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ims.gov.uk\data\Users\GBEXPVD\EXPHOME25\CCheung\Data\Desktop\"/>
    </mc:Choice>
  </mc:AlternateContent>
  <xr:revisionPtr revIDLastSave="0" documentId="13_ncr:1_{8582C07A-728A-4D85-9906-72E8B66D2255}" xr6:coauthVersionLast="36" xr6:coauthVersionMax="36" xr10:uidLastSave="{00000000-0000-0000-0000-000000000000}"/>
  <workbookProtection workbookAlgorithmName="SHA-512" workbookHashValue="yCMs/7wGbEpZc5oiu0Lh9pjh9yycpQ/jWGPtuFCR3ehgM28gnv3E/M6qLULUWiEQWgfrAOnN2mld59vFDVNKlg==" workbookSaltValue="A8BzmkUxrsOIxOFwyXqNQQ==" workbookSpinCount="100000" lockStructure="1"/>
  <bookViews>
    <workbookView xWindow="360" yWindow="192" windowWidth="14352" windowHeight="12780" firstSheet="4" activeTab="4" xr2:uid="{00000000-000D-0000-FFFF-FFFF00000000}"/>
  </bookViews>
  <sheets>
    <sheet name="Q1 Raw Data" sheetId="34" state="hidden" r:id="rId1"/>
    <sheet name="Q2 Raw Data" sheetId="1" state="hidden" r:id="rId2"/>
    <sheet name="Q3 Raw Data" sheetId="36" state="hidden" r:id="rId3"/>
    <sheet name="Q4 Raw Data" sheetId="41" state="hidden" r:id="rId4"/>
    <sheet name="Cover" sheetId="2" r:id="rId5"/>
    <sheet name="Contents" sheetId="4" r:id="rId6"/>
    <sheet name="Notes" sheetId="33" r:id="rId7"/>
    <sheet name="Notes Backsheet" sheetId="35" state="hidden" r:id="rId8"/>
    <sheet name="Org List" sheetId="5" state="hidden" r:id="rId9"/>
    <sheet name="Comms by AT" sheetId="6" state="hidden" r:id="rId10"/>
    <sheet name="Nat Conditions &amp; s75" sheetId="14" r:id="rId11"/>
    <sheet name="NatCon &amp; Metrics Backsheet" sheetId="10" state="hidden" r:id="rId12"/>
    <sheet name="Metrics" sheetId="24" r:id="rId13"/>
    <sheet name="HICM" sheetId="26" r:id="rId14"/>
    <sheet name="HICM and Narrative Backsheet" sheetId="11" state="hidden" r:id="rId15"/>
    <sheet name="Income" sheetId="45" r:id="rId16"/>
    <sheet name="Expenditure" sheetId="46" r:id="rId17"/>
    <sheet name="I&amp;E Backsheet" sheetId="44" state="hidden" r:id="rId18"/>
    <sheet name="Year End Feedback 1" sheetId="51" r:id="rId19"/>
    <sheet name="Year End Backsheet" sheetId="50" state="hidden" r:id="rId20"/>
    <sheet name="Year End Feedback 2" sheetId="52" r:id="rId21"/>
    <sheet name="Adj NEA and DTOC Trends" sheetId="17" r:id="rId22"/>
    <sheet name="Adj NEA Length of Stay" sheetId="40" r:id="rId23"/>
    <sheet name="Adj NEA Backsheet" sheetId="37" state="hidden" r:id="rId24"/>
    <sheet name="Adj NEA Performance" sheetId="38" r:id="rId25"/>
    <sheet name="Adj NEA Performance (Rate)" sheetId="39" r:id="rId26"/>
    <sheet name="NEA Backsheet" sheetId="7" state="hidden" r:id="rId27"/>
    <sheet name="NEA Length of Stay" sheetId="32" r:id="rId28"/>
    <sheet name="NEA Performance" sheetId="18" r:id="rId29"/>
    <sheet name="NEA Performance (Rate)" sheetId="19" r:id="rId30"/>
    <sheet name="DTOC Performance" sheetId="20" r:id="rId31"/>
    <sheet name="DTOC Backsheet" sheetId="8" state="hidden" r:id="rId32"/>
    <sheet name="DTOC Performance (Rate)" sheetId="21" r:id="rId33"/>
    <sheet name="Res Adms Performance" sheetId="22" r:id="rId34"/>
    <sheet name="Res&amp;Reablement Backsheet" sheetId="9" state="hidden" r:id="rId35"/>
    <sheet name="Reablement Performance" sheetId="23" r:id="rId36"/>
    <sheet name="CCG - HWB Mapping" sheetId="13" r:id="rId37"/>
  </sheets>
  <externalReferences>
    <externalReference r:id="rId38"/>
  </externalReferences>
  <definedNames>
    <definedName name="_xlnm._FilterDatabase" localSheetId="21" hidden="1">'Adj NEA and DTOC Trends'!$B$11:$Y$190</definedName>
    <definedName name="_xlnm._FilterDatabase" localSheetId="22" hidden="1">'Adj NEA Length of Stay'!$B$12:$R$191</definedName>
    <definedName name="_xlnm._FilterDatabase" localSheetId="24" hidden="1">'Adj NEA Performance'!$B$13:$R$192</definedName>
    <definedName name="_xlnm._FilterDatabase" localSheetId="25" hidden="1">'Adj NEA Performance (Rate)'!$B$13:$R$192</definedName>
    <definedName name="_xlnm._FilterDatabase" localSheetId="36" hidden="1">'CCG - HWB Mapping'!$B$5:$G$876</definedName>
    <definedName name="_xlnm._FilterDatabase" localSheetId="30" hidden="1">'DTOC Performance'!$B$13:$N$192</definedName>
    <definedName name="_xlnm._FilterDatabase" localSheetId="32" hidden="1">'DTOC Performance (Rate)'!$B$13:$N$192</definedName>
    <definedName name="_xlnm._FilterDatabase" localSheetId="16" hidden="1">Expenditure!$B$10:$H$189</definedName>
    <definedName name="_xlnm._FilterDatabase" localSheetId="13" hidden="1">HICM!$B$25:$L$175</definedName>
    <definedName name="_xlnm._FilterDatabase" localSheetId="15" hidden="1">Income!$B$11:$Q$190</definedName>
    <definedName name="_xlnm._FilterDatabase" localSheetId="12" hidden="1">Metrics!$B$21:$G$171</definedName>
    <definedName name="_xlnm._FilterDatabase" localSheetId="10" hidden="1">'Nat Conditions &amp; s75'!$B$17:$H$167</definedName>
    <definedName name="_xlnm._FilterDatabase" localSheetId="27" hidden="1">'NEA Length of Stay'!$B$12:$R$191</definedName>
    <definedName name="_xlnm._FilterDatabase" localSheetId="28" hidden="1">'NEA Performance'!$B$13:$R$192</definedName>
    <definedName name="_xlnm._FilterDatabase" localSheetId="29" hidden="1">'NEA Performance (Rate)'!$B$13:$R$192</definedName>
    <definedName name="_xlnm._FilterDatabase" localSheetId="35" hidden="1">'Reablement Performance'!$B$11:$I$190</definedName>
    <definedName name="_xlnm._FilterDatabase" localSheetId="33" hidden="1">'Res Adms Performance'!$B$11:$I$190</definedName>
    <definedName name="_xlnm._FilterDatabase" localSheetId="18" hidden="1">'Year End Feedback 1'!$B$25:$J$175</definedName>
    <definedName name="_xlnm._FilterDatabase" localSheetId="20" hidden="1">'Year End Feedback 2'!$C$24:$I$174</definedName>
    <definedName name="Periods">[1]Index!$G$2:$H$5</definedName>
    <definedName name="_xlnm.Print_Area" localSheetId="36">'CCG - HWB Mapping'!$A$1:$H$877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50" l="1"/>
  <c r="D8" i="50"/>
  <c r="E8" i="50"/>
  <c r="F8" i="50"/>
  <c r="G8" i="50"/>
  <c r="H8" i="50"/>
  <c r="I8" i="50"/>
  <c r="Q8" i="50"/>
  <c r="R8" i="50"/>
  <c r="U8" i="50"/>
  <c r="V8" i="50"/>
  <c r="C9" i="50"/>
  <c r="D9" i="50"/>
  <c r="E9" i="50"/>
  <c r="F9" i="50"/>
  <c r="G9" i="50"/>
  <c r="H9" i="50"/>
  <c r="I9" i="50"/>
  <c r="Q9" i="50"/>
  <c r="R9" i="50"/>
  <c r="U9" i="50"/>
  <c r="V9" i="50"/>
  <c r="C10" i="50"/>
  <c r="D10" i="50"/>
  <c r="E10" i="50"/>
  <c r="F10" i="50"/>
  <c r="G10" i="50"/>
  <c r="H10" i="50"/>
  <c r="I10" i="50"/>
  <c r="Q10" i="50"/>
  <c r="R10" i="50"/>
  <c r="U10" i="50"/>
  <c r="V10" i="50"/>
  <c r="C11" i="50"/>
  <c r="D11" i="50"/>
  <c r="E11" i="50"/>
  <c r="F11" i="50"/>
  <c r="G11" i="50"/>
  <c r="H11" i="50"/>
  <c r="I11" i="50"/>
  <c r="Q11" i="50"/>
  <c r="R11" i="50"/>
  <c r="U11" i="50"/>
  <c r="V11" i="50"/>
  <c r="C12" i="50"/>
  <c r="D12" i="50"/>
  <c r="E12" i="50"/>
  <c r="F12" i="50"/>
  <c r="G12" i="50"/>
  <c r="H12" i="50"/>
  <c r="I12" i="50"/>
  <c r="Q12" i="50"/>
  <c r="R12" i="50"/>
  <c r="U12" i="50"/>
  <c r="V12" i="50"/>
  <c r="C13" i="50"/>
  <c r="D13" i="50"/>
  <c r="E13" i="50"/>
  <c r="F13" i="50"/>
  <c r="G13" i="50"/>
  <c r="H13" i="50"/>
  <c r="I13" i="50"/>
  <c r="Q13" i="50"/>
  <c r="R13" i="50"/>
  <c r="U13" i="50"/>
  <c r="V13" i="50"/>
  <c r="C14" i="50"/>
  <c r="D14" i="50"/>
  <c r="E14" i="50"/>
  <c r="F14" i="50"/>
  <c r="G14" i="50"/>
  <c r="H14" i="50"/>
  <c r="I14" i="50"/>
  <c r="Q14" i="50"/>
  <c r="R14" i="50"/>
  <c r="U14" i="50"/>
  <c r="V14" i="50"/>
  <c r="C15" i="50"/>
  <c r="D15" i="50"/>
  <c r="E15" i="50"/>
  <c r="F15" i="50"/>
  <c r="G15" i="50"/>
  <c r="H15" i="50"/>
  <c r="I15" i="50"/>
  <c r="Q15" i="50"/>
  <c r="R15" i="50"/>
  <c r="U15" i="50"/>
  <c r="V15" i="50"/>
  <c r="C16" i="50"/>
  <c r="D16" i="50"/>
  <c r="E16" i="50"/>
  <c r="F16" i="50"/>
  <c r="G16" i="50"/>
  <c r="H16" i="50"/>
  <c r="I16" i="50"/>
  <c r="Q16" i="50"/>
  <c r="R16" i="50"/>
  <c r="U16" i="50"/>
  <c r="V16" i="50"/>
  <c r="C17" i="50"/>
  <c r="D17" i="50"/>
  <c r="E17" i="50"/>
  <c r="F17" i="50"/>
  <c r="G17" i="50"/>
  <c r="H17" i="50"/>
  <c r="I17" i="50"/>
  <c r="Q17" i="50"/>
  <c r="R17" i="50"/>
  <c r="U17" i="50"/>
  <c r="V17" i="50"/>
  <c r="C18" i="50"/>
  <c r="D18" i="50"/>
  <c r="E18" i="50"/>
  <c r="F18" i="50"/>
  <c r="G18" i="50"/>
  <c r="H18" i="50"/>
  <c r="I18" i="50"/>
  <c r="Q18" i="50"/>
  <c r="R18" i="50"/>
  <c r="U18" i="50"/>
  <c r="V18" i="50"/>
  <c r="C19" i="50"/>
  <c r="D19" i="50"/>
  <c r="E19" i="50"/>
  <c r="F19" i="50"/>
  <c r="G19" i="50"/>
  <c r="H19" i="50"/>
  <c r="I19" i="50"/>
  <c r="Q19" i="50"/>
  <c r="R19" i="50"/>
  <c r="U19" i="50"/>
  <c r="V19" i="50"/>
  <c r="C20" i="50"/>
  <c r="D20" i="50"/>
  <c r="E20" i="50"/>
  <c r="F20" i="50"/>
  <c r="G20" i="50"/>
  <c r="H20" i="50"/>
  <c r="I20" i="50"/>
  <c r="Q20" i="50"/>
  <c r="R20" i="50"/>
  <c r="U20" i="50"/>
  <c r="V20" i="50"/>
  <c r="C21" i="50"/>
  <c r="D21" i="50"/>
  <c r="E21" i="50"/>
  <c r="F21" i="50"/>
  <c r="G21" i="50"/>
  <c r="H21" i="50"/>
  <c r="I21" i="50"/>
  <c r="Q21" i="50"/>
  <c r="R21" i="50"/>
  <c r="U21" i="50"/>
  <c r="V21" i="50"/>
  <c r="C22" i="50"/>
  <c r="D22" i="50"/>
  <c r="E22" i="50"/>
  <c r="F22" i="50"/>
  <c r="G22" i="50"/>
  <c r="H22" i="50"/>
  <c r="I22" i="50"/>
  <c r="Q22" i="50"/>
  <c r="R22" i="50"/>
  <c r="U22" i="50"/>
  <c r="V22" i="50"/>
  <c r="C23" i="50"/>
  <c r="D23" i="50"/>
  <c r="E23" i="50"/>
  <c r="F23" i="50"/>
  <c r="G23" i="50"/>
  <c r="H23" i="50"/>
  <c r="I23" i="50"/>
  <c r="Q23" i="50"/>
  <c r="R23" i="50"/>
  <c r="U23" i="50"/>
  <c r="V23" i="50"/>
  <c r="C24" i="50"/>
  <c r="D24" i="50"/>
  <c r="E24" i="50"/>
  <c r="F24" i="50"/>
  <c r="G24" i="50"/>
  <c r="H24" i="50"/>
  <c r="I24" i="50"/>
  <c r="Q24" i="50"/>
  <c r="R24" i="50"/>
  <c r="U24" i="50"/>
  <c r="V24" i="50"/>
  <c r="C25" i="50"/>
  <c r="D25" i="50"/>
  <c r="E25" i="50"/>
  <c r="F25" i="50"/>
  <c r="G25" i="50"/>
  <c r="H25" i="50"/>
  <c r="I25" i="50"/>
  <c r="Q25" i="50"/>
  <c r="R25" i="50"/>
  <c r="U25" i="50"/>
  <c r="V25" i="50"/>
  <c r="C26" i="50"/>
  <c r="D26" i="50"/>
  <c r="E26" i="50"/>
  <c r="F26" i="50"/>
  <c r="G26" i="50"/>
  <c r="H26" i="50"/>
  <c r="I26" i="50"/>
  <c r="Q26" i="50"/>
  <c r="R26" i="50"/>
  <c r="U26" i="50"/>
  <c r="V26" i="50"/>
  <c r="C27" i="50"/>
  <c r="D27" i="50"/>
  <c r="E27" i="50"/>
  <c r="F27" i="50"/>
  <c r="G27" i="50"/>
  <c r="H27" i="50"/>
  <c r="I27" i="50"/>
  <c r="Q27" i="50"/>
  <c r="R27" i="50"/>
  <c r="U27" i="50"/>
  <c r="V27" i="50"/>
  <c r="C28" i="50"/>
  <c r="D28" i="50"/>
  <c r="E28" i="50"/>
  <c r="F28" i="50"/>
  <c r="G28" i="50"/>
  <c r="H28" i="50"/>
  <c r="I28" i="50"/>
  <c r="Q28" i="50"/>
  <c r="R28" i="50"/>
  <c r="U28" i="50"/>
  <c r="V28" i="50"/>
  <c r="C29" i="50"/>
  <c r="D29" i="50"/>
  <c r="E29" i="50"/>
  <c r="F29" i="50"/>
  <c r="G29" i="50"/>
  <c r="H29" i="50"/>
  <c r="I29" i="50"/>
  <c r="Q29" i="50"/>
  <c r="R29" i="50"/>
  <c r="U29" i="50"/>
  <c r="V29" i="50"/>
  <c r="C30" i="50"/>
  <c r="D30" i="50"/>
  <c r="E30" i="50"/>
  <c r="F30" i="50"/>
  <c r="G30" i="50"/>
  <c r="H30" i="50"/>
  <c r="I30" i="50"/>
  <c r="Q30" i="50"/>
  <c r="R30" i="50"/>
  <c r="U30" i="50"/>
  <c r="V30" i="50"/>
  <c r="C31" i="50"/>
  <c r="D31" i="50"/>
  <c r="E31" i="50"/>
  <c r="F31" i="50"/>
  <c r="G31" i="50"/>
  <c r="H31" i="50"/>
  <c r="I31" i="50"/>
  <c r="Q31" i="50"/>
  <c r="R31" i="50"/>
  <c r="U31" i="50"/>
  <c r="V31" i="50"/>
  <c r="C32" i="50"/>
  <c r="D32" i="50"/>
  <c r="E32" i="50"/>
  <c r="F32" i="50"/>
  <c r="G32" i="50"/>
  <c r="H32" i="50"/>
  <c r="I32" i="50"/>
  <c r="Q32" i="50"/>
  <c r="R32" i="50"/>
  <c r="U32" i="50"/>
  <c r="V32" i="50"/>
  <c r="C33" i="50"/>
  <c r="D33" i="50"/>
  <c r="E33" i="50"/>
  <c r="F33" i="50"/>
  <c r="G33" i="50"/>
  <c r="H33" i="50"/>
  <c r="I33" i="50"/>
  <c r="Q33" i="50"/>
  <c r="R33" i="50"/>
  <c r="U33" i="50"/>
  <c r="V33" i="50"/>
  <c r="C34" i="50"/>
  <c r="D34" i="50"/>
  <c r="E34" i="50"/>
  <c r="F34" i="50"/>
  <c r="G34" i="50"/>
  <c r="H34" i="50"/>
  <c r="I34" i="50"/>
  <c r="Q34" i="50"/>
  <c r="R34" i="50"/>
  <c r="U34" i="50"/>
  <c r="V34" i="50"/>
  <c r="C35" i="50"/>
  <c r="D35" i="50"/>
  <c r="E35" i="50"/>
  <c r="F35" i="50"/>
  <c r="G35" i="50"/>
  <c r="H35" i="50"/>
  <c r="I35" i="50"/>
  <c r="Q35" i="50"/>
  <c r="R35" i="50"/>
  <c r="U35" i="50"/>
  <c r="V35" i="50"/>
  <c r="C36" i="50"/>
  <c r="D36" i="50"/>
  <c r="E36" i="50"/>
  <c r="F36" i="50"/>
  <c r="G36" i="50"/>
  <c r="H36" i="50"/>
  <c r="I36" i="50"/>
  <c r="Q36" i="50"/>
  <c r="R36" i="50"/>
  <c r="U36" i="50"/>
  <c r="V36" i="50"/>
  <c r="C37" i="50"/>
  <c r="D37" i="50"/>
  <c r="E37" i="50"/>
  <c r="F37" i="50"/>
  <c r="G37" i="50"/>
  <c r="H37" i="50"/>
  <c r="I37" i="50"/>
  <c r="Q37" i="50"/>
  <c r="R37" i="50"/>
  <c r="U37" i="50"/>
  <c r="V37" i="50"/>
  <c r="C38" i="50"/>
  <c r="D38" i="50"/>
  <c r="E38" i="50"/>
  <c r="F38" i="50"/>
  <c r="G38" i="50"/>
  <c r="H38" i="50"/>
  <c r="I38" i="50"/>
  <c r="Q38" i="50"/>
  <c r="R38" i="50"/>
  <c r="U38" i="50"/>
  <c r="V38" i="50"/>
  <c r="C39" i="50"/>
  <c r="D39" i="50"/>
  <c r="E39" i="50"/>
  <c r="F39" i="50"/>
  <c r="G39" i="50"/>
  <c r="H39" i="50"/>
  <c r="I39" i="50"/>
  <c r="Q39" i="50"/>
  <c r="R39" i="50"/>
  <c r="U39" i="50"/>
  <c r="V39" i="50"/>
  <c r="C40" i="50"/>
  <c r="D40" i="50"/>
  <c r="E40" i="50"/>
  <c r="F40" i="50"/>
  <c r="G40" i="50"/>
  <c r="H40" i="50"/>
  <c r="I40" i="50"/>
  <c r="Q40" i="50"/>
  <c r="R40" i="50"/>
  <c r="U40" i="50"/>
  <c r="V40" i="50"/>
  <c r="C41" i="50"/>
  <c r="D41" i="50"/>
  <c r="E41" i="50"/>
  <c r="F41" i="50"/>
  <c r="G41" i="50"/>
  <c r="H41" i="50"/>
  <c r="I41" i="50"/>
  <c r="Q41" i="50"/>
  <c r="R41" i="50"/>
  <c r="U41" i="50"/>
  <c r="V41" i="50"/>
  <c r="C42" i="50"/>
  <c r="D42" i="50"/>
  <c r="E42" i="50"/>
  <c r="F42" i="50"/>
  <c r="G42" i="50"/>
  <c r="H42" i="50"/>
  <c r="I42" i="50"/>
  <c r="Q42" i="50"/>
  <c r="R42" i="50"/>
  <c r="U42" i="50"/>
  <c r="V42" i="50"/>
  <c r="C43" i="50"/>
  <c r="D43" i="50"/>
  <c r="E43" i="50"/>
  <c r="F43" i="50"/>
  <c r="G43" i="50"/>
  <c r="H43" i="50"/>
  <c r="I43" i="50"/>
  <c r="Q43" i="50"/>
  <c r="R43" i="50"/>
  <c r="U43" i="50"/>
  <c r="V43" i="50"/>
  <c r="C44" i="50"/>
  <c r="D44" i="50"/>
  <c r="E44" i="50"/>
  <c r="F44" i="50"/>
  <c r="G44" i="50"/>
  <c r="H44" i="50"/>
  <c r="I44" i="50"/>
  <c r="Q44" i="50"/>
  <c r="R44" i="50"/>
  <c r="U44" i="50"/>
  <c r="V44" i="50"/>
  <c r="C45" i="50"/>
  <c r="D45" i="50"/>
  <c r="E45" i="50"/>
  <c r="F45" i="50"/>
  <c r="G45" i="50"/>
  <c r="H45" i="50"/>
  <c r="I45" i="50"/>
  <c r="Q45" i="50"/>
  <c r="R45" i="50"/>
  <c r="U45" i="50"/>
  <c r="V45" i="50"/>
  <c r="C46" i="50"/>
  <c r="D46" i="50"/>
  <c r="E46" i="50"/>
  <c r="F46" i="50"/>
  <c r="G46" i="50"/>
  <c r="H46" i="50"/>
  <c r="I46" i="50"/>
  <c r="Q46" i="50"/>
  <c r="R46" i="50"/>
  <c r="U46" i="50"/>
  <c r="V46" i="50"/>
  <c r="C47" i="50"/>
  <c r="D47" i="50"/>
  <c r="E47" i="50"/>
  <c r="F47" i="50"/>
  <c r="G47" i="50"/>
  <c r="H47" i="50"/>
  <c r="I47" i="50"/>
  <c r="Q47" i="50"/>
  <c r="R47" i="50"/>
  <c r="U47" i="50"/>
  <c r="V47" i="50"/>
  <c r="C48" i="50"/>
  <c r="D48" i="50"/>
  <c r="E48" i="50"/>
  <c r="F48" i="50"/>
  <c r="G48" i="50"/>
  <c r="H48" i="50"/>
  <c r="I48" i="50"/>
  <c r="Q48" i="50"/>
  <c r="R48" i="50"/>
  <c r="U48" i="50"/>
  <c r="V48" i="50"/>
  <c r="C49" i="50"/>
  <c r="D49" i="50"/>
  <c r="E49" i="50"/>
  <c r="F49" i="50"/>
  <c r="G49" i="50"/>
  <c r="H49" i="50"/>
  <c r="I49" i="50"/>
  <c r="Q49" i="50"/>
  <c r="R49" i="50"/>
  <c r="U49" i="50"/>
  <c r="V49" i="50"/>
  <c r="C50" i="50"/>
  <c r="D50" i="50"/>
  <c r="E50" i="50"/>
  <c r="F50" i="50"/>
  <c r="G50" i="50"/>
  <c r="H50" i="50"/>
  <c r="I50" i="50"/>
  <c r="Q50" i="50"/>
  <c r="R50" i="50"/>
  <c r="U50" i="50"/>
  <c r="V50" i="50"/>
  <c r="C51" i="50"/>
  <c r="D51" i="50"/>
  <c r="E51" i="50"/>
  <c r="F51" i="50"/>
  <c r="G51" i="50"/>
  <c r="H51" i="50"/>
  <c r="I51" i="50"/>
  <c r="Q51" i="50"/>
  <c r="R51" i="50"/>
  <c r="U51" i="50"/>
  <c r="V51" i="50"/>
  <c r="C52" i="50"/>
  <c r="D52" i="50"/>
  <c r="E52" i="50"/>
  <c r="F52" i="50"/>
  <c r="G52" i="50"/>
  <c r="H52" i="50"/>
  <c r="I52" i="50"/>
  <c r="Q52" i="50"/>
  <c r="R52" i="50"/>
  <c r="U52" i="50"/>
  <c r="V52" i="50"/>
  <c r="C53" i="50"/>
  <c r="D53" i="50"/>
  <c r="E53" i="50"/>
  <c r="F53" i="50"/>
  <c r="G53" i="50"/>
  <c r="H53" i="50"/>
  <c r="I53" i="50"/>
  <c r="Q53" i="50"/>
  <c r="R53" i="50"/>
  <c r="U53" i="50"/>
  <c r="V53" i="50"/>
  <c r="C54" i="50"/>
  <c r="D54" i="50"/>
  <c r="E54" i="50"/>
  <c r="F54" i="50"/>
  <c r="G54" i="50"/>
  <c r="H54" i="50"/>
  <c r="I54" i="50"/>
  <c r="Q54" i="50"/>
  <c r="R54" i="50"/>
  <c r="U54" i="50"/>
  <c r="V54" i="50"/>
  <c r="C55" i="50"/>
  <c r="D55" i="50"/>
  <c r="E55" i="50"/>
  <c r="F55" i="50"/>
  <c r="G55" i="50"/>
  <c r="H55" i="50"/>
  <c r="I55" i="50"/>
  <c r="Q55" i="50"/>
  <c r="R55" i="50"/>
  <c r="U55" i="50"/>
  <c r="V55" i="50"/>
  <c r="C56" i="50"/>
  <c r="D56" i="50"/>
  <c r="E56" i="50"/>
  <c r="F56" i="50"/>
  <c r="G56" i="50"/>
  <c r="H56" i="50"/>
  <c r="I56" i="50"/>
  <c r="Q56" i="50"/>
  <c r="R56" i="50"/>
  <c r="U56" i="50"/>
  <c r="V56" i="50"/>
  <c r="C57" i="50"/>
  <c r="D57" i="50"/>
  <c r="E57" i="50"/>
  <c r="F57" i="50"/>
  <c r="G57" i="50"/>
  <c r="H57" i="50"/>
  <c r="I57" i="50"/>
  <c r="Q57" i="50"/>
  <c r="R57" i="50"/>
  <c r="U57" i="50"/>
  <c r="V57" i="50"/>
  <c r="C58" i="50"/>
  <c r="D58" i="50"/>
  <c r="E58" i="50"/>
  <c r="F58" i="50"/>
  <c r="G58" i="50"/>
  <c r="H58" i="50"/>
  <c r="I58" i="50"/>
  <c r="Q58" i="50"/>
  <c r="R58" i="50"/>
  <c r="U58" i="50"/>
  <c r="V58" i="50"/>
  <c r="C59" i="50"/>
  <c r="D59" i="50"/>
  <c r="E59" i="50"/>
  <c r="F59" i="50"/>
  <c r="G59" i="50"/>
  <c r="H59" i="50"/>
  <c r="I59" i="50"/>
  <c r="Q59" i="50"/>
  <c r="R59" i="50"/>
  <c r="U59" i="50"/>
  <c r="V59" i="50"/>
  <c r="C60" i="50"/>
  <c r="D60" i="50"/>
  <c r="E60" i="50"/>
  <c r="F60" i="50"/>
  <c r="G60" i="50"/>
  <c r="H60" i="50"/>
  <c r="I60" i="50"/>
  <c r="Q60" i="50"/>
  <c r="R60" i="50"/>
  <c r="U60" i="50"/>
  <c r="V60" i="50"/>
  <c r="C61" i="50"/>
  <c r="D61" i="50"/>
  <c r="E61" i="50"/>
  <c r="F61" i="50"/>
  <c r="G61" i="50"/>
  <c r="H61" i="50"/>
  <c r="I61" i="50"/>
  <c r="Q61" i="50"/>
  <c r="R61" i="50"/>
  <c r="U61" i="50"/>
  <c r="V61" i="50"/>
  <c r="C62" i="50"/>
  <c r="D62" i="50"/>
  <c r="E62" i="50"/>
  <c r="F62" i="50"/>
  <c r="G62" i="50"/>
  <c r="H62" i="50"/>
  <c r="I62" i="50"/>
  <c r="Q62" i="50"/>
  <c r="R62" i="50"/>
  <c r="U62" i="50"/>
  <c r="V62" i="50"/>
  <c r="C63" i="50"/>
  <c r="D63" i="50"/>
  <c r="E63" i="50"/>
  <c r="F63" i="50"/>
  <c r="G63" i="50"/>
  <c r="H63" i="50"/>
  <c r="I63" i="50"/>
  <c r="Q63" i="50"/>
  <c r="R63" i="50"/>
  <c r="U63" i="50"/>
  <c r="V63" i="50"/>
  <c r="C64" i="50"/>
  <c r="D64" i="50"/>
  <c r="E64" i="50"/>
  <c r="F64" i="50"/>
  <c r="G64" i="50"/>
  <c r="H64" i="50"/>
  <c r="I64" i="50"/>
  <c r="Q64" i="50"/>
  <c r="R64" i="50"/>
  <c r="U64" i="50"/>
  <c r="V64" i="50"/>
  <c r="C65" i="50"/>
  <c r="D65" i="50"/>
  <c r="E65" i="50"/>
  <c r="F65" i="50"/>
  <c r="G65" i="50"/>
  <c r="H65" i="50"/>
  <c r="I65" i="50"/>
  <c r="Q65" i="50"/>
  <c r="R65" i="50"/>
  <c r="U65" i="50"/>
  <c r="V65" i="50"/>
  <c r="C66" i="50"/>
  <c r="D66" i="50"/>
  <c r="E66" i="50"/>
  <c r="F66" i="50"/>
  <c r="G66" i="50"/>
  <c r="H66" i="50"/>
  <c r="I66" i="50"/>
  <c r="Q66" i="50"/>
  <c r="R66" i="50"/>
  <c r="U66" i="50"/>
  <c r="V66" i="50"/>
  <c r="C67" i="50"/>
  <c r="D67" i="50"/>
  <c r="E67" i="50"/>
  <c r="F67" i="50"/>
  <c r="G67" i="50"/>
  <c r="H67" i="50"/>
  <c r="I67" i="50"/>
  <c r="Q67" i="50"/>
  <c r="R67" i="50"/>
  <c r="U67" i="50"/>
  <c r="V67" i="50"/>
  <c r="C68" i="50"/>
  <c r="D68" i="50"/>
  <c r="E68" i="50"/>
  <c r="F68" i="50"/>
  <c r="G68" i="50"/>
  <c r="H68" i="50"/>
  <c r="I68" i="50"/>
  <c r="Q68" i="50"/>
  <c r="R68" i="50"/>
  <c r="U68" i="50"/>
  <c r="V68" i="50"/>
  <c r="C69" i="50"/>
  <c r="D69" i="50"/>
  <c r="E69" i="50"/>
  <c r="F69" i="50"/>
  <c r="G69" i="50"/>
  <c r="H69" i="50"/>
  <c r="I69" i="50"/>
  <c r="Q69" i="50"/>
  <c r="R69" i="50"/>
  <c r="U69" i="50"/>
  <c r="V69" i="50"/>
  <c r="C70" i="50"/>
  <c r="D70" i="50"/>
  <c r="E70" i="50"/>
  <c r="F70" i="50"/>
  <c r="G70" i="50"/>
  <c r="H70" i="50"/>
  <c r="I70" i="50"/>
  <c r="Q70" i="50"/>
  <c r="R70" i="50"/>
  <c r="U70" i="50"/>
  <c r="V70" i="50"/>
  <c r="C71" i="50"/>
  <c r="D71" i="50"/>
  <c r="E71" i="50"/>
  <c r="F71" i="50"/>
  <c r="G71" i="50"/>
  <c r="H71" i="50"/>
  <c r="I71" i="50"/>
  <c r="Q71" i="50"/>
  <c r="R71" i="50"/>
  <c r="U71" i="50"/>
  <c r="V71" i="50"/>
  <c r="C72" i="50"/>
  <c r="D72" i="50"/>
  <c r="E72" i="50"/>
  <c r="F72" i="50"/>
  <c r="G72" i="50"/>
  <c r="H72" i="50"/>
  <c r="I72" i="50"/>
  <c r="Q72" i="50"/>
  <c r="R72" i="50"/>
  <c r="U72" i="50"/>
  <c r="V72" i="50"/>
  <c r="C73" i="50"/>
  <c r="D73" i="50"/>
  <c r="E73" i="50"/>
  <c r="F73" i="50"/>
  <c r="G73" i="50"/>
  <c r="H73" i="50"/>
  <c r="I73" i="50"/>
  <c r="Q73" i="50"/>
  <c r="R73" i="50"/>
  <c r="U73" i="50"/>
  <c r="V73" i="50"/>
  <c r="C74" i="50"/>
  <c r="D74" i="50"/>
  <c r="E74" i="50"/>
  <c r="F74" i="50"/>
  <c r="G74" i="50"/>
  <c r="H74" i="50"/>
  <c r="I74" i="50"/>
  <c r="Q74" i="50"/>
  <c r="R74" i="50"/>
  <c r="U74" i="50"/>
  <c r="V74" i="50"/>
  <c r="C75" i="50"/>
  <c r="D75" i="50"/>
  <c r="E75" i="50"/>
  <c r="F75" i="50"/>
  <c r="G75" i="50"/>
  <c r="H75" i="50"/>
  <c r="I75" i="50"/>
  <c r="Q75" i="50"/>
  <c r="R75" i="50"/>
  <c r="U75" i="50"/>
  <c r="V75" i="50"/>
  <c r="C76" i="50"/>
  <c r="D76" i="50"/>
  <c r="E76" i="50"/>
  <c r="F76" i="50"/>
  <c r="G76" i="50"/>
  <c r="H76" i="50"/>
  <c r="I76" i="50"/>
  <c r="Q76" i="50"/>
  <c r="R76" i="50"/>
  <c r="U76" i="50"/>
  <c r="V76" i="50"/>
  <c r="C77" i="50"/>
  <c r="D77" i="50"/>
  <c r="E77" i="50"/>
  <c r="F77" i="50"/>
  <c r="G77" i="50"/>
  <c r="H77" i="50"/>
  <c r="I77" i="50"/>
  <c r="Q77" i="50"/>
  <c r="R77" i="50"/>
  <c r="U77" i="50"/>
  <c r="V77" i="50"/>
  <c r="C78" i="50"/>
  <c r="D78" i="50"/>
  <c r="E78" i="50"/>
  <c r="F78" i="50"/>
  <c r="G78" i="50"/>
  <c r="H78" i="50"/>
  <c r="I78" i="50"/>
  <c r="Q78" i="50"/>
  <c r="R78" i="50"/>
  <c r="U78" i="50"/>
  <c r="V78" i="50"/>
  <c r="C79" i="50"/>
  <c r="D79" i="50"/>
  <c r="E79" i="50"/>
  <c r="F79" i="50"/>
  <c r="G79" i="50"/>
  <c r="H79" i="50"/>
  <c r="I79" i="50"/>
  <c r="Q79" i="50"/>
  <c r="R79" i="50"/>
  <c r="U79" i="50"/>
  <c r="V79" i="50"/>
  <c r="C80" i="50"/>
  <c r="D80" i="50"/>
  <c r="E80" i="50"/>
  <c r="F80" i="50"/>
  <c r="G80" i="50"/>
  <c r="H80" i="50"/>
  <c r="I80" i="50"/>
  <c r="Q80" i="50"/>
  <c r="R80" i="50"/>
  <c r="U80" i="50"/>
  <c r="V80" i="50"/>
  <c r="C81" i="50"/>
  <c r="D81" i="50"/>
  <c r="E81" i="50"/>
  <c r="F81" i="50"/>
  <c r="G81" i="50"/>
  <c r="H81" i="50"/>
  <c r="I81" i="50"/>
  <c r="Q81" i="50"/>
  <c r="R81" i="50"/>
  <c r="U81" i="50"/>
  <c r="V81" i="50"/>
  <c r="C82" i="50"/>
  <c r="D82" i="50"/>
  <c r="E82" i="50"/>
  <c r="F82" i="50"/>
  <c r="G82" i="50"/>
  <c r="H82" i="50"/>
  <c r="I82" i="50"/>
  <c r="Q82" i="50"/>
  <c r="R82" i="50"/>
  <c r="U82" i="50"/>
  <c r="V82" i="50"/>
  <c r="C83" i="50"/>
  <c r="D83" i="50"/>
  <c r="E83" i="50"/>
  <c r="F83" i="50"/>
  <c r="G83" i="50"/>
  <c r="H83" i="50"/>
  <c r="I83" i="50"/>
  <c r="Q83" i="50"/>
  <c r="R83" i="50"/>
  <c r="U83" i="50"/>
  <c r="V83" i="50"/>
  <c r="C84" i="50"/>
  <c r="D84" i="50"/>
  <c r="E84" i="50"/>
  <c r="F84" i="50"/>
  <c r="G84" i="50"/>
  <c r="H84" i="50"/>
  <c r="I84" i="50"/>
  <c r="Q84" i="50"/>
  <c r="R84" i="50"/>
  <c r="U84" i="50"/>
  <c r="V84" i="50"/>
  <c r="C85" i="50"/>
  <c r="D85" i="50"/>
  <c r="E85" i="50"/>
  <c r="F85" i="50"/>
  <c r="G85" i="50"/>
  <c r="H85" i="50"/>
  <c r="I85" i="50"/>
  <c r="Q85" i="50"/>
  <c r="R85" i="50"/>
  <c r="U85" i="50"/>
  <c r="V85" i="50"/>
  <c r="C86" i="50"/>
  <c r="D86" i="50"/>
  <c r="E86" i="50"/>
  <c r="F86" i="50"/>
  <c r="G86" i="50"/>
  <c r="H86" i="50"/>
  <c r="I86" i="50"/>
  <c r="Q86" i="50"/>
  <c r="R86" i="50"/>
  <c r="U86" i="50"/>
  <c r="V86" i="50"/>
  <c r="C87" i="50"/>
  <c r="D87" i="50"/>
  <c r="E87" i="50"/>
  <c r="F87" i="50"/>
  <c r="G87" i="50"/>
  <c r="H87" i="50"/>
  <c r="I87" i="50"/>
  <c r="Q87" i="50"/>
  <c r="R87" i="50"/>
  <c r="U87" i="50"/>
  <c r="V87" i="50"/>
  <c r="C88" i="50"/>
  <c r="D88" i="50"/>
  <c r="E88" i="50"/>
  <c r="F88" i="50"/>
  <c r="G88" i="50"/>
  <c r="H88" i="50"/>
  <c r="I88" i="50"/>
  <c r="Q88" i="50"/>
  <c r="R88" i="50"/>
  <c r="U88" i="50"/>
  <c r="V88" i="50"/>
  <c r="C89" i="50"/>
  <c r="D89" i="50"/>
  <c r="E89" i="50"/>
  <c r="F89" i="50"/>
  <c r="G89" i="50"/>
  <c r="H89" i="50"/>
  <c r="I89" i="50"/>
  <c r="Q89" i="50"/>
  <c r="R89" i="50"/>
  <c r="U89" i="50"/>
  <c r="V89" i="50"/>
  <c r="C90" i="50"/>
  <c r="D90" i="50"/>
  <c r="E90" i="50"/>
  <c r="F90" i="50"/>
  <c r="G90" i="50"/>
  <c r="H90" i="50"/>
  <c r="I90" i="50"/>
  <c r="Q90" i="50"/>
  <c r="R90" i="50"/>
  <c r="U90" i="50"/>
  <c r="V90" i="50"/>
  <c r="C91" i="50"/>
  <c r="D91" i="50"/>
  <c r="E91" i="50"/>
  <c r="F91" i="50"/>
  <c r="G91" i="50"/>
  <c r="H91" i="50"/>
  <c r="I91" i="50"/>
  <c r="Q91" i="50"/>
  <c r="R91" i="50"/>
  <c r="U91" i="50"/>
  <c r="V91" i="50"/>
  <c r="C92" i="50"/>
  <c r="D92" i="50"/>
  <c r="E92" i="50"/>
  <c r="F92" i="50"/>
  <c r="G92" i="50"/>
  <c r="H92" i="50"/>
  <c r="I92" i="50"/>
  <c r="Q92" i="50"/>
  <c r="R92" i="50"/>
  <c r="U92" i="50"/>
  <c r="V92" i="50"/>
  <c r="C93" i="50"/>
  <c r="D93" i="50"/>
  <c r="E93" i="50"/>
  <c r="F93" i="50"/>
  <c r="G93" i="50"/>
  <c r="H93" i="50"/>
  <c r="I93" i="50"/>
  <c r="Q93" i="50"/>
  <c r="R93" i="50"/>
  <c r="U93" i="50"/>
  <c r="V93" i="50"/>
  <c r="C94" i="50"/>
  <c r="D94" i="50"/>
  <c r="E94" i="50"/>
  <c r="F94" i="50"/>
  <c r="G94" i="50"/>
  <c r="H94" i="50"/>
  <c r="I94" i="50"/>
  <c r="Q94" i="50"/>
  <c r="R94" i="50"/>
  <c r="U94" i="50"/>
  <c r="V94" i="50"/>
  <c r="C95" i="50"/>
  <c r="D95" i="50"/>
  <c r="E95" i="50"/>
  <c r="F95" i="50"/>
  <c r="G95" i="50"/>
  <c r="H95" i="50"/>
  <c r="I95" i="50"/>
  <c r="Q95" i="50"/>
  <c r="R95" i="50"/>
  <c r="U95" i="50"/>
  <c r="V95" i="50"/>
  <c r="C96" i="50"/>
  <c r="D96" i="50"/>
  <c r="E96" i="50"/>
  <c r="F96" i="50"/>
  <c r="G96" i="50"/>
  <c r="H96" i="50"/>
  <c r="I96" i="50"/>
  <c r="Q96" i="50"/>
  <c r="R96" i="50"/>
  <c r="U96" i="50"/>
  <c r="V96" i="50"/>
  <c r="C97" i="50"/>
  <c r="D97" i="50"/>
  <c r="E97" i="50"/>
  <c r="F97" i="50"/>
  <c r="G97" i="50"/>
  <c r="H97" i="50"/>
  <c r="I97" i="50"/>
  <c r="Q97" i="50"/>
  <c r="R97" i="50"/>
  <c r="U97" i="50"/>
  <c r="V97" i="50"/>
  <c r="C98" i="50"/>
  <c r="D98" i="50"/>
  <c r="E98" i="50"/>
  <c r="F98" i="50"/>
  <c r="G98" i="50"/>
  <c r="H98" i="50"/>
  <c r="I98" i="50"/>
  <c r="Q98" i="50"/>
  <c r="R98" i="50"/>
  <c r="U98" i="50"/>
  <c r="V98" i="50"/>
  <c r="C99" i="50"/>
  <c r="D99" i="50"/>
  <c r="E99" i="50"/>
  <c r="F99" i="50"/>
  <c r="G99" i="50"/>
  <c r="H99" i="50"/>
  <c r="I99" i="50"/>
  <c r="Q99" i="50"/>
  <c r="R99" i="50"/>
  <c r="U99" i="50"/>
  <c r="V99" i="50"/>
  <c r="C100" i="50"/>
  <c r="D100" i="50"/>
  <c r="E100" i="50"/>
  <c r="F100" i="50"/>
  <c r="G100" i="50"/>
  <c r="H100" i="50"/>
  <c r="I100" i="50"/>
  <c r="Q100" i="50"/>
  <c r="R100" i="50"/>
  <c r="U100" i="50"/>
  <c r="V100" i="50"/>
  <c r="C101" i="50"/>
  <c r="D101" i="50"/>
  <c r="E101" i="50"/>
  <c r="F101" i="50"/>
  <c r="G101" i="50"/>
  <c r="H101" i="50"/>
  <c r="I101" i="50"/>
  <c r="Q101" i="50"/>
  <c r="R101" i="50"/>
  <c r="U101" i="50"/>
  <c r="V101" i="50"/>
  <c r="C102" i="50"/>
  <c r="D102" i="50"/>
  <c r="E102" i="50"/>
  <c r="F102" i="50"/>
  <c r="G102" i="50"/>
  <c r="H102" i="50"/>
  <c r="I102" i="50"/>
  <c r="Q102" i="50"/>
  <c r="R102" i="50"/>
  <c r="U102" i="50"/>
  <c r="V102" i="50"/>
  <c r="C103" i="50"/>
  <c r="D103" i="50"/>
  <c r="E103" i="50"/>
  <c r="F103" i="50"/>
  <c r="G103" i="50"/>
  <c r="H103" i="50"/>
  <c r="I103" i="50"/>
  <c r="Q103" i="50"/>
  <c r="R103" i="50"/>
  <c r="U103" i="50"/>
  <c r="V103" i="50"/>
  <c r="C104" i="50"/>
  <c r="D104" i="50"/>
  <c r="E104" i="50"/>
  <c r="F104" i="50"/>
  <c r="G104" i="50"/>
  <c r="H104" i="50"/>
  <c r="I104" i="50"/>
  <c r="Q104" i="50"/>
  <c r="R104" i="50"/>
  <c r="U104" i="50"/>
  <c r="V104" i="50"/>
  <c r="C105" i="50"/>
  <c r="D105" i="50"/>
  <c r="E105" i="50"/>
  <c r="F105" i="50"/>
  <c r="G105" i="50"/>
  <c r="H105" i="50"/>
  <c r="I105" i="50"/>
  <c r="Q105" i="50"/>
  <c r="R105" i="50"/>
  <c r="U105" i="50"/>
  <c r="V105" i="50"/>
  <c r="C106" i="50"/>
  <c r="D106" i="50"/>
  <c r="E106" i="50"/>
  <c r="F106" i="50"/>
  <c r="G106" i="50"/>
  <c r="H106" i="50"/>
  <c r="I106" i="50"/>
  <c r="Q106" i="50"/>
  <c r="R106" i="50"/>
  <c r="U106" i="50"/>
  <c r="V106" i="50"/>
  <c r="C107" i="50"/>
  <c r="D107" i="50"/>
  <c r="E107" i="50"/>
  <c r="F107" i="50"/>
  <c r="G107" i="50"/>
  <c r="H107" i="50"/>
  <c r="I107" i="50"/>
  <c r="Q107" i="50"/>
  <c r="R107" i="50"/>
  <c r="U107" i="50"/>
  <c r="V107" i="50"/>
  <c r="C108" i="50"/>
  <c r="D108" i="50"/>
  <c r="E108" i="50"/>
  <c r="F108" i="50"/>
  <c r="G108" i="50"/>
  <c r="H108" i="50"/>
  <c r="I108" i="50"/>
  <c r="Q108" i="50"/>
  <c r="R108" i="50"/>
  <c r="U108" i="50"/>
  <c r="V108" i="50"/>
  <c r="C109" i="50"/>
  <c r="D109" i="50"/>
  <c r="E109" i="50"/>
  <c r="F109" i="50"/>
  <c r="G109" i="50"/>
  <c r="H109" i="50"/>
  <c r="I109" i="50"/>
  <c r="Q109" i="50"/>
  <c r="R109" i="50"/>
  <c r="U109" i="50"/>
  <c r="V109" i="50"/>
  <c r="C110" i="50"/>
  <c r="D110" i="50"/>
  <c r="E110" i="50"/>
  <c r="F110" i="50"/>
  <c r="G110" i="50"/>
  <c r="H110" i="50"/>
  <c r="I110" i="50"/>
  <c r="Q110" i="50"/>
  <c r="R110" i="50"/>
  <c r="U110" i="50"/>
  <c r="V110" i="50"/>
  <c r="C111" i="50"/>
  <c r="D111" i="50"/>
  <c r="E111" i="50"/>
  <c r="F111" i="50"/>
  <c r="G111" i="50"/>
  <c r="H111" i="50"/>
  <c r="I111" i="50"/>
  <c r="Q111" i="50"/>
  <c r="R111" i="50"/>
  <c r="U111" i="50"/>
  <c r="V111" i="50"/>
  <c r="C112" i="50"/>
  <c r="D112" i="50"/>
  <c r="E112" i="50"/>
  <c r="F112" i="50"/>
  <c r="G112" i="50"/>
  <c r="H112" i="50"/>
  <c r="I112" i="50"/>
  <c r="Q112" i="50"/>
  <c r="R112" i="50"/>
  <c r="U112" i="50"/>
  <c r="V112" i="50"/>
  <c r="C113" i="50"/>
  <c r="D113" i="50"/>
  <c r="E113" i="50"/>
  <c r="F113" i="50"/>
  <c r="G113" i="50"/>
  <c r="H113" i="50"/>
  <c r="I113" i="50"/>
  <c r="Q113" i="50"/>
  <c r="R113" i="50"/>
  <c r="U113" i="50"/>
  <c r="V113" i="50"/>
  <c r="C114" i="50"/>
  <c r="D114" i="50"/>
  <c r="E114" i="50"/>
  <c r="F114" i="50"/>
  <c r="G114" i="50"/>
  <c r="H114" i="50"/>
  <c r="I114" i="50"/>
  <c r="Q114" i="50"/>
  <c r="R114" i="50"/>
  <c r="U114" i="50"/>
  <c r="V114" i="50"/>
  <c r="C115" i="50"/>
  <c r="D115" i="50"/>
  <c r="E115" i="50"/>
  <c r="F115" i="50"/>
  <c r="G115" i="50"/>
  <c r="H115" i="50"/>
  <c r="I115" i="50"/>
  <c r="Q115" i="50"/>
  <c r="R115" i="50"/>
  <c r="U115" i="50"/>
  <c r="V115" i="50"/>
  <c r="C116" i="50"/>
  <c r="D116" i="50"/>
  <c r="E116" i="50"/>
  <c r="F116" i="50"/>
  <c r="G116" i="50"/>
  <c r="H116" i="50"/>
  <c r="I116" i="50"/>
  <c r="Q116" i="50"/>
  <c r="R116" i="50"/>
  <c r="U116" i="50"/>
  <c r="V116" i="50"/>
  <c r="C117" i="50"/>
  <c r="D117" i="50"/>
  <c r="E117" i="50"/>
  <c r="F117" i="50"/>
  <c r="G117" i="50"/>
  <c r="H117" i="50"/>
  <c r="I117" i="50"/>
  <c r="Q117" i="50"/>
  <c r="R117" i="50"/>
  <c r="U117" i="50"/>
  <c r="V117" i="50"/>
  <c r="C118" i="50"/>
  <c r="D118" i="50"/>
  <c r="E118" i="50"/>
  <c r="F118" i="50"/>
  <c r="G118" i="50"/>
  <c r="H118" i="50"/>
  <c r="I118" i="50"/>
  <c r="Q118" i="50"/>
  <c r="R118" i="50"/>
  <c r="U118" i="50"/>
  <c r="V118" i="50"/>
  <c r="C119" i="50"/>
  <c r="D119" i="50"/>
  <c r="E119" i="50"/>
  <c r="F119" i="50"/>
  <c r="G119" i="50"/>
  <c r="H119" i="50"/>
  <c r="I119" i="50"/>
  <c r="Q119" i="50"/>
  <c r="R119" i="50"/>
  <c r="U119" i="50"/>
  <c r="V119" i="50"/>
  <c r="C120" i="50"/>
  <c r="D120" i="50"/>
  <c r="E120" i="50"/>
  <c r="F120" i="50"/>
  <c r="G120" i="50"/>
  <c r="H120" i="50"/>
  <c r="I120" i="50"/>
  <c r="Q120" i="50"/>
  <c r="R120" i="50"/>
  <c r="U120" i="50"/>
  <c r="V120" i="50"/>
  <c r="C121" i="50"/>
  <c r="D121" i="50"/>
  <c r="E121" i="50"/>
  <c r="F121" i="50"/>
  <c r="G121" i="50"/>
  <c r="H121" i="50"/>
  <c r="I121" i="50"/>
  <c r="Q121" i="50"/>
  <c r="R121" i="50"/>
  <c r="U121" i="50"/>
  <c r="V121" i="50"/>
  <c r="C122" i="50"/>
  <c r="D122" i="50"/>
  <c r="E122" i="50"/>
  <c r="F122" i="50"/>
  <c r="G122" i="50"/>
  <c r="H122" i="50"/>
  <c r="I122" i="50"/>
  <c r="Q122" i="50"/>
  <c r="R122" i="50"/>
  <c r="U122" i="50"/>
  <c r="V122" i="50"/>
  <c r="C123" i="50"/>
  <c r="D123" i="50"/>
  <c r="E123" i="50"/>
  <c r="F123" i="50"/>
  <c r="G123" i="50"/>
  <c r="H123" i="50"/>
  <c r="I123" i="50"/>
  <c r="Q123" i="50"/>
  <c r="R123" i="50"/>
  <c r="U123" i="50"/>
  <c r="V123" i="50"/>
  <c r="C124" i="50"/>
  <c r="D124" i="50"/>
  <c r="E124" i="50"/>
  <c r="F124" i="50"/>
  <c r="G124" i="50"/>
  <c r="H124" i="50"/>
  <c r="I124" i="50"/>
  <c r="Q124" i="50"/>
  <c r="R124" i="50"/>
  <c r="U124" i="50"/>
  <c r="V124" i="50"/>
  <c r="C125" i="50"/>
  <c r="D125" i="50"/>
  <c r="E125" i="50"/>
  <c r="F125" i="50"/>
  <c r="G125" i="50"/>
  <c r="H125" i="50"/>
  <c r="I125" i="50"/>
  <c r="Q125" i="50"/>
  <c r="R125" i="50"/>
  <c r="U125" i="50"/>
  <c r="V125" i="50"/>
  <c r="C126" i="50"/>
  <c r="D126" i="50"/>
  <c r="E126" i="50"/>
  <c r="F126" i="50"/>
  <c r="G126" i="50"/>
  <c r="H126" i="50"/>
  <c r="I126" i="50"/>
  <c r="Q126" i="50"/>
  <c r="R126" i="50"/>
  <c r="U126" i="50"/>
  <c r="V126" i="50"/>
  <c r="C127" i="50"/>
  <c r="D127" i="50"/>
  <c r="E127" i="50"/>
  <c r="F127" i="50"/>
  <c r="G127" i="50"/>
  <c r="H127" i="50"/>
  <c r="I127" i="50"/>
  <c r="Q127" i="50"/>
  <c r="R127" i="50"/>
  <c r="U127" i="50"/>
  <c r="V127" i="50"/>
  <c r="C128" i="50"/>
  <c r="D128" i="50"/>
  <c r="E128" i="50"/>
  <c r="F128" i="50"/>
  <c r="G128" i="50"/>
  <c r="H128" i="50"/>
  <c r="I128" i="50"/>
  <c r="Q128" i="50"/>
  <c r="R128" i="50"/>
  <c r="U128" i="50"/>
  <c r="V128" i="50"/>
  <c r="C129" i="50"/>
  <c r="D129" i="50"/>
  <c r="E129" i="50"/>
  <c r="F129" i="50"/>
  <c r="G129" i="50"/>
  <c r="H129" i="50"/>
  <c r="I129" i="50"/>
  <c r="Q129" i="50"/>
  <c r="R129" i="50"/>
  <c r="U129" i="50"/>
  <c r="V129" i="50"/>
  <c r="C130" i="50"/>
  <c r="D130" i="50"/>
  <c r="E130" i="50"/>
  <c r="F130" i="50"/>
  <c r="G130" i="50"/>
  <c r="H130" i="50"/>
  <c r="I130" i="50"/>
  <c r="Q130" i="50"/>
  <c r="R130" i="50"/>
  <c r="U130" i="50"/>
  <c r="V130" i="50"/>
  <c r="C131" i="50"/>
  <c r="D131" i="50"/>
  <c r="E131" i="50"/>
  <c r="F131" i="50"/>
  <c r="G131" i="50"/>
  <c r="H131" i="50"/>
  <c r="I131" i="50"/>
  <c r="Q131" i="50"/>
  <c r="R131" i="50"/>
  <c r="U131" i="50"/>
  <c r="V131" i="50"/>
  <c r="C132" i="50"/>
  <c r="D132" i="50"/>
  <c r="E132" i="50"/>
  <c r="F132" i="50"/>
  <c r="G132" i="50"/>
  <c r="H132" i="50"/>
  <c r="I132" i="50"/>
  <c r="Q132" i="50"/>
  <c r="R132" i="50"/>
  <c r="U132" i="50"/>
  <c r="V132" i="50"/>
  <c r="C133" i="50"/>
  <c r="D133" i="50"/>
  <c r="E133" i="50"/>
  <c r="F133" i="50"/>
  <c r="G133" i="50"/>
  <c r="H133" i="50"/>
  <c r="I133" i="50"/>
  <c r="Q133" i="50"/>
  <c r="R133" i="50"/>
  <c r="U133" i="50"/>
  <c r="V133" i="50"/>
  <c r="C134" i="50"/>
  <c r="D134" i="50"/>
  <c r="E134" i="50"/>
  <c r="F134" i="50"/>
  <c r="G134" i="50"/>
  <c r="H134" i="50"/>
  <c r="I134" i="50"/>
  <c r="Q134" i="50"/>
  <c r="R134" i="50"/>
  <c r="U134" i="50"/>
  <c r="V134" i="50"/>
  <c r="C135" i="50"/>
  <c r="D135" i="50"/>
  <c r="E135" i="50"/>
  <c r="F135" i="50"/>
  <c r="G135" i="50"/>
  <c r="H135" i="50"/>
  <c r="I135" i="50"/>
  <c r="Q135" i="50"/>
  <c r="R135" i="50"/>
  <c r="U135" i="50"/>
  <c r="V135" i="50"/>
  <c r="C136" i="50"/>
  <c r="D136" i="50"/>
  <c r="E136" i="50"/>
  <c r="F136" i="50"/>
  <c r="G136" i="50"/>
  <c r="H136" i="50"/>
  <c r="I136" i="50"/>
  <c r="Q136" i="50"/>
  <c r="R136" i="50"/>
  <c r="U136" i="50"/>
  <c r="V136" i="50"/>
  <c r="C137" i="50"/>
  <c r="D137" i="50"/>
  <c r="E137" i="50"/>
  <c r="F137" i="50"/>
  <c r="G137" i="50"/>
  <c r="H137" i="50"/>
  <c r="I137" i="50"/>
  <c r="Q137" i="50"/>
  <c r="R137" i="50"/>
  <c r="U137" i="50"/>
  <c r="V137" i="50"/>
  <c r="C138" i="50"/>
  <c r="D138" i="50"/>
  <c r="E138" i="50"/>
  <c r="F138" i="50"/>
  <c r="G138" i="50"/>
  <c r="H138" i="50"/>
  <c r="I138" i="50"/>
  <c r="Q138" i="50"/>
  <c r="R138" i="50"/>
  <c r="U138" i="50"/>
  <c r="V138" i="50"/>
  <c r="C139" i="50"/>
  <c r="D139" i="50"/>
  <c r="E139" i="50"/>
  <c r="F139" i="50"/>
  <c r="G139" i="50"/>
  <c r="H139" i="50"/>
  <c r="I139" i="50"/>
  <c r="Q139" i="50"/>
  <c r="R139" i="50"/>
  <c r="U139" i="50"/>
  <c r="V139" i="50"/>
  <c r="C140" i="50"/>
  <c r="D140" i="50"/>
  <c r="E140" i="50"/>
  <c r="F140" i="50"/>
  <c r="G140" i="50"/>
  <c r="H140" i="50"/>
  <c r="I140" i="50"/>
  <c r="Q140" i="50"/>
  <c r="R140" i="50"/>
  <c r="U140" i="50"/>
  <c r="V140" i="50"/>
  <c r="C141" i="50"/>
  <c r="D141" i="50"/>
  <c r="E141" i="50"/>
  <c r="F141" i="50"/>
  <c r="G141" i="50"/>
  <c r="H141" i="50"/>
  <c r="I141" i="50"/>
  <c r="Q141" i="50"/>
  <c r="R141" i="50"/>
  <c r="U141" i="50"/>
  <c r="V141" i="50"/>
  <c r="C142" i="50"/>
  <c r="D142" i="50"/>
  <c r="E142" i="50"/>
  <c r="F142" i="50"/>
  <c r="G142" i="50"/>
  <c r="H142" i="50"/>
  <c r="I142" i="50"/>
  <c r="Q142" i="50"/>
  <c r="R142" i="50"/>
  <c r="U142" i="50"/>
  <c r="V142" i="50"/>
  <c r="C143" i="50"/>
  <c r="D143" i="50"/>
  <c r="E143" i="50"/>
  <c r="F143" i="50"/>
  <c r="G143" i="50"/>
  <c r="H143" i="50"/>
  <c r="I143" i="50"/>
  <c r="Q143" i="50"/>
  <c r="R143" i="50"/>
  <c r="U143" i="50"/>
  <c r="V143" i="50"/>
  <c r="C144" i="50"/>
  <c r="D144" i="50"/>
  <c r="E144" i="50"/>
  <c r="F144" i="50"/>
  <c r="G144" i="50"/>
  <c r="H144" i="50"/>
  <c r="I144" i="50"/>
  <c r="Q144" i="50"/>
  <c r="R144" i="50"/>
  <c r="U144" i="50"/>
  <c r="V144" i="50"/>
  <c r="C145" i="50"/>
  <c r="D145" i="50"/>
  <c r="E145" i="50"/>
  <c r="F145" i="50"/>
  <c r="G145" i="50"/>
  <c r="H145" i="50"/>
  <c r="I145" i="50"/>
  <c r="Q145" i="50"/>
  <c r="R145" i="50"/>
  <c r="U145" i="50"/>
  <c r="V145" i="50"/>
  <c r="C146" i="50"/>
  <c r="D146" i="50"/>
  <c r="E146" i="50"/>
  <c r="F146" i="50"/>
  <c r="G146" i="50"/>
  <c r="H146" i="50"/>
  <c r="I146" i="50"/>
  <c r="Q146" i="50"/>
  <c r="R146" i="50"/>
  <c r="U146" i="50"/>
  <c r="V146" i="50"/>
  <c r="C147" i="50"/>
  <c r="D147" i="50"/>
  <c r="E147" i="50"/>
  <c r="F147" i="50"/>
  <c r="G147" i="50"/>
  <c r="H147" i="50"/>
  <c r="I147" i="50"/>
  <c r="Q147" i="50"/>
  <c r="R147" i="50"/>
  <c r="U147" i="50"/>
  <c r="V147" i="50"/>
  <c r="C148" i="50"/>
  <c r="D148" i="50"/>
  <c r="E148" i="50"/>
  <c r="F148" i="50"/>
  <c r="G148" i="50"/>
  <c r="H148" i="50"/>
  <c r="I148" i="50"/>
  <c r="Q148" i="50"/>
  <c r="R148" i="50"/>
  <c r="U148" i="50"/>
  <c r="V148" i="50"/>
  <c r="C149" i="50"/>
  <c r="D149" i="50"/>
  <c r="E149" i="50"/>
  <c r="F149" i="50"/>
  <c r="G149" i="50"/>
  <c r="H149" i="50"/>
  <c r="I149" i="50"/>
  <c r="Q149" i="50"/>
  <c r="R149" i="50"/>
  <c r="U149" i="50"/>
  <c r="V149" i="50"/>
  <c r="C150" i="50"/>
  <c r="D150" i="50"/>
  <c r="E150" i="50"/>
  <c r="F150" i="50"/>
  <c r="G150" i="50"/>
  <c r="H150" i="50"/>
  <c r="I150" i="50"/>
  <c r="Q150" i="50"/>
  <c r="R150" i="50"/>
  <c r="U150" i="50"/>
  <c r="V150" i="50"/>
  <c r="C151" i="50"/>
  <c r="D151" i="50"/>
  <c r="E151" i="50"/>
  <c r="F151" i="50"/>
  <c r="G151" i="50"/>
  <c r="H151" i="50"/>
  <c r="I151" i="50"/>
  <c r="Q151" i="50"/>
  <c r="R151" i="50"/>
  <c r="U151" i="50"/>
  <c r="V151" i="50"/>
  <c r="C152" i="50"/>
  <c r="D152" i="50"/>
  <c r="E152" i="50"/>
  <c r="F152" i="50"/>
  <c r="G152" i="50"/>
  <c r="H152" i="50"/>
  <c r="I152" i="50"/>
  <c r="Q152" i="50"/>
  <c r="R152" i="50"/>
  <c r="U152" i="50"/>
  <c r="V152" i="50"/>
  <c r="C153" i="50"/>
  <c r="D153" i="50"/>
  <c r="E153" i="50"/>
  <c r="F153" i="50"/>
  <c r="G153" i="50"/>
  <c r="H153" i="50"/>
  <c r="I153" i="50"/>
  <c r="Q153" i="50"/>
  <c r="R153" i="50"/>
  <c r="U153" i="50"/>
  <c r="V153" i="50"/>
  <c r="C154" i="50"/>
  <c r="D154" i="50"/>
  <c r="E154" i="50"/>
  <c r="F154" i="50"/>
  <c r="G154" i="50"/>
  <c r="H154" i="50"/>
  <c r="I154" i="50"/>
  <c r="Q154" i="50"/>
  <c r="R154" i="50"/>
  <c r="U154" i="50"/>
  <c r="V154" i="50"/>
  <c r="C155" i="50"/>
  <c r="D155" i="50"/>
  <c r="E155" i="50"/>
  <c r="F155" i="50"/>
  <c r="G155" i="50"/>
  <c r="H155" i="50"/>
  <c r="I155" i="50"/>
  <c r="Q155" i="50"/>
  <c r="R155" i="50"/>
  <c r="U155" i="50"/>
  <c r="V155" i="50"/>
  <c r="C156" i="50"/>
  <c r="D156" i="50"/>
  <c r="E156" i="50"/>
  <c r="F156" i="50"/>
  <c r="G156" i="50"/>
  <c r="H156" i="50"/>
  <c r="I156" i="50"/>
  <c r="Q156" i="50"/>
  <c r="R156" i="50"/>
  <c r="U156" i="50"/>
  <c r="V156" i="50"/>
  <c r="D7" i="50"/>
  <c r="E7" i="50"/>
  <c r="F7" i="50"/>
  <c r="G7" i="50"/>
  <c r="H7" i="50"/>
  <c r="I7" i="50"/>
  <c r="Q7" i="50"/>
  <c r="R7" i="50"/>
  <c r="U7" i="50"/>
  <c r="V7" i="50"/>
  <c r="C7" i="50"/>
  <c r="V37" i="44" l="1"/>
  <c r="V38" i="44"/>
  <c r="V39" i="44"/>
  <c r="V40" i="44"/>
  <c r="V41" i="44"/>
  <c r="V42" i="44"/>
  <c r="V43" i="44"/>
  <c r="V44" i="44"/>
  <c r="V45" i="44"/>
  <c r="V46" i="44"/>
  <c r="V47" i="44"/>
  <c r="V48" i="44"/>
  <c r="V49" i="44"/>
  <c r="V50" i="44"/>
  <c r="V51" i="44"/>
  <c r="V52" i="44"/>
  <c r="V53" i="44"/>
  <c r="V54" i="44"/>
  <c r="V55" i="44"/>
  <c r="V56" i="44"/>
  <c r="V57" i="44"/>
  <c r="V58" i="44"/>
  <c r="V59" i="44"/>
  <c r="V60" i="44"/>
  <c r="V61" i="44"/>
  <c r="V62" i="44"/>
  <c r="V63" i="44"/>
  <c r="V64" i="44"/>
  <c r="V65" i="44"/>
  <c r="V66" i="44"/>
  <c r="V67" i="44"/>
  <c r="V68" i="44"/>
  <c r="V69" i="44"/>
  <c r="V70" i="44"/>
  <c r="V71" i="44"/>
  <c r="V72" i="44"/>
  <c r="V73" i="44"/>
  <c r="V74" i="44"/>
  <c r="V75" i="44"/>
  <c r="V76" i="44"/>
  <c r="V77" i="44"/>
  <c r="V78" i="44"/>
  <c r="V79" i="44"/>
  <c r="V80" i="44"/>
  <c r="V81" i="44"/>
  <c r="V82" i="44"/>
  <c r="V83" i="44"/>
  <c r="V84" i="44"/>
  <c r="V85" i="44"/>
  <c r="V86" i="44"/>
  <c r="V87" i="44"/>
  <c r="V88" i="44"/>
  <c r="V89" i="44"/>
  <c r="V90" i="44"/>
  <c r="V91" i="44"/>
  <c r="V92" i="44"/>
  <c r="V93" i="44"/>
  <c r="V94" i="44"/>
  <c r="V95" i="44"/>
  <c r="V96" i="44"/>
  <c r="V97" i="44"/>
  <c r="V98" i="44"/>
  <c r="V99" i="44"/>
  <c r="V100" i="44"/>
  <c r="V101" i="44"/>
  <c r="V102" i="44"/>
  <c r="V103" i="44"/>
  <c r="V104" i="44"/>
  <c r="V105" i="44"/>
  <c r="V106" i="44"/>
  <c r="V107" i="44"/>
  <c r="V108" i="44"/>
  <c r="V109" i="44"/>
  <c r="V110" i="44"/>
  <c r="V111" i="44"/>
  <c r="V112" i="44"/>
  <c r="V113" i="44"/>
  <c r="V114" i="44"/>
  <c r="V115" i="44"/>
  <c r="V116" i="44"/>
  <c r="V117" i="44"/>
  <c r="V118" i="44"/>
  <c r="V119" i="44"/>
  <c r="V120" i="44"/>
  <c r="V121" i="44"/>
  <c r="V122" i="44"/>
  <c r="V123" i="44"/>
  <c r="V124" i="44"/>
  <c r="V125" i="44"/>
  <c r="V126" i="44"/>
  <c r="V127" i="44"/>
  <c r="V128" i="44"/>
  <c r="V129" i="44"/>
  <c r="V130" i="44"/>
  <c r="V131" i="44"/>
  <c r="V132" i="44"/>
  <c r="V133" i="44"/>
  <c r="V134" i="44"/>
  <c r="V135" i="44"/>
  <c r="V136" i="44"/>
  <c r="V137" i="44"/>
  <c r="V138" i="44"/>
  <c r="V139" i="44"/>
  <c r="V140" i="44"/>
  <c r="V141" i="44"/>
  <c r="V142" i="44"/>
  <c r="V143" i="44"/>
  <c r="V144" i="44"/>
  <c r="V145" i="44"/>
  <c r="V146" i="44"/>
  <c r="V147" i="44"/>
  <c r="V148" i="44"/>
  <c r="V149" i="44"/>
  <c r="V150" i="44"/>
  <c r="V151" i="44"/>
  <c r="V152" i="44"/>
  <c r="V153" i="44"/>
  <c r="V154" i="44"/>
  <c r="V155" i="44"/>
  <c r="V156" i="44"/>
  <c r="V157" i="44"/>
  <c r="V158" i="44"/>
  <c r="V159" i="44"/>
  <c r="V160" i="44"/>
  <c r="V161" i="44"/>
  <c r="V162" i="44"/>
  <c r="V163" i="44"/>
  <c r="V164" i="44"/>
  <c r="V165" i="44"/>
  <c r="V166" i="44"/>
  <c r="V167" i="44"/>
  <c r="V168" i="44"/>
  <c r="V169" i="44"/>
  <c r="V170" i="44"/>
  <c r="V171" i="44"/>
  <c r="V172" i="44"/>
  <c r="V173" i="44"/>
  <c r="V174" i="44"/>
  <c r="V175" i="44"/>
  <c r="V176" i="44"/>
  <c r="V177" i="44"/>
  <c r="V178" i="44"/>
  <c r="V179" i="44"/>
  <c r="V180" i="44"/>
  <c r="V181" i="44"/>
  <c r="V182" i="44"/>
  <c r="V183" i="44"/>
  <c r="V184" i="44"/>
  <c r="V185" i="44"/>
  <c r="V36" i="44"/>
  <c r="U23" i="44"/>
  <c r="U24" i="44"/>
  <c r="U25" i="44"/>
  <c r="U26" i="44"/>
  <c r="U27" i="44"/>
  <c r="U28" i="44"/>
  <c r="U29" i="44"/>
  <c r="U30" i="44"/>
  <c r="U31" i="44"/>
  <c r="U32" i="44"/>
  <c r="U33" i="44"/>
  <c r="U34" i="44"/>
  <c r="U35" i="44"/>
  <c r="U22" i="44"/>
  <c r="U14" i="44"/>
  <c r="U15" i="44"/>
  <c r="U16" i="44"/>
  <c r="U17" i="44"/>
  <c r="U18" i="44"/>
  <c r="U19" i="44"/>
  <c r="U20" i="44"/>
  <c r="U21" i="44"/>
  <c r="U13" i="44"/>
  <c r="U9" i="44"/>
  <c r="U10" i="44"/>
  <c r="U11" i="44"/>
  <c r="U12" i="44"/>
  <c r="U8" i="44"/>
  <c r="U7" i="44"/>
  <c r="V30" i="44" l="1"/>
  <c r="V10" i="44"/>
  <c r="V21" i="44"/>
  <c r="V31" i="44"/>
  <c r="V29" i="44"/>
  <c r="V14" i="44"/>
  <c r="V16" i="44"/>
  <c r="V26" i="44"/>
  <c r="V18" i="44"/>
  <c r="V25" i="44"/>
  <c r="V28" i="44"/>
  <c r="V22" i="44"/>
  <c r="V27" i="44"/>
  <c r="V19" i="44"/>
  <c r="V13" i="44"/>
  <c r="V11" i="44"/>
  <c r="V12" i="44"/>
  <c r="V35" i="44"/>
  <c r="V33" i="44"/>
  <c r="V17" i="44"/>
  <c r="V9" i="44"/>
  <c r="V34" i="44"/>
  <c r="V32" i="44"/>
  <c r="V24" i="44"/>
  <c r="V8" i="44"/>
  <c r="V23" i="44"/>
  <c r="V15" i="44"/>
  <c r="V7" i="44"/>
  <c r="V20" i="44"/>
  <c r="M37" i="44"/>
  <c r="N37" i="44"/>
  <c r="M38" i="44"/>
  <c r="N38" i="44"/>
  <c r="M39" i="44"/>
  <c r="N39" i="44"/>
  <c r="M40" i="44"/>
  <c r="N40" i="44"/>
  <c r="M41" i="44"/>
  <c r="N41" i="44"/>
  <c r="M42" i="44"/>
  <c r="N42" i="44"/>
  <c r="M43" i="44"/>
  <c r="N43" i="44"/>
  <c r="M44" i="44"/>
  <c r="N44" i="44"/>
  <c r="M45" i="44"/>
  <c r="N45" i="44"/>
  <c r="M46" i="44"/>
  <c r="N46" i="44"/>
  <c r="M47" i="44"/>
  <c r="N47" i="44"/>
  <c r="M48" i="44"/>
  <c r="N48" i="44"/>
  <c r="M49" i="44"/>
  <c r="N49" i="44"/>
  <c r="M50" i="44"/>
  <c r="N50" i="44"/>
  <c r="M51" i="44"/>
  <c r="N51" i="44"/>
  <c r="M52" i="44"/>
  <c r="N52" i="44"/>
  <c r="M53" i="44"/>
  <c r="N53" i="44"/>
  <c r="M54" i="44"/>
  <c r="N54" i="44"/>
  <c r="M55" i="44"/>
  <c r="N55" i="44"/>
  <c r="M56" i="44"/>
  <c r="N56" i="44"/>
  <c r="M57" i="44"/>
  <c r="N57" i="44"/>
  <c r="M58" i="44"/>
  <c r="N58" i="44"/>
  <c r="M59" i="44"/>
  <c r="N59" i="44"/>
  <c r="M60" i="44"/>
  <c r="N60" i="44"/>
  <c r="M61" i="44"/>
  <c r="N61" i="44"/>
  <c r="M62" i="44"/>
  <c r="N62" i="44"/>
  <c r="M63" i="44"/>
  <c r="N63" i="44"/>
  <c r="M64" i="44"/>
  <c r="N64" i="44"/>
  <c r="M65" i="44"/>
  <c r="N65" i="44"/>
  <c r="M66" i="44"/>
  <c r="N66" i="44"/>
  <c r="M67" i="44"/>
  <c r="N67" i="44"/>
  <c r="M68" i="44"/>
  <c r="N68" i="44"/>
  <c r="M69" i="44"/>
  <c r="N69" i="44"/>
  <c r="M70" i="44"/>
  <c r="N70" i="44"/>
  <c r="M71" i="44"/>
  <c r="N71" i="44"/>
  <c r="M72" i="44"/>
  <c r="N72" i="44"/>
  <c r="M73" i="44"/>
  <c r="N73" i="44"/>
  <c r="M74" i="44"/>
  <c r="N74" i="44"/>
  <c r="M75" i="44"/>
  <c r="N75" i="44"/>
  <c r="M76" i="44"/>
  <c r="N76" i="44"/>
  <c r="M77" i="44"/>
  <c r="N77" i="44"/>
  <c r="M78" i="44"/>
  <c r="N78" i="44"/>
  <c r="M79" i="44"/>
  <c r="N79" i="44"/>
  <c r="M80" i="44"/>
  <c r="N80" i="44"/>
  <c r="M81" i="44"/>
  <c r="N81" i="44"/>
  <c r="M82" i="44"/>
  <c r="N82" i="44"/>
  <c r="M83" i="44"/>
  <c r="N83" i="44"/>
  <c r="M84" i="44"/>
  <c r="N84" i="44"/>
  <c r="M85" i="44"/>
  <c r="N85" i="44"/>
  <c r="M86" i="44"/>
  <c r="N86" i="44"/>
  <c r="M87" i="44"/>
  <c r="N87" i="44"/>
  <c r="M88" i="44"/>
  <c r="N88" i="44"/>
  <c r="M89" i="44"/>
  <c r="N89" i="44"/>
  <c r="M90" i="44"/>
  <c r="N90" i="44"/>
  <c r="M91" i="44"/>
  <c r="N91" i="44"/>
  <c r="M92" i="44"/>
  <c r="N92" i="44"/>
  <c r="M93" i="44"/>
  <c r="N93" i="44"/>
  <c r="M94" i="44"/>
  <c r="N94" i="44"/>
  <c r="M95" i="44"/>
  <c r="N95" i="44"/>
  <c r="M96" i="44"/>
  <c r="N96" i="44"/>
  <c r="M97" i="44"/>
  <c r="N97" i="44"/>
  <c r="M98" i="44"/>
  <c r="N98" i="44"/>
  <c r="M99" i="44"/>
  <c r="N99" i="44"/>
  <c r="M100" i="44"/>
  <c r="N100" i="44"/>
  <c r="M101" i="44"/>
  <c r="N101" i="44"/>
  <c r="M102" i="44"/>
  <c r="N102" i="44"/>
  <c r="M103" i="44"/>
  <c r="N103" i="44"/>
  <c r="M104" i="44"/>
  <c r="N104" i="44"/>
  <c r="M105" i="44"/>
  <c r="N105" i="44"/>
  <c r="M106" i="44"/>
  <c r="N106" i="44"/>
  <c r="M107" i="44"/>
  <c r="N107" i="44"/>
  <c r="M108" i="44"/>
  <c r="N108" i="44"/>
  <c r="M109" i="44"/>
  <c r="N109" i="44"/>
  <c r="M110" i="44"/>
  <c r="N110" i="44"/>
  <c r="M111" i="44"/>
  <c r="N111" i="44"/>
  <c r="M112" i="44"/>
  <c r="N112" i="44"/>
  <c r="M113" i="44"/>
  <c r="N113" i="44"/>
  <c r="M114" i="44"/>
  <c r="N114" i="44"/>
  <c r="M115" i="44"/>
  <c r="N115" i="44"/>
  <c r="M116" i="44"/>
  <c r="N116" i="44"/>
  <c r="M117" i="44"/>
  <c r="N117" i="44"/>
  <c r="M118" i="44"/>
  <c r="N118" i="44"/>
  <c r="M119" i="44"/>
  <c r="N119" i="44"/>
  <c r="M120" i="44"/>
  <c r="N120" i="44"/>
  <c r="M121" i="44"/>
  <c r="N121" i="44"/>
  <c r="M122" i="44"/>
  <c r="N122" i="44"/>
  <c r="M123" i="44"/>
  <c r="N123" i="44"/>
  <c r="M124" i="44"/>
  <c r="N124" i="44"/>
  <c r="M125" i="44"/>
  <c r="N125" i="44"/>
  <c r="M126" i="44"/>
  <c r="N126" i="44"/>
  <c r="M127" i="44"/>
  <c r="N127" i="44"/>
  <c r="M128" i="44"/>
  <c r="N128" i="44"/>
  <c r="M129" i="44"/>
  <c r="N129" i="44"/>
  <c r="M130" i="44"/>
  <c r="N130" i="44"/>
  <c r="M131" i="44"/>
  <c r="N131" i="44"/>
  <c r="M132" i="44"/>
  <c r="N132" i="44"/>
  <c r="M133" i="44"/>
  <c r="N133" i="44"/>
  <c r="M134" i="44"/>
  <c r="N134" i="44"/>
  <c r="M135" i="44"/>
  <c r="N135" i="44"/>
  <c r="M136" i="44"/>
  <c r="N136" i="44"/>
  <c r="M137" i="44"/>
  <c r="N137" i="44"/>
  <c r="M138" i="44"/>
  <c r="N138" i="44"/>
  <c r="M139" i="44"/>
  <c r="N139" i="44"/>
  <c r="M140" i="44"/>
  <c r="N140" i="44"/>
  <c r="M141" i="44"/>
  <c r="N141" i="44"/>
  <c r="M142" i="44"/>
  <c r="N142" i="44"/>
  <c r="M143" i="44"/>
  <c r="N143" i="44"/>
  <c r="M144" i="44"/>
  <c r="N144" i="44"/>
  <c r="M145" i="44"/>
  <c r="N145" i="44"/>
  <c r="M146" i="44"/>
  <c r="N146" i="44"/>
  <c r="M147" i="44"/>
  <c r="N147" i="44"/>
  <c r="M148" i="44"/>
  <c r="N148" i="44"/>
  <c r="M149" i="44"/>
  <c r="N149" i="44"/>
  <c r="M150" i="44"/>
  <c r="N150" i="44"/>
  <c r="M151" i="44"/>
  <c r="N151" i="44"/>
  <c r="M152" i="44"/>
  <c r="N152" i="44"/>
  <c r="M153" i="44"/>
  <c r="N153" i="44"/>
  <c r="M154" i="44"/>
  <c r="N154" i="44"/>
  <c r="M155" i="44"/>
  <c r="N155" i="44"/>
  <c r="M156" i="44"/>
  <c r="N156" i="44"/>
  <c r="M157" i="44"/>
  <c r="N157" i="44"/>
  <c r="M158" i="44"/>
  <c r="N158" i="44"/>
  <c r="M159" i="44"/>
  <c r="N159" i="44"/>
  <c r="M160" i="44"/>
  <c r="N160" i="44"/>
  <c r="M161" i="44"/>
  <c r="N161" i="44"/>
  <c r="M162" i="44"/>
  <c r="N162" i="44"/>
  <c r="M163" i="44"/>
  <c r="N163" i="44"/>
  <c r="M164" i="44"/>
  <c r="N164" i="44"/>
  <c r="M165" i="44"/>
  <c r="N165" i="44"/>
  <c r="M166" i="44"/>
  <c r="N166" i="44"/>
  <c r="M167" i="44"/>
  <c r="N167" i="44"/>
  <c r="M168" i="44"/>
  <c r="N168" i="44"/>
  <c r="M169" i="44"/>
  <c r="N169" i="44"/>
  <c r="M170" i="44"/>
  <c r="N170" i="44"/>
  <c r="M171" i="44"/>
  <c r="N171" i="44"/>
  <c r="M172" i="44"/>
  <c r="N172" i="44"/>
  <c r="M173" i="44"/>
  <c r="N173" i="44"/>
  <c r="M174" i="44"/>
  <c r="N174" i="44"/>
  <c r="M175" i="44"/>
  <c r="N175" i="44"/>
  <c r="M176" i="44"/>
  <c r="N176" i="44"/>
  <c r="M177" i="44"/>
  <c r="N177" i="44"/>
  <c r="M178" i="44"/>
  <c r="N178" i="44"/>
  <c r="M179" i="44"/>
  <c r="N179" i="44"/>
  <c r="M180" i="44"/>
  <c r="N180" i="44"/>
  <c r="M181" i="44"/>
  <c r="N181" i="44"/>
  <c r="M182" i="44"/>
  <c r="N182" i="44"/>
  <c r="M183" i="44"/>
  <c r="N183" i="44"/>
  <c r="M184" i="44"/>
  <c r="N184" i="44"/>
  <c r="M185" i="44"/>
  <c r="N185" i="44"/>
  <c r="N36" i="44"/>
  <c r="M36" i="44"/>
  <c r="O37" i="44" l="1"/>
  <c r="P37" i="44" s="1"/>
  <c r="O38" i="44"/>
  <c r="O39" i="44"/>
  <c r="P39" i="44" s="1"/>
  <c r="O40" i="44"/>
  <c r="P40" i="44" s="1"/>
  <c r="O41" i="44"/>
  <c r="P41" i="44" s="1"/>
  <c r="O42" i="44"/>
  <c r="P42" i="44" s="1"/>
  <c r="O43" i="44"/>
  <c r="P43" i="44" s="1"/>
  <c r="O44" i="44"/>
  <c r="P44" i="44" s="1"/>
  <c r="O45" i="44"/>
  <c r="P45" i="44" s="1"/>
  <c r="O46" i="44"/>
  <c r="P46" i="44" s="1"/>
  <c r="O47" i="44"/>
  <c r="P47" i="44" s="1"/>
  <c r="O48" i="44"/>
  <c r="P48" i="44" s="1"/>
  <c r="O49" i="44"/>
  <c r="P49" i="44" s="1"/>
  <c r="O50" i="44"/>
  <c r="P50" i="44" s="1"/>
  <c r="O51" i="44"/>
  <c r="P51" i="44" s="1"/>
  <c r="O52" i="44"/>
  <c r="P52" i="44" s="1"/>
  <c r="O53" i="44"/>
  <c r="O54" i="44"/>
  <c r="P54" i="44" s="1"/>
  <c r="O55" i="44"/>
  <c r="O56" i="44"/>
  <c r="P56" i="44" s="1"/>
  <c r="O57" i="44"/>
  <c r="P57" i="44" s="1"/>
  <c r="O58" i="44"/>
  <c r="P58" i="44" s="1"/>
  <c r="O59" i="44"/>
  <c r="P59" i="44" s="1"/>
  <c r="O60" i="44"/>
  <c r="P60" i="44" s="1"/>
  <c r="O61" i="44"/>
  <c r="P61" i="44" s="1"/>
  <c r="O62" i="44"/>
  <c r="P62" i="44" s="1"/>
  <c r="O63" i="44"/>
  <c r="P63" i="44" s="1"/>
  <c r="O64" i="44"/>
  <c r="P64" i="44" s="1"/>
  <c r="O65" i="44"/>
  <c r="P65" i="44" s="1"/>
  <c r="O66" i="44"/>
  <c r="P66" i="44" s="1"/>
  <c r="O67" i="44"/>
  <c r="P67" i="44" s="1"/>
  <c r="O68" i="44"/>
  <c r="P68" i="44" s="1"/>
  <c r="O69" i="44"/>
  <c r="P69" i="44" s="1"/>
  <c r="O70" i="44"/>
  <c r="O71" i="44"/>
  <c r="P71" i="44" s="1"/>
  <c r="O72" i="44"/>
  <c r="P72" i="44" s="1"/>
  <c r="O73" i="44"/>
  <c r="P73" i="44" s="1"/>
  <c r="O74" i="44"/>
  <c r="O75" i="44"/>
  <c r="P75" i="44" s="1"/>
  <c r="O76" i="44"/>
  <c r="P76" i="44" s="1"/>
  <c r="O77" i="44"/>
  <c r="P77" i="44" s="1"/>
  <c r="O78" i="44"/>
  <c r="P78" i="44" s="1"/>
  <c r="O79" i="44"/>
  <c r="P79" i="44" s="1"/>
  <c r="O80" i="44"/>
  <c r="P80" i="44" s="1"/>
  <c r="O81" i="44"/>
  <c r="P81" i="44" s="1"/>
  <c r="O82" i="44"/>
  <c r="P82" i="44" s="1"/>
  <c r="O83" i="44"/>
  <c r="P83" i="44" s="1"/>
  <c r="O84" i="44"/>
  <c r="P84" i="44" s="1"/>
  <c r="O85" i="44"/>
  <c r="P85" i="44" s="1"/>
  <c r="O86" i="44"/>
  <c r="P86" i="44" s="1"/>
  <c r="O87" i="44"/>
  <c r="P87" i="44" s="1"/>
  <c r="O88" i="44"/>
  <c r="P88" i="44" s="1"/>
  <c r="O89" i="44"/>
  <c r="P89" i="44" s="1"/>
  <c r="O90" i="44"/>
  <c r="O91" i="44"/>
  <c r="P91" i="44" s="1"/>
  <c r="O92" i="44"/>
  <c r="P92" i="44" s="1"/>
  <c r="O93" i="44"/>
  <c r="O94" i="44"/>
  <c r="P94" i="44" s="1"/>
  <c r="O95" i="44"/>
  <c r="P95" i="44" s="1"/>
  <c r="O96" i="44"/>
  <c r="P96" i="44" s="1"/>
  <c r="O97" i="44"/>
  <c r="P97" i="44" s="1"/>
  <c r="O98" i="44"/>
  <c r="O99" i="44"/>
  <c r="P99" i="44" s="1"/>
  <c r="O100" i="44"/>
  <c r="P100" i="44" s="1"/>
  <c r="O101" i="44"/>
  <c r="O102" i="44"/>
  <c r="P102" i="44" s="1"/>
  <c r="O103" i="44"/>
  <c r="P103" i="44" s="1"/>
  <c r="O104" i="44"/>
  <c r="P104" i="44" s="1"/>
  <c r="O105" i="44"/>
  <c r="P105" i="44" s="1"/>
  <c r="O106" i="44"/>
  <c r="P106" i="44" s="1"/>
  <c r="O107" i="44"/>
  <c r="P107" i="44" s="1"/>
  <c r="O108" i="44"/>
  <c r="P108" i="44" s="1"/>
  <c r="O109" i="44"/>
  <c r="O110" i="44"/>
  <c r="P110" i="44" s="1"/>
  <c r="O111" i="44"/>
  <c r="P111" i="44" s="1"/>
  <c r="O112" i="44"/>
  <c r="P112" i="44" s="1"/>
  <c r="O113" i="44"/>
  <c r="P113" i="44" s="1"/>
  <c r="O114" i="44"/>
  <c r="P114" i="44" s="1"/>
  <c r="O115" i="44"/>
  <c r="P115" i="44" s="1"/>
  <c r="O116" i="44"/>
  <c r="P116" i="44" s="1"/>
  <c r="O117" i="44"/>
  <c r="P117" i="44" s="1"/>
  <c r="O118" i="44"/>
  <c r="O119" i="44"/>
  <c r="P119" i="44" s="1"/>
  <c r="O120" i="44"/>
  <c r="P120" i="44" s="1"/>
  <c r="O121" i="44"/>
  <c r="P121" i="44" s="1"/>
  <c r="O122" i="44"/>
  <c r="O123" i="44"/>
  <c r="P123" i="44" s="1"/>
  <c r="O124" i="44"/>
  <c r="P124" i="44" s="1"/>
  <c r="O125" i="44"/>
  <c r="P125" i="44" s="1"/>
  <c r="O126" i="44"/>
  <c r="P126" i="44" s="1"/>
  <c r="O127" i="44"/>
  <c r="P127" i="44" s="1"/>
  <c r="O128" i="44"/>
  <c r="P128" i="44" s="1"/>
  <c r="O129" i="44"/>
  <c r="P129" i="44" s="1"/>
  <c r="O130" i="44"/>
  <c r="O131" i="44"/>
  <c r="P131" i="44" s="1"/>
  <c r="O132" i="44"/>
  <c r="P132" i="44" s="1"/>
  <c r="O133" i="44"/>
  <c r="P133" i="44" s="1"/>
  <c r="O134" i="44"/>
  <c r="P134" i="44" s="1"/>
  <c r="O135" i="44"/>
  <c r="O136" i="44"/>
  <c r="P136" i="44" s="1"/>
  <c r="O137" i="44"/>
  <c r="P137" i="44" s="1"/>
  <c r="O138" i="44"/>
  <c r="O139" i="44"/>
  <c r="P139" i="44" s="1"/>
  <c r="O140" i="44"/>
  <c r="P140" i="44" s="1"/>
  <c r="O141" i="44"/>
  <c r="P141" i="44" s="1"/>
  <c r="O142" i="44"/>
  <c r="P142" i="44" s="1"/>
  <c r="O143" i="44"/>
  <c r="P143" i="44" s="1"/>
  <c r="O144" i="44"/>
  <c r="P144" i="44" s="1"/>
  <c r="O145" i="44"/>
  <c r="P145" i="44" s="1"/>
  <c r="O146" i="44"/>
  <c r="O147" i="44"/>
  <c r="P147" i="44" s="1"/>
  <c r="O148" i="44"/>
  <c r="P148" i="44" s="1"/>
  <c r="O149" i="44"/>
  <c r="P149" i="44" s="1"/>
  <c r="O150" i="44"/>
  <c r="P150" i="44" s="1"/>
  <c r="O151" i="44"/>
  <c r="P151" i="44" s="1"/>
  <c r="O152" i="44"/>
  <c r="P152" i="44" s="1"/>
  <c r="O153" i="44"/>
  <c r="P153" i="44" s="1"/>
  <c r="O154" i="44"/>
  <c r="P154" i="44" s="1"/>
  <c r="O155" i="44"/>
  <c r="P155" i="44" s="1"/>
  <c r="O156" i="44"/>
  <c r="P156" i="44" s="1"/>
  <c r="O157" i="44"/>
  <c r="P157" i="44" s="1"/>
  <c r="O158" i="44"/>
  <c r="P158" i="44" s="1"/>
  <c r="O159" i="44"/>
  <c r="P159" i="44" s="1"/>
  <c r="O160" i="44"/>
  <c r="P160" i="44" s="1"/>
  <c r="O161" i="44"/>
  <c r="P161" i="44" s="1"/>
  <c r="O162" i="44"/>
  <c r="O163" i="44"/>
  <c r="P163" i="44" s="1"/>
  <c r="O164" i="44"/>
  <c r="P164" i="44" s="1"/>
  <c r="O165" i="44"/>
  <c r="P165" i="44" s="1"/>
  <c r="O166" i="44"/>
  <c r="P166" i="44" s="1"/>
  <c r="O167" i="44"/>
  <c r="P167" i="44" s="1"/>
  <c r="O168" i="44"/>
  <c r="P168" i="44" s="1"/>
  <c r="O169" i="44"/>
  <c r="P169" i="44" s="1"/>
  <c r="O170" i="44"/>
  <c r="P170" i="44" s="1"/>
  <c r="O171" i="44"/>
  <c r="P171" i="44" s="1"/>
  <c r="O172" i="44"/>
  <c r="P172" i="44" s="1"/>
  <c r="O173" i="44"/>
  <c r="P173" i="44" s="1"/>
  <c r="O174" i="44"/>
  <c r="P174" i="44" s="1"/>
  <c r="O175" i="44"/>
  <c r="P175" i="44" s="1"/>
  <c r="O176" i="44"/>
  <c r="P176" i="44" s="1"/>
  <c r="O177" i="44"/>
  <c r="P177" i="44" s="1"/>
  <c r="O178" i="44"/>
  <c r="O179" i="44"/>
  <c r="P179" i="44" s="1"/>
  <c r="O180" i="44"/>
  <c r="P180" i="44" s="1"/>
  <c r="O181" i="44"/>
  <c r="P181" i="44" s="1"/>
  <c r="O182" i="44"/>
  <c r="P182" i="44" s="1"/>
  <c r="O183" i="44"/>
  <c r="P183" i="44" s="1"/>
  <c r="O184" i="44"/>
  <c r="P184" i="44" s="1"/>
  <c r="O185" i="44"/>
  <c r="P185" i="44" s="1"/>
  <c r="O36" i="44"/>
  <c r="P36" i="44" s="1"/>
  <c r="N18" i="44"/>
  <c r="N24" i="44"/>
  <c r="N27" i="44"/>
  <c r="N34" i="44"/>
  <c r="N25" i="44"/>
  <c r="M33" i="44"/>
  <c r="L37" i="44"/>
  <c r="L38" i="44"/>
  <c r="L39" i="44"/>
  <c r="L40" i="44"/>
  <c r="L41" i="44"/>
  <c r="L42" i="44"/>
  <c r="L43" i="44"/>
  <c r="L8" i="44" s="1"/>
  <c r="L44" i="44"/>
  <c r="L26" i="44" s="1"/>
  <c r="L45" i="44"/>
  <c r="L46" i="44"/>
  <c r="L47" i="44"/>
  <c r="L48" i="44"/>
  <c r="L49" i="44"/>
  <c r="L50" i="44"/>
  <c r="L51" i="44"/>
  <c r="L32" i="44" s="1"/>
  <c r="L52" i="44"/>
  <c r="L53" i="44"/>
  <c r="L54" i="44"/>
  <c r="L55" i="44"/>
  <c r="L56" i="44"/>
  <c r="L57" i="44"/>
  <c r="L58" i="44"/>
  <c r="L59" i="44"/>
  <c r="L60" i="44"/>
  <c r="L24" i="44" s="1"/>
  <c r="L61" i="44"/>
  <c r="L62" i="44"/>
  <c r="L63" i="44"/>
  <c r="L64" i="44"/>
  <c r="L65" i="44"/>
  <c r="L66" i="44"/>
  <c r="L67" i="44"/>
  <c r="L68" i="44"/>
  <c r="L69" i="44"/>
  <c r="L70" i="44"/>
  <c r="L71" i="44"/>
  <c r="L72" i="44"/>
  <c r="L73" i="44"/>
  <c r="L28" i="44" s="1"/>
  <c r="L74" i="44"/>
  <c r="L75" i="44"/>
  <c r="L76" i="44"/>
  <c r="L34" i="44" s="1"/>
  <c r="L77" i="44"/>
  <c r="L78" i="44"/>
  <c r="L79" i="44"/>
  <c r="L80" i="44"/>
  <c r="L81" i="44"/>
  <c r="L82" i="44"/>
  <c r="L83" i="44"/>
  <c r="L84" i="44"/>
  <c r="L85" i="44"/>
  <c r="L86" i="44"/>
  <c r="L87" i="44"/>
  <c r="L88" i="44"/>
  <c r="L89" i="44"/>
  <c r="L90" i="44"/>
  <c r="L91" i="44"/>
  <c r="L18" i="44" s="1"/>
  <c r="L92" i="44"/>
  <c r="L93" i="44"/>
  <c r="L94" i="44"/>
  <c r="L95" i="44"/>
  <c r="L96" i="44"/>
  <c r="L97" i="44"/>
  <c r="L98" i="44"/>
  <c r="L99" i="44"/>
  <c r="L100" i="44"/>
  <c r="L101" i="44"/>
  <c r="L102" i="44"/>
  <c r="L103" i="44"/>
  <c r="L104" i="44"/>
  <c r="L105" i="44"/>
  <c r="L106" i="44"/>
  <c r="L107" i="44"/>
  <c r="L108" i="44"/>
  <c r="L29" i="44" s="1"/>
  <c r="L109" i="44"/>
  <c r="L110" i="44"/>
  <c r="L111" i="44"/>
  <c r="L112" i="44"/>
  <c r="L113" i="44"/>
  <c r="L114" i="44"/>
  <c r="L115" i="44"/>
  <c r="L116" i="44"/>
  <c r="L23" i="44" s="1"/>
  <c r="L117" i="44"/>
  <c r="L118" i="44"/>
  <c r="L119" i="44"/>
  <c r="L120" i="44"/>
  <c r="L121" i="44"/>
  <c r="L122" i="44"/>
  <c r="L123" i="44"/>
  <c r="L124" i="44"/>
  <c r="L125" i="44"/>
  <c r="L126" i="44"/>
  <c r="L127" i="44"/>
  <c r="L128" i="44"/>
  <c r="L129" i="44"/>
  <c r="L130" i="44"/>
  <c r="L131" i="44"/>
  <c r="L132" i="44"/>
  <c r="L133" i="44"/>
  <c r="L134" i="44"/>
  <c r="L135" i="44"/>
  <c r="L136" i="44"/>
  <c r="L137" i="44"/>
  <c r="L138" i="44"/>
  <c r="L139" i="44"/>
  <c r="L140" i="44"/>
  <c r="L25" i="44" s="1"/>
  <c r="L141" i="44"/>
  <c r="L142" i="44"/>
  <c r="L143" i="44"/>
  <c r="L144" i="44"/>
  <c r="L145" i="44"/>
  <c r="L146" i="44"/>
  <c r="L147" i="44"/>
  <c r="L148" i="44"/>
  <c r="L21" i="44" s="1"/>
  <c r="L149" i="44"/>
  <c r="L150" i="44"/>
  <c r="L151" i="44"/>
  <c r="L152" i="44"/>
  <c r="L153" i="44"/>
  <c r="L154" i="44"/>
  <c r="L155" i="44"/>
  <c r="L156" i="44"/>
  <c r="L157" i="44"/>
  <c r="L158" i="44"/>
  <c r="L159" i="44"/>
  <c r="L160" i="44"/>
  <c r="L161" i="44"/>
  <c r="L162" i="44"/>
  <c r="L163" i="44"/>
  <c r="L164" i="44"/>
  <c r="L17" i="44" s="1"/>
  <c r="L165" i="44"/>
  <c r="L166" i="44"/>
  <c r="L167" i="44"/>
  <c r="L168" i="44"/>
  <c r="L169" i="44"/>
  <c r="L170" i="44"/>
  <c r="L171" i="44"/>
  <c r="L172" i="44"/>
  <c r="L173" i="44"/>
  <c r="L174" i="44"/>
  <c r="L175" i="44"/>
  <c r="L176" i="44"/>
  <c r="L177" i="44"/>
  <c r="L178" i="44"/>
  <c r="L179" i="44"/>
  <c r="L180" i="44"/>
  <c r="L181" i="44"/>
  <c r="L182" i="44"/>
  <c r="L183" i="44"/>
  <c r="L184" i="44"/>
  <c r="L185" i="44"/>
  <c r="L36" i="44"/>
  <c r="J7" i="44"/>
  <c r="K7" i="44"/>
  <c r="J8" i="44"/>
  <c r="K8" i="44"/>
  <c r="J9" i="44"/>
  <c r="K9" i="44"/>
  <c r="J10" i="44"/>
  <c r="K10" i="44"/>
  <c r="J11" i="44"/>
  <c r="K11" i="44"/>
  <c r="M11" i="44"/>
  <c r="N11" i="44"/>
  <c r="J12" i="44"/>
  <c r="K12" i="44"/>
  <c r="M12" i="44"/>
  <c r="J13" i="44"/>
  <c r="K13" i="44"/>
  <c r="J14" i="44"/>
  <c r="K14" i="44"/>
  <c r="M14" i="44"/>
  <c r="J15" i="44"/>
  <c r="K15" i="44"/>
  <c r="J16" i="44"/>
  <c r="K16" i="44"/>
  <c r="J17" i="44"/>
  <c r="K17" i="44"/>
  <c r="J18" i="44"/>
  <c r="K18" i="44"/>
  <c r="J19" i="44"/>
  <c r="K19" i="44"/>
  <c r="J20" i="44"/>
  <c r="K20" i="44"/>
  <c r="J21" i="44"/>
  <c r="K21" i="44"/>
  <c r="M21" i="44"/>
  <c r="J22" i="44"/>
  <c r="K22" i="44"/>
  <c r="J23" i="44"/>
  <c r="K23" i="44"/>
  <c r="J24" i="44"/>
  <c r="K24" i="44"/>
  <c r="M24" i="44"/>
  <c r="J25" i="44"/>
  <c r="K25" i="44"/>
  <c r="M25" i="44"/>
  <c r="J26" i="44"/>
  <c r="K26" i="44"/>
  <c r="M26" i="44"/>
  <c r="J27" i="44"/>
  <c r="K27" i="44"/>
  <c r="M27" i="44"/>
  <c r="J28" i="44"/>
  <c r="K28" i="44"/>
  <c r="M28" i="44"/>
  <c r="J29" i="44"/>
  <c r="K29" i="44"/>
  <c r="M29" i="44"/>
  <c r="J30" i="44"/>
  <c r="K30" i="44"/>
  <c r="L30" i="44"/>
  <c r="M30" i="44"/>
  <c r="J31" i="44"/>
  <c r="K31" i="44"/>
  <c r="L31" i="44"/>
  <c r="M31" i="44"/>
  <c r="J32" i="44"/>
  <c r="K32" i="44"/>
  <c r="M32" i="44"/>
  <c r="J33" i="44"/>
  <c r="K33" i="44"/>
  <c r="J34" i="44"/>
  <c r="K34" i="44"/>
  <c r="M34" i="44"/>
  <c r="J35" i="44"/>
  <c r="K35" i="44"/>
  <c r="P178" i="44" l="1"/>
  <c r="P25" i="44" s="1"/>
  <c r="P162" i="44"/>
  <c r="P32" i="44" s="1"/>
  <c r="P146" i="44"/>
  <c r="P138" i="44"/>
  <c r="P130" i="44"/>
  <c r="P122" i="44"/>
  <c r="P98" i="44"/>
  <c r="P90" i="44"/>
  <c r="P74" i="44"/>
  <c r="P34" i="44"/>
  <c r="P26" i="44"/>
  <c r="P29" i="44"/>
  <c r="P135" i="44"/>
  <c r="P55" i="44"/>
  <c r="P27" i="44"/>
  <c r="P16" i="44"/>
  <c r="P118" i="44"/>
  <c r="P70" i="44"/>
  <c r="P21" i="44" s="1"/>
  <c r="P38" i="44"/>
  <c r="P109" i="44"/>
  <c r="P101" i="44"/>
  <c r="P93" i="44"/>
  <c r="P53" i="44"/>
  <c r="P20" i="44" s="1"/>
  <c r="O18" i="44"/>
  <c r="L19" i="44"/>
  <c r="L27" i="44"/>
  <c r="L11" i="44"/>
  <c r="L33" i="44"/>
  <c r="L15" i="44"/>
  <c r="L14" i="44"/>
  <c r="O20" i="44"/>
  <c r="O35" i="44"/>
  <c r="O33" i="44"/>
  <c r="O13" i="44"/>
  <c r="O28" i="44"/>
  <c r="O31" i="44"/>
  <c r="O12" i="44"/>
  <c r="O21" i="44"/>
  <c r="O9" i="44"/>
  <c r="O26" i="44"/>
  <c r="O10" i="44"/>
  <c r="O11" i="44"/>
  <c r="O17" i="44"/>
  <c r="O29" i="44"/>
  <c r="O30" i="44"/>
  <c r="N33" i="44"/>
  <c r="N31" i="44"/>
  <c r="N28" i="44"/>
  <c r="N32" i="44"/>
  <c r="N29" i="44"/>
  <c r="N14" i="44"/>
  <c r="N13" i="44"/>
  <c r="N22" i="44"/>
  <c r="N12" i="44"/>
  <c r="N20" i="44"/>
  <c r="N8" i="44"/>
  <c r="N16" i="44"/>
  <c r="M35" i="44"/>
  <c r="M9" i="44"/>
  <c r="O22" i="44"/>
  <c r="O34" i="44"/>
  <c r="O32" i="44"/>
  <c r="O8" i="44"/>
  <c r="O24" i="44"/>
  <c r="O19" i="44"/>
  <c r="O14" i="44"/>
  <c r="O27" i="44"/>
  <c r="O25" i="44"/>
  <c r="O16" i="44"/>
  <c r="O15" i="44"/>
  <c r="O23" i="44"/>
  <c r="N23" i="44"/>
  <c r="N21" i="44"/>
  <c r="N17" i="44"/>
  <c r="N15" i="44"/>
  <c r="N26" i="44"/>
  <c r="N19" i="44"/>
  <c r="N35" i="44"/>
  <c r="N9" i="44"/>
  <c r="N30" i="44"/>
  <c r="N7" i="44"/>
  <c r="M22" i="44"/>
  <c r="M17" i="44"/>
  <c r="M20" i="44"/>
  <c r="M15" i="44"/>
  <c r="M23" i="44"/>
  <c r="M18" i="44"/>
  <c r="M8" i="44"/>
  <c r="M13" i="44"/>
  <c r="M16" i="44"/>
  <c r="M7" i="44"/>
  <c r="O7" i="44"/>
  <c r="N10" i="44"/>
  <c r="M19" i="44"/>
  <c r="M10" i="44"/>
  <c r="L20" i="44"/>
  <c r="L16" i="44"/>
  <c r="L12" i="44"/>
  <c r="L9" i="44"/>
  <c r="L7" i="44"/>
  <c r="L13" i="44"/>
  <c r="L22" i="44"/>
  <c r="L35" i="44"/>
  <c r="L10" i="44"/>
  <c r="P35" i="44" l="1"/>
  <c r="P13" i="44"/>
  <c r="P17" i="44"/>
  <c r="P28" i="44"/>
  <c r="P14" i="44"/>
  <c r="P9" i="44"/>
  <c r="P23" i="44"/>
  <c r="P22" i="44"/>
  <c r="P11" i="44"/>
  <c r="P19" i="44"/>
  <c r="P18" i="44"/>
  <c r="P30" i="44"/>
  <c r="P31" i="44"/>
  <c r="P8" i="44"/>
  <c r="P24" i="44"/>
  <c r="P7" i="44"/>
  <c r="P12" i="44"/>
  <c r="P10" i="44"/>
  <c r="P33" i="44"/>
  <c r="P15" i="44"/>
  <c r="I37" i="44" l="1"/>
  <c r="I38" i="44"/>
  <c r="I39" i="44"/>
  <c r="I40" i="44"/>
  <c r="I41" i="44"/>
  <c r="I19" i="44" s="1"/>
  <c r="I42" i="44"/>
  <c r="I43" i="44"/>
  <c r="I14" i="44" s="1"/>
  <c r="I44" i="44"/>
  <c r="I45" i="44"/>
  <c r="I46" i="44"/>
  <c r="I47" i="44"/>
  <c r="I48" i="44"/>
  <c r="I49" i="44"/>
  <c r="I50" i="44"/>
  <c r="I51" i="44"/>
  <c r="I32" i="44" s="1"/>
  <c r="I52" i="44"/>
  <c r="I53" i="44"/>
  <c r="I54" i="44"/>
  <c r="I55" i="44"/>
  <c r="I56" i="44"/>
  <c r="I57" i="44"/>
  <c r="I58" i="44"/>
  <c r="I59" i="44"/>
  <c r="I24" i="44" s="1"/>
  <c r="I60" i="44"/>
  <c r="I61" i="44"/>
  <c r="I62" i="44"/>
  <c r="I63" i="44"/>
  <c r="I64" i="44"/>
  <c r="I65" i="44"/>
  <c r="I66" i="44"/>
  <c r="I67" i="44"/>
  <c r="I23" i="44" s="1"/>
  <c r="I68" i="44"/>
  <c r="I27" i="44" s="1"/>
  <c r="I69" i="44"/>
  <c r="I70" i="44"/>
  <c r="I71" i="44"/>
  <c r="I72" i="44"/>
  <c r="I73" i="44"/>
  <c r="I74" i="44"/>
  <c r="I75" i="44"/>
  <c r="I22" i="44" s="1"/>
  <c r="I76" i="44"/>
  <c r="I34" i="44" s="1"/>
  <c r="I77" i="44"/>
  <c r="I78" i="44"/>
  <c r="I79" i="44"/>
  <c r="I80" i="44"/>
  <c r="I81" i="44"/>
  <c r="I82" i="44"/>
  <c r="I83" i="44"/>
  <c r="I84" i="44"/>
  <c r="I85" i="44"/>
  <c r="I86" i="44"/>
  <c r="I87" i="44"/>
  <c r="I88" i="44"/>
  <c r="I89" i="44"/>
  <c r="I90" i="44"/>
  <c r="I91" i="44"/>
  <c r="I18" i="44" s="1"/>
  <c r="I92" i="44"/>
  <c r="I93" i="44"/>
  <c r="I94" i="44"/>
  <c r="I95" i="44"/>
  <c r="I96" i="44"/>
  <c r="I97" i="44"/>
  <c r="I98" i="44"/>
  <c r="I99" i="44"/>
  <c r="I100" i="44"/>
  <c r="I101" i="44"/>
  <c r="I102" i="44"/>
  <c r="I103" i="44"/>
  <c r="I104" i="44"/>
  <c r="I105" i="44"/>
  <c r="I106" i="44"/>
  <c r="I107" i="44"/>
  <c r="I108" i="44"/>
  <c r="I29" i="44" s="1"/>
  <c r="I109" i="44"/>
  <c r="I110" i="44"/>
  <c r="I111" i="44"/>
  <c r="I112" i="44"/>
  <c r="I113" i="44"/>
  <c r="I114" i="44"/>
  <c r="I115" i="44"/>
  <c r="I116" i="44"/>
  <c r="I13" i="44" s="1"/>
  <c r="I117" i="44"/>
  <c r="I118" i="44"/>
  <c r="I119" i="44"/>
  <c r="I120" i="44"/>
  <c r="I121" i="44"/>
  <c r="I122" i="44"/>
  <c r="I123" i="44"/>
  <c r="I124" i="44"/>
  <c r="I125" i="44"/>
  <c r="I126" i="44"/>
  <c r="I127" i="44"/>
  <c r="I128" i="44"/>
  <c r="I129" i="44"/>
  <c r="I130" i="44"/>
  <c r="I131" i="44"/>
  <c r="I31" i="44" s="1"/>
  <c r="I132" i="44"/>
  <c r="I33" i="44" s="1"/>
  <c r="I133" i="44"/>
  <c r="I134" i="44"/>
  <c r="I135" i="44"/>
  <c r="I136" i="44"/>
  <c r="I137" i="44"/>
  <c r="I138" i="44"/>
  <c r="I139" i="44"/>
  <c r="I140" i="44"/>
  <c r="I25" i="44" s="1"/>
  <c r="I141" i="44"/>
  <c r="I142" i="44"/>
  <c r="I143" i="44"/>
  <c r="I144" i="44"/>
  <c r="I145" i="44"/>
  <c r="I146" i="44"/>
  <c r="I147" i="44"/>
  <c r="I148" i="44"/>
  <c r="I21" i="44" s="1"/>
  <c r="I149" i="44"/>
  <c r="I150" i="44"/>
  <c r="I151" i="44"/>
  <c r="I152" i="44"/>
  <c r="I153" i="44"/>
  <c r="I154" i="44"/>
  <c r="I155" i="44"/>
  <c r="I156" i="44"/>
  <c r="I157" i="44"/>
  <c r="I158" i="44"/>
  <c r="I159" i="44"/>
  <c r="I160" i="44"/>
  <c r="I161" i="44"/>
  <c r="I162" i="44"/>
  <c r="I163" i="44"/>
  <c r="I164" i="44"/>
  <c r="I17" i="44" s="1"/>
  <c r="I165" i="44"/>
  <c r="I166" i="44"/>
  <c r="I167" i="44"/>
  <c r="I168" i="44"/>
  <c r="I169" i="44"/>
  <c r="I170" i="44"/>
  <c r="I171" i="44"/>
  <c r="I172" i="44"/>
  <c r="I173" i="44"/>
  <c r="I174" i="44"/>
  <c r="I175" i="44"/>
  <c r="I176" i="44"/>
  <c r="I177" i="44"/>
  <c r="I178" i="44"/>
  <c r="I179" i="44"/>
  <c r="I180" i="44"/>
  <c r="I181" i="44"/>
  <c r="I182" i="44"/>
  <c r="I183" i="44"/>
  <c r="I184" i="44"/>
  <c r="I185" i="44"/>
  <c r="I36" i="44"/>
  <c r="H7" i="44"/>
  <c r="H8" i="44"/>
  <c r="H9" i="44"/>
  <c r="H10" i="44"/>
  <c r="H11" i="44"/>
  <c r="H12" i="44"/>
  <c r="H13" i="44"/>
  <c r="H14" i="44"/>
  <c r="H15" i="44"/>
  <c r="H16" i="44"/>
  <c r="H17" i="44"/>
  <c r="H18" i="44"/>
  <c r="H19" i="44"/>
  <c r="H20" i="44"/>
  <c r="H21" i="44"/>
  <c r="H22" i="44"/>
  <c r="H23" i="44"/>
  <c r="H24" i="44"/>
  <c r="H25" i="44"/>
  <c r="H26" i="44"/>
  <c r="H27" i="44"/>
  <c r="H28" i="44"/>
  <c r="H29" i="44"/>
  <c r="H30" i="44"/>
  <c r="H31" i="44"/>
  <c r="H32" i="44"/>
  <c r="H33" i="44"/>
  <c r="H34" i="44"/>
  <c r="H35" i="44"/>
  <c r="G7" i="44"/>
  <c r="G8" i="44"/>
  <c r="G9" i="44"/>
  <c r="I9" i="44"/>
  <c r="G10" i="44"/>
  <c r="G11" i="44"/>
  <c r="G12" i="44"/>
  <c r="G13" i="44"/>
  <c r="G14" i="44"/>
  <c r="G15" i="44"/>
  <c r="G16" i="44"/>
  <c r="G17" i="44"/>
  <c r="G18" i="44"/>
  <c r="G19" i="44"/>
  <c r="G20" i="44"/>
  <c r="G21" i="44"/>
  <c r="G22" i="44"/>
  <c r="G23" i="44"/>
  <c r="G24" i="44"/>
  <c r="G25" i="44"/>
  <c r="G26" i="44"/>
  <c r="G27" i="44"/>
  <c r="G28" i="44"/>
  <c r="I28" i="44"/>
  <c r="G29" i="44"/>
  <c r="G30" i="44"/>
  <c r="I30" i="44"/>
  <c r="G31" i="44"/>
  <c r="G32" i="44"/>
  <c r="G33" i="44"/>
  <c r="G34" i="44"/>
  <c r="G35"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I16" i="44" l="1"/>
  <c r="I7" i="44"/>
  <c r="I8" i="44"/>
  <c r="I20" i="44"/>
  <c r="I35" i="44"/>
  <c r="I15" i="44"/>
  <c r="I11" i="44"/>
  <c r="I12" i="44"/>
  <c r="I26" i="44"/>
  <c r="I10" i="44"/>
  <c r="AA5" i="35" l="1"/>
  <c r="C8" i="11" l="1"/>
  <c r="D8" i="11"/>
  <c r="E8" i="11"/>
  <c r="F8" i="11"/>
  <c r="G8" i="11"/>
  <c r="H8" i="11"/>
  <c r="I8" i="11"/>
  <c r="J8" i="11"/>
  <c r="K8" i="11"/>
  <c r="C9" i="11"/>
  <c r="D9" i="11"/>
  <c r="E9" i="11"/>
  <c r="F9" i="11"/>
  <c r="G9" i="11"/>
  <c r="H9" i="11"/>
  <c r="I9" i="11"/>
  <c r="J9" i="11"/>
  <c r="K9" i="11"/>
  <c r="C10" i="11"/>
  <c r="D10" i="11"/>
  <c r="E10" i="11"/>
  <c r="F10" i="11"/>
  <c r="G10" i="11"/>
  <c r="H10" i="11"/>
  <c r="I10" i="11"/>
  <c r="J10" i="11"/>
  <c r="K10" i="11"/>
  <c r="C11" i="11"/>
  <c r="D11" i="11"/>
  <c r="E11" i="11"/>
  <c r="F11" i="11"/>
  <c r="G11" i="11"/>
  <c r="H11" i="11"/>
  <c r="I11" i="11"/>
  <c r="J11" i="11"/>
  <c r="K11" i="11"/>
  <c r="C12" i="11"/>
  <c r="D12" i="11"/>
  <c r="E12" i="11"/>
  <c r="F12" i="11"/>
  <c r="G12" i="11"/>
  <c r="H12" i="11"/>
  <c r="I12" i="11"/>
  <c r="J12" i="11"/>
  <c r="K12" i="11"/>
  <c r="C13" i="11"/>
  <c r="D13" i="11"/>
  <c r="E13" i="11"/>
  <c r="F13" i="11"/>
  <c r="G13" i="11"/>
  <c r="H13" i="11"/>
  <c r="I13" i="11"/>
  <c r="J13" i="11"/>
  <c r="K13" i="11"/>
  <c r="C14" i="11"/>
  <c r="D14" i="11"/>
  <c r="E14" i="11"/>
  <c r="F14" i="11"/>
  <c r="G14" i="11"/>
  <c r="H14" i="11"/>
  <c r="I14" i="11"/>
  <c r="J14" i="11"/>
  <c r="K14" i="11"/>
  <c r="C15" i="11"/>
  <c r="D15" i="11"/>
  <c r="E15" i="11"/>
  <c r="F15" i="11"/>
  <c r="G15" i="11"/>
  <c r="H15" i="11"/>
  <c r="I15" i="11"/>
  <c r="J15" i="11"/>
  <c r="K15" i="11"/>
  <c r="C16" i="11"/>
  <c r="D16" i="11"/>
  <c r="E16" i="11"/>
  <c r="F16" i="11"/>
  <c r="G16" i="11"/>
  <c r="H16" i="11"/>
  <c r="I16" i="11"/>
  <c r="J16" i="11"/>
  <c r="K16" i="11"/>
  <c r="C17" i="11"/>
  <c r="D17" i="11"/>
  <c r="E17" i="11"/>
  <c r="F17" i="11"/>
  <c r="G17" i="11"/>
  <c r="H17" i="11"/>
  <c r="I17" i="11"/>
  <c r="J17" i="11"/>
  <c r="K17" i="11"/>
  <c r="C18" i="11"/>
  <c r="D18" i="11"/>
  <c r="E18" i="11"/>
  <c r="F18" i="11"/>
  <c r="G18" i="11"/>
  <c r="H18" i="11"/>
  <c r="I18" i="11"/>
  <c r="J18" i="11"/>
  <c r="K18" i="11"/>
  <c r="C19" i="11"/>
  <c r="D19" i="11"/>
  <c r="E19" i="11"/>
  <c r="F19" i="11"/>
  <c r="G19" i="11"/>
  <c r="H19" i="11"/>
  <c r="I19" i="11"/>
  <c r="J19" i="11"/>
  <c r="K19" i="11"/>
  <c r="C20" i="11"/>
  <c r="D20" i="11"/>
  <c r="E20" i="11"/>
  <c r="F20" i="11"/>
  <c r="G20" i="11"/>
  <c r="H20" i="11"/>
  <c r="I20" i="11"/>
  <c r="J20" i="11"/>
  <c r="K20" i="11"/>
  <c r="C21" i="11"/>
  <c r="D21" i="11"/>
  <c r="E21" i="11"/>
  <c r="F21" i="11"/>
  <c r="G21" i="11"/>
  <c r="H21" i="11"/>
  <c r="I21" i="11"/>
  <c r="J21" i="11"/>
  <c r="K21" i="11"/>
  <c r="C22" i="11"/>
  <c r="D22" i="11"/>
  <c r="E22" i="11"/>
  <c r="F22" i="11"/>
  <c r="G22" i="11"/>
  <c r="H22" i="11"/>
  <c r="I22" i="11"/>
  <c r="J22" i="11"/>
  <c r="K22" i="11"/>
  <c r="C23" i="11"/>
  <c r="D23" i="11"/>
  <c r="E23" i="11"/>
  <c r="F23" i="11"/>
  <c r="G23" i="11"/>
  <c r="H23" i="11"/>
  <c r="I23" i="11"/>
  <c r="J23" i="11"/>
  <c r="K23" i="11"/>
  <c r="C24" i="11"/>
  <c r="D24" i="11"/>
  <c r="E24" i="11"/>
  <c r="F24" i="11"/>
  <c r="G24" i="11"/>
  <c r="H24" i="11"/>
  <c r="I24" i="11"/>
  <c r="J24" i="11"/>
  <c r="K24" i="11"/>
  <c r="C25" i="11"/>
  <c r="D25" i="11"/>
  <c r="E25" i="11"/>
  <c r="F25" i="11"/>
  <c r="G25" i="11"/>
  <c r="H25" i="11"/>
  <c r="I25" i="11"/>
  <c r="J25" i="11"/>
  <c r="K25" i="11"/>
  <c r="C26" i="11"/>
  <c r="D26" i="11"/>
  <c r="E26" i="11"/>
  <c r="F26" i="11"/>
  <c r="G26" i="11"/>
  <c r="H26" i="11"/>
  <c r="I26" i="11"/>
  <c r="J26" i="11"/>
  <c r="K26" i="11"/>
  <c r="C27" i="11"/>
  <c r="D27" i="11"/>
  <c r="E27" i="11"/>
  <c r="F27" i="11"/>
  <c r="G27" i="11"/>
  <c r="H27" i="11"/>
  <c r="I27" i="11"/>
  <c r="J27" i="11"/>
  <c r="K27" i="11"/>
  <c r="C28" i="11"/>
  <c r="D28" i="11"/>
  <c r="E28" i="11"/>
  <c r="F28" i="11"/>
  <c r="G28" i="11"/>
  <c r="H28" i="11"/>
  <c r="I28" i="11"/>
  <c r="J28" i="11"/>
  <c r="K28" i="11"/>
  <c r="C29" i="11"/>
  <c r="D29" i="11"/>
  <c r="E29" i="11"/>
  <c r="F29" i="11"/>
  <c r="G29" i="11"/>
  <c r="H29" i="11"/>
  <c r="I29" i="11"/>
  <c r="J29" i="11"/>
  <c r="K29" i="11"/>
  <c r="C30" i="11"/>
  <c r="D30" i="11"/>
  <c r="E30" i="11"/>
  <c r="F30" i="11"/>
  <c r="G30" i="11"/>
  <c r="H30" i="11"/>
  <c r="I30" i="11"/>
  <c r="J30" i="11"/>
  <c r="K30" i="11"/>
  <c r="C31" i="11"/>
  <c r="D31" i="11"/>
  <c r="E31" i="11"/>
  <c r="F31" i="11"/>
  <c r="G31" i="11"/>
  <c r="H31" i="11"/>
  <c r="I31" i="11"/>
  <c r="J31" i="11"/>
  <c r="K31" i="11"/>
  <c r="C32" i="11"/>
  <c r="D32" i="11"/>
  <c r="E32" i="11"/>
  <c r="F32" i="11"/>
  <c r="G32" i="11"/>
  <c r="H32" i="11"/>
  <c r="I32" i="11"/>
  <c r="J32" i="11"/>
  <c r="K32" i="11"/>
  <c r="C33" i="11"/>
  <c r="D33" i="11"/>
  <c r="E33" i="11"/>
  <c r="F33" i="11"/>
  <c r="G33" i="11"/>
  <c r="H33" i="11"/>
  <c r="I33" i="11"/>
  <c r="J33" i="11"/>
  <c r="K33" i="11"/>
  <c r="C34" i="11"/>
  <c r="D34" i="11"/>
  <c r="E34" i="11"/>
  <c r="F34" i="11"/>
  <c r="G34" i="11"/>
  <c r="H34" i="11"/>
  <c r="I34" i="11"/>
  <c r="J34" i="11"/>
  <c r="K34" i="11"/>
  <c r="C35" i="11"/>
  <c r="D35" i="11"/>
  <c r="E35" i="11"/>
  <c r="F35" i="11"/>
  <c r="G35" i="11"/>
  <c r="H35" i="11"/>
  <c r="I35" i="11"/>
  <c r="J35" i="11"/>
  <c r="K35" i="11"/>
  <c r="C36" i="11"/>
  <c r="D36" i="11"/>
  <c r="E36" i="11"/>
  <c r="F36" i="11"/>
  <c r="G36" i="11"/>
  <c r="H36" i="11"/>
  <c r="I36" i="11"/>
  <c r="J36" i="11"/>
  <c r="K36" i="11"/>
  <c r="C37" i="11"/>
  <c r="D37" i="11"/>
  <c r="E37" i="11"/>
  <c r="F37" i="11"/>
  <c r="G37" i="11"/>
  <c r="H37" i="11"/>
  <c r="I37" i="11"/>
  <c r="J37" i="11"/>
  <c r="K37" i="11"/>
  <c r="C38" i="11"/>
  <c r="D38" i="11"/>
  <c r="E38" i="11"/>
  <c r="F38" i="11"/>
  <c r="G38" i="11"/>
  <c r="H38" i="11"/>
  <c r="I38" i="11"/>
  <c r="J38" i="11"/>
  <c r="K38" i="11"/>
  <c r="C39" i="11"/>
  <c r="D39" i="11"/>
  <c r="E39" i="11"/>
  <c r="F39" i="11"/>
  <c r="G39" i="11"/>
  <c r="H39" i="11"/>
  <c r="I39" i="11"/>
  <c r="J39" i="11"/>
  <c r="K39" i="11"/>
  <c r="C40" i="11"/>
  <c r="D40" i="11"/>
  <c r="E40" i="11"/>
  <c r="F40" i="11"/>
  <c r="G40" i="11"/>
  <c r="H40" i="11"/>
  <c r="I40" i="11"/>
  <c r="J40" i="11"/>
  <c r="K40" i="11"/>
  <c r="C41" i="11"/>
  <c r="D41" i="11"/>
  <c r="E41" i="11"/>
  <c r="F41" i="11"/>
  <c r="G41" i="11"/>
  <c r="H41" i="11"/>
  <c r="I41" i="11"/>
  <c r="J41" i="11"/>
  <c r="K41" i="11"/>
  <c r="C42" i="11"/>
  <c r="D42" i="11"/>
  <c r="E42" i="11"/>
  <c r="F42" i="11"/>
  <c r="G42" i="11"/>
  <c r="H42" i="11"/>
  <c r="I42" i="11"/>
  <c r="J42" i="11"/>
  <c r="K42" i="11"/>
  <c r="C43" i="11"/>
  <c r="D43" i="11"/>
  <c r="E43" i="11"/>
  <c r="F43" i="11"/>
  <c r="G43" i="11"/>
  <c r="H43" i="11"/>
  <c r="I43" i="11"/>
  <c r="J43" i="11"/>
  <c r="K43" i="11"/>
  <c r="C44" i="11"/>
  <c r="D44" i="11"/>
  <c r="E44" i="11"/>
  <c r="F44" i="11"/>
  <c r="G44" i="11"/>
  <c r="H44" i="11"/>
  <c r="I44" i="11"/>
  <c r="J44" i="11"/>
  <c r="K44" i="11"/>
  <c r="C45" i="11"/>
  <c r="D45" i="11"/>
  <c r="E45" i="11"/>
  <c r="F45" i="11"/>
  <c r="G45" i="11"/>
  <c r="H45" i="11"/>
  <c r="I45" i="11"/>
  <c r="J45" i="11"/>
  <c r="K45" i="11"/>
  <c r="C46" i="11"/>
  <c r="D46" i="11"/>
  <c r="E46" i="11"/>
  <c r="F46" i="11"/>
  <c r="G46" i="11"/>
  <c r="H46" i="11"/>
  <c r="I46" i="11"/>
  <c r="J46" i="11"/>
  <c r="K46" i="11"/>
  <c r="C47" i="11"/>
  <c r="D47" i="11"/>
  <c r="E47" i="11"/>
  <c r="F47" i="11"/>
  <c r="G47" i="11"/>
  <c r="H47" i="11"/>
  <c r="I47" i="11"/>
  <c r="J47" i="11"/>
  <c r="K47" i="11"/>
  <c r="C48" i="11"/>
  <c r="D48" i="11"/>
  <c r="E48" i="11"/>
  <c r="F48" i="11"/>
  <c r="G48" i="11"/>
  <c r="H48" i="11"/>
  <c r="I48" i="11"/>
  <c r="J48" i="11"/>
  <c r="K48" i="11"/>
  <c r="C49" i="11"/>
  <c r="D49" i="11"/>
  <c r="E49" i="11"/>
  <c r="F49" i="11"/>
  <c r="G49" i="11"/>
  <c r="H49" i="11"/>
  <c r="I49" i="11"/>
  <c r="J49" i="11"/>
  <c r="K49" i="11"/>
  <c r="C50" i="11"/>
  <c r="D50" i="11"/>
  <c r="E50" i="11"/>
  <c r="F50" i="11"/>
  <c r="G50" i="11"/>
  <c r="H50" i="11"/>
  <c r="I50" i="11"/>
  <c r="J50" i="11"/>
  <c r="K50" i="11"/>
  <c r="C51" i="11"/>
  <c r="D51" i="11"/>
  <c r="E51" i="11"/>
  <c r="F51" i="11"/>
  <c r="G51" i="11"/>
  <c r="H51" i="11"/>
  <c r="I51" i="11"/>
  <c r="J51" i="11"/>
  <c r="K51" i="11"/>
  <c r="C52" i="11"/>
  <c r="D52" i="11"/>
  <c r="E52" i="11"/>
  <c r="F52" i="11"/>
  <c r="G52" i="11"/>
  <c r="H52" i="11"/>
  <c r="I52" i="11"/>
  <c r="J52" i="11"/>
  <c r="K52" i="11"/>
  <c r="C53" i="11"/>
  <c r="D53" i="11"/>
  <c r="E53" i="11"/>
  <c r="F53" i="11"/>
  <c r="G53" i="11"/>
  <c r="H53" i="11"/>
  <c r="I53" i="11"/>
  <c r="J53" i="11"/>
  <c r="K53" i="11"/>
  <c r="C54" i="11"/>
  <c r="D54" i="11"/>
  <c r="E54" i="11"/>
  <c r="F54" i="11"/>
  <c r="G54" i="11"/>
  <c r="H54" i="11"/>
  <c r="I54" i="11"/>
  <c r="J54" i="11"/>
  <c r="K54" i="11"/>
  <c r="C55" i="11"/>
  <c r="D55" i="11"/>
  <c r="E55" i="11"/>
  <c r="F55" i="11"/>
  <c r="G55" i="11"/>
  <c r="H55" i="11"/>
  <c r="I55" i="11"/>
  <c r="J55" i="11"/>
  <c r="K55" i="11"/>
  <c r="C56" i="11"/>
  <c r="D56" i="11"/>
  <c r="E56" i="11"/>
  <c r="F56" i="11"/>
  <c r="G56" i="11"/>
  <c r="H56" i="11"/>
  <c r="I56" i="11"/>
  <c r="J56" i="11"/>
  <c r="K56" i="11"/>
  <c r="C57" i="11"/>
  <c r="D57" i="11"/>
  <c r="E57" i="11"/>
  <c r="F57" i="11"/>
  <c r="G57" i="11"/>
  <c r="H57" i="11"/>
  <c r="I57" i="11"/>
  <c r="J57" i="11"/>
  <c r="K57" i="11"/>
  <c r="C58" i="11"/>
  <c r="D58" i="11"/>
  <c r="E58" i="11"/>
  <c r="F58" i="11"/>
  <c r="G58" i="11"/>
  <c r="H58" i="11"/>
  <c r="I58" i="11"/>
  <c r="J58" i="11"/>
  <c r="K58" i="11"/>
  <c r="C59" i="11"/>
  <c r="D59" i="11"/>
  <c r="E59" i="11"/>
  <c r="F59" i="11"/>
  <c r="G59" i="11"/>
  <c r="H59" i="11"/>
  <c r="I59" i="11"/>
  <c r="J59" i="11"/>
  <c r="K59" i="11"/>
  <c r="C60" i="11"/>
  <c r="D60" i="11"/>
  <c r="E60" i="11"/>
  <c r="F60" i="11"/>
  <c r="G60" i="11"/>
  <c r="H60" i="11"/>
  <c r="I60" i="11"/>
  <c r="J60" i="11"/>
  <c r="K60" i="11"/>
  <c r="C61" i="11"/>
  <c r="D61" i="11"/>
  <c r="E61" i="11"/>
  <c r="F61" i="11"/>
  <c r="G61" i="11"/>
  <c r="H61" i="11"/>
  <c r="I61" i="11"/>
  <c r="J61" i="11"/>
  <c r="K61" i="11"/>
  <c r="C62" i="11"/>
  <c r="D62" i="11"/>
  <c r="E62" i="11"/>
  <c r="F62" i="11"/>
  <c r="G62" i="11"/>
  <c r="H62" i="11"/>
  <c r="I62" i="11"/>
  <c r="J62" i="11"/>
  <c r="K62" i="11"/>
  <c r="C63" i="11"/>
  <c r="D63" i="11"/>
  <c r="E63" i="11"/>
  <c r="F63" i="11"/>
  <c r="G63" i="11"/>
  <c r="H63" i="11"/>
  <c r="I63" i="11"/>
  <c r="J63" i="11"/>
  <c r="K63" i="11"/>
  <c r="C64" i="11"/>
  <c r="D64" i="11"/>
  <c r="E64" i="11"/>
  <c r="F64" i="11"/>
  <c r="G64" i="11"/>
  <c r="H64" i="11"/>
  <c r="I64" i="11"/>
  <c r="J64" i="11"/>
  <c r="K64" i="11"/>
  <c r="C65" i="11"/>
  <c r="D65" i="11"/>
  <c r="E65" i="11"/>
  <c r="F65" i="11"/>
  <c r="G65" i="11"/>
  <c r="H65" i="11"/>
  <c r="I65" i="11"/>
  <c r="J65" i="11"/>
  <c r="K65" i="11"/>
  <c r="C66" i="11"/>
  <c r="D66" i="11"/>
  <c r="E66" i="11"/>
  <c r="F66" i="11"/>
  <c r="G66" i="11"/>
  <c r="H66" i="11"/>
  <c r="I66" i="11"/>
  <c r="J66" i="11"/>
  <c r="K66" i="11"/>
  <c r="C67" i="11"/>
  <c r="D67" i="11"/>
  <c r="E67" i="11"/>
  <c r="F67" i="11"/>
  <c r="G67" i="11"/>
  <c r="H67" i="11"/>
  <c r="I67" i="11"/>
  <c r="J67" i="11"/>
  <c r="K67" i="11"/>
  <c r="C68" i="11"/>
  <c r="D68" i="11"/>
  <c r="E68" i="11"/>
  <c r="F68" i="11"/>
  <c r="G68" i="11"/>
  <c r="H68" i="11"/>
  <c r="I68" i="11"/>
  <c r="J68" i="11"/>
  <c r="K68" i="11"/>
  <c r="C69" i="11"/>
  <c r="D69" i="11"/>
  <c r="E69" i="11"/>
  <c r="F69" i="11"/>
  <c r="G69" i="11"/>
  <c r="H69" i="11"/>
  <c r="I69" i="11"/>
  <c r="J69" i="11"/>
  <c r="K69" i="11"/>
  <c r="C70" i="11"/>
  <c r="D70" i="11"/>
  <c r="E70" i="11"/>
  <c r="F70" i="11"/>
  <c r="G70" i="11"/>
  <c r="H70" i="11"/>
  <c r="I70" i="11"/>
  <c r="J70" i="11"/>
  <c r="K70" i="11"/>
  <c r="C71" i="11"/>
  <c r="D71" i="11"/>
  <c r="E71" i="11"/>
  <c r="F71" i="11"/>
  <c r="G71" i="11"/>
  <c r="H71" i="11"/>
  <c r="I71" i="11"/>
  <c r="J71" i="11"/>
  <c r="K71" i="11"/>
  <c r="C72" i="11"/>
  <c r="D72" i="11"/>
  <c r="E72" i="11"/>
  <c r="F72" i="11"/>
  <c r="G72" i="11"/>
  <c r="H72" i="11"/>
  <c r="I72" i="11"/>
  <c r="J72" i="11"/>
  <c r="K72" i="11"/>
  <c r="C73" i="11"/>
  <c r="D73" i="11"/>
  <c r="E73" i="11"/>
  <c r="F73" i="11"/>
  <c r="G73" i="11"/>
  <c r="H73" i="11"/>
  <c r="I73" i="11"/>
  <c r="J73" i="11"/>
  <c r="K73" i="11"/>
  <c r="C74" i="11"/>
  <c r="D74" i="11"/>
  <c r="E74" i="11"/>
  <c r="F74" i="11"/>
  <c r="G74" i="11"/>
  <c r="H74" i="11"/>
  <c r="I74" i="11"/>
  <c r="J74" i="11"/>
  <c r="K74" i="11"/>
  <c r="C75" i="11"/>
  <c r="D75" i="11"/>
  <c r="E75" i="11"/>
  <c r="F75" i="11"/>
  <c r="G75" i="11"/>
  <c r="H75" i="11"/>
  <c r="I75" i="11"/>
  <c r="J75" i="11"/>
  <c r="K75" i="11"/>
  <c r="C76" i="11"/>
  <c r="D76" i="11"/>
  <c r="E76" i="11"/>
  <c r="F76" i="11"/>
  <c r="G76" i="11"/>
  <c r="H76" i="11"/>
  <c r="I76" i="11"/>
  <c r="J76" i="11"/>
  <c r="K76" i="11"/>
  <c r="C77" i="11"/>
  <c r="D77" i="11"/>
  <c r="E77" i="11"/>
  <c r="F77" i="11"/>
  <c r="G77" i="11"/>
  <c r="H77" i="11"/>
  <c r="I77" i="11"/>
  <c r="J77" i="11"/>
  <c r="K77" i="11"/>
  <c r="C78" i="11"/>
  <c r="D78" i="11"/>
  <c r="E78" i="11"/>
  <c r="F78" i="11"/>
  <c r="G78" i="11"/>
  <c r="H78" i="11"/>
  <c r="I78" i="11"/>
  <c r="J78" i="11"/>
  <c r="K78" i="11"/>
  <c r="C79" i="11"/>
  <c r="D79" i="11"/>
  <c r="E79" i="11"/>
  <c r="F79" i="11"/>
  <c r="G79" i="11"/>
  <c r="H79" i="11"/>
  <c r="I79" i="11"/>
  <c r="J79" i="11"/>
  <c r="K79" i="11"/>
  <c r="C80" i="11"/>
  <c r="D80" i="11"/>
  <c r="E80" i="11"/>
  <c r="F80" i="11"/>
  <c r="G80" i="11"/>
  <c r="H80" i="11"/>
  <c r="I80" i="11"/>
  <c r="J80" i="11"/>
  <c r="K80" i="11"/>
  <c r="C81" i="11"/>
  <c r="D81" i="11"/>
  <c r="E81" i="11"/>
  <c r="F81" i="11"/>
  <c r="G81" i="11"/>
  <c r="H81" i="11"/>
  <c r="I81" i="11"/>
  <c r="J81" i="11"/>
  <c r="K81" i="11"/>
  <c r="C82" i="11"/>
  <c r="D82" i="11"/>
  <c r="E82" i="11"/>
  <c r="F82" i="11"/>
  <c r="G82" i="11"/>
  <c r="H82" i="11"/>
  <c r="I82" i="11"/>
  <c r="J82" i="11"/>
  <c r="K82" i="11"/>
  <c r="C83" i="11"/>
  <c r="D83" i="11"/>
  <c r="E83" i="11"/>
  <c r="F83" i="11"/>
  <c r="G83" i="11"/>
  <c r="H83" i="11"/>
  <c r="I83" i="11"/>
  <c r="J83" i="11"/>
  <c r="K83" i="11"/>
  <c r="C84" i="11"/>
  <c r="D84" i="11"/>
  <c r="E84" i="11"/>
  <c r="F84" i="11"/>
  <c r="G84" i="11"/>
  <c r="H84" i="11"/>
  <c r="I84" i="11"/>
  <c r="J84" i="11"/>
  <c r="K84" i="11"/>
  <c r="C85" i="11"/>
  <c r="D85" i="11"/>
  <c r="E85" i="11"/>
  <c r="F85" i="11"/>
  <c r="G85" i="11"/>
  <c r="H85" i="11"/>
  <c r="I85" i="11"/>
  <c r="J85" i="11"/>
  <c r="K85" i="11"/>
  <c r="C86" i="11"/>
  <c r="D86" i="11"/>
  <c r="E86" i="11"/>
  <c r="F86" i="11"/>
  <c r="G86" i="11"/>
  <c r="H86" i="11"/>
  <c r="I86" i="11"/>
  <c r="J86" i="11"/>
  <c r="K86" i="11"/>
  <c r="C87" i="11"/>
  <c r="D87" i="11"/>
  <c r="E87" i="11"/>
  <c r="F87" i="11"/>
  <c r="G87" i="11"/>
  <c r="H87" i="11"/>
  <c r="I87" i="11"/>
  <c r="J87" i="11"/>
  <c r="K87" i="11"/>
  <c r="C88" i="11"/>
  <c r="D88" i="11"/>
  <c r="E88" i="11"/>
  <c r="F88" i="11"/>
  <c r="G88" i="11"/>
  <c r="H88" i="11"/>
  <c r="I88" i="11"/>
  <c r="J88" i="11"/>
  <c r="K88" i="11"/>
  <c r="C89" i="11"/>
  <c r="D89" i="11"/>
  <c r="E89" i="11"/>
  <c r="F89" i="11"/>
  <c r="G89" i="11"/>
  <c r="H89" i="11"/>
  <c r="I89" i="11"/>
  <c r="J89" i="11"/>
  <c r="K89" i="11"/>
  <c r="C90" i="11"/>
  <c r="D90" i="11"/>
  <c r="E90" i="11"/>
  <c r="F90" i="11"/>
  <c r="G90" i="11"/>
  <c r="H90" i="11"/>
  <c r="I90" i="11"/>
  <c r="J90" i="11"/>
  <c r="K90" i="11"/>
  <c r="C91" i="11"/>
  <c r="D91" i="11"/>
  <c r="E91" i="11"/>
  <c r="F91" i="11"/>
  <c r="G91" i="11"/>
  <c r="H91" i="11"/>
  <c r="I91" i="11"/>
  <c r="J91" i="11"/>
  <c r="K91" i="11"/>
  <c r="C92" i="11"/>
  <c r="D92" i="11"/>
  <c r="E92" i="11"/>
  <c r="F92" i="11"/>
  <c r="G92" i="11"/>
  <c r="H92" i="11"/>
  <c r="I92" i="11"/>
  <c r="J92" i="11"/>
  <c r="K92" i="11"/>
  <c r="C93" i="11"/>
  <c r="D93" i="11"/>
  <c r="E93" i="11"/>
  <c r="F93" i="11"/>
  <c r="G93" i="11"/>
  <c r="H93" i="11"/>
  <c r="I93" i="11"/>
  <c r="J93" i="11"/>
  <c r="K93" i="11"/>
  <c r="C94" i="11"/>
  <c r="D94" i="11"/>
  <c r="E94" i="11"/>
  <c r="F94" i="11"/>
  <c r="G94" i="11"/>
  <c r="H94" i="11"/>
  <c r="I94" i="11"/>
  <c r="J94" i="11"/>
  <c r="K94" i="11"/>
  <c r="C95" i="11"/>
  <c r="D95" i="11"/>
  <c r="E95" i="11"/>
  <c r="F95" i="11"/>
  <c r="G95" i="11"/>
  <c r="H95" i="11"/>
  <c r="I95" i="11"/>
  <c r="J95" i="11"/>
  <c r="K95" i="11"/>
  <c r="C96" i="11"/>
  <c r="D96" i="11"/>
  <c r="E96" i="11"/>
  <c r="F96" i="11"/>
  <c r="G96" i="11"/>
  <c r="H96" i="11"/>
  <c r="I96" i="11"/>
  <c r="J96" i="11"/>
  <c r="K96" i="11"/>
  <c r="C97" i="11"/>
  <c r="D97" i="11"/>
  <c r="E97" i="11"/>
  <c r="F97" i="11"/>
  <c r="G97" i="11"/>
  <c r="H97" i="11"/>
  <c r="I97" i="11"/>
  <c r="J97" i="11"/>
  <c r="K97" i="11"/>
  <c r="C98" i="11"/>
  <c r="D98" i="11"/>
  <c r="E98" i="11"/>
  <c r="F98" i="11"/>
  <c r="G98" i="11"/>
  <c r="H98" i="11"/>
  <c r="I98" i="11"/>
  <c r="J98" i="11"/>
  <c r="K98" i="11"/>
  <c r="C99" i="11"/>
  <c r="D99" i="11"/>
  <c r="E99" i="11"/>
  <c r="F99" i="11"/>
  <c r="G99" i="11"/>
  <c r="H99" i="11"/>
  <c r="I99" i="11"/>
  <c r="J99" i="11"/>
  <c r="K99" i="11"/>
  <c r="C100" i="11"/>
  <c r="D100" i="11"/>
  <c r="E100" i="11"/>
  <c r="F100" i="11"/>
  <c r="G100" i="11"/>
  <c r="H100" i="11"/>
  <c r="I100" i="11"/>
  <c r="J100" i="11"/>
  <c r="K100" i="11"/>
  <c r="C101" i="11"/>
  <c r="D101" i="11"/>
  <c r="E101" i="11"/>
  <c r="F101" i="11"/>
  <c r="G101" i="11"/>
  <c r="H101" i="11"/>
  <c r="I101" i="11"/>
  <c r="J101" i="11"/>
  <c r="K101" i="11"/>
  <c r="C102" i="11"/>
  <c r="D102" i="11"/>
  <c r="E102" i="11"/>
  <c r="F102" i="11"/>
  <c r="G102" i="11"/>
  <c r="H102" i="11"/>
  <c r="I102" i="11"/>
  <c r="J102" i="11"/>
  <c r="K102" i="11"/>
  <c r="C103" i="11"/>
  <c r="D103" i="11"/>
  <c r="E103" i="11"/>
  <c r="F103" i="11"/>
  <c r="G103" i="11"/>
  <c r="H103" i="11"/>
  <c r="I103" i="11"/>
  <c r="J103" i="11"/>
  <c r="K103" i="11"/>
  <c r="C104" i="11"/>
  <c r="D104" i="11"/>
  <c r="E104" i="11"/>
  <c r="F104" i="11"/>
  <c r="G104" i="11"/>
  <c r="H104" i="11"/>
  <c r="I104" i="11"/>
  <c r="J104" i="11"/>
  <c r="K104" i="11"/>
  <c r="C105" i="11"/>
  <c r="D105" i="11"/>
  <c r="E105" i="11"/>
  <c r="F105" i="11"/>
  <c r="G105" i="11"/>
  <c r="H105" i="11"/>
  <c r="I105" i="11"/>
  <c r="J105" i="11"/>
  <c r="K105" i="11"/>
  <c r="C106" i="11"/>
  <c r="D106" i="11"/>
  <c r="E106" i="11"/>
  <c r="F106" i="11"/>
  <c r="G106" i="11"/>
  <c r="H106" i="11"/>
  <c r="I106" i="11"/>
  <c r="J106" i="11"/>
  <c r="K106" i="11"/>
  <c r="C107" i="11"/>
  <c r="D107" i="11"/>
  <c r="E107" i="11"/>
  <c r="F107" i="11"/>
  <c r="G107" i="11"/>
  <c r="H107" i="11"/>
  <c r="I107" i="11"/>
  <c r="J107" i="11"/>
  <c r="K107" i="11"/>
  <c r="C108" i="11"/>
  <c r="D108" i="11"/>
  <c r="E108" i="11"/>
  <c r="F108" i="11"/>
  <c r="G108" i="11"/>
  <c r="H108" i="11"/>
  <c r="I108" i="11"/>
  <c r="J108" i="11"/>
  <c r="K108" i="11"/>
  <c r="C109" i="11"/>
  <c r="D109" i="11"/>
  <c r="E109" i="11"/>
  <c r="F109" i="11"/>
  <c r="G109" i="11"/>
  <c r="H109" i="11"/>
  <c r="I109" i="11"/>
  <c r="J109" i="11"/>
  <c r="K109" i="11"/>
  <c r="C110" i="11"/>
  <c r="D110" i="11"/>
  <c r="E110" i="11"/>
  <c r="F110" i="11"/>
  <c r="G110" i="11"/>
  <c r="H110" i="11"/>
  <c r="I110" i="11"/>
  <c r="J110" i="11"/>
  <c r="K110" i="11"/>
  <c r="C111" i="11"/>
  <c r="D111" i="11"/>
  <c r="E111" i="11"/>
  <c r="F111" i="11"/>
  <c r="G111" i="11"/>
  <c r="H111" i="11"/>
  <c r="I111" i="11"/>
  <c r="J111" i="11"/>
  <c r="K111" i="11"/>
  <c r="C112" i="11"/>
  <c r="D112" i="11"/>
  <c r="E112" i="11"/>
  <c r="F112" i="11"/>
  <c r="G112" i="11"/>
  <c r="H112" i="11"/>
  <c r="I112" i="11"/>
  <c r="J112" i="11"/>
  <c r="K112" i="11"/>
  <c r="C113" i="11"/>
  <c r="D113" i="11"/>
  <c r="E113" i="11"/>
  <c r="F113" i="11"/>
  <c r="G113" i="11"/>
  <c r="H113" i="11"/>
  <c r="I113" i="11"/>
  <c r="J113" i="11"/>
  <c r="K113" i="11"/>
  <c r="C114" i="11"/>
  <c r="D114" i="11"/>
  <c r="E114" i="11"/>
  <c r="F114" i="11"/>
  <c r="G114" i="11"/>
  <c r="H114" i="11"/>
  <c r="I114" i="11"/>
  <c r="J114" i="11"/>
  <c r="K114" i="11"/>
  <c r="C115" i="11"/>
  <c r="D115" i="11"/>
  <c r="E115" i="11"/>
  <c r="F115" i="11"/>
  <c r="G115" i="11"/>
  <c r="H115" i="11"/>
  <c r="I115" i="11"/>
  <c r="J115" i="11"/>
  <c r="K115" i="11"/>
  <c r="C116" i="11"/>
  <c r="D116" i="11"/>
  <c r="E116" i="11"/>
  <c r="F116" i="11"/>
  <c r="G116" i="11"/>
  <c r="H116" i="11"/>
  <c r="I116" i="11"/>
  <c r="J116" i="11"/>
  <c r="K116" i="11"/>
  <c r="C117" i="11"/>
  <c r="D117" i="11"/>
  <c r="E117" i="11"/>
  <c r="F117" i="11"/>
  <c r="G117" i="11"/>
  <c r="H117" i="11"/>
  <c r="I117" i="11"/>
  <c r="J117" i="11"/>
  <c r="K117" i="11"/>
  <c r="C118" i="11"/>
  <c r="D118" i="11"/>
  <c r="E118" i="11"/>
  <c r="F118" i="11"/>
  <c r="G118" i="11"/>
  <c r="H118" i="11"/>
  <c r="I118" i="11"/>
  <c r="J118" i="11"/>
  <c r="K118" i="11"/>
  <c r="C119" i="11"/>
  <c r="D119" i="11"/>
  <c r="E119" i="11"/>
  <c r="F119" i="11"/>
  <c r="G119" i="11"/>
  <c r="H119" i="11"/>
  <c r="I119" i="11"/>
  <c r="J119" i="11"/>
  <c r="K119" i="11"/>
  <c r="C120" i="11"/>
  <c r="D120" i="11"/>
  <c r="E120" i="11"/>
  <c r="F120" i="11"/>
  <c r="G120" i="11"/>
  <c r="H120" i="11"/>
  <c r="I120" i="11"/>
  <c r="J120" i="11"/>
  <c r="K120" i="11"/>
  <c r="C121" i="11"/>
  <c r="D121" i="11"/>
  <c r="E121" i="11"/>
  <c r="F121" i="11"/>
  <c r="G121" i="11"/>
  <c r="H121" i="11"/>
  <c r="I121" i="11"/>
  <c r="J121" i="11"/>
  <c r="K121" i="11"/>
  <c r="C122" i="11"/>
  <c r="D122" i="11"/>
  <c r="E122" i="11"/>
  <c r="F122" i="11"/>
  <c r="G122" i="11"/>
  <c r="H122" i="11"/>
  <c r="I122" i="11"/>
  <c r="J122" i="11"/>
  <c r="K122" i="11"/>
  <c r="C123" i="11"/>
  <c r="D123" i="11"/>
  <c r="E123" i="11"/>
  <c r="F123" i="11"/>
  <c r="G123" i="11"/>
  <c r="H123" i="11"/>
  <c r="I123" i="11"/>
  <c r="J123" i="11"/>
  <c r="K123" i="11"/>
  <c r="C124" i="11"/>
  <c r="D124" i="11"/>
  <c r="E124" i="11"/>
  <c r="F124" i="11"/>
  <c r="G124" i="11"/>
  <c r="H124" i="11"/>
  <c r="I124" i="11"/>
  <c r="J124" i="11"/>
  <c r="K124" i="11"/>
  <c r="C125" i="11"/>
  <c r="D125" i="11"/>
  <c r="E125" i="11"/>
  <c r="F125" i="11"/>
  <c r="G125" i="11"/>
  <c r="H125" i="11"/>
  <c r="I125" i="11"/>
  <c r="J125" i="11"/>
  <c r="K125" i="11"/>
  <c r="C126" i="11"/>
  <c r="D126" i="11"/>
  <c r="E126" i="11"/>
  <c r="F126" i="11"/>
  <c r="G126" i="11"/>
  <c r="H126" i="11"/>
  <c r="I126" i="11"/>
  <c r="J126" i="11"/>
  <c r="K126" i="11"/>
  <c r="C127" i="11"/>
  <c r="D127" i="11"/>
  <c r="E127" i="11"/>
  <c r="F127" i="11"/>
  <c r="G127" i="11"/>
  <c r="H127" i="11"/>
  <c r="I127" i="11"/>
  <c r="J127" i="11"/>
  <c r="K127" i="11"/>
  <c r="C128" i="11"/>
  <c r="D128" i="11"/>
  <c r="E128" i="11"/>
  <c r="F128" i="11"/>
  <c r="G128" i="11"/>
  <c r="H128" i="11"/>
  <c r="I128" i="11"/>
  <c r="J128" i="11"/>
  <c r="K128" i="11"/>
  <c r="C129" i="11"/>
  <c r="D129" i="11"/>
  <c r="E129" i="11"/>
  <c r="F129" i="11"/>
  <c r="G129" i="11"/>
  <c r="H129" i="11"/>
  <c r="I129" i="11"/>
  <c r="J129" i="11"/>
  <c r="K129" i="11"/>
  <c r="C130" i="11"/>
  <c r="D130" i="11"/>
  <c r="E130" i="11"/>
  <c r="F130" i="11"/>
  <c r="G130" i="11"/>
  <c r="H130" i="11"/>
  <c r="I130" i="11"/>
  <c r="J130" i="11"/>
  <c r="K130" i="11"/>
  <c r="C131" i="11"/>
  <c r="D131" i="11"/>
  <c r="E131" i="11"/>
  <c r="F131" i="11"/>
  <c r="G131" i="11"/>
  <c r="H131" i="11"/>
  <c r="I131" i="11"/>
  <c r="J131" i="11"/>
  <c r="K131" i="11"/>
  <c r="C132" i="11"/>
  <c r="D132" i="11"/>
  <c r="E132" i="11"/>
  <c r="F132" i="11"/>
  <c r="G132" i="11"/>
  <c r="H132" i="11"/>
  <c r="I132" i="11"/>
  <c r="J132" i="11"/>
  <c r="K132" i="11"/>
  <c r="C133" i="11"/>
  <c r="D133" i="11"/>
  <c r="E133" i="11"/>
  <c r="F133" i="11"/>
  <c r="G133" i="11"/>
  <c r="H133" i="11"/>
  <c r="I133" i="11"/>
  <c r="J133" i="11"/>
  <c r="K133" i="11"/>
  <c r="C134" i="11"/>
  <c r="D134" i="11"/>
  <c r="E134" i="11"/>
  <c r="F134" i="11"/>
  <c r="G134" i="11"/>
  <c r="H134" i="11"/>
  <c r="I134" i="11"/>
  <c r="J134" i="11"/>
  <c r="K134" i="11"/>
  <c r="C135" i="11"/>
  <c r="D135" i="11"/>
  <c r="E135" i="11"/>
  <c r="F135" i="11"/>
  <c r="G135" i="11"/>
  <c r="H135" i="11"/>
  <c r="I135" i="11"/>
  <c r="J135" i="11"/>
  <c r="K135" i="11"/>
  <c r="C136" i="11"/>
  <c r="D136" i="11"/>
  <c r="E136" i="11"/>
  <c r="F136" i="11"/>
  <c r="G136" i="11"/>
  <c r="H136" i="11"/>
  <c r="I136" i="11"/>
  <c r="J136" i="11"/>
  <c r="K136" i="11"/>
  <c r="C137" i="11"/>
  <c r="D137" i="11"/>
  <c r="E137" i="11"/>
  <c r="F137" i="11"/>
  <c r="G137" i="11"/>
  <c r="H137" i="11"/>
  <c r="I137" i="11"/>
  <c r="J137" i="11"/>
  <c r="K137" i="11"/>
  <c r="C138" i="11"/>
  <c r="D138" i="11"/>
  <c r="E138" i="11"/>
  <c r="F138" i="11"/>
  <c r="G138" i="11"/>
  <c r="H138" i="11"/>
  <c r="I138" i="11"/>
  <c r="J138" i="11"/>
  <c r="K138" i="11"/>
  <c r="C139" i="11"/>
  <c r="D139" i="11"/>
  <c r="E139" i="11"/>
  <c r="F139" i="11"/>
  <c r="G139" i="11"/>
  <c r="H139" i="11"/>
  <c r="I139" i="11"/>
  <c r="J139" i="11"/>
  <c r="K139" i="11"/>
  <c r="C140" i="11"/>
  <c r="D140" i="11"/>
  <c r="E140" i="11"/>
  <c r="F140" i="11"/>
  <c r="G140" i="11"/>
  <c r="H140" i="11"/>
  <c r="I140" i="11"/>
  <c r="J140" i="11"/>
  <c r="K140" i="11"/>
  <c r="C141" i="11"/>
  <c r="D141" i="11"/>
  <c r="E141" i="11"/>
  <c r="F141" i="11"/>
  <c r="G141" i="11"/>
  <c r="H141" i="11"/>
  <c r="I141" i="11"/>
  <c r="J141" i="11"/>
  <c r="K141" i="11"/>
  <c r="C142" i="11"/>
  <c r="D142" i="11"/>
  <c r="E142" i="11"/>
  <c r="F142" i="11"/>
  <c r="G142" i="11"/>
  <c r="H142" i="11"/>
  <c r="I142" i="11"/>
  <c r="J142" i="11"/>
  <c r="K142" i="11"/>
  <c r="C143" i="11"/>
  <c r="D143" i="11"/>
  <c r="E143" i="11"/>
  <c r="F143" i="11"/>
  <c r="G143" i="11"/>
  <c r="H143" i="11"/>
  <c r="I143" i="11"/>
  <c r="J143" i="11"/>
  <c r="K143" i="11"/>
  <c r="C144" i="11"/>
  <c r="D144" i="11"/>
  <c r="E144" i="11"/>
  <c r="F144" i="11"/>
  <c r="G144" i="11"/>
  <c r="H144" i="11"/>
  <c r="I144" i="11"/>
  <c r="J144" i="11"/>
  <c r="K144" i="11"/>
  <c r="C145" i="11"/>
  <c r="D145" i="11"/>
  <c r="E145" i="11"/>
  <c r="F145" i="11"/>
  <c r="G145" i="11"/>
  <c r="H145" i="11"/>
  <c r="I145" i="11"/>
  <c r="J145" i="11"/>
  <c r="K145" i="11"/>
  <c r="C146" i="11"/>
  <c r="D146" i="11"/>
  <c r="E146" i="11"/>
  <c r="F146" i="11"/>
  <c r="G146" i="11"/>
  <c r="H146" i="11"/>
  <c r="I146" i="11"/>
  <c r="J146" i="11"/>
  <c r="K146" i="11"/>
  <c r="C147" i="11"/>
  <c r="D147" i="11"/>
  <c r="E147" i="11"/>
  <c r="F147" i="11"/>
  <c r="G147" i="11"/>
  <c r="H147" i="11"/>
  <c r="I147" i="11"/>
  <c r="J147" i="11"/>
  <c r="K147" i="11"/>
  <c r="C148" i="11"/>
  <c r="D148" i="11"/>
  <c r="E148" i="11"/>
  <c r="F148" i="11"/>
  <c r="G148" i="11"/>
  <c r="H148" i="11"/>
  <c r="I148" i="11"/>
  <c r="J148" i="11"/>
  <c r="K148" i="11"/>
  <c r="C149" i="11"/>
  <c r="D149" i="11"/>
  <c r="E149" i="11"/>
  <c r="F149" i="11"/>
  <c r="G149" i="11"/>
  <c r="H149" i="11"/>
  <c r="I149" i="11"/>
  <c r="J149" i="11"/>
  <c r="K149" i="11"/>
  <c r="C150" i="11"/>
  <c r="D150" i="11"/>
  <c r="E150" i="11"/>
  <c r="F150" i="11"/>
  <c r="G150" i="11"/>
  <c r="H150" i="11"/>
  <c r="I150" i="11"/>
  <c r="J150" i="11"/>
  <c r="K150" i="11"/>
  <c r="C151" i="11"/>
  <c r="D151" i="11"/>
  <c r="E151" i="11"/>
  <c r="F151" i="11"/>
  <c r="G151" i="11"/>
  <c r="H151" i="11"/>
  <c r="I151" i="11"/>
  <c r="J151" i="11"/>
  <c r="K151" i="11"/>
  <c r="C152" i="11"/>
  <c r="D152" i="11"/>
  <c r="E152" i="11"/>
  <c r="F152" i="11"/>
  <c r="G152" i="11"/>
  <c r="H152" i="11"/>
  <c r="I152" i="11"/>
  <c r="J152" i="11"/>
  <c r="K152" i="11"/>
  <c r="C153" i="11"/>
  <c r="D153" i="11"/>
  <c r="E153" i="11"/>
  <c r="F153" i="11"/>
  <c r="G153" i="11"/>
  <c r="H153" i="11"/>
  <c r="I153" i="11"/>
  <c r="J153" i="11"/>
  <c r="K153" i="11"/>
  <c r="C154" i="11"/>
  <c r="D154" i="11"/>
  <c r="E154" i="11"/>
  <c r="F154" i="11"/>
  <c r="G154" i="11"/>
  <c r="H154" i="11"/>
  <c r="I154" i="11"/>
  <c r="J154" i="11"/>
  <c r="K154" i="11"/>
  <c r="C155" i="11"/>
  <c r="D155" i="11"/>
  <c r="E155" i="11"/>
  <c r="F155" i="11"/>
  <c r="G155" i="11"/>
  <c r="H155" i="11"/>
  <c r="I155" i="11"/>
  <c r="J155" i="11"/>
  <c r="K155" i="11"/>
  <c r="C156" i="11"/>
  <c r="D156" i="11"/>
  <c r="E156" i="11"/>
  <c r="F156" i="11"/>
  <c r="G156" i="11"/>
  <c r="H156" i="11"/>
  <c r="I156" i="11"/>
  <c r="J156" i="11"/>
  <c r="K156" i="11"/>
  <c r="C7" i="11"/>
  <c r="D7" i="11"/>
  <c r="E7" i="11"/>
  <c r="F7" i="11"/>
  <c r="G7" i="11"/>
  <c r="H7" i="11"/>
  <c r="I7" i="11"/>
  <c r="J7" i="11"/>
  <c r="K7" i="11"/>
  <c r="G8" i="10"/>
  <c r="N8" i="10"/>
  <c r="O8" i="10"/>
  <c r="P8" i="10"/>
  <c r="Q8" i="10"/>
  <c r="G9" i="10"/>
  <c r="N9" i="10"/>
  <c r="O9" i="10"/>
  <c r="P9" i="10"/>
  <c r="Q9" i="10"/>
  <c r="G10" i="10"/>
  <c r="N10" i="10"/>
  <c r="O10" i="10"/>
  <c r="P10" i="10"/>
  <c r="Q10" i="10"/>
  <c r="G11" i="10"/>
  <c r="N11" i="10"/>
  <c r="O11" i="10"/>
  <c r="P11" i="10"/>
  <c r="Q11" i="10"/>
  <c r="G12" i="10"/>
  <c r="N12" i="10"/>
  <c r="O12" i="10"/>
  <c r="P12" i="10"/>
  <c r="Q12" i="10"/>
  <c r="G13" i="10"/>
  <c r="N13" i="10"/>
  <c r="O13" i="10"/>
  <c r="P13" i="10"/>
  <c r="Q13" i="10"/>
  <c r="G14" i="10"/>
  <c r="N14" i="10"/>
  <c r="O14" i="10"/>
  <c r="P14" i="10"/>
  <c r="Q14" i="10"/>
  <c r="G15" i="10"/>
  <c r="N15" i="10"/>
  <c r="O15" i="10"/>
  <c r="P15" i="10"/>
  <c r="Q15" i="10"/>
  <c r="G16" i="10"/>
  <c r="N16" i="10"/>
  <c r="O16" i="10"/>
  <c r="P16" i="10"/>
  <c r="Q16" i="10"/>
  <c r="G17" i="10"/>
  <c r="N17" i="10"/>
  <c r="O17" i="10"/>
  <c r="P17" i="10"/>
  <c r="Q17" i="10"/>
  <c r="G18" i="10"/>
  <c r="N18" i="10"/>
  <c r="O18" i="10"/>
  <c r="P18" i="10"/>
  <c r="Q18" i="10"/>
  <c r="G19" i="10"/>
  <c r="N19" i="10"/>
  <c r="O19" i="10"/>
  <c r="P19" i="10"/>
  <c r="Q19" i="10"/>
  <c r="G20" i="10"/>
  <c r="N20" i="10"/>
  <c r="O20" i="10"/>
  <c r="P20" i="10"/>
  <c r="Q20" i="10"/>
  <c r="G21" i="10"/>
  <c r="N21" i="10"/>
  <c r="O21" i="10"/>
  <c r="P21" i="10"/>
  <c r="Q21" i="10"/>
  <c r="G22" i="10"/>
  <c r="N22" i="10"/>
  <c r="O22" i="10"/>
  <c r="P22" i="10"/>
  <c r="Q22" i="10"/>
  <c r="G23" i="10"/>
  <c r="N23" i="10"/>
  <c r="O23" i="10"/>
  <c r="P23" i="10"/>
  <c r="Q23" i="10"/>
  <c r="G24" i="10"/>
  <c r="N24" i="10"/>
  <c r="O24" i="10"/>
  <c r="P24" i="10"/>
  <c r="Q24" i="10"/>
  <c r="G25" i="10"/>
  <c r="N25" i="10"/>
  <c r="O25" i="10"/>
  <c r="P25" i="10"/>
  <c r="Q25" i="10"/>
  <c r="G26" i="10"/>
  <c r="N26" i="10"/>
  <c r="O26" i="10"/>
  <c r="P26" i="10"/>
  <c r="Q26" i="10"/>
  <c r="G27" i="10"/>
  <c r="N27" i="10"/>
  <c r="O27" i="10"/>
  <c r="P27" i="10"/>
  <c r="Q27" i="10"/>
  <c r="G28" i="10"/>
  <c r="N28" i="10"/>
  <c r="O28" i="10"/>
  <c r="P28" i="10"/>
  <c r="Q28" i="10"/>
  <c r="G29" i="10"/>
  <c r="N29" i="10"/>
  <c r="O29" i="10"/>
  <c r="P29" i="10"/>
  <c r="Q29" i="10"/>
  <c r="G30" i="10"/>
  <c r="N30" i="10"/>
  <c r="O30" i="10"/>
  <c r="P30" i="10"/>
  <c r="Q30" i="10"/>
  <c r="G31" i="10"/>
  <c r="N31" i="10"/>
  <c r="O31" i="10"/>
  <c r="P31" i="10"/>
  <c r="Q31" i="10"/>
  <c r="G32" i="10"/>
  <c r="N32" i="10"/>
  <c r="O32" i="10"/>
  <c r="P32" i="10"/>
  <c r="Q32" i="10"/>
  <c r="G33" i="10"/>
  <c r="N33" i="10"/>
  <c r="O33" i="10"/>
  <c r="P33" i="10"/>
  <c r="Q33" i="10"/>
  <c r="G34" i="10"/>
  <c r="N34" i="10"/>
  <c r="O34" i="10"/>
  <c r="P34" i="10"/>
  <c r="Q34" i="10"/>
  <c r="G35" i="10"/>
  <c r="N35" i="10"/>
  <c r="O35" i="10"/>
  <c r="P35" i="10"/>
  <c r="Q35" i="10"/>
  <c r="G36" i="10"/>
  <c r="N36" i="10"/>
  <c r="O36" i="10"/>
  <c r="P36" i="10"/>
  <c r="Q36" i="10"/>
  <c r="G37" i="10"/>
  <c r="N37" i="10"/>
  <c r="O37" i="10"/>
  <c r="P37" i="10"/>
  <c r="Q37" i="10"/>
  <c r="G38" i="10"/>
  <c r="N38" i="10"/>
  <c r="O38" i="10"/>
  <c r="P38" i="10"/>
  <c r="Q38" i="10"/>
  <c r="G39" i="10"/>
  <c r="N39" i="10"/>
  <c r="O39" i="10"/>
  <c r="P39" i="10"/>
  <c r="Q39" i="10"/>
  <c r="G40" i="10"/>
  <c r="N40" i="10"/>
  <c r="O40" i="10"/>
  <c r="P40" i="10"/>
  <c r="Q40" i="10"/>
  <c r="G41" i="10"/>
  <c r="N41" i="10"/>
  <c r="O41" i="10"/>
  <c r="P41" i="10"/>
  <c r="Q41" i="10"/>
  <c r="G42" i="10"/>
  <c r="N42" i="10"/>
  <c r="O42" i="10"/>
  <c r="P42" i="10"/>
  <c r="Q42" i="10"/>
  <c r="G43" i="10"/>
  <c r="N43" i="10"/>
  <c r="O43" i="10"/>
  <c r="P43" i="10"/>
  <c r="Q43" i="10"/>
  <c r="G44" i="10"/>
  <c r="N44" i="10"/>
  <c r="O44" i="10"/>
  <c r="P44" i="10"/>
  <c r="Q44" i="10"/>
  <c r="G45" i="10"/>
  <c r="N45" i="10"/>
  <c r="O45" i="10"/>
  <c r="P45" i="10"/>
  <c r="Q45" i="10"/>
  <c r="G46" i="10"/>
  <c r="N46" i="10"/>
  <c r="O46" i="10"/>
  <c r="P46" i="10"/>
  <c r="Q46" i="10"/>
  <c r="G47" i="10"/>
  <c r="N47" i="10"/>
  <c r="O47" i="10"/>
  <c r="P47" i="10"/>
  <c r="Q47" i="10"/>
  <c r="G48" i="10"/>
  <c r="N48" i="10"/>
  <c r="O48" i="10"/>
  <c r="P48" i="10"/>
  <c r="Q48" i="10"/>
  <c r="G49" i="10"/>
  <c r="N49" i="10"/>
  <c r="O49" i="10"/>
  <c r="P49" i="10"/>
  <c r="Q49" i="10"/>
  <c r="G50" i="10"/>
  <c r="N50" i="10"/>
  <c r="O50" i="10"/>
  <c r="P50" i="10"/>
  <c r="Q50" i="10"/>
  <c r="G51" i="10"/>
  <c r="N51" i="10"/>
  <c r="O51" i="10"/>
  <c r="P51" i="10"/>
  <c r="Q51" i="10"/>
  <c r="G52" i="10"/>
  <c r="N52" i="10"/>
  <c r="O52" i="10"/>
  <c r="P52" i="10"/>
  <c r="Q52" i="10"/>
  <c r="G53" i="10"/>
  <c r="N53" i="10"/>
  <c r="O53" i="10"/>
  <c r="P53" i="10"/>
  <c r="Q53" i="10"/>
  <c r="G54" i="10"/>
  <c r="N54" i="10"/>
  <c r="O54" i="10"/>
  <c r="P54" i="10"/>
  <c r="Q54" i="10"/>
  <c r="G55" i="10"/>
  <c r="N55" i="10"/>
  <c r="O55" i="10"/>
  <c r="P55" i="10"/>
  <c r="Q55" i="10"/>
  <c r="G56" i="10"/>
  <c r="N56" i="10"/>
  <c r="O56" i="10"/>
  <c r="P56" i="10"/>
  <c r="Q56" i="10"/>
  <c r="G57" i="10"/>
  <c r="N57" i="10"/>
  <c r="O57" i="10"/>
  <c r="P57" i="10"/>
  <c r="Q57" i="10"/>
  <c r="G58" i="10"/>
  <c r="N58" i="10"/>
  <c r="O58" i="10"/>
  <c r="P58" i="10"/>
  <c r="Q58" i="10"/>
  <c r="G59" i="10"/>
  <c r="N59" i="10"/>
  <c r="O59" i="10"/>
  <c r="P59" i="10"/>
  <c r="Q59" i="10"/>
  <c r="G60" i="10"/>
  <c r="N60" i="10"/>
  <c r="O60" i="10"/>
  <c r="P60" i="10"/>
  <c r="Q60" i="10"/>
  <c r="G61" i="10"/>
  <c r="N61" i="10"/>
  <c r="O61" i="10"/>
  <c r="P61" i="10"/>
  <c r="Q61" i="10"/>
  <c r="G62" i="10"/>
  <c r="N62" i="10"/>
  <c r="O62" i="10"/>
  <c r="P62" i="10"/>
  <c r="Q62" i="10"/>
  <c r="G63" i="10"/>
  <c r="N63" i="10"/>
  <c r="O63" i="10"/>
  <c r="P63" i="10"/>
  <c r="Q63" i="10"/>
  <c r="G64" i="10"/>
  <c r="N64" i="10"/>
  <c r="O64" i="10"/>
  <c r="P64" i="10"/>
  <c r="Q64" i="10"/>
  <c r="G65" i="10"/>
  <c r="N65" i="10"/>
  <c r="O65" i="10"/>
  <c r="P65" i="10"/>
  <c r="Q65" i="10"/>
  <c r="G66" i="10"/>
  <c r="N66" i="10"/>
  <c r="O66" i="10"/>
  <c r="P66" i="10"/>
  <c r="Q66" i="10"/>
  <c r="G67" i="10"/>
  <c r="N67" i="10"/>
  <c r="O67" i="10"/>
  <c r="P67" i="10"/>
  <c r="Q67" i="10"/>
  <c r="G68" i="10"/>
  <c r="N68" i="10"/>
  <c r="O68" i="10"/>
  <c r="P68" i="10"/>
  <c r="Q68" i="10"/>
  <c r="G69" i="10"/>
  <c r="N69" i="10"/>
  <c r="O69" i="10"/>
  <c r="P69" i="10"/>
  <c r="Q69" i="10"/>
  <c r="G70" i="10"/>
  <c r="N70" i="10"/>
  <c r="O70" i="10"/>
  <c r="P70" i="10"/>
  <c r="Q70" i="10"/>
  <c r="G71" i="10"/>
  <c r="N71" i="10"/>
  <c r="O71" i="10"/>
  <c r="P71" i="10"/>
  <c r="Q71" i="10"/>
  <c r="G72" i="10"/>
  <c r="N72" i="10"/>
  <c r="O72" i="10"/>
  <c r="P72" i="10"/>
  <c r="Q72" i="10"/>
  <c r="G73" i="10"/>
  <c r="N73" i="10"/>
  <c r="O73" i="10"/>
  <c r="P73" i="10"/>
  <c r="Q73" i="10"/>
  <c r="G74" i="10"/>
  <c r="N74" i="10"/>
  <c r="O74" i="10"/>
  <c r="P74" i="10"/>
  <c r="Q74" i="10"/>
  <c r="G75" i="10"/>
  <c r="N75" i="10"/>
  <c r="O75" i="10"/>
  <c r="P75" i="10"/>
  <c r="Q75" i="10"/>
  <c r="G76" i="10"/>
  <c r="N76" i="10"/>
  <c r="O76" i="10"/>
  <c r="P76" i="10"/>
  <c r="Q76" i="10"/>
  <c r="G77" i="10"/>
  <c r="N77" i="10"/>
  <c r="O77" i="10"/>
  <c r="P77" i="10"/>
  <c r="Q77" i="10"/>
  <c r="G78" i="10"/>
  <c r="N78" i="10"/>
  <c r="O78" i="10"/>
  <c r="P78" i="10"/>
  <c r="Q78" i="10"/>
  <c r="G79" i="10"/>
  <c r="N79" i="10"/>
  <c r="O79" i="10"/>
  <c r="P79" i="10"/>
  <c r="Q79" i="10"/>
  <c r="G80" i="10"/>
  <c r="N80" i="10"/>
  <c r="O80" i="10"/>
  <c r="P80" i="10"/>
  <c r="Q80" i="10"/>
  <c r="G81" i="10"/>
  <c r="N81" i="10"/>
  <c r="O81" i="10"/>
  <c r="P81" i="10"/>
  <c r="Q81" i="10"/>
  <c r="G82" i="10"/>
  <c r="N82" i="10"/>
  <c r="O82" i="10"/>
  <c r="P82" i="10"/>
  <c r="Q82" i="10"/>
  <c r="G83" i="10"/>
  <c r="N83" i="10"/>
  <c r="O83" i="10"/>
  <c r="P83" i="10"/>
  <c r="Q83" i="10"/>
  <c r="G84" i="10"/>
  <c r="N84" i="10"/>
  <c r="O84" i="10"/>
  <c r="P84" i="10"/>
  <c r="Q84" i="10"/>
  <c r="G85" i="10"/>
  <c r="N85" i="10"/>
  <c r="O85" i="10"/>
  <c r="P85" i="10"/>
  <c r="Q85" i="10"/>
  <c r="G86" i="10"/>
  <c r="N86" i="10"/>
  <c r="O86" i="10"/>
  <c r="P86" i="10"/>
  <c r="Q86" i="10"/>
  <c r="G87" i="10"/>
  <c r="N87" i="10"/>
  <c r="O87" i="10"/>
  <c r="P87" i="10"/>
  <c r="Q87" i="10"/>
  <c r="G88" i="10"/>
  <c r="N88" i="10"/>
  <c r="O88" i="10"/>
  <c r="P88" i="10"/>
  <c r="Q88" i="10"/>
  <c r="G89" i="10"/>
  <c r="N89" i="10"/>
  <c r="O89" i="10"/>
  <c r="P89" i="10"/>
  <c r="Q89" i="10"/>
  <c r="G90" i="10"/>
  <c r="N90" i="10"/>
  <c r="O90" i="10"/>
  <c r="P90" i="10"/>
  <c r="Q90" i="10"/>
  <c r="G91" i="10"/>
  <c r="N91" i="10"/>
  <c r="O91" i="10"/>
  <c r="P91" i="10"/>
  <c r="Q91" i="10"/>
  <c r="G92" i="10"/>
  <c r="N92" i="10"/>
  <c r="O92" i="10"/>
  <c r="P92" i="10"/>
  <c r="Q92" i="10"/>
  <c r="G93" i="10"/>
  <c r="N93" i="10"/>
  <c r="O93" i="10"/>
  <c r="P93" i="10"/>
  <c r="Q93" i="10"/>
  <c r="G94" i="10"/>
  <c r="N94" i="10"/>
  <c r="O94" i="10"/>
  <c r="P94" i="10"/>
  <c r="Q94" i="10"/>
  <c r="G95" i="10"/>
  <c r="N95" i="10"/>
  <c r="O95" i="10"/>
  <c r="P95" i="10"/>
  <c r="Q95" i="10"/>
  <c r="G96" i="10"/>
  <c r="N96" i="10"/>
  <c r="O96" i="10"/>
  <c r="P96" i="10"/>
  <c r="Q96" i="10"/>
  <c r="G97" i="10"/>
  <c r="N97" i="10"/>
  <c r="O97" i="10"/>
  <c r="P97" i="10"/>
  <c r="Q97" i="10"/>
  <c r="G98" i="10"/>
  <c r="N98" i="10"/>
  <c r="O98" i="10"/>
  <c r="P98" i="10"/>
  <c r="Q98" i="10"/>
  <c r="G99" i="10"/>
  <c r="N99" i="10"/>
  <c r="O99" i="10"/>
  <c r="P99" i="10"/>
  <c r="Q99" i="10"/>
  <c r="G100" i="10"/>
  <c r="N100" i="10"/>
  <c r="O100" i="10"/>
  <c r="P100" i="10"/>
  <c r="Q100" i="10"/>
  <c r="G101" i="10"/>
  <c r="N101" i="10"/>
  <c r="O101" i="10"/>
  <c r="P101" i="10"/>
  <c r="Q101" i="10"/>
  <c r="G102" i="10"/>
  <c r="N102" i="10"/>
  <c r="O102" i="10"/>
  <c r="P102" i="10"/>
  <c r="Q102" i="10"/>
  <c r="G103" i="10"/>
  <c r="N103" i="10"/>
  <c r="O103" i="10"/>
  <c r="P103" i="10"/>
  <c r="Q103" i="10"/>
  <c r="G104" i="10"/>
  <c r="N104" i="10"/>
  <c r="O104" i="10"/>
  <c r="P104" i="10"/>
  <c r="Q104" i="10"/>
  <c r="G105" i="10"/>
  <c r="N105" i="10"/>
  <c r="O105" i="10"/>
  <c r="P105" i="10"/>
  <c r="Q105" i="10"/>
  <c r="G106" i="10"/>
  <c r="N106" i="10"/>
  <c r="O106" i="10"/>
  <c r="P106" i="10"/>
  <c r="Q106" i="10"/>
  <c r="G107" i="10"/>
  <c r="N107" i="10"/>
  <c r="O107" i="10"/>
  <c r="P107" i="10"/>
  <c r="Q107" i="10"/>
  <c r="G108" i="10"/>
  <c r="N108" i="10"/>
  <c r="O108" i="10"/>
  <c r="P108" i="10"/>
  <c r="Q108" i="10"/>
  <c r="G109" i="10"/>
  <c r="N109" i="10"/>
  <c r="O109" i="10"/>
  <c r="P109" i="10"/>
  <c r="Q109" i="10"/>
  <c r="G110" i="10"/>
  <c r="N110" i="10"/>
  <c r="O110" i="10"/>
  <c r="P110" i="10"/>
  <c r="Q110" i="10"/>
  <c r="G111" i="10"/>
  <c r="N111" i="10"/>
  <c r="O111" i="10"/>
  <c r="P111" i="10"/>
  <c r="Q111" i="10"/>
  <c r="G112" i="10"/>
  <c r="N112" i="10"/>
  <c r="O112" i="10"/>
  <c r="P112" i="10"/>
  <c r="Q112" i="10"/>
  <c r="G113" i="10"/>
  <c r="N113" i="10"/>
  <c r="O113" i="10"/>
  <c r="P113" i="10"/>
  <c r="Q113" i="10"/>
  <c r="G114" i="10"/>
  <c r="N114" i="10"/>
  <c r="O114" i="10"/>
  <c r="P114" i="10"/>
  <c r="Q114" i="10"/>
  <c r="G115" i="10"/>
  <c r="N115" i="10"/>
  <c r="O115" i="10"/>
  <c r="P115" i="10"/>
  <c r="Q115" i="10"/>
  <c r="G116" i="10"/>
  <c r="N116" i="10"/>
  <c r="O116" i="10"/>
  <c r="P116" i="10"/>
  <c r="Q116" i="10"/>
  <c r="G117" i="10"/>
  <c r="N117" i="10"/>
  <c r="O117" i="10"/>
  <c r="P117" i="10"/>
  <c r="Q117" i="10"/>
  <c r="G118" i="10"/>
  <c r="N118" i="10"/>
  <c r="O118" i="10"/>
  <c r="P118" i="10"/>
  <c r="Q118" i="10"/>
  <c r="G119" i="10"/>
  <c r="N119" i="10"/>
  <c r="O119" i="10"/>
  <c r="P119" i="10"/>
  <c r="Q119" i="10"/>
  <c r="G120" i="10"/>
  <c r="N120" i="10"/>
  <c r="O120" i="10"/>
  <c r="P120" i="10"/>
  <c r="Q120" i="10"/>
  <c r="G121" i="10"/>
  <c r="N121" i="10"/>
  <c r="O121" i="10"/>
  <c r="P121" i="10"/>
  <c r="Q121" i="10"/>
  <c r="G122" i="10"/>
  <c r="N122" i="10"/>
  <c r="O122" i="10"/>
  <c r="P122" i="10"/>
  <c r="Q122" i="10"/>
  <c r="G123" i="10"/>
  <c r="N123" i="10"/>
  <c r="O123" i="10"/>
  <c r="P123" i="10"/>
  <c r="Q123" i="10"/>
  <c r="G124" i="10"/>
  <c r="N124" i="10"/>
  <c r="O124" i="10"/>
  <c r="P124" i="10"/>
  <c r="Q124" i="10"/>
  <c r="G125" i="10"/>
  <c r="N125" i="10"/>
  <c r="O125" i="10"/>
  <c r="P125" i="10"/>
  <c r="Q125" i="10"/>
  <c r="G126" i="10"/>
  <c r="N126" i="10"/>
  <c r="O126" i="10"/>
  <c r="P126" i="10"/>
  <c r="Q126" i="10"/>
  <c r="G127" i="10"/>
  <c r="N127" i="10"/>
  <c r="O127" i="10"/>
  <c r="P127" i="10"/>
  <c r="Q127" i="10"/>
  <c r="G128" i="10"/>
  <c r="N128" i="10"/>
  <c r="O128" i="10"/>
  <c r="P128" i="10"/>
  <c r="Q128" i="10"/>
  <c r="G129" i="10"/>
  <c r="N129" i="10"/>
  <c r="O129" i="10"/>
  <c r="P129" i="10"/>
  <c r="Q129" i="10"/>
  <c r="G130" i="10"/>
  <c r="N130" i="10"/>
  <c r="O130" i="10"/>
  <c r="P130" i="10"/>
  <c r="Q130" i="10"/>
  <c r="G131" i="10"/>
  <c r="N131" i="10"/>
  <c r="O131" i="10"/>
  <c r="P131" i="10"/>
  <c r="Q131" i="10"/>
  <c r="G132" i="10"/>
  <c r="N132" i="10"/>
  <c r="O132" i="10"/>
  <c r="P132" i="10"/>
  <c r="Q132" i="10"/>
  <c r="G133" i="10"/>
  <c r="N133" i="10"/>
  <c r="O133" i="10"/>
  <c r="P133" i="10"/>
  <c r="Q133" i="10"/>
  <c r="G134" i="10"/>
  <c r="N134" i="10"/>
  <c r="O134" i="10"/>
  <c r="P134" i="10"/>
  <c r="Q134" i="10"/>
  <c r="G135" i="10"/>
  <c r="N135" i="10"/>
  <c r="O135" i="10"/>
  <c r="P135" i="10"/>
  <c r="Q135" i="10"/>
  <c r="G136" i="10"/>
  <c r="N136" i="10"/>
  <c r="O136" i="10"/>
  <c r="P136" i="10"/>
  <c r="Q136" i="10"/>
  <c r="G137" i="10"/>
  <c r="N137" i="10"/>
  <c r="O137" i="10"/>
  <c r="P137" i="10"/>
  <c r="Q137" i="10"/>
  <c r="G138" i="10"/>
  <c r="N138" i="10"/>
  <c r="O138" i="10"/>
  <c r="P138" i="10"/>
  <c r="Q138" i="10"/>
  <c r="G139" i="10"/>
  <c r="N139" i="10"/>
  <c r="O139" i="10"/>
  <c r="P139" i="10"/>
  <c r="Q139" i="10"/>
  <c r="G140" i="10"/>
  <c r="N140" i="10"/>
  <c r="O140" i="10"/>
  <c r="P140" i="10"/>
  <c r="Q140" i="10"/>
  <c r="G141" i="10"/>
  <c r="N141" i="10"/>
  <c r="O141" i="10"/>
  <c r="P141" i="10"/>
  <c r="Q141" i="10"/>
  <c r="G142" i="10"/>
  <c r="N142" i="10"/>
  <c r="O142" i="10"/>
  <c r="P142" i="10"/>
  <c r="Q142" i="10"/>
  <c r="G143" i="10"/>
  <c r="N143" i="10"/>
  <c r="O143" i="10"/>
  <c r="P143" i="10"/>
  <c r="Q143" i="10"/>
  <c r="G144" i="10"/>
  <c r="N144" i="10"/>
  <c r="O144" i="10"/>
  <c r="P144" i="10"/>
  <c r="Q144" i="10"/>
  <c r="G145" i="10"/>
  <c r="N145" i="10"/>
  <c r="O145" i="10"/>
  <c r="P145" i="10"/>
  <c r="Q145" i="10"/>
  <c r="G146" i="10"/>
  <c r="N146" i="10"/>
  <c r="O146" i="10"/>
  <c r="P146" i="10"/>
  <c r="Q146" i="10"/>
  <c r="G147" i="10"/>
  <c r="N147" i="10"/>
  <c r="O147" i="10"/>
  <c r="P147" i="10"/>
  <c r="Q147" i="10"/>
  <c r="G148" i="10"/>
  <c r="N148" i="10"/>
  <c r="O148" i="10"/>
  <c r="P148" i="10"/>
  <c r="Q148" i="10"/>
  <c r="G149" i="10"/>
  <c r="N149" i="10"/>
  <c r="O149" i="10"/>
  <c r="P149" i="10"/>
  <c r="Q149" i="10"/>
  <c r="G150" i="10"/>
  <c r="N150" i="10"/>
  <c r="O150" i="10"/>
  <c r="P150" i="10"/>
  <c r="Q150" i="10"/>
  <c r="G151" i="10"/>
  <c r="N151" i="10"/>
  <c r="O151" i="10"/>
  <c r="P151" i="10"/>
  <c r="Q151" i="10"/>
  <c r="G152" i="10"/>
  <c r="N152" i="10"/>
  <c r="O152" i="10"/>
  <c r="P152" i="10"/>
  <c r="Q152" i="10"/>
  <c r="G153" i="10"/>
  <c r="N153" i="10"/>
  <c r="O153" i="10"/>
  <c r="P153" i="10"/>
  <c r="Q153" i="10"/>
  <c r="G154" i="10"/>
  <c r="N154" i="10"/>
  <c r="O154" i="10"/>
  <c r="P154" i="10"/>
  <c r="Q154" i="10"/>
  <c r="G155" i="10"/>
  <c r="N155" i="10"/>
  <c r="O155" i="10"/>
  <c r="P155" i="10"/>
  <c r="Q155" i="10"/>
  <c r="G156" i="10"/>
  <c r="N156" i="10"/>
  <c r="O156" i="10"/>
  <c r="P156" i="10"/>
  <c r="Q156" i="10"/>
  <c r="N7" i="10"/>
  <c r="O7" i="10"/>
  <c r="P7" i="10"/>
  <c r="Q7" i="10"/>
  <c r="G7" i="10"/>
  <c r="C8" i="10"/>
  <c r="D8" i="10"/>
  <c r="E8" i="10"/>
  <c r="F8"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 i="10"/>
  <c r="D19" i="10"/>
  <c r="E19" i="10"/>
  <c r="F19" i="10"/>
  <c r="C20" i="10"/>
  <c r="D20" i="10"/>
  <c r="E20" i="10"/>
  <c r="F20" i="10"/>
  <c r="C21" i="10"/>
  <c r="D21" i="10"/>
  <c r="E21" i="10"/>
  <c r="F21" i="10"/>
  <c r="C22" i="10"/>
  <c r="D22" i="10"/>
  <c r="E22" i="10"/>
  <c r="F22" i="10"/>
  <c r="C23" i="10"/>
  <c r="D23" i="10"/>
  <c r="E23" i="10"/>
  <c r="F23" i="10"/>
  <c r="C24" i="10"/>
  <c r="D24" i="10"/>
  <c r="E24" i="10"/>
  <c r="F24" i="10"/>
  <c r="C25" i="10"/>
  <c r="D25" i="10"/>
  <c r="E25" i="10"/>
  <c r="F25" i="10"/>
  <c r="C26" i="10"/>
  <c r="D26" i="10"/>
  <c r="E26" i="10"/>
  <c r="F26" i="10"/>
  <c r="C27" i="10"/>
  <c r="D27" i="10"/>
  <c r="E27" i="10"/>
  <c r="F27" i="10"/>
  <c r="C28" i="10"/>
  <c r="D28" i="10"/>
  <c r="E28" i="10"/>
  <c r="F28" i="10"/>
  <c r="C29" i="10"/>
  <c r="D29" i="10"/>
  <c r="E29" i="10"/>
  <c r="F29" i="10"/>
  <c r="C30" i="10"/>
  <c r="D30" i="10"/>
  <c r="E30" i="10"/>
  <c r="F30" i="10"/>
  <c r="C31" i="10"/>
  <c r="D31" i="10"/>
  <c r="E31" i="10"/>
  <c r="F31" i="10"/>
  <c r="C32" i="10"/>
  <c r="D32" i="10"/>
  <c r="E32" i="10"/>
  <c r="F32" i="10"/>
  <c r="C33" i="10"/>
  <c r="D33" i="10"/>
  <c r="E33" i="10"/>
  <c r="F33" i="10"/>
  <c r="C34" i="10"/>
  <c r="D34" i="10"/>
  <c r="E34" i="10"/>
  <c r="F34" i="10"/>
  <c r="C35" i="10"/>
  <c r="D35" i="10"/>
  <c r="E35" i="10"/>
  <c r="F35" i="10"/>
  <c r="C36" i="10"/>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C45" i="10"/>
  <c r="D45" i="10"/>
  <c r="E45" i="10"/>
  <c r="F45" i="10"/>
  <c r="C46" i="10"/>
  <c r="D46" i="10"/>
  <c r="E46" i="10"/>
  <c r="F46" i="10"/>
  <c r="C47" i="10"/>
  <c r="D47" i="10"/>
  <c r="E47" i="10"/>
  <c r="F47" i="10"/>
  <c r="C48" i="10"/>
  <c r="D48" i="10"/>
  <c r="E48" i="10"/>
  <c r="F48" i="10"/>
  <c r="C49" i="10"/>
  <c r="D49" i="10"/>
  <c r="E49" i="10"/>
  <c r="F49" i="10"/>
  <c r="C50" i="10"/>
  <c r="D50" i="10"/>
  <c r="E50" i="10"/>
  <c r="F50" i="10"/>
  <c r="C51" i="10"/>
  <c r="D51" i="10"/>
  <c r="E51" i="10"/>
  <c r="F51" i="10"/>
  <c r="C52" i="10"/>
  <c r="D52" i="10"/>
  <c r="E52" i="10"/>
  <c r="F52" i="10"/>
  <c r="C53" i="10"/>
  <c r="D53" i="10"/>
  <c r="E53" i="10"/>
  <c r="F53" i="10"/>
  <c r="C54" i="10"/>
  <c r="D54" i="10"/>
  <c r="E54" i="10"/>
  <c r="F54" i="10"/>
  <c r="C55" i="10"/>
  <c r="D55" i="10"/>
  <c r="E55" i="10"/>
  <c r="F55" i="10"/>
  <c r="C56" i="10"/>
  <c r="D56" i="10"/>
  <c r="E56" i="10"/>
  <c r="F56" i="10"/>
  <c r="C57" i="10"/>
  <c r="D57" i="10"/>
  <c r="E57" i="10"/>
  <c r="F57" i="10"/>
  <c r="C58" i="10"/>
  <c r="D58" i="10"/>
  <c r="E58" i="10"/>
  <c r="F58" i="10"/>
  <c r="C59" i="10"/>
  <c r="D59" i="10"/>
  <c r="E59" i="10"/>
  <c r="F59" i="10"/>
  <c r="C60" i="10"/>
  <c r="D60" i="10"/>
  <c r="E60" i="10"/>
  <c r="F60" i="10"/>
  <c r="C61" i="10"/>
  <c r="D61" i="10"/>
  <c r="E61" i="10"/>
  <c r="F61" i="10"/>
  <c r="C62" i="10"/>
  <c r="D62" i="10"/>
  <c r="E62" i="10"/>
  <c r="F62" i="10"/>
  <c r="C63" i="10"/>
  <c r="D63" i="10"/>
  <c r="E63" i="10"/>
  <c r="F63" i="10"/>
  <c r="C64" i="10"/>
  <c r="D64" i="10"/>
  <c r="E64" i="10"/>
  <c r="F64" i="10"/>
  <c r="C65" i="10"/>
  <c r="D65" i="10"/>
  <c r="E65" i="10"/>
  <c r="F65" i="10"/>
  <c r="C66" i="10"/>
  <c r="D66" i="10"/>
  <c r="E66" i="10"/>
  <c r="F66" i="10"/>
  <c r="C67" i="10"/>
  <c r="D67" i="10"/>
  <c r="E67" i="10"/>
  <c r="F67" i="10"/>
  <c r="C68" i="10"/>
  <c r="D68" i="10"/>
  <c r="E68" i="10"/>
  <c r="F68" i="10"/>
  <c r="C69" i="10"/>
  <c r="D69" i="10"/>
  <c r="E69" i="10"/>
  <c r="F69" i="10"/>
  <c r="C70" i="10"/>
  <c r="D70" i="10"/>
  <c r="E70" i="10"/>
  <c r="F70" i="10"/>
  <c r="C71" i="10"/>
  <c r="D71" i="10"/>
  <c r="E71" i="10"/>
  <c r="F71" i="10"/>
  <c r="C72" i="10"/>
  <c r="D72" i="10"/>
  <c r="E72" i="10"/>
  <c r="F72" i="10"/>
  <c r="C73" i="10"/>
  <c r="D73" i="10"/>
  <c r="E73" i="10"/>
  <c r="F73" i="10"/>
  <c r="C74" i="10"/>
  <c r="D74" i="10"/>
  <c r="E74" i="10"/>
  <c r="F74" i="10"/>
  <c r="C75" i="10"/>
  <c r="D75" i="10"/>
  <c r="E75" i="10"/>
  <c r="F75" i="10"/>
  <c r="C76" i="10"/>
  <c r="D76" i="10"/>
  <c r="E76" i="10"/>
  <c r="F76" i="10"/>
  <c r="C77" i="10"/>
  <c r="D77" i="10"/>
  <c r="E77" i="10"/>
  <c r="F77" i="10"/>
  <c r="C78" i="10"/>
  <c r="D78" i="10"/>
  <c r="E78" i="10"/>
  <c r="F78" i="10"/>
  <c r="C79" i="10"/>
  <c r="D79" i="10"/>
  <c r="E79" i="10"/>
  <c r="F79" i="10"/>
  <c r="C80" i="10"/>
  <c r="D80" i="10"/>
  <c r="E80" i="10"/>
  <c r="F80" i="10"/>
  <c r="C81" i="10"/>
  <c r="D81" i="10"/>
  <c r="E81" i="10"/>
  <c r="F81" i="10"/>
  <c r="C82" i="10"/>
  <c r="D82" i="10"/>
  <c r="E82" i="10"/>
  <c r="F82" i="10"/>
  <c r="C83" i="10"/>
  <c r="D83" i="10"/>
  <c r="E83" i="10"/>
  <c r="F83" i="10"/>
  <c r="C84" i="10"/>
  <c r="D84" i="10"/>
  <c r="E84" i="10"/>
  <c r="F84" i="10"/>
  <c r="C85" i="10"/>
  <c r="D85" i="10"/>
  <c r="E85" i="10"/>
  <c r="F85" i="10"/>
  <c r="C86" i="10"/>
  <c r="D86" i="10"/>
  <c r="E86" i="10"/>
  <c r="F86" i="10"/>
  <c r="C87" i="10"/>
  <c r="D87" i="10"/>
  <c r="E87" i="10"/>
  <c r="F87" i="10"/>
  <c r="C88" i="10"/>
  <c r="D88" i="10"/>
  <c r="E88" i="10"/>
  <c r="F88" i="10"/>
  <c r="C89" i="10"/>
  <c r="D89" i="10"/>
  <c r="E89" i="10"/>
  <c r="F89" i="10"/>
  <c r="C90" i="10"/>
  <c r="D90" i="10"/>
  <c r="E90" i="10"/>
  <c r="F90" i="10"/>
  <c r="C91" i="10"/>
  <c r="D91" i="10"/>
  <c r="E91" i="10"/>
  <c r="F91" i="10"/>
  <c r="C92" i="10"/>
  <c r="D92" i="10"/>
  <c r="E92" i="10"/>
  <c r="F92" i="10"/>
  <c r="C93" i="10"/>
  <c r="D93" i="10"/>
  <c r="E93" i="10"/>
  <c r="F93" i="10"/>
  <c r="C94" i="10"/>
  <c r="D94" i="10"/>
  <c r="E94" i="10"/>
  <c r="F94" i="10"/>
  <c r="C95" i="10"/>
  <c r="D95" i="10"/>
  <c r="E95" i="10"/>
  <c r="F95" i="10"/>
  <c r="C96" i="10"/>
  <c r="D96" i="10"/>
  <c r="E96" i="10"/>
  <c r="F96" i="10"/>
  <c r="C97" i="10"/>
  <c r="D97" i="10"/>
  <c r="E97" i="10"/>
  <c r="F97" i="10"/>
  <c r="C98" i="10"/>
  <c r="D98" i="10"/>
  <c r="E98" i="10"/>
  <c r="F98" i="10"/>
  <c r="C99" i="10"/>
  <c r="D99" i="10"/>
  <c r="E99" i="10"/>
  <c r="F99" i="10"/>
  <c r="C100" i="10"/>
  <c r="D100" i="10"/>
  <c r="E100" i="10"/>
  <c r="F100" i="10"/>
  <c r="C101" i="10"/>
  <c r="D101" i="10"/>
  <c r="E101" i="10"/>
  <c r="F101" i="10"/>
  <c r="C102" i="10"/>
  <c r="D102" i="10"/>
  <c r="E102" i="10"/>
  <c r="F102" i="10"/>
  <c r="C103" i="10"/>
  <c r="D103" i="10"/>
  <c r="E103" i="10"/>
  <c r="F103" i="10"/>
  <c r="C104" i="10"/>
  <c r="D104" i="10"/>
  <c r="E104" i="10"/>
  <c r="F104" i="10"/>
  <c r="C105" i="10"/>
  <c r="D105" i="10"/>
  <c r="E105" i="10"/>
  <c r="F105" i="10"/>
  <c r="C106" i="10"/>
  <c r="D106" i="10"/>
  <c r="E106" i="10"/>
  <c r="F106" i="10"/>
  <c r="C107" i="10"/>
  <c r="D107" i="10"/>
  <c r="E107" i="10"/>
  <c r="F107" i="10"/>
  <c r="C108" i="10"/>
  <c r="D108" i="10"/>
  <c r="E108" i="10"/>
  <c r="F108" i="10"/>
  <c r="C109" i="10"/>
  <c r="D109" i="10"/>
  <c r="E109" i="10"/>
  <c r="F109" i="10"/>
  <c r="C110" i="10"/>
  <c r="D110" i="10"/>
  <c r="E110" i="10"/>
  <c r="F110" i="10"/>
  <c r="C111" i="10"/>
  <c r="D111" i="10"/>
  <c r="E111" i="10"/>
  <c r="F111" i="10"/>
  <c r="C112" i="10"/>
  <c r="D112" i="10"/>
  <c r="E112" i="10"/>
  <c r="F112" i="10"/>
  <c r="C113" i="10"/>
  <c r="D113" i="10"/>
  <c r="E113" i="10"/>
  <c r="F113" i="10"/>
  <c r="C114" i="10"/>
  <c r="D114" i="10"/>
  <c r="E114" i="10"/>
  <c r="F114" i="10"/>
  <c r="C115" i="10"/>
  <c r="D115" i="10"/>
  <c r="E115" i="10"/>
  <c r="F115" i="10"/>
  <c r="C116" i="10"/>
  <c r="D116" i="10"/>
  <c r="E116" i="10"/>
  <c r="F116" i="10"/>
  <c r="C117" i="10"/>
  <c r="D117" i="10"/>
  <c r="E117" i="10"/>
  <c r="F117" i="10"/>
  <c r="C118" i="10"/>
  <c r="D118" i="10"/>
  <c r="E118" i="10"/>
  <c r="F118" i="10"/>
  <c r="C119" i="10"/>
  <c r="D119" i="10"/>
  <c r="E119" i="10"/>
  <c r="F119" i="10"/>
  <c r="C120" i="10"/>
  <c r="D120" i="10"/>
  <c r="E120" i="10"/>
  <c r="F120" i="10"/>
  <c r="C121" i="10"/>
  <c r="D121" i="10"/>
  <c r="E121" i="10"/>
  <c r="F121" i="10"/>
  <c r="C122" i="10"/>
  <c r="D122" i="10"/>
  <c r="E122" i="10"/>
  <c r="F122" i="10"/>
  <c r="C123" i="10"/>
  <c r="D123" i="10"/>
  <c r="E123" i="10"/>
  <c r="F123" i="10"/>
  <c r="C124" i="10"/>
  <c r="D124" i="10"/>
  <c r="E124" i="10"/>
  <c r="F124" i="10"/>
  <c r="C125" i="10"/>
  <c r="D125" i="10"/>
  <c r="E125" i="10"/>
  <c r="F125" i="10"/>
  <c r="C126" i="10"/>
  <c r="D126" i="10"/>
  <c r="E126" i="10"/>
  <c r="F126" i="10"/>
  <c r="C127" i="10"/>
  <c r="D127" i="10"/>
  <c r="E127" i="10"/>
  <c r="F127" i="10"/>
  <c r="C128" i="10"/>
  <c r="D128" i="10"/>
  <c r="E128" i="10"/>
  <c r="F128" i="10"/>
  <c r="C129" i="10"/>
  <c r="D129" i="10"/>
  <c r="E129" i="10"/>
  <c r="F129" i="10"/>
  <c r="C130" i="10"/>
  <c r="D130" i="10"/>
  <c r="E130" i="10"/>
  <c r="F130" i="10"/>
  <c r="C131" i="10"/>
  <c r="D131" i="10"/>
  <c r="E131" i="10"/>
  <c r="F131" i="10"/>
  <c r="C132" i="10"/>
  <c r="D132" i="10"/>
  <c r="E132" i="10"/>
  <c r="F132" i="10"/>
  <c r="C133" i="10"/>
  <c r="D133" i="10"/>
  <c r="E133" i="10"/>
  <c r="F133" i="10"/>
  <c r="C134" i="10"/>
  <c r="D134" i="10"/>
  <c r="E134" i="10"/>
  <c r="F134" i="10"/>
  <c r="C135" i="10"/>
  <c r="D135" i="10"/>
  <c r="E135" i="10"/>
  <c r="F135" i="10"/>
  <c r="C136" i="10"/>
  <c r="D136" i="10"/>
  <c r="E136" i="10"/>
  <c r="F136" i="10"/>
  <c r="C137" i="10"/>
  <c r="D137" i="10"/>
  <c r="E137" i="10"/>
  <c r="F137" i="10"/>
  <c r="C138" i="10"/>
  <c r="D138" i="10"/>
  <c r="E138" i="10"/>
  <c r="F138" i="10"/>
  <c r="C139" i="10"/>
  <c r="D139" i="10"/>
  <c r="E139" i="10"/>
  <c r="F139" i="10"/>
  <c r="C140" i="10"/>
  <c r="D140" i="10"/>
  <c r="E140" i="10"/>
  <c r="F140" i="10"/>
  <c r="C141" i="10"/>
  <c r="D141" i="10"/>
  <c r="E141" i="10"/>
  <c r="F141" i="10"/>
  <c r="C142" i="10"/>
  <c r="D142" i="10"/>
  <c r="E142" i="10"/>
  <c r="F142" i="10"/>
  <c r="C143" i="10"/>
  <c r="D143" i="10"/>
  <c r="E143" i="10"/>
  <c r="F143" i="10"/>
  <c r="C144" i="10"/>
  <c r="D144" i="10"/>
  <c r="E144" i="10"/>
  <c r="F144" i="10"/>
  <c r="C145" i="10"/>
  <c r="D145" i="10"/>
  <c r="E145" i="10"/>
  <c r="F145" i="10"/>
  <c r="C146" i="10"/>
  <c r="D146" i="10"/>
  <c r="E146" i="10"/>
  <c r="F146" i="10"/>
  <c r="C147" i="10"/>
  <c r="D147" i="10"/>
  <c r="E147" i="10"/>
  <c r="F147" i="10"/>
  <c r="C148" i="10"/>
  <c r="D148" i="10"/>
  <c r="E148" i="10"/>
  <c r="F148" i="10"/>
  <c r="C149" i="10"/>
  <c r="D149" i="10"/>
  <c r="E149" i="10"/>
  <c r="F149" i="10"/>
  <c r="C150" i="10"/>
  <c r="D150" i="10"/>
  <c r="E150" i="10"/>
  <c r="F150" i="10"/>
  <c r="C151" i="10"/>
  <c r="D151" i="10"/>
  <c r="E151" i="10"/>
  <c r="F151" i="10"/>
  <c r="C152" i="10"/>
  <c r="D152" i="10"/>
  <c r="E152" i="10"/>
  <c r="F152" i="10"/>
  <c r="C153" i="10"/>
  <c r="D153" i="10"/>
  <c r="E153" i="10"/>
  <c r="F153" i="10"/>
  <c r="C154" i="10"/>
  <c r="D154" i="10"/>
  <c r="E154" i="10"/>
  <c r="F154" i="10"/>
  <c r="C155" i="10"/>
  <c r="D155" i="10"/>
  <c r="E155" i="10"/>
  <c r="F155" i="10"/>
  <c r="C156" i="10"/>
  <c r="D156" i="10"/>
  <c r="E156" i="10"/>
  <c r="F156" i="10"/>
  <c r="D7" i="10"/>
  <c r="E7" i="10"/>
  <c r="F7" i="10"/>
  <c r="C7" i="10"/>
  <c r="AE13" i="35"/>
  <c r="AF13" i="35"/>
  <c r="AG13" i="35"/>
  <c r="AH13" i="35"/>
  <c r="AI13" i="35"/>
  <c r="AJ13" i="35"/>
  <c r="AK13" i="35"/>
  <c r="AL13" i="35"/>
  <c r="AM13" i="35"/>
  <c r="AE14" i="35"/>
  <c r="AF14" i="35"/>
  <c r="AG14" i="35"/>
  <c r="AH14" i="35"/>
  <c r="AI14" i="35"/>
  <c r="AJ14" i="35"/>
  <c r="AK14" i="35"/>
  <c r="AL14" i="35"/>
  <c r="AM14" i="35"/>
  <c r="AE15" i="35"/>
  <c r="AF15" i="35"/>
  <c r="AG15" i="35"/>
  <c r="AH15" i="35"/>
  <c r="AI15" i="35"/>
  <c r="AJ15" i="35"/>
  <c r="AK15" i="35"/>
  <c r="AL15" i="35"/>
  <c r="AM15" i="35"/>
  <c r="AE16" i="35"/>
  <c r="AF16" i="35"/>
  <c r="AG16" i="35"/>
  <c r="AH16" i="35"/>
  <c r="AI16" i="35"/>
  <c r="AJ16" i="35"/>
  <c r="AK16" i="35"/>
  <c r="AL16" i="35"/>
  <c r="AM16" i="35"/>
  <c r="AF12" i="35"/>
  <c r="AG12" i="35"/>
  <c r="AH12" i="35"/>
  <c r="AI12" i="35"/>
  <c r="AJ12" i="35"/>
  <c r="AK12" i="35"/>
  <c r="AL12" i="35"/>
  <c r="AM12" i="35"/>
  <c r="AE12" i="35"/>
  <c r="AE6" i="35"/>
  <c r="AF6" i="35"/>
  <c r="AG6" i="35"/>
  <c r="AH6" i="35"/>
  <c r="AE7" i="35"/>
  <c r="AF7" i="35"/>
  <c r="AG7" i="35"/>
  <c r="AH7" i="35"/>
  <c r="AF5" i="35"/>
  <c r="AG5" i="35"/>
  <c r="AH5" i="35"/>
  <c r="AE5" i="35"/>
  <c r="AE21"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K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BX183" i="37" l="1"/>
  <c r="BW183" i="37"/>
  <c r="BV183" i="37"/>
  <c r="BU183" i="37"/>
  <c r="BP183" i="37"/>
  <c r="BO183" i="37"/>
  <c r="BN183" i="37"/>
  <c r="BM183" i="37"/>
  <c r="BL183" i="37"/>
  <c r="BK183" i="37"/>
  <c r="BJ183" i="37"/>
  <c r="BI183" i="37"/>
  <c r="BH183" i="37"/>
  <c r="BG183" i="37"/>
  <c r="BF183" i="37"/>
  <c r="BE183" i="37"/>
  <c r="BD183" i="37"/>
  <c r="BC183" i="37"/>
  <c r="BB183" i="37"/>
  <c r="BA183" i="37"/>
  <c r="AZ183" i="37"/>
  <c r="AY183" i="37"/>
  <c r="AX183" i="37"/>
  <c r="AW183" i="37"/>
  <c r="AV183" i="37"/>
  <c r="AU183" i="37"/>
  <c r="AT183" i="37"/>
  <c r="AS183" i="37"/>
  <c r="AO183" i="37"/>
  <c r="CB183" i="37" s="1"/>
  <c r="AN183" i="37"/>
  <c r="CA183" i="37" s="1"/>
  <c r="AM183" i="37"/>
  <c r="BZ183" i="37" s="1"/>
  <c r="AL183" i="37"/>
  <c r="BY183" i="37" s="1"/>
  <c r="AG183" i="37"/>
  <c r="BT183" i="37" s="1"/>
  <c r="AF183" i="37"/>
  <c r="BS183" i="37" s="1"/>
  <c r="AE183" i="37"/>
  <c r="BR183" i="37" s="1"/>
  <c r="AD183" i="37"/>
  <c r="BQ183" i="37" s="1"/>
  <c r="BX182" i="37"/>
  <c r="BW182" i="37"/>
  <c r="BV182" i="37"/>
  <c r="BU182" i="37"/>
  <c r="BP182" i="37"/>
  <c r="BO182" i="37"/>
  <c r="BN182" i="37"/>
  <c r="BM182" i="37"/>
  <c r="BL182" i="37"/>
  <c r="BK182" i="37"/>
  <c r="BJ182" i="37"/>
  <c r="BI182" i="37"/>
  <c r="BH182" i="37"/>
  <c r="BG182" i="37"/>
  <c r="BF182" i="37"/>
  <c r="BE182" i="37"/>
  <c r="BD182" i="37"/>
  <c r="BC182" i="37"/>
  <c r="BB182" i="37"/>
  <c r="BA182" i="37"/>
  <c r="AZ182" i="37"/>
  <c r="AY182" i="37"/>
  <c r="AX182" i="37"/>
  <c r="AW182" i="37"/>
  <c r="AV182" i="37"/>
  <c r="AU182" i="37"/>
  <c r="AT182" i="37"/>
  <c r="AS182" i="37"/>
  <c r="AO182" i="37"/>
  <c r="CB182" i="37" s="1"/>
  <c r="AN182" i="37"/>
  <c r="CA182" i="37" s="1"/>
  <c r="AM182" i="37"/>
  <c r="BZ182" i="37" s="1"/>
  <c r="AL182" i="37"/>
  <c r="BY182" i="37" s="1"/>
  <c r="AG182" i="37"/>
  <c r="BT182" i="37" s="1"/>
  <c r="AF182" i="37"/>
  <c r="BS182" i="37" s="1"/>
  <c r="AE182" i="37"/>
  <c r="BR182" i="37" s="1"/>
  <c r="AD182" i="37"/>
  <c r="BQ182" i="37" s="1"/>
  <c r="BX181" i="37"/>
  <c r="BW181" i="37"/>
  <c r="BV181" i="37"/>
  <c r="BU181" i="37"/>
  <c r="BP181" i="37"/>
  <c r="BO181" i="37"/>
  <c r="BN181" i="37"/>
  <c r="BM181" i="37"/>
  <c r="BL181" i="37"/>
  <c r="BK181" i="37"/>
  <c r="BJ181" i="37"/>
  <c r="BI181" i="37"/>
  <c r="BH181" i="37"/>
  <c r="BG181" i="37"/>
  <c r="BF181" i="37"/>
  <c r="BE181" i="37"/>
  <c r="BD181" i="37"/>
  <c r="BC181" i="37"/>
  <c r="BB181" i="37"/>
  <c r="BA181" i="37"/>
  <c r="AZ181" i="37"/>
  <c r="AY181" i="37"/>
  <c r="AX181" i="37"/>
  <c r="AW181" i="37"/>
  <c r="AV181" i="37"/>
  <c r="AU181" i="37"/>
  <c r="AT181" i="37"/>
  <c r="AS181" i="37"/>
  <c r="AO181" i="37"/>
  <c r="CB181" i="37" s="1"/>
  <c r="AN181" i="37"/>
  <c r="CA181" i="37" s="1"/>
  <c r="AM181" i="37"/>
  <c r="BZ181" i="37" s="1"/>
  <c r="AL181" i="37"/>
  <c r="BY181" i="37" s="1"/>
  <c r="AG181" i="37"/>
  <c r="BT181" i="37" s="1"/>
  <c r="AF181" i="37"/>
  <c r="BS181" i="37" s="1"/>
  <c r="AE181" i="37"/>
  <c r="BR181" i="37" s="1"/>
  <c r="AD181" i="37"/>
  <c r="BQ181" i="37" s="1"/>
  <c r="BX180" i="37"/>
  <c r="BW180" i="37"/>
  <c r="BV180" i="37"/>
  <c r="BU180" i="37"/>
  <c r="BP180" i="37"/>
  <c r="BO180" i="37"/>
  <c r="BN180" i="37"/>
  <c r="BM180" i="37"/>
  <c r="BL180" i="37"/>
  <c r="BK180" i="37"/>
  <c r="BJ180" i="37"/>
  <c r="BI180" i="37"/>
  <c r="BH180" i="37"/>
  <c r="BG180" i="37"/>
  <c r="BF180" i="37"/>
  <c r="BE180" i="37"/>
  <c r="BD180" i="37"/>
  <c r="BC180" i="37"/>
  <c r="BB180" i="37"/>
  <c r="BA180" i="37"/>
  <c r="AZ180" i="37"/>
  <c r="AY180" i="37"/>
  <c r="AX180" i="37"/>
  <c r="AW180" i="37"/>
  <c r="AV180" i="37"/>
  <c r="AU180" i="37"/>
  <c r="AT180" i="37"/>
  <c r="AS180" i="37"/>
  <c r="AO180" i="37"/>
  <c r="CB180" i="37" s="1"/>
  <c r="AN180" i="37"/>
  <c r="CA180" i="37" s="1"/>
  <c r="AM180" i="37"/>
  <c r="BZ180" i="37" s="1"/>
  <c r="AL180" i="37"/>
  <c r="BY180" i="37" s="1"/>
  <c r="AG180" i="37"/>
  <c r="BT180" i="37" s="1"/>
  <c r="AF180" i="37"/>
  <c r="BS180" i="37" s="1"/>
  <c r="AE180" i="37"/>
  <c r="BR180" i="37" s="1"/>
  <c r="AD180" i="37"/>
  <c r="BQ180" i="37" s="1"/>
  <c r="BX179" i="37"/>
  <c r="BW179" i="37"/>
  <c r="BV179" i="37"/>
  <c r="BU179" i="37"/>
  <c r="BP179" i="37"/>
  <c r="BO179" i="37"/>
  <c r="BN179" i="37"/>
  <c r="BM179" i="37"/>
  <c r="BL179" i="37"/>
  <c r="BK179" i="37"/>
  <c r="BJ179" i="37"/>
  <c r="BI179" i="37"/>
  <c r="BH179" i="37"/>
  <c r="BG179" i="37"/>
  <c r="BF179" i="37"/>
  <c r="BE179" i="37"/>
  <c r="BD179" i="37"/>
  <c r="BC179" i="37"/>
  <c r="BB179" i="37"/>
  <c r="BA179" i="37"/>
  <c r="AZ179" i="37"/>
  <c r="AY179" i="37"/>
  <c r="AX179" i="37"/>
  <c r="AW179" i="37"/>
  <c r="AV179" i="37"/>
  <c r="AU179" i="37"/>
  <c r="AT179" i="37"/>
  <c r="AS179" i="37"/>
  <c r="AO179" i="37"/>
  <c r="CB179" i="37" s="1"/>
  <c r="AN179" i="37"/>
  <c r="CA179" i="37" s="1"/>
  <c r="AM179" i="37"/>
  <c r="BZ179" i="37" s="1"/>
  <c r="AL179" i="37"/>
  <c r="BY179" i="37" s="1"/>
  <c r="AG179" i="37"/>
  <c r="BT179" i="37" s="1"/>
  <c r="AF179" i="37"/>
  <c r="BS179" i="37" s="1"/>
  <c r="AE179" i="37"/>
  <c r="BR179" i="37" s="1"/>
  <c r="AD179" i="37"/>
  <c r="BQ179" i="37" s="1"/>
  <c r="BX178" i="37"/>
  <c r="BW178" i="37"/>
  <c r="BV178" i="37"/>
  <c r="BU178" i="37"/>
  <c r="BP178" i="37"/>
  <c r="BO178" i="37"/>
  <c r="BN178" i="37"/>
  <c r="BM178" i="37"/>
  <c r="BL178" i="37"/>
  <c r="BK178" i="37"/>
  <c r="BJ178" i="37"/>
  <c r="BI178" i="37"/>
  <c r="BH178" i="37"/>
  <c r="BG178" i="37"/>
  <c r="BF178" i="37"/>
  <c r="BE178" i="37"/>
  <c r="BD178" i="37"/>
  <c r="BC178" i="37"/>
  <c r="BB178" i="37"/>
  <c r="BA178" i="37"/>
  <c r="AZ178" i="37"/>
  <c r="AY178" i="37"/>
  <c r="AX178" i="37"/>
  <c r="AW178" i="37"/>
  <c r="AV178" i="37"/>
  <c r="AU178" i="37"/>
  <c r="AT178" i="37"/>
  <c r="AS178" i="37"/>
  <c r="AO178" i="37"/>
  <c r="CB178" i="37" s="1"/>
  <c r="AN178" i="37"/>
  <c r="CA178" i="37" s="1"/>
  <c r="AM178" i="37"/>
  <c r="BZ178" i="37" s="1"/>
  <c r="AL178" i="37"/>
  <c r="BY178" i="37" s="1"/>
  <c r="AG178" i="37"/>
  <c r="BT178" i="37" s="1"/>
  <c r="AF178" i="37"/>
  <c r="BS178" i="37" s="1"/>
  <c r="AE178" i="37"/>
  <c r="BR178" i="37" s="1"/>
  <c r="AD178" i="37"/>
  <c r="BQ178" i="37" s="1"/>
  <c r="BX177" i="37"/>
  <c r="BW177" i="37"/>
  <c r="BV177" i="37"/>
  <c r="BU177" i="37"/>
  <c r="BP177" i="37"/>
  <c r="BO177" i="37"/>
  <c r="BN177" i="37"/>
  <c r="BM177" i="37"/>
  <c r="BL177" i="37"/>
  <c r="BK177" i="37"/>
  <c r="BJ177" i="37"/>
  <c r="BI177" i="37"/>
  <c r="BH177" i="37"/>
  <c r="BG177" i="37"/>
  <c r="BF177" i="37"/>
  <c r="BE177" i="37"/>
  <c r="BD177" i="37"/>
  <c r="BC177" i="37"/>
  <c r="BB177" i="37"/>
  <c r="BA177" i="37"/>
  <c r="AZ177" i="37"/>
  <c r="AY177" i="37"/>
  <c r="AX177" i="37"/>
  <c r="AW177" i="37"/>
  <c r="AV177" i="37"/>
  <c r="AU177" i="37"/>
  <c r="AT177" i="37"/>
  <c r="AS177" i="37"/>
  <c r="AO177" i="37"/>
  <c r="CB177" i="37" s="1"/>
  <c r="AN177" i="37"/>
  <c r="CA177" i="37" s="1"/>
  <c r="AM177" i="37"/>
  <c r="BZ177" i="37" s="1"/>
  <c r="AL177" i="37"/>
  <c r="BY177" i="37" s="1"/>
  <c r="AG177" i="37"/>
  <c r="BT177" i="37" s="1"/>
  <c r="AF177" i="37"/>
  <c r="BS177" i="37" s="1"/>
  <c r="AE177" i="37"/>
  <c r="BR177" i="37" s="1"/>
  <c r="AD177" i="37"/>
  <c r="BQ177" i="37" s="1"/>
  <c r="BX176" i="37"/>
  <c r="BW176" i="37"/>
  <c r="BV176" i="37"/>
  <c r="BU176" i="37"/>
  <c r="BP176" i="37"/>
  <c r="BO176" i="37"/>
  <c r="BN176" i="37"/>
  <c r="BM176" i="37"/>
  <c r="BL176" i="37"/>
  <c r="BK176" i="37"/>
  <c r="BJ176" i="37"/>
  <c r="BI176" i="37"/>
  <c r="BH176" i="37"/>
  <c r="BG176" i="37"/>
  <c r="BF176" i="37"/>
  <c r="BE176" i="37"/>
  <c r="BD176" i="37"/>
  <c r="BC176" i="37"/>
  <c r="BB176" i="37"/>
  <c r="BA176" i="37"/>
  <c r="AZ176" i="37"/>
  <c r="AY176" i="37"/>
  <c r="AX176" i="37"/>
  <c r="AW176" i="37"/>
  <c r="AV176" i="37"/>
  <c r="AU176" i="37"/>
  <c r="AT176" i="37"/>
  <c r="AS176" i="37"/>
  <c r="AO176" i="37"/>
  <c r="CB176" i="37" s="1"/>
  <c r="AN176" i="37"/>
  <c r="CA176" i="37" s="1"/>
  <c r="AM176" i="37"/>
  <c r="BZ176" i="37" s="1"/>
  <c r="AL176" i="37"/>
  <c r="BY176" i="37" s="1"/>
  <c r="AG176" i="37"/>
  <c r="BT176" i="37" s="1"/>
  <c r="AF176" i="37"/>
  <c r="BS176" i="37" s="1"/>
  <c r="AE176" i="37"/>
  <c r="BR176" i="37" s="1"/>
  <c r="AD176" i="37"/>
  <c r="BQ176" i="37" s="1"/>
  <c r="BX175" i="37"/>
  <c r="BW175" i="37"/>
  <c r="BV175" i="37"/>
  <c r="BU175" i="37"/>
  <c r="BP175" i="37"/>
  <c r="BO175" i="37"/>
  <c r="BN175" i="37"/>
  <c r="BM175" i="37"/>
  <c r="BL175" i="37"/>
  <c r="BK175" i="37"/>
  <c r="BJ175" i="37"/>
  <c r="BI175" i="37"/>
  <c r="BH175" i="37"/>
  <c r="BG175" i="37"/>
  <c r="BF175" i="37"/>
  <c r="BE175" i="37"/>
  <c r="BD175" i="37"/>
  <c r="BC175" i="37"/>
  <c r="BB175" i="37"/>
  <c r="BA175" i="37"/>
  <c r="AZ175" i="37"/>
  <c r="AY175" i="37"/>
  <c r="AX175" i="37"/>
  <c r="AW175" i="37"/>
  <c r="AV175" i="37"/>
  <c r="AU175" i="37"/>
  <c r="AT175" i="37"/>
  <c r="AS175" i="37"/>
  <c r="AO175" i="37"/>
  <c r="CB175" i="37" s="1"/>
  <c r="AN175" i="37"/>
  <c r="CA175" i="37" s="1"/>
  <c r="AM175" i="37"/>
  <c r="BZ175" i="37" s="1"/>
  <c r="AL175" i="37"/>
  <c r="BY175" i="37" s="1"/>
  <c r="AG175" i="37"/>
  <c r="BT175" i="37" s="1"/>
  <c r="AF175" i="37"/>
  <c r="BS175" i="37" s="1"/>
  <c r="AE175" i="37"/>
  <c r="BR175" i="37" s="1"/>
  <c r="AD175" i="37"/>
  <c r="BQ175" i="37" s="1"/>
  <c r="BX174" i="37"/>
  <c r="BW174" i="37"/>
  <c r="BV174" i="37"/>
  <c r="BU174" i="37"/>
  <c r="BP174" i="37"/>
  <c r="BO174" i="37"/>
  <c r="BN174" i="37"/>
  <c r="BM174" i="37"/>
  <c r="BL174" i="37"/>
  <c r="BK174" i="37"/>
  <c r="BJ174" i="37"/>
  <c r="BI174" i="37"/>
  <c r="BH174" i="37"/>
  <c r="BG174" i="37"/>
  <c r="BF174" i="37"/>
  <c r="BE174" i="37"/>
  <c r="BD174" i="37"/>
  <c r="BC174" i="37"/>
  <c r="BB174" i="37"/>
  <c r="BA174" i="37"/>
  <c r="AZ174" i="37"/>
  <c r="AY174" i="37"/>
  <c r="AX174" i="37"/>
  <c r="AW174" i="37"/>
  <c r="AV174" i="37"/>
  <c r="AU174" i="37"/>
  <c r="AT174" i="37"/>
  <c r="AS174" i="37"/>
  <c r="AO174" i="37"/>
  <c r="CB174" i="37" s="1"/>
  <c r="AN174" i="37"/>
  <c r="CA174" i="37" s="1"/>
  <c r="AM174" i="37"/>
  <c r="BZ174" i="37" s="1"/>
  <c r="AL174" i="37"/>
  <c r="BY174" i="37" s="1"/>
  <c r="AG174" i="37"/>
  <c r="BT174" i="37" s="1"/>
  <c r="AF174" i="37"/>
  <c r="BS174" i="37" s="1"/>
  <c r="AE174" i="37"/>
  <c r="BR174" i="37" s="1"/>
  <c r="AD174" i="37"/>
  <c r="BQ174" i="37" s="1"/>
  <c r="BX173" i="37"/>
  <c r="BW173" i="37"/>
  <c r="BV173" i="37"/>
  <c r="BU173" i="37"/>
  <c r="BP173" i="37"/>
  <c r="BO173" i="37"/>
  <c r="BN173" i="37"/>
  <c r="BM173" i="37"/>
  <c r="BL173" i="37"/>
  <c r="BK173" i="37"/>
  <c r="BJ173" i="37"/>
  <c r="BI173" i="37"/>
  <c r="BH173" i="37"/>
  <c r="BG173" i="37"/>
  <c r="BF173" i="37"/>
  <c r="BE173" i="37"/>
  <c r="BD173" i="37"/>
  <c r="BC173" i="37"/>
  <c r="BB173" i="37"/>
  <c r="BA173" i="37"/>
  <c r="AZ173" i="37"/>
  <c r="AY173" i="37"/>
  <c r="AX173" i="37"/>
  <c r="AW173" i="37"/>
  <c r="AV173" i="37"/>
  <c r="AU173" i="37"/>
  <c r="AT173" i="37"/>
  <c r="AS173" i="37"/>
  <c r="AO173" i="37"/>
  <c r="CB173" i="37" s="1"/>
  <c r="AN173" i="37"/>
  <c r="CA173" i="37" s="1"/>
  <c r="AM173" i="37"/>
  <c r="BZ173" i="37" s="1"/>
  <c r="AL173" i="37"/>
  <c r="BY173" i="37" s="1"/>
  <c r="AG173" i="37"/>
  <c r="BT173" i="37" s="1"/>
  <c r="AF173" i="37"/>
  <c r="BS173" i="37" s="1"/>
  <c r="AE173" i="37"/>
  <c r="BR173" i="37" s="1"/>
  <c r="AD173" i="37"/>
  <c r="BQ173" i="37" s="1"/>
  <c r="BX172" i="37"/>
  <c r="BW172" i="37"/>
  <c r="BV172" i="37"/>
  <c r="BU172" i="37"/>
  <c r="BP172" i="37"/>
  <c r="BO172" i="37"/>
  <c r="BN172" i="37"/>
  <c r="BM172" i="37"/>
  <c r="BL172" i="37"/>
  <c r="BK172" i="37"/>
  <c r="BJ172" i="37"/>
  <c r="BI172" i="37"/>
  <c r="BH172" i="37"/>
  <c r="BG172" i="37"/>
  <c r="BF172" i="37"/>
  <c r="BE172" i="37"/>
  <c r="BD172" i="37"/>
  <c r="BC172" i="37"/>
  <c r="BB172" i="37"/>
  <c r="BA172" i="37"/>
  <c r="AZ172" i="37"/>
  <c r="AY172" i="37"/>
  <c r="AX172" i="37"/>
  <c r="AW172" i="37"/>
  <c r="AV172" i="37"/>
  <c r="AU172" i="37"/>
  <c r="AT172" i="37"/>
  <c r="AS172" i="37"/>
  <c r="AO172" i="37"/>
  <c r="CB172" i="37" s="1"/>
  <c r="AN172" i="37"/>
  <c r="CA172" i="37" s="1"/>
  <c r="AM172" i="37"/>
  <c r="BZ172" i="37" s="1"/>
  <c r="AL172" i="37"/>
  <c r="BY172" i="37" s="1"/>
  <c r="AG172" i="37"/>
  <c r="BT172" i="37" s="1"/>
  <c r="AF172" i="37"/>
  <c r="BS172" i="37" s="1"/>
  <c r="AE172" i="37"/>
  <c r="BR172" i="37" s="1"/>
  <c r="AD172" i="37"/>
  <c r="BQ172" i="37" s="1"/>
  <c r="BX171" i="37"/>
  <c r="BW171" i="37"/>
  <c r="BV171" i="37"/>
  <c r="BU171" i="37"/>
  <c r="BP171" i="37"/>
  <c r="BO171" i="37"/>
  <c r="BN171" i="37"/>
  <c r="BM171" i="37"/>
  <c r="BL171" i="37"/>
  <c r="BK171" i="37"/>
  <c r="BJ171" i="37"/>
  <c r="BI171" i="37"/>
  <c r="BH171" i="37"/>
  <c r="BG171" i="37"/>
  <c r="BF171" i="37"/>
  <c r="BE171" i="37"/>
  <c r="BD171" i="37"/>
  <c r="BC171" i="37"/>
  <c r="BB171" i="37"/>
  <c r="BA171" i="37"/>
  <c r="AZ171" i="37"/>
  <c r="AY171" i="37"/>
  <c r="AX171" i="37"/>
  <c r="AW171" i="37"/>
  <c r="AV171" i="37"/>
  <c r="AU171" i="37"/>
  <c r="AT171" i="37"/>
  <c r="AS171" i="37"/>
  <c r="AO171" i="37"/>
  <c r="CB171" i="37" s="1"/>
  <c r="AN171" i="37"/>
  <c r="CA171" i="37" s="1"/>
  <c r="AM171" i="37"/>
  <c r="BZ171" i="37" s="1"/>
  <c r="AL171" i="37"/>
  <c r="BY171" i="37" s="1"/>
  <c r="AG171" i="37"/>
  <c r="BT171" i="37" s="1"/>
  <c r="AF171" i="37"/>
  <c r="BS171" i="37" s="1"/>
  <c r="AE171" i="37"/>
  <c r="BR171" i="37" s="1"/>
  <c r="AD171" i="37"/>
  <c r="BQ171" i="37" s="1"/>
  <c r="BX170" i="37"/>
  <c r="BW170" i="37"/>
  <c r="BV170" i="37"/>
  <c r="BU170" i="37"/>
  <c r="BP170" i="37"/>
  <c r="BO170" i="37"/>
  <c r="BN170" i="37"/>
  <c r="BM170" i="37"/>
  <c r="BL170" i="37"/>
  <c r="BK170" i="37"/>
  <c r="BJ170" i="37"/>
  <c r="BI170" i="37"/>
  <c r="BH170" i="37"/>
  <c r="BG170" i="37"/>
  <c r="BF170" i="37"/>
  <c r="BE170" i="37"/>
  <c r="BD170" i="37"/>
  <c r="BC170" i="37"/>
  <c r="BB170" i="37"/>
  <c r="BA170" i="37"/>
  <c r="AZ170" i="37"/>
  <c r="AY170" i="37"/>
  <c r="AX170" i="37"/>
  <c r="AW170" i="37"/>
  <c r="AV170" i="37"/>
  <c r="AU170" i="37"/>
  <c r="AT170" i="37"/>
  <c r="AS170" i="37"/>
  <c r="AO170" i="37"/>
  <c r="CB170" i="37" s="1"/>
  <c r="AN170" i="37"/>
  <c r="CA170" i="37" s="1"/>
  <c r="AM170" i="37"/>
  <c r="BZ170" i="37" s="1"/>
  <c r="AL170" i="37"/>
  <c r="BY170" i="37" s="1"/>
  <c r="AG170" i="37"/>
  <c r="BT170" i="37" s="1"/>
  <c r="AF170" i="37"/>
  <c r="BS170" i="37" s="1"/>
  <c r="AE170" i="37"/>
  <c r="BR170" i="37" s="1"/>
  <c r="AD170" i="37"/>
  <c r="BQ170" i="37" s="1"/>
  <c r="BX169" i="37"/>
  <c r="BW169" i="37"/>
  <c r="BV169" i="37"/>
  <c r="BU169" i="37"/>
  <c r="BP169" i="37"/>
  <c r="BO169" i="37"/>
  <c r="BN169" i="37"/>
  <c r="BM169" i="37"/>
  <c r="BL169" i="37"/>
  <c r="BK169" i="37"/>
  <c r="BJ169" i="37"/>
  <c r="BI169" i="37"/>
  <c r="BH169" i="37"/>
  <c r="BG169" i="37"/>
  <c r="BF169" i="37"/>
  <c r="BE169" i="37"/>
  <c r="BD169" i="37"/>
  <c r="BC169" i="37"/>
  <c r="BB169" i="37"/>
  <c r="BA169" i="37"/>
  <c r="AZ169" i="37"/>
  <c r="AY169" i="37"/>
  <c r="AX169" i="37"/>
  <c r="AW169" i="37"/>
  <c r="AV169" i="37"/>
  <c r="AU169" i="37"/>
  <c r="AT169" i="37"/>
  <c r="AS169" i="37"/>
  <c r="AO169" i="37"/>
  <c r="CB169" i="37" s="1"/>
  <c r="AN169" i="37"/>
  <c r="CA169" i="37" s="1"/>
  <c r="AM169" i="37"/>
  <c r="BZ169" i="37" s="1"/>
  <c r="AL169" i="37"/>
  <c r="BY169" i="37" s="1"/>
  <c r="AG169" i="37"/>
  <c r="BT169" i="37" s="1"/>
  <c r="AF169" i="37"/>
  <c r="BS169" i="37" s="1"/>
  <c r="AE169" i="37"/>
  <c r="BR169" i="37" s="1"/>
  <c r="AD169" i="37"/>
  <c r="BQ169" i="37" s="1"/>
  <c r="BX168" i="37"/>
  <c r="BW168" i="37"/>
  <c r="BV168" i="37"/>
  <c r="BU168" i="37"/>
  <c r="BP168" i="37"/>
  <c r="BO168" i="37"/>
  <c r="BN168" i="37"/>
  <c r="BM168" i="37"/>
  <c r="BL168" i="37"/>
  <c r="BK168" i="37"/>
  <c r="BJ168" i="37"/>
  <c r="BI168" i="37"/>
  <c r="BH168" i="37"/>
  <c r="BG168" i="37"/>
  <c r="BF168" i="37"/>
  <c r="BE168" i="37"/>
  <c r="BD168" i="37"/>
  <c r="BC168" i="37"/>
  <c r="BB168" i="37"/>
  <c r="BA168" i="37"/>
  <c r="AZ168" i="37"/>
  <c r="AY168" i="37"/>
  <c r="AX168" i="37"/>
  <c r="AW168" i="37"/>
  <c r="AV168" i="37"/>
  <c r="AU168" i="37"/>
  <c r="AT168" i="37"/>
  <c r="AS168" i="37"/>
  <c r="AO168" i="37"/>
  <c r="CB168" i="37" s="1"/>
  <c r="AN168" i="37"/>
  <c r="CA168" i="37" s="1"/>
  <c r="AM168" i="37"/>
  <c r="BZ168" i="37" s="1"/>
  <c r="AL168" i="37"/>
  <c r="BY168" i="37" s="1"/>
  <c r="AG168" i="37"/>
  <c r="BT168" i="37" s="1"/>
  <c r="AF168" i="37"/>
  <c r="BS168" i="37" s="1"/>
  <c r="AE168" i="37"/>
  <c r="BR168" i="37" s="1"/>
  <c r="AD168" i="37"/>
  <c r="BQ168" i="37" s="1"/>
  <c r="BX167" i="37"/>
  <c r="BW167" i="37"/>
  <c r="BV167" i="37"/>
  <c r="BU167" i="37"/>
  <c r="BP167" i="37"/>
  <c r="BO167" i="37"/>
  <c r="BN167" i="37"/>
  <c r="BM167" i="37"/>
  <c r="BL167" i="37"/>
  <c r="BK167" i="37"/>
  <c r="BJ167" i="37"/>
  <c r="BI167" i="37"/>
  <c r="BH167" i="37"/>
  <c r="BG167" i="37"/>
  <c r="BF167" i="37"/>
  <c r="BE167" i="37"/>
  <c r="BD167" i="37"/>
  <c r="BC167" i="37"/>
  <c r="BB167" i="37"/>
  <c r="BA167" i="37"/>
  <c r="AZ167" i="37"/>
  <c r="AY167" i="37"/>
  <c r="AX167" i="37"/>
  <c r="AW167" i="37"/>
  <c r="AV167" i="37"/>
  <c r="AU167" i="37"/>
  <c r="AT167" i="37"/>
  <c r="AS167" i="37"/>
  <c r="AO167" i="37"/>
  <c r="CB167" i="37" s="1"/>
  <c r="AN167" i="37"/>
  <c r="CA167" i="37" s="1"/>
  <c r="AM167" i="37"/>
  <c r="BZ167" i="37" s="1"/>
  <c r="AL167" i="37"/>
  <c r="BY167" i="37" s="1"/>
  <c r="AG167" i="37"/>
  <c r="BT167" i="37" s="1"/>
  <c r="AF167" i="37"/>
  <c r="BS167" i="37" s="1"/>
  <c r="AE167" i="37"/>
  <c r="BR167" i="37" s="1"/>
  <c r="AD167" i="37"/>
  <c r="BQ167" i="37" s="1"/>
  <c r="BX166" i="37"/>
  <c r="BW166" i="37"/>
  <c r="BV166" i="37"/>
  <c r="BU166" i="37"/>
  <c r="BP166" i="37"/>
  <c r="BO166" i="37"/>
  <c r="BN166" i="37"/>
  <c r="BM166" i="37"/>
  <c r="BL166" i="37"/>
  <c r="BK166" i="37"/>
  <c r="BJ166" i="37"/>
  <c r="BI166" i="37"/>
  <c r="BH166" i="37"/>
  <c r="BG166" i="37"/>
  <c r="BF166" i="37"/>
  <c r="BE166" i="37"/>
  <c r="BD166" i="37"/>
  <c r="BC166" i="37"/>
  <c r="BB166" i="37"/>
  <c r="BA166" i="37"/>
  <c r="AZ166" i="37"/>
  <c r="AY166" i="37"/>
  <c r="AX166" i="37"/>
  <c r="AW166" i="37"/>
  <c r="AV166" i="37"/>
  <c r="AU166" i="37"/>
  <c r="AT166" i="37"/>
  <c r="AS166" i="37"/>
  <c r="AO166" i="37"/>
  <c r="CB166" i="37" s="1"/>
  <c r="AN166" i="37"/>
  <c r="CA166" i="37" s="1"/>
  <c r="AM166" i="37"/>
  <c r="BZ166" i="37" s="1"/>
  <c r="AL166" i="37"/>
  <c r="BY166" i="37" s="1"/>
  <c r="AG166" i="37"/>
  <c r="BT166" i="37" s="1"/>
  <c r="AF166" i="37"/>
  <c r="BS166" i="37" s="1"/>
  <c r="AE166" i="37"/>
  <c r="BR166" i="37" s="1"/>
  <c r="AD166" i="37"/>
  <c r="BQ166" i="37" s="1"/>
  <c r="BX165" i="37"/>
  <c r="BW165" i="37"/>
  <c r="BV165" i="37"/>
  <c r="BU165" i="37"/>
  <c r="BP165" i="37"/>
  <c r="BO165" i="37"/>
  <c r="BN165" i="37"/>
  <c r="BM165" i="37"/>
  <c r="BL165" i="37"/>
  <c r="BK165" i="37"/>
  <c r="BJ165" i="37"/>
  <c r="BI165" i="37"/>
  <c r="BH165" i="37"/>
  <c r="BG165" i="37"/>
  <c r="BF165" i="37"/>
  <c r="BE165" i="37"/>
  <c r="BD165" i="37"/>
  <c r="BC165" i="37"/>
  <c r="BB165" i="37"/>
  <c r="BA165" i="37"/>
  <c r="AZ165" i="37"/>
  <c r="AY165" i="37"/>
  <c r="AX165" i="37"/>
  <c r="AW165" i="37"/>
  <c r="AV165" i="37"/>
  <c r="AU165" i="37"/>
  <c r="AT165" i="37"/>
  <c r="AS165" i="37"/>
  <c r="AO165" i="37"/>
  <c r="CB165" i="37" s="1"/>
  <c r="AN165" i="37"/>
  <c r="CA165" i="37" s="1"/>
  <c r="AM165" i="37"/>
  <c r="BZ165" i="37" s="1"/>
  <c r="AL165" i="37"/>
  <c r="BY165" i="37" s="1"/>
  <c r="AG165" i="37"/>
  <c r="BT165" i="37" s="1"/>
  <c r="AF165" i="37"/>
  <c r="BS165" i="37" s="1"/>
  <c r="AE165" i="37"/>
  <c r="BR165" i="37" s="1"/>
  <c r="AD165" i="37"/>
  <c r="BQ165" i="37" s="1"/>
  <c r="BX164" i="37"/>
  <c r="BW164" i="37"/>
  <c r="BV164" i="37"/>
  <c r="BU164" i="37"/>
  <c r="BP164" i="37"/>
  <c r="BO164" i="37"/>
  <c r="BN164" i="37"/>
  <c r="BM164" i="37"/>
  <c r="BL164" i="37"/>
  <c r="BK164" i="37"/>
  <c r="BJ164" i="37"/>
  <c r="BI164" i="37"/>
  <c r="BH164" i="37"/>
  <c r="BG164" i="37"/>
  <c r="BF164" i="37"/>
  <c r="BE164" i="37"/>
  <c r="BD164" i="37"/>
  <c r="BC164" i="37"/>
  <c r="BB164" i="37"/>
  <c r="BA164" i="37"/>
  <c r="AZ164" i="37"/>
  <c r="AY164" i="37"/>
  <c r="AX164" i="37"/>
  <c r="AW164" i="37"/>
  <c r="AV164" i="37"/>
  <c r="AU164" i="37"/>
  <c r="AT164" i="37"/>
  <c r="AS164" i="37"/>
  <c r="AO164" i="37"/>
  <c r="CB164" i="37" s="1"/>
  <c r="AN164" i="37"/>
  <c r="CA164" i="37" s="1"/>
  <c r="AM164" i="37"/>
  <c r="BZ164" i="37" s="1"/>
  <c r="AL164" i="37"/>
  <c r="BY164" i="37" s="1"/>
  <c r="AG164" i="37"/>
  <c r="BT164" i="37" s="1"/>
  <c r="AF164" i="37"/>
  <c r="BS164" i="37" s="1"/>
  <c r="AE164" i="37"/>
  <c r="BR164" i="37" s="1"/>
  <c r="AD164" i="37"/>
  <c r="BQ164" i="37" s="1"/>
  <c r="BX163" i="37"/>
  <c r="BW163" i="37"/>
  <c r="BV163" i="37"/>
  <c r="BU163" i="37"/>
  <c r="BP163" i="37"/>
  <c r="BO163" i="37"/>
  <c r="BN163" i="37"/>
  <c r="BM163" i="37"/>
  <c r="BL163" i="37"/>
  <c r="BK163" i="37"/>
  <c r="BJ163" i="37"/>
  <c r="BI163" i="37"/>
  <c r="BH163" i="37"/>
  <c r="BG163" i="37"/>
  <c r="BF163" i="37"/>
  <c r="BE163" i="37"/>
  <c r="BD163" i="37"/>
  <c r="BC163" i="37"/>
  <c r="BB163" i="37"/>
  <c r="BA163" i="37"/>
  <c r="AZ163" i="37"/>
  <c r="AY163" i="37"/>
  <c r="AX163" i="37"/>
  <c r="AW163" i="37"/>
  <c r="AV163" i="37"/>
  <c r="AU163" i="37"/>
  <c r="AT163" i="37"/>
  <c r="AS163" i="37"/>
  <c r="AO163" i="37"/>
  <c r="CB163" i="37" s="1"/>
  <c r="AN163" i="37"/>
  <c r="CA163" i="37" s="1"/>
  <c r="AM163" i="37"/>
  <c r="BZ163" i="37" s="1"/>
  <c r="AL163" i="37"/>
  <c r="BY163" i="37" s="1"/>
  <c r="AG163" i="37"/>
  <c r="BT163" i="37" s="1"/>
  <c r="AF163" i="37"/>
  <c r="BS163" i="37" s="1"/>
  <c r="AE163" i="37"/>
  <c r="BR163" i="37" s="1"/>
  <c r="AD163" i="37"/>
  <c r="BQ163" i="37" s="1"/>
  <c r="BX162" i="37"/>
  <c r="BW162" i="37"/>
  <c r="BV162" i="37"/>
  <c r="BU162" i="37"/>
  <c r="BP162" i="37"/>
  <c r="BO162" i="37"/>
  <c r="BN162" i="37"/>
  <c r="BM162" i="37"/>
  <c r="BL162" i="37"/>
  <c r="BK162" i="37"/>
  <c r="BJ162" i="37"/>
  <c r="BI162" i="37"/>
  <c r="BH162" i="37"/>
  <c r="BG162" i="37"/>
  <c r="BF162" i="37"/>
  <c r="BE162" i="37"/>
  <c r="BD162" i="37"/>
  <c r="BC162" i="37"/>
  <c r="BB162" i="37"/>
  <c r="BA162" i="37"/>
  <c r="AZ162" i="37"/>
  <c r="AY162" i="37"/>
  <c r="AX162" i="37"/>
  <c r="AW162" i="37"/>
  <c r="AV162" i="37"/>
  <c r="AU162" i="37"/>
  <c r="AT162" i="37"/>
  <c r="AS162" i="37"/>
  <c r="AO162" i="37"/>
  <c r="CB162" i="37" s="1"/>
  <c r="AN162" i="37"/>
  <c r="CA162" i="37" s="1"/>
  <c r="AM162" i="37"/>
  <c r="BZ162" i="37" s="1"/>
  <c r="AL162" i="37"/>
  <c r="BY162" i="37" s="1"/>
  <c r="AG162" i="37"/>
  <c r="BT162" i="37" s="1"/>
  <c r="AF162" i="37"/>
  <c r="BS162" i="37" s="1"/>
  <c r="AE162" i="37"/>
  <c r="BR162" i="37" s="1"/>
  <c r="AD162" i="37"/>
  <c r="BQ162" i="37" s="1"/>
  <c r="BX161" i="37"/>
  <c r="BW161" i="37"/>
  <c r="BV161" i="37"/>
  <c r="BU161" i="37"/>
  <c r="BP161" i="37"/>
  <c r="BO161" i="37"/>
  <c r="BN161" i="37"/>
  <c r="BM161" i="37"/>
  <c r="BL161" i="37"/>
  <c r="BK161" i="37"/>
  <c r="BJ161" i="37"/>
  <c r="BI161" i="37"/>
  <c r="BH161" i="37"/>
  <c r="BG161" i="37"/>
  <c r="BF161" i="37"/>
  <c r="BE161" i="37"/>
  <c r="BD161" i="37"/>
  <c r="BC161" i="37"/>
  <c r="BB161" i="37"/>
  <c r="BA161" i="37"/>
  <c r="AZ161" i="37"/>
  <c r="AY161" i="37"/>
  <c r="AX161" i="37"/>
  <c r="AW161" i="37"/>
  <c r="AV161" i="37"/>
  <c r="AU161" i="37"/>
  <c r="AT161" i="37"/>
  <c r="AS161" i="37"/>
  <c r="AO161" i="37"/>
  <c r="CB161" i="37" s="1"/>
  <c r="AN161" i="37"/>
  <c r="CA161" i="37" s="1"/>
  <c r="AM161" i="37"/>
  <c r="BZ161" i="37" s="1"/>
  <c r="AL161" i="37"/>
  <c r="BY161" i="37" s="1"/>
  <c r="AG161" i="37"/>
  <c r="BT161" i="37" s="1"/>
  <c r="AF161" i="37"/>
  <c r="BS161" i="37" s="1"/>
  <c r="AE161" i="37"/>
  <c r="BR161" i="37" s="1"/>
  <c r="AD161" i="37"/>
  <c r="BQ161" i="37" s="1"/>
  <c r="BX160" i="37"/>
  <c r="BW160" i="37"/>
  <c r="BV160" i="37"/>
  <c r="BU160" i="37"/>
  <c r="BP160" i="37"/>
  <c r="BO160" i="37"/>
  <c r="BN160" i="37"/>
  <c r="BM160" i="37"/>
  <c r="BL160" i="37"/>
  <c r="BK160" i="37"/>
  <c r="BJ160" i="37"/>
  <c r="BI160" i="37"/>
  <c r="BH160" i="37"/>
  <c r="BG160" i="37"/>
  <c r="BF160" i="37"/>
  <c r="BE160" i="37"/>
  <c r="BD160" i="37"/>
  <c r="BC160" i="37"/>
  <c r="BB160" i="37"/>
  <c r="BA160" i="37"/>
  <c r="AZ160" i="37"/>
  <c r="AY160" i="37"/>
  <c r="AX160" i="37"/>
  <c r="AW160" i="37"/>
  <c r="AV160" i="37"/>
  <c r="AU160" i="37"/>
  <c r="AT160" i="37"/>
  <c r="AS160" i="37"/>
  <c r="AO160" i="37"/>
  <c r="CB160" i="37" s="1"/>
  <c r="AN160" i="37"/>
  <c r="CA160" i="37" s="1"/>
  <c r="AM160" i="37"/>
  <c r="BZ160" i="37" s="1"/>
  <c r="AL160" i="37"/>
  <c r="BY160" i="37" s="1"/>
  <c r="AG160" i="37"/>
  <c r="BT160" i="37" s="1"/>
  <c r="AF160" i="37"/>
  <c r="BS160" i="37" s="1"/>
  <c r="AE160" i="37"/>
  <c r="BR160" i="37" s="1"/>
  <c r="AD160" i="37"/>
  <c r="BQ160" i="37" s="1"/>
  <c r="BX159" i="37"/>
  <c r="BW159" i="37"/>
  <c r="BV159" i="37"/>
  <c r="BU159" i="37"/>
  <c r="BP159" i="37"/>
  <c r="BO159" i="37"/>
  <c r="BN159" i="37"/>
  <c r="BM159" i="37"/>
  <c r="BL159" i="37"/>
  <c r="BK159" i="37"/>
  <c r="BJ159" i="37"/>
  <c r="BI159" i="37"/>
  <c r="BH159" i="37"/>
  <c r="BG159" i="37"/>
  <c r="BF159" i="37"/>
  <c r="BE159" i="37"/>
  <c r="BD159" i="37"/>
  <c r="BC159" i="37"/>
  <c r="BB159" i="37"/>
  <c r="BA159" i="37"/>
  <c r="AZ159" i="37"/>
  <c r="AY159" i="37"/>
  <c r="AX159" i="37"/>
  <c r="AW159" i="37"/>
  <c r="AV159" i="37"/>
  <c r="AU159" i="37"/>
  <c r="AT159" i="37"/>
  <c r="AS159" i="37"/>
  <c r="AO159" i="37"/>
  <c r="CB159" i="37" s="1"/>
  <c r="AN159" i="37"/>
  <c r="CA159" i="37" s="1"/>
  <c r="AM159" i="37"/>
  <c r="BZ159" i="37" s="1"/>
  <c r="AL159" i="37"/>
  <c r="BY159" i="37" s="1"/>
  <c r="AG159" i="37"/>
  <c r="BT159" i="37" s="1"/>
  <c r="AF159" i="37"/>
  <c r="BS159" i="37" s="1"/>
  <c r="AE159" i="37"/>
  <c r="BR159" i="37" s="1"/>
  <c r="AD159" i="37"/>
  <c r="BQ159" i="37" s="1"/>
  <c r="BX158" i="37"/>
  <c r="BW158" i="37"/>
  <c r="BV158" i="37"/>
  <c r="BU158" i="37"/>
  <c r="BP158" i="37"/>
  <c r="BO158" i="37"/>
  <c r="BN158" i="37"/>
  <c r="BM158" i="37"/>
  <c r="BL158" i="37"/>
  <c r="BK158" i="37"/>
  <c r="BJ158" i="37"/>
  <c r="BI158" i="37"/>
  <c r="BH158" i="37"/>
  <c r="BG158" i="37"/>
  <c r="BF158" i="37"/>
  <c r="BE158" i="37"/>
  <c r="BD158" i="37"/>
  <c r="BC158" i="37"/>
  <c r="BB158" i="37"/>
  <c r="BA158" i="37"/>
  <c r="AZ158" i="37"/>
  <c r="AY158" i="37"/>
  <c r="AX158" i="37"/>
  <c r="AW158" i="37"/>
  <c r="AV158" i="37"/>
  <c r="AU158" i="37"/>
  <c r="AT158" i="37"/>
  <c r="AS158" i="37"/>
  <c r="AO158" i="37"/>
  <c r="CB158" i="37" s="1"/>
  <c r="AN158" i="37"/>
  <c r="CA158" i="37" s="1"/>
  <c r="AM158" i="37"/>
  <c r="BZ158" i="37" s="1"/>
  <c r="AL158" i="37"/>
  <c r="BY158" i="37" s="1"/>
  <c r="AG158" i="37"/>
  <c r="BT158" i="37" s="1"/>
  <c r="AF158" i="37"/>
  <c r="BS158" i="37" s="1"/>
  <c r="AE158" i="37"/>
  <c r="BR158" i="37" s="1"/>
  <c r="AD158" i="37"/>
  <c r="BQ158" i="37" s="1"/>
  <c r="BX157" i="37"/>
  <c r="BW157" i="37"/>
  <c r="BV157" i="37"/>
  <c r="BU157" i="37"/>
  <c r="BP157" i="37"/>
  <c r="BO157" i="37"/>
  <c r="BN157" i="37"/>
  <c r="BM157" i="37"/>
  <c r="BL157" i="37"/>
  <c r="BK157" i="37"/>
  <c r="BJ157" i="37"/>
  <c r="BI157" i="37"/>
  <c r="BH157" i="37"/>
  <c r="BG157" i="37"/>
  <c r="BF157" i="37"/>
  <c r="BE157" i="37"/>
  <c r="BD157" i="37"/>
  <c r="BC157" i="37"/>
  <c r="BB157" i="37"/>
  <c r="BA157" i="37"/>
  <c r="AZ157" i="37"/>
  <c r="AY157" i="37"/>
  <c r="AX157" i="37"/>
  <c r="AW157" i="37"/>
  <c r="AV157" i="37"/>
  <c r="AU157" i="37"/>
  <c r="AT157" i="37"/>
  <c r="AS157" i="37"/>
  <c r="AO157" i="37"/>
  <c r="CB157" i="37" s="1"/>
  <c r="AN157" i="37"/>
  <c r="CA157" i="37" s="1"/>
  <c r="AM157" i="37"/>
  <c r="BZ157" i="37" s="1"/>
  <c r="AL157" i="37"/>
  <c r="BY157" i="37" s="1"/>
  <c r="AG157" i="37"/>
  <c r="BT157" i="37" s="1"/>
  <c r="AF157" i="37"/>
  <c r="BS157" i="37" s="1"/>
  <c r="AE157" i="37"/>
  <c r="BR157" i="37" s="1"/>
  <c r="AD157" i="37"/>
  <c r="BQ157" i="37" s="1"/>
  <c r="BX156" i="37"/>
  <c r="BW156" i="37"/>
  <c r="BV156" i="37"/>
  <c r="BU156" i="37"/>
  <c r="BP156" i="37"/>
  <c r="BO156" i="37"/>
  <c r="BN156" i="37"/>
  <c r="BM156" i="37"/>
  <c r="BL156" i="37"/>
  <c r="BK156" i="37"/>
  <c r="BJ156" i="37"/>
  <c r="BI156" i="37"/>
  <c r="BH156" i="37"/>
  <c r="BG156" i="37"/>
  <c r="BF156" i="37"/>
  <c r="BE156" i="37"/>
  <c r="BD156" i="37"/>
  <c r="BC156" i="37"/>
  <c r="BB156" i="37"/>
  <c r="BA156" i="37"/>
  <c r="AZ156" i="37"/>
  <c r="AY156" i="37"/>
  <c r="AX156" i="37"/>
  <c r="AW156" i="37"/>
  <c r="AV156" i="37"/>
  <c r="AU156" i="37"/>
  <c r="AT156" i="37"/>
  <c r="AS156" i="37"/>
  <c r="AO156" i="37"/>
  <c r="CB156" i="37" s="1"/>
  <c r="AN156" i="37"/>
  <c r="CA156" i="37" s="1"/>
  <c r="AM156" i="37"/>
  <c r="BZ156" i="37" s="1"/>
  <c r="AL156" i="37"/>
  <c r="BY156" i="37" s="1"/>
  <c r="AG156" i="37"/>
  <c r="BT156" i="37" s="1"/>
  <c r="AF156" i="37"/>
  <c r="BS156" i="37" s="1"/>
  <c r="AE156" i="37"/>
  <c r="BR156" i="37" s="1"/>
  <c r="AD156" i="37"/>
  <c r="BQ156" i="37" s="1"/>
  <c r="BX155" i="37"/>
  <c r="BW155" i="37"/>
  <c r="BV155" i="37"/>
  <c r="BU155" i="37"/>
  <c r="BP155" i="37"/>
  <c r="BO155" i="37"/>
  <c r="BN155" i="37"/>
  <c r="BM155" i="37"/>
  <c r="BL155" i="37"/>
  <c r="BK155" i="37"/>
  <c r="BJ155" i="37"/>
  <c r="BI155" i="37"/>
  <c r="BH155" i="37"/>
  <c r="BG155" i="37"/>
  <c r="BF155" i="37"/>
  <c r="BE155" i="37"/>
  <c r="BD155" i="37"/>
  <c r="BC155" i="37"/>
  <c r="BB155" i="37"/>
  <c r="BA155" i="37"/>
  <c r="AZ155" i="37"/>
  <c r="AY155" i="37"/>
  <c r="AX155" i="37"/>
  <c r="AW155" i="37"/>
  <c r="AV155" i="37"/>
  <c r="AU155" i="37"/>
  <c r="AT155" i="37"/>
  <c r="AS155" i="37"/>
  <c r="AO155" i="37"/>
  <c r="CB155" i="37" s="1"/>
  <c r="AN155" i="37"/>
  <c r="CA155" i="37" s="1"/>
  <c r="AM155" i="37"/>
  <c r="BZ155" i="37" s="1"/>
  <c r="AL155" i="37"/>
  <c r="BY155" i="37" s="1"/>
  <c r="AG155" i="37"/>
  <c r="BT155" i="37" s="1"/>
  <c r="AF155" i="37"/>
  <c r="BS155" i="37" s="1"/>
  <c r="AE155" i="37"/>
  <c r="BR155" i="37" s="1"/>
  <c r="AD155" i="37"/>
  <c r="BQ155" i="37" s="1"/>
  <c r="BX154" i="37"/>
  <c r="BW154" i="37"/>
  <c r="BV154" i="37"/>
  <c r="BU154" i="37"/>
  <c r="BP154" i="37"/>
  <c r="BO154" i="37"/>
  <c r="BN154" i="37"/>
  <c r="BM154" i="37"/>
  <c r="BL154" i="37"/>
  <c r="BK154" i="37"/>
  <c r="BJ154" i="37"/>
  <c r="BI154" i="37"/>
  <c r="BH154" i="37"/>
  <c r="BG154" i="37"/>
  <c r="BF154" i="37"/>
  <c r="BE154" i="37"/>
  <c r="BD154" i="37"/>
  <c r="BC154" i="37"/>
  <c r="BB154" i="37"/>
  <c r="BA154" i="37"/>
  <c r="AZ154" i="37"/>
  <c r="AY154" i="37"/>
  <c r="AX154" i="37"/>
  <c r="AW154" i="37"/>
  <c r="AV154" i="37"/>
  <c r="AU154" i="37"/>
  <c r="AT154" i="37"/>
  <c r="AS154" i="37"/>
  <c r="AO154" i="37"/>
  <c r="CB154" i="37" s="1"/>
  <c r="AN154" i="37"/>
  <c r="CA154" i="37" s="1"/>
  <c r="AM154" i="37"/>
  <c r="BZ154" i="37" s="1"/>
  <c r="AL154" i="37"/>
  <c r="BY154" i="37" s="1"/>
  <c r="AG154" i="37"/>
  <c r="BT154" i="37" s="1"/>
  <c r="AF154" i="37"/>
  <c r="BS154" i="37" s="1"/>
  <c r="AE154" i="37"/>
  <c r="BR154" i="37" s="1"/>
  <c r="AD154" i="37"/>
  <c r="BQ154" i="37" s="1"/>
  <c r="BX153" i="37"/>
  <c r="BW153" i="37"/>
  <c r="BV153" i="37"/>
  <c r="BU153" i="37"/>
  <c r="BP153" i="37"/>
  <c r="BO153" i="37"/>
  <c r="BN153" i="37"/>
  <c r="BM153" i="37"/>
  <c r="BL153" i="37"/>
  <c r="BK153" i="37"/>
  <c r="BJ153" i="37"/>
  <c r="BI153" i="37"/>
  <c r="BH153" i="37"/>
  <c r="BG153" i="37"/>
  <c r="BF153" i="37"/>
  <c r="BE153" i="37"/>
  <c r="BD153" i="37"/>
  <c r="BC153" i="37"/>
  <c r="BB153" i="37"/>
  <c r="BA153" i="37"/>
  <c r="AZ153" i="37"/>
  <c r="AY153" i="37"/>
  <c r="AX153" i="37"/>
  <c r="AW153" i="37"/>
  <c r="AV153" i="37"/>
  <c r="AU153" i="37"/>
  <c r="AT153" i="37"/>
  <c r="AS153" i="37"/>
  <c r="AO153" i="37"/>
  <c r="CB153" i="37" s="1"/>
  <c r="AN153" i="37"/>
  <c r="CA153" i="37" s="1"/>
  <c r="AM153" i="37"/>
  <c r="BZ153" i="37" s="1"/>
  <c r="AL153" i="37"/>
  <c r="BY153" i="37" s="1"/>
  <c r="AG153" i="37"/>
  <c r="BT153" i="37" s="1"/>
  <c r="AF153" i="37"/>
  <c r="BS153" i="37" s="1"/>
  <c r="AE153" i="37"/>
  <c r="BR153" i="37" s="1"/>
  <c r="AD153" i="37"/>
  <c r="BQ153" i="37" s="1"/>
  <c r="BX152" i="37"/>
  <c r="BW152" i="37"/>
  <c r="BV152" i="37"/>
  <c r="BU152" i="37"/>
  <c r="BP152" i="37"/>
  <c r="BO152" i="37"/>
  <c r="BN152" i="37"/>
  <c r="BM152" i="37"/>
  <c r="BL152" i="37"/>
  <c r="BK152" i="37"/>
  <c r="BJ152" i="37"/>
  <c r="BI152" i="37"/>
  <c r="BH152" i="37"/>
  <c r="BG152" i="37"/>
  <c r="BF152" i="37"/>
  <c r="BE152" i="37"/>
  <c r="BD152" i="37"/>
  <c r="BC152" i="37"/>
  <c r="BB152" i="37"/>
  <c r="BA152" i="37"/>
  <c r="AZ152" i="37"/>
  <c r="AY152" i="37"/>
  <c r="AX152" i="37"/>
  <c r="AW152" i="37"/>
  <c r="AV152" i="37"/>
  <c r="AU152" i="37"/>
  <c r="AT152" i="37"/>
  <c r="AS152" i="37"/>
  <c r="AO152" i="37"/>
  <c r="CB152" i="37" s="1"/>
  <c r="AN152" i="37"/>
  <c r="CA152" i="37" s="1"/>
  <c r="AM152" i="37"/>
  <c r="BZ152" i="37" s="1"/>
  <c r="AL152" i="37"/>
  <c r="BY152" i="37" s="1"/>
  <c r="AG152" i="37"/>
  <c r="BT152" i="37" s="1"/>
  <c r="AF152" i="37"/>
  <c r="BS152" i="37" s="1"/>
  <c r="AE152" i="37"/>
  <c r="BR152" i="37" s="1"/>
  <c r="AD152" i="37"/>
  <c r="BQ152" i="37" s="1"/>
  <c r="BX151" i="37"/>
  <c r="BW151" i="37"/>
  <c r="BV151" i="37"/>
  <c r="BU151" i="37"/>
  <c r="BP151" i="37"/>
  <c r="BO151" i="37"/>
  <c r="BN151" i="37"/>
  <c r="BM151" i="37"/>
  <c r="BL151" i="37"/>
  <c r="BK151" i="37"/>
  <c r="BJ151" i="37"/>
  <c r="BI151" i="37"/>
  <c r="BH151" i="37"/>
  <c r="BG151" i="37"/>
  <c r="BF151" i="37"/>
  <c r="BE151" i="37"/>
  <c r="BD151" i="37"/>
  <c r="BC151" i="37"/>
  <c r="BB151" i="37"/>
  <c r="BA151" i="37"/>
  <c r="AZ151" i="37"/>
  <c r="AY151" i="37"/>
  <c r="AX151" i="37"/>
  <c r="AW151" i="37"/>
  <c r="AV151" i="37"/>
  <c r="AU151" i="37"/>
  <c r="AT151" i="37"/>
  <c r="AS151" i="37"/>
  <c r="AO151" i="37"/>
  <c r="CB151" i="37" s="1"/>
  <c r="AN151" i="37"/>
  <c r="CA151" i="37" s="1"/>
  <c r="AM151" i="37"/>
  <c r="BZ151" i="37" s="1"/>
  <c r="AL151" i="37"/>
  <c r="BY151" i="37" s="1"/>
  <c r="AG151" i="37"/>
  <c r="BT151" i="37" s="1"/>
  <c r="AF151" i="37"/>
  <c r="BS151" i="37" s="1"/>
  <c r="AE151" i="37"/>
  <c r="BR151" i="37" s="1"/>
  <c r="AD151" i="37"/>
  <c r="BQ151" i="37" s="1"/>
  <c r="BX150" i="37"/>
  <c r="BW150" i="37"/>
  <c r="BV150" i="37"/>
  <c r="BU150" i="37"/>
  <c r="BP150" i="37"/>
  <c r="BO150" i="37"/>
  <c r="BN150" i="37"/>
  <c r="BM150" i="37"/>
  <c r="BL150" i="37"/>
  <c r="BK150" i="37"/>
  <c r="BJ150" i="37"/>
  <c r="BI150" i="37"/>
  <c r="BH150" i="37"/>
  <c r="BG150" i="37"/>
  <c r="BF150" i="37"/>
  <c r="BE150" i="37"/>
  <c r="BD150" i="37"/>
  <c r="BC150" i="37"/>
  <c r="BB150" i="37"/>
  <c r="BA150" i="37"/>
  <c r="AZ150" i="37"/>
  <c r="AY150" i="37"/>
  <c r="AX150" i="37"/>
  <c r="AW150" i="37"/>
  <c r="AV150" i="37"/>
  <c r="AU150" i="37"/>
  <c r="AT150" i="37"/>
  <c r="AS150" i="37"/>
  <c r="AO150" i="37"/>
  <c r="CB150" i="37" s="1"/>
  <c r="AN150" i="37"/>
  <c r="CA150" i="37" s="1"/>
  <c r="AM150" i="37"/>
  <c r="BZ150" i="37" s="1"/>
  <c r="AL150" i="37"/>
  <c r="BY150" i="37" s="1"/>
  <c r="AG150" i="37"/>
  <c r="BT150" i="37" s="1"/>
  <c r="AF150" i="37"/>
  <c r="BS150" i="37" s="1"/>
  <c r="AE150" i="37"/>
  <c r="BR150" i="37" s="1"/>
  <c r="AD150" i="37"/>
  <c r="BQ150" i="37" s="1"/>
  <c r="BX149" i="37"/>
  <c r="BW149" i="37"/>
  <c r="BV149" i="37"/>
  <c r="BU149" i="37"/>
  <c r="BP149" i="37"/>
  <c r="BO149" i="37"/>
  <c r="BN149" i="37"/>
  <c r="BM149" i="37"/>
  <c r="BL149" i="37"/>
  <c r="BK149" i="37"/>
  <c r="BJ149" i="37"/>
  <c r="BI149" i="37"/>
  <c r="BH149" i="37"/>
  <c r="BG149" i="37"/>
  <c r="BF149" i="37"/>
  <c r="BE149" i="37"/>
  <c r="BD149" i="37"/>
  <c r="BC149" i="37"/>
  <c r="BB149" i="37"/>
  <c r="BA149" i="37"/>
  <c r="AZ149" i="37"/>
  <c r="AY149" i="37"/>
  <c r="AX149" i="37"/>
  <c r="AW149" i="37"/>
  <c r="AV149" i="37"/>
  <c r="AU149" i="37"/>
  <c r="AT149" i="37"/>
  <c r="AS149" i="37"/>
  <c r="AO149" i="37"/>
  <c r="CB149" i="37" s="1"/>
  <c r="AN149" i="37"/>
  <c r="CA149" i="37" s="1"/>
  <c r="AM149" i="37"/>
  <c r="BZ149" i="37" s="1"/>
  <c r="AL149" i="37"/>
  <c r="BY149" i="37" s="1"/>
  <c r="AG149" i="37"/>
  <c r="BT149" i="37" s="1"/>
  <c r="AF149" i="37"/>
  <c r="BS149" i="37" s="1"/>
  <c r="AE149" i="37"/>
  <c r="BR149" i="37" s="1"/>
  <c r="AD149" i="37"/>
  <c r="BQ149" i="37" s="1"/>
  <c r="BX148" i="37"/>
  <c r="BW148" i="37"/>
  <c r="BV148" i="37"/>
  <c r="BU148" i="37"/>
  <c r="BP148" i="37"/>
  <c r="BO148" i="37"/>
  <c r="BN148" i="37"/>
  <c r="BM148" i="37"/>
  <c r="BL148" i="37"/>
  <c r="BK148" i="37"/>
  <c r="BJ148" i="37"/>
  <c r="BI148" i="37"/>
  <c r="BH148" i="37"/>
  <c r="BG148" i="37"/>
  <c r="BF148" i="37"/>
  <c r="BE148" i="37"/>
  <c r="BD148" i="37"/>
  <c r="BC148" i="37"/>
  <c r="BB148" i="37"/>
  <c r="BA148" i="37"/>
  <c r="AZ148" i="37"/>
  <c r="AY148" i="37"/>
  <c r="AX148" i="37"/>
  <c r="AW148" i="37"/>
  <c r="AV148" i="37"/>
  <c r="AU148" i="37"/>
  <c r="AT148" i="37"/>
  <c r="AS148" i="37"/>
  <c r="AO148" i="37"/>
  <c r="CB148" i="37" s="1"/>
  <c r="AN148" i="37"/>
  <c r="CA148" i="37" s="1"/>
  <c r="AM148" i="37"/>
  <c r="BZ148" i="37" s="1"/>
  <c r="AL148" i="37"/>
  <c r="BY148" i="37" s="1"/>
  <c r="AG148" i="37"/>
  <c r="BT148" i="37" s="1"/>
  <c r="AF148" i="37"/>
  <c r="BS148" i="37" s="1"/>
  <c r="AE148" i="37"/>
  <c r="BR148" i="37" s="1"/>
  <c r="AD148" i="37"/>
  <c r="BQ148" i="37" s="1"/>
  <c r="BX147" i="37"/>
  <c r="BW147" i="37"/>
  <c r="BV147" i="37"/>
  <c r="BU147" i="37"/>
  <c r="BP147" i="37"/>
  <c r="BO147" i="37"/>
  <c r="BN147" i="37"/>
  <c r="BM147" i="37"/>
  <c r="BL147" i="37"/>
  <c r="BK147" i="37"/>
  <c r="BJ147" i="37"/>
  <c r="BI147" i="37"/>
  <c r="BH147" i="37"/>
  <c r="BG147" i="37"/>
  <c r="BF147" i="37"/>
  <c r="BE147" i="37"/>
  <c r="BD147" i="37"/>
  <c r="BC147" i="37"/>
  <c r="BB147" i="37"/>
  <c r="BA147" i="37"/>
  <c r="AZ147" i="37"/>
  <c r="AY147" i="37"/>
  <c r="AX147" i="37"/>
  <c r="AW147" i="37"/>
  <c r="AV147" i="37"/>
  <c r="AU147" i="37"/>
  <c r="AT147" i="37"/>
  <c r="AS147" i="37"/>
  <c r="AO147" i="37"/>
  <c r="CB147" i="37" s="1"/>
  <c r="AN147" i="37"/>
  <c r="CA147" i="37" s="1"/>
  <c r="AM147" i="37"/>
  <c r="BZ147" i="37" s="1"/>
  <c r="AL147" i="37"/>
  <c r="BY147" i="37" s="1"/>
  <c r="AG147" i="37"/>
  <c r="BT147" i="37" s="1"/>
  <c r="AF147" i="37"/>
  <c r="BS147" i="37" s="1"/>
  <c r="AE147" i="37"/>
  <c r="BR147" i="37" s="1"/>
  <c r="AD147" i="37"/>
  <c r="BQ147" i="37" s="1"/>
  <c r="BX146" i="37"/>
  <c r="BW146" i="37"/>
  <c r="BV146" i="37"/>
  <c r="BU146" i="37"/>
  <c r="BP146" i="37"/>
  <c r="BO146" i="37"/>
  <c r="BN146" i="37"/>
  <c r="BM146" i="37"/>
  <c r="BL146" i="37"/>
  <c r="BK146" i="37"/>
  <c r="BJ146" i="37"/>
  <c r="BI146" i="37"/>
  <c r="BH146" i="37"/>
  <c r="BG146" i="37"/>
  <c r="BF146" i="37"/>
  <c r="BE146" i="37"/>
  <c r="BD146" i="37"/>
  <c r="BC146" i="37"/>
  <c r="BB146" i="37"/>
  <c r="BA146" i="37"/>
  <c r="AZ146" i="37"/>
  <c r="AY146" i="37"/>
  <c r="AX146" i="37"/>
  <c r="AW146" i="37"/>
  <c r="AV146" i="37"/>
  <c r="AU146" i="37"/>
  <c r="AT146" i="37"/>
  <c r="AS146" i="37"/>
  <c r="AO146" i="37"/>
  <c r="CB146" i="37" s="1"/>
  <c r="AN146" i="37"/>
  <c r="CA146" i="37" s="1"/>
  <c r="AM146" i="37"/>
  <c r="BZ146" i="37" s="1"/>
  <c r="AL146" i="37"/>
  <c r="BY146" i="37" s="1"/>
  <c r="AG146" i="37"/>
  <c r="BT146" i="37" s="1"/>
  <c r="AF146" i="37"/>
  <c r="BS146" i="37" s="1"/>
  <c r="AE146" i="37"/>
  <c r="BR146" i="37" s="1"/>
  <c r="AD146" i="37"/>
  <c r="BQ146" i="37" s="1"/>
  <c r="BX145" i="37"/>
  <c r="BW145" i="37"/>
  <c r="BV145" i="37"/>
  <c r="BU145" i="37"/>
  <c r="BP145" i="37"/>
  <c r="BO145" i="37"/>
  <c r="BN145" i="37"/>
  <c r="BM145" i="37"/>
  <c r="BL145" i="37"/>
  <c r="BK145" i="37"/>
  <c r="BJ145" i="37"/>
  <c r="BI145" i="37"/>
  <c r="BH145" i="37"/>
  <c r="BG145" i="37"/>
  <c r="BF145" i="37"/>
  <c r="BE145" i="37"/>
  <c r="BD145" i="37"/>
  <c r="BC145" i="37"/>
  <c r="BB145" i="37"/>
  <c r="BA145" i="37"/>
  <c r="AZ145" i="37"/>
  <c r="AY145" i="37"/>
  <c r="AX145" i="37"/>
  <c r="AW145" i="37"/>
  <c r="AV145" i="37"/>
  <c r="AU145" i="37"/>
  <c r="AT145" i="37"/>
  <c r="AS145" i="37"/>
  <c r="AO145" i="37"/>
  <c r="CB145" i="37" s="1"/>
  <c r="AN145" i="37"/>
  <c r="CA145" i="37" s="1"/>
  <c r="AM145" i="37"/>
  <c r="BZ145" i="37" s="1"/>
  <c r="AL145" i="37"/>
  <c r="BY145" i="37" s="1"/>
  <c r="AG145" i="37"/>
  <c r="BT145" i="37" s="1"/>
  <c r="AF145" i="37"/>
  <c r="BS145" i="37" s="1"/>
  <c r="AE145" i="37"/>
  <c r="BR145" i="37" s="1"/>
  <c r="AD145" i="37"/>
  <c r="BQ145" i="37" s="1"/>
  <c r="BX144" i="37"/>
  <c r="BW144" i="37"/>
  <c r="BV144" i="37"/>
  <c r="BU144" i="37"/>
  <c r="BP144" i="37"/>
  <c r="BO144" i="37"/>
  <c r="BN144" i="37"/>
  <c r="BM144" i="37"/>
  <c r="BL144" i="37"/>
  <c r="BK144" i="37"/>
  <c r="BJ144" i="37"/>
  <c r="BI144" i="37"/>
  <c r="BH144" i="37"/>
  <c r="BG144" i="37"/>
  <c r="BF144" i="37"/>
  <c r="BE144" i="37"/>
  <c r="BD144" i="37"/>
  <c r="BC144" i="37"/>
  <c r="BB144" i="37"/>
  <c r="BA144" i="37"/>
  <c r="AZ144" i="37"/>
  <c r="AY144" i="37"/>
  <c r="AX144" i="37"/>
  <c r="AW144" i="37"/>
  <c r="AV144" i="37"/>
  <c r="AU144" i="37"/>
  <c r="AT144" i="37"/>
  <c r="AS144" i="37"/>
  <c r="AO144" i="37"/>
  <c r="CB144" i="37" s="1"/>
  <c r="AN144" i="37"/>
  <c r="CA144" i="37" s="1"/>
  <c r="AM144" i="37"/>
  <c r="BZ144" i="37" s="1"/>
  <c r="AL144" i="37"/>
  <c r="BY144" i="37" s="1"/>
  <c r="AG144" i="37"/>
  <c r="BT144" i="37" s="1"/>
  <c r="AF144" i="37"/>
  <c r="BS144" i="37" s="1"/>
  <c r="AE144" i="37"/>
  <c r="BR144" i="37" s="1"/>
  <c r="AD144" i="37"/>
  <c r="BQ144" i="37" s="1"/>
  <c r="BX143" i="37"/>
  <c r="BW143" i="37"/>
  <c r="BV143" i="37"/>
  <c r="BU143" i="37"/>
  <c r="BP143" i="37"/>
  <c r="BO143" i="37"/>
  <c r="BN143" i="37"/>
  <c r="BM143" i="37"/>
  <c r="BL143" i="37"/>
  <c r="BK143" i="37"/>
  <c r="BJ143" i="37"/>
  <c r="BI143" i="37"/>
  <c r="BH143" i="37"/>
  <c r="BG143" i="37"/>
  <c r="BF143" i="37"/>
  <c r="BE143" i="37"/>
  <c r="BD143" i="37"/>
  <c r="BC143" i="37"/>
  <c r="BB143" i="37"/>
  <c r="BA143" i="37"/>
  <c r="AZ143" i="37"/>
  <c r="AY143" i="37"/>
  <c r="AX143" i="37"/>
  <c r="AW143" i="37"/>
  <c r="AV143" i="37"/>
  <c r="AU143" i="37"/>
  <c r="AT143" i="37"/>
  <c r="AS143" i="37"/>
  <c r="AO143" i="37"/>
  <c r="CB143" i="37" s="1"/>
  <c r="AN143" i="37"/>
  <c r="CA143" i="37" s="1"/>
  <c r="AM143" i="37"/>
  <c r="BZ143" i="37" s="1"/>
  <c r="AL143" i="37"/>
  <c r="BY143" i="37" s="1"/>
  <c r="AG143" i="37"/>
  <c r="BT143" i="37" s="1"/>
  <c r="AF143" i="37"/>
  <c r="BS143" i="37" s="1"/>
  <c r="AE143" i="37"/>
  <c r="BR143" i="37" s="1"/>
  <c r="AD143" i="37"/>
  <c r="BQ143" i="37" s="1"/>
  <c r="BX142" i="37"/>
  <c r="BW142" i="37"/>
  <c r="BV142" i="37"/>
  <c r="BU142" i="37"/>
  <c r="BP142" i="37"/>
  <c r="BO142" i="37"/>
  <c r="BN142" i="37"/>
  <c r="BM142" i="37"/>
  <c r="BL142" i="37"/>
  <c r="BK142" i="37"/>
  <c r="BJ142" i="37"/>
  <c r="BI142" i="37"/>
  <c r="BH142" i="37"/>
  <c r="BG142" i="37"/>
  <c r="BF142" i="37"/>
  <c r="BE142" i="37"/>
  <c r="BD142" i="37"/>
  <c r="BC142" i="37"/>
  <c r="BB142" i="37"/>
  <c r="BA142" i="37"/>
  <c r="AZ142" i="37"/>
  <c r="AY142" i="37"/>
  <c r="AX142" i="37"/>
  <c r="AW142" i="37"/>
  <c r="AV142" i="37"/>
  <c r="AU142" i="37"/>
  <c r="AT142" i="37"/>
  <c r="AS142" i="37"/>
  <c r="AO142" i="37"/>
  <c r="CB142" i="37" s="1"/>
  <c r="AN142" i="37"/>
  <c r="CA142" i="37" s="1"/>
  <c r="AM142" i="37"/>
  <c r="BZ142" i="37" s="1"/>
  <c r="AL142" i="37"/>
  <c r="BY142" i="37" s="1"/>
  <c r="AG142" i="37"/>
  <c r="BT142" i="37" s="1"/>
  <c r="AF142" i="37"/>
  <c r="BS142" i="37" s="1"/>
  <c r="AE142" i="37"/>
  <c r="BR142" i="37" s="1"/>
  <c r="AD142" i="37"/>
  <c r="BQ142" i="37" s="1"/>
  <c r="BX141" i="37"/>
  <c r="BW141" i="37"/>
  <c r="BV141" i="37"/>
  <c r="BU141" i="37"/>
  <c r="BP141" i="37"/>
  <c r="BO141" i="37"/>
  <c r="BN141" i="37"/>
  <c r="BM141" i="37"/>
  <c r="BL141" i="37"/>
  <c r="BK141" i="37"/>
  <c r="BJ141" i="37"/>
  <c r="BI141" i="37"/>
  <c r="BH141" i="37"/>
  <c r="BG141" i="37"/>
  <c r="BF141" i="37"/>
  <c r="BE141" i="37"/>
  <c r="BD141" i="37"/>
  <c r="BC141" i="37"/>
  <c r="BB141" i="37"/>
  <c r="BA141" i="37"/>
  <c r="AZ141" i="37"/>
  <c r="AY141" i="37"/>
  <c r="AX141" i="37"/>
  <c r="AW141" i="37"/>
  <c r="AV141" i="37"/>
  <c r="AU141" i="37"/>
  <c r="AT141" i="37"/>
  <c r="AS141" i="37"/>
  <c r="AO141" i="37"/>
  <c r="CB141" i="37" s="1"/>
  <c r="AN141" i="37"/>
  <c r="CA141" i="37" s="1"/>
  <c r="AM141" i="37"/>
  <c r="BZ141" i="37" s="1"/>
  <c r="AL141" i="37"/>
  <c r="BY141" i="37" s="1"/>
  <c r="AG141" i="37"/>
  <c r="BT141" i="37" s="1"/>
  <c r="AF141" i="37"/>
  <c r="BS141" i="37" s="1"/>
  <c r="AE141" i="37"/>
  <c r="BR141" i="37" s="1"/>
  <c r="AD141" i="37"/>
  <c r="BQ141" i="37" s="1"/>
  <c r="BX140" i="37"/>
  <c r="BW140" i="37"/>
  <c r="BV140" i="37"/>
  <c r="BU140" i="37"/>
  <c r="BP140" i="37"/>
  <c r="BO140" i="37"/>
  <c r="BN140" i="37"/>
  <c r="BM140" i="37"/>
  <c r="BL140" i="37"/>
  <c r="BK140" i="37"/>
  <c r="BJ140" i="37"/>
  <c r="BI140" i="37"/>
  <c r="BH140" i="37"/>
  <c r="BG140" i="37"/>
  <c r="BF140" i="37"/>
  <c r="BE140" i="37"/>
  <c r="BD140" i="37"/>
  <c r="BC140" i="37"/>
  <c r="BB140" i="37"/>
  <c r="BA140" i="37"/>
  <c r="AZ140" i="37"/>
  <c r="AY140" i="37"/>
  <c r="AX140" i="37"/>
  <c r="AW140" i="37"/>
  <c r="AV140" i="37"/>
  <c r="AU140" i="37"/>
  <c r="AT140" i="37"/>
  <c r="AS140" i="37"/>
  <c r="AO140" i="37"/>
  <c r="CB140" i="37" s="1"/>
  <c r="AN140" i="37"/>
  <c r="CA140" i="37" s="1"/>
  <c r="AM140" i="37"/>
  <c r="BZ140" i="37" s="1"/>
  <c r="AL140" i="37"/>
  <c r="BY140" i="37" s="1"/>
  <c r="AG140" i="37"/>
  <c r="BT140" i="37" s="1"/>
  <c r="AF140" i="37"/>
  <c r="BS140" i="37" s="1"/>
  <c r="AE140" i="37"/>
  <c r="BR140" i="37" s="1"/>
  <c r="AD140" i="37"/>
  <c r="BQ140" i="37" s="1"/>
  <c r="BX139" i="37"/>
  <c r="BW139" i="37"/>
  <c r="BV139" i="37"/>
  <c r="BU139" i="37"/>
  <c r="BP139" i="37"/>
  <c r="BO139" i="37"/>
  <c r="BN139" i="37"/>
  <c r="BM139" i="37"/>
  <c r="BL139" i="37"/>
  <c r="BK139" i="37"/>
  <c r="BJ139" i="37"/>
  <c r="BI139" i="37"/>
  <c r="BH139" i="37"/>
  <c r="BG139" i="37"/>
  <c r="BF139" i="37"/>
  <c r="BE139" i="37"/>
  <c r="BD139" i="37"/>
  <c r="BC139" i="37"/>
  <c r="BB139" i="37"/>
  <c r="BA139" i="37"/>
  <c r="AZ139" i="37"/>
  <c r="AY139" i="37"/>
  <c r="AX139" i="37"/>
  <c r="AW139" i="37"/>
  <c r="AV139" i="37"/>
  <c r="AU139" i="37"/>
  <c r="AT139" i="37"/>
  <c r="AS139" i="37"/>
  <c r="AO139" i="37"/>
  <c r="CB139" i="37" s="1"/>
  <c r="AN139" i="37"/>
  <c r="CA139" i="37" s="1"/>
  <c r="AM139" i="37"/>
  <c r="BZ139" i="37" s="1"/>
  <c r="AL139" i="37"/>
  <c r="BY139" i="37" s="1"/>
  <c r="AG139" i="37"/>
  <c r="BT139" i="37" s="1"/>
  <c r="AF139" i="37"/>
  <c r="BS139" i="37" s="1"/>
  <c r="AE139" i="37"/>
  <c r="BR139" i="37" s="1"/>
  <c r="AD139" i="37"/>
  <c r="BQ139" i="37" s="1"/>
  <c r="BX138" i="37"/>
  <c r="BW138" i="37"/>
  <c r="BV138" i="37"/>
  <c r="BU138" i="37"/>
  <c r="BP138" i="37"/>
  <c r="BO138" i="37"/>
  <c r="BN138" i="37"/>
  <c r="BM138" i="37"/>
  <c r="BL138" i="37"/>
  <c r="BK138" i="37"/>
  <c r="BJ138" i="37"/>
  <c r="BI138" i="37"/>
  <c r="BH138" i="37"/>
  <c r="BG138" i="37"/>
  <c r="BF138" i="37"/>
  <c r="BE138" i="37"/>
  <c r="BD138" i="37"/>
  <c r="BC138" i="37"/>
  <c r="BB138" i="37"/>
  <c r="BA138" i="37"/>
  <c r="AZ138" i="37"/>
  <c r="AY138" i="37"/>
  <c r="AX138" i="37"/>
  <c r="AW138" i="37"/>
  <c r="AV138" i="37"/>
  <c r="AU138" i="37"/>
  <c r="AT138" i="37"/>
  <c r="AS138" i="37"/>
  <c r="AO138" i="37"/>
  <c r="CB138" i="37" s="1"/>
  <c r="AN138" i="37"/>
  <c r="CA138" i="37" s="1"/>
  <c r="AM138" i="37"/>
  <c r="BZ138" i="37" s="1"/>
  <c r="AL138" i="37"/>
  <c r="BY138" i="37" s="1"/>
  <c r="AG138" i="37"/>
  <c r="BT138" i="37" s="1"/>
  <c r="AF138" i="37"/>
  <c r="BS138" i="37" s="1"/>
  <c r="AE138" i="37"/>
  <c r="BR138" i="37" s="1"/>
  <c r="AD138" i="37"/>
  <c r="BQ138" i="37" s="1"/>
  <c r="BX137" i="37"/>
  <c r="BW137" i="37"/>
  <c r="BV137" i="37"/>
  <c r="BU137" i="37"/>
  <c r="BP137" i="37"/>
  <c r="BO137" i="37"/>
  <c r="BN137" i="37"/>
  <c r="BM137" i="37"/>
  <c r="BL137" i="37"/>
  <c r="BK137" i="37"/>
  <c r="BJ137" i="37"/>
  <c r="BI137" i="37"/>
  <c r="BH137" i="37"/>
  <c r="BG137" i="37"/>
  <c r="BF137" i="37"/>
  <c r="BE137" i="37"/>
  <c r="BD137" i="37"/>
  <c r="BC137" i="37"/>
  <c r="BB137" i="37"/>
  <c r="BA137" i="37"/>
  <c r="AZ137" i="37"/>
  <c r="AY137" i="37"/>
  <c r="AX137" i="37"/>
  <c r="AW137" i="37"/>
  <c r="AV137" i="37"/>
  <c r="AU137" i="37"/>
  <c r="AT137" i="37"/>
  <c r="AS137" i="37"/>
  <c r="AO137" i="37"/>
  <c r="CB137" i="37" s="1"/>
  <c r="AN137" i="37"/>
  <c r="CA137" i="37" s="1"/>
  <c r="AM137" i="37"/>
  <c r="BZ137" i="37" s="1"/>
  <c r="AL137" i="37"/>
  <c r="BY137" i="37" s="1"/>
  <c r="AG137" i="37"/>
  <c r="BT137" i="37" s="1"/>
  <c r="AF137" i="37"/>
  <c r="BS137" i="37" s="1"/>
  <c r="AE137" i="37"/>
  <c r="BR137" i="37" s="1"/>
  <c r="AD137" i="37"/>
  <c r="BQ137" i="37" s="1"/>
  <c r="BX136" i="37"/>
  <c r="BW136" i="37"/>
  <c r="BV136" i="37"/>
  <c r="BU136" i="37"/>
  <c r="BP136" i="37"/>
  <c r="BO136" i="37"/>
  <c r="BN136" i="37"/>
  <c r="BM136" i="37"/>
  <c r="BL136" i="37"/>
  <c r="BK136" i="37"/>
  <c r="BJ136" i="37"/>
  <c r="BI136" i="37"/>
  <c r="BH136" i="37"/>
  <c r="BG136" i="37"/>
  <c r="BF136" i="37"/>
  <c r="BE136" i="37"/>
  <c r="BD136" i="37"/>
  <c r="BC136" i="37"/>
  <c r="BB136" i="37"/>
  <c r="BA136" i="37"/>
  <c r="AZ136" i="37"/>
  <c r="AY136" i="37"/>
  <c r="AX136" i="37"/>
  <c r="AW136" i="37"/>
  <c r="AV136" i="37"/>
  <c r="AU136" i="37"/>
  <c r="AT136" i="37"/>
  <c r="AS136" i="37"/>
  <c r="AO136" i="37"/>
  <c r="CB136" i="37" s="1"/>
  <c r="AN136" i="37"/>
  <c r="CA136" i="37" s="1"/>
  <c r="AM136" i="37"/>
  <c r="BZ136" i="37" s="1"/>
  <c r="AL136" i="37"/>
  <c r="BY136" i="37" s="1"/>
  <c r="AG136" i="37"/>
  <c r="BT136" i="37" s="1"/>
  <c r="AF136" i="37"/>
  <c r="BS136" i="37" s="1"/>
  <c r="AE136" i="37"/>
  <c r="BR136" i="37" s="1"/>
  <c r="AD136" i="37"/>
  <c r="BQ136" i="37" s="1"/>
  <c r="BX135" i="37"/>
  <c r="BW135" i="37"/>
  <c r="BV135" i="37"/>
  <c r="BU135" i="37"/>
  <c r="BP135" i="37"/>
  <c r="BO135" i="37"/>
  <c r="BN135" i="37"/>
  <c r="BM135" i="37"/>
  <c r="BL135" i="37"/>
  <c r="BK135" i="37"/>
  <c r="BJ135" i="37"/>
  <c r="BI135" i="37"/>
  <c r="BH135" i="37"/>
  <c r="BG135" i="37"/>
  <c r="BF135" i="37"/>
  <c r="BE135" i="37"/>
  <c r="BD135" i="37"/>
  <c r="BC135" i="37"/>
  <c r="BB135" i="37"/>
  <c r="BA135" i="37"/>
  <c r="AZ135" i="37"/>
  <c r="AY135" i="37"/>
  <c r="AX135" i="37"/>
  <c r="AW135" i="37"/>
  <c r="AV135" i="37"/>
  <c r="AU135" i="37"/>
  <c r="AT135" i="37"/>
  <c r="AS135" i="37"/>
  <c r="AO135" i="37"/>
  <c r="CB135" i="37" s="1"/>
  <c r="AN135" i="37"/>
  <c r="CA135" i="37" s="1"/>
  <c r="AM135" i="37"/>
  <c r="BZ135" i="37" s="1"/>
  <c r="AL135" i="37"/>
  <c r="BY135" i="37" s="1"/>
  <c r="AG135" i="37"/>
  <c r="BT135" i="37" s="1"/>
  <c r="AF135" i="37"/>
  <c r="BS135" i="37" s="1"/>
  <c r="AE135" i="37"/>
  <c r="BR135" i="37" s="1"/>
  <c r="AD135" i="37"/>
  <c r="BQ135" i="37" s="1"/>
  <c r="BX134" i="37"/>
  <c r="BW134" i="37"/>
  <c r="BV134" i="37"/>
  <c r="BU134" i="37"/>
  <c r="BP134" i="37"/>
  <c r="BO134" i="37"/>
  <c r="BN134" i="37"/>
  <c r="BM134" i="37"/>
  <c r="BL134" i="37"/>
  <c r="BK134" i="37"/>
  <c r="BJ134" i="37"/>
  <c r="BI134" i="37"/>
  <c r="BH134" i="37"/>
  <c r="BG134" i="37"/>
  <c r="BF134" i="37"/>
  <c r="BE134" i="37"/>
  <c r="BD134" i="37"/>
  <c r="BC134" i="37"/>
  <c r="BB134" i="37"/>
  <c r="BA134" i="37"/>
  <c r="AZ134" i="37"/>
  <c r="AY134" i="37"/>
  <c r="AX134" i="37"/>
  <c r="AW134" i="37"/>
  <c r="AV134" i="37"/>
  <c r="AU134" i="37"/>
  <c r="AT134" i="37"/>
  <c r="AS134" i="37"/>
  <c r="AO134" i="37"/>
  <c r="CB134" i="37" s="1"/>
  <c r="AN134" i="37"/>
  <c r="CA134" i="37" s="1"/>
  <c r="AM134" i="37"/>
  <c r="BZ134" i="37" s="1"/>
  <c r="AL134" i="37"/>
  <c r="BY134" i="37" s="1"/>
  <c r="AG134" i="37"/>
  <c r="BT134" i="37" s="1"/>
  <c r="AF134" i="37"/>
  <c r="BS134" i="37" s="1"/>
  <c r="AE134" i="37"/>
  <c r="BR134" i="37" s="1"/>
  <c r="AD134" i="37"/>
  <c r="BQ134" i="37" s="1"/>
  <c r="BX133" i="37"/>
  <c r="BW133" i="37"/>
  <c r="BV133" i="37"/>
  <c r="BU133" i="37"/>
  <c r="BP133" i="37"/>
  <c r="BO133" i="37"/>
  <c r="BN133" i="37"/>
  <c r="BM133" i="37"/>
  <c r="BL133" i="37"/>
  <c r="BK133" i="37"/>
  <c r="BJ133" i="37"/>
  <c r="BI133" i="37"/>
  <c r="BH133" i="37"/>
  <c r="BG133" i="37"/>
  <c r="BF133" i="37"/>
  <c r="BE133" i="37"/>
  <c r="BD133" i="37"/>
  <c r="BC133" i="37"/>
  <c r="BB133" i="37"/>
  <c r="BA133" i="37"/>
  <c r="AZ133" i="37"/>
  <c r="AY133" i="37"/>
  <c r="AX133" i="37"/>
  <c r="AW133" i="37"/>
  <c r="AV133" i="37"/>
  <c r="AU133" i="37"/>
  <c r="AT133" i="37"/>
  <c r="AS133" i="37"/>
  <c r="AO133" i="37"/>
  <c r="CB133" i="37" s="1"/>
  <c r="AN133" i="37"/>
  <c r="CA133" i="37" s="1"/>
  <c r="AM133" i="37"/>
  <c r="BZ133" i="37" s="1"/>
  <c r="AL133" i="37"/>
  <c r="BY133" i="37" s="1"/>
  <c r="AG133" i="37"/>
  <c r="BT133" i="37" s="1"/>
  <c r="AF133" i="37"/>
  <c r="BS133" i="37" s="1"/>
  <c r="AE133" i="37"/>
  <c r="BR133" i="37" s="1"/>
  <c r="AD133" i="37"/>
  <c r="BQ133" i="37" s="1"/>
  <c r="BX132" i="37"/>
  <c r="BW132" i="37"/>
  <c r="BV132" i="37"/>
  <c r="BU132" i="37"/>
  <c r="BP132" i="37"/>
  <c r="BO132" i="37"/>
  <c r="BN132" i="37"/>
  <c r="BM132" i="37"/>
  <c r="BL132" i="37"/>
  <c r="BK132" i="37"/>
  <c r="BJ132" i="37"/>
  <c r="BI132" i="37"/>
  <c r="BH132" i="37"/>
  <c r="BG132" i="37"/>
  <c r="BF132" i="37"/>
  <c r="BE132" i="37"/>
  <c r="BD132" i="37"/>
  <c r="BC132" i="37"/>
  <c r="BB132" i="37"/>
  <c r="BA132" i="37"/>
  <c r="AZ132" i="37"/>
  <c r="AY132" i="37"/>
  <c r="AX132" i="37"/>
  <c r="AW132" i="37"/>
  <c r="AV132" i="37"/>
  <c r="AU132" i="37"/>
  <c r="AT132" i="37"/>
  <c r="AS132" i="37"/>
  <c r="AO132" i="37"/>
  <c r="CB132" i="37" s="1"/>
  <c r="AN132" i="37"/>
  <c r="CA132" i="37" s="1"/>
  <c r="AM132" i="37"/>
  <c r="BZ132" i="37" s="1"/>
  <c r="AL132" i="37"/>
  <c r="BY132" i="37" s="1"/>
  <c r="AG132" i="37"/>
  <c r="BT132" i="37" s="1"/>
  <c r="AF132" i="37"/>
  <c r="BS132" i="37" s="1"/>
  <c r="AE132" i="37"/>
  <c r="BR132" i="37" s="1"/>
  <c r="AD132" i="37"/>
  <c r="BQ132" i="37" s="1"/>
  <c r="BX131" i="37"/>
  <c r="BW131" i="37"/>
  <c r="BV131" i="37"/>
  <c r="BU131" i="37"/>
  <c r="BP131" i="37"/>
  <c r="BO131" i="37"/>
  <c r="BN131" i="37"/>
  <c r="BM131" i="37"/>
  <c r="BL131" i="37"/>
  <c r="BK131" i="37"/>
  <c r="BJ131" i="37"/>
  <c r="BI131" i="37"/>
  <c r="BH131" i="37"/>
  <c r="BG131" i="37"/>
  <c r="BF131" i="37"/>
  <c r="BE131" i="37"/>
  <c r="BD131" i="37"/>
  <c r="BC131" i="37"/>
  <c r="BB131" i="37"/>
  <c r="BA131" i="37"/>
  <c r="AZ131" i="37"/>
  <c r="AY131" i="37"/>
  <c r="AX131" i="37"/>
  <c r="AW131" i="37"/>
  <c r="AV131" i="37"/>
  <c r="AU131" i="37"/>
  <c r="AT131" i="37"/>
  <c r="AS131" i="37"/>
  <c r="AO131" i="37"/>
  <c r="CB131" i="37" s="1"/>
  <c r="AN131" i="37"/>
  <c r="CA131" i="37" s="1"/>
  <c r="AM131" i="37"/>
  <c r="BZ131" i="37" s="1"/>
  <c r="AL131" i="37"/>
  <c r="BY131" i="37" s="1"/>
  <c r="AG131" i="37"/>
  <c r="BT131" i="37" s="1"/>
  <c r="AF131" i="37"/>
  <c r="BS131" i="37" s="1"/>
  <c r="AE131" i="37"/>
  <c r="BR131" i="37" s="1"/>
  <c r="AD131" i="37"/>
  <c r="BQ131" i="37" s="1"/>
  <c r="BX130" i="37"/>
  <c r="BW130" i="37"/>
  <c r="BV130" i="37"/>
  <c r="BU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O130" i="37"/>
  <c r="CB130" i="37" s="1"/>
  <c r="AN130" i="37"/>
  <c r="CA130" i="37" s="1"/>
  <c r="AM130" i="37"/>
  <c r="BZ130" i="37" s="1"/>
  <c r="AL130" i="37"/>
  <c r="BY130" i="37" s="1"/>
  <c r="AG130" i="37"/>
  <c r="BT130" i="37" s="1"/>
  <c r="AF130" i="37"/>
  <c r="BS130" i="37" s="1"/>
  <c r="AE130" i="37"/>
  <c r="BR130" i="37" s="1"/>
  <c r="AD130" i="37"/>
  <c r="BQ130" i="37" s="1"/>
  <c r="BX129" i="37"/>
  <c r="BW129" i="37"/>
  <c r="BV129" i="37"/>
  <c r="BU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O129" i="37"/>
  <c r="CB129" i="37" s="1"/>
  <c r="AN129" i="37"/>
  <c r="CA129" i="37" s="1"/>
  <c r="AM129" i="37"/>
  <c r="BZ129" i="37" s="1"/>
  <c r="AL129" i="37"/>
  <c r="BY129" i="37" s="1"/>
  <c r="AG129" i="37"/>
  <c r="BT129" i="37" s="1"/>
  <c r="AF129" i="37"/>
  <c r="BS129" i="37" s="1"/>
  <c r="AE129" i="37"/>
  <c r="BR129" i="37" s="1"/>
  <c r="AD129" i="37"/>
  <c r="BQ129" i="37" s="1"/>
  <c r="BX128" i="37"/>
  <c r="BW128" i="37"/>
  <c r="BV128" i="37"/>
  <c r="BU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O128" i="37"/>
  <c r="CB128" i="37" s="1"/>
  <c r="AN128" i="37"/>
  <c r="CA128" i="37" s="1"/>
  <c r="AM128" i="37"/>
  <c r="BZ128" i="37" s="1"/>
  <c r="AL128" i="37"/>
  <c r="BY128" i="37" s="1"/>
  <c r="AG128" i="37"/>
  <c r="BT128" i="37" s="1"/>
  <c r="AF128" i="37"/>
  <c r="BS128" i="37" s="1"/>
  <c r="AE128" i="37"/>
  <c r="BR128" i="37" s="1"/>
  <c r="AD128" i="37"/>
  <c r="BQ128" i="37" s="1"/>
  <c r="BX127" i="37"/>
  <c r="BW127" i="37"/>
  <c r="BV127" i="37"/>
  <c r="BU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O127" i="37"/>
  <c r="CB127" i="37" s="1"/>
  <c r="AN127" i="37"/>
  <c r="CA127" i="37" s="1"/>
  <c r="AM127" i="37"/>
  <c r="BZ127" i="37" s="1"/>
  <c r="AL127" i="37"/>
  <c r="BY127" i="37" s="1"/>
  <c r="AG127" i="37"/>
  <c r="BT127" i="37" s="1"/>
  <c r="AF127" i="37"/>
  <c r="BS127" i="37" s="1"/>
  <c r="AE127" i="37"/>
  <c r="BR127" i="37" s="1"/>
  <c r="AD127" i="37"/>
  <c r="BQ127" i="37" s="1"/>
  <c r="BX126" i="37"/>
  <c r="BW126" i="37"/>
  <c r="BV126" i="37"/>
  <c r="BU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O126" i="37"/>
  <c r="CB126" i="37" s="1"/>
  <c r="AN126" i="37"/>
  <c r="CA126" i="37" s="1"/>
  <c r="AM126" i="37"/>
  <c r="BZ126" i="37" s="1"/>
  <c r="AL126" i="37"/>
  <c r="BY126" i="37" s="1"/>
  <c r="AG126" i="37"/>
  <c r="BT126" i="37" s="1"/>
  <c r="AF126" i="37"/>
  <c r="BS126" i="37" s="1"/>
  <c r="AE126" i="37"/>
  <c r="BR126" i="37" s="1"/>
  <c r="AD126" i="37"/>
  <c r="BQ126" i="37" s="1"/>
  <c r="BX125" i="37"/>
  <c r="BW125" i="37"/>
  <c r="BV125" i="37"/>
  <c r="BU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O125" i="37"/>
  <c r="CB125" i="37" s="1"/>
  <c r="AN125" i="37"/>
  <c r="CA125" i="37" s="1"/>
  <c r="AM125" i="37"/>
  <c r="BZ125" i="37" s="1"/>
  <c r="AL125" i="37"/>
  <c r="BY125" i="37" s="1"/>
  <c r="AG125" i="37"/>
  <c r="BT125" i="37" s="1"/>
  <c r="AF125" i="37"/>
  <c r="BS125" i="37" s="1"/>
  <c r="AE125" i="37"/>
  <c r="BR125" i="37" s="1"/>
  <c r="AD125" i="37"/>
  <c r="BQ125" i="37" s="1"/>
  <c r="BX124" i="37"/>
  <c r="BW124" i="37"/>
  <c r="BV124" i="37"/>
  <c r="BU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O124" i="37"/>
  <c r="CB124" i="37" s="1"/>
  <c r="AN124" i="37"/>
  <c r="CA124" i="37" s="1"/>
  <c r="AM124" i="37"/>
  <c r="BZ124" i="37" s="1"/>
  <c r="AL124" i="37"/>
  <c r="BY124" i="37" s="1"/>
  <c r="AG124" i="37"/>
  <c r="BT124" i="37" s="1"/>
  <c r="AF124" i="37"/>
  <c r="BS124" i="37" s="1"/>
  <c r="AE124" i="37"/>
  <c r="BR124" i="37" s="1"/>
  <c r="AD124" i="37"/>
  <c r="BQ124" i="37" s="1"/>
  <c r="BX123" i="37"/>
  <c r="BW123" i="37"/>
  <c r="BV123" i="37"/>
  <c r="BU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O123" i="37"/>
  <c r="CB123" i="37" s="1"/>
  <c r="AN123" i="37"/>
  <c r="CA123" i="37" s="1"/>
  <c r="AM123" i="37"/>
  <c r="BZ123" i="37" s="1"/>
  <c r="AL123" i="37"/>
  <c r="BY123" i="37" s="1"/>
  <c r="AG123" i="37"/>
  <c r="BT123" i="37" s="1"/>
  <c r="AF123" i="37"/>
  <c r="BS123" i="37" s="1"/>
  <c r="AE123" i="37"/>
  <c r="BR123" i="37" s="1"/>
  <c r="AD123" i="37"/>
  <c r="BQ123" i="37" s="1"/>
  <c r="BX122" i="37"/>
  <c r="BW122" i="37"/>
  <c r="BV122" i="37"/>
  <c r="BU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O122" i="37"/>
  <c r="CB122" i="37" s="1"/>
  <c r="AN122" i="37"/>
  <c r="CA122" i="37" s="1"/>
  <c r="AM122" i="37"/>
  <c r="BZ122" i="37" s="1"/>
  <c r="AL122" i="37"/>
  <c r="BY122" i="37" s="1"/>
  <c r="AG122" i="37"/>
  <c r="BT122" i="37" s="1"/>
  <c r="AF122" i="37"/>
  <c r="BS122" i="37" s="1"/>
  <c r="AE122" i="37"/>
  <c r="BR122" i="37" s="1"/>
  <c r="AD122" i="37"/>
  <c r="BQ122" i="37" s="1"/>
  <c r="BX121" i="37"/>
  <c r="BW121" i="37"/>
  <c r="BV121" i="37"/>
  <c r="BU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O121" i="37"/>
  <c r="CB121" i="37" s="1"/>
  <c r="AN121" i="37"/>
  <c r="CA121" i="37" s="1"/>
  <c r="AM121" i="37"/>
  <c r="BZ121" i="37" s="1"/>
  <c r="AL121" i="37"/>
  <c r="BY121" i="37" s="1"/>
  <c r="AG121" i="37"/>
  <c r="BT121" i="37" s="1"/>
  <c r="AF121" i="37"/>
  <c r="BS121" i="37" s="1"/>
  <c r="AE121" i="37"/>
  <c r="BR121" i="37" s="1"/>
  <c r="AD121" i="37"/>
  <c r="BQ121" i="37" s="1"/>
  <c r="BX120" i="37"/>
  <c r="BW120" i="37"/>
  <c r="BV120" i="37"/>
  <c r="BU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O120" i="37"/>
  <c r="AN120" i="37"/>
  <c r="CA120" i="37" s="1"/>
  <c r="AM120" i="37"/>
  <c r="BZ120" i="37" s="1"/>
  <c r="AL120" i="37"/>
  <c r="BY120" i="37" s="1"/>
  <c r="AG120" i="37"/>
  <c r="BT120" i="37" s="1"/>
  <c r="AF120" i="37"/>
  <c r="BS120" i="37" s="1"/>
  <c r="AE120" i="37"/>
  <c r="BR120" i="37" s="1"/>
  <c r="AD120" i="37"/>
  <c r="BQ120" i="37" s="1"/>
  <c r="BX119" i="37"/>
  <c r="BW119" i="37"/>
  <c r="BV119" i="37"/>
  <c r="BU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O119" i="37"/>
  <c r="CB119" i="37" s="1"/>
  <c r="AN119" i="37"/>
  <c r="CA119" i="37" s="1"/>
  <c r="AM119" i="37"/>
  <c r="BZ119" i="37" s="1"/>
  <c r="AL119" i="37"/>
  <c r="BY119" i="37" s="1"/>
  <c r="AG119" i="37"/>
  <c r="BT119" i="37" s="1"/>
  <c r="AF119" i="37"/>
  <c r="BS119" i="37" s="1"/>
  <c r="AE119" i="37"/>
  <c r="BR119" i="37" s="1"/>
  <c r="AD119" i="37"/>
  <c r="BQ119" i="37" s="1"/>
  <c r="BX118" i="37"/>
  <c r="BW118" i="37"/>
  <c r="BV118" i="37"/>
  <c r="BU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O118" i="37"/>
  <c r="CB118" i="37" s="1"/>
  <c r="AN118" i="37"/>
  <c r="CA118" i="37" s="1"/>
  <c r="AM118" i="37"/>
  <c r="BZ118" i="37" s="1"/>
  <c r="AL118" i="37"/>
  <c r="BY118" i="37" s="1"/>
  <c r="AG118" i="37"/>
  <c r="BT118" i="37" s="1"/>
  <c r="AF118" i="37"/>
  <c r="BS118" i="37" s="1"/>
  <c r="AE118" i="37"/>
  <c r="BR118" i="37" s="1"/>
  <c r="AD118" i="37"/>
  <c r="BQ118" i="37" s="1"/>
  <c r="BX117" i="37"/>
  <c r="BW117" i="37"/>
  <c r="BV117" i="37"/>
  <c r="BU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O117" i="37"/>
  <c r="CB117" i="37" s="1"/>
  <c r="AN117" i="37"/>
  <c r="CA117" i="37" s="1"/>
  <c r="AM117" i="37"/>
  <c r="BZ117" i="37" s="1"/>
  <c r="AL117" i="37"/>
  <c r="BY117" i="37" s="1"/>
  <c r="AG117" i="37"/>
  <c r="BT117" i="37" s="1"/>
  <c r="AF117" i="37"/>
  <c r="BS117" i="37" s="1"/>
  <c r="AE117" i="37"/>
  <c r="BR117" i="37" s="1"/>
  <c r="AD117" i="37"/>
  <c r="BQ117" i="37" s="1"/>
  <c r="BX116" i="37"/>
  <c r="BW116" i="37"/>
  <c r="BV116" i="37"/>
  <c r="BU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O116" i="37"/>
  <c r="CB116" i="37" s="1"/>
  <c r="AN116" i="37"/>
  <c r="CA116" i="37" s="1"/>
  <c r="AM116" i="37"/>
  <c r="BZ116" i="37" s="1"/>
  <c r="AL116" i="37"/>
  <c r="BY116" i="37" s="1"/>
  <c r="AG116" i="37"/>
  <c r="BT116" i="37" s="1"/>
  <c r="AF116" i="37"/>
  <c r="BS116" i="37" s="1"/>
  <c r="AE116" i="37"/>
  <c r="BR116" i="37" s="1"/>
  <c r="AD116" i="37"/>
  <c r="BQ116" i="37" s="1"/>
  <c r="BX115" i="37"/>
  <c r="BW115" i="37"/>
  <c r="BV115" i="37"/>
  <c r="BU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O115" i="37"/>
  <c r="CB115" i="37" s="1"/>
  <c r="AN115" i="37"/>
  <c r="CA115" i="37" s="1"/>
  <c r="AM115" i="37"/>
  <c r="BZ115" i="37" s="1"/>
  <c r="AL115" i="37"/>
  <c r="BY115" i="37" s="1"/>
  <c r="AG115" i="37"/>
  <c r="BT115" i="37" s="1"/>
  <c r="AF115" i="37"/>
  <c r="BS115" i="37" s="1"/>
  <c r="AE115" i="37"/>
  <c r="BR115" i="37" s="1"/>
  <c r="AD115" i="37"/>
  <c r="BQ115" i="37" s="1"/>
  <c r="BX114" i="37"/>
  <c r="BW114" i="37"/>
  <c r="BV114" i="37"/>
  <c r="BU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O114" i="37"/>
  <c r="CB114" i="37" s="1"/>
  <c r="AN114" i="37"/>
  <c r="CA114" i="37" s="1"/>
  <c r="AM114" i="37"/>
  <c r="BZ114" i="37" s="1"/>
  <c r="AL114" i="37"/>
  <c r="BY114" i="37" s="1"/>
  <c r="AG114" i="37"/>
  <c r="BT114" i="37" s="1"/>
  <c r="AF114" i="37"/>
  <c r="BS114" i="37" s="1"/>
  <c r="AE114" i="37"/>
  <c r="BR114" i="37" s="1"/>
  <c r="AD114" i="37"/>
  <c r="BQ114" i="37" s="1"/>
  <c r="BX113" i="37"/>
  <c r="BW113" i="37"/>
  <c r="BV113" i="37"/>
  <c r="BU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O113" i="37"/>
  <c r="CB113" i="37" s="1"/>
  <c r="AN113" i="37"/>
  <c r="CA113" i="37" s="1"/>
  <c r="AM113" i="37"/>
  <c r="BZ113" i="37" s="1"/>
  <c r="AL113" i="37"/>
  <c r="BY113" i="37" s="1"/>
  <c r="AG113" i="37"/>
  <c r="BT113" i="37" s="1"/>
  <c r="AF113" i="37"/>
  <c r="BS113" i="37" s="1"/>
  <c r="AE113" i="37"/>
  <c r="BR113" i="37" s="1"/>
  <c r="AD113" i="37"/>
  <c r="BQ113" i="37" s="1"/>
  <c r="BX112" i="37"/>
  <c r="BW112" i="37"/>
  <c r="BV112" i="37"/>
  <c r="BU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O112" i="37"/>
  <c r="CB112" i="37" s="1"/>
  <c r="AN112" i="37"/>
  <c r="CA112" i="37" s="1"/>
  <c r="AM112" i="37"/>
  <c r="BZ112" i="37" s="1"/>
  <c r="AL112" i="37"/>
  <c r="BY112" i="37" s="1"/>
  <c r="AG112" i="37"/>
  <c r="BT112" i="37" s="1"/>
  <c r="AF112" i="37"/>
  <c r="BS112" i="37" s="1"/>
  <c r="AE112" i="37"/>
  <c r="BR112" i="37" s="1"/>
  <c r="AD112" i="37"/>
  <c r="BQ112" i="37" s="1"/>
  <c r="BX111" i="37"/>
  <c r="BW111" i="37"/>
  <c r="BV111" i="37"/>
  <c r="BU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O111" i="37"/>
  <c r="CB111" i="37" s="1"/>
  <c r="AN111" i="37"/>
  <c r="CA111" i="37" s="1"/>
  <c r="AM111" i="37"/>
  <c r="BZ111" i="37" s="1"/>
  <c r="AL111" i="37"/>
  <c r="BY111" i="37" s="1"/>
  <c r="AG111" i="37"/>
  <c r="BT111" i="37" s="1"/>
  <c r="AF111" i="37"/>
  <c r="BS111" i="37" s="1"/>
  <c r="AE111" i="37"/>
  <c r="BR111" i="37" s="1"/>
  <c r="AD111" i="37"/>
  <c r="BQ111" i="37" s="1"/>
  <c r="BX110" i="37"/>
  <c r="BW110" i="37"/>
  <c r="BV110" i="37"/>
  <c r="BU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O110" i="37"/>
  <c r="CB110" i="37" s="1"/>
  <c r="AN110" i="37"/>
  <c r="CA110" i="37" s="1"/>
  <c r="AM110" i="37"/>
  <c r="BZ110" i="37" s="1"/>
  <c r="AL110" i="37"/>
  <c r="AG110" i="37"/>
  <c r="BT110" i="37" s="1"/>
  <c r="AF110" i="37"/>
  <c r="BS110" i="37" s="1"/>
  <c r="AE110" i="37"/>
  <c r="BR110" i="37" s="1"/>
  <c r="AD110" i="37"/>
  <c r="BQ110" i="37" s="1"/>
  <c r="BX109" i="37"/>
  <c r="BW109" i="37"/>
  <c r="BV109" i="37"/>
  <c r="BU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O109" i="37"/>
  <c r="CB109" i="37" s="1"/>
  <c r="AN109" i="37"/>
  <c r="CA109" i="37" s="1"/>
  <c r="AM109" i="37"/>
  <c r="BZ109" i="37" s="1"/>
  <c r="AL109" i="37"/>
  <c r="BY109" i="37" s="1"/>
  <c r="AG109" i="37"/>
  <c r="BT109" i="37" s="1"/>
  <c r="AF109" i="37"/>
  <c r="BS109" i="37" s="1"/>
  <c r="AE109" i="37"/>
  <c r="BR109" i="37" s="1"/>
  <c r="AD109" i="37"/>
  <c r="BQ109" i="37" s="1"/>
  <c r="BX108" i="37"/>
  <c r="BW108" i="37"/>
  <c r="BV108" i="37"/>
  <c r="BU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O108" i="37"/>
  <c r="CB108" i="37" s="1"/>
  <c r="AN108" i="37"/>
  <c r="CA108" i="37" s="1"/>
  <c r="AM108" i="37"/>
  <c r="BZ108" i="37" s="1"/>
  <c r="AL108" i="37"/>
  <c r="BY108" i="37" s="1"/>
  <c r="AG108" i="37"/>
  <c r="BT108" i="37" s="1"/>
  <c r="AF108" i="37"/>
  <c r="BS108" i="37" s="1"/>
  <c r="AE108" i="37"/>
  <c r="BR108" i="37" s="1"/>
  <c r="AD108" i="37"/>
  <c r="BQ108" i="37" s="1"/>
  <c r="BX107" i="37"/>
  <c r="BW107" i="37"/>
  <c r="BV107" i="37"/>
  <c r="BU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O107" i="37"/>
  <c r="CB107" i="37" s="1"/>
  <c r="AN107" i="37"/>
  <c r="CA107" i="37" s="1"/>
  <c r="AM107" i="37"/>
  <c r="BZ107" i="37" s="1"/>
  <c r="AL107" i="37"/>
  <c r="BY107" i="37" s="1"/>
  <c r="AG107" i="37"/>
  <c r="BT107" i="37" s="1"/>
  <c r="AF107" i="37"/>
  <c r="BS107" i="37" s="1"/>
  <c r="AE107" i="37"/>
  <c r="BR107" i="37" s="1"/>
  <c r="AD107" i="37"/>
  <c r="BQ107" i="37" s="1"/>
  <c r="BX106" i="37"/>
  <c r="BW106" i="37"/>
  <c r="BV106" i="37"/>
  <c r="BU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O106" i="37"/>
  <c r="CB106" i="37" s="1"/>
  <c r="AN106" i="37"/>
  <c r="CA106" i="37" s="1"/>
  <c r="AM106" i="37"/>
  <c r="BZ106" i="37" s="1"/>
  <c r="AL106" i="37"/>
  <c r="BY106" i="37" s="1"/>
  <c r="AG106" i="37"/>
  <c r="BT106" i="37" s="1"/>
  <c r="AF106" i="37"/>
  <c r="BS106" i="37" s="1"/>
  <c r="AE106" i="37"/>
  <c r="BR106" i="37" s="1"/>
  <c r="AD106" i="37"/>
  <c r="BQ106" i="37" s="1"/>
  <c r="BX105" i="37"/>
  <c r="BW105" i="37"/>
  <c r="BV105" i="37"/>
  <c r="BU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O105" i="37"/>
  <c r="CB105" i="37" s="1"/>
  <c r="AN105" i="37"/>
  <c r="CA105" i="37" s="1"/>
  <c r="AM105" i="37"/>
  <c r="BZ105" i="37" s="1"/>
  <c r="AL105" i="37"/>
  <c r="BY105" i="37" s="1"/>
  <c r="AG105" i="37"/>
  <c r="BT105" i="37" s="1"/>
  <c r="AF105" i="37"/>
  <c r="BS105" i="37" s="1"/>
  <c r="AE105" i="37"/>
  <c r="BR105" i="37" s="1"/>
  <c r="AD105" i="37"/>
  <c r="BQ105" i="37" s="1"/>
  <c r="BX104" i="37"/>
  <c r="BW104" i="37"/>
  <c r="BV104" i="37"/>
  <c r="BU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O104" i="37"/>
  <c r="CB104" i="37" s="1"/>
  <c r="AN104" i="37"/>
  <c r="CA104" i="37" s="1"/>
  <c r="AM104" i="37"/>
  <c r="BZ104" i="37" s="1"/>
  <c r="AL104" i="37"/>
  <c r="BY104" i="37" s="1"/>
  <c r="AG104" i="37"/>
  <c r="BT104" i="37" s="1"/>
  <c r="AF104" i="37"/>
  <c r="BS104" i="37" s="1"/>
  <c r="AE104" i="37"/>
  <c r="BR104" i="37" s="1"/>
  <c r="AD104" i="37"/>
  <c r="BQ104" i="37" s="1"/>
  <c r="BX103" i="37"/>
  <c r="BW103" i="37"/>
  <c r="BV103" i="37"/>
  <c r="BU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O103" i="37"/>
  <c r="CB103" i="37" s="1"/>
  <c r="AN103" i="37"/>
  <c r="CA103" i="37" s="1"/>
  <c r="AM103" i="37"/>
  <c r="BZ103" i="37" s="1"/>
  <c r="AL103" i="37"/>
  <c r="BY103" i="37" s="1"/>
  <c r="AG103" i="37"/>
  <c r="BT103" i="37" s="1"/>
  <c r="AF103" i="37"/>
  <c r="BS103" i="37" s="1"/>
  <c r="AE103" i="37"/>
  <c r="BR103" i="37" s="1"/>
  <c r="AD103" i="37"/>
  <c r="BQ103" i="37" s="1"/>
  <c r="BX102" i="37"/>
  <c r="BW102" i="37"/>
  <c r="BV102" i="37"/>
  <c r="BU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O102" i="37"/>
  <c r="CB102" i="37" s="1"/>
  <c r="AN102" i="37"/>
  <c r="CA102" i="37" s="1"/>
  <c r="AM102" i="37"/>
  <c r="BZ102" i="37" s="1"/>
  <c r="AL102" i="37"/>
  <c r="BY102" i="37" s="1"/>
  <c r="AG102" i="37"/>
  <c r="BT102" i="37" s="1"/>
  <c r="AF102" i="37"/>
  <c r="BS102" i="37" s="1"/>
  <c r="AE102" i="37"/>
  <c r="BR102" i="37" s="1"/>
  <c r="AD102" i="37"/>
  <c r="BQ102" i="37" s="1"/>
  <c r="BX101" i="37"/>
  <c r="BW101" i="37"/>
  <c r="BV101" i="37"/>
  <c r="BU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O101" i="37"/>
  <c r="CB101" i="37" s="1"/>
  <c r="AN101" i="37"/>
  <c r="CA101" i="37" s="1"/>
  <c r="AM101" i="37"/>
  <c r="BZ101" i="37" s="1"/>
  <c r="AL101" i="37"/>
  <c r="BY101" i="37" s="1"/>
  <c r="AG101" i="37"/>
  <c r="BT101" i="37" s="1"/>
  <c r="AF101" i="37"/>
  <c r="BS101" i="37" s="1"/>
  <c r="AE101" i="37"/>
  <c r="BR101" i="37" s="1"/>
  <c r="AD101" i="37"/>
  <c r="BQ101" i="37" s="1"/>
  <c r="BX100" i="37"/>
  <c r="BW100" i="37"/>
  <c r="BV100" i="37"/>
  <c r="BU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O100" i="37"/>
  <c r="CB100" i="37" s="1"/>
  <c r="AN100" i="37"/>
  <c r="AM100" i="37"/>
  <c r="BZ100" i="37" s="1"/>
  <c r="AL100" i="37"/>
  <c r="BY100" i="37" s="1"/>
  <c r="AG100" i="37"/>
  <c r="BT100" i="37" s="1"/>
  <c r="AF100" i="37"/>
  <c r="BS100" i="37" s="1"/>
  <c r="AE100" i="37"/>
  <c r="BR100" i="37" s="1"/>
  <c r="AD100" i="37"/>
  <c r="BQ100" i="37" s="1"/>
  <c r="BX99" i="37"/>
  <c r="BW99" i="37"/>
  <c r="BV99" i="37"/>
  <c r="BU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O99" i="37"/>
  <c r="CB99" i="37" s="1"/>
  <c r="AN99" i="37"/>
  <c r="CA99" i="37" s="1"/>
  <c r="AM99" i="37"/>
  <c r="BZ99" i="37" s="1"/>
  <c r="AL99" i="37"/>
  <c r="BY99" i="37" s="1"/>
  <c r="AG99" i="37"/>
  <c r="BT99" i="37" s="1"/>
  <c r="AF99" i="37"/>
  <c r="BS99" i="37" s="1"/>
  <c r="AE99" i="37"/>
  <c r="BR99" i="37" s="1"/>
  <c r="AD99" i="37"/>
  <c r="BQ99" i="37" s="1"/>
  <c r="BX98" i="37"/>
  <c r="BW98" i="37"/>
  <c r="BV98" i="37"/>
  <c r="BU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O98" i="37"/>
  <c r="CB98" i="37" s="1"/>
  <c r="AN98" i="37"/>
  <c r="CA98" i="37" s="1"/>
  <c r="AM98" i="37"/>
  <c r="BZ98" i="37" s="1"/>
  <c r="AL98" i="37"/>
  <c r="BY98" i="37" s="1"/>
  <c r="AG98" i="37"/>
  <c r="BT98" i="37" s="1"/>
  <c r="AF98" i="37"/>
  <c r="BS98" i="37" s="1"/>
  <c r="AE98" i="37"/>
  <c r="BR98" i="37" s="1"/>
  <c r="AD98" i="37"/>
  <c r="BQ98" i="37" s="1"/>
  <c r="BX97" i="37"/>
  <c r="BW97" i="37"/>
  <c r="BV97" i="37"/>
  <c r="BU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O97" i="37"/>
  <c r="CB97" i="37" s="1"/>
  <c r="AN97" i="37"/>
  <c r="CA97" i="37" s="1"/>
  <c r="AM97" i="37"/>
  <c r="BZ97" i="37" s="1"/>
  <c r="AL97" i="37"/>
  <c r="BY97" i="37" s="1"/>
  <c r="AG97" i="37"/>
  <c r="BT97" i="37" s="1"/>
  <c r="AF97" i="37"/>
  <c r="BS97" i="37" s="1"/>
  <c r="AE97" i="37"/>
  <c r="BR97" i="37" s="1"/>
  <c r="AD97" i="37"/>
  <c r="BQ97" i="37" s="1"/>
  <c r="BX96" i="37"/>
  <c r="BW96" i="37"/>
  <c r="BV96" i="37"/>
  <c r="BU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O96" i="37"/>
  <c r="CB96" i="37" s="1"/>
  <c r="AN96" i="37"/>
  <c r="CA96" i="37" s="1"/>
  <c r="AM96" i="37"/>
  <c r="BZ96" i="37" s="1"/>
  <c r="AL96" i="37"/>
  <c r="BY96" i="37" s="1"/>
  <c r="AG96" i="37"/>
  <c r="BT96" i="37" s="1"/>
  <c r="AF96" i="37"/>
  <c r="BS96" i="37" s="1"/>
  <c r="AE96" i="37"/>
  <c r="BR96" i="37" s="1"/>
  <c r="AD96" i="37"/>
  <c r="BQ96" i="37" s="1"/>
  <c r="BX95" i="37"/>
  <c r="BW95" i="37"/>
  <c r="BV95" i="37"/>
  <c r="BU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O95" i="37"/>
  <c r="CB95" i="37" s="1"/>
  <c r="AN95" i="37"/>
  <c r="CA95" i="37" s="1"/>
  <c r="AM95" i="37"/>
  <c r="BZ95" i="37" s="1"/>
  <c r="AL95" i="37"/>
  <c r="BY95" i="37" s="1"/>
  <c r="AG95" i="37"/>
  <c r="BT95" i="37" s="1"/>
  <c r="AF95" i="37"/>
  <c r="BS95" i="37" s="1"/>
  <c r="AE95" i="37"/>
  <c r="BR95" i="37" s="1"/>
  <c r="AD95" i="37"/>
  <c r="BQ95" i="37" s="1"/>
  <c r="BX94" i="37"/>
  <c r="BW94" i="37"/>
  <c r="BV94" i="37"/>
  <c r="BU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O94" i="37"/>
  <c r="CB94" i="37" s="1"/>
  <c r="AN94" i="37"/>
  <c r="CA94" i="37" s="1"/>
  <c r="AM94" i="37"/>
  <c r="BZ94" i="37" s="1"/>
  <c r="AL94" i="37"/>
  <c r="BY94" i="37" s="1"/>
  <c r="AG94" i="37"/>
  <c r="BT94" i="37" s="1"/>
  <c r="AF94" i="37"/>
  <c r="BS94" i="37" s="1"/>
  <c r="AE94" i="37"/>
  <c r="BR94" i="37" s="1"/>
  <c r="AD94" i="37"/>
  <c r="BQ94" i="37" s="1"/>
  <c r="BX93" i="37"/>
  <c r="BW93" i="37"/>
  <c r="BV93" i="37"/>
  <c r="BU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O93" i="37"/>
  <c r="CB93" i="37" s="1"/>
  <c r="AN93" i="37"/>
  <c r="CA93" i="37" s="1"/>
  <c r="AM93" i="37"/>
  <c r="BZ93" i="37" s="1"/>
  <c r="AL93" i="37"/>
  <c r="BY93" i="37" s="1"/>
  <c r="AG93" i="37"/>
  <c r="BT93" i="37" s="1"/>
  <c r="AF93" i="37"/>
  <c r="BS93" i="37" s="1"/>
  <c r="AE93" i="37"/>
  <c r="BR93" i="37" s="1"/>
  <c r="AD93" i="37"/>
  <c r="BQ93" i="37" s="1"/>
  <c r="BX92" i="37"/>
  <c r="BW92" i="37"/>
  <c r="BV92" i="37"/>
  <c r="BU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O92" i="37"/>
  <c r="CB92" i="37" s="1"/>
  <c r="AN92" i="37"/>
  <c r="CA92" i="37" s="1"/>
  <c r="AM92" i="37"/>
  <c r="BZ92" i="37" s="1"/>
  <c r="AL92" i="37"/>
  <c r="BY92" i="37" s="1"/>
  <c r="AG92" i="37"/>
  <c r="BT92" i="37" s="1"/>
  <c r="AF92" i="37"/>
  <c r="BS92" i="37" s="1"/>
  <c r="AE92" i="37"/>
  <c r="BR92" i="37" s="1"/>
  <c r="AD92" i="37"/>
  <c r="BQ92" i="37" s="1"/>
  <c r="BX91" i="37"/>
  <c r="BW91" i="37"/>
  <c r="BV91" i="37"/>
  <c r="BU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O91" i="37"/>
  <c r="CB91" i="37" s="1"/>
  <c r="AN91" i="37"/>
  <c r="CA91" i="37" s="1"/>
  <c r="AM91" i="37"/>
  <c r="BZ91" i="37" s="1"/>
  <c r="AL91" i="37"/>
  <c r="BY91" i="37" s="1"/>
  <c r="AG91" i="37"/>
  <c r="BT91" i="37" s="1"/>
  <c r="AF91" i="37"/>
  <c r="BS91" i="37" s="1"/>
  <c r="AE91" i="37"/>
  <c r="BR91" i="37" s="1"/>
  <c r="AD91" i="37"/>
  <c r="BQ91" i="37" s="1"/>
  <c r="BX90" i="37"/>
  <c r="BW90" i="37"/>
  <c r="BV90" i="37"/>
  <c r="BU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O90" i="37"/>
  <c r="CB90" i="37" s="1"/>
  <c r="AN90" i="37"/>
  <c r="CA90" i="37" s="1"/>
  <c r="AM90" i="37"/>
  <c r="BZ90" i="37" s="1"/>
  <c r="AL90" i="37"/>
  <c r="BY90" i="37" s="1"/>
  <c r="AG90" i="37"/>
  <c r="BT90" i="37" s="1"/>
  <c r="AF90" i="37"/>
  <c r="BS90" i="37" s="1"/>
  <c r="AE90" i="37"/>
  <c r="BR90" i="37" s="1"/>
  <c r="AD90" i="37"/>
  <c r="BQ90" i="37" s="1"/>
  <c r="BX89" i="37"/>
  <c r="BW89" i="37"/>
  <c r="BV89" i="37"/>
  <c r="BU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O89" i="37"/>
  <c r="CB89" i="37" s="1"/>
  <c r="AN89" i="37"/>
  <c r="CA89" i="37" s="1"/>
  <c r="AM89" i="37"/>
  <c r="BZ89" i="37" s="1"/>
  <c r="AL89" i="37"/>
  <c r="BY89" i="37" s="1"/>
  <c r="AG89" i="37"/>
  <c r="BT89" i="37" s="1"/>
  <c r="AF89" i="37"/>
  <c r="BS89" i="37" s="1"/>
  <c r="AE89" i="37"/>
  <c r="BR89" i="37" s="1"/>
  <c r="AD89" i="37"/>
  <c r="BQ89" i="37" s="1"/>
  <c r="BX88" i="37"/>
  <c r="BW88" i="37"/>
  <c r="BV88" i="37"/>
  <c r="BU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O88" i="37"/>
  <c r="CB88" i="37" s="1"/>
  <c r="AN88" i="37"/>
  <c r="CA88" i="37" s="1"/>
  <c r="AM88" i="37"/>
  <c r="BZ88" i="37" s="1"/>
  <c r="AL88" i="37"/>
  <c r="BY88" i="37" s="1"/>
  <c r="AG88" i="37"/>
  <c r="BT88" i="37" s="1"/>
  <c r="AF88" i="37"/>
  <c r="BS88" i="37" s="1"/>
  <c r="AE88" i="37"/>
  <c r="BR88" i="37" s="1"/>
  <c r="AD88" i="37"/>
  <c r="BQ88" i="37" s="1"/>
  <c r="BX87" i="37"/>
  <c r="BW87" i="37"/>
  <c r="BV87" i="37"/>
  <c r="BU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O87" i="37"/>
  <c r="CB87" i="37" s="1"/>
  <c r="AN87" i="37"/>
  <c r="CA87" i="37" s="1"/>
  <c r="AM87" i="37"/>
  <c r="BZ87" i="37" s="1"/>
  <c r="AL87" i="37"/>
  <c r="BY87" i="37" s="1"/>
  <c r="AG87" i="37"/>
  <c r="BT87" i="37" s="1"/>
  <c r="AF87" i="37"/>
  <c r="BS87" i="37" s="1"/>
  <c r="AE87" i="37"/>
  <c r="BR87" i="37" s="1"/>
  <c r="AD87" i="37"/>
  <c r="BQ87" i="37" s="1"/>
  <c r="BX86" i="37"/>
  <c r="BW86" i="37"/>
  <c r="BV86" i="37"/>
  <c r="BU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O86" i="37"/>
  <c r="CB86" i="37" s="1"/>
  <c r="AN86" i="37"/>
  <c r="CA86" i="37" s="1"/>
  <c r="AM86" i="37"/>
  <c r="BZ86" i="37" s="1"/>
  <c r="AL86" i="37"/>
  <c r="BY86" i="37" s="1"/>
  <c r="AG86" i="37"/>
  <c r="BT86" i="37" s="1"/>
  <c r="AF86" i="37"/>
  <c r="BS86" i="37" s="1"/>
  <c r="AE86" i="37"/>
  <c r="BR86" i="37" s="1"/>
  <c r="AD86" i="37"/>
  <c r="BQ86" i="37" s="1"/>
  <c r="BX85" i="37"/>
  <c r="BW85" i="37"/>
  <c r="BV85" i="37"/>
  <c r="BU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O85" i="37"/>
  <c r="CB85" i="37" s="1"/>
  <c r="AN85" i="37"/>
  <c r="CA85" i="37" s="1"/>
  <c r="AM85" i="37"/>
  <c r="BZ85" i="37" s="1"/>
  <c r="AL85" i="37"/>
  <c r="BY85" i="37" s="1"/>
  <c r="AG85" i="37"/>
  <c r="BT85" i="37" s="1"/>
  <c r="AF85" i="37"/>
  <c r="BS85" i="37" s="1"/>
  <c r="AE85" i="37"/>
  <c r="BR85" i="37" s="1"/>
  <c r="AD85" i="37"/>
  <c r="BQ85" i="37" s="1"/>
  <c r="BX84" i="37"/>
  <c r="BW84" i="37"/>
  <c r="BV84" i="37"/>
  <c r="BU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O84" i="37"/>
  <c r="CB84" i="37" s="1"/>
  <c r="AN84" i="37"/>
  <c r="CA84" i="37" s="1"/>
  <c r="AM84" i="37"/>
  <c r="BZ84" i="37" s="1"/>
  <c r="AL84" i="37"/>
  <c r="BY84" i="37" s="1"/>
  <c r="AG84" i="37"/>
  <c r="BT84" i="37" s="1"/>
  <c r="AF84" i="37"/>
  <c r="BS84" i="37" s="1"/>
  <c r="AE84" i="37"/>
  <c r="BR84" i="37" s="1"/>
  <c r="AD84" i="37"/>
  <c r="BQ84" i="37" s="1"/>
  <c r="BX83" i="37"/>
  <c r="BW83" i="37"/>
  <c r="BV83" i="37"/>
  <c r="BU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O83" i="37"/>
  <c r="CB83" i="37" s="1"/>
  <c r="AN83" i="37"/>
  <c r="CA83" i="37" s="1"/>
  <c r="AM83" i="37"/>
  <c r="BZ83" i="37" s="1"/>
  <c r="AL83" i="37"/>
  <c r="BY83" i="37" s="1"/>
  <c r="AG83" i="37"/>
  <c r="BT83" i="37" s="1"/>
  <c r="AF83" i="37"/>
  <c r="BS83" i="37" s="1"/>
  <c r="AE83" i="37"/>
  <c r="BR83" i="37" s="1"/>
  <c r="AD83" i="37"/>
  <c r="BQ83" i="37" s="1"/>
  <c r="BX82" i="37"/>
  <c r="BW82" i="37"/>
  <c r="BV82" i="37"/>
  <c r="BU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O82" i="37"/>
  <c r="CB82" i="37" s="1"/>
  <c r="AN82" i="37"/>
  <c r="CA82" i="37" s="1"/>
  <c r="AM82" i="37"/>
  <c r="BZ82" i="37" s="1"/>
  <c r="AL82" i="37"/>
  <c r="BY82" i="37" s="1"/>
  <c r="AG82" i="37"/>
  <c r="BT82" i="37" s="1"/>
  <c r="AF82" i="37"/>
  <c r="BS82" i="37" s="1"/>
  <c r="AE82" i="37"/>
  <c r="BR82" i="37" s="1"/>
  <c r="AD82" i="37"/>
  <c r="BQ82" i="37" s="1"/>
  <c r="BX81" i="37"/>
  <c r="BW81" i="37"/>
  <c r="BV81" i="37"/>
  <c r="BU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O81" i="37"/>
  <c r="CB81" i="37" s="1"/>
  <c r="AN81" i="37"/>
  <c r="CA81" i="37" s="1"/>
  <c r="AM81" i="37"/>
  <c r="BZ81" i="37" s="1"/>
  <c r="AL81" i="37"/>
  <c r="BY81" i="37" s="1"/>
  <c r="AG81" i="37"/>
  <c r="BT81" i="37" s="1"/>
  <c r="AF81" i="37"/>
  <c r="BS81" i="37" s="1"/>
  <c r="AE81" i="37"/>
  <c r="BR81" i="37" s="1"/>
  <c r="AD81" i="37"/>
  <c r="BQ81" i="37" s="1"/>
  <c r="BX80" i="37"/>
  <c r="BW80" i="37"/>
  <c r="BV80" i="37"/>
  <c r="BU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O80" i="37"/>
  <c r="CB80" i="37" s="1"/>
  <c r="AN80" i="37"/>
  <c r="CA80" i="37" s="1"/>
  <c r="AM80" i="37"/>
  <c r="BZ80" i="37" s="1"/>
  <c r="AL80" i="37"/>
  <c r="BY80" i="37" s="1"/>
  <c r="AG80" i="37"/>
  <c r="BT80" i="37" s="1"/>
  <c r="AF80" i="37"/>
  <c r="BS80" i="37" s="1"/>
  <c r="AE80" i="37"/>
  <c r="BR80" i="37" s="1"/>
  <c r="AD80" i="37"/>
  <c r="BQ80" i="37" s="1"/>
  <c r="BX79" i="37"/>
  <c r="BW79" i="37"/>
  <c r="BV79" i="37"/>
  <c r="BU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O79" i="37"/>
  <c r="CB79" i="37" s="1"/>
  <c r="AN79" i="37"/>
  <c r="CA79" i="37" s="1"/>
  <c r="AM79" i="37"/>
  <c r="BZ79" i="37" s="1"/>
  <c r="AL79" i="37"/>
  <c r="BY79" i="37" s="1"/>
  <c r="AG79" i="37"/>
  <c r="BT79" i="37" s="1"/>
  <c r="AF79" i="37"/>
  <c r="BS79" i="37" s="1"/>
  <c r="AE79" i="37"/>
  <c r="BR79" i="37" s="1"/>
  <c r="AD79" i="37"/>
  <c r="BQ79" i="37" s="1"/>
  <c r="BX78" i="37"/>
  <c r="BW78" i="37"/>
  <c r="BV78" i="37"/>
  <c r="BU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O78" i="37"/>
  <c r="CB78" i="37" s="1"/>
  <c r="AN78" i="37"/>
  <c r="CA78" i="37" s="1"/>
  <c r="AM78" i="37"/>
  <c r="BZ78" i="37" s="1"/>
  <c r="AL78" i="37"/>
  <c r="BY78" i="37" s="1"/>
  <c r="AG78" i="37"/>
  <c r="BT78" i="37" s="1"/>
  <c r="AF78" i="37"/>
  <c r="BS78" i="37" s="1"/>
  <c r="AE78" i="37"/>
  <c r="BR78" i="37" s="1"/>
  <c r="AD78" i="37"/>
  <c r="BQ78" i="37" s="1"/>
  <c r="BX77" i="37"/>
  <c r="BW77" i="37"/>
  <c r="BV77" i="37"/>
  <c r="BU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O77" i="37"/>
  <c r="CB77" i="37" s="1"/>
  <c r="AN77" i="37"/>
  <c r="CA77" i="37" s="1"/>
  <c r="AM77" i="37"/>
  <c r="BZ77" i="37" s="1"/>
  <c r="AL77" i="37"/>
  <c r="BY77" i="37" s="1"/>
  <c r="AG77" i="37"/>
  <c r="BT77" i="37" s="1"/>
  <c r="AF77" i="37"/>
  <c r="BS77" i="37" s="1"/>
  <c r="AE77" i="37"/>
  <c r="BR77" i="37" s="1"/>
  <c r="AD77" i="37"/>
  <c r="BQ77" i="37" s="1"/>
  <c r="BX76" i="37"/>
  <c r="BW76" i="37"/>
  <c r="BV76" i="37"/>
  <c r="BU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O76" i="37"/>
  <c r="CB76" i="37" s="1"/>
  <c r="AN76" i="37"/>
  <c r="CA76" i="37" s="1"/>
  <c r="AM76" i="37"/>
  <c r="BZ76" i="37" s="1"/>
  <c r="AL76" i="37"/>
  <c r="BY76" i="37" s="1"/>
  <c r="AG76" i="37"/>
  <c r="BT76" i="37" s="1"/>
  <c r="AF76" i="37"/>
  <c r="BS76" i="37" s="1"/>
  <c r="AE76" i="37"/>
  <c r="BR76" i="37" s="1"/>
  <c r="AD76" i="37"/>
  <c r="BQ76" i="37" s="1"/>
  <c r="BX75" i="37"/>
  <c r="BW75" i="37"/>
  <c r="BV75" i="37"/>
  <c r="BU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O75" i="37"/>
  <c r="CB75" i="37" s="1"/>
  <c r="AN75" i="37"/>
  <c r="CA75" i="37" s="1"/>
  <c r="AM75" i="37"/>
  <c r="BZ75" i="37" s="1"/>
  <c r="AL75" i="37"/>
  <c r="BY75" i="37" s="1"/>
  <c r="AG75" i="37"/>
  <c r="BT75" i="37" s="1"/>
  <c r="AF75" i="37"/>
  <c r="BS75" i="37" s="1"/>
  <c r="AE75" i="37"/>
  <c r="BR75" i="37" s="1"/>
  <c r="AD75" i="37"/>
  <c r="BQ75" i="37" s="1"/>
  <c r="BX74" i="37"/>
  <c r="BW74" i="37"/>
  <c r="BV74" i="37"/>
  <c r="BU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O74" i="37"/>
  <c r="CB74" i="37" s="1"/>
  <c r="AN74" i="37"/>
  <c r="CA74" i="37" s="1"/>
  <c r="AM74" i="37"/>
  <c r="BZ74" i="37" s="1"/>
  <c r="AL74" i="37"/>
  <c r="BY74" i="37" s="1"/>
  <c r="AG74" i="37"/>
  <c r="BT74" i="37" s="1"/>
  <c r="AF74" i="37"/>
  <c r="BS74" i="37" s="1"/>
  <c r="AE74" i="37"/>
  <c r="BR74" i="37" s="1"/>
  <c r="AD74" i="37"/>
  <c r="BQ74" i="37" s="1"/>
  <c r="BX73" i="37"/>
  <c r="BW73" i="37"/>
  <c r="BV73" i="37"/>
  <c r="BU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O73" i="37"/>
  <c r="CB73" i="37" s="1"/>
  <c r="AN73" i="37"/>
  <c r="CA73" i="37" s="1"/>
  <c r="AM73" i="37"/>
  <c r="BZ73" i="37" s="1"/>
  <c r="AL73" i="37"/>
  <c r="BY73" i="37" s="1"/>
  <c r="AG73" i="37"/>
  <c r="BT73" i="37" s="1"/>
  <c r="AF73" i="37"/>
  <c r="BS73" i="37" s="1"/>
  <c r="AE73" i="37"/>
  <c r="BR73" i="37" s="1"/>
  <c r="AD73" i="37"/>
  <c r="BQ73" i="37" s="1"/>
  <c r="BX72" i="37"/>
  <c r="BW72" i="37"/>
  <c r="BV72" i="37"/>
  <c r="BU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O72" i="37"/>
  <c r="CB72" i="37" s="1"/>
  <c r="AN72" i="37"/>
  <c r="CA72" i="37" s="1"/>
  <c r="AM72" i="37"/>
  <c r="BZ72" i="37" s="1"/>
  <c r="AL72" i="37"/>
  <c r="BY72" i="37" s="1"/>
  <c r="AG72" i="37"/>
  <c r="BT72" i="37" s="1"/>
  <c r="AF72" i="37"/>
  <c r="BS72" i="37" s="1"/>
  <c r="AE72" i="37"/>
  <c r="BR72" i="37" s="1"/>
  <c r="AD72" i="37"/>
  <c r="BQ72" i="37" s="1"/>
  <c r="BX71" i="37"/>
  <c r="BW71" i="37"/>
  <c r="BV71" i="37"/>
  <c r="BU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O71" i="37"/>
  <c r="CB71" i="37" s="1"/>
  <c r="AN71" i="37"/>
  <c r="CA71" i="37" s="1"/>
  <c r="AM71" i="37"/>
  <c r="BZ71" i="37" s="1"/>
  <c r="AL71" i="37"/>
  <c r="BY71" i="37" s="1"/>
  <c r="AG71" i="37"/>
  <c r="BT71" i="37" s="1"/>
  <c r="AF71" i="37"/>
  <c r="BS71" i="37" s="1"/>
  <c r="AE71" i="37"/>
  <c r="BR71" i="37" s="1"/>
  <c r="AD71" i="37"/>
  <c r="BQ71" i="37" s="1"/>
  <c r="BX70" i="37"/>
  <c r="BW70" i="37"/>
  <c r="BV70" i="37"/>
  <c r="BU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O70" i="37"/>
  <c r="CB70" i="37" s="1"/>
  <c r="AN70" i="37"/>
  <c r="CA70" i="37" s="1"/>
  <c r="AM70" i="37"/>
  <c r="BZ70" i="37" s="1"/>
  <c r="AL70" i="37"/>
  <c r="BY70" i="37" s="1"/>
  <c r="AG70" i="37"/>
  <c r="BT70" i="37" s="1"/>
  <c r="AF70" i="37"/>
  <c r="BS70" i="37" s="1"/>
  <c r="AE70" i="37"/>
  <c r="BR70" i="37" s="1"/>
  <c r="AD70" i="37"/>
  <c r="BQ70" i="37" s="1"/>
  <c r="BX69" i="37"/>
  <c r="BW69" i="37"/>
  <c r="BV69" i="37"/>
  <c r="BU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O69" i="37"/>
  <c r="CB69" i="37" s="1"/>
  <c r="AN69" i="37"/>
  <c r="CA69" i="37" s="1"/>
  <c r="AM69" i="37"/>
  <c r="BZ69" i="37" s="1"/>
  <c r="AL69" i="37"/>
  <c r="BY69" i="37" s="1"/>
  <c r="AG69" i="37"/>
  <c r="BT69" i="37" s="1"/>
  <c r="AF69" i="37"/>
  <c r="BS69" i="37" s="1"/>
  <c r="AE69" i="37"/>
  <c r="BR69" i="37" s="1"/>
  <c r="AD69" i="37"/>
  <c r="BQ69" i="37" s="1"/>
  <c r="BX68" i="37"/>
  <c r="BW68" i="37"/>
  <c r="BV68" i="37"/>
  <c r="BU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O68" i="37"/>
  <c r="CB68" i="37" s="1"/>
  <c r="AN68" i="37"/>
  <c r="CA68" i="37" s="1"/>
  <c r="AM68" i="37"/>
  <c r="BZ68" i="37" s="1"/>
  <c r="AL68" i="37"/>
  <c r="BY68" i="37" s="1"/>
  <c r="AG68" i="37"/>
  <c r="BT68" i="37" s="1"/>
  <c r="AF68" i="37"/>
  <c r="BS68" i="37" s="1"/>
  <c r="AE68" i="37"/>
  <c r="BR68" i="37" s="1"/>
  <c r="AD68" i="37"/>
  <c r="BQ68" i="37" s="1"/>
  <c r="BX67" i="37"/>
  <c r="BW67" i="37"/>
  <c r="BV67" i="37"/>
  <c r="BU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O67" i="37"/>
  <c r="CB67" i="37" s="1"/>
  <c r="AN67" i="37"/>
  <c r="CA67" i="37" s="1"/>
  <c r="AM67" i="37"/>
  <c r="BZ67" i="37" s="1"/>
  <c r="AL67" i="37"/>
  <c r="BY67" i="37" s="1"/>
  <c r="AG67" i="37"/>
  <c r="BT67" i="37" s="1"/>
  <c r="AF67" i="37"/>
  <c r="BS67" i="37" s="1"/>
  <c r="AE67" i="37"/>
  <c r="BR67" i="37" s="1"/>
  <c r="AD67" i="37"/>
  <c r="BQ67" i="37" s="1"/>
  <c r="BX66" i="37"/>
  <c r="BW66" i="37"/>
  <c r="BV66" i="37"/>
  <c r="BU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O66" i="37"/>
  <c r="CB66" i="37" s="1"/>
  <c r="AN66" i="37"/>
  <c r="CA66" i="37" s="1"/>
  <c r="AM66" i="37"/>
  <c r="AL66" i="37"/>
  <c r="BY66" i="37" s="1"/>
  <c r="AG66" i="37"/>
  <c r="BT66" i="37" s="1"/>
  <c r="AF66" i="37"/>
  <c r="BS66" i="37" s="1"/>
  <c r="AE66" i="37"/>
  <c r="BR66" i="37" s="1"/>
  <c r="AD66" i="37"/>
  <c r="BQ66" i="37" s="1"/>
  <c r="BX65" i="37"/>
  <c r="BW65" i="37"/>
  <c r="BV65" i="37"/>
  <c r="BU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O65" i="37"/>
  <c r="CB65" i="37" s="1"/>
  <c r="AN65" i="37"/>
  <c r="CA65" i="37" s="1"/>
  <c r="AM65" i="37"/>
  <c r="BZ65" i="37" s="1"/>
  <c r="AL65" i="37"/>
  <c r="BY65" i="37" s="1"/>
  <c r="AG65" i="37"/>
  <c r="BT65" i="37" s="1"/>
  <c r="AF65" i="37"/>
  <c r="BS65" i="37" s="1"/>
  <c r="AE65" i="37"/>
  <c r="BR65" i="37" s="1"/>
  <c r="AD65" i="37"/>
  <c r="BQ65" i="37" s="1"/>
  <c r="BX64" i="37"/>
  <c r="BW64" i="37"/>
  <c r="BV64" i="37"/>
  <c r="BU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O64" i="37"/>
  <c r="CB64" i="37" s="1"/>
  <c r="AN64" i="37"/>
  <c r="CA64" i="37" s="1"/>
  <c r="AM64" i="37"/>
  <c r="BZ64" i="37" s="1"/>
  <c r="AL64" i="37"/>
  <c r="BY64" i="37" s="1"/>
  <c r="AG64" i="37"/>
  <c r="BT64" i="37" s="1"/>
  <c r="AF64" i="37"/>
  <c r="BS64" i="37" s="1"/>
  <c r="AE64" i="37"/>
  <c r="BR64" i="37" s="1"/>
  <c r="AD64" i="37"/>
  <c r="BQ64" i="37" s="1"/>
  <c r="BX63" i="37"/>
  <c r="BW63" i="37"/>
  <c r="BV63" i="37"/>
  <c r="BU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O63" i="37"/>
  <c r="CB63" i="37" s="1"/>
  <c r="AN63" i="37"/>
  <c r="CA63" i="37" s="1"/>
  <c r="AM63" i="37"/>
  <c r="BZ63" i="37" s="1"/>
  <c r="AL63" i="37"/>
  <c r="BY63" i="37" s="1"/>
  <c r="AG63" i="37"/>
  <c r="BT63" i="37" s="1"/>
  <c r="AF63" i="37"/>
  <c r="BS63" i="37" s="1"/>
  <c r="AE63" i="37"/>
  <c r="BR63" i="37" s="1"/>
  <c r="AD63" i="37"/>
  <c r="BQ63" i="37" s="1"/>
  <c r="BX62" i="37"/>
  <c r="BW62" i="37"/>
  <c r="BV62" i="37"/>
  <c r="BU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O62" i="37"/>
  <c r="CB62" i="37" s="1"/>
  <c r="AN62" i="37"/>
  <c r="CA62" i="37" s="1"/>
  <c r="AM62" i="37"/>
  <c r="BZ62" i="37" s="1"/>
  <c r="AL62" i="37"/>
  <c r="BY62" i="37" s="1"/>
  <c r="AG62" i="37"/>
  <c r="BT62" i="37" s="1"/>
  <c r="AF62" i="37"/>
  <c r="BS62" i="37" s="1"/>
  <c r="AE62" i="37"/>
  <c r="BR62" i="37" s="1"/>
  <c r="AD62" i="37"/>
  <c r="BQ62" i="37" s="1"/>
  <c r="BX61" i="37"/>
  <c r="BW61" i="37"/>
  <c r="BV61" i="37"/>
  <c r="BU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O61" i="37"/>
  <c r="CB61" i="37" s="1"/>
  <c r="AN61" i="37"/>
  <c r="CA61" i="37" s="1"/>
  <c r="AM61" i="37"/>
  <c r="BZ61" i="37" s="1"/>
  <c r="AL61" i="37"/>
  <c r="BY61" i="37" s="1"/>
  <c r="AG61" i="37"/>
  <c r="BT61" i="37" s="1"/>
  <c r="AF61" i="37"/>
  <c r="BS61" i="37" s="1"/>
  <c r="AE61" i="37"/>
  <c r="AD61" i="37"/>
  <c r="BQ61" i="37" s="1"/>
  <c r="BX60" i="37"/>
  <c r="BW60" i="37"/>
  <c r="BV60" i="37"/>
  <c r="BU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O60" i="37"/>
  <c r="CB60" i="37" s="1"/>
  <c r="AN60" i="37"/>
  <c r="CA60" i="37" s="1"/>
  <c r="AM60" i="37"/>
  <c r="BZ60" i="37" s="1"/>
  <c r="AL60" i="37"/>
  <c r="BY60" i="37" s="1"/>
  <c r="AG60" i="37"/>
  <c r="BT60" i="37" s="1"/>
  <c r="AF60" i="37"/>
  <c r="BS60" i="37" s="1"/>
  <c r="AE60" i="37"/>
  <c r="BR60" i="37" s="1"/>
  <c r="AD60" i="37"/>
  <c r="BQ60" i="37" s="1"/>
  <c r="BX59" i="37"/>
  <c r="BW59" i="37"/>
  <c r="BV59" i="37"/>
  <c r="BU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O59" i="37"/>
  <c r="CB59" i="37" s="1"/>
  <c r="AN59" i="37"/>
  <c r="CA59" i="37" s="1"/>
  <c r="AM59" i="37"/>
  <c r="BZ59" i="37" s="1"/>
  <c r="AL59" i="37"/>
  <c r="BY59" i="37" s="1"/>
  <c r="AG59" i="37"/>
  <c r="BT59" i="37" s="1"/>
  <c r="AF59" i="37"/>
  <c r="BS59" i="37" s="1"/>
  <c r="AE59" i="37"/>
  <c r="BR59" i="37" s="1"/>
  <c r="AD59" i="37"/>
  <c r="BQ59" i="37" s="1"/>
  <c r="BX58" i="37"/>
  <c r="BW58" i="37"/>
  <c r="BV58" i="37"/>
  <c r="BU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O58" i="37"/>
  <c r="CB58" i="37" s="1"/>
  <c r="AN58" i="37"/>
  <c r="CA58" i="37" s="1"/>
  <c r="AM58" i="37"/>
  <c r="BZ58" i="37" s="1"/>
  <c r="AL58" i="37"/>
  <c r="BY58" i="37" s="1"/>
  <c r="AG58" i="37"/>
  <c r="BT58" i="37" s="1"/>
  <c r="AF58" i="37"/>
  <c r="BS58" i="37" s="1"/>
  <c r="AE58" i="37"/>
  <c r="BR58" i="37" s="1"/>
  <c r="AD58" i="37"/>
  <c r="BQ58" i="37" s="1"/>
  <c r="BX57" i="37"/>
  <c r="BW57" i="37"/>
  <c r="BV57" i="37"/>
  <c r="BU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O57" i="37"/>
  <c r="CB57" i="37" s="1"/>
  <c r="AN57" i="37"/>
  <c r="CA57" i="37" s="1"/>
  <c r="AM57" i="37"/>
  <c r="BZ57" i="37" s="1"/>
  <c r="AL57" i="37"/>
  <c r="BY57" i="37" s="1"/>
  <c r="AG57" i="37"/>
  <c r="BT57" i="37" s="1"/>
  <c r="AF57" i="37"/>
  <c r="BS57" i="37" s="1"/>
  <c r="AE57" i="37"/>
  <c r="BR57" i="37" s="1"/>
  <c r="AD57" i="37"/>
  <c r="BQ57" i="37" s="1"/>
  <c r="BX56" i="37"/>
  <c r="BW56" i="37"/>
  <c r="BV56" i="37"/>
  <c r="BU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O56" i="37"/>
  <c r="CB56" i="37" s="1"/>
  <c r="AN56" i="37"/>
  <c r="CA56" i="37" s="1"/>
  <c r="AM56" i="37"/>
  <c r="BZ56" i="37" s="1"/>
  <c r="AL56" i="37"/>
  <c r="BY56" i="37" s="1"/>
  <c r="AG56" i="37"/>
  <c r="BT56" i="37" s="1"/>
  <c r="AF56" i="37"/>
  <c r="BS56" i="37" s="1"/>
  <c r="AE56" i="37"/>
  <c r="BR56" i="37" s="1"/>
  <c r="AD56" i="37"/>
  <c r="BQ56" i="37" s="1"/>
  <c r="BX55" i="37"/>
  <c r="BW55" i="37"/>
  <c r="BV55" i="37"/>
  <c r="BU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O55" i="37"/>
  <c r="CB55" i="37" s="1"/>
  <c r="AN55" i="37"/>
  <c r="CA55" i="37" s="1"/>
  <c r="AM55" i="37"/>
  <c r="BZ55" i="37" s="1"/>
  <c r="AL55" i="37"/>
  <c r="BY55" i="37" s="1"/>
  <c r="AG55" i="37"/>
  <c r="BT55" i="37" s="1"/>
  <c r="AF55" i="37"/>
  <c r="BS55" i="37" s="1"/>
  <c r="AE55" i="37"/>
  <c r="BR55" i="37" s="1"/>
  <c r="AD55" i="37"/>
  <c r="BQ55" i="37" s="1"/>
  <c r="BX54" i="37"/>
  <c r="BW54" i="37"/>
  <c r="BV54" i="37"/>
  <c r="BU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O54" i="37"/>
  <c r="CB54" i="37" s="1"/>
  <c r="AN54" i="37"/>
  <c r="CA54" i="37" s="1"/>
  <c r="AM54" i="37"/>
  <c r="BZ54" i="37" s="1"/>
  <c r="AL54" i="37"/>
  <c r="BY54" i="37" s="1"/>
  <c r="AG54" i="37"/>
  <c r="BT54" i="37" s="1"/>
  <c r="AF54" i="37"/>
  <c r="BS54" i="37" s="1"/>
  <c r="AE54" i="37"/>
  <c r="BR54" i="37" s="1"/>
  <c r="AD54" i="37"/>
  <c r="BQ54" i="37" s="1"/>
  <c r="BX53" i="37"/>
  <c r="BW53" i="37"/>
  <c r="BV53" i="37"/>
  <c r="BU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O53" i="37"/>
  <c r="CB53" i="37" s="1"/>
  <c r="AN53" i="37"/>
  <c r="CA53" i="37" s="1"/>
  <c r="AM53" i="37"/>
  <c r="BZ53" i="37" s="1"/>
  <c r="AL53" i="37"/>
  <c r="BY53" i="37" s="1"/>
  <c r="AG53" i="37"/>
  <c r="BT53" i="37" s="1"/>
  <c r="AF53" i="37"/>
  <c r="BS53" i="37" s="1"/>
  <c r="AE53" i="37"/>
  <c r="BR53" i="37" s="1"/>
  <c r="AD53" i="37"/>
  <c r="BQ53" i="37" s="1"/>
  <c r="BX52" i="37"/>
  <c r="BW52" i="37"/>
  <c r="BV52" i="37"/>
  <c r="BU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O52" i="37"/>
  <c r="CB52" i="37" s="1"/>
  <c r="AN52" i="37"/>
  <c r="CA52" i="37" s="1"/>
  <c r="AM52" i="37"/>
  <c r="BZ52" i="37" s="1"/>
  <c r="AL52" i="37"/>
  <c r="BY52" i="37" s="1"/>
  <c r="AG52" i="37"/>
  <c r="BT52" i="37" s="1"/>
  <c r="AF52" i="37"/>
  <c r="BS52" i="37" s="1"/>
  <c r="AE52" i="37"/>
  <c r="BR52" i="37" s="1"/>
  <c r="AD52" i="37"/>
  <c r="BQ52" i="37" s="1"/>
  <c r="BX51" i="37"/>
  <c r="BW51" i="37"/>
  <c r="BV51" i="37"/>
  <c r="BU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O51" i="37"/>
  <c r="CB51" i="37" s="1"/>
  <c r="AN51" i="37"/>
  <c r="CA51" i="37" s="1"/>
  <c r="AM51" i="37"/>
  <c r="BZ51" i="37" s="1"/>
  <c r="AL51" i="37"/>
  <c r="BY51" i="37" s="1"/>
  <c r="AG51" i="37"/>
  <c r="BT51" i="37" s="1"/>
  <c r="AF51" i="37"/>
  <c r="BS51" i="37" s="1"/>
  <c r="AE51" i="37"/>
  <c r="AD51" i="37"/>
  <c r="BQ51" i="37" s="1"/>
  <c r="BX50" i="37"/>
  <c r="BW50" i="37"/>
  <c r="BV50" i="37"/>
  <c r="BU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O50" i="37"/>
  <c r="CB50" i="37" s="1"/>
  <c r="AN50" i="37"/>
  <c r="CA50" i="37" s="1"/>
  <c r="AM50" i="37"/>
  <c r="BZ50" i="37" s="1"/>
  <c r="AL50" i="37"/>
  <c r="BY50" i="37" s="1"/>
  <c r="AG50" i="37"/>
  <c r="BT50" i="37" s="1"/>
  <c r="AF50" i="37"/>
  <c r="BS50" i="37" s="1"/>
  <c r="AE50" i="37"/>
  <c r="BR50" i="37" s="1"/>
  <c r="AD50" i="37"/>
  <c r="BQ50" i="37" s="1"/>
  <c r="BX49" i="37"/>
  <c r="BW49" i="37"/>
  <c r="BV49" i="37"/>
  <c r="BU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O49" i="37"/>
  <c r="CB49" i="37" s="1"/>
  <c r="AN49" i="37"/>
  <c r="CA49" i="37" s="1"/>
  <c r="AM49" i="37"/>
  <c r="BZ49" i="37" s="1"/>
  <c r="AL49" i="37"/>
  <c r="BY49" i="37" s="1"/>
  <c r="AG49" i="37"/>
  <c r="BT49" i="37" s="1"/>
  <c r="AF49" i="37"/>
  <c r="BS49" i="37" s="1"/>
  <c r="AE49" i="37"/>
  <c r="BR49" i="37" s="1"/>
  <c r="AD49" i="37"/>
  <c r="BQ49" i="37" s="1"/>
  <c r="BX48" i="37"/>
  <c r="BW48" i="37"/>
  <c r="BV48" i="37"/>
  <c r="BU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O48" i="37"/>
  <c r="CB48" i="37" s="1"/>
  <c r="AN48" i="37"/>
  <c r="AM48" i="37"/>
  <c r="BZ48" i="37" s="1"/>
  <c r="AL48" i="37"/>
  <c r="BY48" i="37" s="1"/>
  <c r="AG48" i="37"/>
  <c r="BT48" i="37" s="1"/>
  <c r="AF48" i="37"/>
  <c r="BS48" i="37" s="1"/>
  <c r="AE48" i="37"/>
  <c r="BR48" i="37" s="1"/>
  <c r="AD48" i="37"/>
  <c r="BQ48" i="37" s="1"/>
  <c r="BX47" i="37"/>
  <c r="BW47" i="37"/>
  <c r="BV47" i="37"/>
  <c r="BU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O47" i="37"/>
  <c r="CB47" i="37" s="1"/>
  <c r="AN47" i="37"/>
  <c r="CA47" i="37" s="1"/>
  <c r="AM47" i="37"/>
  <c r="BZ47" i="37" s="1"/>
  <c r="AL47" i="37"/>
  <c r="BY47" i="37" s="1"/>
  <c r="AG47" i="37"/>
  <c r="BT47" i="37" s="1"/>
  <c r="AF47" i="37"/>
  <c r="BS47" i="37" s="1"/>
  <c r="AE47" i="37"/>
  <c r="BR47" i="37" s="1"/>
  <c r="AD47" i="37"/>
  <c r="BQ47" i="37" s="1"/>
  <c r="BX46" i="37"/>
  <c r="BW46" i="37"/>
  <c r="BV46" i="37"/>
  <c r="BU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O46" i="37"/>
  <c r="CB46" i="37" s="1"/>
  <c r="AN46" i="37"/>
  <c r="CA46" i="37" s="1"/>
  <c r="AM46" i="37"/>
  <c r="BZ46" i="37" s="1"/>
  <c r="AL46" i="37"/>
  <c r="BY46" i="37" s="1"/>
  <c r="AG46" i="37"/>
  <c r="BT46" i="37" s="1"/>
  <c r="AF46" i="37"/>
  <c r="BS46" i="37" s="1"/>
  <c r="AE46" i="37"/>
  <c r="BR46" i="37" s="1"/>
  <c r="AD46" i="37"/>
  <c r="BQ46" i="37" s="1"/>
  <c r="BX45" i="37"/>
  <c r="BW45" i="37"/>
  <c r="BV45" i="37"/>
  <c r="BU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O45" i="37"/>
  <c r="CB45" i="37" s="1"/>
  <c r="AN45" i="37"/>
  <c r="CA45" i="37" s="1"/>
  <c r="AM45" i="37"/>
  <c r="BZ45" i="37" s="1"/>
  <c r="AL45" i="37"/>
  <c r="BY45" i="37" s="1"/>
  <c r="AG45" i="37"/>
  <c r="BT45" i="37" s="1"/>
  <c r="AF45" i="37"/>
  <c r="BS45" i="37" s="1"/>
  <c r="AE45" i="37"/>
  <c r="BR45" i="37" s="1"/>
  <c r="AD45" i="37"/>
  <c r="BQ45" i="37" s="1"/>
  <c r="BX44" i="37"/>
  <c r="BW44" i="37"/>
  <c r="BV44" i="37"/>
  <c r="BU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O44" i="37"/>
  <c r="CB44" i="37" s="1"/>
  <c r="AN44" i="37"/>
  <c r="CA44" i="37" s="1"/>
  <c r="AM44" i="37"/>
  <c r="BZ44" i="37" s="1"/>
  <c r="AL44" i="37"/>
  <c r="BY44" i="37" s="1"/>
  <c r="AG44" i="37"/>
  <c r="BT44" i="37" s="1"/>
  <c r="AF44" i="37"/>
  <c r="BS44" i="37" s="1"/>
  <c r="AE44" i="37"/>
  <c r="AD44" i="37"/>
  <c r="BQ44" i="37" s="1"/>
  <c r="BX43" i="37"/>
  <c r="BW43" i="37"/>
  <c r="BV43" i="37"/>
  <c r="BU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O43" i="37"/>
  <c r="CB43" i="37" s="1"/>
  <c r="AN43" i="37"/>
  <c r="CA43" i="37" s="1"/>
  <c r="AM43" i="37"/>
  <c r="BZ43" i="37" s="1"/>
  <c r="AL43" i="37"/>
  <c r="BY43" i="37" s="1"/>
  <c r="AG43" i="37"/>
  <c r="BT43" i="37" s="1"/>
  <c r="AF43" i="37"/>
  <c r="BS43" i="37" s="1"/>
  <c r="AE43" i="37"/>
  <c r="BR43" i="37" s="1"/>
  <c r="AD43" i="37"/>
  <c r="BQ43" i="37" s="1"/>
  <c r="BX42" i="37"/>
  <c r="BW42" i="37"/>
  <c r="BV42" i="37"/>
  <c r="BU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O42" i="37"/>
  <c r="CB42" i="37" s="1"/>
  <c r="AN42" i="37"/>
  <c r="CA42" i="37" s="1"/>
  <c r="AM42" i="37"/>
  <c r="BZ42" i="37" s="1"/>
  <c r="AL42" i="37"/>
  <c r="BY42" i="37" s="1"/>
  <c r="AG42" i="37"/>
  <c r="BT42" i="37" s="1"/>
  <c r="AF42" i="37"/>
  <c r="BS42" i="37" s="1"/>
  <c r="AE42" i="37"/>
  <c r="BR42" i="37" s="1"/>
  <c r="AD42" i="37"/>
  <c r="BQ42" i="37" s="1"/>
  <c r="BX41" i="37"/>
  <c r="BW41" i="37"/>
  <c r="BV41" i="37"/>
  <c r="BU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O41" i="37"/>
  <c r="CB41" i="37" s="1"/>
  <c r="AN41" i="37"/>
  <c r="CA41" i="37" s="1"/>
  <c r="AM41" i="37"/>
  <c r="BZ41" i="37" s="1"/>
  <c r="AL41" i="37"/>
  <c r="BY41" i="37" s="1"/>
  <c r="AG41" i="37"/>
  <c r="BT41" i="37" s="1"/>
  <c r="AF41" i="37"/>
  <c r="BS41" i="37" s="1"/>
  <c r="AE41" i="37"/>
  <c r="BR41" i="37" s="1"/>
  <c r="AD41" i="37"/>
  <c r="BQ41" i="37" s="1"/>
  <c r="BX40" i="37"/>
  <c r="BW40" i="37"/>
  <c r="BV40" i="37"/>
  <c r="BU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O40" i="37"/>
  <c r="CB40" i="37" s="1"/>
  <c r="AN40" i="37"/>
  <c r="AM40" i="37"/>
  <c r="BZ40" i="37" s="1"/>
  <c r="AL40" i="37"/>
  <c r="BY40" i="37" s="1"/>
  <c r="AG40" i="37"/>
  <c r="BT40" i="37" s="1"/>
  <c r="AF40" i="37"/>
  <c r="BS40" i="37" s="1"/>
  <c r="AE40" i="37"/>
  <c r="BR40" i="37" s="1"/>
  <c r="AD40" i="37"/>
  <c r="BQ40" i="37" s="1"/>
  <c r="BX39" i="37"/>
  <c r="BW39" i="37"/>
  <c r="BV39" i="37"/>
  <c r="BU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O39" i="37"/>
  <c r="CB39" i="37" s="1"/>
  <c r="AN39" i="37"/>
  <c r="CA39" i="37" s="1"/>
  <c r="AM39" i="37"/>
  <c r="BZ39" i="37" s="1"/>
  <c r="AL39" i="37"/>
  <c r="BY39" i="37" s="1"/>
  <c r="AG39" i="37"/>
  <c r="BT39" i="37" s="1"/>
  <c r="AF39" i="37"/>
  <c r="BS39" i="37" s="1"/>
  <c r="AE39" i="37"/>
  <c r="BR39" i="37" s="1"/>
  <c r="AD39" i="37"/>
  <c r="BQ39" i="37" s="1"/>
  <c r="BX38" i="37"/>
  <c r="BW38" i="37"/>
  <c r="BV38" i="37"/>
  <c r="BU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O38" i="37"/>
  <c r="CB38" i="37" s="1"/>
  <c r="AN38" i="37"/>
  <c r="CA38" i="37" s="1"/>
  <c r="AM38" i="37"/>
  <c r="BZ38" i="37" s="1"/>
  <c r="AL38" i="37"/>
  <c r="BY38" i="37" s="1"/>
  <c r="AG38" i="37"/>
  <c r="BT38" i="37" s="1"/>
  <c r="AF38" i="37"/>
  <c r="BS38" i="37" s="1"/>
  <c r="AE38" i="37"/>
  <c r="BR38" i="37" s="1"/>
  <c r="AD38" i="37"/>
  <c r="BQ38" i="37" s="1"/>
  <c r="BX37" i="37"/>
  <c r="BW37" i="37"/>
  <c r="BV37" i="37"/>
  <c r="BU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O37" i="37"/>
  <c r="CB37" i="37" s="1"/>
  <c r="AN37" i="37"/>
  <c r="CA37" i="37" s="1"/>
  <c r="AM37" i="37"/>
  <c r="BZ37" i="37" s="1"/>
  <c r="AL37" i="37"/>
  <c r="BY37" i="37" s="1"/>
  <c r="AG37" i="37"/>
  <c r="BT37" i="37" s="1"/>
  <c r="AF37" i="37"/>
  <c r="BS37" i="37" s="1"/>
  <c r="AE37" i="37"/>
  <c r="BR37" i="37" s="1"/>
  <c r="AD37" i="37"/>
  <c r="BQ37" i="37" s="1"/>
  <c r="BX36" i="37"/>
  <c r="BW36" i="37"/>
  <c r="BV36" i="37"/>
  <c r="BU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O36" i="37"/>
  <c r="CB36" i="37" s="1"/>
  <c r="AN36" i="37"/>
  <c r="CA36" i="37" s="1"/>
  <c r="AM36" i="37"/>
  <c r="AL36" i="37"/>
  <c r="BY36" i="37" s="1"/>
  <c r="AG36" i="37"/>
  <c r="BT36" i="37" s="1"/>
  <c r="AF36" i="37"/>
  <c r="BS36" i="37" s="1"/>
  <c r="AE36" i="37"/>
  <c r="BR36" i="37" s="1"/>
  <c r="AD36" i="37"/>
  <c r="BQ36" i="37" s="1"/>
  <c r="BX35" i="37"/>
  <c r="BW35" i="37"/>
  <c r="BV35" i="37"/>
  <c r="BU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O35" i="37"/>
  <c r="CB35" i="37" s="1"/>
  <c r="AN35" i="37"/>
  <c r="CA35" i="37" s="1"/>
  <c r="AM35" i="37"/>
  <c r="BZ35" i="37" s="1"/>
  <c r="AL35" i="37"/>
  <c r="BY35" i="37" s="1"/>
  <c r="AG35" i="37"/>
  <c r="BT35" i="37" s="1"/>
  <c r="AF35" i="37"/>
  <c r="BS35" i="37" s="1"/>
  <c r="AE35" i="37"/>
  <c r="BR35" i="37" s="1"/>
  <c r="AD35" i="37"/>
  <c r="BQ35" i="37" s="1"/>
  <c r="BX34" i="37"/>
  <c r="BW34" i="37"/>
  <c r="BV34" i="37"/>
  <c r="BU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O34" i="37"/>
  <c r="CB34" i="37" s="1"/>
  <c r="AN34" i="37"/>
  <c r="CA34" i="37" s="1"/>
  <c r="AM34" i="37"/>
  <c r="AL34" i="37"/>
  <c r="BY34" i="37" s="1"/>
  <c r="AG34" i="37"/>
  <c r="BT34" i="37" s="1"/>
  <c r="AF34" i="37"/>
  <c r="BS34" i="37" s="1"/>
  <c r="AE34" i="37"/>
  <c r="BR34" i="37" s="1"/>
  <c r="AD34" i="37"/>
  <c r="BQ34" i="37" s="1"/>
  <c r="AR33" i="37"/>
  <c r="AQ33" i="37"/>
  <c r="AP33" i="37"/>
  <c r="AK33" i="37"/>
  <c r="AJ33" i="37"/>
  <c r="BW33" i="37" s="1"/>
  <c r="AI33" i="37"/>
  <c r="BV33" i="37" s="1"/>
  <c r="AH33" i="37"/>
  <c r="BU33" i="37" s="1"/>
  <c r="AC33" i="37"/>
  <c r="AB33" i="37"/>
  <c r="BO33" i="37" s="1"/>
  <c r="AA33" i="37"/>
  <c r="BN33" i="37" s="1"/>
  <c r="Z33" i="37"/>
  <c r="BM33" i="37" s="1"/>
  <c r="Y33" i="37"/>
  <c r="X33" i="37"/>
  <c r="BK33" i="37" s="1"/>
  <c r="W33" i="37"/>
  <c r="BJ33" i="37" s="1"/>
  <c r="V33" i="37"/>
  <c r="BI33" i="37" s="1"/>
  <c r="U33" i="37"/>
  <c r="BH33" i="37" s="1"/>
  <c r="T33" i="37"/>
  <c r="BG33" i="37" s="1"/>
  <c r="S33" i="37"/>
  <c r="BF33" i="37" s="1"/>
  <c r="R33" i="37"/>
  <c r="BE33" i="37" s="1"/>
  <c r="Q33" i="37"/>
  <c r="P33" i="37"/>
  <c r="BC33" i="37" s="1"/>
  <c r="O33" i="37"/>
  <c r="BB33" i="37" s="1"/>
  <c r="N33" i="37"/>
  <c r="BA33" i="37" s="1"/>
  <c r="M33" i="37"/>
  <c r="AZ33" i="37" s="1"/>
  <c r="L33" i="37"/>
  <c r="AY33" i="37" s="1"/>
  <c r="K33" i="37"/>
  <c r="AX33" i="37" s="1"/>
  <c r="J33" i="37"/>
  <c r="AW33" i="37" s="1"/>
  <c r="I33" i="37"/>
  <c r="AV33" i="37" s="1"/>
  <c r="H33" i="37"/>
  <c r="AU33" i="37" s="1"/>
  <c r="G33" i="37"/>
  <c r="AT33" i="37" s="1"/>
  <c r="F33" i="37"/>
  <c r="AS33" i="37" s="1"/>
  <c r="AR32" i="37"/>
  <c r="AQ32" i="37"/>
  <c r="AP32" i="37"/>
  <c r="AK32" i="37"/>
  <c r="AJ32" i="37"/>
  <c r="BW32" i="37" s="1"/>
  <c r="AI32" i="37"/>
  <c r="AH32" i="37"/>
  <c r="AC32" i="37"/>
  <c r="AB32" i="37"/>
  <c r="BO32" i="37" s="1"/>
  <c r="AA32" i="37"/>
  <c r="BN32" i="37" s="1"/>
  <c r="Z32" i="37"/>
  <c r="BM32" i="37" s="1"/>
  <c r="Y32" i="37"/>
  <c r="X32" i="37"/>
  <c r="W32" i="37"/>
  <c r="BJ32" i="37" s="1"/>
  <c r="V32" i="37"/>
  <c r="U32" i="37"/>
  <c r="BH32" i="37" s="1"/>
  <c r="T32" i="37"/>
  <c r="BG32" i="37" s="1"/>
  <c r="S32" i="37"/>
  <c r="BF32" i="37" s="1"/>
  <c r="R32" i="37"/>
  <c r="BE32" i="37" s="1"/>
  <c r="Q32" i="37"/>
  <c r="P32" i="37"/>
  <c r="O32" i="37"/>
  <c r="BB32" i="37" s="1"/>
  <c r="N32" i="37"/>
  <c r="M32" i="37"/>
  <c r="L32" i="37"/>
  <c r="AY32" i="37" s="1"/>
  <c r="K32" i="37"/>
  <c r="AX32" i="37" s="1"/>
  <c r="J32" i="37"/>
  <c r="AW32" i="37" s="1"/>
  <c r="I32" i="37"/>
  <c r="AV32" i="37" s="1"/>
  <c r="H32" i="37"/>
  <c r="AU32" i="37" s="1"/>
  <c r="G32" i="37"/>
  <c r="AT32" i="37" s="1"/>
  <c r="F32" i="37"/>
  <c r="AS32" i="37" s="1"/>
  <c r="AR31" i="37"/>
  <c r="AQ31" i="37"/>
  <c r="AP31" i="37"/>
  <c r="AK31" i="37"/>
  <c r="AJ31" i="37"/>
  <c r="BW31" i="37" s="1"/>
  <c r="AI31" i="37"/>
  <c r="AH31" i="37"/>
  <c r="AC31" i="37"/>
  <c r="AB31" i="37"/>
  <c r="BO31" i="37" s="1"/>
  <c r="AA31" i="37"/>
  <c r="BN31" i="37" s="1"/>
  <c r="Z31" i="37"/>
  <c r="BM31" i="37" s="1"/>
  <c r="Y31" i="37"/>
  <c r="X31" i="37"/>
  <c r="BK31" i="37" s="1"/>
  <c r="W31" i="37"/>
  <c r="BJ31" i="37" s="1"/>
  <c r="V31" i="37"/>
  <c r="BI31" i="37" s="1"/>
  <c r="U31" i="37"/>
  <c r="BH31" i="37" s="1"/>
  <c r="T31" i="37"/>
  <c r="BG31" i="37" s="1"/>
  <c r="S31" i="37"/>
  <c r="R31" i="37"/>
  <c r="BE31" i="37" s="1"/>
  <c r="Q31" i="37"/>
  <c r="BD31" i="37" s="1"/>
  <c r="P31" i="37"/>
  <c r="BC31" i="37" s="1"/>
  <c r="O31" i="37"/>
  <c r="BB31" i="37" s="1"/>
  <c r="N31" i="37"/>
  <c r="BA31" i="37" s="1"/>
  <c r="M31" i="37"/>
  <c r="L31" i="37"/>
  <c r="AY31" i="37" s="1"/>
  <c r="K31" i="37"/>
  <c r="AX31" i="37" s="1"/>
  <c r="J31" i="37"/>
  <c r="AW31" i="37" s="1"/>
  <c r="I31" i="37"/>
  <c r="AV31" i="37" s="1"/>
  <c r="H31" i="37"/>
  <c r="AU31" i="37" s="1"/>
  <c r="G31" i="37"/>
  <c r="AT31" i="37" s="1"/>
  <c r="F31" i="37"/>
  <c r="AS31" i="37" s="1"/>
  <c r="AR30" i="37"/>
  <c r="AQ30" i="37"/>
  <c r="AP30" i="37"/>
  <c r="AK30" i="37"/>
  <c r="BX30" i="37" s="1"/>
  <c r="AJ30" i="37"/>
  <c r="AI30" i="37"/>
  <c r="BV30" i="37" s="1"/>
  <c r="AH30" i="37"/>
  <c r="AC30" i="37"/>
  <c r="BP30" i="37" s="1"/>
  <c r="AB30" i="37"/>
  <c r="AA30" i="37"/>
  <c r="BN30" i="37" s="1"/>
  <c r="Z30" i="37"/>
  <c r="BM30" i="37" s="1"/>
  <c r="Y30" i="37"/>
  <c r="BL30" i="37" s="1"/>
  <c r="X30" i="37"/>
  <c r="BK30" i="37" s="1"/>
  <c r="W30" i="37"/>
  <c r="BJ30" i="37" s="1"/>
  <c r="V30" i="37"/>
  <c r="BI30" i="37" s="1"/>
  <c r="U30" i="37"/>
  <c r="BH30" i="37" s="1"/>
  <c r="T30" i="37"/>
  <c r="S30" i="37"/>
  <c r="BF30" i="37" s="1"/>
  <c r="R30" i="37"/>
  <c r="BE30" i="37" s="1"/>
  <c r="Q30" i="37"/>
  <c r="BD30" i="37" s="1"/>
  <c r="P30" i="37"/>
  <c r="BC30" i="37" s="1"/>
  <c r="O30" i="37"/>
  <c r="BB30" i="37" s="1"/>
  <c r="N30" i="37"/>
  <c r="BA30" i="37" s="1"/>
  <c r="M30" i="37"/>
  <c r="AZ30" i="37" s="1"/>
  <c r="L30" i="37"/>
  <c r="AY30" i="37" s="1"/>
  <c r="K30" i="37"/>
  <c r="AX30" i="37" s="1"/>
  <c r="J30" i="37"/>
  <c r="AW30" i="37" s="1"/>
  <c r="I30" i="37"/>
  <c r="AV30" i="37" s="1"/>
  <c r="H30" i="37"/>
  <c r="G30" i="37"/>
  <c r="F30" i="37"/>
  <c r="AR29" i="37"/>
  <c r="AQ29" i="37"/>
  <c r="AP29" i="37"/>
  <c r="AO29" i="37"/>
  <c r="AK29" i="37"/>
  <c r="AJ29" i="37"/>
  <c r="AI29" i="37"/>
  <c r="AH29" i="37"/>
  <c r="AC29" i="37"/>
  <c r="BP29" i="37" s="1"/>
  <c r="AB29" i="37"/>
  <c r="BO29" i="37" s="1"/>
  <c r="AA29" i="37"/>
  <c r="BN29" i="37" s="1"/>
  <c r="Z29" i="37"/>
  <c r="BM29" i="37" s="1"/>
  <c r="Y29" i="37"/>
  <c r="X29" i="37"/>
  <c r="W29" i="37"/>
  <c r="V29" i="37"/>
  <c r="BI29" i="37" s="1"/>
  <c r="U29" i="37"/>
  <c r="T29" i="37"/>
  <c r="S29" i="37"/>
  <c r="R29" i="37"/>
  <c r="BE29" i="37" s="1"/>
  <c r="Q29" i="37"/>
  <c r="P29" i="37"/>
  <c r="O29" i="37"/>
  <c r="N29" i="37"/>
  <c r="M29" i="37"/>
  <c r="AZ29" i="37" s="1"/>
  <c r="L29" i="37"/>
  <c r="AY29" i="37" s="1"/>
  <c r="K29" i="37"/>
  <c r="AX29" i="37" s="1"/>
  <c r="J29" i="37"/>
  <c r="AW29" i="37" s="1"/>
  <c r="I29" i="37"/>
  <c r="H29" i="37"/>
  <c r="G29" i="37"/>
  <c r="F29" i="37"/>
  <c r="AR28" i="37"/>
  <c r="BD28" i="37" s="1"/>
  <c r="AQ28" i="37"/>
  <c r="AP28" i="37"/>
  <c r="AK28" i="37"/>
  <c r="AJ28" i="37"/>
  <c r="AI28" i="37"/>
  <c r="BV28" i="37" s="1"/>
  <c r="AH28" i="37"/>
  <c r="AC28" i="37"/>
  <c r="BP28" i="37" s="1"/>
  <c r="AB28" i="37"/>
  <c r="AA28" i="37"/>
  <c r="BN28" i="37" s="1"/>
  <c r="Z28" i="37"/>
  <c r="Y28" i="37"/>
  <c r="X28" i="37"/>
  <c r="BK28" i="37" s="1"/>
  <c r="W28" i="37"/>
  <c r="BJ28" i="37" s="1"/>
  <c r="V28" i="37"/>
  <c r="BI28" i="37" s="1"/>
  <c r="U28" i="37"/>
  <c r="BH28" i="37" s="1"/>
  <c r="T28" i="37"/>
  <c r="BG28" i="37" s="1"/>
  <c r="S28" i="37"/>
  <c r="BF28" i="37" s="1"/>
  <c r="R28" i="37"/>
  <c r="BE28" i="37" s="1"/>
  <c r="Q28" i="37"/>
  <c r="P28" i="37"/>
  <c r="BC28" i="37" s="1"/>
  <c r="O28" i="37"/>
  <c r="BB28" i="37" s="1"/>
  <c r="N28" i="37"/>
  <c r="BA28" i="37" s="1"/>
  <c r="M28" i="37"/>
  <c r="AZ28" i="37" s="1"/>
  <c r="L28" i="37"/>
  <c r="AY28" i="37" s="1"/>
  <c r="K28" i="37"/>
  <c r="AX28" i="37" s="1"/>
  <c r="J28" i="37"/>
  <c r="AW28" i="37" s="1"/>
  <c r="I28" i="37"/>
  <c r="AV28" i="37" s="1"/>
  <c r="H28" i="37"/>
  <c r="AU28" i="37" s="1"/>
  <c r="G28" i="37"/>
  <c r="AT28" i="37" s="1"/>
  <c r="F28" i="37"/>
  <c r="AS28" i="37" s="1"/>
  <c r="AR27" i="37"/>
  <c r="AQ27" i="37"/>
  <c r="AP27" i="37"/>
  <c r="AK27" i="37"/>
  <c r="AJ27" i="37"/>
  <c r="AI27" i="37"/>
  <c r="BV27" i="37" s="1"/>
  <c r="AH27" i="37"/>
  <c r="AC27" i="37"/>
  <c r="AB27" i="37"/>
  <c r="AA27" i="37"/>
  <c r="BN27" i="37" s="1"/>
  <c r="Z27" i="37"/>
  <c r="Y27" i="37"/>
  <c r="BL27" i="37" s="1"/>
  <c r="X27" i="37"/>
  <c r="W27" i="37"/>
  <c r="V27" i="37"/>
  <c r="BI27" i="37" s="1"/>
  <c r="U27" i="37"/>
  <c r="T27" i="37"/>
  <c r="S27" i="37"/>
  <c r="BF27" i="37" s="1"/>
  <c r="R27" i="37"/>
  <c r="BE27" i="37" s="1"/>
  <c r="Q27" i="37"/>
  <c r="BD27" i="37" s="1"/>
  <c r="P27" i="37"/>
  <c r="O27" i="37"/>
  <c r="N27" i="37"/>
  <c r="BA27" i="37" s="1"/>
  <c r="M27" i="37"/>
  <c r="AZ27" i="37" s="1"/>
  <c r="L27" i="37"/>
  <c r="K27" i="37"/>
  <c r="AX27" i="37" s="1"/>
  <c r="J27" i="37"/>
  <c r="I27" i="37"/>
  <c r="H27" i="37"/>
  <c r="AU27" i="37" s="1"/>
  <c r="G27" i="37"/>
  <c r="AT27" i="37" s="1"/>
  <c r="F27" i="37"/>
  <c r="AS27" i="37" s="1"/>
  <c r="AR26" i="37"/>
  <c r="AQ26" i="37"/>
  <c r="AP26" i="37"/>
  <c r="AK26" i="37"/>
  <c r="BX26" i="37" s="1"/>
  <c r="AJ26" i="37"/>
  <c r="AI26" i="37"/>
  <c r="BV26" i="37" s="1"/>
  <c r="AH26" i="37"/>
  <c r="AC26" i="37"/>
  <c r="BP26" i="37" s="1"/>
  <c r="AB26" i="37"/>
  <c r="AA26" i="37"/>
  <c r="BN26" i="37" s="1"/>
  <c r="Z26" i="37"/>
  <c r="Y26" i="37"/>
  <c r="BL26" i="37" s="1"/>
  <c r="X26" i="37"/>
  <c r="W26" i="37"/>
  <c r="BJ26" i="37" s="1"/>
  <c r="V26" i="37"/>
  <c r="BI26" i="37" s="1"/>
  <c r="U26" i="37"/>
  <c r="BH26" i="37" s="1"/>
  <c r="T26" i="37"/>
  <c r="S26" i="37"/>
  <c r="BF26" i="37" s="1"/>
  <c r="R26" i="37"/>
  <c r="Q26" i="37"/>
  <c r="BD26" i="37" s="1"/>
  <c r="P26" i="37"/>
  <c r="O26" i="37"/>
  <c r="BB26" i="37" s="1"/>
  <c r="N26" i="37"/>
  <c r="BA26" i="37" s="1"/>
  <c r="M26" i="37"/>
  <c r="AZ26" i="37" s="1"/>
  <c r="L26" i="37"/>
  <c r="K26" i="37"/>
  <c r="AX26" i="37" s="1"/>
  <c r="J26" i="37"/>
  <c r="AW26" i="37" s="1"/>
  <c r="I26" i="37"/>
  <c r="AV26" i="37" s="1"/>
  <c r="H26" i="37"/>
  <c r="AU26" i="37" s="1"/>
  <c r="G26" i="37"/>
  <c r="AT26" i="37" s="1"/>
  <c r="F26" i="37"/>
  <c r="AS26" i="37" s="1"/>
  <c r="AR25" i="37"/>
  <c r="AQ25" i="37"/>
  <c r="BV25" i="37" s="1"/>
  <c r="AP25" i="37"/>
  <c r="AO25" i="37"/>
  <c r="CB25" i="37" s="1"/>
  <c r="AK25" i="37"/>
  <c r="AJ25" i="37"/>
  <c r="AI25" i="37"/>
  <c r="AH25" i="37"/>
  <c r="BU25" i="37" s="1"/>
  <c r="AC25" i="37"/>
  <c r="AB25" i="37"/>
  <c r="BO25" i="37" s="1"/>
  <c r="AA25" i="37"/>
  <c r="BN25" i="37" s="1"/>
  <c r="Z25" i="37"/>
  <c r="BM25" i="37" s="1"/>
  <c r="Y25" i="37"/>
  <c r="BL25" i="37" s="1"/>
  <c r="X25" i="37"/>
  <c r="W25" i="37"/>
  <c r="V25" i="37"/>
  <c r="U25" i="37"/>
  <c r="T25" i="37"/>
  <c r="S25" i="37"/>
  <c r="R25" i="37"/>
  <c r="BE25" i="37" s="1"/>
  <c r="Q25" i="37"/>
  <c r="BD25" i="37" s="1"/>
  <c r="P25" i="37"/>
  <c r="O25" i="37"/>
  <c r="N25" i="37"/>
  <c r="M25" i="37"/>
  <c r="L25" i="37"/>
  <c r="AY25" i="37" s="1"/>
  <c r="K25" i="37"/>
  <c r="AX25" i="37" s="1"/>
  <c r="J25" i="37"/>
  <c r="AW25" i="37" s="1"/>
  <c r="I25" i="37"/>
  <c r="H25" i="37"/>
  <c r="G25" i="37"/>
  <c r="F25" i="37"/>
  <c r="AR24" i="37"/>
  <c r="AQ24" i="37"/>
  <c r="AP24" i="37"/>
  <c r="AO24" i="37"/>
  <c r="CB24" i="37" s="1"/>
  <c r="AK24" i="37"/>
  <c r="AJ24" i="37"/>
  <c r="AI24" i="37"/>
  <c r="AH24" i="37"/>
  <c r="AC24" i="37"/>
  <c r="AB24" i="37"/>
  <c r="BO24" i="37" s="1"/>
  <c r="AA24" i="37"/>
  <c r="BN24" i="37" s="1"/>
  <c r="Z24" i="37"/>
  <c r="BM24" i="37" s="1"/>
  <c r="Y24" i="37"/>
  <c r="BL24" i="37" s="1"/>
  <c r="X24" i="37"/>
  <c r="W24" i="37"/>
  <c r="V24" i="37"/>
  <c r="U24" i="37"/>
  <c r="T24" i="37"/>
  <c r="S24" i="37"/>
  <c r="BF24" i="37" s="1"/>
  <c r="R24" i="37"/>
  <c r="BE24" i="37" s="1"/>
  <c r="Q24" i="37"/>
  <c r="BD24" i="37" s="1"/>
  <c r="P24" i="37"/>
  <c r="O24" i="37"/>
  <c r="N24" i="37"/>
  <c r="M24" i="37"/>
  <c r="L24" i="37"/>
  <c r="AY24" i="37" s="1"/>
  <c r="K24" i="37"/>
  <c r="AX24" i="37" s="1"/>
  <c r="J24" i="37"/>
  <c r="AW24" i="37" s="1"/>
  <c r="I24" i="37"/>
  <c r="H24" i="37"/>
  <c r="G24" i="37"/>
  <c r="F24" i="37"/>
  <c r="AR23" i="37"/>
  <c r="AQ23" i="37"/>
  <c r="AP23" i="37"/>
  <c r="AK23" i="37"/>
  <c r="AJ23" i="37"/>
  <c r="AI23" i="37"/>
  <c r="BV23" i="37" s="1"/>
  <c r="AH23" i="37"/>
  <c r="AC23" i="37"/>
  <c r="AB23" i="37"/>
  <c r="BO23" i="37" s="1"/>
  <c r="AA23" i="37"/>
  <c r="BN23" i="37" s="1"/>
  <c r="Z23" i="37"/>
  <c r="Y23" i="37"/>
  <c r="X23" i="37"/>
  <c r="W23" i="37"/>
  <c r="V23" i="37"/>
  <c r="U23" i="37"/>
  <c r="T23" i="37"/>
  <c r="S23" i="37"/>
  <c r="R23" i="37"/>
  <c r="Q23" i="37"/>
  <c r="P23" i="37"/>
  <c r="O23" i="37"/>
  <c r="N23" i="37"/>
  <c r="M23" i="37"/>
  <c r="L23" i="37"/>
  <c r="AY23" i="37" s="1"/>
  <c r="K23" i="37"/>
  <c r="AX23" i="37" s="1"/>
  <c r="J23" i="37"/>
  <c r="I23" i="37"/>
  <c r="H23" i="37"/>
  <c r="G23" i="37"/>
  <c r="F23" i="37"/>
  <c r="AR22" i="37"/>
  <c r="AQ22" i="37"/>
  <c r="BW22" i="37" s="1"/>
  <c r="AP22" i="37"/>
  <c r="AK22" i="37"/>
  <c r="AJ22" i="37"/>
  <c r="AI22" i="37"/>
  <c r="AH22" i="37"/>
  <c r="AC22" i="37"/>
  <c r="AB22" i="37"/>
  <c r="AA22" i="37"/>
  <c r="Z22" i="37"/>
  <c r="Y22" i="37"/>
  <c r="X22" i="37"/>
  <c r="W22" i="37"/>
  <c r="V22" i="37"/>
  <c r="U22" i="37"/>
  <c r="T22" i="37"/>
  <c r="S22" i="37"/>
  <c r="R22" i="37"/>
  <c r="Q22" i="37"/>
  <c r="P22" i="37"/>
  <c r="O22" i="37"/>
  <c r="N22" i="37"/>
  <c r="M22" i="37"/>
  <c r="AZ22" i="37" s="1"/>
  <c r="L22" i="37"/>
  <c r="AY22" i="37" s="1"/>
  <c r="K22" i="37"/>
  <c r="J22" i="37"/>
  <c r="I22" i="37"/>
  <c r="H22" i="37"/>
  <c r="AU22" i="37" s="1"/>
  <c r="G22" i="37"/>
  <c r="F22" i="37"/>
  <c r="AX21" i="37"/>
  <c r="AR21" i="37"/>
  <c r="AQ21" i="37"/>
  <c r="AP21" i="37"/>
  <c r="AK21" i="37"/>
  <c r="AJ21" i="37"/>
  <c r="AI21" i="37"/>
  <c r="AH21" i="37"/>
  <c r="BU21" i="37" s="1"/>
  <c r="AC21" i="37"/>
  <c r="AB21" i="37"/>
  <c r="AA21" i="37"/>
  <c r="BN21" i="37" s="1"/>
  <c r="Z21" i="37"/>
  <c r="Y21" i="37"/>
  <c r="X21" i="37"/>
  <c r="BK21" i="37" s="1"/>
  <c r="W21" i="37"/>
  <c r="V21" i="37"/>
  <c r="BI21" i="37" s="1"/>
  <c r="U21" i="37"/>
  <c r="BH21" i="37" s="1"/>
  <c r="T21" i="37"/>
  <c r="S21" i="37"/>
  <c r="BF21" i="37" s="1"/>
  <c r="R21" i="37"/>
  <c r="Q21" i="37"/>
  <c r="P21" i="37"/>
  <c r="BC21" i="37" s="1"/>
  <c r="O21" i="37"/>
  <c r="N21" i="37"/>
  <c r="BA21" i="37" s="1"/>
  <c r="M21" i="37"/>
  <c r="L21" i="37"/>
  <c r="K21" i="37"/>
  <c r="J21" i="37"/>
  <c r="I21" i="37"/>
  <c r="H21" i="37"/>
  <c r="AU21" i="37" s="1"/>
  <c r="G21" i="37"/>
  <c r="F21" i="37"/>
  <c r="BJ20" i="37"/>
  <c r="AR20" i="37"/>
  <c r="AQ20" i="37"/>
  <c r="AP20" i="37"/>
  <c r="AK20" i="37"/>
  <c r="BX20" i="37" s="1"/>
  <c r="AJ20" i="37"/>
  <c r="AI20" i="37"/>
  <c r="BV20" i="37" s="1"/>
  <c r="AH20" i="37"/>
  <c r="AC20" i="37"/>
  <c r="BP20" i="37" s="1"/>
  <c r="AB20" i="37"/>
  <c r="AA20" i="37"/>
  <c r="BN20" i="37" s="1"/>
  <c r="Z20" i="37"/>
  <c r="Y20" i="37"/>
  <c r="BL20" i="37" s="1"/>
  <c r="X20" i="37"/>
  <c r="BK20" i="37" s="1"/>
  <c r="W20" i="37"/>
  <c r="V20" i="37"/>
  <c r="BI20" i="37" s="1"/>
  <c r="U20" i="37"/>
  <c r="BH20" i="37" s="1"/>
  <c r="T20" i="37"/>
  <c r="S20" i="37"/>
  <c r="BF20" i="37" s="1"/>
  <c r="R20" i="37"/>
  <c r="BE20" i="37" s="1"/>
  <c r="Q20" i="37"/>
  <c r="BD20" i="37" s="1"/>
  <c r="P20" i="37"/>
  <c r="BC20" i="37" s="1"/>
  <c r="O20" i="37"/>
  <c r="BB20" i="37" s="1"/>
  <c r="N20" i="37"/>
  <c r="BA20" i="37" s="1"/>
  <c r="M20" i="37"/>
  <c r="AZ20" i="37" s="1"/>
  <c r="L20" i="37"/>
  <c r="K20" i="37"/>
  <c r="AX20" i="37" s="1"/>
  <c r="J20" i="37"/>
  <c r="AW20" i="37" s="1"/>
  <c r="I20" i="37"/>
  <c r="AV20" i="37" s="1"/>
  <c r="H20" i="37"/>
  <c r="G20" i="37"/>
  <c r="F20" i="37"/>
  <c r="AR19" i="37"/>
  <c r="BX19" i="37" s="1"/>
  <c r="AQ19" i="37"/>
  <c r="AP19" i="37"/>
  <c r="AK19" i="37"/>
  <c r="AJ19" i="37"/>
  <c r="AI19" i="37"/>
  <c r="AH19" i="37"/>
  <c r="AC19" i="37"/>
  <c r="AB19" i="37"/>
  <c r="AA19" i="37"/>
  <c r="Z19" i="37"/>
  <c r="Y19" i="37"/>
  <c r="X19" i="37"/>
  <c r="W19" i="37"/>
  <c r="V19" i="37"/>
  <c r="U19" i="37"/>
  <c r="T19" i="37"/>
  <c r="BG19" i="37" s="1"/>
  <c r="S19" i="37"/>
  <c r="BF19" i="37" s="1"/>
  <c r="R19" i="37"/>
  <c r="BE19" i="37" s="1"/>
  <c r="Q19" i="37"/>
  <c r="P19" i="37"/>
  <c r="O19" i="37"/>
  <c r="N19" i="37"/>
  <c r="M19" i="37"/>
  <c r="AZ19" i="37" s="1"/>
  <c r="L19" i="37"/>
  <c r="K19" i="37"/>
  <c r="J19" i="37"/>
  <c r="I19" i="37"/>
  <c r="H19" i="37"/>
  <c r="AU19" i="37" s="1"/>
  <c r="G19" i="37"/>
  <c r="F19" i="37"/>
  <c r="AS19" i="37" s="1"/>
  <c r="AY18" i="37"/>
  <c r="AR18" i="37"/>
  <c r="AQ18" i="37"/>
  <c r="AP18" i="37"/>
  <c r="AK18" i="37"/>
  <c r="AJ18" i="37"/>
  <c r="BW18" i="37" s="1"/>
  <c r="AI18" i="37"/>
  <c r="BV18" i="37" s="1"/>
  <c r="AH18" i="37"/>
  <c r="AC18" i="37"/>
  <c r="AB18" i="37"/>
  <c r="AA18" i="37"/>
  <c r="Z18" i="37"/>
  <c r="Y18" i="37"/>
  <c r="BL18" i="37" s="1"/>
  <c r="X18" i="37"/>
  <c r="W18" i="37"/>
  <c r="BJ18" i="37" s="1"/>
  <c r="V18" i="37"/>
  <c r="BI18" i="37" s="1"/>
  <c r="U18" i="37"/>
  <c r="T18" i="37"/>
  <c r="S18" i="37"/>
  <c r="BF18" i="37" s="1"/>
  <c r="R18" i="37"/>
  <c r="Q18" i="37"/>
  <c r="BD18" i="37" s="1"/>
  <c r="P18" i="37"/>
  <c r="O18" i="37"/>
  <c r="N18" i="37"/>
  <c r="BA18" i="37" s="1"/>
  <c r="M18" i="37"/>
  <c r="L18" i="37"/>
  <c r="K18" i="37"/>
  <c r="J18" i="37"/>
  <c r="I18" i="37"/>
  <c r="AV18" i="37" s="1"/>
  <c r="H18" i="37"/>
  <c r="AU18" i="37" s="1"/>
  <c r="G18" i="37"/>
  <c r="AT18" i="37" s="1"/>
  <c r="F18" i="37"/>
  <c r="AS18" i="37" s="1"/>
  <c r="AR17" i="37"/>
  <c r="AQ17" i="37"/>
  <c r="AP17" i="37"/>
  <c r="AK17" i="37"/>
  <c r="AJ17" i="37"/>
  <c r="BW17" i="37" s="1"/>
  <c r="AI17" i="37"/>
  <c r="BV17" i="37" s="1"/>
  <c r="AH17" i="37"/>
  <c r="AC17" i="37"/>
  <c r="AB17" i="37"/>
  <c r="BO17" i="37" s="1"/>
  <c r="AA17" i="37"/>
  <c r="Z17" i="37"/>
  <c r="BM17" i="37" s="1"/>
  <c r="Y17" i="37"/>
  <c r="BL17" i="37" s="1"/>
  <c r="X17" i="37"/>
  <c r="BK17" i="37" s="1"/>
  <c r="W17" i="37"/>
  <c r="BJ17" i="37" s="1"/>
  <c r="V17" i="37"/>
  <c r="U17" i="37"/>
  <c r="T17" i="37"/>
  <c r="BG17" i="37" s="1"/>
  <c r="S17" i="37"/>
  <c r="BF17" i="37" s="1"/>
  <c r="R17" i="37"/>
  <c r="BE17" i="37" s="1"/>
  <c r="Q17" i="37"/>
  <c r="BD17" i="37" s="1"/>
  <c r="P17" i="37"/>
  <c r="BC17" i="37" s="1"/>
  <c r="O17" i="37"/>
  <c r="BB17" i="37" s="1"/>
  <c r="N17" i="37"/>
  <c r="M17" i="37"/>
  <c r="L17" i="37"/>
  <c r="AY17" i="37" s="1"/>
  <c r="K17" i="37"/>
  <c r="J17" i="37"/>
  <c r="AW17" i="37" s="1"/>
  <c r="I17" i="37"/>
  <c r="AV17" i="37" s="1"/>
  <c r="H17" i="37"/>
  <c r="AU17" i="37" s="1"/>
  <c r="G17" i="37"/>
  <c r="AT17" i="37" s="1"/>
  <c r="F17" i="37"/>
  <c r="AS17" i="37" s="1"/>
  <c r="AR16" i="37"/>
  <c r="AQ16" i="37"/>
  <c r="BK16" i="37" s="1"/>
  <c r="AP16" i="37"/>
  <c r="AO16" i="37"/>
  <c r="CB16" i="37" s="1"/>
  <c r="AK16" i="37"/>
  <c r="BX16" i="37" s="1"/>
  <c r="AJ16" i="37"/>
  <c r="AI16" i="37"/>
  <c r="AH16" i="37"/>
  <c r="AC16" i="37"/>
  <c r="BP16" i="37" s="1"/>
  <c r="AB16" i="37"/>
  <c r="AA16" i="37"/>
  <c r="BN16" i="37" s="1"/>
  <c r="Z16" i="37"/>
  <c r="BM16" i="37" s="1"/>
  <c r="Y16" i="37"/>
  <c r="BL16" i="37" s="1"/>
  <c r="X16" i="37"/>
  <c r="W16" i="37"/>
  <c r="V16" i="37"/>
  <c r="U16" i="37"/>
  <c r="T16" i="37"/>
  <c r="S16" i="37"/>
  <c r="BF16" i="37" s="1"/>
  <c r="R16" i="37"/>
  <c r="BE16" i="37" s="1"/>
  <c r="Q16" i="37"/>
  <c r="BD16" i="37" s="1"/>
  <c r="P16" i="37"/>
  <c r="O16" i="37"/>
  <c r="N16" i="37"/>
  <c r="M16" i="37"/>
  <c r="L16" i="37"/>
  <c r="AY16" i="37" s="1"/>
  <c r="K16" i="37"/>
  <c r="AX16" i="37" s="1"/>
  <c r="J16" i="37"/>
  <c r="AW16" i="37" s="1"/>
  <c r="I16" i="37"/>
  <c r="H16" i="37"/>
  <c r="G16" i="37"/>
  <c r="F16" i="37"/>
  <c r="AR15" i="37"/>
  <c r="AQ15" i="37"/>
  <c r="AP15" i="37"/>
  <c r="AK15" i="37"/>
  <c r="AJ15" i="37"/>
  <c r="AI15" i="37"/>
  <c r="AH15" i="37"/>
  <c r="BU15" i="37" s="1"/>
  <c r="AC15" i="37"/>
  <c r="BP15" i="37" s="1"/>
  <c r="AB15" i="37"/>
  <c r="BO15" i="37" s="1"/>
  <c r="AA15" i="37"/>
  <c r="Z15" i="37"/>
  <c r="Y15" i="37"/>
  <c r="X15" i="37"/>
  <c r="W15" i="37"/>
  <c r="V15" i="37"/>
  <c r="U15" i="37"/>
  <c r="T15" i="37"/>
  <c r="S15" i="37"/>
  <c r="R15" i="37"/>
  <c r="Q15" i="37"/>
  <c r="P15" i="37"/>
  <c r="O15" i="37"/>
  <c r="N15" i="37"/>
  <c r="M15" i="37"/>
  <c r="AZ15" i="37" s="1"/>
  <c r="L15" i="37"/>
  <c r="AY15" i="37" s="1"/>
  <c r="K15" i="37"/>
  <c r="J15" i="37"/>
  <c r="I15" i="37"/>
  <c r="H15" i="37"/>
  <c r="G15" i="37"/>
  <c r="F15" i="37"/>
  <c r="AS15" i="37" s="1"/>
  <c r="AR14" i="37"/>
  <c r="AQ14" i="37"/>
  <c r="AP14" i="37"/>
  <c r="AK14" i="37"/>
  <c r="AJ14" i="37"/>
  <c r="AI14" i="37"/>
  <c r="BV14" i="37" s="1"/>
  <c r="AH14" i="37"/>
  <c r="BU14" i="37" s="1"/>
  <c r="AC14" i="37"/>
  <c r="BP14" i="37" s="1"/>
  <c r="AB14" i="37"/>
  <c r="BO14" i="37" s="1"/>
  <c r="AA14" i="37"/>
  <c r="Z14" i="37"/>
  <c r="Y14" i="37"/>
  <c r="X14" i="37"/>
  <c r="W14" i="37"/>
  <c r="V14" i="37"/>
  <c r="BI14" i="37" s="1"/>
  <c r="U14" i="37"/>
  <c r="BH14" i="37" s="1"/>
  <c r="T14" i="37"/>
  <c r="BG14" i="37" s="1"/>
  <c r="S14" i="37"/>
  <c r="BF14" i="37" s="1"/>
  <c r="R14" i="37"/>
  <c r="BE14" i="37" s="1"/>
  <c r="Q14" i="37"/>
  <c r="P14" i="37"/>
  <c r="O14" i="37"/>
  <c r="N14" i="37"/>
  <c r="BA14" i="37" s="1"/>
  <c r="M14" i="37"/>
  <c r="AZ14" i="37" s="1"/>
  <c r="L14" i="37"/>
  <c r="AY14" i="37" s="1"/>
  <c r="K14" i="37"/>
  <c r="J14" i="37"/>
  <c r="I14" i="37"/>
  <c r="H14" i="37"/>
  <c r="AU14" i="37" s="1"/>
  <c r="G14" i="37"/>
  <c r="AT14" i="37" s="1"/>
  <c r="F14" i="37"/>
  <c r="AS14" i="37" s="1"/>
  <c r="BU13" i="37"/>
  <c r="AW13" i="37"/>
  <c r="AR13" i="37"/>
  <c r="AQ13" i="37"/>
  <c r="AP13" i="37"/>
  <c r="AK13" i="37"/>
  <c r="AJ13" i="37"/>
  <c r="BW13" i="37" s="1"/>
  <c r="AI13" i="37"/>
  <c r="BV13" i="37" s="1"/>
  <c r="AH13" i="37"/>
  <c r="AC13" i="37"/>
  <c r="AB13" i="37"/>
  <c r="BO13" i="37" s="1"/>
  <c r="AA13" i="37"/>
  <c r="BN13" i="37" s="1"/>
  <c r="Z13" i="37"/>
  <c r="Y13" i="37"/>
  <c r="X13" i="37"/>
  <c r="BK13" i="37" s="1"/>
  <c r="W13" i="37"/>
  <c r="BJ13" i="37" s="1"/>
  <c r="V13" i="37"/>
  <c r="BI13" i="37" s="1"/>
  <c r="U13" i="37"/>
  <c r="T13" i="37"/>
  <c r="S13" i="37"/>
  <c r="BF13" i="37" s="1"/>
  <c r="R13" i="37"/>
  <c r="Q13" i="37"/>
  <c r="P13" i="37"/>
  <c r="BC13" i="37" s="1"/>
  <c r="O13" i="37"/>
  <c r="BB13" i="37" s="1"/>
  <c r="N13" i="37"/>
  <c r="BA13" i="37" s="1"/>
  <c r="M13" i="37"/>
  <c r="L13" i="37"/>
  <c r="AY13" i="37" s="1"/>
  <c r="K13" i="37"/>
  <c r="AX13" i="37" s="1"/>
  <c r="J13" i="37"/>
  <c r="I13" i="37"/>
  <c r="AV13" i="37" s="1"/>
  <c r="H13" i="37"/>
  <c r="AU13" i="37" s="1"/>
  <c r="G13" i="37"/>
  <c r="AT13" i="37" s="1"/>
  <c r="F13" i="37"/>
  <c r="AS13" i="37" s="1"/>
  <c r="AR12" i="37"/>
  <c r="AQ12" i="37"/>
  <c r="AP12" i="37"/>
  <c r="AK12" i="37"/>
  <c r="AJ12" i="37"/>
  <c r="AI12" i="37"/>
  <c r="BV12" i="37" s="1"/>
  <c r="AH12" i="37"/>
  <c r="BU12" i="37" s="1"/>
  <c r="AC12" i="37"/>
  <c r="AB12" i="37"/>
  <c r="AA12" i="37"/>
  <c r="BN12" i="37" s="1"/>
  <c r="Z12" i="37"/>
  <c r="Y12" i="37"/>
  <c r="BL12" i="37" s="1"/>
  <c r="X12" i="37"/>
  <c r="BK12" i="37" s="1"/>
  <c r="W12" i="37"/>
  <c r="BJ12" i="37" s="1"/>
  <c r="V12" i="37"/>
  <c r="BI12" i="37" s="1"/>
  <c r="U12" i="37"/>
  <c r="T12" i="37"/>
  <c r="S12" i="37"/>
  <c r="BF12" i="37" s="1"/>
  <c r="R12" i="37"/>
  <c r="Q12" i="37"/>
  <c r="BD12" i="37" s="1"/>
  <c r="P12" i="37"/>
  <c r="BC12" i="37" s="1"/>
  <c r="O12" i="37"/>
  <c r="BB12" i="37" s="1"/>
  <c r="N12" i="37"/>
  <c r="BA12" i="37" s="1"/>
  <c r="M12" i="37"/>
  <c r="L12" i="37"/>
  <c r="K12" i="37"/>
  <c r="AX12" i="37" s="1"/>
  <c r="J12" i="37"/>
  <c r="I12" i="37"/>
  <c r="AV12" i="37" s="1"/>
  <c r="H12" i="37"/>
  <c r="AU12" i="37" s="1"/>
  <c r="G12" i="37"/>
  <c r="AT12" i="37" s="1"/>
  <c r="F12" i="37"/>
  <c r="AS12" i="37" s="1"/>
  <c r="AR11" i="37"/>
  <c r="AQ11" i="37"/>
  <c r="AP11" i="37"/>
  <c r="AK11" i="37"/>
  <c r="BX11" i="37" s="1"/>
  <c r="AJ11" i="37"/>
  <c r="BW11" i="37" s="1"/>
  <c r="AI11" i="37"/>
  <c r="BV11" i="37" s="1"/>
  <c r="AH11" i="37"/>
  <c r="BU11" i="37" s="1"/>
  <c r="AC11" i="37"/>
  <c r="BP11" i="37" s="1"/>
  <c r="AB11" i="37"/>
  <c r="BO11" i="37" s="1"/>
  <c r="AA11" i="37"/>
  <c r="BN11" i="37" s="1"/>
  <c r="Z11" i="37"/>
  <c r="BM11" i="37" s="1"/>
  <c r="Y11" i="37"/>
  <c r="BL11" i="37" s="1"/>
  <c r="X11" i="37"/>
  <c r="BK11" i="37" s="1"/>
  <c r="W11" i="37"/>
  <c r="BJ11" i="37" s="1"/>
  <c r="V11" i="37"/>
  <c r="BI11" i="37" s="1"/>
  <c r="U11" i="37"/>
  <c r="BH11" i="37" s="1"/>
  <c r="T11" i="37"/>
  <c r="S11" i="37"/>
  <c r="R11" i="37"/>
  <c r="BE11" i="37" s="1"/>
  <c r="Q11" i="37"/>
  <c r="BD11" i="37" s="1"/>
  <c r="P11" i="37"/>
  <c r="BC11" i="37" s="1"/>
  <c r="O11" i="37"/>
  <c r="BB11" i="37" s="1"/>
  <c r="N11" i="37"/>
  <c r="BA11" i="37" s="1"/>
  <c r="M11" i="37"/>
  <c r="AZ11" i="37" s="1"/>
  <c r="L11" i="37"/>
  <c r="AY11" i="37" s="1"/>
  <c r="K11" i="37"/>
  <c r="AX11" i="37" s="1"/>
  <c r="J11" i="37"/>
  <c r="AW11" i="37" s="1"/>
  <c r="I11" i="37"/>
  <c r="AV11" i="37" s="1"/>
  <c r="H11" i="37"/>
  <c r="G11" i="37"/>
  <c r="F11" i="37"/>
  <c r="AR10" i="37"/>
  <c r="AQ10" i="37"/>
  <c r="AP10" i="37"/>
  <c r="AO10" i="37"/>
  <c r="CB10" i="37" s="1"/>
  <c r="AK10" i="37"/>
  <c r="BX10" i="37" s="1"/>
  <c r="AJ10" i="37"/>
  <c r="AI10" i="37"/>
  <c r="AH10" i="37"/>
  <c r="AC10" i="37"/>
  <c r="BP10" i="37" s="1"/>
  <c r="AB10" i="37"/>
  <c r="BO10" i="37" s="1"/>
  <c r="AA10" i="37"/>
  <c r="BN10" i="37" s="1"/>
  <c r="Z10" i="37"/>
  <c r="BM10" i="37" s="1"/>
  <c r="Y10" i="37"/>
  <c r="BL10" i="37" s="1"/>
  <c r="X10" i="37"/>
  <c r="W10" i="37"/>
  <c r="V10" i="37"/>
  <c r="U10" i="37"/>
  <c r="T10" i="37"/>
  <c r="S10" i="37"/>
  <c r="R10" i="37"/>
  <c r="BE10" i="37" s="1"/>
  <c r="Q10" i="37"/>
  <c r="BD10" i="37" s="1"/>
  <c r="P10" i="37"/>
  <c r="O10" i="37"/>
  <c r="N10" i="37"/>
  <c r="M10" i="37"/>
  <c r="AZ10" i="37" s="1"/>
  <c r="L10" i="37"/>
  <c r="AY10" i="37" s="1"/>
  <c r="K10" i="37"/>
  <c r="AX10" i="37" s="1"/>
  <c r="J10" i="37"/>
  <c r="AW10" i="37" s="1"/>
  <c r="I10" i="37"/>
  <c r="AV10" i="37" s="1"/>
  <c r="H10" i="37"/>
  <c r="G10" i="37"/>
  <c r="F10" i="37"/>
  <c r="AR9" i="37"/>
  <c r="BD9" i="37" s="1"/>
  <c r="AQ9" i="37"/>
  <c r="AP9" i="37"/>
  <c r="AK9" i="37"/>
  <c r="AJ9" i="37"/>
  <c r="AI9" i="37"/>
  <c r="AH9" i="37"/>
  <c r="BU9" i="37" s="1"/>
  <c r="AC9" i="37"/>
  <c r="AB9" i="37"/>
  <c r="BO9" i="37" s="1"/>
  <c r="AA9" i="37"/>
  <c r="Z9" i="37"/>
  <c r="Y9" i="37"/>
  <c r="X9" i="37"/>
  <c r="W9" i="37"/>
  <c r="V9" i="37"/>
  <c r="U9" i="37"/>
  <c r="BH9" i="37" s="1"/>
  <c r="T9" i="37"/>
  <c r="BG9" i="37" s="1"/>
  <c r="S9" i="37"/>
  <c r="BF9" i="37" s="1"/>
  <c r="R9" i="37"/>
  <c r="BE9" i="37" s="1"/>
  <c r="Q9" i="37"/>
  <c r="P9" i="37"/>
  <c r="O9" i="37"/>
  <c r="N9" i="37"/>
  <c r="M9" i="37"/>
  <c r="L9" i="37"/>
  <c r="AY9" i="37" s="1"/>
  <c r="K9" i="37"/>
  <c r="J9" i="37"/>
  <c r="I9" i="37"/>
  <c r="H9" i="37"/>
  <c r="G9" i="37"/>
  <c r="AT9" i="37" s="1"/>
  <c r="F9" i="37"/>
  <c r="AR8" i="37"/>
  <c r="AQ8" i="37"/>
  <c r="AP8" i="37"/>
  <c r="AK8" i="37"/>
  <c r="BX8" i="37" s="1"/>
  <c r="AJ8" i="37"/>
  <c r="AI8" i="37"/>
  <c r="BV8" i="37" s="1"/>
  <c r="AH8" i="37"/>
  <c r="AC8" i="37"/>
  <c r="BP8" i="37" s="1"/>
  <c r="AB8" i="37"/>
  <c r="AA8" i="37"/>
  <c r="Z8" i="37"/>
  <c r="BM8" i="37" s="1"/>
  <c r="Y8" i="37"/>
  <c r="BL8" i="37" s="1"/>
  <c r="X8" i="37"/>
  <c r="W8" i="37"/>
  <c r="BJ8" i="37" s="1"/>
  <c r="V8" i="37"/>
  <c r="U8" i="37"/>
  <c r="T8" i="37"/>
  <c r="BG8" i="37" s="1"/>
  <c r="S8" i="37"/>
  <c r="BF8" i="37" s="1"/>
  <c r="R8" i="37"/>
  <c r="BE8" i="37" s="1"/>
  <c r="Q8" i="37"/>
  <c r="BD8" i="37" s="1"/>
  <c r="P8" i="37"/>
  <c r="O8" i="37"/>
  <c r="BB8" i="37" s="1"/>
  <c r="N8" i="37"/>
  <c r="M8" i="37"/>
  <c r="AZ8" i="37" s="1"/>
  <c r="L8" i="37"/>
  <c r="K8" i="37"/>
  <c r="J8" i="37"/>
  <c r="AW8" i="37" s="1"/>
  <c r="I8" i="37"/>
  <c r="H8" i="37"/>
  <c r="AU8" i="37" s="1"/>
  <c r="G8" i="37"/>
  <c r="AT8" i="37" s="1"/>
  <c r="F8" i="37"/>
  <c r="AS8" i="37" s="1"/>
  <c r="AR7" i="37"/>
  <c r="AQ7" i="37"/>
  <c r="AP7" i="37"/>
  <c r="AK7" i="37"/>
  <c r="BX7" i="37" s="1"/>
  <c r="AJ7" i="37"/>
  <c r="AI7" i="37"/>
  <c r="BV7" i="37" s="1"/>
  <c r="AH7" i="37"/>
  <c r="AC7" i="37"/>
  <c r="BP7" i="37" s="1"/>
  <c r="AB7" i="37"/>
  <c r="AA7" i="37"/>
  <c r="Z7" i="37"/>
  <c r="BM7" i="37" s="1"/>
  <c r="Y7" i="37"/>
  <c r="BL7" i="37" s="1"/>
  <c r="X7" i="37"/>
  <c r="BK7" i="37" s="1"/>
  <c r="W7" i="37"/>
  <c r="BJ7" i="37" s="1"/>
  <c r="V7" i="37"/>
  <c r="U7" i="37"/>
  <c r="T7" i="37"/>
  <c r="S7" i="37"/>
  <c r="R7" i="37"/>
  <c r="BE7" i="37" s="1"/>
  <c r="Q7" i="37"/>
  <c r="BD7" i="37" s="1"/>
  <c r="P7" i="37"/>
  <c r="BC7" i="37" s="1"/>
  <c r="O7" i="37"/>
  <c r="BB7" i="37" s="1"/>
  <c r="N7" i="37"/>
  <c r="M7" i="37"/>
  <c r="AZ7" i="37" s="1"/>
  <c r="L7" i="37"/>
  <c r="K7" i="37"/>
  <c r="J7" i="37"/>
  <c r="AW7" i="37" s="1"/>
  <c r="I7" i="37"/>
  <c r="AV7" i="37" s="1"/>
  <c r="H7" i="37"/>
  <c r="AU7" i="37" s="1"/>
  <c r="G7" i="37"/>
  <c r="AT7" i="37" s="1"/>
  <c r="F7" i="37"/>
  <c r="AS7" i="37" s="1"/>
  <c r="AR6" i="37"/>
  <c r="AQ6" i="37"/>
  <c r="AP6" i="37"/>
  <c r="AK6" i="37"/>
  <c r="BX6" i="37" s="1"/>
  <c r="AJ6" i="37"/>
  <c r="BW6" i="37" s="1"/>
  <c r="AI6" i="37"/>
  <c r="BV6" i="37" s="1"/>
  <c r="AH6" i="37"/>
  <c r="AC6" i="37"/>
  <c r="BP6" i="37" s="1"/>
  <c r="AB6" i="37"/>
  <c r="BO6" i="37" s="1"/>
  <c r="AA6" i="37"/>
  <c r="Z6" i="37"/>
  <c r="BM6" i="37" s="1"/>
  <c r="Y6" i="37"/>
  <c r="BL6" i="37" s="1"/>
  <c r="X6" i="37"/>
  <c r="BK6" i="37" s="1"/>
  <c r="W6" i="37"/>
  <c r="V6" i="37"/>
  <c r="U6" i="37"/>
  <c r="T6" i="37"/>
  <c r="BG6" i="37" s="1"/>
  <c r="S6" i="37"/>
  <c r="BF6" i="37" s="1"/>
  <c r="R6" i="37"/>
  <c r="BE6" i="37" s="1"/>
  <c r="Q6" i="37"/>
  <c r="BD6" i="37" s="1"/>
  <c r="P6" i="37"/>
  <c r="BC6" i="37" s="1"/>
  <c r="O6" i="37"/>
  <c r="N6" i="37"/>
  <c r="M6" i="37"/>
  <c r="AZ6" i="37" s="1"/>
  <c r="L6" i="37"/>
  <c r="AY6" i="37" s="1"/>
  <c r="K6" i="37"/>
  <c r="J6" i="37"/>
  <c r="AW6" i="37" s="1"/>
  <c r="I6" i="37"/>
  <c r="AV6" i="37" s="1"/>
  <c r="H6" i="37"/>
  <c r="AU6" i="37" s="1"/>
  <c r="G6" i="37"/>
  <c r="AT6" i="37" s="1"/>
  <c r="F6" i="37"/>
  <c r="AS6" i="37" s="1"/>
  <c r="AR5" i="37"/>
  <c r="AQ5" i="37"/>
  <c r="BK5" i="37" s="1"/>
  <c r="AP5" i="37"/>
  <c r="AO5" i="37"/>
  <c r="AK5" i="37"/>
  <c r="AJ5" i="37"/>
  <c r="AI5" i="37"/>
  <c r="AH5" i="37"/>
  <c r="AC5" i="37"/>
  <c r="AB5" i="37"/>
  <c r="BO5" i="37" s="1"/>
  <c r="AA5" i="37"/>
  <c r="BN5" i="37" s="1"/>
  <c r="Z5" i="37"/>
  <c r="Y5" i="37"/>
  <c r="X5" i="37"/>
  <c r="W5" i="37"/>
  <c r="V5" i="37"/>
  <c r="U5" i="37"/>
  <c r="T5" i="37"/>
  <c r="S5" i="37"/>
  <c r="BF5" i="37" s="1"/>
  <c r="R5" i="37"/>
  <c r="BE5" i="37" s="1"/>
  <c r="Q5" i="37"/>
  <c r="P5" i="37"/>
  <c r="O5" i="37"/>
  <c r="N5" i="37"/>
  <c r="M5" i="37"/>
  <c r="L5" i="37"/>
  <c r="AY5" i="37" s="1"/>
  <c r="K5" i="37"/>
  <c r="AX5" i="37" s="1"/>
  <c r="J5" i="37"/>
  <c r="I5" i="37"/>
  <c r="AV5" i="37" s="1"/>
  <c r="H5" i="37"/>
  <c r="G5" i="37"/>
  <c r="F5" i="37"/>
  <c r="AO11" i="37" l="1"/>
  <c r="CB11" i="37" s="1"/>
  <c r="AO20" i="37"/>
  <c r="CB20" i="37" s="1"/>
  <c r="AO8" i="37"/>
  <c r="CB8" i="37" s="1"/>
  <c r="BH23" i="37"/>
  <c r="BG29" i="37"/>
  <c r="AO32" i="37"/>
  <c r="AY19" i="37"/>
  <c r="BH22" i="37"/>
  <c r="BG23" i="37"/>
  <c r="AO30" i="37"/>
  <c r="CB30" i="37" s="1"/>
  <c r="AO6" i="37"/>
  <c r="CB6" i="37" s="1"/>
  <c r="BV9" i="37"/>
  <c r="BA15" i="37"/>
  <c r="AO17" i="37"/>
  <c r="CB17" i="37" s="1"/>
  <c r="BA19" i="37"/>
  <c r="BG24" i="37"/>
  <c r="AO31" i="37"/>
  <c r="CB5" i="37"/>
  <c r="AX6" i="37"/>
  <c r="BN6" i="37"/>
  <c r="AX7" i="37"/>
  <c r="BN7" i="37"/>
  <c r="AX8" i="37"/>
  <c r="BN8" i="37"/>
  <c r="AU9" i="37"/>
  <c r="BC9" i="37"/>
  <c r="BK9" i="37"/>
  <c r="BW9" i="37"/>
  <c r="BH10" i="37"/>
  <c r="BG11" i="37"/>
  <c r="AW12" i="37"/>
  <c r="BE12" i="37"/>
  <c r="BM12" i="37"/>
  <c r="AO12" i="37"/>
  <c r="CB12" i="37" s="1"/>
  <c r="BE13" i="37"/>
  <c r="BM13" i="37"/>
  <c r="AO13" i="37"/>
  <c r="CB13" i="37" s="1"/>
  <c r="BC14" i="37"/>
  <c r="BK14" i="37"/>
  <c r="BW14" i="37"/>
  <c r="AT15" i="37"/>
  <c r="BB15" i="37"/>
  <c r="BJ15" i="37"/>
  <c r="BV15" i="37"/>
  <c r="AX17" i="37"/>
  <c r="BN17" i="37"/>
  <c r="BE18" i="37"/>
  <c r="AO18" i="37"/>
  <c r="CB18" i="37" s="1"/>
  <c r="BV19" i="37"/>
  <c r="BG20" i="37"/>
  <c r="BV21" i="37"/>
  <c r="AT22" i="37"/>
  <c r="BB22" i="37"/>
  <c r="BJ22" i="37"/>
  <c r="BV22" i="37"/>
  <c r="AS23" i="37"/>
  <c r="BA23" i="37"/>
  <c r="BI23" i="37"/>
  <c r="BU23" i="37"/>
  <c r="BH24" i="37"/>
  <c r="BP24" i="37"/>
  <c r="BH25" i="37"/>
  <c r="BE26" i="37"/>
  <c r="AO26" i="37"/>
  <c r="CB26" i="37" s="1"/>
  <c r="AO27" i="37"/>
  <c r="CB27" i="37" s="1"/>
  <c r="BH29" i="37"/>
  <c r="CB29" i="37"/>
  <c r="BW30" i="37"/>
  <c r="BH15" i="37"/>
  <c r="AZ21" i="37"/>
  <c r="BP22" i="37"/>
  <c r="BG5" i="37"/>
  <c r="AO7" i="37"/>
  <c r="CB7" i="37" s="1"/>
  <c r="BB9" i="37"/>
  <c r="BI15" i="37"/>
  <c r="BD19" i="37"/>
  <c r="BA22" i="37"/>
  <c r="BW8" i="37"/>
  <c r="BL9" i="37"/>
  <c r="AS10" i="37"/>
  <c r="BA10" i="37"/>
  <c r="BI10" i="37"/>
  <c r="BU10" i="37"/>
  <c r="AV14" i="37"/>
  <c r="BD14" i="37"/>
  <c r="BL14" i="37"/>
  <c r="BX14" i="37"/>
  <c r="AU15" i="37"/>
  <c r="BC15" i="37"/>
  <c r="BK15" i="37"/>
  <c r="BW15" i="37"/>
  <c r="BU16" i="37"/>
  <c r="BC19" i="37"/>
  <c r="BK19" i="37"/>
  <c r="BW19" i="37"/>
  <c r="BC22" i="37"/>
  <c r="BK22" i="37"/>
  <c r="AT23" i="37"/>
  <c r="BB23" i="37"/>
  <c r="BJ23" i="37"/>
  <c r="AS24" i="37"/>
  <c r="BU24" i="37"/>
  <c r="AS25" i="37"/>
  <c r="BA25" i="37"/>
  <c r="BI25" i="37"/>
  <c r="BL28" i="37"/>
  <c r="BX28" i="37"/>
  <c r="AS29" i="37"/>
  <c r="BA29" i="37"/>
  <c r="BU29" i="37"/>
  <c r="BG10" i="37"/>
  <c r="BI19" i="37"/>
  <c r="BU22" i="37"/>
  <c r="AX22" i="37"/>
  <c r="BG25" i="37"/>
  <c r="BA5" i="37"/>
  <c r="BI5" i="37"/>
  <c r="BH5" i="37"/>
  <c r="BH7" i="37"/>
  <c r="BH8" i="37"/>
  <c r="AW9" i="37"/>
  <c r="BM9" i="37"/>
  <c r="AO9" i="37"/>
  <c r="CB9" i="37" s="1"/>
  <c r="AT10" i="37"/>
  <c r="BB10" i="37"/>
  <c r="BJ10" i="37"/>
  <c r="BV10" i="37"/>
  <c r="AS11" i="37"/>
  <c r="BG12" i="37"/>
  <c r="BG13" i="37"/>
  <c r="AW14" i="37"/>
  <c r="BM14" i="37"/>
  <c r="AO14" i="37"/>
  <c r="CB14" i="37" s="1"/>
  <c r="AV15" i="37"/>
  <c r="BD15" i="37"/>
  <c r="BL15" i="37"/>
  <c r="BX15" i="37"/>
  <c r="AT16" i="37"/>
  <c r="BB16" i="37"/>
  <c r="BJ16" i="37"/>
  <c r="BV16" i="37"/>
  <c r="BH17" i="37"/>
  <c r="BX17" i="37"/>
  <c r="BG18" i="37"/>
  <c r="AV19" i="37"/>
  <c r="BL19" i="37"/>
  <c r="AS20" i="37"/>
  <c r="BX21" i="37"/>
  <c r="AV22" i="37"/>
  <c r="BD22" i="37"/>
  <c r="BL22" i="37"/>
  <c r="BX22" i="37"/>
  <c r="AU23" i="37"/>
  <c r="BC23" i="37"/>
  <c r="BK23" i="37"/>
  <c r="BW23" i="37"/>
  <c r="AT24" i="37"/>
  <c r="BB24" i="37"/>
  <c r="BJ24" i="37"/>
  <c r="BV24" i="37"/>
  <c r="AT25" i="37"/>
  <c r="BB25" i="37"/>
  <c r="BJ25" i="37"/>
  <c r="BG26" i="37"/>
  <c r="BW26" i="37"/>
  <c r="BG27" i="37"/>
  <c r="AO28" i="37"/>
  <c r="CB28" i="37" s="1"/>
  <c r="AT29" i="37"/>
  <c r="BB29" i="37"/>
  <c r="BJ29" i="37"/>
  <c r="BV29" i="37"/>
  <c r="BU30" i="37"/>
  <c r="BP32" i="37"/>
  <c r="BP21" i="37"/>
  <c r="BJ9" i="37"/>
  <c r="BG16" i="37"/>
  <c r="BI22" i="37"/>
  <c r="AS5" i="37"/>
  <c r="AV9" i="37"/>
  <c r="AT5" i="37"/>
  <c r="BB5" i="37"/>
  <c r="BJ5" i="37"/>
  <c r="BV5" i="37"/>
  <c r="BH6" i="37"/>
  <c r="AU5" i="37"/>
  <c r="BC5" i="37"/>
  <c r="BW5" i="37"/>
  <c r="BA6" i="37"/>
  <c r="BI6" i="37"/>
  <c r="BU6" i="37"/>
  <c r="BA7" i="37"/>
  <c r="BI7" i="37"/>
  <c r="BU7" i="37"/>
  <c r="BA8" i="37"/>
  <c r="BI8" i="37"/>
  <c r="BU8" i="37"/>
  <c r="AX9" i="37"/>
  <c r="BN9" i="37"/>
  <c r="AU10" i="37"/>
  <c r="BC10" i="37"/>
  <c r="BK10" i="37"/>
  <c r="BW10" i="37"/>
  <c r="BH13" i="37"/>
  <c r="AX14" i="37"/>
  <c r="BN14" i="37"/>
  <c r="AW15" i="37"/>
  <c r="BE15" i="37"/>
  <c r="BM15" i="37"/>
  <c r="AO15" i="37"/>
  <c r="CB15" i="37" s="1"/>
  <c r="BA17" i="37"/>
  <c r="BI17" i="37"/>
  <c r="BU17" i="37"/>
  <c r="AO19" i="37"/>
  <c r="CB19" i="37" s="1"/>
  <c r="AT20" i="37"/>
  <c r="AW21" i="37"/>
  <c r="BM21" i="37"/>
  <c r="AW22" i="37"/>
  <c r="BE22" i="37"/>
  <c r="BM22" i="37"/>
  <c r="AO22" i="37"/>
  <c r="CB22" i="37" s="1"/>
  <c r="AV23" i="37"/>
  <c r="BX23" i="37"/>
  <c r="AU24" i="37"/>
  <c r="BW24" i="37"/>
  <c r="AU25" i="37"/>
  <c r="BC25" i="37"/>
  <c r="BK25" i="37"/>
  <c r="BW25" i="37"/>
  <c r="AU29" i="37"/>
  <c r="BC29" i="37"/>
  <c r="BK29" i="37"/>
  <c r="BW29" i="37"/>
  <c r="AT30" i="37"/>
  <c r="BU31" i="37"/>
  <c r="BU32" i="37"/>
  <c r="BP9" i="37"/>
  <c r="AX15" i="37"/>
  <c r="BN15" i="37"/>
  <c r="AV16" i="37"/>
  <c r="AX19" i="37"/>
  <c r="BN19" i="37"/>
  <c r="AU20" i="37"/>
  <c r="BN22" i="37"/>
  <c r="AW23" i="37"/>
  <c r="BE23" i="37"/>
  <c r="BM23" i="37"/>
  <c r="AO23" i="37"/>
  <c r="CB23" i="37" s="1"/>
  <c r="AV24" i="37"/>
  <c r="AV25" i="37"/>
  <c r="BW28" i="37"/>
  <c r="AV29" i="37"/>
  <c r="BX29" i="37"/>
  <c r="BV31" i="37"/>
  <c r="BV32" i="37"/>
  <c r="BO16" i="37"/>
  <c r="BF25" i="37"/>
  <c r="BF7" i="37"/>
  <c r="AN24" i="37"/>
  <c r="AL24" i="37"/>
  <c r="AN8" i="37"/>
  <c r="AN19" i="37"/>
  <c r="CA19" i="37" s="1"/>
  <c r="AN30" i="37"/>
  <c r="CA30" i="37" s="1"/>
  <c r="AN10" i="37"/>
  <c r="CA10" i="37" s="1"/>
  <c r="AN11" i="37"/>
  <c r="CA11" i="37" s="1"/>
  <c r="AN14" i="37"/>
  <c r="CA14" i="37" s="1"/>
  <c r="AN5" i="37"/>
  <c r="CA5" i="37" s="1"/>
  <c r="AN16" i="37"/>
  <c r="AN20" i="37"/>
  <c r="CA20" i="37" s="1"/>
  <c r="AN12" i="37"/>
  <c r="CA12" i="37" s="1"/>
  <c r="AN7" i="37"/>
  <c r="CA7" i="37" s="1"/>
  <c r="CA48" i="37"/>
  <c r="AN29" i="37"/>
  <c r="CA29" i="37" s="1"/>
  <c r="AN23" i="37"/>
  <c r="CA23" i="37" s="1"/>
  <c r="CA24" i="37"/>
  <c r="AN28" i="37"/>
  <c r="CA28" i="37" s="1"/>
  <c r="AN26" i="37"/>
  <c r="AN9" i="37"/>
  <c r="CA9" i="37" s="1"/>
  <c r="AN13" i="37"/>
  <c r="CA13" i="37" s="1"/>
  <c r="AN18" i="37"/>
  <c r="CA18" i="37" s="1"/>
  <c r="AN21" i="37"/>
  <c r="CA21" i="37" s="1"/>
  <c r="AN31" i="37"/>
  <c r="CA31" i="37" s="1"/>
  <c r="AN22" i="37"/>
  <c r="CA22" i="37" s="1"/>
  <c r="AN15" i="37"/>
  <c r="CA15" i="37" s="1"/>
  <c r="AN6" i="37"/>
  <c r="CA6" i="37" s="1"/>
  <c r="AN27" i="37"/>
  <c r="CA27" i="37" s="1"/>
  <c r="CA40" i="37"/>
  <c r="AN25" i="37"/>
  <c r="CA25" i="37" s="1"/>
  <c r="AN32" i="37"/>
  <c r="CA32" i="37" s="1"/>
  <c r="BX12" i="37"/>
  <c r="BW27" i="37"/>
  <c r="BX33" i="37"/>
  <c r="BU5" i="37"/>
  <c r="BW7" i="37"/>
  <c r="BX18" i="37"/>
  <c r="BW20" i="37"/>
  <c r="BW21" i="37"/>
  <c r="BX27" i="37"/>
  <c r="BX31" i="37"/>
  <c r="BX25" i="37"/>
  <c r="BL21" i="37"/>
  <c r="AZ16" i="37"/>
  <c r="AL14" i="37"/>
  <c r="BY14" i="37" s="1"/>
  <c r="AL5" i="37"/>
  <c r="BY5" i="37" s="1"/>
  <c r="AL6" i="37"/>
  <c r="BY6" i="37" s="1"/>
  <c r="AM31" i="37"/>
  <c r="BZ31" i="37" s="1"/>
  <c r="AM14" i="37"/>
  <c r="BZ14" i="37" s="1"/>
  <c r="AM15" i="37"/>
  <c r="BZ15" i="37" s="1"/>
  <c r="AL20" i="37"/>
  <c r="BY20" i="37" s="1"/>
  <c r="AL27" i="37"/>
  <c r="BY27" i="37" s="1"/>
  <c r="AL11" i="37"/>
  <c r="BY11" i="37" s="1"/>
  <c r="AL25" i="37"/>
  <c r="BY25" i="37" s="1"/>
  <c r="AL32" i="37"/>
  <c r="BY32" i="37" s="1"/>
  <c r="BF10" i="37"/>
  <c r="BG21" i="37"/>
  <c r="AG10" i="37"/>
  <c r="BT10" i="37" s="1"/>
  <c r="AD24" i="37"/>
  <c r="BQ24" i="37" s="1"/>
  <c r="AE25" i="37"/>
  <c r="BR25" i="37" s="1"/>
  <c r="BH12" i="37"/>
  <c r="BF29" i="37"/>
  <c r="BF31" i="37"/>
  <c r="AG31" i="37"/>
  <c r="BT31" i="37" s="1"/>
  <c r="AF8" i="37"/>
  <c r="BS8" i="37" s="1"/>
  <c r="BF22" i="37"/>
  <c r="BF23" i="37"/>
  <c r="AM5" i="37"/>
  <c r="BZ5" i="37" s="1"/>
  <c r="AL23" i="37"/>
  <c r="BY23" i="37" s="1"/>
  <c r="AL26" i="37"/>
  <c r="BY26" i="37" s="1"/>
  <c r="AM28" i="37"/>
  <c r="BZ28" i="37" s="1"/>
  <c r="AL16" i="37"/>
  <c r="BY16" i="37" s="1"/>
  <c r="AM17" i="37"/>
  <c r="BZ17" i="37" s="1"/>
  <c r="AM23" i="37"/>
  <c r="BZ23" i="37" s="1"/>
  <c r="AM26" i="37"/>
  <c r="BZ26" i="37" s="1"/>
  <c r="AM27" i="37"/>
  <c r="BZ27" i="37" s="1"/>
  <c r="AL29" i="37"/>
  <c r="BY29" i="37" s="1"/>
  <c r="AM7" i="37"/>
  <c r="BZ7" i="37" s="1"/>
  <c r="AL9" i="37"/>
  <c r="BY9" i="37" s="1"/>
  <c r="AL10" i="37"/>
  <c r="BY10" i="37" s="1"/>
  <c r="AL13" i="37"/>
  <c r="BY13" i="37" s="1"/>
  <c r="AL8" i="37"/>
  <c r="BY8" i="37" s="1"/>
  <c r="AM9" i="37"/>
  <c r="BZ9" i="37" s="1"/>
  <c r="AM10" i="37"/>
  <c r="BZ10" i="37" s="1"/>
  <c r="AL12" i="37"/>
  <c r="BY12" i="37" s="1"/>
  <c r="AM13" i="37"/>
  <c r="BZ13" i="37" s="1"/>
  <c r="AM16" i="37"/>
  <c r="BZ16" i="37" s="1"/>
  <c r="AM29" i="37"/>
  <c r="BZ29" i="37" s="1"/>
  <c r="AL31" i="37"/>
  <c r="BY31" i="37" s="1"/>
  <c r="BY110" i="37"/>
  <c r="AL7" i="37"/>
  <c r="BY7" i="37" s="1"/>
  <c r="AL17" i="37"/>
  <c r="BY17" i="37" s="1"/>
  <c r="BB6" i="37"/>
  <c r="AM8" i="37"/>
  <c r="BZ8" i="37" s="1"/>
  <c r="AM12" i="37"/>
  <c r="BZ12" i="37" s="1"/>
  <c r="AL21" i="37"/>
  <c r="BY21" i="37" s="1"/>
  <c r="AM20" i="37"/>
  <c r="BZ20" i="37" s="1"/>
  <c r="AM6" i="37"/>
  <c r="BZ6" i="37" s="1"/>
  <c r="AL28" i="37"/>
  <c r="BY28" i="37" s="1"/>
  <c r="AL15" i="37"/>
  <c r="BY15" i="37" s="1"/>
  <c r="AL18" i="37"/>
  <c r="BY18" i="37" s="1"/>
  <c r="AL19" i="37"/>
  <c r="BY19" i="37" s="1"/>
  <c r="AM21" i="37"/>
  <c r="BZ21" i="37" s="1"/>
  <c r="AL22" i="37"/>
  <c r="BY22" i="37" s="1"/>
  <c r="AL30" i="37"/>
  <c r="BY30" i="37" s="1"/>
  <c r="AM32" i="37"/>
  <c r="BZ32" i="37" s="1"/>
  <c r="AL33" i="37"/>
  <c r="BY33" i="37" s="1"/>
  <c r="AM11" i="37"/>
  <c r="BZ11" i="37" s="1"/>
  <c r="AM18" i="37"/>
  <c r="BZ18" i="37" s="1"/>
  <c r="AM19" i="37"/>
  <c r="BZ19" i="37" s="1"/>
  <c r="AM22" i="37"/>
  <c r="BZ22" i="37" s="1"/>
  <c r="AM24" i="37"/>
  <c r="BZ24" i="37" s="1"/>
  <c r="AM30" i="37"/>
  <c r="BZ30" i="37" s="1"/>
  <c r="AE15" i="37"/>
  <c r="AG5" i="37"/>
  <c r="BT5" i="37" s="1"/>
  <c r="AG18" i="37"/>
  <c r="BT18" i="37" s="1"/>
  <c r="AD30" i="37"/>
  <c r="BQ30" i="37" s="1"/>
  <c r="AE32" i="37"/>
  <c r="BR32" i="37" s="1"/>
  <c r="AF12" i="37"/>
  <c r="BS12" i="37" s="1"/>
  <c r="AF14" i="37"/>
  <c r="BS14" i="37" s="1"/>
  <c r="AE31" i="37"/>
  <c r="BR31" i="37" s="1"/>
  <c r="AG28" i="37"/>
  <c r="BT28" i="37" s="1"/>
  <c r="AF33" i="37"/>
  <c r="BS33" i="37" s="1"/>
  <c r="AG25" i="37"/>
  <c r="BT25" i="37" s="1"/>
  <c r="AD16" i="37"/>
  <c r="BQ16" i="37" s="1"/>
  <c r="AD22" i="37"/>
  <c r="BQ22" i="37" s="1"/>
  <c r="AF11" i="37"/>
  <c r="AG24" i="37"/>
  <c r="BT24" i="37" s="1"/>
  <c r="AD9" i="37"/>
  <c r="BQ9" i="37" s="1"/>
  <c r="AE6" i="37"/>
  <c r="AE7" i="37"/>
  <c r="BR7" i="37" s="1"/>
  <c r="AE9" i="37"/>
  <c r="BR9" i="37" s="1"/>
  <c r="AD13" i="37"/>
  <c r="BQ13" i="37" s="1"/>
  <c r="AG15" i="37"/>
  <c r="BT15" i="37" s="1"/>
  <c r="AF16" i="37"/>
  <c r="BS16" i="37" s="1"/>
  <c r="AD19" i="37"/>
  <c r="BQ19" i="37" s="1"/>
  <c r="AE20" i="37"/>
  <c r="BR20" i="37" s="1"/>
  <c r="AF22" i="37"/>
  <c r="BS22" i="37" s="1"/>
  <c r="AE23" i="37"/>
  <c r="BR23" i="37" s="1"/>
  <c r="AF24" i="37"/>
  <c r="BS24" i="37" s="1"/>
  <c r="AD27" i="37"/>
  <c r="BQ27" i="37" s="1"/>
  <c r="AD32" i="37"/>
  <c r="BQ32" i="37" s="1"/>
  <c r="AG8" i="37"/>
  <c r="BT8" i="37" s="1"/>
  <c r="AD20" i="37"/>
  <c r="BQ20" i="37" s="1"/>
  <c r="AD23" i="37"/>
  <c r="BQ23" i="37" s="1"/>
  <c r="AF6" i="37"/>
  <c r="BS6" i="37" s="1"/>
  <c r="AF9" i="37"/>
  <c r="BS9" i="37" s="1"/>
  <c r="AE13" i="37"/>
  <c r="BR13" i="37" s="1"/>
  <c r="AG16" i="37"/>
  <c r="BT16" i="37" s="1"/>
  <c r="AD17" i="37"/>
  <c r="BQ17" i="37" s="1"/>
  <c r="AF19" i="37"/>
  <c r="BS19" i="37" s="1"/>
  <c r="AF20" i="37"/>
  <c r="BS20" i="37" s="1"/>
  <c r="AG22" i="37"/>
  <c r="BT22" i="37" s="1"/>
  <c r="AF23" i="37"/>
  <c r="BS23" i="37" s="1"/>
  <c r="AE27" i="37"/>
  <c r="AE24" i="37"/>
  <c r="BR24" i="37" s="1"/>
  <c r="AF7" i="37"/>
  <c r="BS7" i="37" s="1"/>
  <c r="AG6" i="37"/>
  <c r="BT6" i="37" s="1"/>
  <c r="AG7" i="37"/>
  <c r="BT7" i="37" s="1"/>
  <c r="AG9" i="37"/>
  <c r="BT9" i="37" s="1"/>
  <c r="AF13" i="37"/>
  <c r="BS13" i="37" s="1"/>
  <c r="AE17" i="37"/>
  <c r="BR17" i="37" s="1"/>
  <c r="AG19" i="37"/>
  <c r="BT19" i="37" s="1"/>
  <c r="AG20" i="37"/>
  <c r="BT20" i="37" s="1"/>
  <c r="AD21" i="37"/>
  <c r="BQ21" i="37" s="1"/>
  <c r="AG23" i="37"/>
  <c r="BT23" i="37" s="1"/>
  <c r="AD26" i="37"/>
  <c r="BQ26" i="37" s="1"/>
  <c r="AF27" i="37"/>
  <c r="BS27" i="37" s="1"/>
  <c r="AF32" i="37"/>
  <c r="BS32" i="37" s="1"/>
  <c r="AD7" i="37"/>
  <c r="BQ7" i="37" s="1"/>
  <c r="AG11" i="37"/>
  <c r="BT11" i="37" s="1"/>
  <c r="AG12" i="37"/>
  <c r="BT12" i="37" s="1"/>
  <c r="AF15" i="37"/>
  <c r="BS15" i="37" s="1"/>
  <c r="AD5" i="37"/>
  <c r="BQ5" i="37" s="1"/>
  <c r="BR6" i="37"/>
  <c r="AD10" i="37"/>
  <c r="BQ10" i="37" s="1"/>
  <c r="AG13" i="37"/>
  <c r="BT13" i="37" s="1"/>
  <c r="AF17" i="37"/>
  <c r="BS17" i="37" s="1"/>
  <c r="AT19" i="37"/>
  <c r="AF21" i="37"/>
  <c r="BS21" i="37" s="1"/>
  <c r="AD25" i="37"/>
  <c r="BQ25" i="37" s="1"/>
  <c r="AE26" i="37"/>
  <c r="BR26" i="37" s="1"/>
  <c r="AG27" i="37"/>
  <c r="BT27" i="37" s="1"/>
  <c r="AD28" i="37"/>
  <c r="BQ28" i="37" s="1"/>
  <c r="AD29" i="37"/>
  <c r="BQ29" i="37" s="1"/>
  <c r="AE30" i="37"/>
  <c r="BR30" i="37" s="1"/>
  <c r="AD31" i="37"/>
  <c r="BQ31" i="37" s="1"/>
  <c r="AG32" i="37"/>
  <c r="BT32" i="37" s="1"/>
  <c r="AD6" i="37"/>
  <c r="BQ6" i="37" s="1"/>
  <c r="AG14" i="37"/>
  <c r="BT14" i="37" s="1"/>
  <c r="AE16" i="37"/>
  <c r="BR16" i="37" s="1"/>
  <c r="AE5" i="37"/>
  <c r="BR5" i="37" s="1"/>
  <c r="AD8" i="37"/>
  <c r="BQ8" i="37" s="1"/>
  <c r="AE10" i="37"/>
  <c r="BR10" i="37" s="1"/>
  <c r="AD11" i="37"/>
  <c r="BQ11" i="37" s="1"/>
  <c r="AD12" i="37"/>
  <c r="BQ12" i="37" s="1"/>
  <c r="AD14" i="37"/>
  <c r="BQ14" i="37" s="1"/>
  <c r="AG17" i="37"/>
  <c r="BT17" i="37" s="1"/>
  <c r="AD18" i="37"/>
  <c r="BQ18" i="37" s="1"/>
  <c r="AG21" i="37"/>
  <c r="BT21" i="37" s="1"/>
  <c r="AF26" i="37"/>
  <c r="BS26" i="37" s="1"/>
  <c r="AE28" i="37"/>
  <c r="BR28" i="37" s="1"/>
  <c r="AF29" i="37"/>
  <c r="BS29" i="37" s="1"/>
  <c r="AF30" i="37"/>
  <c r="BS30" i="37" s="1"/>
  <c r="AE22" i="37"/>
  <c r="BR22" i="37" s="1"/>
  <c r="AF5" i="37"/>
  <c r="BS5" i="37" s="1"/>
  <c r="AE8" i="37"/>
  <c r="BR8" i="37" s="1"/>
  <c r="AF10" i="37"/>
  <c r="BS10" i="37" s="1"/>
  <c r="AE11" i="37"/>
  <c r="BR11" i="37" s="1"/>
  <c r="AE12" i="37"/>
  <c r="BR12" i="37" s="1"/>
  <c r="AE14" i="37"/>
  <c r="BR14" i="37" s="1"/>
  <c r="AD15" i="37"/>
  <c r="BQ15" i="37" s="1"/>
  <c r="AF18" i="37"/>
  <c r="BS18" i="37" s="1"/>
  <c r="AF25" i="37"/>
  <c r="BS25" i="37" s="1"/>
  <c r="AG26" i="37"/>
  <c r="BT26" i="37" s="1"/>
  <c r="AF28" i="37"/>
  <c r="BS28" i="37" s="1"/>
  <c r="AG29" i="37"/>
  <c r="BT29" i="37" s="1"/>
  <c r="AG30" i="37"/>
  <c r="BT30" i="37" s="1"/>
  <c r="AF31" i="37"/>
  <c r="BS31" i="37" s="1"/>
  <c r="AD33" i="37"/>
  <c r="BQ33" i="37" s="1"/>
  <c r="BR15" i="37"/>
  <c r="BR27" i="37"/>
  <c r="BS11" i="37"/>
  <c r="BP13" i="37"/>
  <c r="BC8" i="37"/>
  <c r="BK8" i="37"/>
  <c r="CA8" i="37"/>
  <c r="AS16" i="37"/>
  <c r="BA16" i="37"/>
  <c r="BH16" i="37"/>
  <c r="BL23" i="37"/>
  <c r="BD23" i="37"/>
  <c r="BP23" i="37"/>
  <c r="AZ24" i="37"/>
  <c r="BX24" i="37"/>
  <c r="AY27" i="37"/>
  <c r="BG30" i="37"/>
  <c r="BR44" i="37"/>
  <c r="AE19" i="37"/>
  <c r="BR19" i="37" s="1"/>
  <c r="AE29" i="37"/>
  <c r="BR29" i="37" s="1"/>
  <c r="BZ66" i="37"/>
  <c r="AM25" i="37"/>
  <c r="BZ25" i="37" s="1"/>
  <c r="AZ5" i="37"/>
  <c r="BP5" i="37"/>
  <c r="BX5" i="37"/>
  <c r="CA16" i="37"/>
  <c r="BB18" i="37"/>
  <c r="AT21" i="37"/>
  <c r="BR61" i="37"/>
  <c r="AE21" i="37"/>
  <c r="BR21" i="37" s="1"/>
  <c r="CB120" i="37"/>
  <c r="AO21" i="37"/>
  <c r="CB21" i="37" s="1"/>
  <c r="AZ13" i="37"/>
  <c r="BX13" i="37"/>
  <c r="AS22" i="37"/>
  <c r="BG22" i="37"/>
  <c r="AZ23" i="37"/>
  <c r="BC27" i="37"/>
  <c r="BK27" i="37"/>
  <c r="AZ32" i="37"/>
  <c r="BZ36" i="37"/>
  <c r="AY8" i="37"/>
  <c r="BO8" i="37"/>
  <c r="BF15" i="37"/>
  <c r="BC16" i="37"/>
  <c r="BO27" i="37"/>
  <c r="BD5" i="37"/>
  <c r="BL5" i="37"/>
  <c r="BX9" i="37"/>
  <c r="AT11" i="37"/>
  <c r="AY12" i="37"/>
  <c r="BO12" i="37"/>
  <c r="BW12" i="37"/>
  <c r="BD13" i="37"/>
  <c r="BL13" i="37"/>
  <c r="BI16" i="37"/>
  <c r="BE21" i="37"/>
  <c r="AW27" i="37"/>
  <c r="BM27" i="37"/>
  <c r="BU27" i="37"/>
  <c r="CA100" i="37"/>
  <c r="AN33" i="37"/>
  <c r="CA33" i="37" s="1"/>
  <c r="AN17" i="37"/>
  <c r="CA17" i="37" s="1"/>
  <c r="BF11" i="37"/>
  <c r="AZ9" i="37"/>
  <c r="BJ6" i="37"/>
  <c r="AY7" i="37"/>
  <c r="BG7" i="37"/>
  <c r="BO7" i="37"/>
  <c r="AV8" i="37"/>
  <c r="AS9" i="37"/>
  <c r="BA9" i="37"/>
  <c r="BI9" i="37"/>
  <c r="AU11" i="37"/>
  <c r="AZ12" i="37"/>
  <c r="BP12" i="37"/>
  <c r="BB14" i="37"/>
  <c r="BJ14" i="37"/>
  <c r="BW16" i="37"/>
  <c r="BH18" i="37"/>
  <c r="BU18" i="37"/>
  <c r="BM18" i="37"/>
  <c r="AW18" i="37"/>
  <c r="BK18" i="37"/>
  <c r="BC18" i="37"/>
  <c r="BO18" i="37"/>
  <c r="AS21" i="37"/>
  <c r="AV27" i="37"/>
  <c r="BJ27" i="37"/>
  <c r="BB27" i="37"/>
  <c r="BH27" i="37"/>
  <c r="AU30" i="37"/>
  <c r="AS30" i="37"/>
  <c r="BD32" i="37"/>
  <c r="BL32" i="37"/>
  <c r="CB32" i="37"/>
  <c r="BR51" i="37"/>
  <c r="AE18" i="37"/>
  <c r="BR18" i="37" s="1"/>
  <c r="AW5" i="37"/>
  <c r="BM5" i="37"/>
  <c r="BG15" i="37"/>
  <c r="AU16" i="37"/>
  <c r="AX18" i="37"/>
  <c r="BN18" i="37"/>
  <c r="BU19" i="37"/>
  <c r="BM19" i="37"/>
  <c r="AW19" i="37"/>
  <c r="BJ19" i="37"/>
  <c r="BB19" i="37"/>
  <c r="BH19" i="37"/>
  <c r="BO19" i="37"/>
  <c r="BP19" i="37"/>
  <c r="BM20" i="37"/>
  <c r="BU20" i="37"/>
  <c r="BB21" i="37"/>
  <c r="BJ21" i="37"/>
  <c r="BO22" i="37"/>
  <c r="BA24" i="37"/>
  <c r="BI24" i="37"/>
  <c r="BY24" i="37"/>
  <c r="BC26" i="37"/>
  <c r="BK26" i="37"/>
  <c r="CA26" i="37"/>
  <c r="BP27" i="37"/>
  <c r="BM28" i="37"/>
  <c r="BU28" i="37"/>
  <c r="BO30" i="37"/>
  <c r="BL31" i="37"/>
  <c r="CB31" i="37"/>
  <c r="BX32" i="37"/>
  <c r="BA32" i="37"/>
  <c r="BI32" i="37"/>
  <c r="AZ17" i="37"/>
  <c r="BP17" i="37"/>
  <c r="AY20" i="37"/>
  <c r="BO20" i="37"/>
  <c r="AV21" i="37"/>
  <c r="BD21" i="37"/>
  <c r="BC24" i="37"/>
  <c r="BK24" i="37"/>
  <c r="AZ25" i="37"/>
  <c r="BP25" i="37"/>
  <c r="BM26" i="37"/>
  <c r="BU26" i="37"/>
  <c r="BO28" i="37"/>
  <c r="BD29" i="37"/>
  <c r="BL29" i="37"/>
  <c r="BC32" i="37"/>
  <c r="BK32" i="37"/>
  <c r="AM33" i="37"/>
  <c r="BZ33" i="37" s="1"/>
  <c r="BZ34" i="37"/>
  <c r="AY26" i="37"/>
  <c r="BO26" i="37"/>
  <c r="AZ31" i="37"/>
  <c r="BP31" i="37"/>
  <c r="AZ18" i="37"/>
  <c r="BP18" i="37"/>
  <c r="AY21" i="37"/>
  <c r="BO21" i="37"/>
  <c r="AE33" i="37"/>
  <c r="BR33" i="37" s="1"/>
  <c r="BD33" i="37"/>
  <c r="BL33" i="37"/>
  <c r="AG33" i="37"/>
  <c r="BT33" i="37" s="1"/>
  <c r="AO33" i="37"/>
  <c r="CB33" i="37" s="1"/>
  <c r="BP33" i="37"/>
  <c r="C6" i="35"/>
  <c r="AE22" i="35" l="1"/>
  <c r="C11" i="35" s="1"/>
  <c r="AE20" i="35"/>
  <c r="AE23" i="35"/>
  <c r="C23" i="35" s="1"/>
  <c r="C22" i="35" l="1"/>
  <c r="C21" i="35"/>
  <c r="C18" i="35"/>
  <c r="C19" i="35"/>
  <c r="C10" i="35"/>
  <c r="C9" i="35"/>
  <c r="C16" i="35"/>
  <c r="C17" i="35"/>
  <c r="C12" i="35"/>
  <c r="C20" i="35"/>
  <c r="C15" i="35"/>
  <c r="J5" i="35"/>
  <c r="Z5" i="35"/>
  <c r="C5" i="35" l="1"/>
  <c r="B2" i="33" l="1"/>
  <c r="BX34" i="7" l="1"/>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5" i="7"/>
  <c r="BV55" i="7"/>
  <c r="BW55"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7" i="7"/>
  <c r="BV77" i="7"/>
  <c r="BW77"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1" i="7"/>
  <c r="BV91" i="7"/>
  <c r="BW91" i="7"/>
  <c r="BU92" i="7"/>
  <c r="BV92" i="7"/>
  <c r="BW92" i="7"/>
  <c r="BU93" i="7"/>
  <c r="BV93" i="7"/>
  <c r="BW93" i="7"/>
  <c r="BU94" i="7"/>
  <c r="BV94" i="7"/>
  <c r="BW94" i="7"/>
  <c r="BU95" i="7"/>
  <c r="BV95" i="7"/>
  <c r="BW95" i="7"/>
  <c r="BU96" i="7"/>
  <c r="BV96" i="7"/>
  <c r="BW96" i="7"/>
  <c r="BU97" i="7"/>
  <c r="BV97" i="7"/>
  <c r="BW97" i="7"/>
  <c r="BU98" i="7"/>
  <c r="BV98" i="7"/>
  <c r="BW98" i="7"/>
  <c r="BU99" i="7"/>
  <c r="BV99" i="7"/>
  <c r="BW99" i="7"/>
  <c r="BU100" i="7"/>
  <c r="BV100" i="7"/>
  <c r="BW100" i="7"/>
  <c r="BU101" i="7"/>
  <c r="BV101" i="7"/>
  <c r="BW101" i="7"/>
  <c r="BU102" i="7"/>
  <c r="BV102" i="7"/>
  <c r="BW102" i="7"/>
  <c r="BU103" i="7"/>
  <c r="BV103" i="7"/>
  <c r="BW103" i="7"/>
  <c r="BU104" i="7"/>
  <c r="BV104" i="7"/>
  <c r="BW104" i="7"/>
  <c r="BU105" i="7"/>
  <c r="BV105" i="7"/>
  <c r="BW105" i="7"/>
  <c r="BU106" i="7"/>
  <c r="BV106" i="7"/>
  <c r="BW106" i="7"/>
  <c r="BU107" i="7"/>
  <c r="BV107" i="7"/>
  <c r="BW107" i="7"/>
  <c r="BU108" i="7"/>
  <c r="BV108" i="7"/>
  <c r="BW108" i="7"/>
  <c r="BU109" i="7"/>
  <c r="BV109" i="7"/>
  <c r="BW109" i="7"/>
  <c r="BU110" i="7"/>
  <c r="BV110" i="7"/>
  <c r="BW110" i="7"/>
  <c r="BU111" i="7"/>
  <c r="BV111" i="7"/>
  <c r="BW111" i="7"/>
  <c r="BU112" i="7"/>
  <c r="BV112" i="7"/>
  <c r="BW112" i="7"/>
  <c r="BU113" i="7"/>
  <c r="BV113" i="7"/>
  <c r="BW113" i="7"/>
  <c r="BU114" i="7"/>
  <c r="BV114" i="7"/>
  <c r="BW114" i="7"/>
  <c r="BU115" i="7"/>
  <c r="BV115" i="7"/>
  <c r="BW115" i="7"/>
  <c r="BU116" i="7"/>
  <c r="BV116" i="7"/>
  <c r="BW116" i="7"/>
  <c r="BU117" i="7"/>
  <c r="BV117" i="7"/>
  <c r="BW117" i="7"/>
  <c r="BU118" i="7"/>
  <c r="BV118" i="7"/>
  <c r="BW118" i="7"/>
  <c r="BU119" i="7"/>
  <c r="BV119" i="7"/>
  <c r="BW119" i="7"/>
  <c r="BU120" i="7"/>
  <c r="BV120" i="7"/>
  <c r="BW120" i="7"/>
  <c r="BU121" i="7"/>
  <c r="BV121" i="7"/>
  <c r="BW121" i="7"/>
  <c r="BU122" i="7"/>
  <c r="BV122" i="7"/>
  <c r="BW122" i="7"/>
  <c r="BU123" i="7"/>
  <c r="BV123" i="7"/>
  <c r="BW123" i="7"/>
  <c r="BU124" i="7"/>
  <c r="BV124" i="7"/>
  <c r="BW124" i="7"/>
  <c r="BU125" i="7"/>
  <c r="BV125" i="7"/>
  <c r="BW125" i="7"/>
  <c r="BU126" i="7"/>
  <c r="BV126" i="7"/>
  <c r="BW126" i="7"/>
  <c r="BU127" i="7"/>
  <c r="BV127" i="7"/>
  <c r="BW127" i="7"/>
  <c r="BU128" i="7"/>
  <c r="BV128" i="7"/>
  <c r="BW128" i="7"/>
  <c r="BU129" i="7"/>
  <c r="BV129" i="7"/>
  <c r="BW129" i="7"/>
  <c r="BU130" i="7"/>
  <c r="BV130" i="7"/>
  <c r="BW130" i="7"/>
  <c r="BU131" i="7"/>
  <c r="BV131" i="7"/>
  <c r="BW131" i="7"/>
  <c r="BU132" i="7"/>
  <c r="BV132" i="7"/>
  <c r="BW132" i="7"/>
  <c r="BU133" i="7"/>
  <c r="BV133" i="7"/>
  <c r="BW133" i="7"/>
  <c r="BU134" i="7"/>
  <c r="BV134" i="7"/>
  <c r="BW134" i="7"/>
  <c r="BU135" i="7"/>
  <c r="BV135" i="7"/>
  <c r="BW135" i="7"/>
  <c r="BU136" i="7"/>
  <c r="BV136" i="7"/>
  <c r="BW136" i="7"/>
  <c r="BU137" i="7"/>
  <c r="BV137" i="7"/>
  <c r="BW137" i="7"/>
  <c r="BU138" i="7"/>
  <c r="BV138" i="7"/>
  <c r="BW138" i="7"/>
  <c r="BU139" i="7"/>
  <c r="BV139" i="7"/>
  <c r="BW139" i="7"/>
  <c r="BU140" i="7"/>
  <c r="BV140" i="7"/>
  <c r="BW140" i="7"/>
  <c r="BU141" i="7"/>
  <c r="BV141" i="7"/>
  <c r="BW141" i="7"/>
  <c r="BU142" i="7"/>
  <c r="BV142" i="7"/>
  <c r="BW142" i="7"/>
  <c r="BU143" i="7"/>
  <c r="BV143" i="7"/>
  <c r="BW143" i="7"/>
  <c r="BU144" i="7"/>
  <c r="BV144" i="7"/>
  <c r="BW144" i="7"/>
  <c r="BU145" i="7"/>
  <c r="BV145" i="7"/>
  <c r="BW145" i="7"/>
  <c r="BU146" i="7"/>
  <c r="BV146" i="7"/>
  <c r="BW146" i="7"/>
  <c r="BU147" i="7"/>
  <c r="BV147" i="7"/>
  <c r="BW147" i="7"/>
  <c r="BU148" i="7"/>
  <c r="BV148" i="7"/>
  <c r="BW148" i="7"/>
  <c r="BU149" i="7"/>
  <c r="BV149" i="7"/>
  <c r="BW149" i="7"/>
  <c r="BU150" i="7"/>
  <c r="BV150" i="7"/>
  <c r="BW150" i="7"/>
  <c r="BU151" i="7"/>
  <c r="BV151" i="7"/>
  <c r="BW151" i="7"/>
  <c r="BU152" i="7"/>
  <c r="BV152" i="7"/>
  <c r="BW152" i="7"/>
  <c r="BU153" i="7"/>
  <c r="BV153" i="7"/>
  <c r="BW153" i="7"/>
  <c r="BU154" i="7"/>
  <c r="BV154" i="7"/>
  <c r="BW154" i="7"/>
  <c r="BU155" i="7"/>
  <c r="BV155" i="7"/>
  <c r="BW155" i="7"/>
  <c r="BU156" i="7"/>
  <c r="BV156" i="7"/>
  <c r="BW156" i="7"/>
  <c r="BU157" i="7"/>
  <c r="BV157" i="7"/>
  <c r="BW157" i="7"/>
  <c r="BU158" i="7"/>
  <c r="BV158" i="7"/>
  <c r="BW158" i="7"/>
  <c r="BU159" i="7"/>
  <c r="BV159" i="7"/>
  <c r="BW159" i="7"/>
  <c r="BU160" i="7"/>
  <c r="BV160" i="7"/>
  <c r="BW160" i="7"/>
  <c r="BU161" i="7"/>
  <c r="BV161" i="7"/>
  <c r="BW161" i="7"/>
  <c r="BU162" i="7"/>
  <c r="BV162" i="7"/>
  <c r="BW162" i="7"/>
  <c r="BU163" i="7"/>
  <c r="BV163" i="7"/>
  <c r="BW163" i="7"/>
  <c r="BU164" i="7"/>
  <c r="BV164" i="7"/>
  <c r="BW164" i="7"/>
  <c r="BU165" i="7"/>
  <c r="BV165" i="7"/>
  <c r="BW165" i="7"/>
  <c r="BU166" i="7"/>
  <c r="BV166" i="7"/>
  <c r="BW166" i="7"/>
  <c r="BU167" i="7"/>
  <c r="BV167" i="7"/>
  <c r="BW167" i="7"/>
  <c r="BU168" i="7"/>
  <c r="BV168" i="7"/>
  <c r="BW168" i="7"/>
  <c r="BU169" i="7"/>
  <c r="BV169" i="7"/>
  <c r="BW169" i="7"/>
  <c r="BU170" i="7"/>
  <c r="BV170" i="7"/>
  <c r="BW170" i="7"/>
  <c r="BU171" i="7"/>
  <c r="BV171" i="7"/>
  <c r="BW171" i="7"/>
  <c r="BU172" i="7"/>
  <c r="BV172" i="7"/>
  <c r="BW172" i="7"/>
  <c r="BU173" i="7"/>
  <c r="BV173" i="7"/>
  <c r="BW173" i="7"/>
  <c r="BU174" i="7"/>
  <c r="BV174" i="7"/>
  <c r="BW174" i="7"/>
  <c r="BU175" i="7"/>
  <c r="BV175" i="7"/>
  <c r="BW175" i="7"/>
  <c r="BU176" i="7"/>
  <c r="BV176" i="7"/>
  <c r="BW176" i="7"/>
  <c r="BU177" i="7"/>
  <c r="BV177" i="7"/>
  <c r="BW177" i="7"/>
  <c r="BU178" i="7"/>
  <c r="BV178" i="7"/>
  <c r="BW178" i="7"/>
  <c r="BU179" i="7"/>
  <c r="BV179" i="7"/>
  <c r="BW179" i="7"/>
  <c r="BU180" i="7"/>
  <c r="BV180" i="7"/>
  <c r="BW180" i="7"/>
  <c r="BU181" i="7"/>
  <c r="BV181" i="7"/>
  <c r="BW181" i="7"/>
  <c r="BU182" i="7"/>
  <c r="BV182" i="7"/>
  <c r="BW182" i="7"/>
  <c r="BU183" i="7"/>
  <c r="BV183" i="7"/>
  <c r="BW18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J23" i="7"/>
  <c r="BW23" i="7" s="1"/>
  <c r="AP23" i="7"/>
  <c r="AQ23" i="7"/>
  <c r="AR23" i="7"/>
  <c r="AP24" i="7"/>
  <c r="AQ24" i="7"/>
  <c r="AR24" i="7"/>
  <c r="AP25" i="7"/>
  <c r="AQ25" i="7"/>
  <c r="AR25" i="7"/>
  <c r="AP26" i="7"/>
  <c r="AQ26" i="7"/>
  <c r="AR26" i="7"/>
  <c r="AJ27" i="7"/>
  <c r="AP27" i="7"/>
  <c r="AQ27" i="7"/>
  <c r="AR27" i="7"/>
  <c r="AP28" i="7"/>
  <c r="AQ28" i="7"/>
  <c r="AR28" i="7"/>
  <c r="AP29" i="7"/>
  <c r="AQ29" i="7"/>
  <c r="AR29" i="7"/>
  <c r="AP30" i="7"/>
  <c r="AQ30" i="7"/>
  <c r="AR30" i="7"/>
  <c r="AJ31" i="7"/>
  <c r="AP31" i="7"/>
  <c r="AQ31" i="7"/>
  <c r="AR31" i="7"/>
  <c r="AP32" i="7"/>
  <c r="AQ32" i="7"/>
  <c r="AR32" i="7"/>
  <c r="AI33" i="7"/>
  <c r="BV33" i="7" s="1"/>
  <c r="AP33" i="7"/>
  <c r="AQ33" i="7"/>
  <c r="AR33" i="7"/>
  <c r="AD35" i="7"/>
  <c r="BQ35" i="7" s="1"/>
  <c r="AE35" i="7"/>
  <c r="BR35" i="7" s="1"/>
  <c r="AF35" i="7"/>
  <c r="BS35" i="7" s="1"/>
  <c r="AG35" i="7"/>
  <c r="BT35" i="7" s="1"/>
  <c r="AL35" i="7"/>
  <c r="BY35" i="7" s="1"/>
  <c r="AM35" i="7"/>
  <c r="BZ35" i="7" s="1"/>
  <c r="AN35" i="7"/>
  <c r="CA35" i="7" s="1"/>
  <c r="AO35" i="7"/>
  <c r="CB35" i="7" s="1"/>
  <c r="AD36" i="7"/>
  <c r="BQ36" i="7" s="1"/>
  <c r="AE36" i="7"/>
  <c r="BR36" i="7" s="1"/>
  <c r="AF36" i="7"/>
  <c r="BS36" i="7" s="1"/>
  <c r="AG36" i="7"/>
  <c r="BT36" i="7" s="1"/>
  <c r="AL36" i="7"/>
  <c r="BY36" i="7" s="1"/>
  <c r="AM36" i="7"/>
  <c r="BZ36" i="7" s="1"/>
  <c r="AN36" i="7"/>
  <c r="CA36" i="7" s="1"/>
  <c r="AO36" i="7"/>
  <c r="CB36" i="7" s="1"/>
  <c r="AD37" i="7"/>
  <c r="BQ37" i="7" s="1"/>
  <c r="AE37" i="7"/>
  <c r="BR37" i="7" s="1"/>
  <c r="AF37" i="7"/>
  <c r="BS37" i="7" s="1"/>
  <c r="AG37" i="7"/>
  <c r="BT37" i="7" s="1"/>
  <c r="AL37" i="7"/>
  <c r="BY37" i="7" s="1"/>
  <c r="AM37" i="7"/>
  <c r="BZ37" i="7" s="1"/>
  <c r="AN37" i="7"/>
  <c r="CA37" i="7" s="1"/>
  <c r="AO37" i="7"/>
  <c r="CB37" i="7" s="1"/>
  <c r="AD38" i="7"/>
  <c r="BQ38" i="7" s="1"/>
  <c r="AE38" i="7"/>
  <c r="BR38" i="7" s="1"/>
  <c r="AF38" i="7"/>
  <c r="BS38" i="7" s="1"/>
  <c r="AG38" i="7"/>
  <c r="BT38" i="7" s="1"/>
  <c r="AL38" i="7"/>
  <c r="BY38" i="7" s="1"/>
  <c r="AM38" i="7"/>
  <c r="BZ38" i="7" s="1"/>
  <c r="AN38" i="7"/>
  <c r="AO38" i="7"/>
  <c r="CB38" i="7" s="1"/>
  <c r="AD39" i="7"/>
  <c r="BQ39" i="7" s="1"/>
  <c r="AE39" i="7"/>
  <c r="BR39" i="7" s="1"/>
  <c r="AF39" i="7"/>
  <c r="BS39" i="7" s="1"/>
  <c r="AG39" i="7"/>
  <c r="BT39" i="7" s="1"/>
  <c r="AL39" i="7"/>
  <c r="BY39" i="7" s="1"/>
  <c r="AM39" i="7"/>
  <c r="BZ39" i="7" s="1"/>
  <c r="AN39" i="7"/>
  <c r="CA39" i="7" s="1"/>
  <c r="AO39" i="7"/>
  <c r="CB39" i="7" s="1"/>
  <c r="AD40" i="7"/>
  <c r="BQ40" i="7" s="1"/>
  <c r="AE40" i="7"/>
  <c r="BR40" i="7" s="1"/>
  <c r="AF40" i="7"/>
  <c r="BS40" i="7" s="1"/>
  <c r="AG40" i="7"/>
  <c r="BT40" i="7" s="1"/>
  <c r="AL40" i="7"/>
  <c r="BY40" i="7" s="1"/>
  <c r="AM40" i="7"/>
  <c r="BZ40" i="7" s="1"/>
  <c r="AN40" i="7"/>
  <c r="CA40" i="7" s="1"/>
  <c r="AO40" i="7"/>
  <c r="CB40" i="7" s="1"/>
  <c r="AD41" i="7"/>
  <c r="BQ41" i="7" s="1"/>
  <c r="AE41" i="7"/>
  <c r="BR41" i="7" s="1"/>
  <c r="AF41" i="7"/>
  <c r="BS41" i="7" s="1"/>
  <c r="AG41" i="7"/>
  <c r="BT41" i="7" s="1"/>
  <c r="AL41" i="7"/>
  <c r="BY41" i="7" s="1"/>
  <c r="AM41" i="7"/>
  <c r="BZ41" i="7" s="1"/>
  <c r="AN41" i="7"/>
  <c r="CA41" i="7" s="1"/>
  <c r="AO41" i="7"/>
  <c r="CB41" i="7" s="1"/>
  <c r="AD42" i="7"/>
  <c r="BQ42" i="7" s="1"/>
  <c r="AE42" i="7"/>
  <c r="BR42" i="7" s="1"/>
  <c r="AF42" i="7"/>
  <c r="BS42" i="7" s="1"/>
  <c r="AG42" i="7"/>
  <c r="BT42" i="7" s="1"/>
  <c r="AL42" i="7"/>
  <c r="BY42" i="7" s="1"/>
  <c r="AM42" i="7"/>
  <c r="BZ42" i="7" s="1"/>
  <c r="AN42" i="7"/>
  <c r="CA42" i="7" s="1"/>
  <c r="AO42" i="7"/>
  <c r="CB42" i="7" s="1"/>
  <c r="AD43" i="7"/>
  <c r="BQ43" i="7" s="1"/>
  <c r="AE43" i="7"/>
  <c r="BR43" i="7" s="1"/>
  <c r="AF43" i="7"/>
  <c r="BS43" i="7" s="1"/>
  <c r="AG43" i="7"/>
  <c r="BT43" i="7" s="1"/>
  <c r="AL43" i="7"/>
  <c r="BY43" i="7" s="1"/>
  <c r="AM43" i="7"/>
  <c r="BZ43" i="7" s="1"/>
  <c r="AN43" i="7"/>
  <c r="AO43" i="7"/>
  <c r="CB43" i="7" s="1"/>
  <c r="AD44" i="7"/>
  <c r="BQ44" i="7" s="1"/>
  <c r="AE44" i="7"/>
  <c r="BR44" i="7" s="1"/>
  <c r="AF44" i="7"/>
  <c r="BS44" i="7" s="1"/>
  <c r="AG44" i="7"/>
  <c r="BT44" i="7" s="1"/>
  <c r="AJ29" i="7"/>
  <c r="BW29" i="7" s="1"/>
  <c r="AL44" i="7"/>
  <c r="BY44" i="7" s="1"/>
  <c r="AM44" i="7"/>
  <c r="BZ44" i="7" s="1"/>
  <c r="AN44" i="7"/>
  <c r="AO44" i="7"/>
  <c r="CB44" i="7" s="1"/>
  <c r="AD45" i="7"/>
  <c r="BQ45" i="7" s="1"/>
  <c r="AE45" i="7"/>
  <c r="BR45" i="7" s="1"/>
  <c r="AF45" i="7"/>
  <c r="BS45" i="7" s="1"/>
  <c r="AG45" i="7"/>
  <c r="BT45" i="7" s="1"/>
  <c r="AL45" i="7"/>
  <c r="BY45" i="7" s="1"/>
  <c r="AM45" i="7"/>
  <c r="BZ45" i="7" s="1"/>
  <c r="AN45" i="7"/>
  <c r="AO45" i="7"/>
  <c r="CB45" i="7" s="1"/>
  <c r="AD46" i="7"/>
  <c r="BQ46" i="7" s="1"/>
  <c r="AE46" i="7"/>
  <c r="BR46" i="7" s="1"/>
  <c r="AF46" i="7"/>
  <c r="BS46" i="7" s="1"/>
  <c r="AG46" i="7"/>
  <c r="BT46" i="7" s="1"/>
  <c r="AL46" i="7"/>
  <c r="BY46" i="7" s="1"/>
  <c r="AM46" i="7"/>
  <c r="BZ46" i="7" s="1"/>
  <c r="AN46" i="7"/>
  <c r="CA46" i="7" s="1"/>
  <c r="AO46" i="7"/>
  <c r="CB46" i="7" s="1"/>
  <c r="AD47" i="7"/>
  <c r="BQ47" i="7" s="1"/>
  <c r="AE47" i="7"/>
  <c r="BR47" i="7" s="1"/>
  <c r="AF47" i="7"/>
  <c r="BS47" i="7" s="1"/>
  <c r="AG47" i="7"/>
  <c r="BT47" i="7" s="1"/>
  <c r="AL47" i="7"/>
  <c r="BY47" i="7" s="1"/>
  <c r="AM47" i="7"/>
  <c r="BZ47" i="7" s="1"/>
  <c r="AN47" i="7"/>
  <c r="CA47" i="7" s="1"/>
  <c r="AO47" i="7"/>
  <c r="CB47" i="7" s="1"/>
  <c r="AD48" i="7"/>
  <c r="BQ48" i="7" s="1"/>
  <c r="AE48" i="7"/>
  <c r="BR48" i="7" s="1"/>
  <c r="AF48" i="7"/>
  <c r="BS48" i="7" s="1"/>
  <c r="AG48" i="7"/>
  <c r="BT48" i="7" s="1"/>
  <c r="AH32" i="7"/>
  <c r="BU32" i="7" s="1"/>
  <c r="AI32" i="7"/>
  <c r="BV32" i="7" s="1"/>
  <c r="AL48" i="7"/>
  <c r="BY48" i="7" s="1"/>
  <c r="AM48" i="7"/>
  <c r="AN48" i="7"/>
  <c r="CA48" i="7" s="1"/>
  <c r="AO48" i="7"/>
  <c r="CB48" i="7" s="1"/>
  <c r="AD49" i="7"/>
  <c r="BQ49" i="7" s="1"/>
  <c r="AE49" i="7"/>
  <c r="BR49" i="7" s="1"/>
  <c r="AF49" i="7"/>
  <c r="BS49" i="7" s="1"/>
  <c r="AG49" i="7"/>
  <c r="BT49" i="7" s="1"/>
  <c r="AL49" i="7"/>
  <c r="BY49" i="7" s="1"/>
  <c r="AM49" i="7"/>
  <c r="BZ49" i="7" s="1"/>
  <c r="AN49" i="7"/>
  <c r="CA49" i="7" s="1"/>
  <c r="AO49" i="7"/>
  <c r="CB49" i="7" s="1"/>
  <c r="AD50" i="7"/>
  <c r="BQ50" i="7" s="1"/>
  <c r="AE50" i="7"/>
  <c r="BR50" i="7" s="1"/>
  <c r="AF50" i="7"/>
  <c r="BS50" i="7" s="1"/>
  <c r="AG50" i="7"/>
  <c r="BT50" i="7" s="1"/>
  <c r="AL50" i="7"/>
  <c r="BY50" i="7" s="1"/>
  <c r="AM50" i="7"/>
  <c r="BZ50" i="7" s="1"/>
  <c r="AN50" i="7"/>
  <c r="CA50" i="7" s="1"/>
  <c r="AO50" i="7"/>
  <c r="CB50" i="7" s="1"/>
  <c r="AD51" i="7"/>
  <c r="BQ51" i="7" s="1"/>
  <c r="AE51" i="7"/>
  <c r="BR51" i="7" s="1"/>
  <c r="AF51" i="7"/>
  <c r="BS51" i="7" s="1"/>
  <c r="AG51" i="7"/>
  <c r="BT51" i="7" s="1"/>
  <c r="AL51" i="7"/>
  <c r="BY51" i="7" s="1"/>
  <c r="AM51" i="7"/>
  <c r="BZ51" i="7" s="1"/>
  <c r="AN51" i="7"/>
  <c r="CA51" i="7" s="1"/>
  <c r="AO51" i="7"/>
  <c r="CB51" i="7" s="1"/>
  <c r="AD52" i="7"/>
  <c r="BQ52" i="7" s="1"/>
  <c r="AE52" i="7"/>
  <c r="BR52" i="7" s="1"/>
  <c r="AF52" i="7"/>
  <c r="BS52" i="7" s="1"/>
  <c r="AG52" i="7"/>
  <c r="BT52" i="7" s="1"/>
  <c r="AL52" i="7"/>
  <c r="BY52" i="7" s="1"/>
  <c r="AM52" i="7"/>
  <c r="BZ52" i="7" s="1"/>
  <c r="AN52" i="7"/>
  <c r="CA52" i="7" s="1"/>
  <c r="AO52" i="7"/>
  <c r="CB52" i="7" s="1"/>
  <c r="AD53" i="7"/>
  <c r="BQ53" i="7" s="1"/>
  <c r="AE53" i="7"/>
  <c r="BR53" i="7" s="1"/>
  <c r="AF53" i="7"/>
  <c r="BS53" i="7" s="1"/>
  <c r="AG53" i="7"/>
  <c r="BT53" i="7" s="1"/>
  <c r="AL53" i="7"/>
  <c r="BY53" i="7" s="1"/>
  <c r="AM53" i="7"/>
  <c r="BZ53" i="7" s="1"/>
  <c r="AN53" i="7"/>
  <c r="CA53" i="7" s="1"/>
  <c r="AO53" i="7"/>
  <c r="CB53" i="7" s="1"/>
  <c r="AD54" i="7"/>
  <c r="AE54" i="7"/>
  <c r="BR54" i="7" s="1"/>
  <c r="AF54" i="7"/>
  <c r="BS54" i="7" s="1"/>
  <c r="AG54" i="7"/>
  <c r="BT54" i="7" s="1"/>
  <c r="AH28" i="7"/>
  <c r="AL54" i="7"/>
  <c r="BY54" i="7" s="1"/>
  <c r="AM54" i="7"/>
  <c r="BZ54" i="7" s="1"/>
  <c r="AN54" i="7"/>
  <c r="CA54" i="7" s="1"/>
  <c r="AO54" i="7"/>
  <c r="CB54" i="7" s="1"/>
  <c r="AD55" i="7"/>
  <c r="BQ55" i="7" s="1"/>
  <c r="AE55" i="7"/>
  <c r="BR55" i="7" s="1"/>
  <c r="AF55" i="7"/>
  <c r="BS55" i="7" s="1"/>
  <c r="AG55" i="7"/>
  <c r="BT55" i="7" s="1"/>
  <c r="AL55" i="7"/>
  <c r="BY55" i="7" s="1"/>
  <c r="AM55" i="7"/>
  <c r="BZ55" i="7" s="1"/>
  <c r="AN55" i="7"/>
  <c r="CA55" i="7" s="1"/>
  <c r="AO55" i="7"/>
  <c r="CB55" i="7" s="1"/>
  <c r="AD56" i="7"/>
  <c r="BQ56" i="7" s="1"/>
  <c r="AE56" i="7"/>
  <c r="BR56" i="7" s="1"/>
  <c r="AF56" i="7"/>
  <c r="BS56" i="7" s="1"/>
  <c r="AG56" i="7"/>
  <c r="BT56" i="7" s="1"/>
  <c r="AL56" i="7"/>
  <c r="BY56" i="7" s="1"/>
  <c r="AM56" i="7"/>
  <c r="BZ56" i="7" s="1"/>
  <c r="AN56" i="7"/>
  <c r="CA56" i="7" s="1"/>
  <c r="AO56" i="7"/>
  <c r="CB56" i="7" s="1"/>
  <c r="AD57" i="7"/>
  <c r="BQ57" i="7" s="1"/>
  <c r="AE57" i="7"/>
  <c r="BR57" i="7" s="1"/>
  <c r="AF57" i="7"/>
  <c r="BS57" i="7" s="1"/>
  <c r="AG57" i="7"/>
  <c r="BT57" i="7" s="1"/>
  <c r="AH22" i="7"/>
  <c r="BU22" i="7" s="1"/>
  <c r="AL57" i="7"/>
  <c r="BY57" i="7" s="1"/>
  <c r="AM57" i="7"/>
  <c r="BZ57" i="7" s="1"/>
  <c r="AN57" i="7"/>
  <c r="CA57" i="7" s="1"/>
  <c r="AO57" i="7"/>
  <c r="CB57" i="7" s="1"/>
  <c r="AD58" i="7"/>
  <c r="BQ58" i="7" s="1"/>
  <c r="AE58" i="7"/>
  <c r="BR58" i="7" s="1"/>
  <c r="AF58" i="7"/>
  <c r="BS58" i="7" s="1"/>
  <c r="AG58" i="7"/>
  <c r="BT58" i="7" s="1"/>
  <c r="AL58" i="7"/>
  <c r="BY58" i="7" s="1"/>
  <c r="AM58" i="7"/>
  <c r="BZ58" i="7" s="1"/>
  <c r="AN58" i="7"/>
  <c r="CA58" i="7" s="1"/>
  <c r="AO58" i="7"/>
  <c r="CB58" i="7" s="1"/>
  <c r="AD59" i="7"/>
  <c r="BQ59" i="7" s="1"/>
  <c r="AE59" i="7"/>
  <c r="BR59" i="7" s="1"/>
  <c r="AF59" i="7"/>
  <c r="BS59" i="7" s="1"/>
  <c r="AG59" i="7"/>
  <c r="BT59" i="7" s="1"/>
  <c r="AL59" i="7"/>
  <c r="BY59" i="7" s="1"/>
  <c r="AM59" i="7"/>
  <c r="BZ59" i="7" s="1"/>
  <c r="AN59" i="7"/>
  <c r="CA59" i="7" s="1"/>
  <c r="AO59" i="7"/>
  <c r="CB59" i="7" s="1"/>
  <c r="AD60" i="7"/>
  <c r="BQ60" i="7" s="1"/>
  <c r="AE60" i="7"/>
  <c r="BR60" i="7" s="1"/>
  <c r="AF60" i="7"/>
  <c r="BS60" i="7" s="1"/>
  <c r="AG60" i="7"/>
  <c r="BT60" i="7" s="1"/>
  <c r="AL60" i="7"/>
  <c r="BY60" i="7" s="1"/>
  <c r="AM60" i="7"/>
  <c r="BZ60" i="7" s="1"/>
  <c r="AN60" i="7"/>
  <c r="CA60" i="7" s="1"/>
  <c r="AO60" i="7"/>
  <c r="CB60" i="7" s="1"/>
  <c r="AD61" i="7"/>
  <c r="BQ61" i="7" s="1"/>
  <c r="AE61" i="7"/>
  <c r="BR61" i="7" s="1"/>
  <c r="AF61" i="7"/>
  <c r="BS61" i="7" s="1"/>
  <c r="AG61" i="7"/>
  <c r="BT61" i="7" s="1"/>
  <c r="AL61" i="7"/>
  <c r="BY61" i="7" s="1"/>
  <c r="AM61" i="7"/>
  <c r="BZ61" i="7" s="1"/>
  <c r="AN61" i="7"/>
  <c r="CA61" i="7" s="1"/>
  <c r="AO61" i="7"/>
  <c r="CB61" i="7" s="1"/>
  <c r="AD62" i="7"/>
  <c r="BQ62" i="7" s="1"/>
  <c r="AE62" i="7"/>
  <c r="BR62" i="7" s="1"/>
  <c r="AF62" i="7"/>
  <c r="BS62" i="7" s="1"/>
  <c r="AG62" i="7"/>
  <c r="BT62" i="7" s="1"/>
  <c r="AL62" i="7"/>
  <c r="BY62" i="7" s="1"/>
  <c r="AM62" i="7"/>
  <c r="BZ62" i="7" s="1"/>
  <c r="AN62" i="7"/>
  <c r="CA62" i="7" s="1"/>
  <c r="AO62" i="7"/>
  <c r="CB62" i="7" s="1"/>
  <c r="AD63" i="7"/>
  <c r="BQ63" i="7" s="1"/>
  <c r="AE63" i="7"/>
  <c r="BR63" i="7" s="1"/>
  <c r="AF63" i="7"/>
  <c r="BS63" i="7" s="1"/>
  <c r="AG63" i="7"/>
  <c r="BT63" i="7" s="1"/>
  <c r="AL63" i="7"/>
  <c r="BY63" i="7" s="1"/>
  <c r="AM63" i="7"/>
  <c r="BZ63" i="7" s="1"/>
  <c r="AN63" i="7"/>
  <c r="CA63" i="7" s="1"/>
  <c r="AO63" i="7"/>
  <c r="CB63" i="7" s="1"/>
  <c r="AD64" i="7"/>
  <c r="BQ64" i="7" s="1"/>
  <c r="AE64" i="7"/>
  <c r="BR64" i="7" s="1"/>
  <c r="AF64" i="7"/>
  <c r="BS64" i="7" s="1"/>
  <c r="AG64" i="7"/>
  <c r="BT64" i="7" s="1"/>
  <c r="AL64" i="7"/>
  <c r="BY64" i="7" s="1"/>
  <c r="AM64" i="7"/>
  <c r="BZ64" i="7" s="1"/>
  <c r="AN64" i="7"/>
  <c r="CA64" i="7" s="1"/>
  <c r="AO64" i="7"/>
  <c r="CB64" i="7" s="1"/>
  <c r="AD65" i="7"/>
  <c r="BQ65" i="7" s="1"/>
  <c r="AE65" i="7"/>
  <c r="BR65" i="7" s="1"/>
  <c r="AF65" i="7"/>
  <c r="BS65" i="7" s="1"/>
  <c r="AG65" i="7"/>
  <c r="BT65" i="7" s="1"/>
  <c r="AL65" i="7"/>
  <c r="BY65" i="7" s="1"/>
  <c r="AM65" i="7"/>
  <c r="BZ65" i="7" s="1"/>
  <c r="AN65" i="7"/>
  <c r="CA65" i="7" s="1"/>
  <c r="AO65" i="7"/>
  <c r="CB65" i="7" s="1"/>
  <c r="AD66" i="7"/>
  <c r="BQ66" i="7" s="1"/>
  <c r="AE66" i="7"/>
  <c r="BR66" i="7" s="1"/>
  <c r="AF66" i="7"/>
  <c r="BS66" i="7" s="1"/>
  <c r="AG66" i="7"/>
  <c r="BT66" i="7" s="1"/>
  <c r="AL66" i="7"/>
  <c r="BY66" i="7" s="1"/>
  <c r="AM66" i="7"/>
  <c r="BZ66" i="7" s="1"/>
  <c r="AN66" i="7"/>
  <c r="CA66" i="7" s="1"/>
  <c r="AO66" i="7"/>
  <c r="CB66" i="7" s="1"/>
  <c r="AD67" i="7"/>
  <c r="BQ67" i="7" s="1"/>
  <c r="AE67" i="7"/>
  <c r="BR67" i="7" s="1"/>
  <c r="AF67" i="7"/>
  <c r="BS67" i="7" s="1"/>
  <c r="AG67" i="7"/>
  <c r="BT67" i="7" s="1"/>
  <c r="AL67" i="7"/>
  <c r="BY67" i="7" s="1"/>
  <c r="AM67" i="7"/>
  <c r="BZ67" i="7" s="1"/>
  <c r="AN67" i="7"/>
  <c r="CA67" i="7" s="1"/>
  <c r="AO67" i="7"/>
  <c r="CB67" i="7" s="1"/>
  <c r="AD68" i="7"/>
  <c r="BQ68" i="7" s="1"/>
  <c r="AE68" i="7"/>
  <c r="BR68" i="7" s="1"/>
  <c r="AF68" i="7"/>
  <c r="BS68" i="7" s="1"/>
  <c r="AG68" i="7"/>
  <c r="BT68" i="7" s="1"/>
  <c r="AL68" i="7"/>
  <c r="BY68" i="7" s="1"/>
  <c r="AM68" i="7"/>
  <c r="BZ68" i="7" s="1"/>
  <c r="AN68" i="7"/>
  <c r="CA68" i="7" s="1"/>
  <c r="AO68" i="7"/>
  <c r="CB68" i="7" s="1"/>
  <c r="AD69" i="7"/>
  <c r="BQ69" i="7" s="1"/>
  <c r="AE69" i="7"/>
  <c r="BR69" i="7" s="1"/>
  <c r="AF69" i="7"/>
  <c r="BS69" i="7" s="1"/>
  <c r="AG69" i="7"/>
  <c r="BT69" i="7" s="1"/>
  <c r="AL69" i="7"/>
  <c r="BY69" i="7" s="1"/>
  <c r="AM69" i="7"/>
  <c r="BZ69" i="7" s="1"/>
  <c r="AN69" i="7"/>
  <c r="CA69" i="7" s="1"/>
  <c r="AO69" i="7"/>
  <c r="CB69" i="7" s="1"/>
  <c r="AD70" i="7"/>
  <c r="BQ70" i="7" s="1"/>
  <c r="AE70" i="7"/>
  <c r="BR70" i="7" s="1"/>
  <c r="AF70" i="7"/>
  <c r="BS70" i="7" s="1"/>
  <c r="AG70" i="7"/>
  <c r="BT70" i="7" s="1"/>
  <c r="AL70" i="7"/>
  <c r="BY70" i="7" s="1"/>
  <c r="AM70" i="7"/>
  <c r="BZ70" i="7" s="1"/>
  <c r="AN70" i="7"/>
  <c r="CA70" i="7" s="1"/>
  <c r="AO70" i="7"/>
  <c r="CB70" i="7" s="1"/>
  <c r="AD71" i="7"/>
  <c r="BQ71" i="7" s="1"/>
  <c r="AE71" i="7"/>
  <c r="BR71" i="7" s="1"/>
  <c r="AF71" i="7"/>
  <c r="BS71" i="7" s="1"/>
  <c r="AG71" i="7"/>
  <c r="BT71" i="7" s="1"/>
  <c r="AL71" i="7"/>
  <c r="BY71" i="7" s="1"/>
  <c r="AM71" i="7"/>
  <c r="BZ71" i="7" s="1"/>
  <c r="AN71" i="7"/>
  <c r="CA71" i="7" s="1"/>
  <c r="AO71" i="7"/>
  <c r="CB71" i="7" s="1"/>
  <c r="AD72" i="7"/>
  <c r="BQ72" i="7" s="1"/>
  <c r="AE72" i="7"/>
  <c r="BR72" i="7" s="1"/>
  <c r="AF72" i="7"/>
  <c r="BS72" i="7" s="1"/>
  <c r="AG72" i="7"/>
  <c r="BT72" i="7" s="1"/>
  <c r="AL72" i="7"/>
  <c r="BY72" i="7" s="1"/>
  <c r="AM72" i="7"/>
  <c r="BZ72" i="7" s="1"/>
  <c r="AN72" i="7"/>
  <c r="CA72" i="7" s="1"/>
  <c r="AO72" i="7"/>
  <c r="CB72" i="7" s="1"/>
  <c r="AD73" i="7"/>
  <c r="BQ73" i="7" s="1"/>
  <c r="AE73" i="7"/>
  <c r="BR73" i="7" s="1"/>
  <c r="AF73" i="7"/>
  <c r="BS73" i="7" s="1"/>
  <c r="AG73" i="7"/>
  <c r="BT73" i="7" s="1"/>
  <c r="AL73" i="7"/>
  <c r="BY73" i="7" s="1"/>
  <c r="AM73" i="7"/>
  <c r="BZ73" i="7" s="1"/>
  <c r="AN73" i="7"/>
  <c r="CA73" i="7" s="1"/>
  <c r="AO73" i="7"/>
  <c r="CB73" i="7" s="1"/>
  <c r="AD74" i="7"/>
  <c r="BQ74" i="7" s="1"/>
  <c r="AE74" i="7"/>
  <c r="BR74" i="7" s="1"/>
  <c r="AF74" i="7"/>
  <c r="BS74" i="7" s="1"/>
  <c r="AG74" i="7"/>
  <c r="BT74" i="7" s="1"/>
  <c r="AL74" i="7"/>
  <c r="BY74" i="7" s="1"/>
  <c r="AM74" i="7"/>
  <c r="BZ74" i="7" s="1"/>
  <c r="AN74" i="7"/>
  <c r="CA74" i="7" s="1"/>
  <c r="AO74" i="7"/>
  <c r="CB74" i="7" s="1"/>
  <c r="AD75" i="7"/>
  <c r="BQ75" i="7" s="1"/>
  <c r="AE75" i="7"/>
  <c r="BR75" i="7" s="1"/>
  <c r="AF75" i="7"/>
  <c r="BS75" i="7" s="1"/>
  <c r="AG75" i="7"/>
  <c r="BT75" i="7" s="1"/>
  <c r="AL75" i="7"/>
  <c r="BY75" i="7" s="1"/>
  <c r="AM75" i="7"/>
  <c r="BZ75" i="7" s="1"/>
  <c r="AN75" i="7"/>
  <c r="CA75" i="7" s="1"/>
  <c r="AO75" i="7"/>
  <c r="CB75" i="7" s="1"/>
  <c r="AD76" i="7"/>
  <c r="BQ76" i="7" s="1"/>
  <c r="AE76" i="7"/>
  <c r="BR76" i="7" s="1"/>
  <c r="AF76" i="7"/>
  <c r="BS76" i="7" s="1"/>
  <c r="AG76" i="7"/>
  <c r="BT76" i="7" s="1"/>
  <c r="AL76" i="7"/>
  <c r="BY76" i="7" s="1"/>
  <c r="AM76" i="7"/>
  <c r="BZ76" i="7" s="1"/>
  <c r="AN76" i="7"/>
  <c r="CA76" i="7" s="1"/>
  <c r="AO76" i="7"/>
  <c r="CB76" i="7" s="1"/>
  <c r="AD77" i="7"/>
  <c r="BQ77" i="7" s="1"/>
  <c r="AE77" i="7"/>
  <c r="BR77" i="7" s="1"/>
  <c r="AF77" i="7"/>
  <c r="BS77" i="7" s="1"/>
  <c r="AG77" i="7"/>
  <c r="BT77" i="7" s="1"/>
  <c r="AL77" i="7"/>
  <c r="BY77" i="7" s="1"/>
  <c r="AM77" i="7"/>
  <c r="BZ77" i="7" s="1"/>
  <c r="AN77" i="7"/>
  <c r="CA77" i="7" s="1"/>
  <c r="AO77" i="7"/>
  <c r="CB77" i="7" s="1"/>
  <c r="AD78" i="7"/>
  <c r="BQ78" i="7" s="1"/>
  <c r="AE78" i="7"/>
  <c r="BR78" i="7" s="1"/>
  <c r="AF78" i="7"/>
  <c r="BS78" i="7" s="1"/>
  <c r="AG78" i="7"/>
  <c r="BT78" i="7" s="1"/>
  <c r="AL78" i="7"/>
  <c r="BY78" i="7" s="1"/>
  <c r="AM78" i="7"/>
  <c r="BZ78" i="7" s="1"/>
  <c r="AN78" i="7"/>
  <c r="CA78" i="7" s="1"/>
  <c r="AO78" i="7"/>
  <c r="CB78" i="7" s="1"/>
  <c r="AD79" i="7"/>
  <c r="BQ79" i="7" s="1"/>
  <c r="AE79" i="7"/>
  <c r="BR79" i="7" s="1"/>
  <c r="AF79" i="7"/>
  <c r="BS79" i="7" s="1"/>
  <c r="AG79" i="7"/>
  <c r="BT79" i="7" s="1"/>
  <c r="AL79" i="7"/>
  <c r="BY79" i="7" s="1"/>
  <c r="AM79" i="7"/>
  <c r="BZ79" i="7" s="1"/>
  <c r="AN79" i="7"/>
  <c r="CA79" i="7" s="1"/>
  <c r="AO79" i="7"/>
  <c r="CB79" i="7" s="1"/>
  <c r="AD80" i="7"/>
  <c r="BQ80" i="7" s="1"/>
  <c r="AE80" i="7"/>
  <c r="BR80" i="7" s="1"/>
  <c r="AF80" i="7"/>
  <c r="BS80" i="7" s="1"/>
  <c r="AG80" i="7"/>
  <c r="BT80" i="7" s="1"/>
  <c r="AL80" i="7"/>
  <c r="BY80" i="7" s="1"/>
  <c r="AM80" i="7"/>
  <c r="BZ80" i="7" s="1"/>
  <c r="AN80" i="7"/>
  <c r="CA80" i="7" s="1"/>
  <c r="AO80" i="7"/>
  <c r="CB80" i="7" s="1"/>
  <c r="AD81" i="7"/>
  <c r="BQ81" i="7" s="1"/>
  <c r="AE81" i="7"/>
  <c r="BR81" i="7" s="1"/>
  <c r="AF81" i="7"/>
  <c r="BS81" i="7" s="1"/>
  <c r="AG81" i="7"/>
  <c r="BT81" i="7" s="1"/>
  <c r="AL81" i="7"/>
  <c r="BY81" i="7" s="1"/>
  <c r="AM81" i="7"/>
  <c r="BZ81" i="7" s="1"/>
  <c r="AN81" i="7"/>
  <c r="CA81" i="7" s="1"/>
  <c r="AO81" i="7"/>
  <c r="CB81" i="7" s="1"/>
  <c r="AD82" i="7"/>
  <c r="BQ82" i="7" s="1"/>
  <c r="AE82" i="7"/>
  <c r="BR82" i="7" s="1"/>
  <c r="AF82" i="7"/>
  <c r="BS82" i="7" s="1"/>
  <c r="AG82" i="7"/>
  <c r="BT82" i="7" s="1"/>
  <c r="AL82" i="7"/>
  <c r="BY82" i="7" s="1"/>
  <c r="AM82" i="7"/>
  <c r="BZ82" i="7" s="1"/>
  <c r="AN82" i="7"/>
  <c r="CA82" i="7" s="1"/>
  <c r="AO82" i="7"/>
  <c r="CB82" i="7" s="1"/>
  <c r="AD83" i="7"/>
  <c r="BQ83" i="7" s="1"/>
  <c r="AE83" i="7"/>
  <c r="BR83" i="7" s="1"/>
  <c r="AF83" i="7"/>
  <c r="BS83" i="7" s="1"/>
  <c r="AG83" i="7"/>
  <c r="BT83" i="7" s="1"/>
  <c r="AL83" i="7"/>
  <c r="BY83" i="7" s="1"/>
  <c r="AM83" i="7"/>
  <c r="BZ83" i="7" s="1"/>
  <c r="AN83" i="7"/>
  <c r="CA83" i="7" s="1"/>
  <c r="AO83" i="7"/>
  <c r="CB83" i="7" s="1"/>
  <c r="AD84" i="7"/>
  <c r="BQ84" i="7" s="1"/>
  <c r="AE84" i="7"/>
  <c r="BR84" i="7" s="1"/>
  <c r="AF84" i="7"/>
  <c r="BS84" i="7" s="1"/>
  <c r="AG84" i="7"/>
  <c r="BT84" i="7" s="1"/>
  <c r="AL84" i="7"/>
  <c r="BY84" i="7" s="1"/>
  <c r="AM84" i="7"/>
  <c r="BZ84" i="7" s="1"/>
  <c r="AN84" i="7"/>
  <c r="CA84" i="7" s="1"/>
  <c r="AO84" i="7"/>
  <c r="CB84" i="7" s="1"/>
  <c r="AD85" i="7"/>
  <c r="BQ85" i="7" s="1"/>
  <c r="AE85" i="7"/>
  <c r="BR85" i="7" s="1"/>
  <c r="AF85" i="7"/>
  <c r="BS85" i="7" s="1"/>
  <c r="AG85" i="7"/>
  <c r="BT85" i="7" s="1"/>
  <c r="AL85" i="7"/>
  <c r="BY85" i="7" s="1"/>
  <c r="AM85" i="7"/>
  <c r="BZ85" i="7" s="1"/>
  <c r="AN85" i="7"/>
  <c r="CA85" i="7" s="1"/>
  <c r="AO85" i="7"/>
  <c r="CB85" i="7" s="1"/>
  <c r="AD86" i="7"/>
  <c r="BQ86" i="7" s="1"/>
  <c r="AE86" i="7"/>
  <c r="BR86" i="7" s="1"/>
  <c r="AF86" i="7"/>
  <c r="BS86" i="7" s="1"/>
  <c r="AG86" i="7"/>
  <c r="BT86" i="7" s="1"/>
  <c r="AL86" i="7"/>
  <c r="BY86" i="7" s="1"/>
  <c r="AM86" i="7"/>
  <c r="BZ86" i="7" s="1"/>
  <c r="AN86" i="7"/>
  <c r="CA86" i="7" s="1"/>
  <c r="AO86" i="7"/>
  <c r="CB86" i="7" s="1"/>
  <c r="AD87" i="7"/>
  <c r="BQ87" i="7" s="1"/>
  <c r="AE87" i="7"/>
  <c r="BR87" i="7" s="1"/>
  <c r="AF87" i="7"/>
  <c r="BS87" i="7" s="1"/>
  <c r="AG87" i="7"/>
  <c r="BT87" i="7" s="1"/>
  <c r="AL87" i="7"/>
  <c r="BY87" i="7" s="1"/>
  <c r="AM87" i="7"/>
  <c r="BZ87" i="7" s="1"/>
  <c r="AN87" i="7"/>
  <c r="CA87" i="7" s="1"/>
  <c r="AO87" i="7"/>
  <c r="CB87" i="7" s="1"/>
  <c r="AD88" i="7"/>
  <c r="BQ88" i="7" s="1"/>
  <c r="AE88" i="7"/>
  <c r="BR88" i="7" s="1"/>
  <c r="AF88" i="7"/>
  <c r="BS88" i="7" s="1"/>
  <c r="AG88" i="7"/>
  <c r="BT88" i="7" s="1"/>
  <c r="AL88" i="7"/>
  <c r="BY88" i="7" s="1"/>
  <c r="AM88" i="7"/>
  <c r="BZ88" i="7" s="1"/>
  <c r="AN88" i="7"/>
  <c r="CA88" i="7" s="1"/>
  <c r="AO88" i="7"/>
  <c r="CB88" i="7" s="1"/>
  <c r="AD89" i="7"/>
  <c r="BQ89" i="7" s="1"/>
  <c r="AE89" i="7"/>
  <c r="BR89" i="7" s="1"/>
  <c r="AF89" i="7"/>
  <c r="BS89" i="7" s="1"/>
  <c r="AG89" i="7"/>
  <c r="BT89" i="7" s="1"/>
  <c r="AL89" i="7"/>
  <c r="BY89" i="7" s="1"/>
  <c r="AM89" i="7"/>
  <c r="BZ89" i="7" s="1"/>
  <c r="AN89" i="7"/>
  <c r="CA89" i="7" s="1"/>
  <c r="AO89" i="7"/>
  <c r="CB89" i="7" s="1"/>
  <c r="AD90" i="7"/>
  <c r="BQ90" i="7" s="1"/>
  <c r="AE90" i="7"/>
  <c r="BR90" i="7" s="1"/>
  <c r="AF90" i="7"/>
  <c r="BS90" i="7" s="1"/>
  <c r="AG90" i="7"/>
  <c r="BT90" i="7" s="1"/>
  <c r="AL90" i="7"/>
  <c r="BY90" i="7" s="1"/>
  <c r="AM90" i="7"/>
  <c r="BZ90" i="7" s="1"/>
  <c r="AN90" i="7"/>
  <c r="CA90" i="7" s="1"/>
  <c r="AO90" i="7"/>
  <c r="CB90" i="7" s="1"/>
  <c r="AD91" i="7"/>
  <c r="BQ91" i="7" s="1"/>
  <c r="AE91" i="7"/>
  <c r="BR91" i="7" s="1"/>
  <c r="AF91" i="7"/>
  <c r="BS91" i="7" s="1"/>
  <c r="AG91" i="7"/>
  <c r="BT91" i="7" s="1"/>
  <c r="AL91" i="7"/>
  <c r="BY91" i="7" s="1"/>
  <c r="AM91" i="7"/>
  <c r="BZ91" i="7" s="1"/>
  <c r="AN91" i="7"/>
  <c r="CA91" i="7" s="1"/>
  <c r="AO91" i="7"/>
  <c r="CB91" i="7" s="1"/>
  <c r="AD92" i="7"/>
  <c r="BQ92" i="7" s="1"/>
  <c r="AE92" i="7"/>
  <c r="BR92" i="7" s="1"/>
  <c r="AF92" i="7"/>
  <c r="BS92" i="7" s="1"/>
  <c r="AG92" i="7"/>
  <c r="BT92" i="7" s="1"/>
  <c r="AL92" i="7"/>
  <c r="BY92" i="7" s="1"/>
  <c r="AM92" i="7"/>
  <c r="BZ92" i="7" s="1"/>
  <c r="AN92" i="7"/>
  <c r="CA92" i="7" s="1"/>
  <c r="AO92" i="7"/>
  <c r="CB92" i="7" s="1"/>
  <c r="AD93" i="7"/>
  <c r="BQ93" i="7" s="1"/>
  <c r="AE93" i="7"/>
  <c r="BR93" i="7" s="1"/>
  <c r="AF93" i="7"/>
  <c r="BS93" i="7" s="1"/>
  <c r="AG93" i="7"/>
  <c r="BT93" i="7" s="1"/>
  <c r="AL93" i="7"/>
  <c r="BY93" i="7" s="1"/>
  <c r="AM93" i="7"/>
  <c r="BZ93" i="7" s="1"/>
  <c r="AN93" i="7"/>
  <c r="CA93" i="7" s="1"/>
  <c r="AO93" i="7"/>
  <c r="CB93" i="7" s="1"/>
  <c r="AD94" i="7"/>
  <c r="BQ94" i="7" s="1"/>
  <c r="AE94" i="7"/>
  <c r="BR94" i="7" s="1"/>
  <c r="AF94" i="7"/>
  <c r="BS94" i="7" s="1"/>
  <c r="AG94" i="7"/>
  <c r="BT94" i="7" s="1"/>
  <c r="AL94" i="7"/>
  <c r="BY94" i="7" s="1"/>
  <c r="AM94" i="7"/>
  <c r="BZ94" i="7" s="1"/>
  <c r="AN94" i="7"/>
  <c r="CA94" i="7" s="1"/>
  <c r="AO94" i="7"/>
  <c r="CB94" i="7" s="1"/>
  <c r="AD95" i="7"/>
  <c r="BQ95" i="7" s="1"/>
  <c r="AE95" i="7"/>
  <c r="BR95" i="7" s="1"/>
  <c r="AF95" i="7"/>
  <c r="BS95" i="7" s="1"/>
  <c r="AG95" i="7"/>
  <c r="BT95" i="7" s="1"/>
  <c r="AL95" i="7"/>
  <c r="BY95" i="7" s="1"/>
  <c r="AM95" i="7"/>
  <c r="BZ95" i="7" s="1"/>
  <c r="AN95" i="7"/>
  <c r="CA95" i="7" s="1"/>
  <c r="AO95" i="7"/>
  <c r="CB95" i="7" s="1"/>
  <c r="AD96" i="7"/>
  <c r="BQ96" i="7" s="1"/>
  <c r="AE96" i="7"/>
  <c r="BR96" i="7" s="1"/>
  <c r="AF96" i="7"/>
  <c r="BS96" i="7" s="1"/>
  <c r="AG96" i="7"/>
  <c r="BT96" i="7" s="1"/>
  <c r="AL96" i="7"/>
  <c r="BY96" i="7" s="1"/>
  <c r="AM96" i="7"/>
  <c r="BZ96" i="7" s="1"/>
  <c r="AN96" i="7"/>
  <c r="CA96" i="7" s="1"/>
  <c r="AO96" i="7"/>
  <c r="CB96" i="7" s="1"/>
  <c r="AD97" i="7"/>
  <c r="BQ97" i="7" s="1"/>
  <c r="AE97" i="7"/>
  <c r="BR97" i="7" s="1"/>
  <c r="AF97" i="7"/>
  <c r="BS97" i="7" s="1"/>
  <c r="AG97" i="7"/>
  <c r="BT97" i="7" s="1"/>
  <c r="AL97" i="7"/>
  <c r="BY97" i="7" s="1"/>
  <c r="AM97" i="7"/>
  <c r="BZ97" i="7" s="1"/>
  <c r="AN97" i="7"/>
  <c r="CA97" i="7" s="1"/>
  <c r="AO97" i="7"/>
  <c r="CB97" i="7" s="1"/>
  <c r="AD98" i="7"/>
  <c r="BQ98" i="7" s="1"/>
  <c r="AE98" i="7"/>
  <c r="BR98" i="7" s="1"/>
  <c r="AF98" i="7"/>
  <c r="BS98" i="7" s="1"/>
  <c r="AG98" i="7"/>
  <c r="BT98" i="7" s="1"/>
  <c r="AL98" i="7"/>
  <c r="BY98" i="7" s="1"/>
  <c r="AM98" i="7"/>
  <c r="BZ98" i="7" s="1"/>
  <c r="AN98" i="7"/>
  <c r="CA98" i="7" s="1"/>
  <c r="AO98" i="7"/>
  <c r="CB98" i="7" s="1"/>
  <c r="AD99" i="7"/>
  <c r="BQ99" i="7" s="1"/>
  <c r="AE99" i="7"/>
  <c r="BR99" i="7" s="1"/>
  <c r="AF99" i="7"/>
  <c r="BS99" i="7" s="1"/>
  <c r="AG99" i="7"/>
  <c r="BT99" i="7" s="1"/>
  <c r="AL99" i="7"/>
  <c r="BY99" i="7" s="1"/>
  <c r="AM99" i="7"/>
  <c r="BZ99" i="7" s="1"/>
  <c r="AN99" i="7"/>
  <c r="CA99" i="7" s="1"/>
  <c r="AO99" i="7"/>
  <c r="CB99" i="7" s="1"/>
  <c r="AD100" i="7"/>
  <c r="BQ100" i="7" s="1"/>
  <c r="AE100" i="7"/>
  <c r="BR100" i="7" s="1"/>
  <c r="AF100" i="7"/>
  <c r="BS100" i="7" s="1"/>
  <c r="AG100" i="7"/>
  <c r="BT100" i="7" s="1"/>
  <c r="AL100" i="7"/>
  <c r="BY100" i="7" s="1"/>
  <c r="AM100" i="7"/>
  <c r="BZ100" i="7" s="1"/>
  <c r="AN100" i="7"/>
  <c r="CA100" i="7" s="1"/>
  <c r="AO100" i="7"/>
  <c r="CB100" i="7" s="1"/>
  <c r="AD101" i="7"/>
  <c r="BQ101" i="7" s="1"/>
  <c r="AE101" i="7"/>
  <c r="BR101" i="7" s="1"/>
  <c r="AF101" i="7"/>
  <c r="BS101" i="7" s="1"/>
  <c r="AG101" i="7"/>
  <c r="BT101" i="7" s="1"/>
  <c r="AL101" i="7"/>
  <c r="BY101" i="7" s="1"/>
  <c r="AM101" i="7"/>
  <c r="BZ101" i="7" s="1"/>
  <c r="AN101" i="7"/>
  <c r="CA101" i="7" s="1"/>
  <c r="AO101" i="7"/>
  <c r="CB101" i="7" s="1"/>
  <c r="AD102" i="7"/>
  <c r="BQ102" i="7" s="1"/>
  <c r="AE102" i="7"/>
  <c r="BR102" i="7" s="1"/>
  <c r="AF102" i="7"/>
  <c r="BS102" i="7" s="1"/>
  <c r="AG102" i="7"/>
  <c r="BT102" i="7" s="1"/>
  <c r="AL102" i="7"/>
  <c r="BY102" i="7" s="1"/>
  <c r="AM102" i="7"/>
  <c r="BZ102" i="7" s="1"/>
  <c r="AN102" i="7"/>
  <c r="CA102" i="7" s="1"/>
  <c r="AO102" i="7"/>
  <c r="CB102" i="7" s="1"/>
  <c r="AD103" i="7"/>
  <c r="BQ103" i="7" s="1"/>
  <c r="AE103" i="7"/>
  <c r="BR103" i="7" s="1"/>
  <c r="AF103" i="7"/>
  <c r="BS103" i="7" s="1"/>
  <c r="AG103" i="7"/>
  <c r="BT103" i="7" s="1"/>
  <c r="AL103" i="7"/>
  <c r="BY103" i="7" s="1"/>
  <c r="AM103" i="7"/>
  <c r="BZ103" i="7" s="1"/>
  <c r="AN103" i="7"/>
  <c r="CA103" i="7" s="1"/>
  <c r="AO103" i="7"/>
  <c r="CB103" i="7" s="1"/>
  <c r="AD104" i="7"/>
  <c r="BQ104" i="7" s="1"/>
  <c r="AE104" i="7"/>
  <c r="BR104" i="7" s="1"/>
  <c r="AF104" i="7"/>
  <c r="BS104" i="7" s="1"/>
  <c r="AG104" i="7"/>
  <c r="BT104" i="7" s="1"/>
  <c r="AL104" i="7"/>
  <c r="BY104" i="7" s="1"/>
  <c r="AM104" i="7"/>
  <c r="BZ104" i="7" s="1"/>
  <c r="AN104" i="7"/>
  <c r="CA104" i="7" s="1"/>
  <c r="AO104" i="7"/>
  <c r="CB104" i="7" s="1"/>
  <c r="AD105" i="7"/>
  <c r="BQ105" i="7" s="1"/>
  <c r="AE105" i="7"/>
  <c r="BR105" i="7" s="1"/>
  <c r="AF105" i="7"/>
  <c r="BS105" i="7" s="1"/>
  <c r="AG105" i="7"/>
  <c r="BT105" i="7" s="1"/>
  <c r="AL105" i="7"/>
  <c r="BY105" i="7" s="1"/>
  <c r="AM105" i="7"/>
  <c r="BZ105" i="7" s="1"/>
  <c r="AN105" i="7"/>
  <c r="CA105" i="7" s="1"/>
  <c r="AO105" i="7"/>
  <c r="CB105" i="7" s="1"/>
  <c r="AD106" i="7"/>
  <c r="BQ106" i="7" s="1"/>
  <c r="AE106" i="7"/>
  <c r="BR106" i="7" s="1"/>
  <c r="AF106" i="7"/>
  <c r="BS106" i="7" s="1"/>
  <c r="AG106" i="7"/>
  <c r="BT106" i="7" s="1"/>
  <c r="AL106" i="7"/>
  <c r="BY106" i="7" s="1"/>
  <c r="AM106" i="7"/>
  <c r="BZ106" i="7" s="1"/>
  <c r="AN106" i="7"/>
  <c r="CA106" i="7" s="1"/>
  <c r="AO106" i="7"/>
  <c r="CB106" i="7" s="1"/>
  <c r="AD107" i="7"/>
  <c r="BQ107" i="7" s="1"/>
  <c r="AE107" i="7"/>
  <c r="BR107" i="7" s="1"/>
  <c r="AF107" i="7"/>
  <c r="BS107" i="7" s="1"/>
  <c r="AG107" i="7"/>
  <c r="BT107" i="7" s="1"/>
  <c r="AL107" i="7"/>
  <c r="BY107" i="7" s="1"/>
  <c r="AM107" i="7"/>
  <c r="BZ107" i="7" s="1"/>
  <c r="AN107" i="7"/>
  <c r="CA107" i="7" s="1"/>
  <c r="AO107" i="7"/>
  <c r="CB107" i="7" s="1"/>
  <c r="AD108" i="7"/>
  <c r="BQ108" i="7" s="1"/>
  <c r="AE108" i="7"/>
  <c r="BR108" i="7" s="1"/>
  <c r="AF108" i="7"/>
  <c r="BS108" i="7" s="1"/>
  <c r="AG108" i="7"/>
  <c r="BT108" i="7" s="1"/>
  <c r="AL108" i="7"/>
  <c r="BY108" i="7" s="1"/>
  <c r="AM108" i="7"/>
  <c r="BZ108" i="7" s="1"/>
  <c r="AN108" i="7"/>
  <c r="CA108" i="7" s="1"/>
  <c r="AO108" i="7"/>
  <c r="CB108" i="7" s="1"/>
  <c r="AD109" i="7"/>
  <c r="BQ109" i="7" s="1"/>
  <c r="AE109" i="7"/>
  <c r="BR109" i="7" s="1"/>
  <c r="AF109" i="7"/>
  <c r="BS109" i="7" s="1"/>
  <c r="AG109" i="7"/>
  <c r="BT109" i="7" s="1"/>
  <c r="AL109" i="7"/>
  <c r="BY109" i="7" s="1"/>
  <c r="AM109" i="7"/>
  <c r="BZ109" i="7" s="1"/>
  <c r="AN109" i="7"/>
  <c r="CA109" i="7" s="1"/>
  <c r="AO109" i="7"/>
  <c r="CB109" i="7" s="1"/>
  <c r="AD110" i="7"/>
  <c r="BQ110" i="7" s="1"/>
  <c r="AE110" i="7"/>
  <c r="BR110" i="7" s="1"/>
  <c r="AF110" i="7"/>
  <c r="BS110" i="7" s="1"/>
  <c r="AG110" i="7"/>
  <c r="BT110" i="7" s="1"/>
  <c r="AL110" i="7"/>
  <c r="BY110" i="7" s="1"/>
  <c r="AM110" i="7"/>
  <c r="BZ110" i="7" s="1"/>
  <c r="AN110" i="7"/>
  <c r="CA110" i="7" s="1"/>
  <c r="AO110" i="7"/>
  <c r="CB110" i="7" s="1"/>
  <c r="AD111" i="7"/>
  <c r="BQ111" i="7" s="1"/>
  <c r="AE111" i="7"/>
  <c r="BR111" i="7" s="1"/>
  <c r="AF111" i="7"/>
  <c r="BS111" i="7" s="1"/>
  <c r="AG111" i="7"/>
  <c r="BT111" i="7" s="1"/>
  <c r="AL111" i="7"/>
  <c r="BY111" i="7" s="1"/>
  <c r="AM111" i="7"/>
  <c r="BZ111" i="7" s="1"/>
  <c r="AN111" i="7"/>
  <c r="CA111" i="7" s="1"/>
  <c r="AO111" i="7"/>
  <c r="CB111" i="7" s="1"/>
  <c r="AD112" i="7"/>
  <c r="BQ112" i="7" s="1"/>
  <c r="AE112" i="7"/>
  <c r="BR112" i="7" s="1"/>
  <c r="AF112" i="7"/>
  <c r="BS112" i="7" s="1"/>
  <c r="AG112" i="7"/>
  <c r="BT112" i="7" s="1"/>
  <c r="AL112" i="7"/>
  <c r="BY112" i="7" s="1"/>
  <c r="AM112" i="7"/>
  <c r="BZ112" i="7" s="1"/>
  <c r="AN112" i="7"/>
  <c r="CA112" i="7" s="1"/>
  <c r="AO112" i="7"/>
  <c r="CB112" i="7" s="1"/>
  <c r="AD113" i="7"/>
  <c r="BQ113" i="7" s="1"/>
  <c r="AE113" i="7"/>
  <c r="BR113" i="7" s="1"/>
  <c r="AF113" i="7"/>
  <c r="BS113" i="7" s="1"/>
  <c r="AG113" i="7"/>
  <c r="BT113" i="7" s="1"/>
  <c r="AL113" i="7"/>
  <c r="BY113" i="7" s="1"/>
  <c r="AM113" i="7"/>
  <c r="BZ113" i="7" s="1"/>
  <c r="AN113" i="7"/>
  <c r="CA113" i="7" s="1"/>
  <c r="AO113" i="7"/>
  <c r="CB113" i="7" s="1"/>
  <c r="AD114" i="7"/>
  <c r="BQ114" i="7" s="1"/>
  <c r="AE114" i="7"/>
  <c r="BR114" i="7" s="1"/>
  <c r="AF114" i="7"/>
  <c r="BS114" i="7" s="1"/>
  <c r="AG114" i="7"/>
  <c r="BT114" i="7" s="1"/>
  <c r="AL114" i="7"/>
  <c r="BY114" i="7" s="1"/>
  <c r="AM114" i="7"/>
  <c r="BZ114" i="7" s="1"/>
  <c r="AN114" i="7"/>
  <c r="CA114" i="7" s="1"/>
  <c r="AO114" i="7"/>
  <c r="CB114" i="7" s="1"/>
  <c r="AD115" i="7"/>
  <c r="BQ115" i="7" s="1"/>
  <c r="AE115" i="7"/>
  <c r="BR115" i="7" s="1"/>
  <c r="AF115" i="7"/>
  <c r="BS115" i="7" s="1"/>
  <c r="AG115" i="7"/>
  <c r="BT115" i="7" s="1"/>
  <c r="AL115" i="7"/>
  <c r="BY115" i="7" s="1"/>
  <c r="AM115" i="7"/>
  <c r="BZ115" i="7" s="1"/>
  <c r="AN115" i="7"/>
  <c r="CA115" i="7" s="1"/>
  <c r="AO115" i="7"/>
  <c r="CB115" i="7" s="1"/>
  <c r="AD116" i="7"/>
  <c r="BQ116" i="7" s="1"/>
  <c r="AE116" i="7"/>
  <c r="BR116" i="7" s="1"/>
  <c r="AF116" i="7"/>
  <c r="BS116" i="7" s="1"/>
  <c r="AG116" i="7"/>
  <c r="BT116" i="7" s="1"/>
  <c r="AL116" i="7"/>
  <c r="BY116" i="7" s="1"/>
  <c r="AM116" i="7"/>
  <c r="BZ116" i="7" s="1"/>
  <c r="AN116" i="7"/>
  <c r="CA116" i="7" s="1"/>
  <c r="AO116" i="7"/>
  <c r="CB116" i="7" s="1"/>
  <c r="AD117" i="7"/>
  <c r="BQ117" i="7" s="1"/>
  <c r="AE117" i="7"/>
  <c r="BR117" i="7" s="1"/>
  <c r="AF117" i="7"/>
  <c r="BS117" i="7" s="1"/>
  <c r="AG117" i="7"/>
  <c r="BT117" i="7" s="1"/>
  <c r="AL117" i="7"/>
  <c r="BY117" i="7" s="1"/>
  <c r="AM117" i="7"/>
  <c r="BZ117" i="7" s="1"/>
  <c r="AN117" i="7"/>
  <c r="CA117" i="7" s="1"/>
  <c r="AO117" i="7"/>
  <c r="CB117" i="7" s="1"/>
  <c r="AD118" i="7"/>
  <c r="BQ118" i="7" s="1"/>
  <c r="AE118" i="7"/>
  <c r="BR118" i="7" s="1"/>
  <c r="AF118" i="7"/>
  <c r="BS118" i="7" s="1"/>
  <c r="AG118" i="7"/>
  <c r="BT118" i="7" s="1"/>
  <c r="AL118" i="7"/>
  <c r="BY118" i="7" s="1"/>
  <c r="AM118" i="7"/>
  <c r="BZ118" i="7" s="1"/>
  <c r="AN118" i="7"/>
  <c r="CA118" i="7" s="1"/>
  <c r="AO118" i="7"/>
  <c r="CB118" i="7" s="1"/>
  <c r="AD119" i="7"/>
  <c r="BQ119" i="7" s="1"/>
  <c r="AE119" i="7"/>
  <c r="BR119" i="7" s="1"/>
  <c r="AF119" i="7"/>
  <c r="BS119" i="7" s="1"/>
  <c r="AG119" i="7"/>
  <c r="BT119" i="7" s="1"/>
  <c r="AL119" i="7"/>
  <c r="BY119" i="7" s="1"/>
  <c r="AM119" i="7"/>
  <c r="BZ119" i="7" s="1"/>
  <c r="AN119" i="7"/>
  <c r="CA119" i="7" s="1"/>
  <c r="AO119" i="7"/>
  <c r="CB119" i="7" s="1"/>
  <c r="AD120" i="7"/>
  <c r="BQ120" i="7" s="1"/>
  <c r="AE120" i="7"/>
  <c r="BR120" i="7" s="1"/>
  <c r="AF120" i="7"/>
  <c r="BS120" i="7" s="1"/>
  <c r="AG120" i="7"/>
  <c r="BT120" i="7" s="1"/>
  <c r="AL120" i="7"/>
  <c r="BY120" i="7" s="1"/>
  <c r="AM120" i="7"/>
  <c r="BZ120" i="7" s="1"/>
  <c r="AN120" i="7"/>
  <c r="CA120" i="7" s="1"/>
  <c r="AO120" i="7"/>
  <c r="CB120" i="7" s="1"/>
  <c r="AD121" i="7"/>
  <c r="BQ121" i="7" s="1"/>
  <c r="AE121" i="7"/>
  <c r="BR121" i="7" s="1"/>
  <c r="AF121" i="7"/>
  <c r="BS121" i="7" s="1"/>
  <c r="AG121" i="7"/>
  <c r="BT121" i="7" s="1"/>
  <c r="AL121" i="7"/>
  <c r="BY121" i="7" s="1"/>
  <c r="AM121" i="7"/>
  <c r="BZ121" i="7" s="1"/>
  <c r="AN121" i="7"/>
  <c r="CA121" i="7" s="1"/>
  <c r="AO121" i="7"/>
  <c r="CB121" i="7" s="1"/>
  <c r="AD122" i="7"/>
  <c r="BQ122" i="7" s="1"/>
  <c r="AE122" i="7"/>
  <c r="BR122" i="7" s="1"/>
  <c r="AF122" i="7"/>
  <c r="BS122" i="7" s="1"/>
  <c r="AG122" i="7"/>
  <c r="BT122" i="7" s="1"/>
  <c r="AL122" i="7"/>
  <c r="BY122" i="7" s="1"/>
  <c r="AM122" i="7"/>
  <c r="BZ122" i="7" s="1"/>
  <c r="AN122" i="7"/>
  <c r="CA122" i="7" s="1"/>
  <c r="AO122" i="7"/>
  <c r="CB122" i="7" s="1"/>
  <c r="AD123" i="7"/>
  <c r="BQ123" i="7" s="1"/>
  <c r="AE123" i="7"/>
  <c r="BR123" i="7" s="1"/>
  <c r="AF123" i="7"/>
  <c r="BS123" i="7" s="1"/>
  <c r="AG123" i="7"/>
  <c r="BT123" i="7" s="1"/>
  <c r="AL123" i="7"/>
  <c r="BY123" i="7" s="1"/>
  <c r="AM123" i="7"/>
  <c r="BZ123" i="7" s="1"/>
  <c r="AN123" i="7"/>
  <c r="CA123" i="7" s="1"/>
  <c r="AO123" i="7"/>
  <c r="CB123" i="7" s="1"/>
  <c r="AD124" i="7"/>
  <c r="BQ124" i="7" s="1"/>
  <c r="AE124" i="7"/>
  <c r="BR124" i="7" s="1"/>
  <c r="AF124" i="7"/>
  <c r="BS124" i="7" s="1"/>
  <c r="AG124" i="7"/>
  <c r="BT124" i="7" s="1"/>
  <c r="AL124" i="7"/>
  <c r="BY124" i="7" s="1"/>
  <c r="AM124" i="7"/>
  <c r="BZ124" i="7" s="1"/>
  <c r="AN124" i="7"/>
  <c r="CA124" i="7" s="1"/>
  <c r="AO124" i="7"/>
  <c r="CB124" i="7" s="1"/>
  <c r="AD125" i="7"/>
  <c r="BQ125" i="7" s="1"/>
  <c r="AE125" i="7"/>
  <c r="BR125" i="7" s="1"/>
  <c r="AF125" i="7"/>
  <c r="BS125" i="7" s="1"/>
  <c r="AG125" i="7"/>
  <c r="BT125" i="7" s="1"/>
  <c r="AL125" i="7"/>
  <c r="BY125" i="7" s="1"/>
  <c r="AM125" i="7"/>
  <c r="BZ125" i="7" s="1"/>
  <c r="AN125" i="7"/>
  <c r="CA125" i="7" s="1"/>
  <c r="AO125" i="7"/>
  <c r="CB125" i="7" s="1"/>
  <c r="AD126" i="7"/>
  <c r="BQ126" i="7" s="1"/>
  <c r="AE126" i="7"/>
  <c r="BR126" i="7" s="1"/>
  <c r="AF126" i="7"/>
  <c r="BS126" i="7" s="1"/>
  <c r="AG126" i="7"/>
  <c r="BT126" i="7" s="1"/>
  <c r="AL126" i="7"/>
  <c r="BY126" i="7" s="1"/>
  <c r="AM126" i="7"/>
  <c r="BZ126" i="7" s="1"/>
  <c r="AN126" i="7"/>
  <c r="CA126" i="7" s="1"/>
  <c r="AO126" i="7"/>
  <c r="CB126" i="7" s="1"/>
  <c r="AD127" i="7"/>
  <c r="BQ127" i="7" s="1"/>
  <c r="AE127" i="7"/>
  <c r="BR127" i="7" s="1"/>
  <c r="AF127" i="7"/>
  <c r="BS127" i="7" s="1"/>
  <c r="AG127" i="7"/>
  <c r="BT127" i="7" s="1"/>
  <c r="AL127" i="7"/>
  <c r="BY127" i="7" s="1"/>
  <c r="AM127" i="7"/>
  <c r="BZ127" i="7" s="1"/>
  <c r="AN127" i="7"/>
  <c r="CA127" i="7" s="1"/>
  <c r="AO127" i="7"/>
  <c r="CB127" i="7" s="1"/>
  <c r="AD128" i="7"/>
  <c r="BQ128" i="7" s="1"/>
  <c r="AE128" i="7"/>
  <c r="BR128" i="7" s="1"/>
  <c r="AF128" i="7"/>
  <c r="BS128" i="7" s="1"/>
  <c r="AG128" i="7"/>
  <c r="BT128" i="7" s="1"/>
  <c r="AL128" i="7"/>
  <c r="BY128" i="7" s="1"/>
  <c r="AM128" i="7"/>
  <c r="BZ128" i="7" s="1"/>
  <c r="AN128" i="7"/>
  <c r="CA128" i="7" s="1"/>
  <c r="AO128" i="7"/>
  <c r="CB128" i="7" s="1"/>
  <c r="AD129" i="7"/>
  <c r="BQ129" i="7" s="1"/>
  <c r="AE129" i="7"/>
  <c r="BR129" i="7" s="1"/>
  <c r="AF129" i="7"/>
  <c r="BS129" i="7" s="1"/>
  <c r="AG129" i="7"/>
  <c r="BT129" i="7" s="1"/>
  <c r="AL129" i="7"/>
  <c r="BY129" i="7" s="1"/>
  <c r="AM129" i="7"/>
  <c r="BZ129" i="7" s="1"/>
  <c r="AN129" i="7"/>
  <c r="CA129" i="7" s="1"/>
  <c r="AO129" i="7"/>
  <c r="CB129" i="7" s="1"/>
  <c r="AD130" i="7"/>
  <c r="BQ130" i="7" s="1"/>
  <c r="AE130" i="7"/>
  <c r="BR130" i="7" s="1"/>
  <c r="AF130" i="7"/>
  <c r="BS130" i="7" s="1"/>
  <c r="AG130" i="7"/>
  <c r="BT130" i="7" s="1"/>
  <c r="AL130" i="7"/>
  <c r="BY130" i="7" s="1"/>
  <c r="AM130" i="7"/>
  <c r="BZ130" i="7" s="1"/>
  <c r="AN130" i="7"/>
  <c r="CA130" i="7" s="1"/>
  <c r="AO130" i="7"/>
  <c r="CB130" i="7" s="1"/>
  <c r="AD131" i="7"/>
  <c r="BQ131" i="7" s="1"/>
  <c r="AE131" i="7"/>
  <c r="BR131" i="7" s="1"/>
  <c r="AF131" i="7"/>
  <c r="BS131" i="7" s="1"/>
  <c r="AG131" i="7"/>
  <c r="BT131" i="7" s="1"/>
  <c r="AL131" i="7"/>
  <c r="BY131" i="7" s="1"/>
  <c r="AM131" i="7"/>
  <c r="BZ131" i="7" s="1"/>
  <c r="AN131" i="7"/>
  <c r="CA131" i="7" s="1"/>
  <c r="AO131" i="7"/>
  <c r="CB131" i="7" s="1"/>
  <c r="AD132" i="7"/>
  <c r="BQ132" i="7" s="1"/>
  <c r="AE132" i="7"/>
  <c r="BR132" i="7" s="1"/>
  <c r="AF132" i="7"/>
  <c r="BS132" i="7" s="1"/>
  <c r="AG132" i="7"/>
  <c r="BT132" i="7" s="1"/>
  <c r="AL132" i="7"/>
  <c r="BY132" i="7" s="1"/>
  <c r="AM132" i="7"/>
  <c r="BZ132" i="7" s="1"/>
  <c r="AN132" i="7"/>
  <c r="CA132" i="7" s="1"/>
  <c r="AO132" i="7"/>
  <c r="CB132" i="7" s="1"/>
  <c r="AD133" i="7"/>
  <c r="BQ133" i="7" s="1"/>
  <c r="AE133" i="7"/>
  <c r="BR133" i="7" s="1"/>
  <c r="AF133" i="7"/>
  <c r="BS133" i="7" s="1"/>
  <c r="AG133" i="7"/>
  <c r="BT133" i="7" s="1"/>
  <c r="AL133" i="7"/>
  <c r="BY133" i="7" s="1"/>
  <c r="AM133" i="7"/>
  <c r="BZ133" i="7" s="1"/>
  <c r="AN133" i="7"/>
  <c r="CA133" i="7" s="1"/>
  <c r="AO133" i="7"/>
  <c r="CB133" i="7" s="1"/>
  <c r="AD134" i="7"/>
  <c r="BQ134" i="7" s="1"/>
  <c r="AE134" i="7"/>
  <c r="BR134" i="7" s="1"/>
  <c r="AF134" i="7"/>
  <c r="BS134" i="7" s="1"/>
  <c r="AG134" i="7"/>
  <c r="BT134" i="7" s="1"/>
  <c r="AL134" i="7"/>
  <c r="BY134" i="7" s="1"/>
  <c r="AM134" i="7"/>
  <c r="BZ134" i="7" s="1"/>
  <c r="AN134" i="7"/>
  <c r="CA134" i="7" s="1"/>
  <c r="AO134" i="7"/>
  <c r="CB134" i="7" s="1"/>
  <c r="AD135" i="7"/>
  <c r="BQ135" i="7" s="1"/>
  <c r="AE135" i="7"/>
  <c r="BR135" i="7" s="1"/>
  <c r="AF135" i="7"/>
  <c r="BS135" i="7" s="1"/>
  <c r="AG135" i="7"/>
  <c r="BT135" i="7" s="1"/>
  <c r="AL135" i="7"/>
  <c r="BY135" i="7" s="1"/>
  <c r="AM135" i="7"/>
  <c r="BZ135" i="7" s="1"/>
  <c r="AN135" i="7"/>
  <c r="CA135" i="7" s="1"/>
  <c r="AO135" i="7"/>
  <c r="CB135" i="7" s="1"/>
  <c r="AD136" i="7"/>
  <c r="BQ136" i="7" s="1"/>
  <c r="AE136" i="7"/>
  <c r="BR136" i="7" s="1"/>
  <c r="AF136" i="7"/>
  <c r="BS136" i="7" s="1"/>
  <c r="AG136" i="7"/>
  <c r="BT136" i="7" s="1"/>
  <c r="AL136" i="7"/>
  <c r="BY136" i="7" s="1"/>
  <c r="AM136" i="7"/>
  <c r="BZ136" i="7" s="1"/>
  <c r="AN136" i="7"/>
  <c r="CA136" i="7" s="1"/>
  <c r="AO136" i="7"/>
  <c r="CB136" i="7" s="1"/>
  <c r="AD137" i="7"/>
  <c r="BQ137" i="7" s="1"/>
  <c r="AE137" i="7"/>
  <c r="BR137" i="7" s="1"/>
  <c r="AF137" i="7"/>
  <c r="BS137" i="7" s="1"/>
  <c r="AG137" i="7"/>
  <c r="BT137" i="7" s="1"/>
  <c r="AL137" i="7"/>
  <c r="BY137" i="7" s="1"/>
  <c r="AM137" i="7"/>
  <c r="BZ137" i="7" s="1"/>
  <c r="AN137" i="7"/>
  <c r="CA137" i="7" s="1"/>
  <c r="AO137" i="7"/>
  <c r="CB137" i="7" s="1"/>
  <c r="AD138" i="7"/>
  <c r="BQ138" i="7" s="1"/>
  <c r="AE138" i="7"/>
  <c r="BR138" i="7" s="1"/>
  <c r="AF138" i="7"/>
  <c r="BS138" i="7" s="1"/>
  <c r="AG138" i="7"/>
  <c r="BT138" i="7" s="1"/>
  <c r="AL138" i="7"/>
  <c r="BY138" i="7" s="1"/>
  <c r="AM138" i="7"/>
  <c r="BZ138" i="7" s="1"/>
  <c r="AN138" i="7"/>
  <c r="CA138" i="7" s="1"/>
  <c r="AO138" i="7"/>
  <c r="CB138" i="7" s="1"/>
  <c r="AD139" i="7"/>
  <c r="BQ139" i="7" s="1"/>
  <c r="AE139" i="7"/>
  <c r="BR139" i="7" s="1"/>
  <c r="AF139" i="7"/>
  <c r="BS139" i="7" s="1"/>
  <c r="AG139" i="7"/>
  <c r="BT139" i="7" s="1"/>
  <c r="AL139" i="7"/>
  <c r="BY139" i="7" s="1"/>
  <c r="AM139" i="7"/>
  <c r="BZ139" i="7" s="1"/>
  <c r="AN139" i="7"/>
  <c r="CA139" i="7" s="1"/>
  <c r="AO139" i="7"/>
  <c r="CB139" i="7" s="1"/>
  <c r="AD140" i="7"/>
  <c r="BQ140" i="7" s="1"/>
  <c r="AE140" i="7"/>
  <c r="BR140" i="7" s="1"/>
  <c r="AF140" i="7"/>
  <c r="BS140" i="7" s="1"/>
  <c r="AG140" i="7"/>
  <c r="BT140" i="7" s="1"/>
  <c r="AL140" i="7"/>
  <c r="BY140" i="7" s="1"/>
  <c r="AM140" i="7"/>
  <c r="BZ140" i="7" s="1"/>
  <c r="AN140" i="7"/>
  <c r="CA140" i="7" s="1"/>
  <c r="AO140" i="7"/>
  <c r="CB140" i="7" s="1"/>
  <c r="AD141" i="7"/>
  <c r="BQ141" i="7" s="1"/>
  <c r="AE141" i="7"/>
  <c r="BR141" i="7" s="1"/>
  <c r="AF141" i="7"/>
  <c r="BS141" i="7" s="1"/>
  <c r="AG141" i="7"/>
  <c r="BT141" i="7" s="1"/>
  <c r="AL141" i="7"/>
  <c r="BY141" i="7" s="1"/>
  <c r="AM141" i="7"/>
  <c r="BZ141" i="7" s="1"/>
  <c r="AN141" i="7"/>
  <c r="CA141" i="7" s="1"/>
  <c r="AO141" i="7"/>
  <c r="CB141" i="7" s="1"/>
  <c r="AD142" i="7"/>
  <c r="BQ142" i="7" s="1"/>
  <c r="AE142" i="7"/>
  <c r="BR142" i="7" s="1"/>
  <c r="AF142" i="7"/>
  <c r="BS142" i="7" s="1"/>
  <c r="AG142" i="7"/>
  <c r="BT142" i="7" s="1"/>
  <c r="AL142" i="7"/>
  <c r="BY142" i="7" s="1"/>
  <c r="AM142" i="7"/>
  <c r="BZ142" i="7" s="1"/>
  <c r="AN142" i="7"/>
  <c r="CA142" i="7" s="1"/>
  <c r="AO142" i="7"/>
  <c r="CB142" i="7" s="1"/>
  <c r="AD143" i="7"/>
  <c r="BQ143" i="7" s="1"/>
  <c r="AE143" i="7"/>
  <c r="BR143" i="7" s="1"/>
  <c r="AF143" i="7"/>
  <c r="BS143" i="7" s="1"/>
  <c r="AG143" i="7"/>
  <c r="BT143" i="7" s="1"/>
  <c r="AL143" i="7"/>
  <c r="BY143" i="7" s="1"/>
  <c r="AM143" i="7"/>
  <c r="BZ143" i="7" s="1"/>
  <c r="AN143" i="7"/>
  <c r="CA143" i="7" s="1"/>
  <c r="AO143" i="7"/>
  <c r="CB143" i="7" s="1"/>
  <c r="AD144" i="7"/>
  <c r="BQ144" i="7" s="1"/>
  <c r="AE144" i="7"/>
  <c r="BR144" i="7" s="1"/>
  <c r="AF144" i="7"/>
  <c r="BS144" i="7" s="1"/>
  <c r="AG144" i="7"/>
  <c r="BT144" i="7" s="1"/>
  <c r="AL144" i="7"/>
  <c r="BY144" i="7" s="1"/>
  <c r="AM144" i="7"/>
  <c r="BZ144" i="7" s="1"/>
  <c r="AN144" i="7"/>
  <c r="CA144" i="7" s="1"/>
  <c r="AO144" i="7"/>
  <c r="CB144" i="7" s="1"/>
  <c r="AD145" i="7"/>
  <c r="BQ145" i="7" s="1"/>
  <c r="AE145" i="7"/>
  <c r="BR145" i="7" s="1"/>
  <c r="AF145" i="7"/>
  <c r="BS145" i="7" s="1"/>
  <c r="AG145" i="7"/>
  <c r="BT145" i="7" s="1"/>
  <c r="AL145" i="7"/>
  <c r="BY145" i="7" s="1"/>
  <c r="AM145" i="7"/>
  <c r="BZ145" i="7" s="1"/>
  <c r="AN145" i="7"/>
  <c r="CA145" i="7" s="1"/>
  <c r="AO145" i="7"/>
  <c r="CB145" i="7" s="1"/>
  <c r="AD146" i="7"/>
  <c r="BQ146" i="7" s="1"/>
  <c r="AE146" i="7"/>
  <c r="BR146" i="7" s="1"/>
  <c r="AF146" i="7"/>
  <c r="BS146" i="7" s="1"/>
  <c r="AG146" i="7"/>
  <c r="BT146" i="7" s="1"/>
  <c r="AL146" i="7"/>
  <c r="BY146" i="7" s="1"/>
  <c r="AM146" i="7"/>
  <c r="BZ146" i="7" s="1"/>
  <c r="AN146" i="7"/>
  <c r="CA146" i="7" s="1"/>
  <c r="AO146" i="7"/>
  <c r="CB146" i="7" s="1"/>
  <c r="AD147" i="7"/>
  <c r="BQ147" i="7" s="1"/>
  <c r="AE147" i="7"/>
  <c r="BR147" i="7" s="1"/>
  <c r="AF147" i="7"/>
  <c r="BS147" i="7" s="1"/>
  <c r="AG147" i="7"/>
  <c r="BT147" i="7" s="1"/>
  <c r="AL147" i="7"/>
  <c r="BY147" i="7" s="1"/>
  <c r="AM147" i="7"/>
  <c r="BZ147" i="7" s="1"/>
  <c r="AN147" i="7"/>
  <c r="CA147" i="7" s="1"/>
  <c r="AO147" i="7"/>
  <c r="CB147" i="7" s="1"/>
  <c r="AD148" i="7"/>
  <c r="BQ148" i="7" s="1"/>
  <c r="AE148" i="7"/>
  <c r="BR148" i="7" s="1"/>
  <c r="AF148" i="7"/>
  <c r="BS148" i="7" s="1"/>
  <c r="AG148" i="7"/>
  <c r="BT148" i="7" s="1"/>
  <c r="AL148" i="7"/>
  <c r="BY148" i="7" s="1"/>
  <c r="AM148" i="7"/>
  <c r="BZ148" i="7" s="1"/>
  <c r="AN148" i="7"/>
  <c r="CA148" i="7" s="1"/>
  <c r="AO148" i="7"/>
  <c r="CB148" i="7" s="1"/>
  <c r="AD149" i="7"/>
  <c r="BQ149" i="7" s="1"/>
  <c r="AE149" i="7"/>
  <c r="BR149" i="7" s="1"/>
  <c r="AF149" i="7"/>
  <c r="BS149" i="7" s="1"/>
  <c r="AG149" i="7"/>
  <c r="BT149" i="7" s="1"/>
  <c r="AL149" i="7"/>
  <c r="BY149" i="7" s="1"/>
  <c r="AM149" i="7"/>
  <c r="BZ149" i="7" s="1"/>
  <c r="AN149" i="7"/>
  <c r="CA149" i="7" s="1"/>
  <c r="AO149" i="7"/>
  <c r="CB149" i="7" s="1"/>
  <c r="AD150" i="7"/>
  <c r="BQ150" i="7" s="1"/>
  <c r="AE150" i="7"/>
  <c r="BR150" i="7" s="1"/>
  <c r="AF150" i="7"/>
  <c r="BS150" i="7" s="1"/>
  <c r="AG150" i="7"/>
  <c r="BT150" i="7" s="1"/>
  <c r="AL150" i="7"/>
  <c r="BY150" i="7" s="1"/>
  <c r="AM150" i="7"/>
  <c r="BZ150" i="7" s="1"/>
  <c r="AN150" i="7"/>
  <c r="CA150" i="7" s="1"/>
  <c r="AO150" i="7"/>
  <c r="CB150" i="7" s="1"/>
  <c r="AD151" i="7"/>
  <c r="BQ151" i="7" s="1"/>
  <c r="AE151" i="7"/>
  <c r="BR151" i="7" s="1"/>
  <c r="AF151" i="7"/>
  <c r="BS151" i="7" s="1"/>
  <c r="AG151" i="7"/>
  <c r="BT151" i="7" s="1"/>
  <c r="AL151" i="7"/>
  <c r="BY151" i="7" s="1"/>
  <c r="AM151" i="7"/>
  <c r="BZ151" i="7" s="1"/>
  <c r="AN151" i="7"/>
  <c r="CA151" i="7" s="1"/>
  <c r="AO151" i="7"/>
  <c r="CB151" i="7" s="1"/>
  <c r="AD152" i="7"/>
  <c r="BQ152" i="7" s="1"/>
  <c r="AE152" i="7"/>
  <c r="BR152" i="7" s="1"/>
  <c r="AF152" i="7"/>
  <c r="BS152" i="7" s="1"/>
  <c r="AG152" i="7"/>
  <c r="BT152" i="7" s="1"/>
  <c r="AL152" i="7"/>
  <c r="BY152" i="7" s="1"/>
  <c r="AM152" i="7"/>
  <c r="BZ152" i="7" s="1"/>
  <c r="AN152" i="7"/>
  <c r="CA152" i="7" s="1"/>
  <c r="AO152" i="7"/>
  <c r="CB152" i="7" s="1"/>
  <c r="AD153" i="7"/>
  <c r="BQ153" i="7" s="1"/>
  <c r="AE153" i="7"/>
  <c r="BR153" i="7" s="1"/>
  <c r="AF153" i="7"/>
  <c r="BS153" i="7" s="1"/>
  <c r="AG153" i="7"/>
  <c r="BT153" i="7" s="1"/>
  <c r="AL153" i="7"/>
  <c r="BY153" i="7" s="1"/>
  <c r="AM153" i="7"/>
  <c r="BZ153" i="7" s="1"/>
  <c r="AN153" i="7"/>
  <c r="CA153" i="7" s="1"/>
  <c r="AO153" i="7"/>
  <c r="CB153" i="7" s="1"/>
  <c r="AD154" i="7"/>
  <c r="BQ154" i="7" s="1"/>
  <c r="AE154" i="7"/>
  <c r="BR154" i="7" s="1"/>
  <c r="AF154" i="7"/>
  <c r="BS154" i="7" s="1"/>
  <c r="AG154" i="7"/>
  <c r="BT154" i="7" s="1"/>
  <c r="AL154" i="7"/>
  <c r="BY154" i="7" s="1"/>
  <c r="AM154" i="7"/>
  <c r="BZ154" i="7" s="1"/>
  <c r="AN154" i="7"/>
  <c r="CA154" i="7" s="1"/>
  <c r="AO154" i="7"/>
  <c r="CB154" i="7" s="1"/>
  <c r="AD155" i="7"/>
  <c r="BQ155" i="7" s="1"/>
  <c r="AE155" i="7"/>
  <c r="BR155" i="7" s="1"/>
  <c r="AF155" i="7"/>
  <c r="BS155" i="7" s="1"/>
  <c r="AG155" i="7"/>
  <c r="BT155" i="7" s="1"/>
  <c r="AL155" i="7"/>
  <c r="BY155" i="7" s="1"/>
  <c r="AM155" i="7"/>
  <c r="BZ155" i="7" s="1"/>
  <c r="AN155" i="7"/>
  <c r="CA155" i="7" s="1"/>
  <c r="AO155" i="7"/>
  <c r="CB155" i="7" s="1"/>
  <c r="AD156" i="7"/>
  <c r="BQ156" i="7" s="1"/>
  <c r="AE156" i="7"/>
  <c r="BR156" i="7" s="1"/>
  <c r="AF156" i="7"/>
  <c r="BS156" i="7" s="1"/>
  <c r="AG156" i="7"/>
  <c r="BT156" i="7" s="1"/>
  <c r="AL156" i="7"/>
  <c r="BY156" i="7" s="1"/>
  <c r="AM156" i="7"/>
  <c r="BZ156" i="7" s="1"/>
  <c r="AN156" i="7"/>
  <c r="CA156" i="7" s="1"/>
  <c r="AO156" i="7"/>
  <c r="CB156" i="7" s="1"/>
  <c r="AD157" i="7"/>
  <c r="BQ157" i="7" s="1"/>
  <c r="AE157" i="7"/>
  <c r="BR157" i="7" s="1"/>
  <c r="AF157" i="7"/>
  <c r="BS157" i="7" s="1"/>
  <c r="AG157" i="7"/>
  <c r="BT157" i="7" s="1"/>
  <c r="AL157" i="7"/>
  <c r="BY157" i="7" s="1"/>
  <c r="AM157" i="7"/>
  <c r="BZ157" i="7" s="1"/>
  <c r="AN157" i="7"/>
  <c r="CA157" i="7" s="1"/>
  <c r="AO157" i="7"/>
  <c r="CB157" i="7" s="1"/>
  <c r="AD158" i="7"/>
  <c r="BQ158" i="7" s="1"/>
  <c r="AE158" i="7"/>
  <c r="BR158" i="7" s="1"/>
  <c r="AF158" i="7"/>
  <c r="BS158" i="7" s="1"/>
  <c r="AG158" i="7"/>
  <c r="BT158" i="7" s="1"/>
  <c r="AL158" i="7"/>
  <c r="BY158" i="7" s="1"/>
  <c r="AM158" i="7"/>
  <c r="BZ158" i="7" s="1"/>
  <c r="AN158" i="7"/>
  <c r="CA158" i="7" s="1"/>
  <c r="AO158" i="7"/>
  <c r="CB158" i="7" s="1"/>
  <c r="AD159" i="7"/>
  <c r="BQ159" i="7" s="1"/>
  <c r="AE159" i="7"/>
  <c r="BR159" i="7" s="1"/>
  <c r="AF159" i="7"/>
  <c r="BS159" i="7" s="1"/>
  <c r="AG159" i="7"/>
  <c r="BT159" i="7" s="1"/>
  <c r="AL159" i="7"/>
  <c r="BY159" i="7" s="1"/>
  <c r="AM159" i="7"/>
  <c r="BZ159" i="7" s="1"/>
  <c r="AN159" i="7"/>
  <c r="CA159" i="7" s="1"/>
  <c r="AO159" i="7"/>
  <c r="CB159" i="7" s="1"/>
  <c r="AD160" i="7"/>
  <c r="BQ160" i="7" s="1"/>
  <c r="AE160" i="7"/>
  <c r="BR160" i="7" s="1"/>
  <c r="AF160" i="7"/>
  <c r="BS160" i="7" s="1"/>
  <c r="AG160" i="7"/>
  <c r="BT160" i="7" s="1"/>
  <c r="AL160" i="7"/>
  <c r="BY160" i="7" s="1"/>
  <c r="AM160" i="7"/>
  <c r="BZ160" i="7" s="1"/>
  <c r="AN160" i="7"/>
  <c r="CA160" i="7" s="1"/>
  <c r="AO160" i="7"/>
  <c r="CB160" i="7" s="1"/>
  <c r="AD161" i="7"/>
  <c r="BQ161" i="7" s="1"/>
  <c r="AE161" i="7"/>
  <c r="BR161" i="7" s="1"/>
  <c r="AF161" i="7"/>
  <c r="BS161" i="7" s="1"/>
  <c r="AG161" i="7"/>
  <c r="BT161" i="7" s="1"/>
  <c r="AL161" i="7"/>
  <c r="BY161" i="7" s="1"/>
  <c r="AM161" i="7"/>
  <c r="BZ161" i="7" s="1"/>
  <c r="AN161" i="7"/>
  <c r="CA161" i="7" s="1"/>
  <c r="AO161" i="7"/>
  <c r="CB161" i="7" s="1"/>
  <c r="AD162" i="7"/>
  <c r="BQ162" i="7" s="1"/>
  <c r="AE162" i="7"/>
  <c r="BR162" i="7" s="1"/>
  <c r="AF162" i="7"/>
  <c r="BS162" i="7" s="1"/>
  <c r="AG162" i="7"/>
  <c r="BT162" i="7" s="1"/>
  <c r="AL162" i="7"/>
  <c r="BY162" i="7" s="1"/>
  <c r="AM162" i="7"/>
  <c r="BZ162" i="7" s="1"/>
  <c r="AN162" i="7"/>
  <c r="CA162" i="7" s="1"/>
  <c r="AO162" i="7"/>
  <c r="CB162" i="7" s="1"/>
  <c r="AD163" i="7"/>
  <c r="BQ163" i="7" s="1"/>
  <c r="AE163" i="7"/>
  <c r="BR163" i="7" s="1"/>
  <c r="AF163" i="7"/>
  <c r="BS163" i="7" s="1"/>
  <c r="AG163" i="7"/>
  <c r="BT163" i="7" s="1"/>
  <c r="AL163" i="7"/>
  <c r="BY163" i="7" s="1"/>
  <c r="AM163" i="7"/>
  <c r="BZ163" i="7" s="1"/>
  <c r="AN163" i="7"/>
  <c r="CA163" i="7" s="1"/>
  <c r="AO163" i="7"/>
  <c r="CB163" i="7" s="1"/>
  <c r="AD164" i="7"/>
  <c r="BQ164" i="7" s="1"/>
  <c r="AE164" i="7"/>
  <c r="BR164" i="7" s="1"/>
  <c r="AF164" i="7"/>
  <c r="BS164" i="7" s="1"/>
  <c r="AG164" i="7"/>
  <c r="BT164" i="7" s="1"/>
  <c r="AL164" i="7"/>
  <c r="BY164" i="7" s="1"/>
  <c r="AM164" i="7"/>
  <c r="BZ164" i="7" s="1"/>
  <c r="AN164" i="7"/>
  <c r="CA164" i="7" s="1"/>
  <c r="AO164" i="7"/>
  <c r="CB164" i="7" s="1"/>
  <c r="AD165" i="7"/>
  <c r="BQ165" i="7" s="1"/>
  <c r="AE165" i="7"/>
  <c r="BR165" i="7" s="1"/>
  <c r="AF165" i="7"/>
  <c r="BS165" i="7" s="1"/>
  <c r="AG165" i="7"/>
  <c r="BT165" i="7" s="1"/>
  <c r="AL165" i="7"/>
  <c r="BY165" i="7" s="1"/>
  <c r="AM165" i="7"/>
  <c r="BZ165" i="7" s="1"/>
  <c r="AN165" i="7"/>
  <c r="CA165" i="7" s="1"/>
  <c r="AO165" i="7"/>
  <c r="CB165" i="7" s="1"/>
  <c r="AD166" i="7"/>
  <c r="BQ166" i="7" s="1"/>
  <c r="AE166" i="7"/>
  <c r="BR166" i="7" s="1"/>
  <c r="AF166" i="7"/>
  <c r="BS166" i="7" s="1"/>
  <c r="AG166" i="7"/>
  <c r="BT166" i="7" s="1"/>
  <c r="AL166" i="7"/>
  <c r="BY166" i="7" s="1"/>
  <c r="AM166" i="7"/>
  <c r="BZ166" i="7" s="1"/>
  <c r="AN166" i="7"/>
  <c r="CA166" i="7" s="1"/>
  <c r="AO166" i="7"/>
  <c r="CB166" i="7" s="1"/>
  <c r="AD167" i="7"/>
  <c r="BQ167" i="7" s="1"/>
  <c r="AE167" i="7"/>
  <c r="BR167" i="7" s="1"/>
  <c r="AF167" i="7"/>
  <c r="BS167" i="7" s="1"/>
  <c r="AG167" i="7"/>
  <c r="BT167" i="7" s="1"/>
  <c r="AL167" i="7"/>
  <c r="BY167" i="7" s="1"/>
  <c r="AM167" i="7"/>
  <c r="BZ167" i="7" s="1"/>
  <c r="AN167" i="7"/>
  <c r="CA167" i="7" s="1"/>
  <c r="AO167" i="7"/>
  <c r="CB167" i="7" s="1"/>
  <c r="AD168" i="7"/>
  <c r="BQ168" i="7" s="1"/>
  <c r="AE168" i="7"/>
  <c r="BR168" i="7" s="1"/>
  <c r="AF168" i="7"/>
  <c r="BS168" i="7" s="1"/>
  <c r="AG168" i="7"/>
  <c r="BT168" i="7" s="1"/>
  <c r="AL168" i="7"/>
  <c r="BY168" i="7" s="1"/>
  <c r="AM168" i="7"/>
  <c r="BZ168" i="7" s="1"/>
  <c r="AN168" i="7"/>
  <c r="CA168" i="7" s="1"/>
  <c r="AO168" i="7"/>
  <c r="CB168" i="7" s="1"/>
  <c r="AD169" i="7"/>
  <c r="BQ169" i="7" s="1"/>
  <c r="AE169" i="7"/>
  <c r="BR169" i="7" s="1"/>
  <c r="AF169" i="7"/>
  <c r="BS169" i="7" s="1"/>
  <c r="AG169" i="7"/>
  <c r="BT169" i="7" s="1"/>
  <c r="AL169" i="7"/>
  <c r="BY169" i="7" s="1"/>
  <c r="AM169" i="7"/>
  <c r="BZ169" i="7" s="1"/>
  <c r="AN169" i="7"/>
  <c r="CA169" i="7" s="1"/>
  <c r="AO169" i="7"/>
  <c r="CB169" i="7" s="1"/>
  <c r="AD170" i="7"/>
  <c r="BQ170" i="7" s="1"/>
  <c r="AE170" i="7"/>
  <c r="BR170" i="7" s="1"/>
  <c r="AF170" i="7"/>
  <c r="BS170" i="7" s="1"/>
  <c r="AG170" i="7"/>
  <c r="BT170" i="7" s="1"/>
  <c r="AL170" i="7"/>
  <c r="BY170" i="7" s="1"/>
  <c r="AM170" i="7"/>
  <c r="BZ170" i="7" s="1"/>
  <c r="AN170" i="7"/>
  <c r="CA170" i="7" s="1"/>
  <c r="AO170" i="7"/>
  <c r="CB170" i="7" s="1"/>
  <c r="AD171" i="7"/>
  <c r="BQ171" i="7" s="1"/>
  <c r="AE171" i="7"/>
  <c r="BR171" i="7" s="1"/>
  <c r="AF171" i="7"/>
  <c r="BS171" i="7" s="1"/>
  <c r="AG171" i="7"/>
  <c r="BT171" i="7" s="1"/>
  <c r="AL171" i="7"/>
  <c r="BY171" i="7" s="1"/>
  <c r="AM171" i="7"/>
  <c r="BZ171" i="7" s="1"/>
  <c r="AN171" i="7"/>
  <c r="CA171" i="7" s="1"/>
  <c r="AO171" i="7"/>
  <c r="CB171" i="7" s="1"/>
  <c r="AD172" i="7"/>
  <c r="BQ172" i="7" s="1"/>
  <c r="AE172" i="7"/>
  <c r="BR172" i="7" s="1"/>
  <c r="AF172" i="7"/>
  <c r="BS172" i="7" s="1"/>
  <c r="AG172" i="7"/>
  <c r="BT172" i="7" s="1"/>
  <c r="AL172" i="7"/>
  <c r="BY172" i="7" s="1"/>
  <c r="AM172" i="7"/>
  <c r="BZ172" i="7" s="1"/>
  <c r="AN172" i="7"/>
  <c r="CA172" i="7" s="1"/>
  <c r="AO172" i="7"/>
  <c r="CB172" i="7" s="1"/>
  <c r="AD173" i="7"/>
  <c r="BQ173" i="7" s="1"/>
  <c r="AE173" i="7"/>
  <c r="BR173" i="7" s="1"/>
  <c r="AF173" i="7"/>
  <c r="BS173" i="7" s="1"/>
  <c r="AG173" i="7"/>
  <c r="BT173" i="7" s="1"/>
  <c r="AL173" i="7"/>
  <c r="BY173" i="7" s="1"/>
  <c r="AM173" i="7"/>
  <c r="BZ173" i="7" s="1"/>
  <c r="AN173" i="7"/>
  <c r="CA173" i="7" s="1"/>
  <c r="AO173" i="7"/>
  <c r="CB173" i="7" s="1"/>
  <c r="AD174" i="7"/>
  <c r="BQ174" i="7" s="1"/>
  <c r="AE174" i="7"/>
  <c r="BR174" i="7" s="1"/>
  <c r="AF174" i="7"/>
  <c r="BS174" i="7" s="1"/>
  <c r="AG174" i="7"/>
  <c r="BT174" i="7" s="1"/>
  <c r="AL174" i="7"/>
  <c r="BY174" i="7" s="1"/>
  <c r="AM174" i="7"/>
  <c r="BZ174" i="7" s="1"/>
  <c r="AN174" i="7"/>
  <c r="CA174" i="7" s="1"/>
  <c r="AO174" i="7"/>
  <c r="CB174" i="7" s="1"/>
  <c r="AD175" i="7"/>
  <c r="BQ175" i="7" s="1"/>
  <c r="AE175" i="7"/>
  <c r="BR175" i="7" s="1"/>
  <c r="AF175" i="7"/>
  <c r="BS175" i="7" s="1"/>
  <c r="AG175" i="7"/>
  <c r="BT175" i="7" s="1"/>
  <c r="AL175" i="7"/>
  <c r="BY175" i="7" s="1"/>
  <c r="AM175" i="7"/>
  <c r="BZ175" i="7" s="1"/>
  <c r="AN175" i="7"/>
  <c r="CA175" i="7" s="1"/>
  <c r="AO175" i="7"/>
  <c r="CB175" i="7" s="1"/>
  <c r="AD176" i="7"/>
  <c r="BQ176" i="7" s="1"/>
  <c r="AE176" i="7"/>
  <c r="BR176" i="7" s="1"/>
  <c r="AF176" i="7"/>
  <c r="BS176" i="7" s="1"/>
  <c r="AG176" i="7"/>
  <c r="BT176" i="7" s="1"/>
  <c r="AL176" i="7"/>
  <c r="BY176" i="7" s="1"/>
  <c r="AM176" i="7"/>
  <c r="BZ176" i="7" s="1"/>
  <c r="AN176" i="7"/>
  <c r="CA176" i="7" s="1"/>
  <c r="AO176" i="7"/>
  <c r="CB176" i="7" s="1"/>
  <c r="AD177" i="7"/>
  <c r="BQ177" i="7" s="1"/>
  <c r="AE177" i="7"/>
  <c r="BR177" i="7" s="1"/>
  <c r="AF177" i="7"/>
  <c r="BS177" i="7" s="1"/>
  <c r="AG177" i="7"/>
  <c r="BT177" i="7" s="1"/>
  <c r="AL177" i="7"/>
  <c r="BY177" i="7" s="1"/>
  <c r="AM177" i="7"/>
  <c r="BZ177" i="7" s="1"/>
  <c r="AN177" i="7"/>
  <c r="CA177" i="7" s="1"/>
  <c r="AO177" i="7"/>
  <c r="CB177" i="7" s="1"/>
  <c r="AD178" i="7"/>
  <c r="BQ178" i="7" s="1"/>
  <c r="AE178" i="7"/>
  <c r="BR178" i="7" s="1"/>
  <c r="AF178" i="7"/>
  <c r="BS178" i="7" s="1"/>
  <c r="AG178" i="7"/>
  <c r="BT178" i="7" s="1"/>
  <c r="AL178" i="7"/>
  <c r="BY178" i="7" s="1"/>
  <c r="AM178" i="7"/>
  <c r="BZ178" i="7" s="1"/>
  <c r="AN178" i="7"/>
  <c r="CA178" i="7" s="1"/>
  <c r="AO178" i="7"/>
  <c r="CB178" i="7" s="1"/>
  <c r="AD179" i="7"/>
  <c r="BQ179" i="7" s="1"/>
  <c r="AE179" i="7"/>
  <c r="BR179" i="7" s="1"/>
  <c r="AF179" i="7"/>
  <c r="BS179" i="7" s="1"/>
  <c r="AG179" i="7"/>
  <c r="BT179" i="7" s="1"/>
  <c r="AL179" i="7"/>
  <c r="BY179" i="7" s="1"/>
  <c r="AM179" i="7"/>
  <c r="BZ179" i="7" s="1"/>
  <c r="AN179" i="7"/>
  <c r="CA179" i="7" s="1"/>
  <c r="AO179" i="7"/>
  <c r="CB179" i="7" s="1"/>
  <c r="AD180" i="7"/>
  <c r="BQ180" i="7" s="1"/>
  <c r="AE180" i="7"/>
  <c r="BR180" i="7" s="1"/>
  <c r="AF180" i="7"/>
  <c r="BS180" i="7" s="1"/>
  <c r="AG180" i="7"/>
  <c r="BT180" i="7" s="1"/>
  <c r="AL180" i="7"/>
  <c r="BY180" i="7" s="1"/>
  <c r="AM180" i="7"/>
  <c r="BZ180" i="7" s="1"/>
  <c r="AN180" i="7"/>
  <c r="CA180" i="7" s="1"/>
  <c r="AO180" i="7"/>
  <c r="CB180" i="7" s="1"/>
  <c r="AD181" i="7"/>
  <c r="BQ181" i="7" s="1"/>
  <c r="AE181" i="7"/>
  <c r="BR181" i="7" s="1"/>
  <c r="AF181" i="7"/>
  <c r="BS181" i="7" s="1"/>
  <c r="AG181" i="7"/>
  <c r="BT181" i="7" s="1"/>
  <c r="AL181" i="7"/>
  <c r="BY181" i="7" s="1"/>
  <c r="AM181" i="7"/>
  <c r="BZ181" i="7" s="1"/>
  <c r="AN181" i="7"/>
  <c r="CA181" i="7" s="1"/>
  <c r="AO181" i="7"/>
  <c r="CB181" i="7" s="1"/>
  <c r="AD182" i="7"/>
  <c r="BQ182" i="7" s="1"/>
  <c r="AE182" i="7"/>
  <c r="BR182" i="7" s="1"/>
  <c r="AF182" i="7"/>
  <c r="BS182" i="7" s="1"/>
  <c r="AG182" i="7"/>
  <c r="BT182" i="7" s="1"/>
  <c r="AL182" i="7"/>
  <c r="BY182" i="7" s="1"/>
  <c r="AM182" i="7"/>
  <c r="BZ182" i="7" s="1"/>
  <c r="AN182" i="7"/>
  <c r="CA182" i="7" s="1"/>
  <c r="AO182" i="7"/>
  <c r="CB182" i="7" s="1"/>
  <c r="AD183" i="7"/>
  <c r="BQ183" i="7" s="1"/>
  <c r="AE183" i="7"/>
  <c r="BR183" i="7" s="1"/>
  <c r="AF183" i="7"/>
  <c r="BS183" i="7" s="1"/>
  <c r="AG183" i="7"/>
  <c r="BT183" i="7" s="1"/>
  <c r="AL183" i="7"/>
  <c r="BY183" i="7" s="1"/>
  <c r="AM183" i="7"/>
  <c r="BZ183" i="7" s="1"/>
  <c r="AN183" i="7"/>
  <c r="CA183" i="7" s="1"/>
  <c r="AO183" i="7"/>
  <c r="CB183" i="7" s="1"/>
  <c r="AE34" i="7"/>
  <c r="BR34" i="7" s="1"/>
  <c r="AF34" i="7"/>
  <c r="BS34" i="7" s="1"/>
  <c r="AG34" i="7"/>
  <c r="BT34" i="7" s="1"/>
  <c r="AJ33" i="7"/>
  <c r="BW33"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G7" i="7"/>
  <c r="H7" i="7"/>
  <c r="I7" i="7"/>
  <c r="J7" i="7"/>
  <c r="K7" i="7"/>
  <c r="L7" i="7"/>
  <c r="M7" i="7"/>
  <c r="AZ7" i="7" s="1"/>
  <c r="N7" i="7"/>
  <c r="O7" i="7"/>
  <c r="P7" i="7"/>
  <c r="Q7" i="7"/>
  <c r="BD7" i="7" s="1"/>
  <c r="R7" i="7"/>
  <c r="S7" i="7"/>
  <c r="BF7" i="7" s="1"/>
  <c r="T7" i="7"/>
  <c r="U7" i="7"/>
  <c r="V7" i="7"/>
  <c r="W7" i="7"/>
  <c r="X7" i="7"/>
  <c r="Y7" i="7"/>
  <c r="BL7" i="7" s="1"/>
  <c r="Z7" i="7"/>
  <c r="AA7" i="7"/>
  <c r="AB7" i="7"/>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N9" i="7"/>
  <c r="BA9" i="7" s="1"/>
  <c r="O9" i="7"/>
  <c r="BB9" i="7" s="1"/>
  <c r="P9" i="7"/>
  <c r="BC9" i="7" s="1"/>
  <c r="Q9" i="7"/>
  <c r="R9" i="7"/>
  <c r="BE9" i="7" s="1"/>
  <c r="S9" i="7"/>
  <c r="BF9" i="7" s="1"/>
  <c r="T9" i="7"/>
  <c r="BG9" i="7" s="1"/>
  <c r="U9" i="7"/>
  <c r="BH9" i="7" s="1"/>
  <c r="V9" i="7"/>
  <c r="BI9" i="7" s="1"/>
  <c r="W9" i="7"/>
  <c r="BJ9" i="7" s="1"/>
  <c r="X9" i="7"/>
  <c r="BK9" i="7" s="1"/>
  <c r="Y9" i="7"/>
  <c r="Z9" i="7"/>
  <c r="BM9" i="7" s="1"/>
  <c r="AA9" i="7"/>
  <c r="BN9" i="7" s="1"/>
  <c r="AB9" i="7"/>
  <c r="BO9" i="7" s="1"/>
  <c r="AC9" i="7"/>
  <c r="F10" i="7"/>
  <c r="G10" i="7"/>
  <c r="H10" i="7"/>
  <c r="I10" i="7"/>
  <c r="AV10" i="7" s="1"/>
  <c r="J10" i="7"/>
  <c r="AW10" i="7" s="1"/>
  <c r="K10" i="7"/>
  <c r="AX10" i="7" s="1"/>
  <c r="L10" i="7"/>
  <c r="AY10" i="7" s="1"/>
  <c r="M10" i="7"/>
  <c r="AZ10" i="7" s="1"/>
  <c r="N10" i="7"/>
  <c r="BA10" i="7" s="1"/>
  <c r="O10" i="7"/>
  <c r="BB10" i="7" s="1"/>
  <c r="P10" i="7"/>
  <c r="BC10" i="7" s="1"/>
  <c r="Q10" i="7"/>
  <c r="BD10" i="7" s="1"/>
  <c r="R10" i="7"/>
  <c r="S10" i="7"/>
  <c r="T10" i="7"/>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J12" i="7"/>
  <c r="K12" i="7"/>
  <c r="AX12" i="7" s="1"/>
  <c r="L12" i="7"/>
  <c r="M12" i="7"/>
  <c r="N12" i="7"/>
  <c r="O12" i="7"/>
  <c r="P12" i="7"/>
  <c r="Q12" i="7"/>
  <c r="R12" i="7"/>
  <c r="BE12" i="7" s="1"/>
  <c r="S12" i="7"/>
  <c r="BF12" i="7" s="1"/>
  <c r="T12" i="7"/>
  <c r="BG12" i="7" s="1"/>
  <c r="U12" i="7"/>
  <c r="V12" i="7"/>
  <c r="W12" i="7"/>
  <c r="X12" i="7"/>
  <c r="Y12" i="7"/>
  <c r="Z12" i="7"/>
  <c r="AA12" i="7"/>
  <c r="BN12" i="7" s="1"/>
  <c r="AB12" i="7"/>
  <c r="AC12" i="7"/>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G15" i="7"/>
  <c r="H15" i="7"/>
  <c r="I15" i="7"/>
  <c r="J15" i="7"/>
  <c r="K15" i="7"/>
  <c r="L15" i="7"/>
  <c r="M15" i="7"/>
  <c r="AZ15" i="7" s="1"/>
  <c r="N15" i="7"/>
  <c r="O15" i="7"/>
  <c r="P15" i="7"/>
  <c r="Q15" i="7"/>
  <c r="BD15" i="7" s="1"/>
  <c r="R15" i="7"/>
  <c r="S15" i="7"/>
  <c r="BF15" i="7" s="1"/>
  <c r="T15" i="7"/>
  <c r="U15" i="7"/>
  <c r="V15" i="7"/>
  <c r="W15" i="7"/>
  <c r="X15" i="7"/>
  <c r="Y15" i="7"/>
  <c r="BL15" i="7" s="1"/>
  <c r="Z15" i="7"/>
  <c r="AA15" i="7"/>
  <c r="AB15" i="7"/>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N17" i="7"/>
  <c r="BA17" i="7" s="1"/>
  <c r="O17" i="7"/>
  <c r="BB17" i="7" s="1"/>
  <c r="P17" i="7"/>
  <c r="BC17" i="7" s="1"/>
  <c r="Q17" i="7"/>
  <c r="R17" i="7"/>
  <c r="BE17" i="7" s="1"/>
  <c r="S17" i="7"/>
  <c r="BF17" i="7" s="1"/>
  <c r="T17" i="7"/>
  <c r="BG17" i="7" s="1"/>
  <c r="U17" i="7"/>
  <c r="BH17" i="7" s="1"/>
  <c r="V17" i="7"/>
  <c r="BI17" i="7" s="1"/>
  <c r="W17" i="7"/>
  <c r="BJ17" i="7" s="1"/>
  <c r="X17" i="7"/>
  <c r="BK17" i="7" s="1"/>
  <c r="Y17" i="7"/>
  <c r="Z17" i="7"/>
  <c r="BM17" i="7" s="1"/>
  <c r="AA17" i="7"/>
  <c r="BN17" i="7" s="1"/>
  <c r="AB17" i="7"/>
  <c r="BO17" i="7" s="1"/>
  <c r="AC17" i="7"/>
  <c r="F18" i="7"/>
  <c r="G18" i="7"/>
  <c r="H18" i="7"/>
  <c r="I18" i="7"/>
  <c r="AV18" i="7" s="1"/>
  <c r="J18" i="7"/>
  <c r="AW18" i="7" s="1"/>
  <c r="K18" i="7"/>
  <c r="AX18" i="7" s="1"/>
  <c r="L18" i="7"/>
  <c r="AY18" i="7" s="1"/>
  <c r="M18" i="7"/>
  <c r="AZ18" i="7" s="1"/>
  <c r="N18" i="7"/>
  <c r="BA18" i="7" s="1"/>
  <c r="O18" i="7"/>
  <c r="BB18" i="7" s="1"/>
  <c r="P18" i="7"/>
  <c r="BC18" i="7" s="1"/>
  <c r="Q18" i="7"/>
  <c r="BD18" i="7" s="1"/>
  <c r="R18" i="7"/>
  <c r="S18" i="7"/>
  <c r="T18" i="7"/>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J20" i="7"/>
  <c r="K20" i="7"/>
  <c r="AX20" i="7" s="1"/>
  <c r="L20" i="7"/>
  <c r="M20" i="7"/>
  <c r="N20" i="7"/>
  <c r="O20" i="7"/>
  <c r="P20" i="7"/>
  <c r="Q20" i="7"/>
  <c r="R20" i="7"/>
  <c r="BE20" i="7" s="1"/>
  <c r="S20" i="7"/>
  <c r="BF20" i="7" s="1"/>
  <c r="T20" i="7"/>
  <c r="BG20" i="7" s="1"/>
  <c r="U20" i="7"/>
  <c r="V20" i="7"/>
  <c r="W20" i="7"/>
  <c r="X20" i="7"/>
  <c r="Y20" i="7"/>
  <c r="Z20" i="7"/>
  <c r="AA20" i="7"/>
  <c r="BN20" i="7" s="1"/>
  <c r="AB20" i="7"/>
  <c r="AC20" i="7"/>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G23" i="7"/>
  <c r="H23" i="7"/>
  <c r="I23" i="7"/>
  <c r="AV23" i="7" s="1"/>
  <c r="J23" i="7"/>
  <c r="AW23" i="7" s="1"/>
  <c r="K23" i="7"/>
  <c r="AX23" i="7" s="1"/>
  <c r="L23" i="7"/>
  <c r="AY23" i="7" s="1"/>
  <c r="M23" i="7"/>
  <c r="AZ23" i="7" s="1"/>
  <c r="N23" i="7"/>
  <c r="BA23" i="7" s="1"/>
  <c r="O23" i="7"/>
  <c r="BB23" i="7" s="1"/>
  <c r="P23" i="7"/>
  <c r="BC23" i="7" s="1"/>
  <c r="Q23" i="7"/>
  <c r="BD23" i="7" s="1"/>
  <c r="R23" i="7"/>
  <c r="S23" i="7"/>
  <c r="T23" i="7"/>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J25" i="7"/>
  <c r="K25" i="7"/>
  <c r="AX25" i="7" s="1"/>
  <c r="L25" i="7"/>
  <c r="M25" i="7"/>
  <c r="N25" i="7"/>
  <c r="O25" i="7"/>
  <c r="P25" i="7"/>
  <c r="Q25" i="7"/>
  <c r="R25" i="7"/>
  <c r="BE25" i="7" s="1"/>
  <c r="S25" i="7"/>
  <c r="BF25" i="7" s="1"/>
  <c r="T25" i="7"/>
  <c r="BG25" i="7" s="1"/>
  <c r="U25" i="7"/>
  <c r="BH25" i="7" s="1"/>
  <c r="V25" i="7"/>
  <c r="W25" i="7"/>
  <c r="X25" i="7"/>
  <c r="Y25" i="7"/>
  <c r="Z25" i="7"/>
  <c r="AA25" i="7"/>
  <c r="BN25" i="7" s="1"/>
  <c r="AB25" i="7"/>
  <c r="AC25" i="7"/>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AZ27" i="7" s="1"/>
  <c r="N27" i="7"/>
  <c r="BA27" i="7" s="1"/>
  <c r="O27" i="7"/>
  <c r="BB27" i="7" s="1"/>
  <c r="P27" i="7"/>
  <c r="BC27" i="7" s="1"/>
  <c r="Q27" i="7"/>
  <c r="R27" i="7"/>
  <c r="BE27" i="7" s="1"/>
  <c r="S27" i="7"/>
  <c r="BF27" i="7" s="1"/>
  <c r="T27" i="7"/>
  <c r="BG27" i="7" s="1"/>
  <c r="U27" i="7"/>
  <c r="BH27" i="7" s="1"/>
  <c r="V27" i="7"/>
  <c r="BI27" i="7" s="1"/>
  <c r="W27" i="7"/>
  <c r="BJ27" i="7" s="1"/>
  <c r="X27" i="7"/>
  <c r="BK27" i="7" s="1"/>
  <c r="Y27" i="7"/>
  <c r="Z27" i="7"/>
  <c r="BM27" i="7" s="1"/>
  <c r="AA27" i="7"/>
  <c r="BN27" i="7" s="1"/>
  <c r="AB27" i="7"/>
  <c r="BO27" i="7" s="1"/>
  <c r="AC27" i="7"/>
  <c r="BP27" i="7" s="1"/>
  <c r="F28" i="7"/>
  <c r="G28" i="7"/>
  <c r="H28" i="7"/>
  <c r="I28" i="7"/>
  <c r="AV28" i="7" s="1"/>
  <c r="J28" i="7"/>
  <c r="AW28" i="7" s="1"/>
  <c r="K28" i="7"/>
  <c r="AX28" i="7" s="1"/>
  <c r="L28" i="7"/>
  <c r="AY28" i="7" s="1"/>
  <c r="M28" i="7"/>
  <c r="AZ28" i="7" s="1"/>
  <c r="N28" i="7"/>
  <c r="BA28" i="7" s="1"/>
  <c r="O28" i="7"/>
  <c r="BB28" i="7" s="1"/>
  <c r="P28" i="7"/>
  <c r="BC28" i="7" s="1"/>
  <c r="Q28" i="7"/>
  <c r="BD28" i="7" s="1"/>
  <c r="R28" i="7"/>
  <c r="S28" i="7"/>
  <c r="T28" i="7"/>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J30" i="7"/>
  <c r="K30" i="7"/>
  <c r="AX30" i="7" s="1"/>
  <c r="L30" i="7"/>
  <c r="M30" i="7"/>
  <c r="N30" i="7"/>
  <c r="O30" i="7"/>
  <c r="P30" i="7"/>
  <c r="Q30" i="7"/>
  <c r="R30" i="7"/>
  <c r="BE30" i="7" s="1"/>
  <c r="S30" i="7"/>
  <c r="BF30" i="7" s="1"/>
  <c r="T30" i="7"/>
  <c r="BG30" i="7" s="1"/>
  <c r="U30" i="7"/>
  <c r="BH30" i="7" s="1"/>
  <c r="V30" i="7"/>
  <c r="W30" i="7"/>
  <c r="X30" i="7"/>
  <c r="Y30" i="7"/>
  <c r="Z30" i="7"/>
  <c r="AA30" i="7"/>
  <c r="BN30" i="7" s="1"/>
  <c r="AB30" i="7"/>
  <c r="AC30" i="7"/>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R32" i="7"/>
  <c r="BE32" i="7" s="1"/>
  <c r="S32" i="7"/>
  <c r="BF32" i="7" s="1"/>
  <c r="T32" i="7"/>
  <c r="BG32" i="7" s="1"/>
  <c r="U32" i="7"/>
  <c r="BH32" i="7" s="1"/>
  <c r="V32" i="7"/>
  <c r="BI32" i="7" s="1"/>
  <c r="W32" i="7"/>
  <c r="BJ32" i="7" s="1"/>
  <c r="X32" i="7"/>
  <c r="BK32" i="7" s="1"/>
  <c r="Y32" i="7"/>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BN15" i="7" l="1"/>
  <c r="AX15" i="7"/>
  <c r="AX7" i="7"/>
  <c r="BM30" i="7"/>
  <c r="AW30" i="7"/>
  <c r="BM25" i="7"/>
  <c r="AW25" i="7"/>
  <c r="BM20" i="7"/>
  <c r="AW20" i="7"/>
  <c r="BE15" i="7"/>
  <c r="BM12" i="7"/>
  <c r="AW12" i="7"/>
  <c r="BE7" i="7"/>
  <c r="BF23" i="7"/>
  <c r="BF18" i="7"/>
  <c r="BF10" i="7"/>
  <c r="BN7" i="7"/>
  <c r="BF28" i="7"/>
  <c r="BW31" i="7"/>
  <c r="AN33" i="7"/>
  <c r="CA33" i="7" s="1"/>
  <c r="CA34" i="7"/>
  <c r="BM15" i="7"/>
  <c r="AW7" i="7"/>
  <c r="BL32" i="7"/>
  <c r="BD32" i="7"/>
  <c r="BL30" i="7"/>
  <c r="BD30" i="7"/>
  <c r="AV30" i="7"/>
  <c r="BL27" i="7"/>
  <c r="BD27" i="7"/>
  <c r="BL25" i="7"/>
  <c r="BD25" i="7"/>
  <c r="AV25" i="7"/>
  <c r="BL20" i="7"/>
  <c r="BD20" i="7"/>
  <c r="AV20" i="7"/>
  <c r="BL17" i="7"/>
  <c r="BD17" i="7"/>
  <c r="AV15" i="7"/>
  <c r="BL12" i="7"/>
  <c r="BD12" i="7"/>
  <c r="AV12" i="7"/>
  <c r="BL9" i="7"/>
  <c r="BD9" i="7"/>
  <c r="AV7" i="7"/>
  <c r="BK30" i="7"/>
  <c r="BC30" i="7"/>
  <c r="AU28" i="7"/>
  <c r="BK25" i="7"/>
  <c r="BC25" i="7"/>
  <c r="AU23" i="7"/>
  <c r="BK20" i="7"/>
  <c r="BC20" i="7"/>
  <c r="AU18" i="7"/>
  <c r="BK15" i="7"/>
  <c r="BC15" i="7"/>
  <c r="AU15" i="7"/>
  <c r="BK12" i="7"/>
  <c r="BC12" i="7"/>
  <c r="AU10" i="7"/>
  <c r="BK7" i="7"/>
  <c r="BC7" i="7"/>
  <c r="AU7" i="7"/>
  <c r="AM32" i="7"/>
  <c r="BZ32" i="7" s="1"/>
  <c r="BZ48" i="7"/>
  <c r="BE28" i="7"/>
  <c r="BE23" i="7"/>
  <c r="AW15" i="7"/>
  <c r="BM7" i="7"/>
  <c r="BJ30" i="7"/>
  <c r="BB30" i="7"/>
  <c r="AT28" i="7"/>
  <c r="BJ25" i="7"/>
  <c r="BB25" i="7"/>
  <c r="AT23" i="7"/>
  <c r="BJ20" i="7"/>
  <c r="BB20" i="7"/>
  <c r="AT18" i="7"/>
  <c r="BJ15" i="7"/>
  <c r="BB15" i="7"/>
  <c r="AT15" i="7"/>
  <c r="BJ12" i="7"/>
  <c r="BB12" i="7"/>
  <c r="AT10" i="7"/>
  <c r="BJ7" i="7"/>
  <c r="BB7" i="7"/>
  <c r="AT7" i="7"/>
  <c r="BU28" i="7"/>
  <c r="AN31" i="7"/>
  <c r="CA31" i="7" s="1"/>
  <c r="CA45" i="7"/>
  <c r="AN29" i="7"/>
  <c r="CA29" i="7" s="1"/>
  <c r="CA44" i="7"/>
  <c r="BW27" i="7"/>
  <c r="BE18" i="7"/>
  <c r="BE10" i="7"/>
  <c r="BI30" i="7"/>
  <c r="BA30" i="7"/>
  <c r="AS28" i="7"/>
  <c r="BI25" i="7"/>
  <c r="BA25" i="7"/>
  <c r="AS23" i="7"/>
  <c r="BI20" i="7"/>
  <c r="BA20" i="7"/>
  <c r="AS18" i="7"/>
  <c r="BI15" i="7"/>
  <c r="BA15" i="7"/>
  <c r="AS15" i="7"/>
  <c r="BI12" i="7"/>
  <c r="BA12" i="7"/>
  <c r="AS10" i="7"/>
  <c r="BI7" i="7"/>
  <c r="BA7" i="7"/>
  <c r="AS7" i="7"/>
  <c r="AN23" i="7"/>
  <c r="CA23" i="7" s="1"/>
  <c r="CA43" i="7"/>
  <c r="AN27" i="7"/>
  <c r="CA27" i="7" s="1"/>
  <c r="CA38" i="7"/>
  <c r="BP30" i="7"/>
  <c r="AZ30" i="7"/>
  <c r="BP25" i="7"/>
  <c r="AZ25" i="7"/>
  <c r="BP20" i="7"/>
  <c r="BH20" i="7"/>
  <c r="AZ20" i="7"/>
  <c r="BP17" i="7"/>
  <c r="AZ17" i="7"/>
  <c r="BH15" i="7"/>
  <c r="BP12" i="7"/>
  <c r="BH12" i="7"/>
  <c r="AZ12" i="7"/>
  <c r="BP9" i="7"/>
  <c r="AZ9" i="7"/>
  <c r="BH7" i="7"/>
  <c r="BO30" i="7"/>
  <c r="AY30" i="7"/>
  <c r="BG28" i="7"/>
  <c r="BO25" i="7"/>
  <c r="AY25" i="7"/>
  <c r="BG23" i="7"/>
  <c r="BO20" i="7"/>
  <c r="AY20" i="7"/>
  <c r="BG18" i="7"/>
  <c r="BO15" i="7"/>
  <c r="BG15" i="7"/>
  <c r="AY15" i="7"/>
  <c r="BO12" i="7"/>
  <c r="AY12" i="7"/>
  <c r="BG10" i="7"/>
  <c r="BO7" i="7"/>
  <c r="BG7" i="7"/>
  <c r="AY7" i="7"/>
  <c r="AM33" i="7"/>
  <c r="BZ33" i="7" s="1"/>
  <c r="AD32" i="7"/>
  <c r="BQ32" i="7" s="1"/>
  <c r="AD28" i="7"/>
  <c r="BQ28" i="7" s="1"/>
  <c r="BQ54" i="7"/>
  <c r="AD24" i="7"/>
  <c r="BQ24" i="7" s="1"/>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G7" i="5" l="1"/>
  <c r="AG6" i="5"/>
  <c r="Y7" i="5"/>
  <c r="Y6" i="5"/>
  <c r="R7" i="5"/>
  <c r="R6" i="5"/>
  <c r="J7" i="5"/>
  <c r="E4" i="52" s="1"/>
  <c r="J6" i="5"/>
  <c r="D7" i="5"/>
  <c r="D6" i="5"/>
  <c r="B12" i="51" l="1"/>
  <c r="C12" i="52"/>
  <c r="L4" i="52"/>
  <c r="L5" i="52"/>
  <c r="D4" i="51"/>
  <c r="G4" i="45"/>
  <c r="T5" i="45" s="1"/>
  <c r="G4" i="46"/>
  <c r="B12" i="26"/>
  <c r="G4" i="39"/>
  <c r="U5" i="39" s="1"/>
  <c r="G4" i="40"/>
  <c r="G4" i="32"/>
  <c r="U5" i="32" s="1"/>
  <c r="G4" i="38"/>
  <c r="D4" i="26"/>
  <c r="O4" i="26" s="1"/>
  <c r="D4" i="24"/>
  <c r="J4" i="24" s="1"/>
  <c r="B11" i="14"/>
  <c r="B12" i="24"/>
  <c r="G4" i="22"/>
  <c r="L4" i="22" s="1"/>
  <c r="G4" i="23"/>
  <c r="G4" i="20"/>
  <c r="Q4" i="20" s="1"/>
  <c r="G4" i="21"/>
  <c r="G4" i="18"/>
  <c r="U4" i="18" s="1"/>
  <c r="G4" i="19"/>
  <c r="D4" i="14"/>
  <c r="K4" i="14" s="1"/>
  <c r="G4" i="17"/>
  <c r="M5" i="51" l="1"/>
  <c r="M4" i="51"/>
  <c r="T4" i="45"/>
  <c r="K5" i="46"/>
  <c r="K4" i="46"/>
  <c r="U4" i="39"/>
  <c r="U5" i="40"/>
  <c r="U4" i="40"/>
  <c r="U4" i="32"/>
  <c r="U5" i="38"/>
  <c r="U4" i="38"/>
  <c r="O5" i="26"/>
  <c r="J5" i="24"/>
  <c r="K5" i="14"/>
  <c r="L5" i="22"/>
  <c r="L4" i="23"/>
  <c r="L5" i="23"/>
  <c r="Q5" i="20"/>
  <c r="Q5" i="21"/>
  <c r="Q4" i="21"/>
  <c r="U5" i="18"/>
  <c r="U5" i="19"/>
  <c r="U4" i="19"/>
  <c r="AB4" i="17"/>
  <c r="AB5" i="17"/>
  <c r="E143" i="45"/>
  <c r="E184" i="45"/>
  <c r="B170" i="51"/>
  <c r="E59" i="45"/>
  <c r="E74" i="45"/>
  <c r="B100" i="51"/>
  <c r="E133" i="45"/>
  <c r="E105" i="38"/>
  <c r="C127" i="52"/>
  <c r="B71" i="51"/>
  <c r="B164" i="51"/>
  <c r="B84" i="51"/>
  <c r="B147" i="51"/>
  <c r="E91" i="45"/>
  <c r="B81" i="51"/>
  <c r="B99" i="51"/>
  <c r="C46" i="52"/>
  <c r="E31" i="45"/>
  <c r="B145" i="51"/>
  <c r="C43" i="52"/>
  <c r="E25" i="45"/>
  <c r="E127" i="45"/>
  <c r="B111" i="51"/>
  <c r="E92" i="45"/>
  <c r="B116" i="51"/>
  <c r="E52" i="38"/>
  <c r="E184" i="38"/>
  <c r="E125" i="45"/>
  <c r="E139" i="45"/>
  <c r="C83" i="52"/>
  <c r="B153" i="51"/>
  <c r="C156" i="52"/>
  <c r="E79" i="45"/>
  <c r="B154" i="51"/>
  <c r="B83" i="51"/>
  <c r="E171" i="38"/>
  <c r="E120" i="45"/>
  <c r="B143" i="51"/>
  <c r="C163" i="52"/>
  <c r="B94" i="51"/>
  <c r="E80" i="45"/>
  <c r="C107" i="52"/>
  <c r="B122" i="51"/>
  <c r="C165" i="52"/>
  <c r="E37" i="38"/>
  <c r="E57" i="45"/>
  <c r="B126" i="51"/>
  <c r="E60" i="38"/>
  <c r="E13" i="45"/>
  <c r="E49" i="38"/>
  <c r="C133" i="52"/>
  <c r="B163" i="51"/>
  <c r="C87" i="52"/>
  <c r="E106" i="38"/>
  <c r="E32" i="38"/>
  <c r="E102" i="38"/>
  <c r="B87" i="51"/>
  <c r="E119" i="38"/>
  <c r="B167" i="51"/>
  <c r="E117" i="45"/>
  <c r="E165" i="45"/>
  <c r="C84" i="52"/>
  <c r="C49" i="52"/>
  <c r="C170" i="52"/>
  <c r="C66" i="52"/>
  <c r="E163" i="45"/>
  <c r="C152" i="52"/>
  <c r="C111" i="52"/>
  <c r="E162" i="45"/>
  <c r="B28" i="51"/>
  <c r="E115" i="45"/>
  <c r="E27" i="45"/>
  <c r="B42" i="51"/>
  <c r="C70" i="52"/>
  <c r="B148" i="51"/>
  <c r="E40" i="38"/>
  <c r="C142" i="52"/>
  <c r="E73" i="45"/>
  <c r="E117" i="38"/>
  <c r="E18" i="38"/>
  <c r="B79" i="51"/>
  <c r="E166" i="38"/>
  <c r="B125" i="51"/>
  <c r="B48" i="51"/>
  <c r="E88" i="45"/>
  <c r="E25" i="38"/>
  <c r="C33" i="52"/>
  <c r="E132" i="45"/>
  <c r="B57" i="51"/>
  <c r="E17" i="45"/>
  <c r="B40" i="51"/>
  <c r="E156" i="38"/>
  <c r="B82" i="51"/>
  <c r="B152" i="51"/>
  <c r="E84" i="38"/>
  <c r="E85" i="38"/>
  <c r="E103" i="45"/>
  <c r="E19" i="45"/>
  <c r="C73" i="52"/>
  <c r="E89" i="38"/>
  <c r="B127" i="51"/>
  <c r="B157" i="51"/>
  <c r="E185" i="38"/>
  <c r="E52" i="45"/>
  <c r="B51" i="51"/>
  <c r="C125" i="52"/>
  <c r="C41" i="52"/>
  <c r="B102" i="51"/>
  <c r="E139" i="38"/>
  <c r="E69" i="45"/>
  <c r="E191" i="38"/>
  <c r="E36" i="38"/>
  <c r="C75" i="52"/>
  <c r="C121" i="52"/>
  <c r="E35" i="38"/>
  <c r="E147" i="45"/>
  <c r="E89" i="45"/>
  <c r="E131" i="38"/>
  <c r="E156" i="45"/>
  <c r="C94" i="52"/>
  <c r="C136" i="52"/>
  <c r="E157" i="45"/>
  <c r="C172" i="52"/>
  <c r="E140" i="46"/>
  <c r="E86" i="38"/>
  <c r="E106" i="45"/>
  <c r="E45" i="45"/>
  <c r="C89" i="52"/>
  <c r="E158" i="38"/>
  <c r="C104" i="52"/>
  <c r="E141" i="45"/>
  <c r="C144" i="52"/>
  <c r="C114" i="52"/>
  <c r="E102" i="45"/>
  <c r="C147" i="52"/>
  <c r="E39" i="45"/>
  <c r="E15" i="45"/>
  <c r="E163" i="38"/>
  <c r="E186" i="45"/>
  <c r="E68" i="38"/>
  <c r="B110" i="51"/>
  <c r="C168" i="52"/>
  <c r="E71" i="38"/>
  <c r="B150" i="51"/>
  <c r="C141" i="52"/>
  <c r="E125" i="38"/>
  <c r="C55" i="52"/>
  <c r="B124" i="51"/>
  <c r="E101" i="38"/>
  <c r="C108" i="52"/>
  <c r="B35" i="51"/>
  <c r="E53" i="38"/>
  <c r="E109" i="45"/>
  <c r="B115" i="51"/>
  <c r="E55" i="38"/>
  <c r="B128" i="51"/>
  <c r="E94" i="38"/>
  <c r="C37" i="52"/>
  <c r="E30" i="38"/>
  <c r="B108" i="51"/>
  <c r="E23" i="45"/>
  <c r="E159" i="45"/>
  <c r="E32" i="45"/>
  <c r="B80" i="51"/>
  <c r="E27" i="38"/>
  <c r="E145" i="38"/>
  <c r="E182" i="38"/>
  <c r="C118" i="52"/>
  <c r="C169" i="52"/>
  <c r="B73" i="51"/>
  <c r="E147" i="38"/>
  <c r="E158" i="45"/>
  <c r="B138" i="51"/>
  <c r="B95" i="51"/>
  <c r="E75" i="38"/>
  <c r="B133" i="51"/>
  <c r="E155" i="38"/>
  <c r="B144" i="51"/>
  <c r="B78" i="51"/>
  <c r="E82" i="45"/>
  <c r="B175" i="51"/>
  <c r="E167" i="45"/>
  <c r="E170" i="38"/>
  <c r="C65" i="52"/>
  <c r="E97" i="45"/>
  <c r="B129" i="51"/>
  <c r="B106" i="51"/>
  <c r="C103" i="52"/>
  <c r="E16" i="38"/>
  <c r="B103" i="51"/>
  <c r="C36" i="52"/>
  <c r="E183" i="45"/>
  <c r="E109" i="38"/>
  <c r="B45" i="51"/>
  <c r="E160" i="45"/>
  <c r="E128" i="46"/>
  <c r="E134" i="45"/>
  <c r="B49" i="51"/>
  <c r="E93" i="38"/>
  <c r="B88" i="51"/>
  <c r="B63" i="51"/>
  <c r="E173" i="38"/>
  <c r="B74" i="51"/>
  <c r="C158" i="52"/>
  <c r="E133" i="38"/>
  <c r="E11" i="46"/>
  <c r="E111" i="45"/>
  <c r="B38" i="51"/>
  <c r="E94" i="45"/>
  <c r="E68" i="45"/>
  <c r="B151" i="51"/>
  <c r="E118" i="45"/>
  <c r="E136" i="45"/>
  <c r="B56" i="51"/>
  <c r="B161" i="51"/>
  <c r="B131" i="51"/>
  <c r="E121" i="38"/>
  <c r="E96" i="45"/>
  <c r="B118" i="51"/>
  <c r="B114" i="51"/>
  <c r="E118" i="38"/>
  <c r="E93" i="45"/>
  <c r="E39" i="38"/>
  <c r="E63" i="38"/>
  <c r="B142" i="51"/>
  <c r="E146" i="38"/>
  <c r="B69" i="51"/>
  <c r="B165" i="51"/>
  <c r="E114" i="46"/>
  <c r="E148" i="45"/>
  <c r="E119" i="45"/>
  <c r="E44" i="45"/>
  <c r="E114" i="38"/>
  <c r="C160" i="52"/>
  <c r="E46" i="45"/>
  <c r="E37" i="45"/>
  <c r="E78" i="38"/>
  <c r="B60" i="51"/>
  <c r="E75" i="45"/>
  <c r="B132" i="51"/>
  <c r="E26" i="45"/>
  <c r="E104" i="38"/>
  <c r="E140" i="38"/>
  <c r="C71" i="52"/>
  <c r="E124" i="45"/>
  <c r="E150" i="38"/>
  <c r="B97" i="51"/>
  <c r="C64" i="52"/>
  <c r="C173" i="52"/>
  <c r="E48" i="45"/>
  <c r="E53" i="45"/>
  <c r="B26" i="51"/>
  <c r="E97" i="38"/>
  <c r="E123" i="38"/>
  <c r="C159" i="52"/>
  <c r="E188" i="38"/>
  <c r="C60" i="52"/>
  <c r="C120" i="52"/>
  <c r="E174" i="38"/>
  <c r="C105" i="52"/>
  <c r="C76" i="52"/>
  <c r="C61" i="52"/>
  <c r="E99" i="38"/>
  <c r="E21" i="38"/>
  <c r="C151" i="52"/>
  <c r="B135" i="51"/>
  <c r="E38" i="45"/>
  <c r="C162" i="52"/>
  <c r="B120" i="51"/>
  <c r="E170" i="45"/>
  <c r="B119" i="51"/>
  <c r="C31" i="52"/>
  <c r="C44" i="52"/>
  <c r="E12" i="45"/>
  <c r="E72" i="38"/>
  <c r="B72" i="51"/>
  <c r="E116" i="38"/>
  <c r="C30" i="52"/>
  <c r="E14" i="38"/>
  <c r="C123" i="52"/>
  <c r="E31" i="38"/>
  <c r="C47" i="52"/>
  <c r="C122" i="52"/>
  <c r="E50" i="45"/>
  <c r="E104" i="46"/>
  <c r="C167" i="52"/>
  <c r="E141" i="38"/>
  <c r="E76" i="45"/>
  <c r="E43" i="38"/>
  <c r="E35" i="45"/>
  <c r="E101" i="45"/>
  <c r="E161" i="38"/>
  <c r="B59" i="51"/>
  <c r="E121" i="45"/>
  <c r="E171" i="46"/>
  <c r="B77" i="51"/>
  <c r="E55" i="45"/>
  <c r="B86" i="51"/>
  <c r="C143" i="52"/>
  <c r="E127" i="38"/>
  <c r="E24" i="45"/>
  <c r="B70" i="51"/>
  <c r="E34" i="38"/>
  <c r="E164" i="45"/>
  <c r="E37" i="46"/>
  <c r="C98" i="52"/>
  <c r="B66" i="51"/>
  <c r="E111" i="38"/>
  <c r="C96" i="52"/>
  <c r="C157" i="52"/>
  <c r="B173" i="51"/>
  <c r="E74" i="38"/>
  <c r="E161" i="45"/>
  <c r="E192" i="38"/>
  <c r="B29" i="51"/>
  <c r="E90" i="38"/>
  <c r="E122" i="38"/>
  <c r="B109" i="51"/>
  <c r="E187" i="38"/>
  <c r="E171" i="45"/>
  <c r="E15" i="46"/>
  <c r="B113" i="51"/>
  <c r="C34" i="52"/>
  <c r="E168" i="38"/>
  <c r="B30" i="51"/>
  <c r="B162" i="51"/>
  <c r="C153" i="52"/>
  <c r="B156" i="51"/>
  <c r="C97" i="52"/>
  <c r="C90" i="52"/>
  <c r="C171" i="52"/>
  <c r="C86" i="52"/>
  <c r="E130" i="45"/>
  <c r="B105" i="51"/>
  <c r="C58" i="52"/>
  <c r="C134" i="52"/>
  <c r="C51" i="52"/>
  <c r="C135" i="52"/>
  <c r="C130" i="52"/>
  <c r="E138" i="45"/>
  <c r="E87" i="38"/>
  <c r="C45" i="52"/>
  <c r="C32" i="52"/>
  <c r="B121" i="51"/>
  <c r="E166" i="45"/>
  <c r="B112" i="51"/>
  <c r="E38" i="38"/>
  <c r="E61" i="45"/>
  <c r="B159" i="51"/>
  <c r="B172" i="51"/>
  <c r="E84" i="45"/>
  <c r="E70" i="38"/>
  <c r="E61" i="38"/>
  <c r="E80" i="38"/>
  <c r="B37" i="51"/>
  <c r="C93" i="52"/>
  <c r="B160" i="51"/>
  <c r="C109" i="52"/>
  <c r="E56" i="45"/>
  <c r="C77" i="52"/>
  <c r="E49" i="45"/>
  <c r="E95" i="45"/>
  <c r="C117" i="52"/>
  <c r="E86" i="46"/>
  <c r="E148" i="46"/>
  <c r="C99" i="52"/>
  <c r="E96" i="46"/>
  <c r="C166" i="52"/>
  <c r="E51" i="38"/>
  <c r="E71" i="45"/>
  <c r="E48" i="38"/>
  <c r="E149" i="45"/>
  <c r="C110" i="52"/>
  <c r="E165" i="38"/>
  <c r="E172" i="38"/>
  <c r="B117" i="51"/>
  <c r="E151" i="45"/>
  <c r="B52" i="51"/>
  <c r="E22" i="38"/>
  <c r="E42" i="45"/>
  <c r="E187" i="45"/>
  <c r="E46" i="38"/>
  <c r="E44" i="38"/>
  <c r="E41" i="38"/>
  <c r="E175" i="45"/>
  <c r="E47" i="38"/>
  <c r="E41" i="46"/>
  <c r="C100" i="52"/>
  <c r="E91" i="38"/>
  <c r="E28" i="45"/>
  <c r="B47" i="51"/>
  <c r="E15" i="38"/>
  <c r="B36" i="51"/>
  <c r="B65" i="51"/>
  <c r="B169" i="51"/>
  <c r="C27" i="52"/>
  <c r="B31" i="51"/>
  <c r="C56" i="52"/>
  <c r="E67" i="38"/>
  <c r="E169" i="45"/>
  <c r="C67" i="52"/>
  <c r="E96" i="38"/>
  <c r="E160" i="38"/>
  <c r="E138" i="38"/>
  <c r="E176" i="45"/>
  <c r="E168" i="45"/>
  <c r="E42" i="38"/>
  <c r="E83" i="45"/>
  <c r="E88" i="38"/>
  <c r="E180" i="38"/>
  <c r="B53" i="51"/>
  <c r="E110" i="38"/>
  <c r="C26" i="52"/>
  <c r="C154" i="52"/>
  <c r="E33" i="38"/>
  <c r="E132" i="38"/>
  <c r="B141" i="51"/>
  <c r="E29" i="45"/>
  <c r="B174" i="51"/>
  <c r="B64" i="51"/>
  <c r="B98" i="51"/>
  <c r="B54" i="51"/>
  <c r="E164" i="38"/>
  <c r="E142" i="45"/>
  <c r="C102" i="52"/>
  <c r="C164" i="52"/>
  <c r="B27" i="51"/>
  <c r="C116" i="52"/>
  <c r="B137" i="51"/>
  <c r="B50" i="51"/>
  <c r="E170" i="46"/>
  <c r="E18" i="45"/>
  <c r="E153" i="38"/>
  <c r="E99" i="45"/>
  <c r="C126" i="52"/>
  <c r="E110" i="45"/>
  <c r="C145" i="52"/>
  <c r="C132" i="52"/>
  <c r="E76" i="38"/>
  <c r="E116" i="45"/>
  <c r="E151" i="38"/>
  <c r="E105" i="45"/>
  <c r="E129" i="45"/>
  <c r="B130" i="51"/>
  <c r="E81" i="38"/>
  <c r="E115" i="46"/>
  <c r="E66" i="45"/>
  <c r="E189" i="38"/>
  <c r="B90" i="51"/>
  <c r="B33" i="51"/>
  <c r="B44" i="51"/>
  <c r="B92" i="51"/>
  <c r="C115" i="52"/>
  <c r="B34" i="51"/>
  <c r="E101" i="46"/>
  <c r="B46" i="51"/>
  <c r="B61" i="51"/>
  <c r="E181" i="45"/>
  <c r="E130" i="40"/>
  <c r="E177" i="38"/>
  <c r="E129" i="38"/>
  <c r="E45" i="38"/>
  <c r="E63" i="40"/>
  <c r="C139" i="52"/>
  <c r="E153" i="45"/>
  <c r="B62" i="51"/>
  <c r="E131" i="45"/>
  <c r="C62" i="52"/>
  <c r="E134" i="38"/>
  <c r="C101" i="52"/>
  <c r="C92" i="52"/>
  <c r="E178" i="45"/>
  <c r="E28" i="38"/>
  <c r="E24" i="38"/>
  <c r="E144" i="38"/>
  <c r="B149" i="51"/>
  <c r="E21" i="45"/>
  <c r="B93" i="51"/>
  <c r="C72" i="52"/>
  <c r="C174" i="52"/>
  <c r="E182" i="45"/>
  <c r="B76" i="51"/>
  <c r="E113" i="38"/>
  <c r="C35" i="52"/>
  <c r="E179" i="38"/>
  <c r="C137" i="52"/>
  <c r="E119" i="46"/>
  <c r="E130" i="38"/>
  <c r="E14" i="45"/>
  <c r="E87" i="45"/>
  <c r="E58" i="45"/>
  <c r="B89" i="51"/>
  <c r="E60" i="46"/>
  <c r="E128" i="45"/>
  <c r="E82" i="38"/>
  <c r="E97" i="46"/>
  <c r="E12" i="46"/>
  <c r="C128" i="52"/>
  <c r="E121" i="46"/>
  <c r="E122" i="45"/>
  <c r="E17" i="38"/>
  <c r="E185" i="45"/>
  <c r="B146" i="51"/>
  <c r="E143" i="38"/>
  <c r="E50" i="38"/>
  <c r="B136" i="51"/>
  <c r="E70" i="45"/>
  <c r="E20" i="45"/>
  <c r="C50" i="52"/>
  <c r="E98" i="45"/>
  <c r="E85" i="45"/>
  <c r="E72" i="45"/>
  <c r="C78" i="52"/>
  <c r="B107" i="51"/>
  <c r="E62" i="45"/>
  <c r="E178" i="38"/>
  <c r="E107" i="38"/>
  <c r="C81" i="52"/>
  <c r="C95" i="52"/>
  <c r="B134" i="51"/>
  <c r="E190" i="38"/>
  <c r="E20" i="38"/>
  <c r="B41" i="51"/>
  <c r="C68" i="52"/>
  <c r="C39" i="52"/>
  <c r="C91" i="52"/>
  <c r="E92" i="38"/>
  <c r="C57" i="52"/>
  <c r="E190" i="45"/>
  <c r="E81" i="45"/>
  <c r="E162" i="38"/>
  <c r="E126" i="45"/>
  <c r="B75" i="51"/>
  <c r="B155" i="51"/>
  <c r="B171" i="51"/>
  <c r="E186" i="38"/>
  <c r="E152" i="38"/>
  <c r="E149" i="38"/>
  <c r="C42" i="52"/>
  <c r="C82" i="52"/>
  <c r="B67" i="51"/>
  <c r="E104" i="45"/>
  <c r="E169" i="38"/>
  <c r="E22" i="45"/>
  <c r="C129" i="52"/>
  <c r="C79" i="52"/>
  <c r="E150" i="45"/>
  <c r="E100" i="45"/>
  <c r="E107" i="45"/>
  <c r="E57" i="38"/>
  <c r="E126" i="38"/>
  <c r="B43" i="51"/>
  <c r="E183" i="38"/>
  <c r="C150" i="52"/>
  <c r="E63" i="45"/>
  <c r="E175" i="38"/>
  <c r="C148" i="52"/>
  <c r="C155" i="52"/>
  <c r="E137" i="38"/>
  <c r="C146" i="52"/>
  <c r="E27" i="46"/>
  <c r="C119" i="52"/>
  <c r="C149" i="52"/>
  <c r="E64" i="38"/>
  <c r="E173" i="45"/>
  <c r="E79" i="38"/>
  <c r="B55" i="51"/>
  <c r="E58" i="38"/>
  <c r="E62" i="38"/>
  <c r="E65" i="38"/>
  <c r="B58" i="51"/>
  <c r="E167" i="38"/>
  <c r="E146" i="45"/>
  <c r="E40" i="45"/>
  <c r="E66" i="38"/>
  <c r="C74" i="52"/>
  <c r="C124" i="52"/>
  <c r="B158" i="51"/>
  <c r="E135" i="45"/>
  <c r="E47" i="46"/>
  <c r="E135" i="38"/>
  <c r="E120" i="38"/>
  <c r="C161" i="52"/>
  <c r="C53" i="52"/>
  <c r="E34" i="45"/>
  <c r="C69" i="52"/>
  <c r="E115" i="38"/>
  <c r="E64" i="45"/>
  <c r="E180" i="45"/>
  <c r="E36" i="45"/>
  <c r="B32" i="51"/>
  <c r="E124" i="38"/>
  <c r="E114" i="45"/>
  <c r="E145" i="45"/>
  <c r="C140" i="52"/>
  <c r="E181" i="38"/>
  <c r="E172" i="45"/>
  <c r="B39" i="51"/>
  <c r="C59" i="52"/>
  <c r="E68" i="46"/>
  <c r="E154" i="38"/>
  <c r="C63" i="52"/>
  <c r="B91" i="51"/>
  <c r="E77" i="45"/>
  <c r="E16" i="45"/>
  <c r="E113" i="45"/>
  <c r="E140" i="45"/>
  <c r="E128" i="38"/>
  <c r="E157" i="38"/>
  <c r="E33" i="39"/>
  <c r="B168" i="51"/>
  <c r="C88" i="52"/>
  <c r="E33" i="45"/>
  <c r="E142" i="38"/>
  <c r="E43" i="39"/>
  <c r="E123" i="45"/>
  <c r="E30" i="45"/>
  <c r="B140" i="51"/>
  <c r="E189" i="45"/>
  <c r="C85" i="52"/>
  <c r="E83" i="38"/>
  <c r="E95" i="38"/>
  <c r="B68" i="51"/>
  <c r="B96" i="51"/>
  <c r="E56" i="38"/>
  <c r="B85" i="51"/>
  <c r="E19" i="38"/>
  <c r="E112" i="45"/>
  <c r="C48" i="52"/>
  <c r="C112" i="52"/>
  <c r="E176" i="38"/>
  <c r="E136" i="38"/>
  <c r="E108" i="38"/>
  <c r="E54" i="45"/>
  <c r="E100" i="38"/>
  <c r="E59" i="38"/>
  <c r="E41" i="45"/>
  <c r="B166" i="51"/>
  <c r="C106" i="52"/>
  <c r="E45" i="46"/>
  <c r="B139" i="51"/>
  <c r="E67" i="45"/>
  <c r="B123" i="51"/>
  <c r="E108" i="45"/>
  <c r="E152" i="45"/>
  <c r="E43" i="45"/>
  <c r="C40" i="52"/>
  <c r="E77" i="38"/>
  <c r="E98" i="38"/>
  <c r="C80" i="52"/>
  <c r="C138" i="52"/>
  <c r="E26" i="38"/>
  <c r="C38" i="52"/>
  <c r="E47" i="45"/>
  <c r="E86" i="45"/>
  <c r="E155" i="45"/>
  <c r="E154" i="45"/>
  <c r="C54" i="52"/>
  <c r="C25" i="52"/>
  <c r="E69" i="38"/>
  <c r="E90" i="45"/>
  <c r="E159" i="38"/>
  <c r="E112" i="38"/>
  <c r="C113" i="52"/>
  <c r="E65" i="45"/>
  <c r="C28" i="52"/>
  <c r="E179" i="45"/>
  <c r="E70" i="46"/>
  <c r="B101" i="51"/>
  <c r="E177" i="45"/>
  <c r="E103" i="38"/>
  <c r="E51" i="45"/>
  <c r="E73" i="38"/>
  <c r="C29" i="52"/>
  <c r="C131" i="52"/>
  <c r="E188" i="45"/>
  <c r="E144" i="45"/>
  <c r="E174" i="45"/>
  <c r="E60" i="45"/>
  <c r="E78" i="45"/>
  <c r="E23" i="38"/>
  <c r="E54" i="38"/>
  <c r="E29" i="38"/>
  <c r="E158" i="39"/>
  <c r="E109" i="39"/>
  <c r="E137" i="45"/>
  <c r="E148" i="38"/>
  <c r="B104" i="51"/>
  <c r="E108" i="39"/>
  <c r="I62" i="51" l="1"/>
  <c r="J62" i="51"/>
  <c r="D62" i="51"/>
  <c r="F62" i="51"/>
  <c r="G62" i="51"/>
  <c r="H62" i="51"/>
  <c r="E62" i="51"/>
  <c r="C62" i="51"/>
  <c r="F162" i="51"/>
  <c r="H162" i="51"/>
  <c r="I162" i="51"/>
  <c r="E162" i="51"/>
  <c r="D162" i="51"/>
  <c r="G162" i="51"/>
  <c r="J162" i="51"/>
  <c r="C162" i="51"/>
  <c r="D53" i="51"/>
  <c r="F53" i="51"/>
  <c r="G53" i="51"/>
  <c r="J53" i="51"/>
  <c r="C53" i="51"/>
  <c r="H53" i="51"/>
  <c r="I53" i="51"/>
  <c r="E53" i="51"/>
  <c r="B166" i="52"/>
  <c r="D166" i="52"/>
  <c r="B151" i="52"/>
  <c r="D151" i="52"/>
  <c r="D60" i="52"/>
  <c r="B60" i="52"/>
  <c r="D173" i="52"/>
  <c r="B173" i="52"/>
  <c r="I136" i="51"/>
  <c r="E136" i="51"/>
  <c r="F136" i="51"/>
  <c r="G136" i="51"/>
  <c r="J136" i="51"/>
  <c r="D136" i="51"/>
  <c r="H136" i="51"/>
  <c r="C136" i="51"/>
  <c r="N51" i="45"/>
  <c r="Q51" i="45"/>
  <c r="G51" i="45"/>
  <c r="B51" i="45"/>
  <c r="O51" i="45"/>
  <c r="K51" i="45"/>
  <c r="C51" i="45"/>
  <c r="M51" i="45"/>
  <c r="F51" i="45"/>
  <c r="I51" i="45"/>
  <c r="L51" i="45"/>
  <c r="J51" i="45"/>
  <c r="D51" i="45"/>
  <c r="P51" i="45"/>
  <c r="H51" i="45"/>
  <c r="O137" i="45"/>
  <c r="L137" i="45"/>
  <c r="K137" i="45"/>
  <c r="G137" i="45"/>
  <c r="H137" i="45"/>
  <c r="N137" i="45"/>
  <c r="F137" i="45"/>
  <c r="M137" i="45"/>
  <c r="J137" i="45"/>
  <c r="B137" i="45"/>
  <c r="P137" i="45"/>
  <c r="Q137" i="45"/>
  <c r="C137" i="45"/>
  <c r="I137" i="45"/>
  <c r="D137" i="45"/>
  <c r="D26" i="45"/>
  <c r="F26" i="45"/>
  <c r="O26" i="45"/>
  <c r="K26" i="45"/>
  <c r="M26" i="45"/>
  <c r="H26" i="45"/>
  <c r="Q26" i="45"/>
  <c r="L26" i="45"/>
  <c r="N26" i="45"/>
  <c r="G26" i="45"/>
  <c r="B26" i="45"/>
  <c r="J26" i="45"/>
  <c r="C26" i="45"/>
  <c r="P26" i="45"/>
  <c r="I26" i="45"/>
  <c r="I63" i="51"/>
  <c r="C63" i="51"/>
  <c r="J63" i="51"/>
  <c r="D63" i="51"/>
  <c r="E63" i="51"/>
  <c r="F63" i="51"/>
  <c r="G63" i="51"/>
  <c r="H63" i="51"/>
  <c r="B31" i="52"/>
  <c r="D31" i="52"/>
  <c r="J108" i="51"/>
  <c r="E108" i="51"/>
  <c r="F108" i="51"/>
  <c r="I108" i="51"/>
  <c r="C108" i="51"/>
  <c r="G108" i="51"/>
  <c r="H108" i="51"/>
  <c r="D108" i="51"/>
  <c r="N17" i="45"/>
  <c r="K17" i="45"/>
  <c r="I17" i="45"/>
  <c r="H17" i="45"/>
  <c r="J17" i="45"/>
  <c r="C17" i="45"/>
  <c r="D17" i="45"/>
  <c r="P17" i="45"/>
  <c r="O17" i="45"/>
  <c r="B17" i="45"/>
  <c r="M17" i="45"/>
  <c r="Q17" i="45"/>
  <c r="L17" i="45"/>
  <c r="F17" i="45"/>
  <c r="G17" i="45"/>
  <c r="L128" i="45"/>
  <c r="D128" i="45"/>
  <c r="I128" i="45"/>
  <c r="K128" i="45"/>
  <c r="C128" i="45"/>
  <c r="G128" i="45"/>
  <c r="O128" i="45"/>
  <c r="B128" i="45"/>
  <c r="N128" i="45"/>
  <c r="M128" i="45"/>
  <c r="H128" i="45"/>
  <c r="J128" i="45"/>
  <c r="P128" i="45"/>
  <c r="Q128" i="45"/>
  <c r="F128" i="45"/>
  <c r="B85" i="52"/>
  <c r="D85" i="52"/>
  <c r="D137" i="52"/>
  <c r="B137" i="52"/>
  <c r="B169" i="52"/>
  <c r="D169" i="52"/>
  <c r="J56" i="51"/>
  <c r="F56" i="51"/>
  <c r="G56" i="51"/>
  <c r="I56" i="51"/>
  <c r="D56" i="51"/>
  <c r="E56" i="51"/>
  <c r="C56" i="51"/>
  <c r="H56" i="51"/>
  <c r="D81" i="51"/>
  <c r="G81" i="51"/>
  <c r="H81" i="51"/>
  <c r="J81" i="51"/>
  <c r="E81" i="51"/>
  <c r="F81" i="51"/>
  <c r="I81" i="51"/>
  <c r="C81" i="51"/>
  <c r="H91" i="51"/>
  <c r="D91" i="51"/>
  <c r="G91" i="51"/>
  <c r="E91" i="51"/>
  <c r="F91" i="51"/>
  <c r="I91" i="51"/>
  <c r="J91" i="51"/>
  <c r="C91" i="51"/>
  <c r="D113" i="52"/>
  <c r="B113" i="52"/>
  <c r="H149" i="51"/>
  <c r="J149" i="51"/>
  <c r="D149" i="51"/>
  <c r="G149" i="51"/>
  <c r="F149" i="51"/>
  <c r="I149" i="51"/>
  <c r="C149" i="51"/>
  <c r="E149" i="51"/>
  <c r="G86" i="46"/>
  <c r="C86" i="46"/>
  <c r="D86" i="46"/>
  <c r="B86" i="46"/>
  <c r="F86" i="46"/>
  <c r="H86" i="46"/>
  <c r="D87" i="51"/>
  <c r="G87" i="51"/>
  <c r="J87" i="51"/>
  <c r="I87" i="51"/>
  <c r="E87" i="51"/>
  <c r="F87" i="51"/>
  <c r="C87" i="51"/>
  <c r="H87" i="51"/>
  <c r="D163" i="52"/>
  <c r="B163" i="52"/>
  <c r="G110" i="51"/>
  <c r="C110" i="51"/>
  <c r="H110" i="51"/>
  <c r="I110" i="51"/>
  <c r="J110" i="51"/>
  <c r="D110" i="51"/>
  <c r="E110" i="51"/>
  <c r="F110" i="51"/>
  <c r="D176" i="45"/>
  <c r="Q176" i="45"/>
  <c r="B176" i="45"/>
  <c r="P176" i="45"/>
  <c r="J176" i="45"/>
  <c r="F176" i="45"/>
  <c r="N176" i="45"/>
  <c r="K176" i="45"/>
  <c r="G176" i="45"/>
  <c r="C176" i="45"/>
  <c r="L176" i="45"/>
  <c r="H176" i="45"/>
  <c r="M176" i="45"/>
  <c r="O176" i="45"/>
  <c r="I176" i="45"/>
  <c r="D26" i="52"/>
  <c r="B26" i="52"/>
  <c r="B98" i="52"/>
  <c r="D98" i="52"/>
  <c r="B139" i="52"/>
  <c r="D139" i="52"/>
  <c r="Q187" i="45"/>
  <c r="O187" i="45"/>
  <c r="M187" i="45"/>
  <c r="F187" i="45"/>
  <c r="D187" i="45"/>
  <c r="C187" i="45"/>
  <c r="L187" i="45"/>
  <c r="J187" i="45"/>
  <c r="I187" i="45"/>
  <c r="H187" i="45"/>
  <c r="G187" i="45"/>
  <c r="P187" i="45"/>
  <c r="B187" i="45"/>
  <c r="K187" i="45"/>
  <c r="N187" i="45"/>
  <c r="D188" i="45"/>
  <c r="N188" i="45"/>
  <c r="M188" i="45"/>
  <c r="F188" i="45"/>
  <c r="P188" i="45"/>
  <c r="K188" i="45"/>
  <c r="Q188" i="45"/>
  <c r="I188" i="45"/>
  <c r="H188" i="45"/>
  <c r="L188" i="45"/>
  <c r="B188" i="45"/>
  <c r="C188" i="45"/>
  <c r="J188" i="45"/>
  <c r="O188" i="45"/>
  <c r="G188" i="45"/>
  <c r="F121" i="51"/>
  <c r="I121" i="51"/>
  <c r="E121" i="51"/>
  <c r="J121" i="51"/>
  <c r="D121" i="51"/>
  <c r="H121" i="51"/>
  <c r="G121" i="51"/>
  <c r="C121" i="51"/>
  <c r="M35" i="45"/>
  <c r="O35" i="45"/>
  <c r="N35" i="45"/>
  <c r="L35" i="45"/>
  <c r="I35" i="45"/>
  <c r="D35" i="45"/>
  <c r="G35" i="45"/>
  <c r="F35" i="45"/>
  <c r="H35" i="45"/>
  <c r="C35" i="45"/>
  <c r="Q35" i="45"/>
  <c r="B35" i="45"/>
  <c r="P35" i="45"/>
  <c r="J35" i="45"/>
  <c r="K35" i="45"/>
  <c r="D172" i="52"/>
  <c r="B172" i="52"/>
  <c r="E170" i="51"/>
  <c r="G170" i="51"/>
  <c r="H170" i="51"/>
  <c r="I170" i="51"/>
  <c r="D170" i="51"/>
  <c r="J170" i="51"/>
  <c r="C170" i="51"/>
  <c r="F170" i="51"/>
  <c r="D94" i="52"/>
  <c r="B94" i="52"/>
  <c r="G15" i="46"/>
  <c r="D15" i="46"/>
  <c r="C15" i="46"/>
  <c r="F15" i="46"/>
  <c r="B15" i="46"/>
  <c r="H15" i="46"/>
  <c r="D165" i="51"/>
  <c r="F165" i="51"/>
  <c r="G165" i="51"/>
  <c r="J165" i="51"/>
  <c r="I165" i="51"/>
  <c r="E165" i="51"/>
  <c r="H165" i="51"/>
  <c r="C165" i="51"/>
  <c r="D68" i="52"/>
  <c r="B68" i="52"/>
  <c r="B95" i="52"/>
  <c r="D95" i="52"/>
  <c r="H80" i="45"/>
  <c r="B80" i="45"/>
  <c r="P80" i="45"/>
  <c r="K80" i="45"/>
  <c r="M80" i="45"/>
  <c r="I80" i="45"/>
  <c r="O80" i="45"/>
  <c r="Q80" i="45"/>
  <c r="N80" i="45"/>
  <c r="L80" i="45"/>
  <c r="G80" i="45"/>
  <c r="F80" i="45"/>
  <c r="J80" i="45"/>
  <c r="D80" i="45"/>
  <c r="C80" i="45"/>
  <c r="C131" i="45"/>
  <c r="J131" i="45"/>
  <c r="H131" i="45"/>
  <c r="I131" i="45"/>
  <c r="K131" i="45"/>
  <c r="G131" i="45"/>
  <c r="L131" i="45"/>
  <c r="F131" i="45"/>
  <c r="O131" i="45"/>
  <c r="M131" i="45"/>
  <c r="D131" i="45"/>
  <c r="P131" i="45"/>
  <c r="B131" i="45"/>
  <c r="Q131" i="45"/>
  <c r="N131" i="45"/>
  <c r="M43" i="45"/>
  <c r="L43" i="45"/>
  <c r="C43" i="45"/>
  <c r="F43" i="45"/>
  <c r="I43" i="45"/>
  <c r="G43" i="45"/>
  <c r="O43" i="45"/>
  <c r="P43" i="45"/>
  <c r="D43" i="45"/>
  <c r="B43" i="45"/>
  <c r="K43" i="45"/>
  <c r="N43" i="45"/>
  <c r="Q43" i="45"/>
  <c r="H43" i="45"/>
  <c r="J43" i="45"/>
  <c r="D32" i="45"/>
  <c r="J32" i="45"/>
  <c r="B32" i="45"/>
  <c r="P32" i="45"/>
  <c r="F32" i="45"/>
  <c r="C32" i="45"/>
  <c r="N32" i="45"/>
  <c r="L32" i="45"/>
  <c r="M32" i="45"/>
  <c r="G32" i="45"/>
  <c r="Q32" i="45"/>
  <c r="O32" i="45"/>
  <c r="I32" i="45"/>
  <c r="K32" i="45"/>
  <c r="H32" i="45"/>
  <c r="D58" i="52"/>
  <c r="B58" i="52"/>
  <c r="C190" i="45"/>
  <c r="J190" i="45"/>
  <c r="M190" i="45"/>
  <c r="L190" i="45"/>
  <c r="I190" i="45"/>
  <c r="H190" i="45"/>
  <c r="D190" i="45"/>
  <c r="N190" i="45"/>
  <c r="P190" i="45"/>
  <c r="Q190" i="45"/>
  <c r="B190" i="45"/>
  <c r="F190" i="45"/>
  <c r="O190" i="45"/>
  <c r="G190" i="45"/>
  <c r="K190" i="45"/>
  <c r="I66" i="45"/>
  <c r="D66" i="45"/>
  <c r="N66" i="45"/>
  <c r="J66" i="45"/>
  <c r="B66" i="45"/>
  <c r="G66" i="45"/>
  <c r="Q66" i="45"/>
  <c r="P66" i="45"/>
  <c r="H66" i="45"/>
  <c r="F66" i="45"/>
  <c r="C66" i="45"/>
  <c r="O66" i="45"/>
  <c r="L66" i="45"/>
  <c r="M66" i="45"/>
  <c r="K66" i="45"/>
  <c r="D97" i="52"/>
  <c r="B97" i="52"/>
  <c r="C62" i="45"/>
  <c r="M62" i="45"/>
  <c r="B62" i="45"/>
  <c r="H62" i="45"/>
  <c r="F62" i="45"/>
  <c r="Q62" i="45"/>
  <c r="I62" i="45"/>
  <c r="K62" i="45"/>
  <c r="D62" i="45"/>
  <c r="N62" i="45"/>
  <c r="L62" i="45"/>
  <c r="P62" i="45"/>
  <c r="G62" i="45"/>
  <c r="J62" i="45"/>
  <c r="O62" i="45"/>
  <c r="P42" i="45"/>
  <c r="L42" i="45"/>
  <c r="C42" i="45"/>
  <c r="H42" i="45"/>
  <c r="I42" i="45"/>
  <c r="Q42" i="45"/>
  <c r="O42" i="45"/>
  <c r="N42" i="45"/>
  <c r="J42" i="45"/>
  <c r="K42" i="45"/>
  <c r="D42" i="45"/>
  <c r="F42" i="45"/>
  <c r="B42" i="45"/>
  <c r="M42" i="45"/>
  <c r="G42" i="45"/>
  <c r="P160" i="45"/>
  <c r="H160" i="45"/>
  <c r="G160" i="45"/>
  <c r="O160" i="45"/>
  <c r="I160" i="45"/>
  <c r="L160" i="45"/>
  <c r="C160" i="45"/>
  <c r="M160" i="45"/>
  <c r="J160" i="45"/>
  <c r="K160" i="45"/>
  <c r="D160" i="45"/>
  <c r="Q160" i="45"/>
  <c r="N160" i="45"/>
  <c r="F160" i="45"/>
  <c r="B160" i="45"/>
  <c r="D117" i="52"/>
  <c r="B117" i="52"/>
  <c r="D121" i="45"/>
  <c r="I121" i="45"/>
  <c r="C121" i="45"/>
  <c r="H121" i="45"/>
  <c r="M121" i="45"/>
  <c r="Q121" i="45"/>
  <c r="K121" i="45"/>
  <c r="G121" i="45"/>
  <c r="N121" i="45"/>
  <c r="P121" i="45"/>
  <c r="O121" i="45"/>
  <c r="L121" i="45"/>
  <c r="B121" i="45"/>
  <c r="F121" i="45"/>
  <c r="J121" i="45"/>
  <c r="F84" i="51"/>
  <c r="I84" i="51"/>
  <c r="J84" i="51"/>
  <c r="D84" i="51"/>
  <c r="E84" i="51"/>
  <c r="C84" i="51"/>
  <c r="G84" i="51"/>
  <c r="H84" i="51"/>
  <c r="F55" i="51"/>
  <c r="H55" i="51"/>
  <c r="I55" i="51"/>
  <c r="J55" i="51"/>
  <c r="E55" i="51"/>
  <c r="G55" i="51"/>
  <c r="C55" i="51"/>
  <c r="D55" i="51"/>
  <c r="D61" i="51"/>
  <c r="F61" i="51"/>
  <c r="G61" i="51"/>
  <c r="H61" i="51"/>
  <c r="J61" i="51"/>
  <c r="I61" i="51"/>
  <c r="E61" i="51"/>
  <c r="C61" i="51"/>
  <c r="B57" i="52"/>
  <c r="D57" i="52"/>
  <c r="G78" i="45"/>
  <c r="D78" i="45"/>
  <c r="N78" i="45"/>
  <c r="B78" i="45"/>
  <c r="K78" i="45"/>
  <c r="H78" i="45"/>
  <c r="J78" i="45"/>
  <c r="M78" i="45"/>
  <c r="L78" i="45"/>
  <c r="C78" i="45"/>
  <c r="Q78" i="45"/>
  <c r="P78" i="45"/>
  <c r="I78" i="45"/>
  <c r="O78" i="45"/>
  <c r="F78" i="45"/>
  <c r="C171" i="45"/>
  <c r="N171" i="45"/>
  <c r="L171" i="45"/>
  <c r="J171" i="45"/>
  <c r="B171" i="45"/>
  <c r="F171" i="45"/>
  <c r="G171" i="45"/>
  <c r="I171" i="45"/>
  <c r="H171" i="45"/>
  <c r="D171" i="45"/>
  <c r="Q171" i="45"/>
  <c r="P171" i="45"/>
  <c r="O171" i="45"/>
  <c r="M171" i="45"/>
  <c r="K171" i="45"/>
  <c r="C119" i="46"/>
  <c r="H119" i="46"/>
  <c r="G119" i="46"/>
  <c r="D119" i="46"/>
  <c r="F119" i="46"/>
  <c r="B119" i="46"/>
  <c r="D166" i="51"/>
  <c r="G166" i="51"/>
  <c r="F166" i="51"/>
  <c r="H166" i="51"/>
  <c r="J166" i="51"/>
  <c r="C166" i="51"/>
  <c r="I166" i="51"/>
  <c r="E166" i="51"/>
  <c r="B30" i="52"/>
  <c r="D30" i="52"/>
  <c r="D66" i="51"/>
  <c r="H66" i="51"/>
  <c r="I66" i="51"/>
  <c r="J66" i="51"/>
  <c r="E66" i="51"/>
  <c r="F66" i="51"/>
  <c r="C66" i="51"/>
  <c r="G66" i="51"/>
  <c r="H182" i="45"/>
  <c r="M182" i="45"/>
  <c r="B182" i="45"/>
  <c r="J182" i="45"/>
  <c r="O182" i="45"/>
  <c r="G182" i="45"/>
  <c r="K182" i="45"/>
  <c r="P182" i="45"/>
  <c r="D182" i="45"/>
  <c r="C182" i="45"/>
  <c r="F182" i="45"/>
  <c r="N182" i="45"/>
  <c r="Q182" i="45"/>
  <c r="I182" i="45"/>
  <c r="L182" i="45"/>
  <c r="K29" i="45"/>
  <c r="I29" i="45"/>
  <c r="O29" i="45"/>
  <c r="Q29" i="45"/>
  <c r="D29" i="45"/>
  <c r="M29" i="45"/>
  <c r="C29" i="45"/>
  <c r="F29" i="45"/>
  <c r="N29" i="45"/>
  <c r="B29" i="45"/>
  <c r="H29" i="45"/>
  <c r="J29" i="45"/>
  <c r="L29" i="45"/>
  <c r="G29" i="45"/>
  <c r="P29" i="45"/>
  <c r="C71" i="45"/>
  <c r="L71" i="45"/>
  <c r="O71" i="45"/>
  <c r="B71" i="45"/>
  <c r="N71" i="45"/>
  <c r="K71" i="45"/>
  <c r="H71" i="45"/>
  <c r="I71" i="45"/>
  <c r="M71" i="45"/>
  <c r="J71" i="45"/>
  <c r="P71" i="45"/>
  <c r="D71" i="45"/>
  <c r="Q71" i="45"/>
  <c r="G71" i="45"/>
  <c r="F71" i="45"/>
  <c r="I127" i="51"/>
  <c r="D127" i="51"/>
  <c r="E127" i="51"/>
  <c r="H127" i="51"/>
  <c r="C127" i="51"/>
  <c r="J127" i="51"/>
  <c r="G127" i="51"/>
  <c r="F127" i="51"/>
  <c r="B110" i="52"/>
  <c r="D110" i="52"/>
  <c r="F130" i="51"/>
  <c r="G130" i="51"/>
  <c r="J130" i="51"/>
  <c r="I130" i="51"/>
  <c r="C130" i="51"/>
  <c r="D130" i="51"/>
  <c r="E130" i="51"/>
  <c r="H130" i="51"/>
  <c r="M85" i="45"/>
  <c r="P85" i="45"/>
  <c r="B85" i="45"/>
  <c r="I85" i="45"/>
  <c r="O85" i="45"/>
  <c r="H85" i="45"/>
  <c r="F85" i="45"/>
  <c r="Q85" i="45"/>
  <c r="J85" i="45"/>
  <c r="C85" i="45"/>
  <c r="N85" i="45"/>
  <c r="D85" i="45"/>
  <c r="G85" i="45"/>
  <c r="L85" i="45"/>
  <c r="K85" i="45"/>
  <c r="I52" i="51"/>
  <c r="E52" i="51"/>
  <c r="H52" i="51"/>
  <c r="G52" i="51"/>
  <c r="J52" i="51"/>
  <c r="C52" i="51"/>
  <c r="D52" i="51"/>
  <c r="F52" i="51"/>
  <c r="B148" i="52"/>
  <c r="D148" i="52"/>
  <c r="F35" i="51"/>
  <c r="I35" i="51"/>
  <c r="J35" i="51"/>
  <c r="E35" i="51"/>
  <c r="C35" i="51"/>
  <c r="D35" i="51"/>
  <c r="G35" i="51"/>
  <c r="H35" i="51"/>
  <c r="D138" i="45"/>
  <c r="L138" i="45"/>
  <c r="G138" i="45"/>
  <c r="Q138" i="45"/>
  <c r="M138" i="45"/>
  <c r="N138" i="45"/>
  <c r="O138" i="45"/>
  <c r="K138" i="45"/>
  <c r="H138" i="45"/>
  <c r="F138" i="45"/>
  <c r="J138" i="45"/>
  <c r="P138" i="45"/>
  <c r="B138" i="45"/>
  <c r="C138" i="45"/>
  <c r="I138" i="45"/>
  <c r="D114" i="52"/>
  <c r="B114" i="52"/>
  <c r="D21" i="45"/>
  <c r="N21" i="45"/>
  <c r="M21" i="45"/>
  <c r="G21" i="45"/>
  <c r="I21" i="45"/>
  <c r="K21" i="45"/>
  <c r="F21" i="45"/>
  <c r="P21" i="45"/>
  <c r="Q21" i="45"/>
  <c r="H21" i="45"/>
  <c r="C21" i="45"/>
  <c r="B21" i="45"/>
  <c r="J21" i="45"/>
  <c r="L21" i="45"/>
  <c r="O21" i="45"/>
  <c r="D97" i="45"/>
  <c r="J97" i="45"/>
  <c r="M97" i="45"/>
  <c r="H97" i="45"/>
  <c r="N97" i="45"/>
  <c r="I97" i="45"/>
  <c r="G97" i="45"/>
  <c r="C97" i="45"/>
  <c r="O97" i="45"/>
  <c r="B97" i="45"/>
  <c r="L97" i="45"/>
  <c r="P97" i="45"/>
  <c r="F97" i="45"/>
  <c r="Q97" i="45"/>
  <c r="K97" i="45"/>
  <c r="I44" i="51"/>
  <c r="E44" i="51"/>
  <c r="H44" i="51"/>
  <c r="G44" i="51"/>
  <c r="J44" i="51"/>
  <c r="D44" i="51"/>
  <c r="C44" i="51"/>
  <c r="F44" i="51"/>
  <c r="I12" i="45"/>
  <c r="M12" i="45"/>
  <c r="F12" i="45"/>
  <c r="D12" i="45"/>
  <c r="B12" i="45"/>
  <c r="L12" i="45"/>
  <c r="G12" i="45"/>
  <c r="C12" i="45"/>
  <c r="J12" i="45"/>
  <c r="N12" i="45"/>
  <c r="K12" i="45"/>
  <c r="O12" i="45"/>
  <c r="Q12" i="45"/>
  <c r="P12" i="45"/>
  <c r="H12" i="45"/>
  <c r="B125" i="52"/>
  <c r="D125" i="52"/>
  <c r="D111" i="52"/>
  <c r="B111" i="52"/>
  <c r="G173" i="45"/>
  <c r="N173" i="45"/>
  <c r="B173" i="45"/>
  <c r="P173" i="45"/>
  <c r="I173" i="45"/>
  <c r="J173" i="45"/>
  <c r="K173" i="45"/>
  <c r="F173" i="45"/>
  <c r="L173" i="45"/>
  <c r="M173" i="45"/>
  <c r="H173" i="45"/>
  <c r="O173" i="45"/>
  <c r="D173" i="45"/>
  <c r="C173" i="45"/>
  <c r="Q173" i="45"/>
  <c r="O155" i="45"/>
  <c r="F155" i="45"/>
  <c r="J155" i="45"/>
  <c r="Q155" i="45"/>
  <c r="D155" i="45"/>
  <c r="N155" i="45"/>
  <c r="P155" i="45"/>
  <c r="I155" i="45"/>
  <c r="C155" i="45"/>
  <c r="H155" i="45"/>
  <c r="L155" i="45"/>
  <c r="K155" i="45"/>
  <c r="G155" i="45"/>
  <c r="M155" i="45"/>
  <c r="B155" i="45"/>
  <c r="B28" i="52"/>
  <c r="D28" i="52"/>
  <c r="F89" i="51"/>
  <c r="I89" i="51"/>
  <c r="E89" i="51"/>
  <c r="D89" i="51"/>
  <c r="G89" i="51"/>
  <c r="H89" i="51"/>
  <c r="C89" i="51"/>
  <c r="J89" i="51"/>
  <c r="H157" i="51"/>
  <c r="I157" i="51"/>
  <c r="J157" i="51"/>
  <c r="E157" i="51"/>
  <c r="C157" i="51"/>
  <c r="F157" i="51"/>
  <c r="G157" i="51"/>
  <c r="D157" i="51"/>
  <c r="I28" i="51"/>
  <c r="E28" i="51"/>
  <c r="F28" i="51"/>
  <c r="H28" i="51"/>
  <c r="C28" i="51"/>
  <c r="G28" i="51"/>
  <c r="J28" i="51"/>
  <c r="D28" i="51"/>
  <c r="B148" i="45"/>
  <c r="K148" i="45"/>
  <c r="J148" i="45"/>
  <c r="C148" i="45"/>
  <c r="D148" i="45"/>
  <c r="N148" i="45"/>
  <c r="G148" i="45"/>
  <c r="M148" i="45"/>
  <c r="L148" i="45"/>
  <c r="O148" i="45"/>
  <c r="I148" i="45"/>
  <c r="P148" i="45"/>
  <c r="F148" i="45"/>
  <c r="Q148" i="45"/>
  <c r="H148" i="45"/>
  <c r="G133" i="51"/>
  <c r="J133" i="51"/>
  <c r="D133" i="51"/>
  <c r="E133" i="51"/>
  <c r="F133" i="51"/>
  <c r="I133" i="51"/>
  <c r="C133" i="51"/>
  <c r="H133" i="51"/>
  <c r="B170" i="52"/>
  <c r="D170" i="52"/>
  <c r="I41" i="51"/>
  <c r="C41" i="51"/>
  <c r="J41" i="51"/>
  <c r="D41" i="51"/>
  <c r="E41" i="51"/>
  <c r="F41" i="51"/>
  <c r="G41" i="51"/>
  <c r="H41" i="51"/>
  <c r="G91" i="45"/>
  <c r="P91" i="45"/>
  <c r="J91" i="45"/>
  <c r="L91" i="45"/>
  <c r="H91" i="45"/>
  <c r="N91" i="45"/>
  <c r="C91" i="45"/>
  <c r="K91" i="45"/>
  <c r="D91" i="45"/>
  <c r="M91" i="45"/>
  <c r="B91" i="45"/>
  <c r="O91" i="45"/>
  <c r="F91" i="45"/>
  <c r="I91" i="45"/>
  <c r="Q91" i="45"/>
  <c r="D153" i="45"/>
  <c r="K153" i="45"/>
  <c r="J153" i="45"/>
  <c r="G153" i="45"/>
  <c r="M153" i="45"/>
  <c r="I153" i="45"/>
  <c r="B153" i="45"/>
  <c r="F153" i="45"/>
  <c r="Q153" i="45"/>
  <c r="N153" i="45"/>
  <c r="H153" i="45"/>
  <c r="L153" i="45"/>
  <c r="C153" i="45"/>
  <c r="P153" i="45"/>
  <c r="O153" i="45"/>
  <c r="D89" i="52"/>
  <c r="B89" i="52"/>
  <c r="L145" i="45"/>
  <c r="C145" i="45"/>
  <c r="Q145" i="45"/>
  <c r="O145" i="45"/>
  <c r="F145" i="45"/>
  <c r="G145" i="45"/>
  <c r="D145" i="45"/>
  <c r="H145" i="45"/>
  <c r="B145" i="45"/>
  <c r="P145" i="45"/>
  <c r="K145" i="45"/>
  <c r="M145" i="45"/>
  <c r="I145" i="45"/>
  <c r="N145" i="45"/>
  <c r="J145" i="45"/>
  <c r="C54" i="51"/>
  <c r="G54" i="51"/>
  <c r="H54" i="51"/>
  <c r="I54" i="51"/>
  <c r="J54" i="51"/>
  <c r="D54" i="51"/>
  <c r="E54" i="51"/>
  <c r="F54" i="51"/>
  <c r="G114" i="51"/>
  <c r="J114" i="51"/>
  <c r="D114" i="51"/>
  <c r="F114" i="51"/>
  <c r="C114" i="51"/>
  <c r="E114" i="51"/>
  <c r="H114" i="51"/>
  <c r="I114" i="51"/>
  <c r="B41" i="52"/>
  <c r="D41" i="52"/>
  <c r="J120" i="51"/>
  <c r="F120" i="51"/>
  <c r="G120" i="51"/>
  <c r="H120" i="51"/>
  <c r="I120" i="51"/>
  <c r="C120" i="51"/>
  <c r="D120" i="51"/>
  <c r="E120" i="51"/>
  <c r="E33" i="51"/>
  <c r="F33" i="51"/>
  <c r="G33" i="51"/>
  <c r="I33" i="51"/>
  <c r="D33" i="51"/>
  <c r="H33" i="51"/>
  <c r="C33" i="51"/>
  <c r="J33" i="51"/>
  <c r="I103" i="51"/>
  <c r="F103" i="51"/>
  <c r="H103" i="51"/>
  <c r="J103" i="51"/>
  <c r="D103" i="51"/>
  <c r="E103" i="51"/>
  <c r="G103" i="51"/>
  <c r="C103" i="51"/>
  <c r="H129" i="51"/>
  <c r="D129" i="51"/>
  <c r="E129" i="51"/>
  <c r="I129" i="51"/>
  <c r="G129" i="51"/>
  <c r="C129" i="51"/>
  <c r="J129" i="51"/>
  <c r="F129" i="51"/>
  <c r="K19" i="45"/>
  <c r="N19" i="45"/>
  <c r="D19" i="45"/>
  <c r="L19" i="45"/>
  <c r="M19" i="45"/>
  <c r="I19" i="45"/>
  <c r="C19" i="45"/>
  <c r="B19" i="45"/>
  <c r="G19" i="45"/>
  <c r="H19" i="45"/>
  <c r="F19" i="45"/>
  <c r="O19" i="45"/>
  <c r="P19" i="45"/>
  <c r="Q19" i="45"/>
  <c r="J19" i="45"/>
  <c r="J59" i="51"/>
  <c r="E59" i="51"/>
  <c r="F59" i="51"/>
  <c r="G59" i="51"/>
  <c r="I59" i="51"/>
  <c r="C59" i="51"/>
  <c r="D59" i="51"/>
  <c r="H59" i="51"/>
  <c r="B126" i="52"/>
  <c r="D126" i="52"/>
  <c r="B159" i="52"/>
  <c r="D159" i="52"/>
  <c r="B48" i="52"/>
  <c r="D48" i="52"/>
  <c r="H132" i="51"/>
  <c r="J132" i="51"/>
  <c r="E132" i="51"/>
  <c r="G132" i="51"/>
  <c r="C132" i="51"/>
  <c r="F132" i="51"/>
  <c r="D132" i="51"/>
  <c r="I132" i="51"/>
  <c r="I139" i="45"/>
  <c r="L139" i="45"/>
  <c r="Q139" i="45"/>
  <c r="F139" i="45"/>
  <c r="J139" i="45"/>
  <c r="N139" i="45"/>
  <c r="C139" i="45"/>
  <c r="M139" i="45"/>
  <c r="K139" i="45"/>
  <c r="D139" i="45"/>
  <c r="P139" i="45"/>
  <c r="B139" i="45"/>
  <c r="O139" i="45"/>
  <c r="G139" i="45"/>
  <c r="H139" i="45"/>
  <c r="P82" i="45"/>
  <c r="F82" i="45"/>
  <c r="G82" i="45"/>
  <c r="J82" i="45"/>
  <c r="B82" i="45"/>
  <c r="O82" i="45"/>
  <c r="C82" i="45"/>
  <c r="M82" i="45"/>
  <c r="Q82" i="45"/>
  <c r="I82" i="45"/>
  <c r="L82" i="45"/>
  <c r="D82" i="45"/>
  <c r="K82" i="45"/>
  <c r="H82" i="45"/>
  <c r="N82" i="45"/>
  <c r="D101" i="52"/>
  <c r="B101" i="52"/>
  <c r="N167" i="45"/>
  <c r="J167" i="45"/>
  <c r="H167" i="45"/>
  <c r="P167" i="45"/>
  <c r="O167" i="45"/>
  <c r="Q167" i="45"/>
  <c r="L167" i="45"/>
  <c r="F167" i="45"/>
  <c r="K167" i="45"/>
  <c r="M167" i="45"/>
  <c r="D167" i="45"/>
  <c r="I167" i="45"/>
  <c r="B167" i="45"/>
  <c r="C167" i="45"/>
  <c r="G167" i="45"/>
  <c r="B149" i="52"/>
  <c r="D149" i="52"/>
  <c r="B124" i="52"/>
  <c r="D124" i="52"/>
  <c r="B66" i="52"/>
  <c r="D66" i="52"/>
  <c r="B34" i="52"/>
  <c r="D34" i="52"/>
  <c r="D154" i="51"/>
  <c r="G154" i="51"/>
  <c r="J154" i="51"/>
  <c r="H154" i="51"/>
  <c r="E154" i="51"/>
  <c r="F154" i="51"/>
  <c r="I154" i="51"/>
  <c r="C154" i="51"/>
  <c r="D36" i="45"/>
  <c r="Q36" i="45"/>
  <c r="B36" i="45"/>
  <c r="G36" i="45"/>
  <c r="J36" i="45"/>
  <c r="H36" i="45"/>
  <c r="O36" i="45"/>
  <c r="F36" i="45"/>
  <c r="I36" i="45"/>
  <c r="K36" i="45"/>
  <c r="N36" i="45"/>
  <c r="C36" i="45"/>
  <c r="M36" i="45"/>
  <c r="P36" i="45"/>
  <c r="L36" i="45"/>
  <c r="D74" i="52"/>
  <c r="B74" i="52"/>
  <c r="D153" i="52"/>
  <c r="B153" i="52"/>
  <c r="B135" i="52"/>
  <c r="D135" i="52"/>
  <c r="L185" i="45"/>
  <c r="N185" i="45"/>
  <c r="D185" i="45"/>
  <c r="F185" i="45"/>
  <c r="K185" i="45"/>
  <c r="O185" i="45"/>
  <c r="P185" i="45"/>
  <c r="M185" i="45"/>
  <c r="H185" i="45"/>
  <c r="B185" i="45"/>
  <c r="C185" i="45"/>
  <c r="J185" i="45"/>
  <c r="I185" i="45"/>
  <c r="G185" i="45"/>
  <c r="Q185" i="45"/>
  <c r="D81" i="52"/>
  <c r="B81" i="52"/>
  <c r="G106" i="51"/>
  <c r="J106" i="51"/>
  <c r="F106" i="51"/>
  <c r="D106" i="51"/>
  <c r="E106" i="51"/>
  <c r="H106" i="51"/>
  <c r="I106" i="51"/>
  <c r="C106" i="51"/>
  <c r="L129" i="45"/>
  <c r="I129" i="45"/>
  <c r="H129" i="45"/>
  <c r="C129" i="45"/>
  <c r="N129" i="45"/>
  <c r="J129" i="45"/>
  <c r="B129" i="45"/>
  <c r="M129" i="45"/>
  <c r="O129" i="45"/>
  <c r="F129" i="45"/>
  <c r="D129" i="45"/>
  <c r="Q129" i="45"/>
  <c r="K129" i="45"/>
  <c r="G129" i="45"/>
  <c r="P129" i="45"/>
  <c r="D130" i="52"/>
  <c r="B130" i="52"/>
  <c r="B107" i="52"/>
  <c r="D107" i="52"/>
  <c r="B152" i="52"/>
  <c r="D152" i="52"/>
  <c r="O72" i="45"/>
  <c r="M72" i="45"/>
  <c r="L72" i="45"/>
  <c r="P72" i="45"/>
  <c r="N72" i="45"/>
  <c r="J72" i="45"/>
  <c r="H72" i="45"/>
  <c r="Q72" i="45"/>
  <c r="D72" i="45"/>
  <c r="I72" i="45"/>
  <c r="B72" i="45"/>
  <c r="C72" i="45"/>
  <c r="F72" i="45"/>
  <c r="G72" i="45"/>
  <c r="K72" i="45"/>
  <c r="D37" i="52"/>
  <c r="B37" i="52"/>
  <c r="D46" i="45"/>
  <c r="Q46" i="45"/>
  <c r="M46" i="45"/>
  <c r="O46" i="45"/>
  <c r="L46" i="45"/>
  <c r="B46" i="45"/>
  <c r="N46" i="45"/>
  <c r="P46" i="45"/>
  <c r="G46" i="45"/>
  <c r="K46" i="45"/>
  <c r="F46" i="45"/>
  <c r="C46" i="45"/>
  <c r="H46" i="45"/>
  <c r="I46" i="45"/>
  <c r="J46" i="45"/>
  <c r="J90" i="51"/>
  <c r="E90" i="51"/>
  <c r="F90" i="51"/>
  <c r="I90" i="51"/>
  <c r="D90" i="51"/>
  <c r="G90" i="51"/>
  <c r="H90" i="51"/>
  <c r="C90" i="51"/>
  <c r="I125" i="51"/>
  <c r="C125" i="51"/>
  <c r="E125" i="51"/>
  <c r="J125" i="51"/>
  <c r="D125" i="51"/>
  <c r="F125" i="51"/>
  <c r="G125" i="51"/>
  <c r="H125" i="51"/>
  <c r="F134" i="51"/>
  <c r="G134" i="51"/>
  <c r="H134" i="51"/>
  <c r="J134" i="51"/>
  <c r="E134" i="51"/>
  <c r="C134" i="51"/>
  <c r="I134" i="51"/>
  <c r="D134" i="51"/>
  <c r="F50" i="51"/>
  <c r="I50" i="51"/>
  <c r="J50" i="51"/>
  <c r="E50" i="51"/>
  <c r="G50" i="51"/>
  <c r="H50" i="51"/>
  <c r="C50" i="51"/>
  <c r="D50" i="51"/>
  <c r="B69" i="52"/>
  <c r="D69" i="52"/>
  <c r="I79" i="51"/>
  <c r="E79" i="51"/>
  <c r="F79" i="51"/>
  <c r="G79" i="51"/>
  <c r="H79" i="51"/>
  <c r="C79" i="51"/>
  <c r="J79" i="51"/>
  <c r="D79" i="51"/>
  <c r="D44" i="52"/>
  <c r="B44" i="52"/>
  <c r="B126" i="45"/>
  <c r="G126" i="45"/>
  <c r="N126" i="45"/>
  <c r="J126" i="45"/>
  <c r="M126" i="45"/>
  <c r="I126" i="45"/>
  <c r="O126" i="45"/>
  <c r="D126" i="45"/>
  <c r="K126" i="45"/>
  <c r="P126" i="45"/>
  <c r="Q126" i="45"/>
  <c r="L126" i="45"/>
  <c r="C126" i="45"/>
  <c r="H126" i="45"/>
  <c r="F126" i="45"/>
  <c r="D104" i="52"/>
  <c r="B104" i="52"/>
  <c r="I167" i="51"/>
  <c r="C167" i="51"/>
  <c r="J167" i="51"/>
  <c r="D167" i="51"/>
  <c r="G167" i="51"/>
  <c r="E167" i="51"/>
  <c r="F167" i="51"/>
  <c r="H167" i="51"/>
  <c r="D67" i="45"/>
  <c r="L67" i="45"/>
  <c r="C67" i="45"/>
  <c r="H67" i="45"/>
  <c r="K67" i="45"/>
  <c r="B67" i="45"/>
  <c r="M67" i="45"/>
  <c r="G67" i="45"/>
  <c r="Q67" i="45"/>
  <c r="J67" i="45"/>
  <c r="O67" i="45"/>
  <c r="N67" i="45"/>
  <c r="P67" i="45"/>
  <c r="F67" i="45"/>
  <c r="I67" i="45"/>
  <c r="I143" i="45"/>
  <c r="O143" i="45"/>
  <c r="M143" i="45"/>
  <c r="N143" i="45"/>
  <c r="G143" i="45"/>
  <c r="D143" i="45"/>
  <c r="P143" i="45"/>
  <c r="L143" i="45"/>
  <c r="B143" i="45"/>
  <c r="Q143" i="45"/>
  <c r="H143" i="45"/>
  <c r="C143" i="45"/>
  <c r="F143" i="45"/>
  <c r="J143" i="45"/>
  <c r="K143" i="45"/>
  <c r="D32" i="52"/>
  <c r="B32" i="52"/>
  <c r="I127" i="45"/>
  <c r="D127" i="45"/>
  <c r="Q127" i="45"/>
  <c r="F127" i="45"/>
  <c r="O127" i="45"/>
  <c r="C127" i="45"/>
  <c r="M127" i="45"/>
  <c r="B127" i="45"/>
  <c r="P127" i="45"/>
  <c r="H127" i="45"/>
  <c r="G127" i="45"/>
  <c r="J127" i="45"/>
  <c r="K127" i="45"/>
  <c r="L127" i="45"/>
  <c r="N127" i="45"/>
  <c r="D63" i="52"/>
  <c r="B63" i="52"/>
  <c r="J57" i="51"/>
  <c r="F57" i="51"/>
  <c r="G57" i="51"/>
  <c r="I57" i="51"/>
  <c r="D57" i="51"/>
  <c r="E57" i="51"/>
  <c r="C57" i="51"/>
  <c r="H57" i="51"/>
  <c r="D165" i="52"/>
  <c r="B165" i="52"/>
  <c r="B92" i="52"/>
  <c r="D92" i="52"/>
  <c r="B96" i="52"/>
  <c r="D96" i="52"/>
  <c r="B164" i="52"/>
  <c r="D164" i="52"/>
  <c r="D83" i="52"/>
  <c r="B83" i="52"/>
  <c r="I97" i="51"/>
  <c r="D97" i="51"/>
  <c r="E97" i="51"/>
  <c r="F97" i="51"/>
  <c r="H97" i="51"/>
  <c r="J97" i="51"/>
  <c r="C97" i="51"/>
  <c r="G97" i="51"/>
  <c r="J171" i="51"/>
  <c r="E171" i="51"/>
  <c r="F171" i="51"/>
  <c r="G171" i="51"/>
  <c r="I171" i="51"/>
  <c r="H171" i="51"/>
  <c r="C171" i="51"/>
  <c r="D171" i="51"/>
  <c r="B69" i="45"/>
  <c r="L69" i="45"/>
  <c r="H69" i="45"/>
  <c r="K69" i="45"/>
  <c r="P69" i="45"/>
  <c r="M69" i="45"/>
  <c r="C69" i="45"/>
  <c r="J69" i="45"/>
  <c r="N69" i="45"/>
  <c r="Q69" i="45"/>
  <c r="I69" i="45"/>
  <c r="F69" i="45"/>
  <c r="G69" i="45"/>
  <c r="D69" i="45"/>
  <c r="O69" i="45"/>
  <c r="B156" i="45"/>
  <c r="I156" i="45"/>
  <c r="J156" i="45"/>
  <c r="L156" i="45"/>
  <c r="K156" i="45"/>
  <c r="H156" i="45"/>
  <c r="M156" i="45"/>
  <c r="G156" i="45"/>
  <c r="N156" i="45"/>
  <c r="O156" i="45"/>
  <c r="C156" i="45"/>
  <c r="F156" i="45"/>
  <c r="D156" i="45"/>
  <c r="P156" i="45"/>
  <c r="Q156" i="45"/>
  <c r="K189" i="45"/>
  <c r="N189" i="45"/>
  <c r="C189" i="45"/>
  <c r="O189" i="45"/>
  <c r="H189" i="45"/>
  <c r="P189" i="45"/>
  <c r="F189" i="45"/>
  <c r="Q189" i="45"/>
  <c r="M189" i="45"/>
  <c r="G189" i="45"/>
  <c r="L189" i="45"/>
  <c r="J189" i="45"/>
  <c r="I189" i="45"/>
  <c r="D189" i="45"/>
  <c r="B189" i="45"/>
  <c r="B40" i="52"/>
  <c r="D40" i="52"/>
  <c r="Q28" i="45"/>
  <c r="J28" i="45"/>
  <c r="D28" i="45"/>
  <c r="L28" i="45"/>
  <c r="B28" i="45"/>
  <c r="C28" i="45"/>
  <c r="O28" i="45"/>
  <c r="F28" i="45"/>
  <c r="N28" i="45"/>
  <c r="M28" i="45"/>
  <c r="H28" i="45"/>
  <c r="K28" i="45"/>
  <c r="P28" i="45"/>
  <c r="I28" i="45"/>
  <c r="G28" i="45"/>
  <c r="C12" i="46"/>
  <c r="H12" i="46"/>
  <c r="G12" i="46"/>
  <c r="F12" i="46"/>
  <c r="D12" i="46"/>
  <c r="B12" i="46"/>
  <c r="B157" i="52"/>
  <c r="D157" i="52"/>
  <c r="L159" i="45"/>
  <c r="M159" i="45"/>
  <c r="K159" i="45"/>
  <c r="N159" i="45"/>
  <c r="D159" i="45"/>
  <c r="G159" i="45"/>
  <c r="B159" i="45"/>
  <c r="C159" i="45"/>
  <c r="H159" i="45"/>
  <c r="O159" i="45"/>
  <c r="P159" i="45"/>
  <c r="Q159" i="45"/>
  <c r="F159" i="45"/>
  <c r="J159" i="45"/>
  <c r="I159" i="45"/>
  <c r="F77" i="51"/>
  <c r="I77" i="51"/>
  <c r="J77" i="51"/>
  <c r="D77" i="51"/>
  <c r="C77" i="51"/>
  <c r="G77" i="51"/>
  <c r="H77" i="51"/>
  <c r="E77" i="51"/>
  <c r="J119" i="45"/>
  <c r="L119" i="45"/>
  <c r="M119" i="45"/>
  <c r="K119" i="45"/>
  <c r="H119" i="45"/>
  <c r="C119" i="45"/>
  <c r="Q119" i="45"/>
  <c r="O119" i="45"/>
  <c r="P119" i="45"/>
  <c r="I119" i="45"/>
  <c r="F119" i="45"/>
  <c r="D119" i="45"/>
  <c r="N119" i="45"/>
  <c r="B119" i="45"/>
  <c r="G119" i="45"/>
  <c r="J36" i="51"/>
  <c r="E36" i="51"/>
  <c r="F36" i="51"/>
  <c r="G36" i="51"/>
  <c r="I36" i="51"/>
  <c r="C36" i="51"/>
  <c r="H36" i="51"/>
  <c r="D36" i="51"/>
  <c r="J179" i="45"/>
  <c r="N179" i="45"/>
  <c r="D179" i="45"/>
  <c r="L179" i="45"/>
  <c r="G179" i="45"/>
  <c r="H179" i="45"/>
  <c r="P179" i="45"/>
  <c r="K179" i="45"/>
  <c r="M179" i="45"/>
  <c r="C179" i="45"/>
  <c r="O179" i="45"/>
  <c r="Q179" i="45"/>
  <c r="I179" i="45"/>
  <c r="F179" i="45"/>
  <c r="B179" i="45"/>
  <c r="D100" i="52"/>
  <c r="B100" i="52"/>
  <c r="H20" i="45"/>
  <c r="J20" i="45"/>
  <c r="F20" i="45"/>
  <c r="L20" i="45"/>
  <c r="O20" i="45"/>
  <c r="B20" i="45"/>
  <c r="Q20" i="45"/>
  <c r="M20" i="45"/>
  <c r="N20" i="45"/>
  <c r="G20" i="45"/>
  <c r="C20" i="45"/>
  <c r="D20" i="45"/>
  <c r="P20" i="45"/>
  <c r="I20" i="45"/>
  <c r="K20" i="45"/>
  <c r="H117" i="51"/>
  <c r="D117" i="51"/>
  <c r="E117" i="51"/>
  <c r="G117" i="51"/>
  <c r="F117" i="51"/>
  <c r="I117" i="51"/>
  <c r="J117" i="51"/>
  <c r="C117" i="51"/>
  <c r="B131" i="52"/>
  <c r="D131" i="52"/>
  <c r="B121" i="52"/>
  <c r="D121" i="52"/>
  <c r="D155" i="52"/>
  <c r="B155" i="52"/>
  <c r="E111" i="51"/>
  <c r="C111" i="51"/>
  <c r="F111" i="51"/>
  <c r="G111" i="51"/>
  <c r="H111" i="51"/>
  <c r="I111" i="51"/>
  <c r="J111" i="51"/>
  <c r="D111" i="51"/>
  <c r="B29" i="52"/>
  <c r="D29" i="52"/>
  <c r="D170" i="46"/>
  <c r="H170" i="46"/>
  <c r="G170" i="46"/>
  <c r="C170" i="46"/>
  <c r="B170" i="46"/>
  <c r="F170" i="46"/>
  <c r="G99" i="45"/>
  <c r="M99" i="45"/>
  <c r="L99" i="45"/>
  <c r="P99" i="45"/>
  <c r="N99" i="45"/>
  <c r="C99" i="45"/>
  <c r="Q99" i="45"/>
  <c r="H99" i="45"/>
  <c r="K99" i="45"/>
  <c r="D99" i="45"/>
  <c r="I99" i="45"/>
  <c r="J99" i="45"/>
  <c r="B99" i="45"/>
  <c r="O99" i="45"/>
  <c r="F99" i="45"/>
  <c r="B67" i="52"/>
  <c r="D67" i="52"/>
  <c r="B127" i="52"/>
  <c r="D127" i="52"/>
  <c r="F152" i="51"/>
  <c r="I152" i="51"/>
  <c r="E152" i="51"/>
  <c r="D152" i="51"/>
  <c r="G152" i="51"/>
  <c r="H152" i="51"/>
  <c r="C152" i="51"/>
  <c r="J152" i="51"/>
  <c r="F109" i="51"/>
  <c r="I109" i="51"/>
  <c r="J109" i="51"/>
  <c r="G109" i="51"/>
  <c r="H109" i="51"/>
  <c r="D109" i="51"/>
  <c r="E109" i="51"/>
  <c r="C109" i="51"/>
  <c r="H121" i="46"/>
  <c r="G121" i="46"/>
  <c r="C121" i="46"/>
  <c r="B121" i="46"/>
  <c r="D121" i="46"/>
  <c r="F121" i="46"/>
  <c r="F128" i="51"/>
  <c r="I128" i="51"/>
  <c r="J128" i="51"/>
  <c r="E128" i="51"/>
  <c r="D128" i="51"/>
  <c r="G128" i="51"/>
  <c r="C128" i="51"/>
  <c r="H128" i="51"/>
  <c r="J40" i="51"/>
  <c r="F40" i="51"/>
  <c r="G40" i="51"/>
  <c r="I40" i="51"/>
  <c r="D40" i="51"/>
  <c r="E40" i="51"/>
  <c r="H40" i="51"/>
  <c r="C40" i="51"/>
  <c r="D157" i="45"/>
  <c r="G157" i="45"/>
  <c r="L157" i="45"/>
  <c r="B157" i="45"/>
  <c r="I157" i="45"/>
  <c r="F157" i="45"/>
  <c r="H157" i="45"/>
  <c r="O157" i="45"/>
  <c r="Q157" i="45"/>
  <c r="P157" i="45"/>
  <c r="C157" i="45"/>
  <c r="M157" i="45"/>
  <c r="K157" i="45"/>
  <c r="N157" i="45"/>
  <c r="J157" i="45"/>
  <c r="C98" i="45"/>
  <c r="I98" i="45"/>
  <c r="H98" i="45"/>
  <c r="L98" i="45"/>
  <c r="M98" i="45"/>
  <c r="O98" i="45"/>
  <c r="P98" i="45"/>
  <c r="J98" i="45"/>
  <c r="B98" i="45"/>
  <c r="N98" i="45"/>
  <c r="F98" i="45"/>
  <c r="D98" i="45"/>
  <c r="G98" i="45"/>
  <c r="Q98" i="45"/>
  <c r="K98" i="45"/>
  <c r="P105" i="45"/>
  <c r="N105" i="45"/>
  <c r="D105" i="45"/>
  <c r="M105" i="45"/>
  <c r="F105" i="45"/>
  <c r="C105" i="45"/>
  <c r="K105" i="45"/>
  <c r="I105" i="45"/>
  <c r="Q105" i="45"/>
  <c r="G105" i="45"/>
  <c r="O105" i="45"/>
  <c r="B105" i="45"/>
  <c r="L105" i="45"/>
  <c r="J105" i="45"/>
  <c r="H105" i="45"/>
  <c r="D163" i="51"/>
  <c r="G163" i="51"/>
  <c r="H163" i="51"/>
  <c r="E163" i="51"/>
  <c r="C163" i="51"/>
  <c r="F163" i="51"/>
  <c r="I163" i="51"/>
  <c r="J163" i="51"/>
  <c r="F110" i="45"/>
  <c r="H110" i="45"/>
  <c r="B110" i="45"/>
  <c r="I110" i="45"/>
  <c r="G110" i="45"/>
  <c r="O110" i="45"/>
  <c r="K110" i="45"/>
  <c r="J110" i="45"/>
  <c r="L110" i="45"/>
  <c r="C110" i="45"/>
  <c r="P110" i="45"/>
  <c r="D110" i="45"/>
  <c r="M110" i="45"/>
  <c r="N110" i="45"/>
  <c r="Q110" i="45"/>
  <c r="D47" i="52"/>
  <c r="B47" i="52"/>
  <c r="M147" i="45"/>
  <c r="O147" i="45"/>
  <c r="L147" i="45"/>
  <c r="J147" i="45"/>
  <c r="B147" i="45"/>
  <c r="I147" i="45"/>
  <c r="G147" i="45"/>
  <c r="D147" i="45"/>
  <c r="H147" i="45"/>
  <c r="K147" i="45"/>
  <c r="P147" i="45"/>
  <c r="C147" i="45"/>
  <c r="Q147" i="45"/>
  <c r="F147" i="45"/>
  <c r="N147" i="45"/>
  <c r="B38" i="45"/>
  <c r="O38" i="45"/>
  <c r="N38" i="45"/>
  <c r="C38" i="45"/>
  <c r="P38" i="45"/>
  <c r="Q38" i="45"/>
  <c r="H38" i="45"/>
  <c r="M38" i="45"/>
  <c r="F38" i="45"/>
  <c r="G38" i="45"/>
  <c r="J38" i="45"/>
  <c r="K38" i="45"/>
  <c r="D38" i="45"/>
  <c r="I38" i="45"/>
  <c r="L38" i="45"/>
  <c r="D150" i="52"/>
  <c r="B150" i="52"/>
  <c r="B61" i="52"/>
  <c r="D61" i="52"/>
  <c r="D90" i="52"/>
  <c r="B90" i="52"/>
  <c r="L168" i="45"/>
  <c r="F168" i="45"/>
  <c r="Q168" i="45"/>
  <c r="G168" i="45"/>
  <c r="B168" i="45"/>
  <c r="J168" i="45"/>
  <c r="H168" i="45"/>
  <c r="C168" i="45"/>
  <c r="N168" i="45"/>
  <c r="D168" i="45"/>
  <c r="M168" i="45"/>
  <c r="O168" i="45"/>
  <c r="K168" i="45"/>
  <c r="I168" i="45"/>
  <c r="P168" i="45"/>
  <c r="B46" i="52"/>
  <c r="D46" i="52"/>
  <c r="G140" i="51"/>
  <c r="H140" i="51"/>
  <c r="D140" i="51"/>
  <c r="E140" i="51"/>
  <c r="F140" i="51"/>
  <c r="I140" i="51"/>
  <c r="J140" i="51"/>
  <c r="C140" i="51"/>
  <c r="B54" i="52"/>
  <c r="D54" i="52"/>
  <c r="B132" i="52"/>
  <c r="D132" i="52"/>
  <c r="D103" i="52"/>
  <c r="B103" i="52"/>
  <c r="B147" i="52"/>
  <c r="D147" i="52"/>
  <c r="I137" i="51"/>
  <c r="J137" i="51"/>
  <c r="F137" i="51"/>
  <c r="D137" i="51"/>
  <c r="E137" i="51"/>
  <c r="G137" i="51"/>
  <c r="C137" i="51"/>
  <c r="H137" i="51"/>
  <c r="D144" i="52"/>
  <c r="B144" i="52"/>
  <c r="D42" i="52"/>
  <c r="B42" i="52"/>
  <c r="B118" i="52"/>
  <c r="D118" i="52"/>
  <c r="H108" i="45"/>
  <c r="G108" i="45"/>
  <c r="D108" i="45"/>
  <c r="O108" i="45"/>
  <c r="I108" i="45"/>
  <c r="B108" i="45"/>
  <c r="Q108" i="45"/>
  <c r="J108" i="45"/>
  <c r="C108" i="45"/>
  <c r="N108" i="45"/>
  <c r="K108" i="45"/>
  <c r="P108" i="45"/>
  <c r="M108" i="45"/>
  <c r="F108" i="45"/>
  <c r="L108" i="45"/>
  <c r="C123" i="51"/>
  <c r="D123" i="51"/>
  <c r="E123" i="51"/>
  <c r="F123" i="51"/>
  <c r="G123" i="51"/>
  <c r="H123" i="51"/>
  <c r="J123" i="51"/>
  <c r="I123" i="51"/>
  <c r="D123" i="52"/>
  <c r="B123" i="52"/>
  <c r="C132" i="45"/>
  <c r="J132" i="45"/>
  <c r="P132" i="45"/>
  <c r="O132" i="45"/>
  <c r="D132" i="45"/>
  <c r="Q132" i="45"/>
  <c r="H132" i="45"/>
  <c r="K132" i="45"/>
  <c r="N132" i="45"/>
  <c r="M132" i="45"/>
  <c r="B132" i="45"/>
  <c r="F132" i="45"/>
  <c r="L132" i="45"/>
  <c r="I132" i="45"/>
  <c r="G132" i="45"/>
  <c r="D71" i="52"/>
  <c r="B71" i="52"/>
  <c r="I43" i="51"/>
  <c r="D43" i="51"/>
  <c r="E43" i="51"/>
  <c r="H43" i="51"/>
  <c r="G43" i="51"/>
  <c r="J43" i="51"/>
  <c r="F43" i="51"/>
  <c r="C43" i="51"/>
  <c r="L52" i="45"/>
  <c r="Q52" i="45"/>
  <c r="B52" i="45"/>
  <c r="G52" i="45"/>
  <c r="J52" i="45"/>
  <c r="C52" i="45"/>
  <c r="M52" i="45"/>
  <c r="I52" i="45"/>
  <c r="F52" i="45"/>
  <c r="O52" i="45"/>
  <c r="P52" i="45"/>
  <c r="N52" i="45"/>
  <c r="K52" i="45"/>
  <c r="H52" i="45"/>
  <c r="D52" i="45"/>
  <c r="B54" i="45"/>
  <c r="K54" i="45"/>
  <c r="Q54" i="45"/>
  <c r="O54" i="45"/>
  <c r="H54" i="45"/>
  <c r="L54" i="45"/>
  <c r="I54" i="45"/>
  <c r="C54" i="45"/>
  <c r="D54" i="45"/>
  <c r="P54" i="45"/>
  <c r="F54" i="45"/>
  <c r="J54" i="45"/>
  <c r="M54" i="45"/>
  <c r="N54" i="45"/>
  <c r="G54" i="45"/>
  <c r="D36" i="52"/>
  <c r="B36" i="52"/>
  <c r="K50" i="45"/>
  <c r="I50" i="45"/>
  <c r="F50" i="45"/>
  <c r="D50" i="45"/>
  <c r="G50" i="45"/>
  <c r="O50" i="45"/>
  <c r="M50" i="45"/>
  <c r="Q50" i="45"/>
  <c r="C50" i="45"/>
  <c r="N50" i="45"/>
  <c r="B50" i="45"/>
  <c r="H50" i="45"/>
  <c r="J50" i="45"/>
  <c r="L50" i="45"/>
  <c r="P50" i="45"/>
  <c r="C68" i="45"/>
  <c r="P68" i="45"/>
  <c r="J68" i="45"/>
  <c r="Q68" i="45"/>
  <c r="M68" i="45"/>
  <c r="G68" i="45"/>
  <c r="K68" i="45"/>
  <c r="L68" i="45"/>
  <c r="D68" i="45"/>
  <c r="F68" i="45"/>
  <c r="N68" i="45"/>
  <c r="O68" i="45"/>
  <c r="H68" i="45"/>
  <c r="I68" i="45"/>
  <c r="B68" i="45"/>
  <c r="I147" i="51"/>
  <c r="D147" i="51"/>
  <c r="E147" i="51"/>
  <c r="F147" i="51"/>
  <c r="H147" i="51"/>
  <c r="G147" i="51"/>
  <c r="J147" i="51"/>
  <c r="C147" i="51"/>
  <c r="D76" i="52"/>
  <c r="B76" i="52"/>
  <c r="J135" i="51"/>
  <c r="G135" i="51"/>
  <c r="F135" i="51"/>
  <c r="I135" i="51"/>
  <c r="H135" i="51"/>
  <c r="D135" i="51"/>
  <c r="E135" i="51"/>
  <c r="C135" i="51"/>
  <c r="H69" i="51"/>
  <c r="I69" i="51"/>
  <c r="E69" i="51"/>
  <c r="F69" i="51"/>
  <c r="G69" i="51"/>
  <c r="J69" i="51"/>
  <c r="D69" i="51"/>
  <c r="C69" i="51"/>
  <c r="G183" i="45"/>
  <c r="K183" i="45"/>
  <c r="O183" i="45"/>
  <c r="H183" i="45"/>
  <c r="J183" i="45"/>
  <c r="F183" i="45"/>
  <c r="B183" i="45"/>
  <c r="L183" i="45"/>
  <c r="Q183" i="45"/>
  <c r="C183" i="45"/>
  <c r="I183" i="45"/>
  <c r="D183" i="45"/>
  <c r="M183" i="45"/>
  <c r="P183" i="45"/>
  <c r="N183" i="45"/>
  <c r="D112" i="51"/>
  <c r="C112" i="51"/>
  <c r="E112" i="51"/>
  <c r="F112" i="51"/>
  <c r="G112" i="51"/>
  <c r="H112" i="51"/>
  <c r="I112" i="51"/>
  <c r="J112" i="51"/>
  <c r="B79" i="52"/>
  <c r="D79" i="52"/>
  <c r="H32" i="51"/>
  <c r="J32" i="51"/>
  <c r="D32" i="51"/>
  <c r="E32" i="51"/>
  <c r="G32" i="51"/>
  <c r="C32" i="51"/>
  <c r="I32" i="51"/>
  <c r="F32" i="51"/>
  <c r="C104" i="46"/>
  <c r="B104" i="46"/>
  <c r="G104" i="46"/>
  <c r="D104" i="46"/>
  <c r="H104" i="46"/>
  <c r="F104" i="46"/>
  <c r="C150" i="45"/>
  <c r="F150" i="45"/>
  <c r="K150" i="45"/>
  <c r="M150" i="45"/>
  <c r="G150" i="45"/>
  <c r="H150" i="45"/>
  <c r="Q150" i="45"/>
  <c r="O150" i="45"/>
  <c r="J150" i="45"/>
  <c r="P150" i="45"/>
  <c r="B150" i="45"/>
  <c r="L150" i="45"/>
  <c r="N150" i="45"/>
  <c r="I150" i="45"/>
  <c r="D150" i="45"/>
  <c r="G119" i="51"/>
  <c r="J119" i="51"/>
  <c r="H119" i="51"/>
  <c r="I119" i="51"/>
  <c r="D119" i="51"/>
  <c r="E119" i="51"/>
  <c r="F119" i="51"/>
  <c r="C119" i="51"/>
  <c r="H85" i="51"/>
  <c r="I85" i="51"/>
  <c r="E85" i="51"/>
  <c r="D85" i="51"/>
  <c r="F85" i="51"/>
  <c r="C85" i="51"/>
  <c r="G85" i="51"/>
  <c r="J85" i="51"/>
  <c r="C68" i="46"/>
  <c r="H68" i="46"/>
  <c r="D68" i="46"/>
  <c r="B68" i="46"/>
  <c r="G68" i="46"/>
  <c r="F68" i="46"/>
  <c r="J124" i="51"/>
  <c r="C124" i="51"/>
  <c r="D124" i="51"/>
  <c r="E124" i="51"/>
  <c r="F124" i="51"/>
  <c r="G124" i="51"/>
  <c r="H124" i="51"/>
  <c r="I124" i="51"/>
  <c r="J115" i="45"/>
  <c r="F115" i="45"/>
  <c r="B115" i="45"/>
  <c r="K115" i="45"/>
  <c r="M115" i="45"/>
  <c r="D115" i="45"/>
  <c r="L115" i="45"/>
  <c r="G115" i="45"/>
  <c r="O115" i="45"/>
  <c r="H115" i="45"/>
  <c r="P115" i="45"/>
  <c r="C115" i="45"/>
  <c r="N115" i="45"/>
  <c r="I115" i="45"/>
  <c r="Q115" i="45"/>
  <c r="D56" i="52"/>
  <c r="B56" i="52"/>
  <c r="B138" i="52"/>
  <c r="D138" i="52"/>
  <c r="D106" i="52"/>
  <c r="B106" i="52"/>
  <c r="B55" i="45"/>
  <c r="K55" i="45"/>
  <c r="P55" i="45"/>
  <c r="M55" i="45"/>
  <c r="C55" i="45"/>
  <c r="Q55" i="45"/>
  <c r="H55" i="45"/>
  <c r="D55" i="45"/>
  <c r="J55" i="45"/>
  <c r="I55" i="45"/>
  <c r="L55" i="45"/>
  <c r="N55" i="45"/>
  <c r="G55" i="45"/>
  <c r="O55" i="45"/>
  <c r="F55" i="45"/>
  <c r="F173" i="51"/>
  <c r="I173" i="51"/>
  <c r="J173" i="51"/>
  <c r="E173" i="51"/>
  <c r="C173" i="51"/>
  <c r="G173" i="51"/>
  <c r="H173" i="51"/>
  <c r="D173" i="51"/>
  <c r="J74" i="51"/>
  <c r="E74" i="51"/>
  <c r="F74" i="51"/>
  <c r="G74" i="51"/>
  <c r="I74" i="51"/>
  <c r="D74" i="51"/>
  <c r="C74" i="51"/>
  <c r="H74" i="51"/>
  <c r="C29" i="51"/>
  <c r="F29" i="51"/>
  <c r="G29" i="51"/>
  <c r="H29" i="51"/>
  <c r="I29" i="51"/>
  <c r="J29" i="51"/>
  <c r="D29" i="51"/>
  <c r="E29" i="51"/>
  <c r="B65" i="52"/>
  <c r="D65" i="52"/>
  <c r="B93" i="52"/>
  <c r="D93" i="52"/>
  <c r="H45" i="46"/>
  <c r="B45" i="46"/>
  <c r="G45" i="46"/>
  <c r="D45" i="46"/>
  <c r="F45" i="46"/>
  <c r="C45" i="46"/>
  <c r="P44" i="45"/>
  <c r="G44" i="45"/>
  <c r="I44" i="45"/>
  <c r="D44" i="45"/>
  <c r="O44" i="45"/>
  <c r="K44" i="45"/>
  <c r="B44" i="45"/>
  <c r="M44" i="45"/>
  <c r="Q44" i="45"/>
  <c r="C44" i="45"/>
  <c r="H44" i="45"/>
  <c r="J44" i="45"/>
  <c r="N44" i="45"/>
  <c r="L44" i="45"/>
  <c r="F44" i="45"/>
  <c r="H70" i="46"/>
  <c r="F70" i="46"/>
  <c r="C70" i="46"/>
  <c r="B70" i="46"/>
  <c r="G70" i="46"/>
  <c r="D70" i="46"/>
  <c r="P30" i="45"/>
  <c r="J30" i="45"/>
  <c r="C30" i="45"/>
  <c r="I30" i="45"/>
  <c r="F30" i="45"/>
  <c r="B30" i="45"/>
  <c r="M30" i="45"/>
  <c r="K30" i="45"/>
  <c r="Q30" i="45"/>
  <c r="O30" i="45"/>
  <c r="H30" i="45"/>
  <c r="L30" i="45"/>
  <c r="N30" i="45"/>
  <c r="G30" i="45"/>
  <c r="D30" i="45"/>
  <c r="P33" i="45"/>
  <c r="F33" i="45"/>
  <c r="I33" i="45"/>
  <c r="O33" i="45"/>
  <c r="B33" i="45"/>
  <c r="Q33" i="45"/>
  <c r="H33" i="45"/>
  <c r="J33" i="45"/>
  <c r="C33" i="45"/>
  <c r="M33" i="45"/>
  <c r="N33" i="45"/>
  <c r="D33" i="45"/>
  <c r="K33" i="45"/>
  <c r="G33" i="45"/>
  <c r="L33" i="45"/>
  <c r="M22" i="45"/>
  <c r="K22" i="45"/>
  <c r="D22" i="45"/>
  <c r="Q22" i="45"/>
  <c r="H22" i="45"/>
  <c r="C22" i="45"/>
  <c r="J22" i="45"/>
  <c r="L22" i="45"/>
  <c r="G22" i="45"/>
  <c r="P22" i="45"/>
  <c r="B22" i="45"/>
  <c r="I22" i="45"/>
  <c r="F22" i="45"/>
  <c r="N22" i="45"/>
  <c r="O22" i="45"/>
  <c r="D109" i="52"/>
  <c r="B109" i="52"/>
  <c r="H158" i="45"/>
  <c r="C158" i="45"/>
  <c r="D158" i="45"/>
  <c r="J158" i="45"/>
  <c r="N158" i="45"/>
  <c r="G158" i="45"/>
  <c r="P158" i="45"/>
  <c r="O158" i="45"/>
  <c r="L158" i="45"/>
  <c r="F158" i="45"/>
  <c r="M158" i="45"/>
  <c r="I158" i="45"/>
  <c r="K158" i="45"/>
  <c r="Q158" i="45"/>
  <c r="B158" i="45"/>
  <c r="D167" i="52"/>
  <c r="B167" i="52"/>
  <c r="G100" i="51"/>
  <c r="J100" i="51"/>
  <c r="D100" i="51"/>
  <c r="F100" i="51"/>
  <c r="E100" i="51"/>
  <c r="H100" i="51"/>
  <c r="I100" i="51"/>
  <c r="C100" i="51"/>
  <c r="D141" i="51"/>
  <c r="G141" i="51"/>
  <c r="H141" i="51"/>
  <c r="E141" i="51"/>
  <c r="J141" i="51"/>
  <c r="F141" i="51"/>
  <c r="C141" i="51"/>
  <c r="I141" i="51"/>
  <c r="D16" i="45"/>
  <c r="Q16" i="45"/>
  <c r="H16" i="45"/>
  <c r="F16" i="45"/>
  <c r="L16" i="45"/>
  <c r="N16" i="45"/>
  <c r="P16" i="45"/>
  <c r="I16" i="45"/>
  <c r="O16" i="45"/>
  <c r="J16" i="45"/>
  <c r="K16" i="45"/>
  <c r="G16" i="45"/>
  <c r="C16" i="45"/>
  <c r="B16" i="45"/>
  <c r="M16" i="45"/>
  <c r="L107" i="45"/>
  <c r="K107" i="45"/>
  <c r="J107" i="45"/>
  <c r="C107" i="45"/>
  <c r="P107" i="45"/>
  <c r="Q107" i="45"/>
  <c r="F107" i="45"/>
  <c r="N107" i="45"/>
  <c r="O107" i="45"/>
  <c r="G107" i="45"/>
  <c r="M107" i="45"/>
  <c r="I107" i="45"/>
  <c r="B107" i="45"/>
  <c r="D107" i="45"/>
  <c r="H107" i="45"/>
  <c r="M25" i="45"/>
  <c r="D25" i="45"/>
  <c r="G25" i="45"/>
  <c r="C25" i="45"/>
  <c r="O25" i="45"/>
  <c r="J25" i="45"/>
  <c r="H25" i="45"/>
  <c r="B25" i="45"/>
  <c r="K25" i="45"/>
  <c r="P25" i="45"/>
  <c r="F25" i="45"/>
  <c r="I25" i="45"/>
  <c r="N25" i="45"/>
  <c r="L25" i="45"/>
  <c r="Q25" i="45"/>
  <c r="H172" i="51"/>
  <c r="J172" i="51"/>
  <c r="E172" i="51"/>
  <c r="G172" i="51"/>
  <c r="I172" i="51"/>
  <c r="C172" i="51"/>
  <c r="F172" i="51"/>
  <c r="D172" i="51"/>
  <c r="B87" i="52"/>
  <c r="D87" i="52"/>
  <c r="M75" i="45"/>
  <c r="O75" i="45"/>
  <c r="D75" i="45"/>
  <c r="J75" i="45"/>
  <c r="F75" i="45"/>
  <c r="B75" i="45"/>
  <c r="L75" i="45"/>
  <c r="K75" i="45"/>
  <c r="Q75" i="45"/>
  <c r="N75" i="45"/>
  <c r="C75" i="45"/>
  <c r="H75" i="45"/>
  <c r="G75" i="45"/>
  <c r="P75" i="45"/>
  <c r="I75" i="45"/>
  <c r="D128" i="46"/>
  <c r="C128" i="46"/>
  <c r="F128" i="46"/>
  <c r="B128" i="46"/>
  <c r="H128" i="46"/>
  <c r="G128" i="46"/>
  <c r="B53" i="52"/>
  <c r="D53" i="52"/>
  <c r="I175" i="51"/>
  <c r="D175" i="51"/>
  <c r="E175" i="51"/>
  <c r="F175" i="51"/>
  <c r="H175" i="51"/>
  <c r="J175" i="51"/>
  <c r="G175" i="51"/>
  <c r="C175" i="51"/>
  <c r="I92" i="51"/>
  <c r="E92" i="51"/>
  <c r="F92" i="51"/>
  <c r="H92" i="51"/>
  <c r="G92" i="51"/>
  <c r="J92" i="51"/>
  <c r="D92" i="51"/>
  <c r="C92" i="51"/>
  <c r="M84" i="45"/>
  <c r="K84" i="45"/>
  <c r="D84" i="45"/>
  <c r="G84" i="45"/>
  <c r="I84" i="45"/>
  <c r="C84" i="45"/>
  <c r="F84" i="45"/>
  <c r="Q84" i="45"/>
  <c r="B84" i="45"/>
  <c r="N84" i="45"/>
  <c r="L84" i="45"/>
  <c r="J84" i="45"/>
  <c r="H84" i="45"/>
  <c r="O84" i="45"/>
  <c r="P84" i="45"/>
  <c r="P57" i="45"/>
  <c r="G57" i="45"/>
  <c r="I57" i="45"/>
  <c r="Q57" i="45"/>
  <c r="K57" i="45"/>
  <c r="D57" i="45"/>
  <c r="O57" i="45"/>
  <c r="M57" i="45"/>
  <c r="C57" i="45"/>
  <c r="F57" i="45"/>
  <c r="J57" i="45"/>
  <c r="B57" i="45"/>
  <c r="L57" i="45"/>
  <c r="N57" i="45"/>
  <c r="H57" i="45"/>
  <c r="H158" i="51"/>
  <c r="F158" i="51"/>
  <c r="D158" i="51"/>
  <c r="G158" i="51"/>
  <c r="I158" i="51"/>
  <c r="C158" i="51"/>
  <c r="J158" i="51"/>
  <c r="E158" i="51"/>
  <c r="C74" i="45"/>
  <c r="I74" i="45"/>
  <c r="O74" i="45"/>
  <c r="B74" i="45"/>
  <c r="L74" i="45"/>
  <c r="P74" i="45"/>
  <c r="Q74" i="45"/>
  <c r="G74" i="45"/>
  <c r="J74" i="45"/>
  <c r="D74" i="45"/>
  <c r="N74" i="45"/>
  <c r="F74" i="45"/>
  <c r="M74" i="45"/>
  <c r="H74" i="45"/>
  <c r="K74" i="45"/>
  <c r="P141" i="45"/>
  <c r="G141" i="45"/>
  <c r="N141" i="45"/>
  <c r="O141" i="45"/>
  <c r="M141" i="45"/>
  <c r="B141" i="45"/>
  <c r="I141" i="45"/>
  <c r="C141" i="45"/>
  <c r="K141" i="45"/>
  <c r="D141" i="45"/>
  <c r="F141" i="45"/>
  <c r="H141" i="45"/>
  <c r="Q141" i="45"/>
  <c r="J141" i="45"/>
  <c r="L141" i="45"/>
  <c r="D55" i="52"/>
  <c r="B55" i="52"/>
  <c r="B64" i="52"/>
  <c r="D64" i="52"/>
  <c r="K64" i="45"/>
  <c r="F64" i="45"/>
  <c r="H64" i="45"/>
  <c r="D64" i="45"/>
  <c r="B64" i="45"/>
  <c r="P64" i="45"/>
  <c r="J64" i="45"/>
  <c r="M64" i="45"/>
  <c r="I64" i="45"/>
  <c r="C64" i="45"/>
  <c r="O64" i="45"/>
  <c r="Q64" i="45"/>
  <c r="L64" i="45"/>
  <c r="N64" i="45"/>
  <c r="G64" i="45"/>
  <c r="D134" i="45"/>
  <c r="I134" i="45"/>
  <c r="P134" i="45"/>
  <c r="M134" i="45"/>
  <c r="Q134" i="45"/>
  <c r="L134" i="45"/>
  <c r="N134" i="45"/>
  <c r="J134" i="45"/>
  <c r="K134" i="45"/>
  <c r="H134" i="45"/>
  <c r="G134" i="45"/>
  <c r="B134" i="45"/>
  <c r="F134" i="45"/>
  <c r="C134" i="45"/>
  <c r="O134" i="45"/>
  <c r="F47" i="46"/>
  <c r="H47" i="46"/>
  <c r="G47" i="46"/>
  <c r="B47" i="46"/>
  <c r="D47" i="46"/>
  <c r="C47" i="46"/>
  <c r="D142" i="52"/>
  <c r="B142" i="52"/>
  <c r="J152" i="45"/>
  <c r="O152" i="45"/>
  <c r="K152" i="45"/>
  <c r="L152" i="45"/>
  <c r="D152" i="45"/>
  <c r="G152" i="45"/>
  <c r="Q152" i="45"/>
  <c r="N152" i="45"/>
  <c r="F152" i="45"/>
  <c r="I152" i="45"/>
  <c r="P152" i="45"/>
  <c r="B152" i="45"/>
  <c r="C152" i="45"/>
  <c r="M152" i="45"/>
  <c r="H152" i="45"/>
  <c r="D174" i="52"/>
  <c r="B174" i="52"/>
  <c r="C15" i="45"/>
  <c r="I15" i="45"/>
  <c r="J15" i="45"/>
  <c r="B15" i="45"/>
  <c r="N15" i="45"/>
  <c r="H15" i="45"/>
  <c r="F15" i="45"/>
  <c r="P15" i="45"/>
  <c r="M15" i="45"/>
  <c r="D15" i="45"/>
  <c r="L15" i="45"/>
  <c r="O15" i="45"/>
  <c r="K15" i="45"/>
  <c r="Q15" i="45"/>
  <c r="G15" i="45"/>
  <c r="D27" i="52"/>
  <c r="B27" i="52"/>
  <c r="D49" i="45"/>
  <c r="Q49" i="45"/>
  <c r="L49" i="45"/>
  <c r="H49" i="45"/>
  <c r="K49" i="45"/>
  <c r="M49" i="45"/>
  <c r="N49" i="45"/>
  <c r="O49" i="45"/>
  <c r="J49" i="45"/>
  <c r="B49" i="45"/>
  <c r="C49" i="45"/>
  <c r="P49" i="45"/>
  <c r="G49" i="45"/>
  <c r="I49" i="45"/>
  <c r="F49" i="45"/>
  <c r="D39" i="51"/>
  <c r="I39" i="51"/>
  <c r="J39" i="51"/>
  <c r="E39" i="51"/>
  <c r="F39" i="51"/>
  <c r="G39" i="51"/>
  <c r="C39" i="51"/>
  <c r="H39" i="51"/>
  <c r="I151" i="51"/>
  <c r="E151" i="51"/>
  <c r="G151" i="51"/>
  <c r="F151" i="51"/>
  <c r="H151" i="51"/>
  <c r="J151" i="51"/>
  <c r="C151" i="51"/>
  <c r="D151" i="51"/>
  <c r="B177" i="45"/>
  <c r="I177" i="45"/>
  <c r="G177" i="45"/>
  <c r="P177" i="45"/>
  <c r="O177" i="45"/>
  <c r="L177" i="45"/>
  <c r="N177" i="45"/>
  <c r="H177" i="45"/>
  <c r="K177" i="45"/>
  <c r="C177" i="45"/>
  <c r="J177" i="45"/>
  <c r="Q177" i="45"/>
  <c r="D177" i="45"/>
  <c r="F177" i="45"/>
  <c r="M177" i="45"/>
  <c r="B45" i="52"/>
  <c r="D45" i="52"/>
  <c r="D133" i="52"/>
  <c r="B133" i="52"/>
  <c r="D108" i="52"/>
  <c r="B108" i="52"/>
  <c r="D144" i="51"/>
  <c r="E144" i="51"/>
  <c r="F144" i="51"/>
  <c r="H144" i="51"/>
  <c r="I144" i="51"/>
  <c r="C144" i="51"/>
  <c r="J144" i="51"/>
  <c r="G144" i="51"/>
  <c r="F169" i="51"/>
  <c r="J169" i="51"/>
  <c r="I169" i="51"/>
  <c r="E169" i="51"/>
  <c r="D169" i="51"/>
  <c r="G169" i="51"/>
  <c r="C169" i="51"/>
  <c r="H169" i="51"/>
  <c r="D87" i="45"/>
  <c r="I87" i="45"/>
  <c r="M87" i="45"/>
  <c r="C87" i="45"/>
  <c r="H87" i="45"/>
  <c r="F87" i="45"/>
  <c r="J87" i="45"/>
  <c r="O87" i="45"/>
  <c r="B87" i="45"/>
  <c r="Q87" i="45"/>
  <c r="P87" i="45"/>
  <c r="K87" i="45"/>
  <c r="G87" i="45"/>
  <c r="N87" i="45"/>
  <c r="L87" i="45"/>
  <c r="B174" i="45"/>
  <c r="F174" i="45"/>
  <c r="O174" i="45"/>
  <c r="I174" i="45"/>
  <c r="K174" i="45"/>
  <c r="J174" i="45"/>
  <c r="H174" i="45"/>
  <c r="D174" i="45"/>
  <c r="L174" i="45"/>
  <c r="M174" i="45"/>
  <c r="C174" i="45"/>
  <c r="P174" i="45"/>
  <c r="Q174" i="45"/>
  <c r="G174" i="45"/>
  <c r="N174" i="45"/>
  <c r="B99" i="52"/>
  <c r="D99" i="52"/>
  <c r="F115" i="51"/>
  <c r="J115" i="51"/>
  <c r="H115" i="51"/>
  <c r="I115" i="51"/>
  <c r="D115" i="51"/>
  <c r="C115" i="51"/>
  <c r="E115" i="51"/>
  <c r="G115" i="51"/>
  <c r="C135" i="45"/>
  <c r="H135" i="45"/>
  <c r="G135" i="45"/>
  <c r="D135" i="45"/>
  <c r="I135" i="45"/>
  <c r="O135" i="45"/>
  <c r="B135" i="45"/>
  <c r="K135" i="45"/>
  <c r="N135" i="45"/>
  <c r="L135" i="45"/>
  <c r="M135" i="45"/>
  <c r="P135" i="45"/>
  <c r="Q135" i="45"/>
  <c r="F135" i="45"/>
  <c r="J135" i="45"/>
  <c r="F94" i="51"/>
  <c r="C94" i="51"/>
  <c r="G94" i="51"/>
  <c r="H94" i="51"/>
  <c r="I94" i="51"/>
  <c r="J94" i="51"/>
  <c r="D94" i="51"/>
  <c r="E94" i="51"/>
  <c r="B77" i="52"/>
  <c r="D77" i="52"/>
  <c r="B181" i="45"/>
  <c r="K181" i="45"/>
  <c r="F181" i="45"/>
  <c r="Q181" i="45"/>
  <c r="P181" i="45"/>
  <c r="C181" i="45"/>
  <c r="L181" i="45"/>
  <c r="G181" i="45"/>
  <c r="I181" i="45"/>
  <c r="M181" i="45"/>
  <c r="H181" i="45"/>
  <c r="O181" i="45"/>
  <c r="N181" i="45"/>
  <c r="D181" i="45"/>
  <c r="J181" i="45"/>
  <c r="M94" i="45"/>
  <c r="G94" i="45"/>
  <c r="B94" i="45"/>
  <c r="F94" i="45"/>
  <c r="Q94" i="45"/>
  <c r="I94" i="45"/>
  <c r="K94" i="45"/>
  <c r="L94" i="45"/>
  <c r="H94" i="45"/>
  <c r="N94" i="45"/>
  <c r="D94" i="45"/>
  <c r="C94" i="45"/>
  <c r="O94" i="45"/>
  <c r="P94" i="45"/>
  <c r="J94" i="45"/>
  <c r="G180" i="45"/>
  <c r="N180" i="45"/>
  <c r="I180" i="45"/>
  <c r="O180" i="45"/>
  <c r="C180" i="45"/>
  <c r="L180" i="45"/>
  <c r="P180" i="45"/>
  <c r="J180" i="45"/>
  <c r="Q180" i="45"/>
  <c r="H180" i="45"/>
  <c r="B180" i="45"/>
  <c r="K180" i="45"/>
  <c r="F180" i="45"/>
  <c r="M180" i="45"/>
  <c r="D180" i="45"/>
  <c r="B60" i="45"/>
  <c r="F60" i="45"/>
  <c r="I60" i="45"/>
  <c r="P60" i="45"/>
  <c r="L60" i="45"/>
  <c r="C60" i="45"/>
  <c r="G60" i="45"/>
  <c r="Q60" i="45"/>
  <c r="J60" i="45"/>
  <c r="D60" i="45"/>
  <c r="K60" i="45"/>
  <c r="N60" i="45"/>
  <c r="M60" i="45"/>
  <c r="H60" i="45"/>
  <c r="O60" i="45"/>
  <c r="D141" i="52"/>
  <c r="B141" i="52"/>
  <c r="D120" i="52"/>
  <c r="B120" i="52"/>
  <c r="D33" i="52"/>
  <c r="B33" i="52"/>
  <c r="F93" i="51"/>
  <c r="C93" i="51"/>
  <c r="G93" i="51"/>
  <c r="H93" i="51"/>
  <c r="I93" i="51"/>
  <c r="J93" i="51"/>
  <c r="D93" i="51"/>
  <c r="E93" i="51"/>
  <c r="G159" i="51"/>
  <c r="F159" i="51"/>
  <c r="H159" i="51"/>
  <c r="J159" i="51"/>
  <c r="I159" i="51"/>
  <c r="C159" i="51"/>
  <c r="D159" i="51"/>
  <c r="E159" i="51"/>
  <c r="E86" i="51"/>
  <c r="G86" i="51"/>
  <c r="H86" i="51"/>
  <c r="D86" i="51"/>
  <c r="J86" i="51"/>
  <c r="F86" i="51"/>
  <c r="C86" i="51"/>
  <c r="I86" i="51"/>
  <c r="H118" i="45"/>
  <c r="F118" i="45"/>
  <c r="G118" i="45"/>
  <c r="I118" i="45"/>
  <c r="N118" i="45"/>
  <c r="C118" i="45"/>
  <c r="O118" i="45"/>
  <c r="D118" i="45"/>
  <c r="L118" i="45"/>
  <c r="M118" i="45"/>
  <c r="K118" i="45"/>
  <c r="Q118" i="45"/>
  <c r="J118" i="45"/>
  <c r="B118" i="45"/>
  <c r="P118" i="45"/>
  <c r="F102" i="45"/>
  <c r="B102" i="45"/>
  <c r="H102" i="45"/>
  <c r="C102" i="45"/>
  <c r="Q102" i="45"/>
  <c r="L102" i="45"/>
  <c r="N102" i="45"/>
  <c r="J102" i="45"/>
  <c r="G102" i="45"/>
  <c r="I102" i="45"/>
  <c r="D102" i="45"/>
  <c r="M102" i="45"/>
  <c r="K102" i="45"/>
  <c r="P102" i="45"/>
  <c r="O102" i="45"/>
  <c r="G151" i="45"/>
  <c r="D151" i="45"/>
  <c r="Q151" i="45"/>
  <c r="P151" i="45"/>
  <c r="M151" i="45"/>
  <c r="B151" i="45"/>
  <c r="K151" i="45"/>
  <c r="F151" i="45"/>
  <c r="I151" i="45"/>
  <c r="C151" i="45"/>
  <c r="J151" i="45"/>
  <c r="N151" i="45"/>
  <c r="O151" i="45"/>
  <c r="H151" i="45"/>
  <c r="L151" i="45"/>
  <c r="D149" i="45"/>
  <c r="H149" i="45"/>
  <c r="K149" i="45"/>
  <c r="B149" i="45"/>
  <c r="J149" i="45"/>
  <c r="P149" i="45"/>
  <c r="F149" i="45"/>
  <c r="Q149" i="45"/>
  <c r="C149" i="45"/>
  <c r="I149" i="45"/>
  <c r="N149" i="45"/>
  <c r="G149" i="45"/>
  <c r="L149" i="45"/>
  <c r="O149" i="45"/>
  <c r="M149" i="45"/>
  <c r="I142" i="51"/>
  <c r="D142" i="51"/>
  <c r="E142" i="51"/>
  <c r="H142" i="51"/>
  <c r="G142" i="51"/>
  <c r="J142" i="51"/>
  <c r="F142" i="51"/>
  <c r="C142" i="51"/>
  <c r="J72" i="51"/>
  <c r="C72" i="51"/>
  <c r="D72" i="51"/>
  <c r="E72" i="51"/>
  <c r="F72" i="51"/>
  <c r="G72" i="51"/>
  <c r="H72" i="51"/>
  <c r="I72" i="51"/>
  <c r="B78" i="52"/>
  <c r="D78" i="52"/>
  <c r="F101" i="46"/>
  <c r="H101" i="46"/>
  <c r="G101" i="46"/>
  <c r="D101" i="46"/>
  <c r="B101" i="46"/>
  <c r="C101" i="46"/>
  <c r="D158" i="52"/>
  <c r="B158" i="52"/>
  <c r="B84" i="52"/>
  <c r="D84" i="52"/>
  <c r="G104" i="51"/>
  <c r="J104" i="51"/>
  <c r="F104" i="51"/>
  <c r="H104" i="51"/>
  <c r="I104" i="51"/>
  <c r="D104" i="51"/>
  <c r="C104" i="51"/>
  <c r="E104" i="51"/>
  <c r="D72" i="52"/>
  <c r="B72" i="52"/>
  <c r="M95" i="45"/>
  <c r="N95" i="45"/>
  <c r="B95" i="45"/>
  <c r="Q95" i="45"/>
  <c r="C95" i="45"/>
  <c r="L95" i="45"/>
  <c r="F95" i="45"/>
  <c r="H95" i="45"/>
  <c r="P95" i="45"/>
  <c r="I95" i="45"/>
  <c r="O95" i="45"/>
  <c r="D95" i="45"/>
  <c r="J95" i="45"/>
  <c r="K95" i="45"/>
  <c r="G95" i="45"/>
  <c r="J172" i="45"/>
  <c r="L172" i="45"/>
  <c r="B172" i="45"/>
  <c r="H172" i="45"/>
  <c r="G172" i="45"/>
  <c r="F172" i="45"/>
  <c r="P172" i="45"/>
  <c r="Q172" i="45"/>
  <c r="K172" i="45"/>
  <c r="O172" i="45"/>
  <c r="D172" i="45"/>
  <c r="C172" i="45"/>
  <c r="I172" i="45"/>
  <c r="N172" i="45"/>
  <c r="M172" i="45"/>
  <c r="J73" i="51"/>
  <c r="F73" i="51"/>
  <c r="G73" i="51"/>
  <c r="H73" i="51"/>
  <c r="E73" i="51"/>
  <c r="I73" i="51"/>
  <c r="C73" i="51"/>
  <c r="D73" i="51"/>
  <c r="K81" i="45"/>
  <c r="J81" i="45"/>
  <c r="D81" i="45"/>
  <c r="C81" i="45"/>
  <c r="I81" i="45"/>
  <c r="B81" i="45"/>
  <c r="F81" i="45"/>
  <c r="L81" i="45"/>
  <c r="N81" i="45"/>
  <c r="G81" i="45"/>
  <c r="H81" i="45"/>
  <c r="P81" i="45"/>
  <c r="Q81" i="45"/>
  <c r="O81" i="45"/>
  <c r="M81" i="45"/>
  <c r="J46" i="51"/>
  <c r="F46" i="51"/>
  <c r="G46" i="51"/>
  <c r="I46" i="51"/>
  <c r="H46" i="51"/>
  <c r="D46" i="51"/>
  <c r="E46" i="51"/>
  <c r="C46" i="51"/>
  <c r="K162" i="45"/>
  <c r="N162" i="45"/>
  <c r="C162" i="45"/>
  <c r="B162" i="45"/>
  <c r="O162" i="45"/>
  <c r="M162" i="45"/>
  <c r="L162" i="45"/>
  <c r="Q162" i="45"/>
  <c r="I162" i="45"/>
  <c r="F162" i="45"/>
  <c r="J162" i="45"/>
  <c r="D162" i="45"/>
  <c r="P162" i="45"/>
  <c r="H162" i="45"/>
  <c r="G162" i="45"/>
  <c r="G70" i="45"/>
  <c r="Q70" i="45"/>
  <c r="L70" i="45"/>
  <c r="J70" i="45"/>
  <c r="F70" i="45"/>
  <c r="P70" i="45"/>
  <c r="N70" i="45"/>
  <c r="D70" i="45"/>
  <c r="K70" i="45"/>
  <c r="I70" i="45"/>
  <c r="C70" i="45"/>
  <c r="M70" i="45"/>
  <c r="H70" i="45"/>
  <c r="B70" i="45"/>
  <c r="O70" i="45"/>
  <c r="J107" i="51"/>
  <c r="E107" i="51"/>
  <c r="F107" i="51"/>
  <c r="I107" i="51"/>
  <c r="D107" i="51"/>
  <c r="G107" i="51"/>
  <c r="H107" i="51"/>
  <c r="C107" i="51"/>
  <c r="D49" i="52"/>
  <c r="B49" i="52"/>
  <c r="D50" i="52"/>
  <c r="B50" i="52"/>
  <c r="Q73" i="45"/>
  <c r="C73" i="45"/>
  <c r="K73" i="45"/>
  <c r="P73" i="45"/>
  <c r="B73" i="45"/>
  <c r="O73" i="45"/>
  <c r="J73" i="45"/>
  <c r="I73" i="45"/>
  <c r="L73" i="45"/>
  <c r="H73" i="45"/>
  <c r="F73" i="45"/>
  <c r="N73" i="45"/>
  <c r="G73" i="45"/>
  <c r="D73" i="45"/>
  <c r="M73" i="45"/>
  <c r="G155" i="51"/>
  <c r="J155" i="51"/>
  <c r="D155" i="51"/>
  <c r="F155" i="51"/>
  <c r="E155" i="51"/>
  <c r="H155" i="51"/>
  <c r="I155" i="51"/>
  <c r="C155" i="51"/>
  <c r="D38" i="52"/>
  <c r="B38" i="52"/>
  <c r="G161" i="51"/>
  <c r="J161" i="51"/>
  <c r="F161" i="51"/>
  <c r="D161" i="51"/>
  <c r="E161" i="51"/>
  <c r="I161" i="51"/>
  <c r="H161" i="51"/>
  <c r="C161" i="51"/>
  <c r="C114" i="46"/>
  <c r="B114" i="46"/>
  <c r="H114" i="46"/>
  <c r="F114" i="46"/>
  <c r="D114" i="46"/>
  <c r="G114" i="46"/>
  <c r="G115" i="46"/>
  <c r="D115" i="46"/>
  <c r="H115" i="46"/>
  <c r="C115" i="46"/>
  <c r="B115" i="46"/>
  <c r="F115" i="46"/>
  <c r="J42" i="51"/>
  <c r="E42" i="51"/>
  <c r="F42" i="51"/>
  <c r="I42" i="51"/>
  <c r="H42" i="51"/>
  <c r="D42" i="51"/>
  <c r="C42" i="51"/>
  <c r="G42" i="51"/>
  <c r="D91" i="52"/>
  <c r="B91" i="52"/>
  <c r="D39" i="52"/>
  <c r="B39" i="52"/>
  <c r="N76" i="45"/>
  <c r="Q76" i="45"/>
  <c r="L76" i="45"/>
  <c r="F76" i="45"/>
  <c r="K76" i="45"/>
  <c r="D76" i="45"/>
  <c r="H76" i="45"/>
  <c r="B76" i="45"/>
  <c r="G76" i="45"/>
  <c r="C76" i="45"/>
  <c r="P76" i="45"/>
  <c r="M76" i="45"/>
  <c r="J76" i="45"/>
  <c r="O76" i="45"/>
  <c r="I76" i="45"/>
  <c r="D171" i="52"/>
  <c r="B171" i="52"/>
  <c r="H96" i="46"/>
  <c r="F96" i="46"/>
  <c r="D96" i="46"/>
  <c r="C96" i="46"/>
  <c r="B96" i="46"/>
  <c r="G96" i="46"/>
  <c r="P31" i="45"/>
  <c r="N31" i="45"/>
  <c r="F31" i="45"/>
  <c r="O31" i="45"/>
  <c r="K31" i="45"/>
  <c r="D31" i="45"/>
  <c r="Q31" i="45"/>
  <c r="G31" i="45"/>
  <c r="B31" i="45"/>
  <c r="L31" i="45"/>
  <c r="M31" i="45"/>
  <c r="J31" i="45"/>
  <c r="I31" i="45"/>
  <c r="H31" i="45"/>
  <c r="C31" i="45"/>
  <c r="P117" i="45"/>
  <c r="F117" i="45"/>
  <c r="B117" i="45"/>
  <c r="I117" i="45"/>
  <c r="L117" i="45"/>
  <c r="G117" i="45"/>
  <c r="M117" i="45"/>
  <c r="C117" i="45"/>
  <c r="O117" i="45"/>
  <c r="J117" i="45"/>
  <c r="K117" i="45"/>
  <c r="Q117" i="45"/>
  <c r="N117" i="45"/>
  <c r="H117" i="45"/>
  <c r="D117" i="45"/>
  <c r="I67" i="51"/>
  <c r="D67" i="51"/>
  <c r="E67" i="51"/>
  <c r="H67" i="51"/>
  <c r="F67" i="51"/>
  <c r="G67" i="51"/>
  <c r="J67" i="51"/>
  <c r="C67" i="51"/>
  <c r="B105" i="52"/>
  <c r="D105" i="52"/>
  <c r="B129" i="52"/>
  <c r="D129" i="52"/>
  <c r="G116" i="51"/>
  <c r="J116" i="51"/>
  <c r="D116" i="51"/>
  <c r="F116" i="51"/>
  <c r="E116" i="51"/>
  <c r="H116" i="51"/>
  <c r="C116" i="51"/>
  <c r="I116" i="51"/>
  <c r="D122" i="45"/>
  <c r="P122" i="45"/>
  <c r="C122" i="45"/>
  <c r="I122" i="45"/>
  <c r="Q122" i="45"/>
  <c r="F122" i="45"/>
  <c r="H122" i="45"/>
  <c r="K122" i="45"/>
  <c r="N122" i="45"/>
  <c r="J122" i="45"/>
  <c r="B122" i="45"/>
  <c r="M122" i="45"/>
  <c r="L122" i="45"/>
  <c r="O122" i="45"/>
  <c r="G122" i="45"/>
  <c r="B80" i="52"/>
  <c r="D80" i="52"/>
  <c r="I118" i="51"/>
  <c r="E118" i="51"/>
  <c r="F118" i="51"/>
  <c r="H118" i="51"/>
  <c r="G118" i="51"/>
  <c r="J118" i="51"/>
  <c r="D118" i="51"/>
  <c r="C118" i="51"/>
  <c r="G164" i="51"/>
  <c r="H164" i="51"/>
  <c r="J164" i="51"/>
  <c r="I164" i="51"/>
  <c r="E164" i="51"/>
  <c r="F164" i="51"/>
  <c r="C164" i="51"/>
  <c r="D164" i="51"/>
  <c r="G65" i="51"/>
  <c r="J65" i="51"/>
  <c r="F65" i="51"/>
  <c r="E65" i="51"/>
  <c r="H65" i="51"/>
  <c r="I65" i="51"/>
  <c r="D65" i="51"/>
  <c r="C65" i="51"/>
  <c r="H150" i="51"/>
  <c r="I150" i="51"/>
  <c r="E150" i="51"/>
  <c r="G150" i="51"/>
  <c r="F150" i="51"/>
  <c r="C150" i="51"/>
  <c r="J150" i="51"/>
  <c r="D150" i="51"/>
  <c r="C169" i="45"/>
  <c r="J169" i="45"/>
  <c r="M169" i="45"/>
  <c r="I169" i="45"/>
  <c r="Q169" i="45"/>
  <c r="P169" i="45"/>
  <c r="D169" i="45"/>
  <c r="N169" i="45"/>
  <c r="K169" i="45"/>
  <c r="H169" i="45"/>
  <c r="B169" i="45"/>
  <c r="L169" i="45"/>
  <c r="F169" i="45"/>
  <c r="O169" i="45"/>
  <c r="G169" i="45"/>
  <c r="N58" i="45"/>
  <c r="M58" i="45"/>
  <c r="L58" i="45"/>
  <c r="G58" i="45"/>
  <c r="H58" i="45"/>
  <c r="F58" i="45"/>
  <c r="D58" i="45"/>
  <c r="Q58" i="45"/>
  <c r="J58" i="45"/>
  <c r="B58" i="45"/>
  <c r="O58" i="45"/>
  <c r="K58" i="45"/>
  <c r="P58" i="45"/>
  <c r="C58" i="45"/>
  <c r="I58" i="45"/>
  <c r="D136" i="52"/>
  <c r="B136" i="52"/>
  <c r="D24" i="45"/>
  <c r="Q24" i="45"/>
  <c r="H24" i="45"/>
  <c r="J24" i="45"/>
  <c r="P24" i="45"/>
  <c r="F24" i="45"/>
  <c r="O24" i="45"/>
  <c r="C24" i="45"/>
  <c r="K24" i="45"/>
  <c r="B24" i="45"/>
  <c r="L24" i="45"/>
  <c r="I24" i="45"/>
  <c r="M24" i="45"/>
  <c r="G24" i="45"/>
  <c r="N24" i="45"/>
  <c r="D140" i="45"/>
  <c r="C140" i="45"/>
  <c r="K140" i="45"/>
  <c r="N140" i="45"/>
  <c r="L140" i="45"/>
  <c r="I140" i="45"/>
  <c r="F140" i="45"/>
  <c r="B140" i="45"/>
  <c r="O140" i="45"/>
  <c r="M140" i="45"/>
  <c r="G140" i="45"/>
  <c r="H140" i="45"/>
  <c r="J140" i="45"/>
  <c r="P140" i="45"/>
  <c r="Q140" i="45"/>
  <c r="H171" i="46"/>
  <c r="G171" i="46"/>
  <c r="D171" i="46"/>
  <c r="F171" i="46"/>
  <c r="B171" i="46"/>
  <c r="C171" i="46"/>
  <c r="B125" i="45"/>
  <c r="J125" i="45"/>
  <c r="F125" i="45"/>
  <c r="O125" i="45"/>
  <c r="K125" i="45"/>
  <c r="Q125" i="45"/>
  <c r="D125" i="45"/>
  <c r="C125" i="45"/>
  <c r="I125" i="45"/>
  <c r="H125" i="45"/>
  <c r="L125" i="45"/>
  <c r="P125" i="45"/>
  <c r="N125" i="45"/>
  <c r="G125" i="45"/>
  <c r="M125" i="45"/>
  <c r="H143" i="51"/>
  <c r="D143" i="51"/>
  <c r="E143" i="51"/>
  <c r="G143" i="51"/>
  <c r="I143" i="51"/>
  <c r="J143" i="51"/>
  <c r="C143" i="51"/>
  <c r="F143" i="51"/>
  <c r="D51" i="51"/>
  <c r="G51" i="51"/>
  <c r="H51" i="51"/>
  <c r="I51" i="51"/>
  <c r="C51" i="51"/>
  <c r="E51" i="51"/>
  <c r="F51" i="51"/>
  <c r="J51" i="51"/>
  <c r="O165" i="45"/>
  <c r="L165" i="45"/>
  <c r="J165" i="45"/>
  <c r="C165" i="45"/>
  <c r="H165" i="45"/>
  <c r="D165" i="45"/>
  <c r="K165" i="45"/>
  <c r="I165" i="45"/>
  <c r="B165" i="45"/>
  <c r="F165" i="45"/>
  <c r="M165" i="45"/>
  <c r="N165" i="45"/>
  <c r="P165" i="45"/>
  <c r="Q165" i="45"/>
  <c r="G165" i="45"/>
  <c r="G41" i="46"/>
  <c r="C41" i="46"/>
  <c r="B41" i="46"/>
  <c r="D41" i="46"/>
  <c r="F41" i="46"/>
  <c r="H41" i="46"/>
  <c r="H104" i="45"/>
  <c r="J104" i="45"/>
  <c r="G104" i="45"/>
  <c r="M104" i="45"/>
  <c r="F104" i="45"/>
  <c r="N104" i="45"/>
  <c r="C104" i="45"/>
  <c r="L104" i="45"/>
  <c r="I104" i="45"/>
  <c r="D104" i="45"/>
  <c r="O104" i="45"/>
  <c r="B104" i="45"/>
  <c r="P104" i="45"/>
  <c r="Q104" i="45"/>
  <c r="K104" i="45"/>
  <c r="H97" i="46"/>
  <c r="D97" i="46"/>
  <c r="F97" i="46"/>
  <c r="C97" i="46"/>
  <c r="B97" i="46"/>
  <c r="G97" i="46"/>
  <c r="I131" i="51"/>
  <c r="D131" i="51"/>
  <c r="E131" i="51"/>
  <c r="F131" i="51"/>
  <c r="H131" i="51"/>
  <c r="G131" i="51"/>
  <c r="J131" i="51"/>
  <c r="C131" i="51"/>
  <c r="K175" i="45"/>
  <c r="L175" i="45"/>
  <c r="F175" i="45"/>
  <c r="B175" i="45"/>
  <c r="M175" i="45"/>
  <c r="I175" i="45"/>
  <c r="C175" i="45"/>
  <c r="P175" i="45"/>
  <c r="H175" i="45"/>
  <c r="Q175" i="45"/>
  <c r="D175" i="45"/>
  <c r="J175" i="45"/>
  <c r="N175" i="45"/>
  <c r="G175" i="45"/>
  <c r="O175" i="45"/>
  <c r="I48" i="51"/>
  <c r="E48" i="51"/>
  <c r="F48" i="51"/>
  <c r="G48" i="51"/>
  <c r="H48" i="51"/>
  <c r="C48" i="51"/>
  <c r="J48" i="51"/>
  <c r="D48" i="51"/>
  <c r="E64" i="51"/>
  <c r="I64" i="51"/>
  <c r="J64" i="51"/>
  <c r="D64" i="51"/>
  <c r="F64" i="51"/>
  <c r="C64" i="51"/>
  <c r="G64" i="51"/>
  <c r="H64" i="51"/>
  <c r="D86" i="52"/>
  <c r="B86" i="52"/>
  <c r="H106" i="45"/>
  <c r="L106" i="45"/>
  <c r="G106" i="45"/>
  <c r="N106" i="45"/>
  <c r="D106" i="45"/>
  <c r="Q106" i="45"/>
  <c r="K106" i="45"/>
  <c r="C106" i="45"/>
  <c r="O106" i="45"/>
  <c r="F106" i="45"/>
  <c r="I106" i="45"/>
  <c r="J106" i="45"/>
  <c r="B106" i="45"/>
  <c r="M106" i="45"/>
  <c r="P106" i="45"/>
  <c r="B168" i="52"/>
  <c r="D168" i="52"/>
  <c r="D174" i="51"/>
  <c r="G174" i="51"/>
  <c r="H174" i="51"/>
  <c r="I174" i="51"/>
  <c r="F174" i="51"/>
  <c r="J174" i="51"/>
  <c r="C174" i="51"/>
  <c r="E174" i="51"/>
  <c r="D62" i="52"/>
  <c r="B62" i="52"/>
  <c r="I145" i="51"/>
  <c r="C145" i="51"/>
  <c r="G145" i="51"/>
  <c r="H145" i="51"/>
  <c r="J145" i="51"/>
  <c r="D145" i="51"/>
  <c r="E145" i="51"/>
  <c r="F145" i="51"/>
  <c r="D18" i="45"/>
  <c r="N18" i="45"/>
  <c r="F18" i="45"/>
  <c r="B18" i="45"/>
  <c r="J18" i="45"/>
  <c r="K18" i="45"/>
  <c r="C18" i="45"/>
  <c r="G18" i="45"/>
  <c r="L18" i="45"/>
  <c r="O18" i="45"/>
  <c r="I18" i="45"/>
  <c r="P18" i="45"/>
  <c r="Q18" i="45"/>
  <c r="M18" i="45"/>
  <c r="H18" i="45"/>
  <c r="H60" i="51"/>
  <c r="D60" i="51"/>
  <c r="E60" i="51"/>
  <c r="G60" i="51"/>
  <c r="F60" i="51"/>
  <c r="I60" i="51"/>
  <c r="C60" i="51"/>
  <c r="J60" i="51"/>
  <c r="B112" i="52"/>
  <c r="D112" i="52"/>
  <c r="D75" i="52"/>
  <c r="B75" i="52"/>
  <c r="D162" i="52"/>
  <c r="B162" i="52"/>
  <c r="G27" i="51"/>
  <c r="J27" i="51"/>
  <c r="F27" i="51"/>
  <c r="E27" i="51"/>
  <c r="H27" i="51"/>
  <c r="I27" i="51"/>
  <c r="D27" i="51"/>
  <c r="C27" i="51"/>
  <c r="D70" i="52"/>
  <c r="B70" i="52"/>
  <c r="Q96" i="45"/>
  <c r="M96" i="45"/>
  <c r="H96" i="45"/>
  <c r="I96" i="45"/>
  <c r="D96" i="45"/>
  <c r="L96" i="45"/>
  <c r="F96" i="45"/>
  <c r="B96" i="45"/>
  <c r="J96" i="45"/>
  <c r="G96" i="45"/>
  <c r="N96" i="45"/>
  <c r="O96" i="45"/>
  <c r="P96" i="45"/>
  <c r="C96" i="45"/>
  <c r="K96" i="45"/>
  <c r="D82" i="51"/>
  <c r="G82" i="51"/>
  <c r="H82" i="51"/>
  <c r="I82" i="51"/>
  <c r="E82" i="51"/>
  <c r="F82" i="51"/>
  <c r="J82" i="51"/>
  <c r="C82" i="51"/>
  <c r="D154" i="52"/>
  <c r="B154" i="52"/>
  <c r="C120" i="45"/>
  <c r="F120" i="45"/>
  <c r="Q120" i="45"/>
  <c r="B120" i="45"/>
  <c r="N120" i="45"/>
  <c r="L120" i="45"/>
  <c r="G120" i="45"/>
  <c r="H120" i="45"/>
  <c r="J120" i="45"/>
  <c r="P120" i="45"/>
  <c r="D120" i="45"/>
  <c r="K120" i="45"/>
  <c r="I120" i="45"/>
  <c r="M120" i="45"/>
  <c r="O120" i="45"/>
  <c r="E88" i="51"/>
  <c r="H88" i="51"/>
  <c r="D88" i="51"/>
  <c r="I88" i="51"/>
  <c r="J88" i="51"/>
  <c r="F88" i="51"/>
  <c r="G88" i="51"/>
  <c r="C88" i="51"/>
  <c r="D35" i="52"/>
  <c r="B35" i="52"/>
  <c r="C27" i="45"/>
  <c r="I27" i="45"/>
  <c r="O27" i="45"/>
  <c r="K27" i="45"/>
  <c r="M27" i="45"/>
  <c r="H27" i="45"/>
  <c r="N27" i="45"/>
  <c r="L27" i="45"/>
  <c r="F27" i="45"/>
  <c r="Q27" i="45"/>
  <c r="J27" i="45"/>
  <c r="G27" i="45"/>
  <c r="D27" i="45"/>
  <c r="B27" i="45"/>
  <c r="P27" i="45"/>
  <c r="P113" i="45"/>
  <c r="L113" i="45"/>
  <c r="F113" i="45"/>
  <c r="D113" i="45"/>
  <c r="Q113" i="45"/>
  <c r="K113" i="45"/>
  <c r="B113" i="45"/>
  <c r="N113" i="45"/>
  <c r="M113" i="45"/>
  <c r="O113" i="45"/>
  <c r="J113" i="45"/>
  <c r="C113" i="45"/>
  <c r="G113" i="45"/>
  <c r="I113" i="45"/>
  <c r="H113" i="45"/>
  <c r="H144" i="45"/>
  <c r="J144" i="45"/>
  <c r="I144" i="45"/>
  <c r="F144" i="45"/>
  <c r="N144" i="45"/>
  <c r="C144" i="45"/>
  <c r="P144" i="45"/>
  <c r="O144" i="45"/>
  <c r="Q144" i="45"/>
  <c r="L144" i="45"/>
  <c r="D144" i="45"/>
  <c r="B144" i="45"/>
  <c r="M144" i="45"/>
  <c r="K144" i="45"/>
  <c r="G144" i="45"/>
  <c r="B37" i="46"/>
  <c r="G37" i="46"/>
  <c r="H37" i="46"/>
  <c r="C37" i="46"/>
  <c r="F37" i="46"/>
  <c r="D37" i="46"/>
  <c r="D95" i="51"/>
  <c r="G95" i="51"/>
  <c r="H95" i="51"/>
  <c r="J95" i="51"/>
  <c r="E95" i="51"/>
  <c r="F95" i="51"/>
  <c r="C95" i="51"/>
  <c r="I95" i="51"/>
  <c r="L166" i="45"/>
  <c r="B166" i="45"/>
  <c r="I166" i="45"/>
  <c r="K166" i="45"/>
  <c r="C166" i="45"/>
  <c r="N166" i="45"/>
  <c r="P166" i="45"/>
  <c r="F166" i="45"/>
  <c r="O166" i="45"/>
  <c r="M166" i="45"/>
  <c r="D166" i="45"/>
  <c r="Q166" i="45"/>
  <c r="G166" i="45"/>
  <c r="J166" i="45"/>
  <c r="H166" i="45"/>
  <c r="D59" i="52"/>
  <c r="B59" i="52"/>
  <c r="D34" i="51"/>
  <c r="G34" i="51"/>
  <c r="H34" i="51"/>
  <c r="I34" i="51"/>
  <c r="E34" i="51"/>
  <c r="F34" i="51"/>
  <c r="C34" i="51"/>
  <c r="J34" i="51"/>
  <c r="F138" i="51"/>
  <c r="H138" i="51"/>
  <c r="I138" i="51"/>
  <c r="E138" i="51"/>
  <c r="D138" i="51"/>
  <c r="J138" i="51"/>
  <c r="G138" i="51"/>
  <c r="C138" i="51"/>
  <c r="C184" i="45"/>
  <c r="M184" i="45"/>
  <c r="K184" i="45"/>
  <c r="F184" i="45"/>
  <c r="N184" i="45"/>
  <c r="O184" i="45"/>
  <c r="J184" i="45"/>
  <c r="B184" i="45"/>
  <c r="G184" i="45"/>
  <c r="Q184" i="45"/>
  <c r="P184" i="45"/>
  <c r="D184" i="45"/>
  <c r="I184" i="45"/>
  <c r="L184" i="45"/>
  <c r="H184" i="45"/>
  <c r="B134" i="52"/>
  <c r="D134" i="52"/>
  <c r="F98" i="51"/>
  <c r="I98" i="51"/>
  <c r="J98" i="51"/>
  <c r="E98" i="51"/>
  <c r="D98" i="51"/>
  <c r="G98" i="51"/>
  <c r="C98" i="51"/>
  <c r="H98" i="51"/>
  <c r="B73" i="52"/>
  <c r="D73" i="52"/>
  <c r="D53" i="45"/>
  <c r="P53" i="45"/>
  <c r="K53" i="45"/>
  <c r="B53" i="45"/>
  <c r="L53" i="45"/>
  <c r="G53" i="45"/>
  <c r="C53" i="45"/>
  <c r="H53" i="45"/>
  <c r="N53" i="45"/>
  <c r="M53" i="45"/>
  <c r="F53" i="45"/>
  <c r="O53" i="45"/>
  <c r="I53" i="45"/>
  <c r="J53" i="45"/>
  <c r="Q53" i="45"/>
  <c r="B116" i="52"/>
  <c r="D116" i="52"/>
  <c r="O164" i="45"/>
  <c r="B164" i="45"/>
  <c r="M164" i="45"/>
  <c r="L164" i="45"/>
  <c r="D164" i="45"/>
  <c r="I164" i="45"/>
  <c r="F164" i="45"/>
  <c r="K164" i="45"/>
  <c r="N164" i="45"/>
  <c r="Q164" i="45"/>
  <c r="P164" i="45"/>
  <c r="J164" i="45"/>
  <c r="H164" i="45"/>
  <c r="G164" i="45"/>
  <c r="C164" i="45"/>
  <c r="E139" i="51"/>
  <c r="J139" i="51"/>
  <c r="D139" i="51"/>
  <c r="F139" i="51"/>
  <c r="G139" i="51"/>
  <c r="H139" i="51"/>
  <c r="C139" i="51"/>
  <c r="I139" i="51"/>
  <c r="H47" i="45"/>
  <c r="L47" i="45"/>
  <c r="B47" i="45"/>
  <c r="O47" i="45"/>
  <c r="G47" i="45"/>
  <c r="I47" i="45"/>
  <c r="N47" i="45"/>
  <c r="C47" i="45"/>
  <c r="K47" i="45"/>
  <c r="P47" i="45"/>
  <c r="F47" i="45"/>
  <c r="Q47" i="45"/>
  <c r="D47" i="45"/>
  <c r="M47" i="45"/>
  <c r="J47" i="45"/>
  <c r="C11" i="46"/>
  <c r="G11" i="46"/>
  <c r="D11" i="46"/>
  <c r="H11" i="46"/>
  <c r="F11" i="46"/>
  <c r="B11" i="46"/>
  <c r="J100" i="45"/>
  <c r="K100" i="45"/>
  <c r="D100" i="45"/>
  <c r="Q100" i="45"/>
  <c r="O100" i="45"/>
  <c r="H100" i="45"/>
  <c r="M100" i="45"/>
  <c r="P100" i="45"/>
  <c r="N100" i="45"/>
  <c r="I100" i="45"/>
  <c r="L100" i="45"/>
  <c r="G100" i="45"/>
  <c r="B100" i="45"/>
  <c r="F100" i="45"/>
  <c r="C100" i="45"/>
  <c r="P43" i="39"/>
  <c r="N43" i="39"/>
  <c r="K43" i="39"/>
  <c r="M43" i="39"/>
  <c r="G43" i="39"/>
  <c r="H43" i="39"/>
  <c r="O43" i="39"/>
  <c r="F43" i="39"/>
  <c r="J43" i="39"/>
  <c r="B43" i="39"/>
  <c r="D43" i="39"/>
  <c r="C43" i="39"/>
  <c r="L43" i="39"/>
  <c r="I43" i="39"/>
  <c r="R43" i="39"/>
  <c r="Q43" i="39"/>
  <c r="G60" i="46"/>
  <c r="C60" i="46"/>
  <c r="B60" i="46"/>
  <c r="H60" i="46"/>
  <c r="F60" i="46"/>
  <c r="D60" i="46"/>
  <c r="J47" i="51"/>
  <c r="F47" i="51"/>
  <c r="G47" i="51"/>
  <c r="I47" i="51"/>
  <c r="C47" i="51"/>
  <c r="H47" i="51"/>
  <c r="D47" i="51"/>
  <c r="E47" i="51"/>
  <c r="B145" i="52"/>
  <c r="D145" i="52"/>
  <c r="O77" i="45"/>
  <c r="J77" i="45"/>
  <c r="F77" i="45"/>
  <c r="L77" i="45"/>
  <c r="C77" i="45"/>
  <c r="H77" i="45"/>
  <c r="M77" i="45"/>
  <c r="B77" i="45"/>
  <c r="N77" i="45"/>
  <c r="I77" i="45"/>
  <c r="Q77" i="45"/>
  <c r="P77" i="45"/>
  <c r="K77" i="45"/>
  <c r="D77" i="45"/>
  <c r="G77" i="45"/>
  <c r="B61" i="45"/>
  <c r="J61" i="45"/>
  <c r="G61" i="45"/>
  <c r="Q61" i="45"/>
  <c r="L61" i="45"/>
  <c r="K61" i="45"/>
  <c r="P61" i="45"/>
  <c r="D61" i="45"/>
  <c r="O61" i="45"/>
  <c r="F61" i="45"/>
  <c r="C61" i="45"/>
  <c r="H61" i="45"/>
  <c r="I61" i="45"/>
  <c r="N61" i="45"/>
  <c r="M61" i="45"/>
  <c r="H45" i="51"/>
  <c r="I45" i="51"/>
  <c r="E45" i="51"/>
  <c r="D45" i="51"/>
  <c r="F45" i="51"/>
  <c r="G45" i="51"/>
  <c r="C45" i="51"/>
  <c r="J45" i="51"/>
  <c r="O89" i="45"/>
  <c r="M89" i="45"/>
  <c r="N89" i="45"/>
  <c r="H89" i="45"/>
  <c r="D89" i="45"/>
  <c r="Q89" i="45"/>
  <c r="I89" i="45"/>
  <c r="C89" i="45"/>
  <c r="J89" i="45"/>
  <c r="F89" i="45"/>
  <c r="B89" i="45"/>
  <c r="L89" i="45"/>
  <c r="K89" i="45"/>
  <c r="G89" i="45"/>
  <c r="P89" i="45"/>
  <c r="D161" i="52"/>
  <c r="B161" i="52"/>
  <c r="E76" i="51"/>
  <c r="H76" i="51"/>
  <c r="I76" i="51"/>
  <c r="F76" i="51"/>
  <c r="G76" i="51"/>
  <c r="J76" i="51"/>
  <c r="D76" i="51"/>
  <c r="C76" i="51"/>
  <c r="I114" i="45"/>
  <c r="C114" i="45"/>
  <c r="L114" i="45"/>
  <c r="G114" i="45"/>
  <c r="J114" i="45"/>
  <c r="K114" i="45"/>
  <c r="D114" i="45"/>
  <c r="O114" i="45"/>
  <c r="B114" i="45"/>
  <c r="H114" i="45"/>
  <c r="P114" i="45"/>
  <c r="M114" i="45"/>
  <c r="Q114" i="45"/>
  <c r="N114" i="45"/>
  <c r="F114" i="45"/>
  <c r="J79" i="45"/>
  <c r="D79" i="45"/>
  <c r="L79" i="45"/>
  <c r="O79" i="45"/>
  <c r="C79" i="45"/>
  <c r="K79" i="45"/>
  <c r="Q79" i="45"/>
  <c r="M79" i="45"/>
  <c r="N79" i="45"/>
  <c r="G79" i="45"/>
  <c r="B79" i="45"/>
  <c r="F79" i="45"/>
  <c r="I79" i="45"/>
  <c r="P79" i="45"/>
  <c r="H79" i="45"/>
  <c r="F23" i="45"/>
  <c r="C23" i="45"/>
  <c r="K23" i="45"/>
  <c r="O23" i="45"/>
  <c r="D23" i="45"/>
  <c r="I23" i="45"/>
  <c r="G23" i="45"/>
  <c r="L23" i="45"/>
  <c r="N23" i="45"/>
  <c r="Q23" i="45"/>
  <c r="B23" i="45"/>
  <c r="P23" i="45"/>
  <c r="M23" i="45"/>
  <c r="H23" i="45"/>
  <c r="J23" i="45"/>
  <c r="J13" i="45"/>
  <c r="L13" i="45"/>
  <c r="C13" i="45"/>
  <c r="M13" i="45"/>
  <c r="F13" i="45"/>
  <c r="D13" i="45"/>
  <c r="N13" i="45"/>
  <c r="G13" i="45"/>
  <c r="B13" i="45"/>
  <c r="K13" i="45"/>
  <c r="I13" i="45"/>
  <c r="P13" i="45"/>
  <c r="O13" i="45"/>
  <c r="H13" i="45"/>
  <c r="Q13" i="45"/>
  <c r="C101" i="45"/>
  <c r="N101" i="45"/>
  <c r="J101" i="45"/>
  <c r="I101" i="45"/>
  <c r="Q101" i="45"/>
  <c r="O101" i="45"/>
  <c r="B101" i="45"/>
  <c r="K101" i="45"/>
  <c r="M101" i="45"/>
  <c r="F101" i="45"/>
  <c r="G101" i="45"/>
  <c r="H101" i="45"/>
  <c r="P101" i="45"/>
  <c r="L101" i="45"/>
  <c r="D101" i="45"/>
  <c r="D109" i="45"/>
  <c r="O109" i="45"/>
  <c r="F109" i="45"/>
  <c r="B109" i="45"/>
  <c r="M109" i="45"/>
  <c r="K109" i="45"/>
  <c r="Q109" i="45"/>
  <c r="H109" i="45"/>
  <c r="P109" i="45"/>
  <c r="C109" i="45"/>
  <c r="J109" i="45"/>
  <c r="L109" i="45"/>
  <c r="N109" i="45"/>
  <c r="I109" i="45"/>
  <c r="G109" i="45"/>
  <c r="Q90" i="45"/>
  <c r="J90" i="45"/>
  <c r="P90" i="45"/>
  <c r="H90" i="45"/>
  <c r="B90" i="45"/>
  <c r="M90" i="45"/>
  <c r="C90" i="45"/>
  <c r="K90" i="45"/>
  <c r="O90" i="45"/>
  <c r="N90" i="45"/>
  <c r="L90" i="45"/>
  <c r="G90" i="45"/>
  <c r="D90" i="45"/>
  <c r="I90" i="45"/>
  <c r="F90" i="45"/>
  <c r="K92" i="45"/>
  <c r="P92" i="45"/>
  <c r="N92" i="45"/>
  <c r="G92" i="45"/>
  <c r="D92" i="45"/>
  <c r="M92" i="45"/>
  <c r="Q92" i="45"/>
  <c r="B92" i="45"/>
  <c r="J92" i="45"/>
  <c r="L92" i="45"/>
  <c r="F92" i="45"/>
  <c r="H92" i="45"/>
  <c r="O92" i="45"/>
  <c r="I92" i="45"/>
  <c r="C92" i="45"/>
  <c r="E126" i="51"/>
  <c r="G126" i="51"/>
  <c r="H126" i="51"/>
  <c r="I126" i="51"/>
  <c r="D126" i="51"/>
  <c r="C126" i="51"/>
  <c r="J126" i="51"/>
  <c r="F126" i="51"/>
  <c r="M123" i="45"/>
  <c r="J123" i="45"/>
  <c r="C123" i="45"/>
  <c r="P123" i="45"/>
  <c r="F123" i="45"/>
  <c r="B123" i="45"/>
  <c r="H123" i="45"/>
  <c r="L123" i="45"/>
  <c r="I123" i="45"/>
  <c r="G123" i="45"/>
  <c r="O123" i="45"/>
  <c r="N123" i="45"/>
  <c r="Q123" i="45"/>
  <c r="K123" i="45"/>
  <c r="D123" i="45"/>
  <c r="I168" i="51"/>
  <c r="E168" i="51"/>
  <c r="F168" i="51"/>
  <c r="H168" i="51"/>
  <c r="C168" i="51"/>
  <c r="J168" i="51"/>
  <c r="D168" i="51"/>
  <c r="G168" i="51"/>
  <c r="H160" i="51"/>
  <c r="F160" i="51"/>
  <c r="G160" i="51"/>
  <c r="J160" i="51"/>
  <c r="I160" i="51"/>
  <c r="D160" i="51"/>
  <c r="E160" i="51"/>
  <c r="C160" i="51"/>
  <c r="B102" i="52"/>
  <c r="D102" i="52"/>
  <c r="D102" i="51"/>
  <c r="G102" i="51"/>
  <c r="H102" i="51"/>
  <c r="J102" i="51"/>
  <c r="C102" i="51"/>
  <c r="I102" i="51"/>
  <c r="E102" i="51"/>
  <c r="F102" i="51"/>
  <c r="D103" i="45"/>
  <c r="M103" i="45"/>
  <c r="J103" i="45"/>
  <c r="P103" i="45"/>
  <c r="O103" i="45"/>
  <c r="L103" i="45"/>
  <c r="B103" i="45"/>
  <c r="K103" i="45"/>
  <c r="Q103" i="45"/>
  <c r="I103" i="45"/>
  <c r="C103" i="45"/>
  <c r="N103" i="45"/>
  <c r="G103" i="45"/>
  <c r="H103" i="45"/>
  <c r="F103" i="45"/>
  <c r="D88" i="45"/>
  <c r="J88" i="45"/>
  <c r="F88" i="45"/>
  <c r="C88" i="45"/>
  <c r="G88" i="45"/>
  <c r="O88" i="45"/>
  <c r="H88" i="45"/>
  <c r="P88" i="45"/>
  <c r="B88" i="45"/>
  <c r="K88" i="45"/>
  <c r="L88" i="45"/>
  <c r="N88" i="45"/>
  <c r="I88" i="45"/>
  <c r="Q88" i="45"/>
  <c r="M88" i="45"/>
  <c r="H75" i="51"/>
  <c r="D75" i="51"/>
  <c r="E75" i="51"/>
  <c r="G75" i="51"/>
  <c r="C75" i="51"/>
  <c r="F75" i="51"/>
  <c r="I75" i="51"/>
  <c r="J75" i="51"/>
  <c r="D115" i="52"/>
  <c r="B115" i="52"/>
  <c r="J148" i="51"/>
  <c r="F148" i="51"/>
  <c r="G148" i="51"/>
  <c r="D148" i="51"/>
  <c r="I148" i="51"/>
  <c r="E148" i="51"/>
  <c r="H148" i="51"/>
  <c r="C148" i="51"/>
  <c r="F78" i="51"/>
  <c r="H78" i="51"/>
  <c r="I78" i="51"/>
  <c r="E78" i="51"/>
  <c r="D78" i="51"/>
  <c r="C78" i="51"/>
  <c r="G78" i="51"/>
  <c r="J78" i="51"/>
  <c r="D43" i="52"/>
  <c r="B43" i="52"/>
  <c r="D63" i="45"/>
  <c r="H63" i="45"/>
  <c r="B63" i="45"/>
  <c r="F63" i="45"/>
  <c r="J63" i="45"/>
  <c r="C63" i="45"/>
  <c r="K63" i="45"/>
  <c r="I63" i="45"/>
  <c r="P63" i="45"/>
  <c r="N63" i="45"/>
  <c r="G63" i="45"/>
  <c r="L63" i="45"/>
  <c r="M63" i="45"/>
  <c r="Q63" i="45"/>
  <c r="O63" i="45"/>
  <c r="J93" i="45"/>
  <c r="D93" i="45"/>
  <c r="Q93" i="45"/>
  <c r="P93" i="45"/>
  <c r="B93" i="45"/>
  <c r="G93" i="45"/>
  <c r="M93" i="45"/>
  <c r="I93" i="45"/>
  <c r="O93" i="45"/>
  <c r="L93" i="45"/>
  <c r="F93" i="45"/>
  <c r="C93" i="45"/>
  <c r="H93" i="45"/>
  <c r="N93" i="45"/>
  <c r="K93" i="45"/>
  <c r="H83" i="45"/>
  <c r="D83" i="45"/>
  <c r="G83" i="45"/>
  <c r="F83" i="45"/>
  <c r="B83" i="45"/>
  <c r="N83" i="45"/>
  <c r="J83" i="45"/>
  <c r="I83" i="45"/>
  <c r="L83" i="45"/>
  <c r="C83" i="45"/>
  <c r="Q83" i="45"/>
  <c r="M83" i="45"/>
  <c r="K83" i="45"/>
  <c r="O83" i="45"/>
  <c r="P83" i="45"/>
  <c r="D140" i="52"/>
  <c r="B140" i="52"/>
  <c r="Q45" i="45"/>
  <c r="I45" i="45"/>
  <c r="N45" i="45"/>
  <c r="G45" i="45"/>
  <c r="J45" i="45"/>
  <c r="L45" i="45"/>
  <c r="H45" i="45"/>
  <c r="K45" i="45"/>
  <c r="D45" i="45"/>
  <c r="O45" i="45"/>
  <c r="F45" i="45"/>
  <c r="C45" i="45"/>
  <c r="P45" i="45"/>
  <c r="M45" i="45"/>
  <c r="B45" i="45"/>
  <c r="G68" i="51"/>
  <c r="H68" i="51"/>
  <c r="D68" i="51"/>
  <c r="E68" i="51"/>
  <c r="F68" i="51"/>
  <c r="C68" i="51"/>
  <c r="I68" i="51"/>
  <c r="J68" i="51"/>
  <c r="I41" i="45"/>
  <c r="O41" i="45"/>
  <c r="B41" i="45"/>
  <c r="F41" i="45"/>
  <c r="H41" i="45"/>
  <c r="G41" i="45"/>
  <c r="P41" i="45"/>
  <c r="D41" i="45"/>
  <c r="C41" i="45"/>
  <c r="M41" i="45"/>
  <c r="L41" i="45"/>
  <c r="N41" i="45"/>
  <c r="J41" i="45"/>
  <c r="K41" i="45"/>
  <c r="Q41" i="45"/>
  <c r="I154" i="45"/>
  <c r="M154" i="45"/>
  <c r="L154" i="45"/>
  <c r="G154" i="45"/>
  <c r="B154" i="45"/>
  <c r="D154" i="45"/>
  <c r="H154" i="45"/>
  <c r="N154" i="45"/>
  <c r="Q154" i="45"/>
  <c r="O154" i="45"/>
  <c r="P154" i="45"/>
  <c r="F154" i="45"/>
  <c r="C154" i="45"/>
  <c r="J154" i="45"/>
  <c r="K154" i="45"/>
  <c r="L124" i="45"/>
  <c r="F124" i="45"/>
  <c r="D124" i="45"/>
  <c r="J124" i="45"/>
  <c r="C124" i="45"/>
  <c r="M124" i="45"/>
  <c r="O124" i="45"/>
  <c r="B124" i="45"/>
  <c r="K124" i="45"/>
  <c r="Q124" i="45"/>
  <c r="I124" i="45"/>
  <c r="G124" i="45"/>
  <c r="N124" i="45"/>
  <c r="H124" i="45"/>
  <c r="P124" i="45"/>
  <c r="D111" i="45"/>
  <c r="H111" i="45"/>
  <c r="G111" i="45"/>
  <c r="F111" i="45"/>
  <c r="I111" i="45"/>
  <c r="J111" i="45"/>
  <c r="L111" i="45"/>
  <c r="M111" i="45"/>
  <c r="O111" i="45"/>
  <c r="C111" i="45"/>
  <c r="P111" i="45"/>
  <c r="B111" i="45"/>
  <c r="K111" i="45"/>
  <c r="Q111" i="45"/>
  <c r="N111" i="45"/>
  <c r="I161" i="45"/>
  <c r="K161" i="45"/>
  <c r="M161" i="45"/>
  <c r="H161" i="45"/>
  <c r="P161" i="45"/>
  <c r="B161" i="45"/>
  <c r="G161" i="45"/>
  <c r="O161" i="45"/>
  <c r="C161" i="45"/>
  <c r="D161" i="45"/>
  <c r="J161" i="45"/>
  <c r="N161" i="45"/>
  <c r="Q161" i="45"/>
  <c r="F161" i="45"/>
  <c r="L161" i="45"/>
  <c r="J58" i="51"/>
  <c r="E58" i="51"/>
  <c r="F58" i="51"/>
  <c r="I58" i="51"/>
  <c r="D58" i="51"/>
  <c r="G58" i="51"/>
  <c r="H58" i="51"/>
  <c r="C58" i="51"/>
  <c r="E113" i="51"/>
  <c r="F113" i="51"/>
  <c r="G113" i="51"/>
  <c r="I113" i="51"/>
  <c r="J113" i="51"/>
  <c r="D113" i="51"/>
  <c r="H113" i="51"/>
  <c r="C113" i="51"/>
  <c r="G49" i="51"/>
  <c r="J49" i="51"/>
  <c r="D49" i="51"/>
  <c r="F49" i="51"/>
  <c r="H49" i="51"/>
  <c r="I49" i="51"/>
  <c r="C49" i="51"/>
  <c r="E49" i="51"/>
  <c r="B82" i="52"/>
  <c r="D82" i="52"/>
  <c r="J105" i="51"/>
  <c r="C105" i="51"/>
  <c r="D105" i="51"/>
  <c r="E105" i="51"/>
  <c r="F105" i="51"/>
  <c r="G105" i="51"/>
  <c r="H105" i="51"/>
  <c r="I105" i="51"/>
  <c r="B133" i="45"/>
  <c r="P133" i="45"/>
  <c r="I133" i="45"/>
  <c r="C133" i="45"/>
  <c r="J133" i="45"/>
  <c r="G133" i="45"/>
  <c r="L133" i="45"/>
  <c r="M133" i="45"/>
  <c r="Q133" i="45"/>
  <c r="O133" i="45"/>
  <c r="K133" i="45"/>
  <c r="D133" i="45"/>
  <c r="H133" i="45"/>
  <c r="N133" i="45"/>
  <c r="F133" i="45"/>
  <c r="B128" i="52"/>
  <c r="D128" i="52"/>
  <c r="N56" i="45"/>
  <c r="F56" i="45"/>
  <c r="G56" i="45"/>
  <c r="O56" i="45"/>
  <c r="L56" i="45"/>
  <c r="C56" i="45"/>
  <c r="H56" i="45"/>
  <c r="K56" i="45"/>
  <c r="D56" i="45"/>
  <c r="Q56" i="45"/>
  <c r="J56" i="45"/>
  <c r="M56" i="45"/>
  <c r="I56" i="45"/>
  <c r="B56" i="45"/>
  <c r="P56" i="45"/>
  <c r="M163" i="45"/>
  <c r="H163" i="45"/>
  <c r="Q163" i="45"/>
  <c r="I163" i="45"/>
  <c r="C163" i="45"/>
  <c r="K163" i="45"/>
  <c r="F163" i="45"/>
  <c r="O163" i="45"/>
  <c r="B163" i="45"/>
  <c r="P163" i="45"/>
  <c r="D163" i="45"/>
  <c r="J163" i="45"/>
  <c r="N163" i="45"/>
  <c r="L163" i="45"/>
  <c r="G163" i="45"/>
  <c r="B122" i="52"/>
  <c r="D122" i="52"/>
  <c r="E96" i="51"/>
  <c r="H96" i="51"/>
  <c r="D96" i="51"/>
  <c r="C96" i="51"/>
  <c r="I96" i="51"/>
  <c r="J96" i="51"/>
  <c r="F96" i="51"/>
  <c r="G96" i="51"/>
  <c r="B160" i="52"/>
  <c r="D160" i="52"/>
  <c r="J83" i="51"/>
  <c r="E83" i="51"/>
  <c r="F83" i="51"/>
  <c r="G83" i="51"/>
  <c r="I83" i="51"/>
  <c r="D83" i="51"/>
  <c r="H83" i="51"/>
  <c r="C83" i="51"/>
  <c r="O65" i="45"/>
  <c r="D65" i="45"/>
  <c r="M65" i="45"/>
  <c r="C65" i="45"/>
  <c r="H65" i="45"/>
  <c r="I65" i="45"/>
  <c r="Q65" i="45"/>
  <c r="L65" i="45"/>
  <c r="F65" i="45"/>
  <c r="N65" i="45"/>
  <c r="B65" i="45"/>
  <c r="P65" i="45"/>
  <c r="J65" i="45"/>
  <c r="G65" i="45"/>
  <c r="K65" i="45"/>
  <c r="D40" i="45"/>
  <c r="I40" i="45"/>
  <c r="F40" i="45"/>
  <c r="B40" i="45"/>
  <c r="J40" i="45"/>
  <c r="G40" i="45"/>
  <c r="L40" i="45"/>
  <c r="M40" i="45"/>
  <c r="N40" i="45"/>
  <c r="O40" i="45"/>
  <c r="K40" i="45"/>
  <c r="P40" i="45"/>
  <c r="C40" i="45"/>
  <c r="H40" i="45"/>
  <c r="Q40" i="45"/>
  <c r="D25" i="52"/>
  <c r="B25" i="52"/>
  <c r="I25" i="52" s="1"/>
  <c r="E146" i="51"/>
  <c r="C146" i="51"/>
  <c r="F146" i="51"/>
  <c r="G146" i="51"/>
  <c r="H146" i="51"/>
  <c r="I146" i="51"/>
  <c r="D146" i="51"/>
  <c r="J146" i="51"/>
  <c r="M136" i="45"/>
  <c r="I136" i="45"/>
  <c r="D136" i="45"/>
  <c r="P136" i="45"/>
  <c r="N136" i="45"/>
  <c r="C136" i="45"/>
  <c r="Q136" i="45"/>
  <c r="J136" i="45"/>
  <c r="L136" i="45"/>
  <c r="O136" i="45"/>
  <c r="H136" i="45"/>
  <c r="G136" i="45"/>
  <c r="F136" i="45"/>
  <c r="B136" i="45"/>
  <c r="K136" i="45"/>
  <c r="D178" i="45"/>
  <c r="Q178" i="45"/>
  <c r="F178" i="45"/>
  <c r="H178" i="45"/>
  <c r="O178" i="45"/>
  <c r="N178" i="45"/>
  <c r="M178" i="45"/>
  <c r="P178" i="45"/>
  <c r="J178" i="45"/>
  <c r="K178" i="45"/>
  <c r="L178" i="45"/>
  <c r="C178" i="45"/>
  <c r="B178" i="45"/>
  <c r="G178" i="45"/>
  <c r="I178" i="45"/>
  <c r="B146" i="52"/>
  <c r="D146" i="52"/>
  <c r="G112" i="45"/>
  <c r="F112" i="45"/>
  <c r="J112" i="45"/>
  <c r="H112" i="45"/>
  <c r="B112" i="45"/>
  <c r="C112" i="45"/>
  <c r="O112" i="45"/>
  <c r="Q112" i="45"/>
  <c r="K112" i="45"/>
  <c r="P112" i="45"/>
  <c r="D112" i="45"/>
  <c r="L112" i="45"/>
  <c r="N112" i="45"/>
  <c r="I112" i="45"/>
  <c r="M112" i="45"/>
  <c r="C146" i="45"/>
  <c r="O146" i="45"/>
  <c r="F146" i="45"/>
  <c r="M146" i="45"/>
  <c r="L146" i="45"/>
  <c r="D146" i="45"/>
  <c r="H146" i="45"/>
  <c r="J146" i="45"/>
  <c r="K146" i="45"/>
  <c r="G146" i="45"/>
  <c r="Q146" i="45"/>
  <c r="P146" i="45"/>
  <c r="I146" i="45"/>
  <c r="N146" i="45"/>
  <c r="B146" i="45"/>
  <c r="G26" i="51"/>
  <c r="H26" i="51"/>
  <c r="C26" i="51"/>
  <c r="I26" i="51"/>
  <c r="J26" i="51"/>
  <c r="D26" i="51"/>
  <c r="E26" i="51"/>
  <c r="F26" i="51"/>
  <c r="E70" i="51"/>
  <c r="G70" i="51"/>
  <c r="H70" i="51"/>
  <c r="D70" i="51"/>
  <c r="I70" i="51"/>
  <c r="J70" i="51"/>
  <c r="F70" i="51"/>
  <c r="C70" i="51"/>
  <c r="D71" i="51"/>
  <c r="C71" i="51"/>
  <c r="E71" i="51"/>
  <c r="F71" i="51"/>
  <c r="G71" i="51"/>
  <c r="H71" i="51"/>
  <c r="I71" i="51"/>
  <c r="J71" i="51"/>
  <c r="F156" i="51"/>
  <c r="I156" i="51"/>
  <c r="J156" i="51"/>
  <c r="D156" i="51"/>
  <c r="E156" i="51"/>
  <c r="G156" i="51"/>
  <c r="H156" i="51"/>
  <c r="C156" i="51"/>
  <c r="L130" i="45"/>
  <c r="Q130" i="45"/>
  <c r="K130" i="45"/>
  <c r="M130" i="45"/>
  <c r="D130" i="45"/>
  <c r="J130" i="45"/>
  <c r="F130" i="45"/>
  <c r="G130" i="45"/>
  <c r="O130" i="45"/>
  <c r="B130" i="45"/>
  <c r="P130" i="45"/>
  <c r="C130" i="45"/>
  <c r="N130" i="45"/>
  <c r="I130" i="45"/>
  <c r="H130" i="45"/>
  <c r="B34" i="45"/>
  <c r="G34" i="45"/>
  <c r="P34" i="45"/>
  <c r="Q34" i="45"/>
  <c r="N34" i="45"/>
  <c r="D34" i="45"/>
  <c r="F34" i="45"/>
  <c r="O34" i="45"/>
  <c r="J34" i="45"/>
  <c r="C34" i="45"/>
  <c r="K34" i="45"/>
  <c r="H34" i="45"/>
  <c r="I34" i="45"/>
  <c r="L34" i="45"/>
  <c r="M34" i="45"/>
  <c r="B51" i="52"/>
  <c r="D51" i="52"/>
  <c r="G148" i="46"/>
  <c r="C148" i="46"/>
  <c r="B148" i="46"/>
  <c r="H148" i="46"/>
  <c r="F148" i="46"/>
  <c r="D148" i="46"/>
  <c r="E153" i="51"/>
  <c r="G153" i="51"/>
  <c r="H153" i="51"/>
  <c r="D153" i="51"/>
  <c r="F153" i="51"/>
  <c r="C153" i="51"/>
  <c r="J153" i="51"/>
  <c r="I153" i="51"/>
  <c r="E122" i="51"/>
  <c r="I122" i="51"/>
  <c r="H122" i="51"/>
  <c r="D122" i="51"/>
  <c r="F122" i="51"/>
  <c r="G122" i="51"/>
  <c r="C122" i="51"/>
  <c r="J122" i="51"/>
  <c r="D30" i="51"/>
  <c r="G30" i="51"/>
  <c r="H30" i="51"/>
  <c r="I30" i="51"/>
  <c r="J30" i="51"/>
  <c r="E30" i="51"/>
  <c r="F30" i="51"/>
  <c r="C30" i="51"/>
  <c r="D39" i="45"/>
  <c r="P39" i="45"/>
  <c r="I39" i="45"/>
  <c r="C39" i="45"/>
  <c r="J39" i="45"/>
  <c r="G39" i="45"/>
  <c r="K39" i="45"/>
  <c r="F39" i="45"/>
  <c r="H39" i="45"/>
  <c r="N39" i="45"/>
  <c r="O39" i="45"/>
  <c r="Q39" i="45"/>
  <c r="L39" i="45"/>
  <c r="B39" i="45"/>
  <c r="M39" i="45"/>
  <c r="D99" i="51"/>
  <c r="G99" i="51"/>
  <c r="H99" i="51"/>
  <c r="J99" i="51"/>
  <c r="C99" i="51"/>
  <c r="E99" i="51"/>
  <c r="F99" i="51"/>
  <c r="I99" i="51"/>
  <c r="E38" i="51"/>
  <c r="C38" i="51"/>
  <c r="F38" i="51"/>
  <c r="G38" i="51"/>
  <c r="H38" i="51"/>
  <c r="I38" i="51"/>
  <c r="J38" i="51"/>
  <c r="D38" i="51"/>
  <c r="O170" i="45"/>
  <c r="Q170" i="45"/>
  <c r="B170" i="45"/>
  <c r="L170" i="45"/>
  <c r="F170" i="45"/>
  <c r="M170" i="45"/>
  <c r="G170" i="45"/>
  <c r="K170" i="45"/>
  <c r="I170" i="45"/>
  <c r="N170" i="45"/>
  <c r="H170" i="45"/>
  <c r="D170" i="45"/>
  <c r="J170" i="45"/>
  <c r="P170" i="45"/>
  <c r="C170" i="45"/>
  <c r="D80" i="51"/>
  <c r="E80" i="51"/>
  <c r="F80" i="51"/>
  <c r="H80" i="51"/>
  <c r="G80" i="51"/>
  <c r="C80" i="51"/>
  <c r="I80" i="51"/>
  <c r="J80" i="51"/>
  <c r="D116" i="45"/>
  <c r="G116" i="45"/>
  <c r="K116" i="45"/>
  <c r="M116" i="45"/>
  <c r="F116" i="45"/>
  <c r="I116" i="45"/>
  <c r="N116" i="45"/>
  <c r="Q116" i="45"/>
  <c r="H116" i="45"/>
  <c r="J116" i="45"/>
  <c r="L116" i="45"/>
  <c r="O116" i="45"/>
  <c r="C116" i="45"/>
  <c r="B116" i="45"/>
  <c r="P116" i="45"/>
  <c r="G37" i="51"/>
  <c r="J37" i="51"/>
  <c r="D37" i="51"/>
  <c r="F37" i="51"/>
  <c r="H37" i="51"/>
  <c r="I37" i="51"/>
  <c r="E37" i="51"/>
  <c r="C37" i="51"/>
  <c r="O37" i="45"/>
  <c r="Q37" i="45"/>
  <c r="C37" i="45"/>
  <c r="N37" i="45"/>
  <c r="D37" i="45"/>
  <c r="F37" i="45"/>
  <c r="B37" i="45"/>
  <c r="H37" i="45"/>
  <c r="J37" i="45"/>
  <c r="L37" i="45"/>
  <c r="P37" i="45"/>
  <c r="K37" i="45"/>
  <c r="I37" i="45"/>
  <c r="G37" i="45"/>
  <c r="M37" i="45"/>
  <c r="D156" i="52"/>
  <c r="B156" i="52"/>
  <c r="D119" i="52"/>
  <c r="B119" i="52"/>
  <c r="J48" i="45"/>
  <c r="P48" i="45"/>
  <c r="O48" i="45"/>
  <c r="L48" i="45"/>
  <c r="H48" i="45"/>
  <c r="M48" i="45"/>
  <c r="Q48" i="45"/>
  <c r="C48" i="45"/>
  <c r="B48" i="45"/>
  <c r="D48" i="45"/>
  <c r="I48" i="45"/>
  <c r="F48" i="45"/>
  <c r="G48" i="45"/>
  <c r="K48" i="45"/>
  <c r="N48" i="45"/>
  <c r="O14" i="45"/>
  <c r="F14" i="45"/>
  <c r="D14" i="45"/>
  <c r="M14" i="45"/>
  <c r="L14" i="45"/>
  <c r="G14" i="45"/>
  <c r="N14" i="45"/>
  <c r="P14" i="45"/>
  <c r="J14" i="45"/>
  <c r="C14" i="45"/>
  <c r="B14" i="45"/>
  <c r="Q14" i="45"/>
  <c r="I14" i="45"/>
  <c r="K14" i="45"/>
  <c r="H14" i="45"/>
  <c r="J31" i="51"/>
  <c r="D31" i="51"/>
  <c r="E31" i="51"/>
  <c r="G31" i="51"/>
  <c r="C31" i="51"/>
  <c r="H31" i="51"/>
  <c r="I31" i="51"/>
  <c r="F31" i="51"/>
  <c r="G142" i="45"/>
  <c r="F142" i="45"/>
  <c r="J142" i="45"/>
  <c r="I142" i="45"/>
  <c r="L142" i="45"/>
  <c r="Q142" i="45"/>
  <c r="N142" i="45"/>
  <c r="K142" i="45"/>
  <c r="O142" i="45"/>
  <c r="M142" i="45"/>
  <c r="D142" i="45"/>
  <c r="B142" i="45"/>
  <c r="H142" i="45"/>
  <c r="C142" i="45"/>
  <c r="P142" i="45"/>
  <c r="C140" i="46"/>
  <c r="H140" i="46"/>
  <c r="F140" i="46"/>
  <c r="G140" i="46"/>
  <c r="D140" i="46"/>
  <c r="B140" i="46"/>
  <c r="D59" i="45"/>
  <c r="J59" i="45"/>
  <c r="K59" i="45"/>
  <c r="Q59" i="45"/>
  <c r="L59" i="45"/>
  <c r="O59" i="45"/>
  <c r="M59" i="45"/>
  <c r="P59" i="45"/>
  <c r="B59" i="45"/>
  <c r="N59" i="45"/>
  <c r="I59" i="45"/>
  <c r="F59" i="45"/>
  <c r="C59" i="45"/>
  <c r="H59" i="45"/>
  <c r="G59" i="45"/>
  <c r="F86" i="45"/>
  <c r="L86" i="45"/>
  <c r="I86" i="45"/>
  <c r="C86" i="45"/>
  <c r="H86" i="45"/>
  <c r="N86" i="45"/>
  <c r="D86" i="45"/>
  <c r="M86" i="45"/>
  <c r="O86" i="45"/>
  <c r="J86" i="45"/>
  <c r="P86" i="45"/>
  <c r="K86" i="45"/>
  <c r="B86" i="45"/>
  <c r="Q86" i="45"/>
  <c r="G86" i="45"/>
  <c r="B27" i="46"/>
  <c r="G27" i="46"/>
  <c r="C27" i="46"/>
  <c r="H27" i="46"/>
  <c r="D27" i="46"/>
  <c r="F27" i="46"/>
  <c r="E101" i="51"/>
  <c r="G101" i="51"/>
  <c r="H101" i="51"/>
  <c r="I101" i="51"/>
  <c r="D101" i="51"/>
  <c r="F101" i="51"/>
  <c r="C101" i="51"/>
  <c r="J101" i="51"/>
  <c r="Q186" i="45"/>
  <c r="I186" i="45"/>
  <c r="O186" i="45"/>
  <c r="J186" i="45"/>
  <c r="C186" i="45"/>
  <c r="P186" i="45"/>
  <c r="M186" i="45"/>
  <c r="F186" i="45"/>
  <c r="B186" i="45"/>
  <c r="H186" i="45"/>
  <c r="G186" i="45"/>
  <c r="D186" i="45"/>
  <c r="K186" i="45"/>
  <c r="L186" i="45"/>
  <c r="N186" i="45"/>
  <c r="B143" i="52"/>
  <c r="D143" i="52"/>
  <c r="D88" i="52"/>
  <c r="B88" i="52"/>
  <c r="M140" i="38"/>
  <c r="K140" i="38"/>
  <c r="P140" i="38"/>
  <c r="L140" i="38"/>
  <c r="H140" i="38"/>
  <c r="N140" i="38"/>
  <c r="I140" i="38"/>
  <c r="G140" i="38"/>
  <c r="O140" i="38"/>
  <c r="J140" i="38"/>
  <c r="F140" i="38"/>
  <c r="D140" i="38"/>
  <c r="C140" i="38"/>
  <c r="Q140" i="38"/>
  <c r="B140" i="38"/>
  <c r="R140" i="38"/>
  <c r="M128" i="38"/>
  <c r="O128" i="38"/>
  <c r="K128" i="38"/>
  <c r="P128" i="38"/>
  <c r="N128" i="38"/>
  <c r="I128" i="38"/>
  <c r="G128" i="38"/>
  <c r="B128" i="38"/>
  <c r="J128" i="38"/>
  <c r="F128" i="38"/>
  <c r="D128" i="38"/>
  <c r="C128" i="38"/>
  <c r="L128" i="38"/>
  <c r="R128" i="38"/>
  <c r="Q128" i="38"/>
  <c r="H128" i="38"/>
  <c r="P60" i="38"/>
  <c r="O60" i="38"/>
  <c r="M60" i="38"/>
  <c r="L60" i="38"/>
  <c r="K60" i="38"/>
  <c r="N60" i="38"/>
  <c r="I60" i="38"/>
  <c r="H60" i="38"/>
  <c r="C60" i="38"/>
  <c r="F60" i="38"/>
  <c r="G60" i="38"/>
  <c r="Q60" i="38"/>
  <c r="J60" i="38"/>
  <c r="B60" i="38"/>
  <c r="R60" i="38"/>
  <c r="D60" i="38"/>
  <c r="P97" i="38"/>
  <c r="O97" i="38"/>
  <c r="K97" i="38"/>
  <c r="N97" i="38"/>
  <c r="G97" i="38"/>
  <c r="M97" i="38"/>
  <c r="J97" i="38"/>
  <c r="Q97" i="38"/>
  <c r="R97" i="38"/>
  <c r="F97" i="38"/>
  <c r="C97" i="38"/>
  <c r="L97" i="38"/>
  <c r="D97" i="38"/>
  <c r="I97" i="38"/>
  <c r="H97" i="38"/>
  <c r="B97" i="38"/>
  <c r="M148" i="38"/>
  <c r="O148" i="38"/>
  <c r="N148" i="38"/>
  <c r="P148" i="38"/>
  <c r="K148" i="38"/>
  <c r="I148" i="38"/>
  <c r="G148" i="38"/>
  <c r="C148" i="38"/>
  <c r="L148" i="38"/>
  <c r="B148" i="38"/>
  <c r="R148" i="38"/>
  <c r="Q148" i="38"/>
  <c r="F148" i="38"/>
  <c r="H148" i="38"/>
  <c r="D148" i="38"/>
  <c r="J148" i="38"/>
  <c r="M56" i="38"/>
  <c r="N56" i="38"/>
  <c r="P56" i="38"/>
  <c r="L56" i="38"/>
  <c r="H56" i="38"/>
  <c r="K56" i="38"/>
  <c r="I56" i="38"/>
  <c r="J56" i="38"/>
  <c r="G56" i="38"/>
  <c r="D56" i="38"/>
  <c r="O56" i="38"/>
  <c r="C56" i="38"/>
  <c r="R56" i="38"/>
  <c r="Q56" i="38"/>
  <c r="B56" i="38"/>
  <c r="F56" i="38"/>
  <c r="L114" i="38"/>
  <c r="M114" i="38"/>
  <c r="K114" i="38"/>
  <c r="N114" i="38"/>
  <c r="P114" i="38"/>
  <c r="O114" i="38"/>
  <c r="H114" i="38"/>
  <c r="I114" i="38"/>
  <c r="G114" i="38"/>
  <c r="J114" i="38"/>
  <c r="D114" i="38"/>
  <c r="Q114" i="38"/>
  <c r="B114" i="38"/>
  <c r="F114" i="38"/>
  <c r="R114" i="38"/>
  <c r="C114" i="38"/>
  <c r="P14" i="38"/>
  <c r="O14" i="38"/>
  <c r="L14" i="38"/>
  <c r="M14" i="38"/>
  <c r="N14" i="38"/>
  <c r="K14" i="38"/>
  <c r="I14" i="38"/>
  <c r="Q14" i="38"/>
  <c r="H14" i="38"/>
  <c r="J14" i="38"/>
  <c r="R14" i="38"/>
  <c r="G14" i="38"/>
  <c r="B14" i="38"/>
  <c r="C14" i="38"/>
  <c r="F14" i="38"/>
  <c r="D14" i="38"/>
  <c r="M141" i="38"/>
  <c r="O141" i="38"/>
  <c r="K141" i="38"/>
  <c r="P141" i="38"/>
  <c r="L141" i="38"/>
  <c r="N141" i="38"/>
  <c r="G141" i="38"/>
  <c r="I141" i="38"/>
  <c r="R141" i="38"/>
  <c r="H141" i="38"/>
  <c r="B141" i="38"/>
  <c r="J141" i="38"/>
  <c r="D141" i="38"/>
  <c r="Q141" i="38"/>
  <c r="C141" i="38"/>
  <c r="F141" i="38"/>
  <c r="P167" i="38"/>
  <c r="O167" i="38"/>
  <c r="N167" i="38"/>
  <c r="M167" i="38"/>
  <c r="K167" i="38"/>
  <c r="G167" i="38"/>
  <c r="Q167" i="38"/>
  <c r="H167" i="38"/>
  <c r="D167" i="38"/>
  <c r="I167" i="38"/>
  <c r="C167" i="38"/>
  <c r="J167" i="38"/>
  <c r="F167" i="38"/>
  <c r="R167" i="38"/>
  <c r="L167" i="38"/>
  <c r="B167" i="38"/>
  <c r="O28" i="38"/>
  <c r="P28" i="38"/>
  <c r="M28" i="38"/>
  <c r="K28" i="38"/>
  <c r="H28" i="38"/>
  <c r="I28" i="38"/>
  <c r="L28" i="38"/>
  <c r="G28" i="38"/>
  <c r="N28" i="38"/>
  <c r="J28" i="38"/>
  <c r="Q28" i="38"/>
  <c r="D28" i="38"/>
  <c r="R28" i="38"/>
  <c r="F28" i="38"/>
  <c r="C28" i="38"/>
  <c r="B28" i="38"/>
  <c r="P37" i="38"/>
  <c r="M37" i="38"/>
  <c r="L37" i="38"/>
  <c r="N37" i="38"/>
  <c r="K37" i="38"/>
  <c r="I37" i="38"/>
  <c r="H37" i="38"/>
  <c r="J37" i="38"/>
  <c r="G37" i="38"/>
  <c r="O37" i="38"/>
  <c r="C37" i="38"/>
  <c r="R37" i="38"/>
  <c r="B37" i="38"/>
  <c r="Q37" i="38"/>
  <c r="F37" i="38"/>
  <c r="D37" i="38"/>
  <c r="O135" i="38"/>
  <c r="P135" i="38"/>
  <c r="I135" i="38"/>
  <c r="G135" i="38"/>
  <c r="J135" i="38"/>
  <c r="H135" i="38"/>
  <c r="K135" i="38"/>
  <c r="B135" i="38"/>
  <c r="R135" i="38"/>
  <c r="D135" i="38"/>
  <c r="M135" i="38"/>
  <c r="C135" i="38"/>
  <c r="N135" i="38"/>
  <c r="Q135" i="38"/>
  <c r="F135" i="38"/>
  <c r="L135" i="38"/>
  <c r="P107" i="38"/>
  <c r="N107" i="38"/>
  <c r="M107" i="38"/>
  <c r="K107" i="38"/>
  <c r="L107" i="38"/>
  <c r="J107" i="38"/>
  <c r="C107" i="38"/>
  <c r="R107" i="38"/>
  <c r="O107" i="38"/>
  <c r="I107" i="38"/>
  <c r="G107" i="38"/>
  <c r="F107" i="38"/>
  <c r="H107" i="38"/>
  <c r="D107" i="38"/>
  <c r="Q107" i="38"/>
  <c r="B107" i="38"/>
  <c r="O81" i="38"/>
  <c r="M81" i="38"/>
  <c r="P81" i="38"/>
  <c r="K81" i="38"/>
  <c r="L81" i="38"/>
  <c r="N81" i="38"/>
  <c r="I81" i="38"/>
  <c r="G81" i="38"/>
  <c r="H81" i="38"/>
  <c r="J81" i="38"/>
  <c r="D81" i="38"/>
  <c r="Q81" i="38"/>
  <c r="C81" i="38"/>
  <c r="R81" i="38"/>
  <c r="B81" i="38"/>
  <c r="F81" i="38"/>
  <c r="P160" i="38"/>
  <c r="L160" i="38"/>
  <c r="M160" i="38"/>
  <c r="K160" i="38"/>
  <c r="N160" i="38"/>
  <c r="H160" i="38"/>
  <c r="I160" i="38"/>
  <c r="G160" i="38"/>
  <c r="J160" i="38"/>
  <c r="O160" i="38"/>
  <c r="F160" i="38"/>
  <c r="D160" i="38"/>
  <c r="C160" i="38"/>
  <c r="R160" i="38"/>
  <c r="B160" i="38"/>
  <c r="Q160" i="38"/>
  <c r="P158" i="38"/>
  <c r="O158" i="38"/>
  <c r="M158" i="38"/>
  <c r="L158" i="38"/>
  <c r="K158" i="38"/>
  <c r="I158" i="38"/>
  <c r="C158" i="38"/>
  <c r="J158" i="38"/>
  <c r="Q158" i="38"/>
  <c r="B158" i="38"/>
  <c r="H158" i="38"/>
  <c r="F158" i="38"/>
  <c r="G158" i="38"/>
  <c r="R158" i="38"/>
  <c r="N158" i="38"/>
  <c r="D158" i="38"/>
  <c r="M126" i="38"/>
  <c r="P126" i="38"/>
  <c r="K126" i="38"/>
  <c r="O126" i="38"/>
  <c r="N126" i="38"/>
  <c r="H126" i="38"/>
  <c r="I126" i="38"/>
  <c r="G126" i="38"/>
  <c r="J126" i="38"/>
  <c r="Q126" i="38"/>
  <c r="L126" i="38"/>
  <c r="F126" i="38"/>
  <c r="R126" i="38"/>
  <c r="D126" i="38"/>
  <c r="C126" i="38"/>
  <c r="B126" i="38"/>
  <c r="L68" i="38"/>
  <c r="M68" i="38"/>
  <c r="K68" i="38"/>
  <c r="O68" i="38"/>
  <c r="N68" i="38"/>
  <c r="H68" i="38"/>
  <c r="I68" i="38"/>
  <c r="G68" i="38"/>
  <c r="J68" i="38"/>
  <c r="P68" i="38"/>
  <c r="F68" i="38"/>
  <c r="D68" i="38"/>
  <c r="C68" i="38"/>
  <c r="B68" i="38"/>
  <c r="R68" i="38"/>
  <c r="Q68" i="38"/>
  <c r="K23" i="38"/>
  <c r="L23" i="38"/>
  <c r="O23" i="38"/>
  <c r="J23" i="38"/>
  <c r="P23" i="38"/>
  <c r="M23" i="38"/>
  <c r="I23" i="38"/>
  <c r="D23" i="38"/>
  <c r="G23" i="38"/>
  <c r="C23" i="38"/>
  <c r="H23" i="38"/>
  <c r="R23" i="38"/>
  <c r="B23" i="38"/>
  <c r="Q23" i="38"/>
  <c r="N23" i="38"/>
  <c r="F23" i="38"/>
  <c r="O46" i="38"/>
  <c r="L46" i="38"/>
  <c r="P46" i="38"/>
  <c r="M46" i="38"/>
  <c r="N46" i="38"/>
  <c r="I46" i="38"/>
  <c r="C46" i="38"/>
  <c r="J46" i="38"/>
  <c r="R46" i="38"/>
  <c r="K46" i="38"/>
  <c r="H46" i="38"/>
  <c r="B46" i="38"/>
  <c r="G46" i="38"/>
  <c r="Q46" i="38"/>
  <c r="F46" i="38"/>
  <c r="D46" i="38"/>
  <c r="O149" i="38"/>
  <c r="P149" i="38"/>
  <c r="L149" i="38"/>
  <c r="M149" i="38"/>
  <c r="N149" i="38"/>
  <c r="H149" i="38"/>
  <c r="K149" i="38"/>
  <c r="B149" i="38"/>
  <c r="F149" i="38"/>
  <c r="R149" i="38"/>
  <c r="I149" i="38"/>
  <c r="Q149" i="38"/>
  <c r="J149" i="38"/>
  <c r="G149" i="38"/>
  <c r="C149" i="38"/>
  <c r="D149" i="38"/>
  <c r="O65" i="38"/>
  <c r="M65" i="38"/>
  <c r="K65" i="38"/>
  <c r="L65" i="38"/>
  <c r="N65" i="38"/>
  <c r="I65" i="38"/>
  <c r="H65" i="38"/>
  <c r="P65" i="38"/>
  <c r="G65" i="38"/>
  <c r="J65" i="38"/>
  <c r="B65" i="38"/>
  <c r="Q65" i="38"/>
  <c r="C65" i="38"/>
  <c r="F65" i="38"/>
  <c r="D65" i="38"/>
  <c r="R65" i="38"/>
  <c r="K25" i="38"/>
  <c r="L25" i="38"/>
  <c r="P25" i="38"/>
  <c r="I25" i="38"/>
  <c r="G25" i="38"/>
  <c r="H25" i="38"/>
  <c r="J25" i="38"/>
  <c r="M25" i="38"/>
  <c r="N25" i="38"/>
  <c r="F25" i="38"/>
  <c r="D25" i="38"/>
  <c r="C25" i="38"/>
  <c r="O25" i="38"/>
  <c r="Q25" i="38"/>
  <c r="R25" i="38"/>
  <c r="B25" i="38"/>
  <c r="P184" i="38"/>
  <c r="M184" i="38"/>
  <c r="L184" i="38"/>
  <c r="N184" i="38"/>
  <c r="K184" i="38"/>
  <c r="I184" i="38"/>
  <c r="O184" i="38"/>
  <c r="Q184" i="38"/>
  <c r="F184" i="38"/>
  <c r="D184" i="38"/>
  <c r="R184" i="38"/>
  <c r="H184" i="38"/>
  <c r="C184" i="38"/>
  <c r="J184" i="38"/>
  <c r="B184" i="38"/>
  <c r="G184" i="38"/>
  <c r="P39" i="38"/>
  <c r="O39" i="38"/>
  <c r="K39" i="38"/>
  <c r="N39" i="38"/>
  <c r="G39" i="38"/>
  <c r="M39" i="38"/>
  <c r="J39" i="38"/>
  <c r="D39" i="38"/>
  <c r="Q39" i="38"/>
  <c r="R39" i="38"/>
  <c r="B39" i="38"/>
  <c r="C39" i="38"/>
  <c r="L39" i="38"/>
  <c r="I39" i="38"/>
  <c r="F39" i="38"/>
  <c r="H39" i="38"/>
  <c r="L96" i="38"/>
  <c r="M96" i="38"/>
  <c r="K96" i="38"/>
  <c r="O96" i="38"/>
  <c r="N96" i="38"/>
  <c r="H96" i="38"/>
  <c r="I96" i="38"/>
  <c r="G96" i="38"/>
  <c r="J96" i="38"/>
  <c r="P96" i="38"/>
  <c r="C96" i="38"/>
  <c r="R96" i="38"/>
  <c r="B96" i="38"/>
  <c r="Q96" i="38"/>
  <c r="F96" i="38"/>
  <c r="D96" i="38"/>
  <c r="O49" i="38"/>
  <c r="P49" i="38"/>
  <c r="K49" i="38"/>
  <c r="L49" i="38"/>
  <c r="I49" i="38"/>
  <c r="H49" i="38"/>
  <c r="M49" i="38"/>
  <c r="G49" i="38"/>
  <c r="N49" i="38"/>
  <c r="J49" i="38"/>
  <c r="F49" i="38"/>
  <c r="D49" i="38"/>
  <c r="C49" i="38"/>
  <c r="R49" i="38"/>
  <c r="Q49" i="38"/>
  <c r="B49" i="38"/>
  <c r="P89" i="38"/>
  <c r="O89" i="38"/>
  <c r="K89" i="38"/>
  <c r="M89" i="38"/>
  <c r="N89" i="38"/>
  <c r="G89" i="38"/>
  <c r="Q89" i="38"/>
  <c r="D89" i="38"/>
  <c r="R89" i="38"/>
  <c r="I89" i="38"/>
  <c r="B89" i="38"/>
  <c r="H89" i="38"/>
  <c r="J89" i="38"/>
  <c r="F89" i="38"/>
  <c r="L89" i="38"/>
  <c r="C89" i="38"/>
  <c r="P185" i="38"/>
  <c r="G185" i="38"/>
  <c r="H185" i="38"/>
  <c r="I185" i="38"/>
  <c r="O185" i="38"/>
  <c r="J185" i="38"/>
  <c r="L185" i="38"/>
  <c r="K185" i="38"/>
  <c r="F185" i="38"/>
  <c r="M185" i="38"/>
  <c r="D185" i="38"/>
  <c r="N185" i="38"/>
  <c r="C185" i="38"/>
  <c r="Q185" i="38"/>
  <c r="B185" i="38"/>
  <c r="R185" i="38"/>
  <c r="M69" i="38"/>
  <c r="L69" i="38"/>
  <c r="N69" i="38"/>
  <c r="O69" i="38"/>
  <c r="K69" i="38"/>
  <c r="H69" i="38"/>
  <c r="C69" i="38"/>
  <c r="I69" i="38"/>
  <c r="F69" i="38"/>
  <c r="R69" i="38"/>
  <c r="P69" i="38"/>
  <c r="B69" i="38"/>
  <c r="Q69" i="38"/>
  <c r="J69" i="38"/>
  <c r="G69" i="38"/>
  <c r="D69" i="38"/>
  <c r="O152" i="38"/>
  <c r="P152" i="38"/>
  <c r="L152" i="38"/>
  <c r="M152" i="38"/>
  <c r="N152" i="38"/>
  <c r="K152" i="38"/>
  <c r="I152" i="38"/>
  <c r="J152" i="38"/>
  <c r="F152" i="38"/>
  <c r="H152" i="38"/>
  <c r="R152" i="38"/>
  <c r="D152" i="38"/>
  <c r="G152" i="38"/>
  <c r="Q152" i="38"/>
  <c r="B152" i="38"/>
  <c r="C152" i="38"/>
  <c r="O35" i="38"/>
  <c r="M35" i="38"/>
  <c r="K35" i="38"/>
  <c r="L35" i="38"/>
  <c r="P35" i="38"/>
  <c r="N35" i="38"/>
  <c r="I35" i="38"/>
  <c r="G35" i="38"/>
  <c r="H35" i="38"/>
  <c r="J35" i="38"/>
  <c r="Q35" i="38"/>
  <c r="F35" i="38"/>
  <c r="D35" i="38"/>
  <c r="R35" i="38"/>
  <c r="C35" i="38"/>
  <c r="B35" i="38"/>
  <c r="O137" i="38"/>
  <c r="M137" i="38"/>
  <c r="P137" i="38"/>
  <c r="K137" i="38"/>
  <c r="L137" i="38"/>
  <c r="N137" i="38"/>
  <c r="I137" i="38"/>
  <c r="G137" i="38"/>
  <c r="H137" i="38"/>
  <c r="J137" i="38"/>
  <c r="C137" i="38"/>
  <c r="F137" i="38"/>
  <c r="R137" i="38"/>
  <c r="B137" i="38"/>
  <c r="Q137" i="38"/>
  <c r="D137" i="38"/>
  <c r="P110" i="38"/>
  <c r="O110" i="38"/>
  <c r="M110" i="38"/>
  <c r="I110" i="38"/>
  <c r="N110" i="38"/>
  <c r="L110" i="38"/>
  <c r="D110" i="38"/>
  <c r="R110" i="38"/>
  <c r="K110" i="38"/>
  <c r="H110" i="38"/>
  <c r="C110" i="38"/>
  <c r="G110" i="38"/>
  <c r="Q110" i="38"/>
  <c r="J110" i="38"/>
  <c r="B110" i="38"/>
  <c r="F110" i="38"/>
  <c r="N190" i="38"/>
  <c r="L190" i="38"/>
  <c r="K190" i="38"/>
  <c r="M190" i="38"/>
  <c r="J190" i="38"/>
  <c r="H190" i="38"/>
  <c r="G190" i="38"/>
  <c r="O190" i="38"/>
  <c r="I190" i="38"/>
  <c r="C190" i="38"/>
  <c r="R190" i="38"/>
  <c r="B190" i="38"/>
  <c r="Q190" i="38"/>
  <c r="F190" i="38"/>
  <c r="D190" i="38"/>
  <c r="P190" i="38"/>
  <c r="P145" i="38"/>
  <c r="O145" i="38"/>
  <c r="L145" i="38"/>
  <c r="K145" i="38"/>
  <c r="G145" i="38"/>
  <c r="N145" i="38"/>
  <c r="M145" i="38"/>
  <c r="B145" i="38"/>
  <c r="Q145" i="38"/>
  <c r="F145" i="38"/>
  <c r="D145" i="38"/>
  <c r="I145" i="38"/>
  <c r="C145" i="38"/>
  <c r="H145" i="38"/>
  <c r="J145" i="38"/>
  <c r="R145" i="38"/>
  <c r="P70" i="38"/>
  <c r="O70" i="38"/>
  <c r="M70" i="38"/>
  <c r="N70" i="38"/>
  <c r="I70" i="38"/>
  <c r="L70" i="38"/>
  <c r="J70" i="38"/>
  <c r="R70" i="38"/>
  <c r="D70" i="38"/>
  <c r="B70" i="38"/>
  <c r="Q70" i="38"/>
  <c r="F70" i="38"/>
  <c r="H70" i="38"/>
  <c r="G70" i="38"/>
  <c r="K70" i="38"/>
  <c r="C70" i="38"/>
  <c r="P33" i="39"/>
  <c r="J33" i="39"/>
  <c r="M33" i="39"/>
  <c r="D33" i="39"/>
  <c r="G33" i="39"/>
  <c r="C33" i="39"/>
  <c r="I33" i="39"/>
  <c r="R33" i="39"/>
  <c r="L33" i="39"/>
  <c r="B33" i="39"/>
  <c r="H33" i="39"/>
  <c r="N33" i="39"/>
  <c r="O33" i="39"/>
  <c r="F33" i="39"/>
  <c r="Q33" i="39"/>
  <c r="K33" i="39"/>
  <c r="P17" i="38"/>
  <c r="K17" i="38"/>
  <c r="M17" i="38"/>
  <c r="L17" i="38"/>
  <c r="N17" i="38"/>
  <c r="G17" i="38"/>
  <c r="I17" i="38"/>
  <c r="D17" i="38"/>
  <c r="Q17" i="38"/>
  <c r="H17" i="38"/>
  <c r="C17" i="38"/>
  <c r="J17" i="38"/>
  <c r="R17" i="38"/>
  <c r="B17" i="38"/>
  <c r="O17" i="38"/>
  <c r="F17" i="38"/>
  <c r="L86" i="38"/>
  <c r="M86" i="38"/>
  <c r="K86" i="38"/>
  <c r="O86" i="38"/>
  <c r="H86" i="38"/>
  <c r="I86" i="38"/>
  <c r="G86" i="38"/>
  <c r="J86" i="38"/>
  <c r="P86" i="38"/>
  <c r="N86" i="38"/>
  <c r="D86" i="38"/>
  <c r="C86" i="38"/>
  <c r="R86" i="38"/>
  <c r="B86" i="38"/>
  <c r="Q86" i="38"/>
  <c r="F86" i="38"/>
  <c r="O131" i="38"/>
  <c r="M131" i="38"/>
  <c r="P131" i="38"/>
  <c r="K131" i="38"/>
  <c r="L131" i="38"/>
  <c r="N131" i="38"/>
  <c r="I131" i="38"/>
  <c r="G131" i="38"/>
  <c r="H131" i="38"/>
  <c r="J131" i="38"/>
  <c r="Q131" i="38"/>
  <c r="B131" i="38"/>
  <c r="D131" i="38"/>
  <c r="R131" i="38"/>
  <c r="F131" i="38"/>
  <c r="C131" i="38"/>
  <c r="O177" i="38"/>
  <c r="P177" i="38"/>
  <c r="I177" i="38"/>
  <c r="G177" i="38"/>
  <c r="H177" i="38"/>
  <c r="J177" i="38"/>
  <c r="L177" i="38"/>
  <c r="K177" i="38"/>
  <c r="M177" i="38"/>
  <c r="R177" i="38"/>
  <c r="N177" i="38"/>
  <c r="Q177" i="38"/>
  <c r="F177" i="38"/>
  <c r="D177" i="38"/>
  <c r="C177" i="38"/>
  <c r="B177" i="38"/>
  <c r="O120" i="38"/>
  <c r="L120" i="38"/>
  <c r="M120" i="38"/>
  <c r="N120" i="38"/>
  <c r="P120" i="38"/>
  <c r="K120" i="38"/>
  <c r="H120" i="38"/>
  <c r="I120" i="38"/>
  <c r="J120" i="38"/>
  <c r="G120" i="38"/>
  <c r="B120" i="38"/>
  <c r="F120" i="38"/>
  <c r="C120" i="38"/>
  <c r="Q120" i="38"/>
  <c r="D120" i="38"/>
  <c r="R120" i="38"/>
  <c r="L66" i="38"/>
  <c r="M66" i="38"/>
  <c r="K66" i="38"/>
  <c r="N66" i="38"/>
  <c r="H66" i="38"/>
  <c r="I66" i="38"/>
  <c r="G66" i="38"/>
  <c r="P66" i="38"/>
  <c r="J66" i="38"/>
  <c r="O66" i="38"/>
  <c r="Q66" i="38"/>
  <c r="B66" i="38"/>
  <c r="C66" i="38"/>
  <c r="R66" i="38"/>
  <c r="F66" i="38"/>
  <c r="D66" i="38"/>
  <c r="P62" i="38"/>
  <c r="O62" i="38"/>
  <c r="M62" i="38"/>
  <c r="L62" i="38"/>
  <c r="K62" i="38"/>
  <c r="N62" i="38"/>
  <c r="I62" i="38"/>
  <c r="H62" i="38"/>
  <c r="C62" i="38"/>
  <c r="G62" i="38"/>
  <c r="R62" i="38"/>
  <c r="J62" i="38"/>
  <c r="B62" i="38"/>
  <c r="Q62" i="38"/>
  <c r="F62" i="38"/>
  <c r="D62" i="38"/>
  <c r="O15" i="38"/>
  <c r="P15" i="38"/>
  <c r="K15" i="38"/>
  <c r="L15" i="38"/>
  <c r="G15" i="38"/>
  <c r="N15" i="38"/>
  <c r="C15" i="38"/>
  <c r="I15" i="38"/>
  <c r="R15" i="38"/>
  <c r="M15" i="38"/>
  <c r="H15" i="38"/>
  <c r="Q15" i="38"/>
  <c r="J15" i="38"/>
  <c r="F15" i="38"/>
  <c r="D15" i="38"/>
  <c r="B15" i="38"/>
  <c r="L168" i="38"/>
  <c r="M168" i="38"/>
  <c r="O168" i="38"/>
  <c r="N168" i="38"/>
  <c r="P168" i="38"/>
  <c r="K168" i="38"/>
  <c r="H168" i="38"/>
  <c r="I168" i="38"/>
  <c r="J168" i="38"/>
  <c r="G168" i="38"/>
  <c r="Q168" i="38"/>
  <c r="R168" i="38"/>
  <c r="D168" i="38"/>
  <c r="C168" i="38"/>
  <c r="B168" i="38"/>
  <c r="F168" i="38"/>
  <c r="O103" i="38"/>
  <c r="P103" i="38"/>
  <c r="K103" i="38"/>
  <c r="N103" i="38"/>
  <c r="M103" i="38"/>
  <c r="I103" i="38"/>
  <c r="L103" i="38"/>
  <c r="G103" i="38"/>
  <c r="H103" i="38"/>
  <c r="J103" i="38"/>
  <c r="Q103" i="38"/>
  <c r="D103" i="38"/>
  <c r="F103" i="38"/>
  <c r="R103" i="38"/>
  <c r="C103" i="38"/>
  <c r="B103" i="38"/>
  <c r="O138" i="38"/>
  <c r="P138" i="38"/>
  <c r="M138" i="38"/>
  <c r="K138" i="38"/>
  <c r="H138" i="38"/>
  <c r="I138" i="38"/>
  <c r="G138" i="38"/>
  <c r="J138" i="38"/>
  <c r="L138" i="38"/>
  <c r="C138" i="38"/>
  <c r="R138" i="38"/>
  <c r="Q138" i="38"/>
  <c r="D138" i="38"/>
  <c r="N138" i="38"/>
  <c r="B138" i="38"/>
  <c r="F138" i="38"/>
  <c r="P63" i="38"/>
  <c r="O63" i="38"/>
  <c r="K63" i="38"/>
  <c r="M63" i="38"/>
  <c r="L63" i="38"/>
  <c r="N63" i="38"/>
  <c r="G63" i="38"/>
  <c r="I63" i="38"/>
  <c r="R63" i="38"/>
  <c r="H63" i="38"/>
  <c r="B63" i="38"/>
  <c r="J63" i="38"/>
  <c r="Q63" i="38"/>
  <c r="D63" i="38"/>
  <c r="F63" i="38"/>
  <c r="C63" i="38"/>
  <c r="O20" i="38"/>
  <c r="L20" i="38"/>
  <c r="M20" i="38"/>
  <c r="N20" i="38"/>
  <c r="K20" i="38"/>
  <c r="P20" i="38"/>
  <c r="H20" i="38"/>
  <c r="I20" i="38"/>
  <c r="J20" i="38"/>
  <c r="G20" i="38"/>
  <c r="Q20" i="38"/>
  <c r="D20" i="38"/>
  <c r="F20" i="38"/>
  <c r="R20" i="38"/>
  <c r="C20" i="38"/>
  <c r="B20" i="38"/>
  <c r="P67" i="38"/>
  <c r="I67" i="38"/>
  <c r="G67" i="38"/>
  <c r="O67" i="38"/>
  <c r="H67" i="38"/>
  <c r="J67" i="38"/>
  <c r="K67" i="38"/>
  <c r="L67" i="38"/>
  <c r="F67" i="38"/>
  <c r="D67" i="38"/>
  <c r="C67" i="38"/>
  <c r="M67" i="38"/>
  <c r="R67" i="38"/>
  <c r="N67" i="38"/>
  <c r="Q67" i="38"/>
  <c r="B67" i="38"/>
  <c r="P130" i="38"/>
  <c r="M130" i="38"/>
  <c r="O130" i="38"/>
  <c r="K130" i="38"/>
  <c r="N130" i="38"/>
  <c r="I130" i="38"/>
  <c r="G130" i="38"/>
  <c r="L130" i="38"/>
  <c r="J130" i="38"/>
  <c r="R130" i="38"/>
  <c r="D130" i="38"/>
  <c r="C130" i="38"/>
  <c r="F130" i="38"/>
  <c r="B130" i="38"/>
  <c r="H130" i="38"/>
  <c r="Q130" i="38"/>
  <c r="M72" i="38"/>
  <c r="L72" i="38"/>
  <c r="K72" i="38"/>
  <c r="I72" i="38"/>
  <c r="O72" i="38"/>
  <c r="B72" i="38"/>
  <c r="G72" i="38"/>
  <c r="Q72" i="38"/>
  <c r="H72" i="38"/>
  <c r="F72" i="38"/>
  <c r="J72" i="38"/>
  <c r="D72" i="38"/>
  <c r="C72" i="38"/>
  <c r="P72" i="38"/>
  <c r="N72" i="38"/>
  <c r="R72" i="38"/>
  <c r="L88" i="38"/>
  <c r="M88" i="38"/>
  <c r="N88" i="38"/>
  <c r="K88" i="38"/>
  <c r="P88" i="38"/>
  <c r="H88" i="38"/>
  <c r="I88" i="38"/>
  <c r="J88" i="38"/>
  <c r="G88" i="38"/>
  <c r="O88" i="38"/>
  <c r="C88" i="38"/>
  <c r="R88" i="38"/>
  <c r="B88" i="38"/>
  <c r="Q88" i="38"/>
  <c r="F88" i="38"/>
  <c r="D88" i="38"/>
  <c r="P118" i="38"/>
  <c r="L118" i="38"/>
  <c r="M118" i="38"/>
  <c r="K118" i="38"/>
  <c r="N118" i="38"/>
  <c r="O118" i="38"/>
  <c r="H118" i="38"/>
  <c r="I118" i="38"/>
  <c r="G118" i="38"/>
  <c r="J118" i="38"/>
  <c r="R118" i="38"/>
  <c r="Q118" i="38"/>
  <c r="B118" i="38"/>
  <c r="D118" i="38"/>
  <c r="F118" i="38"/>
  <c r="C118" i="38"/>
  <c r="P186" i="38"/>
  <c r="O186" i="38"/>
  <c r="L186" i="38"/>
  <c r="K186" i="38"/>
  <c r="M186" i="38"/>
  <c r="H186" i="38"/>
  <c r="G186" i="38"/>
  <c r="I186" i="38"/>
  <c r="F186" i="38"/>
  <c r="N186" i="38"/>
  <c r="C186" i="38"/>
  <c r="R186" i="38"/>
  <c r="Q186" i="38"/>
  <c r="B186" i="38"/>
  <c r="J186" i="38"/>
  <c r="D186" i="38"/>
  <c r="O112" i="38"/>
  <c r="P112" i="38"/>
  <c r="M112" i="38"/>
  <c r="K112" i="38"/>
  <c r="H112" i="38"/>
  <c r="I112" i="38"/>
  <c r="G112" i="38"/>
  <c r="J112" i="38"/>
  <c r="L112" i="38"/>
  <c r="F112" i="38"/>
  <c r="N112" i="38"/>
  <c r="D112" i="38"/>
  <c r="C112" i="38"/>
  <c r="R112" i="38"/>
  <c r="B112" i="38"/>
  <c r="Q112" i="38"/>
  <c r="M183" i="38"/>
  <c r="O183" i="38"/>
  <c r="K183" i="38"/>
  <c r="P183" i="38"/>
  <c r="N183" i="38"/>
  <c r="L183" i="38"/>
  <c r="I183" i="38"/>
  <c r="G183" i="38"/>
  <c r="H183" i="38"/>
  <c r="J183" i="38"/>
  <c r="R183" i="38"/>
  <c r="B183" i="38"/>
  <c r="Q183" i="38"/>
  <c r="F183" i="38"/>
  <c r="C183" i="38"/>
  <c r="D183" i="38"/>
  <c r="M174" i="38"/>
  <c r="N174" i="38"/>
  <c r="P174" i="38"/>
  <c r="H174" i="38"/>
  <c r="I174" i="38"/>
  <c r="G174" i="38"/>
  <c r="J174" i="38"/>
  <c r="K174" i="38"/>
  <c r="O174" i="38"/>
  <c r="C174" i="38"/>
  <c r="R174" i="38"/>
  <c r="B174" i="38"/>
  <c r="Q174" i="38"/>
  <c r="F174" i="38"/>
  <c r="D174" i="38"/>
  <c r="L174" i="38"/>
  <c r="O44" i="38"/>
  <c r="L44" i="38"/>
  <c r="M44" i="38"/>
  <c r="P44" i="38"/>
  <c r="K44" i="38"/>
  <c r="N44" i="38"/>
  <c r="H44" i="38"/>
  <c r="I44" i="38"/>
  <c r="G44" i="38"/>
  <c r="J44" i="38"/>
  <c r="R44" i="38"/>
  <c r="F44" i="38"/>
  <c r="C44" i="38"/>
  <c r="B44" i="38"/>
  <c r="D44" i="38"/>
  <c r="Q44" i="38"/>
  <c r="P164" i="38"/>
  <c r="O164" i="38"/>
  <c r="M164" i="38"/>
  <c r="N164" i="38"/>
  <c r="I164" i="38"/>
  <c r="K164" i="38"/>
  <c r="B164" i="38"/>
  <c r="H164" i="38"/>
  <c r="C164" i="38"/>
  <c r="Q164" i="38"/>
  <c r="F164" i="38"/>
  <c r="D164" i="38"/>
  <c r="L164" i="38"/>
  <c r="G164" i="38"/>
  <c r="J164" i="38"/>
  <c r="R164" i="38"/>
  <c r="M151" i="38"/>
  <c r="N151" i="38"/>
  <c r="K151" i="38"/>
  <c r="L151" i="38"/>
  <c r="O151" i="38"/>
  <c r="I151" i="38"/>
  <c r="P151" i="38"/>
  <c r="G151" i="38"/>
  <c r="H151" i="38"/>
  <c r="J151" i="38"/>
  <c r="F151" i="38"/>
  <c r="B151" i="38"/>
  <c r="R151" i="38"/>
  <c r="D151" i="38"/>
  <c r="C151" i="38"/>
  <c r="Q151" i="38"/>
  <c r="O134" i="38"/>
  <c r="L134" i="38"/>
  <c r="M134" i="38"/>
  <c r="K134" i="38"/>
  <c r="P134" i="38"/>
  <c r="N134" i="38"/>
  <c r="H134" i="38"/>
  <c r="I134" i="38"/>
  <c r="G134" i="38"/>
  <c r="J134" i="38"/>
  <c r="Q134" i="38"/>
  <c r="R134" i="38"/>
  <c r="C134" i="38"/>
  <c r="F134" i="38"/>
  <c r="D134" i="38"/>
  <c r="B134" i="38"/>
  <c r="O63" i="40"/>
  <c r="P63" i="40"/>
  <c r="Q63" i="40"/>
  <c r="R63" i="40"/>
  <c r="J63" i="40"/>
  <c r="K63" i="40"/>
  <c r="L63" i="40"/>
  <c r="N63" i="40"/>
  <c r="G63" i="40"/>
  <c r="I63" i="40"/>
  <c r="D63" i="40"/>
  <c r="M63" i="40"/>
  <c r="H63" i="40"/>
  <c r="F63" i="40"/>
  <c r="C63" i="40"/>
  <c r="B63" i="40"/>
  <c r="O45" i="38"/>
  <c r="M45" i="38"/>
  <c r="P45" i="38"/>
  <c r="K45" i="38"/>
  <c r="L45" i="38"/>
  <c r="N45" i="38"/>
  <c r="I45" i="38"/>
  <c r="G45" i="38"/>
  <c r="H45" i="38"/>
  <c r="J45" i="38"/>
  <c r="F45" i="38"/>
  <c r="Q45" i="38"/>
  <c r="D45" i="38"/>
  <c r="R45" i="38"/>
  <c r="C45" i="38"/>
  <c r="B45" i="38"/>
  <c r="M101" i="38"/>
  <c r="L101" i="38"/>
  <c r="N101" i="38"/>
  <c r="K101" i="38"/>
  <c r="P101" i="38"/>
  <c r="I101" i="38"/>
  <c r="H101" i="38"/>
  <c r="J101" i="38"/>
  <c r="G101" i="38"/>
  <c r="F101" i="38"/>
  <c r="D101" i="38"/>
  <c r="B101" i="38"/>
  <c r="C101" i="38"/>
  <c r="R101" i="38"/>
  <c r="Q101" i="38"/>
  <c r="O101" i="38"/>
  <c r="O129" i="38"/>
  <c r="P129" i="38"/>
  <c r="L129" i="38"/>
  <c r="M129" i="38"/>
  <c r="K129" i="38"/>
  <c r="N129" i="38"/>
  <c r="H129" i="38"/>
  <c r="I129" i="38"/>
  <c r="G129" i="38"/>
  <c r="F129" i="38"/>
  <c r="J129" i="38"/>
  <c r="D129" i="38"/>
  <c r="C129" i="38"/>
  <c r="B129" i="38"/>
  <c r="R129" i="38"/>
  <c r="Q129" i="38"/>
  <c r="O32" i="38"/>
  <c r="L32" i="38"/>
  <c r="P32" i="38"/>
  <c r="M32" i="38"/>
  <c r="K32" i="38"/>
  <c r="N32" i="38"/>
  <c r="H32" i="38"/>
  <c r="I32" i="38"/>
  <c r="G32" i="38"/>
  <c r="J32" i="38"/>
  <c r="R32" i="38"/>
  <c r="F32" i="38"/>
  <c r="D32" i="38"/>
  <c r="B32" i="38"/>
  <c r="C32" i="38"/>
  <c r="Q32" i="38"/>
  <c r="K95" i="38"/>
  <c r="L95" i="38"/>
  <c r="P95" i="38"/>
  <c r="O95" i="38"/>
  <c r="I95" i="38"/>
  <c r="G95" i="38"/>
  <c r="H95" i="38"/>
  <c r="J95" i="38"/>
  <c r="N95" i="38"/>
  <c r="M95" i="38"/>
  <c r="D95" i="38"/>
  <c r="C95" i="38"/>
  <c r="R95" i="38"/>
  <c r="B95" i="38"/>
  <c r="Q95" i="38"/>
  <c r="F95" i="38"/>
  <c r="L136" i="38"/>
  <c r="M136" i="38"/>
  <c r="P136" i="38"/>
  <c r="K136" i="38"/>
  <c r="I136" i="38"/>
  <c r="G136" i="38"/>
  <c r="R136" i="38"/>
  <c r="N136" i="38"/>
  <c r="B136" i="38"/>
  <c r="D136" i="38"/>
  <c r="F136" i="38"/>
  <c r="Q136" i="38"/>
  <c r="O136" i="38"/>
  <c r="H136" i="38"/>
  <c r="J136" i="38"/>
  <c r="C136" i="38"/>
  <c r="O99" i="38"/>
  <c r="M99" i="38"/>
  <c r="K99" i="38"/>
  <c r="L99" i="38"/>
  <c r="N99" i="38"/>
  <c r="I99" i="38"/>
  <c r="G99" i="38"/>
  <c r="H99" i="38"/>
  <c r="J99" i="38"/>
  <c r="B99" i="38"/>
  <c r="F99" i="38"/>
  <c r="R99" i="38"/>
  <c r="C99" i="38"/>
  <c r="P99" i="38"/>
  <c r="D99" i="38"/>
  <c r="Q99" i="38"/>
  <c r="M38" i="38"/>
  <c r="K38" i="38"/>
  <c r="P38" i="38"/>
  <c r="N38" i="38"/>
  <c r="O38" i="38"/>
  <c r="I38" i="38"/>
  <c r="G38" i="38"/>
  <c r="D38" i="38"/>
  <c r="J38" i="38"/>
  <c r="R38" i="38"/>
  <c r="Q38" i="38"/>
  <c r="L38" i="38"/>
  <c r="B38" i="38"/>
  <c r="F38" i="38"/>
  <c r="H38" i="38"/>
  <c r="C38" i="38"/>
  <c r="O133" i="38"/>
  <c r="P133" i="38"/>
  <c r="M133" i="38"/>
  <c r="L133" i="38"/>
  <c r="N133" i="38"/>
  <c r="K133" i="38"/>
  <c r="H133" i="38"/>
  <c r="I133" i="38"/>
  <c r="D133" i="38"/>
  <c r="J133" i="38"/>
  <c r="F133" i="38"/>
  <c r="G133" i="38"/>
  <c r="R133" i="38"/>
  <c r="C133" i="38"/>
  <c r="Q133" i="38"/>
  <c r="B133" i="38"/>
  <c r="O102" i="38"/>
  <c r="P102" i="38"/>
  <c r="M102" i="38"/>
  <c r="K102" i="38"/>
  <c r="I102" i="38"/>
  <c r="N102" i="38"/>
  <c r="L102" i="38"/>
  <c r="R102" i="38"/>
  <c r="H102" i="38"/>
  <c r="G102" i="38"/>
  <c r="D102" i="38"/>
  <c r="J102" i="38"/>
  <c r="C102" i="38"/>
  <c r="Q102" i="38"/>
  <c r="B102" i="38"/>
  <c r="F102" i="38"/>
  <c r="O50" i="38"/>
  <c r="P50" i="38"/>
  <c r="M50" i="38"/>
  <c r="N50" i="38"/>
  <c r="I50" i="38"/>
  <c r="L50" i="38"/>
  <c r="J50" i="38"/>
  <c r="Q50" i="38"/>
  <c r="R50" i="38"/>
  <c r="K50" i="38"/>
  <c r="F50" i="38"/>
  <c r="C50" i="38"/>
  <c r="D50" i="38"/>
  <c r="H50" i="38"/>
  <c r="B50" i="38"/>
  <c r="G50" i="38"/>
  <c r="M29" i="38"/>
  <c r="O29" i="38"/>
  <c r="K29" i="38"/>
  <c r="P29" i="38"/>
  <c r="L29" i="38"/>
  <c r="N29" i="38"/>
  <c r="I29" i="38"/>
  <c r="G29" i="38"/>
  <c r="H29" i="38"/>
  <c r="J29" i="38"/>
  <c r="C29" i="38"/>
  <c r="R29" i="38"/>
  <c r="B29" i="38"/>
  <c r="F29" i="38"/>
  <c r="Q29" i="38"/>
  <c r="D29" i="38"/>
  <c r="M171" i="38"/>
  <c r="N171" i="38"/>
  <c r="O171" i="38"/>
  <c r="K171" i="38"/>
  <c r="P171" i="38"/>
  <c r="L171" i="38"/>
  <c r="I171" i="38"/>
  <c r="J171" i="38"/>
  <c r="G171" i="38"/>
  <c r="H171" i="38"/>
  <c r="F171" i="38"/>
  <c r="D171" i="38"/>
  <c r="R171" i="38"/>
  <c r="Q171" i="38"/>
  <c r="B171" i="38"/>
  <c r="C171" i="38"/>
  <c r="P159" i="38"/>
  <c r="K159" i="38"/>
  <c r="O159" i="38"/>
  <c r="L159" i="38"/>
  <c r="G159" i="38"/>
  <c r="N159" i="38"/>
  <c r="C159" i="38"/>
  <c r="I159" i="38"/>
  <c r="F159" i="38"/>
  <c r="R159" i="38"/>
  <c r="M159" i="38"/>
  <c r="Q159" i="38"/>
  <c r="B159" i="38"/>
  <c r="H159" i="38"/>
  <c r="J159" i="38"/>
  <c r="D159" i="38"/>
  <c r="P182" i="38"/>
  <c r="K182" i="38"/>
  <c r="N182" i="38"/>
  <c r="I182" i="38"/>
  <c r="L182" i="38"/>
  <c r="B182" i="38"/>
  <c r="Q182" i="38"/>
  <c r="F182" i="38"/>
  <c r="C182" i="38"/>
  <c r="D182" i="38"/>
  <c r="H182" i="38"/>
  <c r="G182" i="38"/>
  <c r="J182" i="38"/>
  <c r="O182" i="38"/>
  <c r="M182" i="38"/>
  <c r="R182" i="38"/>
  <c r="M172" i="38"/>
  <c r="K172" i="38"/>
  <c r="H172" i="38"/>
  <c r="I172" i="38"/>
  <c r="G172" i="38"/>
  <c r="L172" i="38"/>
  <c r="J172" i="38"/>
  <c r="O172" i="38"/>
  <c r="P172" i="38"/>
  <c r="D172" i="38"/>
  <c r="C172" i="38"/>
  <c r="Q172" i="38"/>
  <c r="F172" i="38"/>
  <c r="R172" i="38"/>
  <c r="B172" i="38"/>
  <c r="N172" i="38"/>
  <c r="P191" i="38"/>
  <c r="O191" i="38"/>
  <c r="L191" i="38"/>
  <c r="K191" i="38"/>
  <c r="H191" i="38"/>
  <c r="M191" i="38"/>
  <c r="R191" i="38"/>
  <c r="B191" i="38"/>
  <c r="Q191" i="38"/>
  <c r="D191" i="38"/>
  <c r="G191" i="38"/>
  <c r="F191" i="38"/>
  <c r="I191" i="38"/>
  <c r="N191" i="38"/>
  <c r="J191" i="38"/>
  <c r="C191" i="38"/>
  <c r="O153" i="38"/>
  <c r="M153" i="38"/>
  <c r="K153" i="38"/>
  <c r="L153" i="38"/>
  <c r="N153" i="38"/>
  <c r="I153" i="38"/>
  <c r="P153" i="38"/>
  <c r="G153" i="38"/>
  <c r="H153" i="38"/>
  <c r="J153" i="38"/>
  <c r="C153" i="38"/>
  <c r="F153" i="38"/>
  <c r="R153" i="38"/>
  <c r="B153" i="38"/>
  <c r="D153" i="38"/>
  <c r="Q153" i="38"/>
  <c r="P163" i="38"/>
  <c r="K163" i="38"/>
  <c r="O163" i="38"/>
  <c r="L163" i="38"/>
  <c r="G163" i="38"/>
  <c r="N163" i="38"/>
  <c r="D163" i="38"/>
  <c r="C163" i="38"/>
  <c r="R163" i="38"/>
  <c r="B163" i="38"/>
  <c r="I163" i="38"/>
  <c r="Q163" i="38"/>
  <c r="H163" i="38"/>
  <c r="F163" i="38"/>
  <c r="M163" i="38"/>
  <c r="J163" i="38"/>
  <c r="M27" i="38"/>
  <c r="N27" i="38"/>
  <c r="K27" i="38"/>
  <c r="L27" i="38"/>
  <c r="I27" i="38"/>
  <c r="J27" i="38"/>
  <c r="O27" i="38"/>
  <c r="G27" i="38"/>
  <c r="P27" i="38"/>
  <c r="H27" i="38"/>
  <c r="D27" i="38"/>
  <c r="Q27" i="38"/>
  <c r="C27" i="38"/>
  <c r="R27" i="38"/>
  <c r="B27" i="38"/>
  <c r="F27" i="38"/>
  <c r="P117" i="38"/>
  <c r="L117" i="38"/>
  <c r="N117" i="38"/>
  <c r="H117" i="38"/>
  <c r="K117" i="38"/>
  <c r="Q117" i="38"/>
  <c r="I117" i="38"/>
  <c r="F117" i="38"/>
  <c r="D117" i="38"/>
  <c r="R117" i="38"/>
  <c r="O117" i="38"/>
  <c r="C117" i="38"/>
  <c r="J117" i="38"/>
  <c r="M117" i="38"/>
  <c r="G117" i="38"/>
  <c r="B117" i="38"/>
  <c r="P85" i="38"/>
  <c r="O85" i="38"/>
  <c r="L85" i="38"/>
  <c r="M85" i="38"/>
  <c r="N85" i="38"/>
  <c r="K85" i="38"/>
  <c r="H85" i="38"/>
  <c r="I85" i="38"/>
  <c r="J85" i="38"/>
  <c r="F85" i="38"/>
  <c r="G85" i="38"/>
  <c r="D85" i="38"/>
  <c r="C85" i="38"/>
  <c r="B85" i="38"/>
  <c r="R85" i="38"/>
  <c r="Q85" i="38"/>
  <c r="P132" i="38"/>
  <c r="M132" i="38"/>
  <c r="O132" i="38"/>
  <c r="L132" i="38"/>
  <c r="N132" i="38"/>
  <c r="K132" i="38"/>
  <c r="I132" i="38"/>
  <c r="Q132" i="38"/>
  <c r="F132" i="38"/>
  <c r="D132" i="38"/>
  <c r="C132" i="38"/>
  <c r="B132" i="38"/>
  <c r="H132" i="38"/>
  <c r="G132" i="38"/>
  <c r="J132" i="38"/>
  <c r="R132" i="38"/>
  <c r="P165" i="38"/>
  <c r="L165" i="38"/>
  <c r="O165" i="38"/>
  <c r="M165" i="38"/>
  <c r="H165" i="38"/>
  <c r="N165" i="38"/>
  <c r="Q165" i="38"/>
  <c r="R165" i="38"/>
  <c r="B165" i="38"/>
  <c r="D165" i="38"/>
  <c r="I165" i="38"/>
  <c r="F165" i="38"/>
  <c r="J165" i="38"/>
  <c r="C165" i="38"/>
  <c r="G165" i="38"/>
  <c r="K165" i="38"/>
  <c r="O111" i="38"/>
  <c r="P111" i="38"/>
  <c r="M111" i="38"/>
  <c r="K111" i="38"/>
  <c r="L111" i="38"/>
  <c r="N111" i="38"/>
  <c r="G111" i="38"/>
  <c r="Q111" i="38"/>
  <c r="D111" i="38"/>
  <c r="C111" i="38"/>
  <c r="R111" i="38"/>
  <c r="I111" i="38"/>
  <c r="B111" i="38"/>
  <c r="H111" i="38"/>
  <c r="F111" i="38"/>
  <c r="J111" i="38"/>
  <c r="O59" i="38"/>
  <c r="P59" i="38"/>
  <c r="M59" i="38"/>
  <c r="N59" i="38"/>
  <c r="L59" i="38"/>
  <c r="J59" i="38"/>
  <c r="K59" i="38"/>
  <c r="H59" i="38"/>
  <c r="D59" i="38"/>
  <c r="Q59" i="38"/>
  <c r="R59" i="38"/>
  <c r="B59" i="38"/>
  <c r="C59" i="38"/>
  <c r="I59" i="38"/>
  <c r="F59" i="38"/>
  <c r="G59" i="38"/>
  <c r="O162" i="38"/>
  <c r="P162" i="38"/>
  <c r="M162" i="38"/>
  <c r="K162" i="38"/>
  <c r="H162" i="38"/>
  <c r="I162" i="38"/>
  <c r="L162" i="38"/>
  <c r="G162" i="38"/>
  <c r="N162" i="38"/>
  <c r="J162" i="38"/>
  <c r="F162" i="38"/>
  <c r="D162" i="38"/>
  <c r="Q162" i="38"/>
  <c r="B162" i="38"/>
  <c r="C162" i="38"/>
  <c r="R162" i="38"/>
  <c r="O125" i="38"/>
  <c r="M125" i="38"/>
  <c r="K125" i="38"/>
  <c r="L125" i="38"/>
  <c r="N125" i="38"/>
  <c r="P125" i="38"/>
  <c r="I125" i="38"/>
  <c r="G125" i="38"/>
  <c r="H125" i="38"/>
  <c r="J125" i="38"/>
  <c r="D125" i="38"/>
  <c r="R125" i="38"/>
  <c r="C125" i="38"/>
  <c r="Q125" i="38"/>
  <c r="B125" i="38"/>
  <c r="F125" i="38"/>
  <c r="M83" i="38"/>
  <c r="K83" i="38"/>
  <c r="L83" i="38"/>
  <c r="N83" i="38"/>
  <c r="P83" i="38"/>
  <c r="I83" i="38"/>
  <c r="G83" i="38"/>
  <c r="H83" i="38"/>
  <c r="J83" i="38"/>
  <c r="O83" i="38"/>
  <c r="F83" i="38"/>
  <c r="D83" i="38"/>
  <c r="C83" i="38"/>
  <c r="B83" i="38"/>
  <c r="R83" i="38"/>
  <c r="Q83" i="38"/>
  <c r="O31" i="38"/>
  <c r="P31" i="38"/>
  <c r="K31" i="38"/>
  <c r="M31" i="38"/>
  <c r="N31" i="38"/>
  <c r="G31" i="38"/>
  <c r="L31" i="38"/>
  <c r="C31" i="38"/>
  <c r="R31" i="38"/>
  <c r="Q31" i="38"/>
  <c r="I31" i="38"/>
  <c r="F31" i="38"/>
  <c r="H31" i="38"/>
  <c r="J31" i="38"/>
  <c r="D31" i="38"/>
  <c r="B31" i="38"/>
  <c r="P179" i="38"/>
  <c r="K179" i="38"/>
  <c r="M179" i="38"/>
  <c r="L179" i="38"/>
  <c r="N179" i="38"/>
  <c r="O179" i="38"/>
  <c r="G179" i="38"/>
  <c r="I179" i="38"/>
  <c r="R179" i="38"/>
  <c r="H179" i="38"/>
  <c r="B179" i="38"/>
  <c r="J179" i="38"/>
  <c r="Q179" i="38"/>
  <c r="F179" i="38"/>
  <c r="C179" i="38"/>
  <c r="D179" i="38"/>
  <c r="O78" i="38"/>
  <c r="L78" i="38"/>
  <c r="M78" i="38"/>
  <c r="K78" i="38"/>
  <c r="N78" i="38"/>
  <c r="H78" i="38"/>
  <c r="I78" i="38"/>
  <c r="G78" i="38"/>
  <c r="J78" i="38"/>
  <c r="P78" i="38"/>
  <c r="Q78" i="38"/>
  <c r="R78" i="38"/>
  <c r="F78" i="38"/>
  <c r="D78" i="38"/>
  <c r="C78" i="38"/>
  <c r="B78" i="38"/>
  <c r="O21" i="38"/>
  <c r="M21" i="38"/>
  <c r="L21" i="38"/>
  <c r="P21" i="38"/>
  <c r="N21" i="38"/>
  <c r="K21" i="38"/>
  <c r="I21" i="38"/>
  <c r="H21" i="38"/>
  <c r="J21" i="38"/>
  <c r="G21" i="38"/>
  <c r="B21" i="38"/>
  <c r="C21" i="38"/>
  <c r="Q21" i="38"/>
  <c r="F21" i="38"/>
  <c r="D21" i="38"/>
  <c r="R21" i="38"/>
  <c r="O119" i="38"/>
  <c r="M119" i="38"/>
  <c r="K119" i="38"/>
  <c r="N119" i="38"/>
  <c r="L119" i="38"/>
  <c r="I119" i="38"/>
  <c r="G119" i="38"/>
  <c r="J119" i="38"/>
  <c r="H119" i="38"/>
  <c r="B119" i="38"/>
  <c r="F119" i="38"/>
  <c r="C119" i="38"/>
  <c r="Q119" i="38"/>
  <c r="D119" i="38"/>
  <c r="P119" i="38"/>
  <c r="R119" i="38"/>
  <c r="K130" i="40"/>
  <c r="M130" i="40"/>
  <c r="N130" i="40"/>
  <c r="L130" i="40"/>
  <c r="Q130" i="40"/>
  <c r="R130" i="40"/>
  <c r="O130" i="40"/>
  <c r="I130" i="40"/>
  <c r="J130" i="40"/>
  <c r="G130" i="40"/>
  <c r="D130" i="40"/>
  <c r="H130" i="40"/>
  <c r="F130" i="40"/>
  <c r="B130" i="40"/>
  <c r="C130" i="40"/>
  <c r="P130" i="40"/>
  <c r="P147" i="38"/>
  <c r="K147" i="38"/>
  <c r="L147" i="38"/>
  <c r="O147" i="38"/>
  <c r="N147" i="38"/>
  <c r="G147" i="38"/>
  <c r="H147" i="38"/>
  <c r="F147" i="38"/>
  <c r="B147" i="38"/>
  <c r="J147" i="38"/>
  <c r="Q147" i="38"/>
  <c r="D147" i="38"/>
  <c r="M147" i="38"/>
  <c r="C147" i="38"/>
  <c r="R147" i="38"/>
  <c r="I147" i="38"/>
  <c r="P108" i="39"/>
  <c r="J108" i="39"/>
  <c r="L108" i="39"/>
  <c r="B108" i="39"/>
  <c r="M108" i="39"/>
  <c r="N108" i="39"/>
  <c r="H108" i="39"/>
  <c r="F108" i="39"/>
  <c r="I108" i="39"/>
  <c r="D108" i="39"/>
  <c r="R108" i="39"/>
  <c r="Q108" i="39"/>
  <c r="C108" i="39"/>
  <c r="K108" i="39"/>
  <c r="O108" i="39"/>
  <c r="G108" i="39"/>
  <c r="O24" i="38"/>
  <c r="L24" i="38"/>
  <c r="M24" i="38"/>
  <c r="N24" i="38"/>
  <c r="K24" i="38"/>
  <c r="H24" i="38"/>
  <c r="P24" i="38"/>
  <c r="I24" i="38"/>
  <c r="J24" i="38"/>
  <c r="G24" i="38"/>
  <c r="C24" i="38"/>
  <c r="B24" i="38"/>
  <c r="Q24" i="38"/>
  <c r="R24" i="38"/>
  <c r="F24" i="38"/>
  <c r="D24" i="38"/>
  <c r="M53" i="38"/>
  <c r="L53" i="38"/>
  <c r="N53" i="38"/>
  <c r="K53" i="38"/>
  <c r="I53" i="38"/>
  <c r="H53" i="38"/>
  <c r="J53" i="38"/>
  <c r="G53" i="38"/>
  <c r="P53" i="38"/>
  <c r="O53" i="38"/>
  <c r="F53" i="38"/>
  <c r="D53" i="38"/>
  <c r="C53" i="38"/>
  <c r="R53" i="38"/>
  <c r="B53" i="38"/>
  <c r="Q53" i="38"/>
  <c r="K98" i="38"/>
  <c r="O98" i="38"/>
  <c r="N98" i="38"/>
  <c r="P98" i="38"/>
  <c r="I98" i="38"/>
  <c r="L98" i="38"/>
  <c r="H98" i="38"/>
  <c r="D98" i="38"/>
  <c r="M98" i="38"/>
  <c r="G98" i="38"/>
  <c r="R98" i="38"/>
  <c r="J98" i="38"/>
  <c r="B98" i="38"/>
  <c r="C98" i="38"/>
  <c r="Q98" i="38"/>
  <c r="F98" i="38"/>
  <c r="O80" i="38"/>
  <c r="P80" i="38"/>
  <c r="L80" i="38"/>
  <c r="M80" i="38"/>
  <c r="K80" i="38"/>
  <c r="N80" i="38"/>
  <c r="I80" i="38"/>
  <c r="B80" i="38"/>
  <c r="H80" i="38"/>
  <c r="G80" i="38"/>
  <c r="C80" i="38"/>
  <c r="J80" i="38"/>
  <c r="R80" i="38"/>
  <c r="F80" i="38"/>
  <c r="Q80" i="38"/>
  <c r="D80" i="38"/>
  <c r="O113" i="38"/>
  <c r="P113" i="38"/>
  <c r="K113" i="38"/>
  <c r="M113" i="38"/>
  <c r="L113" i="38"/>
  <c r="N113" i="38"/>
  <c r="H113" i="38"/>
  <c r="Q113" i="38"/>
  <c r="I113" i="38"/>
  <c r="C113" i="38"/>
  <c r="G113" i="38"/>
  <c r="R113" i="38"/>
  <c r="J113" i="38"/>
  <c r="B113" i="38"/>
  <c r="F113" i="38"/>
  <c r="D113" i="38"/>
  <c r="P127" i="38"/>
  <c r="K127" i="38"/>
  <c r="O127" i="38"/>
  <c r="L127" i="38"/>
  <c r="G127" i="38"/>
  <c r="N127" i="38"/>
  <c r="C127" i="38"/>
  <c r="R127" i="38"/>
  <c r="F127" i="38"/>
  <c r="M127" i="38"/>
  <c r="B127" i="38"/>
  <c r="Q127" i="38"/>
  <c r="I127" i="38"/>
  <c r="H127" i="38"/>
  <c r="J127" i="38"/>
  <c r="D127" i="38"/>
  <c r="P169" i="38"/>
  <c r="K169" i="38"/>
  <c r="O169" i="38"/>
  <c r="M169" i="38"/>
  <c r="L169" i="38"/>
  <c r="G169" i="38"/>
  <c r="C169" i="38"/>
  <c r="J169" i="38"/>
  <c r="F169" i="38"/>
  <c r="R169" i="38"/>
  <c r="N169" i="38"/>
  <c r="I169" i="38"/>
  <c r="Q169" i="38"/>
  <c r="H169" i="38"/>
  <c r="B169" i="38"/>
  <c r="D169" i="38"/>
  <c r="O192" i="38"/>
  <c r="P192" i="38"/>
  <c r="K192" i="38"/>
  <c r="H192" i="38"/>
  <c r="M192" i="38"/>
  <c r="N192" i="38"/>
  <c r="G192" i="38"/>
  <c r="L192" i="38"/>
  <c r="I192" i="38"/>
  <c r="Q192" i="38"/>
  <c r="B192" i="38"/>
  <c r="D192" i="38"/>
  <c r="F192" i="38"/>
  <c r="R192" i="38"/>
  <c r="C192" i="38"/>
  <c r="J192" i="38"/>
  <c r="O106" i="38"/>
  <c r="P106" i="38"/>
  <c r="L106" i="38"/>
  <c r="M106" i="38"/>
  <c r="K106" i="38"/>
  <c r="N106" i="38"/>
  <c r="I106" i="38"/>
  <c r="G106" i="38"/>
  <c r="D106" i="38"/>
  <c r="J106" i="38"/>
  <c r="Q106" i="38"/>
  <c r="F106" i="38"/>
  <c r="R106" i="38"/>
  <c r="C106" i="38"/>
  <c r="B106" i="38"/>
  <c r="H106" i="38"/>
  <c r="O41" i="38"/>
  <c r="M41" i="38"/>
  <c r="K41" i="38"/>
  <c r="L41" i="38"/>
  <c r="N41" i="38"/>
  <c r="I41" i="38"/>
  <c r="G41" i="38"/>
  <c r="P41" i="38"/>
  <c r="H41" i="38"/>
  <c r="J41" i="38"/>
  <c r="B41" i="38"/>
  <c r="Q41" i="38"/>
  <c r="F41" i="38"/>
  <c r="C41" i="38"/>
  <c r="D41" i="38"/>
  <c r="R41" i="38"/>
  <c r="L22" i="38"/>
  <c r="O22" i="38"/>
  <c r="M22" i="38"/>
  <c r="P22" i="38"/>
  <c r="K22" i="38"/>
  <c r="N22" i="38"/>
  <c r="H22" i="38"/>
  <c r="I22" i="38"/>
  <c r="G22" i="38"/>
  <c r="J22" i="38"/>
  <c r="R22" i="38"/>
  <c r="B22" i="38"/>
  <c r="Q22" i="38"/>
  <c r="D22" i="38"/>
  <c r="F22" i="38"/>
  <c r="C22" i="38"/>
  <c r="O105" i="38"/>
  <c r="M105" i="38"/>
  <c r="K105" i="38"/>
  <c r="L105" i="38"/>
  <c r="N105" i="38"/>
  <c r="I105" i="38"/>
  <c r="G105" i="38"/>
  <c r="H105" i="38"/>
  <c r="J105" i="38"/>
  <c r="P105" i="38"/>
  <c r="C105" i="38"/>
  <c r="D105" i="38"/>
  <c r="R105" i="38"/>
  <c r="Q105" i="38"/>
  <c r="B105" i="38"/>
  <c r="F105" i="38"/>
  <c r="O188" i="38"/>
  <c r="P188" i="38"/>
  <c r="J188" i="38"/>
  <c r="G188" i="38"/>
  <c r="H188" i="38"/>
  <c r="I188" i="38"/>
  <c r="L188" i="38"/>
  <c r="B188" i="38"/>
  <c r="K188" i="38"/>
  <c r="D188" i="38"/>
  <c r="R188" i="38"/>
  <c r="N188" i="38"/>
  <c r="M188" i="38"/>
  <c r="C188" i="38"/>
  <c r="F188" i="38"/>
  <c r="Q188" i="38"/>
  <c r="O187" i="38"/>
  <c r="K187" i="38"/>
  <c r="P187" i="38"/>
  <c r="L187" i="38"/>
  <c r="M187" i="38"/>
  <c r="N187" i="38"/>
  <c r="G187" i="38"/>
  <c r="H187" i="38"/>
  <c r="I187" i="38"/>
  <c r="J187" i="38"/>
  <c r="Q187" i="38"/>
  <c r="F187" i="38"/>
  <c r="C187" i="38"/>
  <c r="R187" i="38"/>
  <c r="D187" i="38"/>
  <c r="B187" i="38"/>
  <c r="O77" i="38"/>
  <c r="M77" i="38"/>
  <c r="K77" i="38"/>
  <c r="L77" i="38"/>
  <c r="N77" i="38"/>
  <c r="P77" i="38"/>
  <c r="I77" i="38"/>
  <c r="G77" i="38"/>
  <c r="H77" i="38"/>
  <c r="J77" i="38"/>
  <c r="B77" i="38"/>
  <c r="Q77" i="38"/>
  <c r="F77" i="38"/>
  <c r="D77" i="38"/>
  <c r="R77" i="38"/>
  <c r="C77" i="38"/>
  <c r="P33" i="38"/>
  <c r="O33" i="38"/>
  <c r="K33" i="38"/>
  <c r="M33" i="38"/>
  <c r="N33" i="38"/>
  <c r="G33" i="38"/>
  <c r="L33" i="38"/>
  <c r="D33" i="38"/>
  <c r="H33" i="38"/>
  <c r="C33" i="38"/>
  <c r="I33" i="38"/>
  <c r="R33" i="38"/>
  <c r="J33" i="38"/>
  <c r="B33" i="38"/>
  <c r="F33" i="38"/>
  <c r="Q33" i="38"/>
  <c r="M158" i="39"/>
  <c r="H158" i="39"/>
  <c r="O158" i="39"/>
  <c r="D158" i="39"/>
  <c r="R158" i="39"/>
  <c r="L158" i="39"/>
  <c r="P158" i="39"/>
  <c r="I158" i="39"/>
  <c r="B158" i="39"/>
  <c r="N158" i="39"/>
  <c r="F158" i="39"/>
  <c r="G158" i="39"/>
  <c r="Q158" i="39"/>
  <c r="C158" i="39"/>
  <c r="K158" i="39"/>
  <c r="J158" i="39"/>
  <c r="P94" i="38"/>
  <c r="M94" i="38"/>
  <c r="K94" i="38"/>
  <c r="I94" i="38"/>
  <c r="N94" i="38"/>
  <c r="R94" i="38"/>
  <c r="H94" i="38"/>
  <c r="B94" i="38"/>
  <c r="Q94" i="38"/>
  <c r="F94" i="38"/>
  <c r="L94" i="38"/>
  <c r="D94" i="38"/>
  <c r="O94" i="38"/>
  <c r="G94" i="38"/>
  <c r="J94" i="38"/>
  <c r="C94" i="38"/>
  <c r="P146" i="38"/>
  <c r="O146" i="38"/>
  <c r="H146" i="38"/>
  <c r="I146" i="38"/>
  <c r="G146" i="38"/>
  <c r="J146" i="38"/>
  <c r="M146" i="38"/>
  <c r="R146" i="38"/>
  <c r="D146" i="38"/>
  <c r="B146" i="38"/>
  <c r="L146" i="38"/>
  <c r="Q146" i="38"/>
  <c r="K146" i="38"/>
  <c r="F146" i="38"/>
  <c r="N146" i="38"/>
  <c r="C146" i="38"/>
  <c r="O144" i="38"/>
  <c r="M144" i="38"/>
  <c r="K144" i="38"/>
  <c r="P144" i="38"/>
  <c r="H144" i="38"/>
  <c r="I144" i="38"/>
  <c r="L144" i="38"/>
  <c r="G144" i="38"/>
  <c r="N144" i="38"/>
  <c r="J144" i="38"/>
  <c r="Q144" i="38"/>
  <c r="R144" i="38"/>
  <c r="F144" i="38"/>
  <c r="D144" i="38"/>
  <c r="C144" i="38"/>
  <c r="B144" i="38"/>
  <c r="O92" i="38"/>
  <c r="P92" i="38"/>
  <c r="L92" i="38"/>
  <c r="M92" i="38"/>
  <c r="K92" i="38"/>
  <c r="N92" i="38"/>
  <c r="I92" i="38"/>
  <c r="D92" i="38"/>
  <c r="R92" i="38"/>
  <c r="F92" i="38"/>
  <c r="B92" i="38"/>
  <c r="H92" i="38"/>
  <c r="C92" i="38"/>
  <c r="G92" i="38"/>
  <c r="J92" i="38"/>
  <c r="Q92" i="38"/>
  <c r="P173" i="38"/>
  <c r="O173" i="38"/>
  <c r="K173" i="38"/>
  <c r="M173" i="38"/>
  <c r="G173" i="38"/>
  <c r="L173" i="38"/>
  <c r="D173" i="38"/>
  <c r="N173" i="38"/>
  <c r="C173" i="38"/>
  <c r="R173" i="38"/>
  <c r="F173" i="38"/>
  <c r="I173" i="38"/>
  <c r="B173" i="38"/>
  <c r="H173" i="38"/>
  <c r="J173" i="38"/>
  <c r="Q173" i="38"/>
  <c r="L170" i="38"/>
  <c r="M170" i="38"/>
  <c r="K170" i="38"/>
  <c r="N170" i="38"/>
  <c r="O170" i="38"/>
  <c r="I170" i="38"/>
  <c r="J170" i="38"/>
  <c r="R170" i="38"/>
  <c r="P170" i="38"/>
  <c r="B170" i="38"/>
  <c r="Q170" i="38"/>
  <c r="D170" i="38"/>
  <c r="H170" i="38"/>
  <c r="C170" i="38"/>
  <c r="G170" i="38"/>
  <c r="F170" i="38"/>
  <c r="O48" i="38"/>
  <c r="P48" i="38"/>
  <c r="M48" i="38"/>
  <c r="K48" i="38"/>
  <c r="H48" i="38"/>
  <c r="I48" i="38"/>
  <c r="G48" i="38"/>
  <c r="J48" i="38"/>
  <c r="N48" i="38"/>
  <c r="Q48" i="38"/>
  <c r="L48" i="38"/>
  <c r="R48" i="38"/>
  <c r="F48" i="38"/>
  <c r="D48" i="38"/>
  <c r="C48" i="38"/>
  <c r="B48" i="38"/>
  <c r="M36" i="38"/>
  <c r="N36" i="38"/>
  <c r="P36" i="38"/>
  <c r="H36" i="38"/>
  <c r="I36" i="38"/>
  <c r="J36" i="38"/>
  <c r="G36" i="38"/>
  <c r="K36" i="38"/>
  <c r="O36" i="38"/>
  <c r="D36" i="38"/>
  <c r="F36" i="38"/>
  <c r="B36" i="38"/>
  <c r="C36" i="38"/>
  <c r="R36" i="38"/>
  <c r="L36" i="38"/>
  <c r="Q36" i="38"/>
  <c r="O121" i="38"/>
  <c r="P121" i="38"/>
  <c r="M121" i="38"/>
  <c r="K121" i="38"/>
  <c r="L121" i="38"/>
  <c r="N121" i="38"/>
  <c r="G121" i="38"/>
  <c r="C121" i="38"/>
  <c r="F121" i="38"/>
  <c r="D121" i="38"/>
  <c r="I121" i="38"/>
  <c r="R121" i="38"/>
  <c r="H121" i="38"/>
  <c r="J121" i="38"/>
  <c r="Q121" i="38"/>
  <c r="B121" i="38"/>
  <c r="P181" i="38"/>
  <c r="L181" i="38"/>
  <c r="M181" i="38"/>
  <c r="O181" i="38"/>
  <c r="N181" i="38"/>
  <c r="H181" i="38"/>
  <c r="R181" i="38"/>
  <c r="B181" i="38"/>
  <c r="I181" i="38"/>
  <c r="Q181" i="38"/>
  <c r="D181" i="38"/>
  <c r="J181" i="38"/>
  <c r="F181" i="38"/>
  <c r="G181" i="38"/>
  <c r="K181" i="38"/>
  <c r="C181" i="38"/>
  <c r="O122" i="38"/>
  <c r="L122" i="38"/>
  <c r="M122" i="38"/>
  <c r="K122" i="38"/>
  <c r="P122" i="38"/>
  <c r="N122" i="38"/>
  <c r="H122" i="38"/>
  <c r="I122" i="38"/>
  <c r="G122" i="38"/>
  <c r="J122" i="38"/>
  <c r="Q122" i="38"/>
  <c r="F122" i="38"/>
  <c r="D122" i="38"/>
  <c r="R122" i="38"/>
  <c r="C122" i="38"/>
  <c r="B122" i="38"/>
  <c r="O71" i="38"/>
  <c r="M71" i="38"/>
  <c r="K71" i="38"/>
  <c r="L71" i="38"/>
  <c r="N71" i="38"/>
  <c r="I71" i="38"/>
  <c r="G71" i="38"/>
  <c r="J71" i="38"/>
  <c r="P71" i="38"/>
  <c r="H71" i="38"/>
  <c r="Q71" i="38"/>
  <c r="D71" i="38"/>
  <c r="R71" i="38"/>
  <c r="F71" i="38"/>
  <c r="C71" i="38"/>
  <c r="B71" i="38"/>
  <c r="P154" i="38"/>
  <c r="M154" i="38"/>
  <c r="K154" i="38"/>
  <c r="O154" i="38"/>
  <c r="H154" i="38"/>
  <c r="I154" i="38"/>
  <c r="G154" i="38"/>
  <c r="J154" i="38"/>
  <c r="L154" i="38"/>
  <c r="B154" i="38"/>
  <c r="D154" i="38"/>
  <c r="Q154" i="38"/>
  <c r="R154" i="38"/>
  <c r="N154" i="38"/>
  <c r="C154" i="38"/>
  <c r="F154" i="38"/>
  <c r="P109" i="38"/>
  <c r="K109" i="38"/>
  <c r="O109" i="38"/>
  <c r="M109" i="38"/>
  <c r="L109" i="38"/>
  <c r="N109" i="38"/>
  <c r="G109" i="38"/>
  <c r="I109" i="38"/>
  <c r="H109" i="38"/>
  <c r="F109" i="38"/>
  <c r="C109" i="38"/>
  <c r="J109" i="38"/>
  <c r="D109" i="38"/>
  <c r="B109" i="38"/>
  <c r="R109" i="38"/>
  <c r="Q109" i="38"/>
  <c r="P108" i="38"/>
  <c r="H108" i="38"/>
  <c r="I108" i="38"/>
  <c r="G108" i="38"/>
  <c r="J108" i="38"/>
  <c r="O108" i="38"/>
  <c r="M108" i="38"/>
  <c r="K108" i="38"/>
  <c r="F108" i="38"/>
  <c r="D108" i="38"/>
  <c r="C108" i="38"/>
  <c r="B108" i="38"/>
  <c r="R108" i="38"/>
  <c r="Q108" i="38"/>
  <c r="L108" i="38"/>
  <c r="N108" i="38"/>
  <c r="O100" i="38"/>
  <c r="P100" i="38"/>
  <c r="M100" i="38"/>
  <c r="N100" i="38"/>
  <c r="H100" i="38"/>
  <c r="I100" i="38"/>
  <c r="L100" i="38"/>
  <c r="J100" i="38"/>
  <c r="K100" i="38"/>
  <c r="G100" i="38"/>
  <c r="B100" i="38"/>
  <c r="F100" i="38"/>
  <c r="C100" i="38"/>
  <c r="Q100" i="38"/>
  <c r="D100" i="38"/>
  <c r="R100" i="38"/>
  <c r="P155" i="38"/>
  <c r="O155" i="38"/>
  <c r="N155" i="38"/>
  <c r="K155" i="38"/>
  <c r="L155" i="38"/>
  <c r="J155" i="38"/>
  <c r="G155" i="38"/>
  <c r="H155" i="38"/>
  <c r="R155" i="38"/>
  <c r="D155" i="38"/>
  <c r="C155" i="38"/>
  <c r="Q155" i="38"/>
  <c r="B155" i="38"/>
  <c r="I155" i="38"/>
  <c r="M155" i="38"/>
  <c r="F155" i="38"/>
  <c r="O157" i="38"/>
  <c r="P157" i="38"/>
  <c r="M157" i="38"/>
  <c r="K157" i="38"/>
  <c r="L157" i="38"/>
  <c r="N157" i="38"/>
  <c r="I157" i="38"/>
  <c r="G157" i="38"/>
  <c r="H157" i="38"/>
  <c r="J157" i="38"/>
  <c r="D157" i="38"/>
  <c r="C157" i="38"/>
  <c r="Q157" i="38"/>
  <c r="R157" i="38"/>
  <c r="B157" i="38"/>
  <c r="F157" i="38"/>
  <c r="O30" i="38"/>
  <c r="P30" i="38"/>
  <c r="M30" i="38"/>
  <c r="L30" i="38"/>
  <c r="K30" i="38"/>
  <c r="I30" i="38"/>
  <c r="N30" i="38"/>
  <c r="Q30" i="38"/>
  <c r="J30" i="38"/>
  <c r="R30" i="38"/>
  <c r="F30" i="38"/>
  <c r="H30" i="38"/>
  <c r="C30" i="38"/>
  <c r="G30" i="38"/>
  <c r="D30" i="38"/>
  <c r="B30" i="38"/>
  <c r="O116" i="38"/>
  <c r="L116" i="38"/>
  <c r="P116" i="38"/>
  <c r="M116" i="38"/>
  <c r="N116" i="38"/>
  <c r="K116" i="38"/>
  <c r="H116" i="38"/>
  <c r="I116" i="38"/>
  <c r="G116" i="38"/>
  <c r="J116" i="38"/>
  <c r="C116" i="38"/>
  <c r="R116" i="38"/>
  <c r="D116" i="38"/>
  <c r="B116" i="38"/>
  <c r="F116" i="38"/>
  <c r="Q116" i="38"/>
  <c r="O47" i="38"/>
  <c r="M47" i="38"/>
  <c r="P47" i="38"/>
  <c r="K47" i="38"/>
  <c r="L47" i="38"/>
  <c r="N47" i="38"/>
  <c r="I47" i="38"/>
  <c r="G47" i="38"/>
  <c r="H47" i="38"/>
  <c r="J47" i="38"/>
  <c r="Q47" i="38"/>
  <c r="F47" i="38"/>
  <c r="D47" i="38"/>
  <c r="R47" i="38"/>
  <c r="C47" i="38"/>
  <c r="B47" i="38"/>
  <c r="O82" i="38"/>
  <c r="L82" i="38"/>
  <c r="P82" i="38"/>
  <c r="M82" i="38"/>
  <c r="K82" i="38"/>
  <c r="N82" i="38"/>
  <c r="H82" i="38"/>
  <c r="I82" i="38"/>
  <c r="G82" i="38"/>
  <c r="J82" i="38"/>
  <c r="R82" i="38"/>
  <c r="Q82" i="38"/>
  <c r="B82" i="38"/>
  <c r="D82" i="38"/>
  <c r="F82" i="38"/>
  <c r="C82" i="38"/>
  <c r="O84" i="38"/>
  <c r="P84" i="38"/>
  <c r="M84" i="38"/>
  <c r="L84" i="38"/>
  <c r="N84" i="38"/>
  <c r="I84" i="38"/>
  <c r="C84" i="38"/>
  <c r="B84" i="38"/>
  <c r="F84" i="38"/>
  <c r="H84" i="38"/>
  <c r="D84" i="38"/>
  <c r="G84" i="38"/>
  <c r="J84" i="38"/>
  <c r="R84" i="38"/>
  <c r="K84" i="38"/>
  <c r="Q84" i="38"/>
  <c r="P123" i="38"/>
  <c r="N123" i="38"/>
  <c r="K123" i="38"/>
  <c r="L123" i="38"/>
  <c r="J123" i="38"/>
  <c r="H123" i="38"/>
  <c r="R123" i="38"/>
  <c r="O123" i="38"/>
  <c r="B123" i="38"/>
  <c r="Q123" i="38"/>
  <c r="F123" i="38"/>
  <c r="D123" i="38"/>
  <c r="I123" i="38"/>
  <c r="M123" i="38"/>
  <c r="C123" i="38"/>
  <c r="G123" i="38"/>
  <c r="P109" i="39"/>
  <c r="L109" i="39"/>
  <c r="H109" i="39"/>
  <c r="B109" i="39"/>
  <c r="J109" i="39"/>
  <c r="M109" i="39"/>
  <c r="K109" i="39"/>
  <c r="D109" i="39"/>
  <c r="I109" i="39"/>
  <c r="R109" i="39"/>
  <c r="C109" i="39"/>
  <c r="F109" i="39"/>
  <c r="N109" i="39"/>
  <c r="Q109" i="39"/>
  <c r="O109" i="39"/>
  <c r="G109" i="39"/>
  <c r="O161" i="38"/>
  <c r="P161" i="38"/>
  <c r="M161" i="38"/>
  <c r="L161" i="38"/>
  <c r="K161" i="38"/>
  <c r="N161" i="38"/>
  <c r="I161" i="38"/>
  <c r="H161" i="38"/>
  <c r="G161" i="38"/>
  <c r="J161" i="38"/>
  <c r="Q161" i="38"/>
  <c r="F161" i="38"/>
  <c r="C161" i="38"/>
  <c r="R161" i="38"/>
  <c r="D161" i="38"/>
  <c r="B161" i="38"/>
  <c r="P43" i="38"/>
  <c r="N43" i="38"/>
  <c r="O43" i="38"/>
  <c r="M43" i="38"/>
  <c r="J43" i="38"/>
  <c r="K43" i="38"/>
  <c r="D43" i="38"/>
  <c r="C43" i="38"/>
  <c r="Q43" i="38"/>
  <c r="F43" i="38"/>
  <c r="L43" i="38"/>
  <c r="I43" i="38"/>
  <c r="R43" i="38"/>
  <c r="G43" i="38"/>
  <c r="B43" i="38"/>
  <c r="H43" i="38"/>
  <c r="O150" i="38"/>
  <c r="M150" i="38"/>
  <c r="K150" i="38"/>
  <c r="P150" i="38"/>
  <c r="H150" i="38"/>
  <c r="I150" i="38"/>
  <c r="G150" i="38"/>
  <c r="J150" i="38"/>
  <c r="N150" i="38"/>
  <c r="F150" i="38"/>
  <c r="D150" i="38"/>
  <c r="B150" i="38"/>
  <c r="L150" i="38"/>
  <c r="Q150" i="38"/>
  <c r="C150" i="38"/>
  <c r="R150" i="38"/>
  <c r="P139" i="38"/>
  <c r="O139" i="38"/>
  <c r="N139" i="38"/>
  <c r="L139" i="38"/>
  <c r="K139" i="38"/>
  <c r="J139" i="38"/>
  <c r="G139" i="38"/>
  <c r="C139" i="38"/>
  <c r="R139" i="38"/>
  <c r="H139" i="38"/>
  <c r="B139" i="38"/>
  <c r="Q139" i="38"/>
  <c r="D139" i="38"/>
  <c r="M139" i="38"/>
  <c r="F139" i="38"/>
  <c r="I139" i="38"/>
  <c r="P76" i="38"/>
  <c r="M76" i="38"/>
  <c r="N76" i="38"/>
  <c r="O76" i="38"/>
  <c r="I76" i="38"/>
  <c r="L76" i="38"/>
  <c r="J76" i="38"/>
  <c r="C76" i="38"/>
  <c r="R76" i="38"/>
  <c r="B76" i="38"/>
  <c r="K76" i="38"/>
  <c r="Q76" i="38"/>
  <c r="F76" i="38"/>
  <c r="H76" i="38"/>
  <c r="D76" i="38"/>
  <c r="G76" i="38"/>
  <c r="P57" i="38"/>
  <c r="O57" i="38"/>
  <c r="K57" i="38"/>
  <c r="M57" i="38"/>
  <c r="G57" i="38"/>
  <c r="L57" i="38"/>
  <c r="F57" i="38"/>
  <c r="N57" i="38"/>
  <c r="C57" i="38"/>
  <c r="R57" i="38"/>
  <c r="B57" i="38"/>
  <c r="I57" i="38"/>
  <c r="Q57" i="38"/>
  <c r="H57" i="38"/>
  <c r="D57" i="38"/>
  <c r="J57" i="38"/>
  <c r="P79" i="38"/>
  <c r="O79" i="38"/>
  <c r="K79" i="38"/>
  <c r="M79" i="38"/>
  <c r="L79" i="38"/>
  <c r="N79" i="38"/>
  <c r="G79" i="38"/>
  <c r="I79" i="38"/>
  <c r="R79" i="38"/>
  <c r="H79" i="38"/>
  <c r="B79" i="38"/>
  <c r="J79" i="38"/>
  <c r="Q79" i="38"/>
  <c r="D79" i="38"/>
  <c r="F79" i="38"/>
  <c r="C79" i="38"/>
  <c r="O51" i="38"/>
  <c r="P51" i="38"/>
  <c r="K51" i="38"/>
  <c r="N51" i="38"/>
  <c r="G51" i="38"/>
  <c r="M51" i="38"/>
  <c r="H51" i="38"/>
  <c r="D51" i="38"/>
  <c r="J51" i="38"/>
  <c r="Q51" i="38"/>
  <c r="B51" i="38"/>
  <c r="F51" i="38"/>
  <c r="L51" i="38"/>
  <c r="R51" i="38"/>
  <c r="I51" i="38"/>
  <c r="C51" i="38"/>
  <c r="P176" i="38"/>
  <c r="O176" i="38"/>
  <c r="M176" i="38"/>
  <c r="L176" i="38"/>
  <c r="K176" i="38"/>
  <c r="N176" i="38"/>
  <c r="I176" i="38"/>
  <c r="H176" i="38"/>
  <c r="R176" i="38"/>
  <c r="Q176" i="38"/>
  <c r="G176" i="38"/>
  <c r="F176" i="38"/>
  <c r="J176" i="38"/>
  <c r="C176" i="38"/>
  <c r="B176" i="38"/>
  <c r="D176" i="38"/>
  <c r="P87" i="38"/>
  <c r="O87" i="38"/>
  <c r="K87" i="38"/>
  <c r="M87" i="38"/>
  <c r="L87" i="38"/>
  <c r="N87" i="38"/>
  <c r="G87" i="38"/>
  <c r="Q87" i="38"/>
  <c r="I87" i="38"/>
  <c r="F87" i="38"/>
  <c r="J87" i="38"/>
  <c r="H87" i="38"/>
  <c r="D87" i="38"/>
  <c r="R87" i="38"/>
  <c r="C87" i="38"/>
  <c r="B87" i="38"/>
  <c r="P93" i="38"/>
  <c r="O93" i="38"/>
  <c r="K93" i="38"/>
  <c r="N93" i="38"/>
  <c r="G93" i="38"/>
  <c r="M93" i="38"/>
  <c r="J93" i="38"/>
  <c r="F93" i="38"/>
  <c r="B93" i="38"/>
  <c r="D93" i="38"/>
  <c r="C93" i="38"/>
  <c r="R93" i="38"/>
  <c r="L93" i="38"/>
  <c r="Q93" i="38"/>
  <c r="I93" i="38"/>
  <c r="H93" i="38"/>
  <c r="M180" i="38"/>
  <c r="K180" i="38"/>
  <c r="P180" i="38"/>
  <c r="L180" i="38"/>
  <c r="H180" i="38"/>
  <c r="O180" i="38"/>
  <c r="N180" i="38"/>
  <c r="I180" i="38"/>
  <c r="J180" i="38"/>
  <c r="G180" i="38"/>
  <c r="D180" i="38"/>
  <c r="C180" i="38"/>
  <c r="Q180" i="38"/>
  <c r="B180" i="38"/>
  <c r="R180" i="38"/>
  <c r="F180" i="38"/>
  <c r="K61" i="38"/>
  <c r="L61" i="38"/>
  <c r="P61" i="38"/>
  <c r="I61" i="38"/>
  <c r="M61" i="38"/>
  <c r="G61" i="38"/>
  <c r="N61" i="38"/>
  <c r="H61" i="38"/>
  <c r="J61" i="38"/>
  <c r="O61" i="38"/>
  <c r="F61" i="38"/>
  <c r="D61" i="38"/>
  <c r="C61" i="38"/>
  <c r="R61" i="38"/>
  <c r="B61" i="38"/>
  <c r="Q61" i="38"/>
  <c r="P143" i="38"/>
  <c r="K143" i="38"/>
  <c r="M143" i="38"/>
  <c r="O143" i="38"/>
  <c r="N143" i="38"/>
  <c r="G143" i="38"/>
  <c r="L143" i="38"/>
  <c r="H143" i="38"/>
  <c r="Q143" i="38"/>
  <c r="D143" i="38"/>
  <c r="I143" i="38"/>
  <c r="C143" i="38"/>
  <c r="B143" i="38"/>
  <c r="J143" i="38"/>
  <c r="F143" i="38"/>
  <c r="R143" i="38"/>
  <c r="L156" i="38"/>
  <c r="M156" i="38"/>
  <c r="K156" i="38"/>
  <c r="N156" i="38"/>
  <c r="I156" i="38"/>
  <c r="O156" i="38"/>
  <c r="B156" i="38"/>
  <c r="Q156" i="38"/>
  <c r="H156" i="38"/>
  <c r="F156" i="38"/>
  <c r="P156" i="38"/>
  <c r="G156" i="38"/>
  <c r="D156" i="38"/>
  <c r="J156" i="38"/>
  <c r="C156" i="38"/>
  <c r="R156" i="38"/>
  <c r="L52" i="38"/>
  <c r="M52" i="38"/>
  <c r="K52" i="38"/>
  <c r="N52" i="38"/>
  <c r="H52" i="38"/>
  <c r="I52" i="38"/>
  <c r="J52" i="38"/>
  <c r="G52" i="38"/>
  <c r="P52" i="38"/>
  <c r="F52" i="38"/>
  <c r="D52" i="38"/>
  <c r="R52" i="38"/>
  <c r="C52" i="38"/>
  <c r="Q52" i="38"/>
  <c r="O52" i="38"/>
  <c r="B52" i="38"/>
  <c r="M115" i="38"/>
  <c r="K115" i="38"/>
  <c r="O115" i="38"/>
  <c r="L115" i="38"/>
  <c r="P115" i="38"/>
  <c r="N115" i="38"/>
  <c r="I115" i="38"/>
  <c r="G115" i="38"/>
  <c r="H115" i="38"/>
  <c r="J115" i="38"/>
  <c r="Q115" i="38"/>
  <c r="R115" i="38"/>
  <c r="F115" i="38"/>
  <c r="D115" i="38"/>
  <c r="C115" i="38"/>
  <c r="B115" i="38"/>
  <c r="O58" i="38"/>
  <c r="P58" i="38"/>
  <c r="M58" i="38"/>
  <c r="L58" i="38"/>
  <c r="I58" i="38"/>
  <c r="K58" i="38"/>
  <c r="N58" i="38"/>
  <c r="R58" i="38"/>
  <c r="B58" i="38"/>
  <c r="Q58" i="38"/>
  <c r="H58" i="38"/>
  <c r="F58" i="38"/>
  <c r="G58" i="38"/>
  <c r="C58" i="38"/>
  <c r="J58" i="38"/>
  <c r="D58" i="38"/>
  <c r="O104" i="38"/>
  <c r="P104" i="38"/>
  <c r="H104" i="38"/>
  <c r="I104" i="38"/>
  <c r="J104" i="38"/>
  <c r="G104" i="38"/>
  <c r="M104" i="38"/>
  <c r="N104" i="38"/>
  <c r="F104" i="38"/>
  <c r="L104" i="38"/>
  <c r="D104" i="38"/>
  <c r="C104" i="38"/>
  <c r="B104" i="38"/>
  <c r="K104" i="38"/>
  <c r="R104" i="38"/>
  <c r="Q104" i="38"/>
  <c r="P124" i="38"/>
  <c r="M124" i="38"/>
  <c r="N124" i="38"/>
  <c r="I124" i="38"/>
  <c r="O124" i="38"/>
  <c r="L124" i="38"/>
  <c r="J124" i="38"/>
  <c r="B124" i="38"/>
  <c r="K124" i="38"/>
  <c r="Q124" i="38"/>
  <c r="F124" i="38"/>
  <c r="C124" i="38"/>
  <c r="D124" i="38"/>
  <c r="H124" i="38"/>
  <c r="G124" i="38"/>
  <c r="R124" i="38"/>
  <c r="P64" i="38"/>
  <c r="O64" i="38"/>
  <c r="M64" i="38"/>
  <c r="L64" i="38"/>
  <c r="I64" i="38"/>
  <c r="K64" i="38"/>
  <c r="H64" i="38"/>
  <c r="R64" i="38"/>
  <c r="D64" i="38"/>
  <c r="G64" i="38"/>
  <c r="B64" i="38"/>
  <c r="J64" i="38"/>
  <c r="Q64" i="38"/>
  <c r="F64" i="38"/>
  <c r="N64" i="38"/>
  <c r="C64" i="38"/>
  <c r="P91" i="38"/>
  <c r="O91" i="38"/>
  <c r="N91" i="38"/>
  <c r="M91" i="38"/>
  <c r="L91" i="38"/>
  <c r="J91" i="38"/>
  <c r="C91" i="38"/>
  <c r="B91" i="38"/>
  <c r="K91" i="38"/>
  <c r="F91" i="38"/>
  <c r="I91" i="38"/>
  <c r="D91" i="38"/>
  <c r="G91" i="38"/>
  <c r="H91" i="38"/>
  <c r="R91" i="38"/>
  <c r="Q91" i="38"/>
  <c r="M26" i="38"/>
  <c r="L26" i="38"/>
  <c r="K26" i="38"/>
  <c r="O26" i="38"/>
  <c r="N26" i="38"/>
  <c r="I26" i="38"/>
  <c r="C26" i="38"/>
  <c r="H26" i="38"/>
  <c r="R26" i="38"/>
  <c r="B26" i="38"/>
  <c r="Q26" i="38"/>
  <c r="P26" i="38"/>
  <c r="F26" i="38"/>
  <c r="G26" i="38"/>
  <c r="J26" i="38"/>
  <c r="D26" i="38"/>
  <c r="O55" i="38"/>
  <c r="P55" i="38"/>
  <c r="K55" i="38"/>
  <c r="M55" i="38"/>
  <c r="N55" i="38"/>
  <c r="G55" i="38"/>
  <c r="Q55" i="38"/>
  <c r="L55" i="38"/>
  <c r="D55" i="38"/>
  <c r="I55" i="38"/>
  <c r="C55" i="38"/>
  <c r="H55" i="38"/>
  <c r="R55" i="38"/>
  <c r="J55" i="38"/>
  <c r="B55" i="38"/>
  <c r="F55" i="38"/>
  <c r="P75" i="38"/>
  <c r="N75" i="38"/>
  <c r="M75" i="38"/>
  <c r="L75" i="38"/>
  <c r="J75" i="38"/>
  <c r="K75" i="38"/>
  <c r="O75" i="38"/>
  <c r="F75" i="38"/>
  <c r="I75" i="38"/>
  <c r="D75" i="38"/>
  <c r="G75" i="38"/>
  <c r="C75" i="38"/>
  <c r="B75" i="38"/>
  <c r="H75" i="38"/>
  <c r="R75" i="38"/>
  <c r="Q75" i="38"/>
  <c r="P16" i="38"/>
  <c r="O16" i="38"/>
  <c r="M16" i="38"/>
  <c r="L16" i="38"/>
  <c r="K16" i="38"/>
  <c r="I16" i="38"/>
  <c r="D16" i="38"/>
  <c r="N16" i="38"/>
  <c r="J16" i="38"/>
  <c r="F16" i="38"/>
  <c r="C16" i="38"/>
  <c r="H16" i="38"/>
  <c r="Q16" i="38"/>
  <c r="G16" i="38"/>
  <c r="B16" i="38"/>
  <c r="R16" i="38"/>
  <c r="P178" i="38"/>
  <c r="O178" i="38"/>
  <c r="M178" i="38"/>
  <c r="K178" i="38"/>
  <c r="H178" i="38"/>
  <c r="I178" i="38"/>
  <c r="G178" i="38"/>
  <c r="J178" i="38"/>
  <c r="L178" i="38"/>
  <c r="D178" i="38"/>
  <c r="F178" i="38"/>
  <c r="R178" i="38"/>
  <c r="Q178" i="38"/>
  <c r="N178" i="38"/>
  <c r="C178" i="38"/>
  <c r="B178" i="38"/>
  <c r="M175" i="38"/>
  <c r="K175" i="38"/>
  <c r="O175" i="38"/>
  <c r="L175" i="38"/>
  <c r="P175" i="38"/>
  <c r="N175" i="38"/>
  <c r="I175" i="38"/>
  <c r="G175" i="38"/>
  <c r="H175" i="38"/>
  <c r="J175" i="38"/>
  <c r="R175" i="38"/>
  <c r="B175" i="38"/>
  <c r="Q175" i="38"/>
  <c r="F175" i="38"/>
  <c r="D175" i="38"/>
  <c r="C175" i="38"/>
  <c r="L74" i="38"/>
  <c r="M74" i="38"/>
  <c r="K74" i="38"/>
  <c r="N74" i="38"/>
  <c r="O74" i="38"/>
  <c r="H74" i="38"/>
  <c r="I74" i="38"/>
  <c r="G74" i="38"/>
  <c r="J74" i="38"/>
  <c r="Q74" i="38"/>
  <c r="P74" i="38"/>
  <c r="R74" i="38"/>
  <c r="F74" i="38"/>
  <c r="D74" i="38"/>
  <c r="C74" i="38"/>
  <c r="B74" i="38"/>
  <c r="O54" i="38"/>
  <c r="L54" i="38"/>
  <c r="M54" i="38"/>
  <c r="P54" i="38"/>
  <c r="K54" i="38"/>
  <c r="N54" i="38"/>
  <c r="H54" i="38"/>
  <c r="I54" i="38"/>
  <c r="G54" i="38"/>
  <c r="J54" i="38"/>
  <c r="B54" i="38"/>
  <c r="F54" i="38"/>
  <c r="C54" i="38"/>
  <c r="Q54" i="38"/>
  <c r="D54" i="38"/>
  <c r="R54" i="38"/>
  <c r="P19" i="38"/>
  <c r="O19" i="38"/>
  <c r="K19" i="38"/>
  <c r="M19" i="38"/>
  <c r="G19" i="38"/>
  <c r="L19" i="38"/>
  <c r="R19" i="38"/>
  <c r="D19" i="38"/>
  <c r="Q19" i="38"/>
  <c r="C19" i="38"/>
  <c r="N19" i="38"/>
  <c r="I19" i="38"/>
  <c r="B19" i="38"/>
  <c r="H19" i="38"/>
  <c r="F19" i="38"/>
  <c r="J19" i="38"/>
  <c r="L189" i="38"/>
  <c r="N189" i="38"/>
  <c r="O189" i="38"/>
  <c r="P189" i="38"/>
  <c r="H189" i="38"/>
  <c r="K189" i="38"/>
  <c r="I189" i="38"/>
  <c r="R189" i="38"/>
  <c r="J189" i="38"/>
  <c r="D189" i="38"/>
  <c r="M189" i="38"/>
  <c r="C189" i="38"/>
  <c r="F189" i="38"/>
  <c r="B189" i="38"/>
  <c r="Q189" i="38"/>
  <c r="G189" i="38"/>
  <c r="O34" i="38"/>
  <c r="P34" i="38"/>
  <c r="M34" i="38"/>
  <c r="I34" i="38"/>
  <c r="K34" i="38"/>
  <c r="C34" i="38"/>
  <c r="F34" i="38"/>
  <c r="H34" i="38"/>
  <c r="D34" i="38"/>
  <c r="G34" i="38"/>
  <c r="B34" i="38"/>
  <c r="J34" i="38"/>
  <c r="R34" i="38"/>
  <c r="L34" i="38"/>
  <c r="Q34" i="38"/>
  <c r="N34" i="38"/>
  <c r="P142" i="38"/>
  <c r="O142" i="38"/>
  <c r="M142" i="38"/>
  <c r="K142" i="38"/>
  <c r="H142" i="38"/>
  <c r="L142" i="38"/>
  <c r="I142" i="38"/>
  <c r="N142" i="38"/>
  <c r="G142" i="38"/>
  <c r="J142" i="38"/>
  <c r="F142" i="38"/>
  <c r="D142" i="38"/>
  <c r="R142" i="38"/>
  <c r="B142" i="38"/>
  <c r="Q142" i="38"/>
  <c r="C142" i="38"/>
  <c r="P73" i="38"/>
  <c r="O73" i="38"/>
  <c r="K73" i="38"/>
  <c r="M73" i="38"/>
  <c r="L73" i="38"/>
  <c r="N73" i="38"/>
  <c r="G73" i="38"/>
  <c r="I73" i="38"/>
  <c r="H73" i="38"/>
  <c r="R73" i="38"/>
  <c r="J73" i="38"/>
  <c r="B73" i="38"/>
  <c r="Q73" i="38"/>
  <c r="D73" i="38"/>
  <c r="F73" i="38"/>
  <c r="C73" i="38"/>
  <c r="L166" i="38"/>
  <c r="M166" i="38"/>
  <c r="K166" i="38"/>
  <c r="N166" i="38"/>
  <c r="O166" i="38"/>
  <c r="H166" i="38"/>
  <c r="I166" i="38"/>
  <c r="P166" i="38"/>
  <c r="G166" i="38"/>
  <c r="J166" i="38"/>
  <c r="C166" i="38"/>
  <c r="R166" i="38"/>
  <c r="B166" i="38"/>
  <c r="Q166" i="38"/>
  <c r="D166" i="38"/>
  <c r="F166" i="38"/>
  <c r="O90" i="38"/>
  <c r="P90" i="38"/>
  <c r="M90" i="38"/>
  <c r="K90" i="38"/>
  <c r="H90" i="38"/>
  <c r="I90" i="38"/>
  <c r="G90" i="38"/>
  <c r="J90" i="38"/>
  <c r="L90" i="38"/>
  <c r="R90" i="38"/>
  <c r="D90" i="38"/>
  <c r="B90" i="38"/>
  <c r="Q90" i="38"/>
  <c r="F90" i="38"/>
  <c r="C90" i="38"/>
  <c r="N90" i="38"/>
  <c r="M40" i="38"/>
  <c r="N40" i="38"/>
  <c r="P40" i="38"/>
  <c r="K40" i="38"/>
  <c r="H40" i="38"/>
  <c r="I40" i="38"/>
  <c r="O40" i="38"/>
  <c r="J40" i="38"/>
  <c r="G40" i="38"/>
  <c r="B40" i="38"/>
  <c r="F40" i="38"/>
  <c r="D40" i="38"/>
  <c r="L40" i="38"/>
  <c r="C40" i="38"/>
  <c r="Q40" i="38"/>
  <c r="R40" i="38"/>
  <c r="P42" i="38"/>
  <c r="L42" i="38"/>
  <c r="M42" i="38"/>
  <c r="K42" i="38"/>
  <c r="N42" i="38"/>
  <c r="O42" i="38"/>
  <c r="H42" i="38"/>
  <c r="I42" i="38"/>
  <c r="G42" i="38"/>
  <c r="J42" i="38"/>
  <c r="B42" i="38"/>
  <c r="C42" i="38"/>
  <c r="Q42" i="38"/>
  <c r="F42" i="38"/>
  <c r="D42" i="38"/>
  <c r="R42" i="38"/>
  <c r="P18" i="38"/>
  <c r="O18" i="38"/>
  <c r="M18" i="38"/>
  <c r="L18" i="38"/>
  <c r="K18" i="38"/>
  <c r="I18" i="38"/>
  <c r="C18" i="38"/>
  <c r="N18" i="38"/>
  <c r="J18" i="38"/>
  <c r="R18" i="38"/>
  <c r="H18" i="38"/>
  <c r="B18" i="38"/>
  <c r="G18" i="38"/>
  <c r="Q18" i="38"/>
  <c r="F18" i="38"/>
  <c r="D18" i="38"/>
  <c r="F21" i="9"/>
  <c r="G21" i="9"/>
  <c r="I21" i="9"/>
  <c r="J21" i="9"/>
  <c r="L21" i="9"/>
  <c r="M21" i="9"/>
  <c r="O21" i="9"/>
  <c r="P21" i="9"/>
  <c r="R21" i="9"/>
  <c r="S21" i="9"/>
  <c r="U21" i="9"/>
  <c r="V21" i="9"/>
  <c r="F22" i="9"/>
  <c r="G22" i="9"/>
  <c r="I22" i="9"/>
  <c r="J22" i="9"/>
  <c r="L22" i="9"/>
  <c r="M22" i="9"/>
  <c r="O22" i="9"/>
  <c r="P22" i="9"/>
  <c r="R22" i="9"/>
  <c r="S22" i="9"/>
  <c r="U22" i="9"/>
  <c r="V22" i="9"/>
  <c r="F23" i="9"/>
  <c r="G23" i="9"/>
  <c r="I23" i="9"/>
  <c r="J23" i="9"/>
  <c r="L23" i="9"/>
  <c r="M23" i="9"/>
  <c r="O23" i="9"/>
  <c r="P23" i="9"/>
  <c r="R23" i="9"/>
  <c r="S23" i="9"/>
  <c r="U23" i="9"/>
  <c r="V23" i="9"/>
  <c r="F24" i="9"/>
  <c r="G24" i="9"/>
  <c r="I24" i="9"/>
  <c r="J24" i="9"/>
  <c r="L24" i="9"/>
  <c r="M24" i="9"/>
  <c r="O24" i="9"/>
  <c r="P24" i="9"/>
  <c r="R24" i="9"/>
  <c r="S24" i="9"/>
  <c r="U24" i="9"/>
  <c r="V24" i="9"/>
  <c r="F25" i="9"/>
  <c r="G25" i="9"/>
  <c r="I25" i="9"/>
  <c r="J25" i="9"/>
  <c r="L25" i="9"/>
  <c r="M25" i="9"/>
  <c r="O25" i="9"/>
  <c r="P25" i="9"/>
  <c r="R25" i="9"/>
  <c r="S25" i="9"/>
  <c r="U25" i="9"/>
  <c r="V25" i="9"/>
  <c r="F26" i="9"/>
  <c r="G26" i="9"/>
  <c r="I26" i="9"/>
  <c r="J26" i="9"/>
  <c r="L26" i="9"/>
  <c r="M26" i="9"/>
  <c r="O26" i="9"/>
  <c r="P26" i="9"/>
  <c r="R26" i="9"/>
  <c r="S26" i="9"/>
  <c r="U26" i="9"/>
  <c r="V26" i="9"/>
  <c r="F27" i="9"/>
  <c r="G27" i="9"/>
  <c r="I27" i="9"/>
  <c r="J27" i="9"/>
  <c r="L27" i="9"/>
  <c r="M27" i="9"/>
  <c r="O27" i="9"/>
  <c r="P27" i="9"/>
  <c r="R27" i="9"/>
  <c r="S27" i="9"/>
  <c r="U27" i="9"/>
  <c r="V27" i="9"/>
  <c r="F28" i="9"/>
  <c r="G28" i="9"/>
  <c r="I28" i="9"/>
  <c r="J28" i="9"/>
  <c r="L28" i="9"/>
  <c r="M28" i="9"/>
  <c r="O28" i="9"/>
  <c r="P28" i="9"/>
  <c r="R28" i="9"/>
  <c r="S28" i="9"/>
  <c r="U28" i="9"/>
  <c r="V28" i="9"/>
  <c r="F29" i="9"/>
  <c r="G29" i="9"/>
  <c r="I29" i="9"/>
  <c r="J29" i="9"/>
  <c r="L29" i="9"/>
  <c r="M29" i="9"/>
  <c r="O29" i="9"/>
  <c r="P29" i="9"/>
  <c r="R29" i="9"/>
  <c r="S29" i="9"/>
  <c r="U29" i="9"/>
  <c r="V29" i="9"/>
  <c r="F30" i="9"/>
  <c r="G30" i="9"/>
  <c r="I30" i="9"/>
  <c r="J30" i="9"/>
  <c r="L30" i="9"/>
  <c r="M30" i="9"/>
  <c r="O30" i="9"/>
  <c r="P30" i="9"/>
  <c r="R30" i="9"/>
  <c r="S30" i="9"/>
  <c r="U30" i="9"/>
  <c r="V30" i="9"/>
  <c r="F31" i="9"/>
  <c r="G31" i="9"/>
  <c r="I31" i="9"/>
  <c r="J31" i="9"/>
  <c r="L31" i="9"/>
  <c r="M31" i="9"/>
  <c r="O31" i="9"/>
  <c r="P31" i="9"/>
  <c r="R31" i="9"/>
  <c r="S31" i="9"/>
  <c r="U31" i="9"/>
  <c r="V31" i="9"/>
  <c r="F32" i="9"/>
  <c r="G32" i="9"/>
  <c r="I32" i="9"/>
  <c r="J32" i="9"/>
  <c r="L32" i="9"/>
  <c r="M32" i="9"/>
  <c r="O32" i="9"/>
  <c r="P32" i="9"/>
  <c r="R32" i="9"/>
  <c r="S32" i="9"/>
  <c r="U32" i="9"/>
  <c r="V32" i="9"/>
  <c r="F33" i="9"/>
  <c r="G33" i="9"/>
  <c r="I33" i="9"/>
  <c r="J33" i="9"/>
  <c r="L33" i="9"/>
  <c r="M33" i="9"/>
  <c r="O33" i="9"/>
  <c r="P33" i="9"/>
  <c r="R33" i="9"/>
  <c r="S33" i="9"/>
  <c r="U33" i="9"/>
  <c r="V33" i="9"/>
  <c r="G20" i="9"/>
  <c r="I20" i="9"/>
  <c r="J20" i="9"/>
  <c r="L20" i="9"/>
  <c r="M20" i="9"/>
  <c r="O20" i="9"/>
  <c r="P20" i="9"/>
  <c r="R20" i="9"/>
  <c r="S20" i="9"/>
  <c r="U20" i="9"/>
  <c r="V20" i="9"/>
  <c r="F20" i="9"/>
  <c r="F12" i="9"/>
  <c r="G12" i="9"/>
  <c r="I12" i="9"/>
  <c r="J12" i="9"/>
  <c r="L12" i="9"/>
  <c r="M12" i="9"/>
  <c r="O12" i="9"/>
  <c r="P12" i="9"/>
  <c r="R12" i="9"/>
  <c r="S12" i="9"/>
  <c r="U12" i="9"/>
  <c r="V12" i="9"/>
  <c r="F13" i="9"/>
  <c r="G13" i="9"/>
  <c r="I13" i="9"/>
  <c r="J13" i="9"/>
  <c r="L13" i="9"/>
  <c r="M13" i="9"/>
  <c r="O13" i="9"/>
  <c r="P13" i="9"/>
  <c r="R13" i="9"/>
  <c r="S13" i="9"/>
  <c r="U13" i="9"/>
  <c r="V13" i="9"/>
  <c r="F14" i="9"/>
  <c r="G14" i="9"/>
  <c r="I14" i="9"/>
  <c r="J14" i="9"/>
  <c r="L14" i="9"/>
  <c r="M14" i="9"/>
  <c r="O14" i="9"/>
  <c r="P14" i="9"/>
  <c r="R14" i="9"/>
  <c r="S14" i="9"/>
  <c r="U14" i="9"/>
  <c r="V14" i="9"/>
  <c r="F15" i="9"/>
  <c r="G15" i="9"/>
  <c r="I15" i="9"/>
  <c r="J15" i="9"/>
  <c r="L15" i="9"/>
  <c r="M15" i="9"/>
  <c r="O15" i="9"/>
  <c r="P15" i="9"/>
  <c r="R15" i="9"/>
  <c r="S15" i="9"/>
  <c r="U15" i="9"/>
  <c r="V15" i="9"/>
  <c r="F16" i="9"/>
  <c r="G16" i="9"/>
  <c r="I16" i="9"/>
  <c r="J16" i="9"/>
  <c r="L16" i="9"/>
  <c r="M16" i="9"/>
  <c r="O16" i="9"/>
  <c r="P16" i="9"/>
  <c r="R16" i="9"/>
  <c r="S16" i="9"/>
  <c r="U16" i="9"/>
  <c r="V16" i="9"/>
  <c r="F17" i="9"/>
  <c r="G17" i="9"/>
  <c r="I17" i="9"/>
  <c r="J17" i="9"/>
  <c r="L17" i="9"/>
  <c r="M17" i="9"/>
  <c r="O17" i="9"/>
  <c r="P17" i="9"/>
  <c r="R17" i="9"/>
  <c r="S17" i="9"/>
  <c r="U17" i="9"/>
  <c r="V17" i="9"/>
  <c r="F18" i="9"/>
  <c r="G18" i="9"/>
  <c r="I18" i="9"/>
  <c r="J18" i="9"/>
  <c r="L18" i="9"/>
  <c r="M18" i="9"/>
  <c r="O18" i="9"/>
  <c r="P18" i="9"/>
  <c r="R18" i="9"/>
  <c r="S18" i="9"/>
  <c r="U18" i="9"/>
  <c r="V18" i="9"/>
  <c r="F19" i="9"/>
  <c r="G19" i="9"/>
  <c r="I19" i="9"/>
  <c r="J19" i="9"/>
  <c r="L19" i="9"/>
  <c r="M19" i="9"/>
  <c r="O19" i="9"/>
  <c r="P19" i="9"/>
  <c r="R19" i="9"/>
  <c r="S19" i="9"/>
  <c r="U19" i="9"/>
  <c r="V19" i="9"/>
  <c r="G11" i="9"/>
  <c r="I11" i="9"/>
  <c r="J11" i="9"/>
  <c r="L11" i="9"/>
  <c r="M11" i="9"/>
  <c r="O11" i="9"/>
  <c r="P11" i="9"/>
  <c r="R11" i="9"/>
  <c r="S11" i="9"/>
  <c r="U11" i="9"/>
  <c r="V11" i="9"/>
  <c r="F11" i="9"/>
  <c r="G5" i="9"/>
  <c r="I5" i="9"/>
  <c r="J5" i="9"/>
  <c r="L5" i="9"/>
  <c r="M5" i="9"/>
  <c r="O5" i="9"/>
  <c r="P5" i="9"/>
  <c r="R5" i="9"/>
  <c r="T5" i="9" s="1"/>
  <c r="S5" i="9"/>
  <c r="U5" i="9"/>
  <c r="V5" i="9"/>
  <c r="F5" i="9"/>
  <c r="F6" i="9"/>
  <c r="G6" i="9"/>
  <c r="I6" i="9"/>
  <c r="J6" i="9"/>
  <c r="L6" i="9"/>
  <c r="M6" i="9"/>
  <c r="O6" i="9"/>
  <c r="P6" i="9"/>
  <c r="R6" i="9"/>
  <c r="S6" i="9"/>
  <c r="U6" i="9"/>
  <c r="V6" i="9"/>
  <c r="F7" i="9"/>
  <c r="G7" i="9"/>
  <c r="I7" i="9"/>
  <c r="J7" i="9"/>
  <c r="L7" i="9"/>
  <c r="M7" i="9"/>
  <c r="O7" i="9"/>
  <c r="P7" i="9"/>
  <c r="R7" i="9"/>
  <c r="S7" i="9"/>
  <c r="U7" i="9"/>
  <c r="V7" i="9"/>
  <c r="F8" i="9"/>
  <c r="G8" i="9"/>
  <c r="I8" i="9"/>
  <c r="J8" i="9"/>
  <c r="L8" i="9"/>
  <c r="M8" i="9"/>
  <c r="O8" i="9"/>
  <c r="P8" i="9"/>
  <c r="R8" i="9"/>
  <c r="S8" i="9"/>
  <c r="U8" i="9"/>
  <c r="V8" i="9"/>
  <c r="F9" i="9"/>
  <c r="G9" i="9"/>
  <c r="I9" i="9"/>
  <c r="J9" i="9"/>
  <c r="L9" i="9"/>
  <c r="M9" i="9"/>
  <c r="O9" i="9"/>
  <c r="P9" i="9"/>
  <c r="R9" i="9"/>
  <c r="S9" i="9"/>
  <c r="U9" i="9"/>
  <c r="V9" i="9"/>
  <c r="F10" i="9"/>
  <c r="G10" i="9"/>
  <c r="I10" i="9"/>
  <c r="J10" i="9"/>
  <c r="L10" i="9"/>
  <c r="M10" i="9"/>
  <c r="O10" i="9"/>
  <c r="P10" i="9"/>
  <c r="R10" i="9"/>
  <c r="S10" i="9"/>
  <c r="U10" i="9"/>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E15" i="39"/>
  <c r="E86" i="39"/>
  <c r="E136" i="39"/>
  <c r="E103" i="39"/>
  <c r="E23" i="39"/>
  <c r="E60" i="39"/>
  <c r="E56" i="39"/>
  <c r="E191" i="39"/>
  <c r="E25" i="39"/>
  <c r="E187" i="39"/>
  <c r="E120" i="39"/>
  <c r="E140" i="39"/>
  <c r="E18" i="39"/>
  <c r="E44" i="39"/>
  <c r="E37" i="39"/>
  <c r="E128" i="39"/>
  <c r="E71" i="39"/>
  <c r="E76" i="39"/>
  <c r="E143" i="39"/>
  <c r="E180" i="39"/>
  <c r="E153" i="39"/>
  <c r="E57" i="39"/>
  <c r="E75" i="39"/>
  <c r="E186" i="39"/>
  <c r="E80" i="39"/>
  <c r="E54" i="39"/>
  <c r="E132" i="39"/>
  <c r="E174" i="39"/>
  <c r="E188" i="39"/>
  <c r="E144" i="39"/>
  <c r="E117" i="39"/>
  <c r="E100" i="39"/>
  <c r="E72" i="39"/>
  <c r="E19" i="39"/>
  <c r="E155" i="39"/>
  <c r="E170" i="39"/>
  <c r="E105" i="39"/>
  <c r="E39" i="39"/>
  <c r="E30" i="39"/>
  <c r="E171" i="39"/>
  <c r="E145" i="39"/>
  <c r="E85" i="39"/>
  <c r="E53" i="39"/>
  <c r="E93" i="39"/>
  <c r="E168" i="39"/>
  <c r="E175" i="39"/>
  <c r="E181" i="39"/>
  <c r="E32" i="39"/>
  <c r="E178" i="39"/>
  <c r="E113" i="39"/>
  <c r="E28" i="39"/>
  <c r="E131" i="39"/>
  <c r="E63" i="39"/>
  <c r="E156" i="39"/>
  <c r="E125" i="39"/>
  <c r="E154" i="39"/>
  <c r="E130" i="39"/>
  <c r="E50" i="39"/>
  <c r="E40" i="39"/>
  <c r="E96" i="39"/>
  <c r="E121" i="39"/>
  <c r="E31" i="39"/>
  <c r="E157" i="39"/>
  <c r="E123" i="39"/>
  <c r="E112" i="39"/>
  <c r="E184" i="39"/>
  <c r="E79" i="39"/>
  <c r="E38" i="39"/>
  <c r="E91" i="39"/>
  <c r="E146" i="39"/>
  <c r="E62" i="39"/>
  <c r="E41" i="39"/>
  <c r="E59" i="39"/>
  <c r="E147" i="39"/>
  <c r="E68" i="39"/>
  <c r="E24" i="39"/>
  <c r="E114" i="39"/>
  <c r="E190" i="39"/>
  <c r="E162" i="39"/>
  <c r="E165" i="39"/>
  <c r="E107" i="39"/>
  <c r="E35" i="39"/>
  <c r="E83" i="39"/>
  <c r="E65" i="39"/>
  <c r="E51" i="39"/>
  <c r="E119" i="39"/>
  <c r="E122" i="39"/>
  <c r="E52" i="39"/>
  <c r="E82" i="39"/>
  <c r="E169" i="39"/>
  <c r="E16" i="39"/>
  <c r="E74" i="39"/>
  <c r="E81" i="39"/>
  <c r="E106" i="39"/>
  <c r="E182" i="39"/>
  <c r="E70" i="39"/>
  <c r="E118" i="39"/>
  <c r="E183" i="39"/>
  <c r="E159" i="39"/>
  <c r="E49" i="39"/>
  <c r="E78" i="39"/>
  <c r="E161" i="39"/>
  <c r="E36" i="39"/>
  <c r="E61" i="39"/>
  <c r="E185" i="39"/>
  <c r="E98" i="39"/>
  <c r="E77" i="39"/>
  <c r="E126" i="39"/>
  <c r="E177" i="39"/>
  <c r="E172" i="39"/>
  <c r="E141" i="39"/>
  <c r="E137" i="39"/>
  <c r="E115" i="39"/>
  <c r="E94" i="39"/>
  <c r="E124" i="39"/>
  <c r="E88" i="39"/>
  <c r="E99" i="39"/>
  <c r="E67" i="39"/>
  <c r="E66" i="39"/>
  <c r="E139" i="39"/>
  <c r="E42" i="39"/>
  <c r="E22" i="39"/>
  <c r="E48" i="39"/>
  <c r="E135" i="39"/>
  <c r="E151" i="39"/>
  <c r="E167" i="39"/>
  <c r="E69" i="39"/>
  <c r="E55" i="39"/>
  <c r="E46" i="39"/>
  <c r="E189" i="39"/>
  <c r="E166" i="39"/>
  <c r="E142" i="39"/>
  <c r="E110" i="39"/>
  <c r="E192" i="39"/>
  <c r="E138" i="39"/>
  <c r="E164" i="39"/>
  <c r="E21" i="39"/>
  <c r="E64" i="39"/>
  <c r="E129" i="39"/>
  <c r="E179" i="39"/>
  <c r="E133" i="39"/>
  <c r="E97" i="39"/>
  <c r="E20" i="39"/>
  <c r="E27" i="39"/>
  <c r="E163" i="39"/>
  <c r="E148" i="39"/>
  <c r="E160" i="39"/>
  <c r="E152" i="39"/>
  <c r="E58" i="39"/>
  <c r="E149" i="39"/>
  <c r="E150" i="39"/>
  <c r="E92" i="39"/>
  <c r="E111" i="39"/>
  <c r="E89" i="39"/>
  <c r="E173" i="39"/>
  <c r="E14" i="39"/>
  <c r="E176" i="39"/>
  <c r="E127" i="39"/>
  <c r="E134" i="39"/>
  <c r="E26" i="39"/>
  <c r="E104" i="39"/>
  <c r="E29" i="39"/>
  <c r="E101" i="39"/>
  <c r="E17" i="39"/>
  <c r="E90" i="39"/>
  <c r="E116" i="39"/>
  <c r="E34" i="39"/>
  <c r="E95" i="39"/>
  <c r="E102" i="39"/>
  <c r="E47" i="39"/>
  <c r="E84" i="39"/>
  <c r="E73" i="39"/>
  <c r="E45" i="39"/>
  <c r="E87" i="39"/>
  <c r="E146" i="46"/>
  <c r="E37" i="40"/>
  <c r="E62" i="46"/>
  <c r="E123" i="46"/>
  <c r="E40" i="46"/>
  <c r="E159" i="46"/>
  <c r="E34" i="46"/>
  <c r="E102" i="46"/>
  <c r="E111" i="46"/>
  <c r="E31" i="40"/>
  <c r="E89" i="46"/>
  <c r="E183" i="40"/>
  <c r="E30" i="46"/>
  <c r="E56" i="46"/>
  <c r="E168" i="40"/>
  <c r="E35" i="40"/>
  <c r="E121" i="40"/>
  <c r="E15" i="40"/>
  <c r="E188" i="46"/>
  <c r="E52" i="46"/>
  <c r="E54" i="46"/>
  <c r="E73" i="40"/>
  <c r="E42" i="40"/>
  <c r="E135" i="46"/>
  <c r="E18" i="46"/>
  <c r="E39" i="46"/>
  <c r="E150" i="40"/>
  <c r="E183" i="46"/>
  <c r="E109" i="40"/>
  <c r="E78" i="46"/>
  <c r="E167" i="40"/>
  <c r="E129" i="40"/>
  <c r="E186" i="46"/>
  <c r="E128" i="40"/>
  <c r="E184" i="46"/>
  <c r="E91" i="40"/>
  <c r="E163" i="40"/>
  <c r="E95" i="46"/>
  <c r="E45" i="40"/>
  <c r="E74" i="40"/>
  <c r="E26" i="46"/>
  <c r="E164" i="46"/>
  <c r="E174" i="46"/>
  <c r="E81" i="46"/>
  <c r="E49" i="46"/>
  <c r="E58" i="40"/>
  <c r="E100" i="40"/>
  <c r="E87" i="40"/>
  <c r="E50" i="40"/>
  <c r="E29" i="46"/>
  <c r="E71" i="46"/>
  <c r="E106" i="46"/>
  <c r="E145" i="40"/>
  <c r="E165" i="40"/>
  <c r="E72" i="46"/>
  <c r="E189" i="46"/>
  <c r="E79" i="46"/>
  <c r="E67" i="46"/>
  <c r="E155" i="46"/>
  <c r="E74" i="46"/>
  <c r="E103" i="40"/>
  <c r="E52" i="40"/>
  <c r="E40" i="40"/>
  <c r="E138" i="40"/>
  <c r="E84" i="46"/>
  <c r="E22" i="46"/>
  <c r="E16" i="46"/>
  <c r="E17" i="40"/>
  <c r="E108" i="40"/>
  <c r="E44" i="40"/>
  <c r="E143" i="46"/>
  <c r="E36" i="46"/>
  <c r="E138" i="46"/>
  <c r="E132" i="40"/>
  <c r="E156" i="46"/>
  <c r="E71" i="40"/>
  <c r="E140" i="40"/>
  <c r="E179" i="40"/>
  <c r="E75" i="40"/>
  <c r="E51" i="40"/>
  <c r="E72" i="40"/>
  <c r="E133" i="40"/>
  <c r="E131" i="46"/>
  <c r="E92" i="46"/>
  <c r="E38" i="46"/>
  <c r="E66" i="46"/>
  <c r="E134" i="46"/>
  <c r="E162" i="46"/>
  <c r="E50" i="46"/>
  <c r="E167" i="46"/>
  <c r="E60" i="40"/>
  <c r="E61" i="46"/>
  <c r="E93" i="46"/>
  <c r="E28" i="40"/>
  <c r="E36" i="40"/>
  <c r="E23" i="40"/>
  <c r="E152" i="40"/>
  <c r="E117" i="40"/>
  <c r="E118" i="40"/>
  <c r="E181" i="40"/>
  <c r="E94" i="40"/>
  <c r="E116" i="46"/>
  <c r="E185" i="46"/>
  <c r="E19" i="46"/>
  <c r="E77" i="46"/>
  <c r="E149" i="40"/>
  <c r="E187" i="46"/>
  <c r="E144" i="46"/>
  <c r="E176" i="46"/>
  <c r="E81" i="40"/>
  <c r="E139" i="40"/>
  <c r="E61" i="40"/>
  <c r="E85" i="40"/>
  <c r="E25" i="40"/>
  <c r="E31" i="46"/>
  <c r="E170" i="40"/>
  <c r="E172" i="46"/>
  <c r="E98" i="40"/>
  <c r="E92" i="40"/>
  <c r="E187" i="40"/>
  <c r="E185" i="40"/>
  <c r="E112" i="40"/>
  <c r="E24" i="40"/>
  <c r="E112" i="46"/>
  <c r="E35" i="46"/>
  <c r="E17" i="46"/>
  <c r="E152" i="46"/>
  <c r="E136" i="46"/>
  <c r="E44" i="46"/>
  <c r="E137" i="40"/>
  <c r="E64" i="40"/>
  <c r="E66" i="40"/>
  <c r="E160" i="40"/>
  <c r="E166" i="40"/>
  <c r="E46" i="46"/>
  <c r="E182" i="46"/>
  <c r="E91" i="46"/>
  <c r="E169" i="46"/>
  <c r="E130" i="46"/>
  <c r="E178" i="46"/>
  <c r="E137" i="46"/>
  <c r="E126" i="46"/>
  <c r="E113" i="40"/>
  <c r="E120" i="46"/>
  <c r="E175" i="40"/>
  <c r="E143" i="40"/>
  <c r="E164" i="40"/>
  <c r="E151" i="40"/>
  <c r="E107" i="46"/>
  <c r="E42" i="46"/>
  <c r="E62" i="40"/>
  <c r="E14" i="40"/>
  <c r="E156" i="40"/>
  <c r="E86" i="40"/>
  <c r="E43" i="40"/>
  <c r="E135" i="40"/>
  <c r="E58" i="46"/>
  <c r="E114" i="40"/>
  <c r="E102" i="40"/>
  <c r="E106" i="40"/>
  <c r="E158" i="40"/>
  <c r="E104" i="40"/>
  <c r="E149" i="46"/>
  <c r="E82" i="40"/>
  <c r="E68" i="40"/>
  <c r="E191" i="40"/>
  <c r="E165" i="46"/>
  <c r="E124" i="40"/>
  <c r="E22" i="40"/>
  <c r="E65" i="40"/>
  <c r="E70" i="40"/>
  <c r="E181" i="46"/>
  <c r="E100" i="46"/>
  <c r="E29" i="40"/>
  <c r="E89" i="40"/>
  <c r="E28" i="46"/>
  <c r="E190" i="40"/>
  <c r="E84" i="40"/>
  <c r="E127" i="46"/>
  <c r="E163" i="46"/>
  <c r="E173" i="40"/>
  <c r="E21" i="40"/>
  <c r="E88" i="40"/>
  <c r="E20" i="46"/>
  <c r="E105" i="46"/>
  <c r="E109" i="46"/>
  <c r="E120" i="40"/>
  <c r="E180" i="46"/>
  <c r="C52" i="52"/>
  <c r="E59" i="40"/>
  <c r="E153" i="40"/>
  <c r="E54" i="40"/>
  <c r="E127" i="40"/>
  <c r="E27" i="40"/>
  <c r="E98" i="46"/>
  <c r="E30" i="40"/>
  <c r="E172" i="40"/>
  <c r="E46" i="40"/>
  <c r="E157" i="46"/>
  <c r="E80" i="40"/>
  <c r="E24" i="46"/>
  <c r="E101" i="40"/>
  <c r="E95" i="40"/>
  <c r="E19" i="40"/>
  <c r="E53" i="40"/>
  <c r="E48" i="46"/>
  <c r="E182" i="40"/>
  <c r="E83" i="46"/>
  <c r="E85" i="46"/>
  <c r="E119" i="40"/>
  <c r="E116" i="40"/>
  <c r="E154" i="40"/>
  <c r="E34" i="40"/>
  <c r="E108" i="46"/>
  <c r="E142" i="40"/>
  <c r="E131" i="40"/>
  <c r="E87" i="46"/>
  <c r="E173" i="46"/>
  <c r="E168" i="46"/>
  <c r="E73" i="46"/>
  <c r="E166" i="46"/>
  <c r="E176" i="40"/>
  <c r="E93" i="40"/>
  <c r="E20" i="40"/>
  <c r="E153" i="46"/>
  <c r="E97" i="40"/>
  <c r="E65" i="46"/>
  <c r="E161" i="40"/>
  <c r="E178" i="40"/>
  <c r="E110" i="46"/>
  <c r="E134" i="40"/>
  <c r="E157" i="40"/>
  <c r="E103" i="46"/>
  <c r="E189" i="40"/>
  <c r="E107" i="40"/>
  <c r="E177" i="40"/>
  <c r="E25" i="46"/>
  <c r="E147" i="40"/>
  <c r="E99" i="40"/>
  <c r="E21" i="46"/>
  <c r="E125" i="40"/>
  <c r="E48" i="40"/>
  <c r="E150" i="46"/>
  <c r="E47" i="40"/>
  <c r="E111" i="40"/>
  <c r="E148" i="40"/>
  <c r="E175" i="46"/>
  <c r="E155" i="40"/>
  <c r="E90" i="46"/>
  <c r="E115" i="40"/>
  <c r="E99" i="46"/>
  <c r="E132" i="46"/>
  <c r="E161" i="46"/>
  <c r="E64" i="46"/>
  <c r="E41" i="40"/>
  <c r="E122" i="46"/>
  <c r="E105" i="40"/>
  <c r="E124" i="46"/>
  <c r="E43" i="46"/>
  <c r="E94" i="46"/>
  <c r="E69" i="46"/>
  <c r="E145" i="46"/>
  <c r="E151" i="46"/>
  <c r="E136" i="40"/>
  <c r="E174" i="40"/>
  <c r="E162" i="40"/>
  <c r="E146" i="40"/>
  <c r="E38" i="40"/>
  <c r="E160" i="46"/>
  <c r="E83" i="40"/>
  <c r="E55" i="40"/>
  <c r="E56" i="40"/>
  <c r="E51" i="46"/>
  <c r="E63" i="46"/>
  <c r="E188" i="40"/>
  <c r="E16" i="40"/>
  <c r="E69" i="40"/>
  <c r="E57" i="40"/>
  <c r="E126" i="40"/>
  <c r="E158" i="46"/>
  <c r="E76" i="46"/>
  <c r="E53" i="46"/>
  <c r="E23" i="46"/>
  <c r="E32" i="40"/>
  <c r="E59" i="46"/>
  <c r="E133" i="46"/>
  <c r="E147" i="46"/>
  <c r="E82" i="46"/>
  <c r="E139" i="46"/>
  <c r="E77" i="40"/>
  <c r="E142" i="46"/>
  <c r="E154" i="46"/>
  <c r="E49" i="40"/>
  <c r="E18" i="40"/>
  <c r="E57" i="46"/>
  <c r="E184" i="40"/>
  <c r="E78" i="40"/>
  <c r="E169" i="40"/>
  <c r="E88" i="46"/>
  <c r="E177" i="46"/>
  <c r="E180" i="40"/>
  <c r="E141" i="40"/>
  <c r="E26" i="40"/>
  <c r="E129" i="46"/>
  <c r="E144" i="40"/>
  <c r="E80" i="46"/>
  <c r="E33" i="40"/>
  <c r="E13" i="40"/>
  <c r="E125" i="46"/>
  <c r="E75" i="46"/>
  <c r="E32" i="46"/>
  <c r="E79" i="40"/>
  <c r="E171" i="40"/>
  <c r="E117" i="46"/>
  <c r="E159" i="40"/>
  <c r="E90" i="40"/>
  <c r="E76" i="40"/>
  <c r="E186" i="40"/>
  <c r="E118" i="46"/>
  <c r="E179" i="46"/>
  <c r="E110" i="40"/>
  <c r="E55" i="46"/>
  <c r="E113" i="46"/>
  <c r="E141" i="46"/>
  <c r="E13" i="46"/>
  <c r="E14" i="46"/>
  <c r="E122" i="40"/>
  <c r="E96" i="40"/>
  <c r="E67" i="40"/>
  <c r="E39" i="40"/>
  <c r="E33" i="46"/>
  <c r="E123" i="40"/>
  <c r="Q87" i="39" l="1"/>
  <c r="L87" i="39"/>
  <c r="H87" i="39"/>
  <c r="P87" i="39"/>
  <c r="O87" i="39"/>
  <c r="G87" i="39"/>
  <c r="D87" i="39"/>
  <c r="R87" i="39"/>
  <c r="M87" i="39"/>
  <c r="C87" i="39"/>
  <c r="B87" i="39"/>
  <c r="K87" i="39"/>
  <c r="F87" i="39"/>
  <c r="J87" i="39"/>
  <c r="N87" i="39"/>
  <c r="I87" i="39"/>
  <c r="R45" i="39"/>
  <c r="Q45" i="39"/>
  <c r="B45" i="39"/>
  <c r="I45" i="39"/>
  <c r="N45" i="39"/>
  <c r="H45" i="39"/>
  <c r="F45" i="39"/>
  <c r="D45" i="39"/>
  <c r="O45" i="39"/>
  <c r="C45" i="39"/>
  <c r="P45" i="39"/>
  <c r="J45" i="39"/>
  <c r="K45" i="39"/>
  <c r="M45" i="39"/>
  <c r="G45" i="39"/>
  <c r="L45" i="39"/>
  <c r="O73" i="39"/>
  <c r="I73" i="39"/>
  <c r="M73" i="39"/>
  <c r="C73" i="39"/>
  <c r="B73" i="39"/>
  <c r="J73" i="39"/>
  <c r="G73" i="39"/>
  <c r="L73" i="39"/>
  <c r="R73" i="39"/>
  <c r="Q73" i="39"/>
  <c r="P73" i="39"/>
  <c r="K73" i="39"/>
  <c r="N73" i="39"/>
  <c r="F73" i="39"/>
  <c r="D73" i="39"/>
  <c r="H73" i="39"/>
  <c r="R84" i="39"/>
  <c r="B84" i="39"/>
  <c r="C84" i="39"/>
  <c r="J84" i="39"/>
  <c r="D84" i="39"/>
  <c r="G84" i="39"/>
  <c r="I84" i="39"/>
  <c r="M84" i="39"/>
  <c r="L84" i="39"/>
  <c r="O84" i="39"/>
  <c r="F84" i="39"/>
  <c r="N84" i="39"/>
  <c r="H84" i="39"/>
  <c r="P84" i="39"/>
  <c r="Q84" i="39"/>
  <c r="K84" i="39"/>
  <c r="L47" i="39"/>
  <c r="P47" i="39"/>
  <c r="B47" i="39"/>
  <c r="F47" i="39"/>
  <c r="N47" i="39"/>
  <c r="K47" i="39"/>
  <c r="O47" i="39"/>
  <c r="R47" i="39"/>
  <c r="J47" i="39"/>
  <c r="M47" i="39"/>
  <c r="H47" i="39"/>
  <c r="D47" i="39"/>
  <c r="I47" i="39"/>
  <c r="G47" i="39"/>
  <c r="Q47" i="39"/>
  <c r="C47" i="39"/>
  <c r="K102" i="39"/>
  <c r="F102" i="39"/>
  <c r="Q102" i="39"/>
  <c r="P102" i="39"/>
  <c r="H102" i="39"/>
  <c r="D102" i="39"/>
  <c r="I102" i="39"/>
  <c r="J102" i="39"/>
  <c r="G102" i="39"/>
  <c r="N102" i="39"/>
  <c r="B102" i="39"/>
  <c r="O102" i="39"/>
  <c r="R102" i="39"/>
  <c r="M102" i="39"/>
  <c r="C102" i="39"/>
  <c r="L102" i="39"/>
  <c r="P95" i="39"/>
  <c r="B95" i="39"/>
  <c r="D95" i="39"/>
  <c r="F95" i="39"/>
  <c r="L95" i="39"/>
  <c r="C95" i="39"/>
  <c r="N95" i="39"/>
  <c r="G95" i="39"/>
  <c r="O95" i="39"/>
  <c r="M95" i="39"/>
  <c r="K95" i="39"/>
  <c r="R95" i="39"/>
  <c r="Q95" i="39"/>
  <c r="H95" i="39"/>
  <c r="J95" i="39"/>
  <c r="I95" i="39"/>
  <c r="O34" i="39"/>
  <c r="H34" i="39"/>
  <c r="L34" i="39"/>
  <c r="M34" i="39"/>
  <c r="J34" i="39"/>
  <c r="I34" i="39"/>
  <c r="G34" i="39"/>
  <c r="P34" i="39"/>
  <c r="D34" i="39"/>
  <c r="N34" i="39"/>
  <c r="Q34" i="39"/>
  <c r="C34" i="39"/>
  <c r="B34" i="39"/>
  <c r="F34" i="39"/>
  <c r="K34" i="39"/>
  <c r="R34" i="39"/>
  <c r="K116" i="39"/>
  <c r="N116" i="39"/>
  <c r="Q116" i="39"/>
  <c r="B116" i="39"/>
  <c r="L116" i="39"/>
  <c r="I116" i="39"/>
  <c r="C116" i="39"/>
  <c r="G116" i="39"/>
  <c r="J116" i="39"/>
  <c r="M116" i="39"/>
  <c r="D116" i="39"/>
  <c r="R116" i="39"/>
  <c r="H116" i="39"/>
  <c r="F116" i="39"/>
  <c r="O116" i="39"/>
  <c r="P116" i="39"/>
  <c r="M90" i="39"/>
  <c r="P90" i="39"/>
  <c r="B90" i="39"/>
  <c r="K90" i="39"/>
  <c r="O90" i="39"/>
  <c r="I90" i="39"/>
  <c r="R90" i="39"/>
  <c r="G90" i="39"/>
  <c r="N90" i="39"/>
  <c r="F90" i="39"/>
  <c r="Q90" i="39"/>
  <c r="H90" i="39"/>
  <c r="L90" i="39"/>
  <c r="D90" i="39"/>
  <c r="J90" i="39"/>
  <c r="C90" i="39"/>
  <c r="P17" i="39"/>
  <c r="C17" i="39"/>
  <c r="H17" i="39"/>
  <c r="O17" i="39"/>
  <c r="G17" i="39"/>
  <c r="K17" i="39"/>
  <c r="F17" i="39"/>
  <c r="D17" i="39"/>
  <c r="L17" i="39"/>
  <c r="Q17" i="39"/>
  <c r="N17" i="39"/>
  <c r="R17" i="39"/>
  <c r="M17" i="39"/>
  <c r="I17" i="39"/>
  <c r="J17" i="39"/>
  <c r="B17" i="39"/>
  <c r="G101" i="39"/>
  <c r="Q101" i="39"/>
  <c r="N101" i="39"/>
  <c r="F101" i="39"/>
  <c r="P101" i="39"/>
  <c r="M101" i="39"/>
  <c r="R101" i="39"/>
  <c r="I101" i="39"/>
  <c r="C101" i="39"/>
  <c r="K101" i="39"/>
  <c r="B101" i="39"/>
  <c r="H101" i="39"/>
  <c r="L101" i="39"/>
  <c r="J101" i="39"/>
  <c r="O101" i="39"/>
  <c r="D101" i="39"/>
  <c r="P29" i="39"/>
  <c r="F29" i="39"/>
  <c r="L29" i="39"/>
  <c r="B29" i="39"/>
  <c r="C29" i="39"/>
  <c r="N29" i="39"/>
  <c r="I29" i="39"/>
  <c r="M29" i="39"/>
  <c r="R29" i="39"/>
  <c r="J29" i="39"/>
  <c r="K29" i="39"/>
  <c r="H29" i="39"/>
  <c r="Q29" i="39"/>
  <c r="D29" i="39"/>
  <c r="O29" i="39"/>
  <c r="G29" i="39"/>
  <c r="O104" i="39"/>
  <c r="I104" i="39"/>
  <c r="H104" i="39"/>
  <c r="Q104" i="39"/>
  <c r="M104" i="39"/>
  <c r="G104" i="39"/>
  <c r="D104" i="39"/>
  <c r="J104" i="39"/>
  <c r="K104" i="39"/>
  <c r="P104" i="39"/>
  <c r="L104" i="39"/>
  <c r="R104" i="39"/>
  <c r="B104" i="39"/>
  <c r="C104" i="39"/>
  <c r="F104" i="39"/>
  <c r="N104" i="39"/>
  <c r="P26" i="39"/>
  <c r="D26" i="39"/>
  <c r="M26" i="39"/>
  <c r="B26" i="39"/>
  <c r="L26" i="39"/>
  <c r="R26" i="39"/>
  <c r="Q26" i="39"/>
  <c r="H26" i="39"/>
  <c r="G26" i="39"/>
  <c r="J26" i="39"/>
  <c r="C26" i="39"/>
  <c r="I26" i="39"/>
  <c r="O26" i="39"/>
  <c r="N26" i="39"/>
  <c r="K26" i="39"/>
  <c r="F26" i="39"/>
  <c r="P134" i="39"/>
  <c r="B134" i="39"/>
  <c r="F134" i="39"/>
  <c r="H134" i="39"/>
  <c r="N134" i="39"/>
  <c r="C134" i="39"/>
  <c r="J134" i="39"/>
  <c r="D134" i="39"/>
  <c r="Q134" i="39"/>
  <c r="O134" i="39"/>
  <c r="L134" i="39"/>
  <c r="K134" i="39"/>
  <c r="G134" i="39"/>
  <c r="I134" i="39"/>
  <c r="R134" i="39"/>
  <c r="M134" i="39"/>
  <c r="K127" i="39"/>
  <c r="G127" i="39"/>
  <c r="M127" i="39"/>
  <c r="B127" i="39"/>
  <c r="J127" i="39"/>
  <c r="R127" i="39"/>
  <c r="P127" i="39"/>
  <c r="D127" i="39"/>
  <c r="Q127" i="39"/>
  <c r="O127" i="39"/>
  <c r="N127" i="39"/>
  <c r="H127" i="39"/>
  <c r="F127" i="39"/>
  <c r="I127" i="39"/>
  <c r="L127" i="39"/>
  <c r="C127" i="39"/>
  <c r="O176" i="39"/>
  <c r="N176" i="39"/>
  <c r="R176" i="39"/>
  <c r="Q176" i="39"/>
  <c r="K176" i="39"/>
  <c r="G176" i="39"/>
  <c r="I176" i="39"/>
  <c r="F176" i="39"/>
  <c r="P176" i="39"/>
  <c r="L176" i="39"/>
  <c r="J176" i="39"/>
  <c r="M176" i="39"/>
  <c r="D176" i="39"/>
  <c r="H176" i="39"/>
  <c r="C176" i="39"/>
  <c r="B176" i="39"/>
  <c r="H14" i="39"/>
  <c r="F14" i="39"/>
  <c r="B14" i="39"/>
  <c r="R14" i="39"/>
  <c r="P14" i="39"/>
  <c r="D14" i="39"/>
  <c r="G14" i="39"/>
  <c r="O14" i="39"/>
  <c r="Q14" i="39"/>
  <c r="L14" i="39"/>
  <c r="N14" i="39"/>
  <c r="K14" i="39"/>
  <c r="C14" i="39"/>
  <c r="M14" i="39"/>
  <c r="I14" i="39"/>
  <c r="J14" i="39"/>
  <c r="N173" i="39"/>
  <c r="G173" i="39"/>
  <c r="J173" i="39"/>
  <c r="M173" i="39"/>
  <c r="C173" i="39"/>
  <c r="B173" i="39"/>
  <c r="F173" i="39"/>
  <c r="H173" i="39"/>
  <c r="I173" i="39"/>
  <c r="L173" i="39"/>
  <c r="K173" i="39"/>
  <c r="O173" i="39"/>
  <c r="P173" i="39"/>
  <c r="R173" i="39"/>
  <c r="Q173" i="39"/>
  <c r="D173" i="39"/>
  <c r="L89" i="39"/>
  <c r="G89" i="39"/>
  <c r="H89" i="39"/>
  <c r="F89" i="39"/>
  <c r="P89" i="39"/>
  <c r="Q89" i="39"/>
  <c r="M89" i="39"/>
  <c r="I89" i="39"/>
  <c r="O89" i="39"/>
  <c r="B89" i="39"/>
  <c r="N89" i="39"/>
  <c r="D89" i="39"/>
  <c r="C89" i="39"/>
  <c r="R89" i="39"/>
  <c r="J89" i="39"/>
  <c r="K89" i="39"/>
  <c r="R111" i="39"/>
  <c r="G111" i="39"/>
  <c r="J111" i="39"/>
  <c r="I111" i="39"/>
  <c r="K111" i="39"/>
  <c r="C111" i="39"/>
  <c r="N111" i="39"/>
  <c r="L111" i="39"/>
  <c r="M111" i="39"/>
  <c r="D111" i="39"/>
  <c r="B111" i="39"/>
  <c r="O111" i="39"/>
  <c r="Q111" i="39"/>
  <c r="H111" i="39"/>
  <c r="P111" i="39"/>
  <c r="F111" i="39"/>
  <c r="N92" i="39"/>
  <c r="D92" i="39"/>
  <c r="L92" i="39"/>
  <c r="R92" i="39"/>
  <c r="B92" i="39"/>
  <c r="H92" i="39"/>
  <c r="Q92" i="39"/>
  <c r="C92" i="39"/>
  <c r="I92" i="39"/>
  <c r="O92" i="39"/>
  <c r="P92" i="39"/>
  <c r="J92" i="39"/>
  <c r="M92" i="39"/>
  <c r="K92" i="39"/>
  <c r="G92" i="39"/>
  <c r="F92" i="39"/>
  <c r="Q150" i="39"/>
  <c r="N150" i="39"/>
  <c r="J150" i="39"/>
  <c r="F150" i="39"/>
  <c r="B150" i="39"/>
  <c r="G150" i="39"/>
  <c r="H150" i="39"/>
  <c r="D150" i="39"/>
  <c r="I150" i="39"/>
  <c r="R150" i="39"/>
  <c r="C150" i="39"/>
  <c r="M150" i="39"/>
  <c r="K150" i="39"/>
  <c r="L150" i="39"/>
  <c r="P150" i="39"/>
  <c r="O150" i="39"/>
  <c r="O149" i="39"/>
  <c r="I149" i="39"/>
  <c r="F149" i="39"/>
  <c r="G149" i="39"/>
  <c r="K149" i="39"/>
  <c r="P149" i="39"/>
  <c r="H149" i="39"/>
  <c r="D149" i="39"/>
  <c r="L149" i="39"/>
  <c r="Q149" i="39"/>
  <c r="B149" i="39"/>
  <c r="J149" i="39"/>
  <c r="R149" i="39"/>
  <c r="M149" i="39"/>
  <c r="C149" i="39"/>
  <c r="N149" i="39"/>
  <c r="M58" i="39"/>
  <c r="B58" i="39"/>
  <c r="C58" i="39"/>
  <c r="P58" i="39"/>
  <c r="G58" i="39"/>
  <c r="L58" i="39"/>
  <c r="N58" i="39"/>
  <c r="I58" i="39"/>
  <c r="Q58" i="39"/>
  <c r="F58" i="39"/>
  <c r="D58" i="39"/>
  <c r="R58" i="39"/>
  <c r="J58" i="39"/>
  <c r="O58" i="39"/>
  <c r="H58" i="39"/>
  <c r="K58" i="39"/>
  <c r="K152" i="39"/>
  <c r="C152" i="39"/>
  <c r="Q152" i="39"/>
  <c r="D152" i="39"/>
  <c r="L152" i="39"/>
  <c r="B152" i="39"/>
  <c r="F152" i="39"/>
  <c r="P152" i="39"/>
  <c r="H152" i="39"/>
  <c r="N152" i="39"/>
  <c r="I152" i="39"/>
  <c r="M152" i="39"/>
  <c r="O152" i="39"/>
  <c r="R152" i="39"/>
  <c r="G152" i="39"/>
  <c r="J152" i="39"/>
  <c r="M160" i="39"/>
  <c r="D160" i="39"/>
  <c r="Q160" i="39"/>
  <c r="G160" i="39"/>
  <c r="N160" i="39"/>
  <c r="C160" i="39"/>
  <c r="F160" i="39"/>
  <c r="P160" i="39"/>
  <c r="O160" i="39"/>
  <c r="H160" i="39"/>
  <c r="R160" i="39"/>
  <c r="J160" i="39"/>
  <c r="L160" i="39"/>
  <c r="K160" i="39"/>
  <c r="I160" i="39"/>
  <c r="B160" i="39"/>
  <c r="O148" i="39"/>
  <c r="B148" i="39"/>
  <c r="D148" i="39"/>
  <c r="J148" i="39"/>
  <c r="K148" i="39"/>
  <c r="F148" i="39"/>
  <c r="H148" i="39"/>
  <c r="L148" i="39"/>
  <c r="M148" i="39"/>
  <c r="I148" i="39"/>
  <c r="N148" i="39"/>
  <c r="G148" i="39"/>
  <c r="Q148" i="39"/>
  <c r="P148" i="39"/>
  <c r="C148" i="39"/>
  <c r="R148" i="39"/>
  <c r="R163" i="39"/>
  <c r="P163" i="39"/>
  <c r="O163" i="39"/>
  <c r="L163" i="39"/>
  <c r="K163" i="39"/>
  <c r="H163" i="39"/>
  <c r="C163" i="39"/>
  <c r="D163" i="39"/>
  <c r="J163" i="39"/>
  <c r="F163" i="39"/>
  <c r="N163" i="39"/>
  <c r="B163" i="39"/>
  <c r="M163" i="39"/>
  <c r="I163" i="39"/>
  <c r="G163" i="39"/>
  <c r="Q163" i="39"/>
  <c r="O27" i="39"/>
  <c r="L27" i="39"/>
  <c r="D27" i="39"/>
  <c r="Q27" i="39"/>
  <c r="R27" i="39"/>
  <c r="B27" i="39"/>
  <c r="G27" i="39"/>
  <c r="I27" i="39"/>
  <c r="F27" i="39"/>
  <c r="P27" i="39"/>
  <c r="H27" i="39"/>
  <c r="K27" i="39"/>
  <c r="N27" i="39"/>
  <c r="J27" i="39"/>
  <c r="C27" i="39"/>
  <c r="M27" i="39"/>
  <c r="Q20" i="39"/>
  <c r="I20" i="39"/>
  <c r="G20" i="39"/>
  <c r="D20" i="39"/>
  <c r="N20" i="39"/>
  <c r="M20" i="39"/>
  <c r="J20" i="39"/>
  <c r="P20" i="39"/>
  <c r="C20" i="39"/>
  <c r="B20" i="39"/>
  <c r="K20" i="39"/>
  <c r="F20" i="39"/>
  <c r="H20" i="39"/>
  <c r="O20" i="39"/>
  <c r="L20" i="39"/>
  <c r="R20" i="39"/>
  <c r="G97" i="39"/>
  <c r="D97" i="39"/>
  <c r="J97" i="39"/>
  <c r="B97" i="39"/>
  <c r="F97" i="39"/>
  <c r="M97" i="39"/>
  <c r="N97" i="39"/>
  <c r="Q97" i="39"/>
  <c r="H97" i="39"/>
  <c r="I97" i="39"/>
  <c r="C97" i="39"/>
  <c r="P97" i="39"/>
  <c r="R97" i="39"/>
  <c r="O97" i="39"/>
  <c r="K97" i="39"/>
  <c r="L97" i="39"/>
  <c r="L133" i="39"/>
  <c r="P133" i="39"/>
  <c r="M133" i="39"/>
  <c r="F133" i="39"/>
  <c r="N133" i="39"/>
  <c r="R133" i="39"/>
  <c r="D133" i="39"/>
  <c r="C133" i="39"/>
  <c r="H133" i="39"/>
  <c r="O133" i="39"/>
  <c r="J133" i="39"/>
  <c r="Q133" i="39"/>
  <c r="I133" i="39"/>
  <c r="K133" i="39"/>
  <c r="G133" i="39"/>
  <c r="B133" i="39"/>
  <c r="G179" i="39"/>
  <c r="D179" i="39"/>
  <c r="C179" i="39"/>
  <c r="I179" i="39"/>
  <c r="J179" i="39"/>
  <c r="M179" i="39"/>
  <c r="O179" i="39"/>
  <c r="H179" i="39"/>
  <c r="B179" i="39"/>
  <c r="N179" i="39"/>
  <c r="K179" i="39"/>
  <c r="R179" i="39"/>
  <c r="L179" i="39"/>
  <c r="F179" i="39"/>
  <c r="P179" i="39"/>
  <c r="Q179" i="39"/>
  <c r="G129" i="39"/>
  <c r="K129" i="39"/>
  <c r="B129" i="39"/>
  <c r="N129" i="39"/>
  <c r="Q129" i="39"/>
  <c r="I129" i="39"/>
  <c r="L129" i="39"/>
  <c r="O129" i="39"/>
  <c r="M129" i="39"/>
  <c r="P129" i="39"/>
  <c r="J129" i="39"/>
  <c r="H129" i="39"/>
  <c r="C129" i="39"/>
  <c r="F129" i="39"/>
  <c r="D129" i="39"/>
  <c r="R129" i="39"/>
  <c r="O64" i="39"/>
  <c r="K64" i="39"/>
  <c r="Q64" i="39"/>
  <c r="P64" i="39"/>
  <c r="R64" i="39"/>
  <c r="C64" i="39"/>
  <c r="M64" i="39"/>
  <c r="G64" i="39"/>
  <c r="H64" i="39"/>
  <c r="B64" i="39"/>
  <c r="N64" i="39"/>
  <c r="I64" i="39"/>
  <c r="D64" i="39"/>
  <c r="L64" i="39"/>
  <c r="J64" i="39"/>
  <c r="F64" i="39"/>
  <c r="I21" i="39"/>
  <c r="M21" i="39"/>
  <c r="C21" i="39"/>
  <c r="L21" i="39"/>
  <c r="K21" i="39"/>
  <c r="N21" i="39"/>
  <c r="O21" i="39"/>
  <c r="J21" i="39"/>
  <c r="P21" i="39"/>
  <c r="B21" i="39"/>
  <c r="F21" i="39"/>
  <c r="D21" i="39"/>
  <c r="Q21" i="39"/>
  <c r="G21" i="39"/>
  <c r="R21" i="39"/>
  <c r="H21" i="39"/>
  <c r="R164" i="39"/>
  <c r="F164" i="39"/>
  <c r="Q164" i="39"/>
  <c r="J164" i="39"/>
  <c r="B164" i="39"/>
  <c r="P164" i="39"/>
  <c r="I164" i="39"/>
  <c r="L164" i="39"/>
  <c r="C164" i="39"/>
  <c r="O164" i="39"/>
  <c r="K164" i="39"/>
  <c r="G164" i="39"/>
  <c r="M164" i="39"/>
  <c r="H164" i="39"/>
  <c r="D164" i="39"/>
  <c r="N164" i="39"/>
  <c r="R138" i="39"/>
  <c r="J138" i="39"/>
  <c r="D138" i="39"/>
  <c r="C138" i="39"/>
  <c r="P138" i="39"/>
  <c r="Q138" i="39"/>
  <c r="M138" i="39"/>
  <c r="F138" i="39"/>
  <c r="N138" i="39"/>
  <c r="K138" i="39"/>
  <c r="G138" i="39"/>
  <c r="H138" i="39"/>
  <c r="O138" i="39"/>
  <c r="I138" i="39"/>
  <c r="B138" i="39"/>
  <c r="L138" i="39"/>
  <c r="K192" i="39"/>
  <c r="I192" i="39"/>
  <c r="P192" i="39"/>
  <c r="J192" i="39"/>
  <c r="L192" i="39"/>
  <c r="F192" i="39"/>
  <c r="B192" i="39"/>
  <c r="O192" i="39"/>
  <c r="N192" i="39"/>
  <c r="M192" i="39"/>
  <c r="G192" i="39"/>
  <c r="R192" i="39"/>
  <c r="Q192" i="39"/>
  <c r="H192" i="39"/>
  <c r="C192" i="39"/>
  <c r="D192" i="39"/>
  <c r="Q110" i="39"/>
  <c r="G110" i="39"/>
  <c r="O110" i="39"/>
  <c r="H110" i="39"/>
  <c r="P110" i="39"/>
  <c r="B110" i="39"/>
  <c r="N110" i="39"/>
  <c r="I110" i="39"/>
  <c r="L110" i="39"/>
  <c r="C110" i="39"/>
  <c r="D110" i="39"/>
  <c r="K110" i="39"/>
  <c r="M110" i="39"/>
  <c r="R110" i="39"/>
  <c r="F110" i="39"/>
  <c r="J110" i="39"/>
  <c r="C142" i="39"/>
  <c r="I142" i="39"/>
  <c r="K142" i="39"/>
  <c r="G142" i="39"/>
  <c r="H142" i="39"/>
  <c r="O142" i="39"/>
  <c r="F142" i="39"/>
  <c r="Q142" i="39"/>
  <c r="P142" i="39"/>
  <c r="L142" i="39"/>
  <c r="M142" i="39"/>
  <c r="D142" i="39"/>
  <c r="J142" i="39"/>
  <c r="N142" i="39"/>
  <c r="R142" i="39"/>
  <c r="B142" i="39"/>
  <c r="O166" i="39"/>
  <c r="F166" i="39"/>
  <c r="J166" i="39"/>
  <c r="D166" i="39"/>
  <c r="N166" i="39"/>
  <c r="K166" i="39"/>
  <c r="I166" i="39"/>
  <c r="H166" i="39"/>
  <c r="G166" i="39"/>
  <c r="R166" i="39"/>
  <c r="L166" i="39"/>
  <c r="M166" i="39"/>
  <c r="B166" i="39"/>
  <c r="P166" i="39"/>
  <c r="C166" i="39"/>
  <c r="Q166" i="39"/>
  <c r="L189" i="39"/>
  <c r="H189" i="39"/>
  <c r="D189" i="39"/>
  <c r="O189" i="39"/>
  <c r="M189" i="39"/>
  <c r="P189" i="39"/>
  <c r="C189" i="39"/>
  <c r="R189" i="39"/>
  <c r="N189" i="39"/>
  <c r="F189" i="39"/>
  <c r="I189" i="39"/>
  <c r="Q189" i="39"/>
  <c r="K189" i="39"/>
  <c r="B189" i="39"/>
  <c r="J189" i="39"/>
  <c r="G189" i="39"/>
  <c r="M46" i="39"/>
  <c r="D46" i="39"/>
  <c r="J46" i="39"/>
  <c r="F46" i="39"/>
  <c r="N46" i="39"/>
  <c r="K46" i="39"/>
  <c r="L46" i="39"/>
  <c r="B46" i="39"/>
  <c r="P46" i="39"/>
  <c r="O46" i="39"/>
  <c r="H46" i="39"/>
  <c r="G46" i="39"/>
  <c r="C46" i="39"/>
  <c r="Q46" i="39"/>
  <c r="I46" i="39"/>
  <c r="R46" i="39"/>
  <c r="I55" i="39"/>
  <c r="M55" i="39"/>
  <c r="B55" i="39"/>
  <c r="J55" i="39"/>
  <c r="O55" i="39"/>
  <c r="H55" i="39"/>
  <c r="R55" i="39"/>
  <c r="F55" i="39"/>
  <c r="P55" i="39"/>
  <c r="K55" i="39"/>
  <c r="C55" i="39"/>
  <c r="Q55" i="39"/>
  <c r="L55" i="39"/>
  <c r="G55" i="39"/>
  <c r="D55" i="39"/>
  <c r="N55" i="39"/>
  <c r="B69" i="39"/>
  <c r="L69" i="39"/>
  <c r="F69" i="39"/>
  <c r="Q69" i="39"/>
  <c r="N69" i="39"/>
  <c r="C69" i="39"/>
  <c r="J69" i="39"/>
  <c r="H69" i="39"/>
  <c r="G69" i="39"/>
  <c r="M69" i="39"/>
  <c r="K69" i="39"/>
  <c r="I69" i="39"/>
  <c r="P69" i="39"/>
  <c r="R69" i="39"/>
  <c r="O69" i="39"/>
  <c r="D69" i="39"/>
  <c r="M167" i="39"/>
  <c r="Q167" i="39"/>
  <c r="D167" i="39"/>
  <c r="J167" i="39"/>
  <c r="N167" i="39"/>
  <c r="P167" i="39"/>
  <c r="F167" i="39"/>
  <c r="O167" i="39"/>
  <c r="I167" i="39"/>
  <c r="K167" i="39"/>
  <c r="R167" i="39"/>
  <c r="G167" i="39"/>
  <c r="L167" i="39"/>
  <c r="H167" i="39"/>
  <c r="C167" i="39"/>
  <c r="B167" i="39"/>
  <c r="Q151" i="39"/>
  <c r="G151" i="39"/>
  <c r="H151" i="39"/>
  <c r="F151" i="39"/>
  <c r="D151" i="39"/>
  <c r="N151" i="39"/>
  <c r="B151" i="39"/>
  <c r="J151" i="39"/>
  <c r="P151" i="39"/>
  <c r="I151" i="39"/>
  <c r="R151" i="39"/>
  <c r="K151" i="39"/>
  <c r="O151" i="39"/>
  <c r="L151" i="39"/>
  <c r="M151" i="39"/>
  <c r="C151" i="39"/>
  <c r="Q135" i="39"/>
  <c r="P135" i="39"/>
  <c r="B135" i="39"/>
  <c r="F135" i="39"/>
  <c r="O135" i="39"/>
  <c r="G135" i="39"/>
  <c r="I135" i="39"/>
  <c r="N135" i="39"/>
  <c r="M135" i="39"/>
  <c r="D135" i="39"/>
  <c r="J135" i="39"/>
  <c r="K135" i="39"/>
  <c r="H135" i="39"/>
  <c r="C135" i="39"/>
  <c r="L135" i="39"/>
  <c r="R135" i="39"/>
  <c r="H48" i="39"/>
  <c r="F48" i="39"/>
  <c r="D48" i="39"/>
  <c r="K48" i="39"/>
  <c r="Q48" i="39"/>
  <c r="N48" i="39"/>
  <c r="L48" i="39"/>
  <c r="I48" i="39"/>
  <c r="G48" i="39"/>
  <c r="J48" i="39"/>
  <c r="O48" i="39"/>
  <c r="R48" i="39"/>
  <c r="P48" i="39"/>
  <c r="B48" i="39"/>
  <c r="M48" i="39"/>
  <c r="C48" i="39"/>
  <c r="L22" i="39"/>
  <c r="K22" i="39"/>
  <c r="C22" i="39"/>
  <c r="G22" i="39"/>
  <c r="M22" i="39"/>
  <c r="B22" i="39"/>
  <c r="J22" i="39"/>
  <c r="O22" i="39"/>
  <c r="N22" i="39"/>
  <c r="H22" i="39"/>
  <c r="R22" i="39"/>
  <c r="F22" i="39"/>
  <c r="I22" i="39"/>
  <c r="P22" i="39"/>
  <c r="D22" i="39"/>
  <c r="Q22" i="39"/>
  <c r="G42" i="39"/>
  <c r="I42" i="39"/>
  <c r="L42" i="39"/>
  <c r="P42" i="39"/>
  <c r="R42" i="39"/>
  <c r="H42" i="39"/>
  <c r="B42" i="39"/>
  <c r="O42" i="39"/>
  <c r="D42" i="39"/>
  <c r="F42" i="39"/>
  <c r="K42" i="39"/>
  <c r="M42" i="39"/>
  <c r="Q42" i="39"/>
  <c r="C42" i="39"/>
  <c r="N42" i="39"/>
  <c r="J42" i="39"/>
  <c r="I139" i="39"/>
  <c r="K139" i="39"/>
  <c r="L139" i="39"/>
  <c r="R139" i="39"/>
  <c r="M139" i="39"/>
  <c r="J139" i="39"/>
  <c r="C139" i="39"/>
  <c r="B139" i="39"/>
  <c r="P139" i="39"/>
  <c r="O139" i="39"/>
  <c r="F139" i="39"/>
  <c r="H139" i="39"/>
  <c r="Q139" i="39"/>
  <c r="D139" i="39"/>
  <c r="G139" i="39"/>
  <c r="N139" i="39"/>
  <c r="B66" i="39"/>
  <c r="G66" i="39"/>
  <c r="M66" i="39"/>
  <c r="D66" i="39"/>
  <c r="I66" i="39"/>
  <c r="L66" i="39"/>
  <c r="F66" i="39"/>
  <c r="J66" i="39"/>
  <c r="K66" i="39"/>
  <c r="R66" i="39"/>
  <c r="H66" i="39"/>
  <c r="C66" i="39"/>
  <c r="Q66" i="39"/>
  <c r="P66" i="39"/>
  <c r="N66" i="39"/>
  <c r="O66" i="39"/>
  <c r="P67" i="39"/>
  <c r="M67" i="39"/>
  <c r="R67" i="39"/>
  <c r="G67" i="39"/>
  <c r="L67" i="39"/>
  <c r="J67" i="39"/>
  <c r="C67" i="39"/>
  <c r="H67" i="39"/>
  <c r="D67" i="39"/>
  <c r="Q67" i="39"/>
  <c r="K67" i="39"/>
  <c r="F67" i="39"/>
  <c r="O67" i="39"/>
  <c r="B67" i="39"/>
  <c r="N67" i="39"/>
  <c r="I67" i="39"/>
  <c r="B99" i="39"/>
  <c r="O99" i="39"/>
  <c r="C99" i="39"/>
  <c r="J99" i="39"/>
  <c r="I99" i="39"/>
  <c r="F99" i="39"/>
  <c r="Q99" i="39"/>
  <c r="K99" i="39"/>
  <c r="R99" i="39"/>
  <c r="G99" i="39"/>
  <c r="P99" i="39"/>
  <c r="H99" i="39"/>
  <c r="L99" i="39"/>
  <c r="M99" i="39"/>
  <c r="D99" i="39"/>
  <c r="N99" i="39"/>
  <c r="P88" i="39"/>
  <c r="M88" i="39"/>
  <c r="C88" i="39"/>
  <c r="H88" i="39"/>
  <c r="K88" i="39"/>
  <c r="Q88" i="39"/>
  <c r="F88" i="39"/>
  <c r="I88" i="39"/>
  <c r="L88" i="39"/>
  <c r="R88" i="39"/>
  <c r="B88" i="39"/>
  <c r="G88" i="39"/>
  <c r="O88" i="39"/>
  <c r="N88" i="39"/>
  <c r="J88" i="39"/>
  <c r="D88" i="39"/>
  <c r="J124" i="39"/>
  <c r="D124" i="39"/>
  <c r="R124" i="39"/>
  <c r="P124" i="39"/>
  <c r="O124" i="39"/>
  <c r="I124" i="39"/>
  <c r="N124" i="39"/>
  <c r="B124" i="39"/>
  <c r="C124" i="39"/>
  <c r="K124" i="39"/>
  <c r="L124" i="39"/>
  <c r="H124" i="39"/>
  <c r="F124" i="39"/>
  <c r="Q124" i="39"/>
  <c r="G124" i="39"/>
  <c r="M124" i="39"/>
  <c r="I94" i="39"/>
  <c r="F94" i="39"/>
  <c r="C94" i="39"/>
  <c r="P94" i="39"/>
  <c r="K94" i="39"/>
  <c r="J94" i="39"/>
  <c r="B94" i="39"/>
  <c r="D94" i="39"/>
  <c r="H94" i="39"/>
  <c r="N94" i="39"/>
  <c r="O94" i="39"/>
  <c r="M94" i="39"/>
  <c r="R94" i="39"/>
  <c r="G94" i="39"/>
  <c r="Q94" i="39"/>
  <c r="L94" i="39"/>
  <c r="K115" i="39"/>
  <c r="H115" i="39"/>
  <c r="Q115" i="39"/>
  <c r="P115" i="39"/>
  <c r="R115" i="39"/>
  <c r="I115" i="39"/>
  <c r="O115" i="39"/>
  <c r="N115" i="39"/>
  <c r="C115" i="39"/>
  <c r="M115" i="39"/>
  <c r="B115" i="39"/>
  <c r="G115" i="39"/>
  <c r="F115" i="39"/>
  <c r="L115" i="39"/>
  <c r="J115" i="39"/>
  <c r="D115" i="39"/>
  <c r="O137" i="39"/>
  <c r="B137" i="39"/>
  <c r="D137" i="39"/>
  <c r="Q137" i="39"/>
  <c r="M137" i="39"/>
  <c r="R137" i="39"/>
  <c r="P137" i="39"/>
  <c r="G137" i="39"/>
  <c r="I137" i="39"/>
  <c r="H137" i="39"/>
  <c r="L137" i="39"/>
  <c r="N137" i="39"/>
  <c r="J137" i="39"/>
  <c r="C137" i="39"/>
  <c r="K137" i="39"/>
  <c r="F137" i="39"/>
  <c r="I141" i="39"/>
  <c r="P141" i="39"/>
  <c r="D141" i="39"/>
  <c r="N141" i="39"/>
  <c r="G141" i="39"/>
  <c r="Q141" i="39"/>
  <c r="L141" i="39"/>
  <c r="K141" i="39"/>
  <c r="M141" i="39"/>
  <c r="J141" i="39"/>
  <c r="H141" i="39"/>
  <c r="C141" i="39"/>
  <c r="B141" i="39"/>
  <c r="F141" i="39"/>
  <c r="R141" i="39"/>
  <c r="O141" i="39"/>
  <c r="F172" i="39"/>
  <c r="H172" i="39"/>
  <c r="D172" i="39"/>
  <c r="Q172" i="39"/>
  <c r="L172" i="39"/>
  <c r="M172" i="39"/>
  <c r="G172" i="39"/>
  <c r="I172" i="39"/>
  <c r="O172" i="39"/>
  <c r="N172" i="39"/>
  <c r="R172" i="39"/>
  <c r="C172" i="39"/>
  <c r="P172" i="39"/>
  <c r="J172" i="39"/>
  <c r="B172" i="39"/>
  <c r="K172" i="39"/>
  <c r="P177" i="39"/>
  <c r="D177" i="39"/>
  <c r="R177" i="39"/>
  <c r="G177" i="39"/>
  <c r="F177" i="39"/>
  <c r="B177" i="39"/>
  <c r="H177" i="39"/>
  <c r="L177" i="39"/>
  <c r="I177" i="39"/>
  <c r="K177" i="39"/>
  <c r="M177" i="39"/>
  <c r="C177" i="39"/>
  <c r="N177" i="39"/>
  <c r="Q177" i="39"/>
  <c r="O177" i="39"/>
  <c r="J177" i="39"/>
  <c r="O126" i="39"/>
  <c r="F126" i="39"/>
  <c r="P126" i="39"/>
  <c r="J126" i="39"/>
  <c r="I126" i="39"/>
  <c r="M126" i="39"/>
  <c r="H126" i="39"/>
  <c r="L126" i="39"/>
  <c r="G126" i="39"/>
  <c r="N126" i="39"/>
  <c r="C126" i="39"/>
  <c r="Q126" i="39"/>
  <c r="K126" i="39"/>
  <c r="R126" i="39"/>
  <c r="B126" i="39"/>
  <c r="D126" i="39"/>
  <c r="D77" i="39"/>
  <c r="H77" i="39"/>
  <c r="J77" i="39"/>
  <c r="F77" i="39"/>
  <c r="K77" i="39"/>
  <c r="C77" i="39"/>
  <c r="O77" i="39"/>
  <c r="B77" i="39"/>
  <c r="I77" i="39"/>
  <c r="G77" i="39"/>
  <c r="R77" i="39"/>
  <c r="Q77" i="39"/>
  <c r="M77" i="39"/>
  <c r="L77" i="39"/>
  <c r="N77" i="39"/>
  <c r="P77" i="39"/>
  <c r="P98" i="39"/>
  <c r="I98" i="39"/>
  <c r="K98" i="39"/>
  <c r="B98" i="39"/>
  <c r="O98" i="39"/>
  <c r="L98" i="39"/>
  <c r="Q98" i="39"/>
  <c r="N98" i="39"/>
  <c r="J98" i="39"/>
  <c r="M98" i="39"/>
  <c r="F98" i="39"/>
  <c r="D98" i="39"/>
  <c r="G98" i="39"/>
  <c r="R98" i="39"/>
  <c r="C98" i="39"/>
  <c r="H98" i="39"/>
  <c r="M185" i="39"/>
  <c r="D185" i="39"/>
  <c r="Q185" i="39"/>
  <c r="K185" i="39"/>
  <c r="L185" i="39"/>
  <c r="F185" i="39"/>
  <c r="B185" i="39"/>
  <c r="O185" i="39"/>
  <c r="C185" i="39"/>
  <c r="G185" i="39"/>
  <c r="P185" i="39"/>
  <c r="R185" i="39"/>
  <c r="I185" i="39"/>
  <c r="J185" i="39"/>
  <c r="N185" i="39"/>
  <c r="H185" i="39"/>
  <c r="F61" i="39"/>
  <c r="M61" i="39"/>
  <c r="C61" i="39"/>
  <c r="B61" i="39"/>
  <c r="H61" i="39"/>
  <c r="P61" i="39"/>
  <c r="I61" i="39"/>
  <c r="Q61" i="39"/>
  <c r="R61" i="39"/>
  <c r="J61" i="39"/>
  <c r="G61" i="39"/>
  <c r="D61" i="39"/>
  <c r="N61" i="39"/>
  <c r="K61" i="39"/>
  <c r="O61" i="39"/>
  <c r="L61" i="39"/>
  <c r="P36" i="39"/>
  <c r="G36" i="39"/>
  <c r="R36" i="39"/>
  <c r="F36" i="39"/>
  <c r="L36" i="39"/>
  <c r="H36" i="39"/>
  <c r="B36" i="39"/>
  <c r="Q36" i="39"/>
  <c r="D36" i="39"/>
  <c r="I36" i="39"/>
  <c r="O36" i="39"/>
  <c r="J36" i="39"/>
  <c r="K36" i="39"/>
  <c r="N36" i="39"/>
  <c r="C36" i="39"/>
  <c r="M36" i="39"/>
  <c r="K161" i="39"/>
  <c r="F161" i="39"/>
  <c r="G161" i="39"/>
  <c r="B161" i="39"/>
  <c r="P161" i="39"/>
  <c r="C161" i="39"/>
  <c r="L161" i="39"/>
  <c r="J161" i="39"/>
  <c r="R161" i="39"/>
  <c r="D161" i="39"/>
  <c r="O161" i="39"/>
  <c r="M161" i="39"/>
  <c r="Q161" i="39"/>
  <c r="N161" i="39"/>
  <c r="I161" i="39"/>
  <c r="H161" i="39"/>
  <c r="L78" i="39"/>
  <c r="K78" i="39"/>
  <c r="R78" i="39"/>
  <c r="M78" i="39"/>
  <c r="G78" i="39"/>
  <c r="H78" i="39"/>
  <c r="I78" i="39"/>
  <c r="Q78" i="39"/>
  <c r="O78" i="39"/>
  <c r="F78" i="39"/>
  <c r="B78" i="39"/>
  <c r="D78" i="39"/>
  <c r="N78" i="39"/>
  <c r="C78" i="39"/>
  <c r="J78" i="39"/>
  <c r="P78" i="39"/>
  <c r="P49" i="39"/>
  <c r="R49" i="39"/>
  <c r="L49" i="39"/>
  <c r="D49" i="39"/>
  <c r="I49" i="39"/>
  <c r="C49" i="39"/>
  <c r="H49" i="39"/>
  <c r="B49" i="39"/>
  <c r="F49" i="39"/>
  <c r="Q49" i="39"/>
  <c r="M49" i="39"/>
  <c r="N49" i="39"/>
  <c r="G49" i="39"/>
  <c r="K49" i="39"/>
  <c r="O49" i="39"/>
  <c r="J49" i="39"/>
  <c r="F159" i="39"/>
  <c r="R159" i="39"/>
  <c r="Q159" i="39"/>
  <c r="C159" i="39"/>
  <c r="I159" i="39"/>
  <c r="M159" i="39"/>
  <c r="H159" i="39"/>
  <c r="J159" i="39"/>
  <c r="K159" i="39"/>
  <c r="B159" i="39"/>
  <c r="L159" i="39"/>
  <c r="N159" i="39"/>
  <c r="D159" i="39"/>
  <c r="P159" i="39"/>
  <c r="G159" i="39"/>
  <c r="O159" i="39"/>
  <c r="P183" i="39"/>
  <c r="M183" i="39"/>
  <c r="N183" i="39"/>
  <c r="I183" i="39"/>
  <c r="L183" i="39"/>
  <c r="C183" i="39"/>
  <c r="B183" i="39"/>
  <c r="D183" i="39"/>
  <c r="J183" i="39"/>
  <c r="K183" i="39"/>
  <c r="H183" i="39"/>
  <c r="R183" i="39"/>
  <c r="O183" i="39"/>
  <c r="F183" i="39"/>
  <c r="G183" i="39"/>
  <c r="Q183" i="39"/>
  <c r="K118" i="39"/>
  <c r="H118" i="39"/>
  <c r="M118" i="39"/>
  <c r="N118" i="39"/>
  <c r="G118" i="39"/>
  <c r="B118" i="39"/>
  <c r="F118" i="39"/>
  <c r="I118" i="39"/>
  <c r="L118" i="39"/>
  <c r="R118" i="39"/>
  <c r="O118" i="39"/>
  <c r="C118" i="39"/>
  <c r="J118" i="39"/>
  <c r="P118" i="39"/>
  <c r="Q118" i="39"/>
  <c r="D118" i="39"/>
  <c r="B70" i="39"/>
  <c r="D70" i="39"/>
  <c r="F70" i="39"/>
  <c r="G70" i="39"/>
  <c r="R70" i="39"/>
  <c r="H70" i="39"/>
  <c r="J70" i="39"/>
  <c r="C70" i="39"/>
  <c r="O70" i="39"/>
  <c r="K70" i="39"/>
  <c r="P70" i="39"/>
  <c r="M70" i="39"/>
  <c r="Q70" i="39"/>
  <c r="N70" i="39"/>
  <c r="L70" i="39"/>
  <c r="I70" i="39"/>
  <c r="M182" i="39"/>
  <c r="O182" i="39"/>
  <c r="N182" i="39"/>
  <c r="G182" i="39"/>
  <c r="H182" i="39"/>
  <c r="F182" i="39"/>
  <c r="L182" i="39"/>
  <c r="P182" i="39"/>
  <c r="Q182" i="39"/>
  <c r="R182" i="39"/>
  <c r="B182" i="39"/>
  <c r="D182" i="39"/>
  <c r="C182" i="39"/>
  <c r="K182" i="39"/>
  <c r="J182" i="39"/>
  <c r="I182" i="39"/>
  <c r="K106" i="39"/>
  <c r="G106" i="39"/>
  <c r="D106" i="39"/>
  <c r="Q106" i="39"/>
  <c r="L106" i="39"/>
  <c r="H106" i="39"/>
  <c r="B106" i="39"/>
  <c r="M106" i="39"/>
  <c r="P106" i="39"/>
  <c r="N106" i="39"/>
  <c r="O106" i="39"/>
  <c r="I106" i="39"/>
  <c r="F106" i="39"/>
  <c r="R106" i="39"/>
  <c r="J106" i="39"/>
  <c r="C106" i="39"/>
  <c r="C81" i="39"/>
  <c r="G81" i="39"/>
  <c r="M81" i="39"/>
  <c r="N81" i="39"/>
  <c r="L81" i="39"/>
  <c r="J81" i="39"/>
  <c r="R81" i="39"/>
  <c r="Q81" i="39"/>
  <c r="P81" i="39"/>
  <c r="K81" i="39"/>
  <c r="B81" i="39"/>
  <c r="O81" i="39"/>
  <c r="I81" i="39"/>
  <c r="F81" i="39"/>
  <c r="H81" i="39"/>
  <c r="D81" i="39"/>
  <c r="Q74" i="39"/>
  <c r="C74" i="39"/>
  <c r="J74" i="39"/>
  <c r="F74" i="39"/>
  <c r="G74" i="39"/>
  <c r="P74" i="39"/>
  <c r="K74" i="39"/>
  <c r="I74" i="39"/>
  <c r="D74" i="39"/>
  <c r="L74" i="39"/>
  <c r="R74" i="39"/>
  <c r="M74" i="39"/>
  <c r="N74" i="39"/>
  <c r="H74" i="39"/>
  <c r="O74" i="39"/>
  <c r="B74" i="39"/>
  <c r="L16" i="39"/>
  <c r="G16" i="39"/>
  <c r="R16" i="39"/>
  <c r="D16" i="39"/>
  <c r="M16" i="39"/>
  <c r="H16" i="39"/>
  <c r="F16" i="39"/>
  <c r="B16" i="39"/>
  <c r="O16" i="39"/>
  <c r="N16" i="39"/>
  <c r="K16" i="39"/>
  <c r="Q16" i="39"/>
  <c r="J16" i="39"/>
  <c r="P16" i="39"/>
  <c r="I16" i="39"/>
  <c r="C16" i="39"/>
  <c r="Q169" i="39"/>
  <c r="L169" i="39"/>
  <c r="P169" i="39"/>
  <c r="F169" i="39"/>
  <c r="J169" i="39"/>
  <c r="D169" i="39"/>
  <c r="K169" i="39"/>
  <c r="M169" i="39"/>
  <c r="C169" i="39"/>
  <c r="O169" i="39"/>
  <c r="H169" i="39"/>
  <c r="R169" i="39"/>
  <c r="N169" i="39"/>
  <c r="I169" i="39"/>
  <c r="B169" i="39"/>
  <c r="G169" i="39"/>
  <c r="N82" i="39"/>
  <c r="K82" i="39"/>
  <c r="M82" i="39"/>
  <c r="C82" i="39"/>
  <c r="L82" i="39"/>
  <c r="D82" i="39"/>
  <c r="J82" i="39"/>
  <c r="O82" i="39"/>
  <c r="P82" i="39"/>
  <c r="I82" i="39"/>
  <c r="R82" i="39"/>
  <c r="H82" i="39"/>
  <c r="F82" i="39"/>
  <c r="Q82" i="39"/>
  <c r="G82" i="39"/>
  <c r="B82" i="39"/>
  <c r="I52" i="39"/>
  <c r="L52" i="39"/>
  <c r="C52" i="39"/>
  <c r="N52" i="39"/>
  <c r="R52" i="39"/>
  <c r="M52" i="39"/>
  <c r="D52" i="39"/>
  <c r="K52" i="39"/>
  <c r="B52" i="39"/>
  <c r="Q52" i="39"/>
  <c r="O52" i="39"/>
  <c r="P52" i="39"/>
  <c r="J52" i="39"/>
  <c r="F52" i="39"/>
  <c r="G52" i="39"/>
  <c r="H52" i="39"/>
  <c r="J122" i="39"/>
  <c r="M122" i="39"/>
  <c r="D122" i="39"/>
  <c r="C122" i="39"/>
  <c r="R122" i="39"/>
  <c r="G122" i="39"/>
  <c r="I122" i="39"/>
  <c r="K122" i="39"/>
  <c r="N122" i="39"/>
  <c r="F122" i="39"/>
  <c r="B122" i="39"/>
  <c r="H122" i="39"/>
  <c r="P122" i="39"/>
  <c r="O122" i="39"/>
  <c r="L122" i="39"/>
  <c r="Q122" i="39"/>
  <c r="N119" i="39"/>
  <c r="D119" i="39"/>
  <c r="L119" i="39"/>
  <c r="K119" i="39"/>
  <c r="O119" i="39"/>
  <c r="I119" i="39"/>
  <c r="H119" i="39"/>
  <c r="B119" i="39"/>
  <c r="M119" i="39"/>
  <c r="R119" i="39"/>
  <c r="Q119" i="39"/>
  <c r="P119" i="39"/>
  <c r="J119" i="39"/>
  <c r="C119" i="39"/>
  <c r="G119" i="39"/>
  <c r="F119" i="39"/>
  <c r="K51" i="39"/>
  <c r="G51" i="39"/>
  <c r="N51" i="39"/>
  <c r="J51" i="39"/>
  <c r="P51" i="39"/>
  <c r="B51" i="39"/>
  <c r="C51" i="39"/>
  <c r="Q51" i="39"/>
  <c r="M51" i="39"/>
  <c r="H51" i="39"/>
  <c r="R51" i="39"/>
  <c r="D51" i="39"/>
  <c r="O51" i="39"/>
  <c r="I51" i="39"/>
  <c r="F51" i="39"/>
  <c r="L51" i="39"/>
  <c r="C65" i="39"/>
  <c r="J65" i="39"/>
  <c r="M65" i="39"/>
  <c r="I65" i="39"/>
  <c r="P65" i="39"/>
  <c r="D65" i="39"/>
  <c r="N65" i="39"/>
  <c r="H65" i="39"/>
  <c r="O65" i="39"/>
  <c r="B65" i="39"/>
  <c r="K65" i="39"/>
  <c r="R65" i="39"/>
  <c r="L65" i="39"/>
  <c r="Q65" i="39"/>
  <c r="F65" i="39"/>
  <c r="G65" i="39"/>
  <c r="J83" i="39"/>
  <c r="R83" i="39"/>
  <c r="H83" i="39"/>
  <c r="Q83" i="39"/>
  <c r="N83" i="39"/>
  <c r="C83" i="39"/>
  <c r="I83" i="39"/>
  <c r="L83" i="39"/>
  <c r="K83" i="39"/>
  <c r="F83" i="39"/>
  <c r="M83" i="39"/>
  <c r="B83" i="39"/>
  <c r="O83" i="39"/>
  <c r="P83" i="39"/>
  <c r="D83" i="39"/>
  <c r="G83" i="39"/>
  <c r="N35" i="39"/>
  <c r="K35" i="39"/>
  <c r="F35" i="39"/>
  <c r="G35" i="39"/>
  <c r="P35" i="39"/>
  <c r="D35" i="39"/>
  <c r="B35" i="39"/>
  <c r="I35" i="39"/>
  <c r="O35" i="39"/>
  <c r="C35" i="39"/>
  <c r="H35" i="39"/>
  <c r="M35" i="39"/>
  <c r="Q35" i="39"/>
  <c r="R35" i="39"/>
  <c r="J35" i="39"/>
  <c r="L35" i="39"/>
  <c r="D107" i="39"/>
  <c r="B107" i="39"/>
  <c r="I107" i="39"/>
  <c r="O107" i="39"/>
  <c r="G107" i="39"/>
  <c r="M107" i="39"/>
  <c r="F107" i="39"/>
  <c r="K107" i="39"/>
  <c r="L107" i="39"/>
  <c r="J107" i="39"/>
  <c r="H107" i="39"/>
  <c r="Q107" i="39"/>
  <c r="N107" i="39"/>
  <c r="P107" i="39"/>
  <c r="R107" i="39"/>
  <c r="C107" i="39"/>
  <c r="F165" i="39"/>
  <c r="N165" i="39"/>
  <c r="L165" i="39"/>
  <c r="I165" i="39"/>
  <c r="P165" i="39"/>
  <c r="Q165" i="39"/>
  <c r="G165" i="39"/>
  <c r="J165" i="39"/>
  <c r="B165" i="39"/>
  <c r="D165" i="39"/>
  <c r="C165" i="39"/>
  <c r="O165" i="39"/>
  <c r="K165" i="39"/>
  <c r="M165" i="39"/>
  <c r="H165" i="39"/>
  <c r="R165" i="39"/>
  <c r="R162" i="39"/>
  <c r="D162" i="39"/>
  <c r="C162" i="39"/>
  <c r="G162" i="39"/>
  <c r="M162" i="39"/>
  <c r="B162" i="39"/>
  <c r="H162" i="39"/>
  <c r="N162" i="39"/>
  <c r="L162" i="39"/>
  <c r="P162" i="39"/>
  <c r="I162" i="39"/>
  <c r="J162" i="39"/>
  <c r="O162" i="39"/>
  <c r="K162" i="39"/>
  <c r="Q162" i="39"/>
  <c r="F162" i="39"/>
  <c r="O190" i="39"/>
  <c r="B190" i="39"/>
  <c r="H190" i="39"/>
  <c r="Q190" i="39"/>
  <c r="M190" i="39"/>
  <c r="D190" i="39"/>
  <c r="G190" i="39"/>
  <c r="C190" i="39"/>
  <c r="J190" i="39"/>
  <c r="N190" i="39"/>
  <c r="P190" i="39"/>
  <c r="K190" i="39"/>
  <c r="F190" i="39"/>
  <c r="I190" i="39"/>
  <c r="R190" i="39"/>
  <c r="L190" i="39"/>
  <c r="O114" i="39"/>
  <c r="M114" i="39"/>
  <c r="J114" i="39"/>
  <c r="N114" i="39"/>
  <c r="K114" i="39"/>
  <c r="I114" i="39"/>
  <c r="D114" i="39"/>
  <c r="G114" i="39"/>
  <c r="R114" i="39"/>
  <c r="C114" i="39"/>
  <c r="F114" i="39"/>
  <c r="H114" i="39"/>
  <c r="P114" i="39"/>
  <c r="L114" i="39"/>
  <c r="B114" i="39"/>
  <c r="Q114" i="39"/>
  <c r="J24" i="39"/>
  <c r="H24" i="39"/>
  <c r="M24" i="39"/>
  <c r="C24" i="39"/>
  <c r="K24" i="39"/>
  <c r="I24" i="39"/>
  <c r="P24" i="39"/>
  <c r="N24" i="39"/>
  <c r="L24" i="39"/>
  <c r="F24" i="39"/>
  <c r="D24" i="39"/>
  <c r="R24" i="39"/>
  <c r="Q24" i="39"/>
  <c r="B24" i="39"/>
  <c r="O24" i="39"/>
  <c r="G24" i="39"/>
  <c r="C68" i="39"/>
  <c r="R68" i="39"/>
  <c r="K68" i="39"/>
  <c r="M68" i="39"/>
  <c r="D68" i="39"/>
  <c r="I68" i="39"/>
  <c r="P68" i="39"/>
  <c r="F68" i="39"/>
  <c r="L68" i="39"/>
  <c r="G68" i="39"/>
  <c r="Q68" i="39"/>
  <c r="O68" i="39"/>
  <c r="H68" i="39"/>
  <c r="J68" i="39"/>
  <c r="B68" i="39"/>
  <c r="N68" i="39"/>
  <c r="O147" i="39"/>
  <c r="L147" i="39"/>
  <c r="I147" i="39"/>
  <c r="Q147" i="39"/>
  <c r="K147" i="39"/>
  <c r="H147" i="39"/>
  <c r="J147" i="39"/>
  <c r="C147" i="39"/>
  <c r="F147" i="39"/>
  <c r="P147" i="39"/>
  <c r="N147" i="39"/>
  <c r="G147" i="39"/>
  <c r="R147" i="39"/>
  <c r="B147" i="39"/>
  <c r="M147" i="39"/>
  <c r="D147" i="39"/>
  <c r="K59" i="39"/>
  <c r="D59" i="39"/>
  <c r="I59" i="39"/>
  <c r="L59" i="39"/>
  <c r="J59" i="39"/>
  <c r="M59" i="39"/>
  <c r="O59" i="39"/>
  <c r="G59" i="39"/>
  <c r="F59" i="39"/>
  <c r="R59" i="39"/>
  <c r="P59" i="39"/>
  <c r="C59" i="39"/>
  <c r="N59" i="39"/>
  <c r="Q59" i="39"/>
  <c r="H59" i="39"/>
  <c r="B59" i="39"/>
  <c r="C41" i="39"/>
  <c r="I41" i="39"/>
  <c r="J41" i="39"/>
  <c r="R41" i="39"/>
  <c r="H41" i="39"/>
  <c r="F41" i="39"/>
  <c r="O41" i="39"/>
  <c r="B41" i="39"/>
  <c r="K41" i="39"/>
  <c r="L41" i="39"/>
  <c r="Q41" i="39"/>
  <c r="P41" i="39"/>
  <c r="G41" i="39"/>
  <c r="N41" i="39"/>
  <c r="M41" i="39"/>
  <c r="D41" i="39"/>
  <c r="K62" i="39"/>
  <c r="D62" i="39"/>
  <c r="Q62" i="39"/>
  <c r="R62" i="39"/>
  <c r="N62" i="39"/>
  <c r="J62" i="39"/>
  <c r="M62" i="39"/>
  <c r="B62" i="39"/>
  <c r="C62" i="39"/>
  <c r="G62" i="39"/>
  <c r="O62" i="39"/>
  <c r="H62" i="39"/>
  <c r="L62" i="39"/>
  <c r="I62" i="39"/>
  <c r="F62" i="39"/>
  <c r="P62" i="39"/>
  <c r="C146" i="39"/>
  <c r="R146" i="39"/>
  <c r="Q146" i="39"/>
  <c r="K146" i="39"/>
  <c r="O146" i="39"/>
  <c r="D146" i="39"/>
  <c r="J146" i="39"/>
  <c r="N146" i="39"/>
  <c r="M146" i="39"/>
  <c r="P146" i="39"/>
  <c r="F146" i="39"/>
  <c r="L146" i="39"/>
  <c r="G146" i="39"/>
  <c r="B146" i="39"/>
  <c r="H146" i="39"/>
  <c r="I146" i="39"/>
  <c r="L91" i="39"/>
  <c r="I91" i="39"/>
  <c r="B91" i="39"/>
  <c r="C91" i="39"/>
  <c r="M91" i="39"/>
  <c r="D91" i="39"/>
  <c r="H91" i="39"/>
  <c r="K91" i="39"/>
  <c r="N91" i="39"/>
  <c r="F91" i="39"/>
  <c r="Q91" i="39"/>
  <c r="G91" i="39"/>
  <c r="R91" i="39"/>
  <c r="O91" i="39"/>
  <c r="J91" i="39"/>
  <c r="P91" i="39"/>
  <c r="K38" i="39"/>
  <c r="R38" i="39"/>
  <c r="J38" i="39"/>
  <c r="D38" i="39"/>
  <c r="O38" i="39"/>
  <c r="H38" i="39"/>
  <c r="C38" i="39"/>
  <c r="F38" i="39"/>
  <c r="L38" i="39"/>
  <c r="M38" i="39"/>
  <c r="Q38" i="39"/>
  <c r="B38" i="39"/>
  <c r="P38" i="39"/>
  <c r="N38" i="39"/>
  <c r="I38" i="39"/>
  <c r="G38" i="39"/>
  <c r="D79" i="39"/>
  <c r="C79" i="39"/>
  <c r="N79" i="39"/>
  <c r="G79" i="39"/>
  <c r="I79" i="39"/>
  <c r="B79" i="39"/>
  <c r="P79" i="39"/>
  <c r="K79" i="39"/>
  <c r="Q79" i="39"/>
  <c r="F79" i="39"/>
  <c r="O79" i="39"/>
  <c r="M79" i="39"/>
  <c r="J79" i="39"/>
  <c r="H79" i="39"/>
  <c r="L79" i="39"/>
  <c r="R79" i="39"/>
  <c r="M184" i="39"/>
  <c r="Q184" i="39"/>
  <c r="D184" i="39"/>
  <c r="L184" i="39"/>
  <c r="I184" i="39"/>
  <c r="N184" i="39"/>
  <c r="F184" i="39"/>
  <c r="J184" i="39"/>
  <c r="B184" i="39"/>
  <c r="K184" i="39"/>
  <c r="P184" i="39"/>
  <c r="C184" i="39"/>
  <c r="G184" i="39"/>
  <c r="R184" i="39"/>
  <c r="H184" i="39"/>
  <c r="O184" i="39"/>
  <c r="K112" i="39"/>
  <c r="I112" i="39"/>
  <c r="C112" i="39"/>
  <c r="F112" i="39"/>
  <c r="H112" i="39"/>
  <c r="G112" i="39"/>
  <c r="L112" i="39"/>
  <c r="N112" i="39"/>
  <c r="O112" i="39"/>
  <c r="B112" i="39"/>
  <c r="D112" i="39"/>
  <c r="P112" i="39"/>
  <c r="Q112" i="39"/>
  <c r="R112" i="39"/>
  <c r="M112" i="39"/>
  <c r="J112" i="39"/>
  <c r="P123" i="39"/>
  <c r="O123" i="39"/>
  <c r="D123" i="39"/>
  <c r="N123" i="39"/>
  <c r="L123" i="39"/>
  <c r="R123" i="39"/>
  <c r="Q123" i="39"/>
  <c r="C123" i="39"/>
  <c r="J123" i="39"/>
  <c r="I123" i="39"/>
  <c r="F123" i="39"/>
  <c r="B123" i="39"/>
  <c r="H123" i="39"/>
  <c r="M123" i="39"/>
  <c r="K123" i="39"/>
  <c r="G123" i="39"/>
  <c r="P157" i="39"/>
  <c r="Q157" i="39"/>
  <c r="L157" i="39"/>
  <c r="I157" i="39"/>
  <c r="C157" i="39"/>
  <c r="O157" i="39"/>
  <c r="D157" i="39"/>
  <c r="H157" i="39"/>
  <c r="M157" i="39"/>
  <c r="J157" i="39"/>
  <c r="G157" i="39"/>
  <c r="R157" i="39"/>
  <c r="F157" i="39"/>
  <c r="N157" i="39"/>
  <c r="K157" i="39"/>
  <c r="B157" i="39"/>
  <c r="H31" i="39"/>
  <c r="R31" i="39"/>
  <c r="I31" i="39"/>
  <c r="G31" i="39"/>
  <c r="F31" i="39"/>
  <c r="D31" i="39"/>
  <c r="C31" i="39"/>
  <c r="O31" i="39"/>
  <c r="L31" i="39"/>
  <c r="M31" i="39"/>
  <c r="Q31" i="39"/>
  <c r="K31" i="39"/>
  <c r="P31" i="39"/>
  <c r="J31" i="39"/>
  <c r="N31" i="39"/>
  <c r="B31" i="39"/>
  <c r="I121" i="39"/>
  <c r="J121" i="39"/>
  <c r="M121" i="39"/>
  <c r="H121" i="39"/>
  <c r="D121" i="39"/>
  <c r="O121" i="39"/>
  <c r="R121" i="39"/>
  <c r="P121" i="39"/>
  <c r="G121" i="39"/>
  <c r="Q121" i="39"/>
  <c r="K121" i="39"/>
  <c r="L121" i="39"/>
  <c r="F121" i="39"/>
  <c r="B121" i="39"/>
  <c r="C121" i="39"/>
  <c r="N121" i="39"/>
  <c r="J96" i="39"/>
  <c r="M96" i="39"/>
  <c r="L96" i="39"/>
  <c r="H96" i="39"/>
  <c r="I96" i="39"/>
  <c r="G96" i="39"/>
  <c r="R96" i="39"/>
  <c r="C96" i="39"/>
  <c r="N96" i="39"/>
  <c r="F96" i="39"/>
  <c r="O96" i="39"/>
  <c r="Q96" i="39"/>
  <c r="B96" i="39"/>
  <c r="D96" i="39"/>
  <c r="K96" i="39"/>
  <c r="P96" i="39"/>
  <c r="G40" i="39"/>
  <c r="L40" i="39"/>
  <c r="O40" i="39"/>
  <c r="H40" i="39"/>
  <c r="K40" i="39"/>
  <c r="N40" i="39"/>
  <c r="M40" i="39"/>
  <c r="F40" i="39"/>
  <c r="B40" i="39"/>
  <c r="I40" i="39"/>
  <c r="P40" i="39"/>
  <c r="R40" i="39"/>
  <c r="C40" i="39"/>
  <c r="J40" i="39"/>
  <c r="D40" i="39"/>
  <c r="Q40" i="39"/>
  <c r="R50" i="39"/>
  <c r="J50" i="39"/>
  <c r="I50" i="39"/>
  <c r="G50" i="39"/>
  <c r="O50" i="39"/>
  <c r="D50" i="39"/>
  <c r="M50" i="39"/>
  <c r="H50" i="39"/>
  <c r="Q50" i="39"/>
  <c r="F50" i="39"/>
  <c r="P50" i="39"/>
  <c r="C50" i="39"/>
  <c r="K50" i="39"/>
  <c r="N50" i="39"/>
  <c r="B50" i="39"/>
  <c r="L50" i="39"/>
  <c r="R130" i="39"/>
  <c r="F130" i="39"/>
  <c r="D130" i="39"/>
  <c r="N130" i="39"/>
  <c r="G130" i="39"/>
  <c r="I130" i="39"/>
  <c r="H130" i="39"/>
  <c r="K130" i="39"/>
  <c r="O130" i="39"/>
  <c r="P130" i="39"/>
  <c r="Q130" i="39"/>
  <c r="B130" i="39"/>
  <c r="L130" i="39"/>
  <c r="C130" i="39"/>
  <c r="M130" i="39"/>
  <c r="J130" i="39"/>
  <c r="Q154" i="39"/>
  <c r="G154" i="39"/>
  <c r="I154" i="39"/>
  <c r="J154" i="39"/>
  <c r="O154" i="39"/>
  <c r="R154" i="39"/>
  <c r="C154" i="39"/>
  <c r="K154" i="39"/>
  <c r="N154" i="39"/>
  <c r="F154" i="39"/>
  <c r="P154" i="39"/>
  <c r="B154" i="39"/>
  <c r="L154" i="39"/>
  <c r="M154" i="39"/>
  <c r="H154" i="39"/>
  <c r="D154" i="39"/>
  <c r="G125" i="39"/>
  <c r="K125" i="39"/>
  <c r="F125" i="39"/>
  <c r="D125" i="39"/>
  <c r="B125" i="39"/>
  <c r="C125" i="39"/>
  <c r="O125" i="39"/>
  <c r="J125" i="39"/>
  <c r="M125" i="39"/>
  <c r="N125" i="39"/>
  <c r="R125" i="39"/>
  <c r="I125" i="39"/>
  <c r="L125" i="39"/>
  <c r="P125" i="39"/>
  <c r="Q125" i="39"/>
  <c r="H125" i="39"/>
  <c r="M156" i="39"/>
  <c r="R156" i="39"/>
  <c r="C156" i="39"/>
  <c r="P156" i="39"/>
  <c r="G156" i="39"/>
  <c r="I156" i="39"/>
  <c r="F156" i="39"/>
  <c r="N156" i="39"/>
  <c r="J156" i="39"/>
  <c r="H156" i="39"/>
  <c r="Q156" i="39"/>
  <c r="K156" i="39"/>
  <c r="L156" i="39"/>
  <c r="B156" i="39"/>
  <c r="O156" i="39"/>
  <c r="D156" i="39"/>
  <c r="N63" i="39"/>
  <c r="L63" i="39"/>
  <c r="I63" i="39"/>
  <c r="P63" i="39"/>
  <c r="O63" i="39"/>
  <c r="H63" i="39"/>
  <c r="C63" i="39"/>
  <c r="D63" i="39"/>
  <c r="M63" i="39"/>
  <c r="R63" i="39"/>
  <c r="J63" i="39"/>
  <c r="B63" i="39"/>
  <c r="G63" i="39"/>
  <c r="F63" i="39"/>
  <c r="K63" i="39"/>
  <c r="Q63" i="39"/>
  <c r="J131" i="39"/>
  <c r="D131" i="39"/>
  <c r="F131" i="39"/>
  <c r="Q131" i="39"/>
  <c r="O131" i="39"/>
  <c r="I131" i="39"/>
  <c r="M131" i="39"/>
  <c r="N131" i="39"/>
  <c r="B131" i="39"/>
  <c r="H131" i="39"/>
  <c r="R131" i="39"/>
  <c r="L131" i="39"/>
  <c r="K131" i="39"/>
  <c r="P131" i="39"/>
  <c r="G131" i="39"/>
  <c r="C131" i="39"/>
  <c r="F28" i="39"/>
  <c r="I28" i="39"/>
  <c r="O28" i="39"/>
  <c r="H28" i="39"/>
  <c r="P28" i="39"/>
  <c r="D28" i="39"/>
  <c r="Q28" i="39"/>
  <c r="R28" i="39"/>
  <c r="J28" i="39"/>
  <c r="N28" i="39"/>
  <c r="B28" i="39"/>
  <c r="K28" i="39"/>
  <c r="G28" i="39"/>
  <c r="L28" i="39"/>
  <c r="C28" i="39"/>
  <c r="M28" i="39"/>
  <c r="I113" i="39"/>
  <c r="O113" i="39"/>
  <c r="Q113" i="39"/>
  <c r="P113" i="39"/>
  <c r="F113" i="39"/>
  <c r="L113" i="39"/>
  <c r="C113" i="39"/>
  <c r="H113" i="39"/>
  <c r="R113" i="39"/>
  <c r="D113" i="39"/>
  <c r="M113" i="39"/>
  <c r="G113" i="39"/>
  <c r="J113" i="39"/>
  <c r="B113" i="39"/>
  <c r="N113" i="39"/>
  <c r="K113" i="39"/>
  <c r="J178" i="39"/>
  <c r="Q178" i="39"/>
  <c r="O178" i="39"/>
  <c r="K178" i="39"/>
  <c r="P178" i="39"/>
  <c r="L178" i="39"/>
  <c r="R178" i="39"/>
  <c r="I178" i="39"/>
  <c r="G178" i="39"/>
  <c r="C178" i="39"/>
  <c r="B178" i="39"/>
  <c r="F178" i="39"/>
  <c r="N178" i="39"/>
  <c r="M178" i="39"/>
  <c r="H178" i="39"/>
  <c r="D178" i="39"/>
  <c r="J32" i="39"/>
  <c r="F32" i="39"/>
  <c r="L32" i="39"/>
  <c r="G32" i="39"/>
  <c r="D32" i="39"/>
  <c r="K32" i="39"/>
  <c r="R32" i="39"/>
  <c r="P32" i="39"/>
  <c r="H32" i="39"/>
  <c r="Q32" i="39"/>
  <c r="M32" i="39"/>
  <c r="C32" i="39"/>
  <c r="I32" i="39"/>
  <c r="O32" i="39"/>
  <c r="B32" i="39"/>
  <c r="N32" i="39"/>
  <c r="O181" i="39"/>
  <c r="J181" i="39"/>
  <c r="D181" i="39"/>
  <c r="N181" i="39"/>
  <c r="P181" i="39"/>
  <c r="R181" i="39"/>
  <c r="C181" i="39"/>
  <c r="F181" i="39"/>
  <c r="L181" i="39"/>
  <c r="B181" i="39"/>
  <c r="K181" i="39"/>
  <c r="Q181" i="39"/>
  <c r="G181" i="39"/>
  <c r="H181" i="39"/>
  <c r="I181" i="39"/>
  <c r="M181" i="39"/>
  <c r="L175" i="39"/>
  <c r="P175" i="39"/>
  <c r="B175" i="39"/>
  <c r="H175" i="39"/>
  <c r="M175" i="39"/>
  <c r="N175" i="39"/>
  <c r="G175" i="39"/>
  <c r="O175" i="39"/>
  <c r="J175" i="39"/>
  <c r="I175" i="39"/>
  <c r="K175" i="39"/>
  <c r="D175" i="39"/>
  <c r="F175" i="39"/>
  <c r="Q175" i="39"/>
  <c r="R175" i="39"/>
  <c r="C175" i="39"/>
  <c r="F168" i="39"/>
  <c r="B168" i="39"/>
  <c r="J168" i="39"/>
  <c r="H168" i="39"/>
  <c r="M168" i="39"/>
  <c r="P168" i="39"/>
  <c r="C168" i="39"/>
  <c r="L168" i="39"/>
  <c r="N168" i="39"/>
  <c r="R168" i="39"/>
  <c r="I168" i="39"/>
  <c r="G168" i="39"/>
  <c r="D168" i="39"/>
  <c r="O168" i="39"/>
  <c r="Q168" i="39"/>
  <c r="K168" i="39"/>
  <c r="D93" i="39"/>
  <c r="Q93" i="39"/>
  <c r="G93" i="39"/>
  <c r="C93" i="39"/>
  <c r="B93" i="39"/>
  <c r="R93" i="39"/>
  <c r="F93" i="39"/>
  <c r="K93" i="39"/>
  <c r="M93" i="39"/>
  <c r="H93" i="39"/>
  <c r="J93" i="39"/>
  <c r="L93" i="39"/>
  <c r="O93" i="39"/>
  <c r="N93" i="39"/>
  <c r="P93" i="39"/>
  <c r="I93" i="39"/>
  <c r="B53" i="39"/>
  <c r="K53" i="39"/>
  <c r="L53" i="39"/>
  <c r="O53" i="39"/>
  <c r="Q53" i="39"/>
  <c r="P53" i="39"/>
  <c r="I53" i="39"/>
  <c r="G53" i="39"/>
  <c r="N53" i="39"/>
  <c r="M53" i="39"/>
  <c r="D53" i="39"/>
  <c r="R53" i="39"/>
  <c r="C53" i="39"/>
  <c r="F53" i="39"/>
  <c r="J53" i="39"/>
  <c r="H53" i="39"/>
  <c r="M85" i="39"/>
  <c r="C85" i="39"/>
  <c r="I85" i="39"/>
  <c r="L85" i="39"/>
  <c r="K85" i="39"/>
  <c r="H85" i="39"/>
  <c r="D85" i="39"/>
  <c r="P85" i="39"/>
  <c r="F85" i="39"/>
  <c r="R85" i="39"/>
  <c r="N85" i="39"/>
  <c r="O85" i="39"/>
  <c r="G85" i="39"/>
  <c r="B85" i="39"/>
  <c r="J85" i="39"/>
  <c r="Q85" i="39"/>
  <c r="O145" i="39"/>
  <c r="B145" i="39"/>
  <c r="G145" i="39"/>
  <c r="K145" i="39"/>
  <c r="H145" i="39"/>
  <c r="M145" i="39"/>
  <c r="D145" i="39"/>
  <c r="L145" i="39"/>
  <c r="I145" i="39"/>
  <c r="C145" i="39"/>
  <c r="Q145" i="39"/>
  <c r="J145" i="39"/>
  <c r="F145" i="39"/>
  <c r="R145" i="39"/>
  <c r="N145" i="39"/>
  <c r="P145" i="39"/>
  <c r="J171" i="39"/>
  <c r="K171" i="39"/>
  <c r="I171" i="39"/>
  <c r="R171" i="39"/>
  <c r="M171" i="39"/>
  <c r="O171" i="39"/>
  <c r="C171" i="39"/>
  <c r="Q171" i="39"/>
  <c r="H171" i="39"/>
  <c r="B171" i="39"/>
  <c r="L171" i="39"/>
  <c r="F171" i="39"/>
  <c r="P171" i="39"/>
  <c r="D171" i="39"/>
  <c r="N171" i="39"/>
  <c r="G171" i="39"/>
  <c r="Q30" i="39"/>
  <c r="P30" i="39"/>
  <c r="N30" i="39"/>
  <c r="C30" i="39"/>
  <c r="O30" i="39"/>
  <c r="F30" i="39"/>
  <c r="I30" i="39"/>
  <c r="L30" i="39"/>
  <c r="D30" i="39"/>
  <c r="M30" i="39"/>
  <c r="K30" i="39"/>
  <c r="H30" i="39"/>
  <c r="B30" i="39"/>
  <c r="J30" i="39"/>
  <c r="R30" i="39"/>
  <c r="G30" i="39"/>
  <c r="M39" i="39"/>
  <c r="O39" i="39"/>
  <c r="C39" i="39"/>
  <c r="B39" i="39"/>
  <c r="L39" i="39"/>
  <c r="R39" i="39"/>
  <c r="Q39" i="39"/>
  <c r="H39" i="39"/>
  <c r="P39" i="39"/>
  <c r="K39" i="39"/>
  <c r="G39" i="39"/>
  <c r="N39" i="39"/>
  <c r="F39" i="39"/>
  <c r="D39" i="39"/>
  <c r="I39" i="39"/>
  <c r="J39" i="39"/>
  <c r="P105" i="39"/>
  <c r="F105" i="39"/>
  <c r="M105" i="39"/>
  <c r="R105" i="39"/>
  <c r="I105" i="39"/>
  <c r="J105" i="39"/>
  <c r="D105" i="39"/>
  <c r="K105" i="39"/>
  <c r="H105" i="39"/>
  <c r="Q105" i="39"/>
  <c r="N105" i="39"/>
  <c r="L105" i="39"/>
  <c r="G105" i="39"/>
  <c r="C105" i="39"/>
  <c r="B105" i="39"/>
  <c r="O105" i="39"/>
  <c r="I170" i="39"/>
  <c r="G170" i="39"/>
  <c r="L170" i="39"/>
  <c r="D170" i="39"/>
  <c r="N170" i="39"/>
  <c r="K170" i="39"/>
  <c r="O170" i="39"/>
  <c r="P170" i="39"/>
  <c r="J170" i="39"/>
  <c r="R170" i="39"/>
  <c r="B170" i="39"/>
  <c r="Q170" i="39"/>
  <c r="C170" i="39"/>
  <c r="M170" i="39"/>
  <c r="F170" i="39"/>
  <c r="H170" i="39"/>
  <c r="D155" i="39"/>
  <c r="F155" i="39"/>
  <c r="K155" i="39"/>
  <c r="H155" i="39"/>
  <c r="M155" i="39"/>
  <c r="O155" i="39"/>
  <c r="C155" i="39"/>
  <c r="I155" i="39"/>
  <c r="B155" i="39"/>
  <c r="J155" i="39"/>
  <c r="Q155" i="39"/>
  <c r="P155" i="39"/>
  <c r="G155" i="39"/>
  <c r="N155" i="39"/>
  <c r="R155" i="39"/>
  <c r="L155" i="39"/>
  <c r="D19" i="39"/>
  <c r="O19" i="39"/>
  <c r="K19" i="39"/>
  <c r="J19" i="39"/>
  <c r="H19" i="39"/>
  <c r="N19" i="39"/>
  <c r="P19" i="39"/>
  <c r="B19" i="39"/>
  <c r="M19" i="39"/>
  <c r="I19" i="39"/>
  <c r="F19" i="39"/>
  <c r="L19" i="39"/>
  <c r="R19" i="39"/>
  <c r="G19" i="39"/>
  <c r="Q19" i="39"/>
  <c r="C19" i="39"/>
  <c r="C72" i="39"/>
  <c r="I72" i="39"/>
  <c r="G72" i="39"/>
  <c r="H72" i="39"/>
  <c r="L72" i="39"/>
  <c r="R72" i="39"/>
  <c r="J72" i="39"/>
  <c r="Q72" i="39"/>
  <c r="B72" i="39"/>
  <c r="D72" i="39"/>
  <c r="F72" i="39"/>
  <c r="P72" i="39"/>
  <c r="M72" i="39"/>
  <c r="N72" i="39"/>
  <c r="O72" i="39"/>
  <c r="K72" i="39"/>
  <c r="H100" i="39"/>
  <c r="C100" i="39"/>
  <c r="M100" i="39"/>
  <c r="F100" i="39"/>
  <c r="N100" i="39"/>
  <c r="Q100" i="39"/>
  <c r="B100" i="39"/>
  <c r="G100" i="39"/>
  <c r="R100" i="39"/>
  <c r="K100" i="39"/>
  <c r="J100" i="39"/>
  <c r="L100" i="39"/>
  <c r="P100" i="39"/>
  <c r="D100" i="39"/>
  <c r="O100" i="39"/>
  <c r="I100" i="39"/>
  <c r="K117" i="39"/>
  <c r="D117" i="39"/>
  <c r="C117" i="39"/>
  <c r="G117" i="39"/>
  <c r="L117" i="39"/>
  <c r="P117" i="39"/>
  <c r="H117" i="39"/>
  <c r="R117" i="39"/>
  <c r="M117" i="39"/>
  <c r="B117" i="39"/>
  <c r="F117" i="39"/>
  <c r="Q117" i="39"/>
  <c r="O117" i="39"/>
  <c r="N117" i="39"/>
  <c r="J117" i="39"/>
  <c r="I117" i="39"/>
  <c r="Q144" i="39"/>
  <c r="L144" i="39"/>
  <c r="K144" i="39"/>
  <c r="M144" i="39"/>
  <c r="J144" i="39"/>
  <c r="G144" i="39"/>
  <c r="N144" i="39"/>
  <c r="H144" i="39"/>
  <c r="I144" i="39"/>
  <c r="D144" i="39"/>
  <c r="F144" i="39"/>
  <c r="R144" i="39"/>
  <c r="B144" i="39"/>
  <c r="O144" i="39"/>
  <c r="P144" i="39"/>
  <c r="C144" i="39"/>
  <c r="N188" i="39"/>
  <c r="M188" i="39"/>
  <c r="L188" i="39"/>
  <c r="C188" i="39"/>
  <c r="H188" i="39"/>
  <c r="K188" i="39"/>
  <c r="G188" i="39"/>
  <c r="P188" i="39"/>
  <c r="F188" i="39"/>
  <c r="B188" i="39"/>
  <c r="Q188" i="39"/>
  <c r="I188" i="39"/>
  <c r="J188" i="39"/>
  <c r="D188" i="39"/>
  <c r="O188" i="39"/>
  <c r="R188" i="39"/>
  <c r="C174" i="39"/>
  <c r="F174" i="39"/>
  <c r="H174" i="39"/>
  <c r="Q174" i="39"/>
  <c r="J174" i="39"/>
  <c r="D174" i="39"/>
  <c r="R174" i="39"/>
  <c r="P174" i="39"/>
  <c r="M174" i="39"/>
  <c r="N174" i="39"/>
  <c r="O174" i="39"/>
  <c r="G174" i="39"/>
  <c r="I174" i="39"/>
  <c r="B174" i="39"/>
  <c r="L174" i="39"/>
  <c r="K174" i="39"/>
  <c r="L132" i="39"/>
  <c r="P132" i="39"/>
  <c r="R132" i="39"/>
  <c r="G132" i="39"/>
  <c r="J132" i="39"/>
  <c r="M132" i="39"/>
  <c r="K132" i="39"/>
  <c r="N132" i="39"/>
  <c r="O132" i="39"/>
  <c r="D132" i="39"/>
  <c r="F132" i="39"/>
  <c r="B132" i="39"/>
  <c r="H132" i="39"/>
  <c r="Q132" i="39"/>
  <c r="I132" i="39"/>
  <c r="C132" i="39"/>
  <c r="N54" i="39"/>
  <c r="I54" i="39"/>
  <c r="D54" i="39"/>
  <c r="G54" i="39"/>
  <c r="M54" i="39"/>
  <c r="B54" i="39"/>
  <c r="H54" i="39"/>
  <c r="K54" i="39"/>
  <c r="O54" i="39"/>
  <c r="J54" i="39"/>
  <c r="C54" i="39"/>
  <c r="F54" i="39"/>
  <c r="L54" i="39"/>
  <c r="P54" i="39"/>
  <c r="Q54" i="39"/>
  <c r="R54" i="39"/>
  <c r="C80" i="39"/>
  <c r="M80" i="39"/>
  <c r="J80" i="39"/>
  <c r="L80" i="39"/>
  <c r="R80" i="39"/>
  <c r="O80" i="39"/>
  <c r="K80" i="39"/>
  <c r="F80" i="39"/>
  <c r="Q80" i="39"/>
  <c r="G80" i="39"/>
  <c r="B80" i="39"/>
  <c r="N80" i="39"/>
  <c r="I80" i="39"/>
  <c r="P80" i="39"/>
  <c r="H80" i="39"/>
  <c r="D80" i="39"/>
  <c r="N186" i="39"/>
  <c r="I186" i="39"/>
  <c r="D186" i="39"/>
  <c r="J186" i="39"/>
  <c r="K186" i="39"/>
  <c r="C186" i="39"/>
  <c r="O186" i="39"/>
  <c r="L186" i="39"/>
  <c r="M186" i="39"/>
  <c r="R186" i="39"/>
  <c r="B186" i="39"/>
  <c r="P186" i="39"/>
  <c r="Q186" i="39"/>
  <c r="G186" i="39"/>
  <c r="F186" i="39"/>
  <c r="H186" i="39"/>
  <c r="I75" i="39"/>
  <c r="Q75" i="39"/>
  <c r="F75" i="39"/>
  <c r="J75" i="39"/>
  <c r="R75" i="39"/>
  <c r="D75" i="39"/>
  <c r="B75" i="39"/>
  <c r="L75" i="39"/>
  <c r="P75" i="39"/>
  <c r="C75" i="39"/>
  <c r="O75" i="39"/>
  <c r="G75" i="39"/>
  <c r="H75" i="39"/>
  <c r="K75" i="39"/>
  <c r="M75" i="39"/>
  <c r="N75" i="39"/>
  <c r="R57" i="39"/>
  <c r="M57" i="39"/>
  <c r="G57" i="39"/>
  <c r="N57" i="39"/>
  <c r="Q57" i="39"/>
  <c r="D57" i="39"/>
  <c r="L57" i="39"/>
  <c r="C57" i="39"/>
  <c r="I57" i="39"/>
  <c r="J57" i="39"/>
  <c r="K57" i="39"/>
  <c r="P57" i="39"/>
  <c r="O57" i="39"/>
  <c r="H57" i="39"/>
  <c r="F57" i="39"/>
  <c r="B57" i="39"/>
  <c r="R153" i="39"/>
  <c r="N153" i="39"/>
  <c r="P153" i="39"/>
  <c r="K153" i="39"/>
  <c r="B153" i="39"/>
  <c r="L153" i="39"/>
  <c r="D153" i="39"/>
  <c r="I153" i="39"/>
  <c r="H153" i="39"/>
  <c r="G153" i="39"/>
  <c r="C153" i="39"/>
  <c r="M153" i="39"/>
  <c r="Q153" i="39"/>
  <c r="F153" i="39"/>
  <c r="O153" i="39"/>
  <c r="J153" i="39"/>
  <c r="N180" i="39"/>
  <c r="K180" i="39"/>
  <c r="P180" i="39"/>
  <c r="I180" i="39"/>
  <c r="F180" i="39"/>
  <c r="H180" i="39"/>
  <c r="O180" i="39"/>
  <c r="J180" i="39"/>
  <c r="Q180" i="39"/>
  <c r="R180" i="39"/>
  <c r="G180" i="39"/>
  <c r="M180" i="39"/>
  <c r="C180" i="39"/>
  <c r="B180" i="39"/>
  <c r="D180" i="39"/>
  <c r="L180" i="39"/>
  <c r="R143" i="39"/>
  <c r="D143" i="39"/>
  <c r="C143" i="39"/>
  <c r="B143" i="39"/>
  <c r="N143" i="39"/>
  <c r="O143" i="39"/>
  <c r="Q143" i="39"/>
  <c r="K143" i="39"/>
  <c r="M143" i="39"/>
  <c r="P143" i="39"/>
  <c r="F143" i="39"/>
  <c r="G143" i="39"/>
  <c r="I143" i="39"/>
  <c r="H143" i="39"/>
  <c r="J143" i="39"/>
  <c r="L143" i="39"/>
  <c r="P76" i="39"/>
  <c r="O76" i="39"/>
  <c r="D76" i="39"/>
  <c r="M76" i="39"/>
  <c r="L76" i="39"/>
  <c r="G76" i="39"/>
  <c r="R76" i="39"/>
  <c r="C76" i="39"/>
  <c r="N76" i="39"/>
  <c r="K76" i="39"/>
  <c r="H76" i="39"/>
  <c r="I76" i="39"/>
  <c r="F76" i="39"/>
  <c r="J76" i="39"/>
  <c r="B76" i="39"/>
  <c r="Q76" i="39"/>
  <c r="F71" i="39"/>
  <c r="D71" i="39"/>
  <c r="Q71" i="39"/>
  <c r="R71" i="39"/>
  <c r="L71" i="39"/>
  <c r="B71" i="39"/>
  <c r="I71" i="39"/>
  <c r="K71" i="39"/>
  <c r="G71" i="39"/>
  <c r="M71" i="39"/>
  <c r="N71" i="39"/>
  <c r="H71" i="39"/>
  <c r="O71" i="39"/>
  <c r="C71" i="39"/>
  <c r="J71" i="39"/>
  <c r="P71" i="39"/>
  <c r="P128" i="39"/>
  <c r="L128" i="39"/>
  <c r="M128" i="39"/>
  <c r="G128" i="39"/>
  <c r="R128" i="39"/>
  <c r="D128" i="39"/>
  <c r="K128" i="39"/>
  <c r="B128" i="39"/>
  <c r="O128" i="39"/>
  <c r="F128" i="39"/>
  <c r="Q128" i="39"/>
  <c r="C128" i="39"/>
  <c r="N128" i="39"/>
  <c r="I128" i="39"/>
  <c r="H128" i="39"/>
  <c r="J128" i="39"/>
  <c r="P37" i="39"/>
  <c r="K37" i="39"/>
  <c r="L37" i="39"/>
  <c r="G37" i="39"/>
  <c r="M37" i="39"/>
  <c r="C37" i="39"/>
  <c r="Q37" i="39"/>
  <c r="F37" i="39"/>
  <c r="O37" i="39"/>
  <c r="N37" i="39"/>
  <c r="D37" i="39"/>
  <c r="J37" i="39"/>
  <c r="B37" i="39"/>
  <c r="R37" i="39"/>
  <c r="H37" i="39"/>
  <c r="I37" i="39"/>
  <c r="B44" i="39"/>
  <c r="D44" i="39"/>
  <c r="G44" i="39"/>
  <c r="R44" i="39"/>
  <c r="K44" i="39"/>
  <c r="N44" i="39"/>
  <c r="F44" i="39"/>
  <c r="Q44" i="39"/>
  <c r="L44" i="39"/>
  <c r="I44" i="39"/>
  <c r="P44" i="39"/>
  <c r="C44" i="39"/>
  <c r="J44" i="39"/>
  <c r="M44" i="39"/>
  <c r="O44" i="39"/>
  <c r="H44" i="39"/>
  <c r="M18" i="39"/>
  <c r="B18" i="39"/>
  <c r="Q18" i="39"/>
  <c r="I18" i="39"/>
  <c r="J18" i="39"/>
  <c r="L18" i="39"/>
  <c r="F18" i="39"/>
  <c r="H18" i="39"/>
  <c r="K18" i="39"/>
  <c r="R18" i="39"/>
  <c r="C18" i="39"/>
  <c r="N18" i="39"/>
  <c r="O18" i="39"/>
  <c r="P18" i="39"/>
  <c r="G18" i="39"/>
  <c r="D18" i="39"/>
  <c r="P140" i="39"/>
  <c r="J140" i="39"/>
  <c r="K140" i="39"/>
  <c r="N140" i="39"/>
  <c r="O140" i="39"/>
  <c r="F140" i="39"/>
  <c r="Q140" i="39"/>
  <c r="R140" i="39"/>
  <c r="L140" i="39"/>
  <c r="C140" i="39"/>
  <c r="D140" i="39"/>
  <c r="H140" i="39"/>
  <c r="I140" i="39"/>
  <c r="G140" i="39"/>
  <c r="B140" i="39"/>
  <c r="M140" i="39"/>
  <c r="K120" i="39"/>
  <c r="H120" i="39"/>
  <c r="R120" i="39"/>
  <c r="B120" i="39"/>
  <c r="I120" i="39"/>
  <c r="P120" i="39"/>
  <c r="Q120" i="39"/>
  <c r="O120" i="39"/>
  <c r="D120" i="39"/>
  <c r="L120" i="39"/>
  <c r="F120" i="39"/>
  <c r="G120" i="39"/>
  <c r="J120" i="39"/>
  <c r="M120" i="39"/>
  <c r="N120" i="39"/>
  <c r="C120" i="39"/>
  <c r="R187" i="39"/>
  <c r="K187" i="39"/>
  <c r="J187" i="39"/>
  <c r="L187" i="39"/>
  <c r="B187" i="39"/>
  <c r="N187" i="39"/>
  <c r="F187" i="39"/>
  <c r="H187" i="39"/>
  <c r="P187" i="39"/>
  <c r="G187" i="39"/>
  <c r="O187" i="39"/>
  <c r="M187" i="39"/>
  <c r="I187" i="39"/>
  <c r="C187" i="39"/>
  <c r="Q187" i="39"/>
  <c r="D187" i="39"/>
  <c r="P25" i="39"/>
  <c r="O25" i="39"/>
  <c r="J25" i="39"/>
  <c r="N25" i="39"/>
  <c r="B25" i="39"/>
  <c r="H25" i="39"/>
  <c r="I25" i="39"/>
  <c r="G25" i="39"/>
  <c r="M25" i="39"/>
  <c r="L25" i="39"/>
  <c r="K25" i="39"/>
  <c r="Q25" i="39"/>
  <c r="C25" i="39"/>
  <c r="D25" i="39"/>
  <c r="F25" i="39"/>
  <c r="R25" i="39"/>
  <c r="P191" i="39"/>
  <c r="G191" i="39"/>
  <c r="J191" i="39"/>
  <c r="H191" i="39"/>
  <c r="K191" i="39"/>
  <c r="O191" i="39"/>
  <c r="C191" i="39"/>
  <c r="Q191" i="39"/>
  <c r="L191" i="39"/>
  <c r="F191" i="39"/>
  <c r="R191" i="39"/>
  <c r="B191" i="39"/>
  <c r="I191" i="39"/>
  <c r="M191" i="39"/>
  <c r="D191" i="39"/>
  <c r="N191" i="39"/>
  <c r="M56" i="39"/>
  <c r="P56" i="39"/>
  <c r="R56" i="39"/>
  <c r="H56" i="39"/>
  <c r="N56" i="39"/>
  <c r="I56" i="39"/>
  <c r="F56" i="39"/>
  <c r="C56" i="39"/>
  <c r="O56" i="39"/>
  <c r="D56" i="39"/>
  <c r="Q56" i="39"/>
  <c r="G56" i="39"/>
  <c r="L56" i="39"/>
  <c r="K56" i="39"/>
  <c r="B56" i="39"/>
  <c r="J56" i="39"/>
  <c r="D60" i="39"/>
  <c r="M60" i="39"/>
  <c r="N60" i="39"/>
  <c r="K60" i="39"/>
  <c r="R60" i="39"/>
  <c r="G60" i="39"/>
  <c r="J60" i="39"/>
  <c r="L60" i="39"/>
  <c r="Q60" i="39"/>
  <c r="I60" i="39"/>
  <c r="F60" i="39"/>
  <c r="H60" i="39"/>
  <c r="C60" i="39"/>
  <c r="B60" i="39"/>
  <c r="O60" i="39"/>
  <c r="P60" i="39"/>
  <c r="Q23" i="39"/>
  <c r="C23" i="39"/>
  <c r="L23" i="39"/>
  <c r="O23" i="39"/>
  <c r="R23" i="39"/>
  <c r="H23" i="39"/>
  <c r="K23" i="39"/>
  <c r="F23" i="39"/>
  <c r="G23" i="39"/>
  <c r="B23" i="39"/>
  <c r="D23" i="39"/>
  <c r="P23" i="39"/>
  <c r="J23" i="39"/>
  <c r="N23" i="39"/>
  <c r="M23" i="39"/>
  <c r="I23" i="39"/>
  <c r="J103" i="39"/>
  <c r="I103" i="39"/>
  <c r="Q103" i="39"/>
  <c r="O103" i="39"/>
  <c r="H103" i="39"/>
  <c r="L103" i="39"/>
  <c r="D103" i="39"/>
  <c r="K103" i="39"/>
  <c r="B103" i="39"/>
  <c r="C103" i="39"/>
  <c r="N103" i="39"/>
  <c r="P103" i="39"/>
  <c r="R103" i="39"/>
  <c r="M103" i="39"/>
  <c r="G103" i="39"/>
  <c r="F103" i="39"/>
  <c r="Q136" i="39"/>
  <c r="J136" i="39"/>
  <c r="M136" i="39"/>
  <c r="D136" i="39"/>
  <c r="L136" i="39"/>
  <c r="P136" i="39"/>
  <c r="R136" i="39"/>
  <c r="H136" i="39"/>
  <c r="F136" i="39"/>
  <c r="B136" i="39"/>
  <c r="G136" i="39"/>
  <c r="O136" i="39"/>
  <c r="K136" i="39"/>
  <c r="I136" i="39"/>
  <c r="C136" i="39"/>
  <c r="N136" i="39"/>
  <c r="L86" i="39"/>
  <c r="H86" i="39"/>
  <c r="Q86" i="39"/>
  <c r="G86" i="39"/>
  <c r="I86" i="39"/>
  <c r="C86" i="39"/>
  <c r="O86" i="39"/>
  <c r="M86" i="39"/>
  <c r="F86" i="39"/>
  <c r="N86" i="39"/>
  <c r="B86" i="39"/>
  <c r="J86" i="39"/>
  <c r="K86" i="39"/>
  <c r="P86" i="39"/>
  <c r="D86" i="39"/>
  <c r="R86" i="39"/>
  <c r="L15" i="39"/>
  <c r="O15" i="39"/>
  <c r="C15" i="39"/>
  <c r="F15" i="39"/>
  <c r="G15" i="39"/>
  <c r="H15" i="39"/>
  <c r="D15" i="39"/>
  <c r="P15" i="39"/>
  <c r="J15" i="39"/>
  <c r="M15" i="39"/>
  <c r="K15" i="39"/>
  <c r="N15" i="39"/>
  <c r="Q15" i="39"/>
  <c r="R15" i="39"/>
  <c r="B15" i="39"/>
  <c r="I15" i="39"/>
  <c r="G39" i="46"/>
  <c r="B39" i="46"/>
  <c r="D39" i="46"/>
  <c r="C39" i="46"/>
  <c r="H39" i="46"/>
  <c r="F39" i="46"/>
  <c r="F90" i="46"/>
  <c r="H90" i="46"/>
  <c r="D90" i="46"/>
  <c r="C90" i="46"/>
  <c r="B90" i="46"/>
  <c r="G90" i="46"/>
  <c r="F42" i="46"/>
  <c r="C42" i="46"/>
  <c r="B42" i="46"/>
  <c r="G42" i="46"/>
  <c r="H42" i="46"/>
  <c r="D42" i="46"/>
  <c r="H73" i="46"/>
  <c r="D73" i="46"/>
  <c r="F73" i="46"/>
  <c r="G73" i="46"/>
  <c r="C73" i="46"/>
  <c r="B73" i="46"/>
  <c r="D144" i="46"/>
  <c r="H144" i="46"/>
  <c r="G144" i="46"/>
  <c r="C144" i="46"/>
  <c r="B144" i="46"/>
  <c r="F144" i="46"/>
  <c r="G127" i="46"/>
  <c r="C127" i="46"/>
  <c r="D127" i="46"/>
  <c r="H127" i="46"/>
  <c r="F127" i="46"/>
  <c r="B127" i="46"/>
  <c r="H22" i="46"/>
  <c r="B22" i="46"/>
  <c r="G22" i="46"/>
  <c r="D22" i="46"/>
  <c r="F22" i="46"/>
  <c r="C22" i="46"/>
  <c r="F69" i="46"/>
  <c r="C69" i="46"/>
  <c r="H69" i="46"/>
  <c r="D69" i="46"/>
  <c r="G69" i="46"/>
  <c r="B69" i="46"/>
  <c r="B18" i="46"/>
  <c r="G18" i="46"/>
  <c r="H18" i="46"/>
  <c r="D18" i="46"/>
  <c r="C18" i="46"/>
  <c r="F18" i="46"/>
  <c r="G147" i="46"/>
  <c r="D147" i="46"/>
  <c r="F147" i="46"/>
  <c r="B147" i="46"/>
  <c r="C147" i="46"/>
  <c r="H147" i="46"/>
  <c r="B107" i="46"/>
  <c r="C107" i="46"/>
  <c r="G107" i="46"/>
  <c r="H107" i="46"/>
  <c r="F107" i="46"/>
  <c r="D107" i="46"/>
  <c r="F32" i="46"/>
  <c r="D32" i="46"/>
  <c r="C32" i="46"/>
  <c r="B32" i="46"/>
  <c r="H32" i="46"/>
  <c r="G32" i="46"/>
  <c r="H187" i="46"/>
  <c r="G187" i="46"/>
  <c r="C187" i="46"/>
  <c r="F187" i="46"/>
  <c r="B187" i="46"/>
  <c r="D187" i="46"/>
  <c r="B157" i="46"/>
  <c r="G157" i="46"/>
  <c r="H157" i="46"/>
  <c r="F157" i="46"/>
  <c r="D157" i="46"/>
  <c r="C157" i="46"/>
  <c r="D84" i="46"/>
  <c r="C84" i="46"/>
  <c r="B84" i="46"/>
  <c r="H84" i="46"/>
  <c r="F84" i="46"/>
  <c r="G84" i="46"/>
  <c r="G63" i="46"/>
  <c r="C63" i="46"/>
  <c r="B63" i="46"/>
  <c r="H63" i="46"/>
  <c r="F63" i="46"/>
  <c r="D63" i="46"/>
  <c r="H120" i="46"/>
  <c r="B120" i="46"/>
  <c r="D120" i="46"/>
  <c r="C120" i="46"/>
  <c r="G120" i="46"/>
  <c r="F120" i="46"/>
  <c r="F87" i="46"/>
  <c r="B87" i="46"/>
  <c r="G87" i="46"/>
  <c r="H87" i="46"/>
  <c r="D87" i="46"/>
  <c r="C87" i="46"/>
  <c r="C116" i="46"/>
  <c r="D116" i="46"/>
  <c r="B116" i="46"/>
  <c r="G116" i="46"/>
  <c r="H116" i="46"/>
  <c r="F116" i="46"/>
  <c r="D28" i="46"/>
  <c r="C28" i="46"/>
  <c r="G28" i="46"/>
  <c r="H28" i="46"/>
  <c r="B28" i="46"/>
  <c r="F28" i="46"/>
  <c r="G74" i="46"/>
  <c r="C74" i="46"/>
  <c r="D74" i="46"/>
  <c r="F74" i="46"/>
  <c r="H74" i="46"/>
  <c r="B74" i="46"/>
  <c r="H150" i="46"/>
  <c r="G150" i="46"/>
  <c r="D150" i="46"/>
  <c r="B150" i="46"/>
  <c r="F150" i="46"/>
  <c r="C150" i="46"/>
  <c r="F188" i="46"/>
  <c r="C188" i="46"/>
  <c r="G188" i="46"/>
  <c r="D188" i="46"/>
  <c r="B188" i="46"/>
  <c r="H188" i="46"/>
  <c r="C154" i="46"/>
  <c r="B154" i="46"/>
  <c r="H154" i="46"/>
  <c r="F154" i="46"/>
  <c r="D154" i="46"/>
  <c r="G154" i="46"/>
  <c r="H64" i="46"/>
  <c r="F64" i="46"/>
  <c r="D64" i="46"/>
  <c r="C64" i="46"/>
  <c r="G64" i="46"/>
  <c r="B64" i="46"/>
  <c r="C72" i="46"/>
  <c r="H72" i="46"/>
  <c r="F72" i="46"/>
  <c r="D72" i="46"/>
  <c r="B72" i="46"/>
  <c r="G72" i="46"/>
  <c r="F160" i="46"/>
  <c r="C160" i="46"/>
  <c r="H160" i="46"/>
  <c r="B160" i="46"/>
  <c r="G160" i="46"/>
  <c r="D160" i="46"/>
  <c r="C56" i="46"/>
  <c r="B56" i="46"/>
  <c r="H56" i="46"/>
  <c r="D56" i="46"/>
  <c r="G56" i="46"/>
  <c r="F56" i="46"/>
  <c r="C175" i="46"/>
  <c r="H175" i="46"/>
  <c r="B175" i="46"/>
  <c r="G175" i="46"/>
  <c r="F175" i="46"/>
  <c r="D175" i="46"/>
  <c r="G169" i="46"/>
  <c r="C169" i="46"/>
  <c r="D169" i="46"/>
  <c r="H169" i="46"/>
  <c r="B169" i="46"/>
  <c r="F169" i="46"/>
  <c r="D108" i="46"/>
  <c r="B108" i="46"/>
  <c r="C108" i="46"/>
  <c r="H108" i="46"/>
  <c r="G108" i="46"/>
  <c r="F108" i="46"/>
  <c r="L23" i="40"/>
  <c r="J23" i="40"/>
  <c r="O23" i="40"/>
  <c r="C23" i="40"/>
  <c r="M23" i="40"/>
  <c r="H23" i="40"/>
  <c r="P23" i="40"/>
  <c r="B23" i="40"/>
  <c r="N23" i="40"/>
  <c r="I23" i="40"/>
  <c r="G23" i="40"/>
  <c r="D23" i="40"/>
  <c r="R23" i="40"/>
  <c r="F23" i="40"/>
  <c r="K23" i="40"/>
  <c r="Q23" i="40"/>
  <c r="G100" i="46"/>
  <c r="D100" i="46"/>
  <c r="F100" i="46"/>
  <c r="B100" i="46"/>
  <c r="H100" i="46"/>
  <c r="C100" i="46"/>
  <c r="C106" i="46"/>
  <c r="D106" i="46"/>
  <c r="F106" i="46"/>
  <c r="G106" i="46"/>
  <c r="B106" i="46"/>
  <c r="H106" i="46"/>
  <c r="B141" i="46"/>
  <c r="G141" i="46"/>
  <c r="C141" i="46"/>
  <c r="H141" i="46"/>
  <c r="F141" i="46"/>
  <c r="D141" i="46"/>
  <c r="H89" i="46"/>
  <c r="F89" i="46"/>
  <c r="D89" i="46"/>
  <c r="G89" i="46"/>
  <c r="C89" i="46"/>
  <c r="B89" i="46"/>
  <c r="H133" i="46"/>
  <c r="F133" i="46"/>
  <c r="B133" i="46"/>
  <c r="D133" i="46"/>
  <c r="C133" i="46"/>
  <c r="G133" i="46"/>
  <c r="B46" i="46"/>
  <c r="F46" i="46"/>
  <c r="G46" i="46"/>
  <c r="D46" i="46"/>
  <c r="H46" i="46"/>
  <c r="C46" i="46"/>
  <c r="C129" i="46"/>
  <c r="B129" i="46"/>
  <c r="G129" i="46"/>
  <c r="F129" i="46"/>
  <c r="D129" i="46"/>
  <c r="H129" i="46"/>
  <c r="G93" i="46"/>
  <c r="F93" i="46"/>
  <c r="D93" i="46"/>
  <c r="B93" i="46"/>
  <c r="C93" i="46"/>
  <c r="H93" i="46"/>
  <c r="G139" i="46"/>
  <c r="D139" i="46"/>
  <c r="C139" i="46"/>
  <c r="B139" i="46"/>
  <c r="H139" i="46"/>
  <c r="F139" i="46"/>
  <c r="F71" i="46"/>
  <c r="B71" i="46"/>
  <c r="H71" i="46"/>
  <c r="D71" i="46"/>
  <c r="G71" i="46"/>
  <c r="C71" i="46"/>
  <c r="B136" i="46"/>
  <c r="G136" i="46"/>
  <c r="F136" i="46"/>
  <c r="C136" i="46"/>
  <c r="H136" i="46"/>
  <c r="D136" i="46"/>
  <c r="B85" i="46"/>
  <c r="H85" i="46"/>
  <c r="C85" i="46"/>
  <c r="F85" i="46"/>
  <c r="G85" i="46"/>
  <c r="D85" i="46"/>
  <c r="C66" i="46"/>
  <c r="D66" i="46"/>
  <c r="H66" i="46"/>
  <c r="G66" i="46"/>
  <c r="F66" i="46"/>
  <c r="B66" i="46"/>
  <c r="N124" i="40"/>
  <c r="O124" i="40"/>
  <c r="I124" i="40"/>
  <c r="J124" i="40"/>
  <c r="P124" i="40"/>
  <c r="B124" i="40"/>
  <c r="H124" i="40"/>
  <c r="G124" i="40"/>
  <c r="M124" i="40"/>
  <c r="F124" i="40"/>
  <c r="D124" i="40"/>
  <c r="K124" i="40"/>
  <c r="Q124" i="40"/>
  <c r="R124" i="40"/>
  <c r="L124" i="40"/>
  <c r="C124" i="40"/>
  <c r="C81" i="46"/>
  <c r="D81" i="46"/>
  <c r="B81" i="46"/>
  <c r="H81" i="46"/>
  <c r="G81" i="46"/>
  <c r="F81" i="46"/>
  <c r="B57" i="46"/>
  <c r="C57" i="46"/>
  <c r="F57" i="46"/>
  <c r="H57" i="46"/>
  <c r="G57" i="46"/>
  <c r="D57" i="46"/>
  <c r="C62" i="46"/>
  <c r="H62" i="46"/>
  <c r="G62" i="46"/>
  <c r="D62" i="46"/>
  <c r="B62" i="46"/>
  <c r="F62" i="46"/>
  <c r="G179" i="46"/>
  <c r="D179" i="46"/>
  <c r="C179" i="46"/>
  <c r="H179" i="46"/>
  <c r="F179" i="46"/>
  <c r="B179" i="46"/>
  <c r="B152" i="46"/>
  <c r="G152" i="46"/>
  <c r="D152" i="46"/>
  <c r="H152" i="46"/>
  <c r="F152" i="46"/>
  <c r="C152" i="46"/>
  <c r="G177" i="46"/>
  <c r="F177" i="46"/>
  <c r="C177" i="46"/>
  <c r="H177" i="46"/>
  <c r="B177" i="46"/>
  <c r="D177" i="46"/>
  <c r="H38" i="46"/>
  <c r="D38" i="46"/>
  <c r="G38" i="46"/>
  <c r="F38" i="46"/>
  <c r="B38" i="46"/>
  <c r="C38" i="46"/>
  <c r="F161" i="46"/>
  <c r="C161" i="46"/>
  <c r="D161" i="46"/>
  <c r="B161" i="46"/>
  <c r="H161" i="46"/>
  <c r="G161" i="46"/>
  <c r="G174" i="46"/>
  <c r="B174" i="46"/>
  <c r="H174" i="46"/>
  <c r="F174" i="46"/>
  <c r="C174" i="46"/>
  <c r="D174" i="46"/>
  <c r="F151" i="46"/>
  <c r="H151" i="46"/>
  <c r="G151" i="46"/>
  <c r="C151" i="46"/>
  <c r="B151" i="46"/>
  <c r="D151" i="46"/>
  <c r="Q37" i="40"/>
  <c r="I37" i="40"/>
  <c r="J37" i="40"/>
  <c r="B37" i="40"/>
  <c r="K37" i="40"/>
  <c r="M37" i="40"/>
  <c r="L37" i="40"/>
  <c r="H37" i="40"/>
  <c r="N37" i="40"/>
  <c r="C37" i="40"/>
  <c r="O37" i="40"/>
  <c r="G37" i="40"/>
  <c r="P37" i="40"/>
  <c r="F37" i="40"/>
  <c r="R37" i="40"/>
  <c r="D37" i="40"/>
  <c r="G180" i="46"/>
  <c r="B180" i="46"/>
  <c r="C180" i="46"/>
  <c r="F180" i="46"/>
  <c r="D180" i="46"/>
  <c r="H180" i="46"/>
  <c r="B17" i="46"/>
  <c r="F17" i="46"/>
  <c r="C17" i="46"/>
  <c r="G17" i="46"/>
  <c r="H17" i="46"/>
  <c r="D17" i="46"/>
  <c r="G83" i="46"/>
  <c r="D83" i="46"/>
  <c r="B83" i="46"/>
  <c r="H83" i="46"/>
  <c r="F83" i="46"/>
  <c r="C83" i="46"/>
  <c r="G92" i="46"/>
  <c r="C92" i="46"/>
  <c r="B92" i="46"/>
  <c r="H92" i="46"/>
  <c r="D92" i="46"/>
  <c r="F92" i="46"/>
  <c r="F165" i="46"/>
  <c r="C165" i="46"/>
  <c r="B165" i="46"/>
  <c r="H165" i="46"/>
  <c r="D165" i="46"/>
  <c r="G165" i="46"/>
  <c r="D164" i="46"/>
  <c r="C164" i="46"/>
  <c r="G164" i="46"/>
  <c r="B164" i="46"/>
  <c r="H164" i="46"/>
  <c r="F164" i="46"/>
  <c r="B43" i="46"/>
  <c r="G43" i="46"/>
  <c r="D43" i="46"/>
  <c r="C43" i="46"/>
  <c r="F43" i="46"/>
  <c r="H43" i="46"/>
  <c r="C146" i="46"/>
  <c r="H146" i="46"/>
  <c r="G146" i="46"/>
  <c r="D146" i="46"/>
  <c r="F146" i="46"/>
  <c r="B146" i="46"/>
  <c r="F124" i="46"/>
  <c r="C124" i="46"/>
  <c r="B124" i="46"/>
  <c r="G124" i="46"/>
  <c r="D124" i="46"/>
  <c r="H124" i="46"/>
  <c r="B35" i="46"/>
  <c r="D35" i="46"/>
  <c r="G35" i="46"/>
  <c r="C35" i="46"/>
  <c r="F35" i="46"/>
  <c r="H35" i="46"/>
  <c r="F88" i="46"/>
  <c r="B88" i="46"/>
  <c r="G88" i="46"/>
  <c r="D88" i="46"/>
  <c r="C88" i="46"/>
  <c r="H88" i="46"/>
  <c r="G131" i="46"/>
  <c r="C131" i="46"/>
  <c r="F131" i="46"/>
  <c r="H131" i="46"/>
  <c r="B131" i="46"/>
  <c r="D131" i="46"/>
  <c r="Q177" i="40"/>
  <c r="C177" i="40"/>
  <c r="H177" i="40"/>
  <c r="B177" i="40"/>
  <c r="O177" i="40"/>
  <c r="M177" i="40"/>
  <c r="K177" i="40"/>
  <c r="N177" i="40"/>
  <c r="G177" i="40"/>
  <c r="P177" i="40"/>
  <c r="L177" i="40"/>
  <c r="R177" i="40"/>
  <c r="I177" i="40"/>
  <c r="F177" i="40"/>
  <c r="D177" i="40"/>
  <c r="J177" i="40"/>
  <c r="M185" i="40"/>
  <c r="C185" i="40"/>
  <c r="R185" i="40"/>
  <c r="L185" i="40"/>
  <c r="N185" i="40"/>
  <c r="J185" i="40"/>
  <c r="G185" i="40"/>
  <c r="D185" i="40"/>
  <c r="H185" i="40"/>
  <c r="B185" i="40"/>
  <c r="O185" i="40"/>
  <c r="F185" i="40"/>
  <c r="P185" i="40"/>
  <c r="K185" i="40"/>
  <c r="I185" i="40"/>
  <c r="Q185" i="40"/>
  <c r="R182" i="40"/>
  <c r="J182" i="40"/>
  <c r="O182" i="40"/>
  <c r="F182" i="40"/>
  <c r="K182" i="40"/>
  <c r="I182" i="40"/>
  <c r="N182" i="40"/>
  <c r="D182" i="40"/>
  <c r="M182" i="40"/>
  <c r="B182" i="40"/>
  <c r="L182" i="40"/>
  <c r="C182" i="40"/>
  <c r="P182" i="40"/>
  <c r="G182" i="40"/>
  <c r="Q182" i="40"/>
  <c r="H182" i="40"/>
  <c r="K169" i="40"/>
  <c r="F169" i="40"/>
  <c r="G169" i="40"/>
  <c r="B169" i="40"/>
  <c r="M169" i="40"/>
  <c r="D169" i="40"/>
  <c r="P169" i="40"/>
  <c r="N169" i="40"/>
  <c r="Q169" i="40"/>
  <c r="H169" i="40"/>
  <c r="O169" i="40"/>
  <c r="I169" i="40"/>
  <c r="R169" i="40"/>
  <c r="C169" i="40"/>
  <c r="L169" i="40"/>
  <c r="J169" i="40"/>
  <c r="G54" i="40"/>
  <c r="J54" i="40"/>
  <c r="O54" i="40"/>
  <c r="C54" i="40"/>
  <c r="I54" i="40"/>
  <c r="B54" i="40"/>
  <c r="P54" i="40"/>
  <c r="F54" i="40"/>
  <c r="Q54" i="40"/>
  <c r="K54" i="40"/>
  <c r="N54" i="40"/>
  <c r="M54" i="40"/>
  <c r="R54" i="40"/>
  <c r="H54" i="40"/>
  <c r="D54" i="40"/>
  <c r="L54" i="40"/>
  <c r="N94" i="40"/>
  <c r="J94" i="40"/>
  <c r="O94" i="40"/>
  <c r="K94" i="40"/>
  <c r="P94" i="40"/>
  <c r="R94" i="40"/>
  <c r="G94" i="40"/>
  <c r="L94" i="40"/>
  <c r="C94" i="40"/>
  <c r="H94" i="40"/>
  <c r="F94" i="40"/>
  <c r="M94" i="40"/>
  <c r="Q94" i="40"/>
  <c r="I94" i="40"/>
  <c r="D94" i="40"/>
  <c r="B94" i="40"/>
  <c r="K146" i="40"/>
  <c r="G146" i="40"/>
  <c r="M146" i="40"/>
  <c r="D146" i="40"/>
  <c r="L146" i="40"/>
  <c r="H146" i="40"/>
  <c r="N146" i="40"/>
  <c r="F146" i="40"/>
  <c r="P146" i="40"/>
  <c r="C146" i="40"/>
  <c r="Q146" i="40"/>
  <c r="B146" i="40"/>
  <c r="O146" i="40"/>
  <c r="I146" i="40"/>
  <c r="R146" i="40"/>
  <c r="J146" i="40"/>
  <c r="J66" i="40"/>
  <c r="G66" i="40"/>
  <c r="K66" i="40"/>
  <c r="H66" i="40"/>
  <c r="O66" i="40"/>
  <c r="L66" i="40"/>
  <c r="P66" i="40"/>
  <c r="I66" i="40"/>
  <c r="M66" i="40"/>
  <c r="N66" i="40"/>
  <c r="C66" i="40"/>
  <c r="B66" i="40"/>
  <c r="F66" i="40"/>
  <c r="D66" i="40"/>
  <c r="Q66" i="40"/>
  <c r="R66" i="40"/>
  <c r="M68" i="40"/>
  <c r="J68" i="40"/>
  <c r="O68" i="40"/>
  <c r="B68" i="40"/>
  <c r="L68" i="40"/>
  <c r="F68" i="40"/>
  <c r="P68" i="40"/>
  <c r="G68" i="40"/>
  <c r="N68" i="40"/>
  <c r="D68" i="40"/>
  <c r="Q68" i="40"/>
  <c r="H68" i="40"/>
  <c r="R68" i="40"/>
  <c r="I68" i="40"/>
  <c r="K68" i="40"/>
  <c r="C68" i="40"/>
  <c r="G187" i="40"/>
  <c r="D187" i="40"/>
  <c r="H187" i="40"/>
  <c r="F187" i="40"/>
  <c r="O187" i="40"/>
  <c r="I187" i="40"/>
  <c r="N187" i="40"/>
  <c r="P187" i="40"/>
  <c r="L187" i="40"/>
  <c r="R187" i="40"/>
  <c r="Q187" i="40"/>
  <c r="J187" i="40"/>
  <c r="C187" i="40"/>
  <c r="K187" i="40"/>
  <c r="B187" i="40"/>
  <c r="M187" i="40"/>
  <c r="J158" i="40"/>
  <c r="K158" i="40"/>
  <c r="L158" i="40"/>
  <c r="B158" i="40"/>
  <c r="P158" i="40"/>
  <c r="N158" i="40"/>
  <c r="R158" i="40"/>
  <c r="G158" i="40"/>
  <c r="O158" i="40"/>
  <c r="I158" i="40"/>
  <c r="H158" i="40"/>
  <c r="F158" i="40"/>
  <c r="M158" i="40"/>
  <c r="D158" i="40"/>
  <c r="Q158" i="40"/>
  <c r="C158" i="40"/>
  <c r="L27" i="40"/>
  <c r="D27" i="40"/>
  <c r="M27" i="40"/>
  <c r="N27" i="40"/>
  <c r="F27" i="40"/>
  <c r="R27" i="40"/>
  <c r="O27" i="40"/>
  <c r="G27" i="40"/>
  <c r="P27" i="40"/>
  <c r="H27" i="40"/>
  <c r="Q27" i="40"/>
  <c r="I27" i="40"/>
  <c r="J27" i="40"/>
  <c r="B27" i="40"/>
  <c r="K27" i="40"/>
  <c r="C27" i="40"/>
  <c r="O151" i="40"/>
  <c r="L151" i="40"/>
  <c r="H151" i="40"/>
  <c r="I151" i="40"/>
  <c r="R151" i="40"/>
  <c r="J151" i="40"/>
  <c r="D151" i="40"/>
  <c r="F151" i="40"/>
  <c r="M151" i="40"/>
  <c r="B151" i="40"/>
  <c r="P151" i="40"/>
  <c r="K151" i="40"/>
  <c r="C151" i="40"/>
  <c r="G151" i="40"/>
  <c r="Q151" i="40"/>
  <c r="N151" i="40"/>
  <c r="O41" i="40"/>
  <c r="M41" i="40"/>
  <c r="P41" i="40"/>
  <c r="G41" i="40"/>
  <c r="Q41" i="40"/>
  <c r="H41" i="40"/>
  <c r="R41" i="40"/>
  <c r="I41" i="40"/>
  <c r="K41" i="40"/>
  <c r="D41" i="40"/>
  <c r="N41" i="40"/>
  <c r="L41" i="40"/>
  <c r="C41" i="40"/>
  <c r="B41" i="40"/>
  <c r="F41" i="40"/>
  <c r="J41" i="40"/>
  <c r="J31" i="40"/>
  <c r="D31" i="40"/>
  <c r="M31" i="40"/>
  <c r="N31" i="40"/>
  <c r="G31" i="40"/>
  <c r="H31" i="40"/>
  <c r="O31" i="40"/>
  <c r="K31" i="40"/>
  <c r="P31" i="40"/>
  <c r="I31" i="40"/>
  <c r="Q31" i="40"/>
  <c r="C31" i="40"/>
  <c r="R31" i="40"/>
  <c r="F31" i="40"/>
  <c r="L31" i="40"/>
  <c r="B31" i="40"/>
  <c r="C116" i="40"/>
  <c r="H116" i="40"/>
  <c r="N116" i="40"/>
  <c r="K116" i="40"/>
  <c r="O116" i="40"/>
  <c r="D116" i="40"/>
  <c r="Q116" i="40"/>
  <c r="B116" i="40"/>
  <c r="P116" i="40"/>
  <c r="G116" i="40"/>
  <c r="I116" i="40"/>
  <c r="M116" i="40"/>
  <c r="R116" i="40"/>
  <c r="L116" i="40"/>
  <c r="J116" i="40"/>
  <c r="F116" i="40"/>
  <c r="F143" i="46"/>
  <c r="B143" i="46"/>
  <c r="C143" i="46"/>
  <c r="H143" i="46"/>
  <c r="D143" i="46"/>
  <c r="G143" i="46"/>
  <c r="H132" i="46"/>
  <c r="F132" i="46"/>
  <c r="B132" i="46"/>
  <c r="G132" i="46"/>
  <c r="D132" i="46"/>
  <c r="C132" i="46"/>
  <c r="D112" i="46"/>
  <c r="H112" i="46"/>
  <c r="G112" i="46"/>
  <c r="C112" i="46"/>
  <c r="F112" i="46"/>
  <c r="B112" i="46"/>
  <c r="C176" i="46"/>
  <c r="G176" i="46"/>
  <c r="H176" i="46"/>
  <c r="D176" i="46"/>
  <c r="B176" i="46"/>
  <c r="F176" i="46"/>
  <c r="H168" i="46"/>
  <c r="C168" i="46"/>
  <c r="B168" i="46"/>
  <c r="F168" i="46"/>
  <c r="G168" i="46"/>
  <c r="D168" i="46"/>
  <c r="G155" i="46"/>
  <c r="C155" i="46"/>
  <c r="B155" i="46"/>
  <c r="H155" i="46"/>
  <c r="D155" i="46"/>
  <c r="F155" i="46"/>
  <c r="D30" i="46"/>
  <c r="F30" i="46"/>
  <c r="G30" i="46"/>
  <c r="B30" i="46"/>
  <c r="C30" i="46"/>
  <c r="H30" i="46"/>
  <c r="C167" i="46"/>
  <c r="H167" i="46"/>
  <c r="B167" i="46"/>
  <c r="F167" i="46"/>
  <c r="D167" i="46"/>
  <c r="G167" i="46"/>
  <c r="B118" i="46"/>
  <c r="F118" i="46"/>
  <c r="G118" i="46"/>
  <c r="D118" i="46"/>
  <c r="H118" i="46"/>
  <c r="C118" i="46"/>
  <c r="C82" i="46"/>
  <c r="F82" i="46"/>
  <c r="B82" i="46"/>
  <c r="G82" i="46"/>
  <c r="H82" i="46"/>
  <c r="D82" i="46"/>
  <c r="H85" i="40"/>
  <c r="I85" i="40"/>
  <c r="Q85" i="40"/>
  <c r="G85" i="40"/>
  <c r="R85" i="40"/>
  <c r="D85" i="40"/>
  <c r="J85" i="40"/>
  <c r="K85" i="40"/>
  <c r="P85" i="40"/>
  <c r="M85" i="40"/>
  <c r="N85" i="40"/>
  <c r="F85" i="40"/>
  <c r="B85" i="40"/>
  <c r="C85" i="40"/>
  <c r="O85" i="40"/>
  <c r="L85" i="40"/>
  <c r="K114" i="40"/>
  <c r="G114" i="40"/>
  <c r="L114" i="40"/>
  <c r="D114" i="40"/>
  <c r="P114" i="40"/>
  <c r="N114" i="40"/>
  <c r="Q114" i="40"/>
  <c r="I114" i="40"/>
  <c r="O114" i="40"/>
  <c r="F114" i="40"/>
  <c r="R114" i="40"/>
  <c r="H114" i="40"/>
  <c r="M114" i="40"/>
  <c r="B114" i="40"/>
  <c r="J114" i="40"/>
  <c r="C114" i="40"/>
  <c r="L149" i="40"/>
  <c r="F149" i="40"/>
  <c r="R149" i="40"/>
  <c r="N149" i="40"/>
  <c r="B149" i="40"/>
  <c r="P149" i="40"/>
  <c r="I149" i="40"/>
  <c r="D149" i="40"/>
  <c r="Q149" i="40"/>
  <c r="G149" i="40"/>
  <c r="K149" i="40"/>
  <c r="O149" i="40"/>
  <c r="M149" i="40"/>
  <c r="H149" i="40"/>
  <c r="J149" i="40"/>
  <c r="C149" i="40"/>
  <c r="K55" i="40"/>
  <c r="C55" i="40"/>
  <c r="L55" i="40"/>
  <c r="B55" i="40"/>
  <c r="N55" i="40"/>
  <c r="H55" i="40"/>
  <c r="O55" i="40"/>
  <c r="M55" i="40"/>
  <c r="P55" i="40"/>
  <c r="G55" i="40"/>
  <c r="J55" i="40"/>
  <c r="F55" i="40"/>
  <c r="Q55" i="40"/>
  <c r="R55" i="40"/>
  <c r="I55" i="40"/>
  <c r="D55" i="40"/>
  <c r="Q148" i="40"/>
  <c r="F148" i="40"/>
  <c r="K148" i="40"/>
  <c r="G148" i="40"/>
  <c r="N148" i="40"/>
  <c r="D148" i="40"/>
  <c r="I148" i="40"/>
  <c r="H148" i="40"/>
  <c r="P148" i="40"/>
  <c r="C148" i="40"/>
  <c r="J148" i="40"/>
  <c r="R148" i="40"/>
  <c r="M148" i="40"/>
  <c r="O148" i="40"/>
  <c r="L148" i="40"/>
  <c r="B148" i="40"/>
  <c r="K65" i="40"/>
  <c r="F65" i="40"/>
  <c r="N65" i="40"/>
  <c r="C65" i="40"/>
  <c r="O65" i="40"/>
  <c r="L65" i="40"/>
  <c r="R65" i="40"/>
  <c r="M65" i="40"/>
  <c r="H65" i="40"/>
  <c r="P65" i="40"/>
  <c r="B65" i="40"/>
  <c r="G65" i="40"/>
  <c r="I65" i="40"/>
  <c r="J65" i="40"/>
  <c r="D65" i="40"/>
  <c r="Q65" i="40"/>
  <c r="N69" i="40"/>
  <c r="G69" i="40"/>
  <c r="J69" i="40"/>
  <c r="C69" i="40"/>
  <c r="L69" i="40"/>
  <c r="B69" i="40"/>
  <c r="O69" i="40"/>
  <c r="M69" i="40"/>
  <c r="P69" i="40"/>
  <c r="H69" i="40"/>
  <c r="Q69" i="40"/>
  <c r="D69" i="40"/>
  <c r="R69" i="40"/>
  <c r="I69" i="40"/>
  <c r="K69" i="40"/>
  <c r="F69" i="40"/>
  <c r="J77" i="40"/>
  <c r="F77" i="40"/>
  <c r="M77" i="40"/>
  <c r="C77" i="40"/>
  <c r="O77" i="40"/>
  <c r="I77" i="40"/>
  <c r="P77" i="40"/>
  <c r="G77" i="40"/>
  <c r="Q77" i="40"/>
  <c r="D77" i="40"/>
  <c r="L77" i="40"/>
  <c r="H77" i="40"/>
  <c r="K77" i="40"/>
  <c r="B77" i="40"/>
  <c r="R77" i="40"/>
  <c r="N77" i="40"/>
  <c r="B149" i="46"/>
  <c r="C149" i="46"/>
  <c r="G149" i="46"/>
  <c r="D149" i="46"/>
  <c r="H149" i="46"/>
  <c r="F149" i="46"/>
  <c r="R135" i="40"/>
  <c r="C135" i="40"/>
  <c r="P135" i="40"/>
  <c r="I135" i="40"/>
  <c r="Q135" i="40"/>
  <c r="G135" i="40"/>
  <c r="O135" i="40"/>
  <c r="F135" i="40"/>
  <c r="L135" i="40"/>
  <c r="D135" i="40"/>
  <c r="M135" i="40"/>
  <c r="B135" i="40"/>
  <c r="J135" i="40"/>
  <c r="K135" i="40"/>
  <c r="N135" i="40"/>
  <c r="H135" i="40"/>
  <c r="K84" i="40"/>
  <c r="H84" i="40"/>
  <c r="M84" i="40"/>
  <c r="B84" i="40"/>
  <c r="N84" i="40"/>
  <c r="F84" i="40"/>
  <c r="O84" i="40"/>
  <c r="L84" i="40"/>
  <c r="P84" i="40"/>
  <c r="I84" i="40"/>
  <c r="Q84" i="40"/>
  <c r="C84" i="40"/>
  <c r="R84" i="40"/>
  <c r="D84" i="40"/>
  <c r="J84" i="40"/>
  <c r="G84" i="40"/>
  <c r="D15" i="40"/>
  <c r="B15" i="40"/>
  <c r="P15" i="40"/>
  <c r="Q15" i="40"/>
  <c r="C15" i="40"/>
  <c r="F15" i="40"/>
  <c r="L15" i="40"/>
  <c r="J15" i="40"/>
  <c r="M15" i="40"/>
  <c r="I15" i="40"/>
  <c r="N15" i="40"/>
  <c r="R15" i="40"/>
  <c r="G15" i="40"/>
  <c r="H15" i="40"/>
  <c r="O15" i="40"/>
  <c r="K15" i="40"/>
  <c r="O101" i="40"/>
  <c r="I101" i="40"/>
  <c r="R101" i="40"/>
  <c r="F101" i="40"/>
  <c r="L101" i="40"/>
  <c r="C101" i="40"/>
  <c r="J101" i="40"/>
  <c r="M101" i="40"/>
  <c r="K101" i="40"/>
  <c r="B101" i="40"/>
  <c r="G101" i="40"/>
  <c r="N101" i="40"/>
  <c r="P101" i="40"/>
  <c r="Q101" i="40"/>
  <c r="D101" i="40"/>
  <c r="H101" i="40"/>
  <c r="J87" i="40"/>
  <c r="K87" i="40"/>
  <c r="P87" i="40"/>
  <c r="I87" i="40"/>
  <c r="Q87" i="40"/>
  <c r="G87" i="40"/>
  <c r="L87" i="40"/>
  <c r="D87" i="40"/>
  <c r="M87" i="40"/>
  <c r="N87" i="40"/>
  <c r="H87" i="40"/>
  <c r="C87" i="40"/>
  <c r="F87" i="40"/>
  <c r="B87" i="40"/>
  <c r="R87" i="40"/>
  <c r="O87" i="40"/>
  <c r="O24" i="40"/>
  <c r="I24" i="40"/>
  <c r="R24" i="40"/>
  <c r="D24" i="40"/>
  <c r="L24" i="40"/>
  <c r="F24" i="40"/>
  <c r="H24" i="40"/>
  <c r="K24" i="40"/>
  <c r="N24" i="40"/>
  <c r="J24" i="40"/>
  <c r="Q24" i="40"/>
  <c r="B24" i="40"/>
  <c r="M24" i="40"/>
  <c r="C24" i="40"/>
  <c r="P24" i="40"/>
  <c r="G24" i="40"/>
  <c r="L90" i="40"/>
  <c r="C90" i="40"/>
  <c r="O90" i="40"/>
  <c r="G90" i="40"/>
  <c r="Q90" i="40"/>
  <c r="F90" i="40"/>
  <c r="R90" i="40"/>
  <c r="K90" i="40"/>
  <c r="I90" i="40"/>
  <c r="M90" i="40"/>
  <c r="B90" i="40"/>
  <c r="H90" i="40"/>
  <c r="J90" i="40"/>
  <c r="D90" i="40"/>
  <c r="P90" i="40"/>
  <c r="N90" i="40"/>
  <c r="R76" i="40"/>
  <c r="G76" i="40"/>
  <c r="H76" i="40"/>
  <c r="J76" i="40"/>
  <c r="L76" i="40"/>
  <c r="Q76" i="40"/>
  <c r="P76" i="40"/>
  <c r="B76" i="40"/>
  <c r="O76" i="40"/>
  <c r="C76" i="40"/>
  <c r="K76" i="40"/>
  <c r="F76" i="40"/>
  <c r="D76" i="40"/>
  <c r="N76" i="40"/>
  <c r="M76" i="40"/>
  <c r="I76" i="40"/>
  <c r="N20" i="40"/>
  <c r="C20" i="40"/>
  <c r="M20" i="40"/>
  <c r="F20" i="40"/>
  <c r="L20" i="40"/>
  <c r="D20" i="40"/>
  <c r="P20" i="40"/>
  <c r="H20" i="40"/>
  <c r="G20" i="40"/>
  <c r="I20" i="40"/>
  <c r="O20" i="40"/>
  <c r="Q20" i="40"/>
  <c r="J20" i="40"/>
  <c r="K20" i="40"/>
  <c r="B20" i="40"/>
  <c r="R20" i="40"/>
  <c r="P138" i="40"/>
  <c r="J138" i="40"/>
  <c r="Q138" i="40"/>
  <c r="C138" i="40"/>
  <c r="M138" i="40"/>
  <c r="G138" i="40"/>
  <c r="R138" i="40"/>
  <c r="B138" i="40"/>
  <c r="L138" i="40"/>
  <c r="H138" i="40"/>
  <c r="N138" i="40"/>
  <c r="I138" i="40"/>
  <c r="O138" i="40"/>
  <c r="K138" i="40"/>
  <c r="F138" i="40"/>
  <c r="D138" i="40"/>
  <c r="O153" i="40"/>
  <c r="J153" i="40"/>
  <c r="L153" i="40"/>
  <c r="H153" i="40"/>
  <c r="K153" i="40"/>
  <c r="B153" i="40"/>
  <c r="M153" i="40"/>
  <c r="F153" i="40"/>
  <c r="G153" i="40"/>
  <c r="D153" i="40"/>
  <c r="P153" i="40"/>
  <c r="Q153" i="40"/>
  <c r="R153" i="40"/>
  <c r="N153" i="40"/>
  <c r="I153" i="40"/>
  <c r="C153" i="40"/>
  <c r="M166" i="40"/>
  <c r="H166" i="40"/>
  <c r="B166" i="40"/>
  <c r="G166" i="40"/>
  <c r="Q166" i="40"/>
  <c r="R166" i="40"/>
  <c r="L166" i="40"/>
  <c r="D166" i="40"/>
  <c r="P166" i="40"/>
  <c r="J166" i="40"/>
  <c r="I166" i="40"/>
  <c r="F166" i="40"/>
  <c r="O166" i="40"/>
  <c r="C166" i="40"/>
  <c r="K166" i="40"/>
  <c r="N166" i="40"/>
  <c r="P39" i="40"/>
  <c r="B39" i="40"/>
  <c r="O39" i="40"/>
  <c r="D39" i="40"/>
  <c r="G39" i="40"/>
  <c r="H39" i="40"/>
  <c r="Q39" i="40"/>
  <c r="I39" i="40"/>
  <c r="N39" i="40"/>
  <c r="K39" i="40"/>
  <c r="J39" i="40"/>
  <c r="R39" i="40"/>
  <c r="L39" i="40"/>
  <c r="M39" i="40"/>
  <c r="F39" i="40"/>
  <c r="C39" i="40"/>
  <c r="C78" i="46"/>
  <c r="D78" i="46"/>
  <c r="F78" i="46"/>
  <c r="B78" i="46"/>
  <c r="H78" i="46"/>
  <c r="G78" i="46"/>
  <c r="G183" i="46"/>
  <c r="B183" i="46"/>
  <c r="F183" i="46"/>
  <c r="C183" i="46"/>
  <c r="D183" i="46"/>
  <c r="H183" i="46"/>
  <c r="G166" i="46"/>
  <c r="C166" i="46"/>
  <c r="B166" i="46"/>
  <c r="D166" i="46"/>
  <c r="H166" i="46"/>
  <c r="F166" i="46"/>
  <c r="D95" i="46"/>
  <c r="G95" i="46"/>
  <c r="C95" i="46"/>
  <c r="B95" i="46"/>
  <c r="H95" i="46"/>
  <c r="F95" i="46"/>
  <c r="H13" i="46"/>
  <c r="G13" i="46"/>
  <c r="B13" i="46"/>
  <c r="C13" i="46"/>
  <c r="F13" i="46"/>
  <c r="D13" i="46"/>
  <c r="B126" i="46"/>
  <c r="F126" i="46"/>
  <c r="H126" i="46"/>
  <c r="D126" i="46"/>
  <c r="C126" i="46"/>
  <c r="G126" i="46"/>
  <c r="F91" i="46"/>
  <c r="C91" i="46"/>
  <c r="B91" i="46"/>
  <c r="G91" i="46"/>
  <c r="D91" i="46"/>
  <c r="H91" i="46"/>
  <c r="D34" i="46"/>
  <c r="G34" i="46"/>
  <c r="F34" i="46"/>
  <c r="B34" i="46"/>
  <c r="C34" i="46"/>
  <c r="H34" i="46"/>
  <c r="B24" i="46"/>
  <c r="D24" i="46"/>
  <c r="C24" i="46"/>
  <c r="F24" i="46"/>
  <c r="G24" i="46"/>
  <c r="H24" i="46"/>
  <c r="G105" i="46"/>
  <c r="H105" i="46"/>
  <c r="C105" i="46"/>
  <c r="B105" i="46"/>
  <c r="D105" i="46"/>
  <c r="F105" i="46"/>
  <c r="N128" i="40"/>
  <c r="D128" i="40"/>
  <c r="I128" i="40"/>
  <c r="C128" i="40"/>
  <c r="P128" i="40"/>
  <c r="K128" i="40"/>
  <c r="O128" i="40"/>
  <c r="H128" i="40"/>
  <c r="J128" i="40"/>
  <c r="G128" i="40"/>
  <c r="F128" i="40"/>
  <c r="M128" i="40"/>
  <c r="Q128" i="40"/>
  <c r="B128" i="40"/>
  <c r="L128" i="40"/>
  <c r="R128" i="40"/>
  <c r="P170" i="40"/>
  <c r="F170" i="40"/>
  <c r="M170" i="40"/>
  <c r="B170" i="40"/>
  <c r="I170" i="40"/>
  <c r="J170" i="40"/>
  <c r="O170" i="40"/>
  <c r="G170" i="40"/>
  <c r="K170" i="40"/>
  <c r="H170" i="40"/>
  <c r="Q170" i="40"/>
  <c r="C170" i="40"/>
  <c r="R170" i="40"/>
  <c r="D170" i="40"/>
  <c r="N170" i="40"/>
  <c r="L170" i="40"/>
  <c r="Q42" i="40"/>
  <c r="R42" i="40"/>
  <c r="J42" i="40"/>
  <c r="H42" i="40"/>
  <c r="O42" i="40"/>
  <c r="M42" i="40"/>
  <c r="D42" i="40"/>
  <c r="L42" i="40"/>
  <c r="C42" i="40"/>
  <c r="P42" i="40"/>
  <c r="B42" i="40"/>
  <c r="K42" i="40"/>
  <c r="G42" i="40"/>
  <c r="I42" i="40"/>
  <c r="N42" i="40"/>
  <c r="F42" i="40"/>
  <c r="J131" i="40"/>
  <c r="G131" i="40"/>
  <c r="M131" i="40"/>
  <c r="C131" i="40"/>
  <c r="R131" i="40"/>
  <c r="B131" i="40"/>
  <c r="Q131" i="40"/>
  <c r="F131" i="40"/>
  <c r="O131" i="40"/>
  <c r="D131" i="40"/>
  <c r="I131" i="40"/>
  <c r="N131" i="40"/>
  <c r="P131" i="40"/>
  <c r="L131" i="40"/>
  <c r="K131" i="40"/>
  <c r="H131" i="40"/>
  <c r="G154" i="40"/>
  <c r="K154" i="40"/>
  <c r="H154" i="40"/>
  <c r="L154" i="40"/>
  <c r="Q154" i="40"/>
  <c r="J154" i="40"/>
  <c r="N154" i="40"/>
  <c r="B154" i="40"/>
  <c r="O154" i="40"/>
  <c r="C154" i="40"/>
  <c r="M154" i="40"/>
  <c r="F154" i="40"/>
  <c r="R154" i="40"/>
  <c r="I154" i="40"/>
  <c r="P154" i="40"/>
  <c r="D154" i="40"/>
  <c r="K147" i="40"/>
  <c r="G147" i="40"/>
  <c r="H147" i="40"/>
  <c r="R147" i="40"/>
  <c r="J147" i="40"/>
  <c r="B147" i="40"/>
  <c r="M147" i="40"/>
  <c r="I147" i="40"/>
  <c r="Q147" i="40"/>
  <c r="F147" i="40"/>
  <c r="N147" i="40"/>
  <c r="C147" i="40"/>
  <c r="P147" i="40"/>
  <c r="D147" i="40"/>
  <c r="L147" i="40"/>
  <c r="O147" i="40"/>
  <c r="F157" i="40"/>
  <c r="C157" i="40"/>
  <c r="N157" i="40"/>
  <c r="K157" i="40"/>
  <c r="H157" i="40"/>
  <c r="M157" i="40"/>
  <c r="J157" i="40"/>
  <c r="G157" i="40"/>
  <c r="B157" i="40"/>
  <c r="P157" i="40"/>
  <c r="R157" i="40"/>
  <c r="D157" i="40"/>
  <c r="L157" i="40"/>
  <c r="I157" i="40"/>
  <c r="O157" i="40"/>
  <c r="Q157" i="40"/>
  <c r="Q129" i="40"/>
  <c r="F129" i="40"/>
  <c r="L129" i="40"/>
  <c r="G129" i="40"/>
  <c r="R129" i="40"/>
  <c r="C129" i="40"/>
  <c r="J129" i="40"/>
  <c r="I129" i="40"/>
  <c r="M129" i="40"/>
  <c r="K129" i="40"/>
  <c r="H129" i="40"/>
  <c r="N129" i="40"/>
  <c r="P129" i="40"/>
  <c r="O129" i="40"/>
  <c r="B129" i="40"/>
  <c r="D129" i="40"/>
  <c r="K150" i="40"/>
  <c r="J150" i="40"/>
  <c r="O150" i="40"/>
  <c r="N150" i="40"/>
  <c r="G150" i="40"/>
  <c r="H150" i="40"/>
  <c r="M150" i="40"/>
  <c r="R150" i="40"/>
  <c r="L150" i="40"/>
  <c r="D150" i="40"/>
  <c r="Q150" i="40"/>
  <c r="F150" i="40"/>
  <c r="I150" i="40"/>
  <c r="C150" i="40"/>
  <c r="P150" i="40"/>
  <c r="B150" i="40"/>
  <c r="F26" i="46"/>
  <c r="D26" i="46"/>
  <c r="B26" i="46"/>
  <c r="G26" i="46"/>
  <c r="H26" i="46"/>
  <c r="C26" i="46"/>
  <c r="R96" i="40"/>
  <c r="K96" i="40"/>
  <c r="I96" i="40"/>
  <c r="N96" i="40"/>
  <c r="J96" i="40"/>
  <c r="G96" i="40"/>
  <c r="B96" i="40"/>
  <c r="M96" i="40"/>
  <c r="F96" i="40"/>
  <c r="L96" i="40"/>
  <c r="D96" i="40"/>
  <c r="Q96" i="40"/>
  <c r="P96" i="40"/>
  <c r="O96" i="40"/>
  <c r="H96" i="40"/>
  <c r="C96" i="40"/>
  <c r="O181" i="40"/>
  <c r="M181" i="40"/>
  <c r="R181" i="40"/>
  <c r="H181" i="40"/>
  <c r="L181" i="40"/>
  <c r="I181" i="40"/>
  <c r="G181" i="40"/>
  <c r="C181" i="40"/>
  <c r="K181" i="40"/>
  <c r="F181" i="40"/>
  <c r="N181" i="40"/>
  <c r="D181" i="40"/>
  <c r="B181" i="40"/>
  <c r="P181" i="40"/>
  <c r="Q181" i="40"/>
  <c r="J181" i="40"/>
  <c r="R144" i="40"/>
  <c r="C144" i="40"/>
  <c r="O144" i="40"/>
  <c r="B144" i="40"/>
  <c r="M144" i="40"/>
  <c r="D144" i="40"/>
  <c r="J144" i="40"/>
  <c r="I144" i="40"/>
  <c r="K144" i="40"/>
  <c r="F144" i="40"/>
  <c r="N144" i="40"/>
  <c r="H144" i="40"/>
  <c r="P144" i="40"/>
  <c r="Q144" i="40"/>
  <c r="L144" i="40"/>
  <c r="G144" i="40"/>
  <c r="P64" i="40"/>
  <c r="C64" i="40"/>
  <c r="G64" i="40"/>
  <c r="B64" i="40"/>
  <c r="F64" i="40"/>
  <c r="I64" i="40"/>
  <c r="R64" i="40"/>
  <c r="Q64" i="40"/>
  <c r="K64" i="40"/>
  <c r="J64" i="40"/>
  <c r="M64" i="40"/>
  <c r="O64" i="40"/>
  <c r="L64" i="40"/>
  <c r="H64" i="40"/>
  <c r="N64" i="40"/>
  <c r="D64" i="40"/>
  <c r="Q72" i="40"/>
  <c r="F72" i="40"/>
  <c r="N72" i="40"/>
  <c r="D72" i="40"/>
  <c r="L72" i="40"/>
  <c r="G72" i="40"/>
  <c r="R72" i="40"/>
  <c r="I72" i="40"/>
  <c r="O72" i="40"/>
  <c r="J72" i="40"/>
  <c r="K72" i="40"/>
  <c r="H72" i="40"/>
  <c r="P72" i="40"/>
  <c r="C72" i="40"/>
  <c r="M72" i="40"/>
  <c r="B72" i="40"/>
  <c r="L167" i="40"/>
  <c r="I167" i="40"/>
  <c r="N167" i="40"/>
  <c r="G167" i="40"/>
  <c r="P167" i="40"/>
  <c r="M167" i="40"/>
  <c r="Q167" i="40"/>
  <c r="H167" i="40"/>
  <c r="O167" i="40"/>
  <c r="F167" i="40"/>
  <c r="R167" i="40"/>
  <c r="C167" i="40"/>
  <c r="J167" i="40"/>
  <c r="D167" i="40"/>
  <c r="K167" i="40"/>
  <c r="B167" i="40"/>
  <c r="M92" i="40"/>
  <c r="D92" i="40"/>
  <c r="N92" i="40"/>
  <c r="G92" i="40"/>
  <c r="O92" i="40"/>
  <c r="I92" i="40"/>
  <c r="P92" i="40"/>
  <c r="C92" i="40"/>
  <c r="Q92" i="40"/>
  <c r="F92" i="40"/>
  <c r="H92" i="40"/>
  <c r="L92" i="40"/>
  <c r="B92" i="40"/>
  <c r="J92" i="40"/>
  <c r="R92" i="40"/>
  <c r="K92" i="40"/>
  <c r="Q88" i="40"/>
  <c r="I88" i="40"/>
  <c r="P88" i="40"/>
  <c r="H88" i="40"/>
  <c r="M88" i="40"/>
  <c r="C88" i="40"/>
  <c r="J88" i="40"/>
  <c r="F88" i="40"/>
  <c r="K88" i="40"/>
  <c r="D88" i="40"/>
  <c r="N88" i="40"/>
  <c r="O88" i="40"/>
  <c r="G88" i="40"/>
  <c r="L88" i="40"/>
  <c r="B88" i="40"/>
  <c r="R88" i="40"/>
  <c r="R164" i="40"/>
  <c r="M164" i="40"/>
  <c r="O164" i="40"/>
  <c r="B164" i="40"/>
  <c r="K164" i="40"/>
  <c r="I164" i="40"/>
  <c r="N164" i="40"/>
  <c r="H164" i="40"/>
  <c r="L164" i="40"/>
  <c r="F164" i="40"/>
  <c r="G164" i="40"/>
  <c r="J164" i="40"/>
  <c r="D164" i="40"/>
  <c r="P164" i="40"/>
  <c r="Q164" i="40"/>
  <c r="C164" i="40"/>
  <c r="P89" i="40"/>
  <c r="J89" i="40"/>
  <c r="N89" i="40"/>
  <c r="I89" i="40"/>
  <c r="O89" i="40"/>
  <c r="M89" i="40"/>
  <c r="Q89" i="40"/>
  <c r="F89" i="40"/>
  <c r="R89" i="40"/>
  <c r="D89" i="40"/>
  <c r="G89" i="40"/>
  <c r="C89" i="40"/>
  <c r="K89" i="40"/>
  <c r="L89" i="40"/>
  <c r="B89" i="40"/>
  <c r="H89" i="40"/>
  <c r="G36" i="40"/>
  <c r="C36" i="40"/>
  <c r="J36" i="40"/>
  <c r="I36" i="40"/>
  <c r="O36" i="40"/>
  <c r="B36" i="40"/>
  <c r="L36" i="40"/>
  <c r="F36" i="40"/>
  <c r="N36" i="40"/>
  <c r="D36" i="40"/>
  <c r="K36" i="40"/>
  <c r="M36" i="40"/>
  <c r="P36" i="40"/>
  <c r="Q36" i="40"/>
  <c r="R36" i="40"/>
  <c r="H36" i="40"/>
  <c r="O141" i="40"/>
  <c r="D141" i="40"/>
  <c r="R141" i="40"/>
  <c r="C141" i="40"/>
  <c r="J141" i="40"/>
  <c r="B141" i="40"/>
  <c r="K141" i="40"/>
  <c r="H141" i="40"/>
  <c r="L141" i="40"/>
  <c r="G141" i="40"/>
  <c r="N141" i="40"/>
  <c r="F141" i="40"/>
  <c r="P141" i="40"/>
  <c r="M141" i="40"/>
  <c r="I141" i="40"/>
  <c r="Q141" i="40"/>
  <c r="K86" i="40"/>
  <c r="D86" i="40"/>
  <c r="Q86" i="40"/>
  <c r="C86" i="40"/>
  <c r="R86" i="40"/>
  <c r="F86" i="40"/>
  <c r="N86" i="40"/>
  <c r="B86" i="40"/>
  <c r="I86" i="40"/>
  <c r="H86" i="40"/>
  <c r="J86" i="40"/>
  <c r="O86" i="40"/>
  <c r="P86" i="40"/>
  <c r="M86" i="40"/>
  <c r="L86" i="40"/>
  <c r="G86" i="40"/>
  <c r="F25" i="46"/>
  <c r="H25" i="46"/>
  <c r="G25" i="46"/>
  <c r="D25" i="46"/>
  <c r="B25" i="46"/>
  <c r="C25" i="46"/>
  <c r="G184" i="46"/>
  <c r="C184" i="46"/>
  <c r="B184" i="46"/>
  <c r="F184" i="46"/>
  <c r="H184" i="46"/>
  <c r="D184" i="46"/>
  <c r="H122" i="46"/>
  <c r="G122" i="46"/>
  <c r="B122" i="46"/>
  <c r="F122" i="46"/>
  <c r="D122" i="46"/>
  <c r="C122" i="46"/>
  <c r="B75" i="46"/>
  <c r="F75" i="46"/>
  <c r="H75" i="46"/>
  <c r="D75" i="46"/>
  <c r="C75" i="46"/>
  <c r="G75" i="46"/>
  <c r="F67" i="46"/>
  <c r="D67" i="46"/>
  <c r="H67" i="46"/>
  <c r="B67" i="46"/>
  <c r="C67" i="46"/>
  <c r="G67" i="46"/>
  <c r="D61" i="46"/>
  <c r="H61" i="46"/>
  <c r="G61" i="46"/>
  <c r="C61" i="46"/>
  <c r="F61" i="46"/>
  <c r="B61" i="46"/>
  <c r="F50" i="46"/>
  <c r="D50" i="46"/>
  <c r="G50" i="46"/>
  <c r="B50" i="46"/>
  <c r="H50" i="46"/>
  <c r="C50" i="46"/>
  <c r="C53" i="46"/>
  <c r="B53" i="46"/>
  <c r="G53" i="46"/>
  <c r="D53" i="46"/>
  <c r="H53" i="46"/>
  <c r="F53" i="46"/>
  <c r="H172" i="46"/>
  <c r="G172" i="46"/>
  <c r="D172" i="46"/>
  <c r="B172" i="46"/>
  <c r="C172" i="46"/>
  <c r="F172" i="46"/>
  <c r="F59" i="46"/>
  <c r="G59" i="46"/>
  <c r="D59" i="46"/>
  <c r="H59" i="46"/>
  <c r="C59" i="46"/>
  <c r="B59" i="46"/>
  <c r="R132" i="40"/>
  <c r="C132" i="40"/>
  <c r="I132" i="40"/>
  <c r="G132" i="40"/>
  <c r="O132" i="40"/>
  <c r="H132" i="40"/>
  <c r="J132" i="40"/>
  <c r="M132" i="40"/>
  <c r="N132" i="40"/>
  <c r="B132" i="40"/>
  <c r="F132" i="40"/>
  <c r="D132" i="40"/>
  <c r="K132" i="40"/>
  <c r="Q132" i="40"/>
  <c r="L132" i="40"/>
  <c r="P132" i="40"/>
  <c r="F77" i="46"/>
  <c r="H77" i="46"/>
  <c r="G77" i="46"/>
  <c r="D77" i="46"/>
  <c r="B77" i="46"/>
  <c r="C77" i="46"/>
  <c r="P184" i="40"/>
  <c r="I184" i="40"/>
  <c r="G184" i="40"/>
  <c r="J184" i="40"/>
  <c r="Q184" i="40"/>
  <c r="L184" i="40"/>
  <c r="O184" i="40"/>
  <c r="F184" i="40"/>
  <c r="N184" i="40"/>
  <c r="D184" i="40"/>
  <c r="K184" i="40"/>
  <c r="B184" i="40"/>
  <c r="R184" i="40"/>
  <c r="C184" i="40"/>
  <c r="H184" i="40"/>
  <c r="M184" i="40"/>
  <c r="N172" i="40"/>
  <c r="F172" i="40"/>
  <c r="P172" i="40"/>
  <c r="H172" i="40"/>
  <c r="O172" i="40"/>
  <c r="B172" i="40"/>
  <c r="G172" i="40"/>
  <c r="I172" i="40"/>
  <c r="K172" i="40"/>
  <c r="J172" i="40"/>
  <c r="M172" i="40"/>
  <c r="C172" i="40"/>
  <c r="Q172" i="40"/>
  <c r="L172" i="40"/>
  <c r="R172" i="40"/>
  <c r="D172" i="40"/>
  <c r="L189" i="40"/>
  <c r="H189" i="40"/>
  <c r="Q189" i="40"/>
  <c r="B189" i="40"/>
  <c r="R189" i="40"/>
  <c r="O189" i="40"/>
  <c r="G189" i="40"/>
  <c r="J189" i="40"/>
  <c r="C189" i="40"/>
  <c r="I189" i="40"/>
  <c r="P189" i="40"/>
  <c r="F189" i="40"/>
  <c r="N189" i="40"/>
  <c r="K189" i="40"/>
  <c r="M189" i="40"/>
  <c r="D189" i="40"/>
  <c r="O176" i="40"/>
  <c r="H176" i="40"/>
  <c r="I176" i="40"/>
  <c r="C176" i="40"/>
  <c r="F176" i="40"/>
  <c r="J176" i="40"/>
  <c r="Q176" i="40"/>
  <c r="D176" i="40"/>
  <c r="P176" i="40"/>
  <c r="K176" i="40"/>
  <c r="L176" i="40"/>
  <c r="G176" i="40"/>
  <c r="R176" i="40"/>
  <c r="B176" i="40"/>
  <c r="N176" i="40"/>
  <c r="M176" i="40"/>
  <c r="P191" i="40"/>
  <c r="F191" i="40"/>
  <c r="G191" i="40"/>
  <c r="K191" i="40"/>
  <c r="O191" i="40"/>
  <c r="C191" i="40"/>
  <c r="R191" i="40"/>
  <c r="H191" i="40"/>
  <c r="L191" i="40"/>
  <c r="D191" i="40"/>
  <c r="N191" i="40"/>
  <c r="B191" i="40"/>
  <c r="M191" i="40"/>
  <c r="J191" i="40"/>
  <c r="I191" i="40"/>
  <c r="Q191" i="40"/>
  <c r="J120" i="40"/>
  <c r="C120" i="40"/>
  <c r="I120" i="40"/>
  <c r="N120" i="40"/>
  <c r="G120" i="40"/>
  <c r="O120" i="40"/>
  <c r="P120" i="40"/>
  <c r="L120" i="40"/>
  <c r="Q120" i="40"/>
  <c r="H120" i="40"/>
  <c r="R120" i="40"/>
  <c r="B120" i="40"/>
  <c r="M120" i="40"/>
  <c r="D120" i="40"/>
  <c r="K120" i="40"/>
  <c r="F120" i="40"/>
  <c r="H93" i="40"/>
  <c r="I93" i="40"/>
  <c r="N93" i="40"/>
  <c r="Q93" i="40"/>
  <c r="G93" i="40"/>
  <c r="K93" i="40"/>
  <c r="J93" i="40"/>
  <c r="B93" i="40"/>
  <c r="R93" i="40"/>
  <c r="L93" i="40"/>
  <c r="F93" i="40"/>
  <c r="M93" i="40"/>
  <c r="D93" i="40"/>
  <c r="O93" i="40"/>
  <c r="P93" i="40"/>
  <c r="C93" i="40"/>
  <c r="P32" i="40"/>
  <c r="M32" i="40"/>
  <c r="N32" i="40"/>
  <c r="H32" i="40"/>
  <c r="D32" i="40"/>
  <c r="R32" i="40"/>
  <c r="B32" i="40"/>
  <c r="L32" i="40"/>
  <c r="O32" i="40"/>
  <c r="G32" i="40"/>
  <c r="C32" i="40"/>
  <c r="J32" i="40"/>
  <c r="Q32" i="40"/>
  <c r="F32" i="40"/>
  <c r="I32" i="40"/>
  <c r="K32" i="40"/>
  <c r="O121" i="40"/>
  <c r="C121" i="40"/>
  <c r="K121" i="40"/>
  <c r="B121" i="40"/>
  <c r="Q121" i="40"/>
  <c r="J121" i="40"/>
  <c r="R121" i="40"/>
  <c r="F121" i="40"/>
  <c r="I121" i="40"/>
  <c r="N121" i="40"/>
  <c r="L121" i="40"/>
  <c r="M121" i="40"/>
  <c r="H121" i="40"/>
  <c r="G121" i="40"/>
  <c r="P121" i="40"/>
  <c r="D121" i="40"/>
  <c r="I70" i="40"/>
  <c r="F70" i="40"/>
  <c r="G70" i="40"/>
  <c r="B70" i="40"/>
  <c r="H70" i="40"/>
  <c r="O70" i="40"/>
  <c r="P70" i="40"/>
  <c r="D70" i="40"/>
  <c r="Q70" i="40"/>
  <c r="K70" i="40"/>
  <c r="L70" i="40"/>
  <c r="J70" i="40"/>
  <c r="R70" i="40"/>
  <c r="C70" i="40"/>
  <c r="N70" i="40"/>
  <c r="M70" i="40"/>
  <c r="R100" i="40"/>
  <c r="C100" i="40"/>
  <c r="P100" i="40"/>
  <c r="G100" i="40"/>
  <c r="L100" i="40"/>
  <c r="B100" i="40"/>
  <c r="N100" i="40"/>
  <c r="D100" i="40"/>
  <c r="J100" i="40"/>
  <c r="I100" i="40"/>
  <c r="O100" i="40"/>
  <c r="H100" i="40"/>
  <c r="Q100" i="40"/>
  <c r="F100" i="40"/>
  <c r="M100" i="40"/>
  <c r="K100" i="40"/>
  <c r="O74" i="40"/>
  <c r="L74" i="40"/>
  <c r="P74" i="40"/>
  <c r="G74" i="40"/>
  <c r="Q74" i="40"/>
  <c r="F74" i="40"/>
  <c r="R74" i="40"/>
  <c r="C74" i="40"/>
  <c r="M74" i="40"/>
  <c r="B74" i="40"/>
  <c r="J74" i="40"/>
  <c r="H74" i="40"/>
  <c r="N74" i="40"/>
  <c r="I74" i="40"/>
  <c r="D74" i="40"/>
  <c r="K74" i="40"/>
  <c r="M179" i="40"/>
  <c r="L179" i="40"/>
  <c r="Q179" i="40"/>
  <c r="G179" i="40"/>
  <c r="H179" i="40"/>
  <c r="C179" i="40"/>
  <c r="P179" i="40"/>
  <c r="D179" i="40"/>
  <c r="R179" i="40"/>
  <c r="I179" i="40"/>
  <c r="O179" i="40"/>
  <c r="B179" i="40"/>
  <c r="J179" i="40"/>
  <c r="F179" i="40"/>
  <c r="K179" i="40"/>
  <c r="N179" i="40"/>
  <c r="K140" i="40"/>
  <c r="B140" i="40"/>
  <c r="N140" i="40"/>
  <c r="D140" i="40"/>
  <c r="M140" i="40"/>
  <c r="L140" i="40"/>
  <c r="P140" i="40"/>
  <c r="I140" i="40"/>
  <c r="Q140" i="40"/>
  <c r="G140" i="40"/>
  <c r="R140" i="40"/>
  <c r="F140" i="40"/>
  <c r="O140" i="40"/>
  <c r="C140" i="40"/>
  <c r="H140" i="40"/>
  <c r="J140" i="40"/>
  <c r="N47" i="40"/>
  <c r="G47" i="40"/>
  <c r="P47" i="40"/>
  <c r="C47" i="40"/>
  <c r="R47" i="40"/>
  <c r="B47" i="40"/>
  <c r="J47" i="40"/>
  <c r="D47" i="40"/>
  <c r="K47" i="40"/>
  <c r="L47" i="40"/>
  <c r="I47" i="40"/>
  <c r="H47" i="40"/>
  <c r="O47" i="40"/>
  <c r="M47" i="40"/>
  <c r="F47" i="40"/>
  <c r="Q47" i="40"/>
  <c r="H40" i="40"/>
  <c r="K40" i="40"/>
  <c r="F40" i="40"/>
  <c r="I40" i="40"/>
  <c r="N40" i="40"/>
  <c r="D40" i="40"/>
  <c r="L40" i="40"/>
  <c r="B40" i="40"/>
  <c r="G40" i="40"/>
  <c r="M40" i="40"/>
  <c r="C40" i="40"/>
  <c r="J40" i="40"/>
  <c r="P40" i="40"/>
  <c r="O40" i="40"/>
  <c r="Q40" i="40"/>
  <c r="R40" i="40"/>
  <c r="R110" i="40"/>
  <c r="C110" i="40"/>
  <c r="O110" i="40"/>
  <c r="I110" i="40"/>
  <c r="J110" i="40"/>
  <c r="L110" i="40"/>
  <c r="K110" i="40"/>
  <c r="F110" i="40"/>
  <c r="M110" i="40"/>
  <c r="D110" i="40"/>
  <c r="N110" i="40"/>
  <c r="B110" i="40"/>
  <c r="P110" i="40"/>
  <c r="G110" i="40"/>
  <c r="Q110" i="40"/>
  <c r="H110" i="40"/>
  <c r="M145" i="40"/>
  <c r="G145" i="40"/>
  <c r="O145" i="40"/>
  <c r="K145" i="40"/>
  <c r="C145" i="40"/>
  <c r="F145" i="40"/>
  <c r="Q145" i="40"/>
  <c r="P145" i="40"/>
  <c r="N145" i="40"/>
  <c r="L145" i="40"/>
  <c r="H145" i="40"/>
  <c r="J145" i="40"/>
  <c r="R145" i="40"/>
  <c r="B145" i="40"/>
  <c r="D145" i="40"/>
  <c r="I145" i="40"/>
  <c r="I174" i="40"/>
  <c r="P174" i="40"/>
  <c r="J174" i="40"/>
  <c r="K174" i="40"/>
  <c r="M174" i="40"/>
  <c r="G174" i="40"/>
  <c r="C174" i="40"/>
  <c r="L174" i="40"/>
  <c r="B174" i="40"/>
  <c r="Q174" i="40"/>
  <c r="H174" i="40"/>
  <c r="R174" i="40"/>
  <c r="F174" i="40"/>
  <c r="N174" i="40"/>
  <c r="D174" i="40"/>
  <c r="O174" i="40"/>
  <c r="J61" i="40"/>
  <c r="G61" i="40"/>
  <c r="F61" i="40"/>
  <c r="P61" i="40"/>
  <c r="D61" i="40"/>
  <c r="O61" i="40"/>
  <c r="N61" i="40"/>
  <c r="Q61" i="40"/>
  <c r="H61" i="40"/>
  <c r="R61" i="40"/>
  <c r="C61" i="40"/>
  <c r="L61" i="40"/>
  <c r="I61" i="40"/>
  <c r="M61" i="40"/>
  <c r="K61" i="40"/>
  <c r="B61" i="40"/>
  <c r="P108" i="40"/>
  <c r="R108" i="40"/>
  <c r="K108" i="40"/>
  <c r="F108" i="40"/>
  <c r="I108" i="40"/>
  <c r="D108" i="40"/>
  <c r="H108" i="40"/>
  <c r="O108" i="40"/>
  <c r="M108" i="40"/>
  <c r="B108" i="40"/>
  <c r="L108" i="40"/>
  <c r="J108" i="40"/>
  <c r="N108" i="40"/>
  <c r="C108" i="40"/>
  <c r="Q108" i="40"/>
  <c r="G108" i="40"/>
  <c r="D21" i="46"/>
  <c r="B21" i="46"/>
  <c r="H21" i="46"/>
  <c r="F21" i="46"/>
  <c r="C21" i="46"/>
  <c r="G21" i="46"/>
  <c r="F103" i="46"/>
  <c r="B103" i="46"/>
  <c r="G103" i="46"/>
  <c r="C103" i="46"/>
  <c r="H103" i="46"/>
  <c r="D103" i="46"/>
  <c r="D51" i="46"/>
  <c r="C51" i="46"/>
  <c r="B51" i="46"/>
  <c r="F51" i="46"/>
  <c r="H51" i="46"/>
  <c r="G51" i="46"/>
  <c r="F137" i="46"/>
  <c r="D137" i="46"/>
  <c r="G137" i="46"/>
  <c r="B137" i="46"/>
  <c r="C137" i="46"/>
  <c r="H137" i="46"/>
  <c r="F29" i="46"/>
  <c r="B29" i="46"/>
  <c r="H29" i="46"/>
  <c r="D29" i="46"/>
  <c r="G29" i="46"/>
  <c r="C29" i="46"/>
  <c r="C159" i="46"/>
  <c r="H159" i="46"/>
  <c r="B159" i="46"/>
  <c r="F159" i="46"/>
  <c r="D159" i="46"/>
  <c r="G159" i="46"/>
  <c r="C98" i="46"/>
  <c r="G98" i="46"/>
  <c r="F98" i="46"/>
  <c r="D98" i="46"/>
  <c r="H98" i="46"/>
  <c r="B98" i="46"/>
  <c r="G55" i="46"/>
  <c r="B55" i="46"/>
  <c r="H55" i="46"/>
  <c r="C55" i="46"/>
  <c r="D55" i="46"/>
  <c r="F55" i="46"/>
  <c r="F158" i="46"/>
  <c r="D158" i="46"/>
  <c r="G158" i="46"/>
  <c r="B158" i="46"/>
  <c r="H158" i="46"/>
  <c r="C158" i="46"/>
  <c r="F186" i="46"/>
  <c r="B186" i="46"/>
  <c r="D186" i="46"/>
  <c r="C186" i="46"/>
  <c r="H186" i="46"/>
  <c r="G186" i="46"/>
  <c r="P73" i="40"/>
  <c r="I73" i="40"/>
  <c r="K73" i="40"/>
  <c r="C73" i="40"/>
  <c r="L73" i="40"/>
  <c r="D73" i="40"/>
  <c r="N73" i="40"/>
  <c r="H73" i="40"/>
  <c r="O73" i="40"/>
  <c r="J73" i="40"/>
  <c r="Q73" i="40"/>
  <c r="M73" i="40"/>
  <c r="G73" i="40"/>
  <c r="F73" i="40"/>
  <c r="B73" i="40"/>
  <c r="R73" i="40"/>
  <c r="R33" i="40"/>
  <c r="I33" i="40"/>
  <c r="G33" i="40"/>
  <c r="O33" i="40"/>
  <c r="M33" i="40"/>
  <c r="P33" i="40"/>
  <c r="H33" i="40"/>
  <c r="Q33" i="40"/>
  <c r="C33" i="40"/>
  <c r="J33" i="40"/>
  <c r="F33" i="40"/>
  <c r="L33" i="40"/>
  <c r="D33" i="40"/>
  <c r="N33" i="40"/>
  <c r="K33" i="40"/>
  <c r="B33" i="40"/>
  <c r="O38" i="40"/>
  <c r="B38" i="40"/>
  <c r="Q38" i="40"/>
  <c r="P38" i="40"/>
  <c r="G38" i="40"/>
  <c r="C38" i="40"/>
  <c r="R38" i="40"/>
  <c r="F38" i="40"/>
  <c r="K38" i="40"/>
  <c r="J38" i="40"/>
  <c r="L38" i="40"/>
  <c r="H38" i="40"/>
  <c r="N38" i="40"/>
  <c r="D38" i="40"/>
  <c r="M38" i="40"/>
  <c r="I38" i="40"/>
  <c r="M178" i="40"/>
  <c r="D178" i="40"/>
  <c r="J178" i="40"/>
  <c r="R178" i="40"/>
  <c r="P178" i="40"/>
  <c r="O178" i="40"/>
  <c r="H178" i="40"/>
  <c r="F178" i="40"/>
  <c r="K178" i="40"/>
  <c r="G178" i="40"/>
  <c r="N178" i="40"/>
  <c r="B178" i="40"/>
  <c r="L178" i="40"/>
  <c r="Q178" i="40"/>
  <c r="I178" i="40"/>
  <c r="C178" i="40"/>
  <c r="K173" i="40"/>
  <c r="J173" i="40"/>
  <c r="N173" i="40"/>
  <c r="F173" i="40"/>
  <c r="B173" i="40"/>
  <c r="L173" i="40"/>
  <c r="D173" i="40"/>
  <c r="M173" i="40"/>
  <c r="I173" i="40"/>
  <c r="Q173" i="40"/>
  <c r="R173" i="40"/>
  <c r="P173" i="40"/>
  <c r="G173" i="40"/>
  <c r="O173" i="40"/>
  <c r="C173" i="40"/>
  <c r="H173" i="40"/>
  <c r="J127" i="40"/>
  <c r="L127" i="40"/>
  <c r="P127" i="40"/>
  <c r="D127" i="40"/>
  <c r="N127" i="40"/>
  <c r="C127" i="40"/>
  <c r="H127" i="40"/>
  <c r="B127" i="40"/>
  <c r="O127" i="40"/>
  <c r="M127" i="40"/>
  <c r="G127" i="40"/>
  <c r="I127" i="40"/>
  <c r="F127" i="40"/>
  <c r="K127" i="40"/>
  <c r="R127" i="40"/>
  <c r="Q127" i="40"/>
  <c r="N125" i="40"/>
  <c r="M125" i="40"/>
  <c r="H125" i="40"/>
  <c r="G125" i="40"/>
  <c r="O125" i="40"/>
  <c r="D125" i="40"/>
  <c r="J125" i="40"/>
  <c r="P125" i="40"/>
  <c r="K125" i="40"/>
  <c r="B125" i="40"/>
  <c r="C125" i="40"/>
  <c r="I125" i="40"/>
  <c r="Q125" i="40"/>
  <c r="L125" i="40"/>
  <c r="F125" i="40"/>
  <c r="R125" i="40"/>
  <c r="L25" i="40"/>
  <c r="B25" i="40"/>
  <c r="C25" i="40"/>
  <c r="N25" i="40"/>
  <c r="D25" i="40"/>
  <c r="R25" i="40"/>
  <c r="O25" i="40"/>
  <c r="G25" i="40"/>
  <c r="P25" i="40"/>
  <c r="H25" i="40"/>
  <c r="Q25" i="40"/>
  <c r="I25" i="40"/>
  <c r="J25" i="40"/>
  <c r="M25" i="40"/>
  <c r="K25" i="40"/>
  <c r="F25" i="40"/>
  <c r="O134" i="40"/>
  <c r="K134" i="40"/>
  <c r="P134" i="40"/>
  <c r="I134" i="40"/>
  <c r="Q134" i="40"/>
  <c r="F134" i="40"/>
  <c r="R134" i="40"/>
  <c r="J134" i="40"/>
  <c r="M134" i="40"/>
  <c r="B134" i="40"/>
  <c r="G134" i="40"/>
  <c r="N134" i="40"/>
  <c r="L134" i="40"/>
  <c r="H134" i="40"/>
  <c r="D134" i="40"/>
  <c r="C134" i="40"/>
  <c r="G118" i="40"/>
  <c r="D118" i="40"/>
  <c r="P118" i="40"/>
  <c r="N118" i="40"/>
  <c r="L118" i="40"/>
  <c r="C118" i="40"/>
  <c r="Q118" i="40"/>
  <c r="J118" i="40"/>
  <c r="R118" i="40"/>
  <c r="B118" i="40"/>
  <c r="K118" i="40"/>
  <c r="F118" i="40"/>
  <c r="O118" i="40"/>
  <c r="I118" i="40"/>
  <c r="M118" i="40"/>
  <c r="H118" i="40"/>
  <c r="G48" i="40"/>
  <c r="H48" i="40"/>
  <c r="J48" i="40"/>
  <c r="B48" i="40"/>
  <c r="M48" i="40"/>
  <c r="Q48" i="40"/>
  <c r="R48" i="40"/>
  <c r="C48" i="40"/>
  <c r="L48" i="40"/>
  <c r="I48" i="40"/>
  <c r="P48" i="40"/>
  <c r="N48" i="40"/>
  <c r="K48" i="40"/>
  <c r="D48" i="40"/>
  <c r="O48" i="40"/>
  <c r="F48" i="40"/>
  <c r="H137" i="40"/>
  <c r="C137" i="40"/>
  <c r="Q137" i="40"/>
  <c r="G137" i="40"/>
  <c r="I137" i="40"/>
  <c r="J137" i="40"/>
  <c r="P137" i="40"/>
  <c r="B137" i="40"/>
  <c r="M137" i="40"/>
  <c r="D137" i="40"/>
  <c r="K137" i="40"/>
  <c r="L137" i="40"/>
  <c r="O137" i="40"/>
  <c r="N137" i="40"/>
  <c r="F137" i="40"/>
  <c r="R137" i="40"/>
  <c r="P82" i="40"/>
  <c r="G82" i="40"/>
  <c r="I82" i="40"/>
  <c r="B82" i="40"/>
  <c r="O82" i="40"/>
  <c r="D82" i="40"/>
  <c r="R82" i="40"/>
  <c r="F82" i="40"/>
  <c r="C82" i="40"/>
  <c r="H82" i="40"/>
  <c r="N82" i="40"/>
  <c r="M82" i="40"/>
  <c r="Q82" i="40"/>
  <c r="J82" i="40"/>
  <c r="L82" i="40"/>
  <c r="K82" i="40"/>
  <c r="R105" i="40"/>
  <c r="G105" i="40"/>
  <c r="P105" i="40"/>
  <c r="F105" i="40"/>
  <c r="Q105" i="40"/>
  <c r="J105" i="40"/>
  <c r="N105" i="40"/>
  <c r="H105" i="40"/>
  <c r="B105" i="40"/>
  <c r="O105" i="40"/>
  <c r="L105" i="40"/>
  <c r="C105" i="40"/>
  <c r="M105" i="40"/>
  <c r="I105" i="40"/>
  <c r="K105" i="40"/>
  <c r="D105" i="40"/>
  <c r="L91" i="40"/>
  <c r="B91" i="40"/>
  <c r="K91" i="40"/>
  <c r="F91" i="40"/>
  <c r="M91" i="40"/>
  <c r="C91" i="40"/>
  <c r="R91" i="40"/>
  <c r="J91" i="40"/>
  <c r="N91" i="40"/>
  <c r="H91" i="40"/>
  <c r="D91" i="40"/>
  <c r="O91" i="40"/>
  <c r="I91" i="40"/>
  <c r="P91" i="40"/>
  <c r="G91" i="40"/>
  <c r="Q91" i="40"/>
  <c r="O19" i="40"/>
  <c r="I19" i="40"/>
  <c r="B19" i="40"/>
  <c r="J19" i="40"/>
  <c r="D19" i="40"/>
  <c r="L19" i="40"/>
  <c r="Q19" i="40"/>
  <c r="M19" i="40"/>
  <c r="C19" i="40"/>
  <c r="K19" i="40"/>
  <c r="P19" i="40"/>
  <c r="R19" i="40"/>
  <c r="F19" i="40"/>
  <c r="N19" i="40"/>
  <c r="H19" i="40"/>
  <c r="G19" i="40"/>
  <c r="L143" i="40"/>
  <c r="G143" i="40"/>
  <c r="P143" i="40"/>
  <c r="N143" i="40"/>
  <c r="H143" i="40"/>
  <c r="I143" i="40"/>
  <c r="O143" i="40"/>
  <c r="K143" i="40"/>
  <c r="D143" i="40"/>
  <c r="C143" i="40"/>
  <c r="Q143" i="40"/>
  <c r="B143" i="40"/>
  <c r="R143" i="40"/>
  <c r="J143" i="40"/>
  <c r="M143" i="40"/>
  <c r="F143" i="40"/>
  <c r="J46" i="40"/>
  <c r="F46" i="40"/>
  <c r="K46" i="40"/>
  <c r="D46" i="40"/>
  <c r="C46" i="40"/>
  <c r="L46" i="40"/>
  <c r="O46" i="40"/>
  <c r="B46" i="40"/>
  <c r="R46" i="40"/>
  <c r="G46" i="40"/>
  <c r="P46" i="40"/>
  <c r="I46" i="40"/>
  <c r="Q46" i="40"/>
  <c r="N46" i="40"/>
  <c r="M46" i="40"/>
  <c r="H46" i="40"/>
  <c r="K183" i="40"/>
  <c r="C183" i="40"/>
  <c r="H183" i="40"/>
  <c r="B183" i="40"/>
  <c r="I183" i="40"/>
  <c r="J183" i="40"/>
  <c r="Q183" i="40"/>
  <c r="F183" i="40"/>
  <c r="O183" i="40"/>
  <c r="L183" i="40"/>
  <c r="P183" i="40"/>
  <c r="R183" i="40"/>
  <c r="N183" i="40"/>
  <c r="G183" i="40"/>
  <c r="M183" i="40"/>
  <c r="D183" i="40"/>
  <c r="C119" i="40"/>
  <c r="M119" i="40"/>
  <c r="B119" i="40"/>
  <c r="F119" i="40"/>
  <c r="L119" i="40"/>
  <c r="D119" i="40"/>
  <c r="N119" i="40"/>
  <c r="G119" i="40"/>
  <c r="H119" i="40"/>
  <c r="O119" i="40"/>
  <c r="Q119" i="40"/>
  <c r="P119" i="40"/>
  <c r="K119" i="40"/>
  <c r="R119" i="40"/>
  <c r="I119" i="40"/>
  <c r="J119" i="40"/>
  <c r="J44" i="40"/>
  <c r="H44" i="40"/>
  <c r="B44" i="40"/>
  <c r="O44" i="40"/>
  <c r="F44" i="40"/>
  <c r="R44" i="40"/>
  <c r="P44" i="40"/>
  <c r="D44" i="40"/>
  <c r="L44" i="40"/>
  <c r="I44" i="40"/>
  <c r="N44" i="40"/>
  <c r="C44" i="40"/>
  <c r="G44" i="40"/>
  <c r="K44" i="40"/>
  <c r="Q44" i="40"/>
  <c r="M44" i="40"/>
  <c r="L75" i="40"/>
  <c r="C75" i="40"/>
  <c r="P75" i="40"/>
  <c r="I75" i="40"/>
  <c r="H75" i="40"/>
  <c r="J75" i="40"/>
  <c r="R75" i="40"/>
  <c r="O75" i="40"/>
  <c r="Q75" i="40"/>
  <c r="F75" i="40"/>
  <c r="M75" i="40"/>
  <c r="B75" i="40"/>
  <c r="N75" i="40"/>
  <c r="G75" i="40"/>
  <c r="K75" i="40"/>
  <c r="D75" i="40"/>
  <c r="O133" i="40"/>
  <c r="G133" i="40"/>
  <c r="R133" i="40"/>
  <c r="J133" i="40"/>
  <c r="P133" i="40"/>
  <c r="L133" i="40"/>
  <c r="D133" i="40"/>
  <c r="N133" i="40"/>
  <c r="M133" i="40"/>
  <c r="C133" i="40"/>
  <c r="Q133" i="40"/>
  <c r="K133" i="40"/>
  <c r="B133" i="40"/>
  <c r="I133" i="40"/>
  <c r="H133" i="40"/>
  <c r="F133" i="40"/>
  <c r="G16" i="46"/>
  <c r="F16" i="46"/>
  <c r="B16" i="46"/>
  <c r="H16" i="46"/>
  <c r="C16" i="46"/>
  <c r="D16" i="46"/>
  <c r="D173" i="46"/>
  <c r="B173" i="46"/>
  <c r="G173" i="46"/>
  <c r="F173" i="46"/>
  <c r="C173" i="46"/>
  <c r="H173" i="46"/>
  <c r="D79" i="46"/>
  <c r="H79" i="46"/>
  <c r="G79" i="46"/>
  <c r="B79" i="46"/>
  <c r="F79" i="46"/>
  <c r="C79" i="46"/>
  <c r="G111" i="46"/>
  <c r="F111" i="46"/>
  <c r="D111" i="46"/>
  <c r="C111" i="46"/>
  <c r="B111" i="46"/>
  <c r="H111" i="46"/>
  <c r="B162" i="46"/>
  <c r="H162" i="46"/>
  <c r="F162" i="46"/>
  <c r="C162" i="46"/>
  <c r="G162" i="46"/>
  <c r="D162" i="46"/>
  <c r="F65" i="46"/>
  <c r="H65" i="46"/>
  <c r="D65" i="46"/>
  <c r="G65" i="46"/>
  <c r="B65" i="46"/>
  <c r="C65" i="46"/>
  <c r="G14" i="46"/>
  <c r="H14" i="46"/>
  <c r="F14" i="46"/>
  <c r="B14" i="46"/>
  <c r="D14" i="46"/>
  <c r="C14" i="46"/>
  <c r="B99" i="46"/>
  <c r="G99" i="46"/>
  <c r="F99" i="46"/>
  <c r="H99" i="46"/>
  <c r="D99" i="46"/>
  <c r="C99" i="46"/>
  <c r="C58" i="46"/>
  <c r="F58" i="46"/>
  <c r="D58" i="46"/>
  <c r="B58" i="46"/>
  <c r="G58" i="46"/>
  <c r="H58" i="46"/>
  <c r="B19" i="46"/>
  <c r="G19" i="46"/>
  <c r="H19" i="46"/>
  <c r="C19" i="46"/>
  <c r="F19" i="46"/>
  <c r="D19" i="46"/>
  <c r="K83" i="40"/>
  <c r="C83" i="40"/>
  <c r="N83" i="40"/>
  <c r="I83" i="40"/>
  <c r="O83" i="40"/>
  <c r="H83" i="40"/>
  <c r="P83" i="40"/>
  <c r="G83" i="40"/>
  <c r="J83" i="40"/>
  <c r="M83" i="40"/>
  <c r="F83" i="40"/>
  <c r="Q83" i="40"/>
  <c r="R83" i="40"/>
  <c r="L83" i="40"/>
  <c r="D83" i="40"/>
  <c r="B83" i="40"/>
  <c r="P122" i="40"/>
  <c r="I122" i="40"/>
  <c r="Q122" i="40"/>
  <c r="H122" i="40"/>
  <c r="R122" i="40"/>
  <c r="F122" i="40"/>
  <c r="O122" i="40"/>
  <c r="B122" i="40"/>
  <c r="K122" i="40"/>
  <c r="D122" i="40"/>
  <c r="L122" i="40"/>
  <c r="C122" i="40"/>
  <c r="G122" i="40"/>
  <c r="M122" i="40"/>
  <c r="N122" i="40"/>
  <c r="J122" i="40"/>
  <c r="O22" i="40"/>
  <c r="L22" i="40"/>
  <c r="P22" i="40"/>
  <c r="I22" i="40"/>
  <c r="Q22" i="40"/>
  <c r="D22" i="40"/>
  <c r="R22" i="40"/>
  <c r="C22" i="40"/>
  <c r="J22" i="40"/>
  <c r="G22" i="40"/>
  <c r="F22" i="40"/>
  <c r="M22" i="40"/>
  <c r="K22" i="40"/>
  <c r="B22" i="40"/>
  <c r="H22" i="40"/>
  <c r="N22" i="40"/>
  <c r="G78" i="40"/>
  <c r="M78" i="40"/>
  <c r="D78" i="40"/>
  <c r="Q78" i="40"/>
  <c r="L78" i="40"/>
  <c r="C78" i="40"/>
  <c r="N78" i="40"/>
  <c r="J78" i="40"/>
  <c r="O78" i="40"/>
  <c r="B78" i="40"/>
  <c r="P78" i="40"/>
  <c r="I78" i="40"/>
  <c r="R78" i="40"/>
  <c r="H78" i="40"/>
  <c r="F78" i="40"/>
  <c r="K78" i="40"/>
  <c r="P17" i="40"/>
  <c r="G17" i="40"/>
  <c r="N17" i="40"/>
  <c r="M17" i="40"/>
  <c r="O17" i="40"/>
  <c r="I17" i="40"/>
  <c r="Q17" i="40"/>
  <c r="C17" i="40"/>
  <c r="R17" i="40"/>
  <c r="D17" i="40"/>
  <c r="J17" i="40"/>
  <c r="H17" i="40"/>
  <c r="B17" i="40"/>
  <c r="L17" i="40"/>
  <c r="F17" i="40"/>
  <c r="K17" i="40"/>
  <c r="K81" i="40"/>
  <c r="C81" i="40"/>
  <c r="L81" i="40"/>
  <c r="H81" i="40"/>
  <c r="N81" i="40"/>
  <c r="B81" i="40"/>
  <c r="O81" i="40"/>
  <c r="I81" i="40"/>
  <c r="P81" i="40"/>
  <c r="M81" i="40"/>
  <c r="Q81" i="40"/>
  <c r="G81" i="40"/>
  <c r="R81" i="40"/>
  <c r="F81" i="40"/>
  <c r="J81" i="40"/>
  <c r="D81" i="40"/>
  <c r="P104" i="40"/>
  <c r="J104" i="40"/>
  <c r="M104" i="40"/>
  <c r="F104" i="40"/>
  <c r="Q104" i="40"/>
  <c r="D104" i="40"/>
  <c r="N104" i="40"/>
  <c r="H104" i="40"/>
  <c r="R104" i="40"/>
  <c r="G104" i="40"/>
  <c r="L104" i="40"/>
  <c r="B104" i="40"/>
  <c r="C104" i="40"/>
  <c r="O104" i="40"/>
  <c r="K104" i="40"/>
  <c r="I104" i="40"/>
  <c r="H190" i="40"/>
  <c r="B190" i="40"/>
  <c r="G190" i="40"/>
  <c r="C190" i="40"/>
  <c r="F190" i="40"/>
  <c r="L190" i="40"/>
  <c r="N190" i="40"/>
  <c r="D190" i="40"/>
  <c r="K190" i="40"/>
  <c r="M190" i="40"/>
  <c r="O190" i="40"/>
  <c r="R190" i="40"/>
  <c r="P190" i="40"/>
  <c r="Q190" i="40"/>
  <c r="I190" i="40"/>
  <c r="J190" i="40"/>
  <c r="N35" i="40"/>
  <c r="L35" i="40"/>
  <c r="G35" i="40"/>
  <c r="C35" i="40"/>
  <c r="P35" i="40"/>
  <c r="I35" i="40"/>
  <c r="Q35" i="40"/>
  <c r="M35" i="40"/>
  <c r="J35" i="40"/>
  <c r="F35" i="40"/>
  <c r="O35" i="40"/>
  <c r="R35" i="40"/>
  <c r="K35" i="40"/>
  <c r="H35" i="40"/>
  <c r="B35" i="40"/>
  <c r="D35" i="40"/>
  <c r="F110" i="46"/>
  <c r="D110" i="46"/>
  <c r="B110" i="46"/>
  <c r="G110" i="46"/>
  <c r="H110" i="46"/>
  <c r="C110" i="46"/>
  <c r="M58" i="40"/>
  <c r="L58" i="40"/>
  <c r="N58" i="40"/>
  <c r="H58" i="40"/>
  <c r="G58" i="40"/>
  <c r="J58" i="40"/>
  <c r="C58" i="40"/>
  <c r="I58" i="40"/>
  <c r="K58" i="40"/>
  <c r="B58" i="40"/>
  <c r="Q58" i="40"/>
  <c r="R58" i="40"/>
  <c r="D58" i="40"/>
  <c r="F58" i="40"/>
  <c r="O58" i="40"/>
  <c r="P58" i="40"/>
  <c r="L112" i="40"/>
  <c r="D112" i="40"/>
  <c r="Q112" i="40"/>
  <c r="I112" i="40"/>
  <c r="O112" i="40"/>
  <c r="H112" i="40"/>
  <c r="M112" i="40"/>
  <c r="F112" i="40"/>
  <c r="J112" i="40"/>
  <c r="K112" i="40"/>
  <c r="N112" i="40"/>
  <c r="G112" i="40"/>
  <c r="P112" i="40"/>
  <c r="B112" i="40"/>
  <c r="R112" i="40"/>
  <c r="C112" i="40"/>
  <c r="N43" i="40"/>
  <c r="D43" i="40"/>
  <c r="G43" i="40"/>
  <c r="F43" i="40"/>
  <c r="R43" i="40"/>
  <c r="J43" i="40"/>
  <c r="Q43" i="40"/>
  <c r="H43" i="40"/>
  <c r="M43" i="40"/>
  <c r="L43" i="40"/>
  <c r="C43" i="40"/>
  <c r="I43" i="40"/>
  <c r="B43" i="40"/>
  <c r="P43" i="40"/>
  <c r="O43" i="40"/>
  <c r="K43" i="40"/>
  <c r="P106" i="40"/>
  <c r="F106" i="40"/>
  <c r="R106" i="40"/>
  <c r="B106" i="40"/>
  <c r="O106" i="40"/>
  <c r="I106" i="40"/>
  <c r="Q106" i="40"/>
  <c r="H106" i="40"/>
  <c r="K106" i="40"/>
  <c r="J106" i="40"/>
  <c r="G106" i="40"/>
  <c r="M106" i="40"/>
  <c r="D106" i="40"/>
  <c r="L106" i="40"/>
  <c r="N106" i="40"/>
  <c r="C106" i="40"/>
  <c r="G159" i="40"/>
  <c r="C159" i="40"/>
  <c r="L159" i="40"/>
  <c r="D159" i="40"/>
  <c r="N159" i="40"/>
  <c r="M159" i="40"/>
  <c r="Q159" i="40"/>
  <c r="I159" i="40"/>
  <c r="O159" i="40"/>
  <c r="K159" i="40"/>
  <c r="H159" i="40"/>
  <c r="J159" i="40"/>
  <c r="B159" i="40"/>
  <c r="F159" i="40"/>
  <c r="P159" i="40"/>
  <c r="R159" i="40"/>
  <c r="L52" i="40"/>
  <c r="F52" i="40"/>
  <c r="Q52" i="40"/>
  <c r="M52" i="40"/>
  <c r="N52" i="40"/>
  <c r="H52" i="40"/>
  <c r="R52" i="40"/>
  <c r="C52" i="40"/>
  <c r="G52" i="40"/>
  <c r="D52" i="40"/>
  <c r="B52" i="40"/>
  <c r="J52" i="40"/>
  <c r="I52" i="40"/>
  <c r="P52" i="40"/>
  <c r="O52" i="40"/>
  <c r="K52" i="40"/>
  <c r="G59" i="40"/>
  <c r="H59" i="40"/>
  <c r="R59" i="40"/>
  <c r="I59" i="40"/>
  <c r="J59" i="40"/>
  <c r="L59" i="40"/>
  <c r="P59" i="40"/>
  <c r="D59" i="40"/>
  <c r="M59" i="40"/>
  <c r="C59" i="40"/>
  <c r="Q59" i="40"/>
  <c r="F59" i="40"/>
  <c r="N59" i="40"/>
  <c r="B59" i="40"/>
  <c r="K59" i="40"/>
  <c r="O59" i="40"/>
  <c r="R160" i="40"/>
  <c r="B160" i="40"/>
  <c r="N160" i="40"/>
  <c r="H160" i="40"/>
  <c r="O160" i="40"/>
  <c r="J160" i="40"/>
  <c r="I160" i="40"/>
  <c r="K160" i="40"/>
  <c r="M160" i="40"/>
  <c r="F160" i="40"/>
  <c r="L160" i="40"/>
  <c r="C160" i="40"/>
  <c r="G160" i="40"/>
  <c r="Q160" i="40"/>
  <c r="P160" i="40"/>
  <c r="D160" i="40"/>
  <c r="M53" i="40"/>
  <c r="F53" i="40"/>
  <c r="J53" i="40"/>
  <c r="D53" i="40"/>
  <c r="Q53" i="40"/>
  <c r="G53" i="40"/>
  <c r="O53" i="40"/>
  <c r="N53" i="40"/>
  <c r="R53" i="40"/>
  <c r="H53" i="40"/>
  <c r="P53" i="40"/>
  <c r="C53" i="40"/>
  <c r="L53" i="40"/>
  <c r="I53" i="40"/>
  <c r="K53" i="40"/>
  <c r="B53" i="40"/>
  <c r="J109" i="40"/>
  <c r="I109" i="40"/>
  <c r="Q109" i="40"/>
  <c r="L109" i="40"/>
  <c r="F109" i="40"/>
  <c r="G109" i="40"/>
  <c r="K109" i="40"/>
  <c r="O109" i="40"/>
  <c r="R109" i="40"/>
  <c r="D109" i="40"/>
  <c r="M109" i="40"/>
  <c r="B109" i="40"/>
  <c r="N109" i="40"/>
  <c r="C109" i="40"/>
  <c r="H109" i="40"/>
  <c r="P109" i="40"/>
  <c r="N161" i="40"/>
  <c r="G161" i="40"/>
  <c r="H161" i="40"/>
  <c r="B161" i="40"/>
  <c r="J161" i="40"/>
  <c r="D161" i="40"/>
  <c r="L161" i="40"/>
  <c r="F161" i="40"/>
  <c r="M161" i="40"/>
  <c r="P161" i="40"/>
  <c r="Q161" i="40"/>
  <c r="I161" i="40"/>
  <c r="R161" i="40"/>
  <c r="C161" i="40"/>
  <c r="K161" i="40"/>
  <c r="O161" i="40"/>
  <c r="M186" i="40"/>
  <c r="F186" i="40"/>
  <c r="L186" i="40"/>
  <c r="C186" i="40"/>
  <c r="N186" i="40"/>
  <c r="I186" i="40"/>
  <c r="P186" i="40"/>
  <c r="H186" i="40"/>
  <c r="Q186" i="40"/>
  <c r="G186" i="40"/>
  <c r="K186" i="40"/>
  <c r="J186" i="40"/>
  <c r="D186" i="40"/>
  <c r="B186" i="40"/>
  <c r="R186" i="40"/>
  <c r="O186" i="40"/>
  <c r="G113" i="46"/>
  <c r="B113" i="46"/>
  <c r="C113" i="46"/>
  <c r="H113" i="46"/>
  <c r="F113" i="46"/>
  <c r="D113" i="46"/>
  <c r="G33" i="46"/>
  <c r="F33" i="46"/>
  <c r="B33" i="46"/>
  <c r="D33" i="46"/>
  <c r="C33" i="46"/>
  <c r="H33" i="46"/>
  <c r="G178" i="46"/>
  <c r="B178" i="46"/>
  <c r="H178" i="46"/>
  <c r="F178" i="46"/>
  <c r="D178" i="46"/>
  <c r="C178" i="46"/>
  <c r="B182" i="46"/>
  <c r="H182" i="46"/>
  <c r="F182" i="46"/>
  <c r="D182" i="46"/>
  <c r="G182" i="46"/>
  <c r="C182" i="46"/>
  <c r="F40" i="46"/>
  <c r="G40" i="46"/>
  <c r="D40" i="46"/>
  <c r="B40" i="46"/>
  <c r="C40" i="46"/>
  <c r="H40" i="46"/>
  <c r="F109" i="46"/>
  <c r="H109" i="46"/>
  <c r="C109" i="46"/>
  <c r="D109" i="46"/>
  <c r="B109" i="46"/>
  <c r="G109" i="46"/>
  <c r="D156" i="46"/>
  <c r="H156" i="46"/>
  <c r="C156" i="46"/>
  <c r="F156" i="46"/>
  <c r="G156" i="46"/>
  <c r="B156" i="46"/>
  <c r="F153" i="46"/>
  <c r="D153" i="46"/>
  <c r="B153" i="46"/>
  <c r="G153" i="46"/>
  <c r="C153" i="46"/>
  <c r="H153" i="46"/>
  <c r="H31" i="46"/>
  <c r="C31" i="46"/>
  <c r="G31" i="46"/>
  <c r="F31" i="46"/>
  <c r="D31" i="46"/>
  <c r="B31" i="46"/>
  <c r="D54" i="46"/>
  <c r="C54" i="46"/>
  <c r="G54" i="46"/>
  <c r="B54" i="46"/>
  <c r="H54" i="46"/>
  <c r="F54" i="46"/>
  <c r="P142" i="40"/>
  <c r="N142" i="40"/>
  <c r="Q142" i="40"/>
  <c r="I142" i="40"/>
  <c r="R142" i="40"/>
  <c r="G142" i="40"/>
  <c r="O142" i="40"/>
  <c r="C142" i="40"/>
  <c r="J142" i="40"/>
  <c r="B142" i="40"/>
  <c r="M142" i="40"/>
  <c r="K142" i="40"/>
  <c r="L142" i="40"/>
  <c r="D142" i="40"/>
  <c r="F142" i="40"/>
  <c r="H142" i="40"/>
  <c r="I26" i="40"/>
  <c r="F26" i="40"/>
  <c r="P26" i="40"/>
  <c r="H26" i="40"/>
  <c r="M26" i="40"/>
  <c r="L26" i="40"/>
  <c r="O26" i="40"/>
  <c r="C26" i="40"/>
  <c r="Q26" i="40"/>
  <c r="G26" i="40"/>
  <c r="R26" i="40"/>
  <c r="B26" i="40"/>
  <c r="J26" i="40"/>
  <c r="D26" i="40"/>
  <c r="K26" i="40"/>
  <c r="N26" i="40"/>
  <c r="H142" i="46"/>
  <c r="B142" i="46"/>
  <c r="G142" i="46"/>
  <c r="D142" i="46"/>
  <c r="F142" i="46"/>
  <c r="C142" i="46"/>
  <c r="J49" i="40"/>
  <c r="C49" i="40"/>
  <c r="P49" i="40"/>
  <c r="D49" i="40"/>
  <c r="K49" i="40"/>
  <c r="B49" i="40"/>
  <c r="O49" i="40"/>
  <c r="G49" i="40"/>
  <c r="R49" i="40"/>
  <c r="M49" i="40"/>
  <c r="N49" i="40"/>
  <c r="F49" i="40"/>
  <c r="L49" i="40"/>
  <c r="H49" i="40"/>
  <c r="I49" i="40"/>
  <c r="Q49" i="40"/>
  <c r="H115" i="40"/>
  <c r="L115" i="40"/>
  <c r="C115" i="40"/>
  <c r="M115" i="40"/>
  <c r="B115" i="40"/>
  <c r="P115" i="40"/>
  <c r="G115" i="40"/>
  <c r="N115" i="40"/>
  <c r="Q115" i="40"/>
  <c r="F115" i="40"/>
  <c r="R115" i="40"/>
  <c r="I115" i="40"/>
  <c r="O115" i="40"/>
  <c r="D115" i="40"/>
  <c r="K115" i="40"/>
  <c r="J115" i="40"/>
  <c r="I62" i="40"/>
  <c r="B62" i="40"/>
  <c r="H62" i="40"/>
  <c r="M62" i="40"/>
  <c r="P62" i="40"/>
  <c r="D62" i="40"/>
  <c r="G62" i="40"/>
  <c r="F62" i="40"/>
  <c r="L62" i="40"/>
  <c r="J62" i="40"/>
  <c r="Q62" i="40"/>
  <c r="N62" i="40"/>
  <c r="C62" i="40"/>
  <c r="R62" i="40"/>
  <c r="O62" i="40"/>
  <c r="K62" i="40"/>
  <c r="O21" i="40"/>
  <c r="G21" i="40"/>
  <c r="R21" i="40"/>
  <c r="C21" i="40"/>
  <c r="I21" i="40"/>
  <c r="P21" i="40"/>
  <c r="D21" i="40"/>
  <c r="Q21" i="40"/>
  <c r="M21" i="40"/>
  <c r="J21" i="40"/>
  <c r="B21" i="40"/>
  <c r="K21" i="40"/>
  <c r="F21" i="40"/>
  <c r="N21" i="40"/>
  <c r="H21" i="40"/>
  <c r="L21" i="40"/>
  <c r="G95" i="40"/>
  <c r="D95" i="40"/>
  <c r="K95" i="40"/>
  <c r="C95" i="40"/>
  <c r="N95" i="40"/>
  <c r="J95" i="40"/>
  <c r="O95" i="40"/>
  <c r="B95" i="40"/>
  <c r="P95" i="40"/>
  <c r="F95" i="40"/>
  <c r="L95" i="40"/>
  <c r="M95" i="40"/>
  <c r="Q95" i="40"/>
  <c r="R95" i="40"/>
  <c r="H95" i="40"/>
  <c r="I95" i="40"/>
  <c r="K117" i="40"/>
  <c r="B117" i="40"/>
  <c r="L117" i="40"/>
  <c r="F117" i="40"/>
  <c r="N117" i="40"/>
  <c r="G117" i="40"/>
  <c r="P117" i="40"/>
  <c r="H117" i="40"/>
  <c r="Q117" i="40"/>
  <c r="M117" i="40"/>
  <c r="J117" i="40"/>
  <c r="C117" i="40"/>
  <c r="O117" i="40"/>
  <c r="R117" i="40"/>
  <c r="I117" i="40"/>
  <c r="D117" i="40"/>
  <c r="N34" i="40"/>
  <c r="J34" i="40"/>
  <c r="Q34" i="40"/>
  <c r="L34" i="40"/>
  <c r="O34" i="40"/>
  <c r="C34" i="40"/>
  <c r="P34" i="40"/>
  <c r="B34" i="40"/>
  <c r="R34" i="40"/>
  <c r="F34" i="40"/>
  <c r="H34" i="40"/>
  <c r="D34" i="40"/>
  <c r="M34" i="40"/>
  <c r="K34" i="40"/>
  <c r="G34" i="40"/>
  <c r="I34" i="40"/>
  <c r="D44" i="46"/>
  <c r="B44" i="46"/>
  <c r="C44" i="46"/>
  <c r="H44" i="46"/>
  <c r="F44" i="46"/>
  <c r="G44" i="46"/>
  <c r="Q51" i="40"/>
  <c r="F51" i="40"/>
  <c r="K51" i="40"/>
  <c r="G51" i="40"/>
  <c r="R51" i="40"/>
  <c r="H51" i="40"/>
  <c r="L51" i="40"/>
  <c r="J51" i="40"/>
  <c r="M51" i="40"/>
  <c r="I51" i="40"/>
  <c r="O51" i="40"/>
  <c r="B51" i="40"/>
  <c r="N51" i="40"/>
  <c r="D51" i="40"/>
  <c r="P51" i="40"/>
  <c r="C51" i="40"/>
  <c r="O163" i="40"/>
  <c r="D163" i="40"/>
  <c r="R163" i="40"/>
  <c r="H163" i="40"/>
  <c r="J163" i="40"/>
  <c r="I163" i="40"/>
  <c r="K163" i="40"/>
  <c r="F163" i="40"/>
  <c r="L163" i="40"/>
  <c r="B163" i="40"/>
  <c r="N163" i="40"/>
  <c r="M163" i="40"/>
  <c r="P163" i="40"/>
  <c r="Q163" i="40"/>
  <c r="G163" i="40"/>
  <c r="C163" i="40"/>
  <c r="K98" i="40"/>
  <c r="R98" i="40"/>
  <c r="L98" i="40"/>
  <c r="B98" i="40"/>
  <c r="D98" i="40"/>
  <c r="P98" i="40"/>
  <c r="Q98" i="40"/>
  <c r="M98" i="40"/>
  <c r="H98" i="40"/>
  <c r="O98" i="40"/>
  <c r="G98" i="40"/>
  <c r="N98" i="40"/>
  <c r="F98" i="40"/>
  <c r="I98" i="40"/>
  <c r="C98" i="40"/>
  <c r="J98" i="40"/>
  <c r="N80" i="40"/>
  <c r="F80" i="40"/>
  <c r="O80" i="40"/>
  <c r="H80" i="40"/>
  <c r="Q80" i="40"/>
  <c r="D80" i="40"/>
  <c r="K80" i="40"/>
  <c r="G80" i="40"/>
  <c r="M80" i="40"/>
  <c r="L80" i="40"/>
  <c r="P80" i="40"/>
  <c r="I80" i="40"/>
  <c r="C80" i="40"/>
  <c r="J80" i="40"/>
  <c r="R80" i="40"/>
  <c r="B80" i="40"/>
  <c r="N175" i="40"/>
  <c r="D175" i="40"/>
  <c r="K175" i="40"/>
  <c r="L175" i="40"/>
  <c r="B175" i="40"/>
  <c r="P175" i="40"/>
  <c r="M175" i="40"/>
  <c r="C175" i="40"/>
  <c r="Q175" i="40"/>
  <c r="H175" i="40"/>
  <c r="R175" i="40"/>
  <c r="F175" i="40"/>
  <c r="O175" i="40"/>
  <c r="I175" i="40"/>
  <c r="J175" i="40"/>
  <c r="G175" i="40"/>
  <c r="P29" i="40"/>
  <c r="G29" i="40"/>
  <c r="R29" i="40"/>
  <c r="I29" i="40"/>
  <c r="J29" i="40"/>
  <c r="H29" i="40"/>
  <c r="K29" i="40"/>
  <c r="D29" i="40"/>
  <c r="L29" i="40"/>
  <c r="C29" i="40"/>
  <c r="N29" i="40"/>
  <c r="M29" i="40"/>
  <c r="B29" i="40"/>
  <c r="Q29" i="40"/>
  <c r="F29" i="40"/>
  <c r="O29" i="40"/>
  <c r="N60" i="40"/>
  <c r="K60" i="40"/>
  <c r="O60" i="40"/>
  <c r="M60" i="40"/>
  <c r="F60" i="40"/>
  <c r="H60" i="40"/>
  <c r="P60" i="40"/>
  <c r="L60" i="40"/>
  <c r="G60" i="40"/>
  <c r="D60" i="40"/>
  <c r="Q60" i="40"/>
  <c r="J60" i="40"/>
  <c r="B60" i="40"/>
  <c r="C60" i="40"/>
  <c r="I60" i="40"/>
  <c r="R60" i="40"/>
  <c r="M180" i="40"/>
  <c r="C180" i="40"/>
  <c r="K180" i="40"/>
  <c r="B180" i="40"/>
  <c r="J180" i="40"/>
  <c r="H180" i="40"/>
  <c r="L180" i="40"/>
  <c r="G180" i="40"/>
  <c r="N180" i="40"/>
  <c r="I180" i="40"/>
  <c r="O180" i="40"/>
  <c r="D180" i="40"/>
  <c r="R180" i="40"/>
  <c r="F180" i="40"/>
  <c r="P180" i="40"/>
  <c r="Q180" i="40"/>
  <c r="N156" i="40"/>
  <c r="F156" i="40"/>
  <c r="Q156" i="40"/>
  <c r="L156" i="40"/>
  <c r="I156" i="40"/>
  <c r="J156" i="40"/>
  <c r="P156" i="40"/>
  <c r="G156" i="40"/>
  <c r="R156" i="40"/>
  <c r="C156" i="40"/>
  <c r="O156" i="40"/>
  <c r="D156" i="40"/>
  <c r="H156" i="40"/>
  <c r="B156" i="40"/>
  <c r="K156" i="40"/>
  <c r="M156" i="40"/>
  <c r="K16" i="40"/>
  <c r="R16" i="40"/>
  <c r="N16" i="40"/>
  <c r="D16" i="40"/>
  <c r="F16" i="40"/>
  <c r="M16" i="40"/>
  <c r="B16" i="40"/>
  <c r="L16" i="40"/>
  <c r="C16" i="40"/>
  <c r="P16" i="40"/>
  <c r="I16" i="40"/>
  <c r="O16" i="40"/>
  <c r="H16" i="40"/>
  <c r="G16" i="40"/>
  <c r="J16" i="40"/>
  <c r="Q16" i="40"/>
  <c r="Q102" i="40"/>
  <c r="N102" i="40"/>
  <c r="P102" i="40"/>
  <c r="C102" i="40"/>
  <c r="R102" i="40"/>
  <c r="B102" i="40"/>
  <c r="I102" i="40"/>
  <c r="F102" i="40"/>
  <c r="O102" i="40"/>
  <c r="H102" i="40"/>
  <c r="K102" i="40"/>
  <c r="J102" i="40"/>
  <c r="M102" i="40"/>
  <c r="G102" i="40"/>
  <c r="L102" i="40"/>
  <c r="D102" i="40"/>
  <c r="K97" i="40"/>
  <c r="D97" i="40"/>
  <c r="N97" i="40"/>
  <c r="C97" i="40"/>
  <c r="I97" i="40"/>
  <c r="M97" i="40"/>
  <c r="O97" i="40"/>
  <c r="G97" i="40"/>
  <c r="P97" i="40"/>
  <c r="L97" i="40"/>
  <c r="Q97" i="40"/>
  <c r="F97" i="40"/>
  <c r="R97" i="40"/>
  <c r="B97" i="40"/>
  <c r="J97" i="40"/>
  <c r="H97" i="40"/>
  <c r="F125" i="46"/>
  <c r="H125" i="46"/>
  <c r="B125" i="46"/>
  <c r="G125" i="46"/>
  <c r="C125" i="46"/>
  <c r="D125" i="46"/>
  <c r="C189" i="46"/>
  <c r="B189" i="46"/>
  <c r="G189" i="46"/>
  <c r="H189" i="46"/>
  <c r="F189" i="46"/>
  <c r="D189" i="46"/>
  <c r="F23" i="46"/>
  <c r="G23" i="46"/>
  <c r="C23" i="46"/>
  <c r="B23" i="46"/>
  <c r="D23" i="46"/>
  <c r="H23" i="46"/>
  <c r="G134" i="46"/>
  <c r="F134" i="46"/>
  <c r="D134" i="46"/>
  <c r="C134" i="46"/>
  <c r="H134" i="46"/>
  <c r="B134" i="46"/>
  <c r="D145" i="46"/>
  <c r="C145" i="46"/>
  <c r="F145" i="46"/>
  <c r="B145" i="46"/>
  <c r="G145" i="46"/>
  <c r="H145" i="46"/>
  <c r="H117" i="46"/>
  <c r="F117" i="46"/>
  <c r="D117" i="46"/>
  <c r="G117" i="46"/>
  <c r="C117" i="46"/>
  <c r="B117" i="46"/>
  <c r="B20" i="46"/>
  <c r="H20" i="46"/>
  <c r="F20" i="46"/>
  <c r="D20" i="46"/>
  <c r="C20" i="46"/>
  <c r="G20" i="46"/>
  <c r="G138" i="46"/>
  <c r="D138" i="46"/>
  <c r="B138" i="46"/>
  <c r="F138" i="46"/>
  <c r="C138" i="46"/>
  <c r="H138" i="46"/>
  <c r="F185" i="46"/>
  <c r="D185" i="46"/>
  <c r="B185" i="46"/>
  <c r="H185" i="46"/>
  <c r="G185" i="46"/>
  <c r="C185" i="46"/>
  <c r="B48" i="46"/>
  <c r="F48" i="46"/>
  <c r="G48" i="46"/>
  <c r="D48" i="46"/>
  <c r="C48" i="46"/>
  <c r="H48" i="46"/>
  <c r="N28" i="40"/>
  <c r="D28" i="40"/>
  <c r="P28" i="40"/>
  <c r="F28" i="40"/>
  <c r="Q28" i="40"/>
  <c r="H28" i="40"/>
  <c r="M28" i="40"/>
  <c r="K28" i="40"/>
  <c r="J28" i="40"/>
  <c r="L28" i="40"/>
  <c r="G28" i="40"/>
  <c r="C28" i="40"/>
  <c r="I28" i="40"/>
  <c r="B28" i="40"/>
  <c r="O28" i="40"/>
  <c r="R28" i="40"/>
  <c r="J30" i="40"/>
  <c r="F30" i="40"/>
  <c r="K30" i="40"/>
  <c r="B30" i="40"/>
  <c r="M30" i="40"/>
  <c r="C30" i="40"/>
  <c r="N30" i="40"/>
  <c r="L30" i="40"/>
  <c r="R30" i="40"/>
  <c r="G30" i="40"/>
  <c r="I30" i="40"/>
  <c r="H30" i="40"/>
  <c r="D30" i="40"/>
  <c r="O30" i="40"/>
  <c r="P30" i="40"/>
  <c r="Q30" i="40"/>
  <c r="O171" i="40"/>
  <c r="G171" i="40"/>
  <c r="R171" i="40"/>
  <c r="C171" i="40"/>
  <c r="J171" i="40"/>
  <c r="I171" i="40"/>
  <c r="K171" i="40"/>
  <c r="F171" i="40"/>
  <c r="L171" i="40"/>
  <c r="D171" i="40"/>
  <c r="N171" i="40"/>
  <c r="B171" i="40"/>
  <c r="P171" i="40"/>
  <c r="M171" i="40"/>
  <c r="Q171" i="40"/>
  <c r="H171" i="40"/>
  <c r="M14" i="40"/>
  <c r="D14" i="40"/>
  <c r="N14" i="40"/>
  <c r="B14" i="40"/>
  <c r="J14" i="40"/>
  <c r="C14" i="40"/>
  <c r="P14" i="40"/>
  <c r="I14" i="40"/>
  <c r="R14" i="40"/>
  <c r="L14" i="40"/>
  <c r="G14" i="40"/>
  <c r="H14" i="40"/>
  <c r="K14" i="40"/>
  <c r="F14" i="40"/>
  <c r="O14" i="40"/>
  <c r="Q14" i="40"/>
  <c r="H79" i="40"/>
  <c r="B79" i="40"/>
  <c r="G79" i="40"/>
  <c r="F79" i="40"/>
  <c r="L79" i="40"/>
  <c r="D79" i="40"/>
  <c r="M79" i="40"/>
  <c r="Q79" i="40"/>
  <c r="P79" i="40"/>
  <c r="C79" i="40"/>
  <c r="K79" i="40"/>
  <c r="N79" i="40"/>
  <c r="R79" i="40"/>
  <c r="O79" i="40"/>
  <c r="I79" i="40"/>
  <c r="J79" i="40"/>
  <c r="O165" i="40"/>
  <c r="I165" i="40"/>
  <c r="Q165" i="40"/>
  <c r="F165" i="40"/>
  <c r="K165" i="40"/>
  <c r="C165" i="40"/>
  <c r="L165" i="40"/>
  <c r="J165" i="40"/>
  <c r="P165" i="40"/>
  <c r="G165" i="40"/>
  <c r="R165" i="40"/>
  <c r="M165" i="40"/>
  <c r="N165" i="40"/>
  <c r="H165" i="40"/>
  <c r="B165" i="40"/>
  <c r="D165" i="40"/>
  <c r="L107" i="40"/>
  <c r="B107" i="40"/>
  <c r="N107" i="40"/>
  <c r="H107" i="40"/>
  <c r="P107" i="40"/>
  <c r="I107" i="40"/>
  <c r="Q107" i="40"/>
  <c r="M107" i="40"/>
  <c r="O107" i="40"/>
  <c r="G107" i="40"/>
  <c r="J107" i="40"/>
  <c r="F107" i="40"/>
  <c r="R107" i="40"/>
  <c r="K107" i="40"/>
  <c r="C107" i="40"/>
  <c r="D107" i="40"/>
  <c r="N168" i="40"/>
  <c r="F168" i="40"/>
  <c r="L168" i="40"/>
  <c r="C168" i="40"/>
  <c r="J168" i="40"/>
  <c r="B168" i="40"/>
  <c r="P168" i="40"/>
  <c r="I168" i="40"/>
  <c r="Q168" i="40"/>
  <c r="G168" i="40"/>
  <c r="M168" i="40"/>
  <c r="D168" i="40"/>
  <c r="R168" i="40"/>
  <c r="K168" i="40"/>
  <c r="O168" i="40"/>
  <c r="H168" i="40"/>
  <c r="G50" i="40"/>
  <c r="F50" i="40"/>
  <c r="R50" i="40"/>
  <c r="H50" i="40"/>
  <c r="C50" i="40"/>
  <c r="I50" i="40"/>
  <c r="P50" i="40"/>
  <c r="B50" i="40"/>
  <c r="N50" i="40"/>
  <c r="K50" i="40"/>
  <c r="Q50" i="40"/>
  <c r="D50" i="40"/>
  <c r="O50" i="40"/>
  <c r="L50" i="40"/>
  <c r="J50" i="40"/>
  <c r="M50" i="40"/>
  <c r="D49" i="46"/>
  <c r="F49" i="46"/>
  <c r="C49" i="46"/>
  <c r="B49" i="46"/>
  <c r="H49" i="46"/>
  <c r="G49" i="46"/>
  <c r="O188" i="40"/>
  <c r="I188" i="40"/>
  <c r="Q188" i="40"/>
  <c r="J188" i="40"/>
  <c r="G188" i="40"/>
  <c r="C188" i="40"/>
  <c r="L188" i="40"/>
  <c r="D188" i="40"/>
  <c r="K188" i="40"/>
  <c r="F188" i="40"/>
  <c r="M188" i="40"/>
  <c r="B188" i="40"/>
  <c r="R188" i="40"/>
  <c r="N188" i="40"/>
  <c r="P188" i="40"/>
  <c r="H188" i="40"/>
  <c r="J45" i="40"/>
  <c r="H45" i="40"/>
  <c r="K45" i="40"/>
  <c r="F45" i="40"/>
  <c r="N45" i="40"/>
  <c r="I45" i="40"/>
  <c r="G45" i="40"/>
  <c r="C45" i="40"/>
  <c r="P45" i="40"/>
  <c r="L45" i="40"/>
  <c r="Q45" i="40"/>
  <c r="D45" i="40"/>
  <c r="O45" i="40"/>
  <c r="R45" i="40"/>
  <c r="B45" i="40"/>
  <c r="M45" i="40"/>
  <c r="M126" i="40"/>
  <c r="B126" i="40"/>
  <c r="P126" i="40"/>
  <c r="L126" i="40"/>
  <c r="I126" i="40"/>
  <c r="C126" i="40"/>
  <c r="Q126" i="40"/>
  <c r="G126" i="40"/>
  <c r="R126" i="40"/>
  <c r="H126" i="40"/>
  <c r="J126" i="40"/>
  <c r="D126" i="40"/>
  <c r="O126" i="40"/>
  <c r="F126" i="40"/>
  <c r="K126" i="40"/>
  <c r="N126" i="40"/>
  <c r="L113" i="40"/>
  <c r="B113" i="40"/>
  <c r="N113" i="40"/>
  <c r="F113" i="40"/>
  <c r="Q113" i="40"/>
  <c r="H113" i="40"/>
  <c r="O113" i="40"/>
  <c r="G113" i="40"/>
  <c r="J113" i="40"/>
  <c r="I113" i="40"/>
  <c r="K113" i="40"/>
  <c r="M113" i="40"/>
  <c r="D113" i="40"/>
  <c r="C113" i="40"/>
  <c r="P113" i="40"/>
  <c r="R113" i="40"/>
  <c r="R103" i="40"/>
  <c r="D103" i="40"/>
  <c r="Q103" i="40"/>
  <c r="P103" i="40"/>
  <c r="O103" i="40"/>
  <c r="C103" i="40"/>
  <c r="J103" i="40"/>
  <c r="I103" i="40"/>
  <c r="B103" i="40"/>
  <c r="K103" i="40"/>
  <c r="G103" i="40"/>
  <c r="L103" i="40"/>
  <c r="F103" i="40"/>
  <c r="N103" i="40"/>
  <c r="H103" i="40"/>
  <c r="M103" i="40"/>
  <c r="K99" i="40"/>
  <c r="F99" i="40"/>
  <c r="J99" i="40"/>
  <c r="C99" i="40"/>
  <c r="P99" i="40"/>
  <c r="N99" i="40"/>
  <c r="Q99" i="40"/>
  <c r="H99" i="40"/>
  <c r="L99" i="40"/>
  <c r="M99" i="40"/>
  <c r="I99" i="40"/>
  <c r="D99" i="40"/>
  <c r="G99" i="40"/>
  <c r="B99" i="40"/>
  <c r="R99" i="40"/>
  <c r="O99" i="40"/>
  <c r="Q162" i="40"/>
  <c r="N162" i="40"/>
  <c r="L162" i="40"/>
  <c r="J162" i="40"/>
  <c r="K162" i="40"/>
  <c r="H162" i="40"/>
  <c r="M162" i="40"/>
  <c r="D162" i="40"/>
  <c r="B162" i="40"/>
  <c r="G162" i="40"/>
  <c r="O162" i="40"/>
  <c r="C162" i="40"/>
  <c r="I162" i="40"/>
  <c r="F162" i="40"/>
  <c r="R162" i="40"/>
  <c r="P162" i="40"/>
  <c r="R136" i="40"/>
  <c r="G136" i="40"/>
  <c r="O136" i="40"/>
  <c r="H136" i="40"/>
  <c r="M136" i="40"/>
  <c r="C136" i="40"/>
  <c r="K136" i="40"/>
  <c r="F136" i="40"/>
  <c r="N136" i="40"/>
  <c r="B136" i="40"/>
  <c r="J136" i="40"/>
  <c r="D136" i="40"/>
  <c r="P136" i="40"/>
  <c r="L136" i="40"/>
  <c r="Q136" i="40"/>
  <c r="I136" i="40"/>
  <c r="P71" i="40"/>
  <c r="G71" i="40"/>
  <c r="N71" i="40"/>
  <c r="J71" i="40"/>
  <c r="M71" i="40"/>
  <c r="Q71" i="40"/>
  <c r="B71" i="40"/>
  <c r="R71" i="40"/>
  <c r="O71" i="40"/>
  <c r="H71" i="40"/>
  <c r="F71" i="40"/>
  <c r="K71" i="40"/>
  <c r="D71" i="40"/>
  <c r="L71" i="40"/>
  <c r="C71" i="40"/>
  <c r="I71" i="40"/>
  <c r="J57" i="40"/>
  <c r="C57" i="40"/>
  <c r="G57" i="40"/>
  <c r="Q57" i="40"/>
  <c r="K57" i="40"/>
  <c r="B57" i="40"/>
  <c r="O57" i="40"/>
  <c r="H57" i="40"/>
  <c r="P57" i="40"/>
  <c r="M57" i="40"/>
  <c r="R57" i="40"/>
  <c r="I57" i="40"/>
  <c r="L57" i="40"/>
  <c r="D57" i="40"/>
  <c r="N57" i="40"/>
  <c r="F57" i="40"/>
  <c r="N139" i="40"/>
  <c r="F139" i="40"/>
  <c r="O139" i="40"/>
  <c r="L139" i="40"/>
  <c r="J139" i="40"/>
  <c r="R139" i="40"/>
  <c r="C139" i="40"/>
  <c r="K139" i="40"/>
  <c r="D139" i="40"/>
  <c r="G139" i="40"/>
  <c r="M139" i="40"/>
  <c r="H139" i="40"/>
  <c r="B139" i="40"/>
  <c r="I139" i="40"/>
  <c r="P139" i="40"/>
  <c r="Q139" i="40"/>
  <c r="G135" i="46"/>
  <c r="F135" i="46"/>
  <c r="C135" i="46"/>
  <c r="D135" i="46"/>
  <c r="H135" i="46"/>
  <c r="B135" i="46"/>
  <c r="H56" i="40"/>
  <c r="I56" i="40"/>
  <c r="D56" i="40"/>
  <c r="J56" i="40"/>
  <c r="C56" i="40"/>
  <c r="M56" i="40"/>
  <c r="P56" i="40"/>
  <c r="K56" i="40"/>
  <c r="L56" i="40"/>
  <c r="R56" i="40"/>
  <c r="Q56" i="40"/>
  <c r="N56" i="40"/>
  <c r="G56" i="40"/>
  <c r="F56" i="40"/>
  <c r="B56" i="40"/>
  <c r="O56" i="40"/>
  <c r="D130" i="46"/>
  <c r="H130" i="46"/>
  <c r="G130" i="46"/>
  <c r="C130" i="46"/>
  <c r="B130" i="46"/>
  <c r="F130" i="46"/>
  <c r="F102" i="46"/>
  <c r="H102" i="46"/>
  <c r="D102" i="46"/>
  <c r="C102" i="46"/>
  <c r="G102" i="46"/>
  <c r="B102" i="46"/>
  <c r="H123" i="46"/>
  <c r="G123" i="46"/>
  <c r="B123" i="46"/>
  <c r="F123" i="46"/>
  <c r="C123" i="46"/>
  <c r="D123" i="46"/>
  <c r="H76" i="46"/>
  <c r="D76" i="46"/>
  <c r="B76" i="46"/>
  <c r="F76" i="46"/>
  <c r="G76" i="46"/>
  <c r="C76" i="46"/>
  <c r="G163" i="46"/>
  <c r="D163" i="46"/>
  <c r="F163" i="46"/>
  <c r="C163" i="46"/>
  <c r="B163" i="46"/>
  <c r="H163" i="46"/>
  <c r="F36" i="46"/>
  <c r="G36" i="46"/>
  <c r="D36" i="46"/>
  <c r="B36" i="46"/>
  <c r="C36" i="46"/>
  <c r="H36" i="46"/>
  <c r="G94" i="46"/>
  <c r="F94" i="46"/>
  <c r="D94" i="46"/>
  <c r="B94" i="46"/>
  <c r="C94" i="46"/>
  <c r="H94" i="46"/>
  <c r="C52" i="46"/>
  <c r="H52" i="46"/>
  <c r="D52" i="46"/>
  <c r="G52" i="46"/>
  <c r="F52" i="46"/>
  <c r="B52" i="46"/>
  <c r="H80" i="46"/>
  <c r="B80" i="46"/>
  <c r="F80" i="46"/>
  <c r="D80" i="46"/>
  <c r="G80" i="46"/>
  <c r="C80" i="46"/>
  <c r="B181" i="46"/>
  <c r="H181" i="46"/>
  <c r="F181" i="46"/>
  <c r="D181" i="46"/>
  <c r="C181" i="46"/>
  <c r="G181" i="46"/>
  <c r="O111" i="40"/>
  <c r="R111" i="40"/>
  <c r="N111" i="40"/>
  <c r="H111" i="40"/>
  <c r="M111" i="40"/>
  <c r="D111" i="40"/>
  <c r="P111" i="40"/>
  <c r="I111" i="40"/>
  <c r="Q111" i="40"/>
  <c r="C111" i="40"/>
  <c r="L111" i="40"/>
  <c r="J111" i="40"/>
  <c r="G111" i="40"/>
  <c r="B111" i="40"/>
  <c r="K111" i="40"/>
  <c r="F111" i="40"/>
  <c r="P18" i="40"/>
  <c r="B18" i="40"/>
  <c r="Q18" i="40"/>
  <c r="F18" i="40"/>
  <c r="R18" i="40"/>
  <c r="M18" i="40"/>
  <c r="L18" i="40"/>
  <c r="C18" i="40"/>
  <c r="H18" i="40"/>
  <c r="D18" i="40"/>
  <c r="N18" i="40"/>
  <c r="I18" i="40"/>
  <c r="G18" i="40"/>
  <c r="J18" i="40"/>
  <c r="O18" i="40"/>
  <c r="K18" i="40"/>
  <c r="P67" i="40"/>
  <c r="K67" i="40"/>
  <c r="L67" i="40"/>
  <c r="D67" i="40"/>
  <c r="R67" i="40"/>
  <c r="M67" i="40"/>
  <c r="N67" i="40"/>
  <c r="F67" i="40"/>
  <c r="J67" i="40"/>
  <c r="H67" i="40"/>
  <c r="I67" i="40"/>
  <c r="G67" i="40"/>
  <c r="Q67" i="40"/>
  <c r="C67" i="40"/>
  <c r="B67" i="40"/>
  <c r="O67" i="40"/>
  <c r="Q123" i="40"/>
  <c r="B123" i="40"/>
  <c r="O123" i="40"/>
  <c r="D123" i="40"/>
  <c r="K123" i="40"/>
  <c r="J123" i="40"/>
  <c r="M123" i="40"/>
  <c r="I123" i="40"/>
  <c r="N123" i="40"/>
  <c r="P123" i="40"/>
  <c r="H123" i="40"/>
  <c r="F123" i="40"/>
  <c r="G123" i="40"/>
  <c r="C123" i="40"/>
  <c r="R123" i="40"/>
  <c r="L123" i="40"/>
  <c r="Q13" i="40"/>
  <c r="O13" i="40"/>
  <c r="H13" i="40"/>
  <c r="I13" i="40"/>
  <c r="F13" i="40"/>
  <c r="N13" i="40"/>
  <c r="C13" i="40"/>
  <c r="D13" i="40"/>
  <c r="L13" i="40"/>
  <c r="J13" i="40"/>
  <c r="P13" i="40"/>
  <c r="M13" i="40"/>
  <c r="R13" i="40"/>
  <c r="B13" i="40"/>
  <c r="G13" i="40"/>
  <c r="K13" i="40"/>
  <c r="O155" i="40"/>
  <c r="R155" i="40"/>
  <c r="N155" i="40"/>
  <c r="K155" i="40"/>
  <c r="L155" i="40"/>
  <c r="D155" i="40"/>
  <c r="M155" i="40"/>
  <c r="C155" i="40"/>
  <c r="H155" i="40"/>
  <c r="I155" i="40"/>
  <c r="Q155" i="40"/>
  <c r="P155" i="40"/>
  <c r="J155" i="40"/>
  <c r="B155" i="40"/>
  <c r="F155" i="40"/>
  <c r="G155" i="40"/>
  <c r="N152" i="40"/>
  <c r="B152" i="40"/>
  <c r="J152" i="40"/>
  <c r="D152" i="40"/>
  <c r="P152" i="40"/>
  <c r="L152" i="40"/>
  <c r="O152" i="40"/>
  <c r="F152" i="40"/>
  <c r="Q152" i="40"/>
  <c r="I152" i="40"/>
  <c r="R152" i="40"/>
  <c r="G152" i="40"/>
  <c r="H152" i="40"/>
  <c r="K152" i="40"/>
  <c r="M152" i="40"/>
  <c r="C152" i="40"/>
  <c r="H143" i="52"/>
  <c r="I143" i="52"/>
  <c r="H35" i="52"/>
  <c r="I35" i="52"/>
  <c r="H86" i="52"/>
  <c r="I86" i="52"/>
  <c r="I80" i="52"/>
  <c r="H80" i="52"/>
  <c r="H91" i="52"/>
  <c r="I91" i="52"/>
  <c r="I33" i="52"/>
  <c r="H33" i="52"/>
  <c r="H87" i="52"/>
  <c r="I87" i="52"/>
  <c r="I90" i="52"/>
  <c r="H90" i="52"/>
  <c r="H29" i="52"/>
  <c r="I29" i="52"/>
  <c r="I92" i="52"/>
  <c r="H92" i="52"/>
  <c r="H149" i="52"/>
  <c r="I149" i="52"/>
  <c r="H114" i="52"/>
  <c r="I114" i="52"/>
  <c r="H85" i="52"/>
  <c r="I85" i="52"/>
  <c r="H151" i="52"/>
  <c r="I151" i="52"/>
  <c r="H154" i="52"/>
  <c r="I154" i="52"/>
  <c r="I120" i="52"/>
  <c r="H120" i="52"/>
  <c r="H77" i="52"/>
  <c r="I77" i="52"/>
  <c r="I108" i="52"/>
  <c r="H108" i="52"/>
  <c r="H65" i="52"/>
  <c r="I65" i="52"/>
  <c r="H118" i="52"/>
  <c r="I118" i="52"/>
  <c r="H42" i="52"/>
  <c r="I42" i="52"/>
  <c r="H47" i="52"/>
  <c r="I47" i="52"/>
  <c r="H155" i="52"/>
  <c r="I155" i="52"/>
  <c r="I165" i="52"/>
  <c r="H165" i="52"/>
  <c r="H44" i="52"/>
  <c r="I44" i="52"/>
  <c r="H81" i="52"/>
  <c r="I81" i="52"/>
  <c r="H74" i="52"/>
  <c r="I74" i="52"/>
  <c r="I125" i="52"/>
  <c r="H125" i="52"/>
  <c r="H97" i="52"/>
  <c r="I97" i="52"/>
  <c r="I160" i="52"/>
  <c r="H160" i="52"/>
  <c r="H122" i="52"/>
  <c r="I122" i="52"/>
  <c r="I112" i="52"/>
  <c r="H112" i="52"/>
  <c r="H129" i="52"/>
  <c r="I129" i="52"/>
  <c r="H39" i="52"/>
  <c r="I39" i="52"/>
  <c r="I72" i="52"/>
  <c r="H72" i="52"/>
  <c r="H27" i="52"/>
  <c r="I27" i="52"/>
  <c r="H142" i="52"/>
  <c r="I142" i="52"/>
  <c r="H55" i="52"/>
  <c r="I55" i="52"/>
  <c r="H93" i="52"/>
  <c r="I93" i="52"/>
  <c r="H71" i="52"/>
  <c r="I71" i="52"/>
  <c r="I144" i="52"/>
  <c r="H144" i="52"/>
  <c r="H147" i="52"/>
  <c r="I147" i="52"/>
  <c r="H61" i="52"/>
  <c r="I61" i="52"/>
  <c r="H40" i="52"/>
  <c r="I40" i="52"/>
  <c r="H83" i="52"/>
  <c r="I83" i="52"/>
  <c r="H30" i="52"/>
  <c r="I30" i="52"/>
  <c r="H98" i="52"/>
  <c r="I98" i="52"/>
  <c r="I166" i="52"/>
  <c r="H166" i="52"/>
  <c r="H51" i="52"/>
  <c r="I51" i="52"/>
  <c r="H102" i="52"/>
  <c r="I102" i="52"/>
  <c r="I73" i="52"/>
  <c r="H73" i="52"/>
  <c r="H59" i="52"/>
  <c r="I59" i="52"/>
  <c r="H105" i="52"/>
  <c r="I105" i="52"/>
  <c r="I84" i="52"/>
  <c r="H84" i="52"/>
  <c r="H141" i="52"/>
  <c r="I141" i="52"/>
  <c r="I133" i="52"/>
  <c r="H133" i="52"/>
  <c r="I109" i="52"/>
  <c r="H109" i="52"/>
  <c r="H106" i="52"/>
  <c r="I106" i="52"/>
  <c r="H79" i="52"/>
  <c r="I79" i="52"/>
  <c r="I76" i="52"/>
  <c r="H76" i="52"/>
  <c r="H103" i="52"/>
  <c r="I103" i="52"/>
  <c r="H54" i="52"/>
  <c r="I54" i="52"/>
  <c r="H127" i="52"/>
  <c r="I127" i="52"/>
  <c r="H131" i="52"/>
  <c r="I131" i="52"/>
  <c r="I100" i="52"/>
  <c r="H100" i="52"/>
  <c r="H63" i="52"/>
  <c r="I63" i="52"/>
  <c r="H34" i="52"/>
  <c r="I34" i="52"/>
  <c r="I101" i="52"/>
  <c r="H101" i="52"/>
  <c r="H113" i="52"/>
  <c r="I113" i="52"/>
  <c r="I173" i="52"/>
  <c r="H173" i="52"/>
  <c r="H146" i="52"/>
  <c r="I146" i="52"/>
  <c r="I128" i="52"/>
  <c r="H128" i="52"/>
  <c r="I140" i="52"/>
  <c r="H140" i="52"/>
  <c r="H70" i="52"/>
  <c r="I70" i="52"/>
  <c r="I136" i="52"/>
  <c r="H136" i="52"/>
  <c r="I158" i="52"/>
  <c r="H158" i="52"/>
  <c r="H78" i="52"/>
  <c r="I78" i="52"/>
  <c r="H121" i="52"/>
  <c r="I121" i="52"/>
  <c r="H69" i="52"/>
  <c r="I69" i="52"/>
  <c r="H139" i="52"/>
  <c r="I139" i="52"/>
  <c r="H169" i="52"/>
  <c r="I169" i="52"/>
  <c r="I88" i="52"/>
  <c r="H88" i="52"/>
  <c r="H119" i="52"/>
  <c r="I119" i="52"/>
  <c r="H115" i="52"/>
  <c r="I115" i="52"/>
  <c r="I134" i="52"/>
  <c r="H134" i="52"/>
  <c r="H162" i="52"/>
  <c r="I162" i="52"/>
  <c r="H62" i="52"/>
  <c r="I62" i="52"/>
  <c r="H50" i="52"/>
  <c r="I50" i="52"/>
  <c r="H99" i="52"/>
  <c r="I99" i="52"/>
  <c r="H64" i="52"/>
  <c r="I64" i="52"/>
  <c r="H53" i="52"/>
  <c r="I53" i="52"/>
  <c r="H46" i="52"/>
  <c r="I46" i="52"/>
  <c r="H150" i="52"/>
  <c r="I150" i="52"/>
  <c r="H67" i="52"/>
  <c r="I67" i="52"/>
  <c r="I164" i="52"/>
  <c r="H164" i="52"/>
  <c r="I104" i="52"/>
  <c r="H104" i="52"/>
  <c r="I152" i="52"/>
  <c r="H152" i="52"/>
  <c r="H130" i="52"/>
  <c r="I130" i="52"/>
  <c r="H66" i="52"/>
  <c r="I66" i="52"/>
  <c r="H41" i="52"/>
  <c r="I41" i="52"/>
  <c r="I89" i="52"/>
  <c r="H89" i="52"/>
  <c r="H170" i="52"/>
  <c r="I170" i="52"/>
  <c r="H28" i="52"/>
  <c r="I28" i="52"/>
  <c r="H110" i="52"/>
  <c r="I110" i="52"/>
  <c r="H57" i="52"/>
  <c r="I57" i="52"/>
  <c r="I117" i="52"/>
  <c r="H117" i="52"/>
  <c r="H58" i="52"/>
  <c r="I58" i="52"/>
  <c r="H137" i="52"/>
  <c r="I137" i="52"/>
  <c r="H60" i="52"/>
  <c r="I60" i="52"/>
  <c r="H82" i="52"/>
  <c r="I82" i="52"/>
  <c r="H43" i="52"/>
  <c r="I43" i="52"/>
  <c r="H161" i="52"/>
  <c r="I161" i="52"/>
  <c r="I145" i="52"/>
  <c r="H145" i="52"/>
  <c r="I168" i="52"/>
  <c r="H168" i="52"/>
  <c r="H171" i="52"/>
  <c r="I171" i="52"/>
  <c r="H38" i="52"/>
  <c r="I38" i="52"/>
  <c r="H45" i="52"/>
  <c r="I45" i="52"/>
  <c r="H174" i="52"/>
  <c r="I174" i="52"/>
  <c r="H138" i="52"/>
  <c r="I138" i="52"/>
  <c r="H36" i="52"/>
  <c r="I36" i="52"/>
  <c r="I96" i="52"/>
  <c r="H96" i="52"/>
  <c r="H37" i="52"/>
  <c r="I37" i="52"/>
  <c r="H135" i="52"/>
  <c r="I135" i="52"/>
  <c r="H159" i="52"/>
  <c r="I159" i="52"/>
  <c r="H111" i="52"/>
  <c r="I111" i="52"/>
  <c r="H95" i="52"/>
  <c r="I95" i="52"/>
  <c r="I94" i="52"/>
  <c r="H94" i="52"/>
  <c r="H26" i="52"/>
  <c r="I26" i="52"/>
  <c r="H163" i="52"/>
  <c r="I163" i="52"/>
  <c r="H31" i="52"/>
  <c r="I31" i="52"/>
  <c r="I156" i="52"/>
  <c r="H156" i="52"/>
  <c r="I116" i="52"/>
  <c r="H116" i="52"/>
  <c r="H75" i="52"/>
  <c r="I75" i="52"/>
  <c r="H49" i="52"/>
  <c r="I49" i="52"/>
  <c r="H167" i="52"/>
  <c r="I167" i="52"/>
  <c r="H56" i="52"/>
  <c r="I56" i="52"/>
  <c r="H123" i="52"/>
  <c r="I123" i="52"/>
  <c r="I132" i="52"/>
  <c r="H132" i="52"/>
  <c r="I157" i="52"/>
  <c r="H157" i="52"/>
  <c r="H32" i="52"/>
  <c r="I32" i="52"/>
  <c r="H107" i="52"/>
  <c r="I107" i="52"/>
  <c r="H153" i="52"/>
  <c r="I153" i="52"/>
  <c r="I124" i="52"/>
  <c r="H124" i="52"/>
  <c r="H48" i="52"/>
  <c r="I48" i="52"/>
  <c r="I126" i="52"/>
  <c r="H126" i="52"/>
  <c r="I148" i="52"/>
  <c r="H148" i="52"/>
  <c r="H68" i="52"/>
  <c r="I68" i="52"/>
  <c r="I172" i="52"/>
  <c r="H172" i="52"/>
  <c r="E91" i="52"/>
  <c r="F91" i="52"/>
  <c r="F33" i="52"/>
  <c r="E33" i="52"/>
  <c r="F120" i="52"/>
  <c r="E120" i="52"/>
  <c r="E65" i="52"/>
  <c r="F65" i="52"/>
  <c r="F125" i="52"/>
  <c r="E125" i="52"/>
  <c r="F160" i="52"/>
  <c r="E160" i="52"/>
  <c r="F122" i="52"/>
  <c r="E122" i="52"/>
  <c r="F112" i="52"/>
  <c r="E112" i="52"/>
  <c r="E129" i="52"/>
  <c r="F129" i="52"/>
  <c r="E39" i="52"/>
  <c r="F39" i="52"/>
  <c r="F72" i="52"/>
  <c r="E72" i="52"/>
  <c r="E27" i="52"/>
  <c r="F27" i="52"/>
  <c r="E142" i="52"/>
  <c r="F142" i="52"/>
  <c r="E55" i="52"/>
  <c r="F55" i="52"/>
  <c r="F93" i="52"/>
  <c r="E93" i="52"/>
  <c r="E71" i="52"/>
  <c r="F71" i="52"/>
  <c r="F144" i="52"/>
  <c r="E144" i="52"/>
  <c r="E147" i="52"/>
  <c r="F147" i="52"/>
  <c r="E61" i="52"/>
  <c r="F61" i="52"/>
  <c r="E40" i="52"/>
  <c r="F40" i="52"/>
  <c r="E83" i="52"/>
  <c r="F83" i="52"/>
  <c r="E30" i="52"/>
  <c r="F30" i="52"/>
  <c r="E98" i="52"/>
  <c r="F98" i="52"/>
  <c r="E166" i="52"/>
  <c r="F166" i="52"/>
  <c r="F92" i="52"/>
  <c r="E92" i="52"/>
  <c r="F154" i="52"/>
  <c r="E154" i="52"/>
  <c r="E155" i="52"/>
  <c r="F155" i="52"/>
  <c r="F165" i="52"/>
  <c r="E165" i="52"/>
  <c r="E44" i="52"/>
  <c r="F44" i="52"/>
  <c r="E51" i="52"/>
  <c r="F51" i="52"/>
  <c r="E102" i="52"/>
  <c r="F102" i="52"/>
  <c r="F73" i="52"/>
  <c r="E73" i="52"/>
  <c r="E59" i="52"/>
  <c r="F59" i="52"/>
  <c r="E105" i="52"/>
  <c r="F105" i="52"/>
  <c r="F84" i="52"/>
  <c r="E84" i="52"/>
  <c r="F141" i="52"/>
  <c r="E141" i="52"/>
  <c r="E133" i="52"/>
  <c r="F133" i="52"/>
  <c r="E109" i="52"/>
  <c r="F109" i="52"/>
  <c r="E106" i="52"/>
  <c r="F106" i="52"/>
  <c r="E79" i="52"/>
  <c r="F79" i="52"/>
  <c r="F76" i="52"/>
  <c r="E76" i="52"/>
  <c r="E103" i="52"/>
  <c r="F103" i="52"/>
  <c r="E54" i="52"/>
  <c r="F54" i="52"/>
  <c r="E127" i="52"/>
  <c r="F127" i="52"/>
  <c r="E131" i="52"/>
  <c r="F131" i="52"/>
  <c r="F100" i="52"/>
  <c r="E100" i="52"/>
  <c r="E63" i="52"/>
  <c r="F63" i="52"/>
  <c r="E34" i="52"/>
  <c r="F34" i="52"/>
  <c r="E101" i="52"/>
  <c r="F101" i="52"/>
  <c r="F113" i="52"/>
  <c r="E113" i="52"/>
  <c r="F173" i="52"/>
  <c r="E173" i="52"/>
  <c r="E35" i="52"/>
  <c r="F35" i="52"/>
  <c r="F80" i="52"/>
  <c r="E80" i="52"/>
  <c r="E87" i="52"/>
  <c r="F87" i="52"/>
  <c r="E149" i="52"/>
  <c r="F149" i="52"/>
  <c r="E114" i="52"/>
  <c r="F114" i="52"/>
  <c r="F108" i="52"/>
  <c r="E108" i="52"/>
  <c r="E74" i="52"/>
  <c r="F74" i="52"/>
  <c r="E146" i="52"/>
  <c r="F146" i="52"/>
  <c r="F128" i="52"/>
  <c r="E128" i="52"/>
  <c r="F140" i="52"/>
  <c r="E140" i="52"/>
  <c r="E70" i="52"/>
  <c r="F70" i="52"/>
  <c r="F136" i="52"/>
  <c r="E136" i="52"/>
  <c r="E158" i="52"/>
  <c r="F158" i="52"/>
  <c r="E78" i="52"/>
  <c r="F78" i="52"/>
  <c r="E121" i="52"/>
  <c r="F121" i="52"/>
  <c r="E69" i="52"/>
  <c r="F69" i="52"/>
  <c r="E139" i="52"/>
  <c r="F139" i="52"/>
  <c r="E169" i="52"/>
  <c r="F169" i="52"/>
  <c r="E90" i="52"/>
  <c r="F90" i="52"/>
  <c r="E29" i="52"/>
  <c r="F29" i="52"/>
  <c r="E85" i="52"/>
  <c r="F85" i="52"/>
  <c r="F118" i="52"/>
  <c r="E118" i="52"/>
  <c r="E42" i="52"/>
  <c r="F42" i="52"/>
  <c r="F88" i="52"/>
  <c r="E88" i="52"/>
  <c r="E119" i="52"/>
  <c r="F119" i="52"/>
  <c r="E115" i="52"/>
  <c r="F115" i="52"/>
  <c r="E134" i="52"/>
  <c r="F134" i="52"/>
  <c r="F162" i="52"/>
  <c r="E162" i="52"/>
  <c r="E62" i="52"/>
  <c r="F62" i="52"/>
  <c r="E50" i="52"/>
  <c r="F50" i="52"/>
  <c r="E99" i="52"/>
  <c r="F99" i="52"/>
  <c r="E64" i="52"/>
  <c r="F64" i="52"/>
  <c r="E53" i="52"/>
  <c r="F53" i="52"/>
  <c r="E46" i="52"/>
  <c r="F46" i="52"/>
  <c r="F150" i="52"/>
  <c r="E150" i="52"/>
  <c r="E67" i="52"/>
  <c r="F67" i="52"/>
  <c r="F164" i="52"/>
  <c r="E164" i="52"/>
  <c r="F104" i="52"/>
  <c r="E104" i="52"/>
  <c r="F152" i="52"/>
  <c r="E152" i="52"/>
  <c r="E130" i="52"/>
  <c r="F130" i="52"/>
  <c r="E66" i="52"/>
  <c r="F66" i="52"/>
  <c r="E41" i="52"/>
  <c r="F41" i="52"/>
  <c r="E89" i="52"/>
  <c r="F89" i="52"/>
  <c r="E170" i="52"/>
  <c r="F170" i="52"/>
  <c r="E28" i="52"/>
  <c r="F28" i="52"/>
  <c r="E110" i="52"/>
  <c r="F110" i="52"/>
  <c r="F57" i="52"/>
  <c r="E57" i="52"/>
  <c r="E117" i="52"/>
  <c r="F117" i="52"/>
  <c r="E58" i="52"/>
  <c r="F58" i="52"/>
  <c r="E137" i="52"/>
  <c r="F137" i="52"/>
  <c r="E60" i="52"/>
  <c r="F60" i="52"/>
  <c r="E143" i="52"/>
  <c r="F143" i="52"/>
  <c r="E151" i="52"/>
  <c r="F151" i="52"/>
  <c r="E77" i="52"/>
  <c r="F77" i="52"/>
  <c r="E47" i="52"/>
  <c r="F47" i="52"/>
  <c r="E81" i="52"/>
  <c r="F81" i="52"/>
  <c r="E97" i="52"/>
  <c r="F97" i="52"/>
  <c r="E82" i="52"/>
  <c r="F82" i="52"/>
  <c r="E43" i="52"/>
  <c r="F43" i="52"/>
  <c r="E161" i="52"/>
  <c r="F161" i="52"/>
  <c r="E145" i="52"/>
  <c r="F145" i="52"/>
  <c r="F168" i="52"/>
  <c r="E168" i="52"/>
  <c r="E171" i="52"/>
  <c r="F171" i="52"/>
  <c r="E38" i="52"/>
  <c r="F38" i="52"/>
  <c r="E45" i="52"/>
  <c r="F45" i="52"/>
  <c r="F174" i="52"/>
  <c r="E174" i="52"/>
  <c r="E138" i="52"/>
  <c r="F138" i="52"/>
  <c r="E36" i="52"/>
  <c r="F36" i="52"/>
  <c r="F96" i="52"/>
  <c r="E96" i="52"/>
  <c r="E37" i="52"/>
  <c r="F37" i="52"/>
  <c r="E135" i="52"/>
  <c r="F135" i="52"/>
  <c r="E159" i="52"/>
  <c r="F159" i="52"/>
  <c r="E111" i="52"/>
  <c r="F111" i="52"/>
  <c r="E95" i="52"/>
  <c r="F95" i="52"/>
  <c r="E94" i="52"/>
  <c r="F94" i="52"/>
  <c r="E26" i="52"/>
  <c r="F26" i="52"/>
  <c r="E163" i="52"/>
  <c r="F163" i="52"/>
  <c r="E31" i="52"/>
  <c r="F31" i="52"/>
  <c r="E86" i="52"/>
  <c r="F86" i="52"/>
  <c r="F156" i="52"/>
  <c r="E156" i="52"/>
  <c r="F116" i="52"/>
  <c r="E116" i="52"/>
  <c r="E75" i="52"/>
  <c r="F75" i="52"/>
  <c r="E49" i="52"/>
  <c r="F49" i="52"/>
  <c r="E167" i="52"/>
  <c r="F167" i="52"/>
  <c r="E56" i="52"/>
  <c r="F56" i="52"/>
  <c r="E123" i="52"/>
  <c r="F123" i="52"/>
  <c r="F132" i="52"/>
  <c r="E132" i="52"/>
  <c r="E157" i="52"/>
  <c r="F157" i="52"/>
  <c r="E32" i="52"/>
  <c r="F32" i="52"/>
  <c r="E107" i="52"/>
  <c r="F107" i="52"/>
  <c r="F153" i="52"/>
  <c r="E153" i="52"/>
  <c r="F124" i="52"/>
  <c r="E124" i="52"/>
  <c r="E48" i="52"/>
  <c r="F48" i="52"/>
  <c r="E126" i="52"/>
  <c r="F126" i="52"/>
  <c r="F148" i="52"/>
  <c r="E148" i="52"/>
  <c r="E68" i="52"/>
  <c r="F68" i="52"/>
  <c r="F172" i="52"/>
  <c r="E172" i="52"/>
  <c r="F25" i="52"/>
  <c r="H25" i="52"/>
  <c r="E25" i="52"/>
  <c r="B52" i="52"/>
  <c r="D52" i="52"/>
  <c r="G13" i="51"/>
  <c r="I17" i="51"/>
  <c r="F19" i="51"/>
  <c r="J17" i="51"/>
  <c r="I15" i="51"/>
  <c r="J15" i="51"/>
  <c r="H17" i="51"/>
  <c r="G17" i="51"/>
  <c r="E19" i="51"/>
  <c r="D13" i="51"/>
  <c r="F15" i="51"/>
  <c r="J21" i="51"/>
  <c r="J19" i="51"/>
  <c r="G19" i="51"/>
  <c r="D21" i="51"/>
  <c r="I13" i="51"/>
  <c r="F17" i="51"/>
  <c r="G21" i="51"/>
  <c r="E13" i="51"/>
  <c r="J13" i="51"/>
  <c r="I19" i="51"/>
  <c r="H19" i="51"/>
  <c r="G15" i="51"/>
  <c r="E21" i="51"/>
  <c r="H13" i="51"/>
  <c r="E15" i="51"/>
  <c r="D15" i="51"/>
  <c r="I21" i="51"/>
  <c r="H21" i="51"/>
  <c r="F13" i="51"/>
  <c r="E17" i="51"/>
  <c r="D17" i="51"/>
  <c r="H15" i="51"/>
  <c r="F21" i="51"/>
  <c r="D19" i="51"/>
  <c r="N10" i="9"/>
  <c r="N8" i="9"/>
  <c r="N6" i="9"/>
  <c r="N18" i="9"/>
  <c r="N16" i="9"/>
  <c r="N14" i="9"/>
  <c r="N12" i="9"/>
  <c r="N33" i="9"/>
  <c r="N31" i="9"/>
  <c r="N29" i="9"/>
  <c r="N27" i="9"/>
  <c r="N25" i="9"/>
  <c r="T11" i="9"/>
  <c r="K5" i="9"/>
  <c r="K20" i="9"/>
  <c r="W22" i="9"/>
  <c r="N11" i="9"/>
  <c r="T20" i="9"/>
  <c r="W21" i="9"/>
  <c r="N9" i="9"/>
  <c r="N7" i="9"/>
  <c r="N19" i="9"/>
  <c r="N17" i="9"/>
  <c r="N15" i="9"/>
  <c r="N13" i="9"/>
  <c r="N32" i="9"/>
  <c r="N30" i="9"/>
  <c r="N28" i="9"/>
  <c r="N26" i="9"/>
  <c r="N5" i="9"/>
  <c r="N20" i="9"/>
  <c r="T10" i="9"/>
  <c r="T9" i="9"/>
  <c r="T8" i="9"/>
  <c r="T6" i="9"/>
  <c r="T18" i="9"/>
  <c r="T17" i="9"/>
  <c r="T16" i="9"/>
  <c r="T14" i="9"/>
  <c r="T13" i="9"/>
  <c r="T12" i="9"/>
  <c r="T33" i="9"/>
  <c r="T32" i="9"/>
  <c r="T30" i="9"/>
  <c r="T29" i="9"/>
  <c r="T28" i="9"/>
  <c r="T26" i="9"/>
  <c r="T25" i="9"/>
  <c r="T22" i="9"/>
  <c r="T21" i="9"/>
  <c r="Q22" i="9"/>
  <c r="T7" i="9"/>
  <c r="T19" i="9"/>
  <c r="T15" i="9"/>
  <c r="T31" i="9"/>
  <c r="T27" i="9"/>
  <c r="T24" i="9"/>
  <c r="T23" i="9"/>
  <c r="Q23" i="9"/>
  <c r="H10" i="9"/>
  <c r="H9" i="9"/>
  <c r="H8" i="9"/>
  <c r="H7" i="9"/>
  <c r="H6" i="9"/>
  <c r="H19" i="9"/>
  <c r="H18" i="9"/>
  <c r="H17" i="9"/>
  <c r="H16" i="9"/>
  <c r="H15" i="9"/>
  <c r="H14" i="9"/>
  <c r="H13" i="9"/>
  <c r="H12" i="9"/>
  <c r="H33" i="9"/>
  <c r="H32" i="9"/>
  <c r="H31" i="9"/>
  <c r="H30" i="9"/>
  <c r="H29" i="9"/>
  <c r="H28" i="9"/>
  <c r="H27" i="9"/>
  <c r="H26" i="9"/>
  <c r="H25" i="9"/>
  <c r="H24" i="9"/>
  <c r="H23" i="9"/>
  <c r="H22" i="9"/>
  <c r="H21" i="9"/>
  <c r="K27" i="9"/>
  <c r="K26" i="9"/>
  <c r="K15" i="9"/>
  <c r="K11" i="9"/>
  <c r="N24" i="9"/>
  <c r="N23" i="9"/>
  <c r="N22" i="9"/>
  <c r="N21" i="9"/>
  <c r="W9" i="9"/>
  <c r="W7" i="9"/>
  <c r="W18" i="9"/>
  <c r="W16" i="9"/>
  <c r="W14" i="9"/>
  <c r="W12" i="9"/>
  <c r="W33" i="9"/>
  <c r="W31" i="9"/>
  <c r="W29" i="9"/>
  <c r="W27" i="9"/>
  <c r="W26" i="9"/>
  <c r="W25" i="9"/>
  <c r="W24" i="9"/>
  <c r="W23" i="9"/>
  <c r="W10" i="9"/>
  <c r="W8" i="9"/>
  <c r="W6" i="9"/>
  <c r="W19" i="9"/>
  <c r="W17" i="9"/>
  <c r="W15" i="9"/>
  <c r="W13" i="9"/>
  <c r="W32" i="9"/>
  <c r="W30" i="9"/>
  <c r="W28" i="9"/>
  <c r="W5" i="9"/>
  <c r="W11" i="9"/>
  <c r="W20" i="9"/>
  <c r="Q9" i="9"/>
  <c r="Q6" i="9"/>
  <c r="Q19" i="9"/>
  <c r="Q16" i="9"/>
  <c r="Q13" i="9"/>
  <c r="Q33" i="9"/>
  <c r="Q30" i="9"/>
  <c r="Q27" i="9"/>
  <c r="Q5" i="9"/>
  <c r="Q10" i="9"/>
  <c r="Q7" i="9"/>
  <c r="Q17" i="9"/>
  <c r="Q14" i="9"/>
  <c r="Q31" i="9"/>
  <c r="Q28" i="9"/>
  <c r="Q25" i="9"/>
  <c r="Q24" i="9"/>
  <c r="Q21" i="9"/>
  <c r="Q8" i="9"/>
  <c r="Q18" i="9"/>
  <c r="Q15" i="9"/>
  <c r="Q12" i="9"/>
  <c r="Q32" i="9"/>
  <c r="Q29" i="9"/>
  <c r="Q26" i="9"/>
  <c r="Q11" i="9"/>
  <c r="Q20" i="9"/>
  <c r="K10" i="9"/>
  <c r="K9" i="9"/>
  <c r="K8" i="9"/>
  <c r="K7" i="9"/>
  <c r="K6" i="9"/>
  <c r="K19" i="9"/>
  <c r="K18" i="9"/>
  <c r="K17" i="9"/>
  <c r="K16" i="9"/>
  <c r="K14" i="9"/>
  <c r="K13" i="9"/>
  <c r="K12" i="9"/>
  <c r="K33" i="9"/>
  <c r="K32" i="9"/>
  <c r="K31" i="9"/>
  <c r="K30" i="9"/>
  <c r="K29" i="9"/>
  <c r="K28" i="9"/>
  <c r="K25" i="9"/>
  <c r="K24" i="9"/>
  <c r="K23" i="9"/>
  <c r="K22" i="9"/>
  <c r="K21" i="9"/>
  <c r="H5" i="9"/>
  <c r="H11" i="9"/>
  <c r="H20"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H52" i="52" l="1"/>
  <c r="H15" i="52" s="1"/>
  <c r="I52" i="52"/>
  <c r="E52" i="52"/>
  <c r="E16" i="52" s="1"/>
  <c r="F52" i="52"/>
  <c r="I12" i="51"/>
  <c r="I16" i="51" s="1"/>
  <c r="H12" i="51"/>
  <c r="H14" i="51" s="1"/>
  <c r="J12" i="51"/>
  <c r="J20" i="51" s="1"/>
  <c r="G12" i="51"/>
  <c r="G20" i="51" s="1"/>
  <c r="E12" i="51"/>
  <c r="E16" i="51" s="1"/>
  <c r="F12" i="51"/>
  <c r="F20" i="51" s="1"/>
  <c r="D12" i="51"/>
  <c r="D18" i="51" s="1"/>
  <c r="AF183" i="8"/>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S32" i="8"/>
  <c r="R32" i="8"/>
  <c r="Q32" i="8"/>
  <c r="P32" i="8"/>
  <c r="O32" i="8"/>
  <c r="N32" i="8"/>
  <c r="I32" i="8"/>
  <c r="H32" i="8"/>
  <c r="G32" i="8"/>
  <c r="F32" i="8"/>
  <c r="T31" i="8"/>
  <c r="S31" i="8"/>
  <c r="Z31" i="8" s="1"/>
  <c r="R31" i="8"/>
  <c r="Q31" i="8"/>
  <c r="P31" i="8"/>
  <c r="O31" i="8"/>
  <c r="N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S28" i="8"/>
  <c r="R28" i="8"/>
  <c r="Q28" i="8"/>
  <c r="P28" i="8"/>
  <c r="O28" i="8"/>
  <c r="N28" i="8"/>
  <c r="I28" i="8"/>
  <c r="H28" i="8"/>
  <c r="G28" i="8"/>
  <c r="F28" i="8"/>
  <c r="T27" i="8"/>
  <c r="S27" i="8"/>
  <c r="R27" i="8"/>
  <c r="Q27" i="8"/>
  <c r="P27" i="8"/>
  <c r="O27" i="8"/>
  <c r="AD27" i="8" s="1"/>
  <c r="N27" i="8"/>
  <c r="Z27" i="8"/>
  <c r="I27" i="8"/>
  <c r="H27" i="8"/>
  <c r="G27" i="8"/>
  <c r="F27" i="8"/>
  <c r="T26" i="8"/>
  <c r="AB26" i="8" s="1"/>
  <c r="S26" i="8"/>
  <c r="Z26" i="8" s="1"/>
  <c r="R26" i="8"/>
  <c r="Q26" i="8"/>
  <c r="P26" i="8"/>
  <c r="O26" i="8"/>
  <c r="N26" i="8"/>
  <c r="I26" i="8"/>
  <c r="H26" i="8"/>
  <c r="G26" i="8"/>
  <c r="F26" i="8"/>
  <c r="T25" i="8"/>
  <c r="AB25" i="8" s="1"/>
  <c r="S25" i="8"/>
  <c r="Y25" i="8" s="1"/>
  <c r="R25" i="8"/>
  <c r="Q25" i="8"/>
  <c r="P25" i="8"/>
  <c r="O25" i="8"/>
  <c r="N25" i="8"/>
  <c r="I25" i="8"/>
  <c r="H25" i="8"/>
  <c r="G25" i="8"/>
  <c r="F25" i="8"/>
  <c r="T24" i="8"/>
  <c r="S24" i="8"/>
  <c r="R24" i="8"/>
  <c r="Q24" i="8"/>
  <c r="P24" i="8"/>
  <c r="O24" i="8"/>
  <c r="N24" i="8"/>
  <c r="I24" i="8"/>
  <c r="H24" i="8"/>
  <c r="G24" i="8"/>
  <c r="F24" i="8"/>
  <c r="T23" i="8"/>
  <c r="S23" i="8"/>
  <c r="R23" i="8"/>
  <c r="Q23" i="8"/>
  <c r="P23" i="8"/>
  <c r="O23" i="8"/>
  <c r="N23" i="8"/>
  <c r="AB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S20" i="8"/>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S16" i="8"/>
  <c r="R16" i="8"/>
  <c r="Q16" i="8"/>
  <c r="P16" i="8"/>
  <c r="O16" i="8"/>
  <c r="N16" i="8"/>
  <c r="I16" i="8"/>
  <c r="H16" i="8"/>
  <c r="G16" i="8"/>
  <c r="F16" i="8"/>
  <c r="T15" i="8"/>
  <c r="S15" i="8"/>
  <c r="Z15" i="8" s="1"/>
  <c r="R15" i="8"/>
  <c r="Q15" i="8"/>
  <c r="P15" i="8"/>
  <c r="O15" i="8"/>
  <c r="N15" i="8"/>
  <c r="I15" i="8"/>
  <c r="H15" i="8"/>
  <c r="G15" i="8"/>
  <c r="F15" i="8"/>
  <c r="T14" i="8"/>
  <c r="AB14" i="8" s="1"/>
  <c r="S14" i="8"/>
  <c r="R14" i="8"/>
  <c r="Q14" i="8"/>
  <c r="P14" i="8"/>
  <c r="O14" i="8"/>
  <c r="N14" i="8"/>
  <c r="AC14" i="8" s="1"/>
  <c r="I14" i="8"/>
  <c r="H14" i="8"/>
  <c r="G14" i="8"/>
  <c r="F14" i="8"/>
  <c r="T13" i="8"/>
  <c r="AB13" i="8" s="1"/>
  <c r="S13" i="8"/>
  <c r="R13" i="8"/>
  <c r="Q13" i="8"/>
  <c r="P13" i="8"/>
  <c r="O13" i="8"/>
  <c r="N13" i="8"/>
  <c r="I13" i="8"/>
  <c r="H13" i="8"/>
  <c r="G13" i="8"/>
  <c r="F13" i="8"/>
  <c r="T12" i="8"/>
  <c r="S12" i="8"/>
  <c r="Y12" i="8" s="1"/>
  <c r="R12" i="8"/>
  <c r="Q12" i="8"/>
  <c r="P12" i="8"/>
  <c r="AE12" i="8" s="1"/>
  <c r="O12" i="8"/>
  <c r="N12" i="8"/>
  <c r="AC12" i="8" s="1"/>
  <c r="I12" i="8"/>
  <c r="H12" i="8"/>
  <c r="G12" i="8"/>
  <c r="F12" i="8"/>
  <c r="T11" i="8"/>
  <c r="S11" i="8"/>
  <c r="R11" i="8"/>
  <c r="Q11" i="8"/>
  <c r="P11" i="8"/>
  <c r="O11" i="8"/>
  <c r="AD11" i="8" s="1"/>
  <c r="N11" i="8"/>
  <c r="I11" i="8"/>
  <c r="H11" i="8"/>
  <c r="G11" i="8"/>
  <c r="F11" i="8"/>
  <c r="T10" i="8"/>
  <c r="AB10" i="8" s="1"/>
  <c r="S10" i="8"/>
  <c r="Y10" i="8" s="1"/>
  <c r="R10" i="8"/>
  <c r="Q10" i="8"/>
  <c r="P10" i="8"/>
  <c r="O10" i="8"/>
  <c r="N10" i="8"/>
  <c r="I10" i="8"/>
  <c r="H10" i="8"/>
  <c r="G10" i="8"/>
  <c r="F10" i="8"/>
  <c r="T9" i="8"/>
  <c r="AB9" i="8" s="1"/>
  <c r="S9" i="8"/>
  <c r="Z9" i="8" s="1"/>
  <c r="R9" i="8"/>
  <c r="Q9" i="8"/>
  <c r="P9" i="8"/>
  <c r="O9" i="8"/>
  <c r="AD9" i="8" s="1"/>
  <c r="N9" i="8"/>
  <c r="I9" i="8"/>
  <c r="H9" i="8"/>
  <c r="G9" i="8"/>
  <c r="F9" i="8"/>
  <c r="T8" i="8"/>
  <c r="S8" i="8"/>
  <c r="R8" i="8"/>
  <c r="Q8" i="8"/>
  <c r="P8" i="8"/>
  <c r="O8" i="8"/>
  <c r="N8" i="8"/>
  <c r="I8" i="8"/>
  <c r="H8" i="8"/>
  <c r="G8" i="8"/>
  <c r="F8" i="8"/>
  <c r="T7" i="8"/>
  <c r="S7" i="8"/>
  <c r="AA7" i="8" s="1"/>
  <c r="R7" i="8"/>
  <c r="Q7" i="8"/>
  <c r="P7" i="8"/>
  <c r="O7" i="8"/>
  <c r="N7" i="8"/>
  <c r="AC7" i="8" s="1"/>
  <c r="Y7" i="8"/>
  <c r="I7" i="8"/>
  <c r="H7" i="8"/>
  <c r="G7" i="8"/>
  <c r="F7" i="8"/>
  <c r="Z6" i="8"/>
  <c r="T6" i="8"/>
  <c r="AB6" i="8" s="1"/>
  <c r="S6" i="8"/>
  <c r="R6" i="8"/>
  <c r="Q6" i="8"/>
  <c r="P6" i="8"/>
  <c r="O6" i="8"/>
  <c r="N6" i="8"/>
  <c r="AC6" i="8" s="1"/>
  <c r="Y6" i="8"/>
  <c r="I6" i="8"/>
  <c r="H6" i="8"/>
  <c r="G6" i="8"/>
  <c r="F6" i="8"/>
  <c r="T5" i="8"/>
  <c r="S5" i="8"/>
  <c r="Z5" i="8" s="1"/>
  <c r="R5" i="8"/>
  <c r="Q5" i="8"/>
  <c r="P5" i="8"/>
  <c r="O5" i="8"/>
  <c r="N5" i="8"/>
  <c r="I5" i="8"/>
  <c r="H5" i="8"/>
  <c r="G5" i="8"/>
  <c r="F5" i="8"/>
  <c r="E19" i="52" l="1"/>
  <c r="E22" i="52"/>
  <c r="E15" i="52"/>
  <c r="E13" i="52"/>
  <c r="E20" i="52"/>
  <c r="E21" i="52"/>
  <c r="E18" i="52"/>
  <c r="E14" i="52"/>
  <c r="E17" i="52"/>
  <c r="H22" i="51"/>
  <c r="H16" i="51"/>
  <c r="H17" i="52"/>
  <c r="H19" i="52"/>
  <c r="H20" i="52"/>
  <c r="H18" i="51"/>
  <c r="H18" i="52"/>
  <c r="H21" i="52"/>
  <c r="H13" i="52"/>
  <c r="H14" i="52"/>
  <c r="H16" i="52"/>
  <c r="H22" i="52"/>
  <c r="H20" i="51"/>
  <c r="J16" i="51"/>
  <c r="J18" i="51"/>
  <c r="G14" i="51"/>
  <c r="J22" i="51"/>
  <c r="G16" i="51"/>
  <c r="E18" i="51"/>
  <c r="J14" i="51"/>
  <c r="G18" i="51"/>
  <c r="G22" i="51"/>
  <c r="I22" i="51"/>
  <c r="I14" i="51"/>
  <c r="E20" i="51"/>
  <c r="I18" i="51"/>
  <c r="I20" i="51"/>
  <c r="F16" i="51"/>
  <c r="F14" i="51"/>
  <c r="F18" i="51"/>
  <c r="F22" i="51"/>
  <c r="E22" i="51"/>
  <c r="E14" i="51"/>
  <c r="D20" i="51"/>
  <c r="D14" i="51"/>
  <c r="D22" i="51"/>
  <c r="D16" i="51"/>
  <c r="AF8" i="8"/>
  <c r="AF12" i="8"/>
  <c r="AE28" i="8"/>
  <c r="Z7" i="8"/>
  <c r="AA26" i="8"/>
  <c r="AE26" i="8"/>
  <c r="AD31" i="8"/>
  <c r="AC10" i="8"/>
  <c r="AF16" i="8"/>
  <c r="AE11" i="8"/>
  <c r="AD20" i="8"/>
  <c r="AD10" i="8"/>
  <c r="AD14" i="8"/>
  <c r="AE7" i="8"/>
  <c r="AD8" i="8"/>
  <c r="AE9" i="8"/>
  <c r="Y14" i="8"/>
  <c r="AF24" i="8"/>
  <c r="Y26" i="8"/>
  <c r="AE31" i="8"/>
  <c r="AE15" i="8"/>
  <c r="AF20" i="8"/>
  <c r="AF23" i="8"/>
  <c r="AC26" i="8"/>
  <c r="Y11" i="8"/>
  <c r="AC11" i="8"/>
  <c r="AE23" i="8"/>
  <c r="AD30" i="8"/>
  <c r="AF32" i="8"/>
  <c r="Z10" i="8"/>
  <c r="AF28" i="8"/>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E12" i="52" l="1"/>
  <c r="F19" i="52" s="1"/>
  <c r="H12" i="52"/>
  <c r="I21" i="52" s="1"/>
  <c r="F15" i="52" l="1"/>
  <c r="F21" i="52"/>
  <c r="F18" i="52"/>
  <c r="F22" i="52"/>
  <c r="F20" i="52"/>
  <c r="F16" i="52"/>
  <c r="F17" i="52"/>
  <c r="F14" i="52"/>
  <c r="F13" i="52"/>
  <c r="I14" i="52"/>
  <c r="I16" i="52"/>
  <c r="I18" i="52"/>
  <c r="I13" i="52"/>
  <c r="I22" i="52"/>
  <c r="I17" i="52"/>
  <c r="I15" i="52"/>
  <c r="I19" i="52"/>
  <c r="I20" i="52"/>
  <c r="E176" i="23"/>
  <c r="B39" i="24"/>
  <c r="E119" i="17"/>
  <c r="E80" i="18"/>
  <c r="E135" i="32"/>
  <c r="E78" i="32"/>
  <c r="E50" i="21"/>
  <c r="E55" i="17"/>
  <c r="E74" i="18"/>
  <c r="B163" i="14"/>
  <c r="E144" i="21"/>
  <c r="B124" i="24"/>
  <c r="B38" i="24"/>
  <c r="E163" i="22"/>
  <c r="E141" i="19"/>
  <c r="B138" i="26"/>
  <c r="B141" i="24"/>
  <c r="E89" i="22"/>
  <c r="E169" i="21"/>
  <c r="E129" i="23"/>
  <c r="E106" i="19"/>
  <c r="B47" i="26"/>
  <c r="E12" i="22"/>
  <c r="B39" i="14"/>
  <c r="E122" i="23"/>
  <c r="B171" i="24"/>
  <c r="E59" i="17"/>
  <c r="E99" i="17"/>
  <c r="B114" i="24"/>
  <c r="E32" i="23"/>
  <c r="E55" i="21"/>
  <c r="E137" i="21"/>
  <c r="E141" i="18"/>
  <c r="E136" i="20"/>
  <c r="E154" i="17"/>
  <c r="E119" i="32"/>
  <c r="E121" i="22"/>
  <c r="B71" i="24"/>
  <c r="E191" i="21"/>
  <c r="B114" i="26"/>
  <c r="E120" i="23"/>
  <c r="E126" i="20"/>
  <c r="B50" i="24"/>
  <c r="E146" i="22"/>
  <c r="E81" i="17"/>
  <c r="B129" i="14"/>
  <c r="E61" i="21"/>
  <c r="E23" i="21"/>
  <c r="E166" i="20"/>
  <c r="E189" i="23"/>
  <c r="E92" i="23"/>
  <c r="B108" i="14"/>
  <c r="B70" i="24"/>
  <c r="E190" i="21"/>
  <c r="E107" i="20"/>
  <c r="E33" i="19"/>
  <c r="E115" i="21"/>
  <c r="E169" i="20"/>
  <c r="B40" i="14"/>
  <c r="E139" i="20"/>
  <c r="E103" i="17"/>
  <c r="E152" i="21"/>
  <c r="E159" i="17"/>
  <c r="B29" i="26"/>
  <c r="E106" i="21"/>
  <c r="B89" i="26"/>
  <c r="E177" i="21"/>
  <c r="E39" i="21"/>
  <c r="E31" i="17"/>
  <c r="B112" i="14"/>
  <c r="B113" i="14"/>
  <c r="E156" i="20"/>
  <c r="B78" i="14"/>
  <c r="B40" i="24"/>
  <c r="B27" i="26"/>
  <c r="E142" i="19"/>
  <c r="B119" i="24"/>
  <c r="E147" i="19"/>
  <c r="B159" i="24"/>
  <c r="B155" i="24"/>
  <c r="B111" i="24"/>
  <c r="E172" i="22"/>
  <c r="B135" i="24"/>
  <c r="E81" i="19"/>
  <c r="E168" i="23"/>
  <c r="E122" i="32"/>
  <c r="E25" i="22"/>
  <c r="E157" i="17"/>
  <c r="E50" i="18"/>
  <c r="E67" i="18"/>
  <c r="E77" i="18"/>
  <c r="E130" i="19"/>
  <c r="B43" i="14"/>
  <c r="B48" i="26"/>
  <c r="E176" i="17"/>
  <c r="E47" i="17"/>
  <c r="B33" i="26"/>
  <c r="B65" i="24"/>
  <c r="E138" i="19"/>
  <c r="E127" i="23"/>
  <c r="E108" i="21"/>
  <c r="E135" i="21"/>
  <c r="E27" i="23"/>
  <c r="E40" i="20"/>
  <c r="E152" i="22"/>
  <c r="E134" i="21"/>
  <c r="E64" i="18"/>
  <c r="E171" i="17"/>
  <c r="E111" i="23"/>
  <c r="B68" i="26"/>
  <c r="E45" i="20"/>
  <c r="B125" i="14"/>
  <c r="E127" i="32"/>
  <c r="E174" i="19"/>
  <c r="E103" i="22"/>
  <c r="E116" i="21"/>
  <c r="E163" i="21"/>
  <c r="E149" i="21"/>
  <c r="E54" i="20"/>
  <c r="E103" i="21"/>
  <c r="E169" i="19"/>
  <c r="B24" i="14"/>
  <c r="E98" i="19"/>
  <c r="E43" i="17"/>
  <c r="E164" i="19"/>
  <c r="E172" i="23"/>
  <c r="E18" i="17"/>
  <c r="B106" i="26"/>
  <c r="B85" i="24"/>
  <c r="E106" i="18"/>
  <c r="E181" i="17"/>
  <c r="B118" i="26"/>
  <c r="E136" i="19"/>
  <c r="B65" i="14"/>
  <c r="E168" i="21"/>
  <c r="B160" i="14"/>
  <c r="B48" i="14"/>
  <c r="E121" i="23"/>
  <c r="B122" i="26"/>
  <c r="E16" i="22"/>
  <c r="B144" i="24"/>
  <c r="E165" i="17"/>
  <c r="E76" i="32"/>
  <c r="E144" i="22"/>
  <c r="E138" i="23"/>
  <c r="E51" i="18"/>
  <c r="B88" i="14"/>
  <c r="E23" i="18"/>
  <c r="E46" i="20"/>
  <c r="E60" i="21"/>
  <c r="E121" i="20"/>
  <c r="E168" i="17"/>
  <c r="E181" i="18"/>
  <c r="E178" i="20"/>
  <c r="E15" i="22"/>
  <c r="E31" i="20"/>
  <c r="E35" i="17"/>
  <c r="E87" i="17"/>
  <c r="E116" i="22"/>
  <c r="B68" i="24"/>
  <c r="E96" i="32"/>
  <c r="E122" i="19"/>
  <c r="E162" i="19"/>
  <c r="E177" i="23"/>
  <c r="E99" i="22"/>
  <c r="E34" i="19"/>
  <c r="B45" i="24"/>
  <c r="E88" i="19"/>
  <c r="E180" i="32"/>
  <c r="E132" i="20"/>
  <c r="E145" i="18"/>
  <c r="B162" i="26"/>
  <c r="E22" i="17"/>
  <c r="E82" i="20"/>
  <c r="E112" i="21"/>
  <c r="B78" i="26"/>
  <c r="E120" i="21"/>
  <c r="E148" i="18"/>
  <c r="E165" i="21"/>
  <c r="E18" i="32"/>
  <c r="E173" i="23"/>
  <c r="E90" i="20"/>
  <c r="E55" i="19"/>
  <c r="E153" i="20"/>
  <c r="B63" i="26"/>
  <c r="E81" i="32"/>
  <c r="E74" i="21"/>
  <c r="E48" i="18"/>
  <c r="E128" i="23"/>
  <c r="E49" i="19"/>
  <c r="E121" i="21"/>
  <c r="E71" i="17"/>
  <c r="B132" i="26"/>
  <c r="B61" i="14"/>
  <c r="E160" i="32"/>
  <c r="E167" i="18"/>
  <c r="E53" i="17"/>
  <c r="E133" i="32"/>
  <c r="B105" i="14"/>
  <c r="E154" i="23"/>
  <c r="E145" i="21"/>
  <c r="E97" i="22"/>
  <c r="E15" i="18"/>
  <c r="B66" i="24"/>
  <c r="E70" i="22"/>
  <c r="E174" i="21"/>
  <c r="E16" i="19"/>
  <c r="E19" i="17"/>
  <c r="E55" i="23"/>
  <c r="E85" i="22"/>
  <c r="E103" i="32"/>
  <c r="E127" i="19"/>
  <c r="E91" i="32"/>
  <c r="E67" i="21"/>
  <c r="E165" i="19"/>
  <c r="E55" i="22"/>
  <c r="E37" i="20"/>
  <c r="E20" i="19"/>
  <c r="B139" i="26"/>
  <c r="E93" i="17"/>
  <c r="E95" i="32"/>
  <c r="E105" i="19"/>
  <c r="E118" i="23"/>
  <c r="E122" i="20"/>
  <c r="E192" i="21"/>
  <c r="E30" i="18"/>
  <c r="E28" i="18"/>
  <c r="E117" i="22"/>
  <c r="B149" i="14"/>
  <c r="E116" i="32"/>
  <c r="B35" i="14"/>
  <c r="B83" i="14"/>
  <c r="B156" i="14"/>
  <c r="E156" i="17"/>
  <c r="E94" i="19"/>
  <c r="E124" i="20"/>
  <c r="B168" i="26"/>
  <c r="B123" i="26"/>
  <c r="E112" i="20"/>
  <c r="E62" i="23"/>
  <c r="E97" i="17"/>
  <c r="E189" i="19"/>
  <c r="E80" i="17"/>
  <c r="E87" i="32"/>
  <c r="E118" i="20"/>
  <c r="E123" i="21"/>
  <c r="E27" i="21"/>
  <c r="E55" i="18"/>
  <c r="E130" i="23"/>
  <c r="E33" i="23"/>
  <c r="E17" i="32"/>
  <c r="B102" i="14"/>
  <c r="B47" i="14"/>
  <c r="E109" i="22"/>
  <c r="E177" i="19"/>
  <c r="B138" i="14"/>
  <c r="E168" i="19"/>
  <c r="E43" i="32"/>
  <c r="E110" i="23"/>
  <c r="E18" i="21"/>
  <c r="E57" i="23"/>
  <c r="E23" i="22"/>
  <c r="B119" i="14"/>
  <c r="E186" i="22"/>
  <c r="E24" i="32"/>
  <c r="E119" i="19"/>
  <c r="E144" i="17"/>
  <c r="B149" i="26"/>
  <c r="E152" i="32"/>
  <c r="E44" i="19"/>
  <c r="B27" i="14"/>
  <c r="E192" i="18"/>
  <c r="B144" i="14"/>
  <c r="E48" i="17"/>
  <c r="E106" i="22"/>
  <c r="E95" i="22"/>
  <c r="E61" i="18"/>
  <c r="B73" i="26"/>
  <c r="E142" i="21"/>
  <c r="E17" i="18"/>
  <c r="E101" i="19"/>
  <c r="E31" i="22"/>
  <c r="E146" i="20"/>
  <c r="E52" i="32"/>
  <c r="E52" i="21"/>
  <c r="E69" i="17"/>
  <c r="B135" i="14"/>
  <c r="B22" i="14"/>
  <c r="E93" i="21"/>
  <c r="E26" i="20"/>
  <c r="E48" i="19"/>
  <c r="E156" i="22"/>
  <c r="E49" i="32"/>
  <c r="E14" i="32"/>
  <c r="E107" i="21"/>
  <c r="E155" i="19"/>
  <c r="B86" i="14"/>
  <c r="B59" i="26"/>
  <c r="E173" i="22"/>
  <c r="B143" i="14"/>
  <c r="E73" i="23"/>
  <c r="E151" i="18"/>
  <c r="E85" i="19"/>
  <c r="E14" i="18"/>
  <c r="E86" i="17"/>
  <c r="B164" i="14"/>
  <c r="E136" i="23"/>
  <c r="E90" i="23"/>
  <c r="B35" i="24"/>
  <c r="B31" i="26"/>
  <c r="E176" i="19"/>
  <c r="E189" i="32"/>
  <c r="E32" i="18"/>
  <c r="E75" i="20"/>
  <c r="B18" i="14"/>
  <c r="E61" i="20"/>
  <c r="B141" i="14"/>
  <c r="E129" i="18"/>
  <c r="E54" i="17"/>
  <c r="B166" i="14"/>
  <c r="E174" i="22"/>
  <c r="E37" i="18"/>
  <c r="B93" i="26"/>
  <c r="E119" i="22"/>
  <c r="E72" i="19"/>
  <c r="E69" i="32"/>
  <c r="B120" i="26"/>
  <c r="E91" i="21"/>
  <c r="E158" i="23"/>
  <c r="E85" i="21"/>
  <c r="E75" i="22"/>
  <c r="B55" i="14"/>
  <c r="B73" i="24"/>
  <c r="E65" i="18"/>
  <c r="E128" i="32"/>
  <c r="E145" i="22"/>
  <c r="E53" i="18"/>
  <c r="E151" i="23"/>
  <c r="E99" i="18"/>
  <c r="B117" i="14"/>
  <c r="E59" i="22"/>
  <c r="E104" i="32"/>
  <c r="B81" i="14"/>
  <c r="E86" i="23"/>
  <c r="B149" i="24"/>
  <c r="E41" i="20"/>
  <c r="E91" i="17"/>
  <c r="E174" i="20"/>
  <c r="B56" i="26"/>
  <c r="E73" i="32"/>
  <c r="E48" i="20"/>
  <c r="E172" i="32"/>
  <c r="E61" i="23"/>
  <c r="E134" i="20"/>
  <c r="B46" i="14"/>
  <c r="E45" i="23"/>
  <c r="E152" i="17"/>
  <c r="E159" i="21"/>
  <c r="E140" i="19"/>
  <c r="E29" i="32"/>
  <c r="E74" i="17"/>
  <c r="B75" i="14"/>
  <c r="E132" i="32"/>
  <c r="B56" i="14"/>
  <c r="B82" i="14"/>
  <c r="E28" i="32"/>
  <c r="E73" i="21"/>
  <c r="B150" i="26"/>
  <c r="E163" i="23"/>
  <c r="B107" i="26"/>
  <c r="B94" i="14"/>
  <c r="B57" i="26"/>
  <c r="E39" i="17"/>
  <c r="B97" i="14"/>
  <c r="B83" i="26"/>
  <c r="E139" i="22"/>
  <c r="B67" i="14"/>
  <c r="E90" i="22"/>
  <c r="E91" i="18"/>
  <c r="E155" i="18"/>
  <c r="E68" i="20"/>
  <c r="E167" i="20"/>
  <c r="E133" i="17"/>
  <c r="E125" i="20"/>
  <c r="E151" i="21"/>
  <c r="E105" i="32"/>
  <c r="B74" i="24"/>
  <c r="E42" i="32"/>
  <c r="E158" i="20"/>
  <c r="E145" i="32"/>
  <c r="E46" i="19"/>
  <c r="B115" i="24"/>
  <c r="E124" i="23"/>
  <c r="E39" i="18"/>
  <c r="E25" i="17"/>
  <c r="B70" i="26"/>
  <c r="E95" i="20"/>
  <c r="E97" i="32"/>
  <c r="B88" i="26"/>
  <c r="B121" i="14"/>
  <c r="E65" i="19"/>
  <c r="E71" i="23"/>
  <c r="E186" i="19"/>
  <c r="E149" i="22"/>
  <c r="E94" i="20"/>
  <c r="B134" i="24"/>
  <c r="E185" i="19"/>
  <c r="E89" i="18"/>
  <c r="E37" i="17"/>
  <c r="B95" i="26"/>
  <c r="E163" i="32"/>
  <c r="E189" i="21"/>
  <c r="B53" i="14"/>
  <c r="B51" i="14"/>
  <c r="B97" i="24"/>
  <c r="E72" i="23"/>
  <c r="E65" i="23"/>
  <c r="E186" i="17"/>
  <c r="B50" i="26"/>
  <c r="E155" i="32"/>
  <c r="E34" i="32"/>
  <c r="E174" i="32"/>
  <c r="E121" i="32"/>
  <c r="E93" i="23"/>
  <c r="E126" i="22"/>
  <c r="E46" i="23"/>
  <c r="B43" i="24"/>
  <c r="E104" i="20"/>
  <c r="E15" i="23"/>
  <c r="E19" i="20"/>
  <c r="E22" i="18"/>
  <c r="E150" i="20"/>
  <c r="E40" i="19"/>
  <c r="E60" i="22"/>
  <c r="E15" i="20"/>
  <c r="E101" i="21"/>
  <c r="E45" i="19"/>
  <c r="E17" i="20"/>
  <c r="E50" i="32"/>
  <c r="E46" i="22"/>
  <c r="E40" i="22"/>
  <c r="B76" i="14"/>
  <c r="B79" i="24"/>
  <c r="E43" i="22"/>
  <c r="B145" i="14"/>
  <c r="B69" i="24"/>
  <c r="E18" i="18"/>
  <c r="E59" i="19"/>
  <c r="E39" i="20"/>
  <c r="E108" i="32"/>
  <c r="E117" i="20"/>
  <c r="E183" i="17"/>
  <c r="B31" i="14"/>
  <c r="B136" i="14"/>
  <c r="E111" i="32"/>
  <c r="E168" i="20"/>
  <c r="E56" i="22"/>
  <c r="E44" i="17"/>
  <c r="E48" i="32"/>
  <c r="E163" i="18"/>
  <c r="B29" i="14"/>
  <c r="E29" i="19"/>
  <c r="E187" i="18"/>
  <c r="E167" i="22"/>
  <c r="E25" i="21"/>
  <c r="B87" i="14"/>
  <c r="B122" i="14"/>
  <c r="E44" i="22"/>
  <c r="E140" i="17"/>
  <c r="B154" i="26"/>
  <c r="E99" i="32"/>
  <c r="B106" i="14"/>
  <c r="E150" i="17"/>
  <c r="B28" i="24"/>
  <c r="B129" i="24"/>
  <c r="E148" i="22"/>
  <c r="E170" i="18"/>
  <c r="E148" i="20"/>
  <c r="E87" i="18"/>
  <c r="E70" i="19"/>
  <c r="E159" i="32"/>
  <c r="E174" i="18"/>
  <c r="B107" i="14"/>
  <c r="E95" i="21"/>
  <c r="E192" i="20"/>
  <c r="E79" i="21"/>
  <c r="B103" i="26"/>
  <c r="E71" i="21"/>
  <c r="B104" i="24"/>
  <c r="E128" i="19"/>
  <c r="E184" i="20"/>
  <c r="E125" i="21"/>
  <c r="B49" i="26"/>
  <c r="E67" i="32"/>
  <c r="E135" i="22"/>
  <c r="E129" i="32"/>
  <c r="E181" i="32"/>
  <c r="E143" i="20"/>
  <c r="B157" i="14"/>
  <c r="B64" i="26"/>
  <c r="E169" i="18"/>
  <c r="E132" i="17"/>
  <c r="E34" i="22"/>
  <c r="E164" i="20"/>
  <c r="E94" i="23"/>
  <c r="E165" i="18"/>
  <c r="E153" i="22"/>
  <c r="E105" i="21"/>
  <c r="E99" i="23"/>
  <c r="E184" i="22"/>
  <c r="E42" i="21"/>
  <c r="E159" i="19"/>
  <c r="E68" i="17"/>
  <c r="B105" i="24"/>
  <c r="B76" i="24"/>
  <c r="E61" i="19"/>
  <c r="B117" i="26"/>
  <c r="E119" i="20"/>
  <c r="E25" i="19"/>
  <c r="E180" i="21"/>
  <c r="B163" i="24"/>
  <c r="B119" i="26"/>
  <c r="B52" i="14"/>
  <c r="B32" i="14"/>
  <c r="E86" i="20"/>
  <c r="E26" i="22"/>
  <c r="E154" i="18"/>
  <c r="E42" i="22"/>
  <c r="E88" i="23"/>
  <c r="E180" i="23"/>
  <c r="E77" i="22"/>
  <c r="B136" i="26"/>
  <c r="E54" i="18"/>
  <c r="E17" i="23"/>
  <c r="E136" i="22"/>
  <c r="B96" i="26"/>
  <c r="E48" i="21"/>
  <c r="E56" i="17"/>
  <c r="E52" i="18"/>
  <c r="E131" i="20"/>
  <c r="E168" i="18"/>
  <c r="E123" i="17"/>
  <c r="E79" i="19"/>
  <c r="E108" i="20"/>
  <c r="E29" i="17"/>
  <c r="E161" i="19"/>
  <c r="E183" i="21"/>
  <c r="E78" i="17"/>
  <c r="E59" i="23"/>
  <c r="E33" i="22"/>
  <c r="B98" i="26"/>
  <c r="E181" i="23"/>
  <c r="B38" i="26"/>
  <c r="E66" i="17"/>
  <c r="E56" i="21"/>
  <c r="B50" i="14"/>
  <c r="E133" i="23"/>
  <c r="E115" i="17"/>
  <c r="E90" i="32"/>
  <c r="E176" i="20"/>
  <c r="E44" i="32"/>
  <c r="E58" i="17"/>
  <c r="E185" i="23"/>
  <c r="E53" i="32"/>
  <c r="E173" i="19"/>
  <c r="E41" i="23"/>
  <c r="B99" i="26"/>
  <c r="B96" i="14"/>
  <c r="E19" i="21"/>
  <c r="E157" i="32"/>
  <c r="E156" i="23"/>
  <c r="E151" i="17"/>
  <c r="E66" i="20"/>
  <c r="B96" i="24"/>
  <c r="E90" i="17"/>
  <c r="E142" i="18"/>
  <c r="B113" i="26"/>
  <c r="B57" i="24"/>
  <c r="E166" i="21"/>
  <c r="E134" i="32"/>
  <c r="E39" i="19"/>
  <c r="E117" i="17"/>
  <c r="E181" i="21"/>
  <c r="E164" i="32"/>
  <c r="B98" i="14"/>
  <c r="B33" i="14"/>
  <c r="E160" i="19"/>
  <c r="E172" i="20"/>
  <c r="E84" i="17"/>
  <c r="E34" i="21"/>
  <c r="E53" i="22"/>
  <c r="B53" i="24"/>
  <c r="E12" i="23"/>
  <c r="E115" i="18"/>
  <c r="E95" i="17"/>
  <c r="E148" i="32"/>
  <c r="E124" i="18"/>
  <c r="B59" i="14"/>
  <c r="B64" i="24"/>
  <c r="E28" i="19"/>
  <c r="E66" i="21"/>
  <c r="E78" i="22"/>
  <c r="E63" i="22"/>
  <c r="E54" i="32"/>
  <c r="E15" i="17"/>
  <c r="E17" i="19"/>
  <c r="E76" i="17"/>
  <c r="E83" i="18"/>
  <c r="E14" i="17"/>
  <c r="E123" i="18"/>
  <c r="E63" i="32"/>
  <c r="B62" i="26"/>
  <c r="B154" i="24"/>
  <c r="B162" i="24"/>
  <c r="E102" i="22"/>
  <c r="E86" i="19"/>
  <c r="B167" i="14"/>
  <c r="E110" i="20"/>
  <c r="E69" i="19"/>
  <c r="E112" i="19"/>
  <c r="E25" i="20"/>
  <c r="B98" i="24"/>
  <c r="B115" i="14"/>
  <c r="B109" i="24"/>
  <c r="B170" i="24"/>
  <c r="E141" i="17"/>
  <c r="E73" i="17"/>
  <c r="E126" i="21"/>
  <c r="B140" i="24"/>
  <c r="E145" i="20"/>
  <c r="E110" i="18"/>
  <c r="E160" i="21"/>
  <c r="E146" i="19"/>
  <c r="E79" i="22"/>
  <c r="B128" i="24"/>
  <c r="E167" i="32"/>
  <c r="E131" i="21"/>
  <c r="E79" i="18"/>
  <c r="E89" i="17"/>
  <c r="E102" i="17"/>
  <c r="E32" i="20"/>
  <c r="E188" i="17"/>
  <c r="E34" i="23"/>
  <c r="E79" i="17"/>
  <c r="E52" i="22"/>
  <c r="E84" i="20"/>
  <c r="B85" i="26"/>
  <c r="E84" i="21"/>
  <c r="E113" i="17"/>
  <c r="E62" i="18"/>
  <c r="E111" i="21"/>
  <c r="E30" i="22"/>
  <c r="E35" i="18"/>
  <c r="E111" i="18"/>
  <c r="E110" i="21"/>
  <c r="E150" i="22"/>
  <c r="E178" i="32"/>
  <c r="E87" i="23"/>
  <c r="E60" i="19"/>
  <c r="E179" i="19"/>
  <c r="E185" i="22"/>
  <c r="B89" i="24"/>
  <c r="B92" i="24"/>
  <c r="E45" i="22"/>
  <c r="E109" i="18"/>
  <c r="E132" i="18"/>
  <c r="E33" i="17"/>
  <c r="E161" i="22"/>
  <c r="B106" i="24"/>
  <c r="E46" i="32"/>
  <c r="B97" i="26"/>
  <c r="E57" i="18"/>
  <c r="E99" i="19"/>
  <c r="E66" i="18"/>
  <c r="B108" i="26"/>
  <c r="E114" i="18"/>
  <c r="E105" i="20"/>
  <c r="E175" i="23"/>
  <c r="E26" i="32"/>
  <c r="E172" i="18"/>
  <c r="E191" i="19"/>
  <c r="E36" i="22"/>
  <c r="E115" i="22"/>
  <c r="E130" i="17"/>
  <c r="E87" i="19"/>
  <c r="E103" i="19"/>
  <c r="B67" i="24"/>
  <c r="E61" i="17"/>
  <c r="E101" i="18"/>
  <c r="E44" i="18"/>
  <c r="B139" i="14"/>
  <c r="E54" i="21"/>
  <c r="E166" i="18"/>
  <c r="E186" i="23"/>
  <c r="E141" i="21"/>
  <c r="E67" i="19"/>
  <c r="E27" i="17"/>
  <c r="E20" i="22"/>
  <c r="E87" i="21"/>
  <c r="E92" i="32"/>
  <c r="E182" i="18"/>
  <c r="E40" i="23"/>
  <c r="E126" i="32"/>
  <c r="E13" i="23"/>
  <c r="E64" i="32"/>
  <c r="E70" i="21"/>
  <c r="E142" i="22"/>
  <c r="E139" i="21"/>
  <c r="E32" i="32"/>
  <c r="E76" i="18"/>
  <c r="B130" i="24"/>
  <c r="E129" i="21"/>
  <c r="B86" i="24"/>
  <c r="B174" i="26"/>
  <c r="E88" i="18"/>
  <c r="B155" i="14"/>
  <c r="E17" i="21"/>
  <c r="E184" i="17"/>
  <c r="E164" i="18"/>
  <c r="E172" i="21"/>
  <c r="E141" i="20"/>
  <c r="B147" i="14"/>
  <c r="E28" i="23"/>
  <c r="E113" i="32"/>
  <c r="E114" i="17"/>
  <c r="E47" i="22"/>
  <c r="E90" i="21"/>
  <c r="E98" i="22"/>
  <c r="B158" i="26"/>
  <c r="E92" i="18"/>
  <c r="B23" i="24"/>
  <c r="E26" i="21"/>
  <c r="B93" i="14"/>
  <c r="B58" i="26"/>
  <c r="E173" i="18"/>
  <c r="E54" i="19"/>
  <c r="E133" i="22"/>
  <c r="B143" i="26"/>
  <c r="B58" i="14"/>
  <c r="B160" i="24"/>
  <c r="E60" i="18"/>
  <c r="E122" i="18"/>
  <c r="E43" i="18"/>
  <c r="E24" i="17"/>
  <c r="E126" i="18"/>
  <c r="E173" i="21"/>
  <c r="E181" i="19"/>
  <c r="B91" i="26"/>
  <c r="E122" i="17"/>
  <c r="B168" i="24"/>
  <c r="B131" i="14"/>
  <c r="E63" i="21"/>
  <c r="E110" i="17"/>
  <c r="E77" i="20"/>
  <c r="E183" i="18"/>
  <c r="E137" i="23"/>
  <c r="E175" i="20"/>
  <c r="B131" i="26"/>
  <c r="E116" i="17"/>
  <c r="B162" i="14"/>
  <c r="E61" i="32"/>
  <c r="E50" i="20"/>
  <c r="E113" i="21"/>
  <c r="B42" i="24"/>
  <c r="E167" i="19"/>
  <c r="E188" i="22"/>
  <c r="E93" i="19"/>
  <c r="B101" i="14"/>
  <c r="E126" i="17"/>
  <c r="E189" i="18"/>
  <c r="B31" i="24"/>
  <c r="E74" i="22"/>
  <c r="E21" i="17"/>
  <c r="E66" i="32"/>
  <c r="E105" i="23"/>
  <c r="E119" i="23"/>
  <c r="E177" i="20"/>
  <c r="E49" i="17"/>
  <c r="E108" i="23"/>
  <c r="E70" i="32"/>
  <c r="E104" i="17"/>
  <c r="E39" i="32"/>
  <c r="E47" i="20"/>
  <c r="B107" i="24"/>
  <c r="E166" i="32"/>
  <c r="E27" i="20"/>
  <c r="E179" i="23"/>
  <c r="E175" i="19"/>
  <c r="B86" i="26"/>
  <c r="E133" i="19"/>
  <c r="E47" i="23"/>
  <c r="B52" i="24"/>
  <c r="E67" i="20"/>
  <c r="B121" i="24"/>
  <c r="E34" i="17"/>
  <c r="E180" i="17"/>
  <c r="E147" i="20"/>
  <c r="E109" i="20"/>
  <c r="E108" i="19"/>
  <c r="E126" i="19"/>
  <c r="E40" i="32"/>
  <c r="E52" i="20"/>
  <c r="E65" i="17"/>
  <c r="E35" i="21"/>
  <c r="E79" i="20"/>
  <c r="E182" i="17"/>
  <c r="E135" i="18"/>
  <c r="E93" i="22"/>
  <c r="E140" i="21"/>
  <c r="E140" i="23"/>
  <c r="E113" i="22"/>
  <c r="E32" i="17"/>
  <c r="E144" i="18"/>
  <c r="B169" i="26"/>
  <c r="E102" i="23"/>
  <c r="E63" i="20"/>
  <c r="E187" i="20"/>
  <c r="E96" i="23"/>
  <c r="E137" i="18"/>
  <c r="E75" i="32"/>
  <c r="E26" i="19"/>
  <c r="B153" i="24"/>
  <c r="E158" i="22"/>
  <c r="E37" i="23"/>
  <c r="E160" i="17"/>
  <c r="B63" i="14"/>
  <c r="E117" i="19"/>
  <c r="E106" i="20"/>
  <c r="E149" i="20"/>
  <c r="E120" i="17"/>
  <c r="E107" i="32"/>
  <c r="E157" i="22"/>
  <c r="E59" i="18"/>
  <c r="E189" i="20"/>
  <c r="E57" i="21"/>
  <c r="B144" i="26"/>
  <c r="E88" i="20"/>
  <c r="E98" i="17"/>
  <c r="B124" i="26"/>
  <c r="E168" i="22"/>
  <c r="E45" i="32"/>
  <c r="E27" i="22"/>
  <c r="B110" i="24"/>
  <c r="E13" i="17"/>
  <c r="E83" i="19"/>
  <c r="E157" i="23"/>
  <c r="E114" i="20"/>
  <c r="E13" i="32"/>
  <c r="E96" i="17"/>
  <c r="E27" i="19"/>
  <c r="E121" i="17"/>
  <c r="E178" i="18"/>
  <c r="E58" i="21"/>
  <c r="E130" i="22"/>
  <c r="B82" i="26"/>
  <c r="E177" i="22"/>
  <c r="E22" i="19"/>
  <c r="E21" i="20"/>
  <c r="E177" i="17"/>
  <c r="E37" i="22"/>
  <c r="E180" i="19"/>
  <c r="B151" i="14"/>
  <c r="E116" i="18"/>
  <c r="E23" i="20"/>
  <c r="E133" i="18"/>
  <c r="B145" i="24"/>
  <c r="E141" i="22"/>
  <c r="B126" i="24"/>
  <c r="B109" i="14"/>
  <c r="E134" i="17"/>
  <c r="E24" i="23"/>
  <c r="E153" i="18"/>
  <c r="E42" i="19"/>
  <c r="E185" i="32"/>
  <c r="E122" i="22"/>
  <c r="E161" i="20"/>
  <c r="E113" i="19"/>
  <c r="E24" i="21"/>
  <c r="E16" i="17"/>
  <c r="E45" i="18"/>
  <c r="E158" i="32"/>
  <c r="E155" i="17"/>
  <c r="B36" i="26"/>
  <c r="E35" i="20"/>
  <c r="E47" i="18"/>
  <c r="E38" i="17"/>
  <c r="E143" i="21"/>
  <c r="E138" i="21"/>
  <c r="E76" i="22"/>
  <c r="B127" i="14"/>
  <c r="E152" i="23"/>
  <c r="E109" i="19"/>
  <c r="E93" i="20"/>
  <c r="B80" i="26"/>
  <c r="B173" i="26"/>
  <c r="E179" i="18"/>
  <c r="E115" i="20"/>
  <c r="B130" i="14"/>
  <c r="E37" i="19"/>
  <c r="E86" i="32"/>
  <c r="E112" i="18"/>
  <c r="E51" i="22"/>
  <c r="E36" i="17"/>
  <c r="E188" i="20"/>
  <c r="E18" i="19"/>
  <c r="E175" i="17"/>
  <c r="E82" i="32"/>
  <c r="B147" i="26"/>
  <c r="E68" i="18"/>
  <c r="E147" i="22"/>
  <c r="B92" i="26"/>
  <c r="E156" i="19"/>
  <c r="B136" i="24"/>
  <c r="E24" i="18"/>
  <c r="B91" i="14"/>
  <c r="E57" i="22"/>
  <c r="E85" i="20"/>
  <c r="E125" i="23"/>
  <c r="E109" i="21"/>
  <c r="E158" i="18"/>
  <c r="B104" i="26"/>
  <c r="B81" i="26"/>
  <c r="E126" i="23"/>
  <c r="E165" i="23"/>
  <c r="E179" i="20"/>
  <c r="E150" i="32"/>
  <c r="E108" i="17"/>
  <c r="B137" i="14"/>
  <c r="E30" i="21"/>
  <c r="E144" i="32"/>
  <c r="B133" i="24"/>
  <c r="B91" i="24"/>
  <c r="E45" i="21"/>
  <c r="E156" i="21"/>
  <c r="E81" i="23"/>
  <c r="E25" i="32"/>
  <c r="E162" i="21"/>
  <c r="B156" i="26"/>
  <c r="E93" i="32"/>
  <c r="E138" i="20"/>
  <c r="E165" i="22"/>
  <c r="E82" i="21"/>
  <c r="E16" i="18"/>
  <c r="E53" i="21"/>
  <c r="E86" i="18"/>
  <c r="E190" i="17"/>
  <c r="B29" i="24"/>
  <c r="E36" i="23"/>
  <c r="E164" i="17"/>
  <c r="B67" i="26"/>
  <c r="E102" i="20"/>
  <c r="E94" i="22"/>
  <c r="E151" i="20"/>
  <c r="B59" i="24"/>
  <c r="E70" i="17"/>
  <c r="B30" i="26"/>
  <c r="B61" i="24"/>
  <c r="B141" i="26"/>
  <c r="E98" i="21"/>
  <c r="E41" i="19"/>
  <c r="E16" i="23"/>
  <c r="E73" i="18"/>
  <c r="E22" i="23"/>
  <c r="E153" i="23"/>
  <c r="E97" i="20"/>
  <c r="E52" i="23"/>
  <c r="E120" i="18"/>
  <c r="E137" i="22"/>
  <c r="E26" i="23"/>
  <c r="B147" i="24"/>
  <c r="E70" i="18"/>
  <c r="E118" i="18"/>
  <c r="E39" i="23"/>
  <c r="E175" i="32"/>
  <c r="E139" i="23"/>
  <c r="E63" i="17"/>
  <c r="B75" i="24"/>
  <c r="E60" i="17"/>
  <c r="E155" i="20"/>
  <c r="B72" i="26"/>
  <c r="E84" i="19"/>
  <c r="E41" i="17"/>
  <c r="E161" i="17"/>
  <c r="E121" i="18"/>
  <c r="E75" i="21"/>
  <c r="E43" i="23"/>
  <c r="E114" i="19"/>
  <c r="B169" i="24"/>
  <c r="E57" i="19"/>
  <c r="E146" i="18"/>
  <c r="B95" i="24"/>
  <c r="E102" i="19"/>
  <c r="E28" i="22"/>
  <c r="E23" i="23"/>
  <c r="E162" i="32"/>
  <c r="E38" i="22"/>
  <c r="E156" i="32"/>
  <c r="E190" i="23"/>
  <c r="E187" i="23"/>
  <c r="E50" i="17"/>
  <c r="E85" i="17"/>
  <c r="E66" i="19"/>
  <c r="E110" i="32"/>
  <c r="E98" i="18"/>
  <c r="B94" i="24"/>
  <c r="E149" i="18"/>
  <c r="E182" i="22"/>
  <c r="E43" i="20"/>
  <c r="E148" i="17"/>
  <c r="E20" i="20"/>
  <c r="E133" i="21"/>
  <c r="E184" i="32"/>
  <c r="E86" i="22"/>
  <c r="E169" i="23"/>
  <c r="E62" i="21"/>
  <c r="B34" i="24"/>
  <c r="E33" i="21"/>
  <c r="E99" i="20"/>
  <c r="E147" i="21"/>
  <c r="E111" i="17"/>
  <c r="B58" i="24"/>
  <c r="E36" i="18"/>
  <c r="E78" i="19"/>
  <c r="B33" i="24"/>
  <c r="E36" i="21"/>
  <c r="E20" i="21"/>
  <c r="E148" i="21"/>
  <c r="B170" i="26"/>
  <c r="E186" i="20"/>
  <c r="B117" i="24"/>
  <c r="E119" i="21"/>
  <c r="E53" i="19"/>
  <c r="E60" i="20"/>
  <c r="B143" i="24"/>
  <c r="E47" i="21"/>
  <c r="B71" i="26"/>
  <c r="B116" i="26"/>
  <c r="B34" i="26"/>
  <c r="E103" i="23"/>
  <c r="E78" i="18"/>
  <c r="E35" i="32"/>
  <c r="E97" i="23"/>
  <c r="E56" i="32"/>
  <c r="E38" i="19"/>
  <c r="E122" i="21"/>
  <c r="E188" i="18"/>
  <c r="E180" i="20"/>
  <c r="B120" i="14"/>
  <c r="E19" i="19"/>
  <c r="E108" i="22"/>
  <c r="E26" i="18"/>
  <c r="E153" i="19"/>
  <c r="E95" i="23"/>
  <c r="E182" i="20"/>
  <c r="E171" i="18"/>
  <c r="E58" i="32"/>
  <c r="E83" i="17"/>
  <c r="B74" i="14"/>
  <c r="E188" i="23"/>
  <c r="E20" i="23"/>
  <c r="E172" i="17"/>
  <c r="E38" i="32"/>
  <c r="E154" i="22"/>
  <c r="E49" i="23"/>
  <c r="E78" i="21"/>
  <c r="E118" i="17"/>
  <c r="E89" i="19"/>
  <c r="E166" i="23"/>
  <c r="E129" i="22"/>
  <c r="B51" i="26"/>
  <c r="B103" i="24"/>
  <c r="E132" i="22"/>
  <c r="E111" i="20"/>
  <c r="E114" i="22"/>
  <c r="E189" i="22"/>
  <c r="E15" i="32"/>
  <c r="E115" i="19"/>
  <c r="E38" i="20"/>
  <c r="E21" i="23"/>
  <c r="E161" i="18"/>
  <c r="E33" i="18"/>
  <c r="E114" i="32"/>
  <c r="E101" i="32"/>
  <c r="E160" i="18"/>
  <c r="E96" i="19"/>
  <c r="E81" i="22"/>
  <c r="B80" i="24"/>
  <c r="B137" i="26"/>
  <c r="E120" i="20"/>
  <c r="E101" i="17"/>
  <c r="E124" i="19"/>
  <c r="B44" i="24"/>
  <c r="E176" i="21"/>
  <c r="E16" i="21"/>
  <c r="B148" i="26"/>
  <c r="E20" i="17"/>
  <c r="B127" i="24"/>
  <c r="B160" i="26"/>
  <c r="E166" i="22"/>
  <c r="B118" i="14"/>
  <c r="E144" i="20"/>
  <c r="E124" i="22"/>
  <c r="E104" i="18"/>
  <c r="E187" i="17"/>
  <c r="B85" i="14"/>
  <c r="E59" i="21"/>
  <c r="E117" i="23"/>
  <c r="E173" i="17"/>
  <c r="E76" i="19"/>
  <c r="E76" i="20"/>
  <c r="B133" i="14"/>
  <c r="E139" i="17"/>
  <c r="B158" i="14"/>
  <c r="B152" i="14"/>
  <c r="E97" i="21"/>
  <c r="B20" i="14"/>
  <c r="E77" i="32"/>
  <c r="E89" i="23"/>
  <c r="E100" i="21"/>
  <c r="E118" i="19"/>
  <c r="E102" i="21"/>
  <c r="E38" i="23"/>
  <c r="E135" i="19"/>
  <c r="B120" i="24"/>
  <c r="E92" i="19"/>
  <c r="B114" i="14"/>
  <c r="E26" i="17"/>
  <c r="E170" i="20"/>
  <c r="B118" i="24"/>
  <c r="E138" i="18"/>
  <c r="E162" i="17"/>
  <c r="B60" i="14"/>
  <c r="B104" i="14"/>
  <c r="E19" i="23"/>
  <c r="E157" i="18"/>
  <c r="E31" i="21"/>
  <c r="E163" i="20"/>
  <c r="B155" i="26"/>
  <c r="E65" i="32"/>
  <c r="E158" i="21"/>
  <c r="E123" i="23"/>
  <c r="E109" i="17"/>
  <c r="E87" i="22"/>
  <c r="E181" i="20"/>
  <c r="E137" i="19"/>
  <c r="E112" i="32"/>
  <c r="E147" i="32"/>
  <c r="B53" i="26"/>
  <c r="B161" i="26"/>
  <c r="E90" i="18"/>
  <c r="E21" i="18"/>
  <c r="E94" i="21"/>
  <c r="B77" i="14"/>
  <c r="E182" i="32"/>
  <c r="E106" i="32"/>
  <c r="E80" i="19"/>
  <c r="E33" i="32"/>
  <c r="E92" i="22"/>
  <c r="E141" i="32"/>
  <c r="E123" i="20"/>
  <c r="B34" i="14"/>
  <c r="E23" i="19"/>
  <c r="E39" i="22"/>
  <c r="E21" i="21"/>
  <c r="E130" i="32"/>
  <c r="E31" i="18"/>
  <c r="E56" i="23"/>
  <c r="E170" i="21"/>
  <c r="E70" i="23"/>
  <c r="E115" i="23"/>
  <c r="E68" i="19"/>
  <c r="B102" i="24"/>
  <c r="E50" i="19"/>
  <c r="E79" i="23"/>
  <c r="E124" i="17"/>
  <c r="B108" i="24"/>
  <c r="E162" i="23"/>
  <c r="E42" i="18"/>
  <c r="E151" i="32"/>
  <c r="E28" i="20"/>
  <c r="E129" i="17"/>
  <c r="E63" i="19"/>
  <c r="B105" i="26"/>
  <c r="E187" i="19"/>
  <c r="E162" i="18"/>
  <c r="E171" i="23"/>
  <c r="E148" i="19"/>
  <c r="E185" i="17"/>
  <c r="E53" i="23"/>
  <c r="E16" i="20"/>
  <c r="E55" i="20"/>
  <c r="E148" i="23"/>
  <c r="E66" i="23"/>
  <c r="E72" i="32"/>
  <c r="B110" i="14"/>
  <c r="B101" i="26"/>
  <c r="E64" i="22"/>
  <c r="E175" i="18"/>
  <c r="E78" i="23"/>
  <c r="E64" i="20"/>
  <c r="E136" i="21"/>
  <c r="E134" i="23"/>
  <c r="E190" i="20"/>
  <c r="E44" i="23"/>
  <c r="E182" i="19"/>
  <c r="E19" i="32"/>
  <c r="E62" i="17"/>
  <c r="E191" i="20"/>
  <c r="E183" i="22"/>
  <c r="B79" i="14"/>
  <c r="E139" i="32"/>
  <c r="B113" i="24"/>
  <c r="E92" i="21"/>
  <c r="E163" i="19"/>
  <c r="E184" i="19"/>
  <c r="E37" i="21"/>
  <c r="B56" i="24"/>
  <c r="E154" i="20"/>
  <c r="E76" i="23"/>
  <c r="B19" i="14"/>
  <c r="E12" i="17"/>
  <c r="B46" i="26"/>
  <c r="E146" i="23"/>
  <c r="E67" i="17"/>
  <c r="B140" i="14"/>
  <c r="E120" i="32"/>
  <c r="B134" i="14"/>
  <c r="E131" i="22"/>
  <c r="E19" i="18"/>
  <c r="E100" i="23"/>
  <c r="E17" i="22"/>
  <c r="E121" i="19"/>
  <c r="B62" i="24"/>
  <c r="E174" i="17"/>
  <c r="E158" i="17"/>
  <c r="B103" i="14"/>
  <c r="E60" i="23"/>
  <c r="E51" i="19"/>
  <c r="E178" i="17"/>
  <c r="E89" i="32"/>
  <c r="E106" i="23"/>
  <c r="E46" i="17"/>
  <c r="E191" i="18"/>
  <c r="E143" i="23"/>
  <c r="E149" i="17"/>
  <c r="E143" i="32"/>
  <c r="E36" i="19"/>
  <c r="E125" i="18"/>
  <c r="E71" i="20"/>
  <c r="B148" i="14"/>
  <c r="B40" i="26"/>
  <c r="E161" i="23"/>
  <c r="E68" i="21"/>
  <c r="E178" i="21"/>
  <c r="E131" i="32"/>
  <c r="E101" i="22"/>
  <c r="E104" i="19"/>
  <c r="B21" i="14"/>
  <c r="E78" i="20"/>
  <c r="E49" i="22"/>
  <c r="B42" i="14"/>
  <c r="E179" i="32"/>
  <c r="E181" i="22"/>
  <c r="E51" i="32"/>
  <c r="E140" i="20"/>
  <c r="E115" i="32"/>
  <c r="B72" i="24"/>
  <c r="E149" i="19"/>
  <c r="E91" i="20"/>
  <c r="E72" i="22"/>
  <c r="E36" i="32"/>
  <c r="B41" i="26"/>
  <c r="E33" i="20"/>
  <c r="E154" i="32"/>
  <c r="E154" i="21"/>
  <c r="B116" i="14"/>
  <c r="E164" i="23"/>
  <c r="E152" i="19"/>
  <c r="E150" i="18"/>
  <c r="E184" i="23"/>
  <c r="E163" i="17"/>
  <c r="E93" i="18"/>
  <c r="E147" i="23"/>
  <c r="E105" i="22"/>
  <c r="E118" i="21"/>
  <c r="E98" i="32"/>
  <c r="B101" i="24"/>
  <c r="E105" i="17"/>
  <c r="B152" i="26"/>
  <c r="B32" i="24"/>
  <c r="E119" i="18"/>
  <c r="E155" i="22"/>
  <c r="B111" i="14"/>
  <c r="E189" i="17"/>
  <c r="E51" i="20"/>
  <c r="E176" i="22"/>
  <c r="B158" i="24"/>
  <c r="B102" i="26"/>
  <c r="E186" i="32"/>
  <c r="E68" i="32"/>
  <c r="E116" i="23"/>
  <c r="E96" i="18"/>
  <c r="E74" i="23"/>
  <c r="B151" i="24"/>
  <c r="E166" i="19"/>
  <c r="E171" i="19"/>
  <c r="E167" i="23"/>
  <c r="E117" i="32"/>
  <c r="E179" i="17"/>
  <c r="E29" i="22"/>
  <c r="E73" i="20"/>
  <c r="E68" i="23"/>
  <c r="E155" i="23"/>
  <c r="E38" i="18"/>
  <c r="E32" i="22"/>
  <c r="B164" i="26"/>
  <c r="B152" i="24"/>
  <c r="E190" i="22"/>
  <c r="E137" i="20"/>
  <c r="E75" i="23"/>
  <c r="E142" i="20"/>
  <c r="E30" i="19"/>
  <c r="E56" i="19"/>
  <c r="E42" i="20"/>
  <c r="B68" i="14"/>
  <c r="E56" i="18"/>
  <c r="E73" i="22"/>
  <c r="E144" i="23"/>
  <c r="E87" i="20"/>
  <c r="E48" i="23"/>
  <c r="B38" i="14"/>
  <c r="E171" i="21"/>
  <c r="E147" i="17"/>
  <c r="E138" i="32"/>
  <c r="B64" i="14"/>
  <c r="E54" i="22"/>
  <c r="E98" i="23"/>
  <c r="E111" i="22"/>
  <c r="E56" i="20"/>
  <c r="B65" i="26"/>
  <c r="E104" i="21"/>
  <c r="E146" i="17"/>
  <c r="E43" i="19"/>
  <c r="E13" i="22"/>
  <c r="E114" i="23"/>
  <c r="B100" i="26"/>
  <c r="E172" i="19"/>
  <c r="E120" i="19"/>
  <c r="E104" i="22"/>
  <c r="B145" i="26"/>
  <c r="E71" i="22"/>
  <c r="E25" i="18"/>
  <c r="E179" i="21"/>
  <c r="B123" i="14"/>
  <c r="E140" i="22"/>
  <c r="E75" i="18"/>
  <c r="B153" i="14"/>
  <c r="E18" i="23"/>
  <c r="E72" i="21"/>
  <c r="E131" i="23"/>
  <c r="B84" i="14"/>
  <c r="E139" i="18"/>
  <c r="E77" i="21"/>
  <c r="E164" i="22"/>
  <c r="E153" i="32"/>
  <c r="B133" i="26"/>
  <c r="B45" i="14"/>
  <c r="E190" i="19"/>
  <c r="E151" i="19"/>
  <c r="E186" i="18"/>
  <c r="B25" i="14"/>
  <c r="E185" i="21"/>
  <c r="E107" i="19"/>
  <c r="B165" i="24"/>
  <c r="E188" i="21"/>
  <c r="E100" i="19"/>
  <c r="E91" i="23"/>
  <c r="E154" i="19"/>
  <c r="B79" i="26"/>
  <c r="E173" i="20"/>
  <c r="B25" i="24"/>
  <c r="E136" i="17"/>
  <c r="E80" i="21"/>
  <c r="E90" i="19"/>
  <c r="E69" i="20"/>
  <c r="E31" i="32"/>
  <c r="E18" i="20"/>
  <c r="E162" i="22"/>
  <c r="E82" i="19"/>
  <c r="B166" i="26"/>
  <c r="B54" i="26"/>
  <c r="B63" i="24"/>
  <c r="B82" i="24"/>
  <c r="E142" i="17"/>
  <c r="E177" i="32"/>
  <c r="B94" i="26"/>
  <c r="E112" i="22"/>
  <c r="B150" i="24"/>
  <c r="E173" i="32"/>
  <c r="E18" i="22"/>
  <c r="E102" i="18"/>
  <c r="E128" i="21"/>
  <c r="E96" i="20"/>
  <c r="E58" i="23"/>
  <c r="B164" i="24"/>
  <c r="E162" i="20"/>
  <c r="E124" i="21"/>
  <c r="E23" i="32"/>
  <c r="E89" i="21"/>
  <c r="E42" i="17"/>
  <c r="E79" i="32"/>
  <c r="E174" i="23"/>
  <c r="B30" i="24"/>
  <c r="E41" i="21"/>
  <c r="E44" i="20"/>
  <c r="E41" i="22"/>
  <c r="B60" i="26"/>
  <c r="E152" i="20"/>
  <c r="B167" i="24"/>
  <c r="E97" i="19"/>
  <c r="E94" i="18"/>
  <c r="E135" i="23"/>
  <c r="E131" i="19"/>
  <c r="B28" i="26"/>
  <c r="B44" i="26"/>
  <c r="E127" i="21"/>
  <c r="E15" i="19"/>
  <c r="E125" i="17"/>
  <c r="E100" i="22"/>
  <c r="E157" i="20"/>
  <c r="E40" i="17"/>
  <c r="B123" i="24"/>
  <c r="E159" i="18"/>
  <c r="E57" i="32"/>
  <c r="E111" i="19"/>
  <c r="E169" i="32"/>
  <c r="E54" i="23"/>
  <c r="B27" i="24"/>
  <c r="E109" i="23"/>
  <c r="E112" i="17"/>
  <c r="E36" i="20"/>
  <c r="E178" i="23"/>
  <c r="B54" i="14"/>
  <c r="B99" i="14"/>
  <c r="E96" i="22"/>
  <c r="B60" i="24"/>
  <c r="B135" i="26"/>
  <c r="E24" i="20"/>
  <c r="B112" i="24"/>
  <c r="E110" i="19"/>
  <c r="E170" i="17"/>
  <c r="E65" i="21"/>
  <c r="E41" i="18"/>
  <c r="E21" i="32"/>
  <c r="E43" i="21"/>
  <c r="E183" i="32"/>
  <c r="E176" i="18"/>
  <c r="B81" i="24"/>
  <c r="E100" i="20"/>
  <c r="B172" i="26"/>
  <c r="E29" i="20"/>
  <c r="E61" i="22"/>
  <c r="B139" i="24"/>
  <c r="B132" i="24"/>
  <c r="B46" i="24"/>
  <c r="B151" i="26"/>
  <c r="B49" i="24"/>
  <c r="E77" i="19"/>
  <c r="E64" i="19"/>
  <c r="E180" i="22"/>
  <c r="B87" i="26"/>
  <c r="E113" i="23"/>
  <c r="E30" i="20"/>
  <c r="E30" i="23"/>
  <c r="E117" i="21"/>
  <c r="B43" i="26"/>
  <c r="E69" i="22"/>
  <c r="E185" i="20"/>
  <c r="B55" i="24"/>
  <c r="E118" i="32"/>
  <c r="E134" i="19"/>
  <c r="E14" i="21"/>
  <c r="E182" i="23"/>
  <c r="B140" i="26"/>
  <c r="E62" i="20"/>
  <c r="E97" i="18"/>
  <c r="E57" i="20"/>
  <c r="E74" i="19"/>
  <c r="E136" i="32"/>
  <c r="E127" i="20"/>
  <c r="E91" i="19"/>
  <c r="E100" i="17"/>
  <c r="B121" i="26"/>
  <c r="E151" i="22"/>
  <c r="E169" i="22"/>
  <c r="E65" i="22"/>
  <c r="E14" i="22"/>
  <c r="E107" i="17"/>
  <c r="E42" i="23"/>
  <c r="E165" i="20"/>
  <c r="E142" i="23"/>
  <c r="B77" i="26"/>
  <c r="E156" i="18"/>
  <c r="E34" i="18"/>
  <c r="E32" i="19"/>
  <c r="B37" i="24"/>
  <c r="E139" i="19"/>
  <c r="E63" i="18"/>
  <c r="E91" i="22"/>
  <c r="E46" i="18"/>
  <c r="E73" i="19"/>
  <c r="E159" i="22"/>
  <c r="E107" i="18"/>
  <c r="E125" i="19"/>
  <c r="E47" i="19"/>
  <c r="E112" i="23"/>
  <c r="E95" i="19"/>
  <c r="B129" i="26"/>
  <c r="B142" i="26"/>
  <c r="B131" i="24"/>
  <c r="B154" i="14"/>
  <c r="E183" i="20"/>
  <c r="E160" i="20"/>
  <c r="E120" i="22"/>
  <c r="B78" i="24"/>
  <c r="B132" i="14"/>
  <c r="E169" i="17"/>
  <c r="E37" i="32"/>
  <c r="E84" i="18"/>
  <c r="E138" i="22"/>
  <c r="B111" i="26"/>
  <c r="B134" i="26"/>
  <c r="E164" i="21"/>
  <c r="B95" i="14"/>
  <c r="E49" i="21"/>
  <c r="E157" i="19"/>
  <c r="E129" i="19"/>
  <c r="E29" i="23"/>
  <c r="E30" i="17"/>
  <c r="E134" i="22"/>
  <c r="E136" i="18"/>
  <c r="B84" i="24"/>
  <c r="B159" i="14"/>
  <c r="B142" i="14"/>
  <c r="E94" i="17"/>
  <c r="B157" i="24"/>
  <c r="E47" i="32"/>
  <c r="E85" i="32"/>
  <c r="B125" i="24"/>
  <c r="B166" i="24"/>
  <c r="E183" i="23"/>
  <c r="E14" i="19"/>
  <c r="E103" i="20"/>
  <c r="B153" i="26"/>
  <c r="B146" i="26"/>
  <c r="E29" i="21"/>
  <c r="E89" i="20"/>
  <c r="E107" i="22"/>
  <c r="E155" i="21"/>
  <c r="B128" i="26"/>
  <c r="E35" i="19"/>
  <c r="E20" i="32"/>
  <c r="E135" i="20"/>
  <c r="B137" i="24"/>
  <c r="E104" i="23"/>
  <c r="E49" i="20"/>
  <c r="E108" i="18"/>
  <c r="E80" i="32"/>
  <c r="E125" i="22"/>
  <c r="E40" i="18"/>
  <c r="E31" i="19"/>
  <c r="B74" i="26"/>
  <c r="E175" i="21"/>
  <c r="E82" i="17"/>
  <c r="E75" i="17"/>
  <c r="B163" i="26"/>
  <c r="E160" i="23"/>
  <c r="B175" i="26"/>
  <c r="B125" i="26"/>
  <c r="E170" i="32"/>
  <c r="B138" i="24"/>
  <c r="B26" i="14"/>
  <c r="E71" i="19"/>
  <c r="B55" i="26"/>
  <c r="E128" i="22"/>
  <c r="E85" i="18"/>
  <c r="E84" i="32"/>
  <c r="B109" i="26"/>
  <c r="E83" i="22"/>
  <c r="B157" i="26"/>
  <c r="E48" i="22"/>
  <c r="B35" i="26"/>
  <c r="B142" i="24"/>
  <c r="E117" i="18"/>
  <c r="E184" i="21"/>
  <c r="E149" i="23"/>
  <c r="E69" i="23"/>
  <c r="E130" i="20"/>
  <c r="E167" i="21"/>
  <c r="B92" i="14"/>
  <c r="E137" i="32"/>
  <c r="E107" i="23"/>
  <c r="E178" i="19"/>
  <c r="E80" i="22"/>
  <c r="B167" i="26"/>
  <c r="E140" i="32"/>
  <c r="E46" i="21"/>
  <c r="E123" i="19"/>
  <c r="B54" i="24"/>
  <c r="E59" i="20"/>
  <c r="E105" i="18"/>
  <c r="E63" i="23"/>
  <c r="E32" i="21"/>
  <c r="B23" i="14"/>
  <c r="E29" i="18"/>
  <c r="E124" i="32"/>
  <c r="E180" i="18"/>
  <c r="E35" i="23"/>
  <c r="B72" i="14"/>
  <c r="B66" i="14"/>
  <c r="E187" i="21"/>
  <c r="B112" i="26"/>
  <c r="E44" i="21"/>
  <c r="B93" i="24"/>
  <c r="E64" i="23"/>
  <c r="B110" i="26"/>
  <c r="E145" i="19"/>
  <c r="E101" i="20"/>
  <c r="E52" i="19"/>
  <c r="E92" i="20"/>
  <c r="E98" i="20"/>
  <c r="E28" i="21"/>
  <c r="B148" i="24"/>
  <c r="E88" i="22"/>
  <c r="E188" i="32"/>
  <c r="B83" i="24"/>
  <c r="B89" i="14"/>
  <c r="B26" i="26"/>
  <c r="E159" i="23"/>
  <c r="E40" i="21"/>
  <c r="E175" i="22"/>
  <c r="E165" i="32"/>
  <c r="E64" i="17"/>
  <c r="E170" i="23"/>
  <c r="B36" i="24"/>
  <c r="E72" i="18"/>
  <c r="E132" i="23"/>
  <c r="B32" i="26"/>
  <c r="E103" i="18"/>
  <c r="E159" i="20"/>
  <c r="E81" i="20"/>
  <c r="E190" i="32"/>
  <c r="B87" i="24"/>
  <c r="E130" i="21"/>
  <c r="E17" i="17"/>
  <c r="B146" i="24"/>
  <c r="B44" i="14"/>
  <c r="B66" i="26"/>
  <c r="E168" i="32"/>
  <c r="E145" i="23"/>
  <c r="B100" i="14"/>
  <c r="E166" i="17"/>
  <c r="E96" i="21"/>
  <c r="E51" i="23"/>
  <c r="E21" i="19"/>
  <c r="E114" i="21"/>
  <c r="E83" i="32"/>
  <c r="B165" i="26"/>
  <c r="B39" i="26"/>
  <c r="B51" i="24"/>
  <c r="E68" i="22"/>
  <c r="E99" i="21"/>
  <c r="E177" i="18"/>
  <c r="E67" i="23"/>
  <c r="E132" i="21"/>
  <c r="B62" i="14"/>
  <c r="B37" i="26"/>
  <c r="E170" i="22"/>
  <c r="E58" i="22"/>
  <c r="B26" i="24"/>
  <c r="E143" i="18"/>
  <c r="E146" i="21"/>
  <c r="E160" i="22"/>
  <c r="E22" i="21"/>
  <c r="B116" i="24"/>
  <c r="E192" i="19"/>
  <c r="E178" i="22"/>
  <c r="B42" i="26"/>
  <c r="E128" i="20"/>
  <c r="E77" i="17"/>
  <c r="E100" i="18"/>
  <c r="E58" i="18"/>
  <c r="E60" i="32"/>
  <c r="E171" i="20"/>
  <c r="B156" i="24"/>
  <c r="E128" i="18"/>
  <c r="E65" i="20"/>
  <c r="E132" i="19"/>
  <c r="E123" i="22"/>
  <c r="E110" i="22"/>
  <c r="E137" i="17"/>
  <c r="E171" i="32"/>
  <c r="E62" i="32"/>
  <c r="E143" i="19"/>
  <c r="E20" i="18"/>
  <c r="E191" i="32"/>
  <c r="E116" i="20"/>
  <c r="B61" i="26"/>
  <c r="E70" i="20"/>
  <c r="E27" i="18"/>
  <c r="E146" i="32"/>
  <c r="E84" i="22"/>
  <c r="E35" i="22"/>
  <c r="E84" i="23"/>
  <c r="E88" i="21"/>
  <c r="B84" i="26"/>
  <c r="E127" i="18"/>
  <c r="E15" i="21"/>
  <c r="B130" i="26"/>
  <c r="E106" i="17"/>
  <c r="E127" i="22"/>
  <c r="E80" i="23"/>
  <c r="B57" i="14"/>
  <c r="E72" i="17"/>
  <c r="E58" i="19"/>
  <c r="E149" i="32"/>
  <c r="E88" i="32"/>
  <c r="E50" i="22"/>
  <c r="E34" i="20"/>
  <c r="B90" i="24"/>
  <c r="E41" i="32"/>
  <c r="B47" i="24"/>
  <c r="E64" i="21"/>
  <c r="B52" i="26"/>
  <c r="B127" i="26"/>
  <c r="B71" i="14"/>
  <c r="B88" i="24"/>
  <c r="B77" i="24"/>
  <c r="E21" i="22"/>
  <c r="B150" i="14"/>
  <c r="E80" i="20"/>
  <c r="B45" i="26"/>
  <c r="B126" i="14"/>
  <c r="E135" i="17"/>
  <c r="E62" i="22"/>
  <c r="E101" i="23"/>
  <c r="E170" i="19"/>
  <c r="E83" i="23"/>
  <c r="E161" i="32"/>
  <c r="E94" i="32"/>
  <c r="B30" i="14"/>
  <c r="E152" i="18"/>
  <c r="E82" i="23"/>
  <c r="B75" i="26"/>
  <c r="E28" i="17"/>
  <c r="E185" i="18"/>
  <c r="E176" i="32"/>
  <c r="E14" i="23"/>
  <c r="E74" i="32"/>
  <c r="E53" i="20"/>
  <c r="B90" i="14"/>
  <c r="E55" i="32"/>
  <c r="E187" i="22"/>
  <c r="B49" i="14"/>
  <c r="E45" i="17"/>
  <c r="E24" i="22"/>
  <c r="E100" i="32"/>
  <c r="B24" i="24"/>
  <c r="E22" i="22"/>
  <c r="E142" i="32"/>
  <c r="E144" i="19"/>
  <c r="E131" i="17"/>
  <c r="B161" i="24"/>
  <c r="E23" i="17"/>
  <c r="E82" i="22"/>
  <c r="B28" i="14"/>
  <c r="E52" i="17"/>
  <c r="E161" i="21"/>
  <c r="B41" i="24"/>
  <c r="E167" i="17"/>
  <c r="B69" i="26"/>
  <c r="E38" i="21"/>
  <c r="E83" i="21"/>
  <c r="E24" i="19"/>
  <c r="B161" i="14"/>
  <c r="E67" i="22"/>
  <c r="B159" i="26"/>
  <c r="E27" i="32"/>
  <c r="E184" i="18"/>
  <c r="E186" i="21"/>
  <c r="E171" i="22"/>
  <c r="E116" i="19"/>
  <c r="E190" i="18"/>
  <c r="E85" i="23"/>
  <c r="E50" i="23"/>
  <c r="B37" i="14"/>
  <c r="E81" i="21"/>
  <c r="E74" i="20"/>
  <c r="E16" i="32"/>
  <c r="E123" i="32"/>
  <c r="E75" i="19"/>
  <c r="B48" i="24"/>
  <c r="E153" i="17"/>
  <c r="E72" i="20"/>
  <c r="E145" i="17"/>
  <c r="E19" i="22"/>
  <c r="E113" i="20"/>
  <c r="E49" i="18"/>
  <c r="E22" i="32"/>
  <c r="B126" i="26"/>
  <c r="B122" i="24"/>
  <c r="E138" i="17"/>
  <c r="E187" i="32"/>
  <c r="E88" i="17"/>
  <c r="B99" i="24"/>
  <c r="E59" i="32"/>
  <c r="E183" i="19"/>
  <c r="B115" i="26"/>
  <c r="B73" i="14"/>
  <c r="E134" i="18"/>
  <c r="E130" i="18"/>
  <c r="E129" i="20"/>
  <c r="B90" i="26"/>
  <c r="B80" i="14"/>
  <c r="E92" i="17"/>
  <c r="E150" i="19"/>
  <c r="B76" i="26"/>
  <c r="B36" i="14"/>
  <c r="B128" i="14"/>
  <c r="E69" i="18"/>
  <c r="E71" i="32"/>
  <c r="E133" i="20"/>
  <c r="E86" i="21"/>
  <c r="E157" i="21"/>
  <c r="E51" i="21"/>
  <c r="E77" i="23"/>
  <c r="E131" i="18"/>
  <c r="E66" i="22"/>
  <c r="E125" i="32"/>
  <c r="E153" i="21"/>
  <c r="B69" i="14"/>
  <c r="E81" i="18"/>
  <c r="E109" i="32"/>
  <c r="E71" i="18"/>
  <c r="E57" i="17"/>
  <c r="E25" i="23"/>
  <c r="B22" i="24"/>
  <c r="E76" i="21"/>
  <c r="E118" i="22"/>
  <c r="E182" i="21"/>
  <c r="E147" i="18"/>
  <c r="E62" i="19"/>
  <c r="E83" i="20"/>
  <c r="E22" i="20"/>
  <c r="E14" i="20"/>
  <c r="E150" i="21"/>
  <c r="E82" i="18"/>
  <c r="E188" i="19"/>
  <c r="B70" i="14"/>
  <c r="E143" i="17"/>
  <c r="E128" i="17"/>
  <c r="E102" i="32"/>
  <c r="E143" i="22"/>
  <c r="E51" i="17"/>
  <c r="E140" i="18"/>
  <c r="B171" i="26"/>
  <c r="E31" i="23"/>
  <c r="E58" i="20"/>
  <c r="E113" i="18"/>
  <c r="B146" i="14"/>
  <c r="E179" i="22"/>
  <c r="E141" i="23"/>
  <c r="E158" i="19"/>
  <c r="E69" i="21"/>
  <c r="B165" i="14"/>
  <c r="E30" i="32"/>
  <c r="E150" i="23"/>
  <c r="E127" i="17"/>
  <c r="B100" i="24"/>
  <c r="B41" i="14"/>
  <c r="B124" i="14"/>
  <c r="E95" i="18"/>
  <c r="R95" i="18" l="1"/>
  <c r="H95" i="18"/>
  <c r="B95" i="18"/>
  <c r="J95" i="18"/>
  <c r="Q95" i="18"/>
  <c r="O95" i="18"/>
  <c r="L95" i="18"/>
  <c r="N95" i="18"/>
  <c r="K95" i="18"/>
  <c r="I95" i="18"/>
  <c r="M95" i="18"/>
  <c r="D95" i="18"/>
  <c r="F95" i="18"/>
  <c r="C95" i="18"/>
  <c r="G95" i="18"/>
  <c r="P95" i="18"/>
  <c r="E124" i="14"/>
  <c r="C124" i="14"/>
  <c r="D124" i="14"/>
  <c r="F124" i="14"/>
  <c r="H124" i="14"/>
  <c r="G124" i="14"/>
  <c r="D41" i="14"/>
  <c r="H41" i="14"/>
  <c r="E41" i="14"/>
  <c r="C41" i="14"/>
  <c r="G41" i="14"/>
  <c r="F41" i="14"/>
  <c r="C100" i="24"/>
  <c r="F100" i="24"/>
  <c r="G100" i="24"/>
  <c r="D100" i="24"/>
  <c r="E100" i="24"/>
  <c r="H127" i="17"/>
  <c r="S127" i="17"/>
  <c r="Q127" i="17"/>
  <c r="G127" i="17"/>
  <c r="B127" i="17"/>
  <c r="I127" i="17"/>
  <c r="F127" i="17"/>
  <c r="T127" i="17"/>
  <c r="V127" i="17"/>
  <c r="U127" i="17"/>
  <c r="M127" i="17"/>
  <c r="D127" i="17"/>
  <c r="K127" i="17"/>
  <c r="R127" i="17"/>
  <c r="L127" i="17"/>
  <c r="C127" i="17"/>
  <c r="X127" i="17"/>
  <c r="J127" i="17"/>
  <c r="W127" i="17"/>
  <c r="N127" i="17"/>
  <c r="C150" i="23"/>
  <c r="I150" i="23"/>
  <c r="G150" i="23"/>
  <c r="D150" i="23"/>
  <c r="B150" i="23"/>
  <c r="H150" i="23"/>
  <c r="F150" i="23"/>
  <c r="M30" i="32"/>
  <c r="H30" i="32"/>
  <c r="K30" i="32"/>
  <c r="N30" i="32"/>
  <c r="B30" i="32"/>
  <c r="D30" i="32"/>
  <c r="F30" i="32"/>
  <c r="G30" i="32"/>
  <c r="L30" i="32"/>
  <c r="P30" i="32"/>
  <c r="Q30" i="32"/>
  <c r="R30" i="32"/>
  <c r="J30" i="32"/>
  <c r="O30" i="32"/>
  <c r="I30" i="32"/>
  <c r="C30" i="32"/>
  <c r="G165" i="14"/>
  <c r="D165" i="14"/>
  <c r="H165" i="14"/>
  <c r="F165" i="14"/>
  <c r="E165" i="14"/>
  <c r="C165" i="14"/>
  <c r="K69" i="21"/>
  <c r="D69" i="21"/>
  <c r="N69" i="21"/>
  <c r="I69" i="21"/>
  <c r="M69" i="21"/>
  <c r="G69" i="21"/>
  <c r="H69" i="21"/>
  <c r="B69" i="21"/>
  <c r="C69" i="21"/>
  <c r="J69" i="21"/>
  <c r="F69" i="21"/>
  <c r="L69" i="21"/>
  <c r="C158" i="19"/>
  <c r="J158" i="19"/>
  <c r="B158" i="19"/>
  <c r="L158" i="19"/>
  <c r="K158" i="19"/>
  <c r="R158" i="19"/>
  <c r="M158" i="19"/>
  <c r="N158" i="19"/>
  <c r="Q158" i="19"/>
  <c r="I158" i="19"/>
  <c r="P158" i="19"/>
  <c r="H158" i="19"/>
  <c r="G158" i="19"/>
  <c r="D158" i="19"/>
  <c r="F158" i="19"/>
  <c r="O158" i="19"/>
  <c r="F141" i="23"/>
  <c r="G141" i="23"/>
  <c r="H141" i="23"/>
  <c r="I141" i="23"/>
  <c r="B141" i="23"/>
  <c r="C141" i="23"/>
  <c r="D141" i="23"/>
  <c r="I179" i="22"/>
  <c r="H179" i="22"/>
  <c r="C179" i="22"/>
  <c r="G179" i="22"/>
  <c r="D179" i="22"/>
  <c r="B179" i="22"/>
  <c r="F179" i="22"/>
  <c r="D146" i="14"/>
  <c r="C146" i="14"/>
  <c r="E146" i="14"/>
  <c r="F146" i="14"/>
  <c r="H146" i="14"/>
  <c r="G146" i="14"/>
  <c r="B113" i="18"/>
  <c r="Q113" i="18"/>
  <c r="F113" i="18"/>
  <c r="P113" i="18"/>
  <c r="M113" i="18"/>
  <c r="J113" i="18"/>
  <c r="H113" i="18"/>
  <c r="R113" i="18"/>
  <c r="D113" i="18"/>
  <c r="G113" i="18"/>
  <c r="L113" i="18"/>
  <c r="K113" i="18"/>
  <c r="N113" i="18"/>
  <c r="C113" i="18"/>
  <c r="O113" i="18"/>
  <c r="I113" i="18"/>
  <c r="J58" i="20"/>
  <c r="F58" i="20"/>
  <c r="C58" i="20"/>
  <c r="I58" i="20"/>
  <c r="M58" i="20"/>
  <c r="B58" i="20"/>
  <c r="H58" i="20"/>
  <c r="G58" i="20"/>
  <c r="K58" i="20"/>
  <c r="L58" i="20"/>
  <c r="N58" i="20"/>
  <c r="D58" i="20"/>
  <c r="B31" i="23"/>
  <c r="C31" i="23"/>
  <c r="I31" i="23"/>
  <c r="F31" i="23"/>
  <c r="G31" i="23"/>
  <c r="H31" i="23"/>
  <c r="D31" i="23"/>
  <c r="F171" i="26"/>
  <c r="L171" i="26"/>
  <c r="K171" i="26"/>
  <c r="C171" i="26"/>
  <c r="D171" i="26"/>
  <c r="J171" i="26"/>
  <c r="H171" i="26"/>
  <c r="I171" i="26"/>
  <c r="G171" i="26"/>
  <c r="E171" i="26"/>
  <c r="L140" i="18"/>
  <c r="O140" i="18"/>
  <c r="J140" i="18"/>
  <c r="H140" i="18"/>
  <c r="C140" i="18"/>
  <c r="I140" i="18"/>
  <c r="M140" i="18"/>
  <c r="N140" i="18"/>
  <c r="R140" i="18"/>
  <c r="Q140" i="18"/>
  <c r="G140" i="18"/>
  <c r="K140" i="18"/>
  <c r="B140" i="18"/>
  <c r="D140" i="18"/>
  <c r="P140" i="18"/>
  <c r="F140" i="18"/>
  <c r="G51" i="17"/>
  <c r="B51" i="17"/>
  <c r="N51" i="17"/>
  <c r="F51" i="17"/>
  <c r="K51" i="17"/>
  <c r="J51" i="17"/>
  <c r="X51" i="17"/>
  <c r="M51" i="17"/>
  <c r="H51" i="17"/>
  <c r="U51" i="17"/>
  <c r="L51" i="17"/>
  <c r="Q51" i="17"/>
  <c r="C51" i="17"/>
  <c r="W51" i="17"/>
  <c r="R51" i="17"/>
  <c r="D51" i="17"/>
  <c r="S51" i="17"/>
  <c r="I51" i="17"/>
  <c r="T51" i="17"/>
  <c r="V51" i="17"/>
  <c r="G143" i="22"/>
  <c r="F143" i="22"/>
  <c r="C143" i="22"/>
  <c r="D143" i="22"/>
  <c r="B143" i="22"/>
  <c r="H143" i="22"/>
  <c r="I143" i="22"/>
  <c r="D102" i="32"/>
  <c r="P102" i="32"/>
  <c r="H102" i="32"/>
  <c r="B102" i="32"/>
  <c r="K102" i="32"/>
  <c r="C102" i="32"/>
  <c r="M102" i="32"/>
  <c r="F102" i="32"/>
  <c r="J102" i="32"/>
  <c r="L102" i="32"/>
  <c r="Q102" i="32"/>
  <c r="N102" i="32"/>
  <c r="I102" i="32"/>
  <c r="O102" i="32"/>
  <c r="R102" i="32"/>
  <c r="G102" i="32"/>
  <c r="X128" i="17"/>
  <c r="I128" i="17"/>
  <c r="H128" i="17"/>
  <c r="B128" i="17"/>
  <c r="R128" i="17"/>
  <c r="L128" i="17"/>
  <c r="T128" i="17"/>
  <c r="W128" i="17"/>
  <c r="N128" i="17"/>
  <c r="G128" i="17"/>
  <c r="K128" i="17"/>
  <c r="Q128" i="17"/>
  <c r="V128" i="17"/>
  <c r="S128" i="17"/>
  <c r="U128" i="17"/>
  <c r="M128" i="17"/>
  <c r="D128" i="17"/>
  <c r="F128" i="17"/>
  <c r="C128" i="17"/>
  <c r="J128" i="17"/>
  <c r="Q143" i="17"/>
  <c r="R143" i="17"/>
  <c r="J143" i="17"/>
  <c r="L143" i="17"/>
  <c r="K143" i="17"/>
  <c r="U143" i="17"/>
  <c r="C143" i="17"/>
  <c r="M143" i="17"/>
  <c r="X143" i="17"/>
  <c r="S143" i="17"/>
  <c r="N143" i="17"/>
  <c r="H143" i="17"/>
  <c r="D143" i="17"/>
  <c r="V143" i="17"/>
  <c r="T143" i="17"/>
  <c r="F143" i="17"/>
  <c r="B143" i="17"/>
  <c r="I143" i="17"/>
  <c r="G143" i="17"/>
  <c r="W143" i="17"/>
  <c r="G70" i="14"/>
  <c r="E70" i="14"/>
  <c r="D70" i="14"/>
  <c r="C70" i="14"/>
  <c r="H70" i="14"/>
  <c r="F70" i="14"/>
  <c r="J188" i="19"/>
  <c r="L188" i="19"/>
  <c r="D188" i="19"/>
  <c r="M188" i="19"/>
  <c r="Q188" i="19"/>
  <c r="K188" i="19"/>
  <c r="G188" i="19"/>
  <c r="I188" i="19"/>
  <c r="F188" i="19"/>
  <c r="C188" i="19"/>
  <c r="B188" i="19"/>
  <c r="O188" i="19"/>
  <c r="R188" i="19"/>
  <c r="N188" i="19"/>
  <c r="P188" i="19"/>
  <c r="H188" i="19"/>
  <c r="L82" i="18"/>
  <c r="B82" i="18"/>
  <c r="N82" i="18"/>
  <c r="Q82" i="18"/>
  <c r="D82" i="18"/>
  <c r="H82" i="18"/>
  <c r="O82" i="18"/>
  <c r="M82" i="18"/>
  <c r="P82" i="18"/>
  <c r="R82" i="18"/>
  <c r="F82" i="18"/>
  <c r="J82" i="18"/>
  <c r="K82" i="18"/>
  <c r="G82" i="18"/>
  <c r="C82" i="18"/>
  <c r="I82" i="18"/>
  <c r="B150" i="21"/>
  <c r="H150" i="21"/>
  <c r="K150" i="21"/>
  <c r="D150" i="21"/>
  <c r="F150" i="21"/>
  <c r="C150" i="21"/>
  <c r="I150" i="21"/>
  <c r="M150" i="21"/>
  <c r="N150" i="21"/>
  <c r="J150" i="21"/>
  <c r="L150" i="21"/>
  <c r="G150" i="21"/>
  <c r="F14" i="20"/>
  <c r="J14" i="20"/>
  <c r="D14" i="20"/>
  <c r="I14" i="20"/>
  <c r="M14" i="20"/>
  <c r="C14" i="20"/>
  <c r="K14" i="20"/>
  <c r="G14" i="20"/>
  <c r="L14" i="20"/>
  <c r="B14" i="20"/>
  <c r="H14" i="20"/>
  <c r="N14" i="20"/>
  <c r="C22" i="20"/>
  <c r="D22" i="20"/>
  <c r="G22" i="20"/>
  <c r="F22" i="20"/>
  <c r="M22" i="20"/>
  <c r="I22" i="20"/>
  <c r="N22" i="20"/>
  <c r="J22" i="20"/>
  <c r="K22" i="20"/>
  <c r="L22" i="20"/>
  <c r="B22" i="20"/>
  <c r="H22" i="20"/>
  <c r="D83" i="20"/>
  <c r="N83" i="20"/>
  <c r="F83" i="20"/>
  <c r="B83" i="20"/>
  <c r="M83" i="20"/>
  <c r="H83" i="20"/>
  <c r="C83" i="20"/>
  <c r="I83" i="20"/>
  <c r="K83" i="20"/>
  <c r="G83" i="20"/>
  <c r="J83" i="20"/>
  <c r="L83" i="20"/>
  <c r="J62" i="19"/>
  <c r="R62" i="19"/>
  <c r="C62" i="19"/>
  <c r="M62" i="19"/>
  <c r="N62" i="19"/>
  <c r="O62" i="19"/>
  <c r="H62" i="19"/>
  <c r="P62" i="19"/>
  <c r="D62" i="19"/>
  <c r="L62" i="19"/>
  <c r="B62" i="19"/>
  <c r="Q62" i="19"/>
  <c r="I62" i="19"/>
  <c r="K62" i="19"/>
  <c r="G62" i="19"/>
  <c r="F62" i="19"/>
  <c r="L147" i="18"/>
  <c r="I147" i="18"/>
  <c r="F147" i="18"/>
  <c r="J147" i="18"/>
  <c r="Q147" i="18"/>
  <c r="B147" i="18"/>
  <c r="M147" i="18"/>
  <c r="D147" i="18"/>
  <c r="P147" i="18"/>
  <c r="G147" i="18"/>
  <c r="R147" i="18"/>
  <c r="N147" i="18"/>
  <c r="K147" i="18"/>
  <c r="H147" i="18"/>
  <c r="O147" i="18"/>
  <c r="C147" i="18"/>
  <c r="B182" i="21"/>
  <c r="F182" i="21"/>
  <c r="N182" i="21"/>
  <c r="K182" i="21"/>
  <c r="D182" i="21"/>
  <c r="I182" i="21"/>
  <c r="C182" i="21"/>
  <c r="J182" i="21"/>
  <c r="H182" i="21"/>
  <c r="M182" i="21"/>
  <c r="L182" i="21"/>
  <c r="G182" i="21"/>
  <c r="F118" i="22"/>
  <c r="G118" i="22"/>
  <c r="C118" i="22"/>
  <c r="I118" i="22"/>
  <c r="B118" i="22"/>
  <c r="H118" i="22"/>
  <c r="D118" i="22"/>
  <c r="C76" i="21"/>
  <c r="N76" i="21"/>
  <c r="M76" i="21"/>
  <c r="G76" i="21"/>
  <c r="D76" i="21"/>
  <c r="L76" i="21"/>
  <c r="H76" i="21"/>
  <c r="F76" i="21"/>
  <c r="J76" i="21"/>
  <c r="B76" i="21"/>
  <c r="K76" i="21"/>
  <c r="I76" i="21"/>
  <c r="F22" i="24"/>
  <c r="G22" i="24"/>
  <c r="E22" i="24"/>
  <c r="C22" i="24"/>
  <c r="D22" i="24"/>
  <c r="G25" i="23"/>
  <c r="H25" i="23"/>
  <c r="B25" i="23"/>
  <c r="D25" i="23"/>
  <c r="I25" i="23"/>
  <c r="C25" i="23"/>
  <c r="F25" i="23"/>
  <c r="M57" i="17"/>
  <c r="J57" i="17"/>
  <c r="X57" i="17"/>
  <c r="K57" i="17"/>
  <c r="T57" i="17"/>
  <c r="S57" i="17"/>
  <c r="V57" i="17"/>
  <c r="I57" i="17"/>
  <c r="B57" i="17"/>
  <c r="D57" i="17"/>
  <c r="F57" i="17"/>
  <c r="G57" i="17"/>
  <c r="N57" i="17"/>
  <c r="R57" i="17"/>
  <c r="H57" i="17"/>
  <c r="L57" i="17"/>
  <c r="U57" i="17"/>
  <c r="C57" i="17"/>
  <c r="W57" i="17"/>
  <c r="Q57" i="17"/>
  <c r="Q71" i="18"/>
  <c r="L71" i="18"/>
  <c r="O71" i="18"/>
  <c r="F71" i="18"/>
  <c r="M71" i="18"/>
  <c r="G71" i="18"/>
  <c r="H71" i="18"/>
  <c r="K71" i="18"/>
  <c r="P71" i="18"/>
  <c r="C71" i="18"/>
  <c r="R71" i="18"/>
  <c r="D71" i="18"/>
  <c r="I71" i="18"/>
  <c r="N71" i="18"/>
  <c r="J71" i="18"/>
  <c r="B71" i="18"/>
  <c r="D109" i="32"/>
  <c r="R109" i="32"/>
  <c r="F109" i="32"/>
  <c r="L109" i="32"/>
  <c r="Q109" i="32"/>
  <c r="C109" i="32"/>
  <c r="K109" i="32"/>
  <c r="I109" i="32"/>
  <c r="M109" i="32"/>
  <c r="B109" i="32"/>
  <c r="G109" i="32"/>
  <c r="N109" i="32"/>
  <c r="O109" i="32"/>
  <c r="J109" i="32"/>
  <c r="P109" i="32"/>
  <c r="H109" i="32"/>
  <c r="C81" i="18"/>
  <c r="P81" i="18"/>
  <c r="I81" i="18"/>
  <c r="H81" i="18"/>
  <c r="K81" i="18"/>
  <c r="Q81" i="18"/>
  <c r="R81" i="18"/>
  <c r="B81" i="18"/>
  <c r="G81" i="18"/>
  <c r="L81" i="18"/>
  <c r="F81" i="18"/>
  <c r="N81" i="18"/>
  <c r="D81" i="18"/>
  <c r="O81" i="18"/>
  <c r="J81" i="18"/>
  <c r="M81" i="18"/>
  <c r="H69" i="14"/>
  <c r="F69" i="14"/>
  <c r="C69" i="14"/>
  <c r="G69" i="14"/>
  <c r="D69" i="14"/>
  <c r="E69" i="14"/>
  <c r="N153" i="21"/>
  <c r="D153" i="21"/>
  <c r="G153" i="21"/>
  <c r="K153" i="21"/>
  <c r="H153" i="21"/>
  <c r="F153" i="21"/>
  <c r="M153" i="21"/>
  <c r="L153" i="21"/>
  <c r="C153" i="21"/>
  <c r="I153" i="21"/>
  <c r="B153" i="21"/>
  <c r="J153" i="21"/>
  <c r="R125" i="32"/>
  <c r="P125" i="32"/>
  <c r="J125" i="32"/>
  <c r="F125" i="32"/>
  <c r="I125" i="32"/>
  <c r="H125" i="32"/>
  <c r="B125" i="32"/>
  <c r="G125" i="32"/>
  <c r="O125" i="32"/>
  <c r="K125" i="32"/>
  <c r="N125" i="32"/>
  <c r="D125" i="32"/>
  <c r="L125" i="32"/>
  <c r="Q125" i="32"/>
  <c r="M125" i="32"/>
  <c r="C125" i="32"/>
  <c r="C66" i="22"/>
  <c r="G66" i="22"/>
  <c r="F66" i="22"/>
  <c r="D66" i="22"/>
  <c r="B66" i="22"/>
  <c r="H66" i="22"/>
  <c r="I66" i="22"/>
  <c r="I131" i="18"/>
  <c r="J131" i="18"/>
  <c r="N131" i="18"/>
  <c r="B131" i="18"/>
  <c r="P131" i="18"/>
  <c r="C131" i="18"/>
  <c r="M131" i="18"/>
  <c r="R131" i="18"/>
  <c r="F131" i="18"/>
  <c r="Q131" i="18"/>
  <c r="H131" i="18"/>
  <c r="G131" i="18"/>
  <c r="L131" i="18"/>
  <c r="K131" i="18"/>
  <c r="D131" i="18"/>
  <c r="O131" i="18"/>
  <c r="H77" i="23"/>
  <c r="G77" i="23"/>
  <c r="D77" i="23"/>
  <c r="B77" i="23"/>
  <c r="I77" i="23"/>
  <c r="F77" i="23"/>
  <c r="C77" i="23"/>
  <c r="N51" i="21"/>
  <c r="K51" i="21"/>
  <c r="F51" i="21"/>
  <c r="B51" i="21"/>
  <c r="C51" i="21"/>
  <c r="L51" i="21"/>
  <c r="G51" i="21"/>
  <c r="I51" i="21"/>
  <c r="H51" i="21"/>
  <c r="D51" i="21"/>
  <c r="M51" i="21"/>
  <c r="J51" i="21"/>
  <c r="K157" i="21"/>
  <c r="J157" i="21"/>
  <c r="G157" i="21"/>
  <c r="L157" i="21"/>
  <c r="F157" i="21"/>
  <c r="M157" i="21"/>
  <c r="B157" i="21"/>
  <c r="N157" i="21"/>
  <c r="C157" i="21"/>
  <c r="I157" i="21"/>
  <c r="H157" i="21"/>
  <c r="D157" i="21"/>
  <c r="N86" i="21"/>
  <c r="K86" i="21"/>
  <c r="L86" i="21"/>
  <c r="C86" i="21"/>
  <c r="M86" i="21"/>
  <c r="J86" i="21"/>
  <c r="G86" i="21"/>
  <c r="I86" i="21"/>
  <c r="F86" i="21"/>
  <c r="D86" i="21"/>
  <c r="B86" i="21"/>
  <c r="H86" i="21"/>
  <c r="G133" i="20"/>
  <c r="J133" i="20"/>
  <c r="M133" i="20"/>
  <c r="B133" i="20"/>
  <c r="K133" i="20"/>
  <c r="I133" i="20"/>
  <c r="F133" i="20"/>
  <c r="D133" i="20"/>
  <c r="L133" i="20"/>
  <c r="H133" i="20"/>
  <c r="C133" i="20"/>
  <c r="N133" i="20"/>
  <c r="C71" i="32"/>
  <c r="M71" i="32"/>
  <c r="N71" i="32"/>
  <c r="Q71" i="32"/>
  <c r="I71" i="32"/>
  <c r="J71" i="32"/>
  <c r="R71" i="32"/>
  <c r="L71" i="32"/>
  <c r="D71" i="32"/>
  <c r="P71" i="32"/>
  <c r="K71" i="32"/>
  <c r="B71" i="32"/>
  <c r="H71" i="32"/>
  <c r="O71" i="32"/>
  <c r="F71" i="32"/>
  <c r="G71" i="32"/>
  <c r="H69" i="18"/>
  <c r="L69" i="18"/>
  <c r="B69" i="18"/>
  <c r="F69" i="18"/>
  <c r="N69" i="18"/>
  <c r="R69" i="18"/>
  <c r="P69" i="18"/>
  <c r="C69" i="18"/>
  <c r="K69" i="18"/>
  <c r="O69" i="18"/>
  <c r="J69" i="18"/>
  <c r="I69" i="18"/>
  <c r="D69" i="18"/>
  <c r="Q69" i="18"/>
  <c r="G69" i="18"/>
  <c r="M69" i="18"/>
  <c r="D128" i="14"/>
  <c r="H128" i="14"/>
  <c r="G128" i="14"/>
  <c r="C128" i="14"/>
  <c r="F128" i="14"/>
  <c r="E128" i="14"/>
  <c r="E36" i="14"/>
  <c r="G36" i="14"/>
  <c r="H36" i="14"/>
  <c r="C36" i="14"/>
  <c r="D36" i="14"/>
  <c r="F36" i="14"/>
  <c r="C76" i="26"/>
  <c r="G76" i="26"/>
  <c r="K76" i="26"/>
  <c r="D76" i="26"/>
  <c r="F76" i="26"/>
  <c r="I76" i="26"/>
  <c r="H76" i="26"/>
  <c r="E76" i="26"/>
  <c r="J76" i="26"/>
  <c r="L76" i="26"/>
  <c r="R150" i="19"/>
  <c r="J150" i="19"/>
  <c r="K150" i="19"/>
  <c r="N150" i="19"/>
  <c r="L150" i="19"/>
  <c r="Q150" i="19"/>
  <c r="D150" i="19"/>
  <c r="I150" i="19"/>
  <c r="H150" i="19"/>
  <c r="G150" i="19"/>
  <c r="P150" i="19"/>
  <c r="C150" i="19"/>
  <c r="B150" i="19"/>
  <c r="O150" i="19"/>
  <c r="F150" i="19"/>
  <c r="M150" i="19"/>
  <c r="C92" i="17"/>
  <c r="U92" i="17"/>
  <c r="K92" i="17"/>
  <c r="V92" i="17"/>
  <c r="G92" i="17"/>
  <c r="W92" i="17"/>
  <c r="D92" i="17"/>
  <c r="S92" i="17"/>
  <c r="M92" i="17"/>
  <c r="L92" i="17"/>
  <c r="N92" i="17"/>
  <c r="Q92" i="17"/>
  <c r="I92" i="17"/>
  <c r="X92" i="17"/>
  <c r="B92" i="17"/>
  <c r="R92" i="17"/>
  <c r="J92" i="17"/>
  <c r="F92" i="17"/>
  <c r="T92" i="17"/>
  <c r="H92" i="17"/>
  <c r="H80" i="14"/>
  <c r="C80" i="14"/>
  <c r="E80" i="14"/>
  <c r="F80" i="14"/>
  <c r="G80" i="14"/>
  <c r="D80" i="14"/>
  <c r="E90" i="26"/>
  <c r="G90" i="26"/>
  <c r="I90" i="26"/>
  <c r="C90" i="26"/>
  <c r="D90" i="26"/>
  <c r="J90" i="26"/>
  <c r="L90" i="26"/>
  <c r="H90" i="26"/>
  <c r="K90" i="26"/>
  <c r="F90" i="26"/>
  <c r="B129" i="20"/>
  <c r="C129" i="20"/>
  <c r="K129" i="20"/>
  <c r="I129" i="20"/>
  <c r="G129" i="20"/>
  <c r="F129" i="20"/>
  <c r="M129" i="20"/>
  <c r="N129" i="20"/>
  <c r="H129" i="20"/>
  <c r="L129" i="20"/>
  <c r="J129" i="20"/>
  <c r="D129" i="20"/>
  <c r="P130" i="18"/>
  <c r="G130" i="18"/>
  <c r="D130" i="18"/>
  <c r="J130" i="18"/>
  <c r="Q130" i="18"/>
  <c r="H130" i="18"/>
  <c r="R130" i="18"/>
  <c r="C130" i="18"/>
  <c r="F130" i="18"/>
  <c r="B130" i="18"/>
  <c r="I130" i="18"/>
  <c r="O130" i="18"/>
  <c r="K130" i="18"/>
  <c r="N130" i="18"/>
  <c r="L130" i="18"/>
  <c r="M130" i="18"/>
  <c r="M134" i="18"/>
  <c r="D134" i="18"/>
  <c r="O134" i="18"/>
  <c r="F134" i="18"/>
  <c r="L134" i="18"/>
  <c r="R134" i="18"/>
  <c r="K134" i="18"/>
  <c r="I134" i="18"/>
  <c r="P134" i="18"/>
  <c r="B134" i="18"/>
  <c r="N134" i="18"/>
  <c r="G134" i="18"/>
  <c r="C134" i="18"/>
  <c r="H134" i="18"/>
  <c r="Q134" i="18"/>
  <c r="J134" i="18"/>
  <c r="C73" i="14"/>
  <c r="E73" i="14"/>
  <c r="F73" i="14"/>
  <c r="G73" i="14"/>
  <c r="D73" i="14"/>
  <c r="H73" i="14"/>
  <c r="K115" i="26"/>
  <c r="G115" i="26"/>
  <c r="E115" i="26"/>
  <c r="C115" i="26"/>
  <c r="D115" i="26"/>
  <c r="L115" i="26"/>
  <c r="H115" i="26"/>
  <c r="J115" i="26"/>
  <c r="F115" i="26"/>
  <c r="I115" i="26"/>
  <c r="J183" i="19"/>
  <c r="F183" i="19"/>
  <c r="K183" i="19"/>
  <c r="D183" i="19"/>
  <c r="I183" i="19"/>
  <c r="L183" i="19"/>
  <c r="G183" i="19"/>
  <c r="M183" i="19"/>
  <c r="R183" i="19"/>
  <c r="B183" i="19"/>
  <c r="Q183" i="19"/>
  <c r="N183" i="19"/>
  <c r="O183" i="19"/>
  <c r="H183" i="19"/>
  <c r="P183" i="19"/>
  <c r="C183" i="19"/>
  <c r="B59" i="32"/>
  <c r="L59" i="32"/>
  <c r="C59" i="32"/>
  <c r="N59" i="32"/>
  <c r="R59" i="32"/>
  <c r="O59" i="32"/>
  <c r="M59" i="32"/>
  <c r="P59" i="32"/>
  <c r="D59" i="32"/>
  <c r="J59" i="32"/>
  <c r="I59" i="32"/>
  <c r="F59" i="32"/>
  <c r="K59" i="32"/>
  <c r="H59" i="32"/>
  <c r="G59" i="32"/>
  <c r="Q59" i="32"/>
  <c r="F99" i="24"/>
  <c r="G99" i="24"/>
  <c r="D99" i="24"/>
  <c r="E99" i="24"/>
  <c r="C99" i="24"/>
  <c r="R88" i="17"/>
  <c r="U88" i="17"/>
  <c r="F88" i="17"/>
  <c r="I88" i="17"/>
  <c r="H88" i="17"/>
  <c r="L88" i="17"/>
  <c r="W88" i="17"/>
  <c r="D88" i="17"/>
  <c r="J88" i="17"/>
  <c r="B88" i="17"/>
  <c r="X88" i="17"/>
  <c r="V88" i="17"/>
  <c r="T88" i="17"/>
  <c r="C88" i="17"/>
  <c r="K88" i="17"/>
  <c r="Q88" i="17"/>
  <c r="M88" i="17"/>
  <c r="S88" i="17"/>
  <c r="N88" i="17"/>
  <c r="G88" i="17"/>
  <c r="M187" i="32"/>
  <c r="J187" i="32"/>
  <c r="Q187" i="32"/>
  <c r="B187" i="32"/>
  <c r="O187" i="32"/>
  <c r="P187" i="32"/>
  <c r="R187" i="32"/>
  <c r="F187" i="32"/>
  <c r="G187" i="32"/>
  <c r="K187" i="32"/>
  <c r="D187" i="32"/>
  <c r="C187" i="32"/>
  <c r="I187" i="32"/>
  <c r="N187" i="32"/>
  <c r="H187" i="32"/>
  <c r="L187" i="32"/>
  <c r="I138" i="17"/>
  <c r="T138" i="17"/>
  <c r="M138" i="17"/>
  <c r="V138" i="17"/>
  <c r="F138" i="17"/>
  <c r="W138" i="17"/>
  <c r="R138" i="17"/>
  <c r="N138" i="17"/>
  <c r="G138" i="17"/>
  <c r="X138" i="17"/>
  <c r="U138" i="17"/>
  <c r="Q138" i="17"/>
  <c r="H138" i="17"/>
  <c r="B138" i="17"/>
  <c r="S138" i="17"/>
  <c r="C138" i="17"/>
  <c r="J138" i="17"/>
  <c r="L138" i="17"/>
  <c r="D138" i="17"/>
  <c r="K138" i="17"/>
  <c r="C122" i="24"/>
  <c r="F122" i="24"/>
  <c r="G122" i="24"/>
  <c r="D122" i="24"/>
  <c r="E122" i="24"/>
  <c r="D126" i="26"/>
  <c r="I126" i="26"/>
  <c r="F126" i="26"/>
  <c r="K126" i="26"/>
  <c r="L126" i="26"/>
  <c r="G126" i="26"/>
  <c r="E126" i="26"/>
  <c r="H126" i="26"/>
  <c r="J126" i="26"/>
  <c r="C126" i="26"/>
  <c r="C22" i="32"/>
  <c r="K22" i="32"/>
  <c r="L22" i="32"/>
  <c r="G22" i="32"/>
  <c r="B22" i="32"/>
  <c r="J22" i="32"/>
  <c r="D22" i="32"/>
  <c r="P22" i="32"/>
  <c r="M22" i="32"/>
  <c r="H22" i="32"/>
  <c r="I22" i="32"/>
  <c r="Q22" i="32"/>
  <c r="R22" i="32"/>
  <c r="O22" i="32"/>
  <c r="N22" i="32"/>
  <c r="F22" i="32"/>
  <c r="R49" i="18"/>
  <c r="M49" i="18"/>
  <c r="I49" i="18"/>
  <c r="J49" i="18"/>
  <c r="Q49" i="18"/>
  <c r="F49" i="18"/>
  <c r="K49" i="18"/>
  <c r="D49" i="18"/>
  <c r="O49" i="18"/>
  <c r="P49" i="18"/>
  <c r="H49" i="18"/>
  <c r="B49" i="18"/>
  <c r="L49" i="18"/>
  <c r="N49" i="18"/>
  <c r="G49" i="18"/>
  <c r="C49" i="18"/>
  <c r="K113" i="20"/>
  <c r="J113" i="20"/>
  <c r="N113" i="20"/>
  <c r="B113" i="20"/>
  <c r="G113" i="20"/>
  <c r="H113" i="20"/>
  <c r="C113" i="20"/>
  <c r="M113" i="20"/>
  <c r="L113" i="20"/>
  <c r="F113" i="20"/>
  <c r="I113" i="20"/>
  <c r="D113" i="20"/>
  <c r="B19" i="22"/>
  <c r="I19" i="22"/>
  <c r="G19" i="22"/>
  <c r="C19" i="22"/>
  <c r="H19" i="22"/>
  <c r="F19" i="22"/>
  <c r="D19" i="22"/>
  <c r="I145" i="17"/>
  <c r="T145" i="17"/>
  <c r="H145" i="17"/>
  <c r="V145" i="17"/>
  <c r="L145" i="17"/>
  <c r="D145" i="17"/>
  <c r="S145" i="17"/>
  <c r="C145" i="17"/>
  <c r="F145" i="17"/>
  <c r="G145" i="17"/>
  <c r="J145" i="17"/>
  <c r="B145" i="17"/>
  <c r="Q145" i="17"/>
  <c r="W145" i="17"/>
  <c r="R145" i="17"/>
  <c r="M145" i="17"/>
  <c r="N145" i="17"/>
  <c r="X145" i="17"/>
  <c r="K145" i="17"/>
  <c r="U145" i="17"/>
  <c r="M72" i="20"/>
  <c r="I72" i="20"/>
  <c r="D72" i="20"/>
  <c r="F72" i="20"/>
  <c r="C72" i="20"/>
  <c r="L72" i="20"/>
  <c r="G72" i="20"/>
  <c r="H72" i="20"/>
  <c r="K72" i="20"/>
  <c r="N72" i="20"/>
  <c r="B72" i="20"/>
  <c r="J72" i="20"/>
  <c r="B153" i="17"/>
  <c r="G153" i="17"/>
  <c r="S153" i="17"/>
  <c r="J153" i="17"/>
  <c r="K153" i="17"/>
  <c r="H153" i="17"/>
  <c r="Q153" i="17"/>
  <c r="M153" i="17"/>
  <c r="I153" i="17"/>
  <c r="W153" i="17"/>
  <c r="F153" i="17"/>
  <c r="L153" i="17"/>
  <c r="U153" i="17"/>
  <c r="C153" i="17"/>
  <c r="D153" i="17"/>
  <c r="X153" i="17"/>
  <c r="R153" i="17"/>
  <c r="V153" i="17"/>
  <c r="N153" i="17"/>
  <c r="T153" i="17"/>
  <c r="D48" i="24"/>
  <c r="F48" i="24"/>
  <c r="C48" i="24"/>
  <c r="E48" i="24"/>
  <c r="G48" i="24"/>
  <c r="G75" i="19"/>
  <c r="J75" i="19"/>
  <c r="K75" i="19"/>
  <c r="D75" i="19"/>
  <c r="Q75" i="19"/>
  <c r="H75" i="19"/>
  <c r="N75" i="19"/>
  <c r="I75" i="19"/>
  <c r="P75" i="19"/>
  <c r="C75" i="19"/>
  <c r="L75" i="19"/>
  <c r="M75" i="19"/>
  <c r="B75" i="19"/>
  <c r="F75" i="19"/>
  <c r="R75" i="19"/>
  <c r="O75" i="19"/>
  <c r="O123" i="32"/>
  <c r="H123" i="32"/>
  <c r="D123" i="32"/>
  <c r="J123" i="32"/>
  <c r="F123" i="32"/>
  <c r="G123" i="32"/>
  <c r="C123" i="32"/>
  <c r="I123" i="32"/>
  <c r="K123" i="32"/>
  <c r="Q123" i="32"/>
  <c r="M123" i="32"/>
  <c r="R123" i="32"/>
  <c r="P123" i="32"/>
  <c r="L123" i="32"/>
  <c r="B123" i="32"/>
  <c r="N123" i="32"/>
  <c r="I16" i="32"/>
  <c r="D16" i="32"/>
  <c r="Q16" i="32"/>
  <c r="C16" i="32"/>
  <c r="H16" i="32"/>
  <c r="N16" i="32"/>
  <c r="K16" i="32"/>
  <c r="J16" i="32"/>
  <c r="F16" i="32"/>
  <c r="G16" i="32"/>
  <c r="O16" i="32"/>
  <c r="B16" i="32"/>
  <c r="M16" i="32"/>
  <c r="R16" i="32"/>
  <c r="L16" i="32"/>
  <c r="P16" i="32"/>
  <c r="L74" i="20"/>
  <c r="B74" i="20"/>
  <c r="H74" i="20"/>
  <c r="N74" i="20"/>
  <c r="D74" i="20"/>
  <c r="F74" i="20"/>
  <c r="G74" i="20"/>
  <c r="C74" i="20"/>
  <c r="K74" i="20"/>
  <c r="I74" i="20"/>
  <c r="J74" i="20"/>
  <c r="M74" i="20"/>
  <c r="M81" i="21"/>
  <c r="L81" i="21"/>
  <c r="H81" i="21"/>
  <c r="D81" i="21"/>
  <c r="I81" i="21"/>
  <c r="N81" i="21"/>
  <c r="B81" i="21"/>
  <c r="C81" i="21"/>
  <c r="G81" i="21"/>
  <c r="F81" i="21"/>
  <c r="K81" i="21"/>
  <c r="J81" i="21"/>
  <c r="F37" i="14"/>
  <c r="D37" i="14"/>
  <c r="H37" i="14"/>
  <c r="G37" i="14"/>
  <c r="E37" i="14"/>
  <c r="C37" i="14"/>
  <c r="C50" i="23"/>
  <c r="H50" i="23"/>
  <c r="G50" i="23"/>
  <c r="B50" i="23"/>
  <c r="D50" i="23"/>
  <c r="I50" i="23"/>
  <c r="F50" i="23"/>
  <c r="I85" i="23"/>
  <c r="G85" i="23"/>
  <c r="B85" i="23"/>
  <c r="F85" i="23"/>
  <c r="C85" i="23"/>
  <c r="H85" i="23"/>
  <c r="D85" i="23"/>
  <c r="M190" i="18"/>
  <c r="F190" i="18"/>
  <c r="K190" i="18"/>
  <c r="P190" i="18"/>
  <c r="H190" i="18"/>
  <c r="D190" i="18"/>
  <c r="Q190" i="18"/>
  <c r="C190" i="18"/>
  <c r="B190" i="18"/>
  <c r="O190" i="18"/>
  <c r="N190" i="18"/>
  <c r="L190" i="18"/>
  <c r="G190" i="18"/>
  <c r="R190" i="18"/>
  <c r="I190" i="18"/>
  <c r="J190" i="18"/>
  <c r="D116" i="19"/>
  <c r="K116" i="19"/>
  <c r="G116" i="19"/>
  <c r="L116" i="19"/>
  <c r="F116" i="19"/>
  <c r="M116" i="19"/>
  <c r="P116" i="19"/>
  <c r="R116" i="19"/>
  <c r="J116" i="19"/>
  <c r="N116" i="19"/>
  <c r="B116" i="19"/>
  <c r="H116" i="19"/>
  <c r="O116" i="19"/>
  <c r="Q116" i="19"/>
  <c r="I116" i="19"/>
  <c r="C116" i="19"/>
  <c r="B171" i="22"/>
  <c r="F171" i="22"/>
  <c r="H171" i="22"/>
  <c r="I171" i="22"/>
  <c r="C171" i="22"/>
  <c r="G171" i="22"/>
  <c r="D171" i="22"/>
  <c r="F186" i="21"/>
  <c r="I186" i="21"/>
  <c r="G186" i="21"/>
  <c r="D186" i="21"/>
  <c r="H186" i="21"/>
  <c r="K186" i="21"/>
  <c r="M186" i="21"/>
  <c r="B186" i="21"/>
  <c r="C186" i="21"/>
  <c r="N186" i="21"/>
  <c r="L186" i="21"/>
  <c r="J186" i="21"/>
  <c r="K184" i="18"/>
  <c r="I184" i="18"/>
  <c r="O184" i="18"/>
  <c r="Q184" i="18"/>
  <c r="J184" i="18"/>
  <c r="B184" i="18"/>
  <c r="C184" i="18"/>
  <c r="P184" i="18"/>
  <c r="H184" i="18"/>
  <c r="M184" i="18"/>
  <c r="D184" i="18"/>
  <c r="G184" i="18"/>
  <c r="N184" i="18"/>
  <c r="F184" i="18"/>
  <c r="L184" i="18"/>
  <c r="R184" i="18"/>
  <c r="J27" i="32"/>
  <c r="M27" i="32"/>
  <c r="F27" i="32"/>
  <c r="L27" i="32"/>
  <c r="B27" i="32"/>
  <c r="K27" i="32"/>
  <c r="R27" i="32"/>
  <c r="H27" i="32"/>
  <c r="N27" i="32"/>
  <c r="C27" i="32"/>
  <c r="D27" i="32"/>
  <c r="I27" i="32"/>
  <c r="O27" i="32"/>
  <c r="Q27" i="32"/>
  <c r="P27" i="32"/>
  <c r="G27" i="32"/>
  <c r="G159" i="26"/>
  <c r="K159" i="26"/>
  <c r="F159" i="26"/>
  <c r="J159" i="26"/>
  <c r="L159" i="26"/>
  <c r="D159" i="26"/>
  <c r="C159" i="26"/>
  <c r="H159" i="26"/>
  <c r="I159" i="26"/>
  <c r="E159" i="26"/>
  <c r="B67" i="22"/>
  <c r="F67" i="22"/>
  <c r="I67" i="22"/>
  <c r="D67" i="22"/>
  <c r="G67" i="22"/>
  <c r="C67" i="22"/>
  <c r="H67" i="22"/>
  <c r="F161" i="14"/>
  <c r="H161" i="14"/>
  <c r="G161" i="14"/>
  <c r="E161" i="14"/>
  <c r="D161" i="14"/>
  <c r="C161" i="14"/>
  <c r="M24" i="19"/>
  <c r="O24" i="19"/>
  <c r="C24" i="19"/>
  <c r="P24" i="19"/>
  <c r="N24" i="19"/>
  <c r="F24" i="19"/>
  <c r="H24" i="19"/>
  <c r="J24" i="19"/>
  <c r="G24" i="19"/>
  <c r="I24" i="19"/>
  <c r="R24" i="19"/>
  <c r="B24" i="19"/>
  <c r="K24" i="19"/>
  <c r="D24" i="19"/>
  <c r="Q24" i="19"/>
  <c r="L24" i="19"/>
  <c r="G83" i="21"/>
  <c r="H83" i="21"/>
  <c r="F83" i="21"/>
  <c r="N83" i="21"/>
  <c r="C83" i="21"/>
  <c r="B83" i="21"/>
  <c r="J83" i="21"/>
  <c r="L83" i="21"/>
  <c r="M83" i="21"/>
  <c r="K83" i="21"/>
  <c r="I83" i="21"/>
  <c r="D83" i="21"/>
  <c r="M38" i="21"/>
  <c r="I38" i="21"/>
  <c r="J38" i="21"/>
  <c r="N38" i="21"/>
  <c r="K38" i="21"/>
  <c r="H38" i="21"/>
  <c r="D38" i="21"/>
  <c r="F38" i="21"/>
  <c r="C38" i="21"/>
  <c r="G38" i="21"/>
  <c r="L38" i="21"/>
  <c r="B38" i="21"/>
  <c r="E69" i="26"/>
  <c r="D69" i="26"/>
  <c r="L69" i="26"/>
  <c r="C69" i="26"/>
  <c r="H69" i="26"/>
  <c r="G69" i="26"/>
  <c r="J69" i="26"/>
  <c r="I69" i="26"/>
  <c r="K69" i="26"/>
  <c r="F69" i="26"/>
  <c r="V167" i="17"/>
  <c r="J167" i="17"/>
  <c r="H167" i="17"/>
  <c r="D167" i="17"/>
  <c r="X167" i="17"/>
  <c r="T167" i="17"/>
  <c r="C167" i="17"/>
  <c r="I167" i="17"/>
  <c r="G167" i="17"/>
  <c r="Q167" i="17"/>
  <c r="B167" i="17"/>
  <c r="U167" i="17"/>
  <c r="N167" i="17"/>
  <c r="K167" i="17"/>
  <c r="R167" i="17"/>
  <c r="F167" i="17"/>
  <c r="S167" i="17"/>
  <c r="L167" i="17"/>
  <c r="W167" i="17"/>
  <c r="M167" i="17"/>
  <c r="G41" i="24"/>
  <c r="D41" i="24"/>
  <c r="C41" i="24"/>
  <c r="F41" i="24"/>
  <c r="E41" i="24"/>
  <c r="I161" i="21"/>
  <c r="D161" i="21"/>
  <c r="L161" i="21"/>
  <c r="F161" i="21"/>
  <c r="K161" i="21"/>
  <c r="H161" i="21"/>
  <c r="G161" i="21"/>
  <c r="J161" i="21"/>
  <c r="M161" i="21"/>
  <c r="N161" i="21"/>
  <c r="C161" i="21"/>
  <c r="B161" i="21"/>
  <c r="X52" i="17"/>
  <c r="J52" i="17"/>
  <c r="K52" i="17"/>
  <c r="H52" i="17"/>
  <c r="F52" i="17"/>
  <c r="L52" i="17"/>
  <c r="D52" i="17"/>
  <c r="B52" i="17"/>
  <c r="G52" i="17"/>
  <c r="M52" i="17"/>
  <c r="N52" i="17"/>
  <c r="T52" i="17"/>
  <c r="I52" i="17"/>
  <c r="C52" i="17"/>
  <c r="Q52" i="17"/>
  <c r="V52" i="17"/>
  <c r="R52" i="17"/>
  <c r="W52" i="17"/>
  <c r="S52" i="17"/>
  <c r="U52" i="17"/>
  <c r="H28" i="14"/>
  <c r="F28" i="14"/>
  <c r="E28" i="14"/>
  <c r="D28" i="14"/>
  <c r="C28" i="14"/>
  <c r="G28" i="14"/>
  <c r="H82" i="22"/>
  <c r="I82" i="22"/>
  <c r="G82" i="22"/>
  <c r="C82" i="22"/>
  <c r="B82" i="22"/>
  <c r="D82" i="22"/>
  <c r="F82" i="22"/>
  <c r="N23" i="17"/>
  <c r="G23" i="17"/>
  <c r="L23" i="17"/>
  <c r="Q23" i="17"/>
  <c r="X23" i="17"/>
  <c r="S23" i="17"/>
  <c r="M23" i="17"/>
  <c r="K23" i="17"/>
  <c r="V23" i="17"/>
  <c r="I23" i="17"/>
  <c r="T23" i="17"/>
  <c r="D23" i="17"/>
  <c r="F23" i="17"/>
  <c r="J23" i="17"/>
  <c r="H23" i="17"/>
  <c r="W23" i="17"/>
  <c r="U23" i="17"/>
  <c r="C23" i="17"/>
  <c r="R23" i="17"/>
  <c r="B23" i="17"/>
  <c r="D161" i="24"/>
  <c r="E161" i="24"/>
  <c r="G161" i="24"/>
  <c r="C161" i="24"/>
  <c r="F161" i="24"/>
  <c r="Q131" i="17"/>
  <c r="N131" i="17"/>
  <c r="U131" i="17"/>
  <c r="M131" i="17"/>
  <c r="C131" i="17"/>
  <c r="F131" i="17"/>
  <c r="X131" i="17"/>
  <c r="W131" i="17"/>
  <c r="V131" i="17"/>
  <c r="D131" i="17"/>
  <c r="G131" i="17"/>
  <c r="J131" i="17"/>
  <c r="H131" i="17"/>
  <c r="T131" i="17"/>
  <c r="I131" i="17"/>
  <c r="B131" i="17"/>
  <c r="L131" i="17"/>
  <c r="R131" i="17"/>
  <c r="S131" i="17"/>
  <c r="K131" i="17"/>
  <c r="Q144" i="19"/>
  <c r="J144" i="19"/>
  <c r="F144" i="19"/>
  <c r="P144" i="19"/>
  <c r="R144" i="19"/>
  <c r="G144" i="19"/>
  <c r="C144" i="19"/>
  <c r="D144" i="19"/>
  <c r="H144" i="19"/>
  <c r="O144" i="19"/>
  <c r="L144" i="19"/>
  <c r="B144" i="19"/>
  <c r="K144" i="19"/>
  <c r="I144" i="19"/>
  <c r="N144" i="19"/>
  <c r="M144" i="19"/>
  <c r="G142" i="32"/>
  <c r="O142" i="32"/>
  <c r="P142" i="32"/>
  <c r="R142" i="32"/>
  <c r="I142" i="32"/>
  <c r="H142" i="32"/>
  <c r="N142" i="32"/>
  <c r="K142" i="32"/>
  <c r="C142" i="32"/>
  <c r="L142" i="32"/>
  <c r="Q142" i="32"/>
  <c r="B142" i="32"/>
  <c r="J142" i="32"/>
  <c r="M142" i="32"/>
  <c r="F142" i="32"/>
  <c r="D142" i="32"/>
  <c r="C22" i="22"/>
  <c r="F22" i="22"/>
  <c r="B22" i="22"/>
  <c r="H22" i="22"/>
  <c r="I22" i="22"/>
  <c r="G22" i="22"/>
  <c r="D22" i="22"/>
  <c r="E24" i="24"/>
  <c r="G24" i="24"/>
  <c r="D24" i="24"/>
  <c r="F24" i="24"/>
  <c r="C24" i="24"/>
  <c r="L100" i="32"/>
  <c r="H100" i="32"/>
  <c r="N100" i="32"/>
  <c r="C100" i="32"/>
  <c r="P100" i="32"/>
  <c r="Q100" i="32"/>
  <c r="D100" i="32"/>
  <c r="B100" i="32"/>
  <c r="R100" i="32"/>
  <c r="G100" i="32"/>
  <c r="F100" i="32"/>
  <c r="K100" i="32"/>
  <c r="I100" i="32"/>
  <c r="J100" i="32"/>
  <c r="M100" i="32"/>
  <c r="O100" i="32"/>
  <c r="H24" i="22"/>
  <c r="I24" i="22"/>
  <c r="B24" i="22"/>
  <c r="C24" i="22"/>
  <c r="G24" i="22"/>
  <c r="F24" i="22"/>
  <c r="D24" i="22"/>
  <c r="T45" i="17"/>
  <c r="D45" i="17"/>
  <c r="Q45" i="17"/>
  <c r="F45" i="17"/>
  <c r="K45" i="17"/>
  <c r="L45" i="17"/>
  <c r="J45" i="17"/>
  <c r="N45" i="17"/>
  <c r="V45" i="17"/>
  <c r="H45" i="17"/>
  <c r="M45" i="17"/>
  <c r="R45" i="17"/>
  <c r="U45" i="17"/>
  <c r="W45" i="17"/>
  <c r="C45" i="17"/>
  <c r="I45" i="17"/>
  <c r="S45" i="17"/>
  <c r="G45" i="17"/>
  <c r="B45" i="17"/>
  <c r="X45" i="17"/>
  <c r="E49" i="14"/>
  <c r="F49" i="14"/>
  <c r="C49" i="14"/>
  <c r="G49" i="14"/>
  <c r="H49" i="14"/>
  <c r="D49" i="14"/>
  <c r="G187" i="22"/>
  <c r="D187" i="22"/>
  <c r="F187" i="22"/>
  <c r="I187" i="22"/>
  <c r="C187" i="22"/>
  <c r="B187" i="22"/>
  <c r="H187" i="22"/>
  <c r="I55" i="32"/>
  <c r="L55" i="32"/>
  <c r="O55" i="32"/>
  <c r="J55" i="32"/>
  <c r="Q55" i="32"/>
  <c r="F55" i="32"/>
  <c r="H55" i="32"/>
  <c r="R55" i="32"/>
  <c r="P55" i="32"/>
  <c r="B55" i="32"/>
  <c r="K55" i="32"/>
  <c r="C55" i="32"/>
  <c r="G55" i="32"/>
  <c r="N55" i="32"/>
  <c r="D55" i="32"/>
  <c r="M55" i="32"/>
  <c r="G90" i="14"/>
  <c r="F90" i="14"/>
  <c r="C90" i="14"/>
  <c r="E90" i="14"/>
  <c r="D90" i="14"/>
  <c r="H90" i="14"/>
  <c r="H53" i="20"/>
  <c r="D53" i="20"/>
  <c r="K53" i="20"/>
  <c r="B53" i="20"/>
  <c r="L53" i="20"/>
  <c r="F53" i="20"/>
  <c r="M53" i="20"/>
  <c r="N53" i="20"/>
  <c r="I53" i="20"/>
  <c r="G53" i="20"/>
  <c r="J53" i="20"/>
  <c r="C53" i="20"/>
  <c r="C74" i="32"/>
  <c r="D74" i="32"/>
  <c r="R74" i="32"/>
  <c r="F74" i="32"/>
  <c r="I74" i="32"/>
  <c r="J74" i="32"/>
  <c r="L74" i="32"/>
  <c r="M74" i="32"/>
  <c r="K74" i="32"/>
  <c r="G74" i="32"/>
  <c r="H74" i="32"/>
  <c r="B74" i="32"/>
  <c r="P74" i="32"/>
  <c r="N74" i="32"/>
  <c r="Q74" i="32"/>
  <c r="O74" i="32"/>
  <c r="C14" i="23"/>
  <c r="G14" i="23"/>
  <c r="F14" i="23"/>
  <c r="H14" i="23"/>
  <c r="D14" i="23"/>
  <c r="I14" i="23"/>
  <c r="B14" i="23"/>
  <c r="F176" i="32"/>
  <c r="K176" i="32"/>
  <c r="L176" i="32"/>
  <c r="P176" i="32"/>
  <c r="J176" i="32"/>
  <c r="I176" i="32"/>
  <c r="B176" i="32"/>
  <c r="R176" i="32"/>
  <c r="D176" i="32"/>
  <c r="Q176" i="32"/>
  <c r="M176" i="32"/>
  <c r="G176" i="32"/>
  <c r="O176" i="32"/>
  <c r="C176" i="32"/>
  <c r="N176" i="32"/>
  <c r="H176" i="32"/>
  <c r="B185" i="18"/>
  <c r="I185" i="18"/>
  <c r="J185" i="18"/>
  <c r="R185" i="18"/>
  <c r="O185" i="18"/>
  <c r="D185" i="18"/>
  <c r="F185" i="18"/>
  <c r="M185" i="18"/>
  <c r="Q185" i="18"/>
  <c r="H185" i="18"/>
  <c r="K185" i="18"/>
  <c r="C185" i="18"/>
  <c r="P185" i="18"/>
  <c r="G185" i="18"/>
  <c r="N185" i="18"/>
  <c r="L185" i="18"/>
  <c r="J28" i="17"/>
  <c r="F28" i="17"/>
  <c r="D28" i="17"/>
  <c r="S28" i="17"/>
  <c r="C28" i="17"/>
  <c r="X28" i="17"/>
  <c r="B28" i="17"/>
  <c r="V28" i="17"/>
  <c r="H28" i="17"/>
  <c r="I28" i="17"/>
  <c r="G28" i="17"/>
  <c r="U28" i="17"/>
  <c r="R28" i="17"/>
  <c r="Q28" i="17"/>
  <c r="T28" i="17"/>
  <c r="K28" i="17"/>
  <c r="N28" i="17"/>
  <c r="W28" i="17"/>
  <c r="L28" i="17"/>
  <c r="M28" i="17"/>
  <c r="K75" i="26"/>
  <c r="J75" i="26"/>
  <c r="I75" i="26"/>
  <c r="L75" i="26"/>
  <c r="F75" i="26"/>
  <c r="G75" i="26"/>
  <c r="C75" i="26"/>
  <c r="H75" i="26"/>
  <c r="D75" i="26"/>
  <c r="E75" i="26"/>
  <c r="G82" i="23"/>
  <c r="D82" i="23"/>
  <c r="I82" i="23"/>
  <c r="C82" i="23"/>
  <c r="B82" i="23"/>
  <c r="H82" i="23"/>
  <c r="F82" i="23"/>
  <c r="Q152" i="18"/>
  <c r="N152" i="18"/>
  <c r="G152" i="18"/>
  <c r="L152" i="18"/>
  <c r="J152" i="18"/>
  <c r="D152" i="18"/>
  <c r="O152" i="18"/>
  <c r="K152" i="18"/>
  <c r="M152" i="18"/>
  <c r="R152" i="18"/>
  <c r="P152" i="18"/>
  <c r="B152" i="18"/>
  <c r="I152" i="18"/>
  <c r="H152" i="18"/>
  <c r="F152" i="18"/>
  <c r="C152" i="18"/>
  <c r="H30" i="14"/>
  <c r="F30" i="14"/>
  <c r="C30" i="14"/>
  <c r="D30" i="14"/>
  <c r="E30" i="14"/>
  <c r="G30" i="14"/>
  <c r="G94" i="32"/>
  <c r="K94" i="32"/>
  <c r="P94" i="32"/>
  <c r="H94" i="32"/>
  <c r="O94" i="32"/>
  <c r="Q94" i="32"/>
  <c r="J94" i="32"/>
  <c r="M94" i="32"/>
  <c r="L94" i="32"/>
  <c r="C94" i="32"/>
  <c r="B94" i="32"/>
  <c r="R94" i="32"/>
  <c r="I94" i="32"/>
  <c r="D94" i="32"/>
  <c r="N94" i="32"/>
  <c r="F94" i="32"/>
  <c r="C161" i="32"/>
  <c r="B161" i="32"/>
  <c r="D161" i="32"/>
  <c r="O161" i="32"/>
  <c r="J161" i="32"/>
  <c r="M161" i="32"/>
  <c r="Q161" i="32"/>
  <c r="F161" i="32"/>
  <c r="G161" i="32"/>
  <c r="P161" i="32"/>
  <c r="R161" i="32"/>
  <c r="N161" i="32"/>
  <c r="I161" i="32"/>
  <c r="H161" i="32"/>
  <c r="L161" i="32"/>
  <c r="K161" i="32"/>
  <c r="C83" i="23"/>
  <c r="D83" i="23"/>
  <c r="H83" i="23"/>
  <c r="B83" i="23"/>
  <c r="I83" i="23"/>
  <c r="G83" i="23"/>
  <c r="F83" i="23"/>
  <c r="O170" i="19"/>
  <c r="Q170" i="19"/>
  <c r="B170" i="19"/>
  <c r="G170" i="19"/>
  <c r="R170" i="19"/>
  <c r="M170" i="19"/>
  <c r="L170" i="19"/>
  <c r="J170" i="19"/>
  <c r="C170" i="19"/>
  <c r="K170" i="19"/>
  <c r="I170" i="19"/>
  <c r="N170" i="19"/>
  <c r="P170" i="19"/>
  <c r="F170" i="19"/>
  <c r="H170" i="19"/>
  <c r="D170" i="19"/>
  <c r="B101" i="23"/>
  <c r="F101" i="23"/>
  <c r="C101" i="23"/>
  <c r="I101" i="23"/>
  <c r="D101" i="23"/>
  <c r="G101" i="23"/>
  <c r="H101" i="23"/>
  <c r="D62" i="22"/>
  <c r="B62" i="22"/>
  <c r="I62" i="22"/>
  <c r="C62" i="22"/>
  <c r="F62" i="22"/>
  <c r="G62" i="22"/>
  <c r="H62" i="22"/>
  <c r="G135" i="17"/>
  <c r="X135" i="17"/>
  <c r="J135" i="17"/>
  <c r="N135" i="17"/>
  <c r="I135" i="17"/>
  <c r="F135" i="17"/>
  <c r="Q135" i="17"/>
  <c r="M135" i="17"/>
  <c r="V135" i="17"/>
  <c r="L135" i="17"/>
  <c r="W135" i="17"/>
  <c r="R135" i="17"/>
  <c r="S135" i="17"/>
  <c r="H135" i="17"/>
  <c r="B135" i="17"/>
  <c r="D135" i="17"/>
  <c r="K135" i="17"/>
  <c r="T135" i="17"/>
  <c r="U135" i="17"/>
  <c r="C135" i="17"/>
  <c r="G126" i="14"/>
  <c r="H126" i="14"/>
  <c r="E126" i="14"/>
  <c r="F126" i="14"/>
  <c r="C126" i="14"/>
  <c r="D126" i="14"/>
  <c r="C45" i="26"/>
  <c r="L45" i="26"/>
  <c r="I45" i="26"/>
  <c r="H45" i="26"/>
  <c r="G45" i="26"/>
  <c r="F45" i="26"/>
  <c r="E45" i="26"/>
  <c r="K45" i="26"/>
  <c r="J45" i="26"/>
  <c r="D45" i="26"/>
  <c r="K80" i="20"/>
  <c r="M80" i="20"/>
  <c r="I80" i="20"/>
  <c r="C80" i="20"/>
  <c r="D80" i="20"/>
  <c r="L80" i="20"/>
  <c r="N80" i="20"/>
  <c r="B80" i="20"/>
  <c r="G80" i="20"/>
  <c r="H80" i="20"/>
  <c r="J80" i="20"/>
  <c r="F80" i="20"/>
  <c r="E150" i="14"/>
  <c r="G150" i="14"/>
  <c r="H150" i="14"/>
  <c r="D150" i="14"/>
  <c r="C150" i="14"/>
  <c r="F150" i="14"/>
  <c r="I21" i="22"/>
  <c r="H21" i="22"/>
  <c r="C21" i="22"/>
  <c r="F21" i="22"/>
  <c r="G21" i="22"/>
  <c r="B21" i="22"/>
  <c r="D21" i="22"/>
  <c r="D77" i="24"/>
  <c r="G77" i="24"/>
  <c r="E77" i="24"/>
  <c r="C77" i="24"/>
  <c r="F77" i="24"/>
  <c r="F88" i="24"/>
  <c r="C88" i="24"/>
  <c r="G88" i="24"/>
  <c r="D88" i="24"/>
  <c r="E88" i="24"/>
  <c r="H71" i="14"/>
  <c r="F71" i="14"/>
  <c r="E71" i="14"/>
  <c r="G71" i="14"/>
  <c r="D71" i="14"/>
  <c r="C71" i="14"/>
  <c r="E127" i="26"/>
  <c r="I127" i="26"/>
  <c r="D127" i="26"/>
  <c r="H127" i="26"/>
  <c r="J127" i="26"/>
  <c r="G127" i="26"/>
  <c r="K127" i="26"/>
  <c r="F127" i="26"/>
  <c r="L127" i="26"/>
  <c r="C127" i="26"/>
  <c r="I52" i="26"/>
  <c r="C52" i="26"/>
  <c r="H52" i="26"/>
  <c r="F52" i="26"/>
  <c r="J52" i="26"/>
  <c r="K52" i="26"/>
  <c r="E52" i="26"/>
  <c r="G52" i="26"/>
  <c r="D52" i="26"/>
  <c r="L52" i="26"/>
  <c r="D64" i="21"/>
  <c r="H64" i="21"/>
  <c r="L64" i="21"/>
  <c r="I64" i="21"/>
  <c r="C64" i="21"/>
  <c r="J64" i="21"/>
  <c r="B64" i="21"/>
  <c r="M64" i="21"/>
  <c r="N64" i="21"/>
  <c r="K64" i="21"/>
  <c r="G64" i="21"/>
  <c r="F64" i="21"/>
  <c r="E47" i="24"/>
  <c r="D47" i="24"/>
  <c r="C47" i="24"/>
  <c r="G47" i="24"/>
  <c r="F47" i="24"/>
  <c r="M41" i="32"/>
  <c r="D41" i="32"/>
  <c r="F41" i="32"/>
  <c r="P41" i="32"/>
  <c r="O41" i="32"/>
  <c r="Q41" i="32"/>
  <c r="N41" i="32"/>
  <c r="J41" i="32"/>
  <c r="L41" i="32"/>
  <c r="C41" i="32"/>
  <c r="I41" i="32"/>
  <c r="G41" i="32"/>
  <c r="B41" i="32"/>
  <c r="K41" i="32"/>
  <c r="R41" i="32"/>
  <c r="H41" i="32"/>
  <c r="E90" i="24"/>
  <c r="G90" i="24"/>
  <c r="F90" i="24"/>
  <c r="C90" i="24"/>
  <c r="D90" i="24"/>
  <c r="B34" i="20"/>
  <c r="F34" i="20"/>
  <c r="H34" i="20"/>
  <c r="J34" i="20"/>
  <c r="G34" i="20"/>
  <c r="K34" i="20"/>
  <c r="L34" i="20"/>
  <c r="I34" i="20"/>
  <c r="D34" i="20"/>
  <c r="M34" i="20"/>
  <c r="C34" i="20"/>
  <c r="N34" i="20"/>
  <c r="G50" i="22"/>
  <c r="B50" i="22"/>
  <c r="C50" i="22"/>
  <c r="H50" i="22"/>
  <c r="I50" i="22"/>
  <c r="D50" i="22"/>
  <c r="F50" i="22"/>
  <c r="Q88" i="32"/>
  <c r="C88" i="32"/>
  <c r="N88" i="32"/>
  <c r="M88" i="32"/>
  <c r="L88" i="32"/>
  <c r="B88" i="32"/>
  <c r="R88" i="32"/>
  <c r="K88" i="32"/>
  <c r="O88" i="32"/>
  <c r="G88" i="32"/>
  <c r="D88" i="32"/>
  <c r="F88" i="32"/>
  <c r="J88" i="32"/>
  <c r="P88" i="32"/>
  <c r="I88" i="32"/>
  <c r="H88" i="32"/>
  <c r="L149" i="32"/>
  <c r="R149" i="32"/>
  <c r="G149" i="32"/>
  <c r="I149" i="32"/>
  <c r="H149" i="32"/>
  <c r="B149" i="32"/>
  <c r="O149" i="32"/>
  <c r="C149" i="32"/>
  <c r="N149" i="32"/>
  <c r="K149" i="32"/>
  <c r="J149" i="32"/>
  <c r="F149" i="32"/>
  <c r="D149" i="32"/>
  <c r="P149" i="32"/>
  <c r="M149" i="32"/>
  <c r="Q149" i="32"/>
  <c r="K58" i="19"/>
  <c r="J58" i="19"/>
  <c r="I58" i="19"/>
  <c r="F58" i="19"/>
  <c r="H58" i="19"/>
  <c r="Q58" i="19"/>
  <c r="L58" i="19"/>
  <c r="R58" i="19"/>
  <c r="M58" i="19"/>
  <c r="D58" i="19"/>
  <c r="O58" i="19"/>
  <c r="G58" i="19"/>
  <c r="P58" i="19"/>
  <c r="C58" i="19"/>
  <c r="B58" i="19"/>
  <c r="N58" i="19"/>
  <c r="Q72" i="17"/>
  <c r="I72" i="17"/>
  <c r="D72" i="17"/>
  <c r="C72" i="17"/>
  <c r="X72" i="17"/>
  <c r="S72" i="17"/>
  <c r="G72" i="17"/>
  <c r="T72" i="17"/>
  <c r="U72" i="17"/>
  <c r="N72" i="17"/>
  <c r="K72" i="17"/>
  <c r="W72" i="17"/>
  <c r="J72" i="17"/>
  <c r="M72" i="17"/>
  <c r="H72" i="17"/>
  <c r="V72" i="17"/>
  <c r="B72" i="17"/>
  <c r="R72" i="17"/>
  <c r="F72" i="17"/>
  <c r="L72" i="17"/>
  <c r="E57" i="14"/>
  <c r="F57" i="14"/>
  <c r="H57" i="14"/>
  <c r="G57" i="14"/>
  <c r="C57" i="14"/>
  <c r="D57" i="14"/>
  <c r="C80" i="23"/>
  <c r="D80" i="23"/>
  <c r="B80" i="23"/>
  <c r="I80" i="23"/>
  <c r="G80" i="23"/>
  <c r="F80" i="23"/>
  <c r="H80" i="23"/>
  <c r="H127" i="22"/>
  <c r="B127" i="22"/>
  <c r="D127" i="22"/>
  <c r="G127" i="22"/>
  <c r="I127" i="22"/>
  <c r="C127" i="22"/>
  <c r="F127" i="22"/>
  <c r="N106" i="17"/>
  <c r="I106" i="17"/>
  <c r="K106" i="17"/>
  <c r="D106" i="17"/>
  <c r="Q106" i="17"/>
  <c r="M106" i="17"/>
  <c r="B106" i="17"/>
  <c r="X106" i="17"/>
  <c r="W106" i="17"/>
  <c r="J106" i="17"/>
  <c r="F106" i="17"/>
  <c r="U106" i="17"/>
  <c r="T106" i="17"/>
  <c r="G106" i="17"/>
  <c r="H106" i="17"/>
  <c r="C106" i="17"/>
  <c r="S106" i="17"/>
  <c r="L106" i="17"/>
  <c r="R106" i="17"/>
  <c r="V106" i="17"/>
  <c r="I130" i="26"/>
  <c r="D130" i="26"/>
  <c r="L130" i="26"/>
  <c r="E130" i="26"/>
  <c r="J130" i="26"/>
  <c r="H130" i="26"/>
  <c r="K130" i="26"/>
  <c r="G130" i="26"/>
  <c r="F130" i="26"/>
  <c r="C130" i="26"/>
  <c r="B15" i="21"/>
  <c r="K15" i="21"/>
  <c r="H15" i="21"/>
  <c r="J15" i="21"/>
  <c r="L15" i="21"/>
  <c r="I15" i="21"/>
  <c r="N15" i="21"/>
  <c r="C15" i="21"/>
  <c r="F15" i="21"/>
  <c r="D15" i="21"/>
  <c r="G15" i="21"/>
  <c r="M15" i="21"/>
  <c r="K127" i="18"/>
  <c r="I127" i="18"/>
  <c r="F127" i="18"/>
  <c r="B127" i="18"/>
  <c r="C127" i="18"/>
  <c r="M127" i="18"/>
  <c r="G127" i="18"/>
  <c r="O127" i="18"/>
  <c r="P127" i="18"/>
  <c r="R127" i="18"/>
  <c r="L127" i="18"/>
  <c r="Q127" i="18"/>
  <c r="J127" i="18"/>
  <c r="H127" i="18"/>
  <c r="D127" i="18"/>
  <c r="N127" i="18"/>
  <c r="I84" i="26"/>
  <c r="L84" i="26"/>
  <c r="K84" i="26"/>
  <c r="H84" i="26"/>
  <c r="G84" i="26"/>
  <c r="E84" i="26"/>
  <c r="J84" i="26"/>
  <c r="F84" i="26"/>
  <c r="C84" i="26"/>
  <c r="D84" i="26"/>
  <c r="M88" i="21"/>
  <c r="B88" i="21"/>
  <c r="I88" i="21"/>
  <c r="G88" i="21"/>
  <c r="F88" i="21"/>
  <c r="D88" i="21"/>
  <c r="N88" i="21"/>
  <c r="L88" i="21"/>
  <c r="K88" i="21"/>
  <c r="J88" i="21"/>
  <c r="H88" i="21"/>
  <c r="C88" i="21"/>
  <c r="G84" i="23"/>
  <c r="C84" i="23"/>
  <c r="I84" i="23"/>
  <c r="F84" i="23"/>
  <c r="B84" i="23"/>
  <c r="H84" i="23"/>
  <c r="D84" i="23"/>
  <c r="H35" i="22"/>
  <c r="C35" i="22"/>
  <c r="I35" i="22"/>
  <c r="D35" i="22"/>
  <c r="B35" i="22"/>
  <c r="F35" i="22"/>
  <c r="G35" i="22"/>
  <c r="D84" i="22"/>
  <c r="C84" i="22"/>
  <c r="I84" i="22"/>
  <c r="G84" i="22"/>
  <c r="B84" i="22"/>
  <c r="H84" i="22"/>
  <c r="F84" i="22"/>
  <c r="D146" i="32"/>
  <c r="I146" i="32"/>
  <c r="P146" i="32"/>
  <c r="Q146" i="32"/>
  <c r="H146" i="32"/>
  <c r="L146" i="32"/>
  <c r="B146" i="32"/>
  <c r="R146" i="32"/>
  <c r="O146" i="32"/>
  <c r="G146" i="32"/>
  <c r="F146" i="32"/>
  <c r="C146" i="32"/>
  <c r="J146" i="32"/>
  <c r="N146" i="32"/>
  <c r="M146" i="32"/>
  <c r="K146" i="32"/>
  <c r="H27" i="18"/>
  <c r="Q27" i="18"/>
  <c r="N27" i="18"/>
  <c r="D27" i="18"/>
  <c r="O27" i="18"/>
  <c r="C27" i="18"/>
  <c r="P27" i="18"/>
  <c r="R27" i="18"/>
  <c r="M27" i="18"/>
  <c r="J27" i="18"/>
  <c r="L27" i="18"/>
  <c r="K27" i="18"/>
  <c r="F27" i="18"/>
  <c r="G27" i="18"/>
  <c r="I27" i="18"/>
  <c r="B27" i="18"/>
  <c r="G70" i="20"/>
  <c r="J70" i="20"/>
  <c r="N70" i="20"/>
  <c r="L70" i="20"/>
  <c r="M70" i="20"/>
  <c r="H70" i="20"/>
  <c r="I70" i="20"/>
  <c r="C70" i="20"/>
  <c r="B70" i="20"/>
  <c r="K70" i="20"/>
  <c r="D70" i="20"/>
  <c r="F70" i="20"/>
  <c r="K61" i="26"/>
  <c r="C61" i="26"/>
  <c r="L61" i="26"/>
  <c r="D61" i="26"/>
  <c r="I61" i="26"/>
  <c r="E61" i="26"/>
  <c r="H61" i="26"/>
  <c r="G61" i="26"/>
  <c r="J61" i="26"/>
  <c r="F61" i="26"/>
  <c r="L116" i="20"/>
  <c r="K116" i="20"/>
  <c r="J116" i="20"/>
  <c r="N116" i="20"/>
  <c r="D116" i="20"/>
  <c r="F116" i="20"/>
  <c r="I116" i="20"/>
  <c r="C116" i="20"/>
  <c r="H116" i="20"/>
  <c r="B116" i="20"/>
  <c r="M116" i="20"/>
  <c r="G116" i="20"/>
  <c r="P191" i="32"/>
  <c r="R191" i="32"/>
  <c r="H191" i="32"/>
  <c r="N191" i="32"/>
  <c r="I191" i="32"/>
  <c r="G191" i="32"/>
  <c r="K191" i="32"/>
  <c r="D191" i="32"/>
  <c r="L191" i="32"/>
  <c r="C191" i="32"/>
  <c r="J191" i="32"/>
  <c r="F191" i="32"/>
  <c r="O191" i="32"/>
  <c r="Q191" i="32"/>
  <c r="B191" i="32"/>
  <c r="M191" i="32"/>
  <c r="J20" i="18"/>
  <c r="F20" i="18"/>
  <c r="K20" i="18"/>
  <c r="B20" i="18"/>
  <c r="G20" i="18"/>
  <c r="P20" i="18"/>
  <c r="H20" i="18"/>
  <c r="D20" i="18"/>
  <c r="N20" i="18"/>
  <c r="L20" i="18"/>
  <c r="Q20" i="18"/>
  <c r="C20" i="18"/>
  <c r="O20" i="18"/>
  <c r="M20" i="18"/>
  <c r="I20" i="18"/>
  <c r="R20" i="18"/>
  <c r="O143" i="19"/>
  <c r="I143" i="19"/>
  <c r="L143" i="19"/>
  <c r="N143" i="19"/>
  <c r="B143" i="19"/>
  <c r="J143" i="19"/>
  <c r="P143" i="19"/>
  <c r="F143" i="19"/>
  <c r="M143" i="19"/>
  <c r="R143" i="19"/>
  <c r="C143" i="19"/>
  <c r="K143" i="19"/>
  <c r="H143" i="19"/>
  <c r="Q143" i="19"/>
  <c r="D143" i="19"/>
  <c r="G143" i="19"/>
  <c r="D62" i="32"/>
  <c r="H62" i="32"/>
  <c r="K62" i="32"/>
  <c r="N62" i="32"/>
  <c r="P62" i="32"/>
  <c r="F62" i="32"/>
  <c r="G62" i="32"/>
  <c r="Q62" i="32"/>
  <c r="J62" i="32"/>
  <c r="R62" i="32"/>
  <c r="B62" i="32"/>
  <c r="I62" i="32"/>
  <c r="M62" i="32"/>
  <c r="L62" i="32"/>
  <c r="C62" i="32"/>
  <c r="O62" i="32"/>
  <c r="F171" i="32"/>
  <c r="B171" i="32"/>
  <c r="G171" i="32"/>
  <c r="J171" i="32"/>
  <c r="O171" i="32"/>
  <c r="K171" i="32"/>
  <c r="Q171" i="32"/>
  <c r="P171" i="32"/>
  <c r="N171" i="32"/>
  <c r="H171" i="32"/>
  <c r="L171" i="32"/>
  <c r="C171" i="32"/>
  <c r="I171" i="32"/>
  <c r="M171" i="32"/>
  <c r="R171" i="32"/>
  <c r="D171" i="32"/>
  <c r="F137" i="17"/>
  <c r="H137" i="17"/>
  <c r="Q137" i="17"/>
  <c r="V137" i="17"/>
  <c r="R137" i="17"/>
  <c r="J137" i="17"/>
  <c r="T137" i="17"/>
  <c r="L137" i="17"/>
  <c r="D137" i="17"/>
  <c r="U137" i="17"/>
  <c r="S137" i="17"/>
  <c r="K137" i="17"/>
  <c r="G137" i="17"/>
  <c r="C137" i="17"/>
  <c r="B137" i="17"/>
  <c r="W137" i="17"/>
  <c r="M137" i="17"/>
  <c r="I137" i="17"/>
  <c r="X137" i="17"/>
  <c r="N137" i="17"/>
  <c r="C110" i="22"/>
  <c r="G110" i="22"/>
  <c r="H110" i="22"/>
  <c r="B110" i="22"/>
  <c r="I110" i="22"/>
  <c r="F110" i="22"/>
  <c r="D110" i="22"/>
  <c r="C123" i="22"/>
  <c r="H123" i="22"/>
  <c r="D123" i="22"/>
  <c r="F123" i="22"/>
  <c r="G123" i="22"/>
  <c r="B123" i="22"/>
  <c r="I123" i="22"/>
  <c r="G132" i="19"/>
  <c r="C132" i="19"/>
  <c r="F132" i="19"/>
  <c r="N132" i="19"/>
  <c r="I132" i="19"/>
  <c r="L132" i="19"/>
  <c r="B132" i="19"/>
  <c r="K132" i="19"/>
  <c r="D132" i="19"/>
  <c r="R132" i="19"/>
  <c r="M132" i="19"/>
  <c r="J132" i="19"/>
  <c r="P132" i="19"/>
  <c r="Q132" i="19"/>
  <c r="O132" i="19"/>
  <c r="H132" i="19"/>
  <c r="F65" i="20"/>
  <c r="M65" i="20"/>
  <c r="B65" i="20"/>
  <c r="K65" i="20"/>
  <c r="I65" i="20"/>
  <c r="H65" i="20"/>
  <c r="G65" i="20"/>
  <c r="N65" i="20"/>
  <c r="C65" i="20"/>
  <c r="J65" i="20"/>
  <c r="D65" i="20"/>
  <c r="L65" i="20"/>
  <c r="R128" i="18"/>
  <c r="P128" i="18"/>
  <c r="H128" i="18"/>
  <c r="I128" i="18"/>
  <c r="J128" i="18"/>
  <c r="D128" i="18"/>
  <c r="N128" i="18"/>
  <c r="K128" i="18"/>
  <c r="F128" i="18"/>
  <c r="G128" i="18"/>
  <c r="L128" i="18"/>
  <c r="Q128" i="18"/>
  <c r="M128" i="18"/>
  <c r="O128" i="18"/>
  <c r="C128" i="18"/>
  <c r="B128" i="18"/>
  <c r="G156" i="24"/>
  <c r="E156" i="24"/>
  <c r="C156" i="24"/>
  <c r="F156" i="24"/>
  <c r="D156" i="24"/>
  <c r="B171" i="20"/>
  <c r="M171" i="20"/>
  <c r="G171" i="20"/>
  <c r="I171" i="20"/>
  <c r="D171" i="20"/>
  <c r="L171" i="20"/>
  <c r="K171" i="20"/>
  <c r="N171" i="20"/>
  <c r="H171" i="20"/>
  <c r="C171" i="20"/>
  <c r="J171" i="20"/>
  <c r="F171" i="20"/>
  <c r="B60" i="32"/>
  <c r="P60" i="32"/>
  <c r="O60" i="32"/>
  <c r="F60" i="32"/>
  <c r="R60" i="32"/>
  <c r="H60" i="32"/>
  <c r="Q60" i="32"/>
  <c r="I60" i="32"/>
  <c r="N60" i="32"/>
  <c r="M60" i="32"/>
  <c r="J60" i="32"/>
  <c r="K60" i="32"/>
  <c r="L60" i="32"/>
  <c r="D60" i="32"/>
  <c r="C60" i="32"/>
  <c r="G60" i="32"/>
  <c r="B58" i="18"/>
  <c r="L58" i="18"/>
  <c r="N58" i="18"/>
  <c r="P58" i="18"/>
  <c r="Q58" i="18"/>
  <c r="K58" i="18"/>
  <c r="H58" i="18"/>
  <c r="O58" i="18"/>
  <c r="R58" i="18"/>
  <c r="M58" i="18"/>
  <c r="C58" i="18"/>
  <c r="I58" i="18"/>
  <c r="D58" i="18"/>
  <c r="F58" i="18"/>
  <c r="G58" i="18"/>
  <c r="J58" i="18"/>
  <c r="Q100" i="18"/>
  <c r="N100" i="18"/>
  <c r="F100" i="18"/>
  <c r="C100" i="18"/>
  <c r="K100" i="18"/>
  <c r="P100" i="18"/>
  <c r="H100" i="18"/>
  <c r="B100" i="18"/>
  <c r="L100" i="18"/>
  <c r="G100" i="18"/>
  <c r="M100" i="18"/>
  <c r="R100" i="18"/>
  <c r="I100" i="18"/>
  <c r="J100" i="18"/>
  <c r="O100" i="18"/>
  <c r="D100" i="18"/>
  <c r="B77" i="17"/>
  <c r="R77" i="17"/>
  <c r="X77" i="17"/>
  <c r="M77" i="17"/>
  <c r="U77" i="17"/>
  <c r="W77" i="17"/>
  <c r="J77" i="17"/>
  <c r="K77" i="17"/>
  <c r="S77" i="17"/>
  <c r="F77" i="17"/>
  <c r="H77" i="17"/>
  <c r="V77" i="17"/>
  <c r="T77" i="17"/>
  <c r="D77" i="17"/>
  <c r="I77" i="17"/>
  <c r="C77" i="17"/>
  <c r="N77" i="17"/>
  <c r="L77" i="17"/>
  <c r="Q77" i="17"/>
  <c r="G77" i="17"/>
  <c r="F128" i="20"/>
  <c r="K128" i="20"/>
  <c r="H128" i="20"/>
  <c r="G128" i="20"/>
  <c r="L128" i="20"/>
  <c r="B128" i="20"/>
  <c r="M128" i="20"/>
  <c r="N128" i="20"/>
  <c r="I128" i="20"/>
  <c r="J128" i="20"/>
  <c r="D128" i="20"/>
  <c r="C128" i="20"/>
  <c r="E42" i="26"/>
  <c r="I42" i="26"/>
  <c r="K42" i="26"/>
  <c r="F42" i="26"/>
  <c r="C42" i="26"/>
  <c r="J42" i="26"/>
  <c r="L42" i="26"/>
  <c r="G42" i="26"/>
  <c r="H42" i="26"/>
  <c r="D42" i="26"/>
  <c r="B178" i="22"/>
  <c r="C178" i="22"/>
  <c r="G178" i="22"/>
  <c r="I178" i="22"/>
  <c r="D178" i="22"/>
  <c r="H178" i="22"/>
  <c r="F178" i="22"/>
  <c r="D192" i="19"/>
  <c r="N192" i="19"/>
  <c r="R192" i="19"/>
  <c r="H192" i="19"/>
  <c r="M192" i="19"/>
  <c r="Q192" i="19"/>
  <c r="P192" i="19"/>
  <c r="I192" i="19"/>
  <c r="J192" i="19"/>
  <c r="K192" i="19"/>
  <c r="B192" i="19"/>
  <c r="L192" i="19"/>
  <c r="F192" i="19"/>
  <c r="G192" i="19"/>
  <c r="O192" i="19"/>
  <c r="C192" i="19"/>
  <c r="D116" i="24"/>
  <c r="C116" i="24"/>
  <c r="F116" i="24"/>
  <c r="E116" i="24"/>
  <c r="G116" i="24"/>
  <c r="L22" i="21"/>
  <c r="B22" i="21"/>
  <c r="I22" i="21"/>
  <c r="M22" i="21"/>
  <c r="D22" i="21"/>
  <c r="J22" i="21"/>
  <c r="K22" i="21"/>
  <c r="N22" i="21"/>
  <c r="G22" i="21"/>
  <c r="H22" i="21"/>
  <c r="F22" i="21"/>
  <c r="C22" i="21"/>
  <c r="B160" i="22"/>
  <c r="F160" i="22"/>
  <c r="C160" i="22"/>
  <c r="G160" i="22"/>
  <c r="H160" i="22"/>
  <c r="I160" i="22"/>
  <c r="D160" i="22"/>
  <c r="K146" i="21"/>
  <c r="F146" i="21"/>
  <c r="M146" i="21"/>
  <c r="L146" i="21"/>
  <c r="B146" i="21"/>
  <c r="C146" i="21"/>
  <c r="G146" i="21"/>
  <c r="I146" i="21"/>
  <c r="H146" i="21"/>
  <c r="D146" i="21"/>
  <c r="N146" i="21"/>
  <c r="J146" i="21"/>
  <c r="F143" i="18"/>
  <c r="Q143" i="18"/>
  <c r="G143" i="18"/>
  <c r="H143" i="18"/>
  <c r="K143" i="18"/>
  <c r="D143" i="18"/>
  <c r="P143" i="18"/>
  <c r="L143" i="18"/>
  <c r="C143" i="18"/>
  <c r="I143" i="18"/>
  <c r="R143" i="18"/>
  <c r="M143" i="18"/>
  <c r="O143" i="18"/>
  <c r="J143" i="18"/>
  <c r="B143" i="18"/>
  <c r="N143" i="18"/>
  <c r="G26" i="24"/>
  <c r="F26" i="24"/>
  <c r="E26" i="24"/>
  <c r="D26" i="24"/>
  <c r="C26" i="24"/>
  <c r="B58" i="22"/>
  <c r="H58" i="22"/>
  <c r="I58" i="22"/>
  <c r="F58" i="22"/>
  <c r="G58" i="22"/>
  <c r="D58" i="22"/>
  <c r="C58" i="22"/>
  <c r="F170" i="22"/>
  <c r="G170" i="22"/>
  <c r="D170" i="22"/>
  <c r="C170" i="22"/>
  <c r="H170" i="22"/>
  <c r="I170" i="22"/>
  <c r="B170" i="22"/>
  <c r="G37" i="26"/>
  <c r="K37" i="26"/>
  <c r="I37" i="26"/>
  <c r="C37" i="26"/>
  <c r="F37" i="26"/>
  <c r="E37" i="26"/>
  <c r="H37" i="26"/>
  <c r="D37" i="26"/>
  <c r="J37" i="26"/>
  <c r="L37" i="26"/>
  <c r="C62" i="14"/>
  <c r="H62" i="14"/>
  <c r="G62" i="14"/>
  <c r="E62" i="14"/>
  <c r="F62" i="14"/>
  <c r="D62" i="14"/>
  <c r="L132" i="21"/>
  <c r="I132" i="21"/>
  <c r="K132" i="21"/>
  <c r="N132" i="21"/>
  <c r="J132" i="21"/>
  <c r="D132" i="21"/>
  <c r="F132" i="21"/>
  <c r="G132" i="21"/>
  <c r="C132" i="21"/>
  <c r="B132" i="21"/>
  <c r="H132" i="21"/>
  <c r="M132" i="21"/>
  <c r="H67" i="23"/>
  <c r="D67" i="23"/>
  <c r="C67" i="23"/>
  <c r="B67" i="23"/>
  <c r="G67" i="23"/>
  <c r="F67" i="23"/>
  <c r="I67" i="23"/>
  <c r="K177" i="18"/>
  <c r="Q177" i="18"/>
  <c r="G177" i="18"/>
  <c r="O177" i="18"/>
  <c r="M177" i="18"/>
  <c r="B177" i="18"/>
  <c r="L177" i="18"/>
  <c r="I177" i="18"/>
  <c r="P177" i="18"/>
  <c r="N177" i="18"/>
  <c r="H177" i="18"/>
  <c r="F177" i="18"/>
  <c r="D177" i="18"/>
  <c r="C177" i="18"/>
  <c r="R177" i="18"/>
  <c r="J177" i="18"/>
  <c r="H99" i="21"/>
  <c r="K99" i="21"/>
  <c r="J99" i="21"/>
  <c r="D99" i="21"/>
  <c r="N99" i="21"/>
  <c r="M99" i="21"/>
  <c r="F99" i="21"/>
  <c r="C99" i="21"/>
  <c r="G99" i="21"/>
  <c r="B99" i="21"/>
  <c r="I99" i="21"/>
  <c r="L99" i="21"/>
  <c r="B68" i="22"/>
  <c r="H68" i="22"/>
  <c r="G68" i="22"/>
  <c r="F68" i="22"/>
  <c r="C68" i="22"/>
  <c r="D68" i="22"/>
  <c r="I68" i="22"/>
  <c r="E51" i="24"/>
  <c r="G51" i="24"/>
  <c r="C51" i="24"/>
  <c r="D51" i="24"/>
  <c r="F51" i="24"/>
  <c r="G39" i="26"/>
  <c r="D39" i="26"/>
  <c r="H39" i="26"/>
  <c r="F39" i="26"/>
  <c r="J39" i="26"/>
  <c r="K39" i="26"/>
  <c r="L39" i="26"/>
  <c r="C39" i="26"/>
  <c r="I39" i="26"/>
  <c r="E39" i="26"/>
  <c r="I165" i="26"/>
  <c r="F165" i="26"/>
  <c r="J165" i="26"/>
  <c r="E165" i="26"/>
  <c r="C165" i="26"/>
  <c r="L165" i="26"/>
  <c r="K165" i="26"/>
  <c r="G165" i="26"/>
  <c r="H165" i="26"/>
  <c r="D165" i="26"/>
  <c r="R83" i="32"/>
  <c r="M83" i="32"/>
  <c r="Q83" i="32"/>
  <c r="I83" i="32"/>
  <c r="D83" i="32"/>
  <c r="J83" i="32"/>
  <c r="F83" i="32"/>
  <c r="P83" i="32"/>
  <c r="B83" i="32"/>
  <c r="N83" i="32"/>
  <c r="C83" i="32"/>
  <c r="L83" i="32"/>
  <c r="G83" i="32"/>
  <c r="O83" i="32"/>
  <c r="K83" i="32"/>
  <c r="H83" i="32"/>
  <c r="I114" i="21"/>
  <c r="N114" i="21"/>
  <c r="C114" i="21"/>
  <c r="L114" i="21"/>
  <c r="M114" i="21"/>
  <c r="K114" i="21"/>
  <c r="H114" i="21"/>
  <c r="J114" i="21"/>
  <c r="F114" i="21"/>
  <c r="D114" i="21"/>
  <c r="B114" i="21"/>
  <c r="G114" i="21"/>
  <c r="D21" i="19"/>
  <c r="N21" i="19"/>
  <c r="P21" i="19"/>
  <c r="L21" i="19"/>
  <c r="H21" i="19"/>
  <c r="R21" i="19"/>
  <c r="O21" i="19"/>
  <c r="Q21" i="19"/>
  <c r="F21" i="19"/>
  <c r="B21" i="19"/>
  <c r="K21" i="19"/>
  <c r="M21" i="19"/>
  <c r="J21" i="19"/>
  <c r="I21" i="19"/>
  <c r="G21" i="19"/>
  <c r="C21" i="19"/>
  <c r="H51" i="23"/>
  <c r="I51" i="23"/>
  <c r="G51" i="23"/>
  <c r="F51" i="23"/>
  <c r="D51" i="23"/>
  <c r="B51" i="23"/>
  <c r="C51" i="23"/>
  <c r="C96" i="21"/>
  <c r="N96" i="21"/>
  <c r="L96" i="21"/>
  <c r="J96" i="21"/>
  <c r="D96" i="21"/>
  <c r="G96" i="21"/>
  <c r="M96" i="21"/>
  <c r="B96" i="21"/>
  <c r="K96" i="21"/>
  <c r="I96" i="21"/>
  <c r="F96" i="21"/>
  <c r="H96" i="21"/>
  <c r="V166" i="17"/>
  <c r="L166" i="17"/>
  <c r="D166" i="17"/>
  <c r="S166" i="17"/>
  <c r="F166" i="17"/>
  <c r="N166" i="17"/>
  <c r="C166" i="17"/>
  <c r="R166" i="17"/>
  <c r="B166" i="17"/>
  <c r="M166" i="17"/>
  <c r="U166" i="17"/>
  <c r="G166" i="17"/>
  <c r="I166" i="17"/>
  <c r="K166" i="17"/>
  <c r="J166" i="17"/>
  <c r="H166" i="17"/>
  <c r="W166" i="17"/>
  <c r="X166" i="17"/>
  <c r="Q166" i="17"/>
  <c r="T166" i="17"/>
  <c r="C100" i="14"/>
  <c r="E100" i="14"/>
  <c r="F100" i="14"/>
  <c r="H100" i="14"/>
  <c r="G100" i="14"/>
  <c r="D100" i="14"/>
  <c r="H145" i="23"/>
  <c r="G145" i="23"/>
  <c r="I145" i="23"/>
  <c r="D145" i="23"/>
  <c r="C145" i="23"/>
  <c r="B145" i="23"/>
  <c r="F145" i="23"/>
  <c r="F168" i="32"/>
  <c r="M168" i="32"/>
  <c r="D168" i="32"/>
  <c r="R168" i="32"/>
  <c r="H168" i="32"/>
  <c r="P168" i="32"/>
  <c r="J168" i="32"/>
  <c r="G168" i="32"/>
  <c r="L168" i="32"/>
  <c r="N168" i="32"/>
  <c r="O168" i="32"/>
  <c r="K168" i="32"/>
  <c r="Q168" i="32"/>
  <c r="I168" i="32"/>
  <c r="C168" i="32"/>
  <c r="B168" i="32"/>
  <c r="G66" i="26"/>
  <c r="F66" i="26"/>
  <c r="C66" i="26"/>
  <c r="D66" i="26"/>
  <c r="K66" i="26"/>
  <c r="J66" i="26"/>
  <c r="L66" i="26"/>
  <c r="I66" i="26"/>
  <c r="H66" i="26"/>
  <c r="E66" i="26"/>
  <c r="F44" i="14"/>
  <c r="H44" i="14"/>
  <c r="G44" i="14"/>
  <c r="D44" i="14"/>
  <c r="C44" i="14"/>
  <c r="E44" i="14"/>
  <c r="D146" i="24"/>
  <c r="E146" i="24"/>
  <c r="C146" i="24"/>
  <c r="F146" i="24"/>
  <c r="G146" i="24"/>
  <c r="W17" i="17"/>
  <c r="U17" i="17"/>
  <c r="C17" i="17"/>
  <c r="M17" i="17"/>
  <c r="V17" i="17"/>
  <c r="L17" i="17"/>
  <c r="K17" i="17"/>
  <c r="B17" i="17"/>
  <c r="S17" i="17"/>
  <c r="N17" i="17"/>
  <c r="T17" i="17"/>
  <c r="D17" i="17"/>
  <c r="I17" i="17"/>
  <c r="X17" i="17"/>
  <c r="R17" i="17"/>
  <c r="G17" i="17"/>
  <c r="J17" i="17"/>
  <c r="Q17" i="17"/>
  <c r="H17" i="17"/>
  <c r="F17" i="17"/>
  <c r="H130" i="21"/>
  <c r="N130" i="21"/>
  <c r="I130" i="21"/>
  <c r="G130" i="21"/>
  <c r="L130" i="21"/>
  <c r="D130" i="21"/>
  <c r="F130" i="21"/>
  <c r="C130" i="21"/>
  <c r="M130" i="21"/>
  <c r="K130" i="21"/>
  <c r="J130" i="21"/>
  <c r="B130" i="21"/>
  <c r="E87" i="24"/>
  <c r="G87" i="24"/>
  <c r="C87" i="24"/>
  <c r="D87" i="24"/>
  <c r="F87" i="24"/>
  <c r="O190" i="32"/>
  <c r="R190" i="32"/>
  <c r="L190" i="32"/>
  <c r="N190" i="32"/>
  <c r="Q190" i="32"/>
  <c r="M190" i="32"/>
  <c r="I190" i="32"/>
  <c r="B190" i="32"/>
  <c r="F190" i="32"/>
  <c r="J190" i="32"/>
  <c r="D190" i="32"/>
  <c r="G190" i="32"/>
  <c r="C190" i="32"/>
  <c r="K190" i="32"/>
  <c r="H190" i="32"/>
  <c r="P190" i="32"/>
  <c r="H81" i="20"/>
  <c r="K81" i="20"/>
  <c r="I81" i="20"/>
  <c r="F81" i="20"/>
  <c r="C81" i="20"/>
  <c r="G81" i="20"/>
  <c r="N81" i="20"/>
  <c r="J81" i="20"/>
  <c r="D81" i="20"/>
  <c r="B81" i="20"/>
  <c r="M81" i="20"/>
  <c r="L81" i="20"/>
  <c r="C159" i="20"/>
  <c r="B159" i="20"/>
  <c r="N159" i="20"/>
  <c r="F159" i="20"/>
  <c r="G159" i="20"/>
  <c r="I159" i="20"/>
  <c r="D159" i="20"/>
  <c r="K159" i="20"/>
  <c r="M159" i="20"/>
  <c r="L159" i="20"/>
  <c r="H159" i="20"/>
  <c r="J159" i="20"/>
  <c r="H103" i="18"/>
  <c r="D103" i="18"/>
  <c r="R103" i="18"/>
  <c r="B103" i="18"/>
  <c r="K103" i="18"/>
  <c r="J103" i="18"/>
  <c r="Q103" i="18"/>
  <c r="P103" i="18"/>
  <c r="G103" i="18"/>
  <c r="O103" i="18"/>
  <c r="M103" i="18"/>
  <c r="C103" i="18"/>
  <c r="L103" i="18"/>
  <c r="I103" i="18"/>
  <c r="N103" i="18"/>
  <c r="F103" i="18"/>
  <c r="E32" i="26"/>
  <c r="F32" i="26"/>
  <c r="D32" i="26"/>
  <c r="K32" i="26"/>
  <c r="C32" i="26"/>
  <c r="H32" i="26"/>
  <c r="G32" i="26"/>
  <c r="I32" i="26"/>
  <c r="J32" i="26"/>
  <c r="L32" i="26"/>
  <c r="G132" i="23"/>
  <c r="F132" i="23"/>
  <c r="I132" i="23"/>
  <c r="B132" i="23"/>
  <c r="D132" i="23"/>
  <c r="C132" i="23"/>
  <c r="H132" i="23"/>
  <c r="L72" i="18"/>
  <c r="C72" i="18"/>
  <c r="K72" i="18"/>
  <c r="M72" i="18"/>
  <c r="P72" i="18"/>
  <c r="H72" i="18"/>
  <c r="O72" i="18"/>
  <c r="N72" i="18"/>
  <c r="J72" i="18"/>
  <c r="B72" i="18"/>
  <c r="F72" i="18"/>
  <c r="G72" i="18"/>
  <c r="I72" i="18"/>
  <c r="Q72" i="18"/>
  <c r="D72" i="18"/>
  <c r="R72" i="18"/>
  <c r="E36" i="24"/>
  <c r="C36" i="24"/>
  <c r="F36" i="24"/>
  <c r="G36" i="24"/>
  <c r="D36" i="24"/>
  <c r="I170" i="23"/>
  <c r="D170" i="23"/>
  <c r="H170" i="23"/>
  <c r="G170" i="23"/>
  <c r="F170" i="23"/>
  <c r="B170" i="23"/>
  <c r="C170" i="23"/>
  <c r="L64" i="17"/>
  <c r="Q64" i="17"/>
  <c r="N64" i="17"/>
  <c r="G64" i="17"/>
  <c r="K64" i="17"/>
  <c r="H64" i="17"/>
  <c r="T64" i="17"/>
  <c r="C64" i="17"/>
  <c r="D64" i="17"/>
  <c r="S64" i="17"/>
  <c r="U64" i="17"/>
  <c r="I64" i="17"/>
  <c r="X64" i="17"/>
  <c r="V64" i="17"/>
  <c r="J64" i="17"/>
  <c r="W64" i="17"/>
  <c r="F64" i="17"/>
  <c r="R64" i="17"/>
  <c r="M64" i="17"/>
  <c r="B64" i="17"/>
  <c r="P165" i="32"/>
  <c r="K165" i="32"/>
  <c r="J165" i="32"/>
  <c r="D165" i="32"/>
  <c r="H165" i="32"/>
  <c r="G165" i="32"/>
  <c r="C165" i="32"/>
  <c r="M165" i="32"/>
  <c r="L165" i="32"/>
  <c r="R165" i="32"/>
  <c r="F165" i="32"/>
  <c r="N165" i="32"/>
  <c r="O165" i="32"/>
  <c r="Q165" i="32"/>
  <c r="I165" i="32"/>
  <c r="B165" i="32"/>
  <c r="C175" i="22"/>
  <c r="D175" i="22"/>
  <c r="F175" i="22"/>
  <c r="H175" i="22"/>
  <c r="B175" i="22"/>
  <c r="I175" i="22"/>
  <c r="G175" i="22"/>
  <c r="K40" i="21"/>
  <c r="H40" i="21"/>
  <c r="N40" i="21"/>
  <c r="B40" i="21"/>
  <c r="D40" i="21"/>
  <c r="C40" i="21"/>
  <c r="I40" i="21"/>
  <c r="M40" i="21"/>
  <c r="F40" i="21"/>
  <c r="G40" i="21"/>
  <c r="L40" i="21"/>
  <c r="J40" i="21"/>
  <c r="B159" i="23"/>
  <c r="H159" i="23"/>
  <c r="F159" i="23"/>
  <c r="D159" i="23"/>
  <c r="G159" i="23"/>
  <c r="C159" i="23"/>
  <c r="I159" i="23"/>
  <c r="G26" i="26"/>
  <c r="D26" i="26"/>
  <c r="H26" i="26"/>
  <c r="J26" i="26"/>
  <c r="L26" i="26"/>
  <c r="F26" i="26"/>
  <c r="C26" i="26"/>
  <c r="K26" i="26"/>
  <c r="I26" i="26"/>
  <c r="E26" i="26"/>
  <c r="G89" i="14"/>
  <c r="D89" i="14"/>
  <c r="H89" i="14"/>
  <c r="E89" i="14"/>
  <c r="F89" i="14"/>
  <c r="C89" i="14"/>
  <c r="C83" i="24"/>
  <c r="E83" i="24"/>
  <c r="F83" i="24"/>
  <c r="D83" i="24"/>
  <c r="G83" i="24"/>
  <c r="K188" i="32"/>
  <c r="R188" i="32"/>
  <c r="J188" i="32"/>
  <c r="D188" i="32"/>
  <c r="F188" i="32"/>
  <c r="G188" i="32"/>
  <c r="H188" i="32"/>
  <c r="M188" i="32"/>
  <c r="N188" i="32"/>
  <c r="Q188" i="32"/>
  <c r="I188" i="32"/>
  <c r="C188" i="32"/>
  <c r="L188" i="32"/>
  <c r="B188" i="32"/>
  <c r="P188" i="32"/>
  <c r="O188" i="32"/>
  <c r="I88" i="22"/>
  <c r="B88" i="22"/>
  <c r="G88" i="22"/>
  <c r="F88" i="22"/>
  <c r="C88" i="22"/>
  <c r="H88" i="22"/>
  <c r="D88" i="22"/>
  <c r="G148" i="24"/>
  <c r="F148" i="24"/>
  <c r="C148" i="24"/>
  <c r="E148" i="24"/>
  <c r="D148" i="24"/>
  <c r="B28" i="21"/>
  <c r="L28" i="21"/>
  <c r="J28" i="21"/>
  <c r="F28" i="21"/>
  <c r="G28" i="21"/>
  <c r="I28" i="21"/>
  <c r="H28" i="21"/>
  <c r="N28" i="21"/>
  <c r="D28" i="21"/>
  <c r="K28" i="21"/>
  <c r="C28" i="21"/>
  <c r="M28" i="21"/>
  <c r="N98" i="20"/>
  <c r="J98" i="20"/>
  <c r="D98" i="20"/>
  <c r="H98" i="20"/>
  <c r="K98" i="20"/>
  <c r="B98" i="20"/>
  <c r="G98" i="20"/>
  <c r="M98" i="20"/>
  <c r="I98" i="20"/>
  <c r="C98" i="20"/>
  <c r="F98" i="20"/>
  <c r="L98" i="20"/>
  <c r="N92" i="20"/>
  <c r="K92" i="20"/>
  <c r="H92" i="20"/>
  <c r="J92" i="20"/>
  <c r="C92" i="20"/>
  <c r="M92" i="20"/>
  <c r="G92" i="20"/>
  <c r="D92" i="20"/>
  <c r="I92" i="20"/>
  <c r="B92" i="20"/>
  <c r="L92" i="20"/>
  <c r="F92" i="20"/>
  <c r="F52" i="19"/>
  <c r="M52" i="19"/>
  <c r="C52" i="19"/>
  <c r="O52" i="19"/>
  <c r="I52" i="19"/>
  <c r="P52" i="19"/>
  <c r="Q52" i="19"/>
  <c r="G52" i="19"/>
  <c r="K52" i="19"/>
  <c r="D52" i="19"/>
  <c r="B52" i="19"/>
  <c r="N52" i="19"/>
  <c r="L52" i="19"/>
  <c r="H52" i="19"/>
  <c r="R52" i="19"/>
  <c r="J52" i="19"/>
  <c r="N101" i="20"/>
  <c r="D101" i="20"/>
  <c r="C101" i="20"/>
  <c r="K101" i="20"/>
  <c r="L101" i="20"/>
  <c r="M101" i="20"/>
  <c r="H101" i="20"/>
  <c r="J101" i="20"/>
  <c r="F101" i="20"/>
  <c r="G101" i="20"/>
  <c r="I101" i="20"/>
  <c r="B101" i="20"/>
  <c r="P145" i="19"/>
  <c r="B145" i="19"/>
  <c r="G145" i="19"/>
  <c r="J145" i="19"/>
  <c r="C145" i="19"/>
  <c r="Q145" i="19"/>
  <c r="N145" i="19"/>
  <c r="F145" i="19"/>
  <c r="D145" i="19"/>
  <c r="H145" i="19"/>
  <c r="O145" i="19"/>
  <c r="M145" i="19"/>
  <c r="L145" i="19"/>
  <c r="R145" i="19"/>
  <c r="I145" i="19"/>
  <c r="K145" i="19"/>
  <c r="I110" i="26"/>
  <c r="H110" i="26"/>
  <c r="G110" i="26"/>
  <c r="E110" i="26"/>
  <c r="D110" i="26"/>
  <c r="K110" i="26"/>
  <c r="J110" i="26"/>
  <c r="L110" i="26"/>
  <c r="C110" i="26"/>
  <c r="F110" i="26"/>
  <c r="D64" i="23"/>
  <c r="I64" i="23"/>
  <c r="B64" i="23"/>
  <c r="H64" i="23"/>
  <c r="F64" i="23"/>
  <c r="C64" i="23"/>
  <c r="G64" i="23"/>
  <c r="G93" i="24"/>
  <c r="C93" i="24"/>
  <c r="D93" i="24"/>
  <c r="E93" i="24"/>
  <c r="F93" i="24"/>
  <c r="F44" i="21"/>
  <c r="J44" i="21"/>
  <c r="D44" i="21"/>
  <c r="N44" i="21"/>
  <c r="L44" i="21"/>
  <c r="G44" i="21"/>
  <c r="I44" i="21"/>
  <c r="H44" i="21"/>
  <c r="K44" i="21"/>
  <c r="C44" i="21"/>
  <c r="M44" i="21"/>
  <c r="B44" i="21"/>
  <c r="C112" i="26"/>
  <c r="L112" i="26"/>
  <c r="K112" i="26"/>
  <c r="G112" i="26"/>
  <c r="F112" i="26"/>
  <c r="I112" i="26"/>
  <c r="D112" i="26"/>
  <c r="E112" i="26"/>
  <c r="H112" i="26"/>
  <c r="J112" i="26"/>
  <c r="N187" i="21"/>
  <c r="G187" i="21"/>
  <c r="C187" i="21"/>
  <c r="M187" i="21"/>
  <c r="K187" i="21"/>
  <c r="J187" i="21"/>
  <c r="H187" i="21"/>
  <c r="D187" i="21"/>
  <c r="I187" i="21"/>
  <c r="L187" i="21"/>
  <c r="B187" i="21"/>
  <c r="F187" i="21"/>
  <c r="F66" i="14"/>
  <c r="H66" i="14"/>
  <c r="D66" i="14"/>
  <c r="C66" i="14"/>
  <c r="G66" i="14"/>
  <c r="E66" i="14"/>
  <c r="E72" i="14"/>
  <c r="G72" i="14"/>
  <c r="D72" i="14"/>
  <c r="F72" i="14"/>
  <c r="C72" i="14"/>
  <c r="H72" i="14"/>
  <c r="F35" i="23"/>
  <c r="H35" i="23"/>
  <c r="D35" i="23"/>
  <c r="I35" i="23"/>
  <c r="B35" i="23"/>
  <c r="G35" i="23"/>
  <c r="C35" i="23"/>
  <c r="Q180" i="18"/>
  <c r="O180" i="18"/>
  <c r="R180" i="18"/>
  <c r="B180" i="18"/>
  <c r="C180" i="18"/>
  <c r="D180" i="18"/>
  <c r="G180" i="18"/>
  <c r="P180" i="18"/>
  <c r="K180" i="18"/>
  <c r="M180" i="18"/>
  <c r="I180" i="18"/>
  <c r="J180" i="18"/>
  <c r="L180" i="18"/>
  <c r="N180" i="18"/>
  <c r="F180" i="18"/>
  <c r="H180" i="18"/>
  <c r="J124" i="32"/>
  <c r="K124" i="32"/>
  <c r="N124" i="32"/>
  <c r="L124" i="32"/>
  <c r="R124" i="32"/>
  <c r="P124" i="32"/>
  <c r="D124" i="32"/>
  <c r="Q124" i="32"/>
  <c r="G124" i="32"/>
  <c r="H124" i="32"/>
  <c r="M124" i="32"/>
  <c r="C124" i="32"/>
  <c r="I124" i="32"/>
  <c r="O124" i="32"/>
  <c r="B124" i="32"/>
  <c r="F124" i="32"/>
  <c r="P29" i="18"/>
  <c r="K29" i="18"/>
  <c r="I29" i="18"/>
  <c r="F29" i="18"/>
  <c r="G29" i="18"/>
  <c r="D29" i="18"/>
  <c r="L29" i="18"/>
  <c r="M29" i="18"/>
  <c r="Q29" i="18"/>
  <c r="H29" i="18"/>
  <c r="N29" i="18"/>
  <c r="J29" i="18"/>
  <c r="C29" i="18"/>
  <c r="O29" i="18"/>
  <c r="B29" i="18"/>
  <c r="R29" i="18"/>
  <c r="G23" i="14"/>
  <c r="E23" i="14"/>
  <c r="C23" i="14"/>
  <c r="F23" i="14"/>
  <c r="H23" i="14"/>
  <c r="D23" i="14"/>
  <c r="D32" i="21"/>
  <c r="C32" i="21"/>
  <c r="N32" i="21"/>
  <c r="J32" i="21"/>
  <c r="B32" i="21"/>
  <c r="H32" i="21"/>
  <c r="G32" i="21"/>
  <c r="M32" i="21"/>
  <c r="L32" i="21"/>
  <c r="I32" i="21"/>
  <c r="K32" i="21"/>
  <c r="F32" i="21"/>
  <c r="H63" i="23"/>
  <c r="C63" i="23"/>
  <c r="G63" i="23"/>
  <c r="I63" i="23"/>
  <c r="D63" i="23"/>
  <c r="F63" i="23"/>
  <c r="B63" i="23"/>
  <c r="F105" i="18"/>
  <c r="Q105" i="18"/>
  <c r="I105" i="18"/>
  <c r="P105" i="18"/>
  <c r="C105" i="18"/>
  <c r="R105" i="18"/>
  <c r="D105" i="18"/>
  <c r="G105" i="18"/>
  <c r="N105" i="18"/>
  <c r="O105" i="18"/>
  <c r="K105" i="18"/>
  <c r="B105" i="18"/>
  <c r="L105" i="18"/>
  <c r="M105" i="18"/>
  <c r="H105" i="18"/>
  <c r="J105" i="18"/>
  <c r="B59" i="20"/>
  <c r="C59" i="20"/>
  <c r="D59" i="20"/>
  <c r="N59" i="20"/>
  <c r="L59" i="20"/>
  <c r="M59" i="20"/>
  <c r="I59" i="20"/>
  <c r="G59" i="20"/>
  <c r="F59" i="20"/>
  <c r="K59" i="20"/>
  <c r="J59" i="20"/>
  <c r="H59" i="20"/>
  <c r="C54" i="24"/>
  <c r="G54" i="24"/>
  <c r="E54" i="24"/>
  <c r="F54" i="24"/>
  <c r="D54" i="24"/>
  <c r="N123" i="19"/>
  <c r="F123" i="19"/>
  <c r="J123" i="19"/>
  <c r="R123" i="19"/>
  <c r="D123" i="19"/>
  <c r="Q123" i="19"/>
  <c r="I123" i="19"/>
  <c r="K123" i="19"/>
  <c r="O123" i="19"/>
  <c r="H123" i="19"/>
  <c r="B123" i="19"/>
  <c r="M123" i="19"/>
  <c r="G123" i="19"/>
  <c r="P123" i="19"/>
  <c r="L123" i="19"/>
  <c r="C123" i="19"/>
  <c r="D46" i="21"/>
  <c r="C46" i="21"/>
  <c r="N46" i="21"/>
  <c r="L46" i="21"/>
  <c r="I46" i="21"/>
  <c r="F46" i="21"/>
  <c r="K46" i="21"/>
  <c r="B46" i="21"/>
  <c r="M46" i="21"/>
  <c r="H46" i="21"/>
  <c r="G46" i="21"/>
  <c r="J46" i="21"/>
  <c r="L140" i="32"/>
  <c r="C140" i="32"/>
  <c r="Q140" i="32"/>
  <c r="R140" i="32"/>
  <c r="J140" i="32"/>
  <c r="N140" i="32"/>
  <c r="O140" i="32"/>
  <c r="K140" i="32"/>
  <c r="F140" i="32"/>
  <c r="H140" i="32"/>
  <c r="D140" i="32"/>
  <c r="P140" i="32"/>
  <c r="G140" i="32"/>
  <c r="I140" i="32"/>
  <c r="M140" i="32"/>
  <c r="B140" i="32"/>
  <c r="H167" i="26"/>
  <c r="K167" i="26"/>
  <c r="D167" i="26"/>
  <c r="F167" i="26"/>
  <c r="L167" i="26"/>
  <c r="E167" i="26"/>
  <c r="J167" i="26"/>
  <c r="I167" i="26"/>
  <c r="C167" i="26"/>
  <c r="G167" i="26"/>
  <c r="G80" i="22"/>
  <c r="B80" i="22"/>
  <c r="D80" i="22"/>
  <c r="I80" i="22"/>
  <c r="F80" i="22"/>
  <c r="H80" i="22"/>
  <c r="C80" i="22"/>
  <c r="J178" i="19"/>
  <c r="M178" i="19"/>
  <c r="O178" i="19"/>
  <c r="K178" i="19"/>
  <c r="N178" i="19"/>
  <c r="H178" i="19"/>
  <c r="G178" i="19"/>
  <c r="D178" i="19"/>
  <c r="R178" i="19"/>
  <c r="L178" i="19"/>
  <c r="P178" i="19"/>
  <c r="I178" i="19"/>
  <c r="Q178" i="19"/>
  <c r="F178" i="19"/>
  <c r="C178" i="19"/>
  <c r="B178" i="19"/>
  <c r="I107" i="23"/>
  <c r="F107" i="23"/>
  <c r="H107" i="23"/>
  <c r="D107" i="23"/>
  <c r="B107" i="23"/>
  <c r="C107" i="23"/>
  <c r="G107" i="23"/>
  <c r="M137" i="32"/>
  <c r="D137" i="32"/>
  <c r="C137" i="32"/>
  <c r="F137" i="32"/>
  <c r="K137" i="32"/>
  <c r="O137" i="32"/>
  <c r="P137" i="32"/>
  <c r="R137" i="32"/>
  <c r="L137" i="32"/>
  <c r="N137" i="32"/>
  <c r="H137" i="32"/>
  <c r="I137" i="32"/>
  <c r="G137" i="32"/>
  <c r="J137" i="32"/>
  <c r="B137" i="32"/>
  <c r="Q137" i="32"/>
  <c r="C92" i="14"/>
  <c r="E92" i="14"/>
  <c r="G92" i="14"/>
  <c r="H92" i="14"/>
  <c r="F92" i="14"/>
  <c r="D92" i="14"/>
  <c r="G167" i="21"/>
  <c r="I167" i="21"/>
  <c r="C167" i="21"/>
  <c r="K167" i="21"/>
  <c r="H167" i="21"/>
  <c r="B167" i="21"/>
  <c r="N167" i="21"/>
  <c r="J167" i="21"/>
  <c r="D167" i="21"/>
  <c r="F167" i="21"/>
  <c r="M167" i="21"/>
  <c r="L167" i="21"/>
  <c r="M130" i="20"/>
  <c r="J130" i="20"/>
  <c r="L130" i="20"/>
  <c r="B130" i="20"/>
  <c r="I130" i="20"/>
  <c r="K130" i="20"/>
  <c r="C130" i="20"/>
  <c r="G130" i="20"/>
  <c r="F130" i="20"/>
  <c r="H130" i="20"/>
  <c r="N130" i="20"/>
  <c r="D130" i="20"/>
  <c r="B69" i="23"/>
  <c r="F69" i="23"/>
  <c r="G69" i="23"/>
  <c r="H69" i="23"/>
  <c r="C69" i="23"/>
  <c r="I69" i="23"/>
  <c r="D69" i="23"/>
  <c r="D149" i="23"/>
  <c r="F149" i="23"/>
  <c r="I149" i="23"/>
  <c r="G149" i="23"/>
  <c r="C149" i="23"/>
  <c r="B149" i="23"/>
  <c r="H149" i="23"/>
  <c r="G184" i="21"/>
  <c r="H184" i="21"/>
  <c r="I184" i="21"/>
  <c r="B184" i="21"/>
  <c r="K184" i="21"/>
  <c r="N184" i="21"/>
  <c r="M184" i="21"/>
  <c r="J184" i="21"/>
  <c r="C184" i="21"/>
  <c r="L184" i="21"/>
  <c r="D184" i="21"/>
  <c r="F184" i="21"/>
  <c r="Q117" i="18"/>
  <c r="P117" i="18"/>
  <c r="F117" i="18"/>
  <c r="C117" i="18"/>
  <c r="G117" i="18"/>
  <c r="K117" i="18"/>
  <c r="J117" i="18"/>
  <c r="O117" i="18"/>
  <c r="L117" i="18"/>
  <c r="B117" i="18"/>
  <c r="N117" i="18"/>
  <c r="D117" i="18"/>
  <c r="I117" i="18"/>
  <c r="H117" i="18"/>
  <c r="R117" i="18"/>
  <c r="M117" i="18"/>
  <c r="D142" i="24"/>
  <c r="E142" i="24"/>
  <c r="F142" i="24"/>
  <c r="C142" i="24"/>
  <c r="G142" i="24"/>
  <c r="I35" i="26"/>
  <c r="F35" i="26"/>
  <c r="D35" i="26"/>
  <c r="J35" i="26"/>
  <c r="C35" i="26"/>
  <c r="L35" i="26"/>
  <c r="K35" i="26"/>
  <c r="G35" i="26"/>
  <c r="H35" i="26"/>
  <c r="E35" i="26"/>
  <c r="I48" i="22"/>
  <c r="H48" i="22"/>
  <c r="D48" i="22"/>
  <c r="G48" i="22"/>
  <c r="F48" i="22"/>
  <c r="B48" i="22"/>
  <c r="C48" i="22"/>
  <c r="L157" i="26"/>
  <c r="J157" i="26"/>
  <c r="D157" i="26"/>
  <c r="E157" i="26"/>
  <c r="C157" i="26"/>
  <c r="F157" i="26"/>
  <c r="H157" i="26"/>
  <c r="G157" i="26"/>
  <c r="I157" i="26"/>
  <c r="K157" i="26"/>
  <c r="C83" i="22"/>
  <c r="I83" i="22"/>
  <c r="G83" i="22"/>
  <c r="B83" i="22"/>
  <c r="F83" i="22"/>
  <c r="D83" i="22"/>
  <c r="H83" i="22"/>
  <c r="D109" i="26"/>
  <c r="I109" i="26"/>
  <c r="J109" i="26"/>
  <c r="L109" i="26"/>
  <c r="G109" i="26"/>
  <c r="H109" i="26"/>
  <c r="E109" i="26"/>
  <c r="K109" i="26"/>
  <c r="F109" i="26"/>
  <c r="C109" i="26"/>
  <c r="M84" i="32"/>
  <c r="F84" i="32"/>
  <c r="P84" i="32"/>
  <c r="G84" i="32"/>
  <c r="R84" i="32"/>
  <c r="N84" i="32"/>
  <c r="J84" i="32"/>
  <c r="B84" i="32"/>
  <c r="K84" i="32"/>
  <c r="I84" i="32"/>
  <c r="L84" i="32"/>
  <c r="Q84" i="32"/>
  <c r="D84" i="32"/>
  <c r="C84" i="32"/>
  <c r="O84" i="32"/>
  <c r="H84" i="32"/>
  <c r="O85" i="18"/>
  <c r="F85" i="18"/>
  <c r="H85" i="18"/>
  <c r="B85" i="18"/>
  <c r="K85" i="18"/>
  <c r="N85" i="18"/>
  <c r="G85" i="18"/>
  <c r="J85" i="18"/>
  <c r="P85" i="18"/>
  <c r="I85" i="18"/>
  <c r="C85" i="18"/>
  <c r="D85" i="18"/>
  <c r="L85" i="18"/>
  <c r="R85" i="18"/>
  <c r="Q85" i="18"/>
  <c r="M85" i="18"/>
  <c r="H128" i="22"/>
  <c r="C128" i="22"/>
  <c r="F128" i="22"/>
  <c r="B128" i="22"/>
  <c r="G128" i="22"/>
  <c r="D128" i="22"/>
  <c r="I128" i="22"/>
  <c r="G55" i="26"/>
  <c r="E55" i="26"/>
  <c r="C55" i="26"/>
  <c r="D55" i="26"/>
  <c r="H55" i="26"/>
  <c r="I55" i="26"/>
  <c r="J55" i="26"/>
  <c r="K55" i="26"/>
  <c r="L55" i="26"/>
  <c r="F55" i="26"/>
  <c r="D71" i="19"/>
  <c r="N71" i="19"/>
  <c r="L71" i="19"/>
  <c r="R71" i="19"/>
  <c r="J71" i="19"/>
  <c r="F71" i="19"/>
  <c r="H71" i="19"/>
  <c r="K71" i="19"/>
  <c r="P71" i="19"/>
  <c r="I71" i="19"/>
  <c r="G71" i="19"/>
  <c r="O71" i="19"/>
  <c r="Q71" i="19"/>
  <c r="B71" i="19"/>
  <c r="C71" i="19"/>
  <c r="M71" i="19"/>
  <c r="D26" i="14"/>
  <c r="G26" i="14"/>
  <c r="H26" i="14"/>
  <c r="C26" i="14"/>
  <c r="F26" i="14"/>
  <c r="E26" i="14"/>
  <c r="G138" i="24"/>
  <c r="E138" i="24"/>
  <c r="F138" i="24"/>
  <c r="D138" i="24"/>
  <c r="C138" i="24"/>
  <c r="J170" i="32"/>
  <c r="M170" i="32"/>
  <c r="O170" i="32"/>
  <c r="H170" i="32"/>
  <c r="P170" i="32"/>
  <c r="Q170" i="32"/>
  <c r="C170" i="32"/>
  <c r="K170" i="32"/>
  <c r="L170" i="32"/>
  <c r="I170" i="32"/>
  <c r="B170" i="32"/>
  <c r="D170" i="32"/>
  <c r="F170" i="32"/>
  <c r="N170" i="32"/>
  <c r="R170" i="32"/>
  <c r="G170" i="32"/>
  <c r="D125" i="26"/>
  <c r="G125" i="26"/>
  <c r="J125" i="26"/>
  <c r="H125" i="26"/>
  <c r="E125" i="26"/>
  <c r="F125" i="26"/>
  <c r="L125" i="26"/>
  <c r="I125" i="26"/>
  <c r="C125" i="26"/>
  <c r="K125" i="26"/>
  <c r="F175" i="26"/>
  <c r="G175" i="26"/>
  <c r="L175" i="26"/>
  <c r="H175" i="26"/>
  <c r="I175" i="26"/>
  <c r="K175" i="26"/>
  <c r="D175" i="26"/>
  <c r="C175" i="26"/>
  <c r="J175" i="26"/>
  <c r="E175" i="26"/>
  <c r="C160" i="23"/>
  <c r="G160" i="23"/>
  <c r="H160" i="23"/>
  <c r="I160" i="23"/>
  <c r="B160" i="23"/>
  <c r="F160" i="23"/>
  <c r="D160" i="23"/>
  <c r="D163" i="26"/>
  <c r="E163" i="26"/>
  <c r="L163" i="26"/>
  <c r="H163" i="26"/>
  <c r="K163" i="26"/>
  <c r="G163" i="26"/>
  <c r="C163" i="26"/>
  <c r="J163" i="26"/>
  <c r="I163" i="26"/>
  <c r="F163" i="26"/>
  <c r="T75" i="17"/>
  <c r="I75" i="17"/>
  <c r="G75" i="17"/>
  <c r="C75" i="17"/>
  <c r="V75" i="17"/>
  <c r="F75" i="17"/>
  <c r="W75" i="17"/>
  <c r="N75" i="17"/>
  <c r="B75" i="17"/>
  <c r="R75" i="17"/>
  <c r="L75" i="17"/>
  <c r="D75" i="17"/>
  <c r="S75" i="17"/>
  <c r="U75" i="17"/>
  <c r="M75" i="17"/>
  <c r="J75" i="17"/>
  <c r="Q75" i="17"/>
  <c r="H75" i="17"/>
  <c r="X75" i="17"/>
  <c r="K75" i="17"/>
  <c r="S82" i="17"/>
  <c r="U82" i="17"/>
  <c r="T82" i="17"/>
  <c r="D82" i="17"/>
  <c r="V82" i="17"/>
  <c r="X82" i="17"/>
  <c r="R82" i="17"/>
  <c r="H82" i="17"/>
  <c r="W82" i="17"/>
  <c r="Q82" i="17"/>
  <c r="G82" i="17"/>
  <c r="C82" i="17"/>
  <c r="N82" i="17"/>
  <c r="L82" i="17"/>
  <c r="F82" i="17"/>
  <c r="M82" i="17"/>
  <c r="J82" i="17"/>
  <c r="B82" i="17"/>
  <c r="K82" i="17"/>
  <c r="I82" i="17"/>
  <c r="I175" i="21"/>
  <c r="J175" i="21"/>
  <c r="C175" i="21"/>
  <c r="L175" i="21"/>
  <c r="D175" i="21"/>
  <c r="K175" i="21"/>
  <c r="H175" i="21"/>
  <c r="M175" i="21"/>
  <c r="N175" i="21"/>
  <c r="B175" i="21"/>
  <c r="G175" i="21"/>
  <c r="F175" i="21"/>
  <c r="L74" i="26"/>
  <c r="J74" i="26"/>
  <c r="G74" i="26"/>
  <c r="E74" i="26"/>
  <c r="H74" i="26"/>
  <c r="C74" i="26"/>
  <c r="F74" i="26"/>
  <c r="I74" i="26"/>
  <c r="K74" i="26"/>
  <c r="D74" i="26"/>
  <c r="K31" i="19"/>
  <c r="N31" i="19"/>
  <c r="P31" i="19"/>
  <c r="O31" i="19"/>
  <c r="B31" i="19"/>
  <c r="M31" i="19"/>
  <c r="F31" i="19"/>
  <c r="G31" i="19"/>
  <c r="I31" i="19"/>
  <c r="H31" i="19"/>
  <c r="L31" i="19"/>
  <c r="R31" i="19"/>
  <c r="J31" i="19"/>
  <c r="D31" i="19"/>
  <c r="C31" i="19"/>
  <c r="Q31" i="19"/>
  <c r="P40" i="18"/>
  <c r="K40" i="18"/>
  <c r="L40" i="18"/>
  <c r="I40" i="18"/>
  <c r="B40" i="18"/>
  <c r="H40" i="18"/>
  <c r="J40" i="18"/>
  <c r="D40" i="18"/>
  <c r="F40" i="18"/>
  <c r="G40" i="18"/>
  <c r="R40" i="18"/>
  <c r="M40" i="18"/>
  <c r="C40" i="18"/>
  <c r="N40" i="18"/>
  <c r="Q40" i="18"/>
  <c r="O40" i="18"/>
  <c r="D125" i="22"/>
  <c r="I125" i="22"/>
  <c r="C125" i="22"/>
  <c r="G125" i="22"/>
  <c r="B125" i="22"/>
  <c r="F125" i="22"/>
  <c r="H125" i="22"/>
  <c r="R80" i="32"/>
  <c r="N80" i="32"/>
  <c r="O80" i="32"/>
  <c r="I80" i="32"/>
  <c r="Q80" i="32"/>
  <c r="G80" i="32"/>
  <c r="B80" i="32"/>
  <c r="H80" i="32"/>
  <c r="F80" i="32"/>
  <c r="C80" i="32"/>
  <c r="J80" i="32"/>
  <c r="P80" i="32"/>
  <c r="D80" i="32"/>
  <c r="K80" i="32"/>
  <c r="M80" i="32"/>
  <c r="L80" i="32"/>
  <c r="O108" i="18"/>
  <c r="F108" i="18"/>
  <c r="M108" i="18"/>
  <c r="L108" i="18"/>
  <c r="I108" i="18"/>
  <c r="Q108" i="18"/>
  <c r="J108" i="18"/>
  <c r="K108" i="18"/>
  <c r="R108" i="18"/>
  <c r="N108" i="18"/>
  <c r="B108" i="18"/>
  <c r="D108" i="18"/>
  <c r="G108" i="18"/>
  <c r="C108" i="18"/>
  <c r="H108" i="18"/>
  <c r="P108" i="18"/>
  <c r="G49" i="20"/>
  <c r="N49" i="20"/>
  <c r="B49" i="20"/>
  <c r="M49" i="20"/>
  <c r="C49" i="20"/>
  <c r="I49" i="20"/>
  <c r="J49" i="20"/>
  <c r="F49" i="20"/>
  <c r="D49" i="20"/>
  <c r="H49" i="20"/>
  <c r="K49" i="20"/>
  <c r="L49" i="20"/>
  <c r="F104" i="23"/>
  <c r="C104" i="23"/>
  <c r="H104" i="23"/>
  <c r="D104" i="23"/>
  <c r="B104" i="23"/>
  <c r="G104" i="23"/>
  <c r="I104" i="23"/>
  <c r="G137" i="24"/>
  <c r="D137" i="24"/>
  <c r="E137" i="24"/>
  <c r="F137" i="24"/>
  <c r="C137" i="24"/>
  <c r="F135" i="20"/>
  <c r="M135" i="20"/>
  <c r="J135" i="20"/>
  <c r="K135" i="20"/>
  <c r="B135" i="20"/>
  <c r="D135" i="20"/>
  <c r="C135" i="20"/>
  <c r="L135" i="20"/>
  <c r="I135" i="20"/>
  <c r="N135" i="20"/>
  <c r="H135" i="20"/>
  <c r="G135" i="20"/>
  <c r="C20" i="32"/>
  <c r="F20" i="32"/>
  <c r="D20" i="32"/>
  <c r="B20" i="32"/>
  <c r="L20" i="32"/>
  <c r="O20" i="32"/>
  <c r="R20" i="32"/>
  <c r="P20" i="32"/>
  <c r="J20" i="32"/>
  <c r="M20" i="32"/>
  <c r="K20" i="32"/>
  <c r="G20" i="32"/>
  <c r="N20" i="32"/>
  <c r="I20" i="32"/>
  <c r="Q20" i="32"/>
  <c r="H20" i="32"/>
  <c r="Q35" i="19"/>
  <c r="P35" i="19"/>
  <c r="M35" i="19"/>
  <c r="B35" i="19"/>
  <c r="H35" i="19"/>
  <c r="D35" i="19"/>
  <c r="F35" i="19"/>
  <c r="R35" i="19"/>
  <c r="C35" i="19"/>
  <c r="L35" i="19"/>
  <c r="J35" i="19"/>
  <c r="I35" i="19"/>
  <c r="O35" i="19"/>
  <c r="K35" i="19"/>
  <c r="N35" i="19"/>
  <c r="G35" i="19"/>
  <c r="F128" i="26"/>
  <c r="H128" i="26"/>
  <c r="I128" i="26"/>
  <c r="J128" i="26"/>
  <c r="L128" i="26"/>
  <c r="D128" i="26"/>
  <c r="K128" i="26"/>
  <c r="G128" i="26"/>
  <c r="C128" i="26"/>
  <c r="E128" i="26"/>
  <c r="M155" i="21"/>
  <c r="K155" i="21"/>
  <c r="I155" i="21"/>
  <c r="D155" i="21"/>
  <c r="C155" i="21"/>
  <c r="B155" i="21"/>
  <c r="G155" i="21"/>
  <c r="N155" i="21"/>
  <c r="F155" i="21"/>
  <c r="H155" i="21"/>
  <c r="J155" i="21"/>
  <c r="L155" i="21"/>
  <c r="G107" i="22"/>
  <c r="F107" i="22"/>
  <c r="D107" i="22"/>
  <c r="H107" i="22"/>
  <c r="I107" i="22"/>
  <c r="B107" i="22"/>
  <c r="C107" i="22"/>
  <c r="B89" i="20"/>
  <c r="F89" i="20"/>
  <c r="C89" i="20"/>
  <c r="L89" i="20"/>
  <c r="J89" i="20"/>
  <c r="G89" i="20"/>
  <c r="N89" i="20"/>
  <c r="I89" i="20"/>
  <c r="H89" i="20"/>
  <c r="D89" i="20"/>
  <c r="K89" i="20"/>
  <c r="M89" i="20"/>
  <c r="H29" i="21"/>
  <c r="K29" i="21"/>
  <c r="M29" i="21"/>
  <c r="D29" i="21"/>
  <c r="J29" i="21"/>
  <c r="N29" i="21"/>
  <c r="B29" i="21"/>
  <c r="I29" i="21"/>
  <c r="L29" i="21"/>
  <c r="G29" i="21"/>
  <c r="C29" i="21"/>
  <c r="F29" i="21"/>
  <c r="L146" i="26"/>
  <c r="D146" i="26"/>
  <c r="C146" i="26"/>
  <c r="F146" i="26"/>
  <c r="J146" i="26"/>
  <c r="G146" i="26"/>
  <c r="H146" i="26"/>
  <c r="E146" i="26"/>
  <c r="K146" i="26"/>
  <c r="I146" i="26"/>
  <c r="L153" i="26"/>
  <c r="C153" i="26"/>
  <c r="F153" i="26"/>
  <c r="G153" i="26"/>
  <c r="K153" i="26"/>
  <c r="J153" i="26"/>
  <c r="D153" i="26"/>
  <c r="I153" i="26"/>
  <c r="E153" i="26"/>
  <c r="H153" i="26"/>
  <c r="N103" i="20"/>
  <c r="G103" i="20"/>
  <c r="J103" i="20"/>
  <c r="B103" i="20"/>
  <c r="C103" i="20"/>
  <c r="M103" i="20"/>
  <c r="I103" i="20"/>
  <c r="H103" i="20"/>
  <c r="D103" i="20"/>
  <c r="L103" i="20"/>
  <c r="K103" i="20"/>
  <c r="F103" i="20"/>
  <c r="R14" i="19"/>
  <c r="D14" i="19"/>
  <c r="H14" i="19"/>
  <c r="J14" i="19"/>
  <c r="K14" i="19"/>
  <c r="N14" i="19"/>
  <c r="P14" i="19"/>
  <c r="G14" i="19"/>
  <c r="L14" i="19"/>
  <c r="I14" i="19"/>
  <c r="C14" i="19"/>
  <c r="M14" i="19"/>
  <c r="B14" i="19"/>
  <c r="F14" i="19"/>
  <c r="Q14" i="19"/>
  <c r="O14" i="19"/>
  <c r="D183" i="23"/>
  <c r="I183" i="23"/>
  <c r="F183" i="23"/>
  <c r="G183" i="23"/>
  <c r="C183" i="23"/>
  <c r="B183" i="23"/>
  <c r="H183" i="23"/>
  <c r="E166" i="24"/>
  <c r="G166" i="24"/>
  <c r="D166" i="24"/>
  <c r="F166" i="24"/>
  <c r="C166" i="24"/>
  <c r="D125" i="24"/>
  <c r="E125" i="24"/>
  <c r="F125" i="24"/>
  <c r="C125" i="24"/>
  <c r="G125" i="24"/>
  <c r="R85" i="32"/>
  <c r="G85" i="32"/>
  <c r="M85" i="32"/>
  <c r="B85" i="32"/>
  <c r="C85" i="32"/>
  <c r="J85" i="32"/>
  <c r="F85" i="32"/>
  <c r="N85" i="32"/>
  <c r="Q85" i="32"/>
  <c r="I85" i="32"/>
  <c r="H85" i="32"/>
  <c r="D85" i="32"/>
  <c r="K85" i="32"/>
  <c r="O85" i="32"/>
  <c r="P85" i="32"/>
  <c r="L85" i="32"/>
  <c r="O47" i="32"/>
  <c r="R47" i="32"/>
  <c r="I47" i="32"/>
  <c r="P47" i="32"/>
  <c r="C47" i="32"/>
  <c r="F47" i="32"/>
  <c r="G47" i="32"/>
  <c r="H47" i="32"/>
  <c r="L47" i="32"/>
  <c r="M47" i="32"/>
  <c r="J47" i="32"/>
  <c r="N47" i="32"/>
  <c r="B47" i="32"/>
  <c r="K47" i="32"/>
  <c r="Q47" i="32"/>
  <c r="D47" i="32"/>
  <c r="G157" i="24"/>
  <c r="E157" i="24"/>
  <c r="F157" i="24"/>
  <c r="D157" i="24"/>
  <c r="C157" i="24"/>
  <c r="B94" i="17"/>
  <c r="V94" i="17"/>
  <c r="L94" i="17"/>
  <c r="K94" i="17"/>
  <c r="F94" i="17"/>
  <c r="S94" i="17"/>
  <c r="W94" i="17"/>
  <c r="M94" i="17"/>
  <c r="R94" i="17"/>
  <c r="G94" i="17"/>
  <c r="U94" i="17"/>
  <c r="I94" i="17"/>
  <c r="Q94" i="17"/>
  <c r="H94" i="17"/>
  <c r="D94" i="17"/>
  <c r="J94" i="17"/>
  <c r="X94" i="17"/>
  <c r="T94" i="17"/>
  <c r="N94" i="17"/>
  <c r="C94" i="17"/>
  <c r="C142" i="14"/>
  <c r="D142" i="14"/>
  <c r="F142" i="14"/>
  <c r="H142" i="14"/>
  <c r="E142" i="14"/>
  <c r="G142" i="14"/>
  <c r="C159" i="14"/>
  <c r="G159" i="14"/>
  <c r="D159" i="14"/>
  <c r="E159" i="14"/>
  <c r="F159" i="14"/>
  <c r="H159" i="14"/>
  <c r="D84" i="24"/>
  <c r="C84" i="24"/>
  <c r="G84" i="24"/>
  <c r="F84" i="24"/>
  <c r="E84" i="24"/>
  <c r="B136" i="18"/>
  <c r="Q136" i="18"/>
  <c r="O136" i="18"/>
  <c r="K136" i="18"/>
  <c r="I136" i="18"/>
  <c r="M136" i="18"/>
  <c r="L136" i="18"/>
  <c r="R136" i="18"/>
  <c r="J136" i="18"/>
  <c r="D136" i="18"/>
  <c r="C136" i="18"/>
  <c r="H136" i="18"/>
  <c r="P136" i="18"/>
  <c r="N136" i="18"/>
  <c r="F136" i="18"/>
  <c r="G136" i="18"/>
  <c r="H134" i="22"/>
  <c r="F134" i="22"/>
  <c r="D134" i="22"/>
  <c r="I134" i="22"/>
  <c r="B134" i="22"/>
  <c r="G134" i="22"/>
  <c r="C134" i="22"/>
  <c r="M30" i="17"/>
  <c r="B30" i="17"/>
  <c r="S30" i="17"/>
  <c r="D30" i="17"/>
  <c r="U30" i="17"/>
  <c r="N30" i="17"/>
  <c r="J30" i="17"/>
  <c r="K30" i="17"/>
  <c r="X30" i="17"/>
  <c r="H30" i="17"/>
  <c r="V30" i="17"/>
  <c r="Q30" i="17"/>
  <c r="T30" i="17"/>
  <c r="R30" i="17"/>
  <c r="F30" i="17"/>
  <c r="G30" i="17"/>
  <c r="W30" i="17"/>
  <c r="I30" i="17"/>
  <c r="L30" i="17"/>
  <c r="C30" i="17"/>
  <c r="C29" i="23"/>
  <c r="F29" i="23"/>
  <c r="H29" i="23"/>
  <c r="I29" i="23"/>
  <c r="B29" i="23"/>
  <c r="G29" i="23"/>
  <c r="D29" i="23"/>
  <c r="D129" i="19"/>
  <c r="N129" i="19"/>
  <c r="K129" i="19"/>
  <c r="Q129" i="19"/>
  <c r="J129" i="19"/>
  <c r="F129" i="19"/>
  <c r="C129" i="19"/>
  <c r="O129" i="19"/>
  <c r="B129" i="19"/>
  <c r="I129" i="19"/>
  <c r="M129" i="19"/>
  <c r="G129" i="19"/>
  <c r="P129" i="19"/>
  <c r="R129" i="19"/>
  <c r="L129" i="19"/>
  <c r="H129" i="19"/>
  <c r="J157" i="19"/>
  <c r="C157" i="19"/>
  <c r="D157" i="19"/>
  <c r="I157" i="19"/>
  <c r="Q157" i="19"/>
  <c r="N157" i="19"/>
  <c r="F157" i="19"/>
  <c r="O157" i="19"/>
  <c r="M157" i="19"/>
  <c r="L157" i="19"/>
  <c r="P157" i="19"/>
  <c r="B157" i="19"/>
  <c r="H157" i="19"/>
  <c r="K157" i="19"/>
  <c r="G157" i="19"/>
  <c r="R157" i="19"/>
  <c r="I49" i="21"/>
  <c r="B49" i="21"/>
  <c r="F49" i="21"/>
  <c r="G49" i="21"/>
  <c r="L49" i="21"/>
  <c r="J49" i="21"/>
  <c r="K49" i="21"/>
  <c r="N49" i="21"/>
  <c r="C49" i="21"/>
  <c r="D49" i="21"/>
  <c r="H49" i="21"/>
  <c r="M49" i="21"/>
  <c r="E95" i="14"/>
  <c r="H95" i="14"/>
  <c r="F95" i="14"/>
  <c r="G95" i="14"/>
  <c r="C95" i="14"/>
  <c r="D95" i="14"/>
  <c r="M164" i="21"/>
  <c r="L164" i="21"/>
  <c r="I164" i="21"/>
  <c r="B164" i="21"/>
  <c r="F164" i="21"/>
  <c r="H164" i="21"/>
  <c r="G164" i="21"/>
  <c r="N164" i="21"/>
  <c r="J164" i="21"/>
  <c r="K164" i="21"/>
  <c r="C164" i="21"/>
  <c r="D164" i="21"/>
  <c r="F134" i="26"/>
  <c r="E134" i="26"/>
  <c r="J134" i="26"/>
  <c r="H134" i="26"/>
  <c r="G134" i="26"/>
  <c r="D134" i="26"/>
  <c r="K134" i="26"/>
  <c r="I134" i="26"/>
  <c r="L134" i="26"/>
  <c r="C134" i="26"/>
  <c r="J111" i="26"/>
  <c r="G111" i="26"/>
  <c r="E111" i="26"/>
  <c r="F111" i="26"/>
  <c r="H111" i="26"/>
  <c r="C111" i="26"/>
  <c r="K111" i="26"/>
  <c r="L111" i="26"/>
  <c r="I111" i="26"/>
  <c r="D111" i="26"/>
  <c r="I138" i="22"/>
  <c r="D138" i="22"/>
  <c r="B138" i="22"/>
  <c r="G138" i="22"/>
  <c r="F138" i="22"/>
  <c r="C138" i="22"/>
  <c r="H138" i="22"/>
  <c r="N84" i="18"/>
  <c r="D84" i="18"/>
  <c r="B84" i="18"/>
  <c r="L84" i="18"/>
  <c r="I84" i="18"/>
  <c r="K84" i="18"/>
  <c r="H84" i="18"/>
  <c r="O84" i="18"/>
  <c r="F84" i="18"/>
  <c r="J84" i="18"/>
  <c r="G84" i="18"/>
  <c r="Q84" i="18"/>
  <c r="P84" i="18"/>
  <c r="C84" i="18"/>
  <c r="M84" i="18"/>
  <c r="R84" i="18"/>
  <c r="L37" i="32"/>
  <c r="I37" i="32"/>
  <c r="H37" i="32"/>
  <c r="D37" i="32"/>
  <c r="F37" i="32"/>
  <c r="O37" i="32"/>
  <c r="C37" i="32"/>
  <c r="G37" i="32"/>
  <c r="M37" i="32"/>
  <c r="R37" i="32"/>
  <c r="B37" i="32"/>
  <c r="N37" i="32"/>
  <c r="K37" i="32"/>
  <c r="P37" i="32"/>
  <c r="J37" i="32"/>
  <c r="Q37" i="32"/>
  <c r="Q169" i="17"/>
  <c r="W169" i="17"/>
  <c r="F169" i="17"/>
  <c r="K169" i="17"/>
  <c r="X169" i="17"/>
  <c r="R169" i="17"/>
  <c r="B169" i="17"/>
  <c r="J169" i="17"/>
  <c r="D169" i="17"/>
  <c r="L169" i="17"/>
  <c r="N169" i="17"/>
  <c r="H169" i="17"/>
  <c r="V169" i="17"/>
  <c r="C169" i="17"/>
  <c r="U169" i="17"/>
  <c r="M169" i="17"/>
  <c r="I169" i="17"/>
  <c r="T169" i="17"/>
  <c r="S169" i="17"/>
  <c r="G169" i="17"/>
  <c r="H132" i="14"/>
  <c r="C132" i="14"/>
  <c r="F132" i="14"/>
  <c r="G132" i="14"/>
  <c r="E132" i="14"/>
  <c r="D132" i="14"/>
  <c r="D78" i="24"/>
  <c r="C78" i="24"/>
  <c r="G78" i="24"/>
  <c r="F78" i="24"/>
  <c r="E78" i="24"/>
  <c r="D120" i="22"/>
  <c r="G120" i="22"/>
  <c r="F120" i="22"/>
  <c r="I120" i="22"/>
  <c r="H120" i="22"/>
  <c r="B120" i="22"/>
  <c r="C120" i="22"/>
  <c r="K160" i="20"/>
  <c r="J160" i="20"/>
  <c r="B160" i="20"/>
  <c r="F160" i="20"/>
  <c r="D160" i="20"/>
  <c r="C160" i="20"/>
  <c r="I160" i="20"/>
  <c r="H160" i="20"/>
  <c r="N160" i="20"/>
  <c r="L160" i="20"/>
  <c r="G160" i="20"/>
  <c r="M160" i="20"/>
  <c r="D183" i="20"/>
  <c r="I183" i="20"/>
  <c r="B183" i="20"/>
  <c r="F183" i="20"/>
  <c r="G183" i="20"/>
  <c r="H183" i="20"/>
  <c r="L183" i="20"/>
  <c r="C183" i="20"/>
  <c r="K183" i="20"/>
  <c r="J183" i="20"/>
  <c r="M183" i="20"/>
  <c r="N183" i="20"/>
  <c r="H154" i="14"/>
  <c r="D154" i="14"/>
  <c r="E154" i="14"/>
  <c r="F154" i="14"/>
  <c r="C154" i="14"/>
  <c r="G154" i="14"/>
  <c r="C131" i="24"/>
  <c r="D131" i="24"/>
  <c r="F131" i="24"/>
  <c r="G131" i="24"/>
  <c r="E131" i="24"/>
  <c r="H142" i="26"/>
  <c r="C142" i="26"/>
  <c r="D142" i="26"/>
  <c r="K142" i="26"/>
  <c r="I142" i="26"/>
  <c r="E142" i="26"/>
  <c r="L142" i="26"/>
  <c r="G142" i="26"/>
  <c r="J142" i="26"/>
  <c r="F142" i="26"/>
  <c r="J129" i="26"/>
  <c r="I129" i="26"/>
  <c r="K129" i="26"/>
  <c r="H129" i="26"/>
  <c r="C129" i="26"/>
  <c r="D129" i="26"/>
  <c r="F129" i="26"/>
  <c r="G129" i="26"/>
  <c r="L129" i="26"/>
  <c r="E129" i="26"/>
  <c r="O95" i="19"/>
  <c r="Q95" i="19"/>
  <c r="L95" i="19"/>
  <c r="H95" i="19"/>
  <c r="B95" i="19"/>
  <c r="K95" i="19"/>
  <c r="P95" i="19"/>
  <c r="I95" i="19"/>
  <c r="R95" i="19"/>
  <c r="D95" i="19"/>
  <c r="G95" i="19"/>
  <c r="C95" i="19"/>
  <c r="N95" i="19"/>
  <c r="J95" i="19"/>
  <c r="F95" i="19"/>
  <c r="M95" i="19"/>
  <c r="D112" i="23"/>
  <c r="F112" i="23"/>
  <c r="B112" i="23"/>
  <c r="I112" i="23"/>
  <c r="G112" i="23"/>
  <c r="C112" i="23"/>
  <c r="H112" i="23"/>
  <c r="N47" i="19"/>
  <c r="M47" i="19"/>
  <c r="K47" i="19"/>
  <c r="O47" i="19"/>
  <c r="J47" i="19"/>
  <c r="H47" i="19"/>
  <c r="P47" i="19"/>
  <c r="I47" i="19"/>
  <c r="D47" i="19"/>
  <c r="R47" i="19"/>
  <c r="F47" i="19"/>
  <c r="Q47" i="19"/>
  <c r="L47" i="19"/>
  <c r="B47" i="19"/>
  <c r="C47" i="19"/>
  <c r="G47" i="19"/>
  <c r="G125" i="19"/>
  <c r="H125" i="19"/>
  <c r="C125" i="19"/>
  <c r="R125" i="19"/>
  <c r="D125" i="19"/>
  <c r="B125" i="19"/>
  <c r="I125" i="19"/>
  <c r="Q125" i="19"/>
  <c r="K125" i="19"/>
  <c r="F125" i="19"/>
  <c r="P125" i="19"/>
  <c r="L125" i="19"/>
  <c r="M125" i="19"/>
  <c r="N125" i="19"/>
  <c r="J125" i="19"/>
  <c r="O125" i="19"/>
  <c r="G107" i="18"/>
  <c r="P107" i="18"/>
  <c r="K107" i="18"/>
  <c r="O107" i="18"/>
  <c r="Q107" i="18"/>
  <c r="R107" i="18"/>
  <c r="B107" i="18"/>
  <c r="D107" i="18"/>
  <c r="N107" i="18"/>
  <c r="M107" i="18"/>
  <c r="F107" i="18"/>
  <c r="I107" i="18"/>
  <c r="C107" i="18"/>
  <c r="H107" i="18"/>
  <c r="L107" i="18"/>
  <c r="J107" i="18"/>
  <c r="F159" i="22"/>
  <c r="H159" i="22"/>
  <c r="D159" i="22"/>
  <c r="C159" i="22"/>
  <c r="B159" i="22"/>
  <c r="G159" i="22"/>
  <c r="I159" i="22"/>
  <c r="P73" i="19"/>
  <c r="O73" i="19"/>
  <c r="R73" i="19"/>
  <c r="B73" i="19"/>
  <c r="J73" i="19"/>
  <c r="C73" i="19"/>
  <c r="N73" i="19"/>
  <c r="H73" i="19"/>
  <c r="I73" i="19"/>
  <c r="L73" i="19"/>
  <c r="F73" i="19"/>
  <c r="M73" i="19"/>
  <c r="G73" i="19"/>
  <c r="K73" i="19"/>
  <c r="Q73" i="19"/>
  <c r="D73" i="19"/>
  <c r="C46" i="18"/>
  <c r="I46" i="18"/>
  <c r="L46" i="18"/>
  <c r="M46" i="18"/>
  <c r="P46" i="18"/>
  <c r="H46" i="18"/>
  <c r="Q46" i="18"/>
  <c r="G46" i="18"/>
  <c r="K46" i="18"/>
  <c r="N46" i="18"/>
  <c r="J46" i="18"/>
  <c r="B46" i="18"/>
  <c r="D46" i="18"/>
  <c r="O46" i="18"/>
  <c r="R46" i="18"/>
  <c r="F46" i="18"/>
  <c r="B91" i="22"/>
  <c r="D91" i="22"/>
  <c r="F91" i="22"/>
  <c r="C91" i="22"/>
  <c r="H91" i="22"/>
  <c r="I91" i="22"/>
  <c r="G91" i="22"/>
  <c r="F63" i="18"/>
  <c r="J63" i="18"/>
  <c r="M63" i="18"/>
  <c r="H63" i="18"/>
  <c r="D63" i="18"/>
  <c r="K63" i="18"/>
  <c r="G63" i="18"/>
  <c r="L63" i="18"/>
  <c r="C63" i="18"/>
  <c r="P63" i="18"/>
  <c r="N63" i="18"/>
  <c r="O63" i="18"/>
  <c r="Q63" i="18"/>
  <c r="B63" i="18"/>
  <c r="I63" i="18"/>
  <c r="R63" i="18"/>
  <c r="K139" i="19"/>
  <c r="I139" i="19"/>
  <c r="O139" i="19"/>
  <c r="Q139" i="19"/>
  <c r="F139" i="19"/>
  <c r="R139" i="19"/>
  <c r="C139" i="19"/>
  <c r="J139" i="19"/>
  <c r="M139" i="19"/>
  <c r="N139" i="19"/>
  <c r="P139" i="19"/>
  <c r="B139" i="19"/>
  <c r="G139" i="19"/>
  <c r="H139" i="19"/>
  <c r="L139" i="19"/>
  <c r="D139" i="19"/>
  <c r="E37" i="24"/>
  <c r="G37" i="24"/>
  <c r="F37" i="24"/>
  <c r="D37" i="24"/>
  <c r="C37" i="24"/>
  <c r="M32" i="19"/>
  <c r="F32" i="19"/>
  <c r="B32" i="19"/>
  <c r="O32" i="19"/>
  <c r="H32" i="19"/>
  <c r="Q32" i="19"/>
  <c r="R32" i="19"/>
  <c r="J32" i="19"/>
  <c r="C32" i="19"/>
  <c r="D32" i="19"/>
  <c r="N32" i="19"/>
  <c r="K32" i="19"/>
  <c r="L32" i="19"/>
  <c r="P32" i="19"/>
  <c r="G32" i="19"/>
  <c r="I32" i="19"/>
  <c r="J34" i="18"/>
  <c r="R34" i="18"/>
  <c r="D34" i="18"/>
  <c r="K34" i="18"/>
  <c r="I34" i="18"/>
  <c r="Q34" i="18"/>
  <c r="M34" i="18"/>
  <c r="F34" i="18"/>
  <c r="P34" i="18"/>
  <c r="B34" i="18"/>
  <c r="N34" i="18"/>
  <c r="O34" i="18"/>
  <c r="C34" i="18"/>
  <c r="H34" i="18"/>
  <c r="L34" i="18"/>
  <c r="G34" i="18"/>
  <c r="K156" i="18"/>
  <c r="F156" i="18"/>
  <c r="J156" i="18"/>
  <c r="M156" i="18"/>
  <c r="P156" i="18"/>
  <c r="N156" i="18"/>
  <c r="H156" i="18"/>
  <c r="C156" i="18"/>
  <c r="R156" i="18"/>
  <c r="G156" i="18"/>
  <c r="I156" i="18"/>
  <c r="Q156" i="18"/>
  <c r="O156" i="18"/>
  <c r="L156" i="18"/>
  <c r="B156" i="18"/>
  <c r="D156" i="18"/>
  <c r="C77" i="26"/>
  <c r="D77" i="26"/>
  <c r="I77" i="26"/>
  <c r="H77" i="26"/>
  <c r="J77" i="26"/>
  <c r="E77" i="26"/>
  <c r="K77" i="26"/>
  <c r="G77" i="26"/>
  <c r="F77" i="26"/>
  <c r="L77" i="26"/>
  <c r="G142" i="23"/>
  <c r="H142" i="23"/>
  <c r="F142" i="23"/>
  <c r="C142" i="23"/>
  <c r="D142" i="23"/>
  <c r="B142" i="23"/>
  <c r="I142" i="23"/>
  <c r="H165" i="20"/>
  <c r="L165" i="20"/>
  <c r="K165" i="20"/>
  <c r="F165" i="20"/>
  <c r="D165" i="20"/>
  <c r="J165" i="20"/>
  <c r="M165" i="20"/>
  <c r="B165" i="20"/>
  <c r="I165" i="20"/>
  <c r="N165" i="20"/>
  <c r="G165" i="20"/>
  <c r="C165" i="20"/>
  <c r="B42" i="23"/>
  <c r="C42" i="23"/>
  <c r="F42" i="23"/>
  <c r="D42" i="23"/>
  <c r="I42" i="23"/>
  <c r="H42" i="23"/>
  <c r="G42" i="23"/>
  <c r="K107" i="17"/>
  <c r="T107" i="17"/>
  <c r="W107" i="17"/>
  <c r="B107" i="17"/>
  <c r="V107" i="17"/>
  <c r="R107" i="17"/>
  <c r="G107" i="17"/>
  <c r="C107" i="17"/>
  <c r="I107" i="17"/>
  <c r="X107" i="17"/>
  <c r="F107" i="17"/>
  <c r="J107" i="17"/>
  <c r="S107" i="17"/>
  <c r="U107" i="17"/>
  <c r="D107" i="17"/>
  <c r="L107" i="17"/>
  <c r="N107" i="17"/>
  <c r="H107" i="17"/>
  <c r="M107" i="17"/>
  <c r="Q107" i="17"/>
  <c r="F14" i="22"/>
  <c r="C14" i="22"/>
  <c r="D14" i="22"/>
  <c r="I14" i="22"/>
  <c r="G14" i="22"/>
  <c r="B14" i="22"/>
  <c r="H14" i="22"/>
  <c r="H65" i="22"/>
  <c r="C65" i="22"/>
  <c r="D65" i="22"/>
  <c r="F65" i="22"/>
  <c r="I65" i="22"/>
  <c r="G65" i="22"/>
  <c r="B65" i="22"/>
  <c r="H169" i="22"/>
  <c r="C169" i="22"/>
  <c r="I169" i="22"/>
  <c r="B169" i="22"/>
  <c r="F169" i="22"/>
  <c r="D169" i="22"/>
  <c r="G169" i="22"/>
  <c r="F151" i="22"/>
  <c r="H151" i="22"/>
  <c r="D151" i="22"/>
  <c r="C151" i="22"/>
  <c r="G151" i="22"/>
  <c r="I151" i="22"/>
  <c r="B151" i="22"/>
  <c r="H121" i="26"/>
  <c r="G121" i="26"/>
  <c r="L121" i="26"/>
  <c r="F121" i="26"/>
  <c r="J121" i="26"/>
  <c r="I121" i="26"/>
  <c r="E121" i="26"/>
  <c r="C121" i="26"/>
  <c r="D121" i="26"/>
  <c r="K121" i="26"/>
  <c r="R100" i="17"/>
  <c r="J100" i="17"/>
  <c r="N100" i="17"/>
  <c r="X100" i="17"/>
  <c r="S100" i="17"/>
  <c r="M100" i="17"/>
  <c r="T100" i="17"/>
  <c r="D100" i="17"/>
  <c r="I100" i="17"/>
  <c r="Q100" i="17"/>
  <c r="U100" i="17"/>
  <c r="C100" i="17"/>
  <c r="K100" i="17"/>
  <c r="W100" i="17"/>
  <c r="B100" i="17"/>
  <c r="F100" i="17"/>
  <c r="G100" i="17"/>
  <c r="L100" i="17"/>
  <c r="H100" i="17"/>
  <c r="V100" i="17"/>
  <c r="C91" i="19"/>
  <c r="G91" i="19"/>
  <c r="Q91" i="19"/>
  <c r="P91" i="19"/>
  <c r="F91" i="19"/>
  <c r="M91" i="19"/>
  <c r="H91" i="19"/>
  <c r="I91" i="19"/>
  <c r="B91" i="19"/>
  <c r="R91" i="19"/>
  <c r="O91" i="19"/>
  <c r="D91" i="19"/>
  <c r="L91" i="19"/>
  <c r="K91" i="19"/>
  <c r="N91" i="19"/>
  <c r="J91" i="19"/>
  <c r="N127" i="20"/>
  <c r="M127" i="20"/>
  <c r="G127" i="20"/>
  <c r="F127" i="20"/>
  <c r="I127" i="20"/>
  <c r="C127" i="20"/>
  <c r="B127" i="20"/>
  <c r="H127" i="20"/>
  <c r="L127" i="20"/>
  <c r="K127" i="20"/>
  <c r="D127" i="20"/>
  <c r="J127" i="20"/>
  <c r="D136" i="32"/>
  <c r="C136" i="32"/>
  <c r="B136" i="32"/>
  <c r="I136" i="32"/>
  <c r="P136" i="32"/>
  <c r="M136" i="32"/>
  <c r="F136" i="32"/>
  <c r="O136" i="32"/>
  <c r="G136" i="32"/>
  <c r="N136" i="32"/>
  <c r="L136" i="32"/>
  <c r="J136" i="32"/>
  <c r="R136" i="32"/>
  <c r="Q136" i="32"/>
  <c r="K136" i="32"/>
  <c r="H136" i="32"/>
  <c r="B74" i="19"/>
  <c r="D74" i="19"/>
  <c r="I74" i="19"/>
  <c r="G74" i="19"/>
  <c r="R74" i="19"/>
  <c r="O74" i="19"/>
  <c r="H74" i="19"/>
  <c r="Q74" i="19"/>
  <c r="N74" i="19"/>
  <c r="K74" i="19"/>
  <c r="J74" i="19"/>
  <c r="F74" i="19"/>
  <c r="P74" i="19"/>
  <c r="C74" i="19"/>
  <c r="L74" i="19"/>
  <c r="M74" i="19"/>
  <c r="M57" i="20"/>
  <c r="K57" i="20"/>
  <c r="H57" i="20"/>
  <c r="D57" i="20"/>
  <c r="J57" i="20"/>
  <c r="L57" i="20"/>
  <c r="G57" i="20"/>
  <c r="I57" i="20"/>
  <c r="B57" i="20"/>
  <c r="F57" i="20"/>
  <c r="N57" i="20"/>
  <c r="C57" i="20"/>
  <c r="O97" i="18"/>
  <c r="R97" i="18"/>
  <c r="K97" i="18"/>
  <c r="H97" i="18"/>
  <c r="Q97" i="18"/>
  <c r="I97" i="18"/>
  <c r="F97" i="18"/>
  <c r="P97" i="18"/>
  <c r="L97" i="18"/>
  <c r="M97" i="18"/>
  <c r="J97" i="18"/>
  <c r="G97" i="18"/>
  <c r="C97" i="18"/>
  <c r="B97" i="18"/>
  <c r="D97" i="18"/>
  <c r="N97" i="18"/>
  <c r="N62" i="20"/>
  <c r="I62" i="20"/>
  <c r="C62" i="20"/>
  <c r="H62" i="20"/>
  <c r="J62" i="20"/>
  <c r="F62" i="20"/>
  <c r="M62" i="20"/>
  <c r="G62" i="20"/>
  <c r="K62" i="20"/>
  <c r="L62" i="20"/>
  <c r="D62" i="20"/>
  <c r="B62" i="20"/>
  <c r="G140" i="26"/>
  <c r="L140" i="26"/>
  <c r="H140" i="26"/>
  <c r="K140" i="26"/>
  <c r="D140" i="26"/>
  <c r="E140" i="26"/>
  <c r="J140" i="26"/>
  <c r="C140" i="26"/>
  <c r="F140" i="26"/>
  <c r="I140" i="26"/>
  <c r="D182" i="23"/>
  <c r="C182" i="23"/>
  <c r="G182" i="23"/>
  <c r="B182" i="23"/>
  <c r="F182" i="23"/>
  <c r="I182" i="23"/>
  <c r="H182" i="23"/>
  <c r="N14" i="21"/>
  <c r="C14" i="21"/>
  <c r="H14" i="21"/>
  <c r="K14" i="21"/>
  <c r="G14" i="21"/>
  <c r="M14" i="21"/>
  <c r="B14" i="21"/>
  <c r="L14" i="21"/>
  <c r="J14" i="21"/>
  <c r="D14" i="21"/>
  <c r="F14" i="21"/>
  <c r="I14" i="21"/>
  <c r="P134" i="19"/>
  <c r="G134" i="19"/>
  <c r="H134" i="19"/>
  <c r="L134" i="19"/>
  <c r="N134" i="19"/>
  <c r="C134" i="19"/>
  <c r="O134" i="19"/>
  <c r="M134" i="19"/>
  <c r="R134" i="19"/>
  <c r="B134" i="19"/>
  <c r="D134" i="19"/>
  <c r="K134" i="19"/>
  <c r="I134" i="19"/>
  <c r="J134" i="19"/>
  <c r="Q134" i="19"/>
  <c r="F134" i="19"/>
  <c r="R118" i="32"/>
  <c r="K118" i="32"/>
  <c r="N118" i="32"/>
  <c r="D118" i="32"/>
  <c r="C118" i="32"/>
  <c r="J118" i="32"/>
  <c r="O118" i="32"/>
  <c r="L118" i="32"/>
  <c r="H118" i="32"/>
  <c r="M118" i="32"/>
  <c r="P118" i="32"/>
  <c r="F118" i="32"/>
  <c r="I118" i="32"/>
  <c r="Q118" i="32"/>
  <c r="G118" i="32"/>
  <c r="B118" i="32"/>
  <c r="G55" i="24"/>
  <c r="C55" i="24"/>
  <c r="E55" i="24"/>
  <c r="D55" i="24"/>
  <c r="F55" i="24"/>
  <c r="G185" i="20"/>
  <c r="L185" i="20"/>
  <c r="K185" i="20"/>
  <c r="C185" i="20"/>
  <c r="M185" i="20"/>
  <c r="B185" i="20"/>
  <c r="F185" i="20"/>
  <c r="N185" i="20"/>
  <c r="D185" i="20"/>
  <c r="I185" i="20"/>
  <c r="H185" i="20"/>
  <c r="J185" i="20"/>
  <c r="G69" i="22"/>
  <c r="B69" i="22"/>
  <c r="D69" i="22"/>
  <c r="I69" i="22"/>
  <c r="F69" i="22"/>
  <c r="C69" i="22"/>
  <c r="H69" i="22"/>
  <c r="D43" i="26"/>
  <c r="C43" i="26"/>
  <c r="K43" i="26"/>
  <c r="L43" i="26"/>
  <c r="G43" i="26"/>
  <c r="E43" i="26"/>
  <c r="I43" i="26"/>
  <c r="H43" i="26"/>
  <c r="F43" i="26"/>
  <c r="J43" i="26"/>
  <c r="M117" i="21"/>
  <c r="F117" i="21"/>
  <c r="B117" i="21"/>
  <c r="N117" i="21"/>
  <c r="C117" i="21"/>
  <c r="H117" i="21"/>
  <c r="D117" i="21"/>
  <c r="G117" i="21"/>
  <c r="K117" i="21"/>
  <c r="L117" i="21"/>
  <c r="I117" i="21"/>
  <c r="J117" i="21"/>
  <c r="F30" i="23"/>
  <c r="B30" i="23"/>
  <c r="I30" i="23"/>
  <c r="H30" i="23"/>
  <c r="G30" i="23"/>
  <c r="D30" i="23"/>
  <c r="C30" i="23"/>
  <c r="H30" i="20"/>
  <c r="M30" i="20"/>
  <c r="C30" i="20"/>
  <c r="L30" i="20"/>
  <c r="F30" i="20"/>
  <c r="N30" i="20"/>
  <c r="J30" i="20"/>
  <c r="G30" i="20"/>
  <c r="B30" i="20"/>
  <c r="D30" i="20"/>
  <c r="I30" i="20"/>
  <c r="K30" i="20"/>
  <c r="D113" i="23"/>
  <c r="H113" i="23"/>
  <c r="I113" i="23"/>
  <c r="B113" i="23"/>
  <c r="C113" i="23"/>
  <c r="F113" i="23"/>
  <c r="G113" i="23"/>
  <c r="E87" i="26"/>
  <c r="L87" i="26"/>
  <c r="C87" i="26"/>
  <c r="F87" i="26"/>
  <c r="G87" i="26"/>
  <c r="J87" i="26"/>
  <c r="K87" i="26"/>
  <c r="I87" i="26"/>
  <c r="H87" i="26"/>
  <c r="D87" i="26"/>
  <c r="F180" i="22"/>
  <c r="B180" i="22"/>
  <c r="I180" i="22"/>
  <c r="G180" i="22"/>
  <c r="D180" i="22"/>
  <c r="C180" i="22"/>
  <c r="H180" i="22"/>
  <c r="G64" i="19"/>
  <c r="N64" i="19"/>
  <c r="I64" i="19"/>
  <c r="L64" i="19"/>
  <c r="Q64" i="19"/>
  <c r="C64" i="19"/>
  <c r="F64" i="19"/>
  <c r="J64" i="19"/>
  <c r="M64" i="19"/>
  <c r="O64" i="19"/>
  <c r="P64" i="19"/>
  <c r="B64" i="19"/>
  <c r="D64" i="19"/>
  <c r="K64" i="19"/>
  <c r="R64" i="19"/>
  <c r="H64" i="19"/>
  <c r="L77" i="19"/>
  <c r="C77" i="19"/>
  <c r="M77" i="19"/>
  <c r="O77" i="19"/>
  <c r="N77" i="19"/>
  <c r="D77" i="19"/>
  <c r="B77" i="19"/>
  <c r="F77" i="19"/>
  <c r="J77" i="19"/>
  <c r="Q77" i="19"/>
  <c r="K77" i="19"/>
  <c r="H77" i="19"/>
  <c r="G77" i="19"/>
  <c r="I77" i="19"/>
  <c r="R77" i="19"/>
  <c r="P77" i="19"/>
  <c r="C49" i="24"/>
  <c r="E49" i="24"/>
  <c r="F49" i="24"/>
  <c r="G49" i="24"/>
  <c r="D49" i="24"/>
  <c r="I151" i="26"/>
  <c r="J151" i="26"/>
  <c r="D151" i="26"/>
  <c r="K151" i="26"/>
  <c r="H151" i="26"/>
  <c r="C151" i="26"/>
  <c r="E151" i="26"/>
  <c r="F151" i="26"/>
  <c r="G151" i="26"/>
  <c r="L151" i="26"/>
  <c r="F46" i="24"/>
  <c r="G46" i="24"/>
  <c r="C46" i="24"/>
  <c r="E46" i="24"/>
  <c r="D46" i="24"/>
  <c r="F132" i="24"/>
  <c r="G132" i="24"/>
  <c r="C132" i="24"/>
  <c r="E132" i="24"/>
  <c r="D132" i="24"/>
  <c r="F139" i="24"/>
  <c r="D139" i="24"/>
  <c r="E139" i="24"/>
  <c r="C139" i="24"/>
  <c r="G139" i="24"/>
  <c r="D61" i="22"/>
  <c r="C61" i="22"/>
  <c r="B61" i="22"/>
  <c r="H61" i="22"/>
  <c r="F61" i="22"/>
  <c r="G61" i="22"/>
  <c r="I61" i="22"/>
  <c r="H29" i="20"/>
  <c r="G29" i="20"/>
  <c r="I29" i="20"/>
  <c r="D29" i="20"/>
  <c r="C29" i="20"/>
  <c r="N29" i="20"/>
  <c r="B29" i="20"/>
  <c r="K29" i="20"/>
  <c r="M29" i="20"/>
  <c r="F29" i="20"/>
  <c r="L29" i="20"/>
  <c r="J29" i="20"/>
  <c r="C172" i="26"/>
  <c r="H172" i="26"/>
  <c r="F172" i="26"/>
  <c r="L172" i="26"/>
  <c r="K172" i="26"/>
  <c r="I172" i="26"/>
  <c r="G172" i="26"/>
  <c r="D172" i="26"/>
  <c r="E172" i="26"/>
  <c r="J172" i="26"/>
  <c r="D100" i="20"/>
  <c r="G100" i="20"/>
  <c r="M100" i="20"/>
  <c r="J100" i="20"/>
  <c r="L100" i="20"/>
  <c r="N100" i="20"/>
  <c r="B100" i="20"/>
  <c r="H100" i="20"/>
  <c r="F100" i="20"/>
  <c r="I100" i="20"/>
  <c r="C100" i="20"/>
  <c r="K100" i="20"/>
  <c r="D81" i="24"/>
  <c r="C81" i="24"/>
  <c r="E81" i="24"/>
  <c r="F81" i="24"/>
  <c r="G81" i="24"/>
  <c r="D176" i="18"/>
  <c r="C176" i="18"/>
  <c r="G176" i="18"/>
  <c r="N176" i="18"/>
  <c r="B176" i="18"/>
  <c r="K176" i="18"/>
  <c r="I176" i="18"/>
  <c r="O176" i="18"/>
  <c r="F176" i="18"/>
  <c r="Q176" i="18"/>
  <c r="P176" i="18"/>
  <c r="L176" i="18"/>
  <c r="R176" i="18"/>
  <c r="H176" i="18"/>
  <c r="M176" i="18"/>
  <c r="J176" i="18"/>
  <c r="L183" i="32"/>
  <c r="I183" i="32"/>
  <c r="J183" i="32"/>
  <c r="H183" i="32"/>
  <c r="Q183" i="32"/>
  <c r="N183" i="32"/>
  <c r="P183" i="32"/>
  <c r="B183" i="32"/>
  <c r="R183" i="32"/>
  <c r="C183" i="32"/>
  <c r="M183" i="32"/>
  <c r="D183" i="32"/>
  <c r="G183" i="32"/>
  <c r="K183" i="32"/>
  <c r="O183" i="32"/>
  <c r="F183" i="32"/>
  <c r="N43" i="21"/>
  <c r="L43" i="21"/>
  <c r="F43" i="21"/>
  <c r="G43" i="21"/>
  <c r="D43" i="21"/>
  <c r="H43" i="21"/>
  <c r="I43" i="21"/>
  <c r="K43" i="21"/>
  <c r="J43" i="21"/>
  <c r="B43" i="21"/>
  <c r="M43" i="21"/>
  <c r="C43" i="21"/>
  <c r="I21" i="32"/>
  <c r="M21" i="32"/>
  <c r="G21" i="32"/>
  <c r="H21" i="32"/>
  <c r="B21" i="32"/>
  <c r="O21" i="32"/>
  <c r="F21" i="32"/>
  <c r="C21" i="32"/>
  <c r="K21" i="32"/>
  <c r="R21" i="32"/>
  <c r="D21" i="32"/>
  <c r="J21" i="32"/>
  <c r="P21" i="32"/>
  <c r="N21" i="32"/>
  <c r="Q21" i="32"/>
  <c r="L21" i="32"/>
  <c r="M41" i="18"/>
  <c r="H41" i="18"/>
  <c r="P41" i="18"/>
  <c r="K41" i="18"/>
  <c r="Q41" i="18"/>
  <c r="R41" i="18"/>
  <c r="C41" i="18"/>
  <c r="D41" i="18"/>
  <c r="F41" i="18"/>
  <c r="I41" i="18"/>
  <c r="O41" i="18"/>
  <c r="L41" i="18"/>
  <c r="G41" i="18"/>
  <c r="J41" i="18"/>
  <c r="N41" i="18"/>
  <c r="B41" i="18"/>
  <c r="H65" i="21"/>
  <c r="L65" i="21"/>
  <c r="B65" i="21"/>
  <c r="M65" i="21"/>
  <c r="G65" i="21"/>
  <c r="D65" i="21"/>
  <c r="F65" i="21"/>
  <c r="C65" i="21"/>
  <c r="K65" i="21"/>
  <c r="N65" i="21"/>
  <c r="J65" i="21"/>
  <c r="I65" i="21"/>
  <c r="W170" i="17"/>
  <c r="X170" i="17"/>
  <c r="K170" i="17"/>
  <c r="L170" i="17"/>
  <c r="F170" i="17"/>
  <c r="N170" i="17"/>
  <c r="Q170" i="17"/>
  <c r="M170" i="17"/>
  <c r="J170" i="17"/>
  <c r="D170" i="17"/>
  <c r="T170" i="17"/>
  <c r="G170" i="17"/>
  <c r="R170" i="17"/>
  <c r="I170" i="17"/>
  <c r="C170" i="17"/>
  <c r="U170" i="17"/>
  <c r="V170" i="17"/>
  <c r="B170" i="17"/>
  <c r="H170" i="17"/>
  <c r="S170" i="17"/>
  <c r="M110" i="19"/>
  <c r="L110" i="19"/>
  <c r="C110" i="19"/>
  <c r="N110" i="19"/>
  <c r="R110" i="19"/>
  <c r="P110" i="19"/>
  <c r="K110" i="19"/>
  <c r="I110" i="19"/>
  <c r="Q110" i="19"/>
  <c r="O110" i="19"/>
  <c r="B110" i="19"/>
  <c r="F110" i="19"/>
  <c r="H110" i="19"/>
  <c r="J110" i="19"/>
  <c r="D110" i="19"/>
  <c r="G110" i="19"/>
  <c r="G112" i="24"/>
  <c r="C112" i="24"/>
  <c r="D112" i="24"/>
  <c r="E112" i="24"/>
  <c r="F112" i="24"/>
  <c r="J24" i="20"/>
  <c r="C24" i="20"/>
  <c r="K24" i="20"/>
  <c r="H24" i="20"/>
  <c r="G24" i="20"/>
  <c r="M24" i="20"/>
  <c r="N24" i="20"/>
  <c r="B24" i="20"/>
  <c r="D24" i="20"/>
  <c r="L24" i="20"/>
  <c r="F24" i="20"/>
  <c r="I24" i="20"/>
  <c r="L135" i="26"/>
  <c r="I135" i="26"/>
  <c r="K135" i="26"/>
  <c r="G135" i="26"/>
  <c r="F135" i="26"/>
  <c r="E135" i="26"/>
  <c r="D135" i="26"/>
  <c r="J135" i="26"/>
  <c r="C135" i="26"/>
  <c r="H135" i="26"/>
  <c r="D60" i="24"/>
  <c r="C60" i="24"/>
  <c r="G60" i="24"/>
  <c r="E60" i="24"/>
  <c r="F60" i="24"/>
  <c r="B96" i="22"/>
  <c r="D96" i="22"/>
  <c r="H96" i="22"/>
  <c r="I96" i="22"/>
  <c r="G96" i="22"/>
  <c r="C96" i="22"/>
  <c r="F96" i="22"/>
  <c r="G99" i="14"/>
  <c r="E99" i="14"/>
  <c r="F99" i="14"/>
  <c r="C99" i="14"/>
  <c r="H99" i="14"/>
  <c r="D99" i="14"/>
  <c r="G54" i="14"/>
  <c r="D54" i="14"/>
  <c r="H54" i="14"/>
  <c r="E54" i="14"/>
  <c r="C54" i="14"/>
  <c r="F54" i="14"/>
  <c r="B178" i="23"/>
  <c r="I178" i="23"/>
  <c r="F178" i="23"/>
  <c r="C178" i="23"/>
  <c r="D178" i="23"/>
  <c r="H178" i="23"/>
  <c r="G178" i="23"/>
  <c r="L36" i="20"/>
  <c r="G36" i="20"/>
  <c r="D36" i="20"/>
  <c r="B36" i="20"/>
  <c r="N36" i="20"/>
  <c r="M36" i="20"/>
  <c r="I36" i="20"/>
  <c r="H36" i="20"/>
  <c r="J36" i="20"/>
  <c r="C36" i="20"/>
  <c r="F36" i="20"/>
  <c r="K36" i="20"/>
  <c r="I112" i="17"/>
  <c r="G112" i="17"/>
  <c r="D112" i="17"/>
  <c r="C112" i="17"/>
  <c r="J112" i="17"/>
  <c r="V112" i="17"/>
  <c r="X112" i="17"/>
  <c r="H112" i="17"/>
  <c r="N112" i="17"/>
  <c r="Q112" i="17"/>
  <c r="K112" i="17"/>
  <c r="T112" i="17"/>
  <c r="U112" i="17"/>
  <c r="L112" i="17"/>
  <c r="F112" i="17"/>
  <c r="R112" i="17"/>
  <c r="B112" i="17"/>
  <c r="M112" i="17"/>
  <c r="W112" i="17"/>
  <c r="S112" i="17"/>
  <c r="C109" i="23"/>
  <c r="F109" i="23"/>
  <c r="D109" i="23"/>
  <c r="I109" i="23"/>
  <c r="B109" i="23"/>
  <c r="G109" i="23"/>
  <c r="H109" i="23"/>
  <c r="C27" i="24"/>
  <c r="G27" i="24"/>
  <c r="F27" i="24"/>
  <c r="D27" i="24"/>
  <c r="E27" i="24"/>
  <c r="G54" i="23"/>
  <c r="C54" i="23"/>
  <c r="F54" i="23"/>
  <c r="I54" i="23"/>
  <c r="H54" i="23"/>
  <c r="B54" i="23"/>
  <c r="D54" i="23"/>
  <c r="P169" i="32"/>
  <c r="L169" i="32"/>
  <c r="G169" i="32"/>
  <c r="F169" i="32"/>
  <c r="B169" i="32"/>
  <c r="H169" i="32"/>
  <c r="D169" i="32"/>
  <c r="I169" i="32"/>
  <c r="Q169" i="32"/>
  <c r="M169" i="32"/>
  <c r="C169" i="32"/>
  <c r="R169" i="32"/>
  <c r="O169" i="32"/>
  <c r="K169" i="32"/>
  <c r="J169" i="32"/>
  <c r="N169" i="32"/>
  <c r="H111" i="19"/>
  <c r="O111" i="19"/>
  <c r="J111" i="19"/>
  <c r="M111" i="19"/>
  <c r="K111" i="19"/>
  <c r="N111" i="19"/>
  <c r="L111" i="19"/>
  <c r="B111" i="19"/>
  <c r="I111" i="19"/>
  <c r="D111" i="19"/>
  <c r="C111" i="19"/>
  <c r="Q111" i="19"/>
  <c r="G111" i="19"/>
  <c r="R111" i="19"/>
  <c r="P111" i="19"/>
  <c r="F111" i="19"/>
  <c r="C57" i="32"/>
  <c r="Q57" i="32"/>
  <c r="R57" i="32"/>
  <c r="B57" i="32"/>
  <c r="N57" i="32"/>
  <c r="I57" i="32"/>
  <c r="H57" i="32"/>
  <c r="P57" i="32"/>
  <c r="D57" i="32"/>
  <c r="L57" i="32"/>
  <c r="M57" i="32"/>
  <c r="O57" i="32"/>
  <c r="G57" i="32"/>
  <c r="J57" i="32"/>
  <c r="K57" i="32"/>
  <c r="F57" i="32"/>
  <c r="H159" i="18"/>
  <c r="R159" i="18"/>
  <c r="P159" i="18"/>
  <c r="N159" i="18"/>
  <c r="O159" i="18"/>
  <c r="D159" i="18"/>
  <c r="B159" i="18"/>
  <c r="L159" i="18"/>
  <c r="G159" i="18"/>
  <c r="F159" i="18"/>
  <c r="I159" i="18"/>
  <c r="J159" i="18"/>
  <c r="M159" i="18"/>
  <c r="C159" i="18"/>
  <c r="K159" i="18"/>
  <c r="Q159" i="18"/>
  <c r="E123" i="24"/>
  <c r="D123" i="24"/>
  <c r="C123" i="24"/>
  <c r="G123" i="24"/>
  <c r="F123" i="24"/>
  <c r="I40" i="17"/>
  <c r="U40" i="17"/>
  <c r="M40" i="17"/>
  <c r="B40" i="17"/>
  <c r="G40" i="17"/>
  <c r="K40" i="17"/>
  <c r="N40" i="17"/>
  <c r="F40" i="17"/>
  <c r="C40" i="17"/>
  <c r="J40" i="17"/>
  <c r="Q40" i="17"/>
  <c r="H40" i="17"/>
  <c r="S40" i="17"/>
  <c r="V40" i="17"/>
  <c r="X40" i="17"/>
  <c r="T40" i="17"/>
  <c r="L40" i="17"/>
  <c r="R40" i="17"/>
  <c r="D40" i="17"/>
  <c r="W40" i="17"/>
  <c r="N157" i="20"/>
  <c r="I157" i="20"/>
  <c r="C157" i="20"/>
  <c r="B157" i="20"/>
  <c r="K157" i="20"/>
  <c r="H157" i="20"/>
  <c r="M157" i="20"/>
  <c r="D157" i="20"/>
  <c r="F157" i="20"/>
  <c r="G157" i="20"/>
  <c r="J157" i="20"/>
  <c r="L157" i="20"/>
  <c r="G100" i="22"/>
  <c r="C100" i="22"/>
  <c r="D100" i="22"/>
  <c r="B100" i="22"/>
  <c r="I100" i="22"/>
  <c r="H100" i="22"/>
  <c r="F100" i="22"/>
  <c r="W125" i="17"/>
  <c r="H125" i="17"/>
  <c r="U125" i="17"/>
  <c r="M125" i="17"/>
  <c r="C125" i="17"/>
  <c r="K125" i="17"/>
  <c r="L125" i="17"/>
  <c r="B125" i="17"/>
  <c r="S125" i="17"/>
  <c r="X125" i="17"/>
  <c r="T125" i="17"/>
  <c r="I125" i="17"/>
  <c r="V125" i="17"/>
  <c r="R125" i="17"/>
  <c r="J125" i="17"/>
  <c r="G125" i="17"/>
  <c r="N125" i="17"/>
  <c r="Q125" i="17"/>
  <c r="D125" i="17"/>
  <c r="F125" i="17"/>
  <c r="O15" i="19"/>
  <c r="D15" i="19"/>
  <c r="K15" i="19"/>
  <c r="G15" i="19"/>
  <c r="N15" i="19"/>
  <c r="C15" i="19"/>
  <c r="P15" i="19"/>
  <c r="L15" i="19"/>
  <c r="F15" i="19"/>
  <c r="R15" i="19"/>
  <c r="I15" i="19"/>
  <c r="J15" i="19"/>
  <c r="M15" i="19"/>
  <c r="Q15" i="19"/>
  <c r="B15" i="19"/>
  <c r="H15" i="19"/>
  <c r="N127" i="21"/>
  <c r="K127" i="21"/>
  <c r="I127" i="21"/>
  <c r="B127" i="21"/>
  <c r="F127" i="21"/>
  <c r="M127" i="21"/>
  <c r="L127" i="21"/>
  <c r="C127" i="21"/>
  <c r="G127" i="21"/>
  <c r="J127" i="21"/>
  <c r="H127" i="21"/>
  <c r="D127" i="21"/>
  <c r="D44" i="26"/>
  <c r="L44" i="26"/>
  <c r="E44" i="26"/>
  <c r="J44" i="26"/>
  <c r="F44" i="26"/>
  <c r="I44" i="26"/>
  <c r="K44" i="26"/>
  <c r="G44" i="26"/>
  <c r="H44" i="26"/>
  <c r="C44" i="26"/>
  <c r="I28" i="26"/>
  <c r="G28" i="26"/>
  <c r="D28" i="26"/>
  <c r="H28" i="26"/>
  <c r="J28" i="26"/>
  <c r="L28" i="26"/>
  <c r="F28" i="26"/>
  <c r="E28" i="26"/>
  <c r="C28" i="26"/>
  <c r="K28" i="26"/>
  <c r="F131" i="19"/>
  <c r="H131" i="19"/>
  <c r="L131" i="19"/>
  <c r="D131" i="19"/>
  <c r="G131" i="19"/>
  <c r="Q131" i="19"/>
  <c r="K131" i="19"/>
  <c r="R131" i="19"/>
  <c r="O131" i="19"/>
  <c r="C131" i="19"/>
  <c r="N131" i="19"/>
  <c r="B131" i="19"/>
  <c r="J131" i="19"/>
  <c r="P131" i="19"/>
  <c r="M131" i="19"/>
  <c r="I131" i="19"/>
  <c r="B135" i="23"/>
  <c r="F135" i="23"/>
  <c r="G135" i="23"/>
  <c r="H135" i="23"/>
  <c r="C135" i="23"/>
  <c r="D135" i="23"/>
  <c r="I135" i="23"/>
  <c r="I94" i="18"/>
  <c r="J94" i="18"/>
  <c r="C94" i="18"/>
  <c r="B94" i="18"/>
  <c r="R94" i="18"/>
  <c r="F94" i="18"/>
  <c r="K94" i="18"/>
  <c r="H94" i="18"/>
  <c r="Q94" i="18"/>
  <c r="G94" i="18"/>
  <c r="P94" i="18"/>
  <c r="O94" i="18"/>
  <c r="N94" i="18"/>
  <c r="L94" i="18"/>
  <c r="M94" i="18"/>
  <c r="D94" i="18"/>
  <c r="M97" i="19"/>
  <c r="K97" i="19"/>
  <c r="N97" i="19"/>
  <c r="J97" i="19"/>
  <c r="L97" i="19"/>
  <c r="O97" i="19"/>
  <c r="R97" i="19"/>
  <c r="G97" i="19"/>
  <c r="F97" i="19"/>
  <c r="H97" i="19"/>
  <c r="I97" i="19"/>
  <c r="D97" i="19"/>
  <c r="B97" i="19"/>
  <c r="Q97" i="19"/>
  <c r="P97" i="19"/>
  <c r="C97" i="19"/>
  <c r="D167" i="24"/>
  <c r="E167" i="24"/>
  <c r="G167" i="24"/>
  <c r="C167" i="24"/>
  <c r="F167" i="24"/>
  <c r="F152" i="20"/>
  <c r="K152" i="20"/>
  <c r="C152" i="20"/>
  <c r="N152" i="20"/>
  <c r="D152" i="20"/>
  <c r="H152" i="20"/>
  <c r="I152" i="20"/>
  <c r="G152" i="20"/>
  <c r="J152" i="20"/>
  <c r="L152" i="20"/>
  <c r="M152" i="20"/>
  <c r="B152" i="20"/>
  <c r="H60" i="26"/>
  <c r="F60" i="26"/>
  <c r="L60" i="26"/>
  <c r="I60" i="26"/>
  <c r="C60" i="26"/>
  <c r="J60" i="26"/>
  <c r="D60" i="26"/>
  <c r="K60" i="26"/>
  <c r="E60" i="26"/>
  <c r="G60" i="26"/>
  <c r="G41" i="22"/>
  <c r="H41" i="22"/>
  <c r="D41" i="22"/>
  <c r="F41" i="22"/>
  <c r="B41" i="22"/>
  <c r="C41" i="22"/>
  <c r="I41" i="22"/>
  <c r="I44" i="20"/>
  <c r="K44" i="20"/>
  <c r="L44" i="20"/>
  <c r="H44" i="20"/>
  <c r="G44" i="20"/>
  <c r="D44" i="20"/>
  <c r="M44" i="20"/>
  <c r="C44" i="20"/>
  <c r="N44" i="20"/>
  <c r="F44" i="20"/>
  <c r="J44" i="20"/>
  <c r="B44" i="20"/>
  <c r="J41" i="21"/>
  <c r="I41" i="21"/>
  <c r="C41" i="21"/>
  <c r="N41" i="21"/>
  <c r="F41" i="21"/>
  <c r="H41" i="21"/>
  <c r="K41" i="21"/>
  <c r="L41" i="21"/>
  <c r="D41" i="21"/>
  <c r="M41" i="21"/>
  <c r="G41" i="21"/>
  <c r="B41" i="21"/>
  <c r="G30" i="24"/>
  <c r="D30" i="24"/>
  <c r="C30" i="24"/>
  <c r="F30" i="24"/>
  <c r="E30" i="24"/>
  <c r="I174" i="23"/>
  <c r="C174" i="23"/>
  <c r="D174" i="23"/>
  <c r="G174" i="23"/>
  <c r="H174" i="23"/>
  <c r="B174" i="23"/>
  <c r="F174" i="23"/>
  <c r="D79" i="32"/>
  <c r="I79" i="32"/>
  <c r="M79" i="32"/>
  <c r="R79" i="32"/>
  <c r="B79" i="32"/>
  <c r="P79" i="32"/>
  <c r="N79" i="32"/>
  <c r="J79" i="32"/>
  <c r="K79" i="32"/>
  <c r="F79" i="32"/>
  <c r="C79" i="32"/>
  <c r="H79" i="32"/>
  <c r="L79" i="32"/>
  <c r="G79" i="32"/>
  <c r="O79" i="32"/>
  <c r="Q79" i="32"/>
  <c r="Q42" i="17"/>
  <c r="V42" i="17"/>
  <c r="F42" i="17"/>
  <c r="I42" i="17"/>
  <c r="K42" i="17"/>
  <c r="G42" i="17"/>
  <c r="X42" i="17"/>
  <c r="R42" i="17"/>
  <c r="W42" i="17"/>
  <c r="J42" i="17"/>
  <c r="D42" i="17"/>
  <c r="H42" i="17"/>
  <c r="U42" i="17"/>
  <c r="N42" i="17"/>
  <c r="S42" i="17"/>
  <c r="C42" i="17"/>
  <c r="T42" i="17"/>
  <c r="M42" i="17"/>
  <c r="B42" i="17"/>
  <c r="L42" i="17"/>
  <c r="L89" i="21"/>
  <c r="K89" i="21"/>
  <c r="I89" i="21"/>
  <c r="C89" i="21"/>
  <c r="J89" i="21"/>
  <c r="M89" i="21"/>
  <c r="H89" i="21"/>
  <c r="D89" i="21"/>
  <c r="N89" i="21"/>
  <c r="G89" i="21"/>
  <c r="F89" i="21"/>
  <c r="B89" i="21"/>
  <c r="B23" i="32"/>
  <c r="N23" i="32"/>
  <c r="K23" i="32"/>
  <c r="C23" i="32"/>
  <c r="F23" i="32"/>
  <c r="D23" i="32"/>
  <c r="J23" i="32"/>
  <c r="H23" i="32"/>
  <c r="O23" i="32"/>
  <c r="P23" i="32"/>
  <c r="I23" i="32"/>
  <c r="G23" i="32"/>
  <c r="R23" i="32"/>
  <c r="L23" i="32"/>
  <c r="M23" i="32"/>
  <c r="Q23" i="32"/>
  <c r="G124" i="21"/>
  <c r="J124" i="21"/>
  <c r="M124" i="21"/>
  <c r="F124" i="21"/>
  <c r="L124" i="21"/>
  <c r="K124" i="21"/>
  <c r="N124" i="21"/>
  <c r="C124" i="21"/>
  <c r="D124" i="21"/>
  <c r="I124" i="21"/>
  <c r="B124" i="21"/>
  <c r="H124" i="21"/>
  <c r="H162" i="20"/>
  <c r="L162" i="20"/>
  <c r="N162" i="20"/>
  <c r="I162" i="20"/>
  <c r="F162" i="20"/>
  <c r="B162" i="20"/>
  <c r="M162" i="20"/>
  <c r="J162" i="20"/>
  <c r="K162" i="20"/>
  <c r="C162" i="20"/>
  <c r="G162" i="20"/>
  <c r="D162" i="20"/>
  <c r="F164" i="24"/>
  <c r="C164" i="24"/>
  <c r="D164" i="24"/>
  <c r="E164" i="24"/>
  <c r="G164" i="24"/>
  <c r="H58" i="23"/>
  <c r="G58" i="23"/>
  <c r="I58" i="23"/>
  <c r="F58" i="23"/>
  <c r="B58" i="23"/>
  <c r="C58" i="23"/>
  <c r="D58" i="23"/>
  <c r="M96" i="20"/>
  <c r="F96" i="20"/>
  <c r="J96" i="20"/>
  <c r="H96" i="20"/>
  <c r="I96" i="20"/>
  <c r="D96" i="20"/>
  <c r="K96" i="20"/>
  <c r="C96" i="20"/>
  <c r="G96" i="20"/>
  <c r="L96" i="20"/>
  <c r="B96" i="20"/>
  <c r="N96" i="20"/>
  <c r="L128" i="21"/>
  <c r="D128" i="21"/>
  <c r="C128" i="21"/>
  <c r="G128" i="21"/>
  <c r="N128" i="21"/>
  <c r="K128" i="21"/>
  <c r="F128" i="21"/>
  <c r="H128" i="21"/>
  <c r="J128" i="21"/>
  <c r="I128" i="21"/>
  <c r="B128" i="21"/>
  <c r="M128" i="21"/>
  <c r="Q102" i="18"/>
  <c r="C102" i="18"/>
  <c r="K102" i="18"/>
  <c r="B102" i="18"/>
  <c r="R102" i="18"/>
  <c r="G102" i="18"/>
  <c r="I102" i="18"/>
  <c r="L102" i="18"/>
  <c r="F102" i="18"/>
  <c r="N102" i="18"/>
  <c r="D102" i="18"/>
  <c r="M102" i="18"/>
  <c r="O102" i="18"/>
  <c r="J102" i="18"/>
  <c r="H102" i="18"/>
  <c r="P102" i="18"/>
  <c r="F18" i="22"/>
  <c r="B18" i="22"/>
  <c r="C18" i="22"/>
  <c r="I18" i="22"/>
  <c r="G18" i="22"/>
  <c r="H18" i="22"/>
  <c r="D18" i="22"/>
  <c r="G173" i="32"/>
  <c r="M173" i="32"/>
  <c r="K173" i="32"/>
  <c r="D173" i="32"/>
  <c r="L173" i="32"/>
  <c r="N173" i="32"/>
  <c r="P173" i="32"/>
  <c r="H173" i="32"/>
  <c r="B173" i="32"/>
  <c r="F173" i="32"/>
  <c r="J173" i="32"/>
  <c r="C173" i="32"/>
  <c r="I173" i="32"/>
  <c r="R173" i="32"/>
  <c r="O173" i="32"/>
  <c r="Q173" i="32"/>
  <c r="G150" i="24"/>
  <c r="E150" i="24"/>
  <c r="C150" i="24"/>
  <c r="D150" i="24"/>
  <c r="F150" i="24"/>
  <c r="D112" i="22"/>
  <c r="B112" i="22"/>
  <c r="G112" i="22"/>
  <c r="I112" i="22"/>
  <c r="C112" i="22"/>
  <c r="H112" i="22"/>
  <c r="F112" i="22"/>
  <c r="I94" i="26"/>
  <c r="L94" i="26"/>
  <c r="F94" i="26"/>
  <c r="G94" i="26"/>
  <c r="E94" i="26"/>
  <c r="D94" i="26"/>
  <c r="J94" i="26"/>
  <c r="K94" i="26"/>
  <c r="C94" i="26"/>
  <c r="H94" i="26"/>
  <c r="O177" i="32"/>
  <c r="D177" i="32"/>
  <c r="M177" i="32"/>
  <c r="L177" i="32"/>
  <c r="C177" i="32"/>
  <c r="P177" i="32"/>
  <c r="G177" i="32"/>
  <c r="Q177" i="32"/>
  <c r="B177" i="32"/>
  <c r="H177" i="32"/>
  <c r="R177" i="32"/>
  <c r="J177" i="32"/>
  <c r="I177" i="32"/>
  <c r="K177" i="32"/>
  <c r="N177" i="32"/>
  <c r="F177" i="32"/>
  <c r="K142" i="17"/>
  <c r="F142" i="17"/>
  <c r="C142" i="17"/>
  <c r="U142" i="17"/>
  <c r="G142" i="17"/>
  <c r="S142" i="17"/>
  <c r="V142" i="17"/>
  <c r="D142" i="17"/>
  <c r="J142" i="17"/>
  <c r="M142" i="17"/>
  <c r="I142" i="17"/>
  <c r="X142" i="17"/>
  <c r="R142" i="17"/>
  <c r="B142" i="17"/>
  <c r="W142" i="17"/>
  <c r="T142" i="17"/>
  <c r="Q142" i="17"/>
  <c r="N142" i="17"/>
  <c r="L142" i="17"/>
  <c r="H142" i="17"/>
  <c r="F82" i="24"/>
  <c r="G82" i="24"/>
  <c r="D82" i="24"/>
  <c r="E82" i="24"/>
  <c r="C82" i="24"/>
  <c r="C63" i="24"/>
  <c r="D63" i="24"/>
  <c r="E63" i="24"/>
  <c r="F63" i="24"/>
  <c r="G63" i="24"/>
  <c r="K54" i="26"/>
  <c r="F54" i="26"/>
  <c r="L54" i="26"/>
  <c r="D54" i="26"/>
  <c r="E54" i="26"/>
  <c r="C54" i="26"/>
  <c r="G54" i="26"/>
  <c r="I54" i="26"/>
  <c r="H54" i="26"/>
  <c r="J54" i="26"/>
  <c r="C166" i="26"/>
  <c r="J166" i="26"/>
  <c r="L166" i="26"/>
  <c r="E166" i="26"/>
  <c r="G166" i="26"/>
  <c r="F166" i="26"/>
  <c r="D166" i="26"/>
  <c r="I166" i="26"/>
  <c r="H166" i="26"/>
  <c r="K166" i="26"/>
  <c r="O82" i="19"/>
  <c r="K82" i="19"/>
  <c r="C82" i="19"/>
  <c r="B82" i="19"/>
  <c r="N82" i="19"/>
  <c r="D82" i="19"/>
  <c r="L82" i="19"/>
  <c r="G82" i="19"/>
  <c r="M82" i="19"/>
  <c r="P82" i="19"/>
  <c r="F82" i="19"/>
  <c r="R82" i="19"/>
  <c r="Q82" i="19"/>
  <c r="H82" i="19"/>
  <c r="I82" i="19"/>
  <c r="J82" i="19"/>
  <c r="D162" i="22"/>
  <c r="B162" i="22"/>
  <c r="I162" i="22"/>
  <c r="F162" i="22"/>
  <c r="C162" i="22"/>
  <c r="H162" i="22"/>
  <c r="G162" i="22"/>
  <c r="F18" i="20"/>
  <c r="J18" i="20"/>
  <c r="N18" i="20"/>
  <c r="I18" i="20"/>
  <c r="H18" i="20"/>
  <c r="L18" i="20"/>
  <c r="G18" i="20"/>
  <c r="M18" i="20"/>
  <c r="K18" i="20"/>
  <c r="D18" i="20"/>
  <c r="B18" i="20"/>
  <c r="C18" i="20"/>
  <c r="G31" i="32"/>
  <c r="L31" i="32"/>
  <c r="B31" i="32"/>
  <c r="F31" i="32"/>
  <c r="O31" i="32"/>
  <c r="Q31" i="32"/>
  <c r="D31" i="32"/>
  <c r="P31" i="32"/>
  <c r="R31" i="32"/>
  <c r="I31" i="32"/>
  <c r="J31" i="32"/>
  <c r="C31" i="32"/>
  <c r="N31" i="32"/>
  <c r="M31" i="32"/>
  <c r="H31" i="32"/>
  <c r="K31" i="32"/>
  <c r="J69" i="20"/>
  <c r="M69" i="20"/>
  <c r="G69" i="20"/>
  <c r="H69" i="20"/>
  <c r="L69" i="20"/>
  <c r="N69" i="20"/>
  <c r="C69" i="20"/>
  <c r="F69" i="20"/>
  <c r="B69" i="20"/>
  <c r="I69" i="20"/>
  <c r="K69" i="20"/>
  <c r="D69" i="20"/>
  <c r="O90" i="19"/>
  <c r="B90" i="19"/>
  <c r="Q90" i="19"/>
  <c r="G90" i="19"/>
  <c r="L90" i="19"/>
  <c r="N90" i="19"/>
  <c r="J90" i="19"/>
  <c r="R90" i="19"/>
  <c r="D90" i="19"/>
  <c r="M90" i="19"/>
  <c r="C90" i="19"/>
  <c r="K90" i="19"/>
  <c r="H90" i="19"/>
  <c r="I90" i="19"/>
  <c r="F90" i="19"/>
  <c r="P90" i="19"/>
  <c r="D80" i="21"/>
  <c r="I80" i="21"/>
  <c r="B80" i="21"/>
  <c r="J80" i="21"/>
  <c r="H80" i="21"/>
  <c r="M80" i="21"/>
  <c r="G80" i="21"/>
  <c r="K80" i="21"/>
  <c r="C80" i="21"/>
  <c r="F80" i="21"/>
  <c r="N80" i="21"/>
  <c r="L80" i="21"/>
  <c r="J136" i="17"/>
  <c r="M136" i="17"/>
  <c r="N136" i="17"/>
  <c r="B136" i="17"/>
  <c r="F136" i="17"/>
  <c r="L136" i="17"/>
  <c r="I136" i="17"/>
  <c r="Q136" i="17"/>
  <c r="T136" i="17"/>
  <c r="H136" i="17"/>
  <c r="G136" i="17"/>
  <c r="C136" i="17"/>
  <c r="X136" i="17"/>
  <c r="D136" i="17"/>
  <c r="W136" i="17"/>
  <c r="R136" i="17"/>
  <c r="U136" i="17"/>
  <c r="K136" i="17"/>
  <c r="S136" i="17"/>
  <c r="V136" i="17"/>
  <c r="E25" i="24"/>
  <c r="F25" i="24"/>
  <c r="G25" i="24"/>
  <c r="C25" i="24"/>
  <c r="D25" i="24"/>
  <c r="F173" i="20"/>
  <c r="L173" i="20"/>
  <c r="B173" i="20"/>
  <c r="J173" i="20"/>
  <c r="G173" i="20"/>
  <c r="K173" i="20"/>
  <c r="H173" i="20"/>
  <c r="M173" i="20"/>
  <c r="C173" i="20"/>
  <c r="N173" i="20"/>
  <c r="D173" i="20"/>
  <c r="I173" i="20"/>
  <c r="D79" i="26"/>
  <c r="L79" i="26"/>
  <c r="H79" i="26"/>
  <c r="K79" i="26"/>
  <c r="C79" i="26"/>
  <c r="I79" i="26"/>
  <c r="G79" i="26"/>
  <c r="J79" i="26"/>
  <c r="F79" i="26"/>
  <c r="E79" i="26"/>
  <c r="Q154" i="19"/>
  <c r="G154" i="19"/>
  <c r="B154" i="19"/>
  <c r="L154" i="19"/>
  <c r="N154" i="19"/>
  <c r="P154" i="19"/>
  <c r="K154" i="19"/>
  <c r="C154" i="19"/>
  <c r="F154" i="19"/>
  <c r="H154" i="19"/>
  <c r="O154" i="19"/>
  <c r="R154" i="19"/>
  <c r="D154" i="19"/>
  <c r="J154" i="19"/>
  <c r="I154" i="19"/>
  <c r="M154" i="19"/>
  <c r="D91" i="23"/>
  <c r="H91" i="23"/>
  <c r="C91" i="23"/>
  <c r="G91" i="23"/>
  <c r="B91" i="23"/>
  <c r="I91" i="23"/>
  <c r="F91" i="23"/>
  <c r="B100" i="19"/>
  <c r="L100" i="19"/>
  <c r="F100" i="19"/>
  <c r="C100" i="19"/>
  <c r="N100" i="19"/>
  <c r="G100" i="19"/>
  <c r="J100" i="19"/>
  <c r="Q100" i="19"/>
  <c r="M100" i="19"/>
  <c r="H100" i="19"/>
  <c r="R100" i="19"/>
  <c r="D100" i="19"/>
  <c r="K100" i="19"/>
  <c r="O100" i="19"/>
  <c r="P100" i="19"/>
  <c r="I100" i="19"/>
  <c r="N188" i="21"/>
  <c r="H188" i="21"/>
  <c r="C188" i="21"/>
  <c r="G188" i="21"/>
  <c r="K188" i="21"/>
  <c r="B188" i="21"/>
  <c r="D188" i="21"/>
  <c r="I188" i="21"/>
  <c r="M188" i="21"/>
  <c r="F188" i="21"/>
  <c r="L188" i="21"/>
  <c r="J188" i="21"/>
  <c r="G165" i="24"/>
  <c r="C165" i="24"/>
  <c r="E165" i="24"/>
  <c r="D165" i="24"/>
  <c r="F165" i="24"/>
  <c r="D107" i="19"/>
  <c r="Q107" i="19"/>
  <c r="N107" i="19"/>
  <c r="K107" i="19"/>
  <c r="H107" i="19"/>
  <c r="I107" i="19"/>
  <c r="G107" i="19"/>
  <c r="B107" i="19"/>
  <c r="L107" i="19"/>
  <c r="F107" i="19"/>
  <c r="M107" i="19"/>
  <c r="P107" i="19"/>
  <c r="R107" i="19"/>
  <c r="O107" i="19"/>
  <c r="C107" i="19"/>
  <c r="J107" i="19"/>
  <c r="I185" i="21"/>
  <c r="B185" i="21"/>
  <c r="H185" i="21"/>
  <c r="D185" i="21"/>
  <c r="G185" i="21"/>
  <c r="J185" i="21"/>
  <c r="C185" i="21"/>
  <c r="M185" i="21"/>
  <c r="L185" i="21"/>
  <c r="K185" i="21"/>
  <c r="N185" i="21"/>
  <c r="F185" i="21"/>
  <c r="F25" i="14"/>
  <c r="C25" i="14"/>
  <c r="H25" i="14"/>
  <c r="G25" i="14"/>
  <c r="E25" i="14"/>
  <c r="D25" i="14"/>
  <c r="J186" i="18"/>
  <c r="N186" i="18"/>
  <c r="L186" i="18"/>
  <c r="K186" i="18"/>
  <c r="D186" i="18"/>
  <c r="P186" i="18"/>
  <c r="G186" i="18"/>
  <c r="O186" i="18"/>
  <c r="F186" i="18"/>
  <c r="R186" i="18"/>
  <c r="B186" i="18"/>
  <c r="Q186" i="18"/>
  <c r="M186" i="18"/>
  <c r="H186" i="18"/>
  <c r="C186" i="18"/>
  <c r="I186" i="18"/>
  <c r="D151" i="19"/>
  <c r="J151" i="19"/>
  <c r="L151" i="19"/>
  <c r="O151" i="19"/>
  <c r="M151" i="19"/>
  <c r="P151" i="19"/>
  <c r="I151" i="19"/>
  <c r="K151" i="19"/>
  <c r="B151" i="19"/>
  <c r="R151" i="19"/>
  <c r="N151" i="19"/>
  <c r="F151" i="19"/>
  <c r="C151" i="19"/>
  <c r="G151" i="19"/>
  <c r="H151" i="19"/>
  <c r="Q151" i="19"/>
  <c r="K190" i="19"/>
  <c r="G190" i="19"/>
  <c r="J190" i="19"/>
  <c r="B190" i="19"/>
  <c r="I190" i="19"/>
  <c r="M190" i="19"/>
  <c r="D190" i="19"/>
  <c r="O190" i="19"/>
  <c r="L190" i="19"/>
  <c r="N190" i="19"/>
  <c r="H190" i="19"/>
  <c r="C190" i="19"/>
  <c r="F190" i="19"/>
  <c r="R190" i="19"/>
  <c r="P190" i="19"/>
  <c r="Q190" i="19"/>
  <c r="E45" i="14"/>
  <c r="D45" i="14"/>
  <c r="C45" i="14"/>
  <c r="H45" i="14"/>
  <c r="F45" i="14"/>
  <c r="G45" i="14"/>
  <c r="H133" i="26"/>
  <c r="J133" i="26"/>
  <c r="I133" i="26"/>
  <c r="D133" i="26"/>
  <c r="E133" i="26"/>
  <c r="F133" i="26"/>
  <c r="L133" i="26"/>
  <c r="K133" i="26"/>
  <c r="C133" i="26"/>
  <c r="G133" i="26"/>
  <c r="C153" i="32"/>
  <c r="O153" i="32"/>
  <c r="N153" i="32"/>
  <c r="K153" i="32"/>
  <c r="Q153" i="32"/>
  <c r="H153" i="32"/>
  <c r="P153" i="32"/>
  <c r="G153" i="32"/>
  <c r="J153" i="32"/>
  <c r="D153" i="32"/>
  <c r="I153" i="32"/>
  <c r="M153" i="32"/>
  <c r="L153" i="32"/>
  <c r="F153" i="32"/>
  <c r="R153" i="32"/>
  <c r="B153" i="32"/>
  <c r="D164" i="22"/>
  <c r="F164" i="22"/>
  <c r="I164" i="22"/>
  <c r="C164" i="22"/>
  <c r="B164" i="22"/>
  <c r="G164" i="22"/>
  <c r="H164" i="22"/>
  <c r="M77" i="21"/>
  <c r="G77" i="21"/>
  <c r="B77" i="21"/>
  <c r="H77" i="21"/>
  <c r="K77" i="21"/>
  <c r="J77" i="21"/>
  <c r="I77" i="21"/>
  <c r="D77" i="21"/>
  <c r="C77" i="21"/>
  <c r="L77" i="21"/>
  <c r="F77" i="21"/>
  <c r="N77" i="21"/>
  <c r="O139" i="18"/>
  <c r="R139" i="18"/>
  <c r="M139" i="18"/>
  <c r="C139" i="18"/>
  <c r="I139" i="18"/>
  <c r="H139" i="18"/>
  <c r="N139" i="18"/>
  <c r="P139" i="18"/>
  <c r="B139" i="18"/>
  <c r="L139" i="18"/>
  <c r="D139" i="18"/>
  <c r="G139" i="18"/>
  <c r="J139" i="18"/>
  <c r="F139" i="18"/>
  <c r="Q139" i="18"/>
  <c r="K139" i="18"/>
  <c r="G84" i="14"/>
  <c r="H84" i="14"/>
  <c r="F84" i="14"/>
  <c r="C84" i="14"/>
  <c r="D84" i="14"/>
  <c r="E84" i="14"/>
  <c r="B131" i="23"/>
  <c r="D131" i="23"/>
  <c r="H131" i="23"/>
  <c r="F131" i="23"/>
  <c r="C131" i="23"/>
  <c r="G131" i="23"/>
  <c r="I131" i="23"/>
  <c r="J72" i="21"/>
  <c r="H72" i="21"/>
  <c r="K72" i="21"/>
  <c r="N72" i="21"/>
  <c r="F72" i="21"/>
  <c r="G72" i="21"/>
  <c r="D72" i="21"/>
  <c r="C72" i="21"/>
  <c r="M72" i="21"/>
  <c r="I72" i="21"/>
  <c r="B72" i="21"/>
  <c r="L72" i="21"/>
  <c r="F18" i="23"/>
  <c r="H18" i="23"/>
  <c r="B18" i="23"/>
  <c r="C18" i="23"/>
  <c r="G18" i="23"/>
  <c r="I18" i="23"/>
  <c r="D18" i="23"/>
  <c r="G153" i="14"/>
  <c r="C153" i="14"/>
  <c r="D153" i="14"/>
  <c r="E153" i="14"/>
  <c r="H153" i="14"/>
  <c r="F153" i="14"/>
  <c r="Q75" i="18"/>
  <c r="B75" i="18"/>
  <c r="F75" i="18"/>
  <c r="I75" i="18"/>
  <c r="O75" i="18"/>
  <c r="R75" i="18"/>
  <c r="H75" i="18"/>
  <c r="G75" i="18"/>
  <c r="C75" i="18"/>
  <c r="L75" i="18"/>
  <c r="N75" i="18"/>
  <c r="P75" i="18"/>
  <c r="D75" i="18"/>
  <c r="K75" i="18"/>
  <c r="J75" i="18"/>
  <c r="M75" i="18"/>
  <c r="I140" i="22"/>
  <c r="G140" i="22"/>
  <c r="B140" i="22"/>
  <c r="C140" i="22"/>
  <c r="F140" i="22"/>
  <c r="H140" i="22"/>
  <c r="D140" i="22"/>
  <c r="H123" i="14"/>
  <c r="D123" i="14"/>
  <c r="E123" i="14"/>
  <c r="G123" i="14"/>
  <c r="F123" i="14"/>
  <c r="C123" i="14"/>
  <c r="B179" i="21"/>
  <c r="H179" i="21"/>
  <c r="G179" i="21"/>
  <c r="D179" i="21"/>
  <c r="I179" i="21"/>
  <c r="L179" i="21"/>
  <c r="J179" i="21"/>
  <c r="C179" i="21"/>
  <c r="K179" i="21"/>
  <c r="N179" i="21"/>
  <c r="M179" i="21"/>
  <c r="F179" i="21"/>
  <c r="C25" i="18"/>
  <c r="P25" i="18"/>
  <c r="L25" i="18"/>
  <c r="N25" i="18"/>
  <c r="K25" i="18"/>
  <c r="J25" i="18"/>
  <c r="B25" i="18"/>
  <c r="H25" i="18"/>
  <c r="M25" i="18"/>
  <c r="R25" i="18"/>
  <c r="F25" i="18"/>
  <c r="G25" i="18"/>
  <c r="Q25" i="18"/>
  <c r="O25" i="18"/>
  <c r="D25" i="18"/>
  <c r="I25" i="18"/>
  <c r="F71" i="22"/>
  <c r="H71" i="22"/>
  <c r="G71" i="22"/>
  <c r="B71" i="22"/>
  <c r="C71" i="22"/>
  <c r="I71" i="22"/>
  <c r="D71" i="22"/>
  <c r="E145" i="26"/>
  <c r="G145" i="26"/>
  <c r="H145" i="26"/>
  <c r="D145" i="26"/>
  <c r="I145" i="26"/>
  <c r="C145" i="26"/>
  <c r="J145" i="26"/>
  <c r="L145" i="26"/>
  <c r="F145" i="26"/>
  <c r="K145" i="26"/>
  <c r="D104" i="22"/>
  <c r="I104" i="22"/>
  <c r="G104" i="22"/>
  <c r="B104" i="22"/>
  <c r="C104" i="22"/>
  <c r="H104" i="22"/>
  <c r="F104" i="22"/>
  <c r="C120" i="19"/>
  <c r="R120" i="19"/>
  <c r="Q120" i="19"/>
  <c r="H120" i="19"/>
  <c r="M120" i="19"/>
  <c r="O120" i="19"/>
  <c r="P120" i="19"/>
  <c r="I120" i="19"/>
  <c r="F120" i="19"/>
  <c r="G120" i="19"/>
  <c r="D120" i="19"/>
  <c r="B120" i="19"/>
  <c r="J120" i="19"/>
  <c r="L120" i="19"/>
  <c r="N120" i="19"/>
  <c r="K120" i="19"/>
  <c r="C172" i="19"/>
  <c r="I172" i="19"/>
  <c r="L172" i="19"/>
  <c r="J172" i="19"/>
  <c r="R172" i="19"/>
  <c r="G172" i="19"/>
  <c r="D172" i="19"/>
  <c r="B172" i="19"/>
  <c r="H172" i="19"/>
  <c r="Q172" i="19"/>
  <c r="K172" i="19"/>
  <c r="O172" i="19"/>
  <c r="F172" i="19"/>
  <c r="P172" i="19"/>
  <c r="M172" i="19"/>
  <c r="N172" i="19"/>
  <c r="H100" i="26"/>
  <c r="J100" i="26"/>
  <c r="G100" i="26"/>
  <c r="F100" i="26"/>
  <c r="K100" i="26"/>
  <c r="L100" i="26"/>
  <c r="C100" i="26"/>
  <c r="E100" i="26"/>
  <c r="I100" i="26"/>
  <c r="D100" i="26"/>
  <c r="H114" i="23"/>
  <c r="F114" i="23"/>
  <c r="G114" i="23"/>
  <c r="I114" i="23"/>
  <c r="C114" i="23"/>
  <c r="D114" i="23"/>
  <c r="B114" i="23"/>
  <c r="B13" i="22"/>
  <c r="I13" i="22"/>
  <c r="G13" i="22"/>
  <c r="C13" i="22"/>
  <c r="D13" i="22"/>
  <c r="H13" i="22"/>
  <c r="F13" i="22"/>
  <c r="R43" i="19"/>
  <c r="I43" i="19"/>
  <c r="G43" i="19"/>
  <c r="Q43" i="19"/>
  <c r="D43" i="19"/>
  <c r="B43" i="19"/>
  <c r="F43" i="19"/>
  <c r="M43" i="19"/>
  <c r="J43" i="19"/>
  <c r="L43" i="19"/>
  <c r="P43" i="19"/>
  <c r="H43" i="19"/>
  <c r="K43" i="19"/>
  <c r="O43" i="19"/>
  <c r="N43" i="19"/>
  <c r="C43" i="19"/>
  <c r="D146" i="17"/>
  <c r="X146" i="17"/>
  <c r="G146" i="17"/>
  <c r="B146" i="17"/>
  <c r="H146" i="17"/>
  <c r="T146" i="17"/>
  <c r="V146" i="17"/>
  <c r="F146" i="17"/>
  <c r="U146" i="17"/>
  <c r="C146" i="17"/>
  <c r="K146" i="17"/>
  <c r="J146" i="17"/>
  <c r="N146" i="17"/>
  <c r="I146" i="17"/>
  <c r="S146" i="17"/>
  <c r="M146" i="17"/>
  <c r="R146" i="17"/>
  <c r="Q146" i="17"/>
  <c r="L146" i="17"/>
  <c r="W146" i="17"/>
  <c r="F104" i="21"/>
  <c r="N104" i="21"/>
  <c r="H104" i="21"/>
  <c r="B104" i="21"/>
  <c r="L104" i="21"/>
  <c r="C104" i="21"/>
  <c r="I104" i="21"/>
  <c r="G104" i="21"/>
  <c r="J104" i="21"/>
  <c r="M104" i="21"/>
  <c r="D104" i="21"/>
  <c r="K104" i="21"/>
  <c r="K65" i="26"/>
  <c r="I65" i="26"/>
  <c r="J65" i="26"/>
  <c r="D65" i="26"/>
  <c r="L65" i="26"/>
  <c r="C65" i="26"/>
  <c r="H65" i="26"/>
  <c r="F65" i="26"/>
  <c r="E65" i="26"/>
  <c r="G65" i="26"/>
  <c r="M56" i="20"/>
  <c r="L56" i="20"/>
  <c r="H56" i="20"/>
  <c r="N56" i="20"/>
  <c r="D56" i="20"/>
  <c r="G56" i="20"/>
  <c r="B56" i="20"/>
  <c r="F56" i="20"/>
  <c r="J56" i="20"/>
  <c r="K56" i="20"/>
  <c r="I56" i="20"/>
  <c r="C56" i="20"/>
  <c r="H111" i="22"/>
  <c r="C111" i="22"/>
  <c r="F111" i="22"/>
  <c r="I111" i="22"/>
  <c r="B111" i="22"/>
  <c r="D111" i="22"/>
  <c r="G111" i="22"/>
  <c r="F98" i="23"/>
  <c r="B98" i="23"/>
  <c r="I98" i="23"/>
  <c r="G98" i="23"/>
  <c r="H98" i="23"/>
  <c r="D98" i="23"/>
  <c r="C98" i="23"/>
  <c r="D54" i="22"/>
  <c r="C54" i="22"/>
  <c r="H54" i="22"/>
  <c r="B54" i="22"/>
  <c r="G54" i="22"/>
  <c r="I54" i="22"/>
  <c r="F54" i="22"/>
  <c r="D64" i="14"/>
  <c r="C64" i="14"/>
  <c r="F64" i="14"/>
  <c r="G64" i="14"/>
  <c r="E64" i="14"/>
  <c r="H64" i="14"/>
  <c r="I138" i="32"/>
  <c r="F138" i="32"/>
  <c r="P138" i="32"/>
  <c r="K138" i="32"/>
  <c r="J138" i="32"/>
  <c r="G138" i="32"/>
  <c r="C138" i="32"/>
  <c r="B138" i="32"/>
  <c r="L138" i="32"/>
  <c r="H138" i="32"/>
  <c r="R138" i="32"/>
  <c r="O138" i="32"/>
  <c r="M138" i="32"/>
  <c r="N138" i="32"/>
  <c r="Q138" i="32"/>
  <c r="D138" i="32"/>
  <c r="R147" i="17"/>
  <c r="G147" i="17"/>
  <c r="T147" i="17"/>
  <c r="K147" i="17"/>
  <c r="W147" i="17"/>
  <c r="Q147" i="17"/>
  <c r="M147" i="17"/>
  <c r="V147" i="17"/>
  <c r="B147" i="17"/>
  <c r="I147" i="17"/>
  <c r="J147" i="17"/>
  <c r="H147" i="17"/>
  <c r="F147" i="17"/>
  <c r="C147" i="17"/>
  <c r="S147" i="17"/>
  <c r="N147" i="17"/>
  <c r="D147" i="17"/>
  <c r="X147" i="17"/>
  <c r="L147" i="17"/>
  <c r="U147" i="17"/>
  <c r="I171" i="21"/>
  <c r="H171" i="21"/>
  <c r="K171" i="21"/>
  <c r="G171" i="21"/>
  <c r="B171" i="21"/>
  <c r="N171" i="21"/>
  <c r="J171" i="21"/>
  <c r="F171" i="21"/>
  <c r="L171" i="21"/>
  <c r="M171" i="21"/>
  <c r="D171" i="21"/>
  <c r="C171" i="21"/>
  <c r="H38" i="14"/>
  <c r="C38" i="14"/>
  <c r="F38" i="14"/>
  <c r="E38" i="14"/>
  <c r="G38" i="14"/>
  <c r="D38" i="14"/>
  <c r="D48" i="23"/>
  <c r="I48" i="23"/>
  <c r="H48" i="23"/>
  <c r="F48" i="23"/>
  <c r="C48" i="23"/>
  <c r="B48" i="23"/>
  <c r="G48" i="23"/>
  <c r="I87" i="20"/>
  <c r="M87" i="20"/>
  <c r="B87" i="20"/>
  <c r="H87" i="20"/>
  <c r="F87" i="20"/>
  <c r="N87" i="20"/>
  <c r="G87" i="20"/>
  <c r="J87" i="20"/>
  <c r="L87" i="20"/>
  <c r="K87" i="20"/>
  <c r="D87" i="20"/>
  <c r="C87" i="20"/>
  <c r="B144" i="23"/>
  <c r="C144" i="23"/>
  <c r="I144" i="23"/>
  <c r="G144" i="23"/>
  <c r="F144" i="23"/>
  <c r="H144" i="23"/>
  <c r="D144" i="23"/>
  <c r="H73" i="22"/>
  <c r="B73" i="22"/>
  <c r="D73" i="22"/>
  <c r="G73" i="22"/>
  <c r="F73" i="22"/>
  <c r="I73" i="22"/>
  <c r="C73" i="22"/>
  <c r="J56" i="18"/>
  <c r="N56" i="18"/>
  <c r="M56" i="18"/>
  <c r="H56" i="18"/>
  <c r="Q56" i="18"/>
  <c r="R56" i="18"/>
  <c r="O56" i="18"/>
  <c r="B56" i="18"/>
  <c r="G56" i="18"/>
  <c r="C56" i="18"/>
  <c r="K56" i="18"/>
  <c r="F56" i="18"/>
  <c r="P56" i="18"/>
  <c r="I56" i="18"/>
  <c r="D56" i="18"/>
  <c r="L56" i="18"/>
  <c r="H68" i="14"/>
  <c r="E68" i="14"/>
  <c r="D68" i="14"/>
  <c r="G68" i="14"/>
  <c r="F68" i="14"/>
  <c r="C68" i="14"/>
  <c r="M42" i="20"/>
  <c r="F42" i="20"/>
  <c r="N42" i="20"/>
  <c r="J42" i="20"/>
  <c r="L42" i="20"/>
  <c r="G42" i="20"/>
  <c r="H42" i="20"/>
  <c r="D42" i="20"/>
  <c r="K42" i="20"/>
  <c r="C42" i="20"/>
  <c r="I42" i="20"/>
  <c r="B42" i="20"/>
  <c r="H56" i="19"/>
  <c r="B56" i="19"/>
  <c r="L56" i="19"/>
  <c r="N56" i="19"/>
  <c r="Q56" i="19"/>
  <c r="P56" i="19"/>
  <c r="O56" i="19"/>
  <c r="F56" i="19"/>
  <c r="G56" i="19"/>
  <c r="D56" i="19"/>
  <c r="J56" i="19"/>
  <c r="R56" i="19"/>
  <c r="M56" i="19"/>
  <c r="K56" i="19"/>
  <c r="C56" i="19"/>
  <c r="I56" i="19"/>
  <c r="O30" i="19"/>
  <c r="P30" i="19"/>
  <c r="N30" i="19"/>
  <c r="C30" i="19"/>
  <c r="R30" i="19"/>
  <c r="G30" i="19"/>
  <c r="H30" i="19"/>
  <c r="F30" i="19"/>
  <c r="D30" i="19"/>
  <c r="J30" i="19"/>
  <c r="I30" i="19"/>
  <c r="K30" i="19"/>
  <c r="B30" i="19"/>
  <c r="L30" i="19"/>
  <c r="M30" i="19"/>
  <c r="Q30" i="19"/>
  <c r="F142" i="20"/>
  <c r="D142" i="20"/>
  <c r="M142" i="20"/>
  <c r="C142" i="20"/>
  <c r="J142" i="20"/>
  <c r="L142" i="20"/>
  <c r="B142" i="20"/>
  <c r="K142" i="20"/>
  <c r="N142" i="20"/>
  <c r="G142" i="20"/>
  <c r="H142" i="20"/>
  <c r="I142" i="20"/>
  <c r="F75" i="23"/>
  <c r="G75" i="23"/>
  <c r="C75" i="23"/>
  <c r="H75" i="23"/>
  <c r="B75" i="23"/>
  <c r="D75" i="23"/>
  <c r="I75" i="23"/>
  <c r="C137" i="20"/>
  <c r="B137" i="20"/>
  <c r="M137" i="20"/>
  <c r="G137" i="20"/>
  <c r="L137" i="20"/>
  <c r="N137" i="20"/>
  <c r="D137" i="20"/>
  <c r="F137" i="20"/>
  <c r="H137" i="20"/>
  <c r="J137" i="20"/>
  <c r="K137" i="20"/>
  <c r="I137" i="20"/>
  <c r="B190" i="22"/>
  <c r="C190" i="22"/>
  <c r="F190" i="22"/>
  <c r="H190" i="22"/>
  <c r="G190" i="22"/>
  <c r="I190" i="22"/>
  <c r="D190" i="22"/>
  <c r="G152" i="24"/>
  <c r="D152" i="24"/>
  <c r="E152" i="24"/>
  <c r="C152" i="24"/>
  <c r="F152" i="24"/>
  <c r="H164" i="26"/>
  <c r="G164" i="26"/>
  <c r="L164" i="26"/>
  <c r="D164" i="26"/>
  <c r="J164" i="26"/>
  <c r="C164" i="26"/>
  <c r="K164" i="26"/>
  <c r="F164" i="26"/>
  <c r="I164" i="26"/>
  <c r="E164" i="26"/>
  <c r="D32" i="22"/>
  <c r="I32" i="22"/>
  <c r="G32" i="22"/>
  <c r="C32" i="22"/>
  <c r="B32" i="22"/>
  <c r="F32" i="22"/>
  <c r="H32" i="22"/>
  <c r="J38" i="18"/>
  <c r="K38" i="18"/>
  <c r="Q38" i="18"/>
  <c r="M38" i="18"/>
  <c r="R38" i="18"/>
  <c r="P38" i="18"/>
  <c r="G38" i="18"/>
  <c r="D38" i="18"/>
  <c r="F38" i="18"/>
  <c r="O38" i="18"/>
  <c r="L38" i="18"/>
  <c r="B38" i="18"/>
  <c r="C38" i="18"/>
  <c r="I38" i="18"/>
  <c r="H38" i="18"/>
  <c r="N38" i="18"/>
  <c r="I155" i="23"/>
  <c r="B155" i="23"/>
  <c r="H155" i="23"/>
  <c r="C155" i="23"/>
  <c r="G155" i="23"/>
  <c r="F155" i="23"/>
  <c r="D155" i="23"/>
  <c r="F68" i="23"/>
  <c r="H68" i="23"/>
  <c r="B68" i="23"/>
  <c r="I68" i="23"/>
  <c r="G68" i="23"/>
  <c r="D68" i="23"/>
  <c r="C68" i="23"/>
  <c r="B73" i="20"/>
  <c r="F73" i="20"/>
  <c r="D73" i="20"/>
  <c r="M73" i="20"/>
  <c r="N73" i="20"/>
  <c r="K73" i="20"/>
  <c r="H73" i="20"/>
  <c r="I73" i="20"/>
  <c r="C73" i="20"/>
  <c r="L73" i="20"/>
  <c r="G73" i="20"/>
  <c r="J73" i="20"/>
  <c r="F29" i="22"/>
  <c r="D29" i="22"/>
  <c r="H29" i="22"/>
  <c r="B29" i="22"/>
  <c r="I29" i="22"/>
  <c r="C29" i="22"/>
  <c r="G29" i="22"/>
  <c r="V179" i="17"/>
  <c r="I179" i="17"/>
  <c r="R179" i="17"/>
  <c r="G179" i="17"/>
  <c r="S179" i="17"/>
  <c r="W179" i="17"/>
  <c r="X179" i="17"/>
  <c r="Q179" i="17"/>
  <c r="K179" i="17"/>
  <c r="B179" i="17"/>
  <c r="T179" i="17"/>
  <c r="J179" i="17"/>
  <c r="H179" i="17"/>
  <c r="N179" i="17"/>
  <c r="L179" i="17"/>
  <c r="C179" i="17"/>
  <c r="U179" i="17"/>
  <c r="F179" i="17"/>
  <c r="M179" i="17"/>
  <c r="D179" i="17"/>
  <c r="B117" i="32"/>
  <c r="F117" i="32"/>
  <c r="D117" i="32"/>
  <c r="Q117" i="32"/>
  <c r="N117" i="32"/>
  <c r="I117" i="32"/>
  <c r="R117" i="32"/>
  <c r="L117" i="32"/>
  <c r="C117" i="32"/>
  <c r="O117" i="32"/>
  <c r="J117" i="32"/>
  <c r="P117" i="32"/>
  <c r="K117" i="32"/>
  <c r="M117" i="32"/>
  <c r="H117" i="32"/>
  <c r="G117" i="32"/>
  <c r="D167" i="23"/>
  <c r="G167" i="23"/>
  <c r="F167" i="23"/>
  <c r="C167" i="23"/>
  <c r="H167" i="23"/>
  <c r="I167" i="23"/>
  <c r="B167" i="23"/>
  <c r="L171" i="19"/>
  <c r="P171" i="19"/>
  <c r="D171" i="19"/>
  <c r="I171" i="19"/>
  <c r="J171" i="19"/>
  <c r="C171" i="19"/>
  <c r="B171" i="19"/>
  <c r="H171" i="19"/>
  <c r="N171" i="19"/>
  <c r="R171" i="19"/>
  <c r="F171" i="19"/>
  <c r="K171" i="19"/>
  <c r="Q171" i="19"/>
  <c r="M171" i="19"/>
  <c r="O171" i="19"/>
  <c r="G171" i="19"/>
  <c r="G166" i="19"/>
  <c r="C166" i="19"/>
  <c r="Q166" i="19"/>
  <c r="B166" i="19"/>
  <c r="N166" i="19"/>
  <c r="D166" i="19"/>
  <c r="I166" i="19"/>
  <c r="M166" i="19"/>
  <c r="O166" i="19"/>
  <c r="F166" i="19"/>
  <c r="H166" i="19"/>
  <c r="L166" i="19"/>
  <c r="K166" i="19"/>
  <c r="P166" i="19"/>
  <c r="R166" i="19"/>
  <c r="J166" i="19"/>
  <c r="E151" i="24"/>
  <c r="F151" i="24"/>
  <c r="D151" i="24"/>
  <c r="G151" i="24"/>
  <c r="C151" i="24"/>
  <c r="I74" i="23"/>
  <c r="B74" i="23"/>
  <c r="D74" i="23"/>
  <c r="F74" i="23"/>
  <c r="C74" i="23"/>
  <c r="G74" i="23"/>
  <c r="H74" i="23"/>
  <c r="C96" i="18"/>
  <c r="I96" i="18"/>
  <c r="N96" i="18"/>
  <c r="H96" i="18"/>
  <c r="O96" i="18"/>
  <c r="D96" i="18"/>
  <c r="G96" i="18"/>
  <c r="P96" i="18"/>
  <c r="R96" i="18"/>
  <c r="B96" i="18"/>
  <c r="M96" i="18"/>
  <c r="F96" i="18"/>
  <c r="Q96" i="18"/>
  <c r="L96" i="18"/>
  <c r="K96" i="18"/>
  <c r="J96" i="18"/>
  <c r="G116" i="23"/>
  <c r="H116" i="23"/>
  <c r="I116" i="23"/>
  <c r="F116" i="23"/>
  <c r="B116" i="23"/>
  <c r="C116" i="23"/>
  <c r="D116" i="23"/>
  <c r="R68" i="32"/>
  <c r="O68" i="32"/>
  <c r="P68" i="32"/>
  <c r="I68" i="32"/>
  <c r="N68" i="32"/>
  <c r="F68" i="32"/>
  <c r="L68" i="32"/>
  <c r="C68" i="32"/>
  <c r="B68" i="32"/>
  <c r="M68" i="32"/>
  <c r="J68" i="32"/>
  <c r="K68" i="32"/>
  <c r="Q68" i="32"/>
  <c r="G68" i="32"/>
  <c r="D68" i="32"/>
  <c r="H68" i="32"/>
  <c r="C186" i="32"/>
  <c r="P186" i="32"/>
  <c r="H186" i="32"/>
  <c r="K186" i="32"/>
  <c r="B186" i="32"/>
  <c r="L186" i="32"/>
  <c r="G186" i="32"/>
  <c r="M186" i="32"/>
  <c r="R186" i="32"/>
  <c r="I186" i="32"/>
  <c r="F186" i="32"/>
  <c r="Q186" i="32"/>
  <c r="D186" i="32"/>
  <c r="J186" i="32"/>
  <c r="N186" i="32"/>
  <c r="O186" i="32"/>
  <c r="H102" i="26"/>
  <c r="L102" i="26"/>
  <c r="F102" i="26"/>
  <c r="J102" i="26"/>
  <c r="E102" i="26"/>
  <c r="K102" i="26"/>
  <c r="D102" i="26"/>
  <c r="C102" i="26"/>
  <c r="G102" i="26"/>
  <c r="I102" i="26"/>
  <c r="D158" i="24"/>
  <c r="F158" i="24"/>
  <c r="E158" i="24"/>
  <c r="G158" i="24"/>
  <c r="C158" i="24"/>
  <c r="I176" i="22"/>
  <c r="B176" i="22"/>
  <c r="C176" i="22"/>
  <c r="F176" i="22"/>
  <c r="H176" i="22"/>
  <c r="G176" i="22"/>
  <c r="D176" i="22"/>
  <c r="G51" i="20"/>
  <c r="I51" i="20"/>
  <c r="C51" i="20"/>
  <c r="M51" i="20"/>
  <c r="N51" i="20"/>
  <c r="F51" i="20"/>
  <c r="D51" i="20"/>
  <c r="J51" i="20"/>
  <c r="L51" i="20"/>
  <c r="H51" i="20"/>
  <c r="B51" i="20"/>
  <c r="K51" i="20"/>
  <c r="H189" i="17"/>
  <c r="M189" i="17"/>
  <c r="N189" i="17"/>
  <c r="G189" i="17"/>
  <c r="K189" i="17"/>
  <c r="J189" i="17"/>
  <c r="U189" i="17"/>
  <c r="T189" i="17"/>
  <c r="F189" i="17"/>
  <c r="S189" i="17"/>
  <c r="R189" i="17"/>
  <c r="I189" i="17"/>
  <c r="X189" i="17"/>
  <c r="C189" i="17"/>
  <c r="L189" i="17"/>
  <c r="W189" i="17"/>
  <c r="V189" i="17"/>
  <c r="D189" i="17"/>
  <c r="B189" i="17"/>
  <c r="Q189" i="17"/>
  <c r="E111" i="14"/>
  <c r="F111" i="14"/>
  <c r="G111" i="14"/>
  <c r="C111" i="14"/>
  <c r="D111" i="14"/>
  <c r="H111" i="14"/>
  <c r="G155" i="22"/>
  <c r="B155" i="22"/>
  <c r="H155" i="22"/>
  <c r="C155" i="22"/>
  <c r="F155" i="22"/>
  <c r="I155" i="22"/>
  <c r="D155" i="22"/>
  <c r="L119" i="18"/>
  <c r="I119" i="18"/>
  <c r="P119" i="18"/>
  <c r="D119" i="18"/>
  <c r="Q119" i="18"/>
  <c r="N119" i="18"/>
  <c r="J119" i="18"/>
  <c r="M119" i="18"/>
  <c r="B119" i="18"/>
  <c r="C119" i="18"/>
  <c r="R119" i="18"/>
  <c r="H119" i="18"/>
  <c r="O119" i="18"/>
  <c r="G119" i="18"/>
  <c r="F119" i="18"/>
  <c r="K119" i="18"/>
  <c r="F32" i="24"/>
  <c r="C32" i="24"/>
  <c r="G32" i="24"/>
  <c r="E32" i="24"/>
  <c r="D32" i="24"/>
  <c r="K152" i="26"/>
  <c r="H152" i="26"/>
  <c r="L152" i="26"/>
  <c r="J152" i="26"/>
  <c r="F152" i="26"/>
  <c r="I152" i="26"/>
  <c r="E152" i="26"/>
  <c r="C152" i="26"/>
  <c r="D152" i="26"/>
  <c r="G152" i="26"/>
  <c r="X105" i="17"/>
  <c r="V105" i="17"/>
  <c r="J105" i="17"/>
  <c r="U105" i="17"/>
  <c r="L105" i="17"/>
  <c r="S105" i="17"/>
  <c r="M105" i="17"/>
  <c r="K105" i="17"/>
  <c r="R105" i="17"/>
  <c r="I105" i="17"/>
  <c r="C105" i="17"/>
  <c r="N105" i="17"/>
  <c r="T105" i="17"/>
  <c r="H105" i="17"/>
  <c r="B105" i="17"/>
  <c r="G105" i="17"/>
  <c r="W105" i="17"/>
  <c r="Q105" i="17"/>
  <c r="D105" i="17"/>
  <c r="F105" i="17"/>
  <c r="F101" i="24"/>
  <c r="C101" i="24"/>
  <c r="E101" i="24"/>
  <c r="D101" i="24"/>
  <c r="G101" i="24"/>
  <c r="K98" i="32"/>
  <c r="P98" i="32"/>
  <c r="B98" i="32"/>
  <c r="G98" i="32"/>
  <c r="R98" i="32"/>
  <c r="M98" i="32"/>
  <c r="I98" i="32"/>
  <c r="J98" i="32"/>
  <c r="C98" i="32"/>
  <c r="D98" i="32"/>
  <c r="Q98" i="32"/>
  <c r="L98" i="32"/>
  <c r="O98" i="32"/>
  <c r="F98" i="32"/>
  <c r="H98" i="32"/>
  <c r="N98" i="32"/>
  <c r="H118" i="21"/>
  <c r="C118" i="21"/>
  <c r="L118" i="21"/>
  <c r="N118" i="21"/>
  <c r="G118" i="21"/>
  <c r="K118" i="21"/>
  <c r="D118" i="21"/>
  <c r="B118" i="21"/>
  <c r="I118" i="21"/>
  <c r="F118" i="21"/>
  <c r="J118" i="21"/>
  <c r="M118" i="21"/>
  <c r="G105" i="22"/>
  <c r="I105" i="22"/>
  <c r="D105" i="22"/>
  <c r="H105" i="22"/>
  <c r="C105" i="22"/>
  <c r="B105" i="22"/>
  <c r="F105" i="22"/>
  <c r="I147" i="23"/>
  <c r="B147" i="23"/>
  <c r="H147" i="23"/>
  <c r="F147" i="23"/>
  <c r="G147" i="23"/>
  <c r="D147" i="23"/>
  <c r="C147" i="23"/>
  <c r="R93" i="18"/>
  <c r="D93" i="18"/>
  <c r="H93" i="18"/>
  <c r="O93" i="18"/>
  <c r="K93" i="18"/>
  <c r="C93" i="18"/>
  <c r="Q93" i="18"/>
  <c r="G93" i="18"/>
  <c r="P93" i="18"/>
  <c r="L93" i="18"/>
  <c r="M93" i="18"/>
  <c r="F93" i="18"/>
  <c r="J93" i="18"/>
  <c r="N93" i="18"/>
  <c r="I93" i="18"/>
  <c r="B93" i="18"/>
  <c r="F163" i="17"/>
  <c r="N163" i="17"/>
  <c r="K163" i="17"/>
  <c r="C163" i="17"/>
  <c r="G163" i="17"/>
  <c r="V163" i="17"/>
  <c r="H163" i="17"/>
  <c r="M163" i="17"/>
  <c r="L163" i="17"/>
  <c r="R163" i="17"/>
  <c r="Q163" i="17"/>
  <c r="T163" i="17"/>
  <c r="W163" i="17"/>
  <c r="D163" i="17"/>
  <c r="X163" i="17"/>
  <c r="J163" i="17"/>
  <c r="B163" i="17"/>
  <c r="S163" i="17"/>
  <c r="U163" i="17"/>
  <c r="I163" i="17"/>
  <c r="C184" i="23"/>
  <c r="D184" i="23"/>
  <c r="I184" i="23"/>
  <c r="B184" i="23"/>
  <c r="H184" i="23"/>
  <c r="F184" i="23"/>
  <c r="G184" i="23"/>
  <c r="F150" i="18"/>
  <c r="H150" i="18"/>
  <c r="L150" i="18"/>
  <c r="P150" i="18"/>
  <c r="G150" i="18"/>
  <c r="R150" i="18"/>
  <c r="I150" i="18"/>
  <c r="J150" i="18"/>
  <c r="O150" i="18"/>
  <c r="M150" i="18"/>
  <c r="D150" i="18"/>
  <c r="C150" i="18"/>
  <c r="K150" i="18"/>
  <c r="Q150" i="18"/>
  <c r="B150" i="18"/>
  <c r="N150" i="18"/>
  <c r="H152" i="19"/>
  <c r="B152" i="19"/>
  <c r="O152" i="19"/>
  <c r="F152" i="19"/>
  <c r="J152" i="19"/>
  <c r="L152" i="19"/>
  <c r="R152" i="19"/>
  <c r="C152" i="19"/>
  <c r="P152" i="19"/>
  <c r="D152" i="19"/>
  <c r="I152" i="19"/>
  <c r="Q152" i="19"/>
  <c r="G152" i="19"/>
  <c r="K152" i="19"/>
  <c r="N152" i="19"/>
  <c r="M152" i="19"/>
  <c r="B164" i="23"/>
  <c r="G164" i="23"/>
  <c r="I164" i="23"/>
  <c r="F164" i="23"/>
  <c r="C164" i="23"/>
  <c r="H164" i="23"/>
  <c r="D164" i="23"/>
  <c r="D116" i="14"/>
  <c r="E116" i="14"/>
  <c r="H116" i="14"/>
  <c r="G116" i="14"/>
  <c r="C116" i="14"/>
  <c r="F116" i="14"/>
  <c r="D154" i="21"/>
  <c r="M154" i="21"/>
  <c r="J154" i="21"/>
  <c r="K154" i="21"/>
  <c r="B154" i="21"/>
  <c r="L154" i="21"/>
  <c r="C154" i="21"/>
  <c r="I154" i="21"/>
  <c r="G154" i="21"/>
  <c r="H154" i="21"/>
  <c r="N154" i="21"/>
  <c r="F154" i="21"/>
  <c r="K154" i="32"/>
  <c r="I154" i="32"/>
  <c r="R154" i="32"/>
  <c r="H154" i="32"/>
  <c r="N154" i="32"/>
  <c r="B154" i="32"/>
  <c r="L154" i="32"/>
  <c r="Q154" i="32"/>
  <c r="G154" i="32"/>
  <c r="P154" i="32"/>
  <c r="J154" i="32"/>
  <c r="D154" i="32"/>
  <c r="C154" i="32"/>
  <c r="O154" i="32"/>
  <c r="F154" i="32"/>
  <c r="M154" i="32"/>
  <c r="C33" i="20"/>
  <c r="N33" i="20"/>
  <c r="H33" i="20"/>
  <c r="B33" i="20"/>
  <c r="J33" i="20"/>
  <c r="D33" i="20"/>
  <c r="M33" i="20"/>
  <c r="L33" i="20"/>
  <c r="G33" i="20"/>
  <c r="I33" i="20"/>
  <c r="K33" i="20"/>
  <c r="F33" i="20"/>
  <c r="I41" i="26"/>
  <c r="J41" i="26"/>
  <c r="C41" i="26"/>
  <c r="D41" i="26"/>
  <c r="L41" i="26"/>
  <c r="F41" i="26"/>
  <c r="K41" i="26"/>
  <c r="G41" i="26"/>
  <c r="H41" i="26"/>
  <c r="E41" i="26"/>
  <c r="P36" i="32"/>
  <c r="D36" i="32"/>
  <c r="N36" i="32"/>
  <c r="I36" i="32"/>
  <c r="G36" i="32"/>
  <c r="H36" i="32"/>
  <c r="M36" i="32"/>
  <c r="J36" i="32"/>
  <c r="C36" i="32"/>
  <c r="L36" i="32"/>
  <c r="O36" i="32"/>
  <c r="B36" i="32"/>
  <c r="R36" i="32"/>
  <c r="Q36" i="32"/>
  <c r="K36" i="32"/>
  <c r="F36" i="32"/>
  <c r="G72" i="22"/>
  <c r="C72" i="22"/>
  <c r="I72" i="22"/>
  <c r="D72" i="22"/>
  <c r="H72" i="22"/>
  <c r="B72" i="22"/>
  <c r="F72" i="22"/>
  <c r="I91" i="20"/>
  <c r="J91" i="20"/>
  <c r="B91" i="20"/>
  <c r="D91" i="20"/>
  <c r="N91" i="20"/>
  <c r="M91" i="20"/>
  <c r="L91" i="20"/>
  <c r="K91" i="20"/>
  <c r="G91" i="20"/>
  <c r="H91" i="20"/>
  <c r="C91" i="20"/>
  <c r="F91" i="20"/>
  <c r="L149" i="19"/>
  <c r="O149" i="19"/>
  <c r="Q149" i="19"/>
  <c r="M149" i="19"/>
  <c r="P149" i="19"/>
  <c r="C149" i="19"/>
  <c r="R149" i="19"/>
  <c r="N149" i="19"/>
  <c r="K149" i="19"/>
  <c r="B149" i="19"/>
  <c r="G149" i="19"/>
  <c r="H149" i="19"/>
  <c r="J149" i="19"/>
  <c r="I149" i="19"/>
  <c r="F149" i="19"/>
  <c r="D149" i="19"/>
  <c r="D72" i="24"/>
  <c r="E72" i="24"/>
  <c r="G72" i="24"/>
  <c r="F72" i="24"/>
  <c r="C72" i="24"/>
  <c r="D115" i="32"/>
  <c r="G115" i="32"/>
  <c r="R115" i="32"/>
  <c r="H115" i="32"/>
  <c r="C115" i="32"/>
  <c r="O115" i="32"/>
  <c r="P115" i="32"/>
  <c r="B115" i="32"/>
  <c r="F115" i="32"/>
  <c r="I115" i="32"/>
  <c r="Q115" i="32"/>
  <c r="L115" i="32"/>
  <c r="J115" i="32"/>
  <c r="K115" i="32"/>
  <c r="N115" i="32"/>
  <c r="M115" i="32"/>
  <c r="J140" i="20"/>
  <c r="I140" i="20"/>
  <c r="G140" i="20"/>
  <c r="L140" i="20"/>
  <c r="F140" i="20"/>
  <c r="D140" i="20"/>
  <c r="K140" i="20"/>
  <c r="H140" i="20"/>
  <c r="N140" i="20"/>
  <c r="M140" i="20"/>
  <c r="B140" i="20"/>
  <c r="C140" i="20"/>
  <c r="H51" i="32"/>
  <c r="Q51" i="32"/>
  <c r="F51" i="32"/>
  <c r="L51" i="32"/>
  <c r="J51" i="32"/>
  <c r="B51" i="32"/>
  <c r="P51" i="32"/>
  <c r="N51" i="32"/>
  <c r="R51" i="32"/>
  <c r="D51" i="32"/>
  <c r="O51" i="32"/>
  <c r="G51" i="32"/>
  <c r="C51" i="32"/>
  <c r="K51" i="32"/>
  <c r="I51" i="32"/>
  <c r="M51" i="32"/>
  <c r="G181" i="22"/>
  <c r="F181" i="22"/>
  <c r="C181" i="22"/>
  <c r="I181" i="22"/>
  <c r="D181" i="22"/>
  <c r="H181" i="22"/>
  <c r="B181" i="22"/>
  <c r="Q179" i="32"/>
  <c r="C179" i="32"/>
  <c r="D179" i="32"/>
  <c r="H179" i="32"/>
  <c r="I179" i="32"/>
  <c r="B179" i="32"/>
  <c r="K179" i="32"/>
  <c r="L179" i="32"/>
  <c r="P179" i="32"/>
  <c r="M179" i="32"/>
  <c r="F179" i="32"/>
  <c r="J179" i="32"/>
  <c r="R179" i="32"/>
  <c r="N179" i="32"/>
  <c r="G179" i="32"/>
  <c r="O179" i="32"/>
  <c r="F42" i="14"/>
  <c r="D42" i="14"/>
  <c r="H42" i="14"/>
  <c r="E42" i="14"/>
  <c r="C42" i="14"/>
  <c r="G42" i="14"/>
  <c r="C49" i="22"/>
  <c r="I49" i="22"/>
  <c r="H49" i="22"/>
  <c r="F49" i="22"/>
  <c r="G49" i="22"/>
  <c r="D49" i="22"/>
  <c r="B49" i="22"/>
  <c r="I78" i="20"/>
  <c r="L78" i="20"/>
  <c r="B78" i="20"/>
  <c r="H78" i="20"/>
  <c r="M78" i="20"/>
  <c r="D78" i="20"/>
  <c r="G78" i="20"/>
  <c r="C78" i="20"/>
  <c r="J78" i="20"/>
  <c r="N78" i="20"/>
  <c r="F78" i="20"/>
  <c r="K78" i="20"/>
  <c r="H21" i="14"/>
  <c r="C21" i="14"/>
  <c r="F21" i="14"/>
  <c r="D21" i="14"/>
  <c r="E21" i="14"/>
  <c r="G21" i="14"/>
  <c r="Q104" i="19"/>
  <c r="P104" i="19"/>
  <c r="O104" i="19"/>
  <c r="J104" i="19"/>
  <c r="I104" i="19"/>
  <c r="K104" i="19"/>
  <c r="F104" i="19"/>
  <c r="H104" i="19"/>
  <c r="M104" i="19"/>
  <c r="G104" i="19"/>
  <c r="R104" i="19"/>
  <c r="N104" i="19"/>
  <c r="L104" i="19"/>
  <c r="B104" i="19"/>
  <c r="D104" i="19"/>
  <c r="C104" i="19"/>
  <c r="F101" i="22"/>
  <c r="D101" i="22"/>
  <c r="I101" i="22"/>
  <c r="H101" i="22"/>
  <c r="C101" i="22"/>
  <c r="G101" i="22"/>
  <c r="B101" i="22"/>
  <c r="C131" i="32"/>
  <c r="J131" i="32"/>
  <c r="R131" i="32"/>
  <c r="K131" i="32"/>
  <c r="L131" i="32"/>
  <c r="Q131" i="32"/>
  <c r="O131" i="32"/>
  <c r="I131" i="32"/>
  <c r="H131" i="32"/>
  <c r="D131" i="32"/>
  <c r="B131" i="32"/>
  <c r="G131" i="32"/>
  <c r="F131" i="32"/>
  <c r="P131" i="32"/>
  <c r="N131" i="32"/>
  <c r="M131" i="32"/>
  <c r="C178" i="21"/>
  <c r="I178" i="21"/>
  <c r="D178" i="21"/>
  <c r="B178" i="21"/>
  <c r="G178" i="21"/>
  <c r="N178" i="21"/>
  <c r="K178" i="21"/>
  <c r="H178" i="21"/>
  <c r="J178" i="21"/>
  <c r="L178" i="21"/>
  <c r="F178" i="21"/>
  <c r="M178" i="21"/>
  <c r="H68" i="21"/>
  <c r="I68" i="21"/>
  <c r="J68" i="21"/>
  <c r="B68" i="21"/>
  <c r="N68" i="21"/>
  <c r="C68" i="21"/>
  <c r="L68" i="21"/>
  <c r="M68" i="21"/>
  <c r="G68" i="21"/>
  <c r="K68" i="21"/>
  <c r="D68" i="21"/>
  <c r="F68" i="21"/>
  <c r="B161" i="23"/>
  <c r="G161" i="23"/>
  <c r="F161" i="23"/>
  <c r="C161" i="23"/>
  <c r="H161" i="23"/>
  <c r="D161" i="23"/>
  <c r="I161" i="23"/>
  <c r="E40" i="26"/>
  <c r="F40" i="26"/>
  <c r="H40" i="26"/>
  <c r="L40" i="26"/>
  <c r="G40" i="26"/>
  <c r="C40" i="26"/>
  <c r="D40" i="26"/>
  <c r="I40" i="26"/>
  <c r="K40" i="26"/>
  <c r="J40" i="26"/>
  <c r="F148" i="14"/>
  <c r="C148" i="14"/>
  <c r="D148" i="14"/>
  <c r="E148" i="14"/>
  <c r="G148" i="14"/>
  <c r="H148" i="14"/>
  <c r="D71" i="20"/>
  <c r="C71" i="20"/>
  <c r="B71" i="20"/>
  <c r="K71" i="20"/>
  <c r="G71" i="20"/>
  <c r="L71" i="20"/>
  <c r="I71" i="20"/>
  <c r="J71" i="20"/>
  <c r="F71" i="20"/>
  <c r="N71" i="20"/>
  <c r="M71" i="20"/>
  <c r="H71" i="20"/>
  <c r="C125" i="18"/>
  <c r="J125" i="18"/>
  <c r="I125" i="18"/>
  <c r="N125" i="18"/>
  <c r="F125" i="18"/>
  <c r="R125" i="18"/>
  <c r="H125" i="18"/>
  <c r="M125" i="18"/>
  <c r="L125" i="18"/>
  <c r="D125" i="18"/>
  <c r="B125" i="18"/>
  <c r="P125" i="18"/>
  <c r="G125" i="18"/>
  <c r="K125" i="18"/>
  <c r="Q125" i="18"/>
  <c r="O125" i="18"/>
  <c r="B36" i="19"/>
  <c r="L36" i="19"/>
  <c r="C36" i="19"/>
  <c r="P36" i="19"/>
  <c r="O36" i="19"/>
  <c r="Q36" i="19"/>
  <c r="I36" i="19"/>
  <c r="G36" i="19"/>
  <c r="F36" i="19"/>
  <c r="K36" i="19"/>
  <c r="R36" i="19"/>
  <c r="H36" i="19"/>
  <c r="N36" i="19"/>
  <c r="D36" i="19"/>
  <c r="J36" i="19"/>
  <c r="M36" i="19"/>
  <c r="O143" i="32"/>
  <c r="J143" i="32"/>
  <c r="L143" i="32"/>
  <c r="B143" i="32"/>
  <c r="M143" i="32"/>
  <c r="C143" i="32"/>
  <c r="K143" i="32"/>
  <c r="D143" i="32"/>
  <c r="N143" i="32"/>
  <c r="F143" i="32"/>
  <c r="P143" i="32"/>
  <c r="Q143" i="32"/>
  <c r="R143" i="32"/>
  <c r="G143" i="32"/>
  <c r="I143" i="32"/>
  <c r="H143" i="32"/>
  <c r="R149" i="17"/>
  <c r="S149" i="17"/>
  <c r="X149" i="17"/>
  <c r="D149" i="17"/>
  <c r="K149" i="17"/>
  <c r="M149" i="17"/>
  <c r="I149" i="17"/>
  <c r="L149" i="17"/>
  <c r="W149" i="17"/>
  <c r="N149" i="17"/>
  <c r="F149" i="17"/>
  <c r="H149" i="17"/>
  <c r="T149" i="17"/>
  <c r="Q149" i="17"/>
  <c r="C149" i="17"/>
  <c r="U149" i="17"/>
  <c r="B149" i="17"/>
  <c r="V149" i="17"/>
  <c r="J149" i="17"/>
  <c r="G149" i="17"/>
  <c r="I143" i="23"/>
  <c r="C143" i="23"/>
  <c r="H143" i="23"/>
  <c r="B143" i="23"/>
  <c r="D143" i="23"/>
  <c r="F143" i="23"/>
  <c r="G143" i="23"/>
  <c r="H191" i="18"/>
  <c r="P191" i="18"/>
  <c r="F191" i="18"/>
  <c r="I191" i="18"/>
  <c r="K191" i="18"/>
  <c r="J191" i="18"/>
  <c r="B191" i="18"/>
  <c r="Q191" i="18"/>
  <c r="R191" i="18"/>
  <c r="O191" i="18"/>
  <c r="G191" i="18"/>
  <c r="C191" i="18"/>
  <c r="L191" i="18"/>
  <c r="D191" i="18"/>
  <c r="N191" i="18"/>
  <c r="M191" i="18"/>
  <c r="H46" i="17"/>
  <c r="C46" i="17"/>
  <c r="R46" i="17"/>
  <c r="V46" i="17"/>
  <c r="S46" i="17"/>
  <c r="K46" i="17"/>
  <c r="W46" i="17"/>
  <c r="G46" i="17"/>
  <c r="X46" i="17"/>
  <c r="F46" i="17"/>
  <c r="I46" i="17"/>
  <c r="N46" i="17"/>
  <c r="J46" i="17"/>
  <c r="M46" i="17"/>
  <c r="D46" i="17"/>
  <c r="T46" i="17"/>
  <c r="L46" i="17"/>
  <c r="U46" i="17"/>
  <c r="Q46" i="17"/>
  <c r="B46" i="17"/>
  <c r="I106" i="23"/>
  <c r="H106" i="23"/>
  <c r="C106" i="23"/>
  <c r="D106" i="23"/>
  <c r="G106" i="23"/>
  <c r="B106" i="23"/>
  <c r="F106" i="23"/>
  <c r="I89" i="32"/>
  <c r="M89" i="32"/>
  <c r="C89" i="32"/>
  <c r="B89" i="32"/>
  <c r="J89" i="32"/>
  <c r="H89" i="32"/>
  <c r="K89" i="32"/>
  <c r="R89" i="32"/>
  <c r="D89" i="32"/>
  <c r="F89" i="32"/>
  <c r="O89" i="32"/>
  <c r="P89" i="32"/>
  <c r="N89" i="32"/>
  <c r="G89" i="32"/>
  <c r="L89" i="32"/>
  <c r="Q89" i="32"/>
  <c r="H178" i="17"/>
  <c r="C178" i="17"/>
  <c r="F178" i="17"/>
  <c r="G178" i="17"/>
  <c r="U178" i="17"/>
  <c r="K178" i="17"/>
  <c r="T178" i="17"/>
  <c r="D178" i="17"/>
  <c r="B178" i="17"/>
  <c r="J178" i="17"/>
  <c r="W178" i="17"/>
  <c r="Q178" i="17"/>
  <c r="L178" i="17"/>
  <c r="S178" i="17"/>
  <c r="R178" i="17"/>
  <c r="X178" i="17"/>
  <c r="V178" i="17"/>
  <c r="I178" i="17"/>
  <c r="M178" i="17"/>
  <c r="N178" i="17"/>
  <c r="M51" i="19"/>
  <c r="D51" i="19"/>
  <c r="J51" i="19"/>
  <c r="L51" i="19"/>
  <c r="R51" i="19"/>
  <c r="O51" i="19"/>
  <c r="C51" i="19"/>
  <c r="N51" i="19"/>
  <c r="P51" i="19"/>
  <c r="H51" i="19"/>
  <c r="K51" i="19"/>
  <c r="G51" i="19"/>
  <c r="F51" i="19"/>
  <c r="I51" i="19"/>
  <c r="Q51" i="19"/>
  <c r="B51" i="19"/>
  <c r="G60" i="23"/>
  <c r="H60" i="23"/>
  <c r="I60" i="23"/>
  <c r="B60" i="23"/>
  <c r="D60" i="23"/>
  <c r="F60" i="23"/>
  <c r="C60" i="23"/>
  <c r="D103" i="14"/>
  <c r="H103" i="14"/>
  <c r="G103" i="14"/>
  <c r="C103" i="14"/>
  <c r="E103" i="14"/>
  <c r="F103" i="14"/>
  <c r="V158" i="17"/>
  <c r="C158" i="17"/>
  <c r="K158" i="17"/>
  <c r="I158" i="17"/>
  <c r="H158" i="17"/>
  <c r="G158" i="17"/>
  <c r="N158" i="17"/>
  <c r="T158" i="17"/>
  <c r="S158" i="17"/>
  <c r="J158" i="17"/>
  <c r="X158" i="17"/>
  <c r="Q158" i="17"/>
  <c r="M158" i="17"/>
  <c r="U158" i="17"/>
  <c r="D158" i="17"/>
  <c r="L158" i="17"/>
  <c r="B158" i="17"/>
  <c r="R158" i="17"/>
  <c r="F158" i="17"/>
  <c r="W158" i="17"/>
  <c r="S174" i="17"/>
  <c r="U174" i="17"/>
  <c r="W174" i="17"/>
  <c r="Q174" i="17"/>
  <c r="J174" i="17"/>
  <c r="H174" i="17"/>
  <c r="V174" i="17"/>
  <c r="C174" i="17"/>
  <c r="R174" i="17"/>
  <c r="X174" i="17"/>
  <c r="D174" i="17"/>
  <c r="N174" i="17"/>
  <c r="I174" i="17"/>
  <c r="M174" i="17"/>
  <c r="G174" i="17"/>
  <c r="T174" i="17"/>
  <c r="F174" i="17"/>
  <c r="K174" i="17"/>
  <c r="B174" i="17"/>
  <c r="L174" i="17"/>
  <c r="F62" i="24"/>
  <c r="D62" i="24"/>
  <c r="C62" i="24"/>
  <c r="E62" i="24"/>
  <c r="G62" i="24"/>
  <c r="K121" i="19"/>
  <c r="R121" i="19"/>
  <c r="I121" i="19"/>
  <c r="N121" i="19"/>
  <c r="G121" i="19"/>
  <c r="O121" i="19"/>
  <c r="L121" i="19"/>
  <c r="F121" i="19"/>
  <c r="P121" i="19"/>
  <c r="M121" i="19"/>
  <c r="D121" i="19"/>
  <c r="H121" i="19"/>
  <c r="C121" i="19"/>
  <c r="B121" i="19"/>
  <c r="J121" i="19"/>
  <c r="Q121" i="19"/>
  <c r="B17" i="22"/>
  <c r="G17" i="22"/>
  <c r="H17" i="22"/>
  <c r="D17" i="22"/>
  <c r="F17" i="22"/>
  <c r="I17" i="22"/>
  <c r="C17" i="22"/>
  <c r="B100" i="23"/>
  <c r="D100" i="23"/>
  <c r="C100" i="23"/>
  <c r="H100" i="23"/>
  <c r="G100" i="23"/>
  <c r="I100" i="23"/>
  <c r="F100" i="23"/>
  <c r="H19" i="18"/>
  <c r="C19" i="18"/>
  <c r="I19" i="18"/>
  <c r="O19" i="18"/>
  <c r="D19" i="18"/>
  <c r="R19" i="18"/>
  <c r="Q19" i="18"/>
  <c r="K19" i="18"/>
  <c r="B19" i="18"/>
  <c r="L19" i="18"/>
  <c r="N19" i="18"/>
  <c r="P19" i="18"/>
  <c r="G19" i="18"/>
  <c r="M19" i="18"/>
  <c r="F19" i="18"/>
  <c r="J19" i="18"/>
  <c r="G131" i="22"/>
  <c r="F131" i="22"/>
  <c r="C131" i="22"/>
  <c r="H131" i="22"/>
  <c r="I131" i="22"/>
  <c r="B131" i="22"/>
  <c r="D131" i="22"/>
  <c r="G134" i="14"/>
  <c r="H134" i="14"/>
  <c r="E134" i="14"/>
  <c r="F134" i="14"/>
  <c r="C134" i="14"/>
  <c r="D134" i="14"/>
  <c r="F120" i="32"/>
  <c r="R120" i="32"/>
  <c r="I120" i="32"/>
  <c r="J120" i="32"/>
  <c r="N120" i="32"/>
  <c r="G120" i="32"/>
  <c r="P120" i="32"/>
  <c r="B120" i="32"/>
  <c r="Q120" i="32"/>
  <c r="O120" i="32"/>
  <c r="K120" i="32"/>
  <c r="C120" i="32"/>
  <c r="D120" i="32"/>
  <c r="L120" i="32"/>
  <c r="M120" i="32"/>
  <c r="H120" i="32"/>
  <c r="D140" i="14"/>
  <c r="F140" i="14"/>
  <c r="C140" i="14"/>
  <c r="E140" i="14"/>
  <c r="H140" i="14"/>
  <c r="G140" i="14"/>
  <c r="B67" i="17"/>
  <c r="C67" i="17"/>
  <c r="D67" i="17"/>
  <c r="S67" i="17"/>
  <c r="W67" i="17"/>
  <c r="X67" i="17"/>
  <c r="T67" i="17"/>
  <c r="F67" i="17"/>
  <c r="K67" i="17"/>
  <c r="G67" i="17"/>
  <c r="J67" i="17"/>
  <c r="R67" i="17"/>
  <c r="N67" i="17"/>
  <c r="I67" i="17"/>
  <c r="H67" i="17"/>
  <c r="V67" i="17"/>
  <c r="L67" i="17"/>
  <c r="M67" i="17"/>
  <c r="Q67" i="17"/>
  <c r="U67" i="17"/>
  <c r="G146" i="23"/>
  <c r="C146" i="23"/>
  <c r="B146" i="23"/>
  <c r="I146" i="23"/>
  <c r="F146" i="23"/>
  <c r="H146" i="23"/>
  <c r="D146" i="23"/>
  <c r="I46" i="26"/>
  <c r="C46" i="26"/>
  <c r="E46" i="26"/>
  <c r="L46" i="26"/>
  <c r="K46" i="26"/>
  <c r="G46" i="26"/>
  <c r="D46" i="26"/>
  <c r="H46" i="26"/>
  <c r="F46" i="26"/>
  <c r="J46" i="26"/>
  <c r="F12" i="17"/>
  <c r="K12" i="17"/>
  <c r="L12" i="17"/>
  <c r="C12" i="17"/>
  <c r="R12" i="17"/>
  <c r="U12" i="17"/>
  <c r="T12" i="17"/>
  <c r="Q12" i="17"/>
  <c r="S12" i="17"/>
  <c r="I12" i="17"/>
  <c r="J12" i="17"/>
  <c r="D12" i="17"/>
  <c r="V12" i="17"/>
  <c r="M12" i="17"/>
  <c r="N12" i="17"/>
  <c r="H12" i="17"/>
  <c r="X12" i="17"/>
  <c r="W12" i="17"/>
  <c r="B12" i="17"/>
  <c r="G12" i="17"/>
  <c r="F19" i="14"/>
  <c r="D19" i="14"/>
  <c r="H19" i="14"/>
  <c r="E19" i="14"/>
  <c r="C19" i="14"/>
  <c r="G19" i="14"/>
  <c r="G76" i="23"/>
  <c r="B76" i="23"/>
  <c r="F76" i="23"/>
  <c r="I76" i="23"/>
  <c r="D76" i="23"/>
  <c r="C76" i="23"/>
  <c r="H76" i="23"/>
  <c r="N154" i="20"/>
  <c r="F154" i="20"/>
  <c r="C154" i="20"/>
  <c r="D154" i="20"/>
  <c r="L154" i="20"/>
  <c r="K154" i="20"/>
  <c r="G154" i="20"/>
  <c r="I154" i="20"/>
  <c r="H154" i="20"/>
  <c r="B154" i="20"/>
  <c r="J154" i="20"/>
  <c r="M154" i="20"/>
  <c r="G56" i="24"/>
  <c r="F56" i="24"/>
  <c r="E56" i="24"/>
  <c r="C56" i="24"/>
  <c r="D56" i="24"/>
  <c r="G37" i="21"/>
  <c r="L37" i="21"/>
  <c r="I37" i="21"/>
  <c r="D37" i="21"/>
  <c r="K37" i="21"/>
  <c r="B37" i="21"/>
  <c r="N37" i="21"/>
  <c r="H37" i="21"/>
  <c r="M37" i="21"/>
  <c r="C37" i="21"/>
  <c r="J37" i="21"/>
  <c r="F37" i="21"/>
  <c r="G184" i="19"/>
  <c r="I184" i="19"/>
  <c r="J184" i="19"/>
  <c r="R184" i="19"/>
  <c r="Q184" i="19"/>
  <c r="O184" i="19"/>
  <c r="H184" i="19"/>
  <c r="F184" i="19"/>
  <c r="N184" i="19"/>
  <c r="P184" i="19"/>
  <c r="K184" i="19"/>
  <c r="M184" i="19"/>
  <c r="C184" i="19"/>
  <c r="L184" i="19"/>
  <c r="B184" i="19"/>
  <c r="D184" i="19"/>
  <c r="N163" i="19"/>
  <c r="C163" i="19"/>
  <c r="F163" i="19"/>
  <c r="O163" i="19"/>
  <c r="P163" i="19"/>
  <c r="H163" i="19"/>
  <c r="M163" i="19"/>
  <c r="I163" i="19"/>
  <c r="L163" i="19"/>
  <c r="R163" i="19"/>
  <c r="B163" i="19"/>
  <c r="G163" i="19"/>
  <c r="D163" i="19"/>
  <c r="Q163" i="19"/>
  <c r="J163" i="19"/>
  <c r="K163" i="19"/>
  <c r="L92" i="21"/>
  <c r="I92" i="21"/>
  <c r="B92" i="21"/>
  <c r="J92" i="21"/>
  <c r="D92" i="21"/>
  <c r="H92" i="21"/>
  <c r="F92" i="21"/>
  <c r="M92" i="21"/>
  <c r="N92" i="21"/>
  <c r="C92" i="21"/>
  <c r="K92" i="21"/>
  <c r="G92" i="21"/>
  <c r="C113" i="24"/>
  <c r="E113" i="24"/>
  <c r="G113" i="24"/>
  <c r="D113" i="24"/>
  <c r="F113" i="24"/>
  <c r="C139" i="32"/>
  <c r="G139" i="32"/>
  <c r="N139" i="32"/>
  <c r="B139" i="32"/>
  <c r="J139" i="32"/>
  <c r="L139" i="32"/>
  <c r="M139" i="32"/>
  <c r="I139" i="32"/>
  <c r="P139" i="32"/>
  <c r="O139" i="32"/>
  <c r="R139" i="32"/>
  <c r="F139" i="32"/>
  <c r="Q139" i="32"/>
  <c r="D139" i="32"/>
  <c r="K139" i="32"/>
  <c r="H139" i="32"/>
  <c r="E79" i="14"/>
  <c r="H79" i="14"/>
  <c r="D79" i="14"/>
  <c r="F79" i="14"/>
  <c r="G79" i="14"/>
  <c r="C79" i="14"/>
  <c r="C183" i="22"/>
  <c r="H183" i="22"/>
  <c r="G183" i="22"/>
  <c r="D183" i="22"/>
  <c r="F183" i="22"/>
  <c r="B183" i="22"/>
  <c r="I183" i="22"/>
  <c r="C191" i="20"/>
  <c r="I191" i="20"/>
  <c r="J191" i="20"/>
  <c r="H191" i="20"/>
  <c r="B191" i="20"/>
  <c r="F191" i="20"/>
  <c r="G191" i="20"/>
  <c r="M191" i="20"/>
  <c r="D191" i="20"/>
  <c r="L191" i="20"/>
  <c r="K191" i="20"/>
  <c r="N191" i="20"/>
  <c r="U62" i="17"/>
  <c r="V62" i="17"/>
  <c r="S62" i="17"/>
  <c r="X62" i="17"/>
  <c r="D62" i="17"/>
  <c r="L62" i="17"/>
  <c r="J62" i="17"/>
  <c r="C62" i="17"/>
  <c r="T62" i="17"/>
  <c r="Q62" i="17"/>
  <c r="B62" i="17"/>
  <c r="N62" i="17"/>
  <c r="K62" i="17"/>
  <c r="I62" i="17"/>
  <c r="G62" i="17"/>
  <c r="H62" i="17"/>
  <c r="M62" i="17"/>
  <c r="W62" i="17"/>
  <c r="F62" i="17"/>
  <c r="R62" i="17"/>
  <c r="P19" i="32"/>
  <c r="B19" i="32"/>
  <c r="G19" i="32"/>
  <c r="F19" i="32"/>
  <c r="H19" i="32"/>
  <c r="M19" i="32"/>
  <c r="I19" i="32"/>
  <c r="Q19" i="32"/>
  <c r="N19" i="32"/>
  <c r="R19" i="32"/>
  <c r="L19" i="32"/>
  <c r="O19" i="32"/>
  <c r="K19" i="32"/>
  <c r="C19" i="32"/>
  <c r="D19" i="32"/>
  <c r="J19" i="32"/>
  <c r="B182" i="19"/>
  <c r="H182" i="19"/>
  <c r="P182" i="19"/>
  <c r="R182" i="19"/>
  <c r="D182" i="19"/>
  <c r="M182" i="19"/>
  <c r="O182" i="19"/>
  <c r="Q182" i="19"/>
  <c r="I182" i="19"/>
  <c r="G182" i="19"/>
  <c r="N182" i="19"/>
  <c r="L182" i="19"/>
  <c r="K182" i="19"/>
  <c r="C182" i="19"/>
  <c r="J182" i="19"/>
  <c r="F182" i="19"/>
  <c r="C44" i="23"/>
  <c r="I44" i="23"/>
  <c r="F44" i="23"/>
  <c r="D44" i="23"/>
  <c r="G44" i="23"/>
  <c r="B44" i="23"/>
  <c r="H44" i="23"/>
  <c r="F190" i="20"/>
  <c r="B190" i="20"/>
  <c r="M190" i="20"/>
  <c r="L190" i="20"/>
  <c r="I190" i="20"/>
  <c r="H190" i="20"/>
  <c r="N190" i="20"/>
  <c r="D190" i="20"/>
  <c r="G190" i="20"/>
  <c r="K190" i="20"/>
  <c r="J190" i="20"/>
  <c r="C190" i="20"/>
  <c r="H134" i="23"/>
  <c r="B134" i="23"/>
  <c r="F134" i="23"/>
  <c r="I134" i="23"/>
  <c r="C134" i="23"/>
  <c r="G134" i="23"/>
  <c r="D134" i="23"/>
  <c r="D136" i="21"/>
  <c r="L136" i="21"/>
  <c r="I136" i="21"/>
  <c r="H136" i="21"/>
  <c r="C136" i="21"/>
  <c r="B136" i="21"/>
  <c r="N136" i="21"/>
  <c r="F136" i="21"/>
  <c r="K136" i="21"/>
  <c r="G136" i="21"/>
  <c r="J136" i="21"/>
  <c r="M136" i="21"/>
  <c r="M64" i="20"/>
  <c r="I64" i="20"/>
  <c r="H64" i="20"/>
  <c r="B64" i="20"/>
  <c r="J64" i="20"/>
  <c r="K64" i="20"/>
  <c r="L64" i="20"/>
  <c r="N64" i="20"/>
  <c r="C64" i="20"/>
  <c r="D64" i="20"/>
  <c r="F64" i="20"/>
  <c r="G64" i="20"/>
  <c r="B78" i="23"/>
  <c r="G78" i="23"/>
  <c r="F78" i="23"/>
  <c r="C78" i="23"/>
  <c r="I78" i="23"/>
  <c r="D78" i="23"/>
  <c r="H78" i="23"/>
  <c r="R175" i="18"/>
  <c r="M175" i="18"/>
  <c r="Q175" i="18"/>
  <c r="J175" i="18"/>
  <c r="N175" i="18"/>
  <c r="K175" i="18"/>
  <c r="D175" i="18"/>
  <c r="H175" i="18"/>
  <c r="F175" i="18"/>
  <c r="P175" i="18"/>
  <c r="O175" i="18"/>
  <c r="I175" i="18"/>
  <c r="L175" i="18"/>
  <c r="C175" i="18"/>
  <c r="B175" i="18"/>
  <c r="G175" i="18"/>
  <c r="B64" i="22"/>
  <c r="H64" i="22"/>
  <c r="I64" i="22"/>
  <c r="F64" i="22"/>
  <c r="C64" i="22"/>
  <c r="G64" i="22"/>
  <c r="D64" i="22"/>
  <c r="J101" i="26"/>
  <c r="C101" i="26"/>
  <c r="I101" i="26"/>
  <c r="F101" i="26"/>
  <c r="H101" i="26"/>
  <c r="G101" i="26"/>
  <c r="L101" i="26"/>
  <c r="D101" i="26"/>
  <c r="K101" i="26"/>
  <c r="E101" i="26"/>
  <c r="H110" i="14"/>
  <c r="F110" i="14"/>
  <c r="D110" i="14"/>
  <c r="C110" i="14"/>
  <c r="G110" i="14"/>
  <c r="E110" i="14"/>
  <c r="I72" i="32"/>
  <c r="L72" i="32"/>
  <c r="D72" i="32"/>
  <c r="B72" i="32"/>
  <c r="K72" i="32"/>
  <c r="O72" i="32"/>
  <c r="J72" i="32"/>
  <c r="N72" i="32"/>
  <c r="G72" i="32"/>
  <c r="P72" i="32"/>
  <c r="H72" i="32"/>
  <c r="R72" i="32"/>
  <c r="C72" i="32"/>
  <c r="F72" i="32"/>
  <c r="Q72" i="32"/>
  <c r="M72" i="32"/>
  <c r="F66" i="23"/>
  <c r="B66" i="23"/>
  <c r="C66" i="23"/>
  <c r="G66" i="23"/>
  <c r="D66" i="23"/>
  <c r="H66" i="23"/>
  <c r="I66" i="23"/>
  <c r="B148" i="23"/>
  <c r="I148" i="23"/>
  <c r="G148" i="23"/>
  <c r="H148" i="23"/>
  <c r="C148" i="23"/>
  <c r="D148" i="23"/>
  <c r="F148" i="23"/>
  <c r="M55" i="20"/>
  <c r="L55" i="20"/>
  <c r="F55" i="20"/>
  <c r="K55" i="20"/>
  <c r="D55" i="20"/>
  <c r="B55" i="20"/>
  <c r="G55" i="20"/>
  <c r="J55" i="20"/>
  <c r="N55" i="20"/>
  <c r="H55" i="20"/>
  <c r="I55" i="20"/>
  <c r="C55" i="20"/>
  <c r="H16" i="20"/>
  <c r="J16" i="20"/>
  <c r="K16" i="20"/>
  <c r="F16" i="20"/>
  <c r="D16" i="20"/>
  <c r="B16" i="20"/>
  <c r="G16" i="20"/>
  <c r="N16" i="20"/>
  <c r="C16" i="20"/>
  <c r="M16" i="20"/>
  <c r="L16" i="20"/>
  <c r="I16" i="20"/>
  <c r="B53" i="23"/>
  <c r="C53" i="23"/>
  <c r="D53" i="23"/>
  <c r="H53" i="23"/>
  <c r="F53" i="23"/>
  <c r="I53" i="23"/>
  <c r="G53" i="23"/>
  <c r="D185" i="17"/>
  <c r="F185" i="17"/>
  <c r="G185" i="17"/>
  <c r="U185" i="17"/>
  <c r="K185" i="17"/>
  <c r="N185" i="17"/>
  <c r="I185" i="17"/>
  <c r="T185" i="17"/>
  <c r="J185" i="17"/>
  <c r="R185" i="17"/>
  <c r="V185" i="17"/>
  <c r="L185" i="17"/>
  <c r="B185" i="17"/>
  <c r="C185" i="17"/>
  <c r="X185" i="17"/>
  <c r="W185" i="17"/>
  <c r="M185" i="17"/>
  <c r="H185" i="17"/>
  <c r="S185" i="17"/>
  <c r="Q185" i="17"/>
  <c r="P148" i="19"/>
  <c r="R148" i="19"/>
  <c r="H148" i="19"/>
  <c r="Q148" i="19"/>
  <c r="F148" i="19"/>
  <c r="K148" i="19"/>
  <c r="C148" i="19"/>
  <c r="J148" i="19"/>
  <c r="O148" i="19"/>
  <c r="B148" i="19"/>
  <c r="M148" i="19"/>
  <c r="D148" i="19"/>
  <c r="I148" i="19"/>
  <c r="L148" i="19"/>
  <c r="N148" i="19"/>
  <c r="G148" i="19"/>
  <c r="D171" i="23"/>
  <c r="I171" i="23"/>
  <c r="C171" i="23"/>
  <c r="B171" i="23"/>
  <c r="F171" i="23"/>
  <c r="H171" i="23"/>
  <c r="G171" i="23"/>
  <c r="J162" i="18"/>
  <c r="Q162" i="18"/>
  <c r="D162" i="18"/>
  <c r="M162" i="18"/>
  <c r="I162" i="18"/>
  <c r="F162" i="18"/>
  <c r="R162" i="18"/>
  <c r="K162" i="18"/>
  <c r="N162" i="18"/>
  <c r="P162" i="18"/>
  <c r="C162" i="18"/>
  <c r="H162" i="18"/>
  <c r="L162" i="18"/>
  <c r="G162" i="18"/>
  <c r="O162" i="18"/>
  <c r="B162" i="18"/>
  <c r="C187" i="19"/>
  <c r="J187" i="19"/>
  <c r="D187" i="19"/>
  <c r="R187" i="19"/>
  <c r="G187" i="19"/>
  <c r="H187" i="19"/>
  <c r="B187" i="19"/>
  <c r="P187" i="19"/>
  <c r="Q187" i="19"/>
  <c r="L187" i="19"/>
  <c r="M187" i="19"/>
  <c r="F187" i="19"/>
  <c r="O187" i="19"/>
  <c r="N187" i="19"/>
  <c r="K187" i="19"/>
  <c r="I187" i="19"/>
  <c r="J105" i="26"/>
  <c r="C105" i="26"/>
  <c r="G105" i="26"/>
  <c r="F105" i="26"/>
  <c r="K105" i="26"/>
  <c r="I105" i="26"/>
  <c r="L105" i="26"/>
  <c r="D105" i="26"/>
  <c r="E105" i="26"/>
  <c r="H105" i="26"/>
  <c r="F63" i="19"/>
  <c r="O63" i="19"/>
  <c r="C63" i="19"/>
  <c r="L63" i="19"/>
  <c r="R63" i="19"/>
  <c r="H63" i="19"/>
  <c r="N63" i="19"/>
  <c r="Q63" i="19"/>
  <c r="J63" i="19"/>
  <c r="D63" i="19"/>
  <c r="P63" i="19"/>
  <c r="G63" i="19"/>
  <c r="B63" i="19"/>
  <c r="I63" i="19"/>
  <c r="M63" i="19"/>
  <c r="K63" i="19"/>
  <c r="U129" i="17"/>
  <c r="L129" i="17"/>
  <c r="T129" i="17"/>
  <c r="N129" i="17"/>
  <c r="W129" i="17"/>
  <c r="H129" i="17"/>
  <c r="I129" i="17"/>
  <c r="F129" i="17"/>
  <c r="B129" i="17"/>
  <c r="S129" i="17"/>
  <c r="K129" i="17"/>
  <c r="X129" i="17"/>
  <c r="Q129" i="17"/>
  <c r="G129" i="17"/>
  <c r="C129" i="17"/>
  <c r="J129" i="17"/>
  <c r="R129" i="17"/>
  <c r="V129" i="17"/>
  <c r="D129" i="17"/>
  <c r="M129" i="17"/>
  <c r="B28" i="20"/>
  <c r="C28" i="20"/>
  <c r="K28" i="20"/>
  <c r="G28" i="20"/>
  <c r="J28" i="20"/>
  <c r="D28" i="20"/>
  <c r="H28" i="20"/>
  <c r="M28" i="20"/>
  <c r="L28" i="20"/>
  <c r="N28" i="20"/>
  <c r="F28" i="20"/>
  <c r="I28" i="20"/>
  <c r="C151" i="32"/>
  <c r="J151" i="32"/>
  <c r="G151" i="32"/>
  <c r="I151" i="32"/>
  <c r="M151" i="32"/>
  <c r="H151" i="32"/>
  <c r="N151" i="32"/>
  <c r="O151" i="32"/>
  <c r="B151" i="32"/>
  <c r="Q151" i="32"/>
  <c r="D151" i="32"/>
  <c r="L151" i="32"/>
  <c r="R151" i="32"/>
  <c r="F151" i="32"/>
  <c r="P151" i="32"/>
  <c r="K151" i="32"/>
  <c r="G42" i="18"/>
  <c r="J42" i="18"/>
  <c r="D42" i="18"/>
  <c r="Q42" i="18"/>
  <c r="K42" i="18"/>
  <c r="L42" i="18"/>
  <c r="F42" i="18"/>
  <c r="C42" i="18"/>
  <c r="R42" i="18"/>
  <c r="N42" i="18"/>
  <c r="M42" i="18"/>
  <c r="I42" i="18"/>
  <c r="O42" i="18"/>
  <c r="P42" i="18"/>
  <c r="H42" i="18"/>
  <c r="B42" i="18"/>
  <c r="I162" i="23"/>
  <c r="H162" i="23"/>
  <c r="G162" i="23"/>
  <c r="B162" i="23"/>
  <c r="D162" i="23"/>
  <c r="F162" i="23"/>
  <c r="C162" i="23"/>
  <c r="C108" i="24"/>
  <c r="F108" i="24"/>
  <c r="D108" i="24"/>
  <c r="E108" i="24"/>
  <c r="G108" i="24"/>
  <c r="K124" i="17"/>
  <c r="X124" i="17"/>
  <c r="M124" i="17"/>
  <c r="F124" i="17"/>
  <c r="R124" i="17"/>
  <c r="L124" i="17"/>
  <c r="J124" i="17"/>
  <c r="T124" i="17"/>
  <c r="B124" i="17"/>
  <c r="U124" i="17"/>
  <c r="I124" i="17"/>
  <c r="V124" i="17"/>
  <c r="Q124" i="17"/>
  <c r="G124" i="17"/>
  <c r="D124" i="17"/>
  <c r="S124" i="17"/>
  <c r="H124" i="17"/>
  <c r="W124" i="17"/>
  <c r="C124" i="17"/>
  <c r="N124" i="17"/>
  <c r="C79" i="23"/>
  <c r="H79" i="23"/>
  <c r="B79" i="23"/>
  <c r="G79" i="23"/>
  <c r="F79" i="23"/>
  <c r="I79" i="23"/>
  <c r="D79" i="23"/>
  <c r="J50" i="19"/>
  <c r="G50" i="19"/>
  <c r="F50" i="19"/>
  <c r="I50" i="19"/>
  <c r="M50" i="19"/>
  <c r="O50" i="19"/>
  <c r="C50" i="19"/>
  <c r="R50" i="19"/>
  <c r="K50" i="19"/>
  <c r="P50" i="19"/>
  <c r="H50" i="19"/>
  <c r="Q50" i="19"/>
  <c r="N50" i="19"/>
  <c r="L50" i="19"/>
  <c r="B50" i="19"/>
  <c r="D50" i="19"/>
  <c r="E102" i="24"/>
  <c r="F102" i="24"/>
  <c r="C102" i="24"/>
  <c r="G102" i="24"/>
  <c r="D102" i="24"/>
  <c r="L68" i="19"/>
  <c r="R68" i="19"/>
  <c r="P68" i="19"/>
  <c r="J68" i="19"/>
  <c r="K68" i="19"/>
  <c r="O68" i="19"/>
  <c r="Q68" i="19"/>
  <c r="D68" i="19"/>
  <c r="H68" i="19"/>
  <c r="G68" i="19"/>
  <c r="B68" i="19"/>
  <c r="N68" i="19"/>
  <c r="M68" i="19"/>
  <c r="C68" i="19"/>
  <c r="F68" i="19"/>
  <c r="I68" i="19"/>
  <c r="D115" i="23"/>
  <c r="G115" i="23"/>
  <c r="F115" i="23"/>
  <c r="H115" i="23"/>
  <c r="C115" i="23"/>
  <c r="B115" i="23"/>
  <c r="I115" i="23"/>
  <c r="G70" i="23"/>
  <c r="F70" i="23"/>
  <c r="C70" i="23"/>
  <c r="I70" i="23"/>
  <c r="D70" i="23"/>
  <c r="H70" i="23"/>
  <c r="B70" i="23"/>
  <c r="M170" i="21"/>
  <c r="I170" i="21"/>
  <c r="F170" i="21"/>
  <c r="B170" i="21"/>
  <c r="G170" i="21"/>
  <c r="H170" i="21"/>
  <c r="D170" i="21"/>
  <c r="J170" i="21"/>
  <c r="C170" i="21"/>
  <c r="K170" i="21"/>
  <c r="L170" i="21"/>
  <c r="N170" i="21"/>
  <c r="H56" i="23"/>
  <c r="D56" i="23"/>
  <c r="B56" i="23"/>
  <c r="F56" i="23"/>
  <c r="C56" i="23"/>
  <c r="I56" i="23"/>
  <c r="G56" i="23"/>
  <c r="N31" i="18"/>
  <c r="P31" i="18"/>
  <c r="B31" i="18"/>
  <c r="R31" i="18"/>
  <c r="M31" i="18"/>
  <c r="L31" i="18"/>
  <c r="D31" i="18"/>
  <c r="Q31" i="18"/>
  <c r="C31" i="18"/>
  <c r="G31" i="18"/>
  <c r="H31" i="18"/>
  <c r="K31" i="18"/>
  <c r="J31" i="18"/>
  <c r="O31" i="18"/>
  <c r="F31" i="18"/>
  <c r="I31" i="18"/>
  <c r="D130" i="32"/>
  <c r="N130" i="32"/>
  <c r="H130" i="32"/>
  <c r="P130" i="32"/>
  <c r="K130" i="32"/>
  <c r="M130" i="32"/>
  <c r="F130" i="32"/>
  <c r="O130" i="32"/>
  <c r="L130" i="32"/>
  <c r="B130" i="32"/>
  <c r="J130" i="32"/>
  <c r="I130" i="32"/>
  <c r="Q130" i="32"/>
  <c r="R130" i="32"/>
  <c r="C130" i="32"/>
  <c r="G130" i="32"/>
  <c r="F21" i="21"/>
  <c r="H21" i="21"/>
  <c r="B21" i="21"/>
  <c r="N21" i="21"/>
  <c r="K21" i="21"/>
  <c r="L21" i="21"/>
  <c r="G21" i="21"/>
  <c r="D21" i="21"/>
  <c r="I21" i="21"/>
  <c r="J21" i="21"/>
  <c r="C21" i="21"/>
  <c r="M21" i="21"/>
  <c r="D39" i="22"/>
  <c r="G39" i="22"/>
  <c r="H39" i="22"/>
  <c r="F39" i="22"/>
  <c r="I39" i="22"/>
  <c r="B39" i="22"/>
  <c r="C39" i="22"/>
  <c r="G23" i="19"/>
  <c r="K23" i="19"/>
  <c r="N23" i="19"/>
  <c r="F23" i="19"/>
  <c r="D23" i="19"/>
  <c r="L23" i="19"/>
  <c r="I23" i="19"/>
  <c r="Q23" i="19"/>
  <c r="O23" i="19"/>
  <c r="H23" i="19"/>
  <c r="P23" i="19"/>
  <c r="M23" i="19"/>
  <c r="R23" i="19"/>
  <c r="B23" i="19"/>
  <c r="C23" i="19"/>
  <c r="J23" i="19"/>
  <c r="F34" i="14"/>
  <c r="G34" i="14"/>
  <c r="C34" i="14"/>
  <c r="H34" i="14"/>
  <c r="D34" i="14"/>
  <c r="E34" i="14"/>
  <c r="L123" i="20"/>
  <c r="I123" i="20"/>
  <c r="N123" i="20"/>
  <c r="D123" i="20"/>
  <c r="F123" i="20"/>
  <c r="K123" i="20"/>
  <c r="J123" i="20"/>
  <c r="M123" i="20"/>
  <c r="C123" i="20"/>
  <c r="B123" i="20"/>
  <c r="H123" i="20"/>
  <c r="G123" i="20"/>
  <c r="J141" i="32"/>
  <c r="M141" i="32"/>
  <c r="P141" i="32"/>
  <c r="K141" i="32"/>
  <c r="G141" i="32"/>
  <c r="L141" i="32"/>
  <c r="N141" i="32"/>
  <c r="I141" i="32"/>
  <c r="B141" i="32"/>
  <c r="Q141" i="32"/>
  <c r="R141" i="32"/>
  <c r="O141" i="32"/>
  <c r="C141" i="32"/>
  <c r="H141" i="32"/>
  <c r="F141" i="32"/>
  <c r="D141" i="32"/>
  <c r="F92" i="22"/>
  <c r="B92" i="22"/>
  <c r="I92" i="22"/>
  <c r="D92" i="22"/>
  <c r="C92" i="22"/>
  <c r="H92" i="22"/>
  <c r="G92" i="22"/>
  <c r="N33" i="32"/>
  <c r="F33" i="32"/>
  <c r="L33" i="32"/>
  <c r="O33" i="32"/>
  <c r="H33" i="32"/>
  <c r="G33" i="32"/>
  <c r="K33" i="32"/>
  <c r="R33" i="32"/>
  <c r="I33" i="32"/>
  <c r="D33" i="32"/>
  <c r="M33" i="32"/>
  <c r="P33" i="32"/>
  <c r="C33" i="32"/>
  <c r="J33" i="32"/>
  <c r="B33" i="32"/>
  <c r="Q33" i="32"/>
  <c r="F80" i="19"/>
  <c r="H80" i="19"/>
  <c r="R80" i="19"/>
  <c r="D80" i="19"/>
  <c r="C80" i="19"/>
  <c r="J80" i="19"/>
  <c r="B80" i="19"/>
  <c r="L80" i="19"/>
  <c r="K80" i="19"/>
  <c r="Q80" i="19"/>
  <c r="P80" i="19"/>
  <c r="N80" i="19"/>
  <c r="M80" i="19"/>
  <c r="I80" i="19"/>
  <c r="O80" i="19"/>
  <c r="G80" i="19"/>
  <c r="C106" i="32"/>
  <c r="M106" i="32"/>
  <c r="I106" i="32"/>
  <c r="D106" i="32"/>
  <c r="N106" i="32"/>
  <c r="G106" i="32"/>
  <c r="H106" i="32"/>
  <c r="P106" i="32"/>
  <c r="J106" i="32"/>
  <c r="F106" i="32"/>
  <c r="O106" i="32"/>
  <c r="B106" i="32"/>
  <c r="L106" i="32"/>
  <c r="K106" i="32"/>
  <c r="Q106" i="32"/>
  <c r="R106" i="32"/>
  <c r="G182" i="32"/>
  <c r="I182" i="32"/>
  <c r="Q182" i="32"/>
  <c r="K182" i="32"/>
  <c r="N182" i="32"/>
  <c r="P182" i="32"/>
  <c r="B182" i="32"/>
  <c r="J182" i="32"/>
  <c r="M182" i="32"/>
  <c r="L182" i="32"/>
  <c r="H182" i="32"/>
  <c r="R182" i="32"/>
  <c r="F182" i="32"/>
  <c r="O182" i="32"/>
  <c r="C182" i="32"/>
  <c r="D182" i="32"/>
  <c r="E77" i="14"/>
  <c r="F77" i="14"/>
  <c r="C77" i="14"/>
  <c r="D77" i="14"/>
  <c r="G77" i="14"/>
  <c r="H77" i="14"/>
  <c r="M94" i="21"/>
  <c r="F94" i="21"/>
  <c r="G94" i="21"/>
  <c r="H94" i="21"/>
  <c r="K94" i="21"/>
  <c r="L94" i="21"/>
  <c r="I94" i="21"/>
  <c r="C94" i="21"/>
  <c r="D94" i="21"/>
  <c r="N94" i="21"/>
  <c r="J94" i="21"/>
  <c r="B94" i="21"/>
  <c r="B21" i="18"/>
  <c r="J21" i="18"/>
  <c r="Q21" i="18"/>
  <c r="D21" i="18"/>
  <c r="O21" i="18"/>
  <c r="P21" i="18"/>
  <c r="H21" i="18"/>
  <c r="N21" i="18"/>
  <c r="F21" i="18"/>
  <c r="R21" i="18"/>
  <c r="K21" i="18"/>
  <c r="G21" i="18"/>
  <c r="I21" i="18"/>
  <c r="M21" i="18"/>
  <c r="L21" i="18"/>
  <c r="C21" i="18"/>
  <c r="L90" i="18"/>
  <c r="K90" i="18"/>
  <c r="M90" i="18"/>
  <c r="R90" i="18"/>
  <c r="C90" i="18"/>
  <c r="F90" i="18"/>
  <c r="I90" i="18"/>
  <c r="J90" i="18"/>
  <c r="P90" i="18"/>
  <c r="D90" i="18"/>
  <c r="Q90" i="18"/>
  <c r="N90" i="18"/>
  <c r="O90" i="18"/>
  <c r="G90" i="18"/>
  <c r="B90" i="18"/>
  <c r="H90" i="18"/>
  <c r="F161" i="26"/>
  <c r="L161" i="26"/>
  <c r="G161" i="26"/>
  <c r="I161" i="26"/>
  <c r="J161" i="26"/>
  <c r="D161" i="26"/>
  <c r="C161" i="26"/>
  <c r="E161" i="26"/>
  <c r="H161" i="26"/>
  <c r="K161" i="26"/>
  <c r="G53" i="26"/>
  <c r="L53" i="26"/>
  <c r="E53" i="26"/>
  <c r="I53" i="26"/>
  <c r="H53" i="26"/>
  <c r="F53" i="26"/>
  <c r="K53" i="26"/>
  <c r="C53" i="26"/>
  <c r="J53" i="26"/>
  <c r="D53" i="26"/>
  <c r="M147" i="32"/>
  <c r="Q147" i="32"/>
  <c r="I147" i="32"/>
  <c r="H147" i="32"/>
  <c r="P147" i="32"/>
  <c r="F147" i="32"/>
  <c r="O147" i="32"/>
  <c r="J147" i="32"/>
  <c r="B147" i="32"/>
  <c r="N147" i="32"/>
  <c r="R147" i="32"/>
  <c r="K147" i="32"/>
  <c r="C147" i="32"/>
  <c r="L147" i="32"/>
  <c r="G147" i="32"/>
  <c r="D147" i="32"/>
  <c r="G112" i="32"/>
  <c r="D112" i="32"/>
  <c r="I112" i="32"/>
  <c r="P112" i="32"/>
  <c r="J112" i="32"/>
  <c r="F112" i="32"/>
  <c r="O112" i="32"/>
  <c r="M112" i="32"/>
  <c r="L112" i="32"/>
  <c r="K112" i="32"/>
  <c r="N112" i="32"/>
  <c r="C112" i="32"/>
  <c r="Q112" i="32"/>
  <c r="R112" i="32"/>
  <c r="H112" i="32"/>
  <c r="B112" i="32"/>
  <c r="N137" i="19"/>
  <c r="K137" i="19"/>
  <c r="M137" i="19"/>
  <c r="G137" i="19"/>
  <c r="D137" i="19"/>
  <c r="H137" i="19"/>
  <c r="L137" i="19"/>
  <c r="P137" i="19"/>
  <c r="J137" i="19"/>
  <c r="I137" i="19"/>
  <c r="B137" i="19"/>
  <c r="O137" i="19"/>
  <c r="C137" i="19"/>
  <c r="R137" i="19"/>
  <c r="F137" i="19"/>
  <c r="Q137" i="19"/>
  <c r="D181" i="20"/>
  <c r="F181" i="20"/>
  <c r="J181" i="20"/>
  <c r="G181" i="20"/>
  <c r="N181" i="20"/>
  <c r="M181" i="20"/>
  <c r="I181" i="20"/>
  <c r="B181" i="20"/>
  <c r="H181" i="20"/>
  <c r="K181" i="20"/>
  <c r="L181" i="20"/>
  <c r="C181" i="20"/>
  <c r="H87" i="22"/>
  <c r="C87" i="22"/>
  <c r="I87" i="22"/>
  <c r="D87" i="22"/>
  <c r="G87" i="22"/>
  <c r="B87" i="22"/>
  <c r="F87" i="22"/>
  <c r="J109" i="17"/>
  <c r="C109" i="17"/>
  <c r="D109" i="17"/>
  <c r="F109" i="17"/>
  <c r="S109" i="17"/>
  <c r="N109" i="17"/>
  <c r="B109" i="17"/>
  <c r="V109" i="17"/>
  <c r="M109" i="17"/>
  <c r="T109" i="17"/>
  <c r="W109" i="17"/>
  <c r="Q109" i="17"/>
  <c r="L109" i="17"/>
  <c r="X109" i="17"/>
  <c r="U109" i="17"/>
  <c r="R109" i="17"/>
  <c r="H109" i="17"/>
  <c r="I109" i="17"/>
  <c r="G109" i="17"/>
  <c r="K109" i="17"/>
  <c r="H123" i="23"/>
  <c r="G123" i="23"/>
  <c r="B123" i="23"/>
  <c r="I123" i="23"/>
  <c r="F123" i="23"/>
  <c r="C123" i="23"/>
  <c r="D123" i="23"/>
  <c r="M158" i="21"/>
  <c r="B158" i="21"/>
  <c r="J158" i="21"/>
  <c r="H158" i="21"/>
  <c r="D158" i="21"/>
  <c r="L158" i="21"/>
  <c r="K158" i="21"/>
  <c r="N158" i="21"/>
  <c r="G158" i="21"/>
  <c r="I158" i="21"/>
  <c r="F158" i="21"/>
  <c r="C158" i="21"/>
  <c r="L65" i="32"/>
  <c r="D65" i="32"/>
  <c r="B65" i="32"/>
  <c r="M65" i="32"/>
  <c r="J65" i="32"/>
  <c r="P65" i="32"/>
  <c r="H65" i="32"/>
  <c r="G65" i="32"/>
  <c r="O65" i="32"/>
  <c r="C65" i="32"/>
  <c r="K65" i="32"/>
  <c r="Q65" i="32"/>
  <c r="F65" i="32"/>
  <c r="I65" i="32"/>
  <c r="N65" i="32"/>
  <c r="R65" i="32"/>
  <c r="C155" i="26"/>
  <c r="D155" i="26"/>
  <c r="E155" i="26"/>
  <c r="G155" i="26"/>
  <c r="L155" i="26"/>
  <c r="J155" i="26"/>
  <c r="F155" i="26"/>
  <c r="K155" i="26"/>
  <c r="H155" i="26"/>
  <c r="I155" i="26"/>
  <c r="H163" i="20"/>
  <c r="G163" i="20"/>
  <c r="L163" i="20"/>
  <c r="N163" i="20"/>
  <c r="M163" i="20"/>
  <c r="J163" i="20"/>
  <c r="F163" i="20"/>
  <c r="I163" i="20"/>
  <c r="B163" i="20"/>
  <c r="D163" i="20"/>
  <c r="C163" i="20"/>
  <c r="K163" i="20"/>
  <c r="D31" i="21"/>
  <c r="L31" i="21"/>
  <c r="M31" i="21"/>
  <c r="G31" i="21"/>
  <c r="K31" i="21"/>
  <c r="J31" i="21"/>
  <c r="B31" i="21"/>
  <c r="C31" i="21"/>
  <c r="F31" i="21"/>
  <c r="N31" i="21"/>
  <c r="I31" i="21"/>
  <c r="H31" i="21"/>
  <c r="N157" i="18"/>
  <c r="Q157" i="18"/>
  <c r="K157" i="18"/>
  <c r="F157" i="18"/>
  <c r="P157" i="18"/>
  <c r="G157" i="18"/>
  <c r="M157" i="18"/>
  <c r="L157" i="18"/>
  <c r="C157" i="18"/>
  <c r="D157" i="18"/>
  <c r="O157" i="18"/>
  <c r="R157" i="18"/>
  <c r="I157" i="18"/>
  <c r="J157" i="18"/>
  <c r="B157" i="18"/>
  <c r="H157" i="18"/>
  <c r="D19" i="23"/>
  <c r="C19" i="23"/>
  <c r="H19" i="23"/>
  <c r="G19" i="23"/>
  <c r="B19" i="23"/>
  <c r="F19" i="23"/>
  <c r="I19" i="23"/>
  <c r="F104" i="14"/>
  <c r="E104" i="14"/>
  <c r="D104" i="14"/>
  <c r="H104" i="14"/>
  <c r="C104" i="14"/>
  <c r="G104" i="14"/>
  <c r="D60" i="14"/>
  <c r="F60" i="14"/>
  <c r="G60" i="14"/>
  <c r="E60" i="14"/>
  <c r="C60" i="14"/>
  <c r="H60" i="14"/>
  <c r="B162" i="17"/>
  <c r="S162" i="17"/>
  <c r="U162" i="17"/>
  <c r="J162" i="17"/>
  <c r="H162" i="17"/>
  <c r="W162" i="17"/>
  <c r="R162" i="17"/>
  <c r="T162" i="17"/>
  <c r="I162" i="17"/>
  <c r="M162" i="17"/>
  <c r="Q162" i="17"/>
  <c r="L162" i="17"/>
  <c r="G162" i="17"/>
  <c r="X162" i="17"/>
  <c r="N162" i="17"/>
  <c r="V162" i="17"/>
  <c r="C162" i="17"/>
  <c r="F162" i="17"/>
  <c r="K162" i="17"/>
  <c r="D162" i="17"/>
  <c r="G138" i="18"/>
  <c r="C138" i="18"/>
  <c r="R138" i="18"/>
  <c r="K138" i="18"/>
  <c r="I138" i="18"/>
  <c r="M138" i="18"/>
  <c r="O138" i="18"/>
  <c r="B138" i="18"/>
  <c r="P138" i="18"/>
  <c r="J138" i="18"/>
  <c r="Q138" i="18"/>
  <c r="L138" i="18"/>
  <c r="N138" i="18"/>
  <c r="H138" i="18"/>
  <c r="D138" i="18"/>
  <c r="F138" i="18"/>
  <c r="E118" i="24"/>
  <c r="C118" i="24"/>
  <c r="G118" i="24"/>
  <c r="D118" i="24"/>
  <c r="F118" i="24"/>
  <c r="N170" i="20"/>
  <c r="M170" i="20"/>
  <c r="L170" i="20"/>
  <c r="G170" i="20"/>
  <c r="F170" i="20"/>
  <c r="J170" i="20"/>
  <c r="C170" i="20"/>
  <c r="K170" i="20"/>
  <c r="B170" i="20"/>
  <c r="H170" i="20"/>
  <c r="D170" i="20"/>
  <c r="I170" i="20"/>
  <c r="M26" i="17"/>
  <c r="V26" i="17"/>
  <c r="F26" i="17"/>
  <c r="U26" i="17"/>
  <c r="B26" i="17"/>
  <c r="N26" i="17"/>
  <c r="G26" i="17"/>
  <c r="J26" i="17"/>
  <c r="C26" i="17"/>
  <c r="Q26" i="17"/>
  <c r="X26" i="17"/>
  <c r="I26" i="17"/>
  <c r="R26" i="17"/>
  <c r="T26" i="17"/>
  <c r="D26" i="17"/>
  <c r="W26" i="17"/>
  <c r="K26" i="17"/>
  <c r="H26" i="17"/>
  <c r="L26" i="17"/>
  <c r="S26" i="17"/>
  <c r="G114" i="14"/>
  <c r="C114" i="14"/>
  <c r="D114" i="14"/>
  <c r="F114" i="14"/>
  <c r="H114" i="14"/>
  <c r="E114" i="14"/>
  <c r="J92" i="19"/>
  <c r="C92" i="19"/>
  <c r="M92" i="19"/>
  <c r="O92" i="19"/>
  <c r="D92" i="19"/>
  <c r="F92" i="19"/>
  <c r="B92" i="19"/>
  <c r="R92" i="19"/>
  <c r="P92" i="19"/>
  <c r="H92" i="19"/>
  <c r="K92" i="19"/>
  <c r="G92" i="19"/>
  <c r="Q92" i="19"/>
  <c r="N92" i="19"/>
  <c r="L92" i="19"/>
  <c r="I92" i="19"/>
  <c r="E120" i="24"/>
  <c r="F120" i="24"/>
  <c r="G120" i="24"/>
  <c r="C120" i="24"/>
  <c r="D120" i="24"/>
  <c r="P135" i="19"/>
  <c r="J135" i="19"/>
  <c r="K135" i="19"/>
  <c r="R135" i="19"/>
  <c r="Q135" i="19"/>
  <c r="I135" i="19"/>
  <c r="C135" i="19"/>
  <c r="B135" i="19"/>
  <c r="N135" i="19"/>
  <c r="G135" i="19"/>
  <c r="O135" i="19"/>
  <c r="L135" i="19"/>
  <c r="M135" i="19"/>
  <c r="F135" i="19"/>
  <c r="H135" i="19"/>
  <c r="D135" i="19"/>
  <c r="D38" i="23"/>
  <c r="H38" i="23"/>
  <c r="B38" i="23"/>
  <c r="F38" i="23"/>
  <c r="C38" i="23"/>
  <c r="I38" i="23"/>
  <c r="G38" i="23"/>
  <c r="D102" i="21"/>
  <c r="B102" i="21"/>
  <c r="I102" i="21"/>
  <c r="N102" i="21"/>
  <c r="L102" i="21"/>
  <c r="K102" i="21"/>
  <c r="C102" i="21"/>
  <c r="H102" i="21"/>
  <c r="F102" i="21"/>
  <c r="M102" i="21"/>
  <c r="G102" i="21"/>
  <c r="J102" i="21"/>
  <c r="P118" i="19"/>
  <c r="B118" i="19"/>
  <c r="H118" i="19"/>
  <c r="R118" i="19"/>
  <c r="L118" i="19"/>
  <c r="M118" i="19"/>
  <c r="C118" i="19"/>
  <c r="O118" i="19"/>
  <c r="D118" i="19"/>
  <c r="F118" i="19"/>
  <c r="I118" i="19"/>
  <c r="G118" i="19"/>
  <c r="Q118" i="19"/>
  <c r="N118" i="19"/>
  <c r="J118" i="19"/>
  <c r="K118" i="19"/>
  <c r="H100" i="21"/>
  <c r="F100" i="21"/>
  <c r="M100" i="21"/>
  <c r="G100" i="21"/>
  <c r="C100" i="21"/>
  <c r="I100" i="21"/>
  <c r="L100" i="21"/>
  <c r="J100" i="21"/>
  <c r="N100" i="21"/>
  <c r="B100" i="21"/>
  <c r="K100" i="21"/>
  <c r="D100" i="21"/>
  <c r="C89" i="23"/>
  <c r="F89" i="23"/>
  <c r="H89" i="23"/>
  <c r="D89" i="23"/>
  <c r="I89" i="23"/>
  <c r="G89" i="23"/>
  <c r="B89" i="23"/>
  <c r="L77" i="32"/>
  <c r="D77" i="32"/>
  <c r="H77" i="32"/>
  <c r="B77" i="32"/>
  <c r="R77" i="32"/>
  <c r="P77" i="32"/>
  <c r="I77" i="32"/>
  <c r="G77" i="32"/>
  <c r="M77" i="32"/>
  <c r="F77" i="32"/>
  <c r="J77" i="32"/>
  <c r="K77" i="32"/>
  <c r="C77" i="32"/>
  <c r="O77" i="32"/>
  <c r="Q77" i="32"/>
  <c r="N77" i="32"/>
  <c r="E20" i="14"/>
  <c r="C20" i="14"/>
  <c r="F20" i="14"/>
  <c r="G20" i="14"/>
  <c r="D20" i="14"/>
  <c r="H20" i="14"/>
  <c r="G97" i="21"/>
  <c r="D97" i="21"/>
  <c r="M97" i="21"/>
  <c r="H97" i="21"/>
  <c r="I97" i="21"/>
  <c r="J97" i="21"/>
  <c r="F97" i="21"/>
  <c r="B97" i="21"/>
  <c r="N97" i="21"/>
  <c r="C97" i="21"/>
  <c r="K97" i="21"/>
  <c r="L97" i="21"/>
  <c r="F152" i="14"/>
  <c r="H152" i="14"/>
  <c r="G152" i="14"/>
  <c r="D152" i="14"/>
  <c r="E152" i="14"/>
  <c r="C152" i="14"/>
  <c r="D158" i="14"/>
  <c r="G158" i="14"/>
  <c r="C158" i="14"/>
  <c r="E158" i="14"/>
  <c r="F158" i="14"/>
  <c r="H158" i="14"/>
  <c r="L139" i="17"/>
  <c r="V139" i="17"/>
  <c r="D139" i="17"/>
  <c r="X139" i="17"/>
  <c r="B139" i="17"/>
  <c r="M139" i="17"/>
  <c r="F139" i="17"/>
  <c r="I139" i="17"/>
  <c r="K139" i="17"/>
  <c r="C139" i="17"/>
  <c r="W139" i="17"/>
  <c r="J139" i="17"/>
  <c r="Q139" i="17"/>
  <c r="S139" i="17"/>
  <c r="N139" i="17"/>
  <c r="T139" i="17"/>
  <c r="R139" i="17"/>
  <c r="U139" i="17"/>
  <c r="G139" i="17"/>
  <c r="H139" i="17"/>
  <c r="G133" i="14"/>
  <c r="D133" i="14"/>
  <c r="H133" i="14"/>
  <c r="E133" i="14"/>
  <c r="C133" i="14"/>
  <c r="F133" i="14"/>
  <c r="K76" i="20"/>
  <c r="D76" i="20"/>
  <c r="B76" i="20"/>
  <c r="N76" i="20"/>
  <c r="M76" i="20"/>
  <c r="G76" i="20"/>
  <c r="H76" i="20"/>
  <c r="C76" i="20"/>
  <c r="J76" i="20"/>
  <c r="L76" i="20"/>
  <c r="F76" i="20"/>
  <c r="I76" i="20"/>
  <c r="L76" i="19"/>
  <c r="J76" i="19"/>
  <c r="F76" i="19"/>
  <c r="M76" i="19"/>
  <c r="Q76" i="19"/>
  <c r="O76" i="19"/>
  <c r="R76" i="19"/>
  <c r="G76" i="19"/>
  <c r="P76" i="19"/>
  <c r="D76" i="19"/>
  <c r="N76" i="19"/>
  <c r="K76" i="19"/>
  <c r="I76" i="19"/>
  <c r="B76" i="19"/>
  <c r="H76" i="19"/>
  <c r="C76" i="19"/>
  <c r="B173" i="17"/>
  <c r="I173" i="17"/>
  <c r="W173" i="17"/>
  <c r="T173" i="17"/>
  <c r="X173" i="17"/>
  <c r="S173" i="17"/>
  <c r="M173" i="17"/>
  <c r="U173" i="17"/>
  <c r="D173" i="17"/>
  <c r="H173" i="17"/>
  <c r="L173" i="17"/>
  <c r="C173" i="17"/>
  <c r="J173" i="17"/>
  <c r="Q173" i="17"/>
  <c r="G173" i="17"/>
  <c r="F173" i="17"/>
  <c r="K173" i="17"/>
  <c r="N173" i="17"/>
  <c r="V173" i="17"/>
  <c r="R173" i="17"/>
  <c r="F117" i="23"/>
  <c r="H117" i="23"/>
  <c r="I117" i="23"/>
  <c r="B117" i="23"/>
  <c r="D117" i="23"/>
  <c r="G117" i="23"/>
  <c r="C117" i="23"/>
  <c r="L59" i="21"/>
  <c r="H59" i="21"/>
  <c r="N59" i="21"/>
  <c r="B59" i="21"/>
  <c r="F59" i="21"/>
  <c r="I59" i="21"/>
  <c r="D59" i="21"/>
  <c r="G59" i="21"/>
  <c r="K59" i="21"/>
  <c r="M59" i="21"/>
  <c r="C59" i="21"/>
  <c r="J59" i="21"/>
  <c r="E85" i="14"/>
  <c r="G85" i="14"/>
  <c r="F85" i="14"/>
  <c r="C85" i="14"/>
  <c r="H85" i="14"/>
  <c r="D85" i="14"/>
  <c r="X187" i="17"/>
  <c r="B187" i="17"/>
  <c r="V187" i="17"/>
  <c r="F187" i="17"/>
  <c r="S187" i="17"/>
  <c r="G187" i="17"/>
  <c r="K187" i="17"/>
  <c r="M187" i="17"/>
  <c r="J187" i="17"/>
  <c r="T187" i="17"/>
  <c r="W187" i="17"/>
  <c r="C187" i="17"/>
  <c r="R187" i="17"/>
  <c r="L187" i="17"/>
  <c r="I187" i="17"/>
  <c r="D187" i="17"/>
  <c r="Q187" i="17"/>
  <c r="U187" i="17"/>
  <c r="N187" i="17"/>
  <c r="H187" i="17"/>
  <c r="B104" i="18"/>
  <c r="F104" i="18"/>
  <c r="H104" i="18"/>
  <c r="N104" i="18"/>
  <c r="I104" i="18"/>
  <c r="Q104" i="18"/>
  <c r="D104" i="18"/>
  <c r="C104" i="18"/>
  <c r="J104" i="18"/>
  <c r="R104" i="18"/>
  <c r="K104" i="18"/>
  <c r="M104" i="18"/>
  <c r="G104" i="18"/>
  <c r="O104" i="18"/>
  <c r="L104" i="18"/>
  <c r="P104" i="18"/>
  <c r="G124" i="22"/>
  <c r="D124" i="22"/>
  <c r="F124" i="22"/>
  <c r="B124" i="22"/>
  <c r="I124" i="22"/>
  <c r="H124" i="22"/>
  <c r="C124" i="22"/>
  <c r="C144" i="20"/>
  <c r="M144" i="20"/>
  <c r="K144" i="20"/>
  <c r="L144" i="20"/>
  <c r="I144" i="20"/>
  <c r="G144" i="20"/>
  <c r="N144" i="20"/>
  <c r="J144" i="20"/>
  <c r="B144" i="20"/>
  <c r="D144" i="20"/>
  <c r="H144" i="20"/>
  <c r="F144" i="20"/>
  <c r="H118" i="14"/>
  <c r="F118" i="14"/>
  <c r="G118" i="14"/>
  <c r="D118" i="14"/>
  <c r="C118" i="14"/>
  <c r="E118" i="14"/>
  <c r="B166" i="22"/>
  <c r="I166" i="22"/>
  <c r="G166" i="22"/>
  <c r="H166" i="22"/>
  <c r="D166" i="22"/>
  <c r="F166" i="22"/>
  <c r="C166" i="22"/>
  <c r="C160" i="26"/>
  <c r="H160" i="26"/>
  <c r="J160" i="26"/>
  <c r="E160" i="26"/>
  <c r="K160" i="26"/>
  <c r="G160" i="26"/>
  <c r="I160" i="26"/>
  <c r="D160" i="26"/>
  <c r="L160" i="26"/>
  <c r="F160" i="26"/>
  <c r="C127" i="24"/>
  <c r="D127" i="24"/>
  <c r="F127" i="24"/>
  <c r="E127" i="24"/>
  <c r="G127" i="24"/>
  <c r="J20" i="17"/>
  <c r="F20" i="17"/>
  <c r="G20" i="17"/>
  <c r="N20" i="17"/>
  <c r="I20" i="17"/>
  <c r="L20" i="17"/>
  <c r="U20" i="17"/>
  <c r="C20" i="17"/>
  <c r="R20" i="17"/>
  <c r="T20" i="17"/>
  <c r="D20" i="17"/>
  <c r="V20" i="17"/>
  <c r="W20" i="17"/>
  <c r="K20" i="17"/>
  <c r="H20" i="17"/>
  <c r="B20" i="17"/>
  <c r="M20" i="17"/>
  <c r="X20" i="17"/>
  <c r="Q20" i="17"/>
  <c r="S20" i="17"/>
  <c r="D148" i="26"/>
  <c r="E148" i="26"/>
  <c r="F148" i="26"/>
  <c r="J148" i="26"/>
  <c r="I148" i="26"/>
  <c r="H148" i="26"/>
  <c r="C148" i="26"/>
  <c r="K148" i="26"/>
  <c r="L148" i="26"/>
  <c r="G148" i="26"/>
  <c r="C16" i="21"/>
  <c r="H16" i="21"/>
  <c r="G16" i="21"/>
  <c r="L16" i="21"/>
  <c r="D16" i="21"/>
  <c r="I16" i="21"/>
  <c r="N16" i="21"/>
  <c r="M16" i="21"/>
  <c r="K16" i="21"/>
  <c r="B16" i="21"/>
  <c r="F16" i="21"/>
  <c r="J16" i="21"/>
  <c r="L176" i="21"/>
  <c r="I176" i="21"/>
  <c r="H176" i="21"/>
  <c r="G176" i="21"/>
  <c r="C176" i="21"/>
  <c r="K176" i="21"/>
  <c r="J176" i="21"/>
  <c r="N176" i="21"/>
  <c r="M176" i="21"/>
  <c r="D176" i="21"/>
  <c r="F176" i="21"/>
  <c r="B176" i="21"/>
  <c r="G44" i="24"/>
  <c r="E44" i="24"/>
  <c r="C44" i="24"/>
  <c r="D44" i="24"/>
  <c r="F44" i="24"/>
  <c r="L124" i="19"/>
  <c r="F124" i="19"/>
  <c r="N124" i="19"/>
  <c r="B124" i="19"/>
  <c r="Q124" i="19"/>
  <c r="M124" i="19"/>
  <c r="D124" i="19"/>
  <c r="G124" i="19"/>
  <c r="K124" i="19"/>
  <c r="J124" i="19"/>
  <c r="I124" i="19"/>
  <c r="H124" i="19"/>
  <c r="P124" i="19"/>
  <c r="C124" i="19"/>
  <c r="O124" i="19"/>
  <c r="R124" i="19"/>
  <c r="C101" i="17"/>
  <c r="L101" i="17"/>
  <c r="D101" i="17"/>
  <c r="J101" i="17"/>
  <c r="F101" i="17"/>
  <c r="R101" i="17"/>
  <c r="W101" i="17"/>
  <c r="N101" i="17"/>
  <c r="Q101" i="17"/>
  <c r="S101" i="17"/>
  <c r="V101" i="17"/>
  <c r="X101" i="17"/>
  <c r="K101" i="17"/>
  <c r="I101" i="17"/>
  <c r="M101" i="17"/>
  <c r="T101" i="17"/>
  <c r="H101" i="17"/>
  <c r="U101" i="17"/>
  <c r="G101" i="17"/>
  <c r="B101" i="17"/>
  <c r="D120" i="20"/>
  <c r="G120" i="20"/>
  <c r="K120" i="20"/>
  <c r="C120" i="20"/>
  <c r="H120" i="20"/>
  <c r="J120" i="20"/>
  <c r="I120" i="20"/>
  <c r="B120" i="20"/>
  <c r="F120" i="20"/>
  <c r="M120" i="20"/>
  <c r="N120" i="20"/>
  <c r="L120" i="20"/>
  <c r="G137" i="26"/>
  <c r="E137" i="26"/>
  <c r="L137" i="26"/>
  <c r="C137" i="26"/>
  <c r="I137" i="26"/>
  <c r="F137" i="26"/>
  <c r="H137" i="26"/>
  <c r="K137" i="26"/>
  <c r="D137" i="26"/>
  <c r="J137" i="26"/>
  <c r="E80" i="24"/>
  <c r="C80" i="24"/>
  <c r="G80" i="24"/>
  <c r="D80" i="24"/>
  <c r="F80" i="24"/>
  <c r="F81" i="22"/>
  <c r="H81" i="22"/>
  <c r="G81" i="22"/>
  <c r="C81" i="22"/>
  <c r="D81" i="22"/>
  <c r="I81" i="22"/>
  <c r="B81" i="22"/>
  <c r="B96" i="19"/>
  <c r="H96" i="19"/>
  <c r="I96" i="19"/>
  <c r="J96" i="19"/>
  <c r="M96" i="19"/>
  <c r="P96" i="19"/>
  <c r="F96" i="19"/>
  <c r="N96" i="19"/>
  <c r="D96" i="19"/>
  <c r="G96" i="19"/>
  <c r="Q96" i="19"/>
  <c r="K96" i="19"/>
  <c r="C96" i="19"/>
  <c r="R96" i="19"/>
  <c r="O96" i="19"/>
  <c r="L96" i="19"/>
  <c r="K160" i="18"/>
  <c r="I160" i="18"/>
  <c r="J160" i="18"/>
  <c r="C160" i="18"/>
  <c r="R160" i="18"/>
  <c r="P160" i="18"/>
  <c r="F160" i="18"/>
  <c r="N160" i="18"/>
  <c r="B160" i="18"/>
  <c r="L160" i="18"/>
  <c r="Q160" i="18"/>
  <c r="O160" i="18"/>
  <c r="H160" i="18"/>
  <c r="D160" i="18"/>
  <c r="M160" i="18"/>
  <c r="G160" i="18"/>
  <c r="R101" i="32"/>
  <c r="H101" i="32"/>
  <c r="Q101" i="32"/>
  <c r="M101" i="32"/>
  <c r="J101" i="32"/>
  <c r="D101" i="32"/>
  <c r="O101" i="32"/>
  <c r="C101" i="32"/>
  <c r="N101" i="32"/>
  <c r="F101" i="32"/>
  <c r="B101" i="32"/>
  <c r="I101" i="32"/>
  <c r="G101" i="32"/>
  <c r="L101" i="32"/>
  <c r="K101" i="32"/>
  <c r="P101" i="32"/>
  <c r="B114" i="32"/>
  <c r="G114" i="32"/>
  <c r="M114" i="32"/>
  <c r="D114" i="32"/>
  <c r="Q114" i="32"/>
  <c r="I114" i="32"/>
  <c r="P114" i="32"/>
  <c r="J114" i="32"/>
  <c r="O114" i="32"/>
  <c r="N114" i="32"/>
  <c r="F114" i="32"/>
  <c r="R114" i="32"/>
  <c r="K114" i="32"/>
  <c r="L114" i="32"/>
  <c r="H114" i="32"/>
  <c r="C114" i="32"/>
  <c r="N33" i="18"/>
  <c r="Q33" i="18"/>
  <c r="F33" i="18"/>
  <c r="C33" i="18"/>
  <c r="R33" i="18"/>
  <c r="J33" i="18"/>
  <c r="I33" i="18"/>
  <c r="P33" i="18"/>
  <c r="D33" i="18"/>
  <c r="M33" i="18"/>
  <c r="K33" i="18"/>
  <c r="H33" i="18"/>
  <c r="B33" i="18"/>
  <c r="L33" i="18"/>
  <c r="G33" i="18"/>
  <c r="O33" i="18"/>
  <c r="B161" i="18"/>
  <c r="H161" i="18"/>
  <c r="C161" i="18"/>
  <c r="D161" i="18"/>
  <c r="N161" i="18"/>
  <c r="L161" i="18"/>
  <c r="Q161" i="18"/>
  <c r="G161" i="18"/>
  <c r="P161" i="18"/>
  <c r="J161" i="18"/>
  <c r="I161" i="18"/>
  <c r="R161" i="18"/>
  <c r="M161" i="18"/>
  <c r="K161" i="18"/>
  <c r="F161" i="18"/>
  <c r="O161" i="18"/>
  <c r="H21" i="23"/>
  <c r="F21" i="23"/>
  <c r="C21" i="23"/>
  <c r="I21" i="23"/>
  <c r="B21" i="23"/>
  <c r="D21" i="23"/>
  <c r="G21" i="23"/>
  <c r="C38" i="20"/>
  <c r="H38" i="20"/>
  <c r="D38" i="20"/>
  <c r="B38" i="20"/>
  <c r="K38" i="20"/>
  <c r="J38" i="20"/>
  <c r="N38" i="20"/>
  <c r="M38" i="20"/>
  <c r="I38" i="20"/>
  <c r="F38" i="20"/>
  <c r="L38" i="20"/>
  <c r="G38" i="20"/>
  <c r="G115" i="19"/>
  <c r="O115" i="19"/>
  <c r="R115" i="19"/>
  <c r="M115" i="19"/>
  <c r="C115" i="19"/>
  <c r="Q115" i="19"/>
  <c r="I115" i="19"/>
  <c r="P115" i="19"/>
  <c r="J115" i="19"/>
  <c r="D115" i="19"/>
  <c r="F115" i="19"/>
  <c r="K115" i="19"/>
  <c r="N115" i="19"/>
  <c r="H115" i="19"/>
  <c r="B115" i="19"/>
  <c r="L115" i="19"/>
  <c r="H15" i="32"/>
  <c r="L15" i="32"/>
  <c r="I15" i="32"/>
  <c r="K15" i="32"/>
  <c r="F15" i="32"/>
  <c r="J15" i="32"/>
  <c r="C15" i="32"/>
  <c r="O15" i="32"/>
  <c r="G15" i="32"/>
  <c r="P15" i="32"/>
  <c r="D15" i="32"/>
  <c r="N15" i="32"/>
  <c r="R15" i="32"/>
  <c r="M15" i="32"/>
  <c r="B15" i="32"/>
  <c r="Q15" i="32"/>
  <c r="H189" i="22"/>
  <c r="F189" i="22"/>
  <c r="D189" i="22"/>
  <c r="I189" i="22"/>
  <c r="B189" i="22"/>
  <c r="C189" i="22"/>
  <c r="G189" i="22"/>
  <c r="H114" i="22"/>
  <c r="G114" i="22"/>
  <c r="B114" i="22"/>
  <c r="C114" i="22"/>
  <c r="I114" i="22"/>
  <c r="D114" i="22"/>
  <c r="F114" i="22"/>
  <c r="F111" i="20"/>
  <c r="N111" i="20"/>
  <c r="I111" i="20"/>
  <c r="J111" i="20"/>
  <c r="G111" i="20"/>
  <c r="L111" i="20"/>
  <c r="H111" i="20"/>
  <c r="B111" i="20"/>
  <c r="K111" i="20"/>
  <c r="M111" i="20"/>
  <c r="D111" i="20"/>
  <c r="C111" i="20"/>
  <c r="H132" i="22"/>
  <c r="B132" i="22"/>
  <c r="F132" i="22"/>
  <c r="G132" i="22"/>
  <c r="C132" i="22"/>
  <c r="D132" i="22"/>
  <c r="I132" i="22"/>
  <c r="G103" i="24"/>
  <c r="D103" i="24"/>
  <c r="E103" i="24"/>
  <c r="C103" i="24"/>
  <c r="F103" i="24"/>
  <c r="L51" i="26"/>
  <c r="J51" i="26"/>
  <c r="C51" i="26"/>
  <c r="E51" i="26"/>
  <c r="F51" i="26"/>
  <c r="H51" i="26"/>
  <c r="G51" i="26"/>
  <c r="K51" i="26"/>
  <c r="D51" i="26"/>
  <c r="I51" i="26"/>
  <c r="F129" i="22"/>
  <c r="B129" i="22"/>
  <c r="D129" i="22"/>
  <c r="I129" i="22"/>
  <c r="C129" i="22"/>
  <c r="H129" i="22"/>
  <c r="G129" i="22"/>
  <c r="B166" i="23"/>
  <c r="D166" i="23"/>
  <c r="C166" i="23"/>
  <c r="G166" i="23"/>
  <c r="H166" i="23"/>
  <c r="F166" i="23"/>
  <c r="I166" i="23"/>
  <c r="L89" i="19"/>
  <c r="O89" i="19"/>
  <c r="R89" i="19"/>
  <c r="B89" i="19"/>
  <c r="C89" i="19"/>
  <c r="D89" i="19"/>
  <c r="K89" i="19"/>
  <c r="F89" i="19"/>
  <c r="G89" i="19"/>
  <c r="J89" i="19"/>
  <c r="N89" i="19"/>
  <c r="I89" i="19"/>
  <c r="M89" i="19"/>
  <c r="Q89" i="19"/>
  <c r="P89" i="19"/>
  <c r="H89" i="19"/>
  <c r="D118" i="17"/>
  <c r="X118" i="17"/>
  <c r="G118" i="17"/>
  <c r="W118" i="17"/>
  <c r="N118" i="17"/>
  <c r="B118" i="17"/>
  <c r="M118" i="17"/>
  <c r="F118" i="17"/>
  <c r="V118" i="17"/>
  <c r="H118" i="17"/>
  <c r="K118" i="17"/>
  <c r="L118" i="17"/>
  <c r="S118" i="17"/>
  <c r="R118" i="17"/>
  <c r="C118" i="17"/>
  <c r="J118" i="17"/>
  <c r="U118" i="17"/>
  <c r="T118" i="17"/>
  <c r="Q118" i="17"/>
  <c r="I118" i="17"/>
  <c r="C78" i="21"/>
  <c r="G78" i="21"/>
  <c r="H78" i="21"/>
  <c r="D78" i="21"/>
  <c r="L78" i="21"/>
  <c r="I78" i="21"/>
  <c r="N78" i="21"/>
  <c r="M78" i="21"/>
  <c r="F78" i="21"/>
  <c r="J78" i="21"/>
  <c r="K78" i="21"/>
  <c r="B78" i="21"/>
  <c r="C49" i="23"/>
  <c r="F49" i="23"/>
  <c r="D49" i="23"/>
  <c r="G49" i="23"/>
  <c r="H49" i="23"/>
  <c r="I49" i="23"/>
  <c r="B49" i="23"/>
  <c r="G154" i="22"/>
  <c r="F154" i="22"/>
  <c r="D154" i="22"/>
  <c r="I154" i="22"/>
  <c r="C154" i="22"/>
  <c r="B154" i="22"/>
  <c r="H154" i="22"/>
  <c r="G38" i="32"/>
  <c r="D38" i="32"/>
  <c r="F38" i="32"/>
  <c r="M38" i="32"/>
  <c r="J38" i="32"/>
  <c r="C38" i="32"/>
  <c r="Q38" i="32"/>
  <c r="R38" i="32"/>
  <c r="P38" i="32"/>
  <c r="L38" i="32"/>
  <c r="H38" i="32"/>
  <c r="K38" i="32"/>
  <c r="I38" i="32"/>
  <c r="O38" i="32"/>
  <c r="N38" i="32"/>
  <c r="B38" i="32"/>
  <c r="X172" i="17"/>
  <c r="L172" i="17"/>
  <c r="W172" i="17"/>
  <c r="K172" i="17"/>
  <c r="B172" i="17"/>
  <c r="G172" i="17"/>
  <c r="Q172" i="17"/>
  <c r="M172" i="17"/>
  <c r="H172" i="17"/>
  <c r="R172" i="17"/>
  <c r="V172" i="17"/>
  <c r="C172" i="17"/>
  <c r="D172" i="17"/>
  <c r="T172" i="17"/>
  <c r="N172" i="17"/>
  <c r="S172" i="17"/>
  <c r="J172" i="17"/>
  <c r="F172" i="17"/>
  <c r="U172" i="17"/>
  <c r="I172" i="17"/>
  <c r="D20" i="23"/>
  <c r="G20" i="23"/>
  <c r="H20" i="23"/>
  <c r="B20" i="23"/>
  <c r="I20" i="23"/>
  <c r="F20" i="23"/>
  <c r="C20" i="23"/>
  <c r="B188" i="23"/>
  <c r="H188" i="23"/>
  <c r="C188" i="23"/>
  <c r="I188" i="23"/>
  <c r="F188" i="23"/>
  <c r="G188" i="23"/>
  <c r="D188" i="23"/>
  <c r="H74" i="14"/>
  <c r="D74" i="14"/>
  <c r="C74" i="14"/>
  <c r="G74" i="14"/>
  <c r="F74" i="14"/>
  <c r="E74" i="14"/>
  <c r="V83" i="17"/>
  <c r="C83" i="17"/>
  <c r="H83" i="17"/>
  <c r="D83" i="17"/>
  <c r="F83" i="17"/>
  <c r="X83" i="17"/>
  <c r="W83" i="17"/>
  <c r="Q83" i="17"/>
  <c r="I83" i="17"/>
  <c r="J83" i="17"/>
  <c r="T83" i="17"/>
  <c r="M83" i="17"/>
  <c r="K83" i="17"/>
  <c r="U83" i="17"/>
  <c r="R83" i="17"/>
  <c r="G83" i="17"/>
  <c r="N83" i="17"/>
  <c r="S83" i="17"/>
  <c r="B83" i="17"/>
  <c r="L83" i="17"/>
  <c r="K58" i="32"/>
  <c r="P58" i="32"/>
  <c r="M58" i="32"/>
  <c r="C58" i="32"/>
  <c r="Q58" i="32"/>
  <c r="D58" i="32"/>
  <c r="L58" i="32"/>
  <c r="O58" i="32"/>
  <c r="N58" i="32"/>
  <c r="I58" i="32"/>
  <c r="R58" i="32"/>
  <c r="F58" i="32"/>
  <c r="J58" i="32"/>
  <c r="B58" i="32"/>
  <c r="G58" i="32"/>
  <c r="H58" i="32"/>
  <c r="P171" i="18"/>
  <c r="L171" i="18"/>
  <c r="G171" i="18"/>
  <c r="Q171" i="18"/>
  <c r="N171" i="18"/>
  <c r="R171" i="18"/>
  <c r="J171" i="18"/>
  <c r="F171" i="18"/>
  <c r="D171" i="18"/>
  <c r="M171" i="18"/>
  <c r="H171" i="18"/>
  <c r="C171" i="18"/>
  <c r="K171" i="18"/>
  <c r="I171" i="18"/>
  <c r="B171" i="18"/>
  <c r="O171" i="18"/>
  <c r="K182" i="20"/>
  <c r="N182" i="20"/>
  <c r="I182" i="20"/>
  <c r="B182" i="20"/>
  <c r="D182" i="20"/>
  <c r="J182" i="20"/>
  <c r="L182" i="20"/>
  <c r="C182" i="20"/>
  <c r="G182" i="20"/>
  <c r="M182" i="20"/>
  <c r="F182" i="20"/>
  <c r="H182" i="20"/>
  <c r="H95" i="23"/>
  <c r="F95" i="23"/>
  <c r="D95" i="23"/>
  <c r="G95" i="23"/>
  <c r="B95" i="23"/>
  <c r="I95" i="23"/>
  <c r="C95" i="23"/>
  <c r="R153" i="19"/>
  <c r="C153" i="19"/>
  <c r="P153" i="19"/>
  <c r="L153" i="19"/>
  <c r="J153" i="19"/>
  <c r="D153" i="19"/>
  <c r="B153" i="19"/>
  <c r="Q153" i="19"/>
  <c r="M153" i="19"/>
  <c r="G153" i="19"/>
  <c r="K153" i="19"/>
  <c r="I153" i="19"/>
  <c r="H153" i="19"/>
  <c r="N153" i="19"/>
  <c r="O153" i="19"/>
  <c r="F153" i="19"/>
  <c r="D26" i="18"/>
  <c r="R26" i="18"/>
  <c r="N26" i="18"/>
  <c r="F26" i="18"/>
  <c r="P26" i="18"/>
  <c r="Q26" i="18"/>
  <c r="K26" i="18"/>
  <c r="I26" i="18"/>
  <c r="C26" i="18"/>
  <c r="M26" i="18"/>
  <c r="L26" i="18"/>
  <c r="H26" i="18"/>
  <c r="O26" i="18"/>
  <c r="J26" i="18"/>
  <c r="B26" i="18"/>
  <c r="G26" i="18"/>
  <c r="C108" i="22"/>
  <c r="H108" i="22"/>
  <c r="F108" i="22"/>
  <c r="G108" i="22"/>
  <c r="I108" i="22"/>
  <c r="B108" i="22"/>
  <c r="D108" i="22"/>
  <c r="F19" i="19"/>
  <c r="G19" i="19"/>
  <c r="K19" i="19"/>
  <c r="B19" i="19"/>
  <c r="I19" i="19"/>
  <c r="P19" i="19"/>
  <c r="N19" i="19"/>
  <c r="C19" i="19"/>
  <c r="L19" i="19"/>
  <c r="J19" i="19"/>
  <c r="R19" i="19"/>
  <c r="O19" i="19"/>
  <c r="D19" i="19"/>
  <c r="H19" i="19"/>
  <c r="Q19" i="19"/>
  <c r="M19" i="19"/>
  <c r="C120" i="14"/>
  <c r="E120" i="14"/>
  <c r="F120" i="14"/>
  <c r="H120" i="14"/>
  <c r="D120" i="14"/>
  <c r="G120" i="14"/>
  <c r="K180" i="20"/>
  <c r="H180" i="20"/>
  <c r="G180" i="20"/>
  <c r="I180" i="20"/>
  <c r="C180" i="20"/>
  <c r="B180" i="20"/>
  <c r="J180" i="20"/>
  <c r="L180" i="20"/>
  <c r="D180" i="20"/>
  <c r="N180" i="20"/>
  <c r="M180" i="20"/>
  <c r="F180" i="20"/>
  <c r="Q188" i="18"/>
  <c r="P188" i="18"/>
  <c r="F188" i="18"/>
  <c r="D188" i="18"/>
  <c r="N188" i="18"/>
  <c r="R188" i="18"/>
  <c r="O188" i="18"/>
  <c r="J188" i="18"/>
  <c r="M188" i="18"/>
  <c r="I188" i="18"/>
  <c r="G188" i="18"/>
  <c r="C188" i="18"/>
  <c r="L188" i="18"/>
  <c r="H188" i="18"/>
  <c r="K188" i="18"/>
  <c r="B188" i="18"/>
  <c r="D122" i="21"/>
  <c r="G122" i="21"/>
  <c r="N122" i="21"/>
  <c r="F122" i="21"/>
  <c r="K122" i="21"/>
  <c r="B122" i="21"/>
  <c r="C122" i="21"/>
  <c r="L122" i="21"/>
  <c r="M122" i="21"/>
  <c r="J122" i="21"/>
  <c r="I122" i="21"/>
  <c r="H122" i="21"/>
  <c r="C38" i="19"/>
  <c r="M38" i="19"/>
  <c r="H38" i="19"/>
  <c r="K38" i="19"/>
  <c r="I38" i="19"/>
  <c r="F38" i="19"/>
  <c r="O38" i="19"/>
  <c r="G38" i="19"/>
  <c r="N38" i="19"/>
  <c r="J38" i="19"/>
  <c r="B38" i="19"/>
  <c r="R38" i="19"/>
  <c r="Q38" i="19"/>
  <c r="L38" i="19"/>
  <c r="P38" i="19"/>
  <c r="D38" i="19"/>
  <c r="Q56" i="32"/>
  <c r="O56" i="32"/>
  <c r="R56" i="32"/>
  <c r="G56" i="32"/>
  <c r="P56" i="32"/>
  <c r="M56" i="32"/>
  <c r="D56" i="32"/>
  <c r="H56" i="32"/>
  <c r="N56" i="32"/>
  <c r="L56" i="32"/>
  <c r="C56" i="32"/>
  <c r="F56" i="32"/>
  <c r="I56" i="32"/>
  <c r="B56" i="32"/>
  <c r="K56" i="32"/>
  <c r="J56" i="32"/>
  <c r="H97" i="23"/>
  <c r="G97" i="23"/>
  <c r="I97" i="23"/>
  <c r="C97" i="23"/>
  <c r="D97" i="23"/>
  <c r="B97" i="23"/>
  <c r="F97" i="23"/>
  <c r="P35" i="32"/>
  <c r="Q35" i="32"/>
  <c r="B35" i="32"/>
  <c r="I35" i="32"/>
  <c r="F35" i="32"/>
  <c r="L35" i="32"/>
  <c r="C35" i="32"/>
  <c r="O35" i="32"/>
  <c r="N35" i="32"/>
  <c r="D35" i="32"/>
  <c r="J35" i="32"/>
  <c r="K35" i="32"/>
  <c r="R35" i="32"/>
  <c r="H35" i="32"/>
  <c r="G35" i="32"/>
  <c r="M35" i="32"/>
  <c r="L78" i="18"/>
  <c r="H78" i="18"/>
  <c r="P78" i="18"/>
  <c r="B78" i="18"/>
  <c r="O78" i="18"/>
  <c r="C78" i="18"/>
  <c r="F78" i="18"/>
  <c r="N78" i="18"/>
  <c r="M78" i="18"/>
  <c r="Q78" i="18"/>
  <c r="I78" i="18"/>
  <c r="D78" i="18"/>
  <c r="J78" i="18"/>
  <c r="K78" i="18"/>
  <c r="R78" i="18"/>
  <c r="G78" i="18"/>
  <c r="I103" i="23"/>
  <c r="F103" i="23"/>
  <c r="C103" i="23"/>
  <c r="H103" i="23"/>
  <c r="D103" i="23"/>
  <c r="B103" i="23"/>
  <c r="G103" i="23"/>
  <c r="H34" i="26"/>
  <c r="I34" i="26"/>
  <c r="E34" i="26"/>
  <c r="K34" i="26"/>
  <c r="G34" i="26"/>
  <c r="F34" i="26"/>
  <c r="L34" i="26"/>
  <c r="D34" i="26"/>
  <c r="C34" i="26"/>
  <c r="J34" i="26"/>
  <c r="D116" i="26"/>
  <c r="L116" i="26"/>
  <c r="I116" i="26"/>
  <c r="F116" i="26"/>
  <c r="C116" i="26"/>
  <c r="J116" i="26"/>
  <c r="H116" i="26"/>
  <c r="K116" i="26"/>
  <c r="E116" i="26"/>
  <c r="G116" i="26"/>
  <c r="E71" i="26"/>
  <c r="K71" i="26"/>
  <c r="H71" i="26"/>
  <c r="L71" i="26"/>
  <c r="C71" i="26"/>
  <c r="G71" i="26"/>
  <c r="I71" i="26"/>
  <c r="J71" i="26"/>
  <c r="D71" i="26"/>
  <c r="F71" i="26"/>
  <c r="B47" i="21"/>
  <c r="F47" i="21"/>
  <c r="H47" i="21"/>
  <c r="D47" i="21"/>
  <c r="K47" i="21"/>
  <c r="G47" i="21"/>
  <c r="C47" i="21"/>
  <c r="N47" i="21"/>
  <c r="I47" i="21"/>
  <c r="M47" i="21"/>
  <c r="J47" i="21"/>
  <c r="L47" i="21"/>
  <c r="C143" i="24"/>
  <c r="D143" i="24"/>
  <c r="G143" i="24"/>
  <c r="F143" i="24"/>
  <c r="E143" i="24"/>
  <c r="M60" i="20"/>
  <c r="B60" i="20"/>
  <c r="K60" i="20"/>
  <c r="G60" i="20"/>
  <c r="L60" i="20"/>
  <c r="C60" i="20"/>
  <c r="J60" i="20"/>
  <c r="D60" i="20"/>
  <c r="N60" i="20"/>
  <c r="F60" i="20"/>
  <c r="I60" i="20"/>
  <c r="H60" i="20"/>
  <c r="D53" i="19"/>
  <c r="B53" i="19"/>
  <c r="C53" i="19"/>
  <c r="N53" i="19"/>
  <c r="L53" i="19"/>
  <c r="R53" i="19"/>
  <c r="K53" i="19"/>
  <c r="H53" i="19"/>
  <c r="I53" i="19"/>
  <c r="F53" i="19"/>
  <c r="G53" i="19"/>
  <c r="P53" i="19"/>
  <c r="O53" i="19"/>
  <c r="Q53" i="19"/>
  <c r="M53" i="19"/>
  <c r="J53" i="19"/>
  <c r="G119" i="21"/>
  <c r="C119" i="21"/>
  <c r="D119" i="21"/>
  <c r="L119" i="21"/>
  <c r="N119" i="21"/>
  <c r="K119" i="21"/>
  <c r="H119" i="21"/>
  <c r="M119" i="21"/>
  <c r="I119" i="21"/>
  <c r="F119" i="21"/>
  <c r="B119" i="21"/>
  <c r="J119" i="21"/>
  <c r="D117" i="24"/>
  <c r="G117" i="24"/>
  <c r="E117" i="24"/>
  <c r="C117" i="24"/>
  <c r="F117" i="24"/>
  <c r="M186" i="20"/>
  <c r="L186" i="20"/>
  <c r="G186" i="20"/>
  <c r="N186" i="20"/>
  <c r="H186" i="20"/>
  <c r="F186" i="20"/>
  <c r="D186" i="20"/>
  <c r="J186" i="20"/>
  <c r="K186" i="20"/>
  <c r="B186" i="20"/>
  <c r="C186" i="20"/>
  <c r="I186" i="20"/>
  <c r="L170" i="26"/>
  <c r="C170" i="26"/>
  <c r="K170" i="26"/>
  <c r="J170" i="26"/>
  <c r="I170" i="26"/>
  <c r="D170" i="26"/>
  <c r="H170" i="26"/>
  <c r="F170" i="26"/>
  <c r="E170" i="26"/>
  <c r="G170" i="26"/>
  <c r="H148" i="21"/>
  <c r="J148" i="21"/>
  <c r="M148" i="21"/>
  <c r="N148" i="21"/>
  <c r="B148" i="21"/>
  <c r="L148" i="21"/>
  <c r="C148" i="21"/>
  <c r="G148" i="21"/>
  <c r="D148" i="21"/>
  <c r="K148" i="21"/>
  <c r="F148" i="21"/>
  <c r="I148" i="21"/>
  <c r="D20" i="21"/>
  <c r="I20" i="21"/>
  <c r="L20" i="21"/>
  <c r="B20" i="21"/>
  <c r="C20" i="21"/>
  <c r="G20" i="21"/>
  <c r="F20" i="21"/>
  <c r="H20" i="21"/>
  <c r="K20" i="21"/>
  <c r="N20" i="21"/>
  <c r="J20" i="21"/>
  <c r="M20" i="21"/>
  <c r="I36" i="21"/>
  <c r="M36" i="21"/>
  <c r="F36" i="21"/>
  <c r="N36" i="21"/>
  <c r="C36" i="21"/>
  <c r="L36" i="21"/>
  <c r="H36" i="21"/>
  <c r="K36" i="21"/>
  <c r="J36" i="21"/>
  <c r="D36" i="21"/>
  <c r="G36" i="21"/>
  <c r="B36" i="21"/>
  <c r="E33" i="24"/>
  <c r="F33" i="24"/>
  <c r="D33" i="24"/>
  <c r="C33" i="24"/>
  <c r="G33" i="24"/>
  <c r="M78" i="19"/>
  <c r="R78" i="19"/>
  <c r="O78" i="19"/>
  <c r="H78" i="19"/>
  <c r="K78" i="19"/>
  <c r="G78" i="19"/>
  <c r="D78" i="19"/>
  <c r="Q78" i="19"/>
  <c r="N78" i="19"/>
  <c r="I78" i="19"/>
  <c r="P78" i="19"/>
  <c r="F78" i="19"/>
  <c r="B78" i="19"/>
  <c r="L78" i="19"/>
  <c r="J78" i="19"/>
  <c r="C78" i="19"/>
  <c r="R36" i="18"/>
  <c r="L36" i="18"/>
  <c r="K36" i="18"/>
  <c r="M36" i="18"/>
  <c r="D36" i="18"/>
  <c r="B36" i="18"/>
  <c r="H36" i="18"/>
  <c r="N36" i="18"/>
  <c r="C36" i="18"/>
  <c r="Q36" i="18"/>
  <c r="F36" i="18"/>
  <c r="I36" i="18"/>
  <c r="J36" i="18"/>
  <c r="O36" i="18"/>
  <c r="G36" i="18"/>
  <c r="P36" i="18"/>
  <c r="G58" i="24"/>
  <c r="E58" i="24"/>
  <c r="D58" i="24"/>
  <c r="F58" i="24"/>
  <c r="C58" i="24"/>
  <c r="U111" i="17"/>
  <c r="Q111" i="17"/>
  <c r="S111" i="17"/>
  <c r="X111" i="17"/>
  <c r="B111" i="17"/>
  <c r="R111" i="17"/>
  <c r="K111" i="17"/>
  <c r="I111" i="17"/>
  <c r="N111" i="17"/>
  <c r="M111" i="17"/>
  <c r="L111" i="17"/>
  <c r="H111" i="17"/>
  <c r="J111" i="17"/>
  <c r="G111" i="17"/>
  <c r="F111" i="17"/>
  <c r="D111" i="17"/>
  <c r="V111" i="17"/>
  <c r="C111" i="17"/>
  <c r="W111" i="17"/>
  <c r="T111" i="17"/>
  <c r="J147" i="21"/>
  <c r="G147" i="21"/>
  <c r="N147" i="21"/>
  <c r="F147" i="21"/>
  <c r="L147" i="21"/>
  <c r="H147" i="21"/>
  <c r="M147" i="21"/>
  <c r="D147" i="21"/>
  <c r="K147" i="21"/>
  <c r="B147" i="21"/>
  <c r="I147" i="21"/>
  <c r="C147" i="21"/>
  <c r="H99" i="20"/>
  <c r="C99" i="20"/>
  <c r="F99" i="20"/>
  <c r="J99" i="20"/>
  <c r="G99" i="20"/>
  <c r="D99" i="20"/>
  <c r="M99" i="20"/>
  <c r="K99" i="20"/>
  <c r="B99" i="20"/>
  <c r="I99" i="20"/>
  <c r="L99" i="20"/>
  <c r="N99" i="20"/>
  <c r="N33" i="21"/>
  <c r="H33" i="21"/>
  <c r="J33" i="21"/>
  <c r="M33" i="21"/>
  <c r="K33" i="21"/>
  <c r="D33" i="21"/>
  <c r="G33" i="21"/>
  <c r="B33" i="21"/>
  <c r="L33" i="21"/>
  <c r="C33" i="21"/>
  <c r="I33" i="21"/>
  <c r="F33" i="21"/>
  <c r="E34" i="24"/>
  <c r="F34" i="24"/>
  <c r="D34" i="24"/>
  <c r="C34" i="24"/>
  <c r="G34" i="24"/>
  <c r="M62" i="21"/>
  <c r="H62" i="21"/>
  <c r="K62" i="21"/>
  <c r="I62" i="21"/>
  <c r="D62" i="21"/>
  <c r="J62" i="21"/>
  <c r="L62" i="21"/>
  <c r="N62" i="21"/>
  <c r="G62" i="21"/>
  <c r="C62" i="21"/>
  <c r="F62" i="21"/>
  <c r="B62" i="21"/>
  <c r="F169" i="23"/>
  <c r="G169" i="23"/>
  <c r="H169" i="23"/>
  <c r="B169" i="23"/>
  <c r="C169" i="23"/>
  <c r="D169" i="23"/>
  <c r="I169" i="23"/>
  <c r="B86" i="22"/>
  <c r="F86" i="22"/>
  <c r="D86" i="22"/>
  <c r="I86" i="22"/>
  <c r="C86" i="22"/>
  <c r="H86" i="22"/>
  <c r="G86" i="22"/>
  <c r="R184" i="32"/>
  <c r="J184" i="32"/>
  <c r="F184" i="32"/>
  <c r="O184" i="32"/>
  <c r="P184" i="32"/>
  <c r="C184" i="32"/>
  <c r="I184" i="32"/>
  <c r="K184" i="32"/>
  <c r="N184" i="32"/>
  <c r="B184" i="32"/>
  <c r="M184" i="32"/>
  <c r="D184" i="32"/>
  <c r="G184" i="32"/>
  <c r="H184" i="32"/>
  <c r="L184" i="32"/>
  <c r="Q184" i="32"/>
  <c r="H133" i="21"/>
  <c r="B133" i="21"/>
  <c r="F133" i="21"/>
  <c r="K133" i="21"/>
  <c r="L133" i="21"/>
  <c r="J133" i="21"/>
  <c r="M133" i="21"/>
  <c r="G133" i="21"/>
  <c r="D133" i="21"/>
  <c r="I133" i="21"/>
  <c r="C133" i="21"/>
  <c r="N133" i="21"/>
  <c r="C20" i="20"/>
  <c r="D20" i="20"/>
  <c r="K20" i="20"/>
  <c r="F20" i="20"/>
  <c r="G20" i="20"/>
  <c r="B20" i="20"/>
  <c r="I20" i="20"/>
  <c r="N20" i="20"/>
  <c r="J20" i="20"/>
  <c r="M20" i="20"/>
  <c r="H20" i="20"/>
  <c r="L20" i="20"/>
  <c r="J148" i="17"/>
  <c r="S148" i="17"/>
  <c r="I148" i="17"/>
  <c r="G148" i="17"/>
  <c r="D148" i="17"/>
  <c r="K148" i="17"/>
  <c r="N148" i="17"/>
  <c r="W148" i="17"/>
  <c r="R148" i="17"/>
  <c r="T148" i="17"/>
  <c r="M148" i="17"/>
  <c r="V148" i="17"/>
  <c r="C148" i="17"/>
  <c r="L148" i="17"/>
  <c r="B148" i="17"/>
  <c r="U148" i="17"/>
  <c r="Q148" i="17"/>
  <c r="H148" i="17"/>
  <c r="X148" i="17"/>
  <c r="F148" i="17"/>
  <c r="N43" i="20"/>
  <c r="I43" i="20"/>
  <c r="H43" i="20"/>
  <c r="D43" i="20"/>
  <c r="G43" i="20"/>
  <c r="K43" i="20"/>
  <c r="M43" i="20"/>
  <c r="F43" i="20"/>
  <c r="B43" i="20"/>
  <c r="C43" i="20"/>
  <c r="J43" i="20"/>
  <c r="L43" i="20"/>
  <c r="F182" i="22"/>
  <c r="C182" i="22"/>
  <c r="I182" i="22"/>
  <c r="H182" i="22"/>
  <c r="B182" i="22"/>
  <c r="G182" i="22"/>
  <c r="D182" i="22"/>
  <c r="J149" i="18"/>
  <c r="I149" i="18"/>
  <c r="C149" i="18"/>
  <c r="O149" i="18"/>
  <c r="N149" i="18"/>
  <c r="P149" i="18"/>
  <c r="R149" i="18"/>
  <c r="D149" i="18"/>
  <c r="G149" i="18"/>
  <c r="B149" i="18"/>
  <c r="F149" i="18"/>
  <c r="Q149" i="18"/>
  <c r="M149" i="18"/>
  <c r="L149" i="18"/>
  <c r="K149" i="18"/>
  <c r="H149" i="18"/>
  <c r="E94" i="24"/>
  <c r="C94" i="24"/>
  <c r="F94" i="24"/>
  <c r="D94" i="24"/>
  <c r="G94" i="24"/>
  <c r="M98" i="18"/>
  <c r="H98" i="18"/>
  <c r="L98" i="18"/>
  <c r="G98" i="18"/>
  <c r="I98" i="18"/>
  <c r="C98" i="18"/>
  <c r="N98" i="18"/>
  <c r="R98" i="18"/>
  <c r="J98" i="18"/>
  <c r="D98" i="18"/>
  <c r="K98" i="18"/>
  <c r="O98" i="18"/>
  <c r="F98" i="18"/>
  <c r="Q98" i="18"/>
  <c r="P98" i="18"/>
  <c r="B98" i="18"/>
  <c r="M110" i="32"/>
  <c r="G110" i="32"/>
  <c r="B110" i="32"/>
  <c r="C110" i="32"/>
  <c r="J110" i="32"/>
  <c r="L110" i="32"/>
  <c r="P110" i="32"/>
  <c r="N110" i="32"/>
  <c r="O110" i="32"/>
  <c r="R110" i="32"/>
  <c r="K110" i="32"/>
  <c r="H110" i="32"/>
  <c r="D110" i="32"/>
  <c r="F110" i="32"/>
  <c r="Q110" i="32"/>
  <c r="I110" i="32"/>
  <c r="P66" i="19"/>
  <c r="J66" i="19"/>
  <c r="D66" i="19"/>
  <c r="M66" i="19"/>
  <c r="O66" i="19"/>
  <c r="N66" i="19"/>
  <c r="B66" i="19"/>
  <c r="G66" i="19"/>
  <c r="F66" i="19"/>
  <c r="H66" i="19"/>
  <c r="L66" i="19"/>
  <c r="C66" i="19"/>
  <c r="I66" i="19"/>
  <c r="R66" i="19"/>
  <c r="Q66" i="19"/>
  <c r="K66" i="19"/>
  <c r="L85" i="17"/>
  <c r="T85" i="17"/>
  <c r="W85" i="17"/>
  <c r="D85" i="17"/>
  <c r="K85" i="17"/>
  <c r="U85" i="17"/>
  <c r="R85" i="17"/>
  <c r="M85" i="17"/>
  <c r="G85" i="17"/>
  <c r="C85" i="17"/>
  <c r="S85" i="17"/>
  <c r="X85" i="17"/>
  <c r="H85" i="17"/>
  <c r="B85" i="17"/>
  <c r="N85" i="17"/>
  <c r="J85" i="17"/>
  <c r="V85" i="17"/>
  <c r="Q85" i="17"/>
  <c r="F85" i="17"/>
  <c r="I85" i="17"/>
  <c r="N50" i="17"/>
  <c r="L50" i="17"/>
  <c r="B50" i="17"/>
  <c r="C50" i="17"/>
  <c r="S50" i="17"/>
  <c r="J50" i="17"/>
  <c r="H50" i="17"/>
  <c r="M50" i="17"/>
  <c r="U50" i="17"/>
  <c r="W50" i="17"/>
  <c r="T50" i="17"/>
  <c r="D50" i="17"/>
  <c r="K50" i="17"/>
  <c r="F50" i="17"/>
  <c r="G50" i="17"/>
  <c r="V50" i="17"/>
  <c r="I50" i="17"/>
  <c r="R50" i="17"/>
  <c r="Q50" i="17"/>
  <c r="X50" i="17"/>
  <c r="F187" i="23"/>
  <c r="H187" i="23"/>
  <c r="I187" i="23"/>
  <c r="B187" i="23"/>
  <c r="D187" i="23"/>
  <c r="G187" i="23"/>
  <c r="C187" i="23"/>
  <c r="C190" i="23"/>
  <c r="H190" i="23"/>
  <c r="G190" i="23"/>
  <c r="F190" i="23"/>
  <c r="D190" i="23"/>
  <c r="I190" i="23"/>
  <c r="B190" i="23"/>
  <c r="R156" i="32"/>
  <c r="I156" i="32"/>
  <c r="M156" i="32"/>
  <c r="C156" i="32"/>
  <c r="N156" i="32"/>
  <c r="K156" i="32"/>
  <c r="H156" i="32"/>
  <c r="L156" i="32"/>
  <c r="P156" i="32"/>
  <c r="Q156" i="32"/>
  <c r="O156" i="32"/>
  <c r="D156" i="32"/>
  <c r="J156" i="32"/>
  <c r="B156" i="32"/>
  <c r="F156" i="32"/>
  <c r="G156" i="32"/>
  <c r="G38" i="22"/>
  <c r="H38" i="22"/>
  <c r="D38" i="22"/>
  <c r="I38" i="22"/>
  <c r="F38" i="22"/>
  <c r="B38" i="22"/>
  <c r="C38" i="22"/>
  <c r="I162" i="32"/>
  <c r="M162" i="32"/>
  <c r="D162" i="32"/>
  <c r="H162" i="32"/>
  <c r="O162" i="32"/>
  <c r="K162" i="32"/>
  <c r="R162" i="32"/>
  <c r="P162" i="32"/>
  <c r="J162" i="32"/>
  <c r="L162" i="32"/>
  <c r="Q162" i="32"/>
  <c r="N162" i="32"/>
  <c r="F162" i="32"/>
  <c r="G162" i="32"/>
  <c r="C162" i="32"/>
  <c r="B162" i="32"/>
  <c r="D23" i="23"/>
  <c r="B23" i="23"/>
  <c r="I23" i="23"/>
  <c r="C23" i="23"/>
  <c r="F23" i="23"/>
  <c r="G23" i="23"/>
  <c r="H23" i="23"/>
  <c r="F28" i="22"/>
  <c r="B28" i="22"/>
  <c r="D28" i="22"/>
  <c r="C28" i="22"/>
  <c r="G28" i="22"/>
  <c r="I28" i="22"/>
  <c r="H28" i="22"/>
  <c r="J102" i="19"/>
  <c r="G102" i="19"/>
  <c r="O102" i="19"/>
  <c r="C102" i="19"/>
  <c r="M102" i="19"/>
  <c r="R102" i="19"/>
  <c r="H102" i="19"/>
  <c r="I102" i="19"/>
  <c r="N102" i="19"/>
  <c r="L102" i="19"/>
  <c r="F102" i="19"/>
  <c r="Q102" i="19"/>
  <c r="D102" i="19"/>
  <c r="P102" i="19"/>
  <c r="B102" i="19"/>
  <c r="K102" i="19"/>
  <c r="C95" i="24"/>
  <c r="E95" i="24"/>
  <c r="F95" i="24"/>
  <c r="D95" i="24"/>
  <c r="G95" i="24"/>
  <c r="D146" i="18"/>
  <c r="R146" i="18"/>
  <c r="H146" i="18"/>
  <c r="O146" i="18"/>
  <c r="N146" i="18"/>
  <c r="C146" i="18"/>
  <c r="M146" i="18"/>
  <c r="P146" i="18"/>
  <c r="K146" i="18"/>
  <c r="Q146" i="18"/>
  <c r="J146" i="18"/>
  <c r="I146" i="18"/>
  <c r="B146" i="18"/>
  <c r="F146" i="18"/>
  <c r="G146" i="18"/>
  <c r="L146" i="18"/>
  <c r="O57" i="19"/>
  <c r="N57" i="19"/>
  <c r="L57" i="19"/>
  <c r="R57" i="19"/>
  <c r="M57" i="19"/>
  <c r="K57" i="19"/>
  <c r="I57" i="19"/>
  <c r="G57" i="19"/>
  <c r="D57" i="19"/>
  <c r="H57" i="19"/>
  <c r="Q57" i="19"/>
  <c r="C57" i="19"/>
  <c r="F57" i="19"/>
  <c r="P57" i="19"/>
  <c r="J57" i="19"/>
  <c r="B57" i="19"/>
  <c r="E169" i="24"/>
  <c r="C169" i="24"/>
  <c r="F169" i="24"/>
  <c r="G169" i="24"/>
  <c r="D169" i="24"/>
  <c r="K114" i="19"/>
  <c r="J114" i="19"/>
  <c r="G114" i="19"/>
  <c r="R114" i="19"/>
  <c r="Q114" i="19"/>
  <c r="M114" i="19"/>
  <c r="B114" i="19"/>
  <c r="D114" i="19"/>
  <c r="C114" i="19"/>
  <c r="N114" i="19"/>
  <c r="L114" i="19"/>
  <c r="F114" i="19"/>
  <c r="H114" i="19"/>
  <c r="I114" i="19"/>
  <c r="P114" i="19"/>
  <c r="O114" i="19"/>
  <c r="I43" i="23"/>
  <c r="C43" i="23"/>
  <c r="D43" i="23"/>
  <c r="H43" i="23"/>
  <c r="G43" i="23"/>
  <c r="F43" i="23"/>
  <c r="B43" i="23"/>
  <c r="N75" i="21"/>
  <c r="M75" i="21"/>
  <c r="K75" i="21"/>
  <c r="L75" i="21"/>
  <c r="B75" i="21"/>
  <c r="F75" i="21"/>
  <c r="J75" i="21"/>
  <c r="C75" i="21"/>
  <c r="G75" i="21"/>
  <c r="D75" i="21"/>
  <c r="I75" i="21"/>
  <c r="H75" i="21"/>
  <c r="N121" i="18"/>
  <c r="R121" i="18"/>
  <c r="C121" i="18"/>
  <c r="F121" i="18"/>
  <c r="J121" i="18"/>
  <c r="L121" i="18"/>
  <c r="K121" i="18"/>
  <c r="P121" i="18"/>
  <c r="B121" i="18"/>
  <c r="O121" i="18"/>
  <c r="M121" i="18"/>
  <c r="G121" i="18"/>
  <c r="D121" i="18"/>
  <c r="H121" i="18"/>
  <c r="Q121" i="18"/>
  <c r="I121" i="18"/>
  <c r="U161" i="17"/>
  <c r="L161" i="17"/>
  <c r="M161" i="17"/>
  <c r="H161" i="17"/>
  <c r="K161" i="17"/>
  <c r="J161" i="17"/>
  <c r="V161" i="17"/>
  <c r="X161" i="17"/>
  <c r="R161" i="17"/>
  <c r="Q161" i="17"/>
  <c r="W161" i="17"/>
  <c r="N161" i="17"/>
  <c r="I161" i="17"/>
  <c r="G161" i="17"/>
  <c r="F161" i="17"/>
  <c r="B161" i="17"/>
  <c r="D161" i="17"/>
  <c r="C161" i="17"/>
  <c r="T161" i="17"/>
  <c r="S161" i="17"/>
  <c r="M41" i="17"/>
  <c r="I41" i="17"/>
  <c r="J41" i="17"/>
  <c r="S41" i="17"/>
  <c r="G41" i="17"/>
  <c r="C41" i="17"/>
  <c r="B41" i="17"/>
  <c r="Q41" i="17"/>
  <c r="F41" i="17"/>
  <c r="L41" i="17"/>
  <c r="U41" i="17"/>
  <c r="T41" i="17"/>
  <c r="W41" i="17"/>
  <c r="V41" i="17"/>
  <c r="N41" i="17"/>
  <c r="X41" i="17"/>
  <c r="D41" i="17"/>
  <c r="H41" i="17"/>
  <c r="K41" i="17"/>
  <c r="R41" i="17"/>
  <c r="O84" i="19"/>
  <c r="D84" i="19"/>
  <c r="L84" i="19"/>
  <c r="K84" i="19"/>
  <c r="J84" i="19"/>
  <c r="F84" i="19"/>
  <c r="I84" i="19"/>
  <c r="Q84" i="19"/>
  <c r="C84" i="19"/>
  <c r="P84" i="19"/>
  <c r="N84" i="19"/>
  <c r="G84" i="19"/>
  <c r="R84" i="19"/>
  <c r="B84" i="19"/>
  <c r="M84" i="19"/>
  <c r="H84" i="19"/>
  <c r="H72" i="26"/>
  <c r="J72" i="26"/>
  <c r="G72" i="26"/>
  <c r="I72" i="26"/>
  <c r="F72" i="26"/>
  <c r="E72" i="26"/>
  <c r="D72" i="26"/>
  <c r="K72" i="26"/>
  <c r="C72" i="26"/>
  <c r="L72" i="26"/>
  <c r="C155" i="20"/>
  <c r="F155" i="20"/>
  <c r="M155" i="20"/>
  <c r="J155" i="20"/>
  <c r="B155" i="20"/>
  <c r="I155" i="20"/>
  <c r="N155" i="20"/>
  <c r="D155" i="20"/>
  <c r="K155" i="20"/>
  <c r="L155" i="20"/>
  <c r="G155" i="20"/>
  <c r="H155" i="20"/>
  <c r="D60" i="17"/>
  <c r="S60" i="17"/>
  <c r="T60" i="17"/>
  <c r="M60" i="17"/>
  <c r="N60" i="17"/>
  <c r="K60" i="17"/>
  <c r="L60" i="17"/>
  <c r="F60" i="17"/>
  <c r="J60" i="17"/>
  <c r="U60" i="17"/>
  <c r="B60" i="17"/>
  <c r="G60" i="17"/>
  <c r="C60" i="17"/>
  <c r="I60" i="17"/>
  <c r="R60" i="17"/>
  <c r="W60" i="17"/>
  <c r="X60" i="17"/>
  <c r="Q60" i="17"/>
  <c r="H60" i="17"/>
  <c r="V60" i="17"/>
  <c r="D75" i="24"/>
  <c r="G75" i="24"/>
  <c r="F75" i="24"/>
  <c r="C75" i="24"/>
  <c r="E75" i="24"/>
  <c r="S63" i="17"/>
  <c r="F63" i="17"/>
  <c r="X63" i="17"/>
  <c r="G63" i="17"/>
  <c r="M63" i="17"/>
  <c r="H63" i="17"/>
  <c r="B63" i="17"/>
  <c r="W63" i="17"/>
  <c r="L63" i="17"/>
  <c r="V63" i="17"/>
  <c r="D63" i="17"/>
  <c r="C63" i="17"/>
  <c r="U63" i="17"/>
  <c r="N63" i="17"/>
  <c r="Q63" i="17"/>
  <c r="R63" i="17"/>
  <c r="I63" i="17"/>
  <c r="T63" i="17"/>
  <c r="K63" i="17"/>
  <c r="J63" i="17"/>
  <c r="C139" i="23"/>
  <c r="B139" i="23"/>
  <c r="I139" i="23"/>
  <c r="H139" i="23"/>
  <c r="G139" i="23"/>
  <c r="F139" i="23"/>
  <c r="D139" i="23"/>
  <c r="C175" i="32"/>
  <c r="F175" i="32"/>
  <c r="G175" i="32"/>
  <c r="Q175" i="32"/>
  <c r="J175" i="32"/>
  <c r="B175" i="32"/>
  <c r="P175" i="32"/>
  <c r="N175" i="32"/>
  <c r="D175" i="32"/>
  <c r="H175" i="32"/>
  <c r="O175" i="32"/>
  <c r="K175" i="32"/>
  <c r="I175" i="32"/>
  <c r="L175" i="32"/>
  <c r="M175" i="32"/>
  <c r="R175" i="32"/>
  <c r="G39" i="23"/>
  <c r="D39" i="23"/>
  <c r="F39" i="23"/>
  <c r="H39" i="23"/>
  <c r="I39" i="23"/>
  <c r="B39" i="23"/>
  <c r="C39" i="23"/>
  <c r="J118" i="18"/>
  <c r="B118" i="18"/>
  <c r="I118" i="18"/>
  <c r="M118" i="18"/>
  <c r="K118" i="18"/>
  <c r="G118" i="18"/>
  <c r="D118" i="18"/>
  <c r="C118" i="18"/>
  <c r="O118" i="18"/>
  <c r="F118" i="18"/>
  <c r="H118" i="18"/>
  <c r="N118" i="18"/>
  <c r="Q118" i="18"/>
  <c r="P118" i="18"/>
  <c r="L118" i="18"/>
  <c r="R118" i="18"/>
  <c r="F70" i="18"/>
  <c r="K70" i="18"/>
  <c r="B70" i="18"/>
  <c r="D70" i="18"/>
  <c r="O70" i="18"/>
  <c r="I70" i="18"/>
  <c r="C70" i="18"/>
  <c r="G70" i="18"/>
  <c r="N70" i="18"/>
  <c r="L70" i="18"/>
  <c r="M70" i="18"/>
  <c r="P70" i="18"/>
  <c r="H70" i="18"/>
  <c r="Q70" i="18"/>
  <c r="R70" i="18"/>
  <c r="J70" i="18"/>
  <c r="E147" i="24"/>
  <c r="C147" i="24"/>
  <c r="D147" i="24"/>
  <c r="G147" i="24"/>
  <c r="F147" i="24"/>
  <c r="F26" i="23"/>
  <c r="C26" i="23"/>
  <c r="H26" i="23"/>
  <c r="I26" i="23"/>
  <c r="G26" i="23"/>
  <c r="D26" i="23"/>
  <c r="B26" i="23"/>
  <c r="F137" i="22"/>
  <c r="H137" i="22"/>
  <c r="G137" i="22"/>
  <c r="I137" i="22"/>
  <c r="B137" i="22"/>
  <c r="D137" i="22"/>
  <c r="C137" i="22"/>
  <c r="G120" i="18"/>
  <c r="I120" i="18"/>
  <c r="K120" i="18"/>
  <c r="J120" i="18"/>
  <c r="D120" i="18"/>
  <c r="M120" i="18"/>
  <c r="F120" i="18"/>
  <c r="O120" i="18"/>
  <c r="L120" i="18"/>
  <c r="C120" i="18"/>
  <c r="H120" i="18"/>
  <c r="N120" i="18"/>
  <c r="P120" i="18"/>
  <c r="Q120" i="18"/>
  <c r="B120" i="18"/>
  <c r="R120" i="18"/>
  <c r="G52" i="23"/>
  <c r="F52" i="23"/>
  <c r="H52" i="23"/>
  <c r="B52" i="23"/>
  <c r="D52" i="23"/>
  <c r="C52" i="23"/>
  <c r="I52" i="23"/>
  <c r="M97" i="20"/>
  <c r="B97" i="20"/>
  <c r="H97" i="20"/>
  <c r="C97" i="20"/>
  <c r="I97" i="20"/>
  <c r="J97" i="20"/>
  <c r="G97" i="20"/>
  <c r="D97" i="20"/>
  <c r="N97" i="20"/>
  <c r="F97" i="20"/>
  <c r="K97" i="20"/>
  <c r="L97" i="20"/>
  <c r="F153" i="23"/>
  <c r="G153" i="23"/>
  <c r="I153" i="23"/>
  <c r="B153" i="23"/>
  <c r="D153" i="23"/>
  <c r="C153" i="23"/>
  <c r="H153" i="23"/>
  <c r="B22" i="23"/>
  <c r="I22" i="23"/>
  <c r="H22" i="23"/>
  <c r="G22" i="23"/>
  <c r="D22" i="23"/>
  <c r="F22" i="23"/>
  <c r="C22" i="23"/>
  <c r="N73" i="18"/>
  <c r="O73" i="18"/>
  <c r="P73" i="18"/>
  <c r="Q73" i="18"/>
  <c r="C73" i="18"/>
  <c r="R73" i="18"/>
  <c r="J73" i="18"/>
  <c r="F73" i="18"/>
  <c r="K73" i="18"/>
  <c r="I73" i="18"/>
  <c r="M73" i="18"/>
  <c r="L73" i="18"/>
  <c r="G73" i="18"/>
  <c r="D73" i="18"/>
  <c r="H73" i="18"/>
  <c r="B73" i="18"/>
  <c r="F16" i="23"/>
  <c r="C16" i="23"/>
  <c r="D16" i="23"/>
  <c r="H16" i="23"/>
  <c r="I16" i="23"/>
  <c r="G16" i="23"/>
  <c r="B16" i="23"/>
  <c r="N41" i="19"/>
  <c r="J41" i="19"/>
  <c r="G41" i="19"/>
  <c r="B41" i="19"/>
  <c r="M41" i="19"/>
  <c r="P41" i="19"/>
  <c r="K41" i="19"/>
  <c r="F41" i="19"/>
  <c r="H41" i="19"/>
  <c r="D41" i="19"/>
  <c r="R41" i="19"/>
  <c r="I41" i="19"/>
  <c r="C41" i="19"/>
  <c r="Q41" i="19"/>
  <c r="O41" i="19"/>
  <c r="L41" i="19"/>
  <c r="K98" i="21"/>
  <c r="N98" i="21"/>
  <c r="D98" i="21"/>
  <c r="G98" i="21"/>
  <c r="H98" i="21"/>
  <c r="F98" i="21"/>
  <c r="M98" i="21"/>
  <c r="I98" i="21"/>
  <c r="B98" i="21"/>
  <c r="J98" i="21"/>
  <c r="C98" i="21"/>
  <c r="L98" i="21"/>
  <c r="H141" i="26"/>
  <c r="I141" i="26"/>
  <c r="G141" i="26"/>
  <c r="F141" i="26"/>
  <c r="D141" i="26"/>
  <c r="E141" i="26"/>
  <c r="L141" i="26"/>
  <c r="C141" i="26"/>
  <c r="K141" i="26"/>
  <c r="J141" i="26"/>
  <c r="D61" i="24"/>
  <c r="C61" i="24"/>
  <c r="F61" i="24"/>
  <c r="E61" i="24"/>
  <c r="G61" i="24"/>
  <c r="F30" i="26"/>
  <c r="E30" i="26"/>
  <c r="K30" i="26"/>
  <c r="C30" i="26"/>
  <c r="J30" i="26"/>
  <c r="H30" i="26"/>
  <c r="I30" i="26"/>
  <c r="G30" i="26"/>
  <c r="L30" i="26"/>
  <c r="D30" i="26"/>
  <c r="J70" i="17"/>
  <c r="B70" i="17"/>
  <c r="L70" i="17"/>
  <c r="N70" i="17"/>
  <c r="U70" i="17"/>
  <c r="Q70" i="17"/>
  <c r="R70" i="17"/>
  <c r="G70" i="17"/>
  <c r="S70" i="17"/>
  <c r="I70" i="17"/>
  <c r="H70" i="17"/>
  <c r="M70" i="17"/>
  <c r="K70" i="17"/>
  <c r="X70" i="17"/>
  <c r="F70" i="17"/>
  <c r="V70" i="17"/>
  <c r="W70" i="17"/>
  <c r="C70" i="17"/>
  <c r="D70" i="17"/>
  <c r="T70" i="17"/>
  <c r="E59" i="24"/>
  <c r="C59" i="24"/>
  <c r="D59" i="24"/>
  <c r="F59" i="24"/>
  <c r="G59" i="24"/>
  <c r="N151" i="20"/>
  <c r="C151" i="20"/>
  <c r="M151" i="20"/>
  <c r="B151" i="20"/>
  <c r="L151" i="20"/>
  <c r="H151" i="20"/>
  <c r="I151" i="20"/>
  <c r="K151" i="20"/>
  <c r="G151" i="20"/>
  <c r="F151" i="20"/>
  <c r="J151" i="20"/>
  <c r="D151" i="20"/>
  <c r="I94" i="22"/>
  <c r="F94" i="22"/>
  <c r="H94" i="22"/>
  <c r="D94" i="22"/>
  <c r="G94" i="22"/>
  <c r="B94" i="22"/>
  <c r="C94" i="22"/>
  <c r="D102" i="20"/>
  <c r="B102" i="20"/>
  <c r="C102" i="20"/>
  <c r="N102" i="20"/>
  <c r="L102" i="20"/>
  <c r="I102" i="20"/>
  <c r="F102" i="20"/>
  <c r="G102" i="20"/>
  <c r="K102" i="20"/>
  <c r="H102" i="20"/>
  <c r="J102" i="20"/>
  <c r="M102" i="20"/>
  <c r="J67" i="26"/>
  <c r="D67" i="26"/>
  <c r="L67" i="26"/>
  <c r="H67" i="26"/>
  <c r="G67" i="26"/>
  <c r="I67" i="26"/>
  <c r="E67" i="26"/>
  <c r="K67" i="26"/>
  <c r="F67" i="26"/>
  <c r="C67" i="26"/>
  <c r="L164" i="17"/>
  <c r="Q164" i="17"/>
  <c r="D164" i="17"/>
  <c r="R164" i="17"/>
  <c r="B164" i="17"/>
  <c r="V164" i="17"/>
  <c r="H164" i="17"/>
  <c r="K164" i="17"/>
  <c r="I164" i="17"/>
  <c r="S164" i="17"/>
  <c r="X164" i="17"/>
  <c r="W164" i="17"/>
  <c r="J164" i="17"/>
  <c r="G164" i="17"/>
  <c r="T164" i="17"/>
  <c r="N164" i="17"/>
  <c r="U164" i="17"/>
  <c r="F164" i="17"/>
  <c r="M164" i="17"/>
  <c r="C164" i="17"/>
  <c r="G36" i="23"/>
  <c r="C36" i="23"/>
  <c r="B36" i="23"/>
  <c r="I36" i="23"/>
  <c r="F36" i="23"/>
  <c r="H36" i="23"/>
  <c r="D36" i="23"/>
  <c r="D29" i="24"/>
  <c r="F29" i="24"/>
  <c r="E29" i="24"/>
  <c r="G29" i="24"/>
  <c r="C29" i="24"/>
  <c r="T190" i="17"/>
  <c r="G190" i="17"/>
  <c r="K190" i="17"/>
  <c r="R190" i="17"/>
  <c r="M190" i="17"/>
  <c r="V190" i="17"/>
  <c r="C190" i="17"/>
  <c r="L190" i="17"/>
  <c r="F190" i="17"/>
  <c r="B190" i="17"/>
  <c r="S190" i="17"/>
  <c r="Q190" i="17"/>
  <c r="W190" i="17"/>
  <c r="U190" i="17"/>
  <c r="J190" i="17"/>
  <c r="X190" i="17"/>
  <c r="H190" i="17"/>
  <c r="D190" i="17"/>
  <c r="I190" i="17"/>
  <c r="N190" i="17"/>
  <c r="D86" i="18"/>
  <c r="J86" i="18"/>
  <c r="L86" i="18"/>
  <c r="C86" i="18"/>
  <c r="N86" i="18"/>
  <c r="H86" i="18"/>
  <c r="M86" i="18"/>
  <c r="K86" i="18"/>
  <c r="G86" i="18"/>
  <c r="R86" i="18"/>
  <c r="B86" i="18"/>
  <c r="P86" i="18"/>
  <c r="F86" i="18"/>
  <c r="I86" i="18"/>
  <c r="Q86" i="18"/>
  <c r="O86" i="18"/>
  <c r="H53" i="21"/>
  <c r="I53" i="21"/>
  <c r="L53" i="21"/>
  <c r="N53" i="21"/>
  <c r="C53" i="21"/>
  <c r="J53" i="21"/>
  <c r="G53" i="21"/>
  <c r="M53" i="21"/>
  <c r="K53" i="21"/>
  <c r="B53" i="21"/>
  <c r="D53" i="21"/>
  <c r="F53" i="21"/>
  <c r="L16" i="18"/>
  <c r="D16" i="18"/>
  <c r="P16" i="18"/>
  <c r="B16" i="18"/>
  <c r="G16" i="18"/>
  <c r="H16" i="18"/>
  <c r="N16" i="18"/>
  <c r="Q16" i="18"/>
  <c r="K16" i="18"/>
  <c r="J16" i="18"/>
  <c r="O16" i="18"/>
  <c r="C16" i="18"/>
  <c r="I16" i="18"/>
  <c r="R16" i="18"/>
  <c r="M16" i="18"/>
  <c r="F16" i="18"/>
  <c r="L82" i="21"/>
  <c r="F82" i="21"/>
  <c r="B82" i="21"/>
  <c r="K82" i="21"/>
  <c r="N82" i="21"/>
  <c r="J82" i="21"/>
  <c r="D82" i="21"/>
  <c r="G82" i="21"/>
  <c r="C82" i="21"/>
  <c r="M82" i="21"/>
  <c r="H82" i="21"/>
  <c r="I82" i="21"/>
  <c r="H165" i="22"/>
  <c r="B165" i="22"/>
  <c r="I165" i="22"/>
  <c r="C165" i="22"/>
  <c r="F165" i="22"/>
  <c r="D165" i="22"/>
  <c r="G165" i="22"/>
  <c r="G138" i="20"/>
  <c r="I138" i="20"/>
  <c r="K138" i="20"/>
  <c r="B138" i="20"/>
  <c r="C138" i="20"/>
  <c r="H138" i="20"/>
  <c r="J138" i="20"/>
  <c r="L138" i="20"/>
  <c r="N138" i="20"/>
  <c r="D138" i="20"/>
  <c r="F138" i="20"/>
  <c r="M138" i="20"/>
  <c r="K93" i="32"/>
  <c r="H93" i="32"/>
  <c r="L93" i="32"/>
  <c r="G93" i="32"/>
  <c r="N93" i="32"/>
  <c r="C93" i="32"/>
  <c r="R93" i="32"/>
  <c r="P93" i="32"/>
  <c r="Q93" i="32"/>
  <c r="J93" i="32"/>
  <c r="O93" i="32"/>
  <c r="I93" i="32"/>
  <c r="B93" i="32"/>
  <c r="D93" i="32"/>
  <c r="M93" i="32"/>
  <c r="F93" i="32"/>
  <c r="I156" i="26"/>
  <c r="H156" i="26"/>
  <c r="G156" i="26"/>
  <c r="K156" i="26"/>
  <c r="F156" i="26"/>
  <c r="D156" i="26"/>
  <c r="C156" i="26"/>
  <c r="L156" i="26"/>
  <c r="E156" i="26"/>
  <c r="J156" i="26"/>
  <c r="C162" i="21"/>
  <c r="D162" i="21"/>
  <c r="G162" i="21"/>
  <c r="B162" i="21"/>
  <c r="M162" i="21"/>
  <c r="F162" i="21"/>
  <c r="N162" i="21"/>
  <c r="I162" i="21"/>
  <c r="H162" i="21"/>
  <c r="L162" i="21"/>
  <c r="J162" i="21"/>
  <c r="K162" i="21"/>
  <c r="P25" i="32"/>
  <c r="D25" i="32"/>
  <c r="G25" i="32"/>
  <c r="N25" i="32"/>
  <c r="J25" i="32"/>
  <c r="I25" i="32"/>
  <c r="K25" i="32"/>
  <c r="H25" i="32"/>
  <c r="L25" i="32"/>
  <c r="M25" i="32"/>
  <c r="B25" i="32"/>
  <c r="O25" i="32"/>
  <c r="R25" i="32"/>
  <c r="Q25" i="32"/>
  <c r="C25" i="32"/>
  <c r="F25" i="32"/>
  <c r="B81" i="23"/>
  <c r="F81" i="23"/>
  <c r="I81" i="23"/>
  <c r="D81" i="23"/>
  <c r="H81" i="23"/>
  <c r="G81" i="23"/>
  <c r="C81" i="23"/>
  <c r="N156" i="21"/>
  <c r="D156" i="21"/>
  <c r="M156" i="21"/>
  <c r="I156" i="21"/>
  <c r="K156" i="21"/>
  <c r="G156" i="21"/>
  <c r="J156" i="21"/>
  <c r="B156" i="21"/>
  <c r="H156" i="21"/>
  <c r="L156" i="21"/>
  <c r="C156" i="21"/>
  <c r="F156" i="21"/>
  <c r="B45" i="21"/>
  <c r="L45" i="21"/>
  <c r="C45" i="21"/>
  <c r="I45" i="21"/>
  <c r="M45" i="21"/>
  <c r="G45" i="21"/>
  <c r="H45" i="21"/>
  <c r="D45" i="21"/>
  <c r="N45" i="21"/>
  <c r="F45" i="21"/>
  <c r="K45" i="21"/>
  <c r="J45" i="21"/>
  <c r="E91" i="24"/>
  <c r="G91" i="24"/>
  <c r="F91" i="24"/>
  <c r="D91" i="24"/>
  <c r="C91" i="24"/>
  <c r="C133" i="24"/>
  <c r="E133" i="24"/>
  <c r="D133" i="24"/>
  <c r="F133" i="24"/>
  <c r="G133" i="24"/>
  <c r="I144" i="32"/>
  <c r="N144" i="32"/>
  <c r="Q144" i="32"/>
  <c r="O144" i="32"/>
  <c r="C144" i="32"/>
  <c r="R144" i="32"/>
  <c r="D144" i="32"/>
  <c r="B144" i="32"/>
  <c r="L144" i="32"/>
  <c r="K144" i="32"/>
  <c r="H144" i="32"/>
  <c r="J144" i="32"/>
  <c r="F144" i="32"/>
  <c r="G144" i="32"/>
  <c r="M144" i="32"/>
  <c r="P144" i="32"/>
  <c r="K30" i="21"/>
  <c r="G30" i="21"/>
  <c r="J30" i="21"/>
  <c r="B30" i="21"/>
  <c r="D30" i="21"/>
  <c r="I30" i="21"/>
  <c r="N30" i="21"/>
  <c r="M30" i="21"/>
  <c r="L30" i="21"/>
  <c r="F30" i="21"/>
  <c r="H30" i="21"/>
  <c r="C30" i="21"/>
  <c r="H137" i="14"/>
  <c r="E137" i="14"/>
  <c r="D137" i="14"/>
  <c r="F137" i="14"/>
  <c r="G137" i="14"/>
  <c r="C137" i="14"/>
  <c r="Q108" i="17"/>
  <c r="R108" i="17"/>
  <c r="H108" i="17"/>
  <c r="D108" i="17"/>
  <c r="B108" i="17"/>
  <c r="K108" i="17"/>
  <c r="M108" i="17"/>
  <c r="I108" i="17"/>
  <c r="X108" i="17"/>
  <c r="F108" i="17"/>
  <c r="T108" i="17"/>
  <c r="S108" i="17"/>
  <c r="C108" i="17"/>
  <c r="W108" i="17"/>
  <c r="G108" i="17"/>
  <c r="V108" i="17"/>
  <c r="N108" i="17"/>
  <c r="J108" i="17"/>
  <c r="L108" i="17"/>
  <c r="U108" i="17"/>
  <c r="J150" i="32"/>
  <c r="G150" i="32"/>
  <c r="K150" i="32"/>
  <c r="B150" i="32"/>
  <c r="C150" i="32"/>
  <c r="Q150" i="32"/>
  <c r="D150" i="32"/>
  <c r="N150" i="32"/>
  <c r="L150" i="32"/>
  <c r="O150" i="32"/>
  <c r="H150" i="32"/>
  <c r="P150" i="32"/>
  <c r="F150" i="32"/>
  <c r="I150" i="32"/>
  <c r="R150" i="32"/>
  <c r="M150" i="32"/>
  <c r="B179" i="20"/>
  <c r="G179" i="20"/>
  <c r="H179" i="20"/>
  <c r="I179" i="20"/>
  <c r="F179" i="20"/>
  <c r="M179" i="20"/>
  <c r="K179" i="20"/>
  <c r="J179" i="20"/>
  <c r="L179" i="20"/>
  <c r="C179" i="20"/>
  <c r="N179" i="20"/>
  <c r="D179" i="20"/>
  <c r="G165" i="23"/>
  <c r="F165" i="23"/>
  <c r="B165" i="23"/>
  <c r="D165" i="23"/>
  <c r="I165" i="23"/>
  <c r="C165" i="23"/>
  <c r="H165" i="23"/>
  <c r="G126" i="23"/>
  <c r="I126" i="23"/>
  <c r="B126" i="23"/>
  <c r="F126" i="23"/>
  <c r="C126" i="23"/>
  <c r="D126" i="23"/>
  <c r="H126" i="23"/>
  <c r="E81" i="26"/>
  <c r="G81" i="26"/>
  <c r="D81" i="26"/>
  <c r="H81" i="26"/>
  <c r="F81" i="26"/>
  <c r="C81" i="26"/>
  <c r="K81" i="26"/>
  <c r="J81" i="26"/>
  <c r="I81" i="26"/>
  <c r="L81" i="26"/>
  <c r="G104" i="26"/>
  <c r="I104" i="26"/>
  <c r="H104" i="26"/>
  <c r="J104" i="26"/>
  <c r="L104" i="26"/>
  <c r="K104" i="26"/>
  <c r="C104" i="26"/>
  <c r="D104" i="26"/>
  <c r="F104" i="26"/>
  <c r="E104" i="26"/>
  <c r="R158" i="18"/>
  <c r="K158" i="18"/>
  <c r="Q158" i="18"/>
  <c r="J158" i="18"/>
  <c r="H158" i="18"/>
  <c r="D158" i="18"/>
  <c r="M158" i="18"/>
  <c r="N158" i="18"/>
  <c r="L158" i="18"/>
  <c r="O158" i="18"/>
  <c r="F158" i="18"/>
  <c r="P158" i="18"/>
  <c r="C158" i="18"/>
  <c r="B158" i="18"/>
  <c r="G158" i="18"/>
  <c r="I158" i="18"/>
  <c r="K109" i="21"/>
  <c r="M109" i="21"/>
  <c r="H109" i="21"/>
  <c r="G109" i="21"/>
  <c r="D109" i="21"/>
  <c r="B109" i="21"/>
  <c r="I109" i="21"/>
  <c r="L109" i="21"/>
  <c r="F109" i="21"/>
  <c r="J109" i="21"/>
  <c r="N109" i="21"/>
  <c r="C109" i="21"/>
  <c r="C125" i="23"/>
  <c r="D125" i="23"/>
  <c r="H125" i="23"/>
  <c r="G125" i="23"/>
  <c r="I125" i="23"/>
  <c r="B125" i="23"/>
  <c r="F125" i="23"/>
  <c r="G85" i="20"/>
  <c r="M85" i="20"/>
  <c r="C85" i="20"/>
  <c r="K85" i="20"/>
  <c r="B85" i="20"/>
  <c r="J85" i="20"/>
  <c r="F85" i="20"/>
  <c r="I85" i="20"/>
  <c r="D85" i="20"/>
  <c r="H85" i="20"/>
  <c r="L85" i="20"/>
  <c r="N85" i="20"/>
  <c r="B57" i="22"/>
  <c r="F57" i="22"/>
  <c r="I57" i="22"/>
  <c r="C57" i="22"/>
  <c r="G57" i="22"/>
  <c r="D57" i="22"/>
  <c r="H57" i="22"/>
  <c r="G91" i="14"/>
  <c r="D91" i="14"/>
  <c r="H91" i="14"/>
  <c r="F91" i="14"/>
  <c r="C91" i="14"/>
  <c r="E91" i="14"/>
  <c r="H24" i="18"/>
  <c r="O24" i="18"/>
  <c r="Q24" i="18"/>
  <c r="K24" i="18"/>
  <c r="R24" i="18"/>
  <c r="I24" i="18"/>
  <c r="N24" i="18"/>
  <c r="B24" i="18"/>
  <c r="G24" i="18"/>
  <c r="J24" i="18"/>
  <c r="D24" i="18"/>
  <c r="L24" i="18"/>
  <c r="P24" i="18"/>
  <c r="F24" i="18"/>
  <c r="M24" i="18"/>
  <c r="C24" i="18"/>
  <c r="G136" i="24"/>
  <c r="F136" i="24"/>
  <c r="E136" i="24"/>
  <c r="D136" i="24"/>
  <c r="C136" i="24"/>
  <c r="D156" i="19"/>
  <c r="J156" i="19"/>
  <c r="L156" i="19"/>
  <c r="H156" i="19"/>
  <c r="G156" i="19"/>
  <c r="B156" i="19"/>
  <c r="R156" i="19"/>
  <c r="F156" i="19"/>
  <c r="O156" i="19"/>
  <c r="M156" i="19"/>
  <c r="K156" i="19"/>
  <c r="P156" i="19"/>
  <c r="I156" i="19"/>
  <c r="Q156" i="19"/>
  <c r="C156" i="19"/>
  <c r="N156" i="19"/>
  <c r="E92" i="26"/>
  <c r="D92" i="26"/>
  <c r="K92" i="26"/>
  <c r="H92" i="26"/>
  <c r="L92" i="26"/>
  <c r="C92" i="26"/>
  <c r="J92" i="26"/>
  <c r="G92" i="26"/>
  <c r="I92" i="26"/>
  <c r="F92" i="26"/>
  <c r="C147" i="22"/>
  <c r="B147" i="22"/>
  <c r="G147" i="22"/>
  <c r="F147" i="22"/>
  <c r="H147" i="22"/>
  <c r="D147" i="22"/>
  <c r="I147" i="22"/>
  <c r="N68" i="18"/>
  <c r="I68" i="18"/>
  <c r="D68" i="18"/>
  <c r="F68" i="18"/>
  <c r="J68" i="18"/>
  <c r="B68" i="18"/>
  <c r="K68" i="18"/>
  <c r="O68" i="18"/>
  <c r="R68" i="18"/>
  <c r="P68" i="18"/>
  <c r="C68" i="18"/>
  <c r="G68" i="18"/>
  <c r="M68" i="18"/>
  <c r="H68" i="18"/>
  <c r="L68" i="18"/>
  <c r="Q68" i="18"/>
  <c r="H147" i="26"/>
  <c r="K147" i="26"/>
  <c r="L147" i="26"/>
  <c r="C147" i="26"/>
  <c r="E147" i="26"/>
  <c r="J147" i="26"/>
  <c r="F147" i="26"/>
  <c r="I147" i="26"/>
  <c r="D147" i="26"/>
  <c r="G147" i="26"/>
  <c r="R82" i="32"/>
  <c r="M82" i="32"/>
  <c r="I82" i="32"/>
  <c r="Q82" i="32"/>
  <c r="B82" i="32"/>
  <c r="J82" i="32"/>
  <c r="G82" i="32"/>
  <c r="L82" i="32"/>
  <c r="K82" i="32"/>
  <c r="D82" i="32"/>
  <c r="O82" i="32"/>
  <c r="F82" i="32"/>
  <c r="N82" i="32"/>
  <c r="P82" i="32"/>
  <c r="C82" i="32"/>
  <c r="H82" i="32"/>
  <c r="G175" i="17"/>
  <c r="T175" i="17"/>
  <c r="Q175" i="17"/>
  <c r="V175" i="17"/>
  <c r="N175" i="17"/>
  <c r="I175" i="17"/>
  <c r="J175" i="17"/>
  <c r="X175" i="17"/>
  <c r="U175" i="17"/>
  <c r="R175" i="17"/>
  <c r="M175" i="17"/>
  <c r="C175" i="17"/>
  <c r="K175" i="17"/>
  <c r="B175" i="17"/>
  <c r="W175" i="17"/>
  <c r="S175" i="17"/>
  <c r="D175" i="17"/>
  <c r="H175" i="17"/>
  <c r="L175" i="17"/>
  <c r="F175" i="17"/>
  <c r="J18" i="19"/>
  <c r="G18" i="19"/>
  <c r="C18" i="19"/>
  <c r="I18" i="19"/>
  <c r="N18" i="19"/>
  <c r="H18" i="19"/>
  <c r="R18" i="19"/>
  <c r="B18" i="19"/>
  <c r="F18" i="19"/>
  <c r="M18" i="19"/>
  <c r="Q18" i="19"/>
  <c r="K18" i="19"/>
  <c r="L18" i="19"/>
  <c r="D18" i="19"/>
  <c r="P18" i="19"/>
  <c r="O18" i="19"/>
  <c r="D188" i="20"/>
  <c r="J188" i="20"/>
  <c r="I188" i="20"/>
  <c r="G188" i="20"/>
  <c r="N188" i="20"/>
  <c r="L188" i="20"/>
  <c r="M188" i="20"/>
  <c r="H188" i="20"/>
  <c r="K188" i="20"/>
  <c r="B188" i="20"/>
  <c r="F188" i="20"/>
  <c r="C188" i="20"/>
  <c r="F36" i="17"/>
  <c r="X36" i="17"/>
  <c r="C36" i="17"/>
  <c r="R36" i="17"/>
  <c r="M36" i="17"/>
  <c r="U36" i="17"/>
  <c r="S36" i="17"/>
  <c r="K36" i="17"/>
  <c r="T36" i="17"/>
  <c r="N36" i="17"/>
  <c r="B36" i="17"/>
  <c r="H36" i="17"/>
  <c r="I36" i="17"/>
  <c r="G36" i="17"/>
  <c r="D36" i="17"/>
  <c r="W36" i="17"/>
  <c r="J36" i="17"/>
  <c r="L36" i="17"/>
  <c r="Q36" i="17"/>
  <c r="V36" i="17"/>
  <c r="C51" i="22"/>
  <c r="F51" i="22"/>
  <c r="H51" i="22"/>
  <c r="D51" i="22"/>
  <c r="B51" i="22"/>
  <c r="I51" i="22"/>
  <c r="G51" i="22"/>
  <c r="C112" i="18"/>
  <c r="H112" i="18"/>
  <c r="G112" i="18"/>
  <c r="F112" i="18"/>
  <c r="K112" i="18"/>
  <c r="D112" i="18"/>
  <c r="B112" i="18"/>
  <c r="M112" i="18"/>
  <c r="N112" i="18"/>
  <c r="L112" i="18"/>
  <c r="P112" i="18"/>
  <c r="J112" i="18"/>
  <c r="Q112" i="18"/>
  <c r="R112" i="18"/>
  <c r="I112" i="18"/>
  <c r="O112" i="18"/>
  <c r="O86" i="32"/>
  <c r="D86" i="32"/>
  <c r="R86" i="32"/>
  <c r="C86" i="32"/>
  <c r="K86" i="32"/>
  <c r="F86" i="32"/>
  <c r="J86" i="32"/>
  <c r="B86" i="32"/>
  <c r="G86" i="32"/>
  <c r="M86" i="32"/>
  <c r="L86" i="32"/>
  <c r="Q86" i="32"/>
  <c r="P86" i="32"/>
  <c r="I86" i="32"/>
  <c r="N86" i="32"/>
  <c r="H86" i="32"/>
  <c r="G37" i="19"/>
  <c r="L37" i="19"/>
  <c r="I37" i="19"/>
  <c r="B37" i="19"/>
  <c r="F37" i="19"/>
  <c r="M37" i="19"/>
  <c r="K37" i="19"/>
  <c r="O37" i="19"/>
  <c r="Q37" i="19"/>
  <c r="D37" i="19"/>
  <c r="J37" i="19"/>
  <c r="R37" i="19"/>
  <c r="P37" i="19"/>
  <c r="N37" i="19"/>
  <c r="C37" i="19"/>
  <c r="H37" i="19"/>
  <c r="G130" i="14"/>
  <c r="C130" i="14"/>
  <c r="F130" i="14"/>
  <c r="H130" i="14"/>
  <c r="E130" i="14"/>
  <c r="D130" i="14"/>
  <c r="M115" i="20"/>
  <c r="N115" i="20"/>
  <c r="K115" i="20"/>
  <c r="L115" i="20"/>
  <c r="J115" i="20"/>
  <c r="H115" i="20"/>
  <c r="I115" i="20"/>
  <c r="G115" i="20"/>
  <c r="F115" i="20"/>
  <c r="D115" i="20"/>
  <c r="C115" i="20"/>
  <c r="B115" i="20"/>
  <c r="J179" i="18"/>
  <c r="L179" i="18"/>
  <c r="H179" i="18"/>
  <c r="Q179" i="18"/>
  <c r="I179" i="18"/>
  <c r="N179" i="18"/>
  <c r="K179" i="18"/>
  <c r="O179" i="18"/>
  <c r="C179" i="18"/>
  <c r="P179" i="18"/>
  <c r="D179" i="18"/>
  <c r="B179" i="18"/>
  <c r="M179" i="18"/>
  <c r="R179" i="18"/>
  <c r="G179" i="18"/>
  <c r="F179" i="18"/>
  <c r="J173" i="26"/>
  <c r="D173" i="26"/>
  <c r="I173" i="26"/>
  <c r="E173" i="26"/>
  <c r="H173" i="26"/>
  <c r="C173" i="26"/>
  <c r="F173" i="26"/>
  <c r="L173" i="26"/>
  <c r="G173" i="26"/>
  <c r="K173" i="26"/>
  <c r="K80" i="26"/>
  <c r="F80" i="26"/>
  <c r="C80" i="26"/>
  <c r="J80" i="26"/>
  <c r="G80" i="26"/>
  <c r="L80" i="26"/>
  <c r="I80" i="26"/>
  <c r="E80" i="26"/>
  <c r="D80" i="26"/>
  <c r="H80" i="26"/>
  <c r="M93" i="20"/>
  <c r="I93" i="20"/>
  <c r="F93" i="20"/>
  <c r="H93" i="20"/>
  <c r="D93" i="20"/>
  <c r="G93" i="20"/>
  <c r="L93" i="20"/>
  <c r="J93" i="20"/>
  <c r="B93" i="20"/>
  <c r="N93" i="20"/>
  <c r="C93" i="20"/>
  <c r="K93" i="20"/>
  <c r="R109" i="19"/>
  <c r="B109" i="19"/>
  <c r="Q109" i="19"/>
  <c r="L109" i="19"/>
  <c r="I109" i="19"/>
  <c r="D109" i="19"/>
  <c r="K109" i="19"/>
  <c r="C109" i="19"/>
  <c r="J109" i="19"/>
  <c r="P109" i="19"/>
  <c r="H109" i="19"/>
  <c r="M109" i="19"/>
  <c r="F109" i="19"/>
  <c r="N109" i="19"/>
  <c r="O109" i="19"/>
  <c r="G109" i="19"/>
  <c r="C152" i="23"/>
  <c r="D152" i="23"/>
  <c r="I152" i="23"/>
  <c r="F152" i="23"/>
  <c r="G152" i="23"/>
  <c r="H152" i="23"/>
  <c r="B152" i="23"/>
  <c r="F127" i="14"/>
  <c r="D127" i="14"/>
  <c r="H127" i="14"/>
  <c r="C127" i="14"/>
  <c r="E127" i="14"/>
  <c r="G127" i="14"/>
  <c r="G76" i="22"/>
  <c r="B76" i="22"/>
  <c r="H76" i="22"/>
  <c r="C76" i="22"/>
  <c r="D76" i="22"/>
  <c r="F76" i="22"/>
  <c r="I76" i="22"/>
  <c r="N138" i="21"/>
  <c r="K138" i="21"/>
  <c r="C138" i="21"/>
  <c r="I138" i="21"/>
  <c r="B138" i="21"/>
  <c r="L138" i="21"/>
  <c r="F138" i="21"/>
  <c r="H138" i="21"/>
  <c r="J138" i="21"/>
  <c r="M138" i="21"/>
  <c r="G138" i="21"/>
  <c r="D138" i="21"/>
  <c r="I143" i="21"/>
  <c r="N143" i="21"/>
  <c r="L143" i="21"/>
  <c r="C143" i="21"/>
  <c r="D143" i="21"/>
  <c r="K143" i="21"/>
  <c r="H143" i="21"/>
  <c r="B143" i="21"/>
  <c r="M143" i="21"/>
  <c r="F143" i="21"/>
  <c r="G143" i="21"/>
  <c r="J143" i="21"/>
  <c r="S38" i="17"/>
  <c r="N38" i="17"/>
  <c r="D38" i="17"/>
  <c r="C38" i="17"/>
  <c r="M38" i="17"/>
  <c r="K38" i="17"/>
  <c r="X38" i="17"/>
  <c r="Q38" i="17"/>
  <c r="R38" i="17"/>
  <c r="T38" i="17"/>
  <c r="F38" i="17"/>
  <c r="W38" i="17"/>
  <c r="J38" i="17"/>
  <c r="B38" i="17"/>
  <c r="U38" i="17"/>
  <c r="H38" i="17"/>
  <c r="G38" i="17"/>
  <c r="I38" i="17"/>
  <c r="V38" i="17"/>
  <c r="L38" i="17"/>
  <c r="B47" i="18"/>
  <c r="F47" i="18"/>
  <c r="L47" i="18"/>
  <c r="R47" i="18"/>
  <c r="I47" i="18"/>
  <c r="M47" i="18"/>
  <c r="H47" i="18"/>
  <c r="G47" i="18"/>
  <c r="C47" i="18"/>
  <c r="K47" i="18"/>
  <c r="P47" i="18"/>
  <c r="J47" i="18"/>
  <c r="O47" i="18"/>
  <c r="D47" i="18"/>
  <c r="Q47" i="18"/>
  <c r="N47" i="18"/>
  <c r="K35" i="20"/>
  <c r="J35" i="20"/>
  <c r="D35" i="20"/>
  <c r="G35" i="20"/>
  <c r="L35" i="20"/>
  <c r="F35" i="20"/>
  <c r="N35" i="20"/>
  <c r="M35" i="20"/>
  <c r="H35" i="20"/>
  <c r="C35" i="20"/>
  <c r="I35" i="20"/>
  <c r="B35" i="20"/>
  <c r="F36" i="26"/>
  <c r="G36" i="26"/>
  <c r="K36" i="26"/>
  <c r="L36" i="26"/>
  <c r="D36" i="26"/>
  <c r="H36" i="26"/>
  <c r="I36" i="26"/>
  <c r="E36" i="26"/>
  <c r="J36" i="26"/>
  <c r="C36" i="26"/>
  <c r="I155" i="17"/>
  <c r="C155" i="17"/>
  <c r="X155" i="17"/>
  <c r="N155" i="17"/>
  <c r="M155" i="17"/>
  <c r="V155" i="17"/>
  <c r="J155" i="17"/>
  <c r="L155" i="17"/>
  <c r="Q155" i="17"/>
  <c r="R155" i="17"/>
  <c r="K155" i="17"/>
  <c r="D155" i="17"/>
  <c r="F155" i="17"/>
  <c r="G155" i="17"/>
  <c r="H155" i="17"/>
  <c r="W155" i="17"/>
  <c r="S155" i="17"/>
  <c r="U155" i="17"/>
  <c r="B155" i="17"/>
  <c r="T155" i="17"/>
  <c r="O158" i="32"/>
  <c r="G158" i="32"/>
  <c r="K158" i="32"/>
  <c r="H158" i="32"/>
  <c r="L158" i="32"/>
  <c r="P158" i="32"/>
  <c r="N158" i="32"/>
  <c r="B158" i="32"/>
  <c r="I158" i="32"/>
  <c r="C158" i="32"/>
  <c r="J158" i="32"/>
  <c r="F158" i="32"/>
  <c r="R158" i="32"/>
  <c r="M158" i="32"/>
  <c r="Q158" i="32"/>
  <c r="D158" i="32"/>
  <c r="H45" i="18"/>
  <c r="C45" i="18"/>
  <c r="F45" i="18"/>
  <c r="Q45" i="18"/>
  <c r="O45" i="18"/>
  <c r="D45" i="18"/>
  <c r="G45" i="18"/>
  <c r="L45" i="18"/>
  <c r="M45" i="18"/>
  <c r="R45" i="18"/>
  <c r="P45" i="18"/>
  <c r="B45" i="18"/>
  <c r="K45" i="18"/>
  <c r="N45" i="18"/>
  <c r="J45" i="18"/>
  <c r="I45" i="18"/>
  <c r="N16" i="17"/>
  <c r="F16" i="17"/>
  <c r="Q16" i="17"/>
  <c r="D16" i="17"/>
  <c r="W16" i="17"/>
  <c r="H16" i="17"/>
  <c r="L16" i="17"/>
  <c r="U16" i="17"/>
  <c r="M16" i="17"/>
  <c r="G16" i="17"/>
  <c r="K16" i="17"/>
  <c r="T16" i="17"/>
  <c r="R16" i="17"/>
  <c r="B16" i="17"/>
  <c r="S16" i="17"/>
  <c r="X16" i="17"/>
  <c r="V16" i="17"/>
  <c r="I16" i="17"/>
  <c r="J16" i="17"/>
  <c r="C16" i="17"/>
  <c r="L24" i="21"/>
  <c r="I24" i="21"/>
  <c r="B24" i="21"/>
  <c r="D24" i="21"/>
  <c r="G24" i="21"/>
  <c r="F24" i="21"/>
  <c r="N24" i="21"/>
  <c r="C24" i="21"/>
  <c r="M24" i="21"/>
  <c r="H24" i="21"/>
  <c r="K24" i="21"/>
  <c r="J24" i="21"/>
  <c r="C113" i="19"/>
  <c r="F113" i="19"/>
  <c r="G113" i="19"/>
  <c r="B113" i="19"/>
  <c r="K113" i="19"/>
  <c r="O113" i="19"/>
  <c r="J113" i="19"/>
  <c r="N113" i="19"/>
  <c r="Q113" i="19"/>
  <c r="M113" i="19"/>
  <c r="D113" i="19"/>
  <c r="L113" i="19"/>
  <c r="H113" i="19"/>
  <c r="I113" i="19"/>
  <c r="R113" i="19"/>
  <c r="P113" i="19"/>
  <c r="K161" i="20"/>
  <c r="G161" i="20"/>
  <c r="M161" i="20"/>
  <c r="N161" i="20"/>
  <c r="D161" i="20"/>
  <c r="B161" i="20"/>
  <c r="L161" i="20"/>
  <c r="J161" i="20"/>
  <c r="I161" i="20"/>
  <c r="F161" i="20"/>
  <c r="C161" i="20"/>
  <c r="H161" i="20"/>
  <c r="G122" i="22"/>
  <c r="H122" i="22"/>
  <c r="F122" i="22"/>
  <c r="C122" i="22"/>
  <c r="B122" i="22"/>
  <c r="I122" i="22"/>
  <c r="D122" i="22"/>
  <c r="D185" i="32"/>
  <c r="N185" i="32"/>
  <c r="O185" i="32"/>
  <c r="P185" i="32"/>
  <c r="F185" i="32"/>
  <c r="H185" i="32"/>
  <c r="I185" i="32"/>
  <c r="J185" i="32"/>
  <c r="G185" i="32"/>
  <c r="B185" i="32"/>
  <c r="L185" i="32"/>
  <c r="M185" i="32"/>
  <c r="C185" i="32"/>
  <c r="Q185" i="32"/>
  <c r="R185" i="32"/>
  <c r="K185" i="32"/>
  <c r="P42" i="19"/>
  <c r="K42" i="19"/>
  <c r="M42" i="19"/>
  <c r="O42" i="19"/>
  <c r="D42" i="19"/>
  <c r="J42" i="19"/>
  <c r="H42" i="19"/>
  <c r="G42" i="19"/>
  <c r="F42" i="19"/>
  <c r="I42" i="19"/>
  <c r="L42" i="19"/>
  <c r="R42" i="19"/>
  <c r="C42" i="19"/>
  <c r="Q42" i="19"/>
  <c r="N42" i="19"/>
  <c r="B42" i="19"/>
  <c r="P153" i="18"/>
  <c r="R153" i="18"/>
  <c r="B153" i="18"/>
  <c r="L153" i="18"/>
  <c r="O153" i="18"/>
  <c r="F153" i="18"/>
  <c r="K153" i="18"/>
  <c r="D153" i="18"/>
  <c r="C153" i="18"/>
  <c r="H153" i="18"/>
  <c r="N153" i="18"/>
  <c r="G153" i="18"/>
  <c r="I153" i="18"/>
  <c r="M153" i="18"/>
  <c r="Q153" i="18"/>
  <c r="J153" i="18"/>
  <c r="I24" i="23"/>
  <c r="G24" i="23"/>
  <c r="H24" i="23"/>
  <c r="C24" i="23"/>
  <c r="B24" i="23"/>
  <c r="F24" i="23"/>
  <c r="D24" i="23"/>
  <c r="Q134" i="17"/>
  <c r="C134" i="17"/>
  <c r="M134" i="17"/>
  <c r="U134" i="17"/>
  <c r="L134" i="17"/>
  <c r="R134" i="17"/>
  <c r="T134" i="17"/>
  <c r="K134" i="17"/>
  <c r="V134" i="17"/>
  <c r="N134" i="17"/>
  <c r="W134" i="17"/>
  <c r="F134" i="17"/>
  <c r="B134" i="17"/>
  <c r="X134" i="17"/>
  <c r="G134" i="17"/>
  <c r="D134" i="17"/>
  <c r="J134" i="17"/>
  <c r="S134" i="17"/>
  <c r="I134" i="17"/>
  <c r="H134" i="17"/>
  <c r="F109" i="14"/>
  <c r="E109" i="14"/>
  <c r="H109" i="14"/>
  <c r="D109" i="14"/>
  <c r="G109" i="14"/>
  <c r="C109" i="14"/>
  <c r="E126" i="24"/>
  <c r="D126" i="24"/>
  <c r="C126" i="24"/>
  <c r="G126" i="24"/>
  <c r="F126" i="24"/>
  <c r="C141" i="22"/>
  <c r="I141" i="22"/>
  <c r="D141" i="22"/>
  <c r="H141" i="22"/>
  <c r="G141" i="22"/>
  <c r="F141" i="22"/>
  <c r="B141" i="22"/>
  <c r="E145" i="24"/>
  <c r="G145" i="24"/>
  <c r="D145" i="24"/>
  <c r="F145" i="24"/>
  <c r="C145" i="24"/>
  <c r="F133" i="18"/>
  <c r="B133" i="18"/>
  <c r="K133" i="18"/>
  <c r="L133" i="18"/>
  <c r="M133" i="18"/>
  <c r="I133" i="18"/>
  <c r="H133" i="18"/>
  <c r="Q133" i="18"/>
  <c r="O133" i="18"/>
  <c r="C133" i="18"/>
  <c r="J133" i="18"/>
  <c r="G133" i="18"/>
  <c r="D133" i="18"/>
  <c r="P133" i="18"/>
  <c r="N133" i="18"/>
  <c r="R133" i="18"/>
  <c r="M23" i="20"/>
  <c r="J23" i="20"/>
  <c r="I23" i="20"/>
  <c r="H23" i="20"/>
  <c r="L23" i="20"/>
  <c r="N23" i="20"/>
  <c r="B23" i="20"/>
  <c r="K23" i="20"/>
  <c r="F23" i="20"/>
  <c r="D23" i="20"/>
  <c r="G23" i="20"/>
  <c r="C23" i="20"/>
  <c r="G116" i="18"/>
  <c r="R116" i="18"/>
  <c r="N116" i="18"/>
  <c r="K116" i="18"/>
  <c r="I116" i="18"/>
  <c r="L116" i="18"/>
  <c r="H116" i="18"/>
  <c r="O116" i="18"/>
  <c r="Q116" i="18"/>
  <c r="F116" i="18"/>
  <c r="P116" i="18"/>
  <c r="B116" i="18"/>
  <c r="J116" i="18"/>
  <c r="C116" i="18"/>
  <c r="M116" i="18"/>
  <c r="D116" i="18"/>
  <c r="D151" i="14"/>
  <c r="H151" i="14"/>
  <c r="G151" i="14"/>
  <c r="E151" i="14"/>
  <c r="F151" i="14"/>
  <c r="C151" i="14"/>
  <c r="H180" i="19"/>
  <c r="D180" i="19"/>
  <c r="M180" i="19"/>
  <c r="I180" i="19"/>
  <c r="K180" i="19"/>
  <c r="R180" i="19"/>
  <c r="N180" i="19"/>
  <c r="O180" i="19"/>
  <c r="G180" i="19"/>
  <c r="J180" i="19"/>
  <c r="Q180" i="19"/>
  <c r="C180" i="19"/>
  <c r="B180" i="19"/>
  <c r="P180" i="19"/>
  <c r="F180" i="19"/>
  <c r="L180" i="19"/>
  <c r="I37" i="22"/>
  <c r="F37" i="22"/>
  <c r="H37" i="22"/>
  <c r="B37" i="22"/>
  <c r="D37" i="22"/>
  <c r="C37" i="22"/>
  <c r="G37" i="22"/>
  <c r="R177" i="17"/>
  <c r="K177" i="17"/>
  <c r="S177" i="17"/>
  <c r="T177" i="17"/>
  <c r="I177" i="17"/>
  <c r="U177" i="17"/>
  <c r="W177" i="17"/>
  <c r="L177" i="17"/>
  <c r="B177" i="17"/>
  <c r="N177" i="17"/>
  <c r="C177" i="17"/>
  <c r="H177" i="17"/>
  <c r="F177" i="17"/>
  <c r="Q177" i="17"/>
  <c r="M177" i="17"/>
  <c r="V177" i="17"/>
  <c r="D177" i="17"/>
  <c r="J177" i="17"/>
  <c r="G177" i="17"/>
  <c r="X177" i="17"/>
  <c r="M21" i="20"/>
  <c r="L21" i="20"/>
  <c r="N21" i="20"/>
  <c r="C21" i="20"/>
  <c r="G21" i="20"/>
  <c r="I21" i="20"/>
  <c r="K21" i="20"/>
  <c r="B21" i="20"/>
  <c r="H21" i="20"/>
  <c r="F21" i="20"/>
  <c r="J21" i="20"/>
  <c r="D21" i="20"/>
  <c r="N22" i="19"/>
  <c r="M22" i="19"/>
  <c r="P22" i="19"/>
  <c r="F22" i="19"/>
  <c r="R22" i="19"/>
  <c r="G22" i="19"/>
  <c r="Q22" i="19"/>
  <c r="C22" i="19"/>
  <c r="K22" i="19"/>
  <c r="J22" i="19"/>
  <c r="L22" i="19"/>
  <c r="I22" i="19"/>
  <c r="O22" i="19"/>
  <c r="D22" i="19"/>
  <c r="H22" i="19"/>
  <c r="B22" i="19"/>
  <c r="C177" i="22"/>
  <c r="H177" i="22"/>
  <c r="D177" i="22"/>
  <c r="F177" i="22"/>
  <c r="G177" i="22"/>
  <c r="B177" i="22"/>
  <c r="I177" i="22"/>
  <c r="F82" i="26"/>
  <c r="E82" i="26"/>
  <c r="C82" i="26"/>
  <c r="K82" i="26"/>
  <c r="J82" i="26"/>
  <c r="I82" i="26"/>
  <c r="G82" i="26"/>
  <c r="L82" i="26"/>
  <c r="H82" i="26"/>
  <c r="D82" i="26"/>
  <c r="B130" i="22"/>
  <c r="C130" i="22"/>
  <c r="F130" i="22"/>
  <c r="I130" i="22"/>
  <c r="D130" i="22"/>
  <c r="H130" i="22"/>
  <c r="G130" i="22"/>
  <c r="F58" i="21"/>
  <c r="I58" i="21"/>
  <c r="M58" i="21"/>
  <c r="N58" i="21"/>
  <c r="B58" i="21"/>
  <c r="J58" i="21"/>
  <c r="K58" i="21"/>
  <c r="D58" i="21"/>
  <c r="G58" i="21"/>
  <c r="L58" i="21"/>
  <c r="H58" i="21"/>
  <c r="C58" i="21"/>
  <c r="C178" i="18"/>
  <c r="K178" i="18"/>
  <c r="N178" i="18"/>
  <c r="H178" i="18"/>
  <c r="R178" i="18"/>
  <c r="B178" i="18"/>
  <c r="Q178" i="18"/>
  <c r="L178" i="18"/>
  <c r="P178" i="18"/>
  <c r="O178" i="18"/>
  <c r="F178" i="18"/>
  <c r="G178" i="18"/>
  <c r="J178" i="18"/>
  <c r="D178" i="18"/>
  <c r="M178" i="18"/>
  <c r="I178" i="18"/>
  <c r="H121" i="17"/>
  <c r="I121" i="17"/>
  <c r="S121" i="17"/>
  <c r="L121" i="17"/>
  <c r="R121" i="17"/>
  <c r="B121" i="17"/>
  <c r="J121" i="17"/>
  <c r="M121" i="17"/>
  <c r="T121" i="17"/>
  <c r="V121" i="17"/>
  <c r="F121" i="17"/>
  <c r="G121" i="17"/>
  <c r="W121" i="17"/>
  <c r="U121" i="17"/>
  <c r="K121" i="17"/>
  <c r="D121" i="17"/>
  <c r="N121" i="17"/>
  <c r="X121" i="17"/>
  <c r="C121" i="17"/>
  <c r="Q121" i="17"/>
  <c r="C27" i="19"/>
  <c r="K27" i="19"/>
  <c r="F27" i="19"/>
  <c r="Q27" i="19"/>
  <c r="D27" i="19"/>
  <c r="I27" i="19"/>
  <c r="M27" i="19"/>
  <c r="L27" i="19"/>
  <c r="O27" i="19"/>
  <c r="B27" i="19"/>
  <c r="P27" i="19"/>
  <c r="G27" i="19"/>
  <c r="R27" i="19"/>
  <c r="J27" i="19"/>
  <c r="H27" i="19"/>
  <c r="N27" i="19"/>
  <c r="U96" i="17"/>
  <c r="R96" i="17"/>
  <c r="C96" i="17"/>
  <c r="G96" i="17"/>
  <c r="T96" i="17"/>
  <c r="F96" i="17"/>
  <c r="M96" i="17"/>
  <c r="V96" i="17"/>
  <c r="N96" i="17"/>
  <c r="B96" i="17"/>
  <c r="W96" i="17"/>
  <c r="K96" i="17"/>
  <c r="Q96" i="17"/>
  <c r="L96" i="17"/>
  <c r="J96" i="17"/>
  <c r="I96" i="17"/>
  <c r="D96" i="17"/>
  <c r="H96" i="17"/>
  <c r="S96" i="17"/>
  <c r="X96" i="17"/>
  <c r="C13" i="32"/>
  <c r="D13" i="32"/>
  <c r="K13" i="32"/>
  <c r="G13" i="32"/>
  <c r="M13" i="32"/>
  <c r="N13" i="32"/>
  <c r="Q13" i="32"/>
  <c r="J13" i="32"/>
  <c r="H13" i="32"/>
  <c r="I13" i="32"/>
  <c r="B13" i="32"/>
  <c r="F13" i="32"/>
  <c r="L13" i="32"/>
  <c r="P13" i="32"/>
  <c r="R13" i="32"/>
  <c r="O13" i="32"/>
  <c r="J114" i="20"/>
  <c r="F114" i="20"/>
  <c r="C114" i="20"/>
  <c r="D114" i="20"/>
  <c r="K114" i="20"/>
  <c r="N114" i="20"/>
  <c r="G114" i="20"/>
  <c r="B114" i="20"/>
  <c r="L114" i="20"/>
  <c r="H114" i="20"/>
  <c r="M114" i="20"/>
  <c r="I114" i="20"/>
  <c r="F157" i="23"/>
  <c r="B157" i="23"/>
  <c r="I157" i="23"/>
  <c r="H157" i="23"/>
  <c r="G157" i="23"/>
  <c r="D157" i="23"/>
  <c r="C157" i="23"/>
  <c r="C83" i="19"/>
  <c r="Q83" i="19"/>
  <c r="H83" i="19"/>
  <c r="O83" i="19"/>
  <c r="J83" i="19"/>
  <c r="G83" i="19"/>
  <c r="P83" i="19"/>
  <c r="K83" i="19"/>
  <c r="M83" i="19"/>
  <c r="L83" i="19"/>
  <c r="F83" i="19"/>
  <c r="I83" i="19"/>
  <c r="D83" i="19"/>
  <c r="B83" i="19"/>
  <c r="N83" i="19"/>
  <c r="R83" i="19"/>
  <c r="L13" i="17"/>
  <c r="Q13" i="17"/>
  <c r="N13" i="17"/>
  <c r="F13" i="17"/>
  <c r="X13" i="17"/>
  <c r="K13" i="17"/>
  <c r="S13" i="17"/>
  <c r="I13" i="17"/>
  <c r="U13" i="17"/>
  <c r="B13" i="17"/>
  <c r="M13" i="17"/>
  <c r="J13" i="17"/>
  <c r="G13" i="17"/>
  <c r="R13" i="17"/>
  <c r="V13" i="17"/>
  <c r="C13" i="17"/>
  <c r="D13" i="17"/>
  <c r="H13" i="17"/>
  <c r="T13" i="17"/>
  <c r="W13" i="17"/>
  <c r="E110" i="24"/>
  <c r="C110" i="24"/>
  <c r="G110" i="24"/>
  <c r="D110" i="24"/>
  <c r="F110" i="24"/>
  <c r="D27" i="22"/>
  <c r="F27" i="22"/>
  <c r="G27" i="22"/>
  <c r="B27" i="22"/>
  <c r="H27" i="22"/>
  <c r="C27" i="22"/>
  <c r="I27" i="22"/>
  <c r="L45" i="32"/>
  <c r="K45" i="32"/>
  <c r="J45" i="32"/>
  <c r="G45" i="32"/>
  <c r="N45" i="32"/>
  <c r="C45" i="32"/>
  <c r="Q45" i="32"/>
  <c r="O45" i="32"/>
  <c r="B45" i="32"/>
  <c r="P45" i="32"/>
  <c r="M45" i="32"/>
  <c r="H45" i="32"/>
  <c r="R45" i="32"/>
  <c r="I45" i="32"/>
  <c r="F45" i="32"/>
  <c r="D45" i="32"/>
  <c r="I168" i="22"/>
  <c r="F168" i="22"/>
  <c r="C168" i="22"/>
  <c r="H168" i="22"/>
  <c r="D168" i="22"/>
  <c r="G168" i="22"/>
  <c r="B168" i="22"/>
  <c r="K124" i="26"/>
  <c r="I124" i="26"/>
  <c r="G124" i="26"/>
  <c r="D124" i="26"/>
  <c r="F124" i="26"/>
  <c r="E124" i="26"/>
  <c r="L124" i="26"/>
  <c r="J124" i="26"/>
  <c r="C124" i="26"/>
  <c r="H124" i="26"/>
  <c r="B98" i="17"/>
  <c r="M98" i="17"/>
  <c r="I98" i="17"/>
  <c r="Q98" i="17"/>
  <c r="C98" i="17"/>
  <c r="G98" i="17"/>
  <c r="V98" i="17"/>
  <c r="J98" i="17"/>
  <c r="L98" i="17"/>
  <c r="X98" i="17"/>
  <c r="R98" i="17"/>
  <c r="S98" i="17"/>
  <c r="U98" i="17"/>
  <c r="D98" i="17"/>
  <c r="F98" i="17"/>
  <c r="H98" i="17"/>
  <c r="W98" i="17"/>
  <c r="T98" i="17"/>
  <c r="N98" i="17"/>
  <c r="K98" i="17"/>
  <c r="J88" i="20"/>
  <c r="L88" i="20"/>
  <c r="K88" i="20"/>
  <c r="N88" i="20"/>
  <c r="H88" i="20"/>
  <c r="D88" i="20"/>
  <c r="B88" i="20"/>
  <c r="I88" i="20"/>
  <c r="F88" i="20"/>
  <c r="G88" i="20"/>
  <c r="C88" i="20"/>
  <c r="M88" i="20"/>
  <c r="F144" i="26"/>
  <c r="C144" i="26"/>
  <c r="J144" i="26"/>
  <c r="G144" i="26"/>
  <c r="K144" i="26"/>
  <c r="E144" i="26"/>
  <c r="D144" i="26"/>
  <c r="I144" i="26"/>
  <c r="L144" i="26"/>
  <c r="H144" i="26"/>
  <c r="M57" i="21"/>
  <c r="L57" i="21"/>
  <c r="C57" i="21"/>
  <c r="F57" i="21"/>
  <c r="B57" i="21"/>
  <c r="H57" i="21"/>
  <c r="J57" i="21"/>
  <c r="N57" i="21"/>
  <c r="I57" i="21"/>
  <c r="D57" i="21"/>
  <c r="K57" i="21"/>
  <c r="G57" i="21"/>
  <c r="M189" i="20"/>
  <c r="B189" i="20"/>
  <c r="L189" i="20"/>
  <c r="D189" i="20"/>
  <c r="J189" i="20"/>
  <c r="I189" i="20"/>
  <c r="K189" i="20"/>
  <c r="H189" i="20"/>
  <c r="C189" i="20"/>
  <c r="F189" i="20"/>
  <c r="N189" i="20"/>
  <c r="G189" i="20"/>
  <c r="F59" i="18"/>
  <c r="Q59" i="18"/>
  <c r="J59" i="18"/>
  <c r="K59" i="18"/>
  <c r="N59" i="18"/>
  <c r="B59" i="18"/>
  <c r="C59" i="18"/>
  <c r="R59" i="18"/>
  <c r="I59" i="18"/>
  <c r="O59" i="18"/>
  <c r="P59" i="18"/>
  <c r="H59" i="18"/>
  <c r="G59" i="18"/>
  <c r="L59" i="18"/>
  <c r="M59" i="18"/>
  <c r="D59" i="18"/>
  <c r="C157" i="22"/>
  <c r="H157" i="22"/>
  <c r="G157" i="22"/>
  <c r="B157" i="22"/>
  <c r="D157" i="22"/>
  <c r="F157" i="22"/>
  <c r="I157" i="22"/>
  <c r="K107" i="32"/>
  <c r="L107" i="32"/>
  <c r="O107" i="32"/>
  <c r="G107" i="32"/>
  <c r="Q107" i="32"/>
  <c r="D107" i="32"/>
  <c r="P107" i="32"/>
  <c r="M107" i="32"/>
  <c r="H107" i="32"/>
  <c r="J107" i="32"/>
  <c r="C107" i="32"/>
  <c r="R107" i="32"/>
  <c r="I107" i="32"/>
  <c r="B107" i="32"/>
  <c r="F107" i="32"/>
  <c r="N107" i="32"/>
  <c r="S120" i="17"/>
  <c r="N120" i="17"/>
  <c r="K120" i="17"/>
  <c r="D120" i="17"/>
  <c r="W120" i="17"/>
  <c r="X120" i="17"/>
  <c r="R120" i="17"/>
  <c r="I120" i="17"/>
  <c r="M120" i="17"/>
  <c r="Q120" i="17"/>
  <c r="U120" i="17"/>
  <c r="V120" i="17"/>
  <c r="J120" i="17"/>
  <c r="H120" i="17"/>
  <c r="B120" i="17"/>
  <c r="F120" i="17"/>
  <c r="T120" i="17"/>
  <c r="L120" i="17"/>
  <c r="C120" i="17"/>
  <c r="G120" i="17"/>
  <c r="I149" i="20"/>
  <c r="K149" i="20"/>
  <c r="D149" i="20"/>
  <c r="G149" i="20"/>
  <c r="M149" i="20"/>
  <c r="B149" i="20"/>
  <c r="H149" i="20"/>
  <c r="J149" i="20"/>
  <c r="N149" i="20"/>
  <c r="C149" i="20"/>
  <c r="F149" i="20"/>
  <c r="L149" i="20"/>
  <c r="G106" i="20"/>
  <c r="C106" i="20"/>
  <c r="L106" i="20"/>
  <c r="F106" i="20"/>
  <c r="K106" i="20"/>
  <c r="N106" i="20"/>
  <c r="M106" i="20"/>
  <c r="B106" i="20"/>
  <c r="D106" i="20"/>
  <c r="H106" i="20"/>
  <c r="I106" i="20"/>
  <c r="J106" i="20"/>
  <c r="P117" i="19"/>
  <c r="R117" i="19"/>
  <c r="B117" i="19"/>
  <c r="Q117" i="19"/>
  <c r="K117" i="19"/>
  <c r="D117" i="19"/>
  <c r="C117" i="19"/>
  <c r="O117" i="19"/>
  <c r="M117" i="19"/>
  <c r="G117" i="19"/>
  <c r="I117" i="19"/>
  <c r="F117" i="19"/>
  <c r="L117" i="19"/>
  <c r="N117" i="19"/>
  <c r="H117" i="19"/>
  <c r="J117" i="19"/>
  <c r="F63" i="14"/>
  <c r="E63" i="14"/>
  <c r="G63" i="14"/>
  <c r="D63" i="14"/>
  <c r="C63" i="14"/>
  <c r="H63" i="14"/>
  <c r="H160" i="17"/>
  <c r="U160" i="17"/>
  <c r="T160" i="17"/>
  <c r="B160" i="17"/>
  <c r="V160" i="17"/>
  <c r="D160" i="17"/>
  <c r="F160" i="17"/>
  <c r="N160" i="17"/>
  <c r="M160" i="17"/>
  <c r="X160" i="17"/>
  <c r="G160" i="17"/>
  <c r="I160" i="17"/>
  <c r="K160" i="17"/>
  <c r="J160" i="17"/>
  <c r="L160" i="17"/>
  <c r="Q160" i="17"/>
  <c r="W160" i="17"/>
  <c r="S160" i="17"/>
  <c r="R160" i="17"/>
  <c r="C160" i="17"/>
  <c r="B37" i="23"/>
  <c r="I37" i="23"/>
  <c r="G37" i="23"/>
  <c r="D37" i="23"/>
  <c r="H37" i="23"/>
  <c r="F37" i="23"/>
  <c r="C37" i="23"/>
  <c r="H158" i="22"/>
  <c r="I158" i="22"/>
  <c r="C158" i="22"/>
  <c r="D158" i="22"/>
  <c r="F158" i="22"/>
  <c r="B158" i="22"/>
  <c r="G158" i="22"/>
  <c r="F153" i="24"/>
  <c r="D153" i="24"/>
  <c r="E153" i="24"/>
  <c r="G153" i="24"/>
  <c r="C153" i="24"/>
  <c r="L26" i="19"/>
  <c r="G26" i="19"/>
  <c r="N26" i="19"/>
  <c r="H26" i="19"/>
  <c r="B26" i="19"/>
  <c r="Q26" i="19"/>
  <c r="J26" i="19"/>
  <c r="K26" i="19"/>
  <c r="I26" i="19"/>
  <c r="D26" i="19"/>
  <c r="P26" i="19"/>
  <c r="R26" i="19"/>
  <c r="F26" i="19"/>
  <c r="M26" i="19"/>
  <c r="C26" i="19"/>
  <c r="O26" i="19"/>
  <c r="O75" i="32"/>
  <c r="Q75" i="32"/>
  <c r="N75" i="32"/>
  <c r="J75" i="32"/>
  <c r="L75" i="32"/>
  <c r="K75" i="32"/>
  <c r="G75" i="32"/>
  <c r="D75" i="32"/>
  <c r="C75" i="32"/>
  <c r="F75" i="32"/>
  <c r="I75" i="32"/>
  <c r="M75" i="32"/>
  <c r="P75" i="32"/>
  <c r="B75" i="32"/>
  <c r="H75" i="32"/>
  <c r="R75" i="32"/>
  <c r="H137" i="18"/>
  <c r="M137" i="18"/>
  <c r="L137" i="18"/>
  <c r="K137" i="18"/>
  <c r="G137" i="18"/>
  <c r="B137" i="18"/>
  <c r="N137" i="18"/>
  <c r="D137" i="18"/>
  <c r="J137" i="18"/>
  <c r="I137" i="18"/>
  <c r="P137" i="18"/>
  <c r="F137" i="18"/>
  <c r="R137" i="18"/>
  <c r="Q137" i="18"/>
  <c r="O137" i="18"/>
  <c r="C137" i="18"/>
  <c r="F96" i="23"/>
  <c r="G96" i="23"/>
  <c r="D96" i="23"/>
  <c r="I96" i="23"/>
  <c r="H96" i="23"/>
  <c r="B96" i="23"/>
  <c r="C96" i="23"/>
  <c r="D187" i="20"/>
  <c r="I187" i="20"/>
  <c r="F187" i="20"/>
  <c r="B187" i="20"/>
  <c r="G187" i="20"/>
  <c r="C187" i="20"/>
  <c r="H187" i="20"/>
  <c r="N187" i="20"/>
  <c r="K187" i="20"/>
  <c r="L187" i="20"/>
  <c r="M187" i="20"/>
  <c r="J187" i="20"/>
  <c r="K63" i="20"/>
  <c r="L63" i="20"/>
  <c r="G63" i="20"/>
  <c r="F63" i="20"/>
  <c r="H63" i="20"/>
  <c r="J63" i="20"/>
  <c r="D63" i="20"/>
  <c r="M63" i="20"/>
  <c r="I63" i="20"/>
  <c r="B63" i="20"/>
  <c r="N63" i="20"/>
  <c r="C63" i="20"/>
  <c r="F102" i="23"/>
  <c r="I102" i="23"/>
  <c r="G102" i="23"/>
  <c r="D102" i="23"/>
  <c r="B102" i="23"/>
  <c r="C102" i="23"/>
  <c r="H102" i="23"/>
  <c r="I169" i="26"/>
  <c r="K169" i="26"/>
  <c r="L169" i="26"/>
  <c r="D169" i="26"/>
  <c r="F169" i="26"/>
  <c r="G169" i="26"/>
  <c r="E169" i="26"/>
  <c r="J169" i="26"/>
  <c r="H169" i="26"/>
  <c r="C169" i="26"/>
  <c r="Q144" i="18"/>
  <c r="B144" i="18"/>
  <c r="H144" i="18"/>
  <c r="D144" i="18"/>
  <c r="G144" i="18"/>
  <c r="F144" i="18"/>
  <c r="O144" i="18"/>
  <c r="L144" i="18"/>
  <c r="N144" i="18"/>
  <c r="P144" i="18"/>
  <c r="J144" i="18"/>
  <c r="I144" i="18"/>
  <c r="M144" i="18"/>
  <c r="R144" i="18"/>
  <c r="K144" i="18"/>
  <c r="C144" i="18"/>
  <c r="R32" i="17"/>
  <c r="G32" i="17"/>
  <c r="J32" i="17"/>
  <c r="I32" i="17"/>
  <c r="K32" i="17"/>
  <c r="S32" i="17"/>
  <c r="C32" i="17"/>
  <c r="N32" i="17"/>
  <c r="T32" i="17"/>
  <c r="L32" i="17"/>
  <c r="D32" i="17"/>
  <c r="H32" i="17"/>
  <c r="F32" i="17"/>
  <c r="M32" i="17"/>
  <c r="U32" i="17"/>
  <c r="Q32" i="17"/>
  <c r="V32" i="17"/>
  <c r="X32" i="17"/>
  <c r="W32" i="17"/>
  <c r="B32" i="17"/>
  <c r="I113" i="22"/>
  <c r="C113" i="22"/>
  <c r="D113" i="22"/>
  <c r="F113" i="22"/>
  <c r="B113" i="22"/>
  <c r="H113" i="22"/>
  <c r="G113" i="22"/>
  <c r="D140" i="23"/>
  <c r="G140" i="23"/>
  <c r="C140" i="23"/>
  <c r="B140" i="23"/>
  <c r="H140" i="23"/>
  <c r="I140" i="23"/>
  <c r="F140" i="23"/>
  <c r="M140" i="21"/>
  <c r="K140" i="21"/>
  <c r="I140" i="21"/>
  <c r="N140" i="21"/>
  <c r="F140" i="21"/>
  <c r="J140" i="21"/>
  <c r="D140" i="21"/>
  <c r="B140" i="21"/>
  <c r="L140" i="21"/>
  <c r="C140" i="21"/>
  <c r="G140" i="21"/>
  <c r="H140" i="21"/>
  <c r="B93" i="22"/>
  <c r="C93" i="22"/>
  <c r="I93" i="22"/>
  <c r="H93" i="22"/>
  <c r="G93" i="22"/>
  <c r="F93" i="22"/>
  <c r="D93" i="22"/>
  <c r="Q135" i="18"/>
  <c r="F135" i="18"/>
  <c r="O135" i="18"/>
  <c r="C135" i="18"/>
  <c r="M135" i="18"/>
  <c r="R135" i="18"/>
  <c r="P135" i="18"/>
  <c r="L135" i="18"/>
  <c r="N135" i="18"/>
  <c r="D135" i="18"/>
  <c r="B135" i="18"/>
  <c r="G135" i="18"/>
  <c r="H135" i="18"/>
  <c r="J135" i="18"/>
  <c r="I135" i="18"/>
  <c r="K135" i="18"/>
  <c r="S182" i="17"/>
  <c r="V182" i="17"/>
  <c r="T182" i="17"/>
  <c r="B182" i="17"/>
  <c r="N182" i="17"/>
  <c r="X182" i="17"/>
  <c r="Q182" i="17"/>
  <c r="M182" i="17"/>
  <c r="D182" i="17"/>
  <c r="I182" i="17"/>
  <c r="K182" i="17"/>
  <c r="H182" i="17"/>
  <c r="G182" i="17"/>
  <c r="F182" i="17"/>
  <c r="R182" i="17"/>
  <c r="L182" i="17"/>
  <c r="U182" i="17"/>
  <c r="W182" i="17"/>
  <c r="C182" i="17"/>
  <c r="J182" i="17"/>
  <c r="J79" i="20"/>
  <c r="M79" i="20"/>
  <c r="I79" i="20"/>
  <c r="K79" i="20"/>
  <c r="L79" i="20"/>
  <c r="F79" i="20"/>
  <c r="G79" i="20"/>
  <c r="N79" i="20"/>
  <c r="D79" i="20"/>
  <c r="H79" i="20"/>
  <c r="B79" i="20"/>
  <c r="C79" i="20"/>
  <c r="I35" i="21"/>
  <c r="M35" i="21"/>
  <c r="C35" i="21"/>
  <c r="G35" i="21"/>
  <c r="D35" i="21"/>
  <c r="J35" i="21"/>
  <c r="F35" i="21"/>
  <c r="H35" i="21"/>
  <c r="N35" i="21"/>
  <c r="B35" i="21"/>
  <c r="L35" i="21"/>
  <c r="K35" i="21"/>
  <c r="U65" i="17"/>
  <c r="F65" i="17"/>
  <c r="C65" i="17"/>
  <c r="Q65" i="17"/>
  <c r="B65" i="17"/>
  <c r="G65" i="17"/>
  <c r="H65" i="17"/>
  <c r="R65" i="17"/>
  <c r="S65" i="17"/>
  <c r="K65" i="17"/>
  <c r="N65" i="17"/>
  <c r="X65" i="17"/>
  <c r="I65" i="17"/>
  <c r="J65" i="17"/>
  <c r="V65" i="17"/>
  <c r="D65" i="17"/>
  <c r="M65" i="17"/>
  <c r="L65" i="17"/>
  <c r="T65" i="17"/>
  <c r="W65" i="17"/>
  <c r="M52" i="20"/>
  <c r="B52" i="20"/>
  <c r="L52" i="20"/>
  <c r="D52" i="20"/>
  <c r="I52" i="20"/>
  <c r="N52" i="20"/>
  <c r="C52" i="20"/>
  <c r="F52" i="20"/>
  <c r="J52" i="20"/>
  <c r="G52" i="20"/>
  <c r="K52" i="20"/>
  <c r="H52" i="20"/>
  <c r="R40" i="32"/>
  <c r="G40" i="32"/>
  <c r="L40" i="32"/>
  <c r="F40" i="32"/>
  <c r="H40" i="32"/>
  <c r="D40" i="32"/>
  <c r="K40" i="32"/>
  <c r="J40" i="32"/>
  <c r="N40" i="32"/>
  <c r="O40" i="32"/>
  <c r="Q40" i="32"/>
  <c r="C40" i="32"/>
  <c r="M40" i="32"/>
  <c r="B40" i="32"/>
  <c r="I40" i="32"/>
  <c r="P40" i="32"/>
  <c r="D126" i="19"/>
  <c r="M126" i="19"/>
  <c r="G126" i="19"/>
  <c r="N126" i="19"/>
  <c r="H126" i="19"/>
  <c r="R126" i="19"/>
  <c r="J126" i="19"/>
  <c r="F126" i="19"/>
  <c r="O126" i="19"/>
  <c r="P126" i="19"/>
  <c r="B126" i="19"/>
  <c r="I126" i="19"/>
  <c r="Q126" i="19"/>
  <c r="K126" i="19"/>
  <c r="L126" i="19"/>
  <c r="C126" i="19"/>
  <c r="C108" i="19"/>
  <c r="K108" i="19"/>
  <c r="M108" i="19"/>
  <c r="O108" i="19"/>
  <c r="Q108" i="19"/>
  <c r="J108" i="19"/>
  <c r="D108" i="19"/>
  <c r="H108" i="19"/>
  <c r="F108" i="19"/>
  <c r="G108" i="19"/>
  <c r="N108" i="19"/>
  <c r="R108" i="19"/>
  <c r="B108" i="19"/>
  <c r="L108" i="19"/>
  <c r="I108" i="19"/>
  <c r="P108" i="19"/>
  <c r="L109" i="20"/>
  <c r="G109" i="20"/>
  <c r="I109" i="20"/>
  <c r="F109" i="20"/>
  <c r="M109" i="20"/>
  <c r="N109" i="20"/>
  <c r="K109" i="20"/>
  <c r="B109" i="20"/>
  <c r="H109" i="20"/>
  <c r="C109" i="20"/>
  <c r="J109" i="20"/>
  <c r="D109" i="20"/>
  <c r="N147" i="20"/>
  <c r="G147" i="20"/>
  <c r="M147" i="20"/>
  <c r="K147" i="20"/>
  <c r="D147" i="20"/>
  <c r="J147" i="20"/>
  <c r="C147" i="20"/>
  <c r="B147" i="20"/>
  <c r="H147" i="20"/>
  <c r="L147" i="20"/>
  <c r="F147" i="20"/>
  <c r="I147" i="20"/>
  <c r="N180" i="17"/>
  <c r="W180" i="17"/>
  <c r="F180" i="17"/>
  <c r="T180" i="17"/>
  <c r="Q180" i="17"/>
  <c r="C180" i="17"/>
  <c r="L180" i="17"/>
  <c r="V180" i="17"/>
  <c r="J180" i="17"/>
  <c r="X180" i="17"/>
  <c r="R180" i="17"/>
  <c r="S180" i="17"/>
  <c r="K180" i="17"/>
  <c r="H180" i="17"/>
  <c r="D180" i="17"/>
  <c r="G180" i="17"/>
  <c r="B180" i="17"/>
  <c r="I180" i="17"/>
  <c r="M180" i="17"/>
  <c r="U180" i="17"/>
  <c r="K34" i="17"/>
  <c r="R34" i="17"/>
  <c r="W34" i="17"/>
  <c r="I34" i="17"/>
  <c r="D34" i="17"/>
  <c r="M34" i="17"/>
  <c r="X34" i="17"/>
  <c r="Q34" i="17"/>
  <c r="U34" i="17"/>
  <c r="F34" i="17"/>
  <c r="G34" i="17"/>
  <c r="J34" i="17"/>
  <c r="V34" i="17"/>
  <c r="T34" i="17"/>
  <c r="B34" i="17"/>
  <c r="S34" i="17"/>
  <c r="L34" i="17"/>
  <c r="C34" i="17"/>
  <c r="N34" i="17"/>
  <c r="H34" i="17"/>
  <c r="G121" i="24"/>
  <c r="D121" i="24"/>
  <c r="E121" i="24"/>
  <c r="F121" i="24"/>
  <c r="C121" i="24"/>
  <c r="J67" i="20"/>
  <c r="F67" i="20"/>
  <c r="L67" i="20"/>
  <c r="C67" i="20"/>
  <c r="B67" i="20"/>
  <c r="G67" i="20"/>
  <c r="H67" i="20"/>
  <c r="I67" i="20"/>
  <c r="K67" i="20"/>
  <c r="N67" i="20"/>
  <c r="D67" i="20"/>
  <c r="M67" i="20"/>
  <c r="C52" i="24"/>
  <c r="D52" i="24"/>
  <c r="F52" i="24"/>
  <c r="E52" i="24"/>
  <c r="G52" i="24"/>
  <c r="G47" i="23"/>
  <c r="D47" i="23"/>
  <c r="F47" i="23"/>
  <c r="I47" i="23"/>
  <c r="H47" i="23"/>
  <c r="B47" i="23"/>
  <c r="C47" i="23"/>
  <c r="P133" i="19"/>
  <c r="D133" i="19"/>
  <c r="Q133" i="19"/>
  <c r="B133" i="19"/>
  <c r="I133" i="19"/>
  <c r="M133" i="19"/>
  <c r="F133" i="19"/>
  <c r="G133" i="19"/>
  <c r="H133" i="19"/>
  <c r="J133" i="19"/>
  <c r="K133" i="19"/>
  <c r="R133" i="19"/>
  <c r="L133" i="19"/>
  <c r="N133" i="19"/>
  <c r="C133" i="19"/>
  <c r="O133" i="19"/>
  <c r="F86" i="26"/>
  <c r="D86" i="26"/>
  <c r="H86" i="26"/>
  <c r="G86" i="26"/>
  <c r="E86" i="26"/>
  <c r="C86" i="26"/>
  <c r="J86" i="26"/>
  <c r="K86" i="26"/>
  <c r="L86" i="26"/>
  <c r="I86" i="26"/>
  <c r="N175" i="19"/>
  <c r="I175" i="19"/>
  <c r="M175" i="19"/>
  <c r="B175" i="19"/>
  <c r="Q175" i="19"/>
  <c r="C175" i="19"/>
  <c r="G175" i="19"/>
  <c r="P175" i="19"/>
  <c r="R175" i="19"/>
  <c r="D175" i="19"/>
  <c r="K175" i="19"/>
  <c r="H175" i="19"/>
  <c r="F175" i="19"/>
  <c r="O175" i="19"/>
  <c r="L175" i="19"/>
  <c r="J175" i="19"/>
  <c r="D179" i="23"/>
  <c r="H179" i="23"/>
  <c r="G179" i="23"/>
  <c r="C179" i="23"/>
  <c r="B179" i="23"/>
  <c r="F179" i="23"/>
  <c r="I179" i="23"/>
  <c r="I27" i="20"/>
  <c r="N27" i="20"/>
  <c r="G27" i="20"/>
  <c r="L27" i="20"/>
  <c r="J27" i="20"/>
  <c r="C27" i="20"/>
  <c r="M27" i="20"/>
  <c r="K27" i="20"/>
  <c r="B27" i="20"/>
  <c r="H27" i="20"/>
  <c r="F27" i="20"/>
  <c r="D27" i="20"/>
  <c r="C166" i="32"/>
  <c r="N166" i="32"/>
  <c r="F166" i="32"/>
  <c r="R166" i="32"/>
  <c r="M166" i="32"/>
  <c r="P166" i="32"/>
  <c r="D166" i="32"/>
  <c r="J166" i="32"/>
  <c r="H166" i="32"/>
  <c r="Q166" i="32"/>
  <c r="I166" i="32"/>
  <c r="L166" i="32"/>
  <c r="G166" i="32"/>
  <c r="K166" i="32"/>
  <c r="O166" i="32"/>
  <c r="B166" i="32"/>
  <c r="D107" i="24"/>
  <c r="C107" i="24"/>
  <c r="E107" i="24"/>
  <c r="F107" i="24"/>
  <c r="G107" i="24"/>
  <c r="F47" i="20"/>
  <c r="G47" i="20"/>
  <c r="C47" i="20"/>
  <c r="D47" i="20"/>
  <c r="J47" i="20"/>
  <c r="M47" i="20"/>
  <c r="L47" i="20"/>
  <c r="N47" i="20"/>
  <c r="H47" i="20"/>
  <c r="B47" i="20"/>
  <c r="K47" i="20"/>
  <c r="I47" i="20"/>
  <c r="N39" i="32"/>
  <c r="K39" i="32"/>
  <c r="G39" i="32"/>
  <c r="R39" i="32"/>
  <c r="I39" i="32"/>
  <c r="H39" i="32"/>
  <c r="Q39" i="32"/>
  <c r="L39" i="32"/>
  <c r="M39" i="32"/>
  <c r="B39" i="32"/>
  <c r="F39" i="32"/>
  <c r="J39" i="32"/>
  <c r="D39" i="32"/>
  <c r="P39" i="32"/>
  <c r="O39" i="32"/>
  <c r="C39" i="32"/>
  <c r="X104" i="17"/>
  <c r="M104" i="17"/>
  <c r="J104" i="17"/>
  <c r="C104" i="17"/>
  <c r="N104" i="17"/>
  <c r="D104" i="17"/>
  <c r="G104" i="17"/>
  <c r="F104" i="17"/>
  <c r="V104" i="17"/>
  <c r="W104" i="17"/>
  <c r="L104" i="17"/>
  <c r="H104" i="17"/>
  <c r="S104" i="17"/>
  <c r="U104" i="17"/>
  <c r="Q104" i="17"/>
  <c r="B104" i="17"/>
  <c r="T104" i="17"/>
  <c r="I104" i="17"/>
  <c r="K104" i="17"/>
  <c r="R104" i="17"/>
  <c r="F70" i="32"/>
  <c r="J70" i="32"/>
  <c r="N70" i="32"/>
  <c r="I70" i="32"/>
  <c r="Q70" i="32"/>
  <c r="K70" i="32"/>
  <c r="G70" i="32"/>
  <c r="H70" i="32"/>
  <c r="O70" i="32"/>
  <c r="R70" i="32"/>
  <c r="M70" i="32"/>
  <c r="L70" i="32"/>
  <c r="P70" i="32"/>
  <c r="D70" i="32"/>
  <c r="C70" i="32"/>
  <c r="B70" i="32"/>
  <c r="F108" i="23"/>
  <c r="B108" i="23"/>
  <c r="C108" i="23"/>
  <c r="I108" i="23"/>
  <c r="H108" i="23"/>
  <c r="D108" i="23"/>
  <c r="G108" i="23"/>
  <c r="D49" i="17"/>
  <c r="N49" i="17"/>
  <c r="Q49" i="17"/>
  <c r="U49" i="17"/>
  <c r="V49" i="17"/>
  <c r="H49" i="17"/>
  <c r="X49" i="17"/>
  <c r="S49" i="17"/>
  <c r="K49" i="17"/>
  <c r="J49" i="17"/>
  <c r="L49" i="17"/>
  <c r="G49" i="17"/>
  <c r="B49" i="17"/>
  <c r="W49" i="17"/>
  <c r="C49" i="17"/>
  <c r="M49" i="17"/>
  <c r="F49" i="17"/>
  <c r="I49" i="17"/>
  <c r="T49" i="17"/>
  <c r="R49" i="17"/>
  <c r="C177" i="20"/>
  <c r="K177" i="20"/>
  <c r="L177" i="20"/>
  <c r="M177" i="20"/>
  <c r="D177" i="20"/>
  <c r="F177" i="20"/>
  <c r="H177" i="20"/>
  <c r="G177" i="20"/>
  <c r="I177" i="20"/>
  <c r="J177" i="20"/>
  <c r="B177" i="20"/>
  <c r="N177" i="20"/>
  <c r="G119" i="23"/>
  <c r="F119" i="23"/>
  <c r="H119" i="23"/>
  <c r="I119" i="23"/>
  <c r="C119" i="23"/>
  <c r="D119" i="23"/>
  <c r="B119" i="23"/>
  <c r="B105" i="23"/>
  <c r="D105" i="23"/>
  <c r="G105" i="23"/>
  <c r="I105" i="23"/>
  <c r="H105" i="23"/>
  <c r="F105" i="23"/>
  <c r="C105" i="23"/>
  <c r="L66" i="32"/>
  <c r="O66" i="32"/>
  <c r="R66" i="32"/>
  <c r="F66" i="32"/>
  <c r="I66" i="32"/>
  <c r="B66" i="32"/>
  <c r="N66" i="32"/>
  <c r="K66" i="32"/>
  <c r="J66" i="32"/>
  <c r="P66" i="32"/>
  <c r="G66" i="32"/>
  <c r="Q66" i="32"/>
  <c r="H66" i="32"/>
  <c r="M66" i="32"/>
  <c r="D66" i="32"/>
  <c r="C66" i="32"/>
  <c r="D21" i="17"/>
  <c r="W21" i="17"/>
  <c r="V21" i="17"/>
  <c r="M21" i="17"/>
  <c r="L21" i="17"/>
  <c r="N21" i="17"/>
  <c r="G21" i="17"/>
  <c r="U21" i="17"/>
  <c r="J21" i="17"/>
  <c r="F21" i="17"/>
  <c r="X21" i="17"/>
  <c r="K21" i="17"/>
  <c r="Q21" i="17"/>
  <c r="H21" i="17"/>
  <c r="I21" i="17"/>
  <c r="T21" i="17"/>
  <c r="S21" i="17"/>
  <c r="B21" i="17"/>
  <c r="R21" i="17"/>
  <c r="C21" i="17"/>
  <c r="F74" i="22"/>
  <c r="B74" i="22"/>
  <c r="I74" i="22"/>
  <c r="G74" i="22"/>
  <c r="H74" i="22"/>
  <c r="D74" i="22"/>
  <c r="C74" i="22"/>
  <c r="E31" i="24"/>
  <c r="G31" i="24"/>
  <c r="F31" i="24"/>
  <c r="C31" i="24"/>
  <c r="D31" i="24"/>
  <c r="M189" i="18"/>
  <c r="F189" i="18"/>
  <c r="O189" i="18"/>
  <c r="B189" i="18"/>
  <c r="K189" i="18"/>
  <c r="P189" i="18"/>
  <c r="C189" i="18"/>
  <c r="H189" i="18"/>
  <c r="Q189" i="18"/>
  <c r="I189" i="18"/>
  <c r="G189" i="18"/>
  <c r="D189" i="18"/>
  <c r="L189" i="18"/>
  <c r="R189" i="18"/>
  <c r="N189" i="18"/>
  <c r="J189" i="18"/>
  <c r="Q126" i="17"/>
  <c r="W126" i="17"/>
  <c r="I126" i="17"/>
  <c r="L126" i="17"/>
  <c r="D126" i="17"/>
  <c r="F126" i="17"/>
  <c r="N126" i="17"/>
  <c r="U126" i="17"/>
  <c r="B126" i="17"/>
  <c r="J126" i="17"/>
  <c r="M126" i="17"/>
  <c r="C126" i="17"/>
  <c r="H126" i="17"/>
  <c r="V126" i="17"/>
  <c r="K126" i="17"/>
  <c r="X126" i="17"/>
  <c r="S126" i="17"/>
  <c r="T126" i="17"/>
  <c r="R126" i="17"/>
  <c r="G126" i="17"/>
  <c r="F101" i="14"/>
  <c r="D101" i="14"/>
  <c r="H101" i="14"/>
  <c r="C101" i="14"/>
  <c r="E101" i="14"/>
  <c r="G101" i="14"/>
  <c r="F93" i="19"/>
  <c r="H93" i="19"/>
  <c r="R93" i="19"/>
  <c r="M93" i="19"/>
  <c r="B93" i="19"/>
  <c r="C93" i="19"/>
  <c r="N93" i="19"/>
  <c r="L93" i="19"/>
  <c r="D93" i="19"/>
  <c r="G93" i="19"/>
  <c r="P93" i="19"/>
  <c r="J93" i="19"/>
  <c r="O93" i="19"/>
  <c r="K93" i="19"/>
  <c r="Q93" i="19"/>
  <c r="I93" i="19"/>
  <c r="G188" i="22"/>
  <c r="B188" i="22"/>
  <c r="I188" i="22"/>
  <c r="D188" i="22"/>
  <c r="H188" i="22"/>
  <c r="F188" i="22"/>
  <c r="C188" i="22"/>
  <c r="L167" i="19"/>
  <c r="K167" i="19"/>
  <c r="P167" i="19"/>
  <c r="Q167" i="19"/>
  <c r="F167" i="19"/>
  <c r="N167" i="19"/>
  <c r="D167" i="19"/>
  <c r="G167" i="19"/>
  <c r="B167" i="19"/>
  <c r="M167" i="19"/>
  <c r="O167" i="19"/>
  <c r="R167" i="19"/>
  <c r="H167" i="19"/>
  <c r="J167" i="19"/>
  <c r="C167" i="19"/>
  <c r="I167" i="19"/>
  <c r="F42" i="24"/>
  <c r="C42" i="24"/>
  <c r="G42" i="24"/>
  <c r="D42" i="24"/>
  <c r="E42" i="24"/>
  <c r="J113" i="21"/>
  <c r="H113" i="21"/>
  <c r="L113" i="21"/>
  <c r="D113" i="21"/>
  <c r="C113" i="21"/>
  <c r="M113" i="21"/>
  <c r="G113" i="21"/>
  <c r="I113" i="21"/>
  <c r="B113" i="21"/>
  <c r="N113" i="21"/>
  <c r="F113" i="21"/>
  <c r="K113" i="21"/>
  <c r="J50" i="20"/>
  <c r="H50" i="20"/>
  <c r="B50" i="20"/>
  <c r="K50" i="20"/>
  <c r="C50" i="20"/>
  <c r="L50" i="20"/>
  <c r="G50" i="20"/>
  <c r="F50" i="20"/>
  <c r="M50" i="20"/>
  <c r="I50" i="20"/>
  <c r="N50" i="20"/>
  <c r="D50" i="20"/>
  <c r="P61" i="32"/>
  <c r="Q61" i="32"/>
  <c r="O61" i="32"/>
  <c r="C61" i="32"/>
  <c r="R61" i="32"/>
  <c r="B61" i="32"/>
  <c r="J61" i="32"/>
  <c r="M61" i="32"/>
  <c r="D61" i="32"/>
  <c r="L61" i="32"/>
  <c r="I61" i="32"/>
  <c r="H61" i="32"/>
  <c r="K61" i="32"/>
  <c r="N61" i="32"/>
  <c r="G61" i="32"/>
  <c r="F61" i="32"/>
  <c r="H162" i="14"/>
  <c r="E162" i="14"/>
  <c r="F162" i="14"/>
  <c r="G162" i="14"/>
  <c r="C162" i="14"/>
  <c r="D162" i="14"/>
  <c r="Q116" i="17"/>
  <c r="F116" i="17"/>
  <c r="K116" i="17"/>
  <c r="J116" i="17"/>
  <c r="T116" i="17"/>
  <c r="R116" i="17"/>
  <c r="G116" i="17"/>
  <c r="X116" i="17"/>
  <c r="V116" i="17"/>
  <c r="C116" i="17"/>
  <c r="M116" i="17"/>
  <c r="U116" i="17"/>
  <c r="I116" i="17"/>
  <c r="L116" i="17"/>
  <c r="W116" i="17"/>
  <c r="S116" i="17"/>
  <c r="B116" i="17"/>
  <c r="H116" i="17"/>
  <c r="D116" i="17"/>
  <c r="N116" i="17"/>
  <c r="J131" i="26"/>
  <c r="C131" i="26"/>
  <c r="E131" i="26"/>
  <c r="I131" i="26"/>
  <c r="K131" i="26"/>
  <c r="F131" i="26"/>
  <c r="D131" i="26"/>
  <c r="H131" i="26"/>
  <c r="L131" i="26"/>
  <c r="G131" i="26"/>
  <c r="L175" i="20"/>
  <c r="H175" i="20"/>
  <c r="D175" i="20"/>
  <c r="M175" i="20"/>
  <c r="J175" i="20"/>
  <c r="F175" i="20"/>
  <c r="N175" i="20"/>
  <c r="C175" i="20"/>
  <c r="K175" i="20"/>
  <c r="G175" i="20"/>
  <c r="I175" i="20"/>
  <c r="B175" i="20"/>
  <c r="F137" i="23"/>
  <c r="D137" i="23"/>
  <c r="B137" i="23"/>
  <c r="C137" i="23"/>
  <c r="G137" i="23"/>
  <c r="I137" i="23"/>
  <c r="H137" i="23"/>
  <c r="B183" i="18"/>
  <c r="F183" i="18"/>
  <c r="O183" i="18"/>
  <c r="K183" i="18"/>
  <c r="D183" i="18"/>
  <c r="N183" i="18"/>
  <c r="R183" i="18"/>
  <c r="P183" i="18"/>
  <c r="H183" i="18"/>
  <c r="Q183" i="18"/>
  <c r="C183" i="18"/>
  <c r="I183" i="18"/>
  <c r="L183" i="18"/>
  <c r="J183" i="18"/>
  <c r="M183" i="18"/>
  <c r="G183" i="18"/>
  <c r="H77" i="20"/>
  <c r="N77" i="20"/>
  <c r="I77" i="20"/>
  <c r="M77" i="20"/>
  <c r="L77" i="20"/>
  <c r="K77" i="20"/>
  <c r="F77" i="20"/>
  <c r="D77" i="20"/>
  <c r="C77" i="20"/>
  <c r="G77" i="20"/>
  <c r="J77" i="20"/>
  <c r="B77" i="20"/>
  <c r="F110" i="17"/>
  <c r="K110" i="17"/>
  <c r="I110" i="17"/>
  <c r="M110" i="17"/>
  <c r="D110" i="17"/>
  <c r="J110" i="17"/>
  <c r="V110" i="17"/>
  <c r="R110" i="17"/>
  <c r="B110" i="17"/>
  <c r="G110" i="17"/>
  <c r="N110" i="17"/>
  <c r="Q110" i="17"/>
  <c r="T110" i="17"/>
  <c r="W110" i="17"/>
  <c r="C110" i="17"/>
  <c r="S110" i="17"/>
  <c r="H110" i="17"/>
  <c r="U110" i="17"/>
  <c r="X110" i="17"/>
  <c r="L110" i="17"/>
  <c r="K63" i="21"/>
  <c r="B63" i="21"/>
  <c r="D63" i="21"/>
  <c r="L63" i="21"/>
  <c r="I63" i="21"/>
  <c r="J63" i="21"/>
  <c r="G63" i="21"/>
  <c r="M63" i="21"/>
  <c r="H63" i="21"/>
  <c r="F63" i="21"/>
  <c r="N63" i="21"/>
  <c r="C63" i="21"/>
  <c r="E131" i="14"/>
  <c r="C131" i="14"/>
  <c r="G131" i="14"/>
  <c r="H131" i="14"/>
  <c r="D131" i="14"/>
  <c r="F131" i="14"/>
  <c r="G168" i="24"/>
  <c r="F168" i="24"/>
  <c r="E168" i="24"/>
  <c r="D168" i="24"/>
  <c r="C168" i="24"/>
  <c r="J122" i="17"/>
  <c r="H122" i="17"/>
  <c r="Q122" i="17"/>
  <c r="T122" i="17"/>
  <c r="N122" i="17"/>
  <c r="S122" i="17"/>
  <c r="G122" i="17"/>
  <c r="D122" i="17"/>
  <c r="C122" i="17"/>
  <c r="K122" i="17"/>
  <c r="L122" i="17"/>
  <c r="U122" i="17"/>
  <c r="W122" i="17"/>
  <c r="X122" i="17"/>
  <c r="F122" i="17"/>
  <c r="V122" i="17"/>
  <c r="R122" i="17"/>
  <c r="I122" i="17"/>
  <c r="M122" i="17"/>
  <c r="B122" i="17"/>
  <c r="E91" i="26"/>
  <c r="G91" i="26"/>
  <c r="L91" i="26"/>
  <c r="K91" i="26"/>
  <c r="F91" i="26"/>
  <c r="J91" i="26"/>
  <c r="C91" i="26"/>
  <c r="H91" i="26"/>
  <c r="I91" i="26"/>
  <c r="D91" i="26"/>
  <c r="R181" i="19"/>
  <c r="K181" i="19"/>
  <c r="B181" i="19"/>
  <c r="G181" i="19"/>
  <c r="N181" i="19"/>
  <c r="I181" i="19"/>
  <c r="D181" i="19"/>
  <c r="H181" i="19"/>
  <c r="J181" i="19"/>
  <c r="L181" i="19"/>
  <c r="F181" i="19"/>
  <c r="Q181" i="19"/>
  <c r="C181" i="19"/>
  <c r="M181" i="19"/>
  <c r="O181" i="19"/>
  <c r="P181" i="19"/>
  <c r="J173" i="21"/>
  <c r="D173" i="21"/>
  <c r="B173" i="21"/>
  <c r="N173" i="21"/>
  <c r="F173" i="21"/>
  <c r="L173" i="21"/>
  <c r="H173" i="21"/>
  <c r="K173" i="21"/>
  <c r="G173" i="21"/>
  <c r="I173" i="21"/>
  <c r="C173" i="21"/>
  <c r="M173" i="21"/>
  <c r="Q126" i="18"/>
  <c r="G126" i="18"/>
  <c r="F126" i="18"/>
  <c r="J126" i="18"/>
  <c r="C126" i="18"/>
  <c r="R126" i="18"/>
  <c r="N126" i="18"/>
  <c r="K126" i="18"/>
  <c r="D126" i="18"/>
  <c r="H126" i="18"/>
  <c r="B126" i="18"/>
  <c r="I126" i="18"/>
  <c r="L126" i="18"/>
  <c r="M126" i="18"/>
  <c r="O126" i="18"/>
  <c r="P126" i="18"/>
  <c r="N24" i="17"/>
  <c r="B24" i="17"/>
  <c r="L24" i="17"/>
  <c r="W24" i="17"/>
  <c r="K24" i="17"/>
  <c r="F24" i="17"/>
  <c r="J24" i="17"/>
  <c r="Q24" i="17"/>
  <c r="I24" i="17"/>
  <c r="U24" i="17"/>
  <c r="T24" i="17"/>
  <c r="H24" i="17"/>
  <c r="X24" i="17"/>
  <c r="V24" i="17"/>
  <c r="G24" i="17"/>
  <c r="D24" i="17"/>
  <c r="R24" i="17"/>
  <c r="C24" i="17"/>
  <c r="M24" i="17"/>
  <c r="S24" i="17"/>
  <c r="D43" i="18"/>
  <c r="L43" i="18"/>
  <c r="G43" i="18"/>
  <c r="N43" i="18"/>
  <c r="K43" i="18"/>
  <c r="C43" i="18"/>
  <c r="H43" i="18"/>
  <c r="P43" i="18"/>
  <c r="O43" i="18"/>
  <c r="Q43" i="18"/>
  <c r="J43" i="18"/>
  <c r="M43" i="18"/>
  <c r="B43" i="18"/>
  <c r="F43" i="18"/>
  <c r="R43" i="18"/>
  <c r="I43" i="18"/>
  <c r="G122" i="18"/>
  <c r="H122" i="18"/>
  <c r="R122" i="18"/>
  <c r="F122" i="18"/>
  <c r="K122" i="18"/>
  <c r="C122" i="18"/>
  <c r="L122" i="18"/>
  <c r="O122" i="18"/>
  <c r="I122" i="18"/>
  <c r="J122" i="18"/>
  <c r="P122" i="18"/>
  <c r="N122" i="18"/>
  <c r="Q122" i="18"/>
  <c r="B122" i="18"/>
  <c r="D122" i="18"/>
  <c r="M122" i="18"/>
  <c r="R60" i="18"/>
  <c r="K60" i="18"/>
  <c r="F60" i="18"/>
  <c r="P60" i="18"/>
  <c r="G60" i="18"/>
  <c r="O60" i="18"/>
  <c r="I60" i="18"/>
  <c r="H60" i="18"/>
  <c r="N60" i="18"/>
  <c r="D60" i="18"/>
  <c r="M60" i="18"/>
  <c r="J60" i="18"/>
  <c r="B60" i="18"/>
  <c r="C60" i="18"/>
  <c r="Q60" i="18"/>
  <c r="L60" i="18"/>
  <c r="G160" i="24"/>
  <c r="D160" i="24"/>
  <c r="F160" i="24"/>
  <c r="C160" i="24"/>
  <c r="E160" i="24"/>
  <c r="D58" i="14"/>
  <c r="G58" i="14"/>
  <c r="E58" i="14"/>
  <c r="F58" i="14"/>
  <c r="H58" i="14"/>
  <c r="C58" i="14"/>
  <c r="C143" i="26"/>
  <c r="H143" i="26"/>
  <c r="G143" i="26"/>
  <c r="K143" i="26"/>
  <c r="D143" i="26"/>
  <c r="J143" i="26"/>
  <c r="L143" i="26"/>
  <c r="F143" i="26"/>
  <c r="E143" i="26"/>
  <c r="I143" i="26"/>
  <c r="B133" i="22"/>
  <c r="C133" i="22"/>
  <c r="I133" i="22"/>
  <c r="D133" i="22"/>
  <c r="H133" i="22"/>
  <c r="G133" i="22"/>
  <c r="F133" i="22"/>
  <c r="H54" i="19"/>
  <c r="C54" i="19"/>
  <c r="O54" i="19"/>
  <c r="N54" i="19"/>
  <c r="R54" i="19"/>
  <c r="L54" i="19"/>
  <c r="I54" i="19"/>
  <c r="B54" i="19"/>
  <c r="D54" i="19"/>
  <c r="J54" i="19"/>
  <c r="Q54" i="19"/>
  <c r="K54" i="19"/>
  <c r="M54" i="19"/>
  <c r="G54" i="19"/>
  <c r="P54" i="19"/>
  <c r="F54" i="19"/>
  <c r="D173" i="18"/>
  <c r="N173" i="18"/>
  <c r="J173" i="18"/>
  <c r="F173" i="18"/>
  <c r="B173" i="18"/>
  <c r="G173" i="18"/>
  <c r="C173" i="18"/>
  <c r="I173" i="18"/>
  <c r="Q173" i="18"/>
  <c r="K173" i="18"/>
  <c r="O173" i="18"/>
  <c r="P173" i="18"/>
  <c r="L173" i="18"/>
  <c r="H173" i="18"/>
  <c r="R173" i="18"/>
  <c r="M173" i="18"/>
  <c r="G58" i="26"/>
  <c r="H58" i="26"/>
  <c r="C58" i="26"/>
  <c r="L58" i="26"/>
  <c r="K58" i="26"/>
  <c r="I58" i="26"/>
  <c r="J58" i="26"/>
  <c r="D58" i="26"/>
  <c r="F58" i="26"/>
  <c r="E58" i="26"/>
  <c r="G93" i="14"/>
  <c r="E93" i="14"/>
  <c r="F93" i="14"/>
  <c r="C93" i="14"/>
  <c r="D93" i="14"/>
  <c r="H93" i="14"/>
  <c r="N26" i="21"/>
  <c r="B26" i="21"/>
  <c r="D26" i="21"/>
  <c r="J26" i="21"/>
  <c r="F26" i="21"/>
  <c r="H26" i="21"/>
  <c r="L26" i="21"/>
  <c r="I26" i="21"/>
  <c r="K26" i="21"/>
  <c r="C26" i="21"/>
  <c r="M26" i="21"/>
  <c r="G26" i="21"/>
  <c r="G23" i="24"/>
  <c r="C23" i="24"/>
  <c r="D23" i="24"/>
  <c r="F23" i="24"/>
  <c r="E23" i="24"/>
  <c r="G92" i="18"/>
  <c r="M92" i="18"/>
  <c r="P92" i="18"/>
  <c r="J92" i="18"/>
  <c r="F92" i="18"/>
  <c r="N92" i="18"/>
  <c r="C92" i="18"/>
  <c r="K92" i="18"/>
  <c r="D92" i="18"/>
  <c r="H92" i="18"/>
  <c r="O92" i="18"/>
  <c r="I92" i="18"/>
  <c r="Q92" i="18"/>
  <c r="L92" i="18"/>
  <c r="B92" i="18"/>
  <c r="R92" i="18"/>
  <c r="D158" i="26"/>
  <c r="K158" i="26"/>
  <c r="H158" i="26"/>
  <c r="E158" i="26"/>
  <c r="J158" i="26"/>
  <c r="C158" i="26"/>
  <c r="F158" i="26"/>
  <c r="L158" i="26"/>
  <c r="G158" i="26"/>
  <c r="I158" i="26"/>
  <c r="C98" i="22"/>
  <c r="I98" i="22"/>
  <c r="H98" i="22"/>
  <c r="G98" i="22"/>
  <c r="D98" i="22"/>
  <c r="B98" i="22"/>
  <c r="F98" i="22"/>
  <c r="D90" i="21"/>
  <c r="F90" i="21"/>
  <c r="M90" i="21"/>
  <c r="B90" i="21"/>
  <c r="J90" i="21"/>
  <c r="K90" i="21"/>
  <c r="L90" i="21"/>
  <c r="I90" i="21"/>
  <c r="C90" i="21"/>
  <c r="G90" i="21"/>
  <c r="H90" i="21"/>
  <c r="N90" i="21"/>
  <c r="H47" i="22"/>
  <c r="F47" i="22"/>
  <c r="G47" i="22"/>
  <c r="D47" i="22"/>
  <c r="C47" i="22"/>
  <c r="I47" i="22"/>
  <c r="B47" i="22"/>
  <c r="C114" i="17"/>
  <c r="Q114" i="17"/>
  <c r="B114" i="17"/>
  <c r="X114" i="17"/>
  <c r="G114" i="17"/>
  <c r="W114" i="17"/>
  <c r="L114" i="17"/>
  <c r="T114" i="17"/>
  <c r="I114" i="17"/>
  <c r="R114" i="17"/>
  <c r="F114" i="17"/>
  <c r="S114" i="17"/>
  <c r="V114" i="17"/>
  <c r="K114" i="17"/>
  <c r="U114" i="17"/>
  <c r="D114" i="17"/>
  <c r="H114" i="17"/>
  <c r="J114" i="17"/>
  <c r="M114" i="17"/>
  <c r="N114" i="17"/>
  <c r="M113" i="32"/>
  <c r="R113" i="32"/>
  <c r="C113" i="32"/>
  <c r="H113" i="32"/>
  <c r="O113" i="32"/>
  <c r="Q113" i="32"/>
  <c r="J113" i="32"/>
  <c r="D113" i="32"/>
  <c r="K113" i="32"/>
  <c r="B113" i="32"/>
  <c r="F113" i="32"/>
  <c r="N113" i="32"/>
  <c r="I113" i="32"/>
  <c r="P113" i="32"/>
  <c r="G113" i="32"/>
  <c r="L113" i="32"/>
  <c r="H28" i="23"/>
  <c r="F28" i="23"/>
  <c r="C28" i="23"/>
  <c r="I28" i="23"/>
  <c r="D28" i="23"/>
  <c r="B28" i="23"/>
  <c r="G28" i="23"/>
  <c r="H147" i="14"/>
  <c r="E147" i="14"/>
  <c r="C147" i="14"/>
  <c r="G147" i="14"/>
  <c r="D147" i="14"/>
  <c r="F147" i="14"/>
  <c r="G141" i="20"/>
  <c r="I141" i="20"/>
  <c r="D141" i="20"/>
  <c r="H141" i="20"/>
  <c r="K141" i="20"/>
  <c r="J141" i="20"/>
  <c r="C141" i="20"/>
  <c r="M141" i="20"/>
  <c r="B141" i="20"/>
  <c r="L141" i="20"/>
  <c r="N141" i="20"/>
  <c r="F141" i="20"/>
  <c r="G172" i="21"/>
  <c r="C172" i="21"/>
  <c r="L172" i="21"/>
  <c r="J172" i="21"/>
  <c r="H172" i="21"/>
  <c r="D172" i="21"/>
  <c r="M172" i="21"/>
  <c r="K172" i="21"/>
  <c r="F172" i="21"/>
  <c r="B172" i="21"/>
  <c r="N172" i="21"/>
  <c r="I172" i="21"/>
  <c r="R164" i="18"/>
  <c r="L164" i="18"/>
  <c r="P164" i="18"/>
  <c r="C164" i="18"/>
  <c r="B164" i="18"/>
  <c r="H164" i="18"/>
  <c r="I164" i="18"/>
  <c r="M164" i="18"/>
  <c r="F164" i="18"/>
  <c r="D164" i="18"/>
  <c r="O164" i="18"/>
  <c r="K164" i="18"/>
  <c r="N164" i="18"/>
  <c r="G164" i="18"/>
  <c r="J164" i="18"/>
  <c r="Q164" i="18"/>
  <c r="T184" i="17"/>
  <c r="F184" i="17"/>
  <c r="U184" i="17"/>
  <c r="W184" i="17"/>
  <c r="J184" i="17"/>
  <c r="N184" i="17"/>
  <c r="K184" i="17"/>
  <c r="D184" i="17"/>
  <c r="B184" i="17"/>
  <c r="R184" i="17"/>
  <c r="Q184" i="17"/>
  <c r="X184" i="17"/>
  <c r="L184" i="17"/>
  <c r="M184" i="17"/>
  <c r="C184" i="17"/>
  <c r="H184" i="17"/>
  <c r="V184" i="17"/>
  <c r="I184" i="17"/>
  <c r="G184" i="17"/>
  <c r="S184" i="17"/>
  <c r="F17" i="21"/>
  <c r="N17" i="21"/>
  <c r="C17" i="21"/>
  <c r="L17" i="21"/>
  <c r="I17" i="21"/>
  <c r="D17" i="21"/>
  <c r="J17" i="21"/>
  <c r="M17" i="21"/>
  <c r="B17" i="21"/>
  <c r="G17" i="21"/>
  <c r="H17" i="21"/>
  <c r="K17" i="21"/>
  <c r="C155" i="14"/>
  <c r="F155" i="14"/>
  <c r="G155" i="14"/>
  <c r="E155" i="14"/>
  <c r="H155" i="14"/>
  <c r="D155" i="14"/>
  <c r="Q88" i="18"/>
  <c r="J88" i="18"/>
  <c r="I88" i="18"/>
  <c r="G88" i="18"/>
  <c r="K88" i="18"/>
  <c r="P88" i="18"/>
  <c r="R88" i="18"/>
  <c r="H88" i="18"/>
  <c r="C88" i="18"/>
  <c r="F88" i="18"/>
  <c r="M88" i="18"/>
  <c r="L88" i="18"/>
  <c r="N88" i="18"/>
  <c r="O88" i="18"/>
  <c r="D88" i="18"/>
  <c r="B88" i="18"/>
  <c r="K174" i="26"/>
  <c r="E174" i="26"/>
  <c r="D174" i="26"/>
  <c r="H174" i="26"/>
  <c r="I174" i="26"/>
  <c r="J174" i="26"/>
  <c r="L174" i="26"/>
  <c r="F174" i="26"/>
  <c r="C174" i="26"/>
  <c r="G174" i="26"/>
  <c r="G86" i="24"/>
  <c r="D86" i="24"/>
  <c r="C86" i="24"/>
  <c r="E86" i="24"/>
  <c r="F86" i="24"/>
  <c r="M129" i="21"/>
  <c r="J129" i="21"/>
  <c r="H129" i="21"/>
  <c r="N129" i="21"/>
  <c r="F129" i="21"/>
  <c r="B129" i="21"/>
  <c r="G129" i="21"/>
  <c r="C129" i="21"/>
  <c r="I129" i="21"/>
  <c r="K129" i="21"/>
  <c r="D129" i="21"/>
  <c r="L129" i="21"/>
  <c r="E130" i="24"/>
  <c r="C130" i="24"/>
  <c r="G130" i="24"/>
  <c r="F130" i="24"/>
  <c r="D130" i="24"/>
  <c r="N76" i="18"/>
  <c r="C76" i="18"/>
  <c r="F76" i="18"/>
  <c r="I76" i="18"/>
  <c r="B76" i="18"/>
  <c r="J76" i="18"/>
  <c r="L76" i="18"/>
  <c r="O76" i="18"/>
  <c r="M76" i="18"/>
  <c r="Q76" i="18"/>
  <c r="G76" i="18"/>
  <c r="P76" i="18"/>
  <c r="D76" i="18"/>
  <c r="K76" i="18"/>
  <c r="R76" i="18"/>
  <c r="H76" i="18"/>
  <c r="Q32" i="32"/>
  <c r="C32" i="32"/>
  <c r="O32" i="32"/>
  <c r="P32" i="32"/>
  <c r="F32" i="32"/>
  <c r="R32" i="32"/>
  <c r="L32" i="32"/>
  <c r="G32" i="32"/>
  <c r="K32" i="32"/>
  <c r="M32" i="32"/>
  <c r="J32" i="32"/>
  <c r="B32" i="32"/>
  <c r="H32" i="32"/>
  <c r="I32" i="32"/>
  <c r="N32" i="32"/>
  <c r="D32" i="32"/>
  <c r="G139" i="21"/>
  <c r="F139" i="21"/>
  <c r="K139" i="21"/>
  <c r="B139" i="21"/>
  <c r="H139" i="21"/>
  <c r="L139" i="21"/>
  <c r="I139" i="21"/>
  <c r="N139" i="21"/>
  <c r="J139" i="21"/>
  <c r="M139" i="21"/>
  <c r="D139" i="21"/>
  <c r="C139" i="21"/>
  <c r="H142" i="22"/>
  <c r="I142" i="22"/>
  <c r="G142" i="22"/>
  <c r="C142" i="22"/>
  <c r="D142" i="22"/>
  <c r="F142" i="22"/>
  <c r="B142" i="22"/>
  <c r="B70" i="21"/>
  <c r="C70" i="21"/>
  <c r="M70" i="21"/>
  <c r="I70" i="21"/>
  <c r="G70" i="21"/>
  <c r="F70" i="21"/>
  <c r="N70" i="21"/>
  <c r="J70" i="21"/>
  <c r="K70" i="21"/>
  <c r="L70" i="21"/>
  <c r="D70" i="21"/>
  <c r="H70" i="21"/>
  <c r="P64" i="32"/>
  <c r="H64" i="32"/>
  <c r="N64" i="32"/>
  <c r="M64" i="32"/>
  <c r="C64" i="32"/>
  <c r="L64" i="32"/>
  <c r="I64" i="32"/>
  <c r="J64" i="32"/>
  <c r="R64" i="32"/>
  <c r="O64" i="32"/>
  <c r="K64" i="32"/>
  <c r="G64" i="32"/>
  <c r="Q64" i="32"/>
  <c r="B64" i="32"/>
  <c r="F64" i="32"/>
  <c r="D64" i="32"/>
  <c r="G13" i="23"/>
  <c r="H13" i="23"/>
  <c r="C13" i="23"/>
  <c r="D13" i="23"/>
  <c r="B13" i="23"/>
  <c r="I13" i="23"/>
  <c r="F13" i="23"/>
  <c r="K126" i="32"/>
  <c r="N126" i="32"/>
  <c r="D126" i="32"/>
  <c r="H126" i="32"/>
  <c r="F126" i="32"/>
  <c r="I126" i="32"/>
  <c r="R126" i="32"/>
  <c r="M126" i="32"/>
  <c r="B126" i="32"/>
  <c r="G126" i="32"/>
  <c r="Q126" i="32"/>
  <c r="P126" i="32"/>
  <c r="J126" i="32"/>
  <c r="L126" i="32"/>
  <c r="C126" i="32"/>
  <c r="O126" i="32"/>
  <c r="C40" i="23"/>
  <c r="I40" i="23"/>
  <c r="G40" i="23"/>
  <c r="B40" i="23"/>
  <c r="F40" i="23"/>
  <c r="H40" i="23"/>
  <c r="D40" i="23"/>
  <c r="N182" i="18"/>
  <c r="M182" i="18"/>
  <c r="B182" i="18"/>
  <c r="C182" i="18"/>
  <c r="O182" i="18"/>
  <c r="P182" i="18"/>
  <c r="D182" i="18"/>
  <c r="Q182" i="18"/>
  <c r="F182" i="18"/>
  <c r="L182" i="18"/>
  <c r="J182" i="18"/>
  <c r="K182" i="18"/>
  <c r="R182" i="18"/>
  <c r="G182" i="18"/>
  <c r="I182" i="18"/>
  <c r="H182" i="18"/>
  <c r="Q92" i="32"/>
  <c r="K92" i="32"/>
  <c r="I92" i="32"/>
  <c r="G92" i="32"/>
  <c r="M92" i="32"/>
  <c r="D92" i="32"/>
  <c r="J92" i="32"/>
  <c r="P92" i="32"/>
  <c r="B92" i="32"/>
  <c r="L92" i="32"/>
  <c r="O92" i="32"/>
  <c r="C92" i="32"/>
  <c r="R92" i="32"/>
  <c r="H92" i="32"/>
  <c r="N92" i="32"/>
  <c r="F92" i="32"/>
  <c r="C87" i="21"/>
  <c r="M87" i="21"/>
  <c r="G87" i="21"/>
  <c r="J87" i="21"/>
  <c r="I87" i="21"/>
  <c r="K87" i="21"/>
  <c r="L87" i="21"/>
  <c r="D87" i="21"/>
  <c r="B87" i="21"/>
  <c r="H87" i="21"/>
  <c r="N87" i="21"/>
  <c r="F87" i="21"/>
  <c r="B20" i="22"/>
  <c r="C20" i="22"/>
  <c r="H20" i="22"/>
  <c r="I20" i="22"/>
  <c r="F20" i="22"/>
  <c r="D20" i="22"/>
  <c r="G20" i="22"/>
  <c r="X27" i="17"/>
  <c r="L27" i="17"/>
  <c r="W27" i="17"/>
  <c r="F27" i="17"/>
  <c r="G27" i="17"/>
  <c r="J27" i="17"/>
  <c r="K27" i="17"/>
  <c r="U27" i="17"/>
  <c r="I27" i="17"/>
  <c r="V27" i="17"/>
  <c r="C27" i="17"/>
  <c r="Q27" i="17"/>
  <c r="B27" i="17"/>
  <c r="T27" i="17"/>
  <c r="H27" i="17"/>
  <c r="D27" i="17"/>
  <c r="S27" i="17"/>
  <c r="R27" i="17"/>
  <c r="N27" i="17"/>
  <c r="M27" i="17"/>
  <c r="R67" i="19"/>
  <c r="J67" i="19"/>
  <c r="P67" i="19"/>
  <c r="K67" i="19"/>
  <c r="D67" i="19"/>
  <c r="N67" i="19"/>
  <c r="B67" i="19"/>
  <c r="L67" i="19"/>
  <c r="H67" i="19"/>
  <c r="I67" i="19"/>
  <c r="C67" i="19"/>
  <c r="O67" i="19"/>
  <c r="G67" i="19"/>
  <c r="F67" i="19"/>
  <c r="M67" i="19"/>
  <c r="Q67" i="19"/>
  <c r="N141" i="21"/>
  <c r="I141" i="21"/>
  <c r="M141" i="21"/>
  <c r="K141" i="21"/>
  <c r="H141" i="21"/>
  <c r="F141" i="21"/>
  <c r="J141" i="21"/>
  <c r="G141" i="21"/>
  <c r="D141" i="21"/>
  <c r="B141" i="21"/>
  <c r="C141" i="21"/>
  <c r="L141" i="21"/>
  <c r="C186" i="23"/>
  <c r="G186" i="23"/>
  <c r="D186" i="23"/>
  <c r="H186" i="23"/>
  <c r="B186" i="23"/>
  <c r="F186" i="23"/>
  <c r="I186" i="23"/>
  <c r="O166" i="18"/>
  <c r="D166" i="18"/>
  <c r="B166" i="18"/>
  <c r="P166" i="18"/>
  <c r="F166" i="18"/>
  <c r="G166" i="18"/>
  <c r="J166" i="18"/>
  <c r="I166" i="18"/>
  <c r="M166" i="18"/>
  <c r="R166" i="18"/>
  <c r="Q166" i="18"/>
  <c r="K166" i="18"/>
  <c r="C166" i="18"/>
  <c r="H166" i="18"/>
  <c r="N166" i="18"/>
  <c r="L166" i="18"/>
  <c r="C54" i="21"/>
  <c r="L54" i="21"/>
  <c r="M54" i="21"/>
  <c r="B54" i="21"/>
  <c r="K54" i="21"/>
  <c r="J54" i="21"/>
  <c r="N54" i="21"/>
  <c r="H54" i="21"/>
  <c r="D54" i="21"/>
  <c r="I54" i="21"/>
  <c r="G54" i="21"/>
  <c r="F54" i="21"/>
  <c r="H139" i="14"/>
  <c r="F139" i="14"/>
  <c r="D139" i="14"/>
  <c r="E139" i="14"/>
  <c r="C139" i="14"/>
  <c r="G139" i="14"/>
  <c r="F44" i="18"/>
  <c r="K44" i="18"/>
  <c r="H44" i="18"/>
  <c r="M44" i="18"/>
  <c r="O44" i="18"/>
  <c r="G44" i="18"/>
  <c r="D44" i="18"/>
  <c r="B44" i="18"/>
  <c r="Q44" i="18"/>
  <c r="N44" i="18"/>
  <c r="J44" i="18"/>
  <c r="R44" i="18"/>
  <c r="L44" i="18"/>
  <c r="C44" i="18"/>
  <c r="I44" i="18"/>
  <c r="P44" i="18"/>
  <c r="R101" i="18"/>
  <c r="P101" i="18"/>
  <c r="O101" i="18"/>
  <c r="M101" i="18"/>
  <c r="G101" i="18"/>
  <c r="K101" i="18"/>
  <c r="Q101" i="18"/>
  <c r="H101" i="18"/>
  <c r="D101" i="18"/>
  <c r="F101" i="18"/>
  <c r="B101" i="18"/>
  <c r="C101" i="18"/>
  <c r="J101" i="18"/>
  <c r="N101" i="18"/>
  <c r="L101" i="18"/>
  <c r="I101" i="18"/>
  <c r="W61" i="17"/>
  <c r="S61" i="17"/>
  <c r="H61" i="17"/>
  <c r="L61" i="17"/>
  <c r="T61" i="17"/>
  <c r="U61" i="17"/>
  <c r="I61" i="17"/>
  <c r="X61" i="17"/>
  <c r="Q61" i="17"/>
  <c r="D61" i="17"/>
  <c r="B61" i="17"/>
  <c r="K61" i="17"/>
  <c r="V61" i="17"/>
  <c r="F61" i="17"/>
  <c r="G61" i="17"/>
  <c r="J61" i="17"/>
  <c r="R61" i="17"/>
  <c r="M61" i="17"/>
  <c r="N61" i="17"/>
  <c r="C61" i="17"/>
  <c r="F67" i="24"/>
  <c r="C67" i="24"/>
  <c r="D67" i="24"/>
  <c r="G67" i="24"/>
  <c r="E67" i="24"/>
  <c r="K103" i="19"/>
  <c r="F103" i="19"/>
  <c r="B103" i="19"/>
  <c r="N103" i="19"/>
  <c r="C103" i="19"/>
  <c r="P103" i="19"/>
  <c r="H103" i="19"/>
  <c r="D103" i="19"/>
  <c r="M103" i="19"/>
  <c r="O103" i="19"/>
  <c r="I103" i="19"/>
  <c r="J103" i="19"/>
  <c r="L103" i="19"/>
  <c r="G103" i="19"/>
  <c r="Q103" i="19"/>
  <c r="R103" i="19"/>
  <c r="L87" i="19"/>
  <c r="P87" i="19"/>
  <c r="B87" i="19"/>
  <c r="F87" i="19"/>
  <c r="H87" i="19"/>
  <c r="O87" i="19"/>
  <c r="J87" i="19"/>
  <c r="Q87" i="19"/>
  <c r="K87" i="19"/>
  <c r="G87" i="19"/>
  <c r="I87" i="19"/>
  <c r="D87" i="19"/>
  <c r="N87" i="19"/>
  <c r="M87" i="19"/>
  <c r="R87" i="19"/>
  <c r="C87" i="19"/>
  <c r="I130" i="17"/>
  <c r="L130" i="17"/>
  <c r="V130" i="17"/>
  <c r="F130" i="17"/>
  <c r="B130" i="17"/>
  <c r="X130" i="17"/>
  <c r="W130" i="17"/>
  <c r="K130" i="17"/>
  <c r="C130" i="17"/>
  <c r="H130" i="17"/>
  <c r="M130" i="17"/>
  <c r="D130" i="17"/>
  <c r="T130" i="17"/>
  <c r="Q130" i="17"/>
  <c r="N130" i="17"/>
  <c r="G130" i="17"/>
  <c r="R130" i="17"/>
  <c r="S130" i="17"/>
  <c r="J130" i="17"/>
  <c r="U130" i="17"/>
  <c r="I115" i="22"/>
  <c r="H115" i="22"/>
  <c r="G115" i="22"/>
  <c r="F115" i="22"/>
  <c r="D115" i="22"/>
  <c r="C115" i="22"/>
  <c r="B115" i="22"/>
  <c r="D36" i="22"/>
  <c r="H36" i="22"/>
  <c r="G36" i="22"/>
  <c r="B36" i="22"/>
  <c r="F36" i="22"/>
  <c r="I36" i="22"/>
  <c r="C36" i="22"/>
  <c r="M191" i="19"/>
  <c r="I191" i="19"/>
  <c r="F191" i="19"/>
  <c r="P191" i="19"/>
  <c r="L191" i="19"/>
  <c r="G191" i="19"/>
  <c r="D191" i="19"/>
  <c r="H191" i="19"/>
  <c r="J191" i="19"/>
  <c r="N191" i="19"/>
  <c r="K191" i="19"/>
  <c r="R191" i="19"/>
  <c r="O191" i="19"/>
  <c r="Q191" i="19"/>
  <c r="B191" i="19"/>
  <c r="C191" i="19"/>
  <c r="R172" i="18"/>
  <c r="L172" i="18"/>
  <c r="P172" i="18"/>
  <c r="O172" i="18"/>
  <c r="N172" i="18"/>
  <c r="M172" i="18"/>
  <c r="J172" i="18"/>
  <c r="Q172" i="18"/>
  <c r="H172" i="18"/>
  <c r="D172" i="18"/>
  <c r="B172" i="18"/>
  <c r="F172" i="18"/>
  <c r="G172" i="18"/>
  <c r="C172" i="18"/>
  <c r="I172" i="18"/>
  <c r="K172" i="18"/>
  <c r="C26" i="32"/>
  <c r="B26" i="32"/>
  <c r="P26" i="32"/>
  <c r="M26" i="32"/>
  <c r="D26" i="32"/>
  <c r="I26" i="32"/>
  <c r="H26" i="32"/>
  <c r="L26" i="32"/>
  <c r="Q26" i="32"/>
  <c r="N26" i="32"/>
  <c r="J26" i="32"/>
  <c r="G26" i="32"/>
  <c r="O26" i="32"/>
  <c r="R26" i="32"/>
  <c r="K26" i="32"/>
  <c r="F26" i="32"/>
  <c r="I175" i="23"/>
  <c r="C175" i="23"/>
  <c r="D175" i="23"/>
  <c r="G175" i="23"/>
  <c r="F175" i="23"/>
  <c r="B175" i="23"/>
  <c r="H175" i="23"/>
  <c r="M105" i="20"/>
  <c r="I105" i="20"/>
  <c r="C105" i="20"/>
  <c r="G105" i="20"/>
  <c r="B105" i="20"/>
  <c r="F105" i="20"/>
  <c r="L105" i="20"/>
  <c r="N105" i="20"/>
  <c r="D105" i="20"/>
  <c r="J105" i="20"/>
  <c r="H105" i="20"/>
  <c r="K105" i="20"/>
  <c r="J114" i="18"/>
  <c r="L114" i="18"/>
  <c r="B114" i="18"/>
  <c r="C114" i="18"/>
  <c r="K114" i="18"/>
  <c r="F114" i="18"/>
  <c r="P114" i="18"/>
  <c r="R114" i="18"/>
  <c r="O114" i="18"/>
  <c r="M114" i="18"/>
  <c r="D114" i="18"/>
  <c r="Q114" i="18"/>
  <c r="I114" i="18"/>
  <c r="G114" i="18"/>
  <c r="H114" i="18"/>
  <c r="N114" i="18"/>
  <c r="C108" i="26"/>
  <c r="D108" i="26"/>
  <c r="H108" i="26"/>
  <c r="L108" i="26"/>
  <c r="G108" i="26"/>
  <c r="I108" i="26"/>
  <c r="F108" i="26"/>
  <c r="J108" i="26"/>
  <c r="E108" i="26"/>
  <c r="K108" i="26"/>
  <c r="C66" i="18"/>
  <c r="M66" i="18"/>
  <c r="N66" i="18"/>
  <c r="J66" i="18"/>
  <c r="R66" i="18"/>
  <c r="P66" i="18"/>
  <c r="L66" i="18"/>
  <c r="D66" i="18"/>
  <c r="H66" i="18"/>
  <c r="Q66" i="18"/>
  <c r="G66" i="18"/>
  <c r="K66" i="18"/>
  <c r="I66" i="18"/>
  <c r="O66" i="18"/>
  <c r="B66" i="18"/>
  <c r="F66" i="18"/>
  <c r="G99" i="19"/>
  <c r="Q99" i="19"/>
  <c r="D99" i="19"/>
  <c r="K99" i="19"/>
  <c r="R99" i="19"/>
  <c r="L99" i="19"/>
  <c r="I99" i="19"/>
  <c r="P99" i="19"/>
  <c r="J99" i="19"/>
  <c r="H99" i="19"/>
  <c r="N99" i="19"/>
  <c r="B99" i="19"/>
  <c r="O99" i="19"/>
  <c r="C99" i="19"/>
  <c r="M99" i="19"/>
  <c r="F99" i="19"/>
  <c r="C57" i="18"/>
  <c r="L57" i="18"/>
  <c r="H57" i="18"/>
  <c r="Q57" i="18"/>
  <c r="O57" i="18"/>
  <c r="N57" i="18"/>
  <c r="F57" i="18"/>
  <c r="J57" i="18"/>
  <c r="B57" i="18"/>
  <c r="I57" i="18"/>
  <c r="K57" i="18"/>
  <c r="R57" i="18"/>
  <c r="D57" i="18"/>
  <c r="P57" i="18"/>
  <c r="G57" i="18"/>
  <c r="M57" i="18"/>
  <c r="L97" i="26"/>
  <c r="G97" i="26"/>
  <c r="I97" i="26"/>
  <c r="E97" i="26"/>
  <c r="C97" i="26"/>
  <c r="K97" i="26"/>
  <c r="J97" i="26"/>
  <c r="H97" i="26"/>
  <c r="D97" i="26"/>
  <c r="F97" i="26"/>
  <c r="G46" i="32"/>
  <c r="D46" i="32"/>
  <c r="K46" i="32"/>
  <c r="L46" i="32"/>
  <c r="R46" i="32"/>
  <c r="H46" i="32"/>
  <c r="N46" i="32"/>
  <c r="B46" i="32"/>
  <c r="F46" i="32"/>
  <c r="Q46" i="32"/>
  <c r="M46" i="32"/>
  <c r="P46" i="32"/>
  <c r="C46" i="32"/>
  <c r="O46" i="32"/>
  <c r="I46" i="32"/>
  <c r="J46" i="32"/>
  <c r="C106" i="24"/>
  <c r="F106" i="24"/>
  <c r="G106" i="24"/>
  <c r="E106" i="24"/>
  <c r="D106" i="24"/>
  <c r="C161" i="22"/>
  <c r="I161" i="22"/>
  <c r="D161" i="22"/>
  <c r="F161" i="22"/>
  <c r="B161" i="22"/>
  <c r="H161" i="22"/>
  <c r="G161" i="22"/>
  <c r="C33" i="17"/>
  <c r="B33" i="17"/>
  <c r="L33" i="17"/>
  <c r="H33" i="17"/>
  <c r="S33" i="17"/>
  <c r="X33" i="17"/>
  <c r="V33" i="17"/>
  <c r="R33" i="17"/>
  <c r="M33" i="17"/>
  <c r="U33" i="17"/>
  <c r="T33" i="17"/>
  <c r="N33" i="17"/>
  <c r="K33" i="17"/>
  <c r="D33" i="17"/>
  <c r="J33" i="17"/>
  <c r="I33" i="17"/>
  <c r="G33" i="17"/>
  <c r="W33" i="17"/>
  <c r="F33" i="17"/>
  <c r="Q33" i="17"/>
  <c r="K132" i="18"/>
  <c r="D132" i="18"/>
  <c r="I132" i="18"/>
  <c r="P132" i="18"/>
  <c r="L132" i="18"/>
  <c r="O132" i="18"/>
  <c r="G132" i="18"/>
  <c r="N132" i="18"/>
  <c r="R132" i="18"/>
  <c r="B132" i="18"/>
  <c r="M132" i="18"/>
  <c r="H132" i="18"/>
  <c r="J132" i="18"/>
  <c r="F132" i="18"/>
  <c r="Q132" i="18"/>
  <c r="C132" i="18"/>
  <c r="N109" i="18"/>
  <c r="D109" i="18"/>
  <c r="B109" i="18"/>
  <c r="L109" i="18"/>
  <c r="F109" i="18"/>
  <c r="K109" i="18"/>
  <c r="G109" i="18"/>
  <c r="I109" i="18"/>
  <c r="Q109" i="18"/>
  <c r="P109" i="18"/>
  <c r="H109" i="18"/>
  <c r="C109" i="18"/>
  <c r="R109" i="18"/>
  <c r="M109" i="18"/>
  <c r="J109" i="18"/>
  <c r="O109" i="18"/>
  <c r="C45" i="22"/>
  <c r="B45" i="22"/>
  <c r="I45" i="22"/>
  <c r="G45" i="22"/>
  <c r="H45" i="22"/>
  <c r="F45" i="22"/>
  <c r="D45" i="22"/>
  <c r="E92" i="24"/>
  <c r="C92" i="24"/>
  <c r="G92" i="24"/>
  <c r="F92" i="24"/>
  <c r="D92" i="24"/>
  <c r="E89" i="24"/>
  <c r="D89" i="24"/>
  <c r="C89" i="24"/>
  <c r="F89" i="24"/>
  <c r="G89" i="24"/>
  <c r="H185" i="22"/>
  <c r="I185" i="22"/>
  <c r="B185" i="22"/>
  <c r="G185" i="22"/>
  <c r="C185" i="22"/>
  <c r="F185" i="22"/>
  <c r="D185" i="22"/>
  <c r="H179" i="19"/>
  <c r="M179" i="19"/>
  <c r="J179" i="19"/>
  <c r="B179" i="19"/>
  <c r="R179" i="19"/>
  <c r="I179" i="19"/>
  <c r="Q179" i="19"/>
  <c r="P179" i="19"/>
  <c r="K179" i="19"/>
  <c r="L179" i="19"/>
  <c r="N179" i="19"/>
  <c r="O179" i="19"/>
  <c r="G179" i="19"/>
  <c r="D179" i="19"/>
  <c r="C179" i="19"/>
  <c r="F179" i="19"/>
  <c r="I60" i="19"/>
  <c r="P60" i="19"/>
  <c r="H60" i="19"/>
  <c r="R60" i="19"/>
  <c r="O60" i="19"/>
  <c r="L60" i="19"/>
  <c r="D60" i="19"/>
  <c r="J60" i="19"/>
  <c r="B60" i="19"/>
  <c r="Q60" i="19"/>
  <c r="G60" i="19"/>
  <c r="F60" i="19"/>
  <c r="K60" i="19"/>
  <c r="N60" i="19"/>
  <c r="M60" i="19"/>
  <c r="C60" i="19"/>
  <c r="I87" i="23"/>
  <c r="F87" i="23"/>
  <c r="C87" i="23"/>
  <c r="D87" i="23"/>
  <c r="B87" i="23"/>
  <c r="H87" i="23"/>
  <c r="G87" i="23"/>
  <c r="R178" i="32"/>
  <c r="B178" i="32"/>
  <c r="L178" i="32"/>
  <c r="P178" i="32"/>
  <c r="G178" i="32"/>
  <c r="K178" i="32"/>
  <c r="Q178" i="32"/>
  <c r="F178" i="32"/>
  <c r="D178" i="32"/>
  <c r="I178" i="32"/>
  <c r="J178" i="32"/>
  <c r="N178" i="32"/>
  <c r="M178" i="32"/>
  <c r="C178" i="32"/>
  <c r="H178" i="32"/>
  <c r="O178" i="32"/>
  <c r="F150" i="22"/>
  <c r="C150" i="22"/>
  <c r="D150" i="22"/>
  <c r="I150" i="22"/>
  <c r="G150" i="22"/>
  <c r="H150" i="22"/>
  <c r="B150" i="22"/>
  <c r="C110" i="21"/>
  <c r="D110" i="21"/>
  <c r="I110" i="21"/>
  <c r="N110" i="21"/>
  <c r="L110" i="21"/>
  <c r="H110" i="21"/>
  <c r="M110" i="21"/>
  <c r="K110" i="21"/>
  <c r="B110" i="21"/>
  <c r="J110" i="21"/>
  <c r="G110" i="21"/>
  <c r="F110" i="21"/>
  <c r="H111" i="18"/>
  <c r="F111" i="18"/>
  <c r="C111" i="18"/>
  <c r="G111" i="18"/>
  <c r="P111" i="18"/>
  <c r="Q111" i="18"/>
  <c r="O111" i="18"/>
  <c r="D111" i="18"/>
  <c r="M111" i="18"/>
  <c r="L111" i="18"/>
  <c r="I111" i="18"/>
  <c r="K111" i="18"/>
  <c r="B111" i="18"/>
  <c r="N111" i="18"/>
  <c r="R111" i="18"/>
  <c r="J111" i="18"/>
  <c r="H35" i="18"/>
  <c r="N35" i="18"/>
  <c r="J35" i="18"/>
  <c r="C35" i="18"/>
  <c r="B35" i="18"/>
  <c r="R35" i="18"/>
  <c r="F35" i="18"/>
  <c r="G35" i="18"/>
  <c r="P35" i="18"/>
  <c r="K35" i="18"/>
  <c r="M35" i="18"/>
  <c r="I35" i="18"/>
  <c r="O35" i="18"/>
  <c r="L35" i="18"/>
  <c r="Q35" i="18"/>
  <c r="D35" i="18"/>
  <c r="H30" i="22"/>
  <c r="I30" i="22"/>
  <c r="D30" i="22"/>
  <c r="F30" i="22"/>
  <c r="B30" i="22"/>
  <c r="G30" i="22"/>
  <c r="C30" i="22"/>
  <c r="D111" i="21"/>
  <c r="F111" i="21"/>
  <c r="B111" i="21"/>
  <c r="N111" i="21"/>
  <c r="M111" i="21"/>
  <c r="K111" i="21"/>
  <c r="H111" i="21"/>
  <c r="L111" i="21"/>
  <c r="J111" i="21"/>
  <c r="I111" i="21"/>
  <c r="C111" i="21"/>
  <c r="G111" i="21"/>
  <c r="Q62" i="18"/>
  <c r="K62" i="18"/>
  <c r="C62" i="18"/>
  <c r="H62" i="18"/>
  <c r="I62" i="18"/>
  <c r="F62" i="18"/>
  <c r="B62" i="18"/>
  <c r="M62" i="18"/>
  <c r="D62" i="18"/>
  <c r="P62" i="18"/>
  <c r="O62" i="18"/>
  <c r="R62" i="18"/>
  <c r="J62" i="18"/>
  <c r="N62" i="18"/>
  <c r="G62" i="18"/>
  <c r="L62" i="18"/>
  <c r="I113" i="17"/>
  <c r="J113" i="17"/>
  <c r="Q113" i="17"/>
  <c r="B113" i="17"/>
  <c r="H113" i="17"/>
  <c r="L113" i="17"/>
  <c r="U113" i="17"/>
  <c r="N113" i="17"/>
  <c r="W113" i="17"/>
  <c r="C113" i="17"/>
  <c r="S113" i="17"/>
  <c r="F113" i="17"/>
  <c r="X113" i="17"/>
  <c r="K113" i="17"/>
  <c r="M113" i="17"/>
  <c r="V113" i="17"/>
  <c r="T113" i="17"/>
  <c r="R113" i="17"/>
  <c r="D113" i="17"/>
  <c r="G113" i="17"/>
  <c r="B84" i="21"/>
  <c r="C84" i="21"/>
  <c r="M84" i="21"/>
  <c r="I84" i="21"/>
  <c r="H84" i="21"/>
  <c r="D84" i="21"/>
  <c r="K84" i="21"/>
  <c r="J84" i="21"/>
  <c r="F84" i="21"/>
  <c r="L84" i="21"/>
  <c r="N84" i="21"/>
  <c r="G84" i="21"/>
  <c r="J85" i="26"/>
  <c r="E85" i="26"/>
  <c r="K85" i="26"/>
  <c r="C85" i="26"/>
  <c r="H85" i="26"/>
  <c r="L85" i="26"/>
  <c r="D85" i="26"/>
  <c r="I85" i="26"/>
  <c r="G85" i="26"/>
  <c r="F85" i="26"/>
  <c r="D84" i="20"/>
  <c r="F84" i="20"/>
  <c r="K84" i="20"/>
  <c r="J84" i="20"/>
  <c r="B84" i="20"/>
  <c r="I84" i="20"/>
  <c r="G84" i="20"/>
  <c r="L84" i="20"/>
  <c r="C84" i="20"/>
  <c r="M84" i="20"/>
  <c r="H84" i="20"/>
  <c r="N84" i="20"/>
  <c r="H52" i="22"/>
  <c r="C52" i="22"/>
  <c r="B52" i="22"/>
  <c r="G52" i="22"/>
  <c r="I52" i="22"/>
  <c r="F52" i="22"/>
  <c r="D52" i="22"/>
  <c r="V79" i="17"/>
  <c r="K79" i="17"/>
  <c r="J79" i="17"/>
  <c r="T79" i="17"/>
  <c r="H79" i="17"/>
  <c r="G79" i="17"/>
  <c r="R79" i="17"/>
  <c r="C79" i="17"/>
  <c r="Q79" i="17"/>
  <c r="M79" i="17"/>
  <c r="X79" i="17"/>
  <c r="I79" i="17"/>
  <c r="F79" i="17"/>
  <c r="S79" i="17"/>
  <c r="U79" i="17"/>
  <c r="L79" i="17"/>
  <c r="N79" i="17"/>
  <c r="D79" i="17"/>
  <c r="B79" i="17"/>
  <c r="W79" i="17"/>
  <c r="D34" i="23"/>
  <c r="C34" i="23"/>
  <c r="F34" i="23"/>
  <c r="I34" i="23"/>
  <c r="G34" i="23"/>
  <c r="B34" i="23"/>
  <c r="H34" i="23"/>
  <c r="M188" i="17"/>
  <c r="C188" i="17"/>
  <c r="G188" i="17"/>
  <c r="K188" i="17"/>
  <c r="I188" i="17"/>
  <c r="L188" i="17"/>
  <c r="T188" i="17"/>
  <c r="F188" i="17"/>
  <c r="D188" i="17"/>
  <c r="J188" i="17"/>
  <c r="U188" i="17"/>
  <c r="R188" i="17"/>
  <c r="Q188" i="17"/>
  <c r="H188" i="17"/>
  <c r="W188" i="17"/>
  <c r="B188" i="17"/>
  <c r="V188" i="17"/>
  <c r="X188" i="17"/>
  <c r="S188" i="17"/>
  <c r="N188" i="17"/>
  <c r="L32" i="20"/>
  <c r="G32" i="20"/>
  <c r="I32" i="20"/>
  <c r="F32" i="20"/>
  <c r="J32" i="20"/>
  <c r="N32" i="20"/>
  <c r="H32" i="20"/>
  <c r="D32" i="20"/>
  <c r="M32" i="20"/>
  <c r="C32" i="20"/>
  <c r="K32" i="20"/>
  <c r="B32" i="20"/>
  <c r="K102" i="17"/>
  <c r="G102" i="17"/>
  <c r="F102" i="17"/>
  <c r="L102" i="17"/>
  <c r="V102" i="17"/>
  <c r="R102" i="17"/>
  <c r="U102" i="17"/>
  <c r="Q102" i="17"/>
  <c r="T102" i="17"/>
  <c r="W102" i="17"/>
  <c r="N102" i="17"/>
  <c r="J102" i="17"/>
  <c r="B102" i="17"/>
  <c r="D102" i="17"/>
  <c r="I102" i="17"/>
  <c r="X102" i="17"/>
  <c r="M102" i="17"/>
  <c r="H102" i="17"/>
  <c r="C102" i="17"/>
  <c r="S102" i="17"/>
  <c r="F89" i="17"/>
  <c r="J89" i="17"/>
  <c r="I89" i="17"/>
  <c r="V89" i="17"/>
  <c r="G89" i="17"/>
  <c r="Q89" i="17"/>
  <c r="K89" i="17"/>
  <c r="B89" i="17"/>
  <c r="H89" i="17"/>
  <c r="L89" i="17"/>
  <c r="C89" i="17"/>
  <c r="M89" i="17"/>
  <c r="S89" i="17"/>
  <c r="X89" i="17"/>
  <c r="W89" i="17"/>
  <c r="N89" i="17"/>
  <c r="T89" i="17"/>
  <c r="U89" i="17"/>
  <c r="R89" i="17"/>
  <c r="D89" i="17"/>
  <c r="I79" i="18"/>
  <c r="R79" i="18"/>
  <c r="H79" i="18"/>
  <c r="G79" i="18"/>
  <c r="B79" i="18"/>
  <c r="N79" i="18"/>
  <c r="F79" i="18"/>
  <c r="O79" i="18"/>
  <c r="Q79" i="18"/>
  <c r="P79" i="18"/>
  <c r="C79" i="18"/>
  <c r="J79" i="18"/>
  <c r="M79" i="18"/>
  <c r="K79" i="18"/>
  <c r="L79" i="18"/>
  <c r="D79" i="18"/>
  <c r="F131" i="21"/>
  <c r="J131" i="21"/>
  <c r="H131" i="21"/>
  <c r="C131" i="21"/>
  <c r="N131" i="21"/>
  <c r="L131" i="21"/>
  <c r="D131" i="21"/>
  <c r="B131" i="21"/>
  <c r="K131" i="21"/>
  <c r="G131" i="21"/>
  <c r="I131" i="21"/>
  <c r="M131" i="21"/>
  <c r="B167" i="32"/>
  <c r="D167" i="32"/>
  <c r="F167" i="32"/>
  <c r="G167" i="32"/>
  <c r="L167" i="32"/>
  <c r="C167" i="32"/>
  <c r="R167" i="32"/>
  <c r="J167" i="32"/>
  <c r="M167" i="32"/>
  <c r="I167" i="32"/>
  <c r="N167" i="32"/>
  <c r="P167" i="32"/>
  <c r="O167" i="32"/>
  <c r="Q167" i="32"/>
  <c r="K167" i="32"/>
  <c r="H167" i="32"/>
  <c r="D128" i="24"/>
  <c r="F128" i="24"/>
  <c r="G128" i="24"/>
  <c r="C128" i="24"/>
  <c r="E128" i="24"/>
  <c r="C79" i="22"/>
  <c r="B79" i="22"/>
  <c r="I79" i="22"/>
  <c r="H79" i="22"/>
  <c r="D79" i="22"/>
  <c r="F79" i="22"/>
  <c r="G79" i="22"/>
  <c r="L146" i="19"/>
  <c r="M146" i="19"/>
  <c r="Q146" i="19"/>
  <c r="H146" i="19"/>
  <c r="I146" i="19"/>
  <c r="R146" i="19"/>
  <c r="C146" i="19"/>
  <c r="N146" i="19"/>
  <c r="D146" i="19"/>
  <c r="B146" i="19"/>
  <c r="F146" i="19"/>
  <c r="K146" i="19"/>
  <c r="G146" i="19"/>
  <c r="J146" i="19"/>
  <c r="P146" i="19"/>
  <c r="O146" i="19"/>
  <c r="K160" i="21"/>
  <c r="M160" i="21"/>
  <c r="F160" i="21"/>
  <c r="C160" i="21"/>
  <c r="L160" i="21"/>
  <c r="I160" i="21"/>
  <c r="N160" i="21"/>
  <c r="J160" i="21"/>
  <c r="H160" i="21"/>
  <c r="G160" i="21"/>
  <c r="B160" i="21"/>
  <c r="D160" i="21"/>
  <c r="K110" i="18"/>
  <c r="H110" i="18"/>
  <c r="R110" i="18"/>
  <c r="Q110" i="18"/>
  <c r="B110" i="18"/>
  <c r="L110" i="18"/>
  <c r="I110" i="18"/>
  <c r="D110" i="18"/>
  <c r="G110" i="18"/>
  <c r="J110" i="18"/>
  <c r="M110" i="18"/>
  <c r="C110" i="18"/>
  <c r="N110" i="18"/>
  <c r="F110" i="18"/>
  <c r="P110" i="18"/>
  <c r="O110" i="18"/>
  <c r="H145" i="20"/>
  <c r="B145" i="20"/>
  <c r="F145" i="20"/>
  <c r="L145" i="20"/>
  <c r="C145" i="20"/>
  <c r="I145" i="20"/>
  <c r="D145" i="20"/>
  <c r="G145" i="20"/>
  <c r="N145" i="20"/>
  <c r="J145" i="20"/>
  <c r="K145" i="20"/>
  <c r="M145" i="20"/>
  <c r="E140" i="24"/>
  <c r="F140" i="24"/>
  <c r="G140" i="24"/>
  <c r="D140" i="24"/>
  <c r="C140" i="24"/>
  <c r="B126" i="21"/>
  <c r="D126" i="21"/>
  <c r="N126" i="21"/>
  <c r="K126" i="21"/>
  <c r="G126" i="21"/>
  <c r="J126" i="21"/>
  <c r="H126" i="21"/>
  <c r="F126" i="21"/>
  <c r="C126" i="21"/>
  <c r="I126" i="21"/>
  <c r="L126" i="21"/>
  <c r="M126" i="21"/>
  <c r="S73" i="17"/>
  <c r="M73" i="17"/>
  <c r="T73" i="17"/>
  <c r="X73" i="17"/>
  <c r="N73" i="17"/>
  <c r="K73" i="17"/>
  <c r="B73" i="17"/>
  <c r="F73" i="17"/>
  <c r="U73" i="17"/>
  <c r="G73" i="17"/>
  <c r="Q73" i="17"/>
  <c r="C73" i="17"/>
  <c r="D73" i="17"/>
  <c r="I73" i="17"/>
  <c r="H73" i="17"/>
  <c r="V73" i="17"/>
  <c r="R73" i="17"/>
  <c r="W73" i="17"/>
  <c r="J73" i="17"/>
  <c r="L73" i="17"/>
  <c r="F141" i="17"/>
  <c r="T141" i="17"/>
  <c r="H141" i="17"/>
  <c r="G141" i="17"/>
  <c r="L141" i="17"/>
  <c r="J141" i="17"/>
  <c r="W141" i="17"/>
  <c r="V141" i="17"/>
  <c r="I141" i="17"/>
  <c r="D141" i="17"/>
  <c r="Q141" i="17"/>
  <c r="B141" i="17"/>
  <c r="R141" i="17"/>
  <c r="S141" i="17"/>
  <c r="N141" i="17"/>
  <c r="C141" i="17"/>
  <c r="U141" i="17"/>
  <c r="M141" i="17"/>
  <c r="K141" i="17"/>
  <c r="X141" i="17"/>
  <c r="F170" i="24"/>
  <c r="G170" i="24"/>
  <c r="C170" i="24"/>
  <c r="E170" i="24"/>
  <c r="D170" i="24"/>
  <c r="F109" i="24"/>
  <c r="E109" i="24"/>
  <c r="G109" i="24"/>
  <c r="C109" i="24"/>
  <c r="D109" i="24"/>
  <c r="C115" i="14"/>
  <c r="F115" i="14"/>
  <c r="H115" i="14"/>
  <c r="D115" i="14"/>
  <c r="G115" i="14"/>
  <c r="E115" i="14"/>
  <c r="G98" i="24"/>
  <c r="D98" i="24"/>
  <c r="E98" i="24"/>
  <c r="F98" i="24"/>
  <c r="C98" i="24"/>
  <c r="L25" i="20"/>
  <c r="H25" i="20"/>
  <c r="D25" i="20"/>
  <c r="B25" i="20"/>
  <c r="M25" i="20"/>
  <c r="N25" i="20"/>
  <c r="I25" i="20"/>
  <c r="C25" i="20"/>
  <c r="J25" i="20"/>
  <c r="F25" i="20"/>
  <c r="K25" i="20"/>
  <c r="G25" i="20"/>
  <c r="L112" i="19"/>
  <c r="K112" i="19"/>
  <c r="D112" i="19"/>
  <c r="J112" i="19"/>
  <c r="H112" i="19"/>
  <c r="P112" i="19"/>
  <c r="R112" i="19"/>
  <c r="G112" i="19"/>
  <c r="N112" i="19"/>
  <c r="Q112" i="19"/>
  <c r="B112" i="19"/>
  <c r="F112" i="19"/>
  <c r="M112" i="19"/>
  <c r="I112" i="19"/>
  <c r="O112" i="19"/>
  <c r="C112" i="19"/>
  <c r="F69" i="19"/>
  <c r="N69" i="19"/>
  <c r="C69" i="19"/>
  <c r="J69" i="19"/>
  <c r="B69" i="19"/>
  <c r="L69" i="19"/>
  <c r="P69" i="19"/>
  <c r="K69" i="19"/>
  <c r="D69" i="19"/>
  <c r="M69" i="19"/>
  <c r="G69" i="19"/>
  <c r="H69" i="19"/>
  <c r="I69" i="19"/>
  <c r="R69" i="19"/>
  <c r="O69" i="19"/>
  <c r="Q69" i="19"/>
  <c r="K110" i="20"/>
  <c r="N110" i="20"/>
  <c r="M110" i="20"/>
  <c r="J110" i="20"/>
  <c r="I110" i="20"/>
  <c r="H110" i="20"/>
  <c r="L110" i="20"/>
  <c r="B110" i="20"/>
  <c r="D110" i="20"/>
  <c r="C110" i="20"/>
  <c r="G110" i="20"/>
  <c r="F110" i="20"/>
  <c r="H167" i="14"/>
  <c r="D167" i="14"/>
  <c r="C167" i="14"/>
  <c r="E167" i="14"/>
  <c r="G167" i="14"/>
  <c r="F167" i="14"/>
  <c r="R86" i="19"/>
  <c r="H86" i="19"/>
  <c r="D86" i="19"/>
  <c r="Q86" i="19"/>
  <c r="L86" i="19"/>
  <c r="C86" i="19"/>
  <c r="B86" i="19"/>
  <c r="F86" i="19"/>
  <c r="I86" i="19"/>
  <c r="N86" i="19"/>
  <c r="G86" i="19"/>
  <c r="M86" i="19"/>
  <c r="J86" i="19"/>
  <c r="K86" i="19"/>
  <c r="O86" i="19"/>
  <c r="P86" i="19"/>
  <c r="H102" i="22"/>
  <c r="B102" i="22"/>
  <c r="D102" i="22"/>
  <c r="C102" i="22"/>
  <c r="F102" i="22"/>
  <c r="G102" i="22"/>
  <c r="I102" i="22"/>
  <c r="E162" i="24"/>
  <c r="F162" i="24"/>
  <c r="G162" i="24"/>
  <c r="C162" i="24"/>
  <c r="D162" i="24"/>
  <c r="F154" i="24"/>
  <c r="G154" i="24"/>
  <c r="C154" i="24"/>
  <c r="E154" i="24"/>
  <c r="D154" i="24"/>
  <c r="H62" i="26"/>
  <c r="D62" i="26"/>
  <c r="K62" i="26"/>
  <c r="I62" i="26"/>
  <c r="L62" i="26"/>
  <c r="F62" i="26"/>
  <c r="E62" i="26"/>
  <c r="G62" i="26"/>
  <c r="J62" i="26"/>
  <c r="C62" i="26"/>
  <c r="J63" i="32"/>
  <c r="B63" i="32"/>
  <c r="G63" i="32"/>
  <c r="D63" i="32"/>
  <c r="I63" i="32"/>
  <c r="O63" i="32"/>
  <c r="Q63" i="32"/>
  <c r="L63" i="32"/>
  <c r="C63" i="32"/>
  <c r="K63" i="32"/>
  <c r="R63" i="32"/>
  <c r="H63" i="32"/>
  <c r="M63" i="32"/>
  <c r="P63" i="32"/>
  <c r="N63" i="32"/>
  <c r="F63" i="32"/>
  <c r="I123" i="18"/>
  <c r="F123" i="18"/>
  <c r="C123" i="18"/>
  <c r="G123" i="18"/>
  <c r="M123" i="18"/>
  <c r="N123" i="18"/>
  <c r="H123" i="18"/>
  <c r="K123" i="18"/>
  <c r="D123" i="18"/>
  <c r="B123" i="18"/>
  <c r="R123" i="18"/>
  <c r="Q123" i="18"/>
  <c r="O123" i="18"/>
  <c r="P123" i="18"/>
  <c r="L123" i="18"/>
  <c r="J123" i="18"/>
  <c r="M14" i="17"/>
  <c r="G14" i="17"/>
  <c r="N14" i="17"/>
  <c r="C14" i="17"/>
  <c r="S14" i="17"/>
  <c r="L14" i="17"/>
  <c r="D14" i="17"/>
  <c r="K14" i="17"/>
  <c r="T14" i="17"/>
  <c r="B14" i="17"/>
  <c r="F14" i="17"/>
  <c r="V14" i="17"/>
  <c r="X14" i="17"/>
  <c r="I14" i="17"/>
  <c r="Q14" i="17"/>
  <c r="H14" i="17"/>
  <c r="J14" i="17"/>
  <c r="U14" i="17"/>
  <c r="W14" i="17"/>
  <c r="R14" i="17"/>
  <c r="C83" i="18"/>
  <c r="B83" i="18"/>
  <c r="P83" i="18"/>
  <c r="I83" i="18"/>
  <c r="Q83" i="18"/>
  <c r="D83" i="18"/>
  <c r="R83" i="18"/>
  <c r="M83" i="18"/>
  <c r="H83" i="18"/>
  <c r="N83" i="18"/>
  <c r="O83" i="18"/>
  <c r="L83" i="18"/>
  <c r="K83" i="18"/>
  <c r="J83" i="18"/>
  <c r="G83" i="18"/>
  <c r="F83" i="18"/>
  <c r="T76" i="17"/>
  <c r="G76" i="17"/>
  <c r="J76" i="17"/>
  <c r="S76" i="17"/>
  <c r="C76" i="17"/>
  <c r="D76" i="17"/>
  <c r="B76" i="17"/>
  <c r="Q76" i="17"/>
  <c r="U76" i="17"/>
  <c r="K76" i="17"/>
  <c r="W76" i="17"/>
  <c r="F76" i="17"/>
  <c r="I76" i="17"/>
  <c r="M76" i="17"/>
  <c r="L76" i="17"/>
  <c r="H76" i="17"/>
  <c r="X76" i="17"/>
  <c r="N76" i="17"/>
  <c r="R76" i="17"/>
  <c r="V76" i="17"/>
  <c r="P17" i="19"/>
  <c r="N17" i="19"/>
  <c r="Q17" i="19"/>
  <c r="L17" i="19"/>
  <c r="C17" i="19"/>
  <c r="K17" i="19"/>
  <c r="F17" i="19"/>
  <c r="G17" i="19"/>
  <c r="D17" i="19"/>
  <c r="H17" i="19"/>
  <c r="R17" i="19"/>
  <c r="B17" i="19"/>
  <c r="I17" i="19"/>
  <c r="M17" i="19"/>
  <c r="O17" i="19"/>
  <c r="J17" i="19"/>
  <c r="Q15" i="17"/>
  <c r="S15" i="17"/>
  <c r="L15" i="17"/>
  <c r="I15" i="17"/>
  <c r="H15" i="17"/>
  <c r="W15" i="17"/>
  <c r="R15" i="17"/>
  <c r="U15" i="17"/>
  <c r="K15" i="17"/>
  <c r="X15" i="17"/>
  <c r="C15" i="17"/>
  <c r="M15" i="17"/>
  <c r="N15" i="17"/>
  <c r="B15" i="17"/>
  <c r="D15" i="17"/>
  <c r="J15" i="17"/>
  <c r="F15" i="17"/>
  <c r="T15" i="17"/>
  <c r="G15" i="17"/>
  <c r="V15" i="17"/>
  <c r="N54" i="32"/>
  <c r="G54" i="32"/>
  <c r="M54" i="32"/>
  <c r="J54" i="32"/>
  <c r="R54" i="32"/>
  <c r="P54" i="32"/>
  <c r="K54" i="32"/>
  <c r="Q54" i="32"/>
  <c r="H54" i="32"/>
  <c r="B54" i="32"/>
  <c r="C54" i="32"/>
  <c r="F54" i="32"/>
  <c r="I54" i="32"/>
  <c r="O54" i="32"/>
  <c r="L54" i="32"/>
  <c r="D54" i="32"/>
  <c r="C63" i="22"/>
  <c r="D63" i="22"/>
  <c r="F63" i="22"/>
  <c r="G63" i="22"/>
  <c r="B63" i="22"/>
  <c r="I63" i="22"/>
  <c r="H63" i="22"/>
  <c r="D78" i="22"/>
  <c r="G78" i="22"/>
  <c r="B78" i="22"/>
  <c r="F78" i="22"/>
  <c r="C78" i="22"/>
  <c r="H78" i="22"/>
  <c r="I78" i="22"/>
  <c r="F66" i="21"/>
  <c r="C66" i="21"/>
  <c r="B66" i="21"/>
  <c r="D66" i="21"/>
  <c r="K66" i="21"/>
  <c r="N66" i="21"/>
  <c r="I66" i="21"/>
  <c r="J66" i="21"/>
  <c r="G66" i="21"/>
  <c r="L66" i="21"/>
  <c r="H66" i="21"/>
  <c r="M66" i="21"/>
  <c r="B28" i="19"/>
  <c r="Q28" i="19"/>
  <c r="R28" i="19"/>
  <c r="D28" i="19"/>
  <c r="K28" i="19"/>
  <c r="J28" i="19"/>
  <c r="F28" i="19"/>
  <c r="G28" i="19"/>
  <c r="I28" i="19"/>
  <c r="C28" i="19"/>
  <c r="P28" i="19"/>
  <c r="M28" i="19"/>
  <c r="O28" i="19"/>
  <c r="N28" i="19"/>
  <c r="H28" i="19"/>
  <c r="L28" i="19"/>
  <c r="C64" i="24"/>
  <c r="G64" i="24"/>
  <c r="F64" i="24"/>
  <c r="D64" i="24"/>
  <c r="E64" i="24"/>
  <c r="E59" i="14"/>
  <c r="G59" i="14"/>
  <c r="D59" i="14"/>
  <c r="H59" i="14"/>
  <c r="C59" i="14"/>
  <c r="F59" i="14"/>
  <c r="F124" i="18"/>
  <c r="D124" i="18"/>
  <c r="H124" i="18"/>
  <c r="O124" i="18"/>
  <c r="Q124" i="18"/>
  <c r="P124" i="18"/>
  <c r="N124" i="18"/>
  <c r="G124" i="18"/>
  <c r="J124" i="18"/>
  <c r="B124" i="18"/>
  <c r="K124" i="18"/>
  <c r="C124" i="18"/>
  <c r="M124" i="18"/>
  <c r="L124" i="18"/>
  <c r="I124" i="18"/>
  <c r="R124" i="18"/>
  <c r="N148" i="32"/>
  <c r="H148" i="32"/>
  <c r="K148" i="32"/>
  <c r="I148" i="32"/>
  <c r="Q148" i="32"/>
  <c r="M148" i="32"/>
  <c r="R148" i="32"/>
  <c r="F148" i="32"/>
  <c r="J148" i="32"/>
  <c r="G148" i="32"/>
  <c r="P148" i="32"/>
  <c r="B148" i="32"/>
  <c r="O148" i="32"/>
  <c r="C148" i="32"/>
  <c r="D148" i="32"/>
  <c r="L148" i="32"/>
  <c r="S95" i="17"/>
  <c r="T95" i="17"/>
  <c r="L95" i="17"/>
  <c r="U95" i="17"/>
  <c r="X95" i="17"/>
  <c r="B95" i="17"/>
  <c r="K95" i="17"/>
  <c r="I95" i="17"/>
  <c r="V95" i="17"/>
  <c r="D95" i="17"/>
  <c r="J95" i="17"/>
  <c r="R95" i="17"/>
  <c r="N95" i="17"/>
  <c r="Q95" i="17"/>
  <c r="G95" i="17"/>
  <c r="F95" i="17"/>
  <c r="H95" i="17"/>
  <c r="M95" i="17"/>
  <c r="W95" i="17"/>
  <c r="C95" i="17"/>
  <c r="H115" i="18"/>
  <c r="L115" i="18"/>
  <c r="B115" i="18"/>
  <c r="N115" i="18"/>
  <c r="J115" i="18"/>
  <c r="D115" i="18"/>
  <c r="K115" i="18"/>
  <c r="O115" i="18"/>
  <c r="M115" i="18"/>
  <c r="I115" i="18"/>
  <c r="C115" i="18"/>
  <c r="Q115" i="18"/>
  <c r="R115" i="18"/>
  <c r="P115" i="18"/>
  <c r="G115" i="18"/>
  <c r="F115" i="18"/>
  <c r="B12" i="23"/>
  <c r="G12" i="23"/>
  <c r="I12" i="23"/>
  <c r="F12" i="23"/>
  <c r="C12" i="23"/>
  <c r="H12" i="23"/>
  <c r="D12" i="23"/>
  <c r="G53" i="24"/>
  <c r="C53" i="24"/>
  <c r="F53" i="24"/>
  <c r="E53" i="24"/>
  <c r="D53" i="24"/>
  <c r="H53" i="22"/>
  <c r="F53" i="22"/>
  <c r="D53" i="22"/>
  <c r="B53" i="22"/>
  <c r="C53" i="22"/>
  <c r="I53" i="22"/>
  <c r="G53" i="22"/>
  <c r="H34" i="21"/>
  <c r="G34" i="21"/>
  <c r="F34" i="21"/>
  <c r="K34" i="21"/>
  <c r="B34" i="21"/>
  <c r="I34" i="21"/>
  <c r="L34" i="21"/>
  <c r="D34" i="21"/>
  <c r="M34" i="21"/>
  <c r="C34" i="21"/>
  <c r="N34" i="21"/>
  <c r="J34" i="21"/>
  <c r="H84" i="17"/>
  <c r="N84" i="17"/>
  <c r="I84" i="17"/>
  <c r="F84" i="17"/>
  <c r="T84" i="17"/>
  <c r="R84" i="17"/>
  <c r="V84" i="17"/>
  <c r="M84" i="17"/>
  <c r="L84" i="17"/>
  <c r="D84" i="17"/>
  <c r="J84" i="17"/>
  <c r="K84" i="17"/>
  <c r="S84" i="17"/>
  <c r="B84" i="17"/>
  <c r="C84" i="17"/>
  <c r="W84" i="17"/>
  <c r="G84" i="17"/>
  <c r="Q84" i="17"/>
  <c r="U84" i="17"/>
  <c r="X84" i="17"/>
  <c r="D172" i="20"/>
  <c r="G172" i="20"/>
  <c r="C172" i="20"/>
  <c r="M172" i="20"/>
  <c r="B172" i="20"/>
  <c r="N172" i="20"/>
  <c r="J172" i="20"/>
  <c r="K172" i="20"/>
  <c r="I172" i="20"/>
  <c r="L172" i="20"/>
  <c r="F172" i="20"/>
  <c r="H172" i="20"/>
  <c r="K160" i="19"/>
  <c r="P160" i="19"/>
  <c r="L160" i="19"/>
  <c r="D160" i="19"/>
  <c r="N160" i="19"/>
  <c r="C160" i="19"/>
  <c r="Q160" i="19"/>
  <c r="G160" i="19"/>
  <c r="B160" i="19"/>
  <c r="H160" i="19"/>
  <c r="I160" i="19"/>
  <c r="J160" i="19"/>
  <c r="M160" i="19"/>
  <c r="O160" i="19"/>
  <c r="R160" i="19"/>
  <c r="F160" i="19"/>
  <c r="G33" i="14"/>
  <c r="E33" i="14"/>
  <c r="H33" i="14"/>
  <c r="D33" i="14"/>
  <c r="C33" i="14"/>
  <c r="F33" i="14"/>
  <c r="F98" i="14"/>
  <c r="D98" i="14"/>
  <c r="C98" i="14"/>
  <c r="H98" i="14"/>
  <c r="E98" i="14"/>
  <c r="G98" i="14"/>
  <c r="I164" i="32"/>
  <c r="J164" i="32"/>
  <c r="B164" i="32"/>
  <c r="Q164" i="32"/>
  <c r="D164" i="32"/>
  <c r="R164" i="32"/>
  <c r="C164" i="32"/>
  <c r="P164" i="32"/>
  <c r="M164" i="32"/>
  <c r="O164" i="32"/>
  <c r="F164" i="32"/>
  <c r="L164" i="32"/>
  <c r="N164" i="32"/>
  <c r="K164" i="32"/>
  <c r="H164" i="32"/>
  <c r="G164" i="32"/>
  <c r="D181" i="21"/>
  <c r="M181" i="21"/>
  <c r="N181" i="21"/>
  <c r="L181" i="21"/>
  <c r="J181" i="21"/>
  <c r="G181" i="21"/>
  <c r="I181" i="21"/>
  <c r="C181" i="21"/>
  <c r="F181" i="21"/>
  <c r="K181" i="21"/>
  <c r="B181" i="21"/>
  <c r="H181" i="21"/>
  <c r="B117" i="17"/>
  <c r="S117" i="17"/>
  <c r="J117" i="17"/>
  <c r="W117" i="17"/>
  <c r="M117" i="17"/>
  <c r="T117" i="17"/>
  <c r="K117" i="17"/>
  <c r="C117" i="17"/>
  <c r="V117" i="17"/>
  <c r="L117" i="17"/>
  <c r="D117" i="17"/>
  <c r="N117" i="17"/>
  <c r="U117" i="17"/>
  <c r="R117" i="17"/>
  <c r="X117" i="17"/>
  <c r="G117" i="17"/>
  <c r="I117" i="17"/>
  <c r="H117" i="17"/>
  <c r="F117" i="17"/>
  <c r="Q117" i="17"/>
  <c r="H39" i="19"/>
  <c r="L39" i="19"/>
  <c r="O39" i="19"/>
  <c r="K39" i="19"/>
  <c r="B39" i="19"/>
  <c r="M39" i="19"/>
  <c r="G39" i="19"/>
  <c r="I39" i="19"/>
  <c r="J39" i="19"/>
  <c r="D39" i="19"/>
  <c r="N39" i="19"/>
  <c r="F39" i="19"/>
  <c r="Q39" i="19"/>
  <c r="C39" i="19"/>
  <c r="R39" i="19"/>
  <c r="P39" i="19"/>
  <c r="O134" i="32"/>
  <c r="F134" i="32"/>
  <c r="N134" i="32"/>
  <c r="G134" i="32"/>
  <c r="M134" i="32"/>
  <c r="I134" i="32"/>
  <c r="H134" i="32"/>
  <c r="C134" i="32"/>
  <c r="K134" i="32"/>
  <c r="B134" i="32"/>
  <c r="P134" i="32"/>
  <c r="D134" i="32"/>
  <c r="J134" i="32"/>
  <c r="R134" i="32"/>
  <c r="Q134" i="32"/>
  <c r="L134" i="32"/>
  <c r="N166" i="21"/>
  <c r="G166" i="21"/>
  <c r="C166" i="21"/>
  <c r="K166" i="21"/>
  <c r="F166" i="21"/>
  <c r="D166" i="21"/>
  <c r="B166" i="21"/>
  <c r="L166" i="21"/>
  <c r="I166" i="21"/>
  <c r="M166" i="21"/>
  <c r="H166" i="21"/>
  <c r="J166" i="21"/>
  <c r="F57" i="24"/>
  <c r="E57" i="24"/>
  <c r="G57" i="24"/>
  <c r="C57" i="24"/>
  <c r="D57" i="24"/>
  <c r="K113" i="26"/>
  <c r="J113" i="26"/>
  <c r="F113" i="26"/>
  <c r="D113" i="26"/>
  <c r="L113" i="26"/>
  <c r="I113" i="26"/>
  <c r="H113" i="26"/>
  <c r="G113" i="26"/>
  <c r="C113" i="26"/>
  <c r="E113" i="26"/>
  <c r="N142" i="18"/>
  <c r="K142" i="18"/>
  <c r="G142" i="18"/>
  <c r="F142" i="18"/>
  <c r="D142" i="18"/>
  <c r="H142" i="18"/>
  <c r="Q142" i="18"/>
  <c r="B142" i="18"/>
  <c r="L142" i="18"/>
  <c r="J142" i="18"/>
  <c r="P142" i="18"/>
  <c r="O142" i="18"/>
  <c r="C142" i="18"/>
  <c r="M142" i="18"/>
  <c r="R142" i="18"/>
  <c r="I142" i="18"/>
  <c r="H90" i="17"/>
  <c r="I90" i="17"/>
  <c r="B90" i="17"/>
  <c r="V90" i="17"/>
  <c r="W90" i="17"/>
  <c r="Q90" i="17"/>
  <c r="J90" i="17"/>
  <c r="D90" i="17"/>
  <c r="T90" i="17"/>
  <c r="N90" i="17"/>
  <c r="C90" i="17"/>
  <c r="S90" i="17"/>
  <c r="R90" i="17"/>
  <c r="U90" i="17"/>
  <c r="F90" i="17"/>
  <c r="X90" i="17"/>
  <c r="M90" i="17"/>
  <c r="L90" i="17"/>
  <c r="G90" i="17"/>
  <c r="K90" i="17"/>
  <c r="G96" i="24"/>
  <c r="F96" i="24"/>
  <c r="C96" i="24"/>
  <c r="D96" i="24"/>
  <c r="E96" i="24"/>
  <c r="I66" i="20"/>
  <c r="F66" i="20"/>
  <c r="L66" i="20"/>
  <c r="H66" i="20"/>
  <c r="J66" i="20"/>
  <c r="M66" i="20"/>
  <c r="N66" i="20"/>
  <c r="D66" i="20"/>
  <c r="G66" i="20"/>
  <c r="C66" i="20"/>
  <c r="K66" i="20"/>
  <c r="B66" i="20"/>
  <c r="U151" i="17"/>
  <c r="J151" i="17"/>
  <c r="I151" i="17"/>
  <c r="D151" i="17"/>
  <c r="X151" i="17"/>
  <c r="B151" i="17"/>
  <c r="Q151" i="17"/>
  <c r="S151" i="17"/>
  <c r="H151" i="17"/>
  <c r="R151" i="17"/>
  <c r="N151" i="17"/>
  <c r="K151" i="17"/>
  <c r="C151" i="17"/>
  <c r="M151" i="17"/>
  <c r="W151" i="17"/>
  <c r="F151" i="17"/>
  <c r="L151" i="17"/>
  <c r="G151" i="17"/>
  <c r="V151" i="17"/>
  <c r="T151" i="17"/>
  <c r="G156" i="23"/>
  <c r="C156" i="23"/>
  <c r="F156" i="23"/>
  <c r="H156" i="23"/>
  <c r="D156" i="23"/>
  <c r="B156" i="23"/>
  <c r="I156" i="23"/>
  <c r="N157" i="32"/>
  <c r="I157" i="32"/>
  <c r="F157" i="32"/>
  <c r="R157" i="32"/>
  <c r="J157" i="32"/>
  <c r="C157" i="32"/>
  <c r="M157" i="32"/>
  <c r="K157" i="32"/>
  <c r="D157" i="32"/>
  <c r="P157" i="32"/>
  <c r="B157" i="32"/>
  <c r="L157" i="32"/>
  <c r="Q157" i="32"/>
  <c r="H157" i="32"/>
  <c r="O157" i="32"/>
  <c r="G157" i="32"/>
  <c r="M19" i="21"/>
  <c r="G19" i="21"/>
  <c r="D19" i="21"/>
  <c r="L19" i="21"/>
  <c r="J19" i="21"/>
  <c r="H19" i="21"/>
  <c r="C19" i="21"/>
  <c r="F19" i="21"/>
  <c r="I19" i="21"/>
  <c r="N19" i="21"/>
  <c r="K19" i="21"/>
  <c r="B19" i="21"/>
  <c r="F96" i="14"/>
  <c r="D96" i="14"/>
  <c r="H96" i="14"/>
  <c r="C96" i="14"/>
  <c r="E96" i="14"/>
  <c r="G96" i="14"/>
  <c r="D99" i="26"/>
  <c r="I99" i="26"/>
  <c r="L99" i="26"/>
  <c r="K99" i="26"/>
  <c r="F99" i="26"/>
  <c r="H99" i="26"/>
  <c r="G99" i="26"/>
  <c r="C99" i="26"/>
  <c r="E99" i="26"/>
  <c r="J99" i="26"/>
  <c r="G41" i="23"/>
  <c r="F41" i="23"/>
  <c r="H41" i="23"/>
  <c r="D41" i="23"/>
  <c r="B41" i="23"/>
  <c r="C41" i="23"/>
  <c r="I41" i="23"/>
  <c r="G173" i="19"/>
  <c r="H173" i="19"/>
  <c r="M173" i="19"/>
  <c r="F173" i="19"/>
  <c r="R173" i="19"/>
  <c r="J173" i="19"/>
  <c r="C173" i="19"/>
  <c r="L173" i="19"/>
  <c r="K173" i="19"/>
  <c r="N173" i="19"/>
  <c r="I173" i="19"/>
  <c r="O173" i="19"/>
  <c r="B173" i="19"/>
  <c r="D173" i="19"/>
  <c r="P173" i="19"/>
  <c r="Q173" i="19"/>
  <c r="K53" i="32"/>
  <c r="O53" i="32"/>
  <c r="N53" i="32"/>
  <c r="Q53" i="32"/>
  <c r="G53" i="32"/>
  <c r="P53" i="32"/>
  <c r="D53" i="32"/>
  <c r="I53" i="32"/>
  <c r="R53" i="32"/>
  <c r="L53" i="32"/>
  <c r="B53" i="32"/>
  <c r="F53" i="32"/>
  <c r="C53" i="32"/>
  <c r="H53" i="32"/>
  <c r="J53" i="32"/>
  <c r="M53" i="32"/>
  <c r="F185" i="23"/>
  <c r="D185" i="23"/>
  <c r="G185" i="23"/>
  <c r="H185" i="23"/>
  <c r="C185" i="23"/>
  <c r="I185" i="23"/>
  <c r="B185" i="23"/>
  <c r="M58" i="17"/>
  <c r="L58" i="17"/>
  <c r="G58" i="17"/>
  <c r="S58" i="17"/>
  <c r="W58" i="17"/>
  <c r="V58" i="17"/>
  <c r="D58" i="17"/>
  <c r="X58" i="17"/>
  <c r="K58" i="17"/>
  <c r="N58" i="17"/>
  <c r="Q58" i="17"/>
  <c r="U58" i="17"/>
  <c r="T58" i="17"/>
  <c r="B58" i="17"/>
  <c r="R58" i="17"/>
  <c r="F58" i="17"/>
  <c r="J58" i="17"/>
  <c r="H58" i="17"/>
  <c r="I58" i="17"/>
  <c r="C58" i="17"/>
  <c r="L44" i="32"/>
  <c r="Q44" i="32"/>
  <c r="G44" i="32"/>
  <c r="N44" i="32"/>
  <c r="P44" i="32"/>
  <c r="I44" i="32"/>
  <c r="D44" i="32"/>
  <c r="M44" i="32"/>
  <c r="O44" i="32"/>
  <c r="K44" i="32"/>
  <c r="B44" i="32"/>
  <c r="R44" i="32"/>
  <c r="H44" i="32"/>
  <c r="C44" i="32"/>
  <c r="F44" i="32"/>
  <c r="J44" i="32"/>
  <c r="L176" i="20"/>
  <c r="C176" i="20"/>
  <c r="N176" i="20"/>
  <c r="B176" i="20"/>
  <c r="I176" i="20"/>
  <c r="J176" i="20"/>
  <c r="H176" i="20"/>
  <c r="K176" i="20"/>
  <c r="M176" i="20"/>
  <c r="D176" i="20"/>
  <c r="G176" i="20"/>
  <c r="F176" i="20"/>
  <c r="K90" i="32"/>
  <c r="H90" i="32"/>
  <c r="C90" i="32"/>
  <c r="Q90" i="32"/>
  <c r="M90" i="32"/>
  <c r="F90" i="32"/>
  <c r="N90" i="32"/>
  <c r="J90" i="32"/>
  <c r="R90" i="32"/>
  <c r="D90" i="32"/>
  <c r="I90" i="32"/>
  <c r="P90" i="32"/>
  <c r="L90" i="32"/>
  <c r="G90" i="32"/>
  <c r="O90" i="32"/>
  <c r="B90" i="32"/>
  <c r="I115" i="17"/>
  <c r="W115" i="17"/>
  <c r="D115" i="17"/>
  <c r="H115" i="17"/>
  <c r="Q115" i="17"/>
  <c r="R115" i="17"/>
  <c r="C115" i="17"/>
  <c r="N115" i="17"/>
  <c r="J115" i="17"/>
  <c r="L115" i="17"/>
  <c r="X115" i="17"/>
  <c r="K115" i="17"/>
  <c r="F115" i="17"/>
  <c r="M115" i="17"/>
  <c r="V115" i="17"/>
  <c r="B115" i="17"/>
  <c r="U115" i="17"/>
  <c r="T115" i="17"/>
  <c r="G115" i="17"/>
  <c r="S115" i="17"/>
  <c r="D133" i="23"/>
  <c r="F133" i="23"/>
  <c r="B133" i="23"/>
  <c r="I133" i="23"/>
  <c r="C133" i="23"/>
  <c r="H133" i="23"/>
  <c r="G133" i="23"/>
  <c r="F50" i="14"/>
  <c r="H50" i="14"/>
  <c r="E50" i="14"/>
  <c r="G50" i="14"/>
  <c r="C50" i="14"/>
  <c r="D50" i="14"/>
  <c r="B56" i="21"/>
  <c r="D56" i="21"/>
  <c r="I56" i="21"/>
  <c r="J56" i="21"/>
  <c r="C56" i="21"/>
  <c r="H56" i="21"/>
  <c r="N56" i="21"/>
  <c r="K56" i="21"/>
  <c r="F56" i="21"/>
  <c r="M56" i="21"/>
  <c r="G56" i="21"/>
  <c r="L56" i="21"/>
  <c r="R66" i="17"/>
  <c r="X66" i="17"/>
  <c r="H66" i="17"/>
  <c r="L66" i="17"/>
  <c r="N66" i="17"/>
  <c r="B66" i="17"/>
  <c r="D66" i="17"/>
  <c r="S66" i="17"/>
  <c r="Q66" i="17"/>
  <c r="T66" i="17"/>
  <c r="M66" i="17"/>
  <c r="I66" i="17"/>
  <c r="J66" i="17"/>
  <c r="W66" i="17"/>
  <c r="V66" i="17"/>
  <c r="U66" i="17"/>
  <c r="F66" i="17"/>
  <c r="K66" i="17"/>
  <c r="C66" i="17"/>
  <c r="G66" i="17"/>
  <c r="E38" i="26"/>
  <c r="K38" i="26"/>
  <c r="H38" i="26"/>
  <c r="F38" i="26"/>
  <c r="D38" i="26"/>
  <c r="L38" i="26"/>
  <c r="I38" i="26"/>
  <c r="C38" i="26"/>
  <c r="J38" i="26"/>
  <c r="G38" i="26"/>
  <c r="H181" i="23"/>
  <c r="F181" i="23"/>
  <c r="D181" i="23"/>
  <c r="B181" i="23"/>
  <c r="I181" i="23"/>
  <c r="C181" i="23"/>
  <c r="G181" i="23"/>
  <c r="D98" i="26"/>
  <c r="L98" i="26"/>
  <c r="E98" i="26"/>
  <c r="C98" i="26"/>
  <c r="F98" i="26"/>
  <c r="I98" i="26"/>
  <c r="K98" i="26"/>
  <c r="H98" i="26"/>
  <c r="J98" i="26"/>
  <c r="G98" i="26"/>
  <c r="F33" i="22"/>
  <c r="B33" i="22"/>
  <c r="I33" i="22"/>
  <c r="H33" i="22"/>
  <c r="G33" i="22"/>
  <c r="C33" i="22"/>
  <c r="D33" i="22"/>
  <c r="C59" i="23"/>
  <c r="B59" i="23"/>
  <c r="G59" i="23"/>
  <c r="H59" i="23"/>
  <c r="I59" i="23"/>
  <c r="F59" i="23"/>
  <c r="D59" i="23"/>
  <c r="K78" i="17"/>
  <c r="X78" i="17"/>
  <c r="R78" i="17"/>
  <c r="H78" i="17"/>
  <c r="C78" i="17"/>
  <c r="B78" i="17"/>
  <c r="D78" i="17"/>
  <c r="F78" i="17"/>
  <c r="U78" i="17"/>
  <c r="S78" i="17"/>
  <c r="L78" i="17"/>
  <c r="M78" i="17"/>
  <c r="I78" i="17"/>
  <c r="V78" i="17"/>
  <c r="N78" i="17"/>
  <c r="J78" i="17"/>
  <c r="T78" i="17"/>
  <c r="G78" i="17"/>
  <c r="Q78" i="17"/>
  <c r="W78" i="17"/>
  <c r="D183" i="21"/>
  <c r="L183" i="21"/>
  <c r="C183" i="21"/>
  <c r="H183" i="21"/>
  <c r="I183" i="21"/>
  <c r="M183" i="21"/>
  <c r="G183" i="21"/>
  <c r="F183" i="21"/>
  <c r="K183" i="21"/>
  <c r="N183" i="21"/>
  <c r="B183" i="21"/>
  <c r="J183" i="21"/>
  <c r="H161" i="19"/>
  <c r="F161" i="19"/>
  <c r="J161" i="19"/>
  <c r="L161" i="19"/>
  <c r="R161" i="19"/>
  <c r="M161" i="19"/>
  <c r="G161" i="19"/>
  <c r="Q161" i="19"/>
  <c r="D161" i="19"/>
  <c r="O161" i="19"/>
  <c r="N161" i="19"/>
  <c r="P161" i="19"/>
  <c r="B161" i="19"/>
  <c r="K161" i="19"/>
  <c r="I161" i="19"/>
  <c r="C161" i="19"/>
  <c r="L29" i="17"/>
  <c r="B29" i="17"/>
  <c r="J29" i="17"/>
  <c r="M29" i="17"/>
  <c r="Q29" i="17"/>
  <c r="W29" i="17"/>
  <c r="I29" i="17"/>
  <c r="C29" i="17"/>
  <c r="N29" i="17"/>
  <c r="R29" i="17"/>
  <c r="T29" i="17"/>
  <c r="F29" i="17"/>
  <c r="V29" i="17"/>
  <c r="D29" i="17"/>
  <c r="X29" i="17"/>
  <c r="S29" i="17"/>
  <c r="K29" i="17"/>
  <c r="U29" i="17"/>
  <c r="G29" i="17"/>
  <c r="H29" i="17"/>
  <c r="J108" i="20"/>
  <c r="K108" i="20"/>
  <c r="I108" i="20"/>
  <c r="B108" i="20"/>
  <c r="D108" i="20"/>
  <c r="H108" i="20"/>
  <c r="C108" i="20"/>
  <c r="M108" i="20"/>
  <c r="F108" i="20"/>
  <c r="G108" i="20"/>
  <c r="N108" i="20"/>
  <c r="L108" i="20"/>
  <c r="R79" i="19"/>
  <c r="N79" i="19"/>
  <c r="L79" i="19"/>
  <c r="P79" i="19"/>
  <c r="J79" i="19"/>
  <c r="I79" i="19"/>
  <c r="C79" i="19"/>
  <c r="G79" i="19"/>
  <c r="K79" i="19"/>
  <c r="Q79" i="19"/>
  <c r="M79" i="19"/>
  <c r="F79" i="19"/>
  <c r="D79" i="19"/>
  <c r="O79" i="19"/>
  <c r="H79" i="19"/>
  <c r="B79" i="19"/>
  <c r="F123" i="17"/>
  <c r="K123" i="17"/>
  <c r="N123" i="17"/>
  <c r="L123" i="17"/>
  <c r="Q123" i="17"/>
  <c r="B123" i="17"/>
  <c r="G123" i="17"/>
  <c r="I123" i="17"/>
  <c r="R123" i="17"/>
  <c r="C123" i="17"/>
  <c r="W123" i="17"/>
  <c r="T123" i="17"/>
  <c r="D123" i="17"/>
  <c r="S123" i="17"/>
  <c r="U123" i="17"/>
  <c r="V123" i="17"/>
  <c r="H123" i="17"/>
  <c r="J123" i="17"/>
  <c r="X123" i="17"/>
  <c r="M123" i="17"/>
  <c r="L168" i="18"/>
  <c r="I168" i="18"/>
  <c r="F168" i="18"/>
  <c r="D168" i="18"/>
  <c r="J168" i="18"/>
  <c r="B168" i="18"/>
  <c r="Q168" i="18"/>
  <c r="R168" i="18"/>
  <c r="K168" i="18"/>
  <c r="M168" i="18"/>
  <c r="O168" i="18"/>
  <c r="C168" i="18"/>
  <c r="P168" i="18"/>
  <c r="H168" i="18"/>
  <c r="G168" i="18"/>
  <c r="N168" i="18"/>
  <c r="J131" i="20"/>
  <c r="G131" i="20"/>
  <c r="M131" i="20"/>
  <c r="N131" i="20"/>
  <c r="K131" i="20"/>
  <c r="C131" i="20"/>
  <c r="B131" i="20"/>
  <c r="D131" i="20"/>
  <c r="L131" i="20"/>
  <c r="F131" i="20"/>
  <c r="H131" i="20"/>
  <c r="I131" i="20"/>
  <c r="C52" i="18"/>
  <c r="L52" i="18"/>
  <c r="P52" i="18"/>
  <c r="O52" i="18"/>
  <c r="D52" i="18"/>
  <c r="B52" i="18"/>
  <c r="I52" i="18"/>
  <c r="M52" i="18"/>
  <c r="F52" i="18"/>
  <c r="H52" i="18"/>
  <c r="G52" i="18"/>
  <c r="J52" i="18"/>
  <c r="K52" i="18"/>
  <c r="N52" i="18"/>
  <c r="Q52" i="18"/>
  <c r="R52" i="18"/>
  <c r="S56" i="17"/>
  <c r="U56" i="17"/>
  <c r="W56" i="17"/>
  <c r="K56" i="17"/>
  <c r="D56" i="17"/>
  <c r="V56" i="17"/>
  <c r="C56" i="17"/>
  <c r="I56" i="17"/>
  <c r="R56" i="17"/>
  <c r="M56" i="17"/>
  <c r="L56" i="17"/>
  <c r="G56" i="17"/>
  <c r="B56" i="17"/>
  <c r="N56" i="17"/>
  <c r="H56" i="17"/>
  <c r="X56" i="17"/>
  <c r="Q56" i="17"/>
  <c r="J56" i="17"/>
  <c r="T56" i="17"/>
  <c r="F56" i="17"/>
  <c r="K48" i="21"/>
  <c r="F48" i="21"/>
  <c r="G48" i="21"/>
  <c r="C48" i="21"/>
  <c r="M48" i="21"/>
  <c r="L48" i="21"/>
  <c r="J48" i="21"/>
  <c r="B48" i="21"/>
  <c r="N48" i="21"/>
  <c r="D48" i="21"/>
  <c r="I48" i="21"/>
  <c r="H48" i="21"/>
  <c r="I96" i="26"/>
  <c r="L96" i="26"/>
  <c r="G96" i="26"/>
  <c r="D96" i="26"/>
  <c r="H96" i="26"/>
  <c r="J96" i="26"/>
  <c r="F96" i="26"/>
  <c r="K96" i="26"/>
  <c r="E96" i="26"/>
  <c r="C96" i="26"/>
  <c r="G136" i="22"/>
  <c r="H136" i="22"/>
  <c r="B136" i="22"/>
  <c r="C136" i="22"/>
  <c r="F136" i="22"/>
  <c r="I136" i="22"/>
  <c r="D136" i="22"/>
  <c r="D17" i="23"/>
  <c r="I17" i="23"/>
  <c r="H17" i="23"/>
  <c r="G17" i="23"/>
  <c r="F17" i="23"/>
  <c r="B17" i="23"/>
  <c r="C17" i="23"/>
  <c r="D54" i="18"/>
  <c r="P54" i="18"/>
  <c r="G54" i="18"/>
  <c r="B54" i="18"/>
  <c r="L54" i="18"/>
  <c r="C54" i="18"/>
  <c r="Q54" i="18"/>
  <c r="J54" i="18"/>
  <c r="N54" i="18"/>
  <c r="K54" i="18"/>
  <c r="I54" i="18"/>
  <c r="R54" i="18"/>
  <c r="M54" i="18"/>
  <c r="F54" i="18"/>
  <c r="H54" i="18"/>
  <c r="O54" i="18"/>
  <c r="E136" i="26"/>
  <c r="G136" i="26"/>
  <c r="L136" i="26"/>
  <c r="K136" i="26"/>
  <c r="I136" i="26"/>
  <c r="D136" i="26"/>
  <c r="J136" i="26"/>
  <c r="C136" i="26"/>
  <c r="H136" i="26"/>
  <c r="F136" i="26"/>
  <c r="C77" i="22"/>
  <c r="D77" i="22"/>
  <c r="B77" i="22"/>
  <c r="F77" i="22"/>
  <c r="H77" i="22"/>
  <c r="G77" i="22"/>
  <c r="I77" i="22"/>
  <c r="D180" i="23"/>
  <c r="G180" i="23"/>
  <c r="C180" i="23"/>
  <c r="H180" i="23"/>
  <c r="F180" i="23"/>
  <c r="I180" i="23"/>
  <c r="B180" i="23"/>
  <c r="D88" i="23"/>
  <c r="H88" i="23"/>
  <c r="C88" i="23"/>
  <c r="G88" i="23"/>
  <c r="F88" i="23"/>
  <c r="I88" i="23"/>
  <c r="B88" i="23"/>
  <c r="H42" i="22"/>
  <c r="B42" i="22"/>
  <c r="F42" i="22"/>
  <c r="G42" i="22"/>
  <c r="C42" i="22"/>
  <c r="D42" i="22"/>
  <c r="I42" i="22"/>
  <c r="H154" i="18"/>
  <c r="F154" i="18"/>
  <c r="N154" i="18"/>
  <c r="J154" i="18"/>
  <c r="O154" i="18"/>
  <c r="G154" i="18"/>
  <c r="D154" i="18"/>
  <c r="P154" i="18"/>
  <c r="R154" i="18"/>
  <c r="C154" i="18"/>
  <c r="I154" i="18"/>
  <c r="M154" i="18"/>
  <c r="B154" i="18"/>
  <c r="K154" i="18"/>
  <c r="L154" i="18"/>
  <c r="Q154" i="18"/>
  <c r="H26" i="22"/>
  <c r="C26" i="22"/>
  <c r="I26" i="22"/>
  <c r="G26" i="22"/>
  <c r="B26" i="22"/>
  <c r="D26" i="22"/>
  <c r="F26" i="22"/>
  <c r="L86" i="20"/>
  <c r="M86" i="20"/>
  <c r="H86" i="20"/>
  <c r="D86" i="20"/>
  <c r="F86" i="20"/>
  <c r="B86" i="20"/>
  <c r="N86" i="20"/>
  <c r="K86" i="20"/>
  <c r="J86" i="20"/>
  <c r="G86" i="20"/>
  <c r="C86" i="20"/>
  <c r="I86" i="20"/>
  <c r="D32" i="14"/>
  <c r="E32" i="14"/>
  <c r="H32" i="14"/>
  <c r="C32" i="14"/>
  <c r="G32" i="14"/>
  <c r="F32" i="14"/>
  <c r="H52" i="14"/>
  <c r="F52" i="14"/>
  <c r="E52" i="14"/>
  <c r="G52" i="14"/>
  <c r="C52" i="14"/>
  <c r="D52" i="14"/>
  <c r="J119" i="26"/>
  <c r="C119" i="26"/>
  <c r="L119" i="26"/>
  <c r="E119" i="26"/>
  <c r="G119" i="26"/>
  <c r="D119" i="26"/>
  <c r="I119" i="26"/>
  <c r="F119" i="26"/>
  <c r="H119" i="26"/>
  <c r="K119" i="26"/>
  <c r="E163" i="24"/>
  <c r="F163" i="24"/>
  <c r="D163" i="24"/>
  <c r="G163" i="24"/>
  <c r="C163" i="24"/>
  <c r="C180" i="21"/>
  <c r="F180" i="21"/>
  <c r="N180" i="21"/>
  <c r="K180" i="21"/>
  <c r="L180" i="21"/>
  <c r="G180" i="21"/>
  <c r="J180" i="21"/>
  <c r="B180" i="21"/>
  <c r="M180" i="21"/>
  <c r="I180" i="21"/>
  <c r="D180" i="21"/>
  <c r="H180" i="21"/>
  <c r="F25" i="19"/>
  <c r="R25" i="19"/>
  <c r="B25" i="19"/>
  <c r="K25" i="19"/>
  <c r="M25" i="19"/>
  <c r="H25" i="19"/>
  <c r="J25" i="19"/>
  <c r="Q25" i="19"/>
  <c r="I25" i="19"/>
  <c r="G25" i="19"/>
  <c r="O25" i="19"/>
  <c r="C25" i="19"/>
  <c r="L25" i="19"/>
  <c r="D25" i="19"/>
  <c r="P25" i="19"/>
  <c r="N25" i="19"/>
  <c r="F119" i="20"/>
  <c r="N119" i="20"/>
  <c r="D119" i="20"/>
  <c r="K119" i="20"/>
  <c r="M119" i="20"/>
  <c r="G119" i="20"/>
  <c r="B119" i="20"/>
  <c r="H119" i="20"/>
  <c r="J119" i="20"/>
  <c r="C119" i="20"/>
  <c r="I119" i="20"/>
  <c r="L119" i="20"/>
  <c r="C117" i="26"/>
  <c r="G117" i="26"/>
  <c r="D117" i="26"/>
  <c r="F117" i="26"/>
  <c r="I117" i="26"/>
  <c r="H117" i="26"/>
  <c r="L117" i="26"/>
  <c r="J117" i="26"/>
  <c r="K117" i="26"/>
  <c r="E117" i="26"/>
  <c r="B61" i="19"/>
  <c r="R61" i="19"/>
  <c r="N61" i="19"/>
  <c r="Q61" i="19"/>
  <c r="P61" i="19"/>
  <c r="G61" i="19"/>
  <c r="O61" i="19"/>
  <c r="F61" i="19"/>
  <c r="I61" i="19"/>
  <c r="D61" i="19"/>
  <c r="J61" i="19"/>
  <c r="L61" i="19"/>
  <c r="M61" i="19"/>
  <c r="H61" i="19"/>
  <c r="K61" i="19"/>
  <c r="C61" i="19"/>
  <c r="G76" i="24"/>
  <c r="F76" i="24"/>
  <c r="C76" i="24"/>
  <c r="E76" i="24"/>
  <c r="D76" i="24"/>
  <c r="D105" i="24"/>
  <c r="G105" i="24"/>
  <c r="C105" i="24"/>
  <c r="F105" i="24"/>
  <c r="E105" i="24"/>
  <c r="M68" i="17"/>
  <c r="G68" i="17"/>
  <c r="C68" i="17"/>
  <c r="W68" i="17"/>
  <c r="U68" i="17"/>
  <c r="K68" i="17"/>
  <c r="N68" i="17"/>
  <c r="Q68" i="17"/>
  <c r="L68" i="17"/>
  <c r="B68" i="17"/>
  <c r="J68" i="17"/>
  <c r="D68" i="17"/>
  <c r="T68" i="17"/>
  <c r="X68" i="17"/>
  <c r="V68" i="17"/>
  <c r="S68" i="17"/>
  <c r="I68" i="17"/>
  <c r="F68" i="17"/>
  <c r="H68" i="17"/>
  <c r="R68" i="17"/>
  <c r="M159" i="19"/>
  <c r="K159" i="19"/>
  <c r="Q159" i="19"/>
  <c r="D159" i="19"/>
  <c r="O159" i="19"/>
  <c r="F159" i="19"/>
  <c r="C159" i="19"/>
  <c r="I159" i="19"/>
  <c r="B159" i="19"/>
  <c r="L159" i="19"/>
  <c r="H159" i="19"/>
  <c r="R159" i="19"/>
  <c r="J159" i="19"/>
  <c r="G159" i="19"/>
  <c r="P159" i="19"/>
  <c r="N159" i="19"/>
  <c r="D42" i="21"/>
  <c r="B42" i="21"/>
  <c r="L42" i="21"/>
  <c r="I42" i="21"/>
  <c r="N42" i="21"/>
  <c r="C42" i="21"/>
  <c r="K42" i="21"/>
  <c r="F42" i="21"/>
  <c r="J42" i="21"/>
  <c r="M42" i="21"/>
  <c r="G42" i="21"/>
  <c r="H42" i="21"/>
  <c r="C184" i="22"/>
  <c r="F184" i="22"/>
  <c r="G184" i="22"/>
  <c r="H184" i="22"/>
  <c r="B184" i="22"/>
  <c r="I184" i="22"/>
  <c r="D184" i="22"/>
  <c r="B99" i="23"/>
  <c r="H99" i="23"/>
  <c r="C99" i="23"/>
  <c r="G99" i="23"/>
  <c r="D99" i="23"/>
  <c r="F99" i="23"/>
  <c r="I99" i="23"/>
  <c r="K105" i="21"/>
  <c r="I105" i="21"/>
  <c r="L105" i="21"/>
  <c r="B105" i="21"/>
  <c r="F105" i="21"/>
  <c r="J105" i="21"/>
  <c r="N105" i="21"/>
  <c r="H105" i="21"/>
  <c r="D105" i="21"/>
  <c r="G105" i="21"/>
  <c r="C105" i="21"/>
  <c r="M105" i="21"/>
  <c r="D153" i="22"/>
  <c r="I153" i="22"/>
  <c r="G153" i="22"/>
  <c r="B153" i="22"/>
  <c r="C153" i="22"/>
  <c r="H153" i="22"/>
  <c r="F153" i="22"/>
  <c r="C165" i="18"/>
  <c r="B165" i="18"/>
  <c r="N165" i="18"/>
  <c r="K165" i="18"/>
  <c r="L165" i="18"/>
  <c r="H165" i="18"/>
  <c r="F165" i="18"/>
  <c r="G165" i="18"/>
  <c r="M165" i="18"/>
  <c r="O165" i="18"/>
  <c r="R165" i="18"/>
  <c r="J165" i="18"/>
  <c r="I165" i="18"/>
  <c r="P165" i="18"/>
  <c r="D165" i="18"/>
  <c r="Q165" i="18"/>
  <c r="F94" i="23"/>
  <c r="D94" i="23"/>
  <c r="C94" i="23"/>
  <c r="I94" i="23"/>
  <c r="B94" i="23"/>
  <c r="H94" i="23"/>
  <c r="G94" i="23"/>
  <c r="F164" i="20"/>
  <c r="B164" i="20"/>
  <c r="C164" i="20"/>
  <c r="G164" i="20"/>
  <c r="J164" i="20"/>
  <c r="L164" i="20"/>
  <c r="I164" i="20"/>
  <c r="N164" i="20"/>
  <c r="D164" i="20"/>
  <c r="H164" i="20"/>
  <c r="M164" i="20"/>
  <c r="K164" i="20"/>
  <c r="C34" i="22"/>
  <c r="I34" i="22"/>
  <c r="F34" i="22"/>
  <c r="D34" i="22"/>
  <c r="H34" i="22"/>
  <c r="B34" i="22"/>
  <c r="G34" i="22"/>
  <c r="G132" i="17"/>
  <c r="C132" i="17"/>
  <c r="W132" i="17"/>
  <c r="N132" i="17"/>
  <c r="D132" i="17"/>
  <c r="H132" i="17"/>
  <c r="I132" i="17"/>
  <c r="Q132" i="17"/>
  <c r="B132" i="17"/>
  <c r="S132" i="17"/>
  <c r="X132" i="17"/>
  <c r="L132" i="17"/>
  <c r="F132" i="17"/>
  <c r="U132" i="17"/>
  <c r="V132" i="17"/>
  <c r="K132" i="17"/>
  <c r="R132" i="17"/>
  <c r="M132" i="17"/>
  <c r="J132" i="17"/>
  <c r="T132" i="17"/>
  <c r="F169" i="18"/>
  <c r="P169" i="18"/>
  <c r="M169" i="18"/>
  <c r="N169" i="18"/>
  <c r="B169" i="18"/>
  <c r="G169" i="18"/>
  <c r="L169" i="18"/>
  <c r="O169" i="18"/>
  <c r="R169" i="18"/>
  <c r="D169" i="18"/>
  <c r="K169" i="18"/>
  <c r="Q169" i="18"/>
  <c r="J169" i="18"/>
  <c r="H169" i="18"/>
  <c r="C169" i="18"/>
  <c r="I169" i="18"/>
  <c r="L64" i="26"/>
  <c r="I64" i="26"/>
  <c r="F64" i="26"/>
  <c r="E64" i="26"/>
  <c r="J64" i="26"/>
  <c r="C64" i="26"/>
  <c r="K64" i="26"/>
  <c r="G64" i="26"/>
  <c r="D64" i="26"/>
  <c r="H64" i="26"/>
  <c r="C157" i="14"/>
  <c r="F157" i="14"/>
  <c r="G157" i="14"/>
  <c r="H157" i="14"/>
  <c r="E157" i="14"/>
  <c r="D157" i="14"/>
  <c r="L143" i="20"/>
  <c r="D143" i="20"/>
  <c r="C143" i="20"/>
  <c r="F143" i="20"/>
  <c r="J143" i="20"/>
  <c r="K143" i="20"/>
  <c r="M143" i="20"/>
  <c r="G143" i="20"/>
  <c r="I143" i="20"/>
  <c r="H143" i="20"/>
  <c r="B143" i="20"/>
  <c r="N143" i="20"/>
  <c r="G181" i="32"/>
  <c r="N181" i="32"/>
  <c r="F181" i="32"/>
  <c r="P181" i="32"/>
  <c r="M181" i="32"/>
  <c r="Q181" i="32"/>
  <c r="R181" i="32"/>
  <c r="L181" i="32"/>
  <c r="O181" i="32"/>
  <c r="D181" i="32"/>
  <c r="H181" i="32"/>
  <c r="K181" i="32"/>
  <c r="J181" i="32"/>
  <c r="B181" i="32"/>
  <c r="C181" i="32"/>
  <c r="I181" i="32"/>
  <c r="H129" i="32"/>
  <c r="I129" i="32"/>
  <c r="D129" i="32"/>
  <c r="L129" i="32"/>
  <c r="Q129" i="32"/>
  <c r="J129" i="32"/>
  <c r="N129" i="32"/>
  <c r="O129" i="32"/>
  <c r="G129" i="32"/>
  <c r="C129" i="32"/>
  <c r="B129" i="32"/>
  <c r="K129" i="32"/>
  <c r="F129" i="32"/>
  <c r="M129" i="32"/>
  <c r="R129" i="32"/>
  <c r="P129" i="32"/>
  <c r="B135" i="22"/>
  <c r="G135" i="22"/>
  <c r="C135" i="22"/>
  <c r="F135" i="22"/>
  <c r="I135" i="22"/>
  <c r="D135" i="22"/>
  <c r="H135" i="22"/>
  <c r="M67" i="32"/>
  <c r="B67" i="32"/>
  <c r="D67" i="32"/>
  <c r="N67" i="32"/>
  <c r="R67" i="32"/>
  <c r="Q67" i="32"/>
  <c r="H67" i="32"/>
  <c r="L67" i="32"/>
  <c r="K67" i="32"/>
  <c r="G67" i="32"/>
  <c r="P67" i="32"/>
  <c r="F67" i="32"/>
  <c r="C67" i="32"/>
  <c r="J67" i="32"/>
  <c r="I67" i="32"/>
  <c r="O67" i="32"/>
  <c r="C49" i="26"/>
  <c r="K49" i="26"/>
  <c r="F49" i="26"/>
  <c r="H49" i="26"/>
  <c r="D49" i="26"/>
  <c r="G49" i="26"/>
  <c r="I49" i="26"/>
  <c r="J49" i="26"/>
  <c r="E49" i="26"/>
  <c r="L49" i="26"/>
  <c r="H125" i="21"/>
  <c r="N125" i="21"/>
  <c r="D125" i="21"/>
  <c r="B125" i="21"/>
  <c r="F125" i="21"/>
  <c r="I125" i="21"/>
  <c r="C125" i="21"/>
  <c r="M125" i="21"/>
  <c r="K125" i="21"/>
  <c r="G125" i="21"/>
  <c r="L125" i="21"/>
  <c r="J125" i="21"/>
  <c r="H184" i="20"/>
  <c r="C184" i="20"/>
  <c r="G184" i="20"/>
  <c r="L184" i="20"/>
  <c r="N184" i="20"/>
  <c r="B184" i="20"/>
  <c r="D184" i="20"/>
  <c r="M184" i="20"/>
  <c r="K184" i="20"/>
  <c r="J184" i="20"/>
  <c r="F184" i="20"/>
  <c r="I184" i="20"/>
  <c r="K128" i="19"/>
  <c r="G128" i="19"/>
  <c r="B128" i="19"/>
  <c r="P128" i="19"/>
  <c r="N128" i="19"/>
  <c r="O128" i="19"/>
  <c r="J128" i="19"/>
  <c r="D128" i="19"/>
  <c r="M128" i="19"/>
  <c r="Q128" i="19"/>
  <c r="L128" i="19"/>
  <c r="C128" i="19"/>
  <c r="R128" i="19"/>
  <c r="F128" i="19"/>
  <c r="I128" i="19"/>
  <c r="H128" i="19"/>
  <c r="D104" i="24"/>
  <c r="G104" i="24"/>
  <c r="E104" i="24"/>
  <c r="F104" i="24"/>
  <c r="C104" i="24"/>
  <c r="G71" i="21"/>
  <c r="K71" i="21"/>
  <c r="H71" i="21"/>
  <c r="D71" i="21"/>
  <c r="B71" i="21"/>
  <c r="M71" i="21"/>
  <c r="L71" i="21"/>
  <c r="C71" i="21"/>
  <c r="N71" i="21"/>
  <c r="F71" i="21"/>
  <c r="J71" i="21"/>
  <c r="I71" i="21"/>
  <c r="I103" i="26"/>
  <c r="K103" i="26"/>
  <c r="L103" i="26"/>
  <c r="C103" i="26"/>
  <c r="H103" i="26"/>
  <c r="F103" i="26"/>
  <c r="D103" i="26"/>
  <c r="G103" i="26"/>
  <c r="J103" i="26"/>
  <c r="E103" i="26"/>
  <c r="G79" i="21"/>
  <c r="F79" i="21"/>
  <c r="C79" i="21"/>
  <c r="J79" i="21"/>
  <c r="K79" i="21"/>
  <c r="D79" i="21"/>
  <c r="B79" i="21"/>
  <c r="M79" i="21"/>
  <c r="I79" i="21"/>
  <c r="N79" i="21"/>
  <c r="L79" i="21"/>
  <c r="H79" i="21"/>
  <c r="J192" i="20"/>
  <c r="B192" i="20"/>
  <c r="N192" i="20"/>
  <c r="I192" i="20"/>
  <c r="G192" i="20"/>
  <c r="C192" i="20"/>
  <c r="L192" i="20"/>
  <c r="H192" i="20"/>
  <c r="K192" i="20"/>
  <c r="D192" i="20"/>
  <c r="M192" i="20"/>
  <c r="F192" i="20"/>
  <c r="I95" i="21"/>
  <c r="C95" i="21"/>
  <c r="D95" i="21"/>
  <c r="G95" i="21"/>
  <c r="H95" i="21"/>
  <c r="F95" i="21"/>
  <c r="M95" i="21"/>
  <c r="N95" i="21"/>
  <c r="L95" i="21"/>
  <c r="J95" i="21"/>
  <c r="B95" i="21"/>
  <c r="K95" i="21"/>
  <c r="F107" i="14"/>
  <c r="C107" i="14"/>
  <c r="D107" i="14"/>
  <c r="E107" i="14"/>
  <c r="G107" i="14"/>
  <c r="H107" i="14"/>
  <c r="R174" i="18"/>
  <c r="P174" i="18"/>
  <c r="C174" i="18"/>
  <c r="G174" i="18"/>
  <c r="Q174" i="18"/>
  <c r="K174" i="18"/>
  <c r="N174" i="18"/>
  <c r="L174" i="18"/>
  <c r="F174" i="18"/>
  <c r="H174" i="18"/>
  <c r="O174" i="18"/>
  <c r="M174" i="18"/>
  <c r="D174" i="18"/>
  <c r="B174" i="18"/>
  <c r="J174" i="18"/>
  <c r="I174" i="18"/>
  <c r="C159" i="32"/>
  <c r="N159" i="32"/>
  <c r="B159" i="32"/>
  <c r="O159" i="32"/>
  <c r="H159" i="32"/>
  <c r="L159" i="32"/>
  <c r="G159" i="32"/>
  <c r="I159" i="32"/>
  <c r="F159" i="32"/>
  <c r="J159" i="32"/>
  <c r="R159" i="32"/>
  <c r="D159" i="32"/>
  <c r="Q159" i="32"/>
  <c r="M159" i="32"/>
  <c r="K159" i="32"/>
  <c r="P159" i="32"/>
  <c r="Q70" i="19"/>
  <c r="I70" i="19"/>
  <c r="K70" i="19"/>
  <c r="P70" i="19"/>
  <c r="H70" i="19"/>
  <c r="C70" i="19"/>
  <c r="F70" i="19"/>
  <c r="M70" i="19"/>
  <c r="B70" i="19"/>
  <c r="D70" i="19"/>
  <c r="N70" i="19"/>
  <c r="L70" i="19"/>
  <c r="J70" i="19"/>
  <c r="O70" i="19"/>
  <c r="R70" i="19"/>
  <c r="G70" i="19"/>
  <c r="F87" i="18"/>
  <c r="K87" i="18"/>
  <c r="R87" i="18"/>
  <c r="O87" i="18"/>
  <c r="B87" i="18"/>
  <c r="J87" i="18"/>
  <c r="L87" i="18"/>
  <c r="C87" i="18"/>
  <c r="Q87" i="18"/>
  <c r="G87" i="18"/>
  <c r="N87" i="18"/>
  <c r="M87" i="18"/>
  <c r="P87" i="18"/>
  <c r="D87" i="18"/>
  <c r="I87" i="18"/>
  <c r="H87" i="18"/>
  <c r="I148" i="20"/>
  <c r="C148" i="20"/>
  <c r="J148" i="20"/>
  <c r="M148" i="20"/>
  <c r="K148" i="20"/>
  <c r="D148" i="20"/>
  <c r="F148" i="20"/>
  <c r="B148" i="20"/>
  <c r="H148" i="20"/>
  <c r="L148" i="20"/>
  <c r="G148" i="20"/>
  <c r="N148" i="20"/>
  <c r="Q170" i="18"/>
  <c r="R170" i="18"/>
  <c r="G170" i="18"/>
  <c r="I170" i="18"/>
  <c r="C170" i="18"/>
  <c r="M170" i="18"/>
  <c r="F170" i="18"/>
  <c r="P170" i="18"/>
  <c r="J170" i="18"/>
  <c r="L170" i="18"/>
  <c r="H170" i="18"/>
  <c r="K170" i="18"/>
  <c r="B170" i="18"/>
  <c r="N170" i="18"/>
  <c r="D170" i="18"/>
  <c r="O170" i="18"/>
  <c r="D148" i="22"/>
  <c r="C148" i="22"/>
  <c r="G148" i="22"/>
  <c r="H148" i="22"/>
  <c r="B148" i="22"/>
  <c r="I148" i="22"/>
  <c r="F148" i="22"/>
  <c r="D129" i="24"/>
  <c r="E129" i="24"/>
  <c r="F129" i="24"/>
  <c r="G129" i="24"/>
  <c r="C129" i="24"/>
  <c r="F28" i="24"/>
  <c r="G28" i="24"/>
  <c r="C28" i="24"/>
  <c r="D28" i="24"/>
  <c r="E28" i="24"/>
  <c r="K150" i="17"/>
  <c r="N150" i="17"/>
  <c r="H150" i="17"/>
  <c r="B150" i="17"/>
  <c r="W150" i="17"/>
  <c r="R150" i="17"/>
  <c r="L150" i="17"/>
  <c r="I150" i="17"/>
  <c r="V150" i="17"/>
  <c r="U150" i="17"/>
  <c r="T150" i="17"/>
  <c r="X150" i="17"/>
  <c r="Q150" i="17"/>
  <c r="M150" i="17"/>
  <c r="D150" i="17"/>
  <c r="J150" i="17"/>
  <c r="G150" i="17"/>
  <c r="S150" i="17"/>
  <c r="F150" i="17"/>
  <c r="C150" i="17"/>
  <c r="H106" i="14"/>
  <c r="D106" i="14"/>
  <c r="C106" i="14"/>
  <c r="G106" i="14"/>
  <c r="E106" i="14"/>
  <c r="F106" i="14"/>
  <c r="B99" i="32"/>
  <c r="N99" i="32"/>
  <c r="Q99" i="32"/>
  <c r="K99" i="32"/>
  <c r="P99" i="32"/>
  <c r="O99" i="32"/>
  <c r="G99" i="32"/>
  <c r="J99" i="32"/>
  <c r="R99" i="32"/>
  <c r="L99" i="32"/>
  <c r="C99" i="32"/>
  <c r="D99" i="32"/>
  <c r="M99" i="32"/>
  <c r="I99" i="32"/>
  <c r="F99" i="32"/>
  <c r="H99" i="32"/>
  <c r="J154" i="26"/>
  <c r="D154" i="26"/>
  <c r="K154" i="26"/>
  <c r="G154" i="26"/>
  <c r="H154" i="26"/>
  <c r="F154" i="26"/>
  <c r="E154" i="26"/>
  <c r="I154" i="26"/>
  <c r="C154" i="26"/>
  <c r="L154" i="26"/>
  <c r="M140" i="17"/>
  <c r="H140" i="17"/>
  <c r="W140" i="17"/>
  <c r="L140" i="17"/>
  <c r="J140" i="17"/>
  <c r="F140" i="17"/>
  <c r="Q140" i="17"/>
  <c r="N140" i="17"/>
  <c r="G140" i="17"/>
  <c r="I140" i="17"/>
  <c r="S140" i="17"/>
  <c r="U140" i="17"/>
  <c r="R140" i="17"/>
  <c r="B140" i="17"/>
  <c r="T140" i="17"/>
  <c r="X140" i="17"/>
  <c r="C140" i="17"/>
  <c r="V140" i="17"/>
  <c r="K140" i="17"/>
  <c r="D140" i="17"/>
  <c r="G44" i="22"/>
  <c r="C44" i="22"/>
  <c r="H44" i="22"/>
  <c r="F44" i="22"/>
  <c r="I44" i="22"/>
  <c r="D44" i="22"/>
  <c r="B44" i="22"/>
  <c r="H122" i="14"/>
  <c r="E122" i="14"/>
  <c r="G122" i="14"/>
  <c r="C122" i="14"/>
  <c r="F122" i="14"/>
  <c r="D122" i="14"/>
  <c r="G87" i="14"/>
  <c r="C87" i="14"/>
  <c r="H87" i="14"/>
  <c r="F87" i="14"/>
  <c r="D87" i="14"/>
  <c r="E87" i="14"/>
  <c r="N25" i="21"/>
  <c r="C25" i="21"/>
  <c r="M25" i="21"/>
  <c r="I25" i="21"/>
  <c r="L25" i="21"/>
  <c r="J25" i="21"/>
  <c r="H25" i="21"/>
  <c r="D25" i="21"/>
  <c r="G25" i="21"/>
  <c r="B25" i="21"/>
  <c r="F25" i="21"/>
  <c r="K25" i="21"/>
  <c r="H167" i="22"/>
  <c r="G167" i="22"/>
  <c r="I167" i="22"/>
  <c r="D167" i="22"/>
  <c r="B167" i="22"/>
  <c r="F167" i="22"/>
  <c r="C167" i="22"/>
  <c r="J187" i="18"/>
  <c r="R187" i="18"/>
  <c r="P187" i="18"/>
  <c r="B187" i="18"/>
  <c r="D187" i="18"/>
  <c r="I187" i="18"/>
  <c r="F187" i="18"/>
  <c r="K187" i="18"/>
  <c r="N187" i="18"/>
  <c r="L187" i="18"/>
  <c r="Q187" i="18"/>
  <c r="C187" i="18"/>
  <c r="H187" i="18"/>
  <c r="G187" i="18"/>
  <c r="M187" i="18"/>
  <c r="O187" i="18"/>
  <c r="M29" i="19"/>
  <c r="H29" i="19"/>
  <c r="I29" i="19"/>
  <c r="G29" i="19"/>
  <c r="Q29" i="19"/>
  <c r="R29" i="19"/>
  <c r="P29" i="19"/>
  <c r="C29" i="19"/>
  <c r="B29" i="19"/>
  <c r="K29" i="19"/>
  <c r="J29" i="19"/>
  <c r="L29" i="19"/>
  <c r="D29" i="19"/>
  <c r="N29" i="19"/>
  <c r="F29" i="19"/>
  <c r="O29" i="19"/>
  <c r="G29" i="14"/>
  <c r="C29" i="14"/>
  <c r="D29" i="14"/>
  <c r="E29" i="14"/>
  <c r="F29" i="14"/>
  <c r="H29" i="14"/>
  <c r="J163" i="18"/>
  <c r="N163" i="18"/>
  <c r="P163" i="18"/>
  <c r="O163" i="18"/>
  <c r="G163" i="18"/>
  <c r="I163" i="18"/>
  <c r="C163" i="18"/>
  <c r="M163" i="18"/>
  <c r="F163" i="18"/>
  <c r="B163" i="18"/>
  <c r="K163" i="18"/>
  <c r="L163" i="18"/>
  <c r="R163" i="18"/>
  <c r="H163" i="18"/>
  <c r="Q163" i="18"/>
  <c r="D163" i="18"/>
  <c r="F48" i="32"/>
  <c r="R48" i="32"/>
  <c r="C48" i="32"/>
  <c r="O48" i="32"/>
  <c r="K48" i="32"/>
  <c r="N48" i="32"/>
  <c r="G48" i="32"/>
  <c r="P48" i="32"/>
  <c r="L48" i="32"/>
  <c r="J48" i="32"/>
  <c r="D48" i="32"/>
  <c r="H48" i="32"/>
  <c r="I48" i="32"/>
  <c r="Q48" i="32"/>
  <c r="B48" i="32"/>
  <c r="M48" i="32"/>
  <c r="G44" i="17"/>
  <c r="I44" i="17"/>
  <c r="M44" i="17"/>
  <c r="F44" i="17"/>
  <c r="V44" i="17"/>
  <c r="X44" i="17"/>
  <c r="C44" i="17"/>
  <c r="U44" i="17"/>
  <c r="N44" i="17"/>
  <c r="K44" i="17"/>
  <c r="B44" i="17"/>
  <c r="S44" i="17"/>
  <c r="Q44" i="17"/>
  <c r="H44" i="17"/>
  <c r="T44" i="17"/>
  <c r="J44" i="17"/>
  <c r="L44" i="17"/>
  <c r="R44" i="17"/>
  <c r="W44" i="17"/>
  <c r="D44" i="17"/>
  <c r="H56" i="22"/>
  <c r="F56" i="22"/>
  <c r="C56" i="22"/>
  <c r="G56" i="22"/>
  <c r="B56" i="22"/>
  <c r="D56" i="22"/>
  <c r="I56" i="22"/>
  <c r="J168" i="20"/>
  <c r="M168" i="20"/>
  <c r="B168" i="20"/>
  <c r="I168" i="20"/>
  <c r="N168" i="20"/>
  <c r="G168" i="20"/>
  <c r="D168" i="20"/>
  <c r="H168" i="20"/>
  <c r="F168" i="20"/>
  <c r="L168" i="20"/>
  <c r="C168" i="20"/>
  <c r="K168" i="20"/>
  <c r="M111" i="32"/>
  <c r="N111" i="32"/>
  <c r="B111" i="32"/>
  <c r="G111" i="32"/>
  <c r="C111" i="32"/>
  <c r="H111" i="32"/>
  <c r="L111" i="32"/>
  <c r="F111" i="32"/>
  <c r="R111" i="32"/>
  <c r="J111" i="32"/>
  <c r="Q111" i="32"/>
  <c r="I111" i="32"/>
  <c r="O111" i="32"/>
  <c r="K111" i="32"/>
  <c r="D111" i="32"/>
  <c r="P111" i="32"/>
  <c r="C136" i="14"/>
  <c r="E136" i="14"/>
  <c r="H136" i="14"/>
  <c r="F136" i="14"/>
  <c r="D136" i="14"/>
  <c r="G136" i="14"/>
  <c r="C31" i="14"/>
  <c r="H31" i="14"/>
  <c r="G31" i="14"/>
  <c r="D31" i="14"/>
  <c r="F31" i="14"/>
  <c r="E31" i="14"/>
  <c r="Q183" i="17"/>
  <c r="D183" i="17"/>
  <c r="B183" i="17"/>
  <c r="U183" i="17"/>
  <c r="R183" i="17"/>
  <c r="H183" i="17"/>
  <c r="T183" i="17"/>
  <c r="V183" i="17"/>
  <c r="F183" i="17"/>
  <c r="J183" i="17"/>
  <c r="W183" i="17"/>
  <c r="K183" i="17"/>
  <c r="L183" i="17"/>
  <c r="X183" i="17"/>
  <c r="N183" i="17"/>
  <c r="C183" i="17"/>
  <c r="M183" i="17"/>
  <c r="G183" i="17"/>
  <c r="I183" i="17"/>
  <c r="S183" i="17"/>
  <c r="D117" i="20"/>
  <c r="K117" i="20"/>
  <c r="I117" i="20"/>
  <c r="N117" i="20"/>
  <c r="J117" i="20"/>
  <c r="F117" i="20"/>
  <c r="B117" i="20"/>
  <c r="H117" i="20"/>
  <c r="L117" i="20"/>
  <c r="G117" i="20"/>
  <c r="M117" i="20"/>
  <c r="C117" i="20"/>
  <c r="Q108" i="32"/>
  <c r="N108" i="32"/>
  <c r="O108" i="32"/>
  <c r="G108" i="32"/>
  <c r="R108" i="32"/>
  <c r="I108" i="32"/>
  <c r="F108" i="32"/>
  <c r="M108" i="32"/>
  <c r="P108" i="32"/>
  <c r="H108" i="32"/>
  <c r="L108" i="32"/>
  <c r="J108" i="32"/>
  <c r="D108" i="32"/>
  <c r="B108" i="32"/>
  <c r="K108" i="32"/>
  <c r="C108" i="32"/>
  <c r="I39" i="20"/>
  <c r="J39" i="20"/>
  <c r="M39" i="20"/>
  <c r="H39" i="20"/>
  <c r="C39" i="20"/>
  <c r="B39" i="20"/>
  <c r="D39" i="20"/>
  <c r="K39" i="20"/>
  <c r="F39" i="20"/>
  <c r="G39" i="20"/>
  <c r="N39" i="20"/>
  <c r="L39" i="20"/>
  <c r="J59" i="19"/>
  <c r="B59" i="19"/>
  <c r="C59" i="19"/>
  <c r="H59" i="19"/>
  <c r="L59" i="19"/>
  <c r="O59" i="19"/>
  <c r="M59" i="19"/>
  <c r="I59" i="19"/>
  <c r="K59" i="19"/>
  <c r="F59" i="19"/>
  <c r="P59" i="19"/>
  <c r="G59" i="19"/>
  <c r="N59" i="19"/>
  <c r="Q59" i="19"/>
  <c r="R59" i="19"/>
  <c r="D59" i="19"/>
  <c r="L18" i="18"/>
  <c r="C18" i="18"/>
  <c r="R18" i="18"/>
  <c r="P18" i="18"/>
  <c r="H18" i="18"/>
  <c r="O18" i="18"/>
  <c r="N18" i="18"/>
  <c r="B18" i="18"/>
  <c r="I18" i="18"/>
  <c r="Q18" i="18"/>
  <c r="G18" i="18"/>
  <c r="D18" i="18"/>
  <c r="M18" i="18"/>
  <c r="F18" i="18"/>
  <c r="J18" i="18"/>
  <c r="K18" i="18"/>
  <c r="D69" i="24"/>
  <c r="E69" i="24"/>
  <c r="F69" i="24"/>
  <c r="C69" i="24"/>
  <c r="G69" i="24"/>
  <c r="C145" i="14"/>
  <c r="G145" i="14"/>
  <c r="D145" i="14"/>
  <c r="H145" i="14"/>
  <c r="E145" i="14"/>
  <c r="F145" i="14"/>
  <c r="F43" i="22"/>
  <c r="D43" i="22"/>
  <c r="B43" i="22"/>
  <c r="H43" i="22"/>
  <c r="I43" i="22"/>
  <c r="C43" i="22"/>
  <c r="G43" i="22"/>
  <c r="F79" i="24"/>
  <c r="C79" i="24"/>
  <c r="D79" i="24"/>
  <c r="G79" i="24"/>
  <c r="E79" i="24"/>
  <c r="E76" i="14"/>
  <c r="C76" i="14"/>
  <c r="H76" i="14"/>
  <c r="D76" i="14"/>
  <c r="F76" i="14"/>
  <c r="G76" i="14"/>
  <c r="D40" i="22"/>
  <c r="F40" i="22"/>
  <c r="H40" i="22"/>
  <c r="I40" i="22"/>
  <c r="B40" i="22"/>
  <c r="C40" i="22"/>
  <c r="G40" i="22"/>
  <c r="I46" i="22"/>
  <c r="H46" i="22"/>
  <c r="G46" i="22"/>
  <c r="F46" i="22"/>
  <c r="B46" i="22"/>
  <c r="C46" i="22"/>
  <c r="D46" i="22"/>
  <c r="L50" i="32"/>
  <c r="F50" i="32"/>
  <c r="H50" i="32"/>
  <c r="D50" i="32"/>
  <c r="N50" i="32"/>
  <c r="R50" i="32"/>
  <c r="B50" i="32"/>
  <c r="K50" i="32"/>
  <c r="G50" i="32"/>
  <c r="I50" i="32"/>
  <c r="C50" i="32"/>
  <c r="J50" i="32"/>
  <c r="O50" i="32"/>
  <c r="Q50" i="32"/>
  <c r="P50" i="32"/>
  <c r="M50" i="32"/>
  <c r="D17" i="20"/>
  <c r="M17" i="20"/>
  <c r="I17" i="20"/>
  <c r="B17" i="20"/>
  <c r="G17" i="20"/>
  <c r="H17" i="20"/>
  <c r="J17" i="20"/>
  <c r="N17" i="20"/>
  <c r="C17" i="20"/>
  <c r="K17" i="20"/>
  <c r="F17" i="20"/>
  <c r="L17" i="20"/>
  <c r="F45" i="19"/>
  <c r="M45" i="19"/>
  <c r="R45" i="19"/>
  <c r="C45" i="19"/>
  <c r="N45" i="19"/>
  <c r="H45" i="19"/>
  <c r="Q45" i="19"/>
  <c r="K45" i="19"/>
  <c r="L45" i="19"/>
  <c r="O45" i="19"/>
  <c r="B45" i="19"/>
  <c r="D45" i="19"/>
  <c r="J45" i="19"/>
  <c r="P45" i="19"/>
  <c r="I45" i="19"/>
  <c r="G45" i="19"/>
  <c r="C101" i="21"/>
  <c r="J101" i="21"/>
  <c r="D101" i="21"/>
  <c r="H101" i="21"/>
  <c r="M101" i="21"/>
  <c r="G101" i="21"/>
  <c r="I101" i="21"/>
  <c r="L101" i="21"/>
  <c r="N101" i="21"/>
  <c r="F101" i="21"/>
  <c r="B101" i="21"/>
  <c r="K101" i="21"/>
  <c r="F15" i="20"/>
  <c r="C15" i="20"/>
  <c r="D15" i="20"/>
  <c r="G15" i="20"/>
  <c r="M15" i="20"/>
  <c r="J15" i="20"/>
  <c r="N15" i="20"/>
  <c r="I15" i="20"/>
  <c r="L15" i="20"/>
  <c r="K15" i="20"/>
  <c r="H15" i="20"/>
  <c r="B15" i="20"/>
  <c r="B60" i="22"/>
  <c r="C60" i="22"/>
  <c r="G60" i="22"/>
  <c r="D60" i="22"/>
  <c r="I60" i="22"/>
  <c r="F60" i="22"/>
  <c r="H60" i="22"/>
  <c r="C40" i="19"/>
  <c r="O40" i="19"/>
  <c r="Q40" i="19"/>
  <c r="M40" i="19"/>
  <c r="R40" i="19"/>
  <c r="L40" i="19"/>
  <c r="F40" i="19"/>
  <c r="I40" i="19"/>
  <c r="D40" i="19"/>
  <c r="J40" i="19"/>
  <c r="N40" i="19"/>
  <c r="P40" i="19"/>
  <c r="B40" i="19"/>
  <c r="K40" i="19"/>
  <c r="H40" i="19"/>
  <c r="G40" i="19"/>
  <c r="C150" i="20"/>
  <c r="L150" i="20"/>
  <c r="G150" i="20"/>
  <c r="B150" i="20"/>
  <c r="N150" i="20"/>
  <c r="D150" i="20"/>
  <c r="J150" i="20"/>
  <c r="K150" i="20"/>
  <c r="M150" i="20"/>
  <c r="H150" i="20"/>
  <c r="I150" i="20"/>
  <c r="F150" i="20"/>
  <c r="P22" i="18"/>
  <c r="M22" i="18"/>
  <c r="J22" i="18"/>
  <c r="K22" i="18"/>
  <c r="F22" i="18"/>
  <c r="O22" i="18"/>
  <c r="H22" i="18"/>
  <c r="C22" i="18"/>
  <c r="D22" i="18"/>
  <c r="N22" i="18"/>
  <c r="G22" i="18"/>
  <c r="Q22" i="18"/>
  <c r="B22" i="18"/>
  <c r="I22" i="18"/>
  <c r="L22" i="18"/>
  <c r="R22" i="18"/>
  <c r="K19" i="20"/>
  <c r="C19" i="20"/>
  <c r="L19" i="20"/>
  <c r="I19" i="20"/>
  <c r="J19" i="20"/>
  <c r="F19" i="20"/>
  <c r="H19" i="20"/>
  <c r="G19" i="20"/>
  <c r="B19" i="20"/>
  <c r="D19" i="20"/>
  <c r="N19" i="20"/>
  <c r="M19" i="20"/>
  <c r="G15" i="23"/>
  <c r="F15" i="23"/>
  <c r="I15" i="23"/>
  <c r="B15" i="23"/>
  <c r="D15" i="23"/>
  <c r="C15" i="23"/>
  <c r="H15" i="23"/>
  <c r="J104" i="20"/>
  <c r="D104" i="20"/>
  <c r="C104" i="20"/>
  <c r="I104" i="20"/>
  <c r="N104" i="20"/>
  <c r="M104" i="20"/>
  <c r="F104" i="20"/>
  <c r="K104" i="20"/>
  <c r="G104" i="20"/>
  <c r="H104" i="20"/>
  <c r="L104" i="20"/>
  <c r="B104" i="20"/>
  <c r="F43" i="24"/>
  <c r="C43" i="24"/>
  <c r="E43" i="24"/>
  <c r="G43" i="24"/>
  <c r="D43" i="24"/>
  <c r="H46" i="23"/>
  <c r="G46" i="23"/>
  <c r="F46" i="23"/>
  <c r="D46" i="23"/>
  <c r="B46" i="23"/>
  <c r="I46" i="23"/>
  <c r="C46" i="23"/>
  <c r="F126" i="22"/>
  <c r="H126" i="22"/>
  <c r="B126" i="22"/>
  <c r="G126" i="22"/>
  <c r="C126" i="22"/>
  <c r="I126" i="22"/>
  <c r="D126" i="22"/>
  <c r="I93" i="23"/>
  <c r="G93" i="23"/>
  <c r="C93" i="23"/>
  <c r="B93" i="23"/>
  <c r="F93" i="23"/>
  <c r="D93" i="23"/>
  <c r="H93" i="23"/>
  <c r="C121" i="32"/>
  <c r="M121" i="32"/>
  <c r="D121" i="32"/>
  <c r="B121" i="32"/>
  <c r="P121" i="32"/>
  <c r="G121" i="32"/>
  <c r="L121" i="32"/>
  <c r="I121" i="32"/>
  <c r="Q121" i="32"/>
  <c r="K121" i="32"/>
  <c r="F121" i="32"/>
  <c r="J121" i="32"/>
  <c r="O121" i="32"/>
  <c r="H121" i="32"/>
  <c r="R121" i="32"/>
  <c r="N121" i="32"/>
  <c r="B174" i="32"/>
  <c r="I174" i="32"/>
  <c r="K174" i="32"/>
  <c r="N174" i="32"/>
  <c r="Q174" i="32"/>
  <c r="C174" i="32"/>
  <c r="O174" i="32"/>
  <c r="P174" i="32"/>
  <c r="G174" i="32"/>
  <c r="L174" i="32"/>
  <c r="J174" i="32"/>
  <c r="H174" i="32"/>
  <c r="F174" i="32"/>
  <c r="M174" i="32"/>
  <c r="R174" i="32"/>
  <c r="D174" i="32"/>
  <c r="D34" i="32"/>
  <c r="G34" i="32"/>
  <c r="R34" i="32"/>
  <c r="L34" i="32"/>
  <c r="F34" i="32"/>
  <c r="Q34" i="32"/>
  <c r="C34" i="32"/>
  <c r="I34" i="32"/>
  <c r="K34" i="32"/>
  <c r="N34" i="32"/>
  <c r="H34" i="32"/>
  <c r="P34" i="32"/>
  <c r="O34" i="32"/>
  <c r="M34" i="32"/>
  <c r="B34" i="32"/>
  <c r="J34" i="32"/>
  <c r="N155" i="32"/>
  <c r="C155" i="32"/>
  <c r="K155" i="32"/>
  <c r="G155" i="32"/>
  <c r="R155" i="32"/>
  <c r="M155" i="32"/>
  <c r="I155" i="32"/>
  <c r="L155" i="32"/>
  <c r="P155" i="32"/>
  <c r="H155" i="32"/>
  <c r="B155" i="32"/>
  <c r="Q155" i="32"/>
  <c r="O155" i="32"/>
  <c r="F155" i="32"/>
  <c r="J155" i="32"/>
  <c r="D155" i="32"/>
  <c r="C50" i="26"/>
  <c r="H50" i="26"/>
  <c r="K50" i="26"/>
  <c r="G50" i="26"/>
  <c r="L50" i="26"/>
  <c r="I50" i="26"/>
  <c r="D50" i="26"/>
  <c r="E50" i="26"/>
  <c r="F50" i="26"/>
  <c r="J50" i="26"/>
  <c r="Q186" i="17"/>
  <c r="G186" i="17"/>
  <c r="V186" i="17"/>
  <c r="U186" i="17"/>
  <c r="N186" i="17"/>
  <c r="L186" i="17"/>
  <c r="F186" i="17"/>
  <c r="J186" i="17"/>
  <c r="B186" i="17"/>
  <c r="H186" i="17"/>
  <c r="W186" i="17"/>
  <c r="S186" i="17"/>
  <c r="C186" i="17"/>
  <c r="I186" i="17"/>
  <c r="X186" i="17"/>
  <c r="T186" i="17"/>
  <c r="D186" i="17"/>
  <c r="K186" i="17"/>
  <c r="M186" i="17"/>
  <c r="R186" i="17"/>
  <c r="C65" i="23"/>
  <c r="G65" i="23"/>
  <c r="F65" i="23"/>
  <c r="H65" i="23"/>
  <c r="D65" i="23"/>
  <c r="B65" i="23"/>
  <c r="I65" i="23"/>
  <c r="H72" i="23"/>
  <c r="D72" i="23"/>
  <c r="C72" i="23"/>
  <c r="G72" i="23"/>
  <c r="B72" i="23"/>
  <c r="F72" i="23"/>
  <c r="I72" i="23"/>
  <c r="D97" i="24"/>
  <c r="F97" i="24"/>
  <c r="E97" i="24"/>
  <c r="C97" i="24"/>
  <c r="G97" i="24"/>
  <c r="G51" i="14"/>
  <c r="F51" i="14"/>
  <c r="H51" i="14"/>
  <c r="E51" i="14"/>
  <c r="C51" i="14"/>
  <c r="D51" i="14"/>
  <c r="H53" i="14"/>
  <c r="E53" i="14"/>
  <c r="G53" i="14"/>
  <c r="C53" i="14"/>
  <c r="F53" i="14"/>
  <c r="D53" i="14"/>
  <c r="H189" i="21"/>
  <c r="F189" i="21"/>
  <c r="I189" i="21"/>
  <c r="B189" i="21"/>
  <c r="C189" i="21"/>
  <c r="K189" i="21"/>
  <c r="G189" i="21"/>
  <c r="D189" i="21"/>
  <c r="J189" i="21"/>
  <c r="N189" i="21"/>
  <c r="L189" i="21"/>
  <c r="M189" i="21"/>
  <c r="J163" i="32"/>
  <c r="R163" i="32"/>
  <c r="B163" i="32"/>
  <c r="K163" i="32"/>
  <c r="L163" i="32"/>
  <c r="P163" i="32"/>
  <c r="C163" i="32"/>
  <c r="Q163" i="32"/>
  <c r="G163" i="32"/>
  <c r="M163" i="32"/>
  <c r="F163" i="32"/>
  <c r="I163" i="32"/>
  <c r="D163" i="32"/>
  <c r="O163" i="32"/>
  <c r="N163" i="32"/>
  <c r="H163" i="32"/>
  <c r="K95" i="26"/>
  <c r="G95" i="26"/>
  <c r="E95" i="26"/>
  <c r="L95" i="26"/>
  <c r="D95" i="26"/>
  <c r="H95" i="26"/>
  <c r="I95" i="26"/>
  <c r="F95" i="26"/>
  <c r="C95" i="26"/>
  <c r="J95" i="26"/>
  <c r="T37" i="17"/>
  <c r="H37" i="17"/>
  <c r="C37" i="17"/>
  <c r="U37" i="17"/>
  <c r="V37" i="17"/>
  <c r="G37" i="17"/>
  <c r="F37" i="17"/>
  <c r="K37" i="17"/>
  <c r="W37" i="17"/>
  <c r="J37" i="17"/>
  <c r="M37" i="17"/>
  <c r="N37" i="17"/>
  <c r="D37" i="17"/>
  <c r="Q37" i="17"/>
  <c r="S37" i="17"/>
  <c r="I37" i="17"/>
  <c r="L37" i="17"/>
  <c r="X37" i="17"/>
  <c r="B37" i="17"/>
  <c r="R37" i="17"/>
  <c r="L89" i="18"/>
  <c r="K89" i="18"/>
  <c r="R89" i="18"/>
  <c r="B89" i="18"/>
  <c r="Q89" i="18"/>
  <c r="P89" i="18"/>
  <c r="M89" i="18"/>
  <c r="C89" i="18"/>
  <c r="H89" i="18"/>
  <c r="F89" i="18"/>
  <c r="O89" i="18"/>
  <c r="N89" i="18"/>
  <c r="J89" i="18"/>
  <c r="D89" i="18"/>
  <c r="I89" i="18"/>
  <c r="G89" i="18"/>
  <c r="O185" i="19"/>
  <c r="F185" i="19"/>
  <c r="B185" i="19"/>
  <c r="K185" i="19"/>
  <c r="L185" i="19"/>
  <c r="P185" i="19"/>
  <c r="R185" i="19"/>
  <c r="J185" i="19"/>
  <c r="Q185" i="19"/>
  <c r="C185" i="19"/>
  <c r="M185" i="19"/>
  <c r="N185" i="19"/>
  <c r="D185" i="19"/>
  <c r="H185" i="19"/>
  <c r="G185" i="19"/>
  <c r="I185" i="19"/>
  <c r="G134" i="24"/>
  <c r="F134" i="24"/>
  <c r="D134" i="24"/>
  <c r="E134" i="24"/>
  <c r="C134" i="24"/>
  <c r="N94" i="20"/>
  <c r="J94" i="20"/>
  <c r="I94" i="20"/>
  <c r="D94" i="20"/>
  <c r="H94" i="20"/>
  <c r="F94" i="20"/>
  <c r="M94" i="20"/>
  <c r="G94" i="20"/>
  <c r="L94" i="20"/>
  <c r="K94" i="20"/>
  <c r="B94" i="20"/>
  <c r="C94" i="20"/>
  <c r="F149" i="22"/>
  <c r="B149" i="22"/>
  <c r="I149" i="22"/>
  <c r="G149" i="22"/>
  <c r="C149" i="22"/>
  <c r="D149" i="22"/>
  <c r="H149" i="22"/>
  <c r="Q186" i="19"/>
  <c r="F186" i="19"/>
  <c r="C186" i="19"/>
  <c r="R186" i="19"/>
  <c r="G186" i="19"/>
  <c r="I186" i="19"/>
  <c r="M186" i="19"/>
  <c r="B186" i="19"/>
  <c r="D186" i="19"/>
  <c r="L186" i="19"/>
  <c r="N186" i="19"/>
  <c r="P186" i="19"/>
  <c r="K186" i="19"/>
  <c r="J186" i="19"/>
  <c r="H186" i="19"/>
  <c r="O186" i="19"/>
  <c r="D71" i="23"/>
  <c r="B71" i="23"/>
  <c r="C71" i="23"/>
  <c r="G71" i="23"/>
  <c r="H71" i="23"/>
  <c r="F71" i="23"/>
  <c r="I71" i="23"/>
  <c r="K65" i="19"/>
  <c r="B65" i="19"/>
  <c r="G65" i="19"/>
  <c r="R65" i="19"/>
  <c r="F65" i="19"/>
  <c r="I65" i="19"/>
  <c r="D65" i="19"/>
  <c r="J65" i="19"/>
  <c r="Q65" i="19"/>
  <c r="P65" i="19"/>
  <c r="H65" i="19"/>
  <c r="M65" i="19"/>
  <c r="O65" i="19"/>
  <c r="L65" i="19"/>
  <c r="C65" i="19"/>
  <c r="N65" i="19"/>
  <c r="C121" i="14"/>
  <c r="F121" i="14"/>
  <c r="E121" i="14"/>
  <c r="D121" i="14"/>
  <c r="H121" i="14"/>
  <c r="G121" i="14"/>
  <c r="H88" i="26"/>
  <c r="J88" i="26"/>
  <c r="D88" i="26"/>
  <c r="C88" i="26"/>
  <c r="K88" i="26"/>
  <c r="G88" i="26"/>
  <c r="F88" i="26"/>
  <c r="I88" i="26"/>
  <c r="E88" i="26"/>
  <c r="L88" i="26"/>
  <c r="H97" i="32"/>
  <c r="N97" i="32"/>
  <c r="G97" i="32"/>
  <c r="R97" i="32"/>
  <c r="O97" i="32"/>
  <c r="F97" i="32"/>
  <c r="C97" i="32"/>
  <c r="L97" i="32"/>
  <c r="Q97" i="32"/>
  <c r="J97" i="32"/>
  <c r="M97" i="32"/>
  <c r="B97" i="32"/>
  <c r="I97" i="32"/>
  <c r="D97" i="32"/>
  <c r="P97" i="32"/>
  <c r="K97" i="32"/>
  <c r="G95" i="20"/>
  <c r="B95" i="20"/>
  <c r="D95" i="20"/>
  <c r="M95" i="20"/>
  <c r="F95" i="20"/>
  <c r="J95" i="20"/>
  <c r="C95" i="20"/>
  <c r="N95" i="20"/>
  <c r="L95" i="20"/>
  <c r="I95" i="20"/>
  <c r="K95" i="20"/>
  <c r="H95" i="20"/>
  <c r="C70" i="26"/>
  <c r="I70" i="26"/>
  <c r="F70" i="26"/>
  <c r="K70" i="26"/>
  <c r="L70" i="26"/>
  <c r="D70" i="26"/>
  <c r="J70" i="26"/>
  <c r="G70" i="26"/>
  <c r="H70" i="26"/>
  <c r="E70" i="26"/>
  <c r="V25" i="17"/>
  <c r="S25" i="17"/>
  <c r="K25" i="17"/>
  <c r="B25" i="17"/>
  <c r="H25" i="17"/>
  <c r="D25" i="17"/>
  <c r="W25" i="17"/>
  <c r="N25" i="17"/>
  <c r="U25" i="17"/>
  <c r="G25" i="17"/>
  <c r="L25" i="17"/>
  <c r="X25" i="17"/>
  <c r="T25" i="17"/>
  <c r="R25" i="17"/>
  <c r="Q25" i="17"/>
  <c r="J25" i="17"/>
  <c r="I25" i="17"/>
  <c r="F25" i="17"/>
  <c r="C25" i="17"/>
  <c r="M25" i="17"/>
  <c r="J39" i="18"/>
  <c r="K39" i="18"/>
  <c r="N39" i="18"/>
  <c r="R39" i="18"/>
  <c r="F39" i="18"/>
  <c r="L39" i="18"/>
  <c r="O39" i="18"/>
  <c r="B39" i="18"/>
  <c r="I39" i="18"/>
  <c r="P39" i="18"/>
  <c r="Q39" i="18"/>
  <c r="D39" i="18"/>
  <c r="M39" i="18"/>
  <c r="C39" i="18"/>
  <c r="G39" i="18"/>
  <c r="H39" i="18"/>
  <c r="I124" i="23"/>
  <c r="H124" i="23"/>
  <c r="C124" i="23"/>
  <c r="F124" i="23"/>
  <c r="B124" i="23"/>
  <c r="D124" i="23"/>
  <c r="G124" i="23"/>
  <c r="E115" i="24"/>
  <c r="F115" i="24"/>
  <c r="G115" i="24"/>
  <c r="D115" i="24"/>
  <c r="C115" i="24"/>
  <c r="L46" i="19"/>
  <c r="G46" i="19"/>
  <c r="O46" i="19"/>
  <c r="B46" i="19"/>
  <c r="F46" i="19"/>
  <c r="N46" i="19"/>
  <c r="I46" i="19"/>
  <c r="P46" i="19"/>
  <c r="K46" i="19"/>
  <c r="H46" i="19"/>
  <c r="Q46" i="19"/>
  <c r="M46" i="19"/>
  <c r="D46" i="19"/>
  <c r="C46" i="19"/>
  <c r="J46" i="19"/>
  <c r="R46" i="19"/>
  <c r="B145" i="32"/>
  <c r="D145" i="32"/>
  <c r="H145" i="32"/>
  <c r="F145" i="32"/>
  <c r="I145" i="32"/>
  <c r="C145" i="32"/>
  <c r="R145" i="32"/>
  <c r="Q145" i="32"/>
  <c r="P145" i="32"/>
  <c r="L145" i="32"/>
  <c r="O145" i="32"/>
  <c r="N145" i="32"/>
  <c r="G145" i="32"/>
  <c r="M145" i="32"/>
  <c r="K145" i="32"/>
  <c r="J145" i="32"/>
  <c r="B158" i="20"/>
  <c r="F158" i="20"/>
  <c r="J158" i="20"/>
  <c r="C158" i="20"/>
  <c r="D158" i="20"/>
  <c r="K158" i="20"/>
  <c r="M158" i="20"/>
  <c r="L158" i="20"/>
  <c r="N158" i="20"/>
  <c r="G158" i="20"/>
  <c r="I158" i="20"/>
  <c r="H158" i="20"/>
  <c r="O42" i="32"/>
  <c r="P42" i="32"/>
  <c r="N42" i="32"/>
  <c r="J42" i="32"/>
  <c r="B42" i="32"/>
  <c r="D42" i="32"/>
  <c r="F42" i="32"/>
  <c r="L42" i="32"/>
  <c r="C42" i="32"/>
  <c r="M42" i="32"/>
  <c r="G42" i="32"/>
  <c r="Q42" i="32"/>
  <c r="K42" i="32"/>
  <c r="I42" i="32"/>
  <c r="R42" i="32"/>
  <c r="H42" i="32"/>
  <c r="C74" i="24"/>
  <c r="D74" i="24"/>
  <c r="G74" i="24"/>
  <c r="F74" i="24"/>
  <c r="E74" i="24"/>
  <c r="I105" i="32"/>
  <c r="O105" i="32"/>
  <c r="H105" i="32"/>
  <c r="L105" i="32"/>
  <c r="K105" i="32"/>
  <c r="G105" i="32"/>
  <c r="N105" i="32"/>
  <c r="C105" i="32"/>
  <c r="B105" i="32"/>
  <c r="F105" i="32"/>
  <c r="M105" i="32"/>
  <c r="P105" i="32"/>
  <c r="Q105" i="32"/>
  <c r="R105" i="32"/>
  <c r="J105" i="32"/>
  <c r="D105" i="32"/>
  <c r="I151" i="21"/>
  <c r="D151" i="21"/>
  <c r="F151" i="21"/>
  <c r="J151" i="21"/>
  <c r="B151" i="21"/>
  <c r="G151" i="21"/>
  <c r="C151" i="21"/>
  <c r="L151" i="21"/>
  <c r="M151" i="21"/>
  <c r="K151" i="21"/>
  <c r="N151" i="21"/>
  <c r="H151" i="21"/>
  <c r="B125" i="20"/>
  <c r="M125" i="20"/>
  <c r="N125" i="20"/>
  <c r="L125" i="20"/>
  <c r="H125" i="20"/>
  <c r="F125" i="20"/>
  <c r="G125" i="20"/>
  <c r="J125" i="20"/>
  <c r="I125" i="20"/>
  <c r="C125" i="20"/>
  <c r="D125" i="20"/>
  <c r="K125" i="20"/>
  <c r="X133" i="17"/>
  <c r="U133" i="17"/>
  <c r="F133" i="17"/>
  <c r="W133" i="17"/>
  <c r="K133" i="17"/>
  <c r="C133" i="17"/>
  <c r="S133" i="17"/>
  <c r="H133" i="17"/>
  <c r="M133" i="17"/>
  <c r="G133" i="17"/>
  <c r="B133" i="17"/>
  <c r="J133" i="17"/>
  <c r="I133" i="17"/>
  <c r="R133" i="17"/>
  <c r="T133" i="17"/>
  <c r="V133" i="17"/>
  <c r="L133" i="17"/>
  <c r="Q133" i="17"/>
  <c r="D133" i="17"/>
  <c r="N133" i="17"/>
  <c r="J167" i="20"/>
  <c r="I167" i="20"/>
  <c r="F167" i="20"/>
  <c r="K167" i="20"/>
  <c r="G167" i="20"/>
  <c r="L167" i="20"/>
  <c r="B167" i="20"/>
  <c r="H167" i="20"/>
  <c r="N167" i="20"/>
  <c r="M167" i="20"/>
  <c r="D167" i="20"/>
  <c r="C167" i="20"/>
  <c r="K68" i="20"/>
  <c r="L68" i="20"/>
  <c r="C68" i="20"/>
  <c r="F68" i="20"/>
  <c r="D68" i="20"/>
  <c r="B68" i="20"/>
  <c r="H68" i="20"/>
  <c r="J68" i="20"/>
  <c r="M68" i="20"/>
  <c r="N68" i="20"/>
  <c r="I68" i="20"/>
  <c r="G68" i="20"/>
  <c r="K155" i="18"/>
  <c r="R155" i="18"/>
  <c r="M155" i="18"/>
  <c r="Q155" i="18"/>
  <c r="D155" i="18"/>
  <c r="P155" i="18"/>
  <c r="J155" i="18"/>
  <c r="L155" i="18"/>
  <c r="G155" i="18"/>
  <c r="B155" i="18"/>
  <c r="H155" i="18"/>
  <c r="N155" i="18"/>
  <c r="O155" i="18"/>
  <c r="F155" i="18"/>
  <c r="I155" i="18"/>
  <c r="C155" i="18"/>
  <c r="G91" i="18"/>
  <c r="K91" i="18"/>
  <c r="N91" i="18"/>
  <c r="H91" i="18"/>
  <c r="Q91" i="18"/>
  <c r="J91" i="18"/>
  <c r="M91" i="18"/>
  <c r="D91" i="18"/>
  <c r="I91" i="18"/>
  <c r="O91" i="18"/>
  <c r="F91" i="18"/>
  <c r="R91" i="18"/>
  <c r="C91" i="18"/>
  <c r="P91" i="18"/>
  <c r="B91" i="18"/>
  <c r="L91" i="18"/>
  <c r="H90" i="22"/>
  <c r="D90" i="22"/>
  <c r="F90" i="22"/>
  <c r="B90" i="22"/>
  <c r="I90" i="22"/>
  <c r="C90" i="22"/>
  <c r="G90" i="22"/>
  <c r="H67" i="14"/>
  <c r="F67" i="14"/>
  <c r="E67" i="14"/>
  <c r="G67" i="14"/>
  <c r="C67" i="14"/>
  <c r="D67" i="14"/>
  <c r="G139" i="22"/>
  <c r="D139" i="22"/>
  <c r="H139" i="22"/>
  <c r="I139" i="22"/>
  <c r="C139" i="22"/>
  <c r="F139" i="22"/>
  <c r="B139" i="22"/>
  <c r="L83" i="26"/>
  <c r="H83" i="26"/>
  <c r="I83" i="26"/>
  <c r="F83" i="26"/>
  <c r="E83" i="26"/>
  <c r="C83" i="26"/>
  <c r="K83" i="26"/>
  <c r="J83" i="26"/>
  <c r="D83" i="26"/>
  <c r="G83" i="26"/>
  <c r="H97" i="14"/>
  <c r="E97" i="14"/>
  <c r="C97" i="14"/>
  <c r="D97" i="14"/>
  <c r="F97" i="14"/>
  <c r="G97" i="14"/>
  <c r="X39" i="17"/>
  <c r="G39" i="17"/>
  <c r="I39" i="17"/>
  <c r="M39" i="17"/>
  <c r="J39" i="17"/>
  <c r="Q39" i="17"/>
  <c r="C39" i="17"/>
  <c r="D39" i="17"/>
  <c r="S39" i="17"/>
  <c r="T39" i="17"/>
  <c r="W39" i="17"/>
  <c r="H39" i="17"/>
  <c r="B39" i="17"/>
  <c r="U39" i="17"/>
  <c r="L39" i="17"/>
  <c r="V39" i="17"/>
  <c r="R39" i="17"/>
  <c r="N39" i="17"/>
  <c r="F39" i="17"/>
  <c r="K39" i="17"/>
  <c r="D57" i="26"/>
  <c r="I57" i="26"/>
  <c r="J57" i="26"/>
  <c r="H57" i="26"/>
  <c r="G57" i="26"/>
  <c r="C57" i="26"/>
  <c r="K57" i="26"/>
  <c r="L57" i="26"/>
  <c r="E57" i="26"/>
  <c r="F57" i="26"/>
  <c r="D94" i="14"/>
  <c r="F94" i="14"/>
  <c r="C94" i="14"/>
  <c r="E94" i="14"/>
  <c r="H94" i="14"/>
  <c r="G94" i="14"/>
  <c r="F107" i="26"/>
  <c r="I107" i="26"/>
  <c r="K107" i="26"/>
  <c r="G107" i="26"/>
  <c r="C107" i="26"/>
  <c r="H107" i="26"/>
  <c r="E107" i="26"/>
  <c r="D107" i="26"/>
  <c r="L107" i="26"/>
  <c r="J107" i="26"/>
  <c r="G163" i="23"/>
  <c r="D163" i="23"/>
  <c r="F163" i="23"/>
  <c r="C163" i="23"/>
  <c r="B163" i="23"/>
  <c r="H163" i="23"/>
  <c r="I163" i="23"/>
  <c r="I150" i="26"/>
  <c r="L150" i="26"/>
  <c r="H150" i="26"/>
  <c r="J150" i="26"/>
  <c r="D150" i="26"/>
  <c r="G150" i="26"/>
  <c r="F150" i="26"/>
  <c r="E150" i="26"/>
  <c r="C150" i="26"/>
  <c r="K150" i="26"/>
  <c r="L73" i="21"/>
  <c r="M73" i="21"/>
  <c r="I73" i="21"/>
  <c r="C73" i="21"/>
  <c r="F73" i="21"/>
  <c r="J73" i="21"/>
  <c r="B73" i="21"/>
  <c r="D73" i="21"/>
  <c r="N73" i="21"/>
  <c r="K73" i="21"/>
  <c r="H73" i="21"/>
  <c r="G73" i="21"/>
  <c r="K28" i="32"/>
  <c r="N28" i="32"/>
  <c r="H28" i="32"/>
  <c r="I28" i="32"/>
  <c r="R28" i="32"/>
  <c r="M28" i="32"/>
  <c r="F28" i="32"/>
  <c r="O28" i="32"/>
  <c r="P28" i="32"/>
  <c r="C28" i="32"/>
  <c r="G28" i="32"/>
  <c r="B28" i="32"/>
  <c r="L28" i="32"/>
  <c r="D28" i="32"/>
  <c r="Q28" i="32"/>
  <c r="J28" i="32"/>
  <c r="D82" i="14"/>
  <c r="C82" i="14"/>
  <c r="E82" i="14"/>
  <c r="H82" i="14"/>
  <c r="G82" i="14"/>
  <c r="F82" i="14"/>
  <c r="E56" i="14"/>
  <c r="G56" i="14"/>
  <c r="C56" i="14"/>
  <c r="F56" i="14"/>
  <c r="H56" i="14"/>
  <c r="D56" i="14"/>
  <c r="H132" i="32"/>
  <c r="P132" i="32"/>
  <c r="G132" i="32"/>
  <c r="B132" i="32"/>
  <c r="C132" i="32"/>
  <c r="L132" i="32"/>
  <c r="R132" i="32"/>
  <c r="D132" i="32"/>
  <c r="M132" i="32"/>
  <c r="I132" i="32"/>
  <c r="K132" i="32"/>
  <c r="Q132" i="32"/>
  <c r="N132" i="32"/>
  <c r="O132" i="32"/>
  <c r="J132" i="32"/>
  <c r="F132" i="32"/>
  <c r="H75" i="14"/>
  <c r="F75" i="14"/>
  <c r="D75" i="14"/>
  <c r="E75" i="14"/>
  <c r="G75" i="14"/>
  <c r="C75" i="14"/>
  <c r="J74" i="17"/>
  <c r="N74" i="17"/>
  <c r="M74" i="17"/>
  <c r="G74" i="17"/>
  <c r="K74" i="17"/>
  <c r="B74" i="17"/>
  <c r="T74" i="17"/>
  <c r="U74" i="17"/>
  <c r="R74" i="17"/>
  <c r="I74" i="17"/>
  <c r="S74" i="17"/>
  <c r="V74" i="17"/>
  <c r="H74" i="17"/>
  <c r="X74" i="17"/>
  <c r="Q74" i="17"/>
  <c r="L74" i="17"/>
  <c r="F74" i="17"/>
  <c r="W74" i="17"/>
  <c r="C74" i="17"/>
  <c r="D74" i="17"/>
  <c r="F29" i="32"/>
  <c r="M29" i="32"/>
  <c r="K29" i="32"/>
  <c r="L29" i="32"/>
  <c r="O29" i="32"/>
  <c r="G29" i="32"/>
  <c r="H29" i="32"/>
  <c r="C29" i="32"/>
  <c r="J29" i="32"/>
  <c r="I29" i="32"/>
  <c r="R29" i="32"/>
  <c r="D29" i="32"/>
  <c r="Q29" i="32"/>
  <c r="N29" i="32"/>
  <c r="P29" i="32"/>
  <c r="B29" i="32"/>
  <c r="G140" i="19"/>
  <c r="J140" i="19"/>
  <c r="B140" i="19"/>
  <c r="M140" i="19"/>
  <c r="N140" i="19"/>
  <c r="P140" i="19"/>
  <c r="O140" i="19"/>
  <c r="Q140" i="19"/>
  <c r="H140" i="19"/>
  <c r="R140" i="19"/>
  <c r="D140" i="19"/>
  <c r="F140" i="19"/>
  <c r="K140" i="19"/>
  <c r="C140" i="19"/>
  <c r="I140" i="19"/>
  <c r="L140" i="19"/>
  <c r="G159" i="21"/>
  <c r="K159" i="21"/>
  <c r="C159" i="21"/>
  <c r="B159" i="21"/>
  <c r="J159" i="21"/>
  <c r="N159" i="21"/>
  <c r="F159" i="21"/>
  <c r="D159" i="21"/>
  <c r="H159" i="21"/>
  <c r="I159" i="21"/>
  <c r="L159" i="21"/>
  <c r="M159" i="21"/>
  <c r="M152" i="17"/>
  <c r="J152" i="17"/>
  <c r="K152" i="17"/>
  <c r="V152" i="17"/>
  <c r="U152" i="17"/>
  <c r="N152" i="17"/>
  <c r="T152" i="17"/>
  <c r="F152" i="17"/>
  <c r="X152" i="17"/>
  <c r="L152" i="17"/>
  <c r="Q152" i="17"/>
  <c r="C152" i="17"/>
  <c r="H152" i="17"/>
  <c r="S152" i="17"/>
  <c r="W152" i="17"/>
  <c r="I152" i="17"/>
  <c r="D152" i="17"/>
  <c r="R152" i="17"/>
  <c r="G152" i="17"/>
  <c r="B152" i="17"/>
  <c r="B45" i="23"/>
  <c r="F45" i="23"/>
  <c r="I45" i="23"/>
  <c r="G45" i="23"/>
  <c r="D45" i="23"/>
  <c r="C45" i="23"/>
  <c r="H45" i="23"/>
  <c r="C46" i="14"/>
  <c r="G46" i="14"/>
  <c r="H46" i="14"/>
  <c r="E46" i="14"/>
  <c r="D46" i="14"/>
  <c r="F46" i="14"/>
  <c r="N134" i="20"/>
  <c r="L134" i="20"/>
  <c r="I134" i="20"/>
  <c r="J134" i="20"/>
  <c r="C134" i="20"/>
  <c r="B134" i="20"/>
  <c r="M134" i="20"/>
  <c r="K134" i="20"/>
  <c r="F134" i="20"/>
  <c r="G134" i="20"/>
  <c r="D134" i="20"/>
  <c r="H134" i="20"/>
  <c r="D61" i="23"/>
  <c r="C61" i="23"/>
  <c r="H61" i="23"/>
  <c r="G61" i="23"/>
  <c r="I61" i="23"/>
  <c r="B61" i="23"/>
  <c r="F61" i="23"/>
  <c r="F172" i="32"/>
  <c r="R172" i="32"/>
  <c r="P172" i="32"/>
  <c r="G172" i="32"/>
  <c r="C172" i="32"/>
  <c r="D172" i="32"/>
  <c r="Q172" i="32"/>
  <c r="B172" i="32"/>
  <c r="K172" i="32"/>
  <c r="I172" i="32"/>
  <c r="L172" i="32"/>
  <c r="M172" i="32"/>
  <c r="H172" i="32"/>
  <c r="N172" i="32"/>
  <c r="J172" i="32"/>
  <c r="O172" i="32"/>
  <c r="G48" i="20"/>
  <c r="H48" i="20"/>
  <c r="L48" i="20"/>
  <c r="M48" i="20"/>
  <c r="F48" i="20"/>
  <c r="I48" i="20"/>
  <c r="K48" i="20"/>
  <c r="B48" i="20"/>
  <c r="D48" i="20"/>
  <c r="C48" i="20"/>
  <c r="N48" i="20"/>
  <c r="J48" i="20"/>
  <c r="B73" i="32"/>
  <c r="M73" i="32"/>
  <c r="H73" i="32"/>
  <c r="J73" i="32"/>
  <c r="Q73" i="32"/>
  <c r="L73" i="32"/>
  <c r="C73" i="32"/>
  <c r="F73" i="32"/>
  <c r="D73" i="32"/>
  <c r="G73" i="32"/>
  <c r="P73" i="32"/>
  <c r="K73" i="32"/>
  <c r="R73" i="32"/>
  <c r="I73" i="32"/>
  <c r="N73" i="32"/>
  <c r="O73" i="32"/>
  <c r="E56" i="26"/>
  <c r="F56" i="26"/>
  <c r="D56" i="26"/>
  <c r="L56" i="26"/>
  <c r="C56" i="26"/>
  <c r="J56" i="26"/>
  <c r="G56" i="26"/>
  <c r="H56" i="26"/>
  <c r="K56" i="26"/>
  <c r="I56" i="26"/>
  <c r="D174" i="20"/>
  <c r="J174" i="20"/>
  <c r="I174" i="20"/>
  <c r="N174" i="20"/>
  <c r="L174" i="20"/>
  <c r="F174" i="20"/>
  <c r="G174" i="20"/>
  <c r="K174" i="20"/>
  <c r="M174" i="20"/>
  <c r="B174" i="20"/>
  <c r="C174" i="20"/>
  <c r="H174" i="20"/>
  <c r="X91" i="17"/>
  <c r="R91" i="17"/>
  <c r="H91" i="17"/>
  <c r="S91" i="17"/>
  <c r="N91" i="17"/>
  <c r="B91" i="17"/>
  <c r="J91" i="17"/>
  <c r="I91" i="17"/>
  <c r="W91" i="17"/>
  <c r="F91" i="17"/>
  <c r="M91" i="17"/>
  <c r="K91" i="17"/>
  <c r="C91" i="17"/>
  <c r="U91" i="17"/>
  <c r="V91" i="17"/>
  <c r="D91" i="17"/>
  <c r="L91" i="17"/>
  <c r="G91" i="17"/>
  <c r="Q91" i="17"/>
  <c r="T91" i="17"/>
  <c r="J41" i="20"/>
  <c r="G41" i="20"/>
  <c r="L41" i="20"/>
  <c r="N41" i="20"/>
  <c r="C41" i="20"/>
  <c r="B41" i="20"/>
  <c r="H41" i="20"/>
  <c r="K41" i="20"/>
  <c r="F41" i="20"/>
  <c r="I41" i="20"/>
  <c r="D41" i="20"/>
  <c r="M41" i="20"/>
  <c r="G149" i="24"/>
  <c r="D149" i="24"/>
  <c r="E149" i="24"/>
  <c r="C149" i="24"/>
  <c r="F149" i="24"/>
  <c r="H86" i="23"/>
  <c r="D86" i="23"/>
  <c r="C86" i="23"/>
  <c r="I86" i="23"/>
  <c r="F86" i="23"/>
  <c r="G86" i="23"/>
  <c r="B86" i="23"/>
  <c r="F81" i="14"/>
  <c r="D81" i="14"/>
  <c r="C81" i="14"/>
  <c r="H81" i="14"/>
  <c r="G81" i="14"/>
  <c r="E81" i="14"/>
  <c r="Q104" i="32"/>
  <c r="I104" i="32"/>
  <c r="K104" i="32"/>
  <c r="D104" i="32"/>
  <c r="O104" i="32"/>
  <c r="B104" i="32"/>
  <c r="H104" i="32"/>
  <c r="N104" i="32"/>
  <c r="L104" i="32"/>
  <c r="C104" i="32"/>
  <c r="G104" i="32"/>
  <c r="F104" i="32"/>
  <c r="J104" i="32"/>
  <c r="M104" i="32"/>
  <c r="R104" i="32"/>
  <c r="P104" i="32"/>
  <c r="I59" i="22"/>
  <c r="D59" i="22"/>
  <c r="C59" i="22"/>
  <c r="G59" i="22"/>
  <c r="H59" i="22"/>
  <c r="B59" i="22"/>
  <c r="F59" i="22"/>
  <c r="F117" i="14"/>
  <c r="H117" i="14"/>
  <c r="C117" i="14"/>
  <c r="G117" i="14"/>
  <c r="E117" i="14"/>
  <c r="D117" i="14"/>
  <c r="C99" i="18"/>
  <c r="J99" i="18"/>
  <c r="K99" i="18"/>
  <c r="I99" i="18"/>
  <c r="L99" i="18"/>
  <c r="G99" i="18"/>
  <c r="B99" i="18"/>
  <c r="M99" i="18"/>
  <c r="O99" i="18"/>
  <c r="D99" i="18"/>
  <c r="F99" i="18"/>
  <c r="H99" i="18"/>
  <c r="P99" i="18"/>
  <c r="R99" i="18"/>
  <c r="Q99" i="18"/>
  <c r="N99" i="18"/>
  <c r="D151" i="23"/>
  <c r="I151" i="23"/>
  <c r="F151" i="23"/>
  <c r="H151" i="23"/>
  <c r="G151" i="23"/>
  <c r="C151" i="23"/>
  <c r="B151" i="23"/>
  <c r="O53" i="18"/>
  <c r="I53" i="18"/>
  <c r="L53" i="18"/>
  <c r="R53" i="18"/>
  <c r="C53" i="18"/>
  <c r="B53" i="18"/>
  <c r="J53" i="18"/>
  <c r="H53" i="18"/>
  <c r="K53" i="18"/>
  <c r="F53" i="18"/>
  <c r="Q53" i="18"/>
  <c r="P53" i="18"/>
  <c r="G53" i="18"/>
  <c r="N53" i="18"/>
  <c r="M53" i="18"/>
  <c r="D53" i="18"/>
  <c r="D145" i="22"/>
  <c r="F145" i="22"/>
  <c r="I145" i="22"/>
  <c r="G145" i="22"/>
  <c r="C145" i="22"/>
  <c r="H145" i="22"/>
  <c r="B145" i="22"/>
  <c r="D128" i="32"/>
  <c r="B128" i="32"/>
  <c r="L128" i="32"/>
  <c r="O128" i="32"/>
  <c r="M128" i="32"/>
  <c r="I128" i="32"/>
  <c r="G128" i="32"/>
  <c r="H128" i="32"/>
  <c r="J128" i="32"/>
  <c r="F128" i="32"/>
  <c r="C128" i="32"/>
  <c r="Q128" i="32"/>
  <c r="R128" i="32"/>
  <c r="K128" i="32"/>
  <c r="P128" i="32"/>
  <c r="N128" i="32"/>
  <c r="I65" i="18"/>
  <c r="C65" i="18"/>
  <c r="P65" i="18"/>
  <c r="O65" i="18"/>
  <c r="R65" i="18"/>
  <c r="K65" i="18"/>
  <c r="J65" i="18"/>
  <c r="M65" i="18"/>
  <c r="F65" i="18"/>
  <c r="Q65" i="18"/>
  <c r="B65" i="18"/>
  <c r="H65" i="18"/>
  <c r="D65" i="18"/>
  <c r="L65" i="18"/>
  <c r="N65" i="18"/>
  <c r="G65" i="18"/>
  <c r="E73" i="24"/>
  <c r="F73" i="24"/>
  <c r="G73" i="24"/>
  <c r="C73" i="24"/>
  <c r="D73" i="24"/>
  <c r="C55" i="14"/>
  <c r="F55" i="14"/>
  <c r="G55" i="14"/>
  <c r="E55" i="14"/>
  <c r="H55" i="14"/>
  <c r="D55" i="14"/>
  <c r="G75" i="22"/>
  <c r="D75" i="22"/>
  <c r="F75" i="22"/>
  <c r="C75" i="22"/>
  <c r="B75" i="22"/>
  <c r="I75" i="22"/>
  <c r="H75" i="22"/>
  <c r="L85" i="21"/>
  <c r="N85" i="21"/>
  <c r="M85" i="21"/>
  <c r="D85" i="21"/>
  <c r="B85" i="21"/>
  <c r="I85" i="21"/>
  <c r="G85" i="21"/>
  <c r="H85" i="21"/>
  <c r="J85" i="21"/>
  <c r="C85" i="21"/>
  <c r="K85" i="21"/>
  <c r="F85" i="21"/>
  <c r="F158" i="23"/>
  <c r="D158" i="23"/>
  <c r="C158" i="23"/>
  <c r="B158" i="23"/>
  <c r="I158" i="23"/>
  <c r="H158" i="23"/>
  <c r="G158" i="23"/>
  <c r="M91" i="21"/>
  <c r="H91" i="21"/>
  <c r="K91" i="21"/>
  <c r="F91" i="21"/>
  <c r="B91" i="21"/>
  <c r="I91" i="21"/>
  <c r="L91" i="21"/>
  <c r="C91" i="21"/>
  <c r="G91" i="21"/>
  <c r="N91" i="21"/>
  <c r="J91" i="21"/>
  <c r="D91" i="21"/>
  <c r="F120" i="26"/>
  <c r="D120" i="26"/>
  <c r="G120" i="26"/>
  <c r="C120" i="26"/>
  <c r="J120" i="26"/>
  <c r="I120" i="26"/>
  <c r="K120" i="26"/>
  <c r="L120" i="26"/>
  <c r="H120" i="26"/>
  <c r="E120" i="26"/>
  <c r="I69" i="32"/>
  <c r="R69" i="32"/>
  <c r="Q69" i="32"/>
  <c r="J69" i="32"/>
  <c r="K69" i="32"/>
  <c r="G69" i="32"/>
  <c r="O69" i="32"/>
  <c r="C69" i="32"/>
  <c r="B69" i="32"/>
  <c r="L69" i="32"/>
  <c r="D69" i="32"/>
  <c r="F69" i="32"/>
  <c r="M69" i="32"/>
  <c r="P69" i="32"/>
  <c r="H69" i="32"/>
  <c r="N69" i="32"/>
  <c r="R72" i="19"/>
  <c r="H72" i="19"/>
  <c r="B72" i="19"/>
  <c r="G72" i="19"/>
  <c r="L72" i="19"/>
  <c r="C72" i="19"/>
  <c r="Q72" i="19"/>
  <c r="I72" i="19"/>
  <c r="D72" i="19"/>
  <c r="K72" i="19"/>
  <c r="J72" i="19"/>
  <c r="N72" i="19"/>
  <c r="P72" i="19"/>
  <c r="M72" i="19"/>
  <c r="F72" i="19"/>
  <c r="O72" i="19"/>
  <c r="H119" i="22"/>
  <c r="G119" i="22"/>
  <c r="C119" i="22"/>
  <c r="B119" i="22"/>
  <c r="F119" i="22"/>
  <c r="D119" i="22"/>
  <c r="I119" i="22"/>
  <c r="L93" i="26"/>
  <c r="I93" i="26"/>
  <c r="C93" i="26"/>
  <c r="E93" i="26"/>
  <c r="F93" i="26"/>
  <c r="J93" i="26"/>
  <c r="G93" i="26"/>
  <c r="D93" i="26"/>
  <c r="H93" i="26"/>
  <c r="K93" i="26"/>
  <c r="Q37" i="18"/>
  <c r="M37" i="18"/>
  <c r="B37" i="18"/>
  <c r="I37" i="18"/>
  <c r="H37" i="18"/>
  <c r="R37" i="18"/>
  <c r="C37" i="18"/>
  <c r="N37" i="18"/>
  <c r="L37" i="18"/>
  <c r="D37" i="18"/>
  <c r="O37" i="18"/>
  <c r="P37" i="18"/>
  <c r="J37" i="18"/>
  <c r="G37" i="18"/>
  <c r="F37" i="18"/>
  <c r="K37" i="18"/>
  <c r="H174" i="22"/>
  <c r="F174" i="22"/>
  <c r="G174" i="22"/>
  <c r="C174" i="22"/>
  <c r="B174" i="22"/>
  <c r="D174" i="22"/>
  <c r="I174" i="22"/>
  <c r="E166" i="14"/>
  <c r="C166" i="14"/>
  <c r="F166" i="14"/>
  <c r="D166" i="14"/>
  <c r="G166" i="14"/>
  <c r="H166" i="14"/>
  <c r="L54" i="17"/>
  <c r="X54" i="17"/>
  <c r="I54" i="17"/>
  <c r="S54" i="17"/>
  <c r="W54" i="17"/>
  <c r="F54" i="17"/>
  <c r="M54" i="17"/>
  <c r="T54" i="17"/>
  <c r="K54" i="17"/>
  <c r="D54" i="17"/>
  <c r="R54" i="17"/>
  <c r="V54" i="17"/>
  <c r="Q54" i="17"/>
  <c r="C54" i="17"/>
  <c r="N54" i="17"/>
  <c r="G54" i="17"/>
  <c r="J54" i="17"/>
  <c r="B54" i="17"/>
  <c r="U54" i="17"/>
  <c r="H54" i="17"/>
  <c r="O129" i="18"/>
  <c r="L129" i="18"/>
  <c r="M129" i="18"/>
  <c r="D129" i="18"/>
  <c r="F129" i="18"/>
  <c r="H129" i="18"/>
  <c r="C129" i="18"/>
  <c r="K129" i="18"/>
  <c r="N129" i="18"/>
  <c r="G129" i="18"/>
  <c r="I129" i="18"/>
  <c r="Q129" i="18"/>
  <c r="P129" i="18"/>
  <c r="B129" i="18"/>
  <c r="J129" i="18"/>
  <c r="R129" i="18"/>
  <c r="H141" i="14"/>
  <c r="D141" i="14"/>
  <c r="E141" i="14"/>
  <c r="G141" i="14"/>
  <c r="C141" i="14"/>
  <c r="F141" i="14"/>
  <c r="I61" i="20"/>
  <c r="N61" i="20"/>
  <c r="C61" i="20"/>
  <c r="L61" i="20"/>
  <c r="F61" i="20"/>
  <c r="K61" i="20"/>
  <c r="B61" i="20"/>
  <c r="H61" i="20"/>
  <c r="G61" i="20"/>
  <c r="D61" i="20"/>
  <c r="J61" i="20"/>
  <c r="M61" i="20"/>
  <c r="C18" i="14"/>
  <c r="H18" i="14"/>
  <c r="G18" i="14"/>
  <c r="F18" i="14"/>
  <c r="D18" i="14"/>
  <c r="E18" i="14"/>
  <c r="C75" i="20"/>
  <c r="J75" i="20"/>
  <c r="L75" i="20"/>
  <c r="N75" i="20"/>
  <c r="I75" i="20"/>
  <c r="K75" i="20"/>
  <c r="G75" i="20"/>
  <c r="M75" i="20"/>
  <c r="F75" i="20"/>
  <c r="B75" i="20"/>
  <c r="D75" i="20"/>
  <c r="H75" i="20"/>
  <c r="H32" i="18"/>
  <c r="I32" i="18"/>
  <c r="C32" i="18"/>
  <c r="B32" i="18"/>
  <c r="M32" i="18"/>
  <c r="F32" i="18"/>
  <c r="K32" i="18"/>
  <c r="P32" i="18"/>
  <c r="O32" i="18"/>
  <c r="J32" i="18"/>
  <c r="Q32" i="18"/>
  <c r="N32" i="18"/>
  <c r="D32" i="18"/>
  <c r="G32" i="18"/>
  <c r="L32" i="18"/>
  <c r="R32" i="18"/>
  <c r="I189" i="32"/>
  <c r="K189" i="32"/>
  <c r="G189" i="32"/>
  <c r="F189" i="32"/>
  <c r="B189" i="32"/>
  <c r="P189" i="32"/>
  <c r="L189" i="32"/>
  <c r="R189" i="32"/>
  <c r="J189" i="32"/>
  <c r="C189" i="32"/>
  <c r="N189" i="32"/>
  <c r="H189" i="32"/>
  <c r="M189" i="32"/>
  <c r="Q189" i="32"/>
  <c r="D189" i="32"/>
  <c r="O189" i="32"/>
  <c r="M176" i="19"/>
  <c r="J176" i="19"/>
  <c r="D176" i="19"/>
  <c r="I176" i="19"/>
  <c r="O176" i="19"/>
  <c r="Q176" i="19"/>
  <c r="C176" i="19"/>
  <c r="N176" i="19"/>
  <c r="B176" i="19"/>
  <c r="H176" i="19"/>
  <c r="P176" i="19"/>
  <c r="R176" i="19"/>
  <c r="F176" i="19"/>
  <c r="L176" i="19"/>
  <c r="G176" i="19"/>
  <c r="K176" i="19"/>
  <c r="K31" i="26"/>
  <c r="G31" i="26"/>
  <c r="E31" i="26"/>
  <c r="D31" i="26"/>
  <c r="L31" i="26"/>
  <c r="J31" i="26"/>
  <c r="F31" i="26"/>
  <c r="I31" i="26"/>
  <c r="C31" i="26"/>
  <c r="H31" i="26"/>
  <c r="G35" i="24"/>
  <c r="E35" i="24"/>
  <c r="C35" i="24"/>
  <c r="D35" i="24"/>
  <c r="F35" i="24"/>
  <c r="F90" i="23"/>
  <c r="B90" i="23"/>
  <c r="G90" i="23"/>
  <c r="C90" i="23"/>
  <c r="D90" i="23"/>
  <c r="H90" i="23"/>
  <c r="I90" i="23"/>
  <c r="D136" i="23"/>
  <c r="F136" i="23"/>
  <c r="I136" i="23"/>
  <c r="C136" i="23"/>
  <c r="G136" i="23"/>
  <c r="H136" i="23"/>
  <c r="B136" i="23"/>
  <c r="E164" i="14"/>
  <c r="D164" i="14"/>
  <c r="G164" i="14"/>
  <c r="C164" i="14"/>
  <c r="F164" i="14"/>
  <c r="H164" i="14"/>
  <c r="T86" i="17"/>
  <c r="G86" i="17"/>
  <c r="L86" i="17"/>
  <c r="Q86" i="17"/>
  <c r="H86" i="17"/>
  <c r="V86" i="17"/>
  <c r="U86" i="17"/>
  <c r="F86" i="17"/>
  <c r="D86" i="17"/>
  <c r="R86" i="17"/>
  <c r="N86" i="17"/>
  <c r="M86" i="17"/>
  <c r="S86" i="17"/>
  <c r="C86" i="17"/>
  <c r="W86" i="17"/>
  <c r="B86" i="17"/>
  <c r="I86" i="17"/>
  <c r="J86" i="17"/>
  <c r="K86" i="17"/>
  <c r="X86" i="17"/>
  <c r="Q14" i="18"/>
  <c r="D14" i="18"/>
  <c r="B14" i="18"/>
  <c r="R14" i="18"/>
  <c r="K14" i="18"/>
  <c r="P14" i="18"/>
  <c r="J14" i="18"/>
  <c r="M14" i="18"/>
  <c r="C14" i="18"/>
  <c r="F14" i="18"/>
  <c r="H14" i="18"/>
  <c r="L14" i="18"/>
  <c r="O14" i="18"/>
  <c r="G14" i="18"/>
  <c r="I14" i="18"/>
  <c r="N14" i="18"/>
  <c r="H85" i="19"/>
  <c r="C85" i="19"/>
  <c r="I85" i="19"/>
  <c r="D85" i="19"/>
  <c r="N85" i="19"/>
  <c r="K85" i="19"/>
  <c r="Q85" i="19"/>
  <c r="P85" i="19"/>
  <c r="J85" i="19"/>
  <c r="B85" i="19"/>
  <c r="R85" i="19"/>
  <c r="M85" i="19"/>
  <c r="G85" i="19"/>
  <c r="O85" i="19"/>
  <c r="L85" i="19"/>
  <c r="F85" i="19"/>
  <c r="P151" i="18"/>
  <c r="O151" i="18"/>
  <c r="D151" i="18"/>
  <c r="Q151" i="18"/>
  <c r="L151" i="18"/>
  <c r="K151" i="18"/>
  <c r="R151" i="18"/>
  <c r="F151" i="18"/>
  <c r="I151" i="18"/>
  <c r="H151" i="18"/>
  <c r="B151" i="18"/>
  <c r="J151" i="18"/>
  <c r="C151" i="18"/>
  <c r="G151" i="18"/>
  <c r="M151" i="18"/>
  <c r="N151" i="18"/>
  <c r="G73" i="23"/>
  <c r="F73" i="23"/>
  <c r="B73" i="23"/>
  <c r="I73" i="23"/>
  <c r="H73" i="23"/>
  <c r="D73" i="23"/>
  <c r="C73" i="23"/>
  <c r="H143" i="14"/>
  <c r="E143" i="14"/>
  <c r="F143" i="14"/>
  <c r="D143" i="14"/>
  <c r="G143" i="14"/>
  <c r="C143" i="14"/>
  <c r="F173" i="22"/>
  <c r="H173" i="22"/>
  <c r="D173" i="22"/>
  <c r="I173" i="22"/>
  <c r="B173" i="22"/>
  <c r="C173" i="22"/>
  <c r="G173" i="22"/>
  <c r="F59" i="26"/>
  <c r="H59" i="26"/>
  <c r="J59" i="26"/>
  <c r="G59" i="26"/>
  <c r="L59" i="26"/>
  <c r="K59" i="26"/>
  <c r="D59" i="26"/>
  <c r="E59" i="26"/>
  <c r="C59" i="26"/>
  <c r="I59" i="26"/>
  <c r="G86" i="14"/>
  <c r="D86" i="14"/>
  <c r="F86" i="14"/>
  <c r="C86" i="14"/>
  <c r="E86" i="14"/>
  <c r="H86" i="14"/>
  <c r="O155" i="19"/>
  <c r="J155" i="19"/>
  <c r="B155" i="19"/>
  <c r="H155" i="19"/>
  <c r="Q155" i="19"/>
  <c r="F155" i="19"/>
  <c r="K155" i="19"/>
  <c r="G155" i="19"/>
  <c r="M155" i="19"/>
  <c r="R155" i="19"/>
  <c r="P155" i="19"/>
  <c r="L155" i="19"/>
  <c r="D155" i="19"/>
  <c r="N155" i="19"/>
  <c r="C155" i="19"/>
  <c r="I155" i="19"/>
  <c r="D107" i="21"/>
  <c r="F107" i="21"/>
  <c r="L107" i="21"/>
  <c r="H107" i="21"/>
  <c r="I107" i="21"/>
  <c r="C107" i="21"/>
  <c r="J107" i="21"/>
  <c r="M107" i="21"/>
  <c r="K107" i="21"/>
  <c r="N107" i="21"/>
  <c r="B107" i="21"/>
  <c r="G107" i="21"/>
  <c r="G14" i="32"/>
  <c r="K14" i="32"/>
  <c r="P14" i="32"/>
  <c r="B14" i="32"/>
  <c r="F14" i="32"/>
  <c r="H14" i="32"/>
  <c r="Q14" i="32"/>
  <c r="N14" i="32"/>
  <c r="O14" i="32"/>
  <c r="I14" i="32"/>
  <c r="C14" i="32"/>
  <c r="L14" i="32"/>
  <c r="J14" i="32"/>
  <c r="D14" i="32"/>
  <c r="R14" i="32"/>
  <c r="M14" i="32"/>
  <c r="P49" i="32"/>
  <c r="K49" i="32"/>
  <c r="Q49" i="32"/>
  <c r="B49" i="32"/>
  <c r="D49" i="32"/>
  <c r="L49" i="32"/>
  <c r="H49" i="32"/>
  <c r="I49" i="32"/>
  <c r="G49" i="32"/>
  <c r="F49" i="32"/>
  <c r="M49" i="32"/>
  <c r="J49" i="32"/>
  <c r="O49" i="32"/>
  <c r="C49" i="32"/>
  <c r="N49" i="32"/>
  <c r="R49" i="32"/>
  <c r="B156" i="22"/>
  <c r="H156" i="22"/>
  <c r="D156" i="22"/>
  <c r="F156" i="22"/>
  <c r="C156" i="22"/>
  <c r="G156" i="22"/>
  <c r="I156" i="22"/>
  <c r="P48" i="19"/>
  <c r="O48" i="19"/>
  <c r="Q48" i="19"/>
  <c r="J48" i="19"/>
  <c r="D48" i="19"/>
  <c r="C48" i="19"/>
  <c r="H48" i="19"/>
  <c r="N48" i="19"/>
  <c r="B48" i="19"/>
  <c r="G48" i="19"/>
  <c r="K48" i="19"/>
  <c r="M48" i="19"/>
  <c r="I48" i="19"/>
  <c r="R48" i="19"/>
  <c r="F48" i="19"/>
  <c r="L48" i="19"/>
  <c r="I26" i="20"/>
  <c r="J26" i="20"/>
  <c r="M26" i="20"/>
  <c r="K26" i="20"/>
  <c r="L26" i="20"/>
  <c r="C26" i="20"/>
  <c r="B26" i="20"/>
  <c r="G26" i="20"/>
  <c r="D26" i="20"/>
  <c r="F26" i="20"/>
  <c r="N26" i="20"/>
  <c r="H26" i="20"/>
  <c r="D93" i="21"/>
  <c r="H93" i="21"/>
  <c r="G93" i="21"/>
  <c r="C93" i="21"/>
  <c r="I93" i="21"/>
  <c r="K93" i="21"/>
  <c r="N93" i="21"/>
  <c r="L93" i="21"/>
  <c r="M93" i="21"/>
  <c r="J93" i="21"/>
  <c r="F93" i="21"/>
  <c r="B93" i="21"/>
  <c r="C22" i="14"/>
  <c r="F22" i="14"/>
  <c r="H22" i="14"/>
  <c r="E22" i="14"/>
  <c r="D22" i="14"/>
  <c r="G22" i="14"/>
  <c r="D135" i="14"/>
  <c r="E135" i="14"/>
  <c r="C135" i="14"/>
  <c r="F135" i="14"/>
  <c r="G135" i="14"/>
  <c r="H135" i="14"/>
  <c r="R69" i="17"/>
  <c r="B69" i="17"/>
  <c r="M69" i="17"/>
  <c r="G69" i="17"/>
  <c r="F69" i="17"/>
  <c r="I69" i="17"/>
  <c r="W69" i="17"/>
  <c r="Q69" i="17"/>
  <c r="J69" i="17"/>
  <c r="V69" i="17"/>
  <c r="N69" i="17"/>
  <c r="C69" i="17"/>
  <c r="D69" i="17"/>
  <c r="S69" i="17"/>
  <c r="X69" i="17"/>
  <c r="K69" i="17"/>
  <c r="L69" i="17"/>
  <c r="U69" i="17"/>
  <c r="T69" i="17"/>
  <c r="H69" i="17"/>
  <c r="C52" i="21"/>
  <c r="J52" i="21"/>
  <c r="K52" i="21"/>
  <c r="H52" i="21"/>
  <c r="B52" i="21"/>
  <c r="L52" i="21"/>
  <c r="M52" i="21"/>
  <c r="N52" i="21"/>
  <c r="D52" i="21"/>
  <c r="I52" i="21"/>
  <c r="G52" i="21"/>
  <c r="F52" i="21"/>
  <c r="I52" i="32"/>
  <c r="O52" i="32"/>
  <c r="M52" i="32"/>
  <c r="N52" i="32"/>
  <c r="C52" i="32"/>
  <c r="L52" i="32"/>
  <c r="R52" i="32"/>
  <c r="F52" i="32"/>
  <c r="P52" i="32"/>
  <c r="K52" i="32"/>
  <c r="B52" i="32"/>
  <c r="G52" i="32"/>
  <c r="J52" i="32"/>
  <c r="Q52" i="32"/>
  <c r="H52" i="32"/>
  <c r="D52" i="32"/>
  <c r="M146" i="20"/>
  <c r="I146" i="20"/>
  <c r="H146" i="20"/>
  <c r="G146" i="20"/>
  <c r="B146" i="20"/>
  <c r="K146" i="20"/>
  <c r="F146" i="20"/>
  <c r="J146" i="20"/>
  <c r="L146" i="20"/>
  <c r="C146" i="20"/>
  <c r="D146" i="20"/>
  <c r="N146" i="20"/>
  <c r="F31" i="22"/>
  <c r="C31" i="22"/>
  <c r="I31" i="22"/>
  <c r="G31" i="22"/>
  <c r="D31" i="22"/>
  <c r="B31" i="22"/>
  <c r="H31" i="22"/>
  <c r="N101" i="19"/>
  <c r="B101" i="19"/>
  <c r="Q101" i="19"/>
  <c r="D101" i="19"/>
  <c r="M101" i="19"/>
  <c r="I101" i="19"/>
  <c r="H101" i="19"/>
  <c r="J101" i="19"/>
  <c r="P101" i="19"/>
  <c r="L101" i="19"/>
  <c r="C101" i="19"/>
  <c r="O101" i="19"/>
  <c r="R101" i="19"/>
  <c r="K101" i="19"/>
  <c r="F101" i="19"/>
  <c r="G101" i="19"/>
  <c r="D17" i="18"/>
  <c r="L17" i="18"/>
  <c r="H17" i="18"/>
  <c r="J17" i="18"/>
  <c r="N17" i="18"/>
  <c r="O17" i="18"/>
  <c r="C17" i="18"/>
  <c r="K17" i="18"/>
  <c r="M17" i="18"/>
  <c r="P17" i="18"/>
  <c r="F17" i="18"/>
  <c r="G17" i="18"/>
  <c r="B17" i="18"/>
  <c r="Q17" i="18"/>
  <c r="R17" i="18"/>
  <c r="I17" i="18"/>
  <c r="J142" i="21"/>
  <c r="M142" i="21"/>
  <c r="I142" i="21"/>
  <c r="L142" i="21"/>
  <c r="D142" i="21"/>
  <c r="K142" i="21"/>
  <c r="N142" i="21"/>
  <c r="C142" i="21"/>
  <c r="G142" i="21"/>
  <c r="B142" i="21"/>
  <c r="H142" i="21"/>
  <c r="F142" i="21"/>
  <c r="D73" i="26"/>
  <c r="J73" i="26"/>
  <c r="I73" i="26"/>
  <c r="C73" i="26"/>
  <c r="K73" i="26"/>
  <c r="E73" i="26"/>
  <c r="G73" i="26"/>
  <c r="L73" i="26"/>
  <c r="H73" i="26"/>
  <c r="F73" i="26"/>
  <c r="H61" i="18"/>
  <c r="G61" i="18"/>
  <c r="O61" i="18"/>
  <c r="N61" i="18"/>
  <c r="R61" i="18"/>
  <c r="Q61" i="18"/>
  <c r="P61" i="18"/>
  <c r="L61" i="18"/>
  <c r="I61" i="18"/>
  <c r="J61" i="18"/>
  <c r="M61" i="18"/>
  <c r="F61" i="18"/>
  <c r="B61" i="18"/>
  <c r="C61" i="18"/>
  <c r="K61" i="18"/>
  <c r="D61" i="18"/>
  <c r="H95" i="22"/>
  <c r="F95" i="22"/>
  <c r="D95" i="22"/>
  <c r="G95" i="22"/>
  <c r="B95" i="22"/>
  <c r="I95" i="22"/>
  <c r="C95" i="22"/>
  <c r="I106" i="22"/>
  <c r="G106" i="22"/>
  <c r="B106" i="22"/>
  <c r="F106" i="22"/>
  <c r="H106" i="22"/>
  <c r="D106" i="22"/>
  <c r="C106" i="22"/>
  <c r="M48" i="17"/>
  <c r="R48" i="17"/>
  <c r="L48" i="17"/>
  <c r="X48" i="17"/>
  <c r="I48" i="17"/>
  <c r="H48" i="17"/>
  <c r="S48" i="17"/>
  <c r="V48" i="17"/>
  <c r="T48" i="17"/>
  <c r="C48" i="17"/>
  <c r="B48" i="17"/>
  <c r="Q48" i="17"/>
  <c r="J48" i="17"/>
  <c r="D48" i="17"/>
  <c r="U48" i="17"/>
  <c r="K48" i="17"/>
  <c r="G48" i="17"/>
  <c r="F48" i="17"/>
  <c r="N48" i="17"/>
  <c r="W48" i="17"/>
  <c r="E144" i="14"/>
  <c r="D144" i="14"/>
  <c r="H144" i="14"/>
  <c r="F144" i="14"/>
  <c r="C144" i="14"/>
  <c r="G144" i="14"/>
  <c r="F192" i="18"/>
  <c r="L192" i="18"/>
  <c r="K192" i="18"/>
  <c r="P192" i="18"/>
  <c r="J192" i="18"/>
  <c r="N192" i="18"/>
  <c r="D192" i="18"/>
  <c r="Q192" i="18"/>
  <c r="O192" i="18"/>
  <c r="M192" i="18"/>
  <c r="B192" i="18"/>
  <c r="H192" i="18"/>
  <c r="G192" i="18"/>
  <c r="I192" i="18"/>
  <c r="C192" i="18"/>
  <c r="R192" i="18"/>
  <c r="G27" i="14"/>
  <c r="C27" i="14"/>
  <c r="H27" i="14"/>
  <c r="E27" i="14"/>
  <c r="F27" i="14"/>
  <c r="D27" i="14"/>
  <c r="B44" i="19"/>
  <c r="K44" i="19"/>
  <c r="I44" i="19"/>
  <c r="D44" i="19"/>
  <c r="H44" i="19"/>
  <c r="J44" i="19"/>
  <c r="G44" i="19"/>
  <c r="F44" i="19"/>
  <c r="C44" i="19"/>
  <c r="L44" i="19"/>
  <c r="Q44" i="19"/>
  <c r="P44" i="19"/>
  <c r="M44" i="19"/>
  <c r="N44" i="19"/>
  <c r="R44" i="19"/>
  <c r="O44" i="19"/>
  <c r="M152" i="32"/>
  <c r="G152" i="32"/>
  <c r="D152" i="32"/>
  <c r="B152" i="32"/>
  <c r="R152" i="32"/>
  <c r="L152" i="32"/>
  <c r="O152" i="32"/>
  <c r="J152" i="32"/>
  <c r="N152" i="32"/>
  <c r="K152" i="32"/>
  <c r="Q152" i="32"/>
  <c r="P152" i="32"/>
  <c r="H152" i="32"/>
  <c r="F152" i="32"/>
  <c r="I152" i="32"/>
  <c r="C152" i="32"/>
  <c r="D149" i="26"/>
  <c r="E149" i="26"/>
  <c r="I149" i="26"/>
  <c r="L149" i="26"/>
  <c r="H149" i="26"/>
  <c r="K149" i="26"/>
  <c r="F149" i="26"/>
  <c r="C149" i="26"/>
  <c r="J149" i="26"/>
  <c r="G149" i="26"/>
  <c r="V144" i="17"/>
  <c r="U144" i="17"/>
  <c r="W144" i="17"/>
  <c r="R144" i="17"/>
  <c r="M144" i="17"/>
  <c r="X144" i="17"/>
  <c r="D144" i="17"/>
  <c r="L144" i="17"/>
  <c r="G144" i="17"/>
  <c r="Q144" i="17"/>
  <c r="J144" i="17"/>
  <c r="S144" i="17"/>
  <c r="T144" i="17"/>
  <c r="F144" i="17"/>
  <c r="H144" i="17"/>
  <c r="K144" i="17"/>
  <c r="N144" i="17"/>
  <c r="B144" i="17"/>
  <c r="C144" i="17"/>
  <c r="I144" i="17"/>
  <c r="R119" i="19"/>
  <c r="F119" i="19"/>
  <c r="K119" i="19"/>
  <c r="M119" i="19"/>
  <c r="H119" i="19"/>
  <c r="J119" i="19"/>
  <c r="C119" i="19"/>
  <c r="G119" i="19"/>
  <c r="B119" i="19"/>
  <c r="O119" i="19"/>
  <c r="P119" i="19"/>
  <c r="I119" i="19"/>
  <c r="N119" i="19"/>
  <c r="Q119" i="19"/>
  <c r="L119" i="19"/>
  <c r="D119" i="19"/>
  <c r="C24" i="32"/>
  <c r="Q24" i="32"/>
  <c r="J24" i="32"/>
  <c r="O24" i="32"/>
  <c r="K24" i="32"/>
  <c r="N24" i="32"/>
  <c r="I24" i="32"/>
  <c r="F24" i="32"/>
  <c r="B24" i="32"/>
  <c r="M24" i="32"/>
  <c r="D24" i="32"/>
  <c r="H24" i="32"/>
  <c r="G24" i="32"/>
  <c r="R24" i="32"/>
  <c r="L24" i="32"/>
  <c r="P24" i="32"/>
  <c r="G186" i="22"/>
  <c r="D186" i="22"/>
  <c r="B186" i="22"/>
  <c r="F186" i="22"/>
  <c r="H186" i="22"/>
  <c r="C186" i="22"/>
  <c r="I186" i="22"/>
  <c r="G119" i="14"/>
  <c r="E119" i="14"/>
  <c r="C119" i="14"/>
  <c r="H119" i="14"/>
  <c r="F119" i="14"/>
  <c r="D119" i="14"/>
  <c r="I23" i="22"/>
  <c r="D23" i="22"/>
  <c r="H23" i="22"/>
  <c r="G23" i="22"/>
  <c r="C23" i="22"/>
  <c r="F23" i="22"/>
  <c r="B23" i="22"/>
  <c r="F57" i="23"/>
  <c r="G57" i="23"/>
  <c r="I57" i="23"/>
  <c r="H57" i="23"/>
  <c r="C57" i="23"/>
  <c r="B57" i="23"/>
  <c r="D57" i="23"/>
  <c r="G18" i="21"/>
  <c r="F18" i="21"/>
  <c r="H18" i="21"/>
  <c r="D18" i="21"/>
  <c r="N18" i="21"/>
  <c r="L18" i="21"/>
  <c r="K18" i="21"/>
  <c r="B18" i="21"/>
  <c r="J18" i="21"/>
  <c r="M18" i="21"/>
  <c r="C18" i="21"/>
  <c r="I18" i="21"/>
  <c r="G110" i="23"/>
  <c r="I110" i="23"/>
  <c r="F110" i="23"/>
  <c r="B110" i="23"/>
  <c r="H110" i="23"/>
  <c r="D110" i="23"/>
  <c r="C110" i="23"/>
  <c r="K43" i="32"/>
  <c r="B43" i="32"/>
  <c r="H43" i="32"/>
  <c r="Q43" i="32"/>
  <c r="G43" i="32"/>
  <c r="L43" i="32"/>
  <c r="J43" i="32"/>
  <c r="R43" i="32"/>
  <c r="O43" i="32"/>
  <c r="I43" i="32"/>
  <c r="D43" i="32"/>
  <c r="P43" i="32"/>
  <c r="N43" i="32"/>
  <c r="F43" i="32"/>
  <c r="C43" i="32"/>
  <c r="M43" i="32"/>
  <c r="B168" i="19"/>
  <c r="F168" i="19"/>
  <c r="L168" i="19"/>
  <c r="Q168" i="19"/>
  <c r="G168" i="19"/>
  <c r="D168" i="19"/>
  <c r="P168" i="19"/>
  <c r="R168" i="19"/>
  <c r="O168" i="19"/>
  <c r="M168" i="19"/>
  <c r="N168" i="19"/>
  <c r="I168" i="19"/>
  <c r="H168" i="19"/>
  <c r="C168" i="19"/>
  <c r="K168" i="19"/>
  <c r="J168" i="19"/>
  <c r="H138" i="14"/>
  <c r="D138" i="14"/>
  <c r="G138" i="14"/>
  <c r="F138" i="14"/>
  <c r="E138" i="14"/>
  <c r="C138" i="14"/>
  <c r="J177" i="19"/>
  <c r="N177" i="19"/>
  <c r="M177" i="19"/>
  <c r="K177" i="19"/>
  <c r="P177" i="19"/>
  <c r="B177" i="19"/>
  <c r="H177" i="19"/>
  <c r="G177" i="19"/>
  <c r="F177" i="19"/>
  <c r="I177" i="19"/>
  <c r="O177" i="19"/>
  <c r="R177" i="19"/>
  <c r="Q177" i="19"/>
  <c r="L177" i="19"/>
  <c r="D177" i="19"/>
  <c r="C177" i="19"/>
  <c r="F109" i="22"/>
  <c r="D109" i="22"/>
  <c r="C109" i="22"/>
  <c r="G109" i="22"/>
  <c r="I109" i="22"/>
  <c r="H109" i="22"/>
  <c r="B109" i="22"/>
  <c r="F47" i="14"/>
  <c r="H47" i="14"/>
  <c r="D47" i="14"/>
  <c r="C47" i="14"/>
  <c r="G47" i="14"/>
  <c r="E47" i="14"/>
  <c r="G102" i="14"/>
  <c r="H102" i="14"/>
  <c r="C102" i="14"/>
  <c r="F102" i="14"/>
  <c r="E102" i="14"/>
  <c r="D102" i="14"/>
  <c r="D17" i="32"/>
  <c r="K17" i="32"/>
  <c r="L17" i="32"/>
  <c r="P17" i="32"/>
  <c r="B17" i="32"/>
  <c r="O17" i="32"/>
  <c r="M17" i="32"/>
  <c r="N17" i="32"/>
  <c r="Q17" i="32"/>
  <c r="H17" i="32"/>
  <c r="G17" i="32"/>
  <c r="I17" i="32"/>
  <c r="R17" i="32"/>
  <c r="F17" i="32"/>
  <c r="C17" i="32"/>
  <c r="J17" i="32"/>
  <c r="D33" i="23"/>
  <c r="I33" i="23"/>
  <c r="F33" i="23"/>
  <c r="C33" i="23"/>
  <c r="B33" i="23"/>
  <c r="H33" i="23"/>
  <c r="G33" i="23"/>
  <c r="C130" i="23"/>
  <c r="B130" i="23"/>
  <c r="H130" i="23"/>
  <c r="G130" i="23"/>
  <c r="I130" i="23"/>
  <c r="F130" i="23"/>
  <c r="D130" i="23"/>
  <c r="L55" i="18"/>
  <c r="I55" i="18"/>
  <c r="B55" i="18"/>
  <c r="D55" i="18"/>
  <c r="N55" i="18"/>
  <c r="O55" i="18"/>
  <c r="K55" i="18"/>
  <c r="P55" i="18"/>
  <c r="C55" i="18"/>
  <c r="J55" i="18"/>
  <c r="F55" i="18"/>
  <c r="R55" i="18"/>
  <c r="Q55" i="18"/>
  <c r="G55" i="18"/>
  <c r="M55" i="18"/>
  <c r="H55" i="18"/>
  <c r="H27" i="21"/>
  <c r="D27" i="21"/>
  <c r="N27" i="21"/>
  <c r="B27" i="21"/>
  <c r="L27" i="21"/>
  <c r="G27" i="21"/>
  <c r="F27" i="21"/>
  <c r="M27" i="21"/>
  <c r="C27" i="21"/>
  <c r="J27" i="21"/>
  <c r="I27" i="21"/>
  <c r="K27" i="21"/>
  <c r="L123" i="21"/>
  <c r="N123" i="21"/>
  <c r="B123" i="21"/>
  <c r="M123" i="21"/>
  <c r="J123" i="21"/>
  <c r="I123" i="21"/>
  <c r="F123" i="21"/>
  <c r="C123" i="21"/>
  <c r="D123" i="21"/>
  <c r="H123" i="21"/>
  <c r="G123" i="21"/>
  <c r="K123" i="21"/>
  <c r="L118" i="20"/>
  <c r="D118" i="20"/>
  <c r="H118" i="20"/>
  <c r="G118" i="20"/>
  <c r="B118" i="20"/>
  <c r="J118" i="20"/>
  <c r="I118" i="20"/>
  <c r="N118" i="20"/>
  <c r="F118" i="20"/>
  <c r="C118" i="20"/>
  <c r="K118" i="20"/>
  <c r="M118" i="20"/>
  <c r="Q87" i="32"/>
  <c r="L87" i="32"/>
  <c r="R87" i="32"/>
  <c r="J87" i="32"/>
  <c r="N87" i="32"/>
  <c r="C87" i="32"/>
  <c r="D87" i="32"/>
  <c r="B87" i="32"/>
  <c r="I87" i="32"/>
  <c r="F87" i="32"/>
  <c r="O87" i="32"/>
  <c r="P87" i="32"/>
  <c r="G87" i="32"/>
  <c r="K87" i="32"/>
  <c r="M87" i="32"/>
  <c r="H87" i="32"/>
  <c r="T80" i="17"/>
  <c r="U80" i="17"/>
  <c r="F80" i="17"/>
  <c r="Q80" i="17"/>
  <c r="N80" i="17"/>
  <c r="W80" i="17"/>
  <c r="L80" i="17"/>
  <c r="M80" i="17"/>
  <c r="G80" i="17"/>
  <c r="S80" i="17"/>
  <c r="R80" i="17"/>
  <c r="J80" i="17"/>
  <c r="D80" i="17"/>
  <c r="V80" i="17"/>
  <c r="B80" i="17"/>
  <c r="K80" i="17"/>
  <c r="I80" i="17"/>
  <c r="H80" i="17"/>
  <c r="X80" i="17"/>
  <c r="C80" i="17"/>
  <c r="L189" i="19"/>
  <c r="C189" i="19"/>
  <c r="G189" i="19"/>
  <c r="P189" i="19"/>
  <c r="M189" i="19"/>
  <c r="N189" i="19"/>
  <c r="F189" i="19"/>
  <c r="R189" i="19"/>
  <c r="K189" i="19"/>
  <c r="B189" i="19"/>
  <c r="I189" i="19"/>
  <c r="J189" i="19"/>
  <c r="H189" i="19"/>
  <c r="O189" i="19"/>
  <c r="Q189" i="19"/>
  <c r="D189" i="19"/>
  <c r="L97" i="17"/>
  <c r="G97" i="17"/>
  <c r="V97" i="17"/>
  <c r="C97" i="17"/>
  <c r="Q97" i="17"/>
  <c r="J97" i="17"/>
  <c r="W97" i="17"/>
  <c r="U97" i="17"/>
  <c r="S97" i="17"/>
  <c r="K97" i="17"/>
  <c r="X97" i="17"/>
  <c r="D97" i="17"/>
  <c r="M97" i="17"/>
  <c r="H97" i="17"/>
  <c r="B97" i="17"/>
  <c r="N97" i="17"/>
  <c r="R97" i="17"/>
  <c r="I97" i="17"/>
  <c r="F97" i="17"/>
  <c r="T97" i="17"/>
  <c r="B62" i="23"/>
  <c r="H62" i="23"/>
  <c r="D62" i="23"/>
  <c r="I62" i="23"/>
  <c r="G62" i="23"/>
  <c r="F62" i="23"/>
  <c r="C62" i="23"/>
  <c r="L112" i="20"/>
  <c r="N112" i="20"/>
  <c r="M112" i="20"/>
  <c r="I112" i="20"/>
  <c r="J112" i="20"/>
  <c r="K112" i="20"/>
  <c r="C112" i="20"/>
  <c r="F112" i="20"/>
  <c r="G112" i="20"/>
  <c r="B112" i="20"/>
  <c r="H112" i="20"/>
  <c r="D112" i="20"/>
  <c r="C123" i="26"/>
  <c r="H123" i="26"/>
  <c r="J123" i="26"/>
  <c r="I123" i="26"/>
  <c r="G123" i="26"/>
  <c r="E123" i="26"/>
  <c r="K123" i="26"/>
  <c r="L123" i="26"/>
  <c r="F123" i="26"/>
  <c r="D123" i="26"/>
  <c r="I168" i="26"/>
  <c r="G168" i="26"/>
  <c r="K168" i="26"/>
  <c r="L168" i="26"/>
  <c r="D168" i="26"/>
  <c r="C168" i="26"/>
  <c r="H168" i="26"/>
  <c r="F168" i="26"/>
  <c r="J168" i="26"/>
  <c r="E168" i="26"/>
  <c r="K124" i="20"/>
  <c r="N124" i="20"/>
  <c r="G124" i="20"/>
  <c r="C124" i="20"/>
  <c r="L124" i="20"/>
  <c r="J124" i="20"/>
  <c r="M124" i="20"/>
  <c r="D124" i="20"/>
  <c r="B124" i="20"/>
  <c r="F124" i="20"/>
  <c r="I124" i="20"/>
  <c r="H124" i="20"/>
  <c r="I94" i="19"/>
  <c r="N94" i="19"/>
  <c r="F94" i="19"/>
  <c r="O94" i="19"/>
  <c r="D94" i="19"/>
  <c r="M94" i="19"/>
  <c r="J94" i="19"/>
  <c r="H94" i="19"/>
  <c r="L94" i="19"/>
  <c r="P94" i="19"/>
  <c r="K94" i="19"/>
  <c r="Q94" i="19"/>
  <c r="G94" i="19"/>
  <c r="C94" i="19"/>
  <c r="B94" i="19"/>
  <c r="R94" i="19"/>
  <c r="X156" i="17"/>
  <c r="R156" i="17"/>
  <c r="B156" i="17"/>
  <c r="K156" i="17"/>
  <c r="I156" i="17"/>
  <c r="T156" i="17"/>
  <c r="V156" i="17"/>
  <c r="C156" i="17"/>
  <c r="M156" i="17"/>
  <c r="L156" i="17"/>
  <c r="W156" i="17"/>
  <c r="N156" i="17"/>
  <c r="F156" i="17"/>
  <c r="Q156" i="17"/>
  <c r="G156" i="17"/>
  <c r="U156" i="17"/>
  <c r="D156" i="17"/>
  <c r="S156" i="17"/>
  <c r="J156" i="17"/>
  <c r="H156" i="17"/>
  <c r="E156" i="14"/>
  <c r="H156" i="14"/>
  <c r="D156" i="14"/>
  <c r="F156" i="14"/>
  <c r="G156" i="14"/>
  <c r="C156" i="14"/>
  <c r="F83" i="14"/>
  <c r="C83" i="14"/>
  <c r="E83" i="14"/>
  <c r="G83" i="14"/>
  <c r="H83" i="14"/>
  <c r="D83" i="14"/>
  <c r="F35" i="14"/>
  <c r="G35" i="14"/>
  <c r="C35" i="14"/>
  <c r="H35" i="14"/>
  <c r="E35" i="14"/>
  <c r="D35" i="14"/>
  <c r="M116" i="32"/>
  <c r="D116" i="32"/>
  <c r="J116" i="32"/>
  <c r="H116" i="32"/>
  <c r="N116" i="32"/>
  <c r="I116" i="32"/>
  <c r="K116" i="32"/>
  <c r="L116" i="32"/>
  <c r="G116" i="32"/>
  <c r="Q116" i="32"/>
  <c r="F116" i="32"/>
  <c r="R116" i="32"/>
  <c r="O116" i="32"/>
  <c r="P116" i="32"/>
  <c r="C116" i="32"/>
  <c r="B116" i="32"/>
  <c r="D149" i="14"/>
  <c r="F149" i="14"/>
  <c r="G149" i="14"/>
  <c r="E149" i="14"/>
  <c r="C149" i="14"/>
  <c r="H149" i="14"/>
  <c r="F117" i="22"/>
  <c r="I117" i="22"/>
  <c r="H117" i="22"/>
  <c r="B117" i="22"/>
  <c r="D117" i="22"/>
  <c r="G117" i="22"/>
  <c r="C117" i="22"/>
  <c r="F28" i="18"/>
  <c r="Q28" i="18"/>
  <c r="J28" i="18"/>
  <c r="B28" i="18"/>
  <c r="H28" i="18"/>
  <c r="M28" i="18"/>
  <c r="G28" i="18"/>
  <c r="K28" i="18"/>
  <c r="R28" i="18"/>
  <c r="N28" i="18"/>
  <c r="D28" i="18"/>
  <c r="O28" i="18"/>
  <c r="L28" i="18"/>
  <c r="C28" i="18"/>
  <c r="P28" i="18"/>
  <c r="I28" i="18"/>
  <c r="H30" i="18"/>
  <c r="Q30" i="18"/>
  <c r="M30" i="18"/>
  <c r="L30" i="18"/>
  <c r="G30" i="18"/>
  <c r="O30" i="18"/>
  <c r="P30" i="18"/>
  <c r="N30" i="18"/>
  <c r="D30" i="18"/>
  <c r="I30" i="18"/>
  <c r="F30" i="18"/>
  <c r="J30" i="18"/>
  <c r="K30" i="18"/>
  <c r="B30" i="18"/>
  <c r="C30" i="18"/>
  <c r="R30" i="18"/>
  <c r="F192" i="21"/>
  <c r="M192" i="21"/>
  <c r="B192" i="21"/>
  <c r="C192" i="21"/>
  <c r="K192" i="21"/>
  <c r="J192" i="21"/>
  <c r="I192" i="21"/>
  <c r="H192" i="21"/>
  <c r="G192" i="21"/>
  <c r="D192" i="21"/>
  <c r="N192" i="21"/>
  <c r="L192" i="21"/>
  <c r="F122" i="20"/>
  <c r="J122" i="20"/>
  <c r="K122" i="20"/>
  <c r="H122" i="20"/>
  <c r="L122" i="20"/>
  <c r="D122" i="20"/>
  <c r="N122" i="20"/>
  <c r="G122" i="20"/>
  <c r="M122" i="20"/>
  <c r="I122" i="20"/>
  <c r="C122" i="20"/>
  <c r="B122" i="20"/>
  <c r="C118" i="23"/>
  <c r="B118" i="23"/>
  <c r="F118" i="23"/>
  <c r="I118" i="23"/>
  <c r="H118" i="23"/>
  <c r="G118" i="23"/>
  <c r="D118" i="23"/>
  <c r="R105" i="19"/>
  <c r="F105" i="19"/>
  <c r="N105" i="19"/>
  <c r="M105" i="19"/>
  <c r="L105" i="19"/>
  <c r="C105" i="19"/>
  <c r="O105" i="19"/>
  <c r="H105" i="19"/>
  <c r="P105" i="19"/>
  <c r="J105" i="19"/>
  <c r="G105" i="19"/>
  <c r="B105" i="19"/>
  <c r="D105" i="19"/>
  <c r="K105" i="19"/>
  <c r="I105" i="19"/>
  <c r="Q105" i="19"/>
  <c r="K95" i="32"/>
  <c r="M95" i="32"/>
  <c r="J95" i="32"/>
  <c r="N95" i="32"/>
  <c r="C95" i="32"/>
  <c r="L95" i="32"/>
  <c r="D95" i="32"/>
  <c r="H95" i="32"/>
  <c r="Q95" i="32"/>
  <c r="G95" i="32"/>
  <c r="P95" i="32"/>
  <c r="R95" i="32"/>
  <c r="B95" i="32"/>
  <c r="I95" i="32"/>
  <c r="O95" i="32"/>
  <c r="F95" i="32"/>
  <c r="M93" i="17"/>
  <c r="I93" i="17"/>
  <c r="B93" i="17"/>
  <c r="X93" i="17"/>
  <c r="R93" i="17"/>
  <c r="L93" i="17"/>
  <c r="S93" i="17"/>
  <c r="G93" i="17"/>
  <c r="T93" i="17"/>
  <c r="V93" i="17"/>
  <c r="U93" i="17"/>
  <c r="C93" i="17"/>
  <c r="J93" i="17"/>
  <c r="N93" i="17"/>
  <c r="F93" i="17"/>
  <c r="Q93" i="17"/>
  <c r="D93" i="17"/>
  <c r="W93" i="17"/>
  <c r="K93" i="17"/>
  <c r="H93" i="17"/>
  <c r="I139" i="26"/>
  <c r="L139" i="26"/>
  <c r="G139" i="26"/>
  <c r="D139" i="26"/>
  <c r="F139" i="26"/>
  <c r="H139" i="26"/>
  <c r="J139" i="26"/>
  <c r="E139" i="26"/>
  <c r="K139" i="26"/>
  <c r="C139" i="26"/>
  <c r="L20" i="19"/>
  <c r="H20" i="19"/>
  <c r="I20" i="19"/>
  <c r="F20" i="19"/>
  <c r="D20" i="19"/>
  <c r="B20" i="19"/>
  <c r="N20" i="19"/>
  <c r="R20" i="19"/>
  <c r="C20" i="19"/>
  <c r="Q20" i="19"/>
  <c r="G20" i="19"/>
  <c r="P20" i="19"/>
  <c r="K20" i="19"/>
  <c r="J20" i="19"/>
  <c r="M20" i="19"/>
  <c r="O20" i="19"/>
  <c r="D37" i="20"/>
  <c r="F37" i="20"/>
  <c r="I37" i="20"/>
  <c r="H37" i="20"/>
  <c r="G37" i="20"/>
  <c r="J37" i="20"/>
  <c r="K37" i="20"/>
  <c r="N37" i="20"/>
  <c r="B37" i="20"/>
  <c r="L37" i="20"/>
  <c r="C37" i="20"/>
  <c r="M37" i="20"/>
  <c r="C55" i="22"/>
  <c r="H55" i="22"/>
  <c r="D55" i="22"/>
  <c r="B55" i="22"/>
  <c r="G55" i="22"/>
  <c r="I55" i="22"/>
  <c r="F55" i="22"/>
  <c r="O165" i="19"/>
  <c r="L165" i="19"/>
  <c r="B165" i="19"/>
  <c r="N165" i="19"/>
  <c r="K165" i="19"/>
  <c r="R165" i="19"/>
  <c r="H165" i="19"/>
  <c r="M165" i="19"/>
  <c r="D165" i="19"/>
  <c r="G165" i="19"/>
  <c r="F165" i="19"/>
  <c r="Q165" i="19"/>
  <c r="P165" i="19"/>
  <c r="I165" i="19"/>
  <c r="J165" i="19"/>
  <c r="C165" i="19"/>
  <c r="M67" i="21"/>
  <c r="C67" i="21"/>
  <c r="J67" i="21"/>
  <c r="L67" i="21"/>
  <c r="D67" i="21"/>
  <c r="H67" i="21"/>
  <c r="K67" i="21"/>
  <c r="N67" i="21"/>
  <c r="I67" i="21"/>
  <c r="G67" i="21"/>
  <c r="B67" i="21"/>
  <c r="F67" i="21"/>
  <c r="O91" i="32"/>
  <c r="J91" i="32"/>
  <c r="D91" i="32"/>
  <c r="R91" i="32"/>
  <c r="B91" i="32"/>
  <c r="L91" i="32"/>
  <c r="K91" i="32"/>
  <c r="M91" i="32"/>
  <c r="N91" i="32"/>
  <c r="G91" i="32"/>
  <c r="C91" i="32"/>
  <c r="F91" i="32"/>
  <c r="I91" i="32"/>
  <c r="P91" i="32"/>
  <c r="H91" i="32"/>
  <c r="Q91" i="32"/>
  <c r="R127" i="19"/>
  <c r="O127" i="19"/>
  <c r="H127" i="19"/>
  <c r="Q127" i="19"/>
  <c r="M127" i="19"/>
  <c r="D127" i="19"/>
  <c r="G127" i="19"/>
  <c r="C127" i="19"/>
  <c r="F127" i="19"/>
  <c r="L127" i="19"/>
  <c r="I127" i="19"/>
  <c r="J127" i="19"/>
  <c r="N127" i="19"/>
  <c r="P127" i="19"/>
  <c r="B127" i="19"/>
  <c r="K127" i="19"/>
  <c r="F103" i="32"/>
  <c r="M103" i="32"/>
  <c r="D103" i="32"/>
  <c r="N103" i="32"/>
  <c r="R103" i="32"/>
  <c r="Q103" i="32"/>
  <c r="I103" i="32"/>
  <c r="C103" i="32"/>
  <c r="B103" i="32"/>
  <c r="K103" i="32"/>
  <c r="O103" i="32"/>
  <c r="G103" i="32"/>
  <c r="L103" i="32"/>
  <c r="P103" i="32"/>
  <c r="J103" i="32"/>
  <c r="H103" i="32"/>
  <c r="I85" i="22"/>
  <c r="B85" i="22"/>
  <c r="C85" i="22"/>
  <c r="D85" i="22"/>
  <c r="H85" i="22"/>
  <c r="G85" i="22"/>
  <c r="F85" i="22"/>
  <c r="H55" i="23"/>
  <c r="B55" i="23"/>
  <c r="I55" i="23"/>
  <c r="D55" i="23"/>
  <c r="C55" i="23"/>
  <c r="G55" i="23"/>
  <c r="F55" i="23"/>
  <c r="J19" i="17"/>
  <c r="L19" i="17"/>
  <c r="D19" i="17"/>
  <c r="G19" i="17"/>
  <c r="Q19" i="17"/>
  <c r="W19" i="17"/>
  <c r="K19" i="17"/>
  <c r="I19" i="17"/>
  <c r="U19" i="17"/>
  <c r="N19" i="17"/>
  <c r="T19" i="17"/>
  <c r="R19" i="17"/>
  <c r="X19" i="17"/>
  <c r="S19" i="17"/>
  <c r="B19" i="17"/>
  <c r="V19" i="17"/>
  <c r="C19" i="17"/>
  <c r="M19" i="17"/>
  <c r="F19" i="17"/>
  <c r="H19" i="17"/>
  <c r="M16" i="19"/>
  <c r="B16" i="19"/>
  <c r="G16" i="19"/>
  <c r="O16" i="19"/>
  <c r="K16" i="19"/>
  <c r="Q16" i="19"/>
  <c r="C16" i="19"/>
  <c r="L16" i="19"/>
  <c r="R16" i="19"/>
  <c r="I16" i="19"/>
  <c r="P16" i="19"/>
  <c r="F16" i="19"/>
  <c r="J16" i="19"/>
  <c r="D16" i="19"/>
  <c r="H16" i="19"/>
  <c r="N16" i="19"/>
  <c r="G174" i="21"/>
  <c r="L174" i="21"/>
  <c r="N174" i="21"/>
  <c r="K174" i="21"/>
  <c r="I174" i="21"/>
  <c r="B174" i="21"/>
  <c r="M174" i="21"/>
  <c r="J174" i="21"/>
  <c r="F174" i="21"/>
  <c r="C174" i="21"/>
  <c r="H174" i="21"/>
  <c r="D174" i="21"/>
  <c r="C70" i="22"/>
  <c r="H70" i="22"/>
  <c r="B70" i="22"/>
  <c r="D70" i="22"/>
  <c r="I70" i="22"/>
  <c r="G70" i="22"/>
  <c r="F70" i="22"/>
  <c r="C66" i="24"/>
  <c r="D66" i="24"/>
  <c r="F66" i="24"/>
  <c r="E66" i="24"/>
  <c r="G66" i="24"/>
  <c r="Q15" i="18"/>
  <c r="F15" i="18"/>
  <c r="P15" i="18"/>
  <c r="R15" i="18"/>
  <c r="L15" i="18"/>
  <c r="N15" i="18"/>
  <c r="M15" i="18"/>
  <c r="G15" i="18"/>
  <c r="C15" i="18"/>
  <c r="O15" i="18"/>
  <c r="J15" i="18"/>
  <c r="I15" i="18"/>
  <c r="B15" i="18"/>
  <c r="K15" i="18"/>
  <c r="H15" i="18"/>
  <c r="D15" i="18"/>
  <c r="C97" i="22"/>
  <c r="D97" i="22"/>
  <c r="F97" i="22"/>
  <c r="G97" i="22"/>
  <c r="B97" i="22"/>
  <c r="H97" i="22"/>
  <c r="I97" i="22"/>
  <c r="I145" i="21"/>
  <c r="B145" i="21"/>
  <c r="K145" i="21"/>
  <c r="J145" i="21"/>
  <c r="N145" i="21"/>
  <c r="L145" i="21"/>
  <c r="C145" i="21"/>
  <c r="G145" i="21"/>
  <c r="D145" i="21"/>
  <c r="M145" i="21"/>
  <c r="H145" i="21"/>
  <c r="F145" i="21"/>
  <c r="H154" i="23"/>
  <c r="B154" i="23"/>
  <c r="C154" i="23"/>
  <c r="D154" i="23"/>
  <c r="F154" i="23"/>
  <c r="I154" i="23"/>
  <c r="G154" i="23"/>
  <c r="C105" i="14"/>
  <c r="E105" i="14"/>
  <c r="F105" i="14"/>
  <c r="D105" i="14"/>
  <c r="G105" i="14"/>
  <c r="H105" i="14"/>
  <c r="N133" i="32"/>
  <c r="C133" i="32"/>
  <c r="K133" i="32"/>
  <c r="H133" i="32"/>
  <c r="I133" i="32"/>
  <c r="G133" i="32"/>
  <c r="O133" i="32"/>
  <c r="M133" i="32"/>
  <c r="L133" i="32"/>
  <c r="B133" i="32"/>
  <c r="R133" i="32"/>
  <c r="P133" i="32"/>
  <c r="D133" i="32"/>
  <c r="J133" i="32"/>
  <c r="Q133" i="32"/>
  <c r="F133" i="32"/>
  <c r="S53" i="17"/>
  <c r="J53" i="17"/>
  <c r="H53" i="17"/>
  <c r="X53" i="17"/>
  <c r="U53" i="17"/>
  <c r="Q53" i="17"/>
  <c r="B53" i="17"/>
  <c r="L53" i="17"/>
  <c r="N53" i="17"/>
  <c r="D53" i="17"/>
  <c r="F53" i="17"/>
  <c r="K53" i="17"/>
  <c r="T53" i="17"/>
  <c r="W53" i="17"/>
  <c r="M53" i="17"/>
  <c r="C53" i="17"/>
  <c r="V53" i="17"/>
  <c r="R53" i="17"/>
  <c r="G53" i="17"/>
  <c r="I53" i="17"/>
  <c r="F167" i="18"/>
  <c r="K167" i="18"/>
  <c r="C167" i="18"/>
  <c r="D167" i="18"/>
  <c r="J167" i="18"/>
  <c r="R167" i="18"/>
  <c r="L167" i="18"/>
  <c r="M167" i="18"/>
  <c r="I167" i="18"/>
  <c r="H167" i="18"/>
  <c r="O167" i="18"/>
  <c r="B167" i="18"/>
  <c r="Q167" i="18"/>
  <c r="G167" i="18"/>
  <c r="N167" i="18"/>
  <c r="P167" i="18"/>
  <c r="B160" i="32"/>
  <c r="L160" i="32"/>
  <c r="N160" i="32"/>
  <c r="H160" i="32"/>
  <c r="F160" i="32"/>
  <c r="P160" i="32"/>
  <c r="I160" i="32"/>
  <c r="J160" i="32"/>
  <c r="D160" i="32"/>
  <c r="K160" i="32"/>
  <c r="O160" i="32"/>
  <c r="C160" i="32"/>
  <c r="R160" i="32"/>
  <c r="M160" i="32"/>
  <c r="Q160" i="32"/>
  <c r="G160" i="32"/>
  <c r="D61" i="14"/>
  <c r="E61" i="14"/>
  <c r="C61" i="14"/>
  <c r="H61" i="14"/>
  <c r="F61" i="14"/>
  <c r="G61" i="14"/>
  <c r="D132" i="26"/>
  <c r="J132" i="26"/>
  <c r="E132" i="26"/>
  <c r="K132" i="26"/>
  <c r="L132" i="26"/>
  <c r="G132" i="26"/>
  <c r="H132" i="26"/>
  <c r="F132" i="26"/>
  <c r="I132" i="26"/>
  <c r="C132" i="26"/>
  <c r="L71" i="17"/>
  <c r="I71" i="17"/>
  <c r="M71" i="17"/>
  <c r="J71" i="17"/>
  <c r="C71" i="17"/>
  <c r="U71" i="17"/>
  <c r="V71" i="17"/>
  <c r="F71" i="17"/>
  <c r="Q71" i="17"/>
  <c r="T71" i="17"/>
  <c r="W71" i="17"/>
  <c r="R71" i="17"/>
  <c r="B71" i="17"/>
  <c r="K71" i="17"/>
  <c r="N71" i="17"/>
  <c r="D71" i="17"/>
  <c r="X71" i="17"/>
  <c r="S71" i="17"/>
  <c r="H71" i="17"/>
  <c r="G71" i="17"/>
  <c r="D121" i="21"/>
  <c r="C121" i="21"/>
  <c r="B121" i="21"/>
  <c r="G121" i="21"/>
  <c r="H121" i="21"/>
  <c r="L121" i="21"/>
  <c r="F121" i="21"/>
  <c r="J121" i="21"/>
  <c r="I121" i="21"/>
  <c r="M121" i="21"/>
  <c r="K121" i="21"/>
  <c r="N121" i="21"/>
  <c r="B49" i="19"/>
  <c r="R49" i="19"/>
  <c r="J49" i="19"/>
  <c r="L49" i="19"/>
  <c r="K49" i="19"/>
  <c r="O49" i="19"/>
  <c r="G49" i="19"/>
  <c r="F49" i="19"/>
  <c r="P49" i="19"/>
  <c r="N49" i="19"/>
  <c r="I49" i="19"/>
  <c r="D49" i="19"/>
  <c r="M49" i="19"/>
  <c r="Q49" i="19"/>
  <c r="C49" i="19"/>
  <c r="H49" i="19"/>
  <c r="F128" i="23"/>
  <c r="C128" i="23"/>
  <c r="H128" i="23"/>
  <c r="D128" i="23"/>
  <c r="G128" i="23"/>
  <c r="I128" i="23"/>
  <c r="B128" i="23"/>
  <c r="Q48" i="18"/>
  <c r="F48" i="18"/>
  <c r="I48" i="18"/>
  <c r="J48" i="18"/>
  <c r="L48" i="18"/>
  <c r="G48" i="18"/>
  <c r="H48" i="18"/>
  <c r="N48" i="18"/>
  <c r="M48" i="18"/>
  <c r="O48" i="18"/>
  <c r="R48" i="18"/>
  <c r="D48" i="18"/>
  <c r="B48" i="18"/>
  <c r="K48" i="18"/>
  <c r="C48" i="18"/>
  <c r="P48" i="18"/>
  <c r="H74" i="21"/>
  <c r="I74" i="21"/>
  <c r="N74" i="21"/>
  <c r="D74" i="21"/>
  <c r="L74" i="21"/>
  <c r="G74" i="21"/>
  <c r="B74" i="21"/>
  <c r="C74" i="21"/>
  <c r="F74" i="21"/>
  <c r="M74" i="21"/>
  <c r="K74" i="21"/>
  <c r="J74" i="21"/>
  <c r="Q81" i="32"/>
  <c r="K81" i="32"/>
  <c r="P81" i="32"/>
  <c r="I81" i="32"/>
  <c r="F81" i="32"/>
  <c r="M81" i="32"/>
  <c r="J81" i="32"/>
  <c r="D81" i="32"/>
  <c r="R81" i="32"/>
  <c r="H81" i="32"/>
  <c r="O81" i="32"/>
  <c r="N81" i="32"/>
  <c r="G81" i="32"/>
  <c r="B81" i="32"/>
  <c r="C81" i="32"/>
  <c r="L81" i="32"/>
  <c r="D63" i="26"/>
  <c r="L63" i="26"/>
  <c r="F63" i="26"/>
  <c r="K63" i="26"/>
  <c r="C63" i="26"/>
  <c r="H63" i="26"/>
  <c r="J63" i="26"/>
  <c r="I63" i="26"/>
  <c r="G63" i="26"/>
  <c r="E63" i="26"/>
  <c r="D153" i="20"/>
  <c r="B153" i="20"/>
  <c r="N153" i="20"/>
  <c r="H153" i="20"/>
  <c r="L153" i="20"/>
  <c r="C153" i="20"/>
  <c r="J153" i="20"/>
  <c r="M153" i="20"/>
  <c r="K153" i="20"/>
  <c r="F153" i="20"/>
  <c r="I153" i="20"/>
  <c r="G153" i="20"/>
  <c r="K55" i="19"/>
  <c r="C55" i="19"/>
  <c r="F55" i="19"/>
  <c r="M55" i="19"/>
  <c r="B55" i="19"/>
  <c r="D55" i="19"/>
  <c r="I55" i="19"/>
  <c r="J55" i="19"/>
  <c r="R55" i="19"/>
  <c r="Q55" i="19"/>
  <c r="O55" i="19"/>
  <c r="N55" i="19"/>
  <c r="P55" i="19"/>
  <c r="H55" i="19"/>
  <c r="G55" i="19"/>
  <c r="L55" i="19"/>
  <c r="K90" i="20"/>
  <c r="J90" i="20"/>
  <c r="D90" i="20"/>
  <c r="C90" i="20"/>
  <c r="H90" i="20"/>
  <c r="I90" i="20"/>
  <c r="L90" i="20"/>
  <c r="N90" i="20"/>
  <c r="M90" i="20"/>
  <c r="F90" i="20"/>
  <c r="B90" i="20"/>
  <c r="G90" i="20"/>
  <c r="B173" i="23"/>
  <c r="D173" i="23"/>
  <c r="F173" i="23"/>
  <c r="I173" i="23"/>
  <c r="C173" i="23"/>
  <c r="H173" i="23"/>
  <c r="G173" i="23"/>
  <c r="G18" i="32"/>
  <c r="K18" i="32"/>
  <c r="L18" i="32"/>
  <c r="J18" i="32"/>
  <c r="R18" i="32"/>
  <c r="F18" i="32"/>
  <c r="N18" i="32"/>
  <c r="I18" i="32"/>
  <c r="O18" i="32"/>
  <c r="P18" i="32"/>
  <c r="H18" i="32"/>
  <c r="B18" i="32"/>
  <c r="M18" i="32"/>
  <c r="C18" i="32"/>
  <c r="Q18" i="32"/>
  <c r="D18" i="32"/>
  <c r="H165" i="21"/>
  <c r="D165" i="21"/>
  <c r="B165" i="21"/>
  <c r="M165" i="21"/>
  <c r="I165" i="21"/>
  <c r="J165" i="21"/>
  <c r="C165" i="21"/>
  <c r="G165" i="21"/>
  <c r="K165" i="21"/>
  <c r="N165" i="21"/>
  <c r="F165" i="21"/>
  <c r="L165" i="21"/>
  <c r="N148" i="18"/>
  <c r="M148" i="18"/>
  <c r="K148" i="18"/>
  <c r="D148" i="18"/>
  <c r="P148" i="18"/>
  <c r="J148" i="18"/>
  <c r="H148" i="18"/>
  <c r="I148" i="18"/>
  <c r="F148" i="18"/>
  <c r="G148" i="18"/>
  <c r="B148" i="18"/>
  <c r="L148" i="18"/>
  <c r="O148" i="18"/>
  <c r="R148" i="18"/>
  <c r="C148" i="18"/>
  <c r="Q148" i="18"/>
  <c r="C120" i="21"/>
  <c r="N120" i="21"/>
  <c r="G120" i="21"/>
  <c r="D120" i="21"/>
  <c r="I120" i="21"/>
  <c r="K120" i="21"/>
  <c r="J120" i="21"/>
  <c r="B120" i="21"/>
  <c r="L120" i="21"/>
  <c r="H120" i="21"/>
  <c r="F120" i="21"/>
  <c r="M120" i="21"/>
  <c r="D78" i="26"/>
  <c r="G78" i="26"/>
  <c r="L78" i="26"/>
  <c r="J78" i="26"/>
  <c r="I78" i="26"/>
  <c r="K78" i="26"/>
  <c r="F78" i="26"/>
  <c r="C78" i="26"/>
  <c r="H78" i="26"/>
  <c r="E78" i="26"/>
  <c r="G112" i="21"/>
  <c r="M112" i="21"/>
  <c r="F112" i="21"/>
  <c r="I112" i="21"/>
  <c r="N112" i="21"/>
  <c r="C112" i="21"/>
  <c r="J112" i="21"/>
  <c r="D112" i="21"/>
  <c r="L112" i="21"/>
  <c r="H112" i="21"/>
  <c r="K112" i="21"/>
  <c r="B112" i="21"/>
  <c r="L82" i="20"/>
  <c r="G82" i="20"/>
  <c r="B82" i="20"/>
  <c r="I82" i="20"/>
  <c r="C82" i="20"/>
  <c r="K82" i="20"/>
  <c r="D82" i="20"/>
  <c r="J82" i="20"/>
  <c r="F82" i="20"/>
  <c r="H82" i="20"/>
  <c r="M82" i="20"/>
  <c r="N82" i="20"/>
  <c r="Q22" i="17"/>
  <c r="U22" i="17"/>
  <c r="N22" i="17"/>
  <c r="L22" i="17"/>
  <c r="K22" i="17"/>
  <c r="W22" i="17"/>
  <c r="B22" i="17"/>
  <c r="F22" i="17"/>
  <c r="G22" i="17"/>
  <c r="S22" i="17"/>
  <c r="H22" i="17"/>
  <c r="X22" i="17"/>
  <c r="T22" i="17"/>
  <c r="M22" i="17"/>
  <c r="C22" i="17"/>
  <c r="D22" i="17"/>
  <c r="I22" i="17"/>
  <c r="V22" i="17"/>
  <c r="R22" i="17"/>
  <c r="J22" i="17"/>
  <c r="L162" i="26"/>
  <c r="F162" i="26"/>
  <c r="K162" i="26"/>
  <c r="D162" i="26"/>
  <c r="H162" i="26"/>
  <c r="C162" i="26"/>
  <c r="G162" i="26"/>
  <c r="I162" i="26"/>
  <c r="J162" i="26"/>
  <c r="E162" i="26"/>
  <c r="C145" i="18"/>
  <c r="P145" i="18"/>
  <c r="G145" i="18"/>
  <c r="N145" i="18"/>
  <c r="O145" i="18"/>
  <c r="J145" i="18"/>
  <c r="L145" i="18"/>
  <c r="M145" i="18"/>
  <c r="B145" i="18"/>
  <c r="R145" i="18"/>
  <c r="K145" i="18"/>
  <c r="H145" i="18"/>
  <c r="Q145" i="18"/>
  <c r="D145" i="18"/>
  <c r="I145" i="18"/>
  <c r="F145" i="18"/>
  <c r="M132" i="20"/>
  <c r="I132" i="20"/>
  <c r="D132" i="20"/>
  <c r="F132" i="20"/>
  <c r="B132" i="20"/>
  <c r="G132" i="20"/>
  <c r="L132" i="20"/>
  <c r="N132" i="20"/>
  <c r="H132" i="20"/>
  <c r="K132" i="20"/>
  <c r="C132" i="20"/>
  <c r="J132" i="20"/>
  <c r="C180" i="32"/>
  <c r="P180" i="32"/>
  <c r="J180" i="32"/>
  <c r="R180" i="32"/>
  <c r="O180" i="32"/>
  <c r="Q180" i="32"/>
  <c r="G180" i="32"/>
  <c r="L180" i="32"/>
  <c r="K180" i="32"/>
  <c r="F180" i="32"/>
  <c r="D180" i="32"/>
  <c r="M180" i="32"/>
  <c r="B180" i="32"/>
  <c r="H180" i="32"/>
  <c r="N180" i="32"/>
  <c r="I180" i="32"/>
  <c r="Q88" i="19"/>
  <c r="H88" i="19"/>
  <c r="G88" i="19"/>
  <c r="F88" i="19"/>
  <c r="N88" i="19"/>
  <c r="B88" i="19"/>
  <c r="D88" i="19"/>
  <c r="L88" i="19"/>
  <c r="O88" i="19"/>
  <c r="P88" i="19"/>
  <c r="M88" i="19"/>
  <c r="I88" i="19"/>
  <c r="K88" i="19"/>
  <c r="J88" i="19"/>
  <c r="C88" i="19"/>
  <c r="R88" i="19"/>
  <c r="G45" i="24"/>
  <c r="C45" i="24"/>
  <c r="F45" i="24"/>
  <c r="E45" i="24"/>
  <c r="D45" i="24"/>
  <c r="L34" i="19"/>
  <c r="B34" i="19"/>
  <c r="G34" i="19"/>
  <c r="Q34" i="19"/>
  <c r="F34" i="19"/>
  <c r="J34" i="19"/>
  <c r="D34" i="19"/>
  <c r="C34" i="19"/>
  <c r="M34" i="19"/>
  <c r="R34" i="19"/>
  <c r="K34" i="19"/>
  <c r="I34" i="19"/>
  <c r="P34" i="19"/>
  <c r="N34" i="19"/>
  <c r="O34" i="19"/>
  <c r="H34" i="19"/>
  <c r="G99" i="22"/>
  <c r="B99" i="22"/>
  <c r="C99" i="22"/>
  <c r="D99" i="22"/>
  <c r="H99" i="22"/>
  <c r="I99" i="22"/>
  <c r="F99" i="22"/>
  <c r="G177" i="23"/>
  <c r="C177" i="23"/>
  <c r="I177" i="23"/>
  <c r="D177" i="23"/>
  <c r="F177" i="23"/>
  <c r="B177" i="23"/>
  <c r="H177" i="23"/>
  <c r="O162" i="19"/>
  <c r="P162" i="19"/>
  <c r="G162" i="19"/>
  <c r="I162" i="19"/>
  <c r="R162" i="19"/>
  <c r="D162" i="19"/>
  <c r="N162" i="19"/>
  <c r="F162" i="19"/>
  <c r="M162" i="19"/>
  <c r="Q162" i="19"/>
  <c r="L162" i="19"/>
  <c r="J162" i="19"/>
  <c r="H162" i="19"/>
  <c r="B162" i="19"/>
  <c r="C162" i="19"/>
  <c r="K162" i="19"/>
  <c r="K122" i="19"/>
  <c r="Q122" i="19"/>
  <c r="M122" i="19"/>
  <c r="C122" i="19"/>
  <c r="P122" i="19"/>
  <c r="F122" i="19"/>
  <c r="G122" i="19"/>
  <c r="B122" i="19"/>
  <c r="L122" i="19"/>
  <c r="I122" i="19"/>
  <c r="R122" i="19"/>
  <c r="H122" i="19"/>
  <c r="D122" i="19"/>
  <c r="N122" i="19"/>
  <c r="J122" i="19"/>
  <c r="O122" i="19"/>
  <c r="N96" i="32"/>
  <c r="H96" i="32"/>
  <c r="I96" i="32"/>
  <c r="R96" i="32"/>
  <c r="Q96" i="32"/>
  <c r="D96" i="32"/>
  <c r="L96" i="32"/>
  <c r="C96" i="32"/>
  <c r="G96" i="32"/>
  <c r="O96" i="32"/>
  <c r="P96" i="32"/>
  <c r="K96" i="32"/>
  <c r="F96" i="32"/>
  <c r="B96" i="32"/>
  <c r="J96" i="32"/>
  <c r="M96" i="32"/>
  <c r="F68" i="24"/>
  <c r="D68" i="24"/>
  <c r="G68" i="24"/>
  <c r="E68" i="24"/>
  <c r="C68" i="24"/>
  <c r="B116" i="22"/>
  <c r="C116" i="22"/>
  <c r="H116" i="22"/>
  <c r="G116" i="22"/>
  <c r="F116" i="22"/>
  <c r="D116" i="22"/>
  <c r="I116" i="22"/>
  <c r="I87" i="17"/>
  <c r="H87" i="17"/>
  <c r="X87" i="17"/>
  <c r="K87" i="17"/>
  <c r="S87" i="17"/>
  <c r="U87" i="17"/>
  <c r="C87" i="17"/>
  <c r="J87" i="17"/>
  <c r="Q87" i="17"/>
  <c r="N87" i="17"/>
  <c r="G87" i="17"/>
  <c r="T87" i="17"/>
  <c r="D87" i="17"/>
  <c r="R87" i="17"/>
  <c r="F87" i="17"/>
  <c r="L87" i="17"/>
  <c r="V87" i="17"/>
  <c r="B87" i="17"/>
  <c r="M87" i="17"/>
  <c r="W87" i="17"/>
  <c r="B35" i="17"/>
  <c r="H35" i="17"/>
  <c r="U35" i="17"/>
  <c r="Q35" i="17"/>
  <c r="N35" i="17"/>
  <c r="L35" i="17"/>
  <c r="G35" i="17"/>
  <c r="K35" i="17"/>
  <c r="F35" i="17"/>
  <c r="C35" i="17"/>
  <c r="T35" i="17"/>
  <c r="D35" i="17"/>
  <c r="V35" i="17"/>
  <c r="S35" i="17"/>
  <c r="J35" i="17"/>
  <c r="X35" i="17"/>
  <c r="W35" i="17"/>
  <c r="I35" i="17"/>
  <c r="R35" i="17"/>
  <c r="M35" i="17"/>
  <c r="C31" i="20"/>
  <c r="N31" i="20"/>
  <c r="H31" i="20"/>
  <c r="G31" i="20"/>
  <c r="M31" i="20"/>
  <c r="D31" i="20"/>
  <c r="I31" i="20"/>
  <c r="K31" i="20"/>
  <c r="F31" i="20"/>
  <c r="J31" i="20"/>
  <c r="L31" i="20"/>
  <c r="B31" i="20"/>
  <c r="G15" i="22"/>
  <c r="C15" i="22"/>
  <c r="F15" i="22"/>
  <c r="B15" i="22"/>
  <c r="D15" i="22"/>
  <c r="I15" i="22"/>
  <c r="H15" i="22"/>
  <c r="F178" i="20"/>
  <c r="N178" i="20"/>
  <c r="K178" i="20"/>
  <c r="D178" i="20"/>
  <c r="I178" i="20"/>
  <c r="L178" i="20"/>
  <c r="C178" i="20"/>
  <c r="G178" i="20"/>
  <c r="H178" i="20"/>
  <c r="M178" i="20"/>
  <c r="J178" i="20"/>
  <c r="B178" i="20"/>
  <c r="K181" i="18"/>
  <c r="R181" i="18"/>
  <c r="Q181" i="18"/>
  <c r="F181" i="18"/>
  <c r="L181" i="18"/>
  <c r="I181" i="18"/>
  <c r="H181" i="18"/>
  <c r="C181" i="18"/>
  <c r="D181" i="18"/>
  <c r="M181" i="18"/>
  <c r="P181" i="18"/>
  <c r="G181" i="18"/>
  <c r="O181" i="18"/>
  <c r="J181" i="18"/>
  <c r="B181" i="18"/>
  <c r="N181" i="18"/>
  <c r="C168" i="17"/>
  <c r="V168" i="17"/>
  <c r="U168" i="17"/>
  <c r="W168" i="17"/>
  <c r="X168" i="17"/>
  <c r="N168" i="17"/>
  <c r="T168" i="17"/>
  <c r="H168" i="17"/>
  <c r="S168" i="17"/>
  <c r="F168" i="17"/>
  <c r="R168" i="17"/>
  <c r="L168" i="17"/>
  <c r="K168" i="17"/>
  <c r="Q168" i="17"/>
  <c r="M168" i="17"/>
  <c r="D168" i="17"/>
  <c r="G168" i="17"/>
  <c r="B168" i="17"/>
  <c r="I168" i="17"/>
  <c r="J168" i="17"/>
  <c r="B121" i="20"/>
  <c r="M121" i="20"/>
  <c r="C121" i="20"/>
  <c r="L121" i="20"/>
  <c r="H121" i="20"/>
  <c r="G121" i="20"/>
  <c r="I121" i="20"/>
  <c r="K121" i="20"/>
  <c r="D121" i="20"/>
  <c r="J121" i="20"/>
  <c r="F121" i="20"/>
  <c r="N121" i="20"/>
  <c r="N60" i="21"/>
  <c r="I60" i="21"/>
  <c r="M60" i="21"/>
  <c r="C60" i="21"/>
  <c r="F60" i="21"/>
  <c r="D60" i="21"/>
  <c r="H60" i="21"/>
  <c r="L60" i="21"/>
  <c r="B60" i="21"/>
  <c r="J60" i="21"/>
  <c r="G60" i="21"/>
  <c r="K60" i="21"/>
  <c r="C46" i="20"/>
  <c r="H46" i="20"/>
  <c r="N46" i="20"/>
  <c r="G46" i="20"/>
  <c r="D46" i="20"/>
  <c r="I46" i="20"/>
  <c r="J46" i="20"/>
  <c r="L46" i="20"/>
  <c r="B46" i="20"/>
  <c r="M46" i="20"/>
  <c r="F46" i="20"/>
  <c r="K46" i="20"/>
  <c r="L23" i="18"/>
  <c r="B23" i="18"/>
  <c r="N23" i="18"/>
  <c r="H23" i="18"/>
  <c r="O23" i="18"/>
  <c r="J23" i="18"/>
  <c r="I23" i="18"/>
  <c r="K23" i="18"/>
  <c r="G23" i="18"/>
  <c r="Q23" i="18"/>
  <c r="P23" i="18"/>
  <c r="F23" i="18"/>
  <c r="R23" i="18"/>
  <c r="D23" i="18"/>
  <c r="M23" i="18"/>
  <c r="C23" i="18"/>
  <c r="D88" i="14"/>
  <c r="G88" i="14"/>
  <c r="E88" i="14"/>
  <c r="F88" i="14"/>
  <c r="H88" i="14"/>
  <c r="C88" i="14"/>
  <c r="B51" i="18"/>
  <c r="P51" i="18"/>
  <c r="D51" i="18"/>
  <c r="K51" i="18"/>
  <c r="N51" i="18"/>
  <c r="F51" i="18"/>
  <c r="O51" i="18"/>
  <c r="G51" i="18"/>
  <c r="L51" i="18"/>
  <c r="J51" i="18"/>
  <c r="I51" i="18"/>
  <c r="H51" i="18"/>
  <c r="R51" i="18"/>
  <c r="Q51" i="18"/>
  <c r="C51" i="18"/>
  <c r="M51" i="18"/>
  <c r="C138" i="23"/>
  <c r="H138" i="23"/>
  <c r="B138" i="23"/>
  <c r="F138" i="23"/>
  <c r="D138" i="23"/>
  <c r="I138" i="23"/>
  <c r="G138" i="23"/>
  <c r="H144" i="22"/>
  <c r="G144" i="22"/>
  <c r="I144" i="22"/>
  <c r="D144" i="22"/>
  <c r="F144" i="22"/>
  <c r="C144" i="22"/>
  <c r="B144" i="22"/>
  <c r="C76" i="32"/>
  <c r="P76" i="32"/>
  <c r="K76" i="32"/>
  <c r="F76" i="32"/>
  <c r="G76" i="32"/>
  <c r="R76" i="32"/>
  <c r="O76" i="32"/>
  <c r="H76" i="32"/>
  <c r="B76" i="32"/>
  <c r="J76" i="32"/>
  <c r="N76" i="32"/>
  <c r="L76" i="32"/>
  <c r="M76" i="32"/>
  <c r="D76" i="32"/>
  <c r="Q76" i="32"/>
  <c r="I76" i="32"/>
  <c r="K165" i="17"/>
  <c r="X165" i="17"/>
  <c r="R165" i="17"/>
  <c r="U165" i="17"/>
  <c r="F165" i="17"/>
  <c r="D165" i="17"/>
  <c r="J165" i="17"/>
  <c r="Q165" i="17"/>
  <c r="H165" i="17"/>
  <c r="S165" i="17"/>
  <c r="I165" i="17"/>
  <c r="B165" i="17"/>
  <c r="V165" i="17"/>
  <c r="N165" i="17"/>
  <c r="C165" i="17"/>
  <c r="W165" i="17"/>
  <c r="M165" i="17"/>
  <c r="G165" i="17"/>
  <c r="T165" i="17"/>
  <c r="L165" i="17"/>
  <c r="C144" i="24"/>
  <c r="F144" i="24"/>
  <c r="E144" i="24"/>
  <c r="D144" i="24"/>
  <c r="G144" i="24"/>
  <c r="C16" i="22"/>
  <c r="I16" i="22"/>
  <c r="F16" i="22"/>
  <c r="H16" i="22"/>
  <c r="B16" i="22"/>
  <c r="G16" i="22"/>
  <c r="D16" i="22"/>
  <c r="K122" i="26"/>
  <c r="D122" i="26"/>
  <c r="C122" i="26"/>
  <c r="E122" i="26"/>
  <c r="F122" i="26"/>
  <c r="H122" i="26"/>
  <c r="G122" i="26"/>
  <c r="I122" i="26"/>
  <c r="L122" i="26"/>
  <c r="J122" i="26"/>
  <c r="C121" i="23"/>
  <c r="D121" i="23"/>
  <c r="F121" i="23"/>
  <c r="B121" i="23"/>
  <c r="H121" i="23"/>
  <c r="G121" i="23"/>
  <c r="I121" i="23"/>
  <c r="G48" i="14"/>
  <c r="F48" i="14"/>
  <c r="H48" i="14"/>
  <c r="E48" i="14"/>
  <c r="C48" i="14"/>
  <c r="D48" i="14"/>
  <c r="G160" i="14"/>
  <c r="F160" i="14"/>
  <c r="D160" i="14"/>
  <c r="C160" i="14"/>
  <c r="H160" i="14"/>
  <c r="E160" i="14"/>
  <c r="I168" i="21"/>
  <c r="L168" i="21"/>
  <c r="H168" i="21"/>
  <c r="D168" i="21"/>
  <c r="B168" i="21"/>
  <c r="M168" i="21"/>
  <c r="K168" i="21"/>
  <c r="N168" i="21"/>
  <c r="G168" i="21"/>
  <c r="F168" i="21"/>
  <c r="J168" i="21"/>
  <c r="C168" i="21"/>
  <c r="D65" i="14"/>
  <c r="C65" i="14"/>
  <c r="G65" i="14"/>
  <c r="F65" i="14"/>
  <c r="H65" i="14"/>
  <c r="E65" i="14"/>
  <c r="R136" i="19"/>
  <c r="P136" i="19"/>
  <c r="B136" i="19"/>
  <c r="K136" i="19"/>
  <c r="M136" i="19"/>
  <c r="I136" i="19"/>
  <c r="J136" i="19"/>
  <c r="C136" i="19"/>
  <c r="Q136" i="19"/>
  <c r="F136" i="19"/>
  <c r="H136" i="19"/>
  <c r="O136" i="19"/>
  <c r="D136" i="19"/>
  <c r="L136" i="19"/>
  <c r="N136" i="19"/>
  <c r="G136" i="19"/>
  <c r="K118" i="26"/>
  <c r="J118" i="26"/>
  <c r="I118" i="26"/>
  <c r="D118" i="26"/>
  <c r="H118" i="26"/>
  <c r="G118" i="26"/>
  <c r="E118" i="26"/>
  <c r="F118" i="26"/>
  <c r="L118" i="26"/>
  <c r="C118" i="26"/>
  <c r="H181" i="17"/>
  <c r="W181" i="17"/>
  <c r="I181" i="17"/>
  <c r="X181" i="17"/>
  <c r="L181" i="17"/>
  <c r="C181" i="17"/>
  <c r="U181" i="17"/>
  <c r="V181" i="17"/>
  <c r="D181" i="17"/>
  <c r="R181" i="17"/>
  <c r="J181" i="17"/>
  <c r="K181" i="17"/>
  <c r="T181" i="17"/>
  <c r="Q181" i="17"/>
  <c r="S181" i="17"/>
  <c r="F181" i="17"/>
  <c r="M181" i="17"/>
  <c r="B181" i="17"/>
  <c r="G181" i="17"/>
  <c r="N181" i="17"/>
  <c r="K106" i="18"/>
  <c r="Q106" i="18"/>
  <c r="D106" i="18"/>
  <c r="H106" i="18"/>
  <c r="N106" i="18"/>
  <c r="O106" i="18"/>
  <c r="R106" i="18"/>
  <c r="G106" i="18"/>
  <c r="B106" i="18"/>
  <c r="C106" i="18"/>
  <c r="J106" i="18"/>
  <c r="F106" i="18"/>
  <c r="I106" i="18"/>
  <c r="L106" i="18"/>
  <c r="M106" i="18"/>
  <c r="P106" i="18"/>
  <c r="E85" i="24"/>
  <c r="F85" i="24"/>
  <c r="C85" i="24"/>
  <c r="D85" i="24"/>
  <c r="G85" i="24"/>
  <c r="C106" i="26"/>
  <c r="H106" i="26"/>
  <c r="E106" i="26"/>
  <c r="L106" i="26"/>
  <c r="F106" i="26"/>
  <c r="G106" i="26"/>
  <c r="D106" i="26"/>
  <c r="K106" i="26"/>
  <c r="J106" i="26"/>
  <c r="I106" i="26"/>
  <c r="K18" i="17"/>
  <c r="N18" i="17"/>
  <c r="R18" i="17"/>
  <c r="B18" i="17"/>
  <c r="W18" i="17"/>
  <c r="C18" i="17"/>
  <c r="S18" i="17"/>
  <c r="J18" i="17"/>
  <c r="G18" i="17"/>
  <c r="I18" i="17"/>
  <c r="V18" i="17"/>
  <c r="D18" i="17"/>
  <c r="T18" i="17"/>
  <c r="L18" i="17"/>
  <c r="U18" i="17"/>
  <c r="H18" i="17"/>
  <c r="X18" i="17"/>
  <c r="Q18" i="17"/>
  <c r="M18" i="17"/>
  <c r="F18" i="17"/>
  <c r="G172" i="23"/>
  <c r="B172" i="23"/>
  <c r="D172" i="23"/>
  <c r="H172" i="23"/>
  <c r="F172" i="23"/>
  <c r="I172" i="23"/>
  <c r="C172" i="23"/>
  <c r="B164" i="19"/>
  <c r="J164" i="19"/>
  <c r="P164" i="19"/>
  <c r="G164" i="19"/>
  <c r="Q164" i="19"/>
  <c r="K164" i="19"/>
  <c r="C164" i="19"/>
  <c r="D164" i="19"/>
  <c r="R164" i="19"/>
  <c r="O164" i="19"/>
  <c r="L164" i="19"/>
  <c r="N164" i="19"/>
  <c r="M164" i="19"/>
  <c r="F164" i="19"/>
  <c r="H164" i="19"/>
  <c r="I164" i="19"/>
  <c r="B43" i="17"/>
  <c r="J43" i="17"/>
  <c r="N43" i="17"/>
  <c r="W43" i="17"/>
  <c r="T43" i="17"/>
  <c r="L43" i="17"/>
  <c r="Q43" i="17"/>
  <c r="G43" i="17"/>
  <c r="U43" i="17"/>
  <c r="I43" i="17"/>
  <c r="S43" i="17"/>
  <c r="R43" i="17"/>
  <c r="M43" i="17"/>
  <c r="K43" i="17"/>
  <c r="F43" i="17"/>
  <c r="V43" i="17"/>
  <c r="X43" i="17"/>
  <c r="C43" i="17"/>
  <c r="D43" i="17"/>
  <c r="H43" i="17"/>
  <c r="K98" i="19"/>
  <c r="Q98" i="19"/>
  <c r="D98" i="19"/>
  <c r="H98" i="19"/>
  <c r="R98" i="19"/>
  <c r="P98" i="19"/>
  <c r="B98" i="19"/>
  <c r="F98" i="19"/>
  <c r="L98" i="19"/>
  <c r="N98" i="19"/>
  <c r="G98" i="19"/>
  <c r="I98" i="19"/>
  <c r="O98" i="19"/>
  <c r="C98" i="19"/>
  <c r="M98" i="19"/>
  <c r="J98" i="19"/>
  <c r="G24" i="14"/>
  <c r="D24" i="14"/>
  <c r="H24" i="14"/>
  <c r="C24" i="14"/>
  <c r="E24" i="14"/>
  <c r="F24" i="14"/>
  <c r="H169" i="19"/>
  <c r="P169" i="19"/>
  <c r="L169" i="19"/>
  <c r="Q169" i="19"/>
  <c r="J169" i="19"/>
  <c r="B169" i="19"/>
  <c r="N169" i="19"/>
  <c r="F169" i="19"/>
  <c r="D169" i="19"/>
  <c r="M169" i="19"/>
  <c r="R169" i="19"/>
  <c r="C169" i="19"/>
  <c r="I169" i="19"/>
  <c r="O169" i="19"/>
  <c r="K169" i="19"/>
  <c r="G169" i="19"/>
  <c r="D103" i="21"/>
  <c r="G103" i="21"/>
  <c r="I103" i="21"/>
  <c r="K103" i="21"/>
  <c r="J103" i="21"/>
  <c r="F103" i="21"/>
  <c r="M103" i="21"/>
  <c r="L103" i="21"/>
  <c r="C103" i="21"/>
  <c r="N103" i="21"/>
  <c r="H103" i="21"/>
  <c r="B103" i="21"/>
  <c r="H54" i="20"/>
  <c r="J54" i="20"/>
  <c r="F54" i="20"/>
  <c r="I54" i="20"/>
  <c r="D54" i="20"/>
  <c r="C54" i="20"/>
  <c r="K54" i="20"/>
  <c r="G54" i="20"/>
  <c r="N54" i="20"/>
  <c r="M54" i="20"/>
  <c r="L54" i="20"/>
  <c r="B54" i="20"/>
  <c r="J149" i="21"/>
  <c r="N149" i="21"/>
  <c r="K149" i="21"/>
  <c r="F149" i="21"/>
  <c r="D149" i="21"/>
  <c r="I149" i="21"/>
  <c r="M149" i="21"/>
  <c r="G149" i="21"/>
  <c r="L149" i="21"/>
  <c r="B149" i="21"/>
  <c r="C149" i="21"/>
  <c r="H149" i="21"/>
  <c r="H163" i="21"/>
  <c r="N163" i="21"/>
  <c r="F163" i="21"/>
  <c r="D163" i="21"/>
  <c r="I163" i="21"/>
  <c r="C163" i="21"/>
  <c r="M163" i="21"/>
  <c r="G163" i="21"/>
  <c r="B163" i="21"/>
  <c r="L163" i="21"/>
  <c r="K163" i="21"/>
  <c r="J163" i="21"/>
  <c r="K116" i="21"/>
  <c r="C116" i="21"/>
  <c r="I116" i="21"/>
  <c r="F116" i="21"/>
  <c r="J116" i="21"/>
  <c r="N116" i="21"/>
  <c r="L116" i="21"/>
  <c r="G116" i="21"/>
  <c r="H116" i="21"/>
  <c r="M116" i="21"/>
  <c r="D116" i="21"/>
  <c r="B116" i="21"/>
  <c r="I103" i="22"/>
  <c r="C103" i="22"/>
  <c r="G103" i="22"/>
  <c r="H103" i="22"/>
  <c r="F103" i="22"/>
  <c r="D103" i="22"/>
  <c r="B103" i="22"/>
  <c r="N174" i="19"/>
  <c r="R174" i="19"/>
  <c r="H174" i="19"/>
  <c r="K174" i="19"/>
  <c r="Q174" i="19"/>
  <c r="J174" i="19"/>
  <c r="F174" i="19"/>
  <c r="D174" i="19"/>
  <c r="G174" i="19"/>
  <c r="C174" i="19"/>
  <c r="I174" i="19"/>
  <c r="M174" i="19"/>
  <c r="B174" i="19"/>
  <c r="P174" i="19"/>
  <c r="O174" i="19"/>
  <c r="L174" i="19"/>
  <c r="D127" i="32"/>
  <c r="B127" i="32"/>
  <c r="N127" i="32"/>
  <c r="G127" i="32"/>
  <c r="K127" i="32"/>
  <c r="C127" i="32"/>
  <c r="F127" i="32"/>
  <c r="L127" i="32"/>
  <c r="M127" i="32"/>
  <c r="R127" i="32"/>
  <c r="J127" i="32"/>
  <c r="P127" i="32"/>
  <c r="O127" i="32"/>
  <c r="H127" i="32"/>
  <c r="I127" i="32"/>
  <c r="Q127" i="32"/>
  <c r="G125" i="14"/>
  <c r="F125" i="14"/>
  <c r="D125" i="14"/>
  <c r="C125" i="14"/>
  <c r="H125" i="14"/>
  <c r="E125" i="14"/>
  <c r="L45" i="20"/>
  <c r="G45" i="20"/>
  <c r="J45" i="20"/>
  <c r="F45" i="20"/>
  <c r="I45" i="20"/>
  <c r="C45" i="20"/>
  <c r="B45" i="20"/>
  <c r="K45" i="20"/>
  <c r="D45" i="20"/>
  <c r="N45" i="20"/>
  <c r="H45" i="20"/>
  <c r="M45" i="20"/>
  <c r="I68" i="26"/>
  <c r="C68" i="26"/>
  <c r="J68" i="26"/>
  <c r="G68" i="26"/>
  <c r="L68" i="26"/>
  <c r="F68" i="26"/>
  <c r="K68" i="26"/>
  <c r="E68" i="26"/>
  <c r="D68" i="26"/>
  <c r="H68" i="26"/>
  <c r="I111" i="23"/>
  <c r="F111" i="23"/>
  <c r="C111" i="23"/>
  <c r="G111" i="23"/>
  <c r="B111" i="23"/>
  <c r="D111" i="23"/>
  <c r="H111" i="23"/>
  <c r="L171" i="17"/>
  <c r="Q171" i="17"/>
  <c r="K171" i="17"/>
  <c r="X171" i="17"/>
  <c r="I171" i="17"/>
  <c r="S171" i="17"/>
  <c r="C171" i="17"/>
  <c r="H171" i="17"/>
  <c r="N171" i="17"/>
  <c r="U171" i="17"/>
  <c r="W171" i="17"/>
  <c r="J171" i="17"/>
  <c r="T171" i="17"/>
  <c r="G171" i="17"/>
  <c r="B171" i="17"/>
  <c r="F171" i="17"/>
  <c r="D171" i="17"/>
  <c r="M171" i="17"/>
  <c r="R171" i="17"/>
  <c r="V171" i="17"/>
  <c r="C64" i="18"/>
  <c r="O64" i="18"/>
  <c r="B64" i="18"/>
  <c r="K64" i="18"/>
  <c r="G64" i="18"/>
  <c r="P64" i="18"/>
  <c r="N64" i="18"/>
  <c r="J64" i="18"/>
  <c r="F64" i="18"/>
  <c r="M64" i="18"/>
  <c r="R64" i="18"/>
  <c r="D64" i="18"/>
  <c r="H64" i="18"/>
  <c r="L64" i="18"/>
  <c r="Q64" i="18"/>
  <c r="I64" i="18"/>
  <c r="L134" i="21"/>
  <c r="G134" i="21"/>
  <c r="N134" i="21"/>
  <c r="B134" i="21"/>
  <c r="C134" i="21"/>
  <c r="K134" i="21"/>
  <c r="D134" i="21"/>
  <c r="F134" i="21"/>
  <c r="J134" i="21"/>
  <c r="I134" i="21"/>
  <c r="M134" i="21"/>
  <c r="H134" i="21"/>
  <c r="G152" i="22"/>
  <c r="H152" i="22"/>
  <c r="D152" i="22"/>
  <c r="F152" i="22"/>
  <c r="C152" i="22"/>
  <c r="B152" i="22"/>
  <c r="I152" i="22"/>
  <c r="H40" i="20"/>
  <c r="D40" i="20"/>
  <c r="F40" i="20"/>
  <c r="C40" i="20"/>
  <c r="N40" i="20"/>
  <c r="L40" i="20"/>
  <c r="I40" i="20"/>
  <c r="M40" i="20"/>
  <c r="B40" i="20"/>
  <c r="G40" i="20"/>
  <c r="J40" i="20"/>
  <c r="K40" i="20"/>
  <c r="D27" i="23"/>
  <c r="G27" i="23"/>
  <c r="I27" i="23"/>
  <c r="H27" i="23"/>
  <c r="C27" i="23"/>
  <c r="F27" i="23"/>
  <c r="B27" i="23"/>
  <c r="F135" i="21"/>
  <c r="C135" i="21"/>
  <c r="H135" i="21"/>
  <c r="J135" i="21"/>
  <c r="G135" i="21"/>
  <c r="B135" i="21"/>
  <c r="L135" i="21"/>
  <c r="N135" i="21"/>
  <c r="I135" i="21"/>
  <c r="D135" i="21"/>
  <c r="K135" i="21"/>
  <c r="M135" i="21"/>
  <c r="K108" i="21"/>
  <c r="M108" i="21"/>
  <c r="H108" i="21"/>
  <c r="B108" i="21"/>
  <c r="G108" i="21"/>
  <c r="J108" i="21"/>
  <c r="D108" i="21"/>
  <c r="F108" i="21"/>
  <c r="L108" i="21"/>
  <c r="N108" i="21"/>
  <c r="I108" i="21"/>
  <c r="C108" i="21"/>
  <c r="C127" i="23"/>
  <c r="D127" i="23"/>
  <c r="G127" i="23"/>
  <c r="I127" i="23"/>
  <c r="H127" i="23"/>
  <c r="F127" i="23"/>
  <c r="B127" i="23"/>
  <c r="F138" i="19"/>
  <c r="N138" i="19"/>
  <c r="D138" i="19"/>
  <c r="L138" i="19"/>
  <c r="J138" i="19"/>
  <c r="O138" i="19"/>
  <c r="C138" i="19"/>
  <c r="G138" i="19"/>
  <c r="K138" i="19"/>
  <c r="Q138" i="19"/>
  <c r="I138" i="19"/>
  <c r="M138" i="19"/>
  <c r="P138" i="19"/>
  <c r="H138" i="19"/>
  <c r="R138" i="19"/>
  <c r="B138" i="19"/>
  <c r="C65" i="24"/>
  <c r="G65" i="24"/>
  <c r="E65" i="24"/>
  <c r="D65" i="24"/>
  <c r="F65" i="24"/>
  <c r="I33" i="26"/>
  <c r="C33" i="26"/>
  <c r="K33" i="26"/>
  <c r="H33" i="26"/>
  <c r="G33" i="26"/>
  <c r="F33" i="26"/>
  <c r="J33" i="26"/>
  <c r="E33" i="26"/>
  <c r="D33" i="26"/>
  <c r="L33" i="26"/>
  <c r="Q47" i="17"/>
  <c r="W47" i="17"/>
  <c r="V47" i="17"/>
  <c r="R47" i="17"/>
  <c r="C47" i="17"/>
  <c r="G47" i="17"/>
  <c r="I47" i="17"/>
  <c r="H47" i="17"/>
  <c r="F47" i="17"/>
  <c r="U47" i="17"/>
  <c r="N47" i="17"/>
  <c r="S47" i="17"/>
  <c r="K47" i="17"/>
  <c r="L47" i="17"/>
  <c r="B47" i="17"/>
  <c r="X47" i="17"/>
  <c r="D47" i="17"/>
  <c r="T47" i="17"/>
  <c r="J47" i="17"/>
  <c r="M47" i="17"/>
  <c r="J176" i="17"/>
  <c r="S176" i="17"/>
  <c r="M176" i="17"/>
  <c r="V176" i="17"/>
  <c r="Q176" i="17"/>
  <c r="B176" i="17"/>
  <c r="T176" i="17"/>
  <c r="G176" i="17"/>
  <c r="R176" i="17"/>
  <c r="N176" i="17"/>
  <c r="X176" i="17"/>
  <c r="K176" i="17"/>
  <c r="C176" i="17"/>
  <c r="L176" i="17"/>
  <c r="F176" i="17"/>
  <c r="W176" i="17"/>
  <c r="U176" i="17"/>
  <c r="D176" i="17"/>
  <c r="I176" i="17"/>
  <c r="H176" i="17"/>
  <c r="G48" i="26"/>
  <c r="D48" i="26"/>
  <c r="J48" i="26"/>
  <c r="I48" i="26"/>
  <c r="K48" i="26"/>
  <c r="L48" i="26"/>
  <c r="H48" i="26"/>
  <c r="E48" i="26"/>
  <c r="C48" i="26"/>
  <c r="F48" i="26"/>
  <c r="D43" i="14"/>
  <c r="H43" i="14"/>
  <c r="G43" i="14"/>
  <c r="E43" i="14"/>
  <c r="C43" i="14"/>
  <c r="F43" i="14"/>
  <c r="G130" i="19"/>
  <c r="Q130" i="19"/>
  <c r="C130" i="19"/>
  <c r="O130" i="19"/>
  <c r="B130" i="19"/>
  <c r="K130" i="19"/>
  <c r="D130" i="19"/>
  <c r="R130" i="19"/>
  <c r="J130" i="19"/>
  <c r="I130" i="19"/>
  <c r="N130" i="19"/>
  <c r="F130" i="19"/>
  <c r="M130" i="19"/>
  <c r="L130" i="19"/>
  <c r="H130" i="19"/>
  <c r="P130" i="19"/>
  <c r="G77" i="18"/>
  <c r="F77" i="18"/>
  <c r="M77" i="18"/>
  <c r="L77" i="18"/>
  <c r="I77" i="18"/>
  <c r="K77" i="18"/>
  <c r="N77" i="18"/>
  <c r="O77" i="18"/>
  <c r="D77" i="18"/>
  <c r="B77" i="18"/>
  <c r="C77" i="18"/>
  <c r="J77" i="18"/>
  <c r="Q77" i="18"/>
  <c r="R77" i="18"/>
  <c r="H77" i="18"/>
  <c r="P77" i="18"/>
  <c r="M67" i="18"/>
  <c r="C67" i="18"/>
  <c r="K67" i="18"/>
  <c r="H67" i="18"/>
  <c r="B67" i="18"/>
  <c r="R67" i="18"/>
  <c r="F67" i="18"/>
  <c r="J67" i="18"/>
  <c r="L67" i="18"/>
  <c r="G67" i="18"/>
  <c r="Q67" i="18"/>
  <c r="I67" i="18"/>
  <c r="N67" i="18"/>
  <c r="P67" i="18"/>
  <c r="O67" i="18"/>
  <c r="D67" i="18"/>
  <c r="Q50" i="18"/>
  <c r="N50" i="18"/>
  <c r="K50" i="18"/>
  <c r="R50" i="18"/>
  <c r="I50" i="18"/>
  <c r="B50" i="18"/>
  <c r="M50" i="18"/>
  <c r="C50" i="18"/>
  <c r="L50" i="18"/>
  <c r="H50" i="18"/>
  <c r="D50" i="18"/>
  <c r="O50" i="18"/>
  <c r="F50" i="18"/>
  <c r="G50" i="18"/>
  <c r="P50" i="18"/>
  <c r="J50" i="18"/>
  <c r="R157" i="17"/>
  <c r="T157" i="17"/>
  <c r="M157" i="17"/>
  <c r="Q157" i="17"/>
  <c r="H157" i="17"/>
  <c r="K157" i="17"/>
  <c r="X157" i="17"/>
  <c r="J157" i="17"/>
  <c r="D157" i="17"/>
  <c r="V157" i="17"/>
  <c r="F157" i="17"/>
  <c r="S157" i="17"/>
  <c r="N157" i="17"/>
  <c r="G157" i="17"/>
  <c r="I157" i="17"/>
  <c r="L157" i="17"/>
  <c r="C157" i="17"/>
  <c r="W157" i="17"/>
  <c r="B157" i="17"/>
  <c r="U157" i="17"/>
  <c r="B25" i="22"/>
  <c r="I25" i="22"/>
  <c r="C25" i="22"/>
  <c r="D25" i="22"/>
  <c r="F25" i="22"/>
  <c r="H25" i="22"/>
  <c r="G25" i="22"/>
  <c r="Q122" i="32"/>
  <c r="L122" i="32"/>
  <c r="O122" i="32"/>
  <c r="J122" i="32"/>
  <c r="F122" i="32"/>
  <c r="H122" i="32"/>
  <c r="M122" i="32"/>
  <c r="R122" i="32"/>
  <c r="P122" i="32"/>
  <c r="N122" i="32"/>
  <c r="B122" i="32"/>
  <c r="I122" i="32"/>
  <c r="C122" i="32"/>
  <c r="D122" i="32"/>
  <c r="K122" i="32"/>
  <c r="G122" i="32"/>
  <c r="G168" i="23"/>
  <c r="D168" i="23"/>
  <c r="C168" i="23"/>
  <c r="F168" i="23"/>
  <c r="H168" i="23"/>
  <c r="B168" i="23"/>
  <c r="I168" i="23"/>
  <c r="O81" i="19"/>
  <c r="G81" i="19"/>
  <c r="H81" i="19"/>
  <c r="L81" i="19"/>
  <c r="I81" i="19"/>
  <c r="D81" i="19"/>
  <c r="P81" i="19"/>
  <c r="J81" i="19"/>
  <c r="C81" i="19"/>
  <c r="R81" i="19"/>
  <c r="F81" i="19"/>
  <c r="N81" i="19"/>
  <c r="K81" i="19"/>
  <c r="B81" i="19"/>
  <c r="M81" i="19"/>
  <c r="Q81" i="19"/>
  <c r="D135" i="24"/>
  <c r="G135" i="24"/>
  <c r="C135" i="24"/>
  <c r="E135" i="24"/>
  <c r="F135" i="24"/>
  <c r="D172" i="22"/>
  <c r="H172" i="22"/>
  <c r="I172" i="22"/>
  <c r="G172" i="22"/>
  <c r="C172" i="22"/>
  <c r="F172" i="22"/>
  <c r="B172" i="22"/>
  <c r="D111" i="24"/>
  <c r="G111" i="24"/>
  <c r="C111" i="24"/>
  <c r="E111" i="24"/>
  <c r="F111" i="24"/>
  <c r="F155" i="24"/>
  <c r="C155" i="24"/>
  <c r="E155" i="24"/>
  <c r="G155" i="24"/>
  <c r="D155" i="24"/>
  <c r="F159" i="24"/>
  <c r="E159" i="24"/>
  <c r="C159" i="24"/>
  <c r="D159" i="24"/>
  <c r="G159" i="24"/>
  <c r="Q147" i="19"/>
  <c r="I147" i="19"/>
  <c r="P147" i="19"/>
  <c r="L147" i="19"/>
  <c r="O147" i="19"/>
  <c r="D147" i="19"/>
  <c r="N147" i="19"/>
  <c r="M147" i="19"/>
  <c r="C147" i="19"/>
  <c r="H147" i="19"/>
  <c r="F147" i="19"/>
  <c r="B147" i="19"/>
  <c r="R147" i="19"/>
  <c r="K147" i="19"/>
  <c r="J147" i="19"/>
  <c r="G147" i="19"/>
  <c r="F119" i="24"/>
  <c r="E119" i="24"/>
  <c r="D119" i="24"/>
  <c r="C119" i="24"/>
  <c r="G119" i="24"/>
  <c r="B142" i="19"/>
  <c r="D142" i="19"/>
  <c r="K142" i="19"/>
  <c r="G142" i="19"/>
  <c r="M142" i="19"/>
  <c r="L142" i="19"/>
  <c r="J142" i="19"/>
  <c r="H142" i="19"/>
  <c r="Q142" i="19"/>
  <c r="R142" i="19"/>
  <c r="I142" i="19"/>
  <c r="P142" i="19"/>
  <c r="N142" i="19"/>
  <c r="C142" i="19"/>
  <c r="F142" i="19"/>
  <c r="O142" i="19"/>
  <c r="K27" i="26"/>
  <c r="H27" i="26"/>
  <c r="G27" i="26"/>
  <c r="L27" i="26"/>
  <c r="J27" i="26"/>
  <c r="F27" i="26"/>
  <c r="D27" i="26"/>
  <c r="E27" i="26"/>
  <c r="I27" i="26"/>
  <c r="C27" i="26"/>
  <c r="F40" i="24"/>
  <c r="E40" i="24"/>
  <c r="D40" i="24"/>
  <c r="C40" i="24"/>
  <c r="G40" i="24"/>
  <c r="G78" i="14"/>
  <c r="H78" i="14"/>
  <c r="D78" i="14"/>
  <c r="F78" i="14"/>
  <c r="C78" i="14"/>
  <c r="E78" i="14"/>
  <c r="B156" i="20"/>
  <c r="G156" i="20"/>
  <c r="D156" i="20"/>
  <c r="H156" i="20"/>
  <c r="C156" i="20"/>
  <c r="L156" i="20"/>
  <c r="N156" i="20"/>
  <c r="J156" i="20"/>
  <c r="F156" i="20"/>
  <c r="K156" i="20"/>
  <c r="M156" i="20"/>
  <c r="I156" i="20"/>
  <c r="C113" i="14"/>
  <c r="F113" i="14"/>
  <c r="G113" i="14"/>
  <c r="D113" i="14"/>
  <c r="H113" i="14"/>
  <c r="E113" i="14"/>
  <c r="H112" i="14"/>
  <c r="G112" i="14"/>
  <c r="E112" i="14"/>
  <c r="C112" i="14"/>
  <c r="D112" i="14"/>
  <c r="F112" i="14"/>
  <c r="J31" i="17"/>
  <c r="B31" i="17"/>
  <c r="M31" i="17"/>
  <c r="H31" i="17"/>
  <c r="W31" i="17"/>
  <c r="S31" i="17"/>
  <c r="T31" i="17"/>
  <c r="F31" i="17"/>
  <c r="D31" i="17"/>
  <c r="R31" i="17"/>
  <c r="Q31" i="17"/>
  <c r="N31" i="17"/>
  <c r="L31" i="17"/>
  <c r="K31" i="17"/>
  <c r="X31" i="17"/>
  <c r="V31" i="17"/>
  <c r="C31" i="17"/>
  <c r="U31" i="17"/>
  <c r="I31" i="17"/>
  <c r="G31" i="17"/>
  <c r="B39" i="21"/>
  <c r="F39" i="21"/>
  <c r="M39" i="21"/>
  <c r="I39" i="21"/>
  <c r="K39" i="21"/>
  <c r="L39" i="21"/>
  <c r="G39" i="21"/>
  <c r="J39" i="21"/>
  <c r="D39" i="21"/>
  <c r="N39" i="21"/>
  <c r="C39" i="21"/>
  <c r="H39" i="21"/>
  <c r="D177" i="21"/>
  <c r="F177" i="21"/>
  <c r="M177" i="21"/>
  <c r="B177" i="21"/>
  <c r="G177" i="21"/>
  <c r="C177" i="21"/>
  <c r="J177" i="21"/>
  <c r="K177" i="21"/>
  <c r="N177" i="21"/>
  <c r="I177" i="21"/>
  <c r="L177" i="21"/>
  <c r="H177" i="21"/>
  <c r="L89" i="26"/>
  <c r="F89" i="26"/>
  <c r="K89" i="26"/>
  <c r="E89" i="26"/>
  <c r="D89" i="26"/>
  <c r="G89" i="26"/>
  <c r="C89" i="26"/>
  <c r="I89" i="26"/>
  <c r="J89" i="26"/>
  <c r="H89" i="26"/>
  <c r="M106" i="21"/>
  <c r="I106" i="21"/>
  <c r="J106" i="21"/>
  <c r="H106" i="21"/>
  <c r="B106" i="21"/>
  <c r="D106" i="21"/>
  <c r="K106" i="21"/>
  <c r="N106" i="21"/>
  <c r="L106" i="21"/>
  <c r="F106" i="21"/>
  <c r="G106" i="21"/>
  <c r="C106" i="21"/>
  <c r="D29" i="26"/>
  <c r="E29" i="26"/>
  <c r="I29" i="26"/>
  <c r="H29" i="26"/>
  <c r="C29" i="26"/>
  <c r="L29" i="26"/>
  <c r="K29" i="26"/>
  <c r="J29" i="26"/>
  <c r="G29" i="26"/>
  <c r="F29" i="26"/>
  <c r="F159" i="17"/>
  <c r="M159" i="17"/>
  <c r="C159" i="17"/>
  <c r="D159" i="17"/>
  <c r="J159" i="17"/>
  <c r="G159" i="17"/>
  <c r="I159" i="17"/>
  <c r="K159" i="17"/>
  <c r="L159" i="17"/>
  <c r="S159" i="17"/>
  <c r="X159" i="17"/>
  <c r="R159" i="17"/>
  <c r="Q159" i="17"/>
  <c r="U159" i="17"/>
  <c r="V159" i="17"/>
  <c r="W159" i="17"/>
  <c r="N159" i="17"/>
  <c r="H159" i="17"/>
  <c r="B159" i="17"/>
  <c r="T159" i="17"/>
  <c r="I152" i="21"/>
  <c r="N152" i="21"/>
  <c r="D152" i="21"/>
  <c r="K152" i="21"/>
  <c r="L152" i="21"/>
  <c r="M152" i="21"/>
  <c r="H152" i="21"/>
  <c r="F152" i="21"/>
  <c r="J152" i="21"/>
  <c r="B152" i="21"/>
  <c r="G152" i="21"/>
  <c r="C152" i="21"/>
  <c r="I103" i="17"/>
  <c r="C103" i="17"/>
  <c r="S103" i="17"/>
  <c r="R103" i="17"/>
  <c r="N103" i="17"/>
  <c r="V103" i="17"/>
  <c r="J103" i="17"/>
  <c r="Q103" i="17"/>
  <c r="X103" i="17"/>
  <c r="W103" i="17"/>
  <c r="T103" i="17"/>
  <c r="K103" i="17"/>
  <c r="M103" i="17"/>
  <c r="H103" i="17"/>
  <c r="F103" i="17"/>
  <c r="B103" i="17"/>
  <c r="U103" i="17"/>
  <c r="D103" i="17"/>
  <c r="L103" i="17"/>
  <c r="G103" i="17"/>
  <c r="I139" i="20"/>
  <c r="M139" i="20"/>
  <c r="N139" i="20"/>
  <c r="C139" i="20"/>
  <c r="G139" i="20"/>
  <c r="L139" i="20"/>
  <c r="F139" i="20"/>
  <c r="D139" i="20"/>
  <c r="H139" i="20"/>
  <c r="J139" i="20"/>
  <c r="B139" i="20"/>
  <c r="K139" i="20"/>
  <c r="G40" i="14"/>
  <c r="H40" i="14"/>
  <c r="C40" i="14"/>
  <c r="E40" i="14"/>
  <c r="F40" i="14"/>
  <c r="D40" i="14"/>
  <c r="K169" i="20"/>
  <c r="L169" i="20"/>
  <c r="C169" i="20"/>
  <c r="H169" i="20"/>
  <c r="D169" i="20"/>
  <c r="I169" i="20"/>
  <c r="N169" i="20"/>
  <c r="M169" i="20"/>
  <c r="B169" i="20"/>
  <c r="G169" i="20"/>
  <c r="J169" i="20"/>
  <c r="F169" i="20"/>
  <c r="G115" i="21"/>
  <c r="H115" i="21"/>
  <c r="J115" i="21"/>
  <c r="N115" i="21"/>
  <c r="D115" i="21"/>
  <c r="B115" i="21"/>
  <c r="K115" i="21"/>
  <c r="M115" i="21"/>
  <c r="C115" i="21"/>
  <c r="I115" i="21"/>
  <c r="F115" i="21"/>
  <c r="L115" i="21"/>
  <c r="L33" i="19"/>
  <c r="J33" i="19"/>
  <c r="B33" i="19"/>
  <c r="N33" i="19"/>
  <c r="I33" i="19"/>
  <c r="M33" i="19"/>
  <c r="H33" i="19"/>
  <c r="P33" i="19"/>
  <c r="D33" i="19"/>
  <c r="O33" i="19"/>
  <c r="Q33" i="19"/>
  <c r="F33" i="19"/>
  <c r="K33" i="19"/>
  <c r="R33" i="19"/>
  <c r="G33" i="19"/>
  <c r="C33" i="19"/>
  <c r="F107" i="20"/>
  <c r="J107" i="20"/>
  <c r="C107" i="20"/>
  <c r="M107" i="20"/>
  <c r="N107" i="20"/>
  <c r="I107" i="20"/>
  <c r="B107" i="20"/>
  <c r="D107" i="20"/>
  <c r="L107" i="20"/>
  <c r="K107" i="20"/>
  <c r="H107" i="20"/>
  <c r="G107" i="20"/>
  <c r="L190" i="21"/>
  <c r="M190" i="21"/>
  <c r="K190" i="21"/>
  <c r="C190" i="21"/>
  <c r="D190" i="21"/>
  <c r="B190" i="21"/>
  <c r="F190" i="21"/>
  <c r="G190" i="21"/>
  <c r="N190" i="21"/>
  <c r="I190" i="21"/>
  <c r="H190" i="21"/>
  <c r="J190" i="21"/>
  <c r="E70" i="24"/>
  <c r="D70" i="24"/>
  <c r="G70" i="24"/>
  <c r="F70" i="24"/>
  <c r="C70" i="24"/>
  <c r="F108" i="14"/>
  <c r="H108" i="14"/>
  <c r="D108" i="14"/>
  <c r="G108" i="14"/>
  <c r="C108" i="14"/>
  <c r="E108" i="14"/>
  <c r="G92" i="23"/>
  <c r="F92" i="23"/>
  <c r="B92" i="23"/>
  <c r="C92" i="23"/>
  <c r="H92" i="23"/>
  <c r="I92" i="23"/>
  <c r="D92" i="23"/>
  <c r="C189" i="23"/>
  <c r="I189" i="23"/>
  <c r="B189" i="23"/>
  <c r="F189" i="23"/>
  <c r="D189" i="23"/>
  <c r="G189" i="23"/>
  <c r="H189" i="23"/>
  <c r="C166" i="20"/>
  <c r="N166" i="20"/>
  <c r="G166" i="20"/>
  <c r="K166" i="20"/>
  <c r="H166" i="20"/>
  <c r="L166" i="20"/>
  <c r="B166" i="20"/>
  <c r="M166" i="20"/>
  <c r="I166" i="20"/>
  <c r="D166" i="20"/>
  <c r="J166" i="20"/>
  <c r="F166" i="20"/>
  <c r="I23" i="21"/>
  <c r="H23" i="21"/>
  <c r="J23" i="21"/>
  <c r="D23" i="21"/>
  <c r="B23" i="21"/>
  <c r="K23" i="21"/>
  <c r="M23" i="21"/>
  <c r="G23" i="21"/>
  <c r="L23" i="21"/>
  <c r="N23" i="21"/>
  <c r="C23" i="21"/>
  <c r="F23" i="21"/>
  <c r="K61" i="21"/>
  <c r="G61" i="21"/>
  <c r="D61" i="21"/>
  <c r="F61" i="21"/>
  <c r="N61" i="21"/>
  <c r="J61" i="21"/>
  <c r="H61" i="21"/>
  <c r="C61" i="21"/>
  <c r="B61" i="21"/>
  <c r="L61" i="21"/>
  <c r="M61" i="21"/>
  <c r="I61" i="21"/>
  <c r="F129" i="14"/>
  <c r="C129" i="14"/>
  <c r="H129" i="14"/>
  <c r="D129" i="14"/>
  <c r="E129" i="14"/>
  <c r="G129" i="14"/>
  <c r="I81" i="17"/>
  <c r="R81" i="17"/>
  <c r="U81" i="17"/>
  <c r="F81" i="17"/>
  <c r="X81" i="17"/>
  <c r="J81" i="17"/>
  <c r="W81" i="17"/>
  <c r="S81" i="17"/>
  <c r="M81" i="17"/>
  <c r="C81" i="17"/>
  <c r="D81" i="17"/>
  <c r="B81" i="17"/>
  <c r="H81" i="17"/>
  <c r="K81" i="17"/>
  <c r="L81" i="17"/>
  <c r="G81" i="17"/>
  <c r="N81" i="17"/>
  <c r="Q81" i="17"/>
  <c r="V81" i="17"/>
  <c r="T81" i="17"/>
  <c r="G146" i="22"/>
  <c r="D146" i="22"/>
  <c r="B146" i="22"/>
  <c r="C146" i="22"/>
  <c r="F146" i="22"/>
  <c r="H146" i="22"/>
  <c r="I146" i="22"/>
  <c r="F50" i="24"/>
  <c r="E50" i="24"/>
  <c r="C50" i="24"/>
  <c r="D50" i="24"/>
  <c r="G50" i="24"/>
  <c r="I126" i="20"/>
  <c r="G126" i="20"/>
  <c r="J126" i="20"/>
  <c r="H126" i="20"/>
  <c r="N126" i="20"/>
  <c r="L126" i="20"/>
  <c r="F126" i="20"/>
  <c r="M126" i="20"/>
  <c r="C126" i="20"/>
  <c r="B126" i="20"/>
  <c r="K126" i="20"/>
  <c r="D126" i="20"/>
  <c r="C120" i="23"/>
  <c r="H120" i="23"/>
  <c r="F120" i="23"/>
  <c r="G120" i="23"/>
  <c r="D120" i="23"/>
  <c r="B120" i="23"/>
  <c r="I120" i="23"/>
  <c r="C114" i="26"/>
  <c r="E114" i="26"/>
  <c r="D114" i="26"/>
  <c r="L114" i="26"/>
  <c r="F114" i="26"/>
  <c r="K114" i="26"/>
  <c r="H114" i="26"/>
  <c r="I114" i="26"/>
  <c r="G114" i="26"/>
  <c r="J114" i="26"/>
  <c r="M191" i="21"/>
  <c r="C191" i="21"/>
  <c r="G191" i="21"/>
  <c r="I191" i="21"/>
  <c r="L191" i="21"/>
  <c r="B191" i="21"/>
  <c r="J191" i="21"/>
  <c r="D191" i="21"/>
  <c r="K191" i="21"/>
  <c r="N191" i="21"/>
  <c r="F191" i="21"/>
  <c r="H191" i="21"/>
  <c r="D71" i="24"/>
  <c r="G71" i="24"/>
  <c r="C71" i="24"/>
  <c r="E71" i="24"/>
  <c r="F71" i="24"/>
  <c r="I121" i="22"/>
  <c r="G121" i="22"/>
  <c r="D121" i="22"/>
  <c r="F121" i="22"/>
  <c r="C121" i="22"/>
  <c r="H121" i="22"/>
  <c r="B121" i="22"/>
  <c r="J119" i="32"/>
  <c r="Q119" i="32"/>
  <c r="I119" i="32"/>
  <c r="N119" i="32"/>
  <c r="P119" i="32"/>
  <c r="F119" i="32"/>
  <c r="L119" i="32"/>
  <c r="M119" i="32"/>
  <c r="G119" i="32"/>
  <c r="R119" i="32"/>
  <c r="C119" i="32"/>
  <c r="D119" i="32"/>
  <c r="B119" i="32"/>
  <c r="K119" i="32"/>
  <c r="O119" i="32"/>
  <c r="H119" i="32"/>
  <c r="U154" i="17"/>
  <c r="M154" i="17"/>
  <c r="X154" i="17"/>
  <c r="S154" i="17"/>
  <c r="J154" i="17"/>
  <c r="Q154" i="17"/>
  <c r="C154" i="17"/>
  <c r="N154" i="17"/>
  <c r="B154" i="17"/>
  <c r="T154" i="17"/>
  <c r="L154" i="17"/>
  <c r="H154" i="17"/>
  <c r="R154" i="17"/>
  <c r="K154" i="17"/>
  <c r="F154" i="17"/>
  <c r="W154" i="17"/>
  <c r="I154" i="17"/>
  <c r="G154" i="17"/>
  <c r="D154" i="17"/>
  <c r="V154" i="17"/>
  <c r="G136" i="20"/>
  <c r="C136" i="20"/>
  <c r="L136" i="20"/>
  <c r="I136" i="20"/>
  <c r="M136" i="20"/>
  <c r="N136" i="20"/>
  <c r="H136" i="20"/>
  <c r="J136" i="20"/>
  <c r="D136" i="20"/>
  <c r="B136" i="20"/>
  <c r="F136" i="20"/>
  <c r="K136" i="20"/>
  <c r="D141" i="18"/>
  <c r="B141" i="18"/>
  <c r="L141" i="18"/>
  <c r="C141" i="18"/>
  <c r="J141" i="18"/>
  <c r="G141" i="18"/>
  <c r="M141" i="18"/>
  <c r="N141" i="18"/>
  <c r="I141" i="18"/>
  <c r="R141" i="18"/>
  <c r="F141" i="18"/>
  <c r="O141" i="18"/>
  <c r="P141" i="18"/>
  <c r="Q141" i="18"/>
  <c r="K141" i="18"/>
  <c r="H141" i="18"/>
  <c r="D137" i="21"/>
  <c r="B137" i="21"/>
  <c r="I137" i="21"/>
  <c r="G137" i="21"/>
  <c r="C137" i="21"/>
  <c r="F137" i="21"/>
  <c r="K137" i="21"/>
  <c r="J137" i="21"/>
  <c r="H137" i="21"/>
  <c r="L137" i="21"/>
  <c r="N137" i="21"/>
  <c r="M137" i="21"/>
  <c r="D55" i="21"/>
  <c r="J55" i="21"/>
  <c r="C55" i="21"/>
  <c r="H55" i="21"/>
  <c r="K55" i="21"/>
  <c r="G55" i="21"/>
  <c r="B55" i="21"/>
  <c r="N55" i="21"/>
  <c r="I55" i="21"/>
  <c r="F55" i="21"/>
  <c r="L55" i="21"/>
  <c r="M55" i="21"/>
  <c r="D32" i="23"/>
  <c r="H32" i="23"/>
  <c r="C32" i="23"/>
  <c r="G32" i="23"/>
  <c r="F32" i="23"/>
  <c r="B32" i="23"/>
  <c r="I32" i="23"/>
  <c r="G114" i="24"/>
  <c r="D114" i="24"/>
  <c r="E114" i="24"/>
  <c r="F114" i="24"/>
  <c r="C114" i="24"/>
  <c r="B99" i="17"/>
  <c r="N99" i="17"/>
  <c r="I99" i="17"/>
  <c r="H99" i="17"/>
  <c r="R99" i="17"/>
  <c r="J99" i="17"/>
  <c r="K99" i="17"/>
  <c r="M99" i="17"/>
  <c r="D99" i="17"/>
  <c r="Q99" i="17"/>
  <c r="V99" i="17"/>
  <c r="U99" i="17"/>
  <c r="G99" i="17"/>
  <c r="S99" i="17"/>
  <c r="X99" i="17"/>
  <c r="T99" i="17"/>
  <c r="L99" i="17"/>
  <c r="C99" i="17"/>
  <c r="W99" i="17"/>
  <c r="F99" i="17"/>
  <c r="U59" i="17"/>
  <c r="T59" i="17"/>
  <c r="H59" i="17"/>
  <c r="B59" i="17"/>
  <c r="V59" i="17"/>
  <c r="C59" i="17"/>
  <c r="I59" i="17"/>
  <c r="X59" i="17"/>
  <c r="Q59" i="17"/>
  <c r="F59" i="17"/>
  <c r="W59" i="17"/>
  <c r="N59" i="17"/>
  <c r="J59" i="17"/>
  <c r="G59" i="17"/>
  <c r="D59" i="17"/>
  <c r="S59" i="17"/>
  <c r="L59" i="17"/>
  <c r="R59" i="17"/>
  <c r="K59" i="17"/>
  <c r="M59" i="17"/>
  <c r="C171" i="24"/>
  <c r="F171" i="24"/>
  <c r="E171" i="24"/>
  <c r="G171" i="24"/>
  <c r="D171" i="24"/>
  <c r="I122" i="23"/>
  <c r="G122" i="23"/>
  <c r="B122" i="23"/>
  <c r="H122" i="23"/>
  <c r="C122" i="23"/>
  <c r="D122" i="23"/>
  <c r="F122" i="23"/>
  <c r="E39" i="14"/>
  <c r="G39" i="14"/>
  <c r="C39" i="14"/>
  <c r="H39" i="14"/>
  <c r="D39" i="14"/>
  <c r="F39" i="14"/>
  <c r="I12" i="22"/>
  <c r="F12" i="22"/>
  <c r="C12" i="22"/>
  <c r="D12" i="22"/>
  <c r="H12" i="22"/>
  <c r="B12" i="22"/>
  <c r="G12" i="22"/>
  <c r="I47" i="26"/>
  <c r="E47" i="26"/>
  <c r="H47" i="26"/>
  <c r="J47" i="26"/>
  <c r="D47" i="26"/>
  <c r="C47" i="26"/>
  <c r="G47" i="26"/>
  <c r="L47" i="26"/>
  <c r="F47" i="26"/>
  <c r="K47" i="26"/>
  <c r="K106" i="19"/>
  <c r="H106" i="19"/>
  <c r="R106" i="19"/>
  <c r="G106" i="19"/>
  <c r="Q106" i="19"/>
  <c r="B106" i="19"/>
  <c r="C106" i="19"/>
  <c r="D106" i="19"/>
  <c r="F106" i="19"/>
  <c r="M106" i="19"/>
  <c r="L106" i="19"/>
  <c r="N106" i="19"/>
  <c r="P106" i="19"/>
  <c r="O106" i="19"/>
  <c r="I106" i="19"/>
  <c r="J106" i="19"/>
  <c r="G129" i="23"/>
  <c r="C129" i="23"/>
  <c r="H129" i="23"/>
  <c r="B129" i="23"/>
  <c r="I129" i="23"/>
  <c r="F129" i="23"/>
  <c r="D129" i="23"/>
  <c r="J169" i="21"/>
  <c r="N169" i="21"/>
  <c r="C169" i="21"/>
  <c r="H169" i="21"/>
  <c r="F169" i="21"/>
  <c r="D169" i="21"/>
  <c r="K169" i="21"/>
  <c r="L169" i="21"/>
  <c r="M169" i="21"/>
  <c r="B169" i="21"/>
  <c r="G169" i="21"/>
  <c r="I169" i="21"/>
  <c r="H89" i="22"/>
  <c r="C89" i="22"/>
  <c r="B89" i="22"/>
  <c r="D89" i="22"/>
  <c r="I89" i="22"/>
  <c r="F89" i="22"/>
  <c r="G89" i="22"/>
  <c r="C141" i="24"/>
  <c r="E141" i="24"/>
  <c r="G141" i="24"/>
  <c r="D141" i="24"/>
  <c r="F141" i="24"/>
  <c r="F138" i="26"/>
  <c r="H138" i="26"/>
  <c r="I138" i="26"/>
  <c r="K138" i="26"/>
  <c r="L138" i="26"/>
  <c r="C138" i="26"/>
  <c r="G138" i="26"/>
  <c r="J138" i="26"/>
  <c r="D138" i="26"/>
  <c r="E138" i="26"/>
  <c r="G141" i="19"/>
  <c r="B141" i="19"/>
  <c r="D141" i="19"/>
  <c r="Q141" i="19"/>
  <c r="C141" i="19"/>
  <c r="M141" i="19"/>
  <c r="H141" i="19"/>
  <c r="K141" i="19"/>
  <c r="F141" i="19"/>
  <c r="L141" i="19"/>
  <c r="I141" i="19"/>
  <c r="N141" i="19"/>
  <c r="P141" i="19"/>
  <c r="O141" i="19"/>
  <c r="R141" i="19"/>
  <c r="J141" i="19"/>
  <c r="C163" i="22"/>
  <c r="G163" i="22"/>
  <c r="D163" i="22"/>
  <c r="F163" i="22"/>
  <c r="B163" i="22"/>
  <c r="H163" i="22"/>
  <c r="I163" i="22"/>
  <c r="E38" i="24"/>
  <c r="C38" i="24"/>
  <c r="D38" i="24"/>
  <c r="G38" i="24"/>
  <c r="F38" i="24"/>
  <c r="E124" i="24"/>
  <c r="G124" i="24"/>
  <c r="D124" i="24"/>
  <c r="F124" i="24"/>
  <c r="C124" i="24"/>
  <c r="B144" i="21"/>
  <c r="D144" i="21"/>
  <c r="M144" i="21"/>
  <c r="H144" i="21"/>
  <c r="G144" i="21"/>
  <c r="I144" i="21"/>
  <c r="J144" i="21"/>
  <c r="F144" i="21"/>
  <c r="C144" i="21"/>
  <c r="N144" i="21"/>
  <c r="K144" i="21"/>
  <c r="L144" i="21"/>
  <c r="F163" i="14"/>
  <c r="E163" i="14"/>
  <c r="H163" i="14"/>
  <c r="G163" i="14"/>
  <c r="D163" i="14"/>
  <c r="C163" i="14"/>
  <c r="Q74" i="18"/>
  <c r="K74" i="18"/>
  <c r="L74" i="18"/>
  <c r="P74" i="18"/>
  <c r="H74" i="18"/>
  <c r="G74" i="18"/>
  <c r="R74" i="18"/>
  <c r="M74" i="18"/>
  <c r="C74" i="18"/>
  <c r="D74" i="18"/>
  <c r="F74" i="18"/>
  <c r="O74" i="18"/>
  <c r="B74" i="18"/>
  <c r="J74" i="18"/>
  <c r="I74" i="18"/>
  <c r="N74" i="18"/>
  <c r="U55" i="17"/>
  <c r="M55" i="17"/>
  <c r="X55" i="17"/>
  <c r="K55" i="17"/>
  <c r="C55" i="17"/>
  <c r="V55" i="17"/>
  <c r="H55" i="17"/>
  <c r="I55" i="17"/>
  <c r="S55" i="17"/>
  <c r="F55" i="17"/>
  <c r="Q55" i="17"/>
  <c r="G55" i="17"/>
  <c r="R55" i="17"/>
  <c r="D55" i="17"/>
  <c r="L55" i="17"/>
  <c r="W55" i="17"/>
  <c r="N55" i="17"/>
  <c r="J55" i="17"/>
  <c r="T55" i="17"/>
  <c r="B55" i="17"/>
  <c r="K50" i="21"/>
  <c r="I50" i="21"/>
  <c r="L50" i="21"/>
  <c r="C50" i="21"/>
  <c r="M50" i="21"/>
  <c r="B50" i="21"/>
  <c r="N50" i="21"/>
  <c r="G50" i="21"/>
  <c r="H50" i="21"/>
  <c r="J50" i="21"/>
  <c r="D50" i="21"/>
  <c r="F50" i="21"/>
  <c r="F78" i="32"/>
  <c r="J78" i="32"/>
  <c r="R78" i="32"/>
  <c r="N78" i="32"/>
  <c r="G78" i="32"/>
  <c r="B78" i="32"/>
  <c r="H78" i="32"/>
  <c r="L78" i="32"/>
  <c r="I78" i="32"/>
  <c r="O78" i="32"/>
  <c r="K78" i="32"/>
  <c r="Q78" i="32"/>
  <c r="D78" i="32"/>
  <c r="P78" i="32"/>
  <c r="C78" i="32"/>
  <c r="M78" i="32"/>
  <c r="L135" i="32"/>
  <c r="Q135" i="32"/>
  <c r="M135" i="32"/>
  <c r="B135" i="32"/>
  <c r="N135" i="32"/>
  <c r="O135" i="32"/>
  <c r="G135" i="32"/>
  <c r="K135" i="32"/>
  <c r="P135" i="32"/>
  <c r="D135" i="32"/>
  <c r="C135" i="32"/>
  <c r="I135" i="32"/>
  <c r="J135" i="32"/>
  <c r="R135" i="32"/>
  <c r="F135" i="32"/>
  <c r="H135" i="32"/>
  <c r="R80" i="18"/>
  <c r="L80" i="18"/>
  <c r="H80" i="18"/>
  <c r="D80" i="18"/>
  <c r="F80" i="18"/>
  <c r="P80" i="18"/>
  <c r="Q80" i="18"/>
  <c r="G80" i="18"/>
  <c r="B80" i="18"/>
  <c r="C80" i="18"/>
  <c r="K80" i="18"/>
  <c r="N80" i="18"/>
  <c r="J80" i="18"/>
  <c r="I80" i="18"/>
  <c r="M80" i="18"/>
  <c r="O80" i="18"/>
  <c r="M119" i="17"/>
  <c r="F119" i="17"/>
  <c r="S119" i="17"/>
  <c r="Q119" i="17"/>
  <c r="J119" i="17"/>
  <c r="H119" i="17"/>
  <c r="L119" i="17"/>
  <c r="X119" i="17"/>
  <c r="G119" i="17"/>
  <c r="K119" i="17"/>
  <c r="I119" i="17"/>
  <c r="D119" i="17"/>
  <c r="N119" i="17"/>
  <c r="R119" i="17"/>
  <c r="T119" i="17"/>
  <c r="B119" i="17"/>
  <c r="V119" i="17"/>
  <c r="W119" i="17"/>
  <c r="U119" i="17"/>
  <c r="C119" i="17"/>
  <c r="C39" i="24"/>
  <c r="F39" i="24"/>
  <c r="D39" i="24"/>
  <c r="E39" i="24"/>
  <c r="G39" i="24"/>
  <c r="C176" i="23"/>
  <c r="B176" i="23"/>
  <c r="D176" i="23"/>
  <c r="I176" i="23"/>
  <c r="F176" i="23"/>
  <c r="H176" i="23"/>
  <c r="G176" i="23"/>
  <c r="F15" i="24" l="1"/>
  <c r="F17" i="24"/>
  <c r="F13" i="24"/>
  <c r="H12" i="14"/>
  <c r="H14" i="14"/>
  <c r="F19" i="26"/>
  <c r="F15" i="26"/>
  <c r="F13" i="26"/>
  <c r="F17" i="26"/>
  <c r="F21" i="26"/>
  <c r="L19" i="26"/>
  <c r="L13" i="26"/>
  <c r="L15" i="26"/>
  <c r="L17" i="26"/>
  <c r="L21" i="26"/>
  <c r="J21" i="26"/>
  <c r="J19" i="26"/>
  <c r="J17" i="26"/>
  <c r="J15" i="26"/>
  <c r="J13" i="26"/>
  <c r="H17" i="26"/>
  <c r="H15" i="26"/>
  <c r="H21" i="26"/>
  <c r="H19" i="26"/>
  <c r="H13" i="26"/>
  <c r="D13" i="24"/>
  <c r="D17" i="24"/>
  <c r="D15" i="24"/>
  <c r="E12" i="14"/>
  <c r="E14" i="14"/>
  <c r="E13" i="26"/>
  <c r="E19" i="26"/>
  <c r="E17" i="26"/>
  <c r="E15" i="26"/>
  <c r="E21" i="26"/>
  <c r="D15" i="26"/>
  <c r="D21" i="26"/>
  <c r="D13" i="26"/>
  <c r="D19" i="26"/>
  <c r="D17" i="26"/>
  <c r="D12" i="14"/>
  <c r="D14" i="14"/>
  <c r="I21" i="26"/>
  <c r="I17" i="26"/>
  <c r="I13" i="26"/>
  <c r="I19" i="26"/>
  <c r="I15" i="26"/>
  <c r="G21" i="26"/>
  <c r="G17" i="26"/>
  <c r="G13" i="26"/>
  <c r="G19" i="26"/>
  <c r="G15" i="26"/>
  <c r="E15" i="24"/>
  <c r="E13" i="24"/>
  <c r="E17" i="24"/>
  <c r="G12" i="14"/>
  <c r="G14" i="14"/>
  <c r="F14" i="14"/>
  <c r="F12" i="14"/>
  <c r="K13" i="26"/>
  <c r="K17" i="26"/>
  <c r="K15" i="26"/>
  <c r="K19" i="26"/>
  <c r="K21" i="26"/>
  <c r="G13" i="24"/>
  <c r="G17" i="24"/>
  <c r="G15" i="24"/>
  <c r="H11" i="14" l="1"/>
  <c r="H13" i="14" s="1"/>
  <c r="F11" i="14"/>
  <c r="F13" i="14" s="1"/>
  <c r="G11" i="14"/>
  <c r="G13" i="14" s="1"/>
  <c r="F12" i="26"/>
  <c r="F14" i="26" s="1"/>
  <c r="E12" i="24"/>
  <c r="E18" i="24" s="1"/>
  <c r="E12" i="26"/>
  <c r="E14" i="26" s="1"/>
  <c r="I12" i="26"/>
  <c r="I16" i="26" s="1"/>
  <c r="E11" i="14"/>
  <c r="E15" i="14" s="1"/>
  <c r="K12" i="26"/>
  <c r="K18" i="26" s="1"/>
  <c r="J12" i="26"/>
  <c r="J18" i="26" s="1"/>
  <c r="L12" i="26"/>
  <c r="L20" i="26" s="1"/>
  <c r="F12" i="24"/>
  <c r="F16" i="24" s="1"/>
  <c r="G12" i="26"/>
  <c r="G18" i="26" s="1"/>
  <c r="D12" i="24"/>
  <c r="D14" i="24" s="1"/>
  <c r="D12" i="26"/>
  <c r="D16" i="26" s="1"/>
  <c r="G12" i="24"/>
  <c r="G16" i="24" s="1"/>
  <c r="D11" i="14"/>
  <c r="D15" i="14" s="1"/>
  <c r="H12" i="26"/>
  <c r="H18" i="26" s="1"/>
  <c r="L14" i="26" l="1"/>
  <c r="G15" i="14"/>
  <c r="H15" i="14"/>
  <c r="F18" i="26"/>
  <c r="F22" i="26"/>
  <c r="F15" i="14"/>
  <c r="G20" i="26"/>
  <c r="F14" i="24"/>
  <c r="G14" i="26"/>
  <c r="F20" i="26"/>
  <c r="F16" i="26"/>
  <c r="G16" i="26"/>
  <c r="E13" i="14"/>
  <c r="E14" i="24"/>
  <c r="F18" i="24"/>
  <c r="J20" i="26"/>
  <c r="G22" i="26"/>
  <c r="E18" i="26"/>
  <c r="D13" i="14"/>
  <c r="J14" i="26"/>
  <c r="E16" i="24"/>
  <c r="D22" i="26"/>
  <c r="H20" i="26"/>
  <c r="I22" i="26"/>
  <c r="H14" i="26"/>
  <c r="D14" i="26"/>
  <c r="K14" i="26"/>
  <c r="I14" i="26"/>
  <c r="D20" i="26"/>
  <c r="E20" i="26"/>
  <c r="K20" i="26"/>
  <c r="I20" i="26"/>
  <c r="H16" i="26"/>
  <c r="J16" i="26"/>
  <c r="K22" i="26"/>
  <c r="G18" i="24"/>
  <c r="D18" i="26"/>
  <c r="L16" i="26"/>
  <c r="D18" i="24"/>
  <c r="D16" i="24"/>
  <c r="L22" i="26"/>
  <c r="L18" i="26"/>
  <c r="E16" i="26"/>
  <c r="G14" i="24"/>
  <c r="E22" i="26"/>
  <c r="I18" i="26"/>
  <c r="H22" i="26"/>
  <c r="J22" i="26"/>
  <c r="K16" i="26"/>
</calcChain>
</file>

<file path=xl/sharedStrings.xml><?xml version="1.0" encoding="utf-8"?>
<sst xmlns="http://schemas.openxmlformats.org/spreadsheetml/2006/main" count="42516" uniqueCount="1400">
  <si>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</si>
  <si>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</si>
  <si>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</si>
  <si>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</si>
  <si>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</si>
  <si>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</si>
  <si>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</si>
  <si>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</si>
  <si>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</si>
  <si>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</si>
  <si>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</si>
  <si>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</si>
  <si>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</si>
  <si>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</si>
  <si>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</si>
  <si>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</si>
  <si>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</si>
  <si>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</si>
  <si>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</si>
  <si>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</si>
  <si>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</si>
  <si>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</si>
  <si>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</si>
  <si>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</si>
  <si>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</si>
  <si>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</si>
  <si>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</si>
  <si>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</si>
  <si>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</si>
  <si>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</si>
  <si>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</si>
  <si>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</si>
  <si>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</si>
  <si>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</si>
  <si>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</si>
  <si>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</si>
  <si>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</si>
  <si>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</si>
  <si>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</si>
  <si>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</si>
  <si>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</si>
  <si>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</si>
  <si>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</si>
  <si>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</si>
  <si>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</si>
  <si>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</si>
  <si>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</si>
  <si>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</si>
  <si>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</si>
  <si>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</si>
  <si>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</si>
  <si>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</si>
  <si>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</si>
  <si>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</si>
  <si>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</si>
  <si>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</si>
  <si>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</si>
  <si>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Chg 1 - Early discharge planning, if Mature or Exemplary please explain</t>
  </si>
  <si>
    <t>Chg 2 - Systems to monitor patient flow, if Mature or Exemplary please explain</t>
  </si>
  <si>
    <t>Chg 3 - Multi-disciplinary/multi-agency discharge teams, if Mature or Exemplary please explain</t>
  </si>
  <si>
    <t>Chg 4 - Home first/discharge to assess, if Mature or Exemplary please explain</t>
  </si>
  <si>
    <t>Chg 5 - Seven-day service, if Mature or Exemplary please explain</t>
  </si>
  <si>
    <t>Chg 6 - Trusted assessors, if Mature or Exemplary please explain</t>
  </si>
  <si>
    <t>Chg 7 - Focus on choice, if Mature or Exemplary please explain</t>
  </si>
  <si>
    <t>Chg 8 - Enhancing health in care homes, if Mature or Exemplary please explain</t>
  </si>
  <si>
    <t>UEC - Red Bag scheme, if Mature or Exemplary please explain</t>
  </si>
  <si>
    <t>Chg 1 - Early discharge planning Challenges</t>
  </si>
  <si>
    <t>Chg 2 - Systems to monitor patient flow Challenges</t>
  </si>
  <si>
    <t>Chg 3 - Multi-disciplinary/multi-agency discharge teams Challenges</t>
  </si>
  <si>
    <t>Chg 4 - Home first/discharge to assess Challenges</t>
  </si>
  <si>
    <t>Chg 5 - Seven-day service Challenges</t>
  </si>
  <si>
    <t>Chg 6 - Trusted assessors Challenges</t>
  </si>
  <si>
    <t>Chg 7 - Focus on choice Challenges</t>
  </si>
  <si>
    <t>Chg 8 - Enhancing health in care homes Challenges</t>
  </si>
  <si>
    <t>UEC - Red Bag Scheme Challenges</t>
  </si>
  <si>
    <t>Chg 1 - Early discharge planning Additional achievements</t>
  </si>
  <si>
    <t>Chg 2 - Systems to monitor patient flow Additional achievements</t>
  </si>
  <si>
    <t>Chg 3 - Multi-disciplinary/multi-agency discharge teams Additional achievements</t>
  </si>
  <si>
    <t>Chg 4 - Home first/discharge to assess Additional achievements</t>
  </si>
  <si>
    <t>Chg 5 - Seven-day service Additional achievements</t>
  </si>
  <si>
    <t>Chg 6 - Trusted assessors Additional achievements</t>
  </si>
  <si>
    <t>Chg 7 - Focus on choice Additional achievements</t>
  </si>
  <si>
    <t>Chg 8 - Enhancing health in care homes Additional achievements</t>
  </si>
  <si>
    <t>UEC - Red Bag Scheme Additional achievements</t>
  </si>
  <si>
    <t>Chg 1 - Early discharge planning Support needs</t>
  </si>
  <si>
    <t>Chg 2 - Systems to monitor patient flow Support needs</t>
  </si>
  <si>
    <t>Chg 3 - Multi-disciplinary/multi-agency discharge teams Support needs</t>
  </si>
  <si>
    <t>Chg 4 - Home first/discharge to assess Support needs</t>
  </si>
  <si>
    <t>Chg 5 - Seven-day service Support needs</t>
  </si>
  <si>
    <t>Chg 6 - Trusted assessors Support needs</t>
  </si>
  <si>
    <t>Chg 7 - Focus on choice Support needs</t>
  </si>
  <si>
    <t>Chg 8 - Enhancing health in care homes Support needs</t>
  </si>
  <si>
    <t>UEC - Red Bag Scheme Support needs</t>
  </si>
  <si>
    <t>Local progress for integration</t>
  </si>
  <si>
    <t>Integration success story</t>
  </si>
  <si>
    <t>C8</t>
  </si>
  <si>
    <t>C10</t>
  </si>
  <si>
    <t>C12</t>
  </si>
  <si>
    <t>C14</t>
  </si>
  <si>
    <t>C16</t>
  </si>
  <si>
    <t>C23</t>
  </si>
  <si>
    <t>C24</t>
  </si>
  <si>
    <t>C25</t>
  </si>
  <si>
    <t>C26</t>
  </si>
  <si>
    <t>C27</t>
  </si>
  <si>
    <t>C28</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</si>
  <si>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</si>
  <si>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</si>
  <si>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</si>
  <si>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</si>
  <si>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</si>
  <si>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</si>
  <si>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</si>
  <si>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</si>
  <si>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</si>
  <si>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</si>
  <si>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</si>
  <si>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</si>
  <si>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</si>
  <si>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</si>
  <si>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</si>
  <si>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</si>
  <si>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</si>
  <si>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</si>
  <si>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</si>
  <si>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</si>
  <si>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</si>
  <si>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</si>
  <si>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</si>
  <si>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</si>
  <si>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F15</t>
  </si>
  <si>
    <t>F16</t>
  </si>
  <si>
    <t>F17</t>
  </si>
  <si>
    <t>F18</t>
  </si>
  <si>
    <t>F19</t>
  </si>
  <si>
    <t>F23</t>
  </si>
  <si>
    <t>G15</t>
  </si>
  <si>
    <t>G16</t>
  </si>
  <si>
    <t>G17</t>
  </si>
  <si>
    <t>G18</t>
  </si>
  <si>
    <t>G19</t>
  </si>
  <si>
    <t>G23</t>
  </si>
  <si>
    <t>H12</t>
  </si>
  <si>
    <t>H13</t>
  </si>
  <si>
    <t>H14</t>
  </si>
  <si>
    <t>H15</t>
  </si>
  <si>
    <t>H16</t>
  </si>
  <si>
    <t>H17</t>
  </si>
  <si>
    <t>H18</t>
  </si>
  <si>
    <t>H19</t>
  </si>
  <si>
    <t>H23</t>
  </si>
  <si>
    <t>I12</t>
  </si>
  <si>
    <t>I13</t>
  </si>
  <si>
    <t>I14</t>
  </si>
  <si>
    <t>I15</t>
  </si>
  <si>
    <t>I16</t>
  </si>
  <si>
    <t>I17</t>
  </si>
  <si>
    <t>I18</t>
  </si>
  <si>
    <t>I19</t>
  </si>
  <si>
    <t>I23</t>
  </si>
  <si>
    <t>J12</t>
  </si>
  <si>
    <t>J13</t>
  </si>
  <si>
    <t>J14</t>
  </si>
  <si>
    <t>J15</t>
  </si>
  <si>
    <t>J16</t>
  </si>
  <si>
    <t>J17</t>
  </si>
  <si>
    <t>J18</t>
  </si>
  <si>
    <t>J19</t>
  </si>
  <si>
    <t>J23</t>
  </si>
  <si>
    <t>K12</t>
  </si>
  <si>
    <t>K13</t>
  </si>
  <si>
    <t>K14</t>
  </si>
  <si>
    <t>K15</t>
  </si>
  <si>
    <t>K16</t>
  </si>
  <si>
    <t>K17</t>
  </si>
  <si>
    <t>K18</t>
  </si>
  <si>
    <t>K19</t>
  </si>
  <si>
    <t>K23</t>
  </si>
  <si>
    <t>L12</t>
  </si>
  <si>
    <t>L13</t>
  </si>
  <si>
    <t>L14</t>
  </si>
  <si>
    <t>L15</t>
  </si>
  <si>
    <t>L16</t>
  </si>
  <si>
    <t>L17</t>
  </si>
  <si>
    <t>L18</t>
  </si>
  <si>
    <t>L19</t>
  </si>
  <si>
    <t>L23</t>
  </si>
  <si>
    <t>B8</t>
  </si>
  <si>
    <t>B12</t>
  </si>
  <si>
    <t>B4</t>
  </si>
  <si>
    <t>1. Cover</t>
  </si>
  <si>
    <t>2. National Conidtions &amp; s75</t>
  </si>
  <si>
    <t>3. Metrics</t>
  </si>
  <si>
    <t>4. HICM</t>
  </si>
  <si>
    <t>5. Narrative</t>
  </si>
  <si>
    <t>Code</t>
  </si>
  <si>
    <t>Data Sources</t>
  </si>
  <si>
    <t>Period Covered</t>
  </si>
  <si>
    <t>Source</t>
  </si>
  <si>
    <t>Better Care Fund Data Collection</t>
  </si>
  <si>
    <t>NHS England</t>
  </si>
  <si>
    <t>Annual Residential Admissions Return</t>
  </si>
  <si>
    <t>NHS Digital</t>
  </si>
  <si>
    <t>Annual Reablement Return</t>
  </si>
  <si>
    <t>Non-Elective Admissions - Secondary Uses Service (SUS)</t>
  </si>
  <si>
    <t>Better Care Fund : Data Collection and Performance Report</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</si>
  <si>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</si>
  <si>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</si>
  <si>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</si>
  <si>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</si>
  <si>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</si>
  <si>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</si>
  <si>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</si>
  <si>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</si>
  <si>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</si>
  <si>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</si>
  <si>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</si>
  <si>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</si>
  <si>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</si>
  <si>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</si>
  <si>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</si>
  <si>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</si>
  <si>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</si>
  <si>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</si>
  <si>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</si>
  <si>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</si>
  <si>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</si>
  <si>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</si>
  <si>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</si>
  <si>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</si>
  <si>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</si>
  <si>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</si>
  <si>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</si>
  <si>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</si>
  <si>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</si>
  <si>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</si>
  <si>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</si>
  <si>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</si>
  <si>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</si>
  <si>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</si>
  <si>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</si>
  <si>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</si>
  <si>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</si>
  <si>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</si>
  <si>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</si>
  <si>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</si>
  <si>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</si>
  <si>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</si>
  <si>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</si>
  <si>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</si>
  <si>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</si>
  <si>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</si>
  <si>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</si>
  <si>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</si>
  <si>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</si>
  <si>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</si>
  <si>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</si>
  <si>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</si>
  <si>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</si>
  <si>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</si>
  <si>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</si>
  <si>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</si>
  <si>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</si>
  <si>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</si>
  <si>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</si>
  <si>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</si>
  <si>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</si>
  <si>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</si>
  <si>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</si>
  <si>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</si>
  <si>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</si>
  <si>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</si>
  <si>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</si>
  <si>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</si>
  <si>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</si>
  <si>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</si>
  <si>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</si>
  <si>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</si>
  <si>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</si>
  <si>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</si>
  <si>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</si>
  <si>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</si>
  <si>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</si>
  <si>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</si>
  <si>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</si>
  <si>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</si>
  <si>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</si>
  <si>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</si>
  <si>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</si>
  <si>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</si>
  <si>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</si>
  <si>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</si>
  <si>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</si>
  <si>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</si>
  <si>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</si>
  <si>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</si>
  <si>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</si>
  <si>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</si>
  <si>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</si>
  <si>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</si>
  <si>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</si>
  <si>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</si>
  <si>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</si>
  <si>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</si>
  <si>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</si>
  <si>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</si>
  <si>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</si>
  <si>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</si>
  <si>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</si>
  <si>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</si>
  <si>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</si>
  <si>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</si>
  <si>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</si>
  <si>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</si>
  <si>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</si>
  <si>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</si>
  <si>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</si>
  <si>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</si>
  <si>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</si>
  <si>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</si>
  <si>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</si>
  <si>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</si>
  <si>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</si>
  <si>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</si>
  <si>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</si>
  <si>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</si>
  <si>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</si>
  <si>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</si>
  <si>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</si>
  <si>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</si>
  <si>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</si>
  <si>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</si>
  <si>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</si>
  <si>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</si>
  <si>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</si>
  <si>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</si>
  <si>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</si>
  <si>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</si>
  <si>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</si>
  <si>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</si>
  <si>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</si>
  <si>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</si>
  <si>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</si>
  <si>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</si>
  <si>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</si>
  <si>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</si>
  <si>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</si>
  <si>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</si>
  <si>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</si>
  <si>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</si>
  <si>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</si>
  <si>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</si>
  <si>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</si>
  <si>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</si>
  <si>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</si>
  <si>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</si>
  <si>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</si>
  <si>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</si>
  <si>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</si>
  <si>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</si>
  <si>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</si>
  <si>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</si>
  <si>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</si>
  <si>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</si>
  <si>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</si>
  <si>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</si>
  <si>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</si>
  <si>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</si>
  <si>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</si>
  <si>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</si>
  <si>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</si>
  <si>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</si>
  <si>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</si>
  <si>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</si>
  <si>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</si>
  <si>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</si>
  <si>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</si>
  <si>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</si>
  <si>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</si>
  <si>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</si>
  <si>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</si>
  <si>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</si>
  <si>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</si>
  <si>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</si>
  <si>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</si>
  <si>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</si>
  <si>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</si>
  <si>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</si>
  <si>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</si>
  <si>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</si>
  <si>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</si>
  <si>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</si>
  <si>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</si>
  <si>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</si>
  <si>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</si>
  <si>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</si>
  <si>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</si>
  <si>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</si>
  <si>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</si>
  <si>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</si>
  <si>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</si>
  <si>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</si>
  <si>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</si>
  <si>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</si>
  <si>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</si>
  <si>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</si>
  <si>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</si>
  <si>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</si>
  <si>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</si>
  <si>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</si>
  <si>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</si>
  <si>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</si>
  <si>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</si>
  <si>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</si>
  <si>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</si>
  <si>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</si>
  <si>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</si>
  <si>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</si>
  <si>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</si>
  <si>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</si>
  <si>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</si>
  <si>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</si>
  <si>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</si>
  <si>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</si>
  <si>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</si>
  <si>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</si>
  <si>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</si>
  <si>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</si>
  <si>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</si>
  <si>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</si>
  <si>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</si>
  <si>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</si>
  <si>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</si>
  <si>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</si>
  <si>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</si>
  <si>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</si>
  <si>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</si>
  <si>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</si>
  <si>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</si>
  <si>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</si>
  <si>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</si>
  <si>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</si>
  <si>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</si>
  <si>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</si>
  <si>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</si>
  <si>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</si>
  <si>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</si>
  <si>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</si>
  <si>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</si>
  <si>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</si>
  <si>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</si>
  <si>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</si>
  <si>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</si>
  <si>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</si>
  <si>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</si>
  <si>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</si>
  <si>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</si>
  <si>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</si>
  <si>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</si>
  <si>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</si>
  <si>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</si>
  <si>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</si>
  <si>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</si>
  <si>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</si>
  <si>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</si>
  <si>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</si>
  <si>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</si>
  <si>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</si>
  <si>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</si>
  <si>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</si>
  <si>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</si>
  <si>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</si>
  <si>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</si>
  <si>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</si>
  <si>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</si>
  <si>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</si>
  <si>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</si>
  <si>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</si>
  <si>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</si>
  <si>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</si>
  <si>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</si>
  <si>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</si>
  <si>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</si>
  <si>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</si>
  <si>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</si>
  <si>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</si>
  <si>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</si>
  <si>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</si>
  <si>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</si>
  <si>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</si>
  <si>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</si>
  <si>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</si>
  <si>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</si>
  <si>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</si>
  <si>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</si>
  <si>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</si>
  <si>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</si>
  <si>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</si>
  <si>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</si>
  <si>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</si>
  <si>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</si>
  <si>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</si>
  <si>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</si>
  <si>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</si>
  <si>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</si>
  <si>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</si>
  <si>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</si>
  <si>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</si>
  <si>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</si>
  <si>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</si>
  <si>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</si>
  <si>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</si>
  <si>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</si>
  <si>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</si>
  <si>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</si>
  <si>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</si>
  <si>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</si>
  <si>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</si>
  <si>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</si>
  <si>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</si>
  <si>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</si>
  <si>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</si>
  <si>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</si>
  <si>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</si>
  <si>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</si>
  <si>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</si>
  <si>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</si>
  <si>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</si>
  <si>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</si>
  <si>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</si>
  <si>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</si>
  <si>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</si>
  <si>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</si>
  <si>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</si>
  <si>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</si>
  <si>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</si>
  <si>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</si>
  <si>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</si>
  <si>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</si>
  <si>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</si>
  <si>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</si>
  <si>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</si>
  <si>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</si>
  <si>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</si>
  <si>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</si>
  <si>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</si>
  <si>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</si>
  <si>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</si>
  <si>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</si>
  <si>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</si>
  <si>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</si>
  <si>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</si>
  <si>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</si>
  <si>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</si>
  <si>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</si>
  <si>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</si>
  <si>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</si>
  <si>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</si>
  <si>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</si>
  <si>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</si>
  <si>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</si>
  <si>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</si>
  <si>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</si>
  <si>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</si>
  <si>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</si>
  <si>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</si>
  <si>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</si>
  <si>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</si>
  <si>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</si>
  <si>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</si>
  <si>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</si>
  <si>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</si>
  <si>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</si>
  <si>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</si>
  <si>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</si>
  <si>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</si>
  <si>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</si>
  <si>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</si>
  <si>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</si>
  <si>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</si>
  <si>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</si>
  <si>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</si>
  <si>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</si>
  <si>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</si>
  <si>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</si>
  <si>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</si>
  <si>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</si>
  <si>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</si>
  <si>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</si>
  <si>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</si>
  <si>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</si>
  <si>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</si>
  <si>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</si>
  <si>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</si>
  <si>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</si>
  <si>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</si>
  <si>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</si>
  <si>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</si>
  <si>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</si>
  <si>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</si>
  <si>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</si>
  <si>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</si>
  <si>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</si>
  <si>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</si>
  <si>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</si>
  <si>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</si>
  <si>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</si>
  <si>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</si>
  <si>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</si>
  <si>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</si>
  <si>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</si>
  <si>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</si>
  <si>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</si>
  <si>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</si>
  <si>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</si>
  <si>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</si>
  <si>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</si>
  <si>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</si>
  <si>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</si>
  <si>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</si>
  <si>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</si>
  <si>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</si>
  <si>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</si>
  <si>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</si>
  <si>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</si>
  <si>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</si>
  <si>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</si>
  <si>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</si>
  <si>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</si>
  <si>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</si>
  <si>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</si>
  <si>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</si>
  <si>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</si>
  <si>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</si>
  <si>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</si>
  <si>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</si>
  <si>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</si>
  <si>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</si>
  <si>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</si>
  <si>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</si>
  <si>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</si>
  <si>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</si>
  <si>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</si>
  <si>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</si>
  <si>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</si>
  <si>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</si>
  <si>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</si>
  <si>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</si>
  <si>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</si>
  <si>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</si>
  <si>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</si>
  <si>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</si>
  <si>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</si>
  <si>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</si>
  <si>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</si>
  <si>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</si>
  <si>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</si>
  <si>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</si>
  <si>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</si>
  <si>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</si>
  <si>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</si>
  <si>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</si>
  <si>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</si>
  <si>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</si>
  <si>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</si>
  <si>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</si>
  <si>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</si>
  <si>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</si>
  <si>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</si>
  <si>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</si>
  <si>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</si>
  <si>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</si>
  <si>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</si>
  <si>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</si>
  <si>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</si>
  <si>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</si>
  <si>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</si>
  <si>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</si>
  <si>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</si>
  <si>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</si>
  <si>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</si>
  <si>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</si>
  <si>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</si>
  <si>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</si>
  <si>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</si>
  <si>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</si>
  <si>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</si>
  <si>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</si>
  <si>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</si>
  <si>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</si>
  <si>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</si>
  <si>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</si>
  <si>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</si>
  <si>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</si>
  <si>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</si>
  <si>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</si>
  <si>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</si>
  <si>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</si>
  <si>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</si>
  <si>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</si>
  <si>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</si>
  <si>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</si>
  <si>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</si>
  <si>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</si>
  <si>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</si>
  <si>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</si>
  <si>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NHS North Derbyshire CCG</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</si>
  <si>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</si>
  <si>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</si>
  <si>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</si>
  <si>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</si>
  <si>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</si>
  <si>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</si>
  <si>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</si>
  <si>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</si>
  <si>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</si>
  <si>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</si>
  <si>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</si>
  <si>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</si>
  <si>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</si>
  <si>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</si>
  <si>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</si>
  <si>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</si>
  <si>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</si>
  <si>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</si>
  <si>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</si>
  <si>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</si>
  <si>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</si>
  <si>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</si>
  <si>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</si>
  <si>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</si>
  <si>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</si>
  <si>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</si>
  <si>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</si>
  <si>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</si>
  <si>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</si>
  <si>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</si>
  <si>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</si>
  <si>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</si>
  <si>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</si>
  <si>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</si>
  <si>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</si>
  <si>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</si>
  <si>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</si>
  <si>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</si>
  <si>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</si>
  <si>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</si>
  <si>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</si>
  <si>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</si>
  <si>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</si>
  <si>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</si>
  <si>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</si>
  <si>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</si>
  <si>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</si>
  <si>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</si>
  <si>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</si>
  <si>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</si>
  <si>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</si>
  <si>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</si>
  <si>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</si>
  <si>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</si>
  <si>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</si>
  <si>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</si>
  <si>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</si>
  <si>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</si>
  <si>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</si>
  <si>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</si>
  <si>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</si>
  <si>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</si>
  <si>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</si>
  <si>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</si>
  <si>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</si>
  <si>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</si>
  <si>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</si>
  <si>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</si>
  <si>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</si>
  <si>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</si>
  <si>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</si>
  <si>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</si>
  <si>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</si>
  <si>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</si>
  <si>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</si>
  <si>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</si>
  <si>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</si>
  <si>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</si>
  <si>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</si>
  <si>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</si>
  <si>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</si>
  <si>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</si>
  <si>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</si>
  <si>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</si>
  <si>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</si>
  <si>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</si>
  <si>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</si>
  <si>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</si>
  <si>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</si>
  <si>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</si>
  <si>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</si>
  <si>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</si>
  <si>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</si>
  <si>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</si>
  <si>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</si>
  <si>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</si>
  <si>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</si>
  <si>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</si>
  <si>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</si>
  <si>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</si>
  <si>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</si>
  <si>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</si>
  <si>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</si>
  <si>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</si>
  <si>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</si>
  <si>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</si>
  <si>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</si>
  <si>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</si>
  <si>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</si>
  <si>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</si>
  <si>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</si>
  <si>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</si>
  <si>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</si>
  <si>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</si>
  <si>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</si>
  <si>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</si>
  <si>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</si>
  <si>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</si>
  <si>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</si>
  <si>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</si>
  <si>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</si>
  <si>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</si>
  <si>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</si>
  <si>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</si>
  <si>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</si>
  <si>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</si>
  <si>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</si>
  <si>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</si>
  <si>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</si>
  <si>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</si>
  <si>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</si>
  <si>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</si>
  <si>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</si>
  <si>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</si>
  <si>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</si>
  <si>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</si>
  <si>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</si>
  <si>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</si>
  <si>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</si>
  <si>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</si>
  <si>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</si>
  <si>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</si>
  <si>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</si>
  <si>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</si>
  <si>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</si>
  <si>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</si>
  <si>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</si>
  <si>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</si>
  <si>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</si>
  <si>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</si>
  <si>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</si>
  <si>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</si>
  <si>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</si>
  <si>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</si>
  <si>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</si>
  <si>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</si>
  <si>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</si>
  <si>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</si>
  <si>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</si>
  <si>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</si>
  <si>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</si>
  <si>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</si>
  <si>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</si>
  <si>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</si>
  <si>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</si>
  <si>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</si>
  <si>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</si>
  <si>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</si>
  <si>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</si>
  <si>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</si>
  <si>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</si>
  <si>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</si>
  <si>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</si>
  <si>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</si>
  <si>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</si>
  <si>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</si>
  <si>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</si>
  <si>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</si>
  <si>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</si>
  <si>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</si>
  <si>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</si>
  <si>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</si>
  <si>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</si>
  <si>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</si>
  <si>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</si>
  <si>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</si>
  <si>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Numerator</t>
  </si>
  <si>
    <t>Population 65+</t>
  </si>
  <si>
    <t>Rate</t>
  </si>
  <si>
    <t>Denominator</t>
  </si>
  <si>
    <t>National Conditions</t>
  </si>
  <si>
    <t>Have the funds been pooled via a s.75 pooled budget? Commentary if no</t>
  </si>
  <si>
    <t>Metrics</t>
  </si>
  <si>
    <t>NEA Achievements</t>
  </si>
  <si>
    <t>Res Admissions Achievements</t>
  </si>
  <si>
    <t>Reablement Achievements</t>
  </si>
  <si>
    <t>DToC Achievements</t>
  </si>
  <si>
    <t>NEA Support Needs</t>
  </si>
  <si>
    <t>Res Admissions Support Needs</t>
  </si>
  <si>
    <t>Reablement Support Needs</t>
  </si>
  <si>
    <t>DToC Support Needs</t>
  </si>
  <si>
    <t>High Impact Change Model</t>
  </si>
  <si>
    <t>Narrative</t>
  </si>
  <si>
    <t>CCG to Health and Well-Being Board Mapping for 2018/19</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</si>
  <si>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</si>
  <si>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</si>
  <si>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</si>
  <si>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</si>
  <si>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</si>
  <si>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</si>
  <si>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</si>
  <si>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</si>
  <si>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</si>
  <si>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</si>
  <si>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</si>
  <si>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</si>
  <si>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</si>
  <si>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</si>
  <si>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</si>
  <si>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</si>
  <si>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</si>
  <si>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</si>
  <si>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</si>
  <si>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</si>
  <si>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</si>
  <si>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</si>
  <si>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</si>
  <si>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</si>
  <si>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</si>
  <si>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</si>
  <si>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</si>
  <si>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</si>
  <si>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</si>
  <si>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</si>
  <si>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</si>
  <si>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</si>
  <si>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</si>
  <si>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</si>
  <si>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</si>
  <si>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</si>
  <si>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</si>
  <si>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</si>
  <si>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</si>
  <si>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</si>
  <si>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</si>
  <si>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</si>
  <si>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</si>
  <si>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03X</t>
  </si>
  <si>
    <t>NHS Erewash CCG</t>
  </si>
  <si>
    <t>03Y</t>
  </si>
  <si>
    <t>NHS Hardwick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</si>
  <si>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</si>
  <si>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</si>
  <si>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</si>
  <si>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</si>
  <si>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</si>
  <si>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</si>
  <si>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</si>
  <si>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</si>
  <si>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</si>
  <si>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</si>
  <si>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</si>
  <si>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</si>
  <si>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</si>
  <si>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</si>
  <si>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</si>
  <si>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</si>
  <si>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</si>
  <si>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</si>
  <si>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</si>
  <si>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</si>
  <si>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</si>
  <si>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</si>
  <si>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</si>
  <si>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</si>
  <si>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</si>
  <si>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</si>
  <si>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</si>
  <si>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</si>
  <si>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</si>
  <si>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</si>
  <si>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</si>
  <si>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</si>
  <si>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</si>
  <si>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</si>
  <si>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</si>
  <si>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</si>
  <si>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</si>
  <si>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</si>
  <si>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</si>
  <si>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</si>
  <si>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</si>
  <si>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</si>
  <si>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</si>
  <si>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</si>
  <si>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</si>
  <si>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</si>
  <si>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</si>
  <si>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</si>
  <si>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</si>
  <si>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</si>
  <si>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</si>
  <si>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</si>
  <si>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</si>
  <si>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</si>
  <si>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</si>
  <si>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</si>
  <si>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National Conditions &amp; s75</t>
  </si>
  <si>
    <t>Select Health and Wellbeing Board:</t>
  </si>
  <si>
    <t>HWB, Commissioning Region, Local Government Region and NHS England Local Office Summary</t>
  </si>
  <si>
    <t>Name</t>
  </si>
  <si>
    <t>Total Count</t>
  </si>
  <si>
    <t>Yes</t>
  </si>
  <si>
    <t>Yes %</t>
  </si>
  <si>
    <t>No</t>
  </si>
  <si>
    <t>No %</t>
  </si>
  <si>
    <t>-</t>
  </si>
  <si>
    <t>National Conditions and s75 Budget:</t>
  </si>
  <si>
    <t>Nat Conditions &amp; s75</t>
  </si>
  <si>
    <t>Dashboard and Trends:</t>
  </si>
  <si>
    <t>Region</t>
  </si>
  <si>
    <t>GOR</t>
  </si>
  <si>
    <t>LO</t>
  </si>
  <si>
    <t>NEA Actual Rate (per 100,000 population)</t>
  </si>
  <si>
    <t>DTOC Baseline Rate (per 100,000 population 18+)</t>
  </si>
  <si>
    <t>DTOC Actual Rate (per 100,000 population 18+)</t>
  </si>
  <si>
    <t>Trend</t>
  </si>
  <si>
    <t>Sparkline</t>
  </si>
  <si>
    <t>Non-Elective Admissions Performance</t>
  </si>
  <si>
    <t>Non-Elective Admissions Rate Performance</t>
  </si>
  <si>
    <t>Delayed Transfers of Care Performance</t>
  </si>
  <si>
    <t>Delayed Transfers of Care Rate Performance</t>
  </si>
  <si>
    <t>Residential Admissions Rate Performance</t>
  </si>
  <si>
    <t>2016 / 17</t>
  </si>
  <si>
    <t>Reablement Performance</t>
  </si>
  <si>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</si>
  <si>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</si>
  <si>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</si>
  <si>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</si>
  <si>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</si>
  <si>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</si>
  <si>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</si>
  <si>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</si>
  <si>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</si>
  <si>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</si>
  <si>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</si>
  <si>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</si>
  <si>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</si>
  <si>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</si>
  <si>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</si>
  <si>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</si>
  <si>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</si>
  <si>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</si>
  <si>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</si>
  <si>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</si>
  <si>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Not yet established</t>
  </si>
  <si>
    <t>Not yet established %</t>
  </si>
  <si>
    <t>Plans in place</t>
  </si>
  <si>
    <t>Plans in place %</t>
  </si>
  <si>
    <t>Established</t>
  </si>
  <si>
    <t>Established %</t>
  </si>
  <si>
    <t>Mature</t>
  </si>
  <si>
    <t>Mature %</t>
  </si>
  <si>
    <t>Exemplary</t>
  </si>
  <si>
    <t>Exemplary %</t>
  </si>
  <si>
    <t>Commentary</t>
  </si>
  <si>
    <t>NEAs Performance:</t>
  </si>
  <si>
    <t>DTOC Performance:</t>
  </si>
  <si>
    <t>High Impact Change Model:</t>
  </si>
  <si>
    <t>CCG - HWB Mapping</t>
  </si>
  <si>
    <t>Res and Reablement:</t>
  </si>
  <si>
    <t>Metrics Self Assesment:</t>
  </si>
  <si>
    <t>Non-Elective Admissions performance rate</t>
  </si>
  <si>
    <t>Delayed Transfers of Care (monthly) performance rate</t>
  </si>
  <si>
    <t>All metrics self assesment by HWBs</t>
  </si>
  <si>
    <t>High Impact Change Model self assesment by HWBs</t>
  </si>
  <si>
    <t>NEA Performance</t>
  </si>
  <si>
    <t>NEA Performance (Rate)</t>
  </si>
  <si>
    <t>DTOC Performance</t>
  </si>
  <si>
    <t>DTOC Performance (Rate)</t>
  </si>
  <si>
    <t>Res Adms Performance</t>
  </si>
  <si>
    <t>HICM</t>
  </si>
  <si>
    <t>2018-19 CCG &lt;-&gt; HWB Mapping</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</si>
  <si>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</si>
  <si>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</si>
  <si>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</si>
  <si>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</si>
  <si>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</si>
  <si>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</si>
  <si>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Produced by NHS England using data from National Health Applications and Infrastructure Services (NHAIS) as supplied by NHS Digital</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</si>
  <si>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</si>
  <si>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</si>
  <si>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</si>
  <si>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</si>
  <si>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</si>
  <si>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</si>
  <si>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</si>
  <si>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</si>
  <si>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</si>
  <si>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</si>
  <si>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</si>
  <si>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</si>
  <si>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</si>
  <si>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</si>
  <si>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</si>
  <si>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</si>
  <si>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</si>
  <si>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</si>
  <si>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</si>
  <si>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</si>
  <si>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</si>
  <si>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</si>
  <si>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</si>
  <si>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</si>
  <si>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</si>
  <si>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</si>
  <si>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</si>
  <si>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</si>
  <si>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</si>
  <si>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</si>
  <si>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</si>
  <si>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</si>
  <si>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</si>
  <si>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</si>
  <si>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</si>
  <si>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NEA Length of Stay Admissions</t>
  </si>
  <si>
    <t>NEA figures for 0 Length of Stay, 1+ Length Stay and the total NEA figures.</t>
  </si>
  <si>
    <t>code</t>
  </si>
  <si>
    <t>Chg 1 - Early discharge planning Q2 18/19</t>
  </si>
  <si>
    <t>Chg 2 - Systems to monitor patient flow Q2 18/19</t>
  </si>
  <si>
    <t>Chg 3 - Multi-disciplinary/multi-agency discharge teams Q2 18/19</t>
  </si>
  <si>
    <t>Chg 4 - Home first/discharge to assess Q2 18/19</t>
  </si>
  <si>
    <t>Chg 5 - Seven-day service Q2 18/19</t>
  </si>
  <si>
    <t>Chg 6 - Trusted assessors Q2 18/19</t>
  </si>
  <si>
    <t>Chg 7 - Focus on choice Q2 18/19</t>
  </si>
  <si>
    <t>Chg 8 - Enhancing health in care homes Q2 18/19</t>
  </si>
  <si>
    <t>UEC - Red Bag scheme Q2 18/19</t>
  </si>
  <si>
    <t>Initative 1 - B8</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</si>
  <si>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</si>
  <si>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</si>
  <si>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</si>
  <si>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
  </si>
  <si>
    <t>2016 / 2017 &amp; 2017 / 2018</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</si>
  <si>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</si>
  <si>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</si>
  <si>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</si>
  <si>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Baseline - 16/17</t>
  </si>
  <si>
    <t>Plan - 17/18</t>
  </si>
  <si>
    <t>Actual - 17/18</t>
  </si>
  <si>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</si>
  <si>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</si>
  <si>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Data collected as part of the BCF quarterly collections</t>
  </si>
  <si>
    <t>Data included from other sources</t>
  </si>
  <si>
    <t>BCF partners (DHSC, MHCLG, NHSE, LGA)</t>
  </si>
  <si>
    <t xml:space="preserve"> - Limited data cleaning has been undertaken on the data.</t>
  </si>
  <si>
    <t xml:space="preserve"> - 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</si>
  <si>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Footnotes:</t>
  </si>
  <si>
    <t>Data Sources:</t>
  </si>
  <si>
    <t>Overview:</t>
  </si>
  <si>
    <t xml:space="preserve"> - The non-elective activity counts are limited to those records that are identified as being CCG commissioned using the commissioner assignment method (CAM) and identification rules (IR) prevailing at the time of reporting, changes to these rules will limit comparability of the time series. Delayed transfers of care data is comprised of those delays attributable to the NHS, social care and those jointly attributable.</t>
  </si>
  <si>
    <t xml:space="preserve"> - The information presented in the BCF reports is correct at the time of reporting. In the event that a trust or local authority revises their non-elective admissions or DTOC activity data respectively, such changes do not result in a revised BCF report being produced. Depending on the type and timing of change these may be incorporated into subsequent BCF reports.</t>
  </si>
  <si>
    <t>&lt;&lt; Contents</t>
  </si>
  <si>
    <t>Accurate as of : 21/11/2018 09:30</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</si>
  <si>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</si>
  <si>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</si>
  <si>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</si>
  <si>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</si>
  <si>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</si>
  <si>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</si>
  <si>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</si>
  <si>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</si>
  <si>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Accurate as of : 29/08/2018 08:00</t>
  </si>
  <si>
    <t>C29</t>
  </si>
  <si>
    <t>E16</t>
  </si>
  <si>
    <t>E17</t>
  </si>
  <si>
    <t>E18</t>
  </si>
  <si>
    <t>E19</t>
  </si>
  <si>
    <t>E23</t>
  </si>
  <si>
    <t>iBCF 2 pending</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</si>
  <si>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</si>
  <si>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</si>
  <si>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</si>
  <si>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</si>
  <si>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</si>
  <si>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</si>
  <si>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</si>
  <si>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</si>
  <si>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</si>
  <si>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</si>
  <si>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</si>
  <si>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</si>
  <si>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</si>
  <si>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</si>
  <si>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</si>
  <si>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</si>
  <si>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</si>
  <si>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</si>
  <si>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Template Version</t>
  </si>
  <si>
    <t>Notes Backsheet</t>
  </si>
  <si>
    <t>s75 Budget</t>
  </si>
  <si>
    <t>Nat Con &amp; s75</t>
  </si>
  <si>
    <t>EN</t>
  </si>
  <si>
    <t>Previous Quarter</t>
  </si>
  <si>
    <t>Current Quarter</t>
  </si>
  <si>
    <t>Adjusted</t>
  </si>
  <si>
    <t>Adjusted Non-Elective Admissions and Delayed Transfers of Care Rate Trends</t>
  </si>
  <si>
    <t>Adj NEA Baseline Rate (per 100,000 population)</t>
  </si>
  <si>
    <t>Adjusted Non-Elective Admissions Rate Performance</t>
  </si>
  <si>
    <t>Adjusted Non-Elective Admissions Performance</t>
  </si>
  <si>
    <t>Adjusted Non-Elective Admissions - 0/1+ Length of Stay</t>
  </si>
  <si>
    <t>plans in place</t>
  </si>
  <si>
    <t>established</t>
  </si>
  <si>
    <t>Quarterly trends for adjusted Non-Elective Admissions and Delayed Transfers of Care rates</t>
  </si>
  <si>
    <t>Adjusted NEAs Performance:</t>
  </si>
  <si>
    <t>Adjusted NEA figures for 0 Length of Stay, 1+ Length Stay and the total adjusted NEA figures.</t>
  </si>
  <si>
    <t>Adjusted Non-Elective Admissions performance rate</t>
  </si>
  <si>
    <t>Adjusted NEA and DTOC Trends</t>
  </si>
  <si>
    <t>Adj NEA Length of Stay Admissions</t>
  </si>
  <si>
    <t>Adj NEA Performance</t>
  </si>
  <si>
    <t>Adj NEA Performance (Rate)</t>
  </si>
  <si>
    <t>Submitted</t>
  </si>
  <si>
    <t>Nat Con</t>
  </si>
  <si>
    <t>S75</t>
  </si>
  <si>
    <t xml:space="preserve"> - From Q3 18/19 BCF reports will include the adjusted Non-Elective Admissions counts alongside the unadjusted Non-Elective Admissions counts.</t>
  </si>
  <si>
    <t>- Please note from 2019/20 only adjusted counts will be included in BCF reports.</t>
  </si>
  <si>
    <t>Adjusted Non-Elective Admissions - SUS</t>
  </si>
  <si>
    <t>Accurate as of : 10:00 22/02/2019</t>
  </si>
  <si>
    <t>5. I&amp;E</t>
  </si>
  <si>
    <t>6. Year End Feedback</t>
  </si>
  <si>
    <t>7. Narrative</t>
  </si>
  <si>
    <t>C30</t>
  </si>
  <si>
    <t>D21</t>
  </si>
  <si>
    <t>E28</t>
  </si>
  <si>
    <t>D32</t>
  </si>
  <si>
    <t>C13</t>
  </si>
  <si>
    <t>D16</t>
  </si>
  <si>
    <t>C22</t>
  </si>
  <si>
    <t>D22</t>
  </si>
  <si>
    <t>D23</t>
  </si>
  <si>
    <t>D26</t>
  </si>
  <si>
    <t>D27</t>
  </si>
  <si>
    <t>I&amp;E pending</t>
  </si>
  <si>
    <t>Year End Feedback pending</t>
  </si>
  <si>
    <t>Chg 1 - Early discharge planning Q4 18/19</t>
  </si>
  <si>
    <t>Chg 2 - Systems to monitor patient flow Q4 18/19</t>
  </si>
  <si>
    <t>Chg 3 - Multi-disciplinary/multi-agency discharge teams Q4 18/19</t>
  </si>
  <si>
    <t>Chg 4 - Home first/discharge to assess Q4 18/19</t>
  </si>
  <si>
    <t>Chg 5 - Seven-day service Q4 18/19</t>
  </si>
  <si>
    <t>Chg 6 - Trusted assessors Q4 18/19</t>
  </si>
  <si>
    <t>Chg 7 - Focus on choice Q4 18/19</t>
  </si>
  <si>
    <t>Chg 8 - Enhancing health in care homes Q4 18/19</t>
  </si>
  <si>
    <t>UEC - Red Bag scheme Q4 18/19</t>
  </si>
  <si>
    <t>Do you wish to change your additional actual CCG funding?</t>
  </si>
  <si>
    <t>Do you wish to change your additional actual LA funding?</t>
  </si>
  <si>
    <t>Actual CCG Add</t>
  </si>
  <si>
    <t>Actual LA Add</t>
  </si>
  <si>
    <t>Income commentary</t>
  </si>
  <si>
    <t>Do you wish to change your BCF actual expenditure?</t>
  </si>
  <si>
    <t>Actual Expenditure</t>
  </si>
  <si>
    <t>Expenditure commentary</t>
  </si>
  <si>
    <t>Statement 1</t>
  </si>
  <si>
    <t>Statement 2</t>
  </si>
  <si>
    <t>Statement 3</t>
  </si>
  <si>
    <t>Statement 4</t>
  </si>
  <si>
    <t>Statement 5</t>
  </si>
  <si>
    <t>Statement 6</t>
  </si>
  <si>
    <t>Statement 7</t>
  </si>
  <si>
    <t>Statement 1 commentary</t>
  </si>
  <si>
    <t>Statement 2 commentary</t>
  </si>
  <si>
    <t>Statement 3 commentary</t>
  </si>
  <si>
    <t>Statement 4 commentary</t>
  </si>
  <si>
    <t>Statement 5 commentary</t>
  </si>
  <si>
    <t>Statement 6 commentary</t>
  </si>
  <si>
    <t>Statement 7 commentary</t>
  </si>
  <si>
    <t>Success 1</t>
  </si>
  <si>
    <t>Success 2</t>
  </si>
  <si>
    <t>Success 1 commentary</t>
  </si>
  <si>
    <t>Success 2 commentary</t>
  </si>
  <si>
    <t>Challenge 1</t>
  </si>
  <si>
    <t>Challenge 2</t>
  </si>
  <si>
    <t>Challenge 1 commentary</t>
  </si>
  <si>
    <t>Challenge 2 commentary</t>
  </si>
  <si>
    <t>Q4 2018/19</t>
  </si>
  <si>
    <t xml:space="preserve"> - This report is an aggregation of the BCF quarterly returns received for Q4 2018/19 nationally via the Better Care Fund quarterly reporting collection template.</t>
  </si>
  <si>
    <t>Agree</t>
  </si>
  <si>
    <t>Neither agree nor disagree</t>
  </si>
  <si>
    <t>2. Strong, system-wide governance and systems leadership</t>
  </si>
  <si>
    <t>5. Integrated workforce: joint approach to training and upskilling of workforce</t>
  </si>
  <si>
    <t>1. Local contextual factors (e.g. financial health, funding arrangements, demographics, urban vs rurual factors)</t>
  </si>
  <si>
    <t>7. Joined-up regulatory approach</t>
  </si>
  <si>
    <t>8. Pooled or aligned resources</t>
  </si>
  <si>
    <t>6. Good quality and sustainable provider market that can meet demand</t>
  </si>
  <si>
    <t>3. Integrated electronic records and sharing across the system with service users</t>
  </si>
  <si>
    <t>Strongly Agree</t>
  </si>
  <si>
    <t>9. Joint commissioning of health and social care</t>
  </si>
  <si>
    <t>Other</t>
  </si>
  <si>
    <t>4. Empowering users to have choice and control through an asset based approach, shared decision making and co-production</t>
  </si>
  <si>
    <t>Disagree</t>
  </si>
  <si>
    <t>Strongly disagree</t>
  </si>
  <si>
    <t>yes</t>
  </si>
  <si>
    <t>DFG</t>
  </si>
  <si>
    <t>Minimum Income</t>
  </si>
  <si>
    <t>iBCF</t>
  </si>
  <si>
    <t>CCG Minimum</t>
  </si>
  <si>
    <t>Total</t>
  </si>
  <si>
    <t>CCG</t>
  </si>
  <si>
    <t>LA</t>
  </si>
  <si>
    <t>Planned Additional</t>
  </si>
  <si>
    <t>Actual Additional</t>
  </si>
  <si>
    <t>Income Variance from Plan</t>
  </si>
  <si>
    <t>Variance</t>
  </si>
  <si>
    <t>Expenditure</t>
  </si>
  <si>
    <t>Income &amp; Expenditure Backsheet</t>
  </si>
  <si>
    <t>Income</t>
  </si>
  <si>
    <t>Planned Additional Income</t>
  </si>
  <si>
    <t>Disabled Facilities Grant</t>
  </si>
  <si>
    <t>Total Income</t>
  </si>
  <si>
    <t>Actuals</t>
  </si>
  <si>
    <t>Total Additional Income</t>
  </si>
  <si>
    <t>Total Additional</t>
  </si>
  <si>
    <t>Total Actual Income</t>
  </si>
  <si>
    <t>Income &amp; Expenditure</t>
  </si>
  <si>
    <t>Delivery of BCF</t>
  </si>
  <si>
    <t>Successes and Challenges</t>
  </si>
  <si>
    <t>Statement 1 Response</t>
  </si>
  <si>
    <t>Statement 2 Response</t>
  </si>
  <si>
    <t>Statement 3 Response</t>
  </si>
  <si>
    <t>Statement 6 Response</t>
  </si>
  <si>
    <t>Statement 5 Response</t>
  </si>
  <si>
    <t>Statement 4 Response</t>
  </si>
  <si>
    <t>Statement 7 Response</t>
  </si>
  <si>
    <t>Statement 1 Commentary</t>
  </si>
  <si>
    <t>Statement 2 Commentary</t>
  </si>
  <si>
    <t>Statement 3 Commentary</t>
  </si>
  <si>
    <t>Statement 4 Commentary</t>
  </si>
  <si>
    <t>Statement 5 Commentary</t>
  </si>
  <si>
    <t>Statement 6 Commentary</t>
  </si>
  <si>
    <t>Statement 7 Commentary</t>
  </si>
  <si>
    <t>Success 1 Commentary</t>
  </si>
  <si>
    <t>Success 2 Commentary</t>
  </si>
  <si>
    <t>Challenge 1 Commentary</t>
  </si>
  <si>
    <t>Challenge 2 Commentary</t>
  </si>
  <si>
    <t>Statement Response</t>
  </si>
  <si>
    <t>Strongly agree</t>
  </si>
  <si>
    <t>Strongly agree %</t>
  </si>
  <si>
    <t>Agree %</t>
  </si>
  <si>
    <t>Neither agree nor disagree %</t>
  </si>
  <si>
    <t>Disagree %</t>
  </si>
  <si>
    <t>Strongly disagree %</t>
  </si>
  <si>
    <t>Year End Feedback 1</t>
  </si>
  <si>
    <t>Year End Feedback 1: Delivery of Better Care Fund</t>
  </si>
  <si>
    <t>1. The overall delivery of the BCF has improved joint working between health and social care in our locality</t>
  </si>
  <si>
    <t>2. Our BCF schemes were implemented as planned in 2018/19</t>
  </si>
  <si>
    <t>3. The delivery of our BCF plan in 2018/19 had a positive impact on the integration of health and social care in our locality</t>
  </si>
  <si>
    <t>4. The delivery of our BCF plan in 2018/19 has contributed positively to managing the levels of Non-Elective Admissions</t>
  </si>
  <si>
    <t>5. The delivery of our BCF plan in 2018/19 has contributed positively to managing the levels of Delayed Transfers of Care</t>
  </si>
  <si>
    <t>6. The delivery of our BCF plan in 2018/19 has contributed positively to managing the proportion on reablement/rehabilitation services</t>
  </si>
  <si>
    <t>7. The delivery of our BCF plan in 2018/19 has contributed positively to managing the rate of residential and nursing care home admissions (aged 65+)</t>
  </si>
  <si>
    <t>Year End Feedback</t>
  </si>
  <si>
    <t>Agreement statements around the delivery of the Better Care Fund</t>
  </si>
  <si>
    <t>Year End Feedback 2: Successes and Challenges</t>
  </si>
  <si>
    <t>Two key successes observed toward driving the enablers for integration (expressed in SCIE's logical model)</t>
  </si>
  <si>
    <t>Two key challenges observed toward driving the enablers for integration (expressed in SCIE's logical model)</t>
  </si>
  <si>
    <t>Response Count</t>
  </si>
  <si>
    <t>Percentage of Total</t>
  </si>
  <si>
    <t>Year End Feedback 2</t>
  </si>
  <si>
    <t>Successes and Challenges observed toward driving the enablers for integration (SCIE's logical model)</t>
  </si>
  <si>
    <t>Q1 17/18 - Q4 18/19</t>
  </si>
  <si>
    <t>2017/18 Reablement performance, the baseline (16/17) and target figures</t>
  </si>
  <si>
    <t>2017/18 Residential Admissions performance, the baseline (16/17) and target figures</t>
  </si>
  <si>
    <t>DTOC (monthly) performance, the baseline (17/18) and target figures</t>
  </si>
  <si>
    <t>NEA performance, the baseline (17/18) and plan figures</t>
  </si>
  <si>
    <t>Adjusted NEA performance, the adjusted baseline (17/18) and plan figures</t>
  </si>
  <si>
    <t>Planned expenditure and additional expenditure.</t>
  </si>
  <si>
    <t>Minimum income, planned additional income and actual additional income.</t>
  </si>
  <si>
    <t>Agreement of BCF national conditions.</t>
  </si>
  <si>
    <t>Accurate as of : 14:00 30/05/2019</t>
  </si>
  <si>
    <t>Where possible validations have been undertaken on the returns but data quality issues exist. Where a response was received before the 1st June 2019 we have included in this report.</t>
  </si>
  <si>
    <t>150 (149) of the 150 HWBs (Health and Wellbeing Boards) reported met all four National Conditions</t>
  </si>
  <si>
    <t>150 (145) of the 150 HWBs reported have pooled funds via the s75 budget</t>
  </si>
  <si>
    <t>47 (56) of the 150 HWBs reported being ‘On track to meet target’, 97 (86) reported being ‘Not on track to meet target’, 6 (8) reported that the data was not available to progress</t>
  </si>
  <si>
    <t>97 (114) of the 150 HWBs reported being ‘On track to meet target’, 48 (36) reported being ‘Not on track to meet target’, 5 (0) reported that the data was not available to progress</t>
  </si>
  <si>
    <t>84 (75) of the 150 HWBs reported being ‘On track to meet target’, 37 (36) reported being ‘Not on track to meet target’, 29 (39) reported that the data was not available to progress</t>
  </si>
  <si>
    <t>77 (75) of the 150 HWBs reported being ‘On track to meet target’, 67 (71) reported being ‘Not on track to meet target’, 6 (4) reported that the data was not available to progress</t>
  </si>
  <si>
    <t>138 (131) of the 150 HWBs reported being ‘Established’ or greater, 0 (0) HWBs reported being ‘Not yet established’, 12 (19) reported having ‘Plans in place’</t>
  </si>
  <si>
    <t>143 (136) of the 150 HWBs reported being ‘Established’ or greater, 0 (0) HWBs reported being ‘Not yet established’, 7 (14) reported having ‘Plans in place’</t>
  </si>
  <si>
    <t>144 (142) of the 150 HWBs reported being ‘Established’ or greater, 0 (0) HWBs reported being ‘Not yet established’, 6 (8) reported having ‘Plans in place’</t>
  </si>
  <si>
    <t>139 (131) of the 150 HWBs reported being ‘Established’ or greater, 1 (0) HWBs reported being ‘Not yet established’, 10 (19) reported having ‘Plans in place’</t>
  </si>
  <si>
    <t>115 (103) of the 150 HWBs reported being ‘Established’ or greater, 4 (1) HWBs reported being ‘Not yet established’, 31 (46) reported having ‘Plans in place’</t>
  </si>
  <si>
    <t>118 (105) of the 150 HWBs reported being ‘Established’ or greater, 0 (1) HWBs reported being ‘Not yet established’, 32 (44) reported having ‘Plans in place’</t>
  </si>
  <si>
    <t>144 (139) of the 150 HWBs reported being ‘Established’ or greater, 0 (0) HWBs reported being ‘Not yet established’, 6 (11) reported having ‘Plans in place’</t>
  </si>
  <si>
    <t>142 (136) of the 150 HWBs reported being ‘Established’ or greater, 0 (0) HWBs reported being ‘Not yet established’, 8 (14) reported having ‘Plans in place’</t>
  </si>
  <si>
    <t>120 (111) of the 150 HWBs reported being ‘Established’ or greater, 7 (8) HWBs reported being ‘Not yet established’, 23 (31) reported having ‘Plans in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</si>
</sst>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quot;£&quot;#,##0"/>
  </numFmts>
  <fonts count="25"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u/>
      <sz val="11"/>
      <color theme="4" tint="-0.499984740745262"/>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sz val="12"/>
      <color theme="1"/>
      <name val="Calibri"/>
      <family val="2"/>
      <scheme val="minor"/>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sz val="11"/>
      <color rgb="FFFF000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EDEDE"/>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bottom style="thin">
        <color indexed="64"/>
      </bottom>
      <diagonal/>
    </border>
    <border>
      <left/>
      <right/>
      <top style="thin">
        <color indexed="64"/>
      </top>
      <bottom/>
      <diagonal/>
    </border>
    <border>
      <left style="thin">
        <color theme="0" tint="-0.34998626667073579"/>
      </left>
      <right style="medium">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medium">
        <color theme="0" tint="-0.34998626667073579"/>
      </left>
      <right style="medium">
        <color theme="0" tint="-0.34998626667073579"/>
      </right>
      <top/>
      <bottom/>
      <diagonal/>
    </border>
    <border>
      <left style="medium">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bottom/>
      <diagonal/>
    </border>
  </borders>
  <cellStyleXfs count="10">
    <xf numFmtId="0" fontId="0" fillId="0" borderId="0"/>
    <xf numFmtId="0" fontId="4"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 fillId="0" borderId="0"/>
    <xf numFmtId="0" fontId="12" fillId="0" borderId="0">
      <alignment horizontal="left"/>
    </xf>
    <xf numFmtId="0" fontId="13" fillId="0" borderId="0">
      <alignment horizontal="left" indent="1"/>
    </xf>
    <xf numFmtId="0" fontId="8" fillId="0" borderId="0">
      <alignment horizontal="left" vertical="top" wrapText="1" indent="2"/>
    </xf>
    <xf numFmtId="0" fontId="8" fillId="0" borderId="0"/>
    <xf numFmtId="0" fontId="8" fillId="0" borderId="0">
      <alignment horizontal="left" wrapText="1" indent="1"/>
    </xf>
  </cellStyleXfs>
  <cellXfs count="388">
    <xf numFmtId="0" fontId="0" fillId="0" borderId="0" xfId="0"/>
    <xf numFmtId="0" fontId="0" fillId="2" borderId="0" xfId="0" applyFill="1"/>
    <xf numFmtId="0" fontId="0" fillId="3" borderId="0" xfId="0" applyFill="1"/>
    <xf numFmtId="0" fontId="0" fillId="0" borderId="0" xfId="0" applyFont="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0"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164" fontId="0" fillId="5"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9" fillId="0" borderId="0" xfId="4" applyFont="1"/>
    <xf numFmtId="0" fontId="10" fillId="0" borderId="0" xfId="4" applyFont="1"/>
    <xf numFmtId="0" fontId="2" fillId="0" borderId="10" xfId="4" applyFont="1" applyBorder="1"/>
    <xf numFmtId="0" fontId="2" fillId="0" borderId="11" xfId="4" applyFont="1" applyBorder="1"/>
    <xf numFmtId="0" fontId="2" fillId="0" borderId="11" xfId="4" applyFont="1" applyBorder="1" applyAlignment="1">
      <alignment wrapText="1"/>
    </xf>
    <xf numFmtId="0" fontId="2" fillId="0" borderId="12" xfId="4" applyFont="1" applyBorder="1" applyAlignment="1">
      <alignment wrapText="1"/>
    </xf>
    <xf numFmtId="0" fontId="11" fillId="0" borderId="13" xfId="4" applyFont="1" applyBorder="1"/>
    <xf numFmtId="0" fontId="11" fillId="0" borderId="14" xfId="4" applyFont="1" applyBorder="1"/>
    <xf numFmtId="165" fontId="11" fillId="0" borderId="14" xfId="3" applyNumberFormat="1" applyFont="1" applyBorder="1"/>
    <xf numFmtId="165" fontId="11" fillId="0" borderId="15" xfId="3" applyNumberFormat="1" applyFont="1" applyBorder="1"/>
    <xf numFmtId="0" fontId="11" fillId="0" borderId="16" xfId="4" applyFont="1" applyBorder="1"/>
    <xf numFmtId="0" fontId="11" fillId="0" borderId="17" xfId="4" applyFont="1" applyBorder="1"/>
    <xf numFmtId="165" fontId="11" fillId="0" borderId="17" xfId="3" applyNumberFormat="1" applyFont="1" applyBorder="1"/>
    <xf numFmtId="165" fontId="11" fillId="0" borderId="18" xfId="3" applyNumberFormat="1" applyFont="1" applyBorder="1"/>
    <xf numFmtId="0" fontId="11" fillId="0" borderId="19" xfId="4" applyFont="1" applyBorder="1"/>
    <xf numFmtId="0" fontId="11" fillId="0" borderId="20" xfId="4" applyFont="1" applyBorder="1"/>
    <xf numFmtId="165" fontId="11" fillId="0" borderId="20" xfId="3" applyNumberFormat="1" applyFont="1" applyBorder="1"/>
    <xf numFmtId="165" fontId="11" fillId="0" borderId="21" xfId="3" applyNumberFormat="1" applyFont="1" applyBorder="1"/>
    <xf numFmtId="0" fontId="10" fillId="0" borderId="0" xfId="4" applyFont="1" applyAlignment="1">
      <alignment wrapText="1"/>
    </xf>
    <xf numFmtId="0" fontId="14" fillId="0" borderId="1" xfId="0" applyFont="1" applyBorder="1"/>
    <xf numFmtId="0" fontId="0" fillId="4" borderId="0" xfId="0" applyFill="1"/>
    <xf numFmtId="0" fontId="1" fillId="4" borderId="0" xfId="0" applyFont="1" applyFill="1"/>
    <xf numFmtId="0" fontId="16" fillId="4" borderId="0" xfId="0" applyFont="1" applyFill="1"/>
    <xf numFmtId="0" fontId="11" fillId="4" borderId="0" xfId="0" applyFont="1" applyFill="1"/>
    <xf numFmtId="0" fontId="0" fillId="7" borderId="23" xfId="0" applyFill="1" applyBorder="1"/>
    <xf numFmtId="0" fontId="0" fillId="7" borderId="25" xfId="0" applyFill="1" applyBorder="1"/>
    <xf numFmtId="0" fontId="0" fillId="7" borderId="27" xfId="0" applyFill="1" applyBorder="1" applyAlignment="1">
      <alignment vertical="top" wrapText="1"/>
    </xf>
    <xf numFmtId="0" fontId="0" fillId="7" borderId="24" xfId="0" applyFill="1" applyBorder="1" applyAlignment="1">
      <alignment vertical="top" wrapText="1"/>
    </xf>
    <xf numFmtId="0" fontId="0" fillId="7" borderId="26" xfId="0" applyFill="1" applyBorder="1" applyAlignment="1">
      <alignment vertical="top" wrapText="1"/>
    </xf>
    <xf numFmtId="0" fontId="0" fillId="7" borderId="23" xfId="0" applyFill="1" applyBorder="1" applyAlignment="1">
      <alignment vertical="top" wrapText="1"/>
    </xf>
    <xf numFmtId="0" fontId="0" fillId="7"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7"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0" fillId="0" borderId="41"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0" fontId="1" fillId="4" borderId="0" xfId="0" applyFont="1" applyFill="1" applyAlignment="1">
      <alignment horizontal="center"/>
    </xf>
    <xf numFmtId="0" fontId="15" fillId="4" borderId="0" xfId="0" applyFont="1" applyFill="1" applyAlignment="1">
      <alignment horizontal="center"/>
    </xf>
    <xf numFmtId="0" fontId="2" fillId="0" borderId="0" xfId="0" applyFont="1"/>
    <xf numFmtId="165" fontId="0" fillId="0" borderId="47" xfId="3" applyNumberFormat="1" applyFont="1" applyBorder="1" applyAlignment="1">
      <alignment horizontal="center"/>
    </xf>
    <xf numFmtId="165" fontId="0" fillId="0" borderId="48" xfId="3" applyNumberFormat="1" applyFont="1" applyBorder="1" applyAlignment="1">
      <alignment horizontal="center"/>
    </xf>
    <xf numFmtId="166" fontId="0" fillId="0" borderId="0" xfId="2" applyNumberFormat="1" applyFont="1"/>
    <xf numFmtId="0" fontId="0" fillId="7" borderId="34" xfId="0" applyFill="1" applyBorder="1"/>
    <xf numFmtId="0" fontId="0" fillId="7" borderId="33" xfId="0" applyFill="1" applyBorder="1"/>
    <xf numFmtId="0" fontId="0" fillId="7" borderId="38" xfId="0" applyFill="1" applyBorder="1"/>
    <xf numFmtId="0" fontId="0" fillId="7" borderId="35" xfId="0" applyFill="1" applyBorder="1"/>
    <xf numFmtId="0" fontId="0" fillId="7" borderId="46" xfId="0" applyFill="1" applyBorder="1" applyAlignment="1">
      <alignment horizontal="center" vertical="center" wrapText="1"/>
    </xf>
    <xf numFmtId="0" fontId="0" fillId="7" borderId="48" xfId="0" applyFill="1" applyBorder="1" applyAlignment="1">
      <alignment horizontal="center" vertical="center" wrapText="1"/>
    </xf>
    <xf numFmtId="0" fontId="0" fillId="0" borderId="49" xfId="0" applyBorder="1"/>
    <xf numFmtId="0" fontId="0" fillId="0" borderId="51" xfId="0" applyBorder="1"/>
    <xf numFmtId="0" fontId="0" fillId="0" borderId="50"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0" fontId="0" fillId="7" borderId="26" xfId="0" applyFill="1" applyBorder="1"/>
    <xf numFmtId="0" fontId="0" fillId="7" borderId="46" xfId="0" applyFill="1" applyBorder="1" applyAlignment="1">
      <alignment horizontal="center" vertical="center"/>
    </xf>
    <xf numFmtId="0" fontId="0" fillId="7" borderId="48" xfId="0" applyFill="1" applyBorder="1" applyAlignment="1">
      <alignment horizontal="center"/>
    </xf>
    <xf numFmtId="166" fontId="0" fillId="0" borderId="46" xfId="2" applyNumberFormat="1" applyFont="1" applyBorder="1" applyAlignment="1">
      <alignment wrapText="1"/>
    </xf>
    <xf numFmtId="166" fontId="0" fillId="0" borderId="47" xfId="2" applyNumberFormat="1" applyFont="1" applyBorder="1" applyAlignment="1">
      <alignment wrapText="1"/>
    </xf>
    <xf numFmtId="166" fontId="0" fillId="0" borderId="48" xfId="2"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165" fontId="0" fillId="0" borderId="48"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7" borderId="41" xfId="0" applyFill="1" applyBorder="1"/>
    <xf numFmtId="0" fontId="0" fillId="7" borderId="34" xfId="0" applyFill="1" applyBorder="1" applyAlignment="1">
      <alignment vertical="top" wrapText="1"/>
    </xf>
    <xf numFmtId="0" fontId="0" fillId="7" borderId="35" xfId="0" applyFill="1" applyBorder="1" applyAlignment="1">
      <alignment vertical="top" wrapText="1"/>
    </xf>
    <xf numFmtId="0" fontId="0" fillId="7" borderId="33" xfId="0" applyFill="1" applyBorder="1" applyAlignment="1">
      <alignment vertical="top" wrapText="1"/>
    </xf>
    <xf numFmtId="0" fontId="11" fillId="0" borderId="28" xfId="0" applyFont="1" applyBorder="1" applyAlignment="1">
      <alignment wrapText="1"/>
    </xf>
    <xf numFmtId="0" fontId="11" fillId="0" borderId="29" xfId="0" applyFont="1" applyBorder="1" applyAlignment="1">
      <alignment wrapText="1"/>
    </xf>
    <xf numFmtId="0" fontId="11" fillId="0" borderId="30" xfId="0" applyFont="1" applyBorder="1" applyAlignment="1">
      <alignment wrapText="1"/>
    </xf>
    <xf numFmtId="0" fontId="11" fillId="0" borderId="31" xfId="0" applyFont="1" applyBorder="1" applyAlignment="1">
      <alignment wrapText="1"/>
    </xf>
    <xf numFmtId="0" fontId="11" fillId="0" borderId="22" xfId="0" applyFont="1" applyBorder="1" applyAlignment="1">
      <alignment wrapText="1"/>
    </xf>
    <xf numFmtId="0" fontId="11" fillId="0" borderId="32" xfId="0" applyFont="1" applyBorder="1" applyAlignment="1">
      <alignment wrapText="1"/>
    </xf>
    <xf numFmtId="0" fontId="11" fillId="0" borderId="33" xfId="0" applyFont="1" applyBorder="1" applyAlignment="1">
      <alignment wrapText="1"/>
    </xf>
    <xf numFmtId="0" fontId="11" fillId="0" borderId="34" xfId="0" applyFont="1" applyBorder="1" applyAlignment="1">
      <alignment wrapText="1"/>
    </xf>
    <xf numFmtId="0" fontId="11" fillId="0" borderId="35" xfId="0" applyFont="1" applyBorder="1" applyAlignment="1">
      <alignment wrapText="1"/>
    </xf>
    <xf numFmtId="0" fontId="0" fillId="0" borderId="0" xfId="0" applyFill="1"/>
    <xf numFmtId="14" fontId="0" fillId="0" borderId="0" xfId="0" applyNumberFormat="1"/>
    <xf numFmtId="0" fontId="0" fillId="0" borderId="0" xfId="0"/>
    <xf numFmtId="0" fontId="7" fillId="0" borderId="0" xfId="0" applyFont="1" applyProtection="1">
      <protection hidden="1"/>
    </xf>
    <xf numFmtId="0" fontId="0" fillId="0" borderId="0" xfId="0"/>
    <xf numFmtId="0" fontId="0" fillId="0" borderId="0" xfId="0"/>
    <xf numFmtId="164" fontId="0" fillId="5" borderId="0" xfId="0" applyNumberFormat="1" applyFill="1"/>
    <xf numFmtId="0" fontId="11" fillId="4" borderId="0" xfId="0" applyFont="1" applyFill="1" applyAlignment="1"/>
    <xf numFmtId="0" fontId="0" fillId="0" borderId="0" xfId="0"/>
    <xf numFmtId="0" fontId="0" fillId="0" borderId="0" xfId="0"/>
    <xf numFmtId="0" fontId="0" fillId="7" borderId="60" xfId="0" applyFill="1" applyBorder="1"/>
    <xf numFmtId="166" fontId="0" fillId="0" borderId="59" xfId="2" applyNumberFormat="1" applyFont="1" applyBorder="1"/>
    <xf numFmtId="166" fontId="0" fillId="0" borderId="61" xfId="2" applyNumberFormat="1" applyFont="1" applyBorder="1"/>
    <xf numFmtId="166" fontId="0" fillId="0" borderId="60" xfId="2" applyNumberFormat="1" applyFont="1" applyBorder="1"/>
    <xf numFmtId="164" fontId="0" fillId="0" borderId="59" xfId="2" applyNumberFormat="1" applyFont="1" applyBorder="1"/>
    <xf numFmtId="164" fontId="0" fillId="0" borderId="61" xfId="2" applyNumberFormat="1" applyFont="1" applyBorder="1"/>
    <xf numFmtId="164" fontId="0" fillId="0" borderId="60" xfId="2" applyNumberFormat="1" applyFont="1" applyBorder="1"/>
    <xf numFmtId="0" fontId="0" fillId="0" borderId="0" xfId="0" applyFont="1" applyBorder="1"/>
    <xf numFmtId="0" fontId="14" fillId="0" borderId="63" xfId="0" applyFont="1" applyBorder="1"/>
    <xf numFmtId="0" fontId="14" fillId="0" borderId="62" xfId="0" applyFont="1" applyBorder="1"/>
    <xf numFmtId="0" fontId="19" fillId="0" borderId="62" xfId="0" applyFont="1" applyBorder="1"/>
    <xf numFmtId="0" fontId="2" fillId="7" borderId="0" xfId="0" applyFont="1" applyFill="1"/>
    <xf numFmtId="0" fontId="5" fillId="7" borderId="0" xfId="1" applyFont="1" applyFill="1"/>
    <xf numFmtId="0" fontId="0" fillId="7" borderId="0" xfId="0" applyFill="1"/>
    <xf numFmtId="0" fontId="2" fillId="8" borderId="0" xfId="0" applyFont="1" applyFill="1"/>
    <xf numFmtId="0" fontId="5" fillId="8" borderId="0" xfId="1" applyFont="1" applyFill="1"/>
    <xf numFmtId="0" fontId="20" fillId="8" borderId="1" xfId="0" applyFont="1" applyFill="1" applyBorder="1"/>
    <xf numFmtId="0" fontId="2" fillId="9" borderId="0" xfId="0" applyFont="1" applyFill="1"/>
    <xf numFmtId="0" fontId="5" fillId="9" borderId="0" xfId="1" applyFont="1" applyFill="1"/>
    <xf numFmtId="0" fontId="0" fillId="9" borderId="0" xfId="0" applyFill="1"/>
    <xf numFmtId="0" fontId="0" fillId="9" borderId="0" xfId="0" applyFont="1" applyFill="1"/>
    <xf numFmtId="0" fontId="0" fillId="0" borderId="0" xfId="0" applyFont="1" applyBorder="1"/>
    <xf numFmtId="0" fontId="0" fillId="0" borderId="0" xfId="0"/>
    <xf numFmtId="0" fontId="0" fillId="7" borderId="42" xfId="0" applyFill="1" applyBorder="1" applyAlignment="1"/>
    <xf numFmtId="0" fontId="0" fillId="7" borderId="44" xfId="0" applyFill="1" applyBorder="1" applyAlignment="1"/>
    <xf numFmtId="0" fontId="0" fillId="7" borderId="53" xfId="0" applyFill="1" applyBorder="1" applyAlignment="1"/>
    <xf numFmtId="0" fontId="0" fillId="7" borderId="55" xfId="0" applyFill="1" applyBorder="1" applyAlignment="1"/>
    <xf numFmtId="0" fontId="2" fillId="0" borderId="0" xfId="0" applyFont="1" applyBorder="1"/>
    <xf numFmtId="0" fontId="0" fillId="7" borderId="42" xfId="0" applyFill="1" applyBorder="1" applyAlignment="1">
      <alignment vertical="center"/>
    </xf>
    <xf numFmtId="0" fontId="0" fillId="7" borderId="52" xfId="0" applyFill="1" applyBorder="1" applyAlignment="1">
      <alignment vertical="center"/>
    </xf>
    <xf numFmtId="0" fontId="0" fillId="7" borderId="53" xfId="0" applyFill="1" applyBorder="1" applyAlignment="1">
      <alignment vertical="center"/>
    </xf>
    <xf numFmtId="0" fontId="0" fillId="7" borderId="44" xfId="0" applyFill="1" applyBorder="1" applyAlignment="1">
      <alignment vertical="center"/>
    </xf>
    <xf numFmtId="0" fontId="0" fillId="7" borderId="54" xfId="0" applyFill="1" applyBorder="1" applyAlignment="1">
      <alignment vertical="center"/>
    </xf>
    <xf numFmtId="0" fontId="0" fillId="7" borderId="55" xfId="0" applyFill="1" applyBorder="1" applyAlignment="1">
      <alignment vertical="center"/>
    </xf>
    <xf numFmtId="0" fontId="0" fillId="7" borderId="43" xfId="0" applyFill="1" applyBorder="1" applyAlignment="1"/>
    <xf numFmtId="0" fontId="0" fillId="7" borderId="64" xfId="0" applyFill="1" applyBorder="1" applyAlignment="1"/>
    <xf numFmtId="0" fontId="0" fillId="7" borderId="43" xfId="0" applyFill="1" applyBorder="1" applyAlignment="1">
      <alignment vertical="center"/>
    </xf>
    <xf numFmtId="0" fontId="0" fillId="7" borderId="65" xfId="0" applyFill="1" applyBorder="1" applyAlignment="1">
      <alignment vertical="center"/>
    </xf>
    <xf numFmtId="0" fontId="0" fillId="7" borderId="64" xfId="0" applyFill="1" applyBorder="1" applyAlignment="1">
      <alignment vertical="center"/>
    </xf>
    <xf numFmtId="0" fontId="21" fillId="0" borderId="0" xfId="1" applyFont="1" applyAlignment="1">
      <alignment vertical="center"/>
    </xf>
    <xf numFmtId="0" fontId="0" fillId="0" borderId="0" xfId="0"/>
    <xf numFmtId="0" fontId="0" fillId="0" borderId="0" xfId="0" applyAlignment="1"/>
    <xf numFmtId="0" fontId="0" fillId="0" borderId="0" xfId="0" quotePrefix="1" applyAlignment="1">
      <alignment horizontal="center"/>
    </xf>
    <xf numFmtId="0" fontId="19" fillId="0" borderId="0" xfId="0" applyFont="1" applyAlignment="1">
      <alignment horizontal="right" vertical="top"/>
    </xf>
    <xf numFmtId="0" fontId="2" fillId="0" borderId="0" xfId="0" applyFont="1" applyFill="1"/>
    <xf numFmtId="0" fontId="0" fillId="0" borderId="0" xfId="0" applyBorder="1"/>
    <xf numFmtId="0" fontId="0" fillId="0" borderId="0" xfId="0" applyFont="1" applyAlignment="1">
      <alignment vertical="top"/>
    </xf>
    <xf numFmtId="0" fontId="0" fillId="0" borderId="0" xfId="0" applyBorder="1" applyAlignment="1">
      <alignment vertical="top" wrapText="1"/>
    </xf>
    <xf numFmtId="0" fontId="0" fillId="0" borderId="0" xfId="0" quotePrefix="1" applyBorder="1" applyAlignment="1">
      <alignment vertical="top" wrapText="1"/>
    </xf>
    <xf numFmtId="0" fontId="0" fillId="0" borderId="0" xfId="0" applyBorder="1" applyAlignment="1">
      <alignment vertical="top"/>
    </xf>
    <xf numFmtId="0" fontId="0" fillId="0" borderId="0" xfId="0" quotePrefix="1" applyBorder="1" applyAlignment="1">
      <alignment vertical="top"/>
    </xf>
    <xf numFmtId="0" fontId="0" fillId="0" borderId="0" xfId="0" applyBorder="1" applyAlignment="1"/>
    <xf numFmtId="0" fontId="2" fillId="0" borderId="0" xfId="0" applyFont="1" applyFill="1" applyAlignment="1"/>
    <xf numFmtId="0" fontId="0" fillId="0" borderId="0" xfId="0"/>
    <xf numFmtId="0" fontId="0" fillId="0" borderId="70" xfId="0" applyBorder="1"/>
    <xf numFmtId="0" fontId="0" fillId="0" borderId="71" xfId="0" applyBorder="1"/>
    <xf numFmtId="0" fontId="0" fillId="0" borderId="63" xfId="0" applyBorder="1"/>
    <xf numFmtId="0" fontId="0" fillId="0" borderId="72" xfId="0" applyBorder="1"/>
    <xf numFmtId="0" fontId="0" fillId="0" borderId="73" xfId="0" applyBorder="1"/>
    <xf numFmtId="0" fontId="0" fillId="0" borderId="0" xfId="0" applyFont="1" applyBorder="1"/>
    <xf numFmtId="0" fontId="0" fillId="0" borderId="0" xfId="0"/>
    <xf numFmtId="0" fontId="0" fillId="7" borderId="42" xfId="0" applyFill="1" applyBorder="1" applyAlignment="1"/>
    <xf numFmtId="0" fontId="0" fillId="7" borderId="44" xfId="0" applyFill="1" applyBorder="1" applyAlignment="1"/>
    <xf numFmtId="0" fontId="0" fillId="0" borderId="0" xfId="0"/>
    <xf numFmtId="0" fontId="0" fillId="0" borderId="0" xfId="0"/>
    <xf numFmtId="164" fontId="0" fillId="0" borderId="49" xfId="2" applyNumberFormat="1" applyFont="1" applyBorder="1"/>
    <xf numFmtId="164" fontId="0" fillId="0" borderId="51" xfId="2" applyNumberFormat="1" applyFont="1" applyBorder="1"/>
    <xf numFmtId="164" fontId="0" fillId="0" borderId="50" xfId="2" applyNumberFormat="1" applyFont="1" applyBorder="1"/>
    <xf numFmtId="0" fontId="0" fillId="7" borderId="50" xfId="0" applyFill="1" applyBorder="1"/>
    <xf numFmtId="166" fontId="0" fillId="0" borderId="39" xfId="2" applyNumberFormat="1" applyFont="1" applyBorder="1"/>
    <xf numFmtId="166" fontId="0" fillId="0" borderId="40" xfId="2" applyNumberFormat="1" applyFont="1" applyBorder="1"/>
    <xf numFmtId="166" fontId="0" fillId="0" borderId="41" xfId="2" applyNumberFormat="1" applyFont="1" applyBorder="1"/>
    <xf numFmtId="166" fontId="0" fillId="0" borderId="49" xfId="2" applyNumberFormat="1" applyFont="1" applyBorder="1"/>
    <xf numFmtId="166" fontId="0" fillId="0" borderId="51" xfId="2" applyNumberFormat="1" applyFont="1" applyBorder="1"/>
    <xf numFmtId="166" fontId="0" fillId="0" borderId="50" xfId="2" applyNumberFormat="1" applyFont="1" applyBorder="1"/>
    <xf numFmtId="0" fontId="0" fillId="0" borderId="0" xfId="0"/>
    <xf numFmtId="0" fontId="0" fillId="0" borderId="0" xfId="0"/>
    <xf numFmtId="0" fontId="1" fillId="4" borderId="0" xfId="0" applyFont="1" applyFill="1" applyAlignment="1">
      <alignment horizontal="center"/>
    </xf>
    <xf numFmtId="0" fontId="15" fillId="4" borderId="0" xfId="0" applyFont="1" applyFill="1" applyAlignment="1">
      <alignment horizontal="center"/>
    </xf>
    <xf numFmtId="0" fontId="0" fillId="0" borderId="0" xfId="0" applyAlignment="1">
      <alignment horizontal="center"/>
    </xf>
    <xf numFmtId="0" fontId="0" fillId="0" borderId="0" xfId="0"/>
    <xf numFmtId="0" fontId="0" fillId="7" borderId="42" xfId="0" applyFill="1" applyBorder="1" applyAlignment="1"/>
    <xf numFmtId="0" fontId="0" fillId="7" borderId="44" xfId="0" applyFill="1" applyBorder="1" applyAlignment="1"/>
    <xf numFmtId="164" fontId="0" fillId="0" borderId="0" xfId="2" applyNumberFormat="1" applyFont="1" applyFill="1"/>
    <xf numFmtId="164" fontId="0" fillId="0" borderId="0" xfId="0" applyNumberFormat="1" applyFill="1"/>
    <xf numFmtId="164" fontId="0" fillId="0" borderId="0" xfId="0" applyNumberFormat="1" applyAlignment="1">
      <alignment horizontal="left" vertical="top"/>
    </xf>
    <xf numFmtId="0" fontId="0" fillId="0" borderId="0" xfId="0" applyAlignment="1">
      <alignment horizontal="left" vertical="top"/>
    </xf>
    <xf numFmtId="167" fontId="11" fillId="0" borderId="28" xfId="0" applyNumberFormat="1" applyFont="1" applyBorder="1" applyAlignment="1">
      <alignment wrapText="1"/>
    </xf>
    <xf numFmtId="167" fontId="11" fillId="0" borderId="29" xfId="0" applyNumberFormat="1" applyFont="1" applyBorder="1" applyAlignment="1">
      <alignment wrapText="1"/>
    </xf>
    <xf numFmtId="167" fontId="11" fillId="0" borderId="30" xfId="0" applyNumberFormat="1" applyFont="1" applyBorder="1" applyAlignment="1">
      <alignment wrapText="1"/>
    </xf>
    <xf numFmtId="167" fontId="11" fillId="0" borderId="31" xfId="0" applyNumberFormat="1" applyFont="1" applyBorder="1" applyAlignment="1">
      <alignment wrapText="1"/>
    </xf>
    <xf numFmtId="167" fontId="11" fillId="0" borderId="22" xfId="0" applyNumberFormat="1" applyFont="1" applyBorder="1" applyAlignment="1">
      <alignment wrapText="1"/>
    </xf>
    <xf numFmtId="167" fontId="11" fillId="0" borderId="32" xfId="0" applyNumberFormat="1" applyFont="1" applyBorder="1" applyAlignment="1">
      <alignment wrapText="1"/>
    </xf>
    <xf numFmtId="167" fontId="11" fillId="0" borderId="33" xfId="0" applyNumberFormat="1" applyFont="1" applyBorder="1" applyAlignment="1">
      <alignment wrapText="1"/>
    </xf>
    <xf numFmtId="167" fontId="11" fillId="0" borderId="34" xfId="0" applyNumberFormat="1" applyFont="1" applyBorder="1" applyAlignment="1">
      <alignment wrapText="1"/>
    </xf>
    <xf numFmtId="167" fontId="11" fillId="0" borderId="35" xfId="0" applyNumberFormat="1" applyFont="1" applyBorder="1" applyAlignment="1">
      <alignment wrapText="1"/>
    </xf>
    <xf numFmtId="0" fontId="1" fillId="4" borderId="0" xfId="0" applyFont="1" applyFill="1" applyAlignment="1">
      <alignment horizontal="center"/>
    </xf>
    <xf numFmtId="0" fontId="15" fillId="4" borderId="0" xfId="0" applyFont="1" applyFill="1" applyAlignment="1">
      <alignment horizontal="center"/>
    </xf>
    <xf numFmtId="0" fontId="0" fillId="0" borderId="0" xfId="0"/>
    <xf numFmtId="0" fontId="1" fillId="4" borderId="0" xfId="0" applyFont="1" applyFill="1" applyAlignment="1">
      <alignment horizontal="center"/>
    </xf>
    <xf numFmtId="0" fontId="15" fillId="4" borderId="0" xfId="0" applyFont="1" applyFill="1" applyAlignment="1">
      <alignment horizontal="center"/>
    </xf>
    <xf numFmtId="0" fontId="0" fillId="0" borderId="0" xfId="0" applyAlignment="1">
      <alignment horizontal="center"/>
    </xf>
    <xf numFmtId="0" fontId="0" fillId="0" borderId="0" xfId="0"/>
    <xf numFmtId="0" fontId="0" fillId="7" borderId="44" xfId="0" applyFill="1" applyBorder="1" applyAlignment="1"/>
    <xf numFmtId="0" fontId="1" fillId="4" borderId="0" xfId="0" applyFont="1" applyFill="1" applyAlignment="1"/>
    <xf numFmtId="0" fontId="15" fillId="4" borderId="0" xfId="0" applyFont="1" applyFill="1" applyAlignment="1"/>
    <xf numFmtId="0" fontId="0" fillId="7" borderId="41" xfId="0" applyFill="1" applyBorder="1" applyAlignment="1">
      <alignment vertical="top" wrapText="1"/>
    </xf>
    <xf numFmtId="167" fontId="11" fillId="0" borderId="39" xfId="0" applyNumberFormat="1" applyFont="1" applyBorder="1" applyAlignment="1">
      <alignment wrapText="1"/>
    </xf>
    <xf numFmtId="167" fontId="11" fillId="0" borderId="40" xfId="0" applyNumberFormat="1" applyFont="1" applyBorder="1" applyAlignment="1">
      <alignment wrapText="1"/>
    </xf>
    <xf numFmtId="167" fontId="11" fillId="0" borderId="41" xfId="0" applyNumberFormat="1" applyFont="1" applyBorder="1" applyAlignment="1">
      <alignment wrapText="1"/>
    </xf>
    <xf numFmtId="0" fontId="0" fillId="7" borderId="48" xfId="0" applyFill="1" applyBorder="1" applyAlignment="1">
      <alignment vertical="top" wrapText="1"/>
    </xf>
    <xf numFmtId="167" fontId="11" fillId="0" borderId="46" xfId="0" applyNumberFormat="1" applyFont="1" applyBorder="1" applyAlignment="1">
      <alignment wrapText="1"/>
    </xf>
    <xf numFmtId="167" fontId="11" fillId="0" borderId="47" xfId="0" applyNumberFormat="1" applyFont="1" applyBorder="1" applyAlignment="1">
      <alignment wrapText="1"/>
    </xf>
    <xf numFmtId="167" fontId="11" fillId="0" borderId="48" xfId="0" applyNumberFormat="1" applyFont="1" applyBorder="1" applyAlignment="1">
      <alignment wrapText="1"/>
    </xf>
    <xf numFmtId="0" fontId="0" fillId="7" borderId="54" xfId="0" applyFill="1" applyBorder="1" applyAlignment="1"/>
    <xf numFmtId="0" fontId="0" fillId="7" borderId="23" xfId="0" applyFill="1" applyBorder="1" applyAlignment="1"/>
    <xf numFmtId="0" fontId="0" fillId="7" borderId="25" xfId="0" applyFill="1" applyBorder="1" applyAlignment="1"/>
    <xf numFmtId="0" fontId="1" fillId="4" borderId="0" xfId="0" applyFont="1" applyFill="1" applyAlignment="1">
      <alignment horizontal="center"/>
    </xf>
    <xf numFmtId="0" fontId="15" fillId="4" borderId="0" xfId="0" applyFont="1" applyFill="1" applyAlignment="1">
      <alignment horizontal="center"/>
    </xf>
    <xf numFmtId="0" fontId="0" fillId="0" borderId="0" xfId="0"/>
    <xf numFmtId="0" fontId="0" fillId="7" borderId="42" xfId="0" applyFill="1" applyBorder="1" applyAlignment="1"/>
    <xf numFmtId="0" fontId="0" fillId="7" borderId="44" xfId="0" applyFill="1" applyBorder="1" applyAlignment="1"/>
    <xf numFmtId="0" fontId="0" fillId="0" borderId="0" xfId="0"/>
    <xf numFmtId="0" fontId="11" fillId="0" borderId="28" xfId="0" applyFont="1" applyBorder="1" applyAlignment="1">
      <alignment vertical="top" wrapText="1"/>
    </xf>
    <xf numFmtId="0" fontId="11" fillId="0" borderId="29" xfId="0" applyFont="1" applyBorder="1" applyAlignment="1">
      <alignment vertical="top" wrapText="1"/>
    </xf>
    <xf numFmtId="0" fontId="11" fillId="0" borderId="30" xfId="0" applyFont="1" applyBorder="1" applyAlignment="1">
      <alignment vertical="top" wrapText="1"/>
    </xf>
    <xf numFmtId="0" fontId="11" fillId="0" borderId="31" xfId="0" applyFont="1" applyBorder="1" applyAlignment="1">
      <alignment vertical="top" wrapText="1"/>
    </xf>
    <xf numFmtId="0" fontId="11" fillId="0" borderId="22" xfId="0" applyFont="1" applyBorder="1" applyAlignment="1">
      <alignment vertical="top" wrapText="1"/>
    </xf>
    <xf numFmtId="0" fontId="11" fillId="0" borderId="32" xfId="0" applyFont="1" applyBorder="1" applyAlignment="1">
      <alignment vertical="top" wrapText="1"/>
    </xf>
    <xf numFmtId="0" fontId="11" fillId="0" borderId="33" xfId="0" applyFont="1" applyBorder="1" applyAlignment="1">
      <alignment vertical="top" wrapText="1"/>
    </xf>
    <xf numFmtId="0" fontId="11" fillId="0" borderId="34" xfId="0" applyFont="1" applyBorder="1" applyAlignment="1">
      <alignment vertical="top" wrapText="1"/>
    </xf>
    <xf numFmtId="0" fontId="11" fillId="0" borderId="35" xfId="0" applyFont="1" applyBorder="1" applyAlignment="1">
      <alignment vertical="top" wrapText="1"/>
    </xf>
    <xf numFmtId="0" fontId="0" fillId="0" borderId="74" xfId="0" applyFill="1" applyBorder="1" applyAlignment="1">
      <alignment vertical="top" wrapText="1"/>
    </xf>
    <xf numFmtId="0" fontId="0" fillId="0" borderId="74" xfId="0" applyFill="1" applyBorder="1" applyAlignment="1">
      <alignment horizontal="center"/>
    </xf>
    <xf numFmtId="165" fontId="0" fillId="0" borderId="74" xfId="3" applyNumberFormat="1" applyFont="1" applyFill="1" applyBorder="1" applyAlignment="1">
      <alignment horizontal="center"/>
    </xf>
    <xf numFmtId="0" fontId="11" fillId="2" borderId="0" xfId="0" applyFont="1" applyFill="1"/>
    <xf numFmtId="0" fontId="0" fillId="0" borderId="31" xfId="0" applyNumberFormat="1" applyBorder="1" applyAlignment="1">
      <alignment horizontal="center"/>
    </xf>
    <xf numFmtId="0" fontId="0" fillId="0" borderId="31" xfId="3" applyNumberFormat="1" applyFont="1" applyBorder="1" applyAlignment="1">
      <alignment horizontal="center"/>
    </xf>
    <xf numFmtId="0" fontId="0" fillId="0" borderId="33" xfId="3" applyNumberFormat="1" applyFont="1" applyBorder="1" applyAlignment="1">
      <alignment horizontal="center"/>
    </xf>
    <xf numFmtId="0" fontId="0" fillId="0" borderId="0" xfId="0"/>
    <xf numFmtId="0" fontId="0" fillId="0" borderId="31" xfId="0" applyBorder="1" applyAlignment="1">
      <alignment horizontal="left" vertical="center" wrapText="1"/>
    </xf>
    <xf numFmtId="0" fontId="0" fillId="0" borderId="0" xfId="0" applyFill="1" applyBorder="1"/>
    <xf numFmtId="0" fontId="0" fillId="0" borderId="77" xfId="0" applyFill="1" applyBorder="1" applyAlignment="1"/>
    <xf numFmtId="0" fontId="0" fillId="0" borderId="77" xfId="0" applyFill="1" applyBorder="1"/>
    <xf numFmtId="0" fontId="1" fillId="2" borderId="0" xfId="0" applyFont="1" applyFill="1"/>
    <xf numFmtId="0" fontId="0" fillId="0" borderId="28"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0" fontId="0" fillId="7" borderId="45" xfId="0" applyFill="1" applyBorder="1" applyAlignment="1">
      <alignment vertical="top" wrapText="1"/>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0" xfId="0" quotePrefix="1" applyFont="1" applyBorder="1" applyAlignment="1">
      <alignment wrapText="1"/>
    </xf>
    <xf numFmtId="0" fontId="17" fillId="0" borderId="0" xfId="0" applyFont="1" applyBorder="1" applyAlignment="1">
      <alignment horizontal="center"/>
    </xf>
    <xf numFmtId="0" fontId="11" fillId="0" borderId="0" xfId="0" quotePrefix="1" applyFont="1" applyBorder="1" applyAlignment="1">
      <alignment wrapText="1"/>
    </xf>
    <xf numFmtId="0" fontId="11" fillId="0" borderId="0" xfId="0" applyFont="1" applyBorder="1" applyAlignment="1">
      <alignment wrapText="1"/>
    </xf>
    <xf numFmtId="0" fontId="0" fillId="0" borderId="0" xfId="0" quotePrefix="1" applyFont="1" applyBorder="1"/>
    <xf numFmtId="0" fontId="0" fillId="0" borderId="0" xfId="0" applyFont="1" applyBorder="1"/>
    <xf numFmtId="0" fontId="18" fillId="0" borderId="0" xfId="0" applyFont="1" applyBorder="1" applyAlignment="1">
      <alignment horizontal="center"/>
    </xf>
    <xf numFmtId="0" fontId="0" fillId="0" borderId="0" xfId="0" applyFont="1" applyBorder="1" applyAlignment="1">
      <alignment wrapText="1"/>
    </xf>
    <xf numFmtId="0" fontId="2" fillId="0" borderId="0" xfId="0" applyFont="1" applyBorder="1" applyAlignment="1">
      <alignment wrapText="1"/>
    </xf>
    <xf numFmtId="0" fontId="3" fillId="4" borderId="0" xfId="0" applyFont="1" applyFill="1" applyAlignment="1">
      <alignment horizontal="center"/>
    </xf>
    <xf numFmtId="0" fontId="0" fillId="0" borderId="40" xfId="0" applyBorder="1" applyAlignment="1">
      <alignment vertical="top" wrapText="1"/>
    </xf>
    <xf numFmtId="0" fontId="0" fillId="0" borderId="66" xfId="0" applyBorder="1" applyAlignment="1">
      <alignment vertical="top" wrapText="1"/>
    </xf>
    <xf numFmtId="0" fontId="0" fillId="0" borderId="37" xfId="0" applyBorder="1" applyAlignment="1">
      <alignment vertical="top" wrapText="1"/>
    </xf>
    <xf numFmtId="0" fontId="1" fillId="4" borderId="0" xfId="0" applyFont="1" applyFill="1" applyAlignment="1">
      <alignment horizontal="center"/>
    </xf>
    <xf numFmtId="0" fontId="0" fillId="0" borderId="40" xfId="0" quotePrefix="1" applyBorder="1" applyAlignment="1">
      <alignment vertical="top" wrapText="1"/>
    </xf>
    <xf numFmtId="0" fontId="0" fillId="0" borderId="66" xfId="0" quotePrefix="1" applyBorder="1" applyAlignment="1">
      <alignment vertical="top" wrapText="1"/>
    </xf>
    <xf numFmtId="0" fontId="0" fillId="0" borderId="37" xfId="0" quotePrefix="1" applyBorder="1" applyAlignment="1">
      <alignment vertical="top" wrapText="1"/>
    </xf>
    <xf numFmtId="0" fontId="15" fillId="4" borderId="0" xfId="0" applyFont="1" applyFill="1" applyAlignment="1">
      <alignment horizontal="center"/>
    </xf>
    <xf numFmtId="0" fontId="22" fillId="0" borderId="0" xfId="1" applyFont="1"/>
    <xf numFmtId="0" fontId="23" fillId="0" borderId="67" xfId="0" applyFont="1" applyBorder="1" applyAlignment="1">
      <alignment horizontal="center"/>
    </xf>
    <xf numFmtId="0" fontId="23" fillId="0" borderId="68" xfId="0" applyFont="1" applyBorder="1" applyAlignment="1">
      <alignment horizontal="center"/>
    </xf>
    <xf numFmtId="0" fontId="23" fillId="0" borderId="69" xfId="0" applyFont="1" applyBorder="1" applyAlignment="1">
      <alignment horizontal="center"/>
    </xf>
    <xf numFmtId="0" fontId="0" fillId="0" borderId="0" xfId="0" applyBorder="1" applyAlignment="1">
      <alignment horizontal="center"/>
    </xf>
    <xf numFmtId="0" fontId="0" fillId="0" borderId="63"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7" borderId="59" xfId="0" applyFill="1" applyBorder="1" applyAlignment="1">
      <alignment horizontal="center"/>
    </xf>
    <xf numFmtId="0" fontId="0" fillId="7" borderId="56" xfId="0" applyFill="1" applyBorder="1" applyAlignment="1">
      <alignment horizontal="center"/>
    </xf>
    <xf numFmtId="0" fontId="0" fillId="7" borderId="49" xfId="0" applyFill="1" applyBorder="1" applyAlignment="1">
      <alignment horizontal="center"/>
    </xf>
    <xf numFmtId="0" fontId="0" fillId="7" borderId="42" xfId="0" applyFill="1" applyBorder="1" applyAlignment="1"/>
    <xf numFmtId="0" fontId="0" fillId="7" borderId="44" xfId="0" applyFill="1" applyBorder="1" applyAlignment="1"/>
    <xf numFmtId="0" fontId="0" fillId="7" borderId="57" xfId="0" applyFill="1" applyBorder="1" applyAlignment="1">
      <alignment horizontal="center"/>
    </xf>
    <xf numFmtId="0" fontId="0" fillId="7" borderId="58"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7" borderId="28" xfId="0"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0" fillId="7" borderId="53" xfId="0" applyFill="1" applyBorder="1" applyAlignment="1">
      <alignment horizontal="center"/>
    </xf>
    <xf numFmtId="0" fontId="0" fillId="7" borderId="55"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7" borderId="28" xfId="0" applyFill="1" applyBorder="1" applyAlignment="1"/>
    <xf numFmtId="0" fontId="0" fillId="7" borderId="33" xfId="0" applyFill="1" applyBorder="1" applyAlignment="1"/>
    <xf numFmtId="0" fontId="0" fillId="0" borderId="1" xfId="0" applyBorder="1" applyAlignment="1">
      <alignment horizontal="center"/>
    </xf>
    <xf numFmtId="0" fontId="0" fillId="7" borderId="75" xfId="0" applyFill="1" applyBorder="1" applyAlignment="1">
      <alignment horizontal="center" vertical="top" wrapText="1"/>
    </xf>
    <xf numFmtId="0" fontId="0" fillId="7" borderId="76" xfId="0" applyFill="1" applyBorder="1" applyAlignment="1">
      <alignment horizontal="center" vertical="top" wrapText="1"/>
    </xf>
    <xf numFmtId="0" fontId="0" fillId="7" borderId="42" xfId="0" applyFill="1" applyBorder="1" applyAlignment="1">
      <alignment horizontal="left"/>
    </xf>
    <xf numFmtId="0" fontId="0" fillId="7" borderId="44" xfId="0" applyFill="1" applyBorder="1" applyAlignment="1">
      <alignment horizontal="left"/>
    </xf>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1" xfId="0" applyFill="1" applyBorder="1" applyAlignment="1">
      <alignment horizontal="center" vertical="center" wrapText="1"/>
    </xf>
    <xf numFmtId="0" fontId="0" fillId="7" borderId="22" xfId="0" applyFill="1" applyBorder="1" applyAlignment="1">
      <alignment horizontal="center" vertical="center" wrapText="1"/>
    </xf>
    <xf numFmtId="0" fontId="0" fillId="7" borderId="32" xfId="0" applyFill="1" applyBorder="1" applyAlignment="1">
      <alignment horizontal="center" vertical="center" wrapText="1"/>
    </xf>
    <xf numFmtId="0" fontId="0" fillId="0" borderId="0" xfId="0" applyAlignment="1"/>
    <xf numFmtId="0" fontId="0" fillId="0" borderId="0" xfId="0" applyAlignment="1">
      <alignment wrapText="1"/>
    </xf>
    <xf numFmtId="0" fontId="0" fillId="6" borderId="0" xfId="0" applyFill="1" applyAlignment="1">
      <alignment wrapText="1"/>
    </xf>
    <xf numFmtId="0" fontId="24" fillId="2" borderId="0" xfId="0" applyFont="1" applyFill="1"/>
  </cellXfs>
  <cellStyles count="10">
    <cellStyle name="Comma" xfId="2" builtinId="3"/>
    <cellStyle name="H1" xfId="5" xr:uid="{00000000-0005-0000-0000-000001000000}"/>
    <cellStyle name="H2" xfId="6" xr:uid="{00000000-0005-0000-0000-000002000000}"/>
    <cellStyle name="Hyperlink" xfId="1" builtinId="8"/>
    <cellStyle name="IndentedPlain" xfId="7" xr:uid="{00000000-0005-0000-0000-000004000000}"/>
    <cellStyle name="Normal" xfId="0" builtinId="0"/>
    <cellStyle name="Normal 10" xfId="8" xr:uid="{00000000-0005-0000-0000-000006000000}"/>
    <cellStyle name="Normal 2" xfId="4" xr:uid="{00000000-0005-0000-0000-000007000000}"/>
    <cellStyle name="Percent" xfId="3" builtinId="5"/>
    <cellStyle name="Plain" xfId="9" xr:uid="{00000000-0005-0000-0000-000009000000}"/>
  </cellStyles>
  <dxfs count="0"/>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5" dropStyle="combo" dx="16" fmlaLink="'Org List'!$J$5" fmlaRange="'Org List'!$K$10:$K$38" noThreeD="1" sel="1" val="0"/>
</file>

<file path=xl/ctrlProps/ctrlProp10.xml><?xml version="1.0" encoding="utf-8"?>
<formControlPr xmlns="http://schemas.microsoft.com/office/spreadsheetml/2009/9/main" objectType="Drop" dropLines="5" dropStyle="combo" dx="16" fmlaLink="'Org List'!$J$5" fmlaRange="'Org List'!$K$10:$K$38" noThreeD="1" sel="1" val="0"/>
</file>

<file path=xl/ctrlProps/ctrlProp11.xml><?xml version="1.0" encoding="utf-8"?>
<formControlPr xmlns="http://schemas.microsoft.com/office/spreadsheetml/2009/9/main" objectType="Drop" dropLines="5" dropStyle="combo" dx="16" fmlaLink="'Org List'!$J$5" fmlaRange="'Org List'!$K$10:$K$38" noThreeD="1" sel="1" val="0"/>
</file>

<file path=xl/ctrlProps/ctrlProp12.xml><?xml version="1.0" encoding="utf-8"?>
<formControlPr xmlns="http://schemas.microsoft.com/office/spreadsheetml/2009/9/main" objectType="Drop" dropLines="5" dropStyle="combo" dx="16" fmlaLink="'Org List'!$J$5" fmlaRange="'Org List'!$K$10:$K$38" noThreeD="1" sel="1" val="0"/>
</file>

<file path=xl/ctrlProps/ctrlProp13.xml><?xml version="1.0" encoding="utf-8"?>
<formControlPr xmlns="http://schemas.microsoft.com/office/spreadsheetml/2009/9/main" objectType="Drop" dropLines="5" dropStyle="combo" dx="16" fmlaLink="'Org List'!$J$5" fmlaRange="'Org List'!$K$10:$K$38" noThreeD="1" sel="1" val="0"/>
</file>

<file path=xl/ctrlProps/ctrlProp14.xml><?xml version="1.0" encoding="utf-8"?>
<formControlPr xmlns="http://schemas.microsoft.com/office/spreadsheetml/2009/9/main" objectType="Drop" dropLines="5" dropStyle="combo" dx="16" fmlaLink="'Org List'!$J$5" fmlaRange="'Org List'!$K$10:$K$38" noThreeD="1" sel="1" val="0"/>
</file>

<file path=xl/ctrlProps/ctrlProp15.xml><?xml version="1.0" encoding="utf-8"?>
<formControlPr xmlns="http://schemas.microsoft.com/office/spreadsheetml/2009/9/main" objectType="Drop" dropLines="5" dropStyle="combo" dx="16" fmlaLink="'Org List'!$J$5" fmlaRange="'Org List'!$K$10:$K$38" noThreeD="1" sel="1" val="0"/>
</file>

<file path=xl/ctrlProps/ctrlProp16.xml><?xml version="1.0" encoding="utf-8"?>
<formControlPr xmlns="http://schemas.microsoft.com/office/spreadsheetml/2009/9/main" objectType="Drop" dropLines="5" dropStyle="combo" dx="16" fmlaLink="'Org List'!$J$5" fmlaRange="'Org List'!$K$10:$K$38" noThreeD="1" sel="1" val="0"/>
</file>

<file path=xl/ctrlProps/ctrlProp17.xml><?xml version="1.0" encoding="utf-8"?>
<formControlPr xmlns="http://schemas.microsoft.com/office/spreadsheetml/2009/9/main" objectType="Drop" dropLines="5" dropStyle="combo" dx="16" fmlaLink="'Org List'!$J$5" fmlaRange="'Org List'!$K$10:$K$38" noThreeD="1" sel="1" val="0"/>
</file>

<file path=xl/ctrlProps/ctrlProp18.xml><?xml version="1.0" encoding="utf-8"?>
<formControlPr xmlns="http://schemas.microsoft.com/office/spreadsheetml/2009/9/main" objectType="Drop" dropLines="5" dropStyle="combo" dx="16" fmlaLink="'Org List'!$J$5" fmlaRange="'Org List'!$K$10:$K$38" noThreeD="1" sel="1" val="0"/>
</file>

<file path=xl/ctrlProps/ctrlProp2.xml><?xml version="1.0" encoding="utf-8"?>
<formControlPr xmlns="http://schemas.microsoft.com/office/spreadsheetml/2009/9/main" objectType="Drop" dropLines="5" dropStyle="combo" dx="16" fmlaLink="'Org List'!$J$5" fmlaRange="'Org List'!$K$10:$K$38" noThreeD="1" sel="1" val="0"/>
</file>

<file path=xl/ctrlProps/ctrlProp3.xml><?xml version="1.0" encoding="utf-8"?>
<formControlPr xmlns="http://schemas.microsoft.com/office/spreadsheetml/2009/9/main" objectType="Drop" dropLines="5" dropStyle="combo" dx="16" fmlaLink="'Org List'!$J$5" fmlaRange="'Org List'!$K$10:$K$38" noThreeD="1" sel="1" val="0"/>
</file>

<file path=xl/ctrlProps/ctrlProp4.xml><?xml version="1.0" encoding="utf-8"?>
<formControlPr xmlns="http://schemas.microsoft.com/office/spreadsheetml/2009/9/main" objectType="Drop" dropLines="5" dropStyle="combo" dx="16" fmlaLink="'Org List'!$J$5" fmlaRange="'Org List'!$K$10:$K$38" noThreeD="1" sel="1" val="0"/>
</file>

<file path=xl/ctrlProps/ctrlProp5.xml><?xml version="1.0" encoding="utf-8"?>
<formControlPr xmlns="http://schemas.microsoft.com/office/spreadsheetml/2009/9/main" objectType="Drop" dropLines="5" dropStyle="combo" dx="16" fmlaLink="'Org List'!$J$5" fmlaRange="'Org List'!$K$10:$K$38" noThreeD="1" sel="1" val="0"/>
</file>

<file path=xl/ctrlProps/ctrlProp6.xml><?xml version="1.0" encoding="utf-8"?>
<formControlPr xmlns="http://schemas.microsoft.com/office/spreadsheetml/2009/9/main" objectType="Drop" dropLines="5" dropStyle="combo" dx="16" fmlaLink="'Org List'!$J$5" fmlaRange="'Org List'!$K$10:$K$38" noThreeD="1" sel="1" val="24"/>
</file>

<file path=xl/ctrlProps/ctrlProp7.xml><?xml version="1.0" encoding="utf-8"?>
<formControlPr xmlns="http://schemas.microsoft.com/office/spreadsheetml/2009/9/main" objectType="Drop" dropLines="5" dropStyle="combo" dx="16" fmlaLink="'Org List'!$J$5" fmlaRange="'Org List'!$K$10:$K$38" noThreeD="1" sel="1" val="24"/>
</file>

<file path=xl/ctrlProps/ctrlProp8.xml><?xml version="1.0" encoding="utf-8"?>
<formControlPr xmlns="http://schemas.microsoft.com/office/spreadsheetml/2009/9/main" objectType="Drop" dropLines="5" dropStyle="combo" dx="16" fmlaLink="'Org List'!$J$5" fmlaRange="'Org List'!$K$10:$K$38" noThreeD="1" sel="1" val="0"/>
</file>

<file path=xl/ctrlProps/ctrlProp9.xml><?xml version="1.0" encoding="utf-8"?>
<formControlPr xmlns="http://schemas.microsoft.com/office/spreadsheetml/2009/9/main" objectType="Drop" dropLines="5" dropStyle="combo" dx="16" fmlaLink="'Org List'!$J$5" fmlaRange="'Org List'!$K$10:$K$3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1483745</xdr:colOff>
      <xdr:row>2</xdr:row>
      <xdr:rowOff>21166</xdr:rowOff>
    </xdr:from>
    <xdr:to>
      <xdr:col>4</xdr:col>
      <xdr:colOff>2251037</xdr:colOff>
      <xdr:row>6</xdr:row>
      <xdr:rowOff>43426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7212" y="402166"/>
          <a:ext cx="6084358" cy="7673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8065" name="Drop Down 1" hidden="1">
              <a:extLst>
                <a:ext uri="{63B3BB69-23CF-44E3-9099-C40C66FF867C}">
                  <a14:compatExt spid="_x0000_s88065"/>
                </a:ext>
                <a:ext uri="{FF2B5EF4-FFF2-40B4-BE49-F238E27FC236}">
                  <a16:creationId xmlns:a16="http://schemas.microsoft.com/office/drawing/2014/main" id="{00000000-0008-0000-1800-000001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9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1B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1C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1D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1E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20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21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23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335280</xdr:colOff>
          <xdr:row>4</xdr:row>
          <xdr:rowOff>22860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D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1173480</xdr:colOff>
          <xdr:row>2</xdr:row>
          <xdr:rowOff>152400</xdr:rowOff>
        </xdr:from>
        <xdr:to>
          <xdr:col>8</xdr:col>
          <xdr:colOff>350520</xdr:colOff>
          <xdr:row>4</xdr:row>
          <xdr:rowOff>38100</xdr:rowOff>
        </xdr:to>
        <xdr:sp macro="" textlink="">
          <xdr:nvSpPr>
            <xdr:cNvPr id="117761" name="Drop Down 1" hidden="1">
              <a:extLst>
                <a:ext uri="{63B3BB69-23CF-44E3-9099-C40C66FF867C}">
                  <a14:compatExt spid="_x0000_s117761"/>
                </a:ext>
                <a:ext uri="{FF2B5EF4-FFF2-40B4-BE49-F238E27FC236}">
                  <a16:creationId xmlns:a16="http://schemas.microsoft.com/office/drawing/2014/main" id="{00000000-0008-0000-0F00-000001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693420</xdr:colOff>
          <xdr:row>2</xdr:row>
          <xdr:rowOff>152400</xdr:rowOff>
        </xdr:from>
        <xdr:to>
          <xdr:col>5</xdr:col>
          <xdr:colOff>4236720</xdr:colOff>
          <xdr:row>4</xdr:row>
          <xdr:rowOff>60960</xdr:rowOff>
        </xdr:to>
        <xdr:sp macro="" textlink="">
          <xdr:nvSpPr>
            <xdr:cNvPr id="149505" name="Drop Down 1" hidden="1">
              <a:extLst>
                <a:ext uri="{63B3BB69-23CF-44E3-9099-C40C66FF867C}">
                  <a14:compatExt spid="_x0000_s149505"/>
                </a:ext>
                <a:ext uri="{FF2B5EF4-FFF2-40B4-BE49-F238E27FC236}">
                  <a16:creationId xmlns:a16="http://schemas.microsoft.com/office/drawing/2014/main" id="{00000000-0008-0000-10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792480</xdr:colOff>
          <xdr:row>2</xdr:row>
          <xdr:rowOff>160020</xdr:rowOff>
        </xdr:from>
        <xdr:to>
          <xdr:col>4</xdr:col>
          <xdr:colOff>762000</xdr:colOff>
          <xdr:row>4</xdr:row>
          <xdr:rowOff>45720</xdr:rowOff>
        </xdr:to>
        <xdr:sp macro="" textlink="">
          <xdr:nvSpPr>
            <xdr:cNvPr id="198657" name="Drop Down 1" hidden="1">
              <a:extLst>
                <a:ext uri="{63B3BB69-23CF-44E3-9099-C40C66FF867C}">
                  <a14:compatExt spid="_x0000_s198657"/>
                </a:ext>
                <a:ext uri="{FF2B5EF4-FFF2-40B4-BE49-F238E27FC236}">
                  <a16:creationId xmlns:a16="http://schemas.microsoft.com/office/drawing/2014/main" id="{00000000-0008-0000-1200-000001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1485900</xdr:colOff>
          <xdr:row>2</xdr:row>
          <xdr:rowOff>144780</xdr:rowOff>
        </xdr:from>
        <xdr:to>
          <xdr:col>5</xdr:col>
          <xdr:colOff>601980</xdr:colOff>
          <xdr:row>4</xdr:row>
          <xdr:rowOff>30480</xdr:rowOff>
        </xdr:to>
        <xdr:sp macro="" textlink="">
          <xdr:nvSpPr>
            <xdr:cNvPr id="199681" name="Drop Down 1" hidden="1">
              <a:extLst>
                <a:ext uri="{63B3BB69-23CF-44E3-9099-C40C66FF867C}">
                  <a14:compatExt spid="_x0000_s199681"/>
                </a:ext>
                <a:ext uri="{FF2B5EF4-FFF2-40B4-BE49-F238E27FC236}">
                  <a16:creationId xmlns:a16="http://schemas.microsoft.com/office/drawing/2014/main" id="{00000000-0008-0000-1400-000001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8.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trlProp" Target="../ctrlProps/ctrlProp15.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DK159"/>
  <sheetViews>
    <sheetView zoomScale="80" zoomScaleNormal="80" workbookViewId="0">
      <selection activeCell="A6" sqref="A6"/>
    </sheetView>
  </sheetViews>
  <sheetFormatPr defaultColWidth="9.109375" defaultRowHeight="14.4" x14ac:dyDescent="0.3"/>
  <cols>
    <col min="1" max="23" width="9.109375" style="208"/>
    <col min="24" max="24" width="11.44140625" style="208" customWidth="1"/>
    <col min="25" max="16384" width="9.109375" style="208"/>
  </cols>
  <sheetData>
    <row r="1" spans="1:115" x14ac:dyDescent="0.3">
      <c r="A1" s="1" t="s">
        <v>0</v>
      </c>
    </row>
    <row r="2" spans="1:115" x14ac:dyDescent="0.3">
      <c r="A2" s="2" t="s">
        <v>1178</v>
      </c>
      <c r="B2" s="2"/>
      <c r="C2" s="2"/>
      <c r="D2" s="2"/>
    </row>
    <row r="3" spans="1:115" x14ac:dyDescent="0.3">
      <c r="A3" s="208">
        <v>1</v>
      </c>
      <c r="B3" s="208">
        <v>2</v>
      </c>
      <c r="C3" s="208">
        <v>3</v>
      </c>
      <c r="D3" s="208">
        <v>4</v>
      </c>
      <c r="E3" s="208">
        <v>5</v>
      </c>
      <c r="F3" s="208">
        <v>6</v>
      </c>
      <c r="G3" s="208">
        <v>7</v>
      </c>
      <c r="H3" s="208">
        <v>8</v>
      </c>
      <c r="I3" s="208">
        <v>9</v>
      </c>
      <c r="J3" s="208">
        <v>10</v>
      </c>
      <c r="K3" s="208">
        <v>11</v>
      </c>
      <c r="L3" s="208">
        <v>12</v>
      </c>
      <c r="M3" s="208">
        <v>13</v>
      </c>
      <c r="N3" s="208">
        <v>14</v>
      </c>
      <c r="O3" s="208">
        <v>15</v>
      </c>
      <c r="P3" s="208">
        <v>16</v>
      </c>
      <c r="Q3" s="208">
        <v>17</v>
      </c>
      <c r="R3" s="208">
        <v>18</v>
      </c>
      <c r="S3" s="208">
        <v>19</v>
      </c>
      <c r="T3" s="208">
        <v>20</v>
      </c>
      <c r="U3" s="208">
        <v>21</v>
      </c>
      <c r="V3" s="208">
        <v>22</v>
      </c>
      <c r="W3" s="208">
        <v>23</v>
      </c>
      <c r="X3" s="208">
        <v>24</v>
      </c>
      <c r="Y3" s="208">
        <v>25</v>
      </c>
      <c r="Z3" s="208">
        <v>26</v>
      </c>
      <c r="AA3" s="208">
        <v>27</v>
      </c>
      <c r="AB3" s="208">
        <v>28</v>
      </c>
      <c r="AC3" s="208">
        <v>29</v>
      </c>
      <c r="AD3" s="208">
        <v>30</v>
      </c>
      <c r="AE3" s="208">
        <v>31</v>
      </c>
      <c r="AF3" s="208">
        <v>32</v>
      </c>
      <c r="AG3" s="208">
        <v>33</v>
      </c>
      <c r="AH3" s="208">
        <v>34</v>
      </c>
      <c r="AI3" s="208">
        <v>35</v>
      </c>
      <c r="AJ3" s="208">
        <v>36</v>
      </c>
      <c r="AK3" s="208">
        <v>37</v>
      </c>
      <c r="AL3" s="208">
        <v>38</v>
      </c>
      <c r="AM3" s="208">
        <v>39</v>
      </c>
      <c r="AN3" s="208">
        <v>40</v>
      </c>
      <c r="AO3" s="208">
        <v>41</v>
      </c>
      <c r="AP3" s="208">
        <v>42</v>
      </c>
      <c r="AQ3" s="208">
        <v>43</v>
      </c>
      <c r="AR3" s="208">
        <v>44</v>
      </c>
      <c r="AS3" s="208">
        <v>45</v>
      </c>
      <c r="AT3" s="208">
        <v>46</v>
      </c>
      <c r="AU3" s="208">
        <v>47</v>
      </c>
      <c r="AV3" s="208">
        <v>48</v>
      </c>
      <c r="AW3" s="208">
        <v>49</v>
      </c>
      <c r="AX3" s="208">
        <v>50</v>
      </c>
      <c r="AY3" s="208">
        <v>51</v>
      </c>
      <c r="AZ3" s="208">
        <v>52</v>
      </c>
      <c r="BA3" s="208">
        <v>53</v>
      </c>
      <c r="BB3" s="208">
        <v>54</v>
      </c>
      <c r="BC3" s="208">
        <v>55</v>
      </c>
      <c r="BD3" s="208">
        <v>56</v>
      </c>
      <c r="BE3" s="208">
        <v>57</v>
      </c>
      <c r="BF3" s="208">
        <v>58</v>
      </c>
      <c r="BG3" s="208">
        <v>59</v>
      </c>
      <c r="BH3" s="208">
        <v>60</v>
      </c>
      <c r="BI3" s="208">
        <v>61</v>
      </c>
      <c r="BJ3" s="208">
        <v>62</v>
      </c>
      <c r="BK3" s="208">
        <v>63</v>
      </c>
      <c r="BL3" s="208">
        <v>64</v>
      </c>
      <c r="BM3" s="208">
        <v>65</v>
      </c>
      <c r="BN3" s="208">
        <v>66</v>
      </c>
      <c r="BO3" s="208">
        <v>67</v>
      </c>
      <c r="BP3" s="208">
        <v>68</v>
      </c>
      <c r="BQ3" s="208">
        <v>69</v>
      </c>
      <c r="BR3" s="208">
        <v>70</v>
      </c>
      <c r="BS3" s="208">
        <v>71</v>
      </c>
      <c r="BT3" s="208">
        <v>72</v>
      </c>
      <c r="BU3" s="208">
        <v>73</v>
      </c>
      <c r="BV3" s="208">
        <v>74</v>
      </c>
      <c r="BW3" s="208">
        <v>75</v>
      </c>
      <c r="BX3" s="208">
        <v>76</v>
      </c>
      <c r="BY3" s="208">
        <v>77</v>
      </c>
      <c r="BZ3" s="208">
        <v>78</v>
      </c>
      <c r="CA3" s="208">
        <v>79</v>
      </c>
      <c r="CB3" s="208">
        <v>80</v>
      </c>
      <c r="CC3" s="208">
        <v>81</v>
      </c>
      <c r="CD3" s="208">
        <v>82</v>
      </c>
      <c r="CE3" s="208">
        <v>83</v>
      </c>
      <c r="CF3" s="208">
        <v>84</v>
      </c>
      <c r="CG3" s="208">
        <v>85</v>
      </c>
      <c r="CH3" s="208">
        <v>86</v>
      </c>
      <c r="CI3" s="208">
        <v>87</v>
      </c>
      <c r="CJ3" s="208">
        <v>88</v>
      </c>
      <c r="CK3" s="208">
        <v>89</v>
      </c>
      <c r="CL3" s="208">
        <v>90</v>
      </c>
      <c r="CM3" s="208">
        <v>91</v>
      </c>
      <c r="CN3" s="208">
        <v>92</v>
      </c>
      <c r="CO3" s="208">
        <v>93</v>
      </c>
      <c r="CP3" s="208">
        <v>94</v>
      </c>
      <c r="CQ3" s="208">
        <v>95</v>
      </c>
      <c r="CR3" s="208">
        <v>96</v>
      </c>
      <c r="CS3" s="208">
        <v>97</v>
      </c>
      <c r="CT3" s="208">
        <v>98</v>
      </c>
      <c r="CU3" s="208">
        <v>99</v>
      </c>
      <c r="CV3" s="208">
        <v>100</v>
      </c>
      <c r="CW3" s="208">
        <v>101</v>
      </c>
      <c r="CX3" s="208">
        <v>102</v>
      </c>
      <c r="CY3" s="208">
        <v>103</v>
      </c>
      <c r="CZ3" s="208">
        <v>104</v>
      </c>
      <c r="DA3" s="208">
        <v>105</v>
      </c>
      <c r="DB3" s="208">
        <v>106</v>
      </c>
      <c r="DC3" s="208">
        <v>107</v>
      </c>
      <c r="DD3" s="208">
        <v>108</v>
      </c>
      <c r="DE3" s="208">
        <v>109</v>
      </c>
      <c r="DF3" s="208">
        <v>110</v>
      </c>
      <c r="DG3" s="208">
        <v>111</v>
      </c>
      <c r="DH3" s="208">
        <v>112</v>
      </c>
      <c r="DI3" s="208">
        <v>113</v>
      </c>
      <c r="DJ3" s="208">
        <v>114</v>
      </c>
      <c r="DK3" s="208">
        <v>115</v>
      </c>
    </row>
    <row r="5" spans="1:115" x14ac:dyDescent="0.3">
      <c r="B5" s="208" t="s">
        <v>190</v>
      </c>
      <c r="N5" s="208" t="s">
        <v>191</v>
      </c>
      <c r="Y5" s="208" t="s">
        <v>192</v>
      </c>
      <c r="AO5" s="208" t="s">
        <v>193</v>
      </c>
      <c r="DI5" s="208" t="s">
        <v>194</v>
      </c>
      <c r="DK5" s="208" t="s">
        <v>190</v>
      </c>
    </row>
    <row r="6" spans="1:115" x14ac:dyDescent="0.3">
      <c r="B6" s="208" t="s">
        <v>190</v>
      </c>
      <c r="C6" s="208" t="s">
        <v>190</v>
      </c>
      <c r="D6" s="208" t="s">
        <v>190</v>
      </c>
      <c r="E6" s="208" t="s">
        <v>190</v>
      </c>
      <c r="F6" s="208" t="s">
        <v>190</v>
      </c>
      <c r="G6" s="208" t="s">
        <v>190</v>
      </c>
      <c r="H6" s="208" t="s">
        <v>190</v>
      </c>
      <c r="I6" s="208" t="s">
        <v>190</v>
      </c>
      <c r="J6" s="208" t="s">
        <v>190</v>
      </c>
      <c r="K6" s="208" t="s">
        <v>190</v>
      </c>
      <c r="L6" s="208" t="s">
        <v>190</v>
      </c>
      <c r="M6" s="208" t="s">
        <v>190</v>
      </c>
      <c r="N6" s="208" t="s">
        <v>191</v>
      </c>
      <c r="O6" s="208" t="s">
        <v>191</v>
      </c>
      <c r="P6" s="208" t="s">
        <v>191</v>
      </c>
      <c r="Q6" s="208" t="s">
        <v>191</v>
      </c>
      <c r="R6" s="208" t="s">
        <v>191</v>
      </c>
      <c r="S6" s="208" t="s">
        <v>191</v>
      </c>
      <c r="T6" s="208" t="s">
        <v>191</v>
      </c>
      <c r="U6" s="208" t="s">
        <v>191</v>
      </c>
      <c r="V6" s="208" t="s">
        <v>191</v>
      </c>
      <c r="W6" s="208" t="s">
        <v>191</v>
      </c>
      <c r="X6" s="208" t="s">
        <v>191</v>
      </c>
      <c r="Y6" s="208" t="s">
        <v>192</v>
      </c>
      <c r="Z6" s="208" t="s">
        <v>192</v>
      </c>
      <c r="AA6" s="208" t="s">
        <v>192</v>
      </c>
      <c r="AB6" s="208" t="s">
        <v>192</v>
      </c>
      <c r="AC6" s="208" t="s">
        <v>192</v>
      </c>
      <c r="AD6" s="208" t="s">
        <v>192</v>
      </c>
      <c r="AE6" s="208" t="s">
        <v>192</v>
      </c>
      <c r="AF6" s="208" t="s">
        <v>192</v>
      </c>
      <c r="AG6" s="208" t="s">
        <v>192</v>
      </c>
      <c r="AH6" s="208" t="s">
        <v>192</v>
      </c>
      <c r="AI6" s="208" t="s">
        <v>192</v>
      </c>
      <c r="AJ6" s="208" t="s">
        <v>192</v>
      </c>
      <c r="AK6" s="208" t="s">
        <v>192</v>
      </c>
      <c r="AL6" s="208" t="s">
        <v>192</v>
      </c>
      <c r="AM6" s="208" t="s">
        <v>192</v>
      </c>
      <c r="AN6" s="208" t="s">
        <v>192</v>
      </c>
      <c r="AO6" s="208" t="s">
        <v>193</v>
      </c>
      <c r="AP6" s="208" t="s">
        <v>193</v>
      </c>
      <c r="AQ6" s="208" t="s">
        <v>193</v>
      </c>
      <c r="AR6" s="208" t="s">
        <v>193</v>
      </c>
      <c r="AS6" s="208" t="s">
        <v>193</v>
      </c>
      <c r="AT6" s="208" t="s">
        <v>193</v>
      </c>
      <c r="AU6" s="208" t="s">
        <v>193</v>
      </c>
      <c r="AV6" s="208" t="s">
        <v>193</v>
      </c>
      <c r="AW6" s="208" t="s">
        <v>193</v>
      </c>
      <c r="AX6" s="208" t="s">
        <v>193</v>
      </c>
      <c r="AY6" s="208" t="s">
        <v>193</v>
      </c>
      <c r="AZ6" s="208" t="s">
        <v>193</v>
      </c>
      <c r="BA6" s="208" t="s">
        <v>193</v>
      </c>
      <c r="BB6" s="208" t="s">
        <v>193</v>
      </c>
      <c r="BC6" s="208" t="s">
        <v>193</v>
      </c>
      <c r="BD6" s="208" t="s">
        <v>193</v>
      </c>
      <c r="BE6" s="208" t="s">
        <v>193</v>
      </c>
      <c r="BF6" s="208" t="s">
        <v>193</v>
      </c>
      <c r="BG6" s="208" t="s">
        <v>193</v>
      </c>
      <c r="BH6" s="208" t="s">
        <v>193</v>
      </c>
      <c r="BI6" s="208" t="s">
        <v>193</v>
      </c>
      <c r="BJ6" s="208" t="s">
        <v>193</v>
      </c>
      <c r="BK6" s="208" t="s">
        <v>193</v>
      </c>
      <c r="BL6" s="208" t="s">
        <v>193</v>
      </c>
      <c r="BM6" s="208" t="s">
        <v>193</v>
      </c>
      <c r="BN6" s="208" t="s">
        <v>193</v>
      </c>
      <c r="BO6" s="208" t="s">
        <v>193</v>
      </c>
      <c r="BP6" s="208" t="s">
        <v>193</v>
      </c>
      <c r="BQ6" s="208" t="s">
        <v>193</v>
      </c>
      <c r="BR6" s="208" t="s">
        <v>193</v>
      </c>
      <c r="BS6" s="208" t="s">
        <v>193</v>
      </c>
      <c r="BT6" s="208" t="s">
        <v>193</v>
      </c>
      <c r="BU6" s="208" t="s">
        <v>193</v>
      </c>
      <c r="BV6" s="208" t="s">
        <v>193</v>
      </c>
      <c r="BW6" s="208" t="s">
        <v>193</v>
      </c>
      <c r="BX6" s="208" t="s">
        <v>193</v>
      </c>
      <c r="BY6" s="208" t="s">
        <v>193</v>
      </c>
      <c r="BZ6" s="208" t="s">
        <v>193</v>
      </c>
      <c r="CA6" s="208" t="s">
        <v>193</v>
      </c>
      <c r="CB6" s="208" t="s">
        <v>193</v>
      </c>
      <c r="CC6" s="208" t="s">
        <v>193</v>
      </c>
      <c r="CD6" s="208" t="s">
        <v>193</v>
      </c>
      <c r="CE6" s="208" t="s">
        <v>193</v>
      </c>
      <c r="CF6" s="208" t="s">
        <v>193</v>
      </c>
      <c r="CG6" s="208" t="s">
        <v>193</v>
      </c>
      <c r="CH6" s="208" t="s">
        <v>193</v>
      </c>
      <c r="CI6" s="208" t="s">
        <v>193</v>
      </c>
      <c r="CJ6" s="208" t="s">
        <v>193</v>
      </c>
      <c r="CK6" s="208" t="s">
        <v>193</v>
      </c>
      <c r="CL6" s="208" t="s">
        <v>193</v>
      </c>
      <c r="CM6" s="208" t="s">
        <v>193</v>
      </c>
      <c r="CN6" s="208" t="s">
        <v>193</v>
      </c>
      <c r="CO6" s="208" t="s">
        <v>193</v>
      </c>
      <c r="CP6" s="208" t="s">
        <v>193</v>
      </c>
      <c r="CQ6" s="208" t="s">
        <v>193</v>
      </c>
      <c r="CR6" s="208" t="s">
        <v>193</v>
      </c>
      <c r="CS6" s="208" t="s">
        <v>193</v>
      </c>
      <c r="CT6" s="208" t="s">
        <v>193</v>
      </c>
      <c r="CU6" s="208" t="s">
        <v>193</v>
      </c>
      <c r="CV6" s="208" t="s">
        <v>193</v>
      </c>
      <c r="CW6" s="208" t="s">
        <v>193</v>
      </c>
      <c r="CX6" s="208" t="s">
        <v>193</v>
      </c>
      <c r="CY6" s="208" t="s">
        <v>193</v>
      </c>
      <c r="CZ6" s="208" t="s">
        <v>193</v>
      </c>
      <c r="DA6" s="208" t="s">
        <v>193</v>
      </c>
      <c r="DB6" s="208" t="s">
        <v>193</v>
      </c>
      <c r="DC6" s="208" t="s">
        <v>193</v>
      </c>
      <c r="DD6" s="208" t="s">
        <v>193</v>
      </c>
      <c r="DE6" s="208" t="s">
        <v>193</v>
      </c>
      <c r="DF6" s="208" t="s">
        <v>193</v>
      </c>
      <c r="DG6" s="208" t="s">
        <v>193</v>
      </c>
      <c r="DH6" s="208" t="s">
        <v>193</v>
      </c>
      <c r="DI6" s="208" t="s">
        <v>194</v>
      </c>
      <c r="DJ6" s="208" t="s">
        <v>194</v>
      </c>
      <c r="DK6" s="208" t="s">
        <v>190</v>
      </c>
    </row>
    <row r="7" spans="1:115" x14ac:dyDescent="0.3">
      <c r="B7" s="208" t="s">
        <v>95</v>
      </c>
      <c r="C7" s="208" t="s">
        <v>96</v>
      </c>
      <c r="D7" s="208" t="s">
        <v>97</v>
      </c>
      <c r="E7" s="208" t="s">
        <v>98</v>
      </c>
      <c r="F7" s="208" t="s">
        <v>99</v>
      </c>
      <c r="G7" s="208" t="s">
        <v>100</v>
      </c>
      <c r="H7" s="208" t="s">
        <v>101</v>
      </c>
      <c r="I7" s="208" t="s">
        <v>102</v>
      </c>
      <c r="J7" s="208" t="s">
        <v>103</v>
      </c>
      <c r="K7" s="208" t="s">
        <v>104</v>
      </c>
      <c r="L7" s="208" t="s">
        <v>105</v>
      </c>
      <c r="M7" s="208" t="s">
        <v>1179</v>
      </c>
      <c r="N7" s="208" t="s">
        <v>95</v>
      </c>
      <c r="O7" s="208" t="s">
        <v>106</v>
      </c>
      <c r="P7" s="208" t="s">
        <v>96</v>
      </c>
      <c r="Q7" s="208" t="s">
        <v>107</v>
      </c>
      <c r="R7" s="208" t="s">
        <v>108</v>
      </c>
      <c r="S7" s="208" t="s">
        <v>109</v>
      </c>
      <c r="T7" s="208" t="s">
        <v>110</v>
      </c>
      <c r="U7" s="208" t="s">
        <v>111</v>
      </c>
      <c r="V7" s="208" t="s">
        <v>112</v>
      </c>
      <c r="W7" s="208" t="s">
        <v>113</v>
      </c>
      <c r="X7" s="208" t="s">
        <v>114</v>
      </c>
      <c r="Y7" s="208" t="s">
        <v>111</v>
      </c>
      <c r="Z7" s="208" t="s">
        <v>115</v>
      </c>
      <c r="AA7" s="208" t="s">
        <v>116</v>
      </c>
      <c r="AB7" s="208" t="s">
        <v>117</v>
      </c>
      <c r="AC7" s="208" t="s">
        <v>118</v>
      </c>
      <c r="AD7" s="208" t="s">
        <v>119</v>
      </c>
      <c r="AE7" s="208" t="s">
        <v>120</v>
      </c>
      <c r="AF7" s="208" t="s">
        <v>121</v>
      </c>
      <c r="AG7" s="208" t="s">
        <v>122</v>
      </c>
      <c r="AH7" s="208" t="s">
        <v>123</v>
      </c>
      <c r="AI7" s="208" t="s">
        <v>124</v>
      </c>
      <c r="AJ7" s="208" t="s">
        <v>125</v>
      </c>
      <c r="AK7" s="208" t="s">
        <v>126</v>
      </c>
      <c r="AL7" s="208" t="s">
        <v>127</v>
      </c>
      <c r="AM7" s="208" t="s">
        <v>128</v>
      </c>
      <c r="AN7" s="208" t="s">
        <v>129</v>
      </c>
      <c r="AO7" s="208" t="s">
        <v>119</v>
      </c>
      <c r="AP7" s="208" t="s">
        <v>120</v>
      </c>
      <c r="AQ7" s="208" t="s">
        <v>121</v>
      </c>
      <c r="AR7" s="208" t="s">
        <v>114</v>
      </c>
      <c r="AS7" s="208" t="s">
        <v>1180</v>
      </c>
      <c r="AT7" s="208" t="s">
        <v>1181</v>
      </c>
      <c r="AU7" s="208" t="s">
        <v>1182</v>
      </c>
      <c r="AV7" s="208" t="s">
        <v>1183</v>
      </c>
      <c r="AW7" s="208" t="s">
        <v>1184</v>
      </c>
      <c r="AX7" s="208" t="s">
        <v>123</v>
      </c>
      <c r="AY7" s="208" t="s">
        <v>124</v>
      </c>
      <c r="AZ7" s="208" t="s">
        <v>125</v>
      </c>
      <c r="BA7" s="208" t="s">
        <v>130</v>
      </c>
      <c r="BB7" s="208" t="s">
        <v>131</v>
      </c>
      <c r="BC7" s="208" t="s">
        <v>132</v>
      </c>
      <c r="BD7" s="208" t="s">
        <v>133</v>
      </c>
      <c r="BE7" s="208" t="s">
        <v>134</v>
      </c>
      <c r="BF7" s="208" t="s">
        <v>135</v>
      </c>
      <c r="BG7" s="208" t="s">
        <v>127</v>
      </c>
      <c r="BH7" s="208" t="s">
        <v>128</v>
      </c>
      <c r="BI7" s="208" t="s">
        <v>129</v>
      </c>
      <c r="BJ7" s="208" t="s">
        <v>136</v>
      </c>
      <c r="BK7" s="208" t="s">
        <v>137</v>
      </c>
      <c r="BL7" s="208" t="s">
        <v>138</v>
      </c>
      <c r="BM7" s="208" t="s">
        <v>139</v>
      </c>
      <c r="BN7" s="208" t="s">
        <v>140</v>
      </c>
      <c r="BO7" s="208" t="s">
        <v>141</v>
      </c>
      <c r="BP7" s="208" t="s">
        <v>142</v>
      </c>
      <c r="BQ7" s="208" t="s">
        <v>143</v>
      </c>
      <c r="BR7" s="208" t="s">
        <v>144</v>
      </c>
      <c r="BS7" s="208" t="s">
        <v>145</v>
      </c>
      <c r="BT7" s="208" t="s">
        <v>146</v>
      </c>
      <c r="BU7" s="208" t="s">
        <v>147</v>
      </c>
      <c r="BV7" s="208" t="s">
        <v>148</v>
      </c>
      <c r="BW7" s="208" t="s">
        <v>149</v>
      </c>
      <c r="BX7" s="208" t="s">
        <v>150</v>
      </c>
      <c r="BY7" s="208" t="s">
        <v>151</v>
      </c>
      <c r="BZ7" s="208" t="s">
        <v>152</v>
      </c>
      <c r="CA7" s="208" t="s">
        <v>153</v>
      </c>
      <c r="CB7" s="208" t="s">
        <v>154</v>
      </c>
      <c r="CC7" s="208" t="s">
        <v>155</v>
      </c>
      <c r="CD7" s="208" t="s">
        <v>156</v>
      </c>
      <c r="CE7" s="208" t="s">
        <v>157</v>
      </c>
      <c r="CF7" s="208" t="s">
        <v>158</v>
      </c>
      <c r="CG7" s="208" t="s">
        <v>159</v>
      </c>
      <c r="CH7" s="208" t="s">
        <v>160</v>
      </c>
      <c r="CI7" s="208" t="s">
        <v>161</v>
      </c>
      <c r="CJ7" s="208" t="s">
        <v>162</v>
      </c>
      <c r="CK7" s="208" t="s">
        <v>163</v>
      </c>
      <c r="CL7" s="208" t="s">
        <v>164</v>
      </c>
      <c r="CM7" s="208" t="s">
        <v>165</v>
      </c>
      <c r="CN7" s="208" t="s">
        <v>166</v>
      </c>
      <c r="CO7" s="208" t="s">
        <v>167</v>
      </c>
      <c r="CP7" s="208" t="s">
        <v>168</v>
      </c>
      <c r="CQ7" s="208" t="s">
        <v>169</v>
      </c>
      <c r="CR7" s="208" t="s">
        <v>170</v>
      </c>
      <c r="CS7" s="208" t="s">
        <v>171</v>
      </c>
      <c r="CT7" s="208" t="s">
        <v>172</v>
      </c>
      <c r="CU7" s="208" t="s">
        <v>173</v>
      </c>
      <c r="CV7" s="208" t="s">
        <v>174</v>
      </c>
      <c r="CW7" s="208" t="s">
        <v>175</v>
      </c>
      <c r="CX7" s="208" t="s">
        <v>176</v>
      </c>
      <c r="CY7" s="208" t="s">
        <v>177</v>
      </c>
      <c r="CZ7" s="208" t="s">
        <v>178</v>
      </c>
      <c r="DA7" s="208" t="s">
        <v>179</v>
      </c>
      <c r="DB7" s="208" t="s">
        <v>180</v>
      </c>
      <c r="DC7" s="208" t="s">
        <v>181</v>
      </c>
      <c r="DD7" s="208" t="s">
        <v>182</v>
      </c>
      <c r="DE7" s="208" t="s">
        <v>183</v>
      </c>
      <c r="DF7" s="208" t="s">
        <v>184</v>
      </c>
      <c r="DG7" s="208" t="s">
        <v>185</v>
      </c>
      <c r="DH7" s="208" t="s">
        <v>186</v>
      </c>
      <c r="DI7" s="208" t="s">
        <v>187</v>
      </c>
      <c r="DJ7" s="208" t="s">
        <v>188</v>
      </c>
      <c r="DK7" s="208" t="s">
        <v>189</v>
      </c>
    </row>
    <row r="8" spans="1:115" x14ac:dyDescent="0.3">
      <c r="A8" s="208" t="s">
        <v>195</v>
      </c>
      <c r="B8" s="208" t="s">
        <v>1</v>
      </c>
      <c r="C8" s="208" t="s">
        <v>2</v>
      </c>
      <c r="D8" s="208" t="s">
        <v>3</v>
      </c>
      <c r="E8" s="208" t="s">
        <v>4</v>
      </c>
      <c r="F8" s="208" t="s">
        <v>5</v>
      </c>
      <c r="G8" s="208" t="s">
        <v>6</v>
      </c>
      <c r="H8" s="208" t="s">
        <v>7</v>
      </c>
      <c r="I8" s="208" t="s">
        <v>8</v>
      </c>
      <c r="J8" s="208" t="s">
        <v>9</v>
      </c>
      <c r="K8" s="208" t="s">
        <v>10</v>
      </c>
      <c r="L8" s="208" t="s">
        <v>11</v>
      </c>
      <c r="M8" s="208" t="s">
        <v>1185</v>
      </c>
      <c r="N8" s="208" t="s">
        <v>12</v>
      </c>
      <c r="O8" s="208" t="s">
        <v>13</v>
      </c>
      <c r="P8" s="208" t="s">
        <v>14</v>
      </c>
      <c r="Q8" s="208" t="s">
        <v>15</v>
      </c>
      <c r="R8" s="208" t="s">
        <v>16</v>
      </c>
      <c r="S8" s="208" t="s">
        <v>17</v>
      </c>
      <c r="T8" s="208" t="s">
        <v>18</v>
      </c>
      <c r="U8" s="208" t="s">
        <v>19</v>
      </c>
      <c r="V8" s="208" t="s">
        <v>20</v>
      </c>
      <c r="W8" s="208" t="s">
        <v>21</v>
      </c>
      <c r="X8" s="208" t="s">
        <v>22</v>
      </c>
      <c r="Y8" s="208" t="s">
        <v>23</v>
      </c>
      <c r="Z8" s="208" t="s">
        <v>24</v>
      </c>
      <c r="AA8" s="208" t="s">
        <v>25</v>
      </c>
      <c r="AB8" s="208" t="s">
        <v>26</v>
      </c>
      <c r="AC8" s="208" t="s">
        <v>27</v>
      </c>
      <c r="AD8" s="208" t="s">
        <v>28</v>
      </c>
      <c r="AE8" s="208" t="s">
        <v>29</v>
      </c>
      <c r="AF8" s="208" t="s">
        <v>30</v>
      </c>
      <c r="AG8" s="208" t="s">
        <v>31</v>
      </c>
      <c r="AH8" s="208" t="s">
        <v>32</v>
      </c>
      <c r="AI8" s="208" t="s">
        <v>33</v>
      </c>
      <c r="AJ8" s="208" t="s">
        <v>34</v>
      </c>
      <c r="AK8" s="208" t="s">
        <v>35</v>
      </c>
      <c r="AL8" s="208" t="s">
        <v>36</v>
      </c>
      <c r="AM8" s="208" t="s">
        <v>37</v>
      </c>
      <c r="AN8" s="208" t="s">
        <v>38</v>
      </c>
      <c r="AO8" s="208" t="s">
        <v>1186</v>
      </c>
      <c r="AP8" s="208" t="s">
        <v>1187</v>
      </c>
      <c r="AQ8" s="208" t="s">
        <v>1188</v>
      </c>
      <c r="AR8" s="208" t="s">
        <v>1189</v>
      </c>
      <c r="AS8" s="208" t="s">
        <v>1190</v>
      </c>
      <c r="AT8" s="208" t="s">
        <v>1191</v>
      </c>
      <c r="AU8" s="208" t="s">
        <v>1192</v>
      </c>
      <c r="AV8" s="208" t="s">
        <v>1193</v>
      </c>
      <c r="AW8" s="208" t="s">
        <v>1194</v>
      </c>
      <c r="AX8" s="208" t="s">
        <v>1195</v>
      </c>
      <c r="AY8" s="208" t="s">
        <v>1196</v>
      </c>
      <c r="AZ8" s="208" t="s">
        <v>1197</v>
      </c>
      <c r="BA8" s="208" t="s">
        <v>1198</v>
      </c>
      <c r="BB8" s="208" t="s">
        <v>1199</v>
      </c>
      <c r="BC8" s="208" t="s">
        <v>1200</v>
      </c>
      <c r="BD8" s="208" t="s">
        <v>1201</v>
      </c>
      <c r="BE8" s="208" t="s">
        <v>1202</v>
      </c>
      <c r="BF8" s="208" t="s">
        <v>1203</v>
      </c>
      <c r="BG8" s="208" t="s">
        <v>39</v>
      </c>
      <c r="BH8" s="208" t="s">
        <v>40</v>
      </c>
      <c r="BI8" s="208" t="s">
        <v>41</v>
      </c>
      <c r="BJ8" s="208" t="s">
        <v>42</v>
      </c>
      <c r="BK8" s="208" t="s">
        <v>43</v>
      </c>
      <c r="BL8" s="208" t="s">
        <v>44</v>
      </c>
      <c r="BM8" s="208" t="s">
        <v>45</v>
      </c>
      <c r="BN8" s="208" t="s">
        <v>46</v>
      </c>
      <c r="BO8" s="208" t="s">
        <v>47</v>
      </c>
      <c r="BP8" s="208" t="s">
        <v>48</v>
      </c>
      <c r="BQ8" s="208" t="s">
        <v>49</v>
      </c>
      <c r="BR8" s="208" t="s">
        <v>50</v>
      </c>
      <c r="BS8" s="208" t="s">
        <v>51</v>
      </c>
      <c r="BT8" s="208" t="s">
        <v>52</v>
      </c>
      <c r="BU8" s="208" t="s">
        <v>53</v>
      </c>
      <c r="BV8" s="208" t="s">
        <v>54</v>
      </c>
      <c r="BW8" s="208" t="s">
        <v>55</v>
      </c>
      <c r="BX8" s="208" t="s">
        <v>56</v>
      </c>
      <c r="BY8" s="208" t="s">
        <v>57</v>
      </c>
      <c r="BZ8" s="208" t="s">
        <v>58</v>
      </c>
      <c r="CA8" s="208" t="s">
        <v>59</v>
      </c>
      <c r="CB8" s="208" t="s">
        <v>60</v>
      </c>
      <c r="CC8" s="208" t="s">
        <v>61</v>
      </c>
      <c r="CD8" s="208" t="s">
        <v>62</v>
      </c>
      <c r="CE8" s="208" t="s">
        <v>63</v>
      </c>
      <c r="CF8" s="208" t="s">
        <v>64</v>
      </c>
      <c r="CG8" s="208" t="s">
        <v>65</v>
      </c>
      <c r="CH8" s="208" t="s">
        <v>66</v>
      </c>
      <c r="CI8" s="208" t="s">
        <v>67</v>
      </c>
      <c r="CJ8" s="208" t="s">
        <v>68</v>
      </c>
      <c r="CK8" s="208" t="s">
        <v>69</v>
      </c>
      <c r="CL8" s="208" t="s">
        <v>70</v>
      </c>
      <c r="CM8" s="208" t="s">
        <v>71</v>
      </c>
      <c r="CN8" s="208" t="s">
        <v>72</v>
      </c>
      <c r="CO8" s="208" t="s">
        <v>73</v>
      </c>
      <c r="CP8" s="208" t="s">
        <v>74</v>
      </c>
      <c r="CQ8" s="208" t="s">
        <v>75</v>
      </c>
      <c r="CR8" s="208" t="s">
        <v>76</v>
      </c>
      <c r="CS8" s="208" t="s">
        <v>77</v>
      </c>
      <c r="CT8" s="208" t="s">
        <v>78</v>
      </c>
      <c r="CU8" s="208" t="s">
        <v>79</v>
      </c>
      <c r="CV8" s="208" t="s">
        <v>80</v>
      </c>
      <c r="CW8" s="208" t="s">
        <v>81</v>
      </c>
      <c r="CX8" s="208" t="s">
        <v>82</v>
      </c>
      <c r="CY8" s="208" t="s">
        <v>83</v>
      </c>
      <c r="CZ8" s="208" t="s">
        <v>84</v>
      </c>
      <c r="DA8" s="208" t="s">
        <v>85</v>
      </c>
      <c r="DB8" s="208" t="s">
        <v>86</v>
      </c>
      <c r="DC8" s="208" t="s">
        <v>87</v>
      </c>
      <c r="DD8" s="208" t="s">
        <v>88</v>
      </c>
      <c r="DE8" s="208" t="s">
        <v>89</v>
      </c>
      <c r="DF8" s="208" t="s">
        <v>90</v>
      </c>
      <c r="DG8" s="208" t="s">
        <v>91</v>
      </c>
      <c r="DH8" s="208" t="s">
        <v>92</v>
      </c>
      <c r="DI8" s="208" t="s">
        <v>93</v>
      </c>
      <c r="DJ8" s="208" t="s">
        <v>94</v>
      </c>
      <c r="DK8" s="208" t="s">
        <v>1204</v>
      </c>
    </row>
    <row r="9" spans="1:115" x14ac:dyDescent="0.3">
      <c r="A9" s="1" t="s">
        <v>218</v>
      </c>
      <c r="B9" s="208" t="s">
        <v>214</v>
      </c>
      <c r="N9" s="208" t="s">
        <v>1019</v>
      </c>
      <c r="O9" s="208" t="s">
        <v>1019</v>
      </c>
      <c r="P9" s="208" t="s">
        <v>1019</v>
      </c>
      <c r="Q9" s="208" t="s">
        <v>1019</v>
      </c>
      <c r="V9" s="208" t="s">
        <v>1019</v>
      </c>
      <c r="X9" s="159"/>
      <c r="Y9" s="208" t="s">
        <v>1047</v>
      </c>
      <c r="Z9" s="208" t="s">
        <v>1045</v>
      </c>
      <c r="AA9" s="208" t="s">
        <v>1045</v>
      </c>
      <c r="AB9" s="208" t="s">
        <v>1045</v>
      </c>
      <c r="AO9" s="208" t="s">
        <v>1066</v>
      </c>
      <c r="AP9" s="208" t="s">
        <v>1066</v>
      </c>
      <c r="AQ9" s="208" t="s">
        <v>1068</v>
      </c>
      <c r="AR9" s="208" t="s">
        <v>1066</v>
      </c>
      <c r="AS9" s="208" t="s">
        <v>1066</v>
      </c>
      <c r="AT9" s="208" t="s">
        <v>1066</v>
      </c>
      <c r="AU9" s="208" t="s">
        <v>1068</v>
      </c>
      <c r="AV9" s="208" t="s">
        <v>1066</v>
      </c>
      <c r="AW9" s="208" t="s">
        <v>1064</v>
      </c>
      <c r="AX9" s="208" t="s">
        <v>1068</v>
      </c>
      <c r="AY9" s="208" t="s">
        <v>1068</v>
      </c>
      <c r="AZ9" s="208" t="s">
        <v>1068</v>
      </c>
      <c r="BA9" s="208" t="s">
        <v>1068</v>
      </c>
      <c r="BB9" s="208" t="s">
        <v>1068</v>
      </c>
      <c r="BC9" s="208" t="s">
        <v>1068</v>
      </c>
      <c r="BD9" s="208" t="s">
        <v>1068</v>
      </c>
      <c r="BE9" s="208" t="s">
        <v>1068</v>
      </c>
      <c r="BF9" s="208" t="s">
        <v>1066</v>
      </c>
      <c r="BG9" s="208" t="s">
        <v>1070</v>
      </c>
      <c r="BH9" s="208" t="s">
        <v>1068</v>
      </c>
      <c r="BI9" s="208" t="s">
        <v>1070</v>
      </c>
      <c r="BJ9" s="208" t="s">
        <v>1068</v>
      </c>
      <c r="BK9" s="208" t="s">
        <v>1068</v>
      </c>
      <c r="BL9" s="208" t="s">
        <v>1068</v>
      </c>
      <c r="BM9" s="208" t="s">
        <v>1068</v>
      </c>
      <c r="BN9" s="208" t="s">
        <v>1068</v>
      </c>
      <c r="BO9" s="208" t="s">
        <v>1066</v>
      </c>
      <c r="BP9" s="208" t="s">
        <v>1070</v>
      </c>
      <c r="BQ9" s="208" t="s">
        <v>1068</v>
      </c>
      <c r="BR9" s="208" t="s">
        <v>1070</v>
      </c>
      <c r="BS9" s="208" t="s">
        <v>1070</v>
      </c>
      <c r="BT9" s="208" t="s">
        <v>1070</v>
      </c>
      <c r="BU9" s="208" t="s">
        <v>1070</v>
      </c>
      <c r="BV9" s="208" t="s">
        <v>1068</v>
      </c>
      <c r="BW9" s="208" t="s">
        <v>1068</v>
      </c>
      <c r="BX9" s="208" t="s">
        <v>1066</v>
      </c>
    </row>
    <row r="10" spans="1:115" x14ac:dyDescent="0.3">
      <c r="A10" s="208" t="s">
        <v>230</v>
      </c>
      <c r="B10" s="208" t="s">
        <v>231</v>
      </c>
      <c r="N10" s="208" t="s">
        <v>1019</v>
      </c>
      <c r="O10" s="208" t="s">
        <v>1019</v>
      </c>
      <c r="P10" s="208" t="s">
        <v>1019</v>
      </c>
      <c r="Q10" s="208" t="s">
        <v>1019</v>
      </c>
      <c r="V10" s="208" t="s">
        <v>1019</v>
      </c>
      <c r="X10" s="159"/>
      <c r="Y10" s="208" t="s">
        <v>1045</v>
      </c>
      <c r="Z10" s="208" t="s">
        <v>1045</v>
      </c>
      <c r="AA10" s="208" t="s">
        <v>1045</v>
      </c>
      <c r="AB10" s="208" t="s">
        <v>1045</v>
      </c>
      <c r="AO10" s="208" t="s">
        <v>1064</v>
      </c>
      <c r="AP10" s="208" t="s">
        <v>1066</v>
      </c>
      <c r="AQ10" s="208" t="s">
        <v>1068</v>
      </c>
      <c r="AR10" s="208" t="s">
        <v>1066</v>
      </c>
      <c r="AS10" s="208" t="s">
        <v>1064</v>
      </c>
      <c r="AT10" s="208" t="s">
        <v>1068</v>
      </c>
      <c r="AU10" s="208" t="s">
        <v>1066</v>
      </c>
      <c r="AV10" s="208" t="s">
        <v>1066</v>
      </c>
      <c r="AW10" s="208" t="s">
        <v>1066</v>
      </c>
      <c r="AX10" s="208" t="s">
        <v>1064</v>
      </c>
      <c r="AY10" s="208" t="s">
        <v>1066</v>
      </c>
      <c r="AZ10" s="208" t="s">
        <v>1068</v>
      </c>
      <c r="BA10" s="208" t="s">
        <v>1066</v>
      </c>
      <c r="BB10" s="208" t="s">
        <v>1064</v>
      </c>
      <c r="BC10" s="208" t="s">
        <v>1068</v>
      </c>
      <c r="BD10" s="208" t="s">
        <v>1066</v>
      </c>
      <c r="BE10" s="208" t="s">
        <v>1066</v>
      </c>
      <c r="BF10" s="208" t="s">
        <v>1066</v>
      </c>
      <c r="BG10" s="208" t="s">
        <v>1066</v>
      </c>
      <c r="BH10" s="208" t="s">
        <v>1066</v>
      </c>
      <c r="BI10" s="208" t="s">
        <v>1068</v>
      </c>
      <c r="BJ10" s="208" t="s">
        <v>1066</v>
      </c>
      <c r="BK10" s="208" t="s">
        <v>1064</v>
      </c>
      <c r="BL10" s="208" t="s">
        <v>1068</v>
      </c>
      <c r="BM10" s="208" t="s">
        <v>1066</v>
      </c>
      <c r="BN10" s="208" t="s">
        <v>1066</v>
      </c>
      <c r="BO10" s="208" t="s">
        <v>1068</v>
      </c>
      <c r="BP10" s="208" t="s">
        <v>1066</v>
      </c>
      <c r="BQ10" s="208" t="s">
        <v>1066</v>
      </c>
      <c r="BR10" s="208" t="s">
        <v>1068</v>
      </c>
      <c r="BS10" s="208" t="s">
        <v>1066</v>
      </c>
      <c r="BT10" s="208" t="s">
        <v>1064</v>
      </c>
      <c r="BU10" s="208" t="s">
        <v>1068</v>
      </c>
      <c r="BV10" s="208" t="s">
        <v>1066</v>
      </c>
      <c r="BW10" s="208" t="s">
        <v>1066</v>
      </c>
      <c r="BX10" s="208" t="s">
        <v>1066</v>
      </c>
    </row>
    <row r="11" spans="1:115" x14ac:dyDescent="0.3">
      <c r="A11" s="208" t="s">
        <v>239</v>
      </c>
      <c r="B11" s="208" t="s">
        <v>240</v>
      </c>
      <c r="N11" s="208" t="s">
        <v>1019</v>
      </c>
      <c r="O11" s="208" t="s">
        <v>1019</v>
      </c>
      <c r="P11" s="208" t="s">
        <v>1019</v>
      </c>
      <c r="Q11" s="208" t="s">
        <v>1019</v>
      </c>
      <c r="V11" s="208" t="s">
        <v>1019</v>
      </c>
      <c r="X11" s="159"/>
      <c r="Y11" s="208" t="s">
        <v>1049</v>
      </c>
      <c r="Z11" s="208" t="s">
        <v>1047</v>
      </c>
      <c r="AA11" s="208" t="s">
        <v>1045</v>
      </c>
      <c r="AB11" s="208" t="s">
        <v>1045</v>
      </c>
      <c r="AO11" s="208" t="s">
        <v>1066</v>
      </c>
      <c r="AP11" s="208" t="s">
        <v>1064</v>
      </c>
      <c r="AQ11" s="208" t="s">
        <v>1066</v>
      </c>
      <c r="AR11" s="208" t="s">
        <v>1064</v>
      </c>
      <c r="AS11" s="208" t="s">
        <v>1068</v>
      </c>
      <c r="AT11" s="208" t="s">
        <v>1066</v>
      </c>
      <c r="AU11" s="208" t="s">
        <v>1066</v>
      </c>
      <c r="AV11" s="208" t="s">
        <v>1066</v>
      </c>
      <c r="AW11" s="208" t="s">
        <v>1066</v>
      </c>
      <c r="AX11" s="208" t="s">
        <v>1066</v>
      </c>
      <c r="AY11" s="208" t="s">
        <v>1066</v>
      </c>
      <c r="AZ11" s="208" t="s">
        <v>1068</v>
      </c>
      <c r="BA11" s="208" t="s">
        <v>1064</v>
      </c>
      <c r="BB11" s="208" t="s">
        <v>1068</v>
      </c>
      <c r="BC11" s="208" t="s">
        <v>1068</v>
      </c>
      <c r="BD11" s="208" t="s">
        <v>1068</v>
      </c>
      <c r="BE11" s="208" t="s">
        <v>1068</v>
      </c>
      <c r="BF11" s="208" t="s">
        <v>1066</v>
      </c>
      <c r="BG11" s="208" t="s">
        <v>1068</v>
      </c>
      <c r="BH11" s="208" t="s">
        <v>1066</v>
      </c>
      <c r="BI11" s="208" t="s">
        <v>1068</v>
      </c>
      <c r="BJ11" s="208" t="s">
        <v>1066</v>
      </c>
      <c r="BK11" s="208" t="s">
        <v>1068</v>
      </c>
      <c r="BL11" s="208" t="s">
        <v>1068</v>
      </c>
      <c r="BM11" s="208" t="s">
        <v>1068</v>
      </c>
      <c r="BN11" s="208" t="s">
        <v>1068</v>
      </c>
      <c r="BO11" s="208" t="s">
        <v>1066</v>
      </c>
      <c r="BP11" s="208" t="s">
        <v>1068</v>
      </c>
      <c r="BQ11" s="208" t="s">
        <v>1066</v>
      </c>
      <c r="BR11" s="208" t="s">
        <v>1068</v>
      </c>
      <c r="BS11" s="208" t="s">
        <v>1066</v>
      </c>
      <c r="BT11" s="208" t="s">
        <v>1068</v>
      </c>
      <c r="BU11" s="208" t="s">
        <v>1068</v>
      </c>
      <c r="BV11" s="208" t="s">
        <v>1068</v>
      </c>
      <c r="BW11" s="208" t="s">
        <v>1068</v>
      </c>
      <c r="BX11" s="208" t="s">
        <v>1068</v>
      </c>
    </row>
    <row r="12" spans="1:115" x14ac:dyDescent="0.3">
      <c r="A12" s="208" t="s">
        <v>248</v>
      </c>
      <c r="B12" s="208" t="s">
        <v>249</v>
      </c>
      <c r="N12" s="208" t="s">
        <v>1019</v>
      </c>
      <c r="O12" s="208" t="s">
        <v>1019</v>
      </c>
      <c r="P12" s="208" t="s">
        <v>1019</v>
      </c>
      <c r="Q12" s="208" t="s">
        <v>1019</v>
      </c>
      <c r="V12" s="208" t="s">
        <v>1019</v>
      </c>
      <c r="X12" s="159"/>
      <c r="Y12" s="208" t="s">
        <v>1047</v>
      </c>
      <c r="Z12" s="208" t="s">
        <v>1045</v>
      </c>
      <c r="AA12" s="208" t="s">
        <v>1049</v>
      </c>
      <c r="AB12" s="208" t="s">
        <v>1045</v>
      </c>
      <c r="AO12" s="208" t="s">
        <v>1066</v>
      </c>
      <c r="AP12" s="208" t="s">
        <v>1066</v>
      </c>
      <c r="AQ12" s="208" t="s">
        <v>1066</v>
      </c>
      <c r="AR12" s="208" t="s">
        <v>1066</v>
      </c>
      <c r="AS12" s="208" t="s">
        <v>1066</v>
      </c>
      <c r="AT12" s="208" t="s">
        <v>1064</v>
      </c>
      <c r="AU12" s="208" t="s">
        <v>1066</v>
      </c>
      <c r="AV12" s="208" t="s">
        <v>1066</v>
      </c>
      <c r="AW12" s="208" t="s">
        <v>1066</v>
      </c>
      <c r="AX12" s="208" t="s">
        <v>1066</v>
      </c>
      <c r="AY12" s="208" t="s">
        <v>1066</v>
      </c>
      <c r="AZ12" s="208" t="s">
        <v>1066</v>
      </c>
      <c r="BA12" s="208" t="s">
        <v>1066</v>
      </c>
      <c r="BB12" s="208" t="s">
        <v>1066</v>
      </c>
      <c r="BC12" s="208" t="s">
        <v>1066</v>
      </c>
      <c r="BD12" s="208" t="s">
        <v>1066</v>
      </c>
      <c r="BE12" s="208" t="s">
        <v>1066</v>
      </c>
      <c r="BF12" s="208" t="s">
        <v>1066</v>
      </c>
      <c r="BG12" s="208" t="s">
        <v>1066</v>
      </c>
      <c r="BH12" s="208" t="s">
        <v>1066</v>
      </c>
      <c r="BI12" s="208" t="s">
        <v>1066</v>
      </c>
      <c r="BJ12" s="208" t="s">
        <v>1066</v>
      </c>
      <c r="BK12" s="208" t="s">
        <v>1066</v>
      </c>
      <c r="BL12" s="208" t="s">
        <v>1066</v>
      </c>
      <c r="BM12" s="208" t="s">
        <v>1066</v>
      </c>
      <c r="BN12" s="208" t="s">
        <v>1066</v>
      </c>
      <c r="BO12" s="208" t="s">
        <v>1066</v>
      </c>
      <c r="BP12" s="208" t="s">
        <v>1066</v>
      </c>
      <c r="BQ12" s="208" t="s">
        <v>1066</v>
      </c>
      <c r="BR12" s="208" t="s">
        <v>1066</v>
      </c>
      <c r="BS12" s="208" t="s">
        <v>1066</v>
      </c>
      <c r="BT12" s="208" t="s">
        <v>1066</v>
      </c>
      <c r="BU12" s="208" t="s">
        <v>1066</v>
      </c>
      <c r="BV12" s="208" t="s">
        <v>1066</v>
      </c>
      <c r="BW12" s="208" t="s">
        <v>1066</v>
      </c>
      <c r="BX12" s="208" t="s">
        <v>1066</v>
      </c>
    </row>
    <row r="13" spans="1:115" x14ac:dyDescent="0.3">
      <c r="A13" s="208" t="s">
        <v>257</v>
      </c>
      <c r="B13" s="208" t="s">
        <v>258</v>
      </c>
      <c r="N13" s="208" t="s">
        <v>1019</v>
      </c>
      <c r="O13" s="208" t="s">
        <v>1019</v>
      </c>
      <c r="P13" s="208" t="s">
        <v>1019</v>
      </c>
      <c r="Q13" s="208" t="s">
        <v>1019</v>
      </c>
      <c r="V13" s="208" t="s">
        <v>1019</v>
      </c>
      <c r="X13" s="159"/>
      <c r="Y13" s="208" t="s">
        <v>1047</v>
      </c>
      <c r="Z13" s="208" t="s">
        <v>1045</v>
      </c>
      <c r="AA13" s="208" t="s">
        <v>1045</v>
      </c>
      <c r="AB13" s="208" t="s">
        <v>1045</v>
      </c>
      <c r="AO13" s="208" t="s">
        <v>1066</v>
      </c>
      <c r="AP13" s="208" t="s">
        <v>1068</v>
      </c>
      <c r="AQ13" s="208" t="s">
        <v>1066</v>
      </c>
      <c r="AR13" s="208" t="s">
        <v>1066</v>
      </c>
      <c r="AS13" s="208" t="s">
        <v>1064</v>
      </c>
      <c r="AT13" s="208" t="s">
        <v>1066</v>
      </c>
      <c r="AU13" s="208" t="s">
        <v>1064</v>
      </c>
      <c r="AV13" s="208" t="s">
        <v>1066</v>
      </c>
      <c r="AW13" s="208" t="s">
        <v>1066</v>
      </c>
      <c r="AX13" s="208" t="s">
        <v>1066</v>
      </c>
      <c r="AY13" s="208" t="s">
        <v>1068</v>
      </c>
      <c r="AZ13" s="208" t="s">
        <v>1066</v>
      </c>
      <c r="BA13" s="208" t="s">
        <v>1066</v>
      </c>
      <c r="BB13" s="208" t="s">
        <v>1064</v>
      </c>
      <c r="BC13" s="208" t="s">
        <v>1066</v>
      </c>
      <c r="BD13" s="208" t="s">
        <v>1064</v>
      </c>
      <c r="BE13" s="208" t="s">
        <v>1066</v>
      </c>
      <c r="BF13" s="208" t="s">
        <v>1066</v>
      </c>
      <c r="BG13" s="208" t="s">
        <v>1066</v>
      </c>
      <c r="BH13" s="208" t="s">
        <v>1068</v>
      </c>
      <c r="BI13" s="208" t="s">
        <v>1066</v>
      </c>
      <c r="BJ13" s="208" t="s">
        <v>1066</v>
      </c>
      <c r="BK13" s="208" t="s">
        <v>1064</v>
      </c>
      <c r="BL13" s="208" t="s">
        <v>1068</v>
      </c>
      <c r="BM13" s="208" t="s">
        <v>1064</v>
      </c>
      <c r="BN13" s="208" t="s">
        <v>1066</v>
      </c>
      <c r="BO13" s="208" t="s">
        <v>1066</v>
      </c>
      <c r="BP13" s="208" t="s">
        <v>1066</v>
      </c>
      <c r="BQ13" s="208" t="s">
        <v>1068</v>
      </c>
      <c r="BR13" s="208" t="s">
        <v>1066</v>
      </c>
      <c r="BS13" s="208" t="s">
        <v>1066</v>
      </c>
      <c r="BT13" s="208" t="s">
        <v>1064</v>
      </c>
      <c r="BU13" s="208" t="s">
        <v>1068</v>
      </c>
      <c r="BV13" s="208" t="s">
        <v>1064</v>
      </c>
      <c r="BW13" s="208" t="s">
        <v>1066</v>
      </c>
      <c r="BX13" s="208" t="s">
        <v>1068</v>
      </c>
    </row>
    <row r="14" spans="1:115" x14ac:dyDescent="0.3">
      <c r="A14" s="208" t="s">
        <v>266</v>
      </c>
      <c r="B14" s="208" t="s">
        <v>267</v>
      </c>
      <c r="N14" s="208" t="s">
        <v>1019</v>
      </c>
      <c r="O14" s="208" t="s">
        <v>1019</v>
      </c>
      <c r="P14" s="208" t="s">
        <v>1019</v>
      </c>
      <c r="Q14" s="208" t="s">
        <v>1019</v>
      </c>
      <c r="V14" s="208" t="s">
        <v>1019</v>
      </c>
      <c r="X14" s="159"/>
      <c r="Y14" s="208" t="s">
        <v>1049</v>
      </c>
      <c r="Z14" s="208" t="s">
        <v>1045</v>
      </c>
      <c r="AA14" s="208" t="s">
        <v>1045</v>
      </c>
      <c r="AB14" s="208" t="s">
        <v>1045</v>
      </c>
      <c r="AO14" s="208" t="s">
        <v>1064</v>
      </c>
      <c r="AP14" s="208" t="s">
        <v>1068</v>
      </c>
      <c r="AQ14" s="208" t="s">
        <v>1066</v>
      </c>
      <c r="AR14" s="208" t="s">
        <v>1070</v>
      </c>
      <c r="AS14" s="208" t="s">
        <v>1068</v>
      </c>
      <c r="AT14" s="208" t="s">
        <v>1064</v>
      </c>
      <c r="AU14" s="208" t="s">
        <v>1068</v>
      </c>
      <c r="AV14" s="208" t="s">
        <v>1066</v>
      </c>
      <c r="AW14" s="208" t="s">
        <v>1066</v>
      </c>
      <c r="AX14" s="208" t="s">
        <v>1064</v>
      </c>
      <c r="AY14" s="208" t="s">
        <v>1068</v>
      </c>
      <c r="AZ14" s="208" t="s">
        <v>1066</v>
      </c>
      <c r="BA14" s="208" t="s">
        <v>1070</v>
      </c>
      <c r="BB14" s="208" t="s">
        <v>1068</v>
      </c>
      <c r="BC14" s="208" t="s">
        <v>1064</v>
      </c>
      <c r="BD14" s="208" t="s">
        <v>1068</v>
      </c>
      <c r="BE14" s="208" t="s">
        <v>1066</v>
      </c>
      <c r="BF14" s="208" t="s">
        <v>1066</v>
      </c>
      <c r="BG14" s="208" t="s">
        <v>1064</v>
      </c>
      <c r="BH14" s="208" t="s">
        <v>1068</v>
      </c>
      <c r="BI14" s="208" t="s">
        <v>1066</v>
      </c>
      <c r="BJ14" s="208" t="s">
        <v>1070</v>
      </c>
      <c r="BK14" s="208" t="s">
        <v>1068</v>
      </c>
      <c r="BL14" s="208" t="s">
        <v>1064</v>
      </c>
      <c r="BM14" s="208" t="s">
        <v>1068</v>
      </c>
      <c r="BN14" s="208" t="s">
        <v>1066</v>
      </c>
      <c r="BO14" s="208" t="s">
        <v>1066</v>
      </c>
      <c r="BP14" s="208" t="s">
        <v>1066</v>
      </c>
      <c r="BQ14" s="208" t="s">
        <v>1068</v>
      </c>
      <c r="BR14" s="208" t="s">
        <v>1066</v>
      </c>
      <c r="BS14" s="208" t="s">
        <v>1070</v>
      </c>
      <c r="BT14" s="208" t="s">
        <v>1068</v>
      </c>
      <c r="BU14" s="208" t="s">
        <v>1066</v>
      </c>
      <c r="BV14" s="208" t="s">
        <v>1068</v>
      </c>
      <c r="BW14" s="208" t="s">
        <v>1066</v>
      </c>
      <c r="BX14" s="208" t="s">
        <v>1066</v>
      </c>
    </row>
    <row r="15" spans="1:115" x14ac:dyDescent="0.3">
      <c r="A15" s="208" t="s">
        <v>272</v>
      </c>
      <c r="B15" s="208" t="s">
        <v>273</v>
      </c>
      <c r="N15" s="208" t="s">
        <v>1019</v>
      </c>
      <c r="O15" s="208" t="s">
        <v>1019</v>
      </c>
      <c r="P15" s="208" t="s">
        <v>1019</v>
      </c>
      <c r="Q15" s="208" t="s">
        <v>1019</v>
      </c>
      <c r="V15" s="208" t="s">
        <v>1019</v>
      </c>
      <c r="X15" s="159"/>
      <c r="Y15" s="208" t="s">
        <v>1045</v>
      </c>
      <c r="Z15" s="208" t="s">
        <v>1045</v>
      </c>
      <c r="AA15" s="208" t="s">
        <v>1049</v>
      </c>
      <c r="AB15" s="208" t="s">
        <v>1047</v>
      </c>
      <c r="AO15" s="208" t="s">
        <v>1064</v>
      </c>
      <c r="AP15" s="208" t="s">
        <v>1064</v>
      </c>
      <c r="AQ15" s="208" t="s">
        <v>1066</v>
      </c>
      <c r="AR15" s="208" t="s">
        <v>1066</v>
      </c>
      <c r="AS15" s="208" t="s">
        <v>1064</v>
      </c>
      <c r="AT15" s="208" t="s">
        <v>1066</v>
      </c>
      <c r="AU15" s="208" t="s">
        <v>1064</v>
      </c>
      <c r="AV15" s="208" t="s">
        <v>1064</v>
      </c>
      <c r="AW15" s="208" t="s">
        <v>1062</v>
      </c>
      <c r="AX15" s="208" t="s">
        <v>1064</v>
      </c>
      <c r="AY15" s="208" t="s">
        <v>1064</v>
      </c>
      <c r="AZ15" s="208" t="s">
        <v>1066</v>
      </c>
      <c r="BA15" s="208" t="s">
        <v>1066</v>
      </c>
      <c r="BB15" s="208" t="s">
        <v>1064</v>
      </c>
      <c r="BC15" s="208" t="s">
        <v>1066</v>
      </c>
      <c r="BD15" s="208" t="s">
        <v>1064</v>
      </c>
      <c r="BE15" s="208" t="s">
        <v>1064</v>
      </c>
      <c r="BF15" s="208" t="s">
        <v>1062</v>
      </c>
      <c r="BG15" s="208" t="s">
        <v>1066</v>
      </c>
      <c r="BH15" s="208" t="s">
        <v>1066</v>
      </c>
      <c r="BI15" s="208" t="s">
        <v>1068</v>
      </c>
      <c r="BJ15" s="208" t="s">
        <v>1066</v>
      </c>
      <c r="BK15" s="208" t="s">
        <v>1066</v>
      </c>
      <c r="BL15" s="208" t="s">
        <v>1066</v>
      </c>
      <c r="BM15" s="208" t="s">
        <v>1066</v>
      </c>
      <c r="BN15" s="208" t="s">
        <v>1066</v>
      </c>
      <c r="BO15" s="208" t="s">
        <v>1064</v>
      </c>
      <c r="BP15" s="208" t="s">
        <v>1068</v>
      </c>
      <c r="BQ15" s="208" t="s">
        <v>1066</v>
      </c>
      <c r="BR15" s="208" t="s">
        <v>1068</v>
      </c>
      <c r="BS15" s="208" t="s">
        <v>1068</v>
      </c>
      <c r="BT15" s="208" t="s">
        <v>1066</v>
      </c>
      <c r="BU15" s="208" t="s">
        <v>1066</v>
      </c>
      <c r="BV15" s="208" t="s">
        <v>1066</v>
      </c>
      <c r="BW15" s="208" t="s">
        <v>1066</v>
      </c>
      <c r="BX15" s="208" t="s">
        <v>1064</v>
      </c>
    </row>
    <row r="16" spans="1:115" x14ac:dyDescent="0.3">
      <c r="A16" s="208" t="s">
        <v>279</v>
      </c>
      <c r="B16" s="208" t="s">
        <v>280</v>
      </c>
      <c r="N16" s="208" t="s">
        <v>1019</v>
      </c>
      <c r="O16" s="208" t="s">
        <v>1019</v>
      </c>
      <c r="P16" s="208" t="s">
        <v>1019</v>
      </c>
      <c r="Q16" s="208" t="s">
        <v>1019</v>
      </c>
      <c r="V16" s="208" t="s">
        <v>1019</v>
      </c>
      <c r="X16" s="159"/>
      <c r="Y16" s="208" t="s">
        <v>1049</v>
      </c>
      <c r="Z16" s="208" t="s">
        <v>1049</v>
      </c>
      <c r="AA16" s="208" t="s">
        <v>1049</v>
      </c>
      <c r="AB16" s="208" t="s">
        <v>1049</v>
      </c>
      <c r="AO16" s="208" t="s">
        <v>1068</v>
      </c>
      <c r="AP16" s="208" t="s">
        <v>1066</v>
      </c>
      <c r="AQ16" s="208" t="s">
        <v>1066</v>
      </c>
      <c r="AR16" s="208" t="s">
        <v>1066</v>
      </c>
      <c r="AS16" s="208" t="s">
        <v>1066</v>
      </c>
      <c r="AT16" s="208" t="s">
        <v>1066</v>
      </c>
      <c r="AU16" s="208" t="s">
        <v>1064</v>
      </c>
      <c r="AV16" s="208" t="s">
        <v>1064</v>
      </c>
      <c r="AW16" s="208" t="s">
        <v>1064</v>
      </c>
      <c r="AX16" s="208" t="s">
        <v>1068</v>
      </c>
      <c r="AY16" s="208" t="s">
        <v>1066</v>
      </c>
      <c r="AZ16" s="208" t="s">
        <v>1066</v>
      </c>
      <c r="BA16" s="208" t="s">
        <v>1066</v>
      </c>
      <c r="BB16" s="208" t="s">
        <v>1066</v>
      </c>
      <c r="BC16" s="208" t="s">
        <v>1066</v>
      </c>
      <c r="BD16" s="208" t="s">
        <v>1064</v>
      </c>
      <c r="BE16" s="208" t="s">
        <v>1064</v>
      </c>
      <c r="BF16" s="208" t="s">
        <v>1064</v>
      </c>
      <c r="BG16" s="208" t="s">
        <v>1068</v>
      </c>
      <c r="BH16" s="208" t="s">
        <v>1066</v>
      </c>
      <c r="BI16" s="208" t="s">
        <v>1066</v>
      </c>
      <c r="BJ16" s="208" t="s">
        <v>1066</v>
      </c>
      <c r="BK16" s="208" t="s">
        <v>1066</v>
      </c>
      <c r="BL16" s="208" t="s">
        <v>1066</v>
      </c>
      <c r="BM16" s="208" t="s">
        <v>1066</v>
      </c>
      <c r="BN16" s="208" t="s">
        <v>1064</v>
      </c>
      <c r="BO16" s="208" t="s">
        <v>1064</v>
      </c>
      <c r="BP16" s="208" t="s">
        <v>1068</v>
      </c>
      <c r="BQ16" s="208" t="s">
        <v>1066</v>
      </c>
      <c r="BR16" s="208" t="s">
        <v>1066</v>
      </c>
      <c r="BS16" s="208" t="s">
        <v>1066</v>
      </c>
      <c r="BT16" s="208" t="s">
        <v>1066</v>
      </c>
      <c r="BU16" s="208" t="s">
        <v>1066</v>
      </c>
      <c r="BV16" s="208" t="s">
        <v>1066</v>
      </c>
      <c r="BW16" s="208" t="s">
        <v>1066</v>
      </c>
      <c r="BX16" s="208" t="s">
        <v>1066</v>
      </c>
    </row>
    <row r="17" spans="1:76" x14ac:dyDescent="0.3">
      <c r="A17" s="208" t="s">
        <v>287</v>
      </c>
      <c r="B17" s="208" t="s">
        <v>288</v>
      </c>
      <c r="N17" s="208" t="s">
        <v>1019</v>
      </c>
      <c r="O17" s="208" t="s">
        <v>1019</v>
      </c>
      <c r="P17" s="208" t="s">
        <v>1019</v>
      </c>
      <c r="Q17" s="208" t="s">
        <v>1019</v>
      </c>
      <c r="V17" s="208" t="s">
        <v>1019</v>
      </c>
      <c r="X17" s="159"/>
      <c r="Y17" s="208" t="s">
        <v>1045</v>
      </c>
      <c r="Z17" s="208" t="s">
        <v>1045</v>
      </c>
      <c r="AA17" s="208" t="s">
        <v>1049</v>
      </c>
      <c r="AB17" s="208" t="s">
        <v>1047</v>
      </c>
      <c r="AO17" s="208" t="s">
        <v>1068</v>
      </c>
      <c r="AP17" s="208" t="s">
        <v>1066</v>
      </c>
      <c r="AQ17" s="208" t="s">
        <v>1066</v>
      </c>
      <c r="AR17" s="208" t="s">
        <v>1066</v>
      </c>
      <c r="AS17" s="208" t="s">
        <v>1068</v>
      </c>
      <c r="AT17" s="208" t="s">
        <v>1064</v>
      </c>
      <c r="AU17" s="208" t="s">
        <v>1066</v>
      </c>
      <c r="AV17" s="208" t="s">
        <v>1068</v>
      </c>
      <c r="AW17" s="208" t="s">
        <v>1066</v>
      </c>
      <c r="AX17" s="208" t="s">
        <v>1068</v>
      </c>
      <c r="AY17" s="208" t="s">
        <v>1066</v>
      </c>
      <c r="AZ17" s="208" t="s">
        <v>1066</v>
      </c>
      <c r="BA17" s="208" t="s">
        <v>1066</v>
      </c>
      <c r="BB17" s="208" t="s">
        <v>1068</v>
      </c>
      <c r="BC17" s="208" t="s">
        <v>1064</v>
      </c>
      <c r="BD17" s="208" t="s">
        <v>1066</v>
      </c>
      <c r="BE17" s="208" t="s">
        <v>1068</v>
      </c>
      <c r="BF17" s="208" t="s">
        <v>1066</v>
      </c>
      <c r="BG17" s="208" t="s">
        <v>1068</v>
      </c>
      <c r="BH17" s="208" t="s">
        <v>1066</v>
      </c>
      <c r="BI17" s="208" t="s">
        <v>1066</v>
      </c>
      <c r="BJ17" s="208" t="s">
        <v>1066</v>
      </c>
      <c r="BK17" s="208" t="s">
        <v>1068</v>
      </c>
      <c r="BL17" s="208" t="s">
        <v>1064</v>
      </c>
      <c r="BM17" s="208" t="s">
        <v>1066</v>
      </c>
      <c r="BN17" s="208" t="s">
        <v>1068</v>
      </c>
      <c r="BO17" s="208" t="s">
        <v>1066</v>
      </c>
      <c r="BP17" s="208" t="s">
        <v>1068</v>
      </c>
      <c r="BQ17" s="208" t="s">
        <v>1066</v>
      </c>
      <c r="BR17" s="208" t="s">
        <v>1066</v>
      </c>
      <c r="BS17" s="208" t="s">
        <v>1066</v>
      </c>
      <c r="BT17" s="208" t="s">
        <v>1068</v>
      </c>
      <c r="BU17" s="208" t="s">
        <v>1064</v>
      </c>
      <c r="BV17" s="208" t="s">
        <v>1066</v>
      </c>
      <c r="BW17" s="208" t="s">
        <v>1068</v>
      </c>
      <c r="BX17" s="208" t="s">
        <v>1066</v>
      </c>
    </row>
    <row r="18" spans="1:76" x14ac:dyDescent="0.3">
      <c r="A18" s="208" t="s">
        <v>294</v>
      </c>
      <c r="B18" s="208" t="s">
        <v>295</v>
      </c>
      <c r="N18" s="208" t="s">
        <v>1019</v>
      </c>
      <c r="O18" s="208" t="s">
        <v>1019</v>
      </c>
      <c r="P18" s="208" t="s">
        <v>1019</v>
      </c>
      <c r="Q18" s="208" t="s">
        <v>1019</v>
      </c>
      <c r="V18" s="208" t="s">
        <v>1019</v>
      </c>
      <c r="X18" s="159"/>
      <c r="Y18" s="208" t="s">
        <v>1047</v>
      </c>
      <c r="Z18" s="208" t="s">
        <v>1047</v>
      </c>
      <c r="AA18" s="208" t="s">
        <v>1045</v>
      </c>
      <c r="AB18" s="208" t="s">
        <v>1045</v>
      </c>
      <c r="AO18" s="208" t="s">
        <v>1066</v>
      </c>
      <c r="AP18" s="208" t="s">
        <v>1068</v>
      </c>
      <c r="AQ18" s="208" t="s">
        <v>1066</v>
      </c>
      <c r="AR18" s="208" t="s">
        <v>1066</v>
      </c>
      <c r="AS18" s="208" t="s">
        <v>1064</v>
      </c>
      <c r="AT18" s="208" t="s">
        <v>1066</v>
      </c>
      <c r="AU18" s="208" t="s">
        <v>1066</v>
      </c>
      <c r="AV18" s="208" t="s">
        <v>1066</v>
      </c>
      <c r="AW18" s="208" t="s">
        <v>1066</v>
      </c>
      <c r="AX18" s="208" t="s">
        <v>1066</v>
      </c>
      <c r="AY18" s="208" t="s">
        <v>1068</v>
      </c>
      <c r="AZ18" s="208" t="s">
        <v>1066</v>
      </c>
      <c r="BA18" s="208" t="s">
        <v>1066</v>
      </c>
      <c r="BB18" s="208" t="s">
        <v>1064</v>
      </c>
      <c r="BC18" s="208" t="s">
        <v>1066</v>
      </c>
      <c r="BD18" s="208" t="s">
        <v>1066</v>
      </c>
      <c r="BE18" s="208" t="s">
        <v>1066</v>
      </c>
      <c r="BF18" s="208" t="s">
        <v>1066</v>
      </c>
      <c r="BG18" s="208" t="s">
        <v>1066</v>
      </c>
      <c r="BH18" s="208" t="s">
        <v>1068</v>
      </c>
      <c r="BI18" s="208" t="s">
        <v>1066</v>
      </c>
      <c r="BJ18" s="208" t="s">
        <v>1066</v>
      </c>
      <c r="BK18" s="208" t="s">
        <v>1066</v>
      </c>
      <c r="BL18" s="208" t="s">
        <v>1068</v>
      </c>
      <c r="BM18" s="208" t="s">
        <v>1066</v>
      </c>
      <c r="BN18" s="208" t="s">
        <v>1068</v>
      </c>
      <c r="BO18" s="208" t="s">
        <v>1066</v>
      </c>
      <c r="BP18" s="208" t="s">
        <v>1066</v>
      </c>
      <c r="BQ18" s="208" t="s">
        <v>1068</v>
      </c>
      <c r="BR18" s="208" t="s">
        <v>1066</v>
      </c>
      <c r="BS18" s="208" t="s">
        <v>1066</v>
      </c>
      <c r="BT18" s="208" t="s">
        <v>1066</v>
      </c>
      <c r="BU18" s="208" t="s">
        <v>1068</v>
      </c>
      <c r="BV18" s="208" t="s">
        <v>1066</v>
      </c>
      <c r="BW18" s="208" t="s">
        <v>1068</v>
      </c>
      <c r="BX18" s="208" t="s">
        <v>1068</v>
      </c>
    </row>
    <row r="19" spans="1:76" x14ac:dyDescent="0.3">
      <c r="A19" s="208" t="s">
        <v>300</v>
      </c>
      <c r="B19" s="208" t="s">
        <v>301</v>
      </c>
      <c r="N19" s="208" t="s">
        <v>1019</v>
      </c>
      <c r="O19" s="208" t="s">
        <v>1019</v>
      </c>
      <c r="P19" s="208" t="s">
        <v>1019</v>
      </c>
      <c r="Q19" s="208" t="s">
        <v>1019</v>
      </c>
      <c r="V19" s="208" t="s">
        <v>1019</v>
      </c>
      <c r="X19" s="159"/>
      <c r="Y19" s="208" t="s">
        <v>1047</v>
      </c>
      <c r="Z19" s="208" t="s">
        <v>1047</v>
      </c>
      <c r="AA19" s="208" t="s">
        <v>1047</v>
      </c>
      <c r="AB19" s="208" t="s">
        <v>1045</v>
      </c>
      <c r="AO19" s="208" t="s">
        <v>1066</v>
      </c>
      <c r="AP19" s="208" t="s">
        <v>1066</v>
      </c>
      <c r="AQ19" s="208" t="s">
        <v>1066</v>
      </c>
      <c r="AR19" s="208" t="s">
        <v>1066</v>
      </c>
      <c r="AS19" s="208" t="s">
        <v>1064</v>
      </c>
      <c r="AT19" s="208" t="s">
        <v>1066</v>
      </c>
      <c r="AU19" s="208" t="s">
        <v>1066</v>
      </c>
      <c r="AV19" s="208" t="s">
        <v>1066</v>
      </c>
      <c r="AW19" s="208" t="s">
        <v>1066</v>
      </c>
      <c r="AX19" s="208" t="s">
        <v>1066</v>
      </c>
      <c r="AY19" s="208" t="s">
        <v>1066</v>
      </c>
      <c r="AZ19" s="208" t="s">
        <v>1066</v>
      </c>
      <c r="BA19" s="208" t="s">
        <v>1066</v>
      </c>
      <c r="BB19" s="208" t="s">
        <v>1064</v>
      </c>
      <c r="BC19" s="208" t="s">
        <v>1066</v>
      </c>
      <c r="BD19" s="208" t="s">
        <v>1066</v>
      </c>
      <c r="BE19" s="208" t="s">
        <v>1066</v>
      </c>
      <c r="BF19" s="208" t="s">
        <v>1066</v>
      </c>
      <c r="BG19" s="208" t="s">
        <v>1066</v>
      </c>
      <c r="BH19" s="208" t="s">
        <v>1066</v>
      </c>
      <c r="BI19" s="208" t="s">
        <v>1066</v>
      </c>
      <c r="BJ19" s="208" t="s">
        <v>1066</v>
      </c>
      <c r="BK19" s="208" t="s">
        <v>1064</v>
      </c>
      <c r="BL19" s="208" t="s">
        <v>1066</v>
      </c>
      <c r="BM19" s="208" t="s">
        <v>1066</v>
      </c>
      <c r="BN19" s="208" t="s">
        <v>1066</v>
      </c>
      <c r="BO19" s="208" t="s">
        <v>1066</v>
      </c>
      <c r="BP19" s="208" t="s">
        <v>1066</v>
      </c>
      <c r="BQ19" s="208" t="s">
        <v>1068</v>
      </c>
      <c r="BR19" s="208" t="s">
        <v>1068</v>
      </c>
      <c r="BS19" s="208" t="s">
        <v>1066</v>
      </c>
      <c r="BT19" s="208" t="s">
        <v>1066</v>
      </c>
      <c r="BU19" s="208" t="s">
        <v>1066</v>
      </c>
      <c r="BV19" s="208" t="s">
        <v>1068</v>
      </c>
      <c r="BW19" s="208" t="s">
        <v>1066</v>
      </c>
      <c r="BX19" s="208" t="s">
        <v>1066</v>
      </c>
    </row>
    <row r="20" spans="1:76" x14ac:dyDescent="0.3">
      <c r="A20" s="208" t="s">
        <v>305</v>
      </c>
      <c r="B20" s="208" t="s">
        <v>306</v>
      </c>
      <c r="N20" s="208" t="s">
        <v>1019</v>
      </c>
      <c r="O20" s="208" t="s">
        <v>1019</v>
      </c>
      <c r="P20" s="208" t="s">
        <v>1019</v>
      </c>
      <c r="Q20" s="208" t="s">
        <v>1019</v>
      </c>
      <c r="V20" s="208" t="s">
        <v>1019</v>
      </c>
      <c r="X20" s="159"/>
      <c r="Y20" s="208" t="s">
        <v>1045</v>
      </c>
      <c r="Z20" s="208" t="s">
        <v>1049</v>
      </c>
      <c r="AA20" s="208" t="s">
        <v>1049</v>
      </c>
      <c r="AB20" s="208" t="s">
        <v>1047</v>
      </c>
      <c r="AO20" s="208" t="s">
        <v>1066</v>
      </c>
      <c r="AP20" s="208" t="s">
        <v>1066</v>
      </c>
      <c r="AQ20" s="208" t="s">
        <v>1066</v>
      </c>
      <c r="AR20" s="208" t="s">
        <v>1066</v>
      </c>
      <c r="AS20" s="208" t="s">
        <v>1064</v>
      </c>
      <c r="AT20" s="208" t="s">
        <v>1064</v>
      </c>
      <c r="AU20" s="208" t="s">
        <v>1066</v>
      </c>
      <c r="AV20" s="208" t="s">
        <v>1066</v>
      </c>
      <c r="AW20" s="208" t="s">
        <v>1066</v>
      </c>
      <c r="AX20" s="208" t="s">
        <v>1066</v>
      </c>
      <c r="AY20" s="208" t="s">
        <v>1066</v>
      </c>
      <c r="AZ20" s="208" t="s">
        <v>1066</v>
      </c>
      <c r="BA20" s="208" t="s">
        <v>1066</v>
      </c>
      <c r="BB20" s="208" t="s">
        <v>1064</v>
      </c>
      <c r="BC20" s="208" t="s">
        <v>1064</v>
      </c>
      <c r="BD20" s="208" t="s">
        <v>1066</v>
      </c>
      <c r="BE20" s="208" t="s">
        <v>1066</v>
      </c>
      <c r="BF20" s="208" t="s">
        <v>1066</v>
      </c>
      <c r="BG20" s="208" t="s">
        <v>1066</v>
      </c>
      <c r="BH20" s="208" t="s">
        <v>1066</v>
      </c>
      <c r="BI20" s="208" t="s">
        <v>1066</v>
      </c>
      <c r="BJ20" s="208" t="s">
        <v>1066</v>
      </c>
      <c r="BK20" s="208" t="s">
        <v>1066</v>
      </c>
      <c r="BL20" s="208" t="s">
        <v>1066</v>
      </c>
      <c r="BM20" s="208" t="s">
        <v>1066</v>
      </c>
      <c r="BN20" s="208" t="s">
        <v>1066</v>
      </c>
      <c r="BO20" s="208" t="s">
        <v>1066</v>
      </c>
      <c r="BP20" s="208" t="s">
        <v>1068</v>
      </c>
      <c r="BQ20" s="208" t="s">
        <v>1068</v>
      </c>
      <c r="BR20" s="208" t="s">
        <v>1066</v>
      </c>
      <c r="BS20" s="208" t="s">
        <v>1066</v>
      </c>
      <c r="BT20" s="208" t="s">
        <v>1066</v>
      </c>
      <c r="BU20" s="208" t="s">
        <v>1066</v>
      </c>
      <c r="BV20" s="208" t="s">
        <v>1066</v>
      </c>
      <c r="BW20" s="208" t="s">
        <v>1068</v>
      </c>
      <c r="BX20" s="208" t="s">
        <v>1068</v>
      </c>
    </row>
    <row r="21" spans="1:76" x14ac:dyDescent="0.3">
      <c r="A21" s="208" t="s">
        <v>311</v>
      </c>
      <c r="B21" s="208" t="s">
        <v>312</v>
      </c>
      <c r="N21" s="208" t="s">
        <v>1019</v>
      </c>
      <c r="O21" s="208" t="s">
        <v>1019</v>
      </c>
      <c r="P21" s="208" t="s">
        <v>1019</v>
      </c>
      <c r="Q21" s="208" t="s">
        <v>1019</v>
      </c>
      <c r="V21" s="208" t="s">
        <v>1019</v>
      </c>
      <c r="X21" s="159"/>
      <c r="Y21" s="208" t="s">
        <v>1049</v>
      </c>
      <c r="Z21" s="208" t="s">
        <v>1045</v>
      </c>
      <c r="AA21" s="208" t="s">
        <v>1045</v>
      </c>
      <c r="AB21" s="208" t="s">
        <v>1045</v>
      </c>
      <c r="AO21" s="208" t="s">
        <v>1066</v>
      </c>
      <c r="AP21" s="208" t="s">
        <v>1066</v>
      </c>
      <c r="AQ21" s="208" t="s">
        <v>1066</v>
      </c>
      <c r="AR21" s="208" t="s">
        <v>1066</v>
      </c>
      <c r="AS21" s="208" t="s">
        <v>1066</v>
      </c>
      <c r="AT21" s="208" t="s">
        <v>1066</v>
      </c>
      <c r="AU21" s="208" t="s">
        <v>1066</v>
      </c>
      <c r="AV21" s="208" t="s">
        <v>1066</v>
      </c>
      <c r="AW21" s="208" t="s">
        <v>1064</v>
      </c>
      <c r="AX21" s="208" t="s">
        <v>1066</v>
      </c>
      <c r="AY21" s="208" t="s">
        <v>1066</v>
      </c>
      <c r="AZ21" s="208" t="s">
        <v>1066</v>
      </c>
      <c r="BA21" s="208" t="s">
        <v>1066</v>
      </c>
      <c r="BB21" s="208" t="s">
        <v>1066</v>
      </c>
      <c r="BC21" s="208" t="s">
        <v>1066</v>
      </c>
      <c r="BD21" s="208" t="s">
        <v>1066</v>
      </c>
      <c r="BE21" s="208" t="s">
        <v>1066</v>
      </c>
      <c r="BF21" s="208" t="s">
        <v>1064</v>
      </c>
      <c r="BG21" s="208" t="s">
        <v>1066</v>
      </c>
      <c r="BH21" s="208" t="s">
        <v>1066</v>
      </c>
      <c r="BI21" s="208" t="s">
        <v>1066</v>
      </c>
      <c r="BJ21" s="208" t="s">
        <v>1066</v>
      </c>
      <c r="BK21" s="208" t="s">
        <v>1066</v>
      </c>
      <c r="BL21" s="208" t="s">
        <v>1066</v>
      </c>
      <c r="BM21" s="208" t="s">
        <v>1066</v>
      </c>
      <c r="BN21" s="208" t="s">
        <v>1066</v>
      </c>
      <c r="BO21" s="208" t="s">
        <v>1064</v>
      </c>
      <c r="BP21" s="208" t="s">
        <v>1066</v>
      </c>
      <c r="BQ21" s="208" t="s">
        <v>1066</v>
      </c>
      <c r="BR21" s="208" t="s">
        <v>1066</v>
      </c>
      <c r="BS21" s="208" t="s">
        <v>1066</v>
      </c>
      <c r="BT21" s="208" t="s">
        <v>1066</v>
      </c>
      <c r="BU21" s="208" t="s">
        <v>1066</v>
      </c>
      <c r="BV21" s="208" t="s">
        <v>1066</v>
      </c>
      <c r="BW21" s="208" t="s">
        <v>1066</v>
      </c>
      <c r="BX21" s="208" t="s">
        <v>1066</v>
      </c>
    </row>
    <row r="22" spans="1:76" x14ac:dyDescent="0.3">
      <c r="A22" s="208" t="s">
        <v>315</v>
      </c>
      <c r="B22" s="208" t="s">
        <v>316</v>
      </c>
      <c r="N22" s="208" t="s">
        <v>1019</v>
      </c>
      <c r="O22" s="208" t="s">
        <v>1019</v>
      </c>
      <c r="P22" s="208" t="s">
        <v>1019</v>
      </c>
      <c r="Q22" s="208" t="s">
        <v>1019</v>
      </c>
      <c r="V22" s="208" t="s">
        <v>1019</v>
      </c>
      <c r="X22" s="159"/>
      <c r="Y22" s="208" t="s">
        <v>1047</v>
      </c>
      <c r="Z22" s="208" t="s">
        <v>1047</v>
      </c>
      <c r="AA22" s="208" t="s">
        <v>1045</v>
      </c>
      <c r="AB22" s="208" t="s">
        <v>1047</v>
      </c>
      <c r="AO22" s="208" t="s">
        <v>1066</v>
      </c>
      <c r="AP22" s="208" t="s">
        <v>1066</v>
      </c>
      <c r="AQ22" s="208" t="s">
        <v>1068</v>
      </c>
      <c r="AR22" s="208" t="s">
        <v>1068</v>
      </c>
      <c r="AS22" s="208" t="s">
        <v>1066</v>
      </c>
      <c r="AT22" s="208" t="s">
        <v>1066</v>
      </c>
      <c r="AU22" s="208" t="s">
        <v>1066</v>
      </c>
      <c r="AV22" s="208" t="s">
        <v>1064</v>
      </c>
      <c r="AW22" s="208" t="s">
        <v>1066</v>
      </c>
      <c r="AX22" s="208" t="s">
        <v>1066</v>
      </c>
      <c r="AY22" s="208" t="s">
        <v>1066</v>
      </c>
      <c r="AZ22" s="208" t="s">
        <v>1068</v>
      </c>
      <c r="BA22" s="208" t="s">
        <v>1068</v>
      </c>
      <c r="BB22" s="208" t="s">
        <v>1066</v>
      </c>
      <c r="BC22" s="208" t="s">
        <v>1066</v>
      </c>
      <c r="BD22" s="208" t="s">
        <v>1066</v>
      </c>
      <c r="BE22" s="208" t="s">
        <v>1064</v>
      </c>
      <c r="BF22" s="208" t="s">
        <v>1066</v>
      </c>
      <c r="BG22" s="208" t="s">
        <v>1066</v>
      </c>
      <c r="BH22" s="208" t="s">
        <v>1066</v>
      </c>
      <c r="BI22" s="208" t="s">
        <v>1068</v>
      </c>
      <c r="BJ22" s="208" t="s">
        <v>1068</v>
      </c>
      <c r="BK22" s="208" t="s">
        <v>1066</v>
      </c>
      <c r="BL22" s="208" t="s">
        <v>1066</v>
      </c>
      <c r="BM22" s="208" t="s">
        <v>1066</v>
      </c>
      <c r="BN22" s="208" t="s">
        <v>1064</v>
      </c>
      <c r="BO22" s="208" t="s">
        <v>1066</v>
      </c>
      <c r="BP22" s="208" t="s">
        <v>1066</v>
      </c>
      <c r="BQ22" s="208" t="s">
        <v>1066</v>
      </c>
      <c r="BR22" s="208" t="s">
        <v>1068</v>
      </c>
      <c r="BS22" s="208" t="s">
        <v>1068</v>
      </c>
      <c r="BT22" s="208" t="s">
        <v>1066</v>
      </c>
      <c r="BU22" s="208" t="s">
        <v>1066</v>
      </c>
      <c r="BV22" s="208" t="s">
        <v>1066</v>
      </c>
      <c r="BW22" s="208" t="s">
        <v>1064</v>
      </c>
      <c r="BX22" s="208" t="s">
        <v>1066</v>
      </c>
    </row>
    <row r="23" spans="1:76" x14ac:dyDescent="0.3">
      <c r="A23" s="208" t="s">
        <v>321</v>
      </c>
      <c r="B23" s="208" t="s">
        <v>322</v>
      </c>
      <c r="N23" s="208" t="s">
        <v>1019</v>
      </c>
      <c r="O23" s="208" t="s">
        <v>1019</v>
      </c>
      <c r="P23" s="208" t="s">
        <v>1019</v>
      </c>
      <c r="Q23" s="208" t="s">
        <v>1019</v>
      </c>
      <c r="V23" s="208" t="s">
        <v>1019</v>
      </c>
      <c r="X23" s="159"/>
      <c r="Y23" s="208" t="s">
        <v>1045</v>
      </c>
      <c r="Z23" s="208" t="s">
        <v>1047</v>
      </c>
      <c r="AA23" s="208" t="s">
        <v>1049</v>
      </c>
      <c r="AB23" s="208" t="s">
        <v>1047</v>
      </c>
      <c r="AO23" s="208" t="s">
        <v>1066</v>
      </c>
      <c r="AP23" s="208" t="s">
        <v>1066</v>
      </c>
      <c r="AQ23" s="208" t="s">
        <v>1066</v>
      </c>
      <c r="AR23" s="208" t="s">
        <v>1066</v>
      </c>
      <c r="AS23" s="208" t="s">
        <v>1066</v>
      </c>
      <c r="AT23" s="208" t="s">
        <v>1066</v>
      </c>
      <c r="AU23" s="208" t="s">
        <v>1066</v>
      </c>
      <c r="AV23" s="208" t="s">
        <v>1066</v>
      </c>
      <c r="AW23" s="208" t="s">
        <v>1066</v>
      </c>
      <c r="AX23" s="208" t="s">
        <v>1066</v>
      </c>
      <c r="AY23" s="208" t="s">
        <v>1066</v>
      </c>
      <c r="AZ23" s="208" t="s">
        <v>1066</v>
      </c>
      <c r="BA23" s="208" t="s">
        <v>1066</v>
      </c>
      <c r="BB23" s="208" t="s">
        <v>1066</v>
      </c>
      <c r="BC23" s="208" t="s">
        <v>1066</v>
      </c>
      <c r="BD23" s="208" t="s">
        <v>1066</v>
      </c>
      <c r="BE23" s="208" t="s">
        <v>1066</v>
      </c>
      <c r="BF23" s="208" t="s">
        <v>1066</v>
      </c>
      <c r="BG23" s="208" t="s">
        <v>1066</v>
      </c>
      <c r="BH23" s="208" t="s">
        <v>1066</v>
      </c>
      <c r="BI23" s="208" t="s">
        <v>1066</v>
      </c>
      <c r="BJ23" s="208" t="s">
        <v>1066</v>
      </c>
      <c r="BK23" s="208" t="s">
        <v>1066</v>
      </c>
      <c r="BL23" s="208" t="s">
        <v>1066</v>
      </c>
      <c r="BM23" s="208" t="s">
        <v>1066</v>
      </c>
      <c r="BN23" s="208" t="s">
        <v>1066</v>
      </c>
      <c r="BO23" s="208" t="s">
        <v>1066</v>
      </c>
      <c r="BP23" s="208" t="s">
        <v>1066</v>
      </c>
      <c r="BQ23" s="208" t="s">
        <v>1066</v>
      </c>
      <c r="BR23" s="208" t="s">
        <v>1066</v>
      </c>
      <c r="BS23" s="208" t="s">
        <v>1066</v>
      </c>
      <c r="BT23" s="208" t="s">
        <v>1066</v>
      </c>
      <c r="BU23" s="208" t="s">
        <v>1066</v>
      </c>
      <c r="BV23" s="208" t="s">
        <v>1066</v>
      </c>
      <c r="BW23" s="208" t="s">
        <v>1066</v>
      </c>
      <c r="BX23" s="208" t="s">
        <v>1066</v>
      </c>
    </row>
    <row r="24" spans="1:76" x14ac:dyDescent="0.3">
      <c r="A24" s="208" t="s">
        <v>324</v>
      </c>
      <c r="B24" s="208" t="s">
        <v>325</v>
      </c>
      <c r="N24" s="208" t="s">
        <v>1019</v>
      </c>
      <c r="O24" s="208" t="s">
        <v>1019</v>
      </c>
      <c r="P24" s="208" t="s">
        <v>1019</v>
      </c>
      <c r="Q24" s="208" t="s">
        <v>1019</v>
      </c>
      <c r="V24" s="208" t="s">
        <v>1021</v>
      </c>
      <c r="X24" s="159"/>
      <c r="Y24" s="208" t="s">
        <v>1047</v>
      </c>
      <c r="Z24" s="208" t="s">
        <v>1045</v>
      </c>
      <c r="AA24" s="208" t="s">
        <v>1045</v>
      </c>
      <c r="AB24" s="208" t="s">
        <v>1047</v>
      </c>
      <c r="AO24" s="208" t="s">
        <v>1066</v>
      </c>
      <c r="AP24" s="208" t="s">
        <v>1066</v>
      </c>
      <c r="AQ24" s="208" t="s">
        <v>1066</v>
      </c>
      <c r="AR24" s="208" t="s">
        <v>1066</v>
      </c>
      <c r="AS24" s="208" t="s">
        <v>1064</v>
      </c>
      <c r="AT24" s="208" t="s">
        <v>1064</v>
      </c>
      <c r="AU24" s="208" t="s">
        <v>1066</v>
      </c>
      <c r="AV24" s="208" t="s">
        <v>1064</v>
      </c>
      <c r="AW24" s="208" t="s">
        <v>1064</v>
      </c>
      <c r="AX24" s="208" t="s">
        <v>1068</v>
      </c>
      <c r="AY24" s="208" t="s">
        <v>1066</v>
      </c>
      <c r="AZ24" s="208" t="s">
        <v>1068</v>
      </c>
      <c r="BA24" s="208" t="s">
        <v>1066</v>
      </c>
      <c r="BB24" s="208" t="s">
        <v>1064</v>
      </c>
      <c r="BC24" s="208" t="s">
        <v>1064</v>
      </c>
      <c r="BD24" s="208" t="s">
        <v>1066</v>
      </c>
      <c r="BE24" s="208" t="s">
        <v>1064</v>
      </c>
      <c r="BF24" s="208" t="s">
        <v>1066</v>
      </c>
      <c r="BG24" s="208" t="s">
        <v>1068</v>
      </c>
      <c r="BH24" s="208" t="s">
        <v>1068</v>
      </c>
      <c r="BI24" s="208" t="s">
        <v>1068</v>
      </c>
      <c r="BJ24" s="208" t="s">
        <v>1066</v>
      </c>
      <c r="BK24" s="208" t="s">
        <v>1064</v>
      </c>
      <c r="BL24" s="208" t="s">
        <v>1064</v>
      </c>
      <c r="BM24" s="208" t="s">
        <v>1066</v>
      </c>
      <c r="BN24" s="208" t="s">
        <v>1064</v>
      </c>
      <c r="BO24" s="208" t="s">
        <v>1066</v>
      </c>
      <c r="BP24" s="208" t="s">
        <v>1068</v>
      </c>
      <c r="BQ24" s="208" t="s">
        <v>1068</v>
      </c>
      <c r="BR24" s="208" t="s">
        <v>1068</v>
      </c>
      <c r="BS24" s="208" t="s">
        <v>1066</v>
      </c>
      <c r="BT24" s="208" t="s">
        <v>1064</v>
      </c>
      <c r="BU24" s="208" t="s">
        <v>1064</v>
      </c>
      <c r="BV24" s="208" t="s">
        <v>1066</v>
      </c>
      <c r="BW24" s="208" t="s">
        <v>1064</v>
      </c>
      <c r="BX24" s="208" t="s">
        <v>1066</v>
      </c>
    </row>
    <row r="25" spans="1:76" x14ac:dyDescent="0.3">
      <c r="A25" s="208" t="s">
        <v>326</v>
      </c>
      <c r="B25" s="208" t="s">
        <v>327</v>
      </c>
      <c r="N25" s="208" t="s">
        <v>1019</v>
      </c>
      <c r="O25" s="208" t="s">
        <v>1019</v>
      </c>
      <c r="P25" s="208" t="s">
        <v>1019</v>
      </c>
      <c r="Q25" s="208" t="s">
        <v>1019</v>
      </c>
      <c r="V25" s="208" t="s">
        <v>1019</v>
      </c>
      <c r="X25" s="159"/>
      <c r="Y25" s="208" t="s">
        <v>1045</v>
      </c>
      <c r="Z25" s="208" t="s">
        <v>1045</v>
      </c>
      <c r="AA25" s="208" t="s">
        <v>1049</v>
      </c>
      <c r="AB25" s="208" t="s">
        <v>1047</v>
      </c>
      <c r="AO25" s="208" t="s">
        <v>1066</v>
      </c>
      <c r="AP25" s="208" t="s">
        <v>1068</v>
      </c>
      <c r="AQ25" s="208" t="s">
        <v>1070</v>
      </c>
      <c r="AR25" s="208" t="s">
        <v>1070</v>
      </c>
      <c r="AS25" s="208" t="s">
        <v>1068</v>
      </c>
      <c r="AT25" s="208" t="s">
        <v>1066</v>
      </c>
      <c r="AU25" s="208" t="s">
        <v>1070</v>
      </c>
      <c r="AV25" s="208" t="s">
        <v>1066</v>
      </c>
      <c r="AW25" s="208" t="s">
        <v>1066</v>
      </c>
      <c r="AX25" s="208" t="s">
        <v>1068</v>
      </c>
      <c r="AY25" s="208" t="s">
        <v>1068</v>
      </c>
      <c r="AZ25" s="208" t="s">
        <v>1070</v>
      </c>
      <c r="BA25" s="208" t="s">
        <v>1070</v>
      </c>
      <c r="BB25" s="208" t="s">
        <v>1068</v>
      </c>
      <c r="BC25" s="208" t="s">
        <v>1066</v>
      </c>
      <c r="BD25" s="208" t="s">
        <v>1070</v>
      </c>
      <c r="BE25" s="208" t="s">
        <v>1066</v>
      </c>
      <c r="BF25" s="208" t="s">
        <v>1066</v>
      </c>
      <c r="BG25" s="208" t="s">
        <v>1068</v>
      </c>
      <c r="BH25" s="208" t="s">
        <v>1068</v>
      </c>
      <c r="BI25" s="208" t="s">
        <v>1070</v>
      </c>
      <c r="BJ25" s="208" t="s">
        <v>1070</v>
      </c>
      <c r="BK25" s="208" t="s">
        <v>1068</v>
      </c>
      <c r="BL25" s="208" t="s">
        <v>1066</v>
      </c>
      <c r="BM25" s="208" t="s">
        <v>1070</v>
      </c>
      <c r="BN25" s="208" t="s">
        <v>1066</v>
      </c>
      <c r="BO25" s="208" t="s">
        <v>1066</v>
      </c>
      <c r="BP25" s="208" t="s">
        <v>1066</v>
      </c>
      <c r="BQ25" s="208" t="s">
        <v>1068</v>
      </c>
      <c r="BR25" s="208" t="s">
        <v>1070</v>
      </c>
      <c r="BS25" s="208" t="s">
        <v>1070</v>
      </c>
      <c r="BT25" s="208" t="s">
        <v>1068</v>
      </c>
      <c r="BU25" s="208" t="s">
        <v>1066</v>
      </c>
      <c r="BV25" s="208" t="s">
        <v>1070</v>
      </c>
      <c r="BW25" s="208" t="s">
        <v>1066</v>
      </c>
      <c r="BX25" s="208" t="s">
        <v>1066</v>
      </c>
    </row>
    <row r="26" spans="1:76" x14ac:dyDescent="0.3">
      <c r="A26" s="208" t="s">
        <v>329</v>
      </c>
      <c r="B26" s="208" t="s">
        <v>330</v>
      </c>
      <c r="N26" s="208" t="s">
        <v>1019</v>
      </c>
      <c r="O26" s="208" t="s">
        <v>1019</v>
      </c>
      <c r="P26" s="208" t="s">
        <v>1019</v>
      </c>
      <c r="Q26" s="208" t="s">
        <v>1019</v>
      </c>
      <c r="V26" s="208" t="s">
        <v>1019</v>
      </c>
      <c r="X26" s="159"/>
      <c r="Y26" s="208" t="s">
        <v>1047</v>
      </c>
      <c r="Z26" s="208" t="s">
        <v>1045</v>
      </c>
      <c r="AA26" s="208" t="s">
        <v>1049</v>
      </c>
      <c r="AB26" s="208" t="s">
        <v>1047</v>
      </c>
      <c r="AO26" s="208" t="s">
        <v>1066</v>
      </c>
      <c r="AP26" s="208" t="s">
        <v>1066</v>
      </c>
      <c r="AQ26" s="208" t="s">
        <v>1064</v>
      </c>
      <c r="AR26" s="208" t="s">
        <v>1062</v>
      </c>
      <c r="AS26" s="208" t="s">
        <v>1064</v>
      </c>
      <c r="AT26" s="208" t="s">
        <v>1062</v>
      </c>
      <c r="AU26" s="208" t="s">
        <v>1066</v>
      </c>
      <c r="AV26" s="208" t="s">
        <v>1066</v>
      </c>
      <c r="AW26" s="208" t="s">
        <v>1064</v>
      </c>
      <c r="AX26" s="208" t="s">
        <v>1066</v>
      </c>
      <c r="AY26" s="208" t="s">
        <v>1066</v>
      </c>
      <c r="AZ26" s="208" t="s">
        <v>1064</v>
      </c>
      <c r="BA26" s="208" t="s">
        <v>1064</v>
      </c>
      <c r="BB26" s="208" t="s">
        <v>1064</v>
      </c>
      <c r="BC26" s="208" t="s">
        <v>1064</v>
      </c>
      <c r="BD26" s="208" t="s">
        <v>1066</v>
      </c>
      <c r="BE26" s="208" t="s">
        <v>1066</v>
      </c>
      <c r="BF26" s="208" t="s">
        <v>1064</v>
      </c>
      <c r="BG26" s="208" t="s">
        <v>1066</v>
      </c>
      <c r="BH26" s="208" t="s">
        <v>1066</v>
      </c>
      <c r="BI26" s="208" t="s">
        <v>1066</v>
      </c>
      <c r="BJ26" s="208" t="s">
        <v>1066</v>
      </c>
      <c r="BK26" s="208" t="s">
        <v>1064</v>
      </c>
      <c r="BL26" s="208" t="s">
        <v>1066</v>
      </c>
      <c r="BM26" s="208" t="s">
        <v>1066</v>
      </c>
      <c r="BN26" s="208" t="s">
        <v>1066</v>
      </c>
      <c r="BO26" s="208" t="s">
        <v>1066</v>
      </c>
      <c r="BP26" s="208" t="s">
        <v>1066</v>
      </c>
      <c r="BQ26" s="208" t="s">
        <v>1066</v>
      </c>
      <c r="BR26" s="208" t="s">
        <v>1066</v>
      </c>
      <c r="BS26" s="208" t="s">
        <v>1066</v>
      </c>
      <c r="BT26" s="208" t="s">
        <v>1066</v>
      </c>
      <c r="BU26" s="208" t="s">
        <v>1066</v>
      </c>
      <c r="BV26" s="208" t="s">
        <v>1066</v>
      </c>
      <c r="BW26" s="208" t="s">
        <v>1066</v>
      </c>
      <c r="BX26" s="208" t="s">
        <v>1066</v>
      </c>
    </row>
    <row r="27" spans="1:76" x14ac:dyDescent="0.3">
      <c r="A27" s="208" t="s">
        <v>331</v>
      </c>
      <c r="B27" s="208" t="s">
        <v>332</v>
      </c>
      <c r="N27" s="208" t="s">
        <v>1019</v>
      </c>
      <c r="O27" s="208" t="s">
        <v>1019</v>
      </c>
      <c r="P27" s="208" t="s">
        <v>1019</v>
      </c>
      <c r="Q27" s="208" t="s">
        <v>1019</v>
      </c>
      <c r="V27" s="208" t="s">
        <v>1019</v>
      </c>
      <c r="X27" s="159"/>
      <c r="Y27" s="208" t="s">
        <v>1047</v>
      </c>
      <c r="Z27" s="208" t="s">
        <v>1047</v>
      </c>
      <c r="AA27" s="208" t="s">
        <v>1049</v>
      </c>
      <c r="AB27" s="208" t="s">
        <v>1047</v>
      </c>
      <c r="AO27" s="208" t="s">
        <v>1066</v>
      </c>
      <c r="AP27" s="208" t="s">
        <v>1066</v>
      </c>
      <c r="AQ27" s="208" t="s">
        <v>1068</v>
      </c>
      <c r="AR27" s="208" t="s">
        <v>1064</v>
      </c>
      <c r="AS27" s="208" t="s">
        <v>1066</v>
      </c>
      <c r="AT27" s="208" t="s">
        <v>1066</v>
      </c>
      <c r="AU27" s="208" t="s">
        <v>1066</v>
      </c>
      <c r="AV27" s="208" t="s">
        <v>1066</v>
      </c>
      <c r="AW27" s="208" t="s">
        <v>1064</v>
      </c>
      <c r="AX27" s="208" t="s">
        <v>1066</v>
      </c>
      <c r="AY27" s="208" t="s">
        <v>1066</v>
      </c>
      <c r="AZ27" s="208" t="s">
        <v>1068</v>
      </c>
      <c r="BA27" s="208" t="s">
        <v>1064</v>
      </c>
      <c r="BB27" s="208" t="s">
        <v>1066</v>
      </c>
      <c r="BC27" s="208" t="s">
        <v>1066</v>
      </c>
      <c r="BD27" s="208" t="s">
        <v>1066</v>
      </c>
      <c r="BE27" s="208" t="s">
        <v>1066</v>
      </c>
      <c r="BF27" s="208" t="s">
        <v>1066</v>
      </c>
      <c r="BG27" s="208" t="s">
        <v>1066</v>
      </c>
      <c r="BH27" s="208" t="s">
        <v>1068</v>
      </c>
      <c r="BI27" s="208" t="s">
        <v>1068</v>
      </c>
      <c r="BJ27" s="208" t="s">
        <v>1066</v>
      </c>
      <c r="BK27" s="208" t="s">
        <v>1066</v>
      </c>
      <c r="BL27" s="208" t="s">
        <v>1066</v>
      </c>
      <c r="BM27" s="208" t="s">
        <v>1066</v>
      </c>
      <c r="BN27" s="208" t="s">
        <v>1066</v>
      </c>
      <c r="BO27" s="208" t="s">
        <v>1066</v>
      </c>
      <c r="BP27" s="208" t="s">
        <v>1066</v>
      </c>
      <c r="BQ27" s="208" t="s">
        <v>1068</v>
      </c>
      <c r="BR27" s="208" t="s">
        <v>1068</v>
      </c>
      <c r="BS27" s="208" t="s">
        <v>1066</v>
      </c>
      <c r="BT27" s="208" t="s">
        <v>1068</v>
      </c>
      <c r="BU27" s="208" t="s">
        <v>1068</v>
      </c>
      <c r="BV27" s="208" t="s">
        <v>1068</v>
      </c>
      <c r="BW27" s="208" t="s">
        <v>1068</v>
      </c>
      <c r="BX27" s="208" t="s">
        <v>1066</v>
      </c>
    </row>
    <row r="28" spans="1:76" x14ac:dyDescent="0.3">
      <c r="A28" s="208" t="s">
        <v>335</v>
      </c>
      <c r="B28" s="208" t="s">
        <v>336</v>
      </c>
      <c r="N28" s="208" t="s">
        <v>1019</v>
      </c>
      <c r="O28" s="208" t="s">
        <v>1019</v>
      </c>
      <c r="P28" s="208" t="s">
        <v>1019</v>
      </c>
      <c r="Q28" s="208" t="s">
        <v>1019</v>
      </c>
      <c r="V28" s="208" t="s">
        <v>1019</v>
      </c>
      <c r="X28" s="159"/>
      <c r="Y28" s="208" t="s">
        <v>1047</v>
      </c>
      <c r="Z28" s="208" t="s">
        <v>1045</v>
      </c>
      <c r="AA28" s="208" t="s">
        <v>1045</v>
      </c>
      <c r="AB28" s="208" t="s">
        <v>1045</v>
      </c>
      <c r="AO28" s="208" t="s">
        <v>1066</v>
      </c>
      <c r="AP28" s="208" t="s">
        <v>1066</v>
      </c>
      <c r="AQ28" s="208" t="s">
        <v>1068</v>
      </c>
      <c r="AR28" s="208" t="s">
        <v>1066</v>
      </c>
      <c r="AS28" s="208" t="s">
        <v>1064</v>
      </c>
      <c r="AT28" s="208" t="s">
        <v>1064</v>
      </c>
      <c r="AU28" s="208" t="s">
        <v>1068</v>
      </c>
      <c r="AV28" s="208" t="s">
        <v>1068</v>
      </c>
      <c r="AW28" s="208" t="s">
        <v>1064</v>
      </c>
      <c r="AX28" s="208" t="s">
        <v>1066</v>
      </c>
      <c r="AY28" s="208" t="s">
        <v>1066</v>
      </c>
      <c r="AZ28" s="208" t="s">
        <v>1068</v>
      </c>
      <c r="BA28" s="208" t="s">
        <v>1066</v>
      </c>
      <c r="BB28" s="208" t="s">
        <v>1064</v>
      </c>
      <c r="BC28" s="208" t="s">
        <v>1064</v>
      </c>
      <c r="BD28" s="208" t="s">
        <v>1068</v>
      </c>
      <c r="BE28" s="208" t="s">
        <v>1068</v>
      </c>
      <c r="BF28" s="208" t="s">
        <v>1064</v>
      </c>
      <c r="BG28" s="208" t="s">
        <v>1066</v>
      </c>
      <c r="BH28" s="208" t="s">
        <v>1066</v>
      </c>
      <c r="BI28" s="208" t="s">
        <v>1068</v>
      </c>
      <c r="BJ28" s="208" t="s">
        <v>1066</v>
      </c>
      <c r="BK28" s="208" t="s">
        <v>1064</v>
      </c>
      <c r="BL28" s="208" t="s">
        <v>1064</v>
      </c>
      <c r="BM28" s="208" t="s">
        <v>1068</v>
      </c>
      <c r="BN28" s="208" t="s">
        <v>1068</v>
      </c>
      <c r="BO28" s="208" t="s">
        <v>1066</v>
      </c>
      <c r="BP28" s="208" t="s">
        <v>1066</v>
      </c>
      <c r="BQ28" s="208" t="s">
        <v>1066</v>
      </c>
      <c r="BR28" s="208" t="s">
        <v>1068</v>
      </c>
      <c r="BS28" s="208" t="s">
        <v>1066</v>
      </c>
      <c r="BT28" s="208" t="s">
        <v>1064</v>
      </c>
      <c r="BU28" s="208" t="s">
        <v>1064</v>
      </c>
      <c r="BV28" s="208" t="s">
        <v>1068</v>
      </c>
      <c r="BW28" s="208" t="s">
        <v>1068</v>
      </c>
      <c r="BX28" s="208" t="s">
        <v>1066</v>
      </c>
    </row>
    <row r="29" spans="1:76" x14ac:dyDescent="0.3">
      <c r="A29" s="208" t="s">
        <v>337</v>
      </c>
      <c r="B29" s="208" t="s">
        <v>338</v>
      </c>
      <c r="N29" s="208" t="s">
        <v>1019</v>
      </c>
      <c r="O29" s="208" t="s">
        <v>1019</v>
      </c>
      <c r="P29" s="208" t="s">
        <v>1019</v>
      </c>
      <c r="Q29" s="208" t="s">
        <v>1019</v>
      </c>
      <c r="V29" s="208" t="s">
        <v>1019</v>
      </c>
      <c r="X29" s="159"/>
      <c r="Y29" s="208" t="s">
        <v>1047</v>
      </c>
      <c r="Z29" s="208" t="s">
        <v>1045</v>
      </c>
      <c r="AA29" s="208" t="s">
        <v>1049</v>
      </c>
      <c r="AB29" s="208" t="s">
        <v>1047</v>
      </c>
      <c r="AO29" s="208" t="s">
        <v>1068</v>
      </c>
      <c r="AP29" s="208" t="s">
        <v>1066</v>
      </c>
      <c r="AQ29" s="208" t="s">
        <v>1066</v>
      </c>
      <c r="AR29" s="208" t="s">
        <v>1066</v>
      </c>
      <c r="AS29" s="208" t="s">
        <v>1064</v>
      </c>
      <c r="AT29" s="208" t="s">
        <v>1066</v>
      </c>
      <c r="AU29" s="208" t="s">
        <v>1066</v>
      </c>
      <c r="AV29" s="208" t="s">
        <v>1066</v>
      </c>
      <c r="AW29" s="208" t="s">
        <v>1068</v>
      </c>
      <c r="AX29" s="208" t="s">
        <v>1068</v>
      </c>
      <c r="AY29" s="208" t="s">
        <v>1066</v>
      </c>
      <c r="AZ29" s="208" t="s">
        <v>1064</v>
      </c>
      <c r="BA29" s="208" t="s">
        <v>1066</v>
      </c>
      <c r="BB29" s="208" t="s">
        <v>1064</v>
      </c>
      <c r="BC29" s="208" t="s">
        <v>1066</v>
      </c>
      <c r="BD29" s="208" t="s">
        <v>1066</v>
      </c>
      <c r="BE29" s="208" t="s">
        <v>1066</v>
      </c>
      <c r="BF29" s="208" t="s">
        <v>1068</v>
      </c>
      <c r="BG29" s="208" t="s">
        <v>1068</v>
      </c>
      <c r="BH29" s="208" t="s">
        <v>1066</v>
      </c>
      <c r="BI29" s="208" t="s">
        <v>1066</v>
      </c>
      <c r="BJ29" s="208" t="s">
        <v>1066</v>
      </c>
      <c r="BK29" s="208" t="s">
        <v>1066</v>
      </c>
      <c r="BL29" s="208" t="s">
        <v>1066</v>
      </c>
      <c r="BM29" s="208" t="s">
        <v>1068</v>
      </c>
      <c r="BN29" s="208" t="s">
        <v>1066</v>
      </c>
      <c r="BO29" s="208" t="s">
        <v>1068</v>
      </c>
      <c r="BP29" s="208" t="s">
        <v>1068</v>
      </c>
      <c r="BQ29" s="208" t="s">
        <v>1068</v>
      </c>
      <c r="BR29" s="208" t="s">
        <v>1068</v>
      </c>
      <c r="BS29" s="208" t="s">
        <v>1068</v>
      </c>
      <c r="BT29" s="208" t="s">
        <v>1066</v>
      </c>
      <c r="BU29" s="208" t="s">
        <v>1066</v>
      </c>
      <c r="BV29" s="208" t="s">
        <v>1068</v>
      </c>
      <c r="BW29" s="208" t="s">
        <v>1068</v>
      </c>
      <c r="BX29" s="208" t="s">
        <v>1068</v>
      </c>
    </row>
    <row r="30" spans="1:76" x14ac:dyDescent="0.3">
      <c r="A30" s="208" t="s">
        <v>339</v>
      </c>
      <c r="B30" s="208" t="s">
        <v>340</v>
      </c>
      <c r="N30" s="208" t="s">
        <v>1019</v>
      </c>
      <c r="O30" s="208" t="s">
        <v>1019</v>
      </c>
      <c r="P30" s="208" t="s">
        <v>1019</v>
      </c>
      <c r="Q30" s="208" t="s">
        <v>1019</v>
      </c>
      <c r="V30" s="208" t="s">
        <v>1019</v>
      </c>
      <c r="X30" s="159"/>
      <c r="Y30" s="208" t="s">
        <v>1047</v>
      </c>
      <c r="Z30" s="208" t="s">
        <v>1045</v>
      </c>
      <c r="AA30" s="208" t="s">
        <v>1045</v>
      </c>
      <c r="AB30" s="208" t="s">
        <v>1047</v>
      </c>
      <c r="AO30" s="208" t="s">
        <v>1068</v>
      </c>
      <c r="AP30" s="208" t="s">
        <v>1068</v>
      </c>
      <c r="AQ30" s="208" t="s">
        <v>1066</v>
      </c>
      <c r="AR30" s="208" t="s">
        <v>1066</v>
      </c>
      <c r="AS30" s="208" t="s">
        <v>1066</v>
      </c>
      <c r="AT30" s="208" t="s">
        <v>1066</v>
      </c>
      <c r="AU30" s="208" t="s">
        <v>1064</v>
      </c>
      <c r="AV30" s="208" t="s">
        <v>1066</v>
      </c>
      <c r="AW30" s="208" t="s">
        <v>1062</v>
      </c>
      <c r="AX30" s="208" t="s">
        <v>1068</v>
      </c>
      <c r="AY30" s="208" t="s">
        <v>1068</v>
      </c>
      <c r="AZ30" s="208" t="s">
        <v>1066</v>
      </c>
      <c r="BA30" s="208" t="s">
        <v>1066</v>
      </c>
      <c r="BB30" s="208" t="s">
        <v>1066</v>
      </c>
      <c r="BC30" s="208" t="s">
        <v>1066</v>
      </c>
      <c r="BD30" s="208" t="s">
        <v>1064</v>
      </c>
      <c r="BE30" s="208" t="s">
        <v>1066</v>
      </c>
      <c r="BF30" s="208" t="s">
        <v>1062</v>
      </c>
      <c r="BG30" s="208" t="s">
        <v>1068</v>
      </c>
      <c r="BH30" s="208" t="s">
        <v>1068</v>
      </c>
      <c r="BI30" s="208" t="s">
        <v>1066</v>
      </c>
      <c r="BJ30" s="208" t="s">
        <v>1068</v>
      </c>
      <c r="BK30" s="208" t="s">
        <v>1066</v>
      </c>
      <c r="BL30" s="208" t="s">
        <v>1066</v>
      </c>
      <c r="BM30" s="208" t="s">
        <v>1066</v>
      </c>
      <c r="BN30" s="208" t="s">
        <v>1066</v>
      </c>
      <c r="BO30" s="208" t="s">
        <v>1062</v>
      </c>
      <c r="BP30" s="208" t="s">
        <v>1068</v>
      </c>
      <c r="BQ30" s="208" t="s">
        <v>1068</v>
      </c>
      <c r="BR30" s="208" t="s">
        <v>1066</v>
      </c>
      <c r="BS30" s="208" t="s">
        <v>1068</v>
      </c>
      <c r="BT30" s="208" t="s">
        <v>1066</v>
      </c>
      <c r="BU30" s="208" t="s">
        <v>1066</v>
      </c>
      <c r="BV30" s="208" t="s">
        <v>1066</v>
      </c>
      <c r="BW30" s="208" t="s">
        <v>1066</v>
      </c>
      <c r="BX30" s="208" t="s">
        <v>1062</v>
      </c>
    </row>
    <row r="31" spans="1:76" x14ac:dyDescent="0.3">
      <c r="A31" s="208" t="s">
        <v>341</v>
      </c>
      <c r="B31" s="208" t="s">
        <v>342</v>
      </c>
      <c r="N31" s="208" t="s">
        <v>1019</v>
      </c>
      <c r="O31" s="208" t="s">
        <v>1019</v>
      </c>
      <c r="P31" s="208" t="s">
        <v>1019</v>
      </c>
      <c r="Q31" s="208" t="s">
        <v>1019</v>
      </c>
      <c r="V31" s="208" t="s">
        <v>1019</v>
      </c>
      <c r="X31" s="159"/>
      <c r="Y31" s="208" t="s">
        <v>1047</v>
      </c>
      <c r="Z31" s="208" t="s">
        <v>1045</v>
      </c>
      <c r="AA31" s="208" t="s">
        <v>1049</v>
      </c>
      <c r="AB31" s="208" t="s">
        <v>1045</v>
      </c>
      <c r="AO31" s="208" t="s">
        <v>1066</v>
      </c>
      <c r="AP31" s="208" t="s">
        <v>1066</v>
      </c>
      <c r="AQ31" s="208" t="s">
        <v>1068</v>
      </c>
      <c r="AR31" s="208" t="s">
        <v>1064</v>
      </c>
      <c r="AS31" s="208" t="s">
        <v>1066</v>
      </c>
      <c r="AT31" s="208" t="s">
        <v>1066</v>
      </c>
      <c r="AU31" s="208" t="s">
        <v>1068</v>
      </c>
      <c r="AV31" s="208" t="s">
        <v>1066</v>
      </c>
      <c r="AW31" s="208" t="s">
        <v>1066</v>
      </c>
      <c r="AX31" s="208" t="s">
        <v>1068</v>
      </c>
      <c r="AY31" s="208" t="s">
        <v>1068</v>
      </c>
      <c r="AZ31" s="208" t="s">
        <v>1068</v>
      </c>
      <c r="BA31" s="208" t="s">
        <v>1064</v>
      </c>
      <c r="BB31" s="208" t="s">
        <v>1066</v>
      </c>
      <c r="BC31" s="208" t="s">
        <v>1068</v>
      </c>
      <c r="BD31" s="208" t="s">
        <v>1068</v>
      </c>
      <c r="BE31" s="208" t="s">
        <v>1066</v>
      </c>
      <c r="BF31" s="208" t="s">
        <v>1066</v>
      </c>
      <c r="BG31" s="208" t="s">
        <v>1068</v>
      </c>
      <c r="BH31" s="208" t="s">
        <v>1068</v>
      </c>
      <c r="BI31" s="208" t="s">
        <v>1068</v>
      </c>
      <c r="BJ31" s="208" t="s">
        <v>1064</v>
      </c>
      <c r="BK31" s="208" t="s">
        <v>1066</v>
      </c>
      <c r="BL31" s="208" t="s">
        <v>1068</v>
      </c>
      <c r="BM31" s="208" t="s">
        <v>1068</v>
      </c>
      <c r="BN31" s="208" t="s">
        <v>1068</v>
      </c>
      <c r="BO31" s="208" t="s">
        <v>1068</v>
      </c>
      <c r="BP31" s="208" t="s">
        <v>1068</v>
      </c>
      <c r="BQ31" s="208" t="s">
        <v>1068</v>
      </c>
      <c r="BR31" s="208" t="s">
        <v>1068</v>
      </c>
      <c r="BS31" s="208" t="s">
        <v>1064</v>
      </c>
      <c r="BT31" s="208" t="s">
        <v>1066</v>
      </c>
      <c r="BU31" s="208" t="s">
        <v>1068</v>
      </c>
      <c r="BV31" s="208" t="s">
        <v>1068</v>
      </c>
      <c r="BW31" s="208" t="s">
        <v>1068</v>
      </c>
      <c r="BX31" s="208" t="s">
        <v>1068</v>
      </c>
    </row>
    <row r="32" spans="1:76" x14ac:dyDescent="0.3">
      <c r="A32" s="208" t="s">
        <v>345</v>
      </c>
      <c r="B32" s="208" t="s">
        <v>346</v>
      </c>
      <c r="N32" s="208" t="s">
        <v>1019</v>
      </c>
      <c r="O32" s="208" t="s">
        <v>1019</v>
      </c>
      <c r="P32" s="208" t="s">
        <v>1019</v>
      </c>
      <c r="Q32" s="208" t="s">
        <v>1019</v>
      </c>
      <c r="V32" s="208" t="s">
        <v>1019</v>
      </c>
      <c r="X32" s="159"/>
      <c r="Y32" s="208" t="s">
        <v>1047</v>
      </c>
      <c r="Z32" s="208" t="s">
        <v>1045</v>
      </c>
      <c r="AA32" s="208" t="s">
        <v>1047</v>
      </c>
      <c r="AB32" s="208" t="s">
        <v>1045</v>
      </c>
      <c r="AO32" s="208" t="s">
        <v>1068</v>
      </c>
      <c r="AP32" s="208" t="s">
        <v>1066</v>
      </c>
      <c r="AQ32" s="208" t="s">
        <v>1068</v>
      </c>
      <c r="AR32" s="208" t="s">
        <v>1068</v>
      </c>
      <c r="AS32" s="208" t="s">
        <v>1068</v>
      </c>
      <c r="AT32" s="208" t="s">
        <v>1066</v>
      </c>
      <c r="AU32" s="208" t="s">
        <v>1068</v>
      </c>
      <c r="AV32" s="208" t="s">
        <v>1066</v>
      </c>
      <c r="AW32" s="208" t="s">
        <v>1066</v>
      </c>
      <c r="AX32" s="208" t="s">
        <v>1068</v>
      </c>
      <c r="AY32" s="208" t="s">
        <v>1066</v>
      </c>
      <c r="AZ32" s="208" t="s">
        <v>1068</v>
      </c>
      <c r="BA32" s="208" t="s">
        <v>1068</v>
      </c>
      <c r="BB32" s="208" t="s">
        <v>1068</v>
      </c>
      <c r="BC32" s="208" t="s">
        <v>1066</v>
      </c>
      <c r="BD32" s="208" t="s">
        <v>1068</v>
      </c>
      <c r="BE32" s="208" t="s">
        <v>1066</v>
      </c>
      <c r="BF32" s="208" t="s">
        <v>1066</v>
      </c>
      <c r="BG32" s="208" t="s">
        <v>1068</v>
      </c>
      <c r="BH32" s="208" t="s">
        <v>1066</v>
      </c>
      <c r="BI32" s="208" t="s">
        <v>1068</v>
      </c>
      <c r="BJ32" s="208" t="s">
        <v>1068</v>
      </c>
      <c r="BK32" s="208" t="s">
        <v>1068</v>
      </c>
      <c r="BL32" s="208" t="s">
        <v>1066</v>
      </c>
      <c r="BM32" s="208" t="s">
        <v>1068</v>
      </c>
      <c r="BN32" s="208" t="s">
        <v>1066</v>
      </c>
      <c r="BO32" s="208" t="s">
        <v>1066</v>
      </c>
      <c r="BP32" s="208" t="s">
        <v>1068</v>
      </c>
      <c r="BQ32" s="208" t="s">
        <v>1066</v>
      </c>
      <c r="BR32" s="208" t="s">
        <v>1068</v>
      </c>
      <c r="BS32" s="208" t="s">
        <v>1068</v>
      </c>
      <c r="BT32" s="208" t="s">
        <v>1068</v>
      </c>
      <c r="BU32" s="208" t="s">
        <v>1066</v>
      </c>
      <c r="BV32" s="208" t="s">
        <v>1068</v>
      </c>
      <c r="BW32" s="208" t="s">
        <v>1066</v>
      </c>
      <c r="BX32" s="208" t="s">
        <v>1066</v>
      </c>
    </row>
    <row r="33" spans="1:76" x14ac:dyDescent="0.3">
      <c r="A33" s="208" t="s">
        <v>347</v>
      </c>
      <c r="B33" s="208" t="s">
        <v>348</v>
      </c>
      <c r="N33" s="208" t="s">
        <v>1019</v>
      </c>
      <c r="O33" s="208" t="s">
        <v>1019</v>
      </c>
      <c r="P33" s="208" t="s">
        <v>1019</v>
      </c>
      <c r="Q33" s="208" t="s">
        <v>1019</v>
      </c>
      <c r="V33" s="208" t="s">
        <v>1019</v>
      </c>
      <c r="X33" s="159"/>
      <c r="Y33" s="208" t="s">
        <v>1049</v>
      </c>
      <c r="Z33" s="208" t="s">
        <v>1047</v>
      </c>
      <c r="AA33" s="208" t="s">
        <v>1045</v>
      </c>
      <c r="AB33" s="208" t="s">
        <v>1049</v>
      </c>
      <c r="AO33" s="208" t="s">
        <v>1068</v>
      </c>
      <c r="AP33" s="208" t="s">
        <v>1068</v>
      </c>
      <c r="AQ33" s="208" t="s">
        <v>1068</v>
      </c>
      <c r="AR33" s="208" t="s">
        <v>1066</v>
      </c>
      <c r="AS33" s="208" t="s">
        <v>1064</v>
      </c>
      <c r="AT33" s="208" t="s">
        <v>1064</v>
      </c>
      <c r="AU33" s="208" t="s">
        <v>1068</v>
      </c>
      <c r="AV33" s="208" t="s">
        <v>1066</v>
      </c>
      <c r="AW33" s="208" t="s">
        <v>1068</v>
      </c>
      <c r="AX33" s="208" t="s">
        <v>1068</v>
      </c>
      <c r="AY33" s="208" t="s">
        <v>1068</v>
      </c>
      <c r="AZ33" s="208" t="s">
        <v>1068</v>
      </c>
      <c r="BA33" s="208" t="s">
        <v>1066</v>
      </c>
      <c r="BB33" s="208" t="s">
        <v>1064</v>
      </c>
      <c r="BC33" s="208" t="s">
        <v>1064</v>
      </c>
      <c r="BD33" s="208" t="s">
        <v>1068</v>
      </c>
      <c r="BE33" s="208" t="s">
        <v>1066</v>
      </c>
      <c r="BF33" s="208" t="s">
        <v>1068</v>
      </c>
      <c r="BG33" s="208" t="s">
        <v>1068</v>
      </c>
      <c r="BH33" s="208" t="s">
        <v>1068</v>
      </c>
      <c r="BI33" s="208" t="s">
        <v>1068</v>
      </c>
      <c r="BJ33" s="208" t="s">
        <v>1066</v>
      </c>
      <c r="BK33" s="208" t="s">
        <v>1064</v>
      </c>
      <c r="BL33" s="208" t="s">
        <v>1064</v>
      </c>
      <c r="BM33" s="208" t="s">
        <v>1068</v>
      </c>
      <c r="BN33" s="208" t="s">
        <v>1066</v>
      </c>
      <c r="BO33" s="208" t="s">
        <v>1068</v>
      </c>
      <c r="BP33" s="208" t="s">
        <v>1068</v>
      </c>
      <c r="BQ33" s="208" t="s">
        <v>1068</v>
      </c>
      <c r="BR33" s="208" t="s">
        <v>1068</v>
      </c>
      <c r="BS33" s="208" t="s">
        <v>1066</v>
      </c>
      <c r="BT33" s="208" t="s">
        <v>1064</v>
      </c>
      <c r="BU33" s="208" t="s">
        <v>1064</v>
      </c>
      <c r="BV33" s="208" t="s">
        <v>1068</v>
      </c>
      <c r="BW33" s="208" t="s">
        <v>1066</v>
      </c>
      <c r="BX33" s="208" t="s">
        <v>1068</v>
      </c>
    </row>
    <row r="34" spans="1:76" x14ac:dyDescent="0.3">
      <c r="A34" s="208" t="s">
        <v>351</v>
      </c>
      <c r="B34" s="208" t="s">
        <v>352</v>
      </c>
      <c r="N34" s="208" t="s">
        <v>1019</v>
      </c>
      <c r="O34" s="208" t="s">
        <v>1019</v>
      </c>
      <c r="P34" s="208" t="s">
        <v>1019</v>
      </c>
      <c r="Q34" s="208" t="s">
        <v>1019</v>
      </c>
      <c r="V34" s="208" t="s">
        <v>1019</v>
      </c>
      <c r="X34" s="159"/>
      <c r="Y34" s="208" t="s">
        <v>1045</v>
      </c>
      <c r="Z34" s="208" t="s">
        <v>1045</v>
      </c>
      <c r="AA34" s="208" t="s">
        <v>1045</v>
      </c>
      <c r="AB34" s="208" t="s">
        <v>1045</v>
      </c>
      <c r="AO34" s="208" t="s">
        <v>1068</v>
      </c>
      <c r="AP34" s="208" t="s">
        <v>1068</v>
      </c>
      <c r="AQ34" s="208" t="s">
        <v>1068</v>
      </c>
      <c r="AR34" s="208" t="s">
        <v>1068</v>
      </c>
      <c r="AS34" s="208" t="s">
        <v>1066</v>
      </c>
      <c r="AT34" s="208" t="s">
        <v>1062</v>
      </c>
      <c r="AU34" s="208" t="s">
        <v>1066</v>
      </c>
      <c r="AV34" s="208" t="s">
        <v>1068</v>
      </c>
      <c r="AW34" s="208" t="s">
        <v>1062</v>
      </c>
      <c r="AX34" s="208" t="s">
        <v>1068</v>
      </c>
      <c r="AY34" s="208" t="s">
        <v>1068</v>
      </c>
      <c r="AZ34" s="208" t="s">
        <v>1068</v>
      </c>
      <c r="BA34" s="208" t="s">
        <v>1068</v>
      </c>
      <c r="BB34" s="208" t="s">
        <v>1066</v>
      </c>
      <c r="BC34" s="208" t="s">
        <v>1064</v>
      </c>
      <c r="BD34" s="208" t="s">
        <v>1066</v>
      </c>
      <c r="BE34" s="208" t="s">
        <v>1066</v>
      </c>
      <c r="BF34" s="208" t="s">
        <v>1062</v>
      </c>
      <c r="BG34" s="208" t="s">
        <v>1068</v>
      </c>
      <c r="BH34" s="208" t="s">
        <v>1068</v>
      </c>
      <c r="BI34" s="208" t="s">
        <v>1068</v>
      </c>
      <c r="BJ34" s="208" t="s">
        <v>1068</v>
      </c>
      <c r="BK34" s="208" t="s">
        <v>1066</v>
      </c>
      <c r="BL34" s="208" t="s">
        <v>1064</v>
      </c>
      <c r="BM34" s="208" t="s">
        <v>1068</v>
      </c>
      <c r="BN34" s="208" t="s">
        <v>1066</v>
      </c>
      <c r="BO34" s="208" t="s">
        <v>1062</v>
      </c>
      <c r="BP34" s="208" t="s">
        <v>1068</v>
      </c>
      <c r="BQ34" s="208" t="s">
        <v>1068</v>
      </c>
      <c r="BR34" s="208" t="s">
        <v>1068</v>
      </c>
      <c r="BS34" s="208" t="s">
        <v>1068</v>
      </c>
      <c r="BT34" s="208" t="s">
        <v>1066</v>
      </c>
      <c r="BU34" s="208" t="s">
        <v>1066</v>
      </c>
      <c r="BV34" s="208" t="s">
        <v>1068</v>
      </c>
      <c r="BW34" s="208" t="s">
        <v>1066</v>
      </c>
      <c r="BX34" s="208" t="s">
        <v>1062</v>
      </c>
    </row>
    <row r="35" spans="1:76" x14ac:dyDescent="0.3">
      <c r="A35" s="208" t="s">
        <v>355</v>
      </c>
      <c r="B35" s="208" t="s">
        <v>356</v>
      </c>
      <c r="N35" s="208" t="s">
        <v>1019</v>
      </c>
      <c r="O35" s="208" t="s">
        <v>1019</v>
      </c>
      <c r="P35" s="208" t="s">
        <v>1019</v>
      </c>
      <c r="Q35" s="208" t="s">
        <v>1019</v>
      </c>
      <c r="V35" s="208" t="s">
        <v>1019</v>
      </c>
      <c r="X35" s="159"/>
      <c r="Y35" s="208" t="s">
        <v>1047</v>
      </c>
      <c r="Z35" s="208" t="s">
        <v>1047</v>
      </c>
      <c r="AA35" s="208" t="s">
        <v>1045</v>
      </c>
      <c r="AB35" s="208" t="s">
        <v>1045</v>
      </c>
      <c r="AO35" s="208" t="s">
        <v>1066</v>
      </c>
      <c r="AP35" s="208" t="s">
        <v>1066</v>
      </c>
      <c r="AQ35" s="208" t="s">
        <v>1066</v>
      </c>
      <c r="AR35" s="208" t="s">
        <v>1066</v>
      </c>
      <c r="AS35" s="208" t="s">
        <v>1066</v>
      </c>
      <c r="AT35" s="208" t="s">
        <v>1066</v>
      </c>
      <c r="AU35" s="208" t="s">
        <v>1066</v>
      </c>
      <c r="AV35" s="208" t="s">
        <v>1064</v>
      </c>
      <c r="AW35" s="208" t="s">
        <v>1064</v>
      </c>
      <c r="AX35" s="208" t="s">
        <v>1066</v>
      </c>
      <c r="AY35" s="208" t="s">
        <v>1066</v>
      </c>
      <c r="AZ35" s="208" t="s">
        <v>1066</v>
      </c>
      <c r="BA35" s="208" t="s">
        <v>1066</v>
      </c>
      <c r="BB35" s="208" t="s">
        <v>1066</v>
      </c>
      <c r="BC35" s="208" t="s">
        <v>1066</v>
      </c>
      <c r="BD35" s="208" t="s">
        <v>1066</v>
      </c>
      <c r="BE35" s="208" t="s">
        <v>1064</v>
      </c>
      <c r="BF35" s="208" t="s">
        <v>1066</v>
      </c>
      <c r="BG35" s="208" t="s">
        <v>1066</v>
      </c>
      <c r="BH35" s="208" t="s">
        <v>1066</v>
      </c>
      <c r="BI35" s="208" t="s">
        <v>1066</v>
      </c>
      <c r="BJ35" s="208" t="s">
        <v>1066</v>
      </c>
      <c r="BK35" s="208" t="s">
        <v>1066</v>
      </c>
      <c r="BL35" s="208" t="s">
        <v>1066</v>
      </c>
      <c r="BM35" s="208" t="s">
        <v>1066</v>
      </c>
      <c r="BN35" s="208" t="s">
        <v>1066</v>
      </c>
      <c r="BO35" s="208" t="s">
        <v>1066</v>
      </c>
      <c r="BP35" s="208" t="s">
        <v>1066</v>
      </c>
      <c r="BQ35" s="208" t="s">
        <v>1066</v>
      </c>
      <c r="BR35" s="208" t="s">
        <v>1068</v>
      </c>
      <c r="BS35" s="208" t="s">
        <v>1066</v>
      </c>
      <c r="BT35" s="208" t="s">
        <v>1066</v>
      </c>
      <c r="BU35" s="208" t="s">
        <v>1066</v>
      </c>
      <c r="BV35" s="208" t="s">
        <v>1066</v>
      </c>
      <c r="BW35" s="208" t="s">
        <v>1066</v>
      </c>
      <c r="BX35" s="208" t="s">
        <v>1066</v>
      </c>
    </row>
    <row r="36" spans="1:76" x14ac:dyDescent="0.3">
      <c r="A36" s="208" t="s">
        <v>359</v>
      </c>
      <c r="B36" s="208" t="s">
        <v>360</v>
      </c>
      <c r="N36" s="208" t="s">
        <v>1019</v>
      </c>
      <c r="O36" s="208" t="s">
        <v>1019</v>
      </c>
      <c r="P36" s="208" t="s">
        <v>1019</v>
      </c>
      <c r="Q36" s="208" t="s">
        <v>1019</v>
      </c>
      <c r="V36" s="208" t="s">
        <v>1019</v>
      </c>
      <c r="X36" s="159"/>
      <c r="Y36" s="208" t="s">
        <v>1045</v>
      </c>
      <c r="Z36" s="208" t="s">
        <v>1045</v>
      </c>
      <c r="AA36" s="208" t="s">
        <v>1045</v>
      </c>
      <c r="AB36" s="208" t="s">
        <v>1045</v>
      </c>
      <c r="AO36" s="208" t="s">
        <v>1064</v>
      </c>
      <c r="AP36" s="208" t="s">
        <v>1066</v>
      </c>
      <c r="AQ36" s="208" t="s">
        <v>1066</v>
      </c>
      <c r="AR36" s="208" t="s">
        <v>1066</v>
      </c>
      <c r="AS36" s="208" t="s">
        <v>1064</v>
      </c>
      <c r="AT36" s="208" t="s">
        <v>1066</v>
      </c>
      <c r="AU36" s="208" t="s">
        <v>1064</v>
      </c>
      <c r="AV36" s="208" t="s">
        <v>1066</v>
      </c>
      <c r="AW36" s="208" t="s">
        <v>1066</v>
      </c>
      <c r="AX36" s="208" t="s">
        <v>1066</v>
      </c>
      <c r="AY36" s="208" t="s">
        <v>1066</v>
      </c>
      <c r="AZ36" s="208" t="s">
        <v>1066</v>
      </c>
      <c r="BA36" s="208" t="s">
        <v>1066</v>
      </c>
      <c r="BB36" s="208" t="s">
        <v>1064</v>
      </c>
      <c r="BC36" s="208" t="s">
        <v>1066</v>
      </c>
      <c r="BD36" s="208" t="s">
        <v>1066</v>
      </c>
      <c r="BE36" s="208" t="s">
        <v>1066</v>
      </c>
      <c r="BF36" s="208" t="s">
        <v>1066</v>
      </c>
      <c r="BG36" s="208" t="s">
        <v>1066</v>
      </c>
      <c r="BH36" s="208" t="s">
        <v>1066</v>
      </c>
      <c r="BI36" s="208" t="s">
        <v>1066</v>
      </c>
      <c r="BJ36" s="208" t="s">
        <v>1066</v>
      </c>
      <c r="BK36" s="208" t="s">
        <v>1064</v>
      </c>
      <c r="BL36" s="208" t="s">
        <v>1066</v>
      </c>
      <c r="BM36" s="208" t="s">
        <v>1066</v>
      </c>
      <c r="BN36" s="208" t="s">
        <v>1066</v>
      </c>
      <c r="BO36" s="208" t="s">
        <v>1066</v>
      </c>
      <c r="BP36" s="208" t="s">
        <v>1066</v>
      </c>
      <c r="BQ36" s="208" t="s">
        <v>1066</v>
      </c>
      <c r="BR36" s="208" t="s">
        <v>1066</v>
      </c>
      <c r="BS36" s="208" t="s">
        <v>1066</v>
      </c>
      <c r="BT36" s="208" t="s">
        <v>1066</v>
      </c>
      <c r="BU36" s="208" t="s">
        <v>1066</v>
      </c>
      <c r="BV36" s="208" t="s">
        <v>1066</v>
      </c>
      <c r="BW36" s="208" t="s">
        <v>1066</v>
      </c>
      <c r="BX36" s="208" t="s">
        <v>1066</v>
      </c>
    </row>
    <row r="37" spans="1:76" x14ac:dyDescent="0.3">
      <c r="A37" s="208" t="s">
        <v>363</v>
      </c>
      <c r="B37" s="208" t="s">
        <v>364</v>
      </c>
      <c r="N37" s="208" t="s">
        <v>1019</v>
      </c>
      <c r="O37" s="208" t="s">
        <v>1019</v>
      </c>
      <c r="P37" s="208" t="s">
        <v>1019</v>
      </c>
      <c r="Q37" s="208" t="s">
        <v>1019</v>
      </c>
      <c r="V37" s="208" t="s">
        <v>1019</v>
      </c>
      <c r="X37" s="159"/>
      <c r="Y37" s="208" t="s">
        <v>1047</v>
      </c>
      <c r="Z37" s="208" t="s">
        <v>1047</v>
      </c>
      <c r="AA37" s="208" t="s">
        <v>1047</v>
      </c>
      <c r="AB37" s="208" t="s">
        <v>1045</v>
      </c>
      <c r="AO37" s="208" t="s">
        <v>1066</v>
      </c>
      <c r="AP37" s="208" t="s">
        <v>1066</v>
      </c>
      <c r="AQ37" s="208" t="s">
        <v>1068</v>
      </c>
      <c r="AR37" s="208" t="s">
        <v>1068</v>
      </c>
      <c r="AS37" s="208" t="s">
        <v>1064</v>
      </c>
      <c r="AT37" s="208" t="s">
        <v>1064</v>
      </c>
      <c r="AU37" s="208" t="s">
        <v>1064</v>
      </c>
      <c r="AV37" s="208" t="s">
        <v>1066</v>
      </c>
      <c r="AW37" s="208" t="s">
        <v>1064</v>
      </c>
      <c r="AX37" s="208" t="s">
        <v>1066</v>
      </c>
      <c r="AY37" s="208" t="s">
        <v>1066</v>
      </c>
      <c r="AZ37" s="208" t="s">
        <v>1068</v>
      </c>
      <c r="BA37" s="208" t="s">
        <v>1068</v>
      </c>
      <c r="BB37" s="208" t="s">
        <v>1064</v>
      </c>
      <c r="BC37" s="208" t="s">
        <v>1064</v>
      </c>
      <c r="BD37" s="208" t="s">
        <v>1066</v>
      </c>
      <c r="BE37" s="208" t="s">
        <v>1066</v>
      </c>
      <c r="BF37" s="208" t="s">
        <v>1066</v>
      </c>
      <c r="BG37" s="208" t="s">
        <v>1066</v>
      </c>
      <c r="BH37" s="208" t="s">
        <v>1068</v>
      </c>
      <c r="BI37" s="208" t="s">
        <v>1068</v>
      </c>
      <c r="BJ37" s="208" t="s">
        <v>1068</v>
      </c>
      <c r="BK37" s="208" t="s">
        <v>1066</v>
      </c>
      <c r="BL37" s="208" t="s">
        <v>1066</v>
      </c>
      <c r="BM37" s="208" t="s">
        <v>1066</v>
      </c>
      <c r="BN37" s="208" t="s">
        <v>1066</v>
      </c>
      <c r="BO37" s="208" t="s">
        <v>1066</v>
      </c>
      <c r="BP37" s="208" t="s">
        <v>1068</v>
      </c>
      <c r="BQ37" s="208" t="s">
        <v>1068</v>
      </c>
      <c r="BR37" s="208" t="s">
        <v>1068</v>
      </c>
      <c r="BS37" s="208" t="s">
        <v>1068</v>
      </c>
      <c r="BT37" s="208" t="s">
        <v>1068</v>
      </c>
      <c r="BU37" s="208" t="s">
        <v>1068</v>
      </c>
      <c r="BV37" s="208" t="s">
        <v>1068</v>
      </c>
      <c r="BW37" s="208" t="s">
        <v>1068</v>
      </c>
      <c r="BX37" s="208" t="s">
        <v>1066</v>
      </c>
    </row>
    <row r="38" spans="1:76" x14ac:dyDescent="0.3">
      <c r="A38" s="208" t="s">
        <v>367</v>
      </c>
      <c r="B38" s="208" t="s">
        <v>368</v>
      </c>
      <c r="N38" s="208" t="s">
        <v>1019</v>
      </c>
      <c r="O38" s="208" t="s">
        <v>1019</v>
      </c>
      <c r="P38" s="208" t="s">
        <v>1019</v>
      </c>
      <c r="Q38" s="208" t="s">
        <v>1019</v>
      </c>
      <c r="V38" s="208" t="s">
        <v>1019</v>
      </c>
      <c r="X38" s="159"/>
      <c r="Y38" s="208" t="s">
        <v>1045</v>
      </c>
      <c r="Z38" s="208" t="s">
        <v>1045</v>
      </c>
      <c r="AA38" s="208" t="s">
        <v>1045</v>
      </c>
      <c r="AB38" s="208" t="s">
        <v>1047</v>
      </c>
      <c r="AO38" s="208" t="s">
        <v>1066</v>
      </c>
      <c r="AP38" s="208" t="s">
        <v>1064</v>
      </c>
      <c r="AQ38" s="208" t="s">
        <v>1066</v>
      </c>
      <c r="AR38" s="208" t="s">
        <v>1066</v>
      </c>
      <c r="AS38" s="208" t="s">
        <v>1066</v>
      </c>
      <c r="AT38" s="208" t="s">
        <v>1066</v>
      </c>
      <c r="AU38" s="208" t="s">
        <v>1066</v>
      </c>
      <c r="AV38" s="208" t="s">
        <v>1064</v>
      </c>
      <c r="AW38" s="208" t="s">
        <v>1062</v>
      </c>
      <c r="AX38" s="208" t="s">
        <v>1066</v>
      </c>
      <c r="AY38" s="208" t="s">
        <v>1066</v>
      </c>
      <c r="AZ38" s="208" t="s">
        <v>1068</v>
      </c>
      <c r="BA38" s="208" t="s">
        <v>1068</v>
      </c>
      <c r="BB38" s="208" t="s">
        <v>1066</v>
      </c>
      <c r="BC38" s="208" t="s">
        <v>1066</v>
      </c>
      <c r="BD38" s="208" t="s">
        <v>1066</v>
      </c>
      <c r="BE38" s="208" t="s">
        <v>1066</v>
      </c>
      <c r="BF38" s="208" t="s">
        <v>1064</v>
      </c>
      <c r="BG38" s="208" t="s">
        <v>1066</v>
      </c>
      <c r="BH38" s="208" t="s">
        <v>1066</v>
      </c>
      <c r="BI38" s="208" t="s">
        <v>1068</v>
      </c>
      <c r="BJ38" s="208" t="s">
        <v>1068</v>
      </c>
      <c r="BK38" s="208" t="s">
        <v>1068</v>
      </c>
      <c r="BL38" s="208" t="s">
        <v>1066</v>
      </c>
      <c r="BM38" s="208" t="s">
        <v>1066</v>
      </c>
      <c r="BN38" s="208" t="s">
        <v>1066</v>
      </c>
      <c r="BO38" s="208" t="s">
        <v>1066</v>
      </c>
      <c r="BP38" s="208" t="s">
        <v>1066</v>
      </c>
      <c r="BQ38" s="208" t="s">
        <v>1066</v>
      </c>
      <c r="BR38" s="208" t="s">
        <v>1068</v>
      </c>
      <c r="BS38" s="208" t="s">
        <v>1068</v>
      </c>
      <c r="BT38" s="208" t="s">
        <v>1068</v>
      </c>
      <c r="BU38" s="208" t="s">
        <v>1066</v>
      </c>
      <c r="BV38" s="208" t="s">
        <v>1066</v>
      </c>
      <c r="BW38" s="208" t="s">
        <v>1068</v>
      </c>
      <c r="BX38" s="208" t="s">
        <v>1066</v>
      </c>
    </row>
    <row r="39" spans="1:76" x14ac:dyDescent="0.3">
      <c r="A39" s="208" t="s">
        <v>371</v>
      </c>
      <c r="B39" s="208" t="s">
        <v>372</v>
      </c>
      <c r="N39" s="208" t="s">
        <v>1019</v>
      </c>
      <c r="O39" s="208" t="s">
        <v>1019</v>
      </c>
      <c r="P39" s="208" t="s">
        <v>1019</v>
      </c>
      <c r="Q39" s="208" t="s">
        <v>1019</v>
      </c>
      <c r="V39" s="208" t="s">
        <v>1019</v>
      </c>
      <c r="X39" s="159"/>
      <c r="Y39" s="208" t="s">
        <v>1045</v>
      </c>
      <c r="Z39" s="208" t="s">
        <v>1045</v>
      </c>
      <c r="AA39" s="208" t="s">
        <v>1047</v>
      </c>
      <c r="AB39" s="208" t="s">
        <v>1045</v>
      </c>
      <c r="AO39" s="208" t="s">
        <v>1066</v>
      </c>
      <c r="AP39" s="208" t="s">
        <v>1066</v>
      </c>
      <c r="AQ39" s="208" t="s">
        <v>1066</v>
      </c>
      <c r="AR39" s="208" t="s">
        <v>1066</v>
      </c>
      <c r="AS39" s="208" t="s">
        <v>1066</v>
      </c>
      <c r="AT39" s="208" t="s">
        <v>1062</v>
      </c>
      <c r="AU39" s="208" t="s">
        <v>1066</v>
      </c>
      <c r="AV39" s="208" t="s">
        <v>1064</v>
      </c>
      <c r="AW39" s="208" t="s">
        <v>1064</v>
      </c>
      <c r="AX39" s="208" t="s">
        <v>1066</v>
      </c>
      <c r="AY39" s="208" t="s">
        <v>1066</v>
      </c>
      <c r="AZ39" s="208" t="s">
        <v>1066</v>
      </c>
      <c r="BA39" s="208" t="s">
        <v>1066</v>
      </c>
      <c r="BB39" s="208" t="s">
        <v>1066</v>
      </c>
      <c r="BC39" s="208" t="s">
        <v>1062</v>
      </c>
      <c r="BD39" s="208" t="s">
        <v>1066</v>
      </c>
      <c r="BE39" s="208" t="s">
        <v>1064</v>
      </c>
      <c r="BF39" s="208" t="s">
        <v>1064</v>
      </c>
      <c r="BG39" s="208" t="s">
        <v>1066</v>
      </c>
      <c r="BH39" s="208" t="s">
        <v>1066</v>
      </c>
      <c r="BI39" s="208" t="s">
        <v>1066</v>
      </c>
      <c r="BJ39" s="208" t="s">
        <v>1066</v>
      </c>
      <c r="BK39" s="208" t="s">
        <v>1066</v>
      </c>
      <c r="BL39" s="208" t="s">
        <v>1064</v>
      </c>
      <c r="BM39" s="208" t="s">
        <v>1066</v>
      </c>
      <c r="BN39" s="208" t="s">
        <v>1064</v>
      </c>
      <c r="BO39" s="208" t="s">
        <v>1066</v>
      </c>
      <c r="BP39" s="208" t="s">
        <v>1066</v>
      </c>
      <c r="BQ39" s="208" t="s">
        <v>1066</v>
      </c>
      <c r="BR39" s="208" t="s">
        <v>1066</v>
      </c>
      <c r="BS39" s="208" t="s">
        <v>1066</v>
      </c>
      <c r="BT39" s="208" t="s">
        <v>1066</v>
      </c>
      <c r="BU39" s="208" t="s">
        <v>1064</v>
      </c>
      <c r="BV39" s="208" t="s">
        <v>1066</v>
      </c>
      <c r="BW39" s="208" t="s">
        <v>1064</v>
      </c>
      <c r="BX39" s="208" t="s">
        <v>1066</v>
      </c>
    </row>
    <row r="40" spans="1:76" x14ac:dyDescent="0.3">
      <c r="A40" s="208" t="s">
        <v>375</v>
      </c>
      <c r="B40" s="208" t="s">
        <v>376</v>
      </c>
      <c r="N40" s="208" t="s">
        <v>1019</v>
      </c>
      <c r="O40" s="208" t="s">
        <v>1019</v>
      </c>
      <c r="P40" s="208" t="s">
        <v>1019</v>
      </c>
      <c r="Q40" s="208" t="s">
        <v>1019</v>
      </c>
      <c r="V40" s="208" t="s">
        <v>1019</v>
      </c>
      <c r="X40" s="159"/>
      <c r="Y40" s="208" t="s">
        <v>1045</v>
      </c>
      <c r="Z40" s="208" t="s">
        <v>1045</v>
      </c>
      <c r="AA40" s="208" t="s">
        <v>1049</v>
      </c>
      <c r="AB40" s="208" t="s">
        <v>1045</v>
      </c>
      <c r="AO40" s="208" t="s">
        <v>1066</v>
      </c>
      <c r="AP40" s="208" t="s">
        <v>1066</v>
      </c>
      <c r="AQ40" s="208" t="s">
        <v>1068</v>
      </c>
      <c r="AR40" s="208" t="s">
        <v>1064</v>
      </c>
      <c r="AS40" s="208" t="s">
        <v>1066</v>
      </c>
      <c r="AT40" s="208" t="s">
        <v>1064</v>
      </c>
      <c r="AU40" s="208" t="s">
        <v>1064</v>
      </c>
      <c r="AV40" s="208" t="s">
        <v>1066</v>
      </c>
      <c r="AW40" s="208" t="s">
        <v>1064</v>
      </c>
      <c r="AX40" s="208" t="s">
        <v>1066</v>
      </c>
      <c r="AY40" s="208" t="s">
        <v>1066</v>
      </c>
      <c r="AZ40" s="208" t="s">
        <v>1068</v>
      </c>
      <c r="BA40" s="208" t="s">
        <v>1064</v>
      </c>
      <c r="BB40" s="208" t="s">
        <v>1066</v>
      </c>
      <c r="BC40" s="208" t="s">
        <v>1064</v>
      </c>
      <c r="BD40" s="208" t="s">
        <v>1066</v>
      </c>
      <c r="BE40" s="208" t="s">
        <v>1066</v>
      </c>
      <c r="BF40" s="208" t="s">
        <v>1066</v>
      </c>
      <c r="BG40" s="208" t="s">
        <v>1066</v>
      </c>
      <c r="BH40" s="208" t="s">
        <v>1066</v>
      </c>
      <c r="BI40" s="208" t="s">
        <v>1068</v>
      </c>
      <c r="BJ40" s="208" t="s">
        <v>1066</v>
      </c>
      <c r="BK40" s="208" t="s">
        <v>1066</v>
      </c>
      <c r="BL40" s="208" t="s">
        <v>1064</v>
      </c>
      <c r="BM40" s="208" t="s">
        <v>1066</v>
      </c>
      <c r="BN40" s="208" t="s">
        <v>1068</v>
      </c>
      <c r="BO40" s="208" t="s">
        <v>1066</v>
      </c>
      <c r="BP40" s="208" t="s">
        <v>1066</v>
      </c>
      <c r="BQ40" s="208" t="s">
        <v>1066</v>
      </c>
      <c r="BR40" s="208" t="s">
        <v>1068</v>
      </c>
      <c r="BS40" s="208" t="s">
        <v>1066</v>
      </c>
      <c r="BT40" s="208" t="s">
        <v>1066</v>
      </c>
      <c r="BU40" s="208" t="s">
        <v>1066</v>
      </c>
      <c r="BV40" s="208" t="s">
        <v>1066</v>
      </c>
      <c r="BW40" s="208" t="s">
        <v>1068</v>
      </c>
      <c r="BX40" s="208" t="s">
        <v>1066</v>
      </c>
    </row>
    <row r="41" spans="1:76" x14ac:dyDescent="0.3">
      <c r="A41" s="208" t="s">
        <v>379</v>
      </c>
      <c r="B41" s="208" t="s">
        <v>380</v>
      </c>
      <c r="N41" s="208" t="s">
        <v>1019</v>
      </c>
      <c r="O41" s="208" t="s">
        <v>1019</v>
      </c>
      <c r="P41" s="208" t="s">
        <v>1019</v>
      </c>
      <c r="Q41" s="208" t="s">
        <v>1019</v>
      </c>
      <c r="V41" s="208" t="s">
        <v>1019</v>
      </c>
      <c r="X41" s="159"/>
      <c r="Y41" s="208" t="s">
        <v>1049</v>
      </c>
      <c r="Z41" s="208" t="s">
        <v>1045</v>
      </c>
      <c r="AA41" s="208" t="s">
        <v>1045</v>
      </c>
      <c r="AB41" s="208" t="s">
        <v>1049</v>
      </c>
      <c r="AO41" s="208" t="s">
        <v>1066</v>
      </c>
      <c r="AP41" s="208" t="s">
        <v>1064</v>
      </c>
      <c r="AQ41" s="208" t="s">
        <v>1066</v>
      </c>
      <c r="AR41" s="208" t="s">
        <v>1066</v>
      </c>
      <c r="AS41" s="208" t="s">
        <v>1064</v>
      </c>
      <c r="AT41" s="208" t="s">
        <v>1064</v>
      </c>
      <c r="AU41" s="208" t="s">
        <v>1066</v>
      </c>
      <c r="AV41" s="208" t="s">
        <v>1066</v>
      </c>
      <c r="AW41" s="208" t="s">
        <v>1064</v>
      </c>
      <c r="AX41" s="208" t="s">
        <v>1066</v>
      </c>
      <c r="AY41" s="208" t="s">
        <v>1066</v>
      </c>
      <c r="AZ41" s="208" t="s">
        <v>1066</v>
      </c>
      <c r="BA41" s="208" t="s">
        <v>1066</v>
      </c>
      <c r="BB41" s="208" t="s">
        <v>1064</v>
      </c>
      <c r="BC41" s="208" t="s">
        <v>1064</v>
      </c>
      <c r="BD41" s="208" t="s">
        <v>1066</v>
      </c>
      <c r="BE41" s="208" t="s">
        <v>1066</v>
      </c>
      <c r="BF41" s="208" t="s">
        <v>1064</v>
      </c>
      <c r="BG41" s="208" t="s">
        <v>1066</v>
      </c>
      <c r="BH41" s="208" t="s">
        <v>1066</v>
      </c>
      <c r="BI41" s="208" t="s">
        <v>1066</v>
      </c>
      <c r="BJ41" s="208" t="s">
        <v>1066</v>
      </c>
      <c r="BK41" s="208" t="s">
        <v>1064</v>
      </c>
      <c r="BL41" s="208" t="s">
        <v>1066</v>
      </c>
      <c r="BM41" s="208" t="s">
        <v>1066</v>
      </c>
      <c r="BN41" s="208" t="s">
        <v>1066</v>
      </c>
      <c r="BO41" s="208" t="s">
        <v>1064</v>
      </c>
      <c r="BP41" s="208" t="s">
        <v>1068</v>
      </c>
      <c r="BQ41" s="208" t="s">
        <v>1066</v>
      </c>
      <c r="BR41" s="208" t="s">
        <v>1068</v>
      </c>
      <c r="BS41" s="208" t="s">
        <v>1068</v>
      </c>
      <c r="BT41" s="208" t="s">
        <v>1066</v>
      </c>
      <c r="BU41" s="208" t="s">
        <v>1068</v>
      </c>
      <c r="BV41" s="208" t="s">
        <v>1068</v>
      </c>
      <c r="BW41" s="208" t="s">
        <v>1068</v>
      </c>
      <c r="BX41" s="208" t="s">
        <v>1066</v>
      </c>
    </row>
    <row r="42" spans="1:76" x14ac:dyDescent="0.3">
      <c r="A42" s="208" t="s">
        <v>383</v>
      </c>
      <c r="B42" s="208" t="s">
        <v>384</v>
      </c>
      <c r="N42" s="208" t="s">
        <v>1019</v>
      </c>
      <c r="O42" s="208" t="s">
        <v>1019</v>
      </c>
      <c r="P42" s="208" t="s">
        <v>1019</v>
      </c>
      <c r="Q42" s="208" t="s">
        <v>1019</v>
      </c>
      <c r="V42" s="208" t="s">
        <v>1019</v>
      </c>
      <c r="X42" s="159"/>
      <c r="Y42" s="208" t="s">
        <v>1045</v>
      </c>
      <c r="Z42" s="208" t="s">
        <v>1045</v>
      </c>
      <c r="AA42" s="208" t="s">
        <v>1047</v>
      </c>
      <c r="AB42" s="208" t="s">
        <v>1045</v>
      </c>
      <c r="AO42" s="208" t="s">
        <v>1066</v>
      </c>
      <c r="AP42" s="208" t="s">
        <v>1064</v>
      </c>
      <c r="AQ42" s="208" t="s">
        <v>1066</v>
      </c>
      <c r="AR42" s="208" t="s">
        <v>1066</v>
      </c>
      <c r="AS42" s="208" t="s">
        <v>1064</v>
      </c>
      <c r="AT42" s="208" t="s">
        <v>1064</v>
      </c>
      <c r="AU42" s="208" t="s">
        <v>1066</v>
      </c>
      <c r="AV42" s="208" t="s">
        <v>1066</v>
      </c>
      <c r="AW42" s="208" t="s">
        <v>1066</v>
      </c>
      <c r="AX42" s="208" t="s">
        <v>1066</v>
      </c>
      <c r="AY42" s="208" t="s">
        <v>1064</v>
      </c>
      <c r="AZ42" s="208" t="s">
        <v>1066</v>
      </c>
      <c r="BA42" s="208" t="s">
        <v>1066</v>
      </c>
      <c r="BB42" s="208" t="s">
        <v>1064</v>
      </c>
      <c r="BC42" s="208" t="s">
        <v>1064</v>
      </c>
      <c r="BD42" s="208" t="s">
        <v>1066</v>
      </c>
      <c r="BE42" s="208" t="s">
        <v>1066</v>
      </c>
      <c r="BF42" s="208" t="s">
        <v>1066</v>
      </c>
      <c r="BG42" s="208" t="s">
        <v>1066</v>
      </c>
      <c r="BH42" s="208" t="s">
        <v>1064</v>
      </c>
      <c r="BI42" s="208" t="s">
        <v>1066</v>
      </c>
      <c r="BJ42" s="208" t="s">
        <v>1066</v>
      </c>
      <c r="BK42" s="208" t="s">
        <v>1064</v>
      </c>
      <c r="BL42" s="208" t="s">
        <v>1064</v>
      </c>
      <c r="BM42" s="208" t="s">
        <v>1066</v>
      </c>
      <c r="BN42" s="208" t="s">
        <v>1066</v>
      </c>
      <c r="BO42" s="208" t="s">
        <v>1068</v>
      </c>
      <c r="BP42" s="208" t="s">
        <v>1068</v>
      </c>
      <c r="BQ42" s="208" t="s">
        <v>1066</v>
      </c>
      <c r="BR42" s="208" t="s">
        <v>1068</v>
      </c>
      <c r="BS42" s="208" t="s">
        <v>1068</v>
      </c>
      <c r="BT42" s="208" t="s">
        <v>1066</v>
      </c>
      <c r="BU42" s="208" t="s">
        <v>1066</v>
      </c>
      <c r="BV42" s="208" t="s">
        <v>1068</v>
      </c>
      <c r="BW42" s="208" t="s">
        <v>1068</v>
      </c>
      <c r="BX42" s="208" t="s">
        <v>1068</v>
      </c>
    </row>
    <row r="43" spans="1:76" x14ac:dyDescent="0.3">
      <c r="A43" s="208" t="s">
        <v>385</v>
      </c>
      <c r="B43" s="208" t="s">
        <v>386</v>
      </c>
      <c r="N43" s="208" t="s">
        <v>1019</v>
      </c>
      <c r="O43" s="208" t="s">
        <v>1019</v>
      </c>
      <c r="P43" s="208" t="s">
        <v>1019</v>
      </c>
      <c r="Q43" s="208" t="s">
        <v>1019</v>
      </c>
      <c r="V43" s="208" t="s">
        <v>1019</v>
      </c>
      <c r="X43" s="159"/>
      <c r="Y43" s="208" t="s">
        <v>1047</v>
      </c>
      <c r="Z43" s="208" t="s">
        <v>1045</v>
      </c>
      <c r="AA43" s="208" t="s">
        <v>1045</v>
      </c>
      <c r="AB43" s="208" t="s">
        <v>1045</v>
      </c>
      <c r="AO43" s="208" t="s">
        <v>1066</v>
      </c>
      <c r="AP43" s="208" t="s">
        <v>1068</v>
      </c>
      <c r="AQ43" s="208" t="s">
        <v>1068</v>
      </c>
      <c r="AR43" s="208" t="s">
        <v>1066</v>
      </c>
      <c r="AS43" s="208" t="s">
        <v>1066</v>
      </c>
      <c r="AT43" s="208" t="s">
        <v>1066</v>
      </c>
      <c r="AU43" s="208" t="s">
        <v>1066</v>
      </c>
      <c r="AV43" s="208" t="s">
        <v>1066</v>
      </c>
      <c r="AW43" s="208" t="s">
        <v>1068</v>
      </c>
      <c r="AX43" s="208" t="s">
        <v>1066</v>
      </c>
      <c r="AY43" s="208" t="s">
        <v>1068</v>
      </c>
      <c r="AZ43" s="208" t="s">
        <v>1068</v>
      </c>
      <c r="BA43" s="208" t="s">
        <v>1066</v>
      </c>
      <c r="BB43" s="208" t="s">
        <v>1066</v>
      </c>
      <c r="BC43" s="208" t="s">
        <v>1066</v>
      </c>
      <c r="BD43" s="208" t="s">
        <v>1066</v>
      </c>
      <c r="BE43" s="208" t="s">
        <v>1066</v>
      </c>
      <c r="BF43" s="208" t="s">
        <v>1068</v>
      </c>
      <c r="BG43" s="208" t="s">
        <v>1066</v>
      </c>
      <c r="BH43" s="208" t="s">
        <v>1068</v>
      </c>
      <c r="BI43" s="208" t="s">
        <v>1068</v>
      </c>
      <c r="BJ43" s="208" t="s">
        <v>1066</v>
      </c>
      <c r="BK43" s="208" t="s">
        <v>1066</v>
      </c>
      <c r="BL43" s="208" t="s">
        <v>1066</v>
      </c>
      <c r="BM43" s="208" t="s">
        <v>1066</v>
      </c>
      <c r="BN43" s="208" t="s">
        <v>1066</v>
      </c>
      <c r="BO43" s="208" t="s">
        <v>1068</v>
      </c>
      <c r="BP43" s="208" t="s">
        <v>1066</v>
      </c>
      <c r="BQ43" s="208" t="s">
        <v>1068</v>
      </c>
      <c r="BR43" s="208" t="s">
        <v>1068</v>
      </c>
      <c r="BS43" s="208" t="s">
        <v>1066</v>
      </c>
      <c r="BT43" s="208" t="s">
        <v>1066</v>
      </c>
      <c r="BU43" s="208" t="s">
        <v>1066</v>
      </c>
      <c r="BV43" s="208" t="s">
        <v>1066</v>
      </c>
      <c r="BW43" s="208" t="s">
        <v>1066</v>
      </c>
      <c r="BX43" s="208" t="s">
        <v>1068</v>
      </c>
    </row>
    <row r="44" spans="1:76" x14ac:dyDescent="0.3">
      <c r="A44" s="208" t="s">
        <v>387</v>
      </c>
      <c r="B44" s="208" t="s">
        <v>388</v>
      </c>
      <c r="N44" s="208" t="s">
        <v>1019</v>
      </c>
      <c r="O44" s="208" t="s">
        <v>1019</v>
      </c>
      <c r="P44" s="208" t="s">
        <v>1019</v>
      </c>
      <c r="Q44" s="208" t="s">
        <v>1019</v>
      </c>
      <c r="V44" s="208" t="s">
        <v>1019</v>
      </c>
      <c r="X44" s="159"/>
      <c r="Y44" s="208" t="s">
        <v>1045</v>
      </c>
      <c r="Z44" s="208" t="s">
        <v>1045</v>
      </c>
      <c r="AA44" s="208" t="s">
        <v>1045</v>
      </c>
      <c r="AB44" s="208" t="s">
        <v>1045</v>
      </c>
      <c r="AO44" s="208" t="s">
        <v>1066</v>
      </c>
      <c r="AP44" s="208" t="s">
        <v>1066</v>
      </c>
      <c r="AQ44" s="208" t="s">
        <v>1066</v>
      </c>
      <c r="AR44" s="208" t="s">
        <v>1066</v>
      </c>
      <c r="AS44" s="208" t="s">
        <v>1066</v>
      </c>
      <c r="AT44" s="208" t="s">
        <v>1066</v>
      </c>
      <c r="AU44" s="208" t="s">
        <v>1066</v>
      </c>
      <c r="AV44" s="208" t="s">
        <v>1064</v>
      </c>
      <c r="AW44" s="208" t="s">
        <v>1064</v>
      </c>
      <c r="AX44" s="208" t="s">
        <v>1066</v>
      </c>
      <c r="AY44" s="208" t="s">
        <v>1066</v>
      </c>
      <c r="AZ44" s="208" t="s">
        <v>1068</v>
      </c>
      <c r="BA44" s="208" t="s">
        <v>1066</v>
      </c>
      <c r="BB44" s="208" t="s">
        <v>1066</v>
      </c>
      <c r="BC44" s="208" t="s">
        <v>1066</v>
      </c>
      <c r="BD44" s="208" t="s">
        <v>1066</v>
      </c>
      <c r="BE44" s="208" t="s">
        <v>1066</v>
      </c>
      <c r="BF44" s="208" t="s">
        <v>1064</v>
      </c>
      <c r="BG44" s="208" t="s">
        <v>1068</v>
      </c>
      <c r="BH44" s="208" t="s">
        <v>1068</v>
      </c>
      <c r="BI44" s="208" t="s">
        <v>1068</v>
      </c>
      <c r="BJ44" s="208" t="s">
        <v>1066</v>
      </c>
      <c r="BK44" s="208" t="s">
        <v>1066</v>
      </c>
      <c r="BL44" s="208" t="s">
        <v>1066</v>
      </c>
      <c r="BM44" s="208" t="s">
        <v>1066</v>
      </c>
      <c r="BN44" s="208" t="s">
        <v>1066</v>
      </c>
      <c r="BO44" s="208" t="s">
        <v>1064</v>
      </c>
      <c r="BP44" s="208" t="s">
        <v>1068</v>
      </c>
      <c r="BQ44" s="208" t="s">
        <v>1068</v>
      </c>
      <c r="BR44" s="208" t="s">
        <v>1068</v>
      </c>
      <c r="BS44" s="208" t="s">
        <v>1066</v>
      </c>
      <c r="BT44" s="208" t="s">
        <v>1066</v>
      </c>
      <c r="BU44" s="208" t="s">
        <v>1066</v>
      </c>
      <c r="BV44" s="208" t="s">
        <v>1068</v>
      </c>
      <c r="BW44" s="208" t="s">
        <v>1066</v>
      </c>
      <c r="BX44" s="208" t="s">
        <v>1066</v>
      </c>
    </row>
    <row r="45" spans="1:76" x14ac:dyDescent="0.3">
      <c r="A45" s="208" t="s">
        <v>389</v>
      </c>
      <c r="B45" s="208" t="s">
        <v>390</v>
      </c>
      <c r="N45" s="208" t="s">
        <v>1019</v>
      </c>
      <c r="O45" s="208" t="s">
        <v>1019</v>
      </c>
      <c r="P45" s="208" t="s">
        <v>1019</v>
      </c>
      <c r="Q45" s="208" t="s">
        <v>1019</v>
      </c>
      <c r="V45" s="208" t="s">
        <v>1019</v>
      </c>
      <c r="X45" s="159"/>
      <c r="Y45" s="208" t="s">
        <v>1047</v>
      </c>
      <c r="Z45" s="208" t="s">
        <v>1045</v>
      </c>
      <c r="AA45" s="208" t="s">
        <v>1047</v>
      </c>
      <c r="AB45" s="208" t="s">
        <v>1049</v>
      </c>
      <c r="AO45" s="208" t="s">
        <v>1066</v>
      </c>
      <c r="AP45" s="208" t="s">
        <v>1066</v>
      </c>
      <c r="AQ45" s="208" t="s">
        <v>1066</v>
      </c>
      <c r="AR45" s="208" t="s">
        <v>1066</v>
      </c>
      <c r="AS45" s="208" t="s">
        <v>1064</v>
      </c>
      <c r="AT45" s="208" t="s">
        <v>1066</v>
      </c>
      <c r="AU45" s="208" t="s">
        <v>1066</v>
      </c>
      <c r="AV45" s="208" t="s">
        <v>1066</v>
      </c>
      <c r="AW45" s="208" t="s">
        <v>1066</v>
      </c>
      <c r="AX45" s="208" t="s">
        <v>1066</v>
      </c>
      <c r="AY45" s="208" t="s">
        <v>1066</v>
      </c>
      <c r="AZ45" s="208" t="s">
        <v>1066</v>
      </c>
      <c r="BA45" s="208" t="s">
        <v>1066</v>
      </c>
      <c r="BB45" s="208" t="s">
        <v>1066</v>
      </c>
      <c r="BC45" s="208" t="s">
        <v>1066</v>
      </c>
      <c r="BD45" s="208" t="s">
        <v>1066</v>
      </c>
      <c r="BE45" s="208" t="s">
        <v>1066</v>
      </c>
      <c r="BF45" s="208" t="s">
        <v>1066</v>
      </c>
      <c r="BG45" s="208" t="s">
        <v>1066</v>
      </c>
      <c r="BH45" s="208" t="s">
        <v>1066</v>
      </c>
      <c r="BI45" s="208" t="s">
        <v>1066</v>
      </c>
      <c r="BJ45" s="208" t="s">
        <v>1066</v>
      </c>
      <c r="BK45" s="208" t="s">
        <v>1064</v>
      </c>
      <c r="BL45" s="208" t="s">
        <v>1066</v>
      </c>
      <c r="BM45" s="208" t="s">
        <v>1066</v>
      </c>
      <c r="BN45" s="208" t="s">
        <v>1066</v>
      </c>
      <c r="BO45" s="208" t="s">
        <v>1066</v>
      </c>
      <c r="BP45" s="208" t="s">
        <v>1066</v>
      </c>
      <c r="BQ45" s="208" t="s">
        <v>1066</v>
      </c>
      <c r="BR45" s="208" t="s">
        <v>1066</v>
      </c>
      <c r="BS45" s="208" t="s">
        <v>1066</v>
      </c>
      <c r="BT45" s="208" t="s">
        <v>1064</v>
      </c>
      <c r="BU45" s="208" t="s">
        <v>1066</v>
      </c>
      <c r="BV45" s="208" t="s">
        <v>1066</v>
      </c>
      <c r="BW45" s="208" t="s">
        <v>1066</v>
      </c>
      <c r="BX45" s="208" t="s">
        <v>1066</v>
      </c>
    </row>
    <row r="46" spans="1:76" x14ac:dyDescent="0.3">
      <c r="A46" s="208" t="s">
        <v>391</v>
      </c>
      <c r="B46" s="208" t="s">
        <v>392</v>
      </c>
      <c r="N46" s="208" t="s">
        <v>1019</v>
      </c>
      <c r="O46" s="208" t="s">
        <v>1019</v>
      </c>
      <c r="P46" s="208" t="s">
        <v>1019</v>
      </c>
      <c r="Q46" s="208" t="s">
        <v>1019</v>
      </c>
      <c r="V46" s="208" t="s">
        <v>1019</v>
      </c>
      <c r="X46" s="159"/>
      <c r="Y46" s="208" t="s">
        <v>1045</v>
      </c>
      <c r="Z46" s="208" t="s">
        <v>1045</v>
      </c>
      <c r="AA46" s="208" t="s">
        <v>1047</v>
      </c>
      <c r="AB46" s="208" t="s">
        <v>1045</v>
      </c>
      <c r="AO46" s="208" t="s">
        <v>1066</v>
      </c>
      <c r="AP46" s="208" t="s">
        <v>1066</v>
      </c>
      <c r="AQ46" s="208" t="s">
        <v>1066</v>
      </c>
      <c r="AR46" s="208" t="s">
        <v>1070</v>
      </c>
      <c r="AS46" s="208" t="s">
        <v>1068</v>
      </c>
      <c r="AT46" s="208" t="s">
        <v>1066</v>
      </c>
      <c r="AU46" s="208" t="s">
        <v>1064</v>
      </c>
      <c r="AV46" s="208" t="s">
        <v>1066</v>
      </c>
      <c r="AW46" s="208" t="s">
        <v>1066</v>
      </c>
      <c r="AX46" s="208" t="s">
        <v>1068</v>
      </c>
      <c r="AY46" s="208" t="s">
        <v>1066</v>
      </c>
      <c r="AZ46" s="208" t="s">
        <v>1068</v>
      </c>
      <c r="BA46" s="208" t="s">
        <v>1070</v>
      </c>
      <c r="BB46" s="208" t="s">
        <v>1068</v>
      </c>
      <c r="BC46" s="208" t="s">
        <v>1066</v>
      </c>
      <c r="BD46" s="208" t="s">
        <v>1066</v>
      </c>
      <c r="BE46" s="208" t="s">
        <v>1066</v>
      </c>
      <c r="BF46" s="208" t="s">
        <v>1066</v>
      </c>
      <c r="BG46" s="208" t="s">
        <v>1068</v>
      </c>
      <c r="BH46" s="208" t="s">
        <v>1066</v>
      </c>
      <c r="BI46" s="208" t="s">
        <v>1068</v>
      </c>
      <c r="BJ46" s="208" t="s">
        <v>1070</v>
      </c>
      <c r="BK46" s="208" t="s">
        <v>1068</v>
      </c>
      <c r="BL46" s="208" t="s">
        <v>1068</v>
      </c>
      <c r="BM46" s="208" t="s">
        <v>1066</v>
      </c>
      <c r="BN46" s="208" t="s">
        <v>1066</v>
      </c>
      <c r="BO46" s="208" t="s">
        <v>1066</v>
      </c>
      <c r="BP46" s="208" t="s">
        <v>1068</v>
      </c>
      <c r="BQ46" s="208" t="s">
        <v>1068</v>
      </c>
      <c r="BR46" s="208" t="s">
        <v>1068</v>
      </c>
      <c r="BS46" s="208" t="s">
        <v>1070</v>
      </c>
      <c r="BT46" s="208" t="s">
        <v>1068</v>
      </c>
      <c r="BU46" s="208" t="s">
        <v>1068</v>
      </c>
      <c r="BV46" s="208" t="s">
        <v>1066</v>
      </c>
      <c r="BW46" s="208" t="s">
        <v>1068</v>
      </c>
      <c r="BX46" s="208" t="s">
        <v>1066</v>
      </c>
    </row>
    <row r="47" spans="1:76" x14ac:dyDescent="0.3">
      <c r="A47" s="208" t="s">
        <v>395</v>
      </c>
      <c r="B47" s="208" t="s">
        <v>396</v>
      </c>
      <c r="N47" s="208" t="s">
        <v>1019</v>
      </c>
      <c r="O47" s="208" t="s">
        <v>1019</v>
      </c>
      <c r="P47" s="208" t="s">
        <v>1019</v>
      </c>
      <c r="Q47" s="208" t="s">
        <v>1019</v>
      </c>
      <c r="V47" s="208" t="s">
        <v>1019</v>
      </c>
      <c r="X47" s="159"/>
      <c r="Y47" s="208" t="s">
        <v>1045</v>
      </c>
      <c r="Z47" s="208" t="s">
        <v>1045</v>
      </c>
      <c r="AA47" s="208" t="s">
        <v>1049</v>
      </c>
      <c r="AB47" s="208" t="s">
        <v>1045</v>
      </c>
      <c r="AO47" s="208" t="s">
        <v>1066</v>
      </c>
      <c r="AP47" s="208" t="s">
        <v>1066</v>
      </c>
      <c r="AQ47" s="208" t="s">
        <v>1066</v>
      </c>
      <c r="AR47" s="208" t="s">
        <v>1066</v>
      </c>
      <c r="AS47" s="208" t="s">
        <v>1066</v>
      </c>
      <c r="AT47" s="208" t="s">
        <v>1064</v>
      </c>
      <c r="AU47" s="208" t="s">
        <v>1066</v>
      </c>
      <c r="AV47" s="208" t="s">
        <v>1066</v>
      </c>
      <c r="AW47" s="208" t="s">
        <v>1064</v>
      </c>
      <c r="AX47" s="208" t="s">
        <v>1066</v>
      </c>
      <c r="AY47" s="208" t="s">
        <v>1066</v>
      </c>
      <c r="AZ47" s="208" t="s">
        <v>1066</v>
      </c>
      <c r="BA47" s="208" t="s">
        <v>1066</v>
      </c>
      <c r="BB47" s="208" t="s">
        <v>1066</v>
      </c>
      <c r="BC47" s="208" t="s">
        <v>1066</v>
      </c>
      <c r="BD47" s="208" t="s">
        <v>1066</v>
      </c>
      <c r="BE47" s="208" t="s">
        <v>1066</v>
      </c>
      <c r="BF47" s="208" t="s">
        <v>1064</v>
      </c>
      <c r="BG47" s="208" t="s">
        <v>1066</v>
      </c>
      <c r="BH47" s="208" t="s">
        <v>1068</v>
      </c>
      <c r="BI47" s="208" t="s">
        <v>1068</v>
      </c>
      <c r="BJ47" s="208" t="s">
        <v>1068</v>
      </c>
      <c r="BK47" s="208" t="s">
        <v>1066</v>
      </c>
      <c r="BL47" s="208" t="s">
        <v>1066</v>
      </c>
      <c r="BM47" s="208" t="s">
        <v>1066</v>
      </c>
      <c r="BN47" s="208" t="s">
        <v>1068</v>
      </c>
      <c r="BO47" s="208" t="s">
        <v>1064</v>
      </c>
      <c r="BP47" s="208" t="s">
        <v>1068</v>
      </c>
      <c r="BQ47" s="208" t="s">
        <v>1068</v>
      </c>
      <c r="BR47" s="208" t="s">
        <v>1068</v>
      </c>
      <c r="BS47" s="208" t="s">
        <v>1068</v>
      </c>
      <c r="BT47" s="208" t="s">
        <v>1068</v>
      </c>
      <c r="BU47" s="208" t="s">
        <v>1066</v>
      </c>
      <c r="BV47" s="208" t="s">
        <v>1066</v>
      </c>
      <c r="BW47" s="208" t="s">
        <v>1068</v>
      </c>
      <c r="BX47" s="208" t="s">
        <v>1064</v>
      </c>
    </row>
    <row r="48" spans="1:76" x14ac:dyDescent="0.3">
      <c r="A48" s="208" t="s">
        <v>399</v>
      </c>
      <c r="B48" s="208" t="s">
        <v>400</v>
      </c>
      <c r="N48" s="208" t="s">
        <v>1019</v>
      </c>
      <c r="O48" s="208" t="s">
        <v>1019</v>
      </c>
      <c r="P48" s="208" t="s">
        <v>1019</v>
      </c>
      <c r="Q48" s="208" t="s">
        <v>1019</v>
      </c>
      <c r="V48" s="208" t="s">
        <v>1019</v>
      </c>
      <c r="X48" s="159"/>
      <c r="Y48" s="208" t="s">
        <v>1045</v>
      </c>
      <c r="Z48" s="208" t="s">
        <v>1045</v>
      </c>
      <c r="AA48" s="208" t="s">
        <v>1045</v>
      </c>
      <c r="AB48" s="208" t="s">
        <v>1045</v>
      </c>
      <c r="AO48" s="208" t="s">
        <v>1064</v>
      </c>
      <c r="AP48" s="208" t="s">
        <v>1066</v>
      </c>
      <c r="AQ48" s="208" t="s">
        <v>1066</v>
      </c>
      <c r="AR48" s="208" t="s">
        <v>1064</v>
      </c>
      <c r="AS48" s="208" t="s">
        <v>1066</v>
      </c>
      <c r="AT48" s="208" t="s">
        <v>1064</v>
      </c>
      <c r="AU48" s="208" t="s">
        <v>1066</v>
      </c>
      <c r="AV48" s="208" t="s">
        <v>1066</v>
      </c>
      <c r="AW48" s="208" t="s">
        <v>1064</v>
      </c>
      <c r="AX48" s="208" t="s">
        <v>1064</v>
      </c>
      <c r="AY48" s="208" t="s">
        <v>1066</v>
      </c>
      <c r="AZ48" s="208" t="s">
        <v>1066</v>
      </c>
      <c r="BA48" s="208" t="s">
        <v>1064</v>
      </c>
      <c r="BB48" s="208" t="s">
        <v>1066</v>
      </c>
      <c r="BC48" s="208" t="s">
        <v>1064</v>
      </c>
      <c r="BD48" s="208" t="s">
        <v>1066</v>
      </c>
      <c r="BE48" s="208" t="s">
        <v>1066</v>
      </c>
      <c r="BF48" s="208" t="s">
        <v>1064</v>
      </c>
      <c r="BG48" s="208" t="s">
        <v>1064</v>
      </c>
      <c r="BH48" s="208" t="s">
        <v>1066</v>
      </c>
      <c r="BI48" s="208" t="s">
        <v>1066</v>
      </c>
      <c r="BJ48" s="208" t="s">
        <v>1064</v>
      </c>
      <c r="BK48" s="208" t="s">
        <v>1066</v>
      </c>
      <c r="BL48" s="208" t="s">
        <v>1064</v>
      </c>
      <c r="BM48" s="208" t="s">
        <v>1066</v>
      </c>
      <c r="BN48" s="208" t="s">
        <v>1066</v>
      </c>
      <c r="BO48" s="208" t="s">
        <v>1064</v>
      </c>
      <c r="BP48" s="208" t="s">
        <v>1066</v>
      </c>
      <c r="BQ48" s="208" t="s">
        <v>1066</v>
      </c>
      <c r="BR48" s="208" t="s">
        <v>1066</v>
      </c>
      <c r="BS48" s="208" t="s">
        <v>1066</v>
      </c>
      <c r="BT48" s="208" t="s">
        <v>1066</v>
      </c>
      <c r="BU48" s="208" t="s">
        <v>1064</v>
      </c>
      <c r="BV48" s="208" t="s">
        <v>1066</v>
      </c>
      <c r="BW48" s="208" t="s">
        <v>1066</v>
      </c>
      <c r="BX48" s="208" t="s">
        <v>1066</v>
      </c>
    </row>
    <row r="49" spans="1:76" x14ac:dyDescent="0.3">
      <c r="A49" s="208" t="s">
        <v>401</v>
      </c>
      <c r="B49" s="208" t="s">
        <v>402</v>
      </c>
      <c r="N49" s="208" t="s">
        <v>1019</v>
      </c>
      <c r="O49" s="208" t="s">
        <v>1019</v>
      </c>
      <c r="P49" s="208" t="s">
        <v>1019</v>
      </c>
      <c r="Q49" s="208" t="s">
        <v>1019</v>
      </c>
      <c r="V49" s="208" t="s">
        <v>1021</v>
      </c>
      <c r="X49" s="159"/>
      <c r="Y49" s="208" t="s">
        <v>1049</v>
      </c>
      <c r="Z49" s="208" t="s">
        <v>1045</v>
      </c>
      <c r="AA49" s="208" t="s">
        <v>1045</v>
      </c>
      <c r="AB49" s="208" t="s">
        <v>1045</v>
      </c>
      <c r="AO49" s="208" t="s">
        <v>1066</v>
      </c>
      <c r="AP49" s="208" t="s">
        <v>1066</v>
      </c>
      <c r="AQ49" s="208" t="s">
        <v>1066</v>
      </c>
      <c r="AR49" s="208" t="s">
        <v>1064</v>
      </c>
      <c r="AS49" s="208" t="s">
        <v>1066</v>
      </c>
      <c r="AT49" s="208" t="s">
        <v>1066</v>
      </c>
      <c r="AU49" s="208" t="s">
        <v>1066</v>
      </c>
      <c r="AV49" s="208" t="s">
        <v>1066</v>
      </c>
      <c r="AW49" s="208" t="s">
        <v>1062</v>
      </c>
      <c r="AX49" s="208" t="s">
        <v>1066</v>
      </c>
      <c r="AY49" s="208" t="s">
        <v>1066</v>
      </c>
      <c r="AZ49" s="208" t="s">
        <v>1066</v>
      </c>
      <c r="BA49" s="208" t="s">
        <v>1066</v>
      </c>
      <c r="BB49" s="208" t="s">
        <v>1066</v>
      </c>
      <c r="BC49" s="208" t="s">
        <v>1066</v>
      </c>
      <c r="BD49" s="208" t="s">
        <v>1066</v>
      </c>
      <c r="BE49" s="208" t="s">
        <v>1066</v>
      </c>
      <c r="BF49" s="208" t="s">
        <v>1064</v>
      </c>
      <c r="BG49" s="208" t="s">
        <v>1066</v>
      </c>
      <c r="BH49" s="208" t="s">
        <v>1066</v>
      </c>
      <c r="BI49" s="208" t="s">
        <v>1066</v>
      </c>
      <c r="BJ49" s="208" t="s">
        <v>1066</v>
      </c>
      <c r="BK49" s="208" t="s">
        <v>1066</v>
      </c>
      <c r="BL49" s="208" t="s">
        <v>1066</v>
      </c>
      <c r="BM49" s="208" t="s">
        <v>1066</v>
      </c>
      <c r="BN49" s="208" t="s">
        <v>1066</v>
      </c>
      <c r="BO49" s="208" t="s">
        <v>1064</v>
      </c>
      <c r="BP49" s="208" t="s">
        <v>1066</v>
      </c>
      <c r="BQ49" s="208" t="s">
        <v>1066</v>
      </c>
      <c r="BR49" s="208" t="s">
        <v>1066</v>
      </c>
      <c r="BS49" s="208" t="s">
        <v>1066</v>
      </c>
      <c r="BT49" s="208" t="s">
        <v>1066</v>
      </c>
      <c r="BU49" s="208" t="s">
        <v>1066</v>
      </c>
      <c r="BV49" s="208" t="s">
        <v>1066</v>
      </c>
      <c r="BW49" s="208" t="s">
        <v>1066</v>
      </c>
      <c r="BX49" s="208" t="s">
        <v>1062</v>
      </c>
    </row>
    <row r="50" spans="1:76" x14ac:dyDescent="0.3">
      <c r="A50" s="208" t="s">
        <v>403</v>
      </c>
      <c r="B50" s="208" t="s">
        <v>404</v>
      </c>
      <c r="N50" s="208" t="s">
        <v>1019</v>
      </c>
      <c r="O50" s="208" t="s">
        <v>1019</v>
      </c>
      <c r="P50" s="208" t="s">
        <v>1019</v>
      </c>
      <c r="Q50" s="208" t="s">
        <v>1019</v>
      </c>
      <c r="V50" s="208" t="s">
        <v>1019</v>
      </c>
      <c r="X50" s="159"/>
      <c r="Y50" s="208" t="s">
        <v>1049</v>
      </c>
      <c r="Z50" s="208" t="s">
        <v>1045</v>
      </c>
      <c r="AA50" s="208" t="s">
        <v>1045</v>
      </c>
      <c r="AB50" s="208" t="s">
        <v>1045</v>
      </c>
      <c r="AO50" s="208" t="s">
        <v>1064</v>
      </c>
      <c r="AP50" s="208" t="s">
        <v>1066</v>
      </c>
      <c r="AQ50" s="208" t="s">
        <v>1064</v>
      </c>
      <c r="AR50" s="208" t="s">
        <v>1066</v>
      </c>
      <c r="AS50" s="208" t="s">
        <v>1064</v>
      </c>
      <c r="AT50" s="208" t="s">
        <v>1064</v>
      </c>
      <c r="AU50" s="208" t="s">
        <v>1066</v>
      </c>
      <c r="AV50" s="208" t="s">
        <v>1068</v>
      </c>
      <c r="AW50" s="208" t="s">
        <v>1064</v>
      </c>
      <c r="AX50" s="208" t="s">
        <v>1064</v>
      </c>
      <c r="AY50" s="208" t="s">
        <v>1066</v>
      </c>
      <c r="AZ50" s="208" t="s">
        <v>1064</v>
      </c>
      <c r="BA50" s="208" t="s">
        <v>1066</v>
      </c>
      <c r="BB50" s="208" t="s">
        <v>1064</v>
      </c>
      <c r="BC50" s="208" t="s">
        <v>1064</v>
      </c>
      <c r="BD50" s="208" t="s">
        <v>1066</v>
      </c>
      <c r="BE50" s="208" t="s">
        <v>1068</v>
      </c>
      <c r="BF50" s="208" t="s">
        <v>1064</v>
      </c>
      <c r="BG50" s="208" t="s">
        <v>1066</v>
      </c>
      <c r="BH50" s="208" t="s">
        <v>1066</v>
      </c>
      <c r="BI50" s="208" t="s">
        <v>1064</v>
      </c>
      <c r="BJ50" s="208" t="s">
        <v>1066</v>
      </c>
      <c r="BK50" s="208" t="s">
        <v>1064</v>
      </c>
      <c r="BL50" s="208" t="s">
        <v>1066</v>
      </c>
      <c r="BM50" s="208" t="s">
        <v>1066</v>
      </c>
      <c r="BN50" s="208" t="s">
        <v>1068</v>
      </c>
      <c r="BO50" s="208" t="s">
        <v>1064</v>
      </c>
      <c r="BP50" s="208" t="s">
        <v>1066</v>
      </c>
      <c r="BQ50" s="208" t="s">
        <v>1066</v>
      </c>
      <c r="BR50" s="208" t="s">
        <v>1066</v>
      </c>
      <c r="BS50" s="208" t="s">
        <v>1066</v>
      </c>
      <c r="BT50" s="208" t="s">
        <v>1066</v>
      </c>
      <c r="BU50" s="208" t="s">
        <v>1066</v>
      </c>
      <c r="BV50" s="208" t="s">
        <v>1066</v>
      </c>
      <c r="BW50" s="208" t="s">
        <v>1068</v>
      </c>
      <c r="BX50" s="208" t="s">
        <v>1066</v>
      </c>
    </row>
    <row r="51" spans="1:76" x14ac:dyDescent="0.3">
      <c r="A51" s="208" t="s">
        <v>407</v>
      </c>
      <c r="B51" s="208" t="s">
        <v>408</v>
      </c>
      <c r="N51" s="208" t="s">
        <v>1019</v>
      </c>
      <c r="O51" s="208" t="s">
        <v>1019</v>
      </c>
      <c r="P51" s="208" t="s">
        <v>1019</v>
      </c>
      <c r="Q51" s="208" t="s">
        <v>1019</v>
      </c>
      <c r="V51" s="208" t="s">
        <v>1019</v>
      </c>
      <c r="X51" s="159"/>
      <c r="Y51" s="208" t="s">
        <v>1047</v>
      </c>
      <c r="Z51" s="208" t="s">
        <v>1045</v>
      </c>
      <c r="AA51" s="208" t="s">
        <v>1045</v>
      </c>
      <c r="AB51" s="208" t="s">
        <v>1045</v>
      </c>
      <c r="AO51" s="208" t="s">
        <v>1066</v>
      </c>
      <c r="AP51" s="208" t="s">
        <v>1066</v>
      </c>
      <c r="AQ51" s="208" t="s">
        <v>1066</v>
      </c>
      <c r="AR51" s="208" t="s">
        <v>1066</v>
      </c>
      <c r="AS51" s="208" t="s">
        <v>1066</v>
      </c>
      <c r="AT51" s="208" t="s">
        <v>1064</v>
      </c>
      <c r="AU51" s="208" t="s">
        <v>1066</v>
      </c>
      <c r="AV51" s="208" t="s">
        <v>1066</v>
      </c>
      <c r="AW51" s="208" t="s">
        <v>1064</v>
      </c>
      <c r="AX51" s="208" t="s">
        <v>1066</v>
      </c>
      <c r="AY51" s="208" t="s">
        <v>1066</v>
      </c>
      <c r="AZ51" s="208" t="s">
        <v>1066</v>
      </c>
      <c r="BA51" s="208" t="s">
        <v>1066</v>
      </c>
      <c r="BB51" s="208" t="s">
        <v>1068</v>
      </c>
      <c r="BC51" s="208" t="s">
        <v>1064</v>
      </c>
      <c r="BD51" s="208" t="s">
        <v>1066</v>
      </c>
      <c r="BE51" s="208" t="s">
        <v>1066</v>
      </c>
      <c r="BF51" s="208" t="s">
        <v>1066</v>
      </c>
      <c r="BG51" s="208" t="s">
        <v>1066</v>
      </c>
      <c r="BH51" s="208" t="s">
        <v>1066</v>
      </c>
      <c r="BI51" s="208" t="s">
        <v>1066</v>
      </c>
      <c r="BJ51" s="208" t="s">
        <v>1066</v>
      </c>
      <c r="BK51" s="208" t="s">
        <v>1068</v>
      </c>
      <c r="BL51" s="208" t="s">
        <v>1064</v>
      </c>
      <c r="BM51" s="208" t="s">
        <v>1066</v>
      </c>
      <c r="BN51" s="208" t="s">
        <v>1066</v>
      </c>
      <c r="BO51" s="208" t="s">
        <v>1066</v>
      </c>
      <c r="BP51" s="208" t="s">
        <v>1066</v>
      </c>
      <c r="BQ51" s="208" t="s">
        <v>1066</v>
      </c>
      <c r="BR51" s="208" t="s">
        <v>1066</v>
      </c>
      <c r="BS51" s="208" t="s">
        <v>1066</v>
      </c>
      <c r="BT51" s="208" t="s">
        <v>1068</v>
      </c>
      <c r="BU51" s="208" t="s">
        <v>1066</v>
      </c>
      <c r="BV51" s="208" t="s">
        <v>1066</v>
      </c>
      <c r="BW51" s="208" t="s">
        <v>1066</v>
      </c>
      <c r="BX51" s="208" t="s">
        <v>1066</v>
      </c>
    </row>
    <row r="52" spans="1:76" x14ac:dyDescent="0.3">
      <c r="A52" s="208" t="s">
        <v>410</v>
      </c>
      <c r="B52" s="208" t="s">
        <v>411</v>
      </c>
      <c r="N52" s="208" t="s">
        <v>1019</v>
      </c>
      <c r="O52" s="208" t="s">
        <v>1019</v>
      </c>
      <c r="P52" s="208" t="s">
        <v>1019</v>
      </c>
      <c r="Q52" s="208" t="s">
        <v>1019</v>
      </c>
      <c r="V52" s="208" t="s">
        <v>1019</v>
      </c>
      <c r="X52" s="159"/>
      <c r="Y52" s="208" t="s">
        <v>1045</v>
      </c>
      <c r="Z52" s="208" t="s">
        <v>1045</v>
      </c>
      <c r="AA52" s="208" t="s">
        <v>1045</v>
      </c>
      <c r="AB52" s="208" t="s">
        <v>1047</v>
      </c>
      <c r="AO52" s="208" t="s">
        <v>1068</v>
      </c>
      <c r="AP52" s="208" t="s">
        <v>1068</v>
      </c>
      <c r="AQ52" s="208" t="s">
        <v>1066</v>
      </c>
      <c r="AR52" s="208" t="s">
        <v>1064</v>
      </c>
      <c r="AS52" s="208" t="s">
        <v>1064</v>
      </c>
      <c r="AT52" s="208" t="s">
        <v>1066</v>
      </c>
      <c r="AU52" s="208" t="s">
        <v>1068</v>
      </c>
      <c r="AV52" s="208" t="s">
        <v>1068</v>
      </c>
      <c r="AW52" s="208" t="s">
        <v>1070</v>
      </c>
      <c r="AX52" s="208" t="s">
        <v>1068</v>
      </c>
      <c r="AY52" s="208" t="s">
        <v>1068</v>
      </c>
      <c r="AZ52" s="208" t="s">
        <v>1066</v>
      </c>
      <c r="BA52" s="208" t="s">
        <v>1064</v>
      </c>
      <c r="BB52" s="208" t="s">
        <v>1064</v>
      </c>
      <c r="BC52" s="208" t="s">
        <v>1066</v>
      </c>
      <c r="BD52" s="208" t="s">
        <v>1068</v>
      </c>
      <c r="BE52" s="208" t="s">
        <v>1070</v>
      </c>
      <c r="BF52" s="208" t="s">
        <v>1070</v>
      </c>
      <c r="BG52" s="208" t="s">
        <v>1068</v>
      </c>
      <c r="BH52" s="208" t="s">
        <v>1068</v>
      </c>
      <c r="BI52" s="208" t="s">
        <v>1066</v>
      </c>
      <c r="BJ52" s="208" t="s">
        <v>1066</v>
      </c>
      <c r="BK52" s="208" t="s">
        <v>1064</v>
      </c>
      <c r="BL52" s="208" t="s">
        <v>1066</v>
      </c>
      <c r="BM52" s="208" t="s">
        <v>1068</v>
      </c>
      <c r="BN52" s="208" t="s">
        <v>1070</v>
      </c>
      <c r="BO52" s="208" t="s">
        <v>1070</v>
      </c>
      <c r="BP52" s="208" t="s">
        <v>1068</v>
      </c>
      <c r="BQ52" s="208" t="s">
        <v>1068</v>
      </c>
      <c r="BR52" s="208" t="s">
        <v>1068</v>
      </c>
      <c r="BS52" s="208" t="s">
        <v>1066</v>
      </c>
      <c r="BT52" s="208" t="s">
        <v>1066</v>
      </c>
      <c r="BU52" s="208" t="s">
        <v>1066</v>
      </c>
      <c r="BV52" s="208" t="s">
        <v>1068</v>
      </c>
      <c r="BW52" s="208" t="s">
        <v>1070</v>
      </c>
      <c r="BX52" s="208" t="s">
        <v>1070</v>
      </c>
    </row>
    <row r="53" spans="1:76" x14ac:dyDescent="0.3">
      <c r="A53" s="208" t="s">
        <v>414</v>
      </c>
      <c r="B53" s="208" t="s">
        <v>415</v>
      </c>
      <c r="N53" s="208" t="s">
        <v>1019</v>
      </c>
      <c r="O53" s="208" t="s">
        <v>1019</v>
      </c>
      <c r="P53" s="208" t="s">
        <v>1019</v>
      </c>
      <c r="Q53" s="208" t="s">
        <v>1019</v>
      </c>
      <c r="V53" s="208" t="s">
        <v>1019</v>
      </c>
      <c r="X53" s="159"/>
      <c r="Y53" s="208" t="s">
        <v>1045</v>
      </c>
      <c r="Z53" s="208" t="s">
        <v>1045</v>
      </c>
      <c r="AA53" s="208" t="s">
        <v>1049</v>
      </c>
      <c r="AB53" s="208" t="s">
        <v>1045</v>
      </c>
      <c r="AO53" s="208" t="s">
        <v>1066</v>
      </c>
      <c r="AP53" s="208" t="s">
        <v>1066</v>
      </c>
      <c r="AQ53" s="208" t="s">
        <v>1066</v>
      </c>
      <c r="AR53" s="208" t="s">
        <v>1066</v>
      </c>
      <c r="AS53" s="208" t="s">
        <v>1066</v>
      </c>
      <c r="AT53" s="208" t="s">
        <v>1066</v>
      </c>
      <c r="AU53" s="208" t="s">
        <v>1066</v>
      </c>
      <c r="AV53" s="208" t="s">
        <v>1068</v>
      </c>
      <c r="AW53" s="208" t="s">
        <v>1066</v>
      </c>
      <c r="AX53" s="208" t="s">
        <v>1066</v>
      </c>
      <c r="AY53" s="208" t="s">
        <v>1066</v>
      </c>
      <c r="AZ53" s="208" t="s">
        <v>1066</v>
      </c>
      <c r="BA53" s="208" t="s">
        <v>1066</v>
      </c>
      <c r="BB53" s="208" t="s">
        <v>1066</v>
      </c>
      <c r="BC53" s="208" t="s">
        <v>1066</v>
      </c>
      <c r="BD53" s="208" t="s">
        <v>1066</v>
      </c>
      <c r="BE53" s="208" t="s">
        <v>1068</v>
      </c>
      <c r="BF53" s="208" t="s">
        <v>1066</v>
      </c>
      <c r="BG53" s="208" t="s">
        <v>1066</v>
      </c>
      <c r="BH53" s="208" t="s">
        <v>1066</v>
      </c>
      <c r="BI53" s="208" t="s">
        <v>1066</v>
      </c>
      <c r="BJ53" s="208" t="s">
        <v>1066</v>
      </c>
      <c r="BK53" s="208" t="s">
        <v>1066</v>
      </c>
      <c r="BL53" s="208" t="s">
        <v>1066</v>
      </c>
      <c r="BM53" s="208" t="s">
        <v>1066</v>
      </c>
      <c r="BN53" s="208" t="s">
        <v>1068</v>
      </c>
      <c r="BO53" s="208" t="s">
        <v>1066</v>
      </c>
      <c r="BP53" s="208" t="s">
        <v>1066</v>
      </c>
      <c r="BQ53" s="208" t="s">
        <v>1066</v>
      </c>
      <c r="BR53" s="208" t="s">
        <v>1066</v>
      </c>
      <c r="BS53" s="208" t="s">
        <v>1066</v>
      </c>
      <c r="BT53" s="208" t="s">
        <v>1066</v>
      </c>
      <c r="BU53" s="208" t="s">
        <v>1066</v>
      </c>
      <c r="BV53" s="208" t="s">
        <v>1066</v>
      </c>
      <c r="BW53" s="208" t="s">
        <v>1068</v>
      </c>
      <c r="BX53" s="208" t="s">
        <v>1066</v>
      </c>
    </row>
    <row r="54" spans="1:76" x14ac:dyDescent="0.3">
      <c r="A54" s="208" t="s">
        <v>416</v>
      </c>
      <c r="B54" s="208" t="s">
        <v>417</v>
      </c>
      <c r="N54" s="208" t="s">
        <v>1019</v>
      </c>
      <c r="O54" s="208" t="s">
        <v>1019</v>
      </c>
      <c r="P54" s="208" t="s">
        <v>1019</v>
      </c>
      <c r="Q54" s="208" t="s">
        <v>1019</v>
      </c>
      <c r="V54" s="208" t="s">
        <v>1019</v>
      </c>
      <c r="X54" s="159"/>
      <c r="Y54" s="208" t="s">
        <v>1045</v>
      </c>
      <c r="Z54" s="208" t="s">
        <v>1045</v>
      </c>
      <c r="AA54" s="208" t="s">
        <v>1045</v>
      </c>
      <c r="AB54" s="208" t="s">
        <v>1045</v>
      </c>
      <c r="AO54" s="208" t="s">
        <v>1066</v>
      </c>
      <c r="AP54" s="208" t="s">
        <v>1066</v>
      </c>
      <c r="AQ54" s="208" t="s">
        <v>1066</v>
      </c>
      <c r="AR54" s="208" t="s">
        <v>1066</v>
      </c>
      <c r="AS54" s="208" t="s">
        <v>1066</v>
      </c>
      <c r="AT54" s="208" t="s">
        <v>1066</v>
      </c>
      <c r="AU54" s="208" t="s">
        <v>1066</v>
      </c>
      <c r="AV54" s="208" t="s">
        <v>1066</v>
      </c>
      <c r="AW54" s="208" t="s">
        <v>1066</v>
      </c>
      <c r="AX54" s="208" t="s">
        <v>1066</v>
      </c>
      <c r="AY54" s="208" t="s">
        <v>1066</v>
      </c>
      <c r="AZ54" s="208" t="s">
        <v>1066</v>
      </c>
      <c r="BA54" s="208" t="s">
        <v>1066</v>
      </c>
      <c r="BB54" s="208" t="s">
        <v>1066</v>
      </c>
      <c r="BC54" s="208" t="s">
        <v>1066</v>
      </c>
      <c r="BD54" s="208" t="s">
        <v>1066</v>
      </c>
      <c r="BE54" s="208" t="s">
        <v>1066</v>
      </c>
      <c r="BF54" s="208" t="s">
        <v>1066</v>
      </c>
      <c r="BG54" s="208" t="s">
        <v>1066</v>
      </c>
      <c r="BH54" s="208" t="s">
        <v>1066</v>
      </c>
      <c r="BI54" s="208" t="s">
        <v>1066</v>
      </c>
      <c r="BJ54" s="208" t="s">
        <v>1066</v>
      </c>
      <c r="BK54" s="208" t="s">
        <v>1066</v>
      </c>
      <c r="BL54" s="208" t="s">
        <v>1066</v>
      </c>
      <c r="BM54" s="208" t="s">
        <v>1066</v>
      </c>
      <c r="BN54" s="208" t="s">
        <v>1068</v>
      </c>
      <c r="BO54" s="208" t="s">
        <v>1066</v>
      </c>
      <c r="BP54" s="208" t="s">
        <v>1066</v>
      </c>
      <c r="BQ54" s="208" t="s">
        <v>1066</v>
      </c>
      <c r="BR54" s="208" t="s">
        <v>1066</v>
      </c>
      <c r="BS54" s="208" t="s">
        <v>1068</v>
      </c>
      <c r="BT54" s="208" t="s">
        <v>1066</v>
      </c>
      <c r="BU54" s="208" t="s">
        <v>1066</v>
      </c>
      <c r="BV54" s="208" t="s">
        <v>1066</v>
      </c>
      <c r="BW54" s="208" t="s">
        <v>1066</v>
      </c>
      <c r="BX54" s="208" t="s">
        <v>1066</v>
      </c>
    </row>
    <row r="55" spans="1:76" x14ac:dyDescent="0.3">
      <c r="A55" s="208" t="s">
        <v>418</v>
      </c>
      <c r="B55" s="208" t="s">
        <v>419</v>
      </c>
      <c r="N55" s="208" t="s">
        <v>1019</v>
      </c>
      <c r="O55" s="208" t="s">
        <v>1019</v>
      </c>
      <c r="P55" s="208" t="s">
        <v>1019</v>
      </c>
      <c r="Q55" s="208" t="s">
        <v>1019</v>
      </c>
      <c r="V55" s="208" t="s">
        <v>1019</v>
      </c>
      <c r="X55" s="159"/>
      <c r="Y55" s="208" t="s">
        <v>1047</v>
      </c>
      <c r="Z55" s="208" t="s">
        <v>1045</v>
      </c>
      <c r="AA55" s="208" t="s">
        <v>1045</v>
      </c>
      <c r="AB55" s="208" t="s">
        <v>1045</v>
      </c>
      <c r="AO55" s="208" t="s">
        <v>1068</v>
      </c>
      <c r="AP55" s="208" t="s">
        <v>1066</v>
      </c>
      <c r="AQ55" s="208" t="s">
        <v>1068</v>
      </c>
      <c r="AR55" s="208" t="s">
        <v>1066</v>
      </c>
      <c r="AS55" s="208" t="s">
        <v>1066</v>
      </c>
      <c r="AT55" s="208" t="s">
        <v>1066</v>
      </c>
      <c r="AU55" s="208" t="s">
        <v>1068</v>
      </c>
      <c r="AV55" s="208" t="s">
        <v>1066</v>
      </c>
      <c r="AW55" s="208" t="s">
        <v>1062</v>
      </c>
      <c r="AX55" s="208" t="s">
        <v>1068</v>
      </c>
      <c r="AY55" s="208" t="s">
        <v>1066</v>
      </c>
      <c r="AZ55" s="208" t="s">
        <v>1068</v>
      </c>
      <c r="BA55" s="208" t="s">
        <v>1066</v>
      </c>
      <c r="BB55" s="208" t="s">
        <v>1066</v>
      </c>
      <c r="BC55" s="208" t="s">
        <v>1066</v>
      </c>
      <c r="BD55" s="208" t="s">
        <v>1068</v>
      </c>
      <c r="BE55" s="208" t="s">
        <v>1066</v>
      </c>
      <c r="BF55" s="208" t="s">
        <v>1062</v>
      </c>
      <c r="BG55" s="208" t="s">
        <v>1068</v>
      </c>
      <c r="BH55" s="208" t="s">
        <v>1068</v>
      </c>
      <c r="BI55" s="208" t="s">
        <v>1068</v>
      </c>
      <c r="BJ55" s="208" t="s">
        <v>1066</v>
      </c>
      <c r="BK55" s="208" t="s">
        <v>1066</v>
      </c>
      <c r="BL55" s="208" t="s">
        <v>1066</v>
      </c>
      <c r="BM55" s="208" t="s">
        <v>1068</v>
      </c>
      <c r="BN55" s="208" t="s">
        <v>1066</v>
      </c>
      <c r="BO55" s="208" t="s">
        <v>1062</v>
      </c>
      <c r="BP55" s="208" t="s">
        <v>1068</v>
      </c>
      <c r="BQ55" s="208" t="s">
        <v>1068</v>
      </c>
      <c r="BR55" s="208" t="s">
        <v>1068</v>
      </c>
      <c r="BS55" s="208" t="s">
        <v>1066</v>
      </c>
      <c r="BT55" s="208" t="s">
        <v>1066</v>
      </c>
      <c r="BU55" s="208" t="s">
        <v>1066</v>
      </c>
      <c r="BV55" s="208" t="s">
        <v>1068</v>
      </c>
      <c r="BW55" s="208" t="s">
        <v>1068</v>
      </c>
      <c r="BX55" s="208" t="s">
        <v>1062</v>
      </c>
    </row>
    <row r="56" spans="1:76" x14ac:dyDescent="0.3">
      <c r="A56" s="208" t="s">
        <v>422</v>
      </c>
      <c r="B56" s="208" t="s">
        <v>423</v>
      </c>
      <c r="N56" s="208" t="s">
        <v>1019</v>
      </c>
      <c r="O56" s="208" t="s">
        <v>1019</v>
      </c>
      <c r="P56" s="208" t="s">
        <v>1019</v>
      </c>
      <c r="Q56" s="208" t="s">
        <v>1019</v>
      </c>
      <c r="V56" s="208" t="s">
        <v>1019</v>
      </c>
      <c r="X56" s="159"/>
      <c r="Y56" s="208" t="s">
        <v>1047</v>
      </c>
      <c r="Z56" s="208" t="s">
        <v>1045</v>
      </c>
      <c r="AA56" s="208" t="s">
        <v>1049</v>
      </c>
      <c r="AB56" s="208" t="s">
        <v>1049</v>
      </c>
      <c r="AO56" s="208" t="s">
        <v>1068</v>
      </c>
      <c r="AP56" s="208" t="s">
        <v>1066</v>
      </c>
      <c r="AQ56" s="208" t="s">
        <v>1068</v>
      </c>
      <c r="AR56" s="208" t="s">
        <v>1064</v>
      </c>
      <c r="AS56" s="208" t="s">
        <v>1066</v>
      </c>
      <c r="AT56" s="208" t="s">
        <v>1064</v>
      </c>
      <c r="AU56" s="208" t="s">
        <v>1068</v>
      </c>
      <c r="AV56" s="208" t="s">
        <v>1066</v>
      </c>
      <c r="AW56" s="208" t="s">
        <v>1066</v>
      </c>
      <c r="AX56" s="208" t="s">
        <v>1068</v>
      </c>
      <c r="AY56" s="208" t="s">
        <v>1066</v>
      </c>
      <c r="AZ56" s="208" t="s">
        <v>1068</v>
      </c>
      <c r="BA56" s="208" t="s">
        <v>1066</v>
      </c>
      <c r="BB56" s="208" t="s">
        <v>1068</v>
      </c>
      <c r="BC56" s="208" t="s">
        <v>1064</v>
      </c>
      <c r="BD56" s="208" t="s">
        <v>1068</v>
      </c>
      <c r="BE56" s="208" t="s">
        <v>1066</v>
      </c>
      <c r="BF56" s="208" t="s">
        <v>1066</v>
      </c>
      <c r="BG56" s="208" t="s">
        <v>1068</v>
      </c>
      <c r="BH56" s="208" t="s">
        <v>1066</v>
      </c>
      <c r="BI56" s="208" t="s">
        <v>1068</v>
      </c>
      <c r="BJ56" s="208" t="s">
        <v>1066</v>
      </c>
      <c r="BK56" s="208" t="s">
        <v>1068</v>
      </c>
      <c r="BL56" s="208" t="s">
        <v>1066</v>
      </c>
      <c r="BM56" s="208" t="s">
        <v>1068</v>
      </c>
      <c r="BN56" s="208" t="s">
        <v>1066</v>
      </c>
      <c r="BO56" s="208" t="s">
        <v>1068</v>
      </c>
      <c r="BP56" s="208" t="s">
        <v>1068</v>
      </c>
      <c r="BQ56" s="208" t="s">
        <v>1066</v>
      </c>
      <c r="BR56" s="208" t="s">
        <v>1068</v>
      </c>
      <c r="BS56" s="208" t="s">
        <v>1066</v>
      </c>
      <c r="BT56" s="208" t="s">
        <v>1068</v>
      </c>
      <c r="BU56" s="208" t="s">
        <v>1066</v>
      </c>
      <c r="BV56" s="208" t="s">
        <v>1068</v>
      </c>
      <c r="BW56" s="208" t="s">
        <v>1066</v>
      </c>
      <c r="BX56" s="208" t="s">
        <v>1068</v>
      </c>
    </row>
    <row r="57" spans="1:76" x14ac:dyDescent="0.3">
      <c r="A57" s="208" t="s">
        <v>424</v>
      </c>
      <c r="B57" s="208" t="s">
        <v>425</v>
      </c>
      <c r="N57" s="208" t="s">
        <v>1019</v>
      </c>
      <c r="O57" s="208" t="s">
        <v>1019</v>
      </c>
      <c r="P57" s="208" t="s">
        <v>1019</v>
      </c>
      <c r="Q57" s="208" t="s">
        <v>1019</v>
      </c>
      <c r="V57" s="208" t="s">
        <v>1019</v>
      </c>
      <c r="X57" s="159"/>
      <c r="Y57" s="208" t="s">
        <v>1047</v>
      </c>
      <c r="Z57" s="208" t="s">
        <v>1045</v>
      </c>
      <c r="AA57" s="208" t="s">
        <v>1045</v>
      </c>
      <c r="AB57" s="208" t="s">
        <v>1045</v>
      </c>
      <c r="AO57" s="208" t="s">
        <v>1066</v>
      </c>
      <c r="AP57" s="208" t="s">
        <v>1066</v>
      </c>
      <c r="AQ57" s="208" t="s">
        <v>1066</v>
      </c>
      <c r="AR57" s="208" t="s">
        <v>1066</v>
      </c>
      <c r="AS57" s="208" t="s">
        <v>1068</v>
      </c>
      <c r="AT57" s="208" t="s">
        <v>1066</v>
      </c>
      <c r="AU57" s="208" t="s">
        <v>1066</v>
      </c>
      <c r="AV57" s="208" t="s">
        <v>1066</v>
      </c>
      <c r="AW57" s="208" t="s">
        <v>1066</v>
      </c>
      <c r="AX57" s="208" t="s">
        <v>1066</v>
      </c>
      <c r="AY57" s="208" t="s">
        <v>1066</v>
      </c>
      <c r="AZ57" s="208" t="s">
        <v>1066</v>
      </c>
      <c r="BA57" s="208" t="s">
        <v>1066</v>
      </c>
      <c r="BB57" s="208" t="s">
        <v>1068</v>
      </c>
      <c r="BC57" s="208" t="s">
        <v>1066</v>
      </c>
      <c r="BD57" s="208" t="s">
        <v>1066</v>
      </c>
      <c r="BE57" s="208" t="s">
        <v>1066</v>
      </c>
      <c r="BF57" s="208" t="s">
        <v>1066</v>
      </c>
      <c r="BG57" s="208" t="s">
        <v>1066</v>
      </c>
      <c r="BH57" s="208" t="s">
        <v>1066</v>
      </c>
      <c r="BI57" s="208" t="s">
        <v>1066</v>
      </c>
      <c r="BJ57" s="208" t="s">
        <v>1066</v>
      </c>
      <c r="BK57" s="208" t="s">
        <v>1068</v>
      </c>
      <c r="BL57" s="208" t="s">
        <v>1066</v>
      </c>
      <c r="BM57" s="208" t="s">
        <v>1068</v>
      </c>
      <c r="BN57" s="208" t="s">
        <v>1066</v>
      </c>
      <c r="BO57" s="208" t="s">
        <v>1066</v>
      </c>
      <c r="BP57" s="208" t="s">
        <v>1066</v>
      </c>
      <c r="BQ57" s="208" t="s">
        <v>1066</v>
      </c>
      <c r="BR57" s="208" t="s">
        <v>1066</v>
      </c>
      <c r="BS57" s="208" t="s">
        <v>1066</v>
      </c>
      <c r="BT57" s="208" t="s">
        <v>1068</v>
      </c>
      <c r="BU57" s="208" t="s">
        <v>1066</v>
      </c>
      <c r="BV57" s="208" t="s">
        <v>1068</v>
      </c>
      <c r="BW57" s="208" t="s">
        <v>1066</v>
      </c>
      <c r="BX57" s="208" t="s">
        <v>1066</v>
      </c>
    </row>
    <row r="58" spans="1:76" x14ac:dyDescent="0.3">
      <c r="A58" s="208" t="s">
        <v>426</v>
      </c>
      <c r="B58" s="208" t="s">
        <v>427</v>
      </c>
      <c r="N58" s="208" t="s">
        <v>1019</v>
      </c>
      <c r="O58" s="208" t="s">
        <v>1019</v>
      </c>
      <c r="P58" s="208" t="s">
        <v>1019</v>
      </c>
      <c r="Q58" s="208" t="s">
        <v>1019</v>
      </c>
      <c r="V58" s="208" t="s">
        <v>1019</v>
      </c>
      <c r="X58" s="159"/>
      <c r="Y58" s="208" t="s">
        <v>1049</v>
      </c>
      <c r="Z58" s="208" t="s">
        <v>1045</v>
      </c>
      <c r="AA58" s="208" t="s">
        <v>1045</v>
      </c>
      <c r="AB58" s="208" t="s">
        <v>1047</v>
      </c>
      <c r="AO58" s="208" t="s">
        <v>1064</v>
      </c>
      <c r="AP58" s="208" t="s">
        <v>1064</v>
      </c>
      <c r="AQ58" s="208" t="s">
        <v>1066</v>
      </c>
      <c r="AR58" s="208" t="s">
        <v>1064</v>
      </c>
      <c r="AS58" s="208" t="s">
        <v>1064</v>
      </c>
      <c r="AT58" s="208" t="s">
        <v>1066</v>
      </c>
      <c r="AU58" s="208" t="s">
        <v>1066</v>
      </c>
      <c r="AV58" s="208" t="s">
        <v>1064</v>
      </c>
      <c r="AW58" s="208" t="s">
        <v>1064</v>
      </c>
      <c r="AX58" s="208" t="s">
        <v>1066</v>
      </c>
      <c r="AY58" s="208" t="s">
        <v>1064</v>
      </c>
      <c r="AZ58" s="208" t="s">
        <v>1066</v>
      </c>
      <c r="BA58" s="208" t="s">
        <v>1066</v>
      </c>
      <c r="BB58" s="208" t="s">
        <v>1066</v>
      </c>
      <c r="BC58" s="208" t="s">
        <v>1066</v>
      </c>
      <c r="BD58" s="208" t="s">
        <v>1066</v>
      </c>
      <c r="BE58" s="208" t="s">
        <v>1066</v>
      </c>
      <c r="BF58" s="208" t="s">
        <v>1066</v>
      </c>
      <c r="BG58" s="208" t="s">
        <v>1066</v>
      </c>
      <c r="BH58" s="208" t="s">
        <v>1066</v>
      </c>
      <c r="BI58" s="208" t="s">
        <v>1066</v>
      </c>
      <c r="BJ58" s="208" t="s">
        <v>1066</v>
      </c>
      <c r="BK58" s="208" t="s">
        <v>1066</v>
      </c>
      <c r="BL58" s="208" t="s">
        <v>1066</v>
      </c>
      <c r="BM58" s="208" t="s">
        <v>1066</v>
      </c>
      <c r="BN58" s="208" t="s">
        <v>1066</v>
      </c>
      <c r="BO58" s="208" t="s">
        <v>1066</v>
      </c>
      <c r="BP58" s="208" t="s">
        <v>1066</v>
      </c>
      <c r="BQ58" s="208" t="s">
        <v>1066</v>
      </c>
      <c r="BR58" s="208" t="s">
        <v>1066</v>
      </c>
      <c r="BS58" s="208" t="s">
        <v>1066</v>
      </c>
      <c r="BT58" s="208" t="s">
        <v>1066</v>
      </c>
      <c r="BU58" s="208" t="s">
        <v>1066</v>
      </c>
      <c r="BV58" s="208" t="s">
        <v>1066</v>
      </c>
      <c r="BW58" s="208" t="s">
        <v>1066</v>
      </c>
      <c r="BX58" s="208" t="s">
        <v>1066</v>
      </c>
    </row>
    <row r="59" spans="1:76" x14ac:dyDescent="0.3">
      <c r="A59" s="208" t="s">
        <v>428</v>
      </c>
      <c r="B59" s="208" t="s">
        <v>429</v>
      </c>
      <c r="N59" s="208" t="s">
        <v>1019</v>
      </c>
      <c r="O59" s="208" t="s">
        <v>1019</v>
      </c>
      <c r="P59" s="208" t="s">
        <v>1019</v>
      </c>
      <c r="Q59" s="208" t="s">
        <v>1019</v>
      </c>
      <c r="V59" s="208" t="s">
        <v>1019</v>
      </c>
      <c r="X59" s="159"/>
      <c r="Y59" s="208" t="s">
        <v>1047</v>
      </c>
      <c r="Z59" s="208" t="s">
        <v>1045</v>
      </c>
      <c r="AA59" s="208" t="s">
        <v>1049</v>
      </c>
      <c r="AB59" s="208" t="s">
        <v>1045</v>
      </c>
      <c r="AO59" s="208" t="s">
        <v>1064</v>
      </c>
      <c r="AP59" s="208" t="s">
        <v>1064</v>
      </c>
      <c r="AQ59" s="208" t="s">
        <v>1066</v>
      </c>
      <c r="AR59" s="208" t="s">
        <v>1066</v>
      </c>
      <c r="AS59" s="208" t="s">
        <v>1064</v>
      </c>
      <c r="AT59" s="208" t="s">
        <v>1064</v>
      </c>
      <c r="AU59" s="208" t="s">
        <v>1066</v>
      </c>
      <c r="AV59" s="208" t="s">
        <v>1064</v>
      </c>
      <c r="AW59" s="208" t="s">
        <v>1064</v>
      </c>
      <c r="AX59" s="208" t="s">
        <v>1064</v>
      </c>
      <c r="AY59" s="208" t="s">
        <v>1064</v>
      </c>
      <c r="AZ59" s="208" t="s">
        <v>1066</v>
      </c>
      <c r="BA59" s="208" t="s">
        <v>1066</v>
      </c>
      <c r="BB59" s="208" t="s">
        <v>1064</v>
      </c>
      <c r="BC59" s="208" t="s">
        <v>1064</v>
      </c>
      <c r="BD59" s="208" t="s">
        <v>1066</v>
      </c>
      <c r="BE59" s="208" t="s">
        <v>1064</v>
      </c>
      <c r="BF59" s="208" t="s">
        <v>1064</v>
      </c>
      <c r="BG59" s="208" t="s">
        <v>1064</v>
      </c>
      <c r="BH59" s="208" t="s">
        <v>1064</v>
      </c>
      <c r="BI59" s="208" t="s">
        <v>1066</v>
      </c>
      <c r="BJ59" s="208" t="s">
        <v>1066</v>
      </c>
      <c r="BK59" s="208" t="s">
        <v>1064</v>
      </c>
      <c r="BL59" s="208" t="s">
        <v>1064</v>
      </c>
      <c r="BM59" s="208" t="s">
        <v>1066</v>
      </c>
      <c r="BN59" s="208" t="s">
        <v>1064</v>
      </c>
      <c r="BO59" s="208" t="s">
        <v>1064</v>
      </c>
      <c r="BP59" s="208" t="s">
        <v>1066</v>
      </c>
      <c r="BQ59" s="208" t="s">
        <v>1064</v>
      </c>
      <c r="BR59" s="208" t="s">
        <v>1066</v>
      </c>
      <c r="BS59" s="208" t="s">
        <v>1066</v>
      </c>
      <c r="BT59" s="208" t="s">
        <v>1064</v>
      </c>
      <c r="BU59" s="208" t="s">
        <v>1064</v>
      </c>
      <c r="BV59" s="208" t="s">
        <v>1066</v>
      </c>
      <c r="BW59" s="208" t="s">
        <v>1066</v>
      </c>
      <c r="BX59" s="208" t="s">
        <v>1066</v>
      </c>
    </row>
    <row r="60" spans="1:76" x14ac:dyDescent="0.3">
      <c r="A60" s="208" t="s">
        <v>430</v>
      </c>
      <c r="B60" s="208" t="s">
        <v>431</v>
      </c>
      <c r="N60" s="208" t="s">
        <v>1019</v>
      </c>
      <c r="O60" s="208" t="s">
        <v>1019</v>
      </c>
      <c r="P60" s="208" t="s">
        <v>1019</v>
      </c>
      <c r="Q60" s="208" t="s">
        <v>1019</v>
      </c>
      <c r="V60" s="208" t="s">
        <v>1019</v>
      </c>
      <c r="X60" s="159"/>
      <c r="Y60" s="208" t="s">
        <v>1045</v>
      </c>
      <c r="Z60" s="208" t="s">
        <v>1045</v>
      </c>
      <c r="AA60" s="208" t="s">
        <v>1049</v>
      </c>
      <c r="AB60" s="208" t="s">
        <v>1045</v>
      </c>
      <c r="AO60" s="208" t="s">
        <v>1066</v>
      </c>
      <c r="AP60" s="208" t="s">
        <v>1066</v>
      </c>
      <c r="AQ60" s="208" t="s">
        <v>1066</v>
      </c>
      <c r="AR60" s="208" t="s">
        <v>1066</v>
      </c>
      <c r="AS60" s="208" t="s">
        <v>1066</v>
      </c>
      <c r="AT60" s="208" t="s">
        <v>1066</v>
      </c>
      <c r="AU60" s="208" t="s">
        <v>1066</v>
      </c>
      <c r="AV60" s="208" t="s">
        <v>1066</v>
      </c>
      <c r="AW60" s="208" t="s">
        <v>1066</v>
      </c>
      <c r="AX60" s="208" t="s">
        <v>1066</v>
      </c>
      <c r="AY60" s="208" t="s">
        <v>1066</v>
      </c>
      <c r="AZ60" s="208" t="s">
        <v>1066</v>
      </c>
      <c r="BA60" s="208" t="s">
        <v>1066</v>
      </c>
      <c r="BB60" s="208" t="s">
        <v>1066</v>
      </c>
      <c r="BC60" s="208" t="s">
        <v>1066</v>
      </c>
      <c r="BD60" s="208" t="s">
        <v>1066</v>
      </c>
      <c r="BE60" s="208" t="s">
        <v>1066</v>
      </c>
      <c r="BF60" s="208" t="s">
        <v>1066</v>
      </c>
      <c r="BG60" s="208" t="s">
        <v>1066</v>
      </c>
      <c r="BH60" s="208" t="s">
        <v>1066</v>
      </c>
      <c r="BI60" s="208" t="s">
        <v>1066</v>
      </c>
      <c r="BJ60" s="208" t="s">
        <v>1066</v>
      </c>
      <c r="BK60" s="208" t="s">
        <v>1066</v>
      </c>
      <c r="BL60" s="208" t="s">
        <v>1066</v>
      </c>
      <c r="BM60" s="208" t="s">
        <v>1066</v>
      </c>
      <c r="BN60" s="208" t="s">
        <v>1066</v>
      </c>
      <c r="BO60" s="208" t="s">
        <v>1066</v>
      </c>
      <c r="BP60" s="208" t="s">
        <v>1066</v>
      </c>
      <c r="BQ60" s="208" t="s">
        <v>1066</v>
      </c>
      <c r="BR60" s="208" t="s">
        <v>1066</v>
      </c>
      <c r="BS60" s="208" t="s">
        <v>1066</v>
      </c>
      <c r="BT60" s="208" t="s">
        <v>1066</v>
      </c>
      <c r="BU60" s="208" t="s">
        <v>1066</v>
      </c>
      <c r="BV60" s="208" t="s">
        <v>1066</v>
      </c>
      <c r="BW60" s="208" t="s">
        <v>1066</v>
      </c>
      <c r="BX60" s="208" t="s">
        <v>1066</v>
      </c>
    </row>
    <row r="61" spans="1:76" x14ac:dyDescent="0.3">
      <c r="A61" s="208" t="s">
        <v>432</v>
      </c>
      <c r="B61" s="208" t="s">
        <v>433</v>
      </c>
      <c r="N61" s="208" t="s">
        <v>1019</v>
      </c>
      <c r="O61" s="208" t="s">
        <v>1019</v>
      </c>
      <c r="P61" s="208" t="s">
        <v>1019</v>
      </c>
      <c r="Q61" s="208" t="s">
        <v>1019</v>
      </c>
      <c r="V61" s="208" t="s">
        <v>1019</v>
      </c>
      <c r="X61" s="159"/>
      <c r="Y61" s="208" t="s">
        <v>1045</v>
      </c>
      <c r="Z61" s="208" t="s">
        <v>1045</v>
      </c>
      <c r="AA61" s="208" t="s">
        <v>1045</v>
      </c>
      <c r="AB61" s="208" t="s">
        <v>1047</v>
      </c>
      <c r="AO61" s="208" t="s">
        <v>1066</v>
      </c>
      <c r="AP61" s="208" t="s">
        <v>1068</v>
      </c>
      <c r="AQ61" s="208" t="s">
        <v>1068</v>
      </c>
      <c r="AR61" s="208" t="s">
        <v>1066</v>
      </c>
      <c r="AS61" s="208" t="s">
        <v>1064</v>
      </c>
      <c r="AT61" s="208" t="s">
        <v>1066</v>
      </c>
      <c r="AU61" s="208" t="s">
        <v>1068</v>
      </c>
      <c r="AV61" s="208" t="s">
        <v>1068</v>
      </c>
      <c r="AW61" s="208" t="s">
        <v>1064</v>
      </c>
      <c r="AX61" s="208" t="s">
        <v>1066</v>
      </c>
      <c r="AY61" s="208" t="s">
        <v>1068</v>
      </c>
      <c r="AZ61" s="208" t="s">
        <v>1068</v>
      </c>
      <c r="BA61" s="208" t="s">
        <v>1066</v>
      </c>
      <c r="BB61" s="208" t="s">
        <v>1064</v>
      </c>
      <c r="BC61" s="208" t="s">
        <v>1066</v>
      </c>
      <c r="BD61" s="208" t="s">
        <v>1068</v>
      </c>
      <c r="BE61" s="208" t="s">
        <v>1068</v>
      </c>
      <c r="BF61" s="208" t="s">
        <v>1066</v>
      </c>
      <c r="BG61" s="208" t="s">
        <v>1066</v>
      </c>
      <c r="BH61" s="208" t="s">
        <v>1068</v>
      </c>
      <c r="BI61" s="208" t="s">
        <v>1068</v>
      </c>
      <c r="BJ61" s="208" t="s">
        <v>1066</v>
      </c>
      <c r="BK61" s="208" t="s">
        <v>1066</v>
      </c>
      <c r="BL61" s="208" t="s">
        <v>1066</v>
      </c>
      <c r="BM61" s="208" t="s">
        <v>1068</v>
      </c>
      <c r="BN61" s="208" t="s">
        <v>1068</v>
      </c>
      <c r="BO61" s="208" t="s">
        <v>1066</v>
      </c>
      <c r="BP61" s="208" t="s">
        <v>1068</v>
      </c>
      <c r="BQ61" s="208" t="s">
        <v>1068</v>
      </c>
      <c r="BR61" s="208" t="s">
        <v>1070</v>
      </c>
      <c r="BS61" s="208" t="s">
        <v>1068</v>
      </c>
      <c r="BT61" s="208" t="s">
        <v>1066</v>
      </c>
      <c r="BU61" s="208" t="s">
        <v>1068</v>
      </c>
      <c r="BV61" s="208" t="s">
        <v>1068</v>
      </c>
      <c r="BW61" s="208" t="s">
        <v>1068</v>
      </c>
      <c r="BX61" s="208" t="s">
        <v>1066</v>
      </c>
    </row>
    <row r="62" spans="1:76" x14ac:dyDescent="0.3">
      <c r="A62" s="208" t="s">
        <v>434</v>
      </c>
      <c r="B62" s="208" t="s">
        <v>435</v>
      </c>
      <c r="N62" s="208" t="s">
        <v>1019</v>
      </c>
      <c r="O62" s="208" t="s">
        <v>1019</v>
      </c>
      <c r="P62" s="208" t="s">
        <v>1019</v>
      </c>
      <c r="Q62" s="208" t="s">
        <v>1019</v>
      </c>
      <c r="V62" s="208" t="s">
        <v>1019</v>
      </c>
      <c r="X62" s="159"/>
      <c r="Y62" s="208" t="s">
        <v>1049</v>
      </c>
      <c r="Z62" s="208" t="s">
        <v>1045</v>
      </c>
      <c r="AA62" s="208" t="s">
        <v>1049</v>
      </c>
      <c r="AB62" s="208" t="s">
        <v>1047</v>
      </c>
      <c r="AO62" s="208" t="s">
        <v>1066</v>
      </c>
      <c r="AP62" s="208" t="s">
        <v>1066</v>
      </c>
      <c r="AQ62" s="208" t="s">
        <v>1066</v>
      </c>
      <c r="AR62" s="208" t="s">
        <v>1066</v>
      </c>
      <c r="AS62" s="208" t="s">
        <v>1066</v>
      </c>
      <c r="AT62" s="208" t="s">
        <v>1066</v>
      </c>
      <c r="AU62" s="208" t="s">
        <v>1066</v>
      </c>
      <c r="AV62" s="208" t="s">
        <v>1064</v>
      </c>
      <c r="AW62" s="208" t="s">
        <v>1064</v>
      </c>
      <c r="AX62" s="208" t="s">
        <v>1066</v>
      </c>
      <c r="AY62" s="208" t="s">
        <v>1066</v>
      </c>
      <c r="AZ62" s="208" t="s">
        <v>1066</v>
      </c>
      <c r="BA62" s="208" t="s">
        <v>1066</v>
      </c>
      <c r="BB62" s="208" t="s">
        <v>1066</v>
      </c>
      <c r="BC62" s="208" t="s">
        <v>1066</v>
      </c>
      <c r="BD62" s="208" t="s">
        <v>1066</v>
      </c>
      <c r="BE62" s="208" t="s">
        <v>1066</v>
      </c>
      <c r="BF62" s="208" t="s">
        <v>1066</v>
      </c>
      <c r="BG62" s="208" t="s">
        <v>1066</v>
      </c>
      <c r="BH62" s="208" t="s">
        <v>1066</v>
      </c>
      <c r="BI62" s="208" t="s">
        <v>1066</v>
      </c>
      <c r="BJ62" s="208" t="s">
        <v>1066</v>
      </c>
      <c r="BK62" s="208" t="s">
        <v>1066</v>
      </c>
      <c r="BL62" s="208" t="s">
        <v>1066</v>
      </c>
      <c r="BM62" s="208" t="s">
        <v>1066</v>
      </c>
      <c r="BN62" s="208" t="s">
        <v>1066</v>
      </c>
      <c r="BO62" s="208" t="s">
        <v>1066</v>
      </c>
      <c r="BP62" s="208" t="s">
        <v>1066</v>
      </c>
      <c r="BQ62" s="208" t="s">
        <v>1066</v>
      </c>
      <c r="BR62" s="208" t="s">
        <v>1066</v>
      </c>
      <c r="BS62" s="208" t="s">
        <v>1066</v>
      </c>
      <c r="BT62" s="208" t="s">
        <v>1066</v>
      </c>
      <c r="BU62" s="208" t="s">
        <v>1066</v>
      </c>
      <c r="BV62" s="208" t="s">
        <v>1066</v>
      </c>
      <c r="BW62" s="208" t="s">
        <v>1066</v>
      </c>
      <c r="BX62" s="208" t="s">
        <v>1066</v>
      </c>
    </row>
    <row r="63" spans="1:76" x14ac:dyDescent="0.3">
      <c r="A63" s="208" t="s">
        <v>436</v>
      </c>
      <c r="B63" s="208" t="s">
        <v>437</v>
      </c>
      <c r="N63" s="208" t="s">
        <v>1019</v>
      </c>
      <c r="O63" s="208" t="s">
        <v>1019</v>
      </c>
      <c r="P63" s="208" t="s">
        <v>1019</v>
      </c>
      <c r="Q63" s="208" t="s">
        <v>1019</v>
      </c>
      <c r="V63" s="208" t="s">
        <v>1019</v>
      </c>
      <c r="X63" s="159"/>
      <c r="Y63" s="208" t="s">
        <v>1045</v>
      </c>
      <c r="Z63" s="208" t="s">
        <v>1045</v>
      </c>
      <c r="AA63" s="208" t="s">
        <v>1047</v>
      </c>
      <c r="AB63" s="208" t="s">
        <v>1047</v>
      </c>
      <c r="AO63" s="208" t="s">
        <v>1066</v>
      </c>
      <c r="AP63" s="208" t="s">
        <v>1064</v>
      </c>
      <c r="AQ63" s="208" t="s">
        <v>1064</v>
      </c>
      <c r="AR63" s="208" t="s">
        <v>1064</v>
      </c>
      <c r="AS63" s="208" t="s">
        <v>1064</v>
      </c>
      <c r="AT63" s="208" t="s">
        <v>1064</v>
      </c>
      <c r="AU63" s="208" t="s">
        <v>1064</v>
      </c>
      <c r="AV63" s="208" t="s">
        <v>1066</v>
      </c>
      <c r="AW63" s="208" t="s">
        <v>1066</v>
      </c>
      <c r="AX63" s="208" t="s">
        <v>1066</v>
      </c>
      <c r="AY63" s="208" t="s">
        <v>1064</v>
      </c>
      <c r="AZ63" s="208" t="s">
        <v>1066</v>
      </c>
      <c r="BA63" s="208" t="s">
        <v>1066</v>
      </c>
      <c r="BB63" s="208" t="s">
        <v>1064</v>
      </c>
      <c r="BC63" s="208" t="s">
        <v>1064</v>
      </c>
      <c r="BD63" s="208" t="s">
        <v>1066</v>
      </c>
      <c r="BE63" s="208" t="s">
        <v>1066</v>
      </c>
      <c r="BF63" s="208" t="s">
        <v>1066</v>
      </c>
      <c r="BG63" s="208" t="s">
        <v>1066</v>
      </c>
      <c r="BH63" s="208" t="s">
        <v>1064</v>
      </c>
      <c r="BI63" s="208" t="s">
        <v>1066</v>
      </c>
      <c r="BJ63" s="208" t="s">
        <v>1066</v>
      </c>
      <c r="BK63" s="208" t="s">
        <v>1064</v>
      </c>
      <c r="BL63" s="208" t="s">
        <v>1064</v>
      </c>
      <c r="BM63" s="208" t="s">
        <v>1066</v>
      </c>
      <c r="BN63" s="208" t="s">
        <v>1066</v>
      </c>
      <c r="BO63" s="208" t="s">
        <v>1066</v>
      </c>
      <c r="BP63" s="208" t="s">
        <v>1068</v>
      </c>
      <c r="BQ63" s="208" t="s">
        <v>1066</v>
      </c>
      <c r="BR63" s="208" t="s">
        <v>1068</v>
      </c>
      <c r="BS63" s="208" t="s">
        <v>1068</v>
      </c>
      <c r="BT63" s="208" t="s">
        <v>1066</v>
      </c>
      <c r="BU63" s="208" t="s">
        <v>1066</v>
      </c>
      <c r="BV63" s="208" t="s">
        <v>1068</v>
      </c>
      <c r="BW63" s="208" t="s">
        <v>1068</v>
      </c>
      <c r="BX63" s="208" t="s">
        <v>1068</v>
      </c>
    </row>
    <row r="64" spans="1:76" x14ac:dyDescent="0.3">
      <c r="A64" s="208" t="s">
        <v>438</v>
      </c>
      <c r="B64" s="208" t="s">
        <v>439</v>
      </c>
      <c r="N64" s="208" t="s">
        <v>1019</v>
      </c>
      <c r="O64" s="208" t="s">
        <v>1019</v>
      </c>
      <c r="P64" s="208" t="s">
        <v>1019</v>
      </c>
      <c r="Q64" s="208" t="s">
        <v>1019</v>
      </c>
      <c r="V64" s="208" t="s">
        <v>1019</v>
      </c>
      <c r="X64" s="159"/>
      <c r="Y64" s="208" t="s">
        <v>1045</v>
      </c>
      <c r="Z64" s="208" t="s">
        <v>1045</v>
      </c>
      <c r="AA64" s="208" t="s">
        <v>1045</v>
      </c>
      <c r="AB64" s="208" t="s">
        <v>1047</v>
      </c>
      <c r="AO64" s="208" t="s">
        <v>1066</v>
      </c>
      <c r="AP64" s="208" t="s">
        <v>1064</v>
      </c>
      <c r="AQ64" s="208" t="s">
        <v>1066</v>
      </c>
      <c r="AR64" s="208" t="s">
        <v>1066</v>
      </c>
      <c r="AS64" s="208" t="s">
        <v>1066</v>
      </c>
      <c r="AT64" s="208" t="s">
        <v>1066</v>
      </c>
      <c r="AU64" s="208" t="s">
        <v>1066</v>
      </c>
      <c r="AV64" s="208" t="s">
        <v>1066</v>
      </c>
      <c r="AW64" s="208" t="s">
        <v>1066</v>
      </c>
      <c r="AX64" s="208" t="s">
        <v>1068</v>
      </c>
      <c r="AY64" s="208" t="s">
        <v>1066</v>
      </c>
      <c r="AZ64" s="208" t="s">
        <v>1068</v>
      </c>
      <c r="BA64" s="208" t="s">
        <v>1066</v>
      </c>
      <c r="BB64" s="208" t="s">
        <v>1066</v>
      </c>
      <c r="BC64" s="208" t="s">
        <v>1068</v>
      </c>
      <c r="BD64" s="208" t="s">
        <v>1066</v>
      </c>
      <c r="BE64" s="208" t="s">
        <v>1068</v>
      </c>
      <c r="BF64" s="208" t="s">
        <v>1068</v>
      </c>
      <c r="BG64" s="208" t="s">
        <v>1068</v>
      </c>
      <c r="BH64" s="208" t="s">
        <v>1066</v>
      </c>
      <c r="BI64" s="208" t="s">
        <v>1068</v>
      </c>
      <c r="BJ64" s="208" t="s">
        <v>1068</v>
      </c>
      <c r="BK64" s="208" t="s">
        <v>1068</v>
      </c>
      <c r="BL64" s="208" t="s">
        <v>1068</v>
      </c>
      <c r="BM64" s="208" t="s">
        <v>1068</v>
      </c>
      <c r="BN64" s="208" t="s">
        <v>1068</v>
      </c>
      <c r="BO64" s="208" t="s">
        <v>1068</v>
      </c>
      <c r="BP64" s="208" t="s">
        <v>1068</v>
      </c>
      <c r="BQ64" s="208" t="s">
        <v>1068</v>
      </c>
      <c r="BR64" s="208" t="s">
        <v>1068</v>
      </c>
      <c r="BS64" s="208" t="s">
        <v>1068</v>
      </c>
      <c r="BT64" s="208" t="s">
        <v>1068</v>
      </c>
      <c r="BU64" s="208" t="s">
        <v>1068</v>
      </c>
      <c r="BV64" s="208" t="s">
        <v>1068</v>
      </c>
      <c r="BW64" s="208" t="s">
        <v>1070</v>
      </c>
      <c r="BX64" s="208" t="s">
        <v>1068</v>
      </c>
    </row>
    <row r="65" spans="1:76" x14ac:dyDescent="0.3">
      <c r="A65" s="208" t="s">
        <v>441</v>
      </c>
      <c r="B65" s="208" t="s">
        <v>442</v>
      </c>
      <c r="N65" s="208" t="s">
        <v>1019</v>
      </c>
      <c r="O65" s="208" t="s">
        <v>1019</v>
      </c>
      <c r="P65" s="208" t="s">
        <v>1019</v>
      </c>
      <c r="Q65" s="208" t="s">
        <v>1019</v>
      </c>
      <c r="V65" s="208" t="s">
        <v>1019</v>
      </c>
      <c r="X65" s="159"/>
      <c r="Y65" s="208" t="s">
        <v>1045</v>
      </c>
      <c r="Z65" s="208" t="s">
        <v>1047</v>
      </c>
      <c r="AA65" s="208" t="s">
        <v>1045</v>
      </c>
      <c r="AB65" s="208" t="s">
        <v>1047</v>
      </c>
      <c r="AO65" s="208" t="s">
        <v>1066</v>
      </c>
      <c r="AP65" s="208" t="s">
        <v>1066</v>
      </c>
      <c r="AQ65" s="208" t="s">
        <v>1066</v>
      </c>
      <c r="AR65" s="208" t="s">
        <v>1066</v>
      </c>
      <c r="AS65" s="208" t="s">
        <v>1064</v>
      </c>
      <c r="AT65" s="208" t="s">
        <v>1064</v>
      </c>
      <c r="AU65" s="208" t="s">
        <v>1064</v>
      </c>
      <c r="AV65" s="208" t="s">
        <v>1066</v>
      </c>
      <c r="AW65" s="208" t="s">
        <v>1066</v>
      </c>
      <c r="AX65" s="208" t="s">
        <v>1066</v>
      </c>
      <c r="AY65" s="208" t="s">
        <v>1066</v>
      </c>
      <c r="AZ65" s="208" t="s">
        <v>1066</v>
      </c>
      <c r="BA65" s="208" t="s">
        <v>1066</v>
      </c>
      <c r="BB65" s="208" t="s">
        <v>1064</v>
      </c>
      <c r="BC65" s="208" t="s">
        <v>1064</v>
      </c>
      <c r="BD65" s="208" t="s">
        <v>1064</v>
      </c>
      <c r="BE65" s="208" t="s">
        <v>1066</v>
      </c>
      <c r="BF65" s="208" t="s">
        <v>1068</v>
      </c>
      <c r="BG65" s="208" t="s">
        <v>1066</v>
      </c>
      <c r="BH65" s="208" t="s">
        <v>1066</v>
      </c>
      <c r="BI65" s="208" t="s">
        <v>1066</v>
      </c>
      <c r="BJ65" s="208" t="s">
        <v>1068</v>
      </c>
      <c r="BK65" s="208" t="s">
        <v>1064</v>
      </c>
      <c r="BL65" s="208" t="s">
        <v>1064</v>
      </c>
      <c r="BM65" s="208" t="s">
        <v>1064</v>
      </c>
      <c r="BN65" s="208" t="s">
        <v>1066</v>
      </c>
      <c r="BO65" s="208" t="s">
        <v>1068</v>
      </c>
      <c r="BP65" s="208" t="s">
        <v>1066</v>
      </c>
      <c r="BQ65" s="208" t="s">
        <v>1068</v>
      </c>
      <c r="BR65" s="208" t="s">
        <v>1068</v>
      </c>
      <c r="BS65" s="208" t="s">
        <v>1070</v>
      </c>
      <c r="BT65" s="208" t="s">
        <v>1066</v>
      </c>
      <c r="BU65" s="208" t="s">
        <v>1066</v>
      </c>
      <c r="BV65" s="208" t="s">
        <v>1066</v>
      </c>
      <c r="BW65" s="208" t="s">
        <v>1066</v>
      </c>
      <c r="BX65" s="208" t="s">
        <v>1068</v>
      </c>
    </row>
    <row r="66" spans="1:76" x14ac:dyDescent="0.3">
      <c r="A66" s="208" t="s">
        <v>445</v>
      </c>
      <c r="B66" s="208" t="s">
        <v>446</v>
      </c>
      <c r="N66" s="208" t="s">
        <v>1019</v>
      </c>
      <c r="O66" s="208" t="s">
        <v>1019</v>
      </c>
      <c r="P66" s="208" t="s">
        <v>1019</v>
      </c>
      <c r="Q66" s="208" t="s">
        <v>1019</v>
      </c>
      <c r="V66" s="208" t="s">
        <v>1019</v>
      </c>
      <c r="X66" s="159"/>
      <c r="Y66" s="208" t="s">
        <v>1047</v>
      </c>
      <c r="Z66" s="208" t="s">
        <v>1045</v>
      </c>
      <c r="AA66" s="208" t="s">
        <v>1045</v>
      </c>
      <c r="AB66" s="208" t="s">
        <v>1045</v>
      </c>
      <c r="AO66" s="208" t="s">
        <v>1068</v>
      </c>
      <c r="AP66" s="208" t="s">
        <v>1066</v>
      </c>
      <c r="AQ66" s="208" t="s">
        <v>1066</v>
      </c>
      <c r="AR66" s="208" t="s">
        <v>1066</v>
      </c>
      <c r="AS66" s="208" t="s">
        <v>1066</v>
      </c>
      <c r="AT66" s="208" t="s">
        <v>1066</v>
      </c>
      <c r="AU66" s="208" t="s">
        <v>1066</v>
      </c>
      <c r="AV66" s="208" t="s">
        <v>1066</v>
      </c>
      <c r="AW66" s="208" t="s">
        <v>1066</v>
      </c>
      <c r="AX66" s="208" t="s">
        <v>1068</v>
      </c>
      <c r="AY66" s="208" t="s">
        <v>1066</v>
      </c>
      <c r="AZ66" s="208" t="s">
        <v>1066</v>
      </c>
      <c r="BA66" s="208" t="s">
        <v>1066</v>
      </c>
      <c r="BB66" s="208" t="s">
        <v>1068</v>
      </c>
      <c r="BC66" s="208" t="s">
        <v>1066</v>
      </c>
      <c r="BD66" s="208" t="s">
        <v>1066</v>
      </c>
      <c r="BE66" s="208" t="s">
        <v>1066</v>
      </c>
      <c r="BF66" s="208" t="s">
        <v>1066</v>
      </c>
      <c r="BG66" s="208" t="s">
        <v>1068</v>
      </c>
      <c r="BH66" s="208" t="s">
        <v>1066</v>
      </c>
      <c r="BI66" s="208" t="s">
        <v>1066</v>
      </c>
      <c r="BJ66" s="208" t="s">
        <v>1066</v>
      </c>
      <c r="BK66" s="208" t="s">
        <v>1068</v>
      </c>
      <c r="BL66" s="208" t="s">
        <v>1066</v>
      </c>
      <c r="BM66" s="208" t="s">
        <v>1066</v>
      </c>
      <c r="BN66" s="208" t="s">
        <v>1066</v>
      </c>
      <c r="BO66" s="208" t="s">
        <v>1066</v>
      </c>
      <c r="BP66" s="208" t="s">
        <v>1068</v>
      </c>
      <c r="BQ66" s="208" t="s">
        <v>1066</v>
      </c>
      <c r="BR66" s="208" t="s">
        <v>1066</v>
      </c>
      <c r="BS66" s="208" t="s">
        <v>1066</v>
      </c>
      <c r="BT66" s="208" t="s">
        <v>1068</v>
      </c>
      <c r="BU66" s="208" t="s">
        <v>1066</v>
      </c>
      <c r="BV66" s="208" t="s">
        <v>1066</v>
      </c>
      <c r="BW66" s="208" t="s">
        <v>1066</v>
      </c>
      <c r="BX66" s="208" t="s">
        <v>1066</v>
      </c>
    </row>
    <row r="67" spans="1:76" x14ac:dyDescent="0.3">
      <c r="A67" s="208" t="s">
        <v>449</v>
      </c>
      <c r="B67" s="208" t="s">
        <v>450</v>
      </c>
      <c r="N67" s="208" t="s">
        <v>1019</v>
      </c>
      <c r="O67" s="208" t="s">
        <v>1019</v>
      </c>
      <c r="P67" s="208" t="s">
        <v>1019</v>
      </c>
      <c r="Q67" s="208" t="s">
        <v>1019</v>
      </c>
      <c r="V67" s="208" t="s">
        <v>1019</v>
      </c>
      <c r="X67" s="159"/>
      <c r="Y67" s="208" t="s">
        <v>1047</v>
      </c>
      <c r="Z67" s="208" t="s">
        <v>1045</v>
      </c>
      <c r="AA67" s="208" t="s">
        <v>1047</v>
      </c>
      <c r="AB67" s="208" t="s">
        <v>1045</v>
      </c>
      <c r="AO67" s="208" t="s">
        <v>1064</v>
      </c>
      <c r="AP67" s="208" t="s">
        <v>1064</v>
      </c>
      <c r="AQ67" s="208" t="s">
        <v>1064</v>
      </c>
      <c r="AR67" s="208" t="s">
        <v>1064</v>
      </c>
      <c r="AS67" s="208" t="s">
        <v>1064</v>
      </c>
      <c r="AT67" s="208" t="s">
        <v>1064</v>
      </c>
      <c r="AU67" s="208" t="s">
        <v>1064</v>
      </c>
      <c r="AV67" s="208" t="s">
        <v>1064</v>
      </c>
      <c r="AW67" s="208" t="s">
        <v>1066</v>
      </c>
      <c r="AX67" s="208" t="s">
        <v>1064</v>
      </c>
      <c r="AY67" s="208" t="s">
        <v>1064</v>
      </c>
      <c r="AZ67" s="208" t="s">
        <v>1064</v>
      </c>
      <c r="BA67" s="208" t="s">
        <v>1064</v>
      </c>
      <c r="BB67" s="208" t="s">
        <v>1066</v>
      </c>
      <c r="BC67" s="208" t="s">
        <v>1064</v>
      </c>
      <c r="BD67" s="208" t="s">
        <v>1064</v>
      </c>
      <c r="BE67" s="208" t="s">
        <v>1064</v>
      </c>
      <c r="BF67" s="208" t="s">
        <v>1066</v>
      </c>
      <c r="BG67" s="208" t="s">
        <v>1066</v>
      </c>
      <c r="BH67" s="208" t="s">
        <v>1066</v>
      </c>
      <c r="BI67" s="208" t="s">
        <v>1066</v>
      </c>
      <c r="BJ67" s="208" t="s">
        <v>1066</v>
      </c>
      <c r="BK67" s="208" t="s">
        <v>1066</v>
      </c>
      <c r="BL67" s="208" t="s">
        <v>1066</v>
      </c>
      <c r="BM67" s="208" t="s">
        <v>1066</v>
      </c>
      <c r="BN67" s="208" t="s">
        <v>1066</v>
      </c>
      <c r="BO67" s="208" t="s">
        <v>1068</v>
      </c>
      <c r="BP67" s="208" t="s">
        <v>1066</v>
      </c>
      <c r="BQ67" s="208" t="s">
        <v>1066</v>
      </c>
      <c r="BR67" s="208" t="s">
        <v>1066</v>
      </c>
      <c r="BS67" s="208" t="s">
        <v>1066</v>
      </c>
      <c r="BT67" s="208" t="s">
        <v>1068</v>
      </c>
      <c r="BU67" s="208" t="s">
        <v>1066</v>
      </c>
      <c r="BV67" s="208" t="s">
        <v>1066</v>
      </c>
      <c r="BW67" s="208" t="s">
        <v>1066</v>
      </c>
      <c r="BX67" s="208" t="s">
        <v>1068</v>
      </c>
    </row>
    <row r="68" spans="1:76" x14ac:dyDescent="0.3">
      <c r="A68" s="208" t="s">
        <v>451</v>
      </c>
      <c r="B68" s="208" t="s">
        <v>452</v>
      </c>
      <c r="N68" s="208" t="s">
        <v>1019</v>
      </c>
      <c r="O68" s="208" t="s">
        <v>1019</v>
      </c>
      <c r="P68" s="208" t="s">
        <v>1019</v>
      </c>
      <c r="Q68" s="208" t="s">
        <v>1019</v>
      </c>
      <c r="V68" s="208" t="s">
        <v>1019</v>
      </c>
      <c r="X68" s="159"/>
      <c r="Y68" s="208" t="s">
        <v>1045</v>
      </c>
      <c r="Z68" s="208" t="s">
        <v>1045</v>
      </c>
      <c r="AA68" s="208" t="s">
        <v>1045</v>
      </c>
      <c r="AB68" s="208" t="s">
        <v>1047</v>
      </c>
      <c r="AO68" s="208" t="s">
        <v>1064</v>
      </c>
      <c r="AP68" s="208" t="s">
        <v>1064</v>
      </c>
      <c r="AQ68" s="208" t="s">
        <v>1068</v>
      </c>
      <c r="AR68" s="208" t="s">
        <v>1066</v>
      </c>
      <c r="AS68" s="208" t="s">
        <v>1064</v>
      </c>
      <c r="AT68" s="208" t="s">
        <v>1064</v>
      </c>
      <c r="AU68" s="208" t="s">
        <v>1064</v>
      </c>
      <c r="AV68" s="208" t="s">
        <v>1066</v>
      </c>
      <c r="AW68" s="208" t="s">
        <v>1068</v>
      </c>
      <c r="AX68" s="208" t="s">
        <v>1066</v>
      </c>
      <c r="AY68" s="208" t="s">
        <v>1066</v>
      </c>
      <c r="AZ68" s="208" t="s">
        <v>1068</v>
      </c>
      <c r="BA68" s="208" t="s">
        <v>1066</v>
      </c>
      <c r="BB68" s="208" t="s">
        <v>1064</v>
      </c>
      <c r="BC68" s="208" t="s">
        <v>1066</v>
      </c>
      <c r="BD68" s="208" t="s">
        <v>1066</v>
      </c>
      <c r="BE68" s="208" t="s">
        <v>1066</v>
      </c>
      <c r="BF68" s="208" t="s">
        <v>1068</v>
      </c>
      <c r="BG68" s="208" t="s">
        <v>1066</v>
      </c>
      <c r="BH68" s="208" t="s">
        <v>1066</v>
      </c>
      <c r="BI68" s="208" t="s">
        <v>1068</v>
      </c>
      <c r="BJ68" s="208" t="s">
        <v>1066</v>
      </c>
      <c r="BK68" s="208" t="s">
        <v>1064</v>
      </c>
      <c r="BL68" s="208" t="s">
        <v>1066</v>
      </c>
      <c r="BM68" s="208" t="s">
        <v>1066</v>
      </c>
      <c r="BN68" s="208" t="s">
        <v>1066</v>
      </c>
      <c r="BO68" s="208" t="s">
        <v>1068</v>
      </c>
      <c r="BP68" s="208" t="s">
        <v>1066</v>
      </c>
      <c r="BQ68" s="208" t="s">
        <v>1066</v>
      </c>
      <c r="BR68" s="208" t="s">
        <v>1068</v>
      </c>
      <c r="BS68" s="208" t="s">
        <v>1066</v>
      </c>
      <c r="BT68" s="208" t="s">
        <v>1066</v>
      </c>
      <c r="BU68" s="208" t="s">
        <v>1066</v>
      </c>
      <c r="BV68" s="208" t="s">
        <v>1066</v>
      </c>
      <c r="BW68" s="208" t="s">
        <v>1066</v>
      </c>
      <c r="BX68" s="208" t="s">
        <v>1068</v>
      </c>
    </row>
    <row r="69" spans="1:76" x14ac:dyDescent="0.3">
      <c r="A69" s="208" t="s">
        <v>453</v>
      </c>
      <c r="B69" s="208" t="s">
        <v>454</v>
      </c>
      <c r="N69" s="208" t="s">
        <v>1019</v>
      </c>
      <c r="O69" s="208" t="s">
        <v>1019</v>
      </c>
      <c r="P69" s="208" t="s">
        <v>1019</v>
      </c>
      <c r="Q69" s="208" t="s">
        <v>1019</v>
      </c>
      <c r="V69" s="208" t="s">
        <v>1019</v>
      </c>
      <c r="X69" s="159"/>
      <c r="Y69" s="208" t="s">
        <v>1047</v>
      </c>
      <c r="Z69" s="208" t="s">
        <v>1045</v>
      </c>
      <c r="AA69" s="208" t="s">
        <v>1045</v>
      </c>
      <c r="AB69" s="208" t="s">
        <v>1045</v>
      </c>
      <c r="AO69" s="208" t="s">
        <v>1066</v>
      </c>
      <c r="AP69" s="208" t="s">
        <v>1066</v>
      </c>
      <c r="AQ69" s="208" t="s">
        <v>1066</v>
      </c>
      <c r="AR69" s="208" t="s">
        <v>1066</v>
      </c>
      <c r="AS69" s="208" t="s">
        <v>1068</v>
      </c>
      <c r="AT69" s="208" t="s">
        <v>1066</v>
      </c>
      <c r="AU69" s="208" t="s">
        <v>1066</v>
      </c>
      <c r="AV69" s="208" t="s">
        <v>1066</v>
      </c>
      <c r="AW69" s="208" t="s">
        <v>1066</v>
      </c>
      <c r="AX69" s="208" t="s">
        <v>1066</v>
      </c>
      <c r="AY69" s="208" t="s">
        <v>1066</v>
      </c>
      <c r="AZ69" s="208" t="s">
        <v>1066</v>
      </c>
      <c r="BA69" s="208" t="s">
        <v>1066</v>
      </c>
      <c r="BB69" s="208" t="s">
        <v>1068</v>
      </c>
      <c r="BC69" s="208" t="s">
        <v>1066</v>
      </c>
      <c r="BD69" s="208" t="s">
        <v>1068</v>
      </c>
      <c r="BE69" s="208" t="s">
        <v>1066</v>
      </c>
      <c r="BF69" s="208" t="s">
        <v>1066</v>
      </c>
      <c r="BG69" s="208" t="s">
        <v>1066</v>
      </c>
      <c r="BH69" s="208" t="s">
        <v>1066</v>
      </c>
      <c r="BI69" s="208" t="s">
        <v>1066</v>
      </c>
      <c r="BJ69" s="208" t="s">
        <v>1066</v>
      </c>
      <c r="BK69" s="208" t="s">
        <v>1068</v>
      </c>
      <c r="BL69" s="208" t="s">
        <v>1066</v>
      </c>
      <c r="BM69" s="208" t="s">
        <v>1068</v>
      </c>
      <c r="BN69" s="208" t="s">
        <v>1066</v>
      </c>
      <c r="BO69" s="208" t="s">
        <v>1066</v>
      </c>
      <c r="BP69" s="208" t="s">
        <v>1066</v>
      </c>
      <c r="BQ69" s="208" t="s">
        <v>1066</v>
      </c>
      <c r="BR69" s="208" t="s">
        <v>1066</v>
      </c>
      <c r="BS69" s="208" t="s">
        <v>1066</v>
      </c>
      <c r="BT69" s="208" t="s">
        <v>1068</v>
      </c>
      <c r="BU69" s="208" t="s">
        <v>1066</v>
      </c>
      <c r="BV69" s="208" t="s">
        <v>1068</v>
      </c>
      <c r="BW69" s="208" t="s">
        <v>1066</v>
      </c>
      <c r="BX69" s="208" t="s">
        <v>1066</v>
      </c>
    </row>
    <row r="70" spans="1:76" x14ac:dyDescent="0.3">
      <c r="A70" s="208" t="s">
        <v>457</v>
      </c>
      <c r="B70" s="208" t="s">
        <v>458</v>
      </c>
      <c r="N70" s="208" t="s">
        <v>1019</v>
      </c>
      <c r="O70" s="208" t="s">
        <v>1019</v>
      </c>
      <c r="P70" s="208" t="s">
        <v>1019</v>
      </c>
      <c r="Q70" s="208" t="s">
        <v>1019</v>
      </c>
      <c r="V70" s="208" t="s">
        <v>1019</v>
      </c>
      <c r="X70" s="159"/>
      <c r="Y70" s="208" t="s">
        <v>1049</v>
      </c>
      <c r="Z70" s="208" t="s">
        <v>1045</v>
      </c>
      <c r="AA70" s="208" t="s">
        <v>1049</v>
      </c>
      <c r="AB70" s="208" t="s">
        <v>1047</v>
      </c>
      <c r="AO70" s="208" t="s">
        <v>1066</v>
      </c>
      <c r="AP70" s="208" t="s">
        <v>1066</v>
      </c>
      <c r="AQ70" s="208" t="s">
        <v>1066</v>
      </c>
      <c r="AR70" s="208" t="s">
        <v>1066</v>
      </c>
      <c r="AS70" s="208" t="s">
        <v>1068</v>
      </c>
      <c r="AT70" s="208" t="s">
        <v>1068</v>
      </c>
      <c r="AU70" s="208" t="s">
        <v>1064</v>
      </c>
      <c r="AV70" s="208" t="s">
        <v>1064</v>
      </c>
      <c r="AW70" s="208" t="s">
        <v>1064</v>
      </c>
      <c r="AX70" s="208" t="s">
        <v>1066</v>
      </c>
      <c r="AY70" s="208" t="s">
        <v>1066</v>
      </c>
      <c r="AZ70" s="208" t="s">
        <v>1066</v>
      </c>
      <c r="BA70" s="208" t="s">
        <v>1066</v>
      </c>
      <c r="BB70" s="208" t="s">
        <v>1068</v>
      </c>
      <c r="BC70" s="208" t="s">
        <v>1066</v>
      </c>
      <c r="BD70" s="208" t="s">
        <v>1064</v>
      </c>
      <c r="BE70" s="208" t="s">
        <v>1064</v>
      </c>
      <c r="BF70" s="208" t="s">
        <v>1064</v>
      </c>
      <c r="BG70" s="208" t="s">
        <v>1066</v>
      </c>
      <c r="BH70" s="208" t="s">
        <v>1068</v>
      </c>
      <c r="BI70" s="208" t="s">
        <v>1066</v>
      </c>
      <c r="BJ70" s="208" t="s">
        <v>1066</v>
      </c>
      <c r="BK70" s="208" t="s">
        <v>1068</v>
      </c>
      <c r="BL70" s="208" t="s">
        <v>1066</v>
      </c>
      <c r="BM70" s="208" t="s">
        <v>1066</v>
      </c>
      <c r="BN70" s="208" t="s">
        <v>1066</v>
      </c>
      <c r="BO70" s="208" t="s">
        <v>1066</v>
      </c>
      <c r="BP70" s="208" t="s">
        <v>1066</v>
      </c>
      <c r="BQ70" s="208" t="s">
        <v>1070</v>
      </c>
      <c r="BR70" s="208" t="s">
        <v>1068</v>
      </c>
      <c r="BS70" s="208" t="s">
        <v>1068</v>
      </c>
      <c r="BT70" s="208" t="s">
        <v>1068</v>
      </c>
      <c r="BU70" s="208" t="s">
        <v>1066</v>
      </c>
      <c r="BV70" s="208" t="s">
        <v>1066</v>
      </c>
      <c r="BW70" s="208" t="s">
        <v>1066</v>
      </c>
      <c r="BX70" s="208" t="s">
        <v>1066</v>
      </c>
    </row>
    <row r="71" spans="1:76" x14ac:dyDescent="0.3">
      <c r="A71" s="208" t="s">
        <v>459</v>
      </c>
      <c r="B71" s="208" t="s">
        <v>460</v>
      </c>
      <c r="N71" s="208" t="s">
        <v>1019</v>
      </c>
      <c r="O71" s="208" t="s">
        <v>1019</v>
      </c>
      <c r="P71" s="208" t="s">
        <v>1019</v>
      </c>
      <c r="Q71" s="208" t="s">
        <v>1019</v>
      </c>
      <c r="V71" s="208" t="s">
        <v>1019</v>
      </c>
      <c r="X71" s="159"/>
      <c r="Y71" s="208" t="s">
        <v>1049</v>
      </c>
      <c r="Z71" s="208" t="s">
        <v>1049</v>
      </c>
      <c r="AA71" s="208" t="s">
        <v>1049</v>
      </c>
      <c r="AB71" s="208" t="s">
        <v>1049</v>
      </c>
      <c r="AO71" s="208" t="s">
        <v>1064</v>
      </c>
      <c r="AP71" s="208" t="s">
        <v>1066</v>
      </c>
      <c r="AQ71" s="208" t="s">
        <v>1066</v>
      </c>
      <c r="AR71" s="208" t="s">
        <v>1066</v>
      </c>
      <c r="AS71" s="208" t="s">
        <v>1066</v>
      </c>
      <c r="AT71" s="208" t="s">
        <v>1064</v>
      </c>
      <c r="AU71" s="208" t="s">
        <v>1066</v>
      </c>
      <c r="AV71" s="208" t="s">
        <v>1066</v>
      </c>
      <c r="AW71" s="208" t="s">
        <v>1062</v>
      </c>
      <c r="AX71" s="208" t="s">
        <v>1064</v>
      </c>
      <c r="AY71" s="208" t="s">
        <v>1066</v>
      </c>
      <c r="AZ71" s="208" t="s">
        <v>1066</v>
      </c>
      <c r="BA71" s="208" t="s">
        <v>1066</v>
      </c>
      <c r="BB71" s="208" t="s">
        <v>1066</v>
      </c>
      <c r="BC71" s="208" t="s">
        <v>1066</v>
      </c>
      <c r="BD71" s="208" t="s">
        <v>1066</v>
      </c>
      <c r="BE71" s="208" t="s">
        <v>1066</v>
      </c>
      <c r="BF71" s="208" t="s">
        <v>1062</v>
      </c>
      <c r="BG71" s="208" t="s">
        <v>1066</v>
      </c>
      <c r="BH71" s="208" t="s">
        <v>1066</v>
      </c>
      <c r="BI71" s="208" t="s">
        <v>1066</v>
      </c>
      <c r="BJ71" s="208" t="s">
        <v>1066</v>
      </c>
      <c r="BK71" s="208" t="s">
        <v>1066</v>
      </c>
      <c r="BL71" s="208" t="s">
        <v>1066</v>
      </c>
      <c r="BM71" s="208" t="s">
        <v>1066</v>
      </c>
      <c r="BN71" s="208" t="s">
        <v>1066</v>
      </c>
      <c r="BO71" s="208" t="s">
        <v>1062</v>
      </c>
      <c r="BP71" s="208" t="s">
        <v>1066</v>
      </c>
      <c r="BQ71" s="208" t="s">
        <v>1066</v>
      </c>
      <c r="BR71" s="208" t="s">
        <v>1066</v>
      </c>
      <c r="BS71" s="208" t="s">
        <v>1066</v>
      </c>
      <c r="BT71" s="208" t="s">
        <v>1066</v>
      </c>
      <c r="BU71" s="208" t="s">
        <v>1066</v>
      </c>
      <c r="BV71" s="208" t="s">
        <v>1066</v>
      </c>
      <c r="BW71" s="208" t="s">
        <v>1066</v>
      </c>
      <c r="BX71" s="208" t="s">
        <v>1062</v>
      </c>
    </row>
    <row r="72" spans="1:76" x14ac:dyDescent="0.3">
      <c r="A72" s="208" t="s">
        <v>463</v>
      </c>
      <c r="B72" s="208" t="s">
        <v>464</v>
      </c>
      <c r="N72" s="208" t="s">
        <v>1019</v>
      </c>
      <c r="O72" s="208" t="s">
        <v>1019</v>
      </c>
      <c r="P72" s="208" t="s">
        <v>1019</v>
      </c>
      <c r="Q72" s="208" t="s">
        <v>1019</v>
      </c>
      <c r="V72" s="208" t="s">
        <v>1019</v>
      </c>
      <c r="X72" s="159"/>
      <c r="Y72" s="208" t="s">
        <v>1045</v>
      </c>
      <c r="Z72" s="208" t="s">
        <v>1045</v>
      </c>
      <c r="AA72" s="208" t="s">
        <v>1049</v>
      </c>
      <c r="AB72" s="208" t="s">
        <v>1049</v>
      </c>
      <c r="AO72" s="208" t="s">
        <v>1068</v>
      </c>
      <c r="AP72" s="208" t="s">
        <v>1064</v>
      </c>
      <c r="AQ72" s="208" t="s">
        <v>1064</v>
      </c>
      <c r="AR72" s="208" t="s">
        <v>1064</v>
      </c>
      <c r="AS72" s="208" t="s">
        <v>1066</v>
      </c>
      <c r="AT72" s="208" t="s">
        <v>1064</v>
      </c>
      <c r="AU72" s="208" t="s">
        <v>1066</v>
      </c>
      <c r="AV72" s="208" t="s">
        <v>1066</v>
      </c>
      <c r="AW72" s="208" t="s">
        <v>1068</v>
      </c>
      <c r="AX72" s="208" t="s">
        <v>1068</v>
      </c>
      <c r="AY72" s="208" t="s">
        <v>1066</v>
      </c>
      <c r="AZ72" s="208" t="s">
        <v>1064</v>
      </c>
      <c r="BA72" s="208" t="s">
        <v>1064</v>
      </c>
      <c r="BB72" s="208" t="s">
        <v>1066</v>
      </c>
      <c r="BC72" s="208" t="s">
        <v>1066</v>
      </c>
      <c r="BD72" s="208" t="s">
        <v>1066</v>
      </c>
      <c r="BE72" s="208" t="s">
        <v>1066</v>
      </c>
      <c r="BF72" s="208" t="s">
        <v>1068</v>
      </c>
      <c r="BG72" s="208" t="s">
        <v>1068</v>
      </c>
      <c r="BH72" s="208" t="s">
        <v>1066</v>
      </c>
      <c r="BI72" s="208" t="s">
        <v>1066</v>
      </c>
      <c r="BJ72" s="208" t="s">
        <v>1066</v>
      </c>
      <c r="BK72" s="208" t="s">
        <v>1066</v>
      </c>
      <c r="BL72" s="208" t="s">
        <v>1066</v>
      </c>
      <c r="BM72" s="208" t="s">
        <v>1068</v>
      </c>
      <c r="BN72" s="208" t="s">
        <v>1066</v>
      </c>
      <c r="BO72" s="208" t="s">
        <v>1070</v>
      </c>
      <c r="BP72" s="208" t="s">
        <v>1068</v>
      </c>
      <c r="BQ72" s="208" t="s">
        <v>1068</v>
      </c>
      <c r="BR72" s="208" t="s">
        <v>1066</v>
      </c>
      <c r="BS72" s="208" t="s">
        <v>1068</v>
      </c>
      <c r="BT72" s="208" t="s">
        <v>1068</v>
      </c>
      <c r="BU72" s="208" t="s">
        <v>1066</v>
      </c>
      <c r="BV72" s="208" t="s">
        <v>1068</v>
      </c>
      <c r="BW72" s="208" t="s">
        <v>1068</v>
      </c>
      <c r="BX72" s="208" t="s">
        <v>1070</v>
      </c>
    </row>
    <row r="73" spans="1:76" x14ac:dyDescent="0.3">
      <c r="A73" s="208" t="s">
        <v>465</v>
      </c>
      <c r="B73" s="208" t="s">
        <v>466</v>
      </c>
      <c r="N73" s="208" t="s">
        <v>1019</v>
      </c>
      <c r="O73" s="208" t="s">
        <v>1019</v>
      </c>
      <c r="P73" s="208" t="s">
        <v>1019</v>
      </c>
      <c r="Q73" s="208" t="s">
        <v>1019</v>
      </c>
      <c r="V73" s="208" t="s">
        <v>1019</v>
      </c>
      <c r="X73" s="159"/>
      <c r="Y73" s="208" t="s">
        <v>1049</v>
      </c>
      <c r="Z73" s="208" t="s">
        <v>1045</v>
      </c>
      <c r="AA73" s="208" t="s">
        <v>1047</v>
      </c>
      <c r="AB73" s="208" t="s">
        <v>1045</v>
      </c>
      <c r="AO73" s="208" t="s">
        <v>1064</v>
      </c>
      <c r="AP73" s="208" t="s">
        <v>1064</v>
      </c>
      <c r="AQ73" s="208" t="s">
        <v>1066</v>
      </c>
      <c r="AR73" s="208" t="s">
        <v>1064</v>
      </c>
      <c r="AS73" s="208" t="s">
        <v>1064</v>
      </c>
      <c r="AT73" s="208" t="s">
        <v>1064</v>
      </c>
      <c r="AU73" s="208" t="s">
        <v>1068</v>
      </c>
      <c r="AV73" s="208" t="s">
        <v>1064</v>
      </c>
      <c r="AW73" s="208" t="s">
        <v>1064</v>
      </c>
      <c r="AX73" s="208" t="s">
        <v>1066</v>
      </c>
      <c r="AY73" s="208" t="s">
        <v>1066</v>
      </c>
      <c r="AZ73" s="208" t="s">
        <v>1066</v>
      </c>
      <c r="BA73" s="208" t="s">
        <v>1064</v>
      </c>
      <c r="BB73" s="208" t="s">
        <v>1064</v>
      </c>
      <c r="BC73" s="208" t="s">
        <v>1064</v>
      </c>
      <c r="BD73" s="208" t="s">
        <v>1068</v>
      </c>
      <c r="BE73" s="208" t="s">
        <v>1064</v>
      </c>
      <c r="BF73" s="208" t="s">
        <v>1066</v>
      </c>
      <c r="BG73" s="208" t="s">
        <v>1066</v>
      </c>
      <c r="BH73" s="208" t="s">
        <v>1066</v>
      </c>
      <c r="BI73" s="208" t="s">
        <v>1066</v>
      </c>
      <c r="BJ73" s="208" t="s">
        <v>1066</v>
      </c>
      <c r="BK73" s="208" t="s">
        <v>1066</v>
      </c>
      <c r="BL73" s="208" t="s">
        <v>1066</v>
      </c>
      <c r="BM73" s="208" t="s">
        <v>1068</v>
      </c>
      <c r="BN73" s="208" t="s">
        <v>1064</v>
      </c>
      <c r="BO73" s="208" t="s">
        <v>1066</v>
      </c>
      <c r="BP73" s="208" t="s">
        <v>1068</v>
      </c>
      <c r="BQ73" s="208" t="s">
        <v>1068</v>
      </c>
      <c r="BR73" s="208" t="s">
        <v>1068</v>
      </c>
      <c r="BS73" s="208" t="s">
        <v>1066</v>
      </c>
      <c r="BT73" s="208" t="s">
        <v>1066</v>
      </c>
      <c r="BU73" s="208" t="s">
        <v>1066</v>
      </c>
      <c r="BV73" s="208" t="s">
        <v>1068</v>
      </c>
      <c r="BW73" s="208" t="s">
        <v>1064</v>
      </c>
      <c r="BX73" s="208" t="s">
        <v>1068</v>
      </c>
    </row>
    <row r="74" spans="1:76" x14ac:dyDescent="0.3">
      <c r="A74" s="208" t="s">
        <v>467</v>
      </c>
      <c r="B74" s="208" t="s">
        <v>468</v>
      </c>
      <c r="N74" s="208" t="s">
        <v>1019</v>
      </c>
      <c r="O74" s="208" t="s">
        <v>1019</v>
      </c>
      <c r="P74" s="208" t="s">
        <v>1019</v>
      </c>
      <c r="Q74" s="208" t="s">
        <v>1019</v>
      </c>
      <c r="V74" s="208" t="s">
        <v>1019</v>
      </c>
      <c r="X74" s="159"/>
      <c r="Y74" s="208" t="s">
        <v>1047</v>
      </c>
      <c r="Z74" s="208" t="s">
        <v>1045</v>
      </c>
      <c r="AA74" s="208" t="s">
        <v>1045</v>
      </c>
      <c r="AB74" s="208" t="s">
        <v>1045</v>
      </c>
      <c r="AO74" s="208" t="s">
        <v>1068</v>
      </c>
      <c r="AP74" s="208" t="s">
        <v>1068</v>
      </c>
      <c r="AQ74" s="208" t="s">
        <v>1068</v>
      </c>
      <c r="AR74" s="208" t="s">
        <v>1066</v>
      </c>
      <c r="AS74" s="208" t="s">
        <v>1064</v>
      </c>
      <c r="AT74" s="208" t="s">
        <v>1066</v>
      </c>
      <c r="AU74" s="208" t="s">
        <v>1066</v>
      </c>
      <c r="AV74" s="208" t="s">
        <v>1066</v>
      </c>
      <c r="AW74" s="208" t="s">
        <v>1062</v>
      </c>
      <c r="AX74" s="208" t="s">
        <v>1068</v>
      </c>
      <c r="AY74" s="208" t="s">
        <v>1068</v>
      </c>
      <c r="AZ74" s="208" t="s">
        <v>1068</v>
      </c>
      <c r="BA74" s="208" t="s">
        <v>1066</v>
      </c>
      <c r="BB74" s="208" t="s">
        <v>1064</v>
      </c>
      <c r="BC74" s="208" t="s">
        <v>1066</v>
      </c>
      <c r="BD74" s="208" t="s">
        <v>1066</v>
      </c>
      <c r="BE74" s="208" t="s">
        <v>1066</v>
      </c>
      <c r="BF74" s="208" t="s">
        <v>1064</v>
      </c>
      <c r="BG74" s="208" t="s">
        <v>1068</v>
      </c>
      <c r="BH74" s="208" t="s">
        <v>1068</v>
      </c>
      <c r="BI74" s="208" t="s">
        <v>1068</v>
      </c>
      <c r="BJ74" s="208" t="s">
        <v>1066</v>
      </c>
      <c r="BK74" s="208" t="s">
        <v>1064</v>
      </c>
      <c r="BL74" s="208" t="s">
        <v>1066</v>
      </c>
      <c r="BM74" s="208" t="s">
        <v>1066</v>
      </c>
      <c r="BN74" s="208" t="s">
        <v>1066</v>
      </c>
      <c r="BO74" s="208" t="s">
        <v>1064</v>
      </c>
      <c r="BP74" s="208" t="s">
        <v>1068</v>
      </c>
      <c r="BQ74" s="208" t="s">
        <v>1068</v>
      </c>
      <c r="BR74" s="208" t="s">
        <v>1068</v>
      </c>
      <c r="BS74" s="208" t="s">
        <v>1066</v>
      </c>
      <c r="BT74" s="208" t="s">
        <v>1064</v>
      </c>
      <c r="BU74" s="208" t="s">
        <v>1066</v>
      </c>
      <c r="BV74" s="208" t="s">
        <v>1066</v>
      </c>
      <c r="BW74" s="208" t="s">
        <v>1066</v>
      </c>
      <c r="BX74" s="208" t="s">
        <v>1064</v>
      </c>
    </row>
    <row r="75" spans="1:76" x14ac:dyDescent="0.3">
      <c r="A75" s="208" t="s">
        <v>471</v>
      </c>
      <c r="B75" s="208" t="s">
        <v>472</v>
      </c>
      <c r="N75" s="208" t="s">
        <v>1019</v>
      </c>
      <c r="O75" s="208" t="s">
        <v>1019</v>
      </c>
      <c r="P75" s="208" t="s">
        <v>1019</v>
      </c>
      <c r="Q75" s="208" t="s">
        <v>1019</v>
      </c>
      <c r="V75" s="208" t="s">
        <v>1019</v>
      </c>
      <c r="X75" s="159"/>
      <c r="Y75" s="208" t="s">
        <v>1045</v>
      </c>
      <c r="Z75" s="208" t="s">
        <v>1045</v>
      </c>
      <c r="AA75" s="208" t="s">
        <v>1045</v>
      </c>
      <c r="AB75" s="208" t="s">
        <v>1047</v>
      </c>
      <c r="AO75" s="208" t="s">
        <v>1066</v>
      </c>
      <c r="AP75" s="208" t="s">
        <v>1066</v>
      </c>
      <c r="AQ75" s="208" t="s">
        <v>1066</v>
      </c>
      <c r="AR75" s="208" t="s">
        <v>1066</v>
      </c>
      <c r="AS75" s="208" t="s">
        <v>1064</v>
      </c>
      <c r="AT75" s="208" t="s">
        <v>1064</v>
      </c>
      <c r="AU75" s="208" t="s">
        <v>1066</v>
      </c>
      <c r="AV75" s="208" t="s">
        <v>1066</v>
      </c>
      <c r="AW75" s="208" t="s">
        <v>1066</v>
      </c>
      <c r="AX75" s="208" t="s">
        <v>1068</v>
      </c>
      <c r="AY75" s="208" t="s">
        <v>1066</v>
      </c>
      <c r="AZ75" s="208" t="s">
        <v>1066</v>
      </c>
      <c r="BA75" s="208" t="s">
        <v>1066</v>
      </c>
      <c r="BB75" s="208" t="s">
        <v>1064</v>
      </c>
      <c r="BC75" s="208" t="s">
        <v>1064</v>
      </c>
      <c r="BD75" s="208" t="s">
        <v>1066</v>
      </c>
      <c r="BE75" s="208" t="s">
        <v>1066</v>
      </c>
      <c r="BF75" s="208" t="s">
        <v>1066</v>
      </c>
      <c r="BG75" s="208" t="s">
        <v>1068</v>
      </c>
      <c r="BH75" s="208" t="s">
        <v>1068</v>
      </c>
      <c r="BI75" s="208" t="s">
        <v>1068</v>
      </c>
      <c r="BJ75" s="208" t="s">
        <v>1066</v>
      </c>
      <c r="BK75" s="208" t="s">
        <v>1066</v>
      </c>
      <c r="BL75" s="208" t="s">
        <v>1066</v>
      </c>
      <c r="BM75" s="208" t="s">
        <v>1068</v>
      </c>
      <c r="BN75" s="208" t="s">
        <v>1068</v>
      </c>
      <c r="BO75" s="208" t="s">
        <v>1068</v>
      </c>
      <c r="BP75" s="208" t="s">
        <v>1068</v>
      </c>
      <c r="BQ75" s="208" t="s">
        <v>1068</v>
      </c>
      <c r="BR75" s="208" t="s">
        <v>1068</v>
      </c>
      <c r="BS75" s="208" t="s">
        <v>1068</v>
      </c>
      <c r="BT75" s="208" t="s">
        <v>1066</v>
      </c>
      <c r="BU75" s="208" t="s">
        <v>1068</v>
      </c>
      <c r="BV75" s="208" t="s">
        <v>1068</v>
      </c>
      <c r="BW75" s="208" t="s">
        <v>1068</v>
      </c>
      <c r="BX75" s="208" t="s">
        <v>1068</v>
      </c>
    </row>
    <row r="76" spans="1:76" x14ac:dyDescent="0.3">
      <c r="A76" s="208" t="s">
        <v>473</v>
      </c>
      <c r="B76" s="208" t="s">
        <v>474</v>
      </c>
      <c r="N76" s="208" t="s">
        <v>1019</v>
      </c>
      <c r="O76" s="208" t="s">
        <v>1019</v>
      </c>
      <c r="P76" s="208" t="s">
        <v>1019</v>
      </c>
      <c r="Q76" s="208" t="s">
        <v>1019</v>
      </c>
      <c r="V76" s="208" t="s">
        <v>1019</v>
      </c>
      <c r="X76" s="159"/>
      <c r="Y76" s="208" t="s">
        <v>1045</v>
      </c>
      <c r="Z76" s="208" t="s">
        <v>1045</v>
      </c>
      <c r="AA76" s="208" t="s">
        <v>1045</v>
      </c>
      <c r="AB76" s="208" t="s">
        <v>1047</v>
      </c>
      <c r="AO76" s="208" t="s">
        <v>1066</v>
      </c>
      <c r="AP76" s="208" t="s">
        <v>1066</v>
      </c>
      <c r="AQ76" s="208" t="s">
        <v>1066</v>
      </c>
      <c r="AR76" s="208" t="s">
        <v>1066</v>
      </c>
      <c r="AS76" s="208" t="s">
        <v>1068</v>
      </c>
      <c r="AT76" s="208" t="s">
        <v>1066</v>
      </c>
      <c r="AU76" s="208" t="s">
        <v>1068</v>
      </c>
      <c r="AV76" s="208" t="s">
        <v>1066</v>
      </c>
      <c r="AW76" s="208" t="s">
        <v>1066</v>
      </c>
      <c r="AX76" s="208" t="s">
        <v>1066</v>
      </c>
      <c r="AY76" s="208" t="s">
        <v>1066</v>
      </c>
      <c r="AZ76" s="208" t="s">
        <v>1066</v>
      </c>
      <c r="BA76" s="208" t="s">
        <v>1066</v>
      </c>
      <c r="BB76" s="208" t="s">
        <v>1068</v>
      </c>
      <c r="BC76" s="208" t="s">
        <v>1066</v>
      </c>
      <c r="BD76" s="208" t="s">
        <v>1068</v>
      </c>
      <c r="BE76" s="208" t="s">
        <v>1066</v>
      </c>
      <c r="BF76" s="208" t="s">
        <v>1066</v>
      </c>
      <c r="BG76" s="208" t="s">
        <v>1066</v>
      </c>
      <c r="BH76" s="208" t="s">
        <v>1066</v>
      </c>
      <c r="BI76" s="208" t="s">
        <v>1068</v>
      </c>
      <c r="BJ76" s="208" t="s">
        <v>1066</v>
      </c>
      <c r="BK76" s="208" t="s">
        <v>1068</v>
      </c>
      <c r="BL76" s="208" t="s">
        <v>1068</v>
      </c>
      <c r="BM76" s="208" t="s">
        <v>1068</v>
      </c>
      <c r="BN76" s="208" t="s">
        <v>1068</v>
      </c>
      <c r="BO76" s="208" t="s">
        <v>1066</v>
      </c>
      <c r="BP76" s="208" t="s">
        <v>1068</v>
      </c>
      <c r="BQ76" s="208" t="s">
        <v>1066</v>
      </c>
      <c r="BR76" s="208" t="s">
        <v>1068</v>
      </c>
      <c r="BS76" s="208" t="s">
        <v>1068</v>
      </c>
      <c r="BT76" s="208" t="s">
        <v>1068</v>
      </c>
      <c r="BU76" s="208" t="s">
        <v>1068</v>
      </c>
      <c r="BV76" s="208" t="s">
        <v>1068</v>
      </c>
      <c r="BW76" s="208" t="s">
        <v>1068</v>
      </c>
      <c r="BX76" s="208" t="s">
        <v>1066</v>
      </c>
    </row>
    <row r="77" spans="1:76" x14ac:dyDescent="0.3">
      <c r="A77" s="208" t="s">
        <v>477</v>
      </c>
      <c r="B77" s="208" t="s">
        <v>478</v>
      </c>
      <c r="N77" s="208" t="s">
        <v>1019</v>
      </c>
      <c r="O77" s="208" t="s">
        <v>1019</v>
      </c>
      <c r="P77" s="208" t="s">
        <v>1019</v>
      </c>
      <c r="Q77" s="208" t="s">
        <v>1019</v>
      </c>
      <c r="V77" s="208" t="s">
        <v>1019</v>
      </c>
      <c r="X77" s="159"/>
      <c r="Y77" s="208" t="s">
        <v>1045</v>
      </c>
      <c r="Z77" s="208" t="s">
        <v>1045</v>
      </c>
      <c r="AA77" s="208" t="s">
        <v>1045</v>
      </c>
      <c r="AB77" s="208" t="s">
        <v>1047</v>
      </c>
      <c r="AO77" s="208" t="s">
        <v>1066</v>
      </c>
      <c r="AP77" s="208" t="s">
        <v>1066</v>
      </c>
      <c r="AQ77" s="208" t="s">
        <v>1066</v>
      </c>
      <c r="AR77" s="208" t="s">
        <v>1066</v>
      </c>
      <c r="AS77" s="208" t="s">
        <v>1062</v>
      </c>
      <c r="AT77" s="208" t="s">
        <v>1066</v>
      </c>
      <c r="AU77" s="208" t="s">
        <v>1068</v>
      </c>
      <c r="AV77" s="208" t="s">
        <v>1066</v>
      </c>
      <c r="AW77" s="208" t="s">
        <v>1066</v>
      </c>
      <c r="AX77" s="208" t="s">
        <v>1066</v>
      </c>
      <c r="AY77" s="208" t="s">
        <v>1066</v>
      </c>
      <c r="AZ77" s="208" t="s">
        <v>1066</v>
      </c>
      <c r="BA77" s="208" t="s">
        <v>1066</v>
      </c>
      <c r="BB77" s="208" t="s">
        <v>1062</v>
      </c>
      <c r="BC77" s="208" t="s">
        <v>1066</v>
      </c>
      <c r="BD77" s="208" t="s">
        <v>1068</v>
      </c>
      <c r="BE77" s="208" t="s">
        <v>1066</v>
      </c>
      <c r="BF77" s="208" t="s">
        <v>1066</v>
      </c>
      <c r="BG77" s="208" t="s">
        <v>1066</v>
      </c>
      <c r="BH77" s="208" t="s">
        <v>1066</v>
      </c>
      <c r="BI77" s="208" t="s">
        <v>1068</v>
      </c>
      <c r="BJ77" s="208" t="s">
        <v>1066</v>
      </c>
      <c r="BK77" s="208" t="s">
        <v>1062</v>
      </c>
      <c r="BL77" s="208" t="s">
        <v>1068</v>
      </c>
      <c r="BM77" s="208" t="s">
        <v>1068</v>
      </c>
      <c r="BN77" s="208" t="s">
        <v>1066</v>
      </c>
      <c r="BO77" s="208" t="s">
        <v>1066</v>
      </c>
      <c r="BP77" s="208" t="s">
        <v>1068</v>
      </c>
      <c r="BQ77" s="208" t="s">
        <v>1068</v>
      </c>
      <c r="BR77" s="208" t="s">
        <v>1068</v>
      </c>
      <c r="BS77" s="208" t="s">
        <v>1066</v>
      </c>
      <c r="BT77" s="208" t="s">
        <v>1064</v>
      </c>
      <c r="BU77" s="208" t="s">
        <v>1068</v>
      </c>
      <c r="BV77" s="208" t="s">
        <v>1068</v>
      </c>
      <c r="BW77" s="208" t="s">
        <v>1066</v>
      </c>
      <c r="BX77" s="208" t="s">
        <v>1066</v>
      </c>
    </row>
    <row r="78" spans="1:76" x14ac:dyDescent="0.3">
      <c r="A78" s="208" t="s">
        <v>481</v>
      </c>
      <c r="B78" s="208" t="s">
        <v>482</v>
      </c>
      <c r="N78" s="208" t="s">
        <v>1019</v>
      </c>
      <c r="O78" s="208" t="s">
        <v>1019</v>
      </c>
      <c r="P78" s="208" t="s">
        <v>1019</v>
      </c>
      <c r="Q78" s="208" t="s">
        <v>1019</v>
      </c>
      <c r="V78" s="208" t="s">
        <v>1019</v>
      </c>
      <c r="X78" s="159"/>
      <c r="Y78" s="208" t="s">
        <v>1049</v>
      </c>
      <c r="Z78" s="208" t="s">
        <v>1045</v>
      </c>
      <c r="AA78" s="208" t="s">
        <v>1045</v>
      </c>
      <c r="AB78" s="208" t="s">
        <v>1045</v>
      </c>
      <c r="AO78" s="208" t="s">
        <v>1066</v>
      </c>
      <c r="AP78" s="208" t="s">
        <v>1066</v>
      </c>
      <c r="AQ78" s="208" t="s">
        <v>1066</v>
      </c>
      <c r="AR78" s="208" t="s">
        <v>1066</v>
      </c>
      <c r="AS78" s="208" t="s">
        <v>1066</v>
      </c>
      <c r="AT78" s="208" t="s">
        <v>1064</v>
      </c>
      <c r="AU78" s="208" t="s">
        <v>1066</v>
      </c>
      <c r="AV78" s="208" t="s">
        <v>1066</v>
      </c>
      <c r="AW78" s="208" t="s">
        <v>1064</v>
      </c>
      <c r="AX78" s="208" t="s">
        <v>1066</v>
      </c>
      <c r="AY78" s="208" t="s">
        <v>1066</v>
      </c>
      <c r="AZ78" s="208" t="s">
        <v>1066</v>
      </c>
      <c r="BA78" s="208" t="s">
        <v>1066</v>
      </c>
      <c r="BB78" s="208" t="s">
        <v>1066</v>
      </c>
      <c r="BC78" s="208" t="s">
        <v>1064</v>
      </c>
      <c r="BD78" s="208" t="s">
        <v>1068</v>
      </c>
      <c r="BE78" s="208" t="s">
        <v>1066</v>
      </c>
      <c r="BF78" s="208" t="s">
        <v>1066</v>
      </c>
      <c r="BG78" s="208" t="s">
        <v>1066</v>
      </c>
      <c r="BH78" s="208" t="s">
        <v>1066</v>
      </c>
      <c r="BI78" s="208" t="s">
        <v>1066</v>
      </c>
      <c r="BJ78" s="208" t="s">
        <v>1066</v>
      </c>
      <c r="BK78" s="208" t="s">
        <v>1066</v>
      </c>
      <c r="BL78" s="208" t="s">
        <v>1064</v>
      </c>
      <c r="BM78" s="208" t="s">
        <v>1068</v>
      </c>
      <c r="BN78" s="208" t="s">
        <v>1066</v>
      </c>
      <c r="BO78" s="208" t="s">
        <v>1066</v>
      </c>
      <c r="BP78" s="208" t="s">
        <v>1066</v>
      </c>
      <c r="BQ78" s="208" t="s">
        <v>1066</v>
      </c>
      <c r="BR78" s="208" t="s">
        <v>1066</v>
      </c>
      <c r="BS78" s="208" t="s">
        <v>1066</v>
      </c>
      <c r="BT78" s="208" t="s">
        <v>1066</v>
      </c>
      <c r="BU78" s="208" t="s">
        <v>1066</v>
      </c>
      <c r="BV78" s="208" t="s">
        <v>1068</v>
      </c>
      <c r="BW78" s="208" t="s">
        <v>1066</v>
      </c>
      <c r="BX78" s="208" t="s">
        <v>1066</v>
      </c>
    </row>
    <row r="79" spans="1:76" x14ac:dyDescent="0.3">
      <c r="A79" s="208" t="s">
        <v>485</v>
      </c>
      <c r="B79" s="208" t="s">
        <v>486</v>
      </c>
      <c r="N79" s="208" t="s">
        <v>1019</v>
      </c>
      <c r="O79" s="208" t="s">
        <v>1019</v>
      </c>
      <c r="P79" s="208" t="s">
        <v>1019</v>
      </c>
      <c r="Q79" s="208" t="s">
        <v>1019</v>
      </c>
      <c r="V79" s="208" t="s">
        <v>1019</v>
      </c>
      <c r="X79" s="159"/>
      <c r="Y79" s="208" t="s">
        <v>1047</v>
      </c>
      <c r="Z79" s="208" t="s">
        <v>1045</v>
      </c>
      <c r="AA79" s="208" t="s">
        <v>1045</v>
      </c>
      <c r="AB79" s="208" t="s">
        <v>1045</v>
      </c>
      <c r="AO79" s="208" t="s">
        <v>1064</v>
      </c>
      <c r="AP79" s="208" t="s">
        <v>1066</v>
      </c>
      <c r="AQ79" s="208" t="s">
        <v>1064</v>
      </c>
      <c r="AR79" s="208" t="s">
        <v>1064</v>
      </c>
      <c r="AS79" s="208" t="s">
        <v>1064</v>
      </c>
      <c r="AT79" s="208" t="s">
        <v>1064</v>
      </c>
      <c r="AU79" s="208" t="s">
        <v>1064</v>
      </c>
      <c r="AV79" s="208" t="s">
        <v>1066</v>
      </c>
      <c r="AW79" s="208" t="s">
        <v>1064</v>
      </c>
      <c r="AX79" s="208" t="s">
        <v>1066</v>
      </c>
      <c r="AY79" s="208" t="s">
        <v>1066</v>
      </c>
      <c r="AZ79" s="208" t="s">
        <v>1064</v>
      </c>
      <c r="BA79" s="208" t="s">
        <v>1064</v>
      </c>
      <c r="BB79" s="208" t="s">
        <v>1064</v>
      </c>
      <c r="BC79" s="208" t="s">
        <v>1064</v>
      </c>
      <c r="BD79" s="208" t="s">
        <v>1064</v>
      </c>
      <c r="BE79" s="208" t="s">
        <v>1066</v>
      </c>
      <c r="BF79" s="208" t="s">
        <v>1064</v>
      </c>
      <c r="BG79" s="208" t="s">
        <v>1066</v>
      </c>
      <c r="BH79" s="208" t="s">
        <v>1068</v>
      </c>
      <c r="BI79" s="208" t="s">
        <v>1066</v>
      </c>
      <c r="BJ79" s="208" t="s">
        <v>1066</v>
      </c>
      <c r="BK79" s="208" t="s">
        <v>1066</v>
      </c>
      <c r="BL79" s="208" t="s">
        <v>1064</v>
      </c>
      <c r="BM79" s="208" t="s">
        <v>1066</v>
      </c>
      <c r="BN79" s="208" t="s">
        <v>1066</v>
      </c>
      <c r="BO79" s="208" t="s">
        <v>1066</v>
      </c>
      <c r="BP79" s="208" t="s">
        <v>1068</v>
      </c>
      <c r="BQ79" s="208" t="s">
        <v>1068</v>
      </c>
      <c r="BR79" s="208" t="s">
        <v>1068</v>
      </c>
      <c r="BS79" s="208" t="s">
        <v>1068</v>
      </c>
      <c r="BT79" s="208" t="s">
        <v>1068</v>
      </c>
      <c r="BU79" s="208" t="s">
        <v>1066</v>
      </c>
      <c r="BV79" s="208" t="s">
        <v>1068</v>
      </c>
      <c r="BW79" s="208" t="s">
        <v>1068</v>
      </c>
      <c r="BX79" s="208" t="s">
        <v>1066</v>
      </c>
    </row>
    <row r="80" spans="1:76" x14ac:dyDescent="0.3">
      <c r="A80" s="208" t="s">
        <v>487</v>
      </c>
      <c r="B80" s="208" t="s">
        <v>488</v>
      </c>
      <c r="N80" s="208" t="s">
        <v>1019</v>
      </c>
      <c r="O80" s="208" t="s">
        <v>1019</v>
      </c>
      <c r="P80" s="208" t="s">
        <v>1019</v>
      </c>
      <c r="Q80" s="208" t="s">
        <v>1019</v>
      </c>
      <c r="V80" s="208" t="s">
        <v>1019</v>
      </c>
      <c r="X80" s="159"/>
      <c r="Y80" s="208" t="s">
        <v>1045</v>
      </c>
      <c r="Z80" s="208" t="s">
        <v>1045</v>
      </c>
      <c r="AA80" s="208" t="s">
        <v>1045</v>
      </c>
      <c r="AB80" s="208" t="s">
        <v>1045</v>
      </c>
      <c r="AO80" s="208" t="s">
        <v>1066</v>
      </c>
      <c r="AP80" s="208" t="s">
        <v>1066</v>
      </c>
      <c r="AQ80" s="208" t="s">
        <v>1066</v>
      </c>
      <c r="AR80" s="208" t="s">
        <v>1066</v>
      </c>
      <c r="AS80" s="208" t="s">
        <v>1066</v>
      </c>
      <c r="AT80" s="208" t="s">
        <v>1066</v>
      </c>
      <c r="AU80" s="208" t="s">
        <v>1066</v>
      </c>
      <c r="AV80" s="208" t="s">
        <v>1066</v>
      </c>
      <c r="AW80" s="208" t="s">
        <v>1066</v>
      </c>
      <c r="AX80" s="208" t="s">
        <v>1066</v>
      </c>
      <c r="AY80" s="208" t="s">
        <v>1066</v>
      </c>
      <c r="AZ80" s="208" t="s">
        <v>1066</v>
      </c>
      <c r="BA80" s="208" t="s">
        <v>1066</v>
      </c>
      <c r="BB80" s="208" t="s">
        <v>1066</v>
      </c>
      <c r="BC80" s="208" t="s">
        <v>1066</v>
      </c>
      <c r="BD80" s="208" t="s">
        <v>1066</v>
      </c>
      <c r="BE80" s="208" t="s">
        <v>1066</v>
      </c>
      <c r="BF80" s="208" t="s">
        <v>1066</v>
      </c>
      <c r="BG80" s="208" t="s">
        <v>1066</v>
      </c>
      <c r="BH80" s="208" t="s">
        <v>1066</v>
      </c>
      <c r="BI80" s="208" t="s">
        <v>1066</v>
      </c>
      <c r="BJ80" s="208" t="s">
        <v>1066</v>
      </c>
      <c r="BK80" s="208" t="s">
        <v>1066</v>
      </c>
      <c r="BL80" s="208" t="s">
        <v>1066</v>
      </c>
      <c r="BM80" s="208" t="s">
        <v>1066</v>
      </c>
      <c r="BN80" s="208" t="s">
        <v>1066</v>
      </c>
      <c r="BO80" s="208" t="s">
        <v>1066</v>
      </c>
      <c r="BP80" s="208" t="s">
        <v>1066</v>
      </c>
      <c r="BQ80" s="208" t="s">
        <v>1066</v>
      </c>
      <c r="BR80" s="208" t="s">
        <v>1066</v>
      </c>
      <c r="BS80" s="208" t="s">
        <v>1066</v>
      </c>
      <c r="BT80" s="208" t="s">
        <v>1066</v>
      </c>
      <c r="BU80" s="208" t="s">
        <v>1066</v>
      </c>
      <c r="BV80" s="208" t="s">
        <v>1066</v>
      </c>
      <c r="BW80" s="208" t="s">
        <v>1066</v>
      </c>
      <c r="BX80" s="208" t="s">
        <v>1066</v>
      </c>
    </row>
    <row r="81" spans="1:76" x14ac:dyDescent="0.3">
      <c r="A81" s="208" t="s">
        <v>491</v>
      </c>
      <c r="B81" s="208" t="s">
        <v>492</v>
      </c>
      <c r="N81" s="208" t="s">
        <v>1019</v>
      </c>
      <c r="O81" s="208" t="s">
        <v>1019</v>
      </c>
      <c r="P81" s="208" t="s">
        <v>1019</v>
      </c>
      <c r="Q81" s="208" t="s">
        <v>1019</v>
      </c>
      <c r="V81" s="208" t="s">
        <v>1019</v>
      </c>
      <c r="X81" s="159"/>
      <c r="Y81" s="208" t="s">
        <v>1047</v>
      </c>
      <c r="Z81" s="208" t="s">
        <v>1045</v>
      </c>
      <c r="AA81" s="208" t="s">
        <v>1049</v>
      </c>
      <c r="AB81" s="208" t="s">
        <v>1047</v>
      </c>
      <c r="AO81" s="208" t="s">
        <v>1066</v>
      </c>
      <c r="AP81" s="208" t="s">
        <v>1066</v>
      </c>
      <c r="AQ81" s="208" t="s">
        <v>1066</v>
      </c>
      <c r="AR81" s="208" t="s">
        <v>1066</v>
      </c>
      <c r="AS81" s="208" t="s">
        <v>1064</v>
      </c>
      <c r="AT81" s="208" t="s">
        <v>1064</v>
      </c>
      <c r="AU81" s="208" t="s">
        <v>1064</v>
      </c>
      <c r="AV81" s="208" t="s">
        <v>1064</v>
      </c>
      <c r="AW81" s="208" t="s">
        <v>1062</v>
      </c>
      <c r="AX81" s="208" t="s">
        <v>1066</v>
      </c>
      <c r="AY81" s="208" t="s">
        <v>1066</v>
      </c>
      <c r="AZ81" s="208" t="s">
        <v>1066</v>
      </c>
      <c r="BA81" s="208" t="s">
        <v>1066</v>
      </c>
      <c r="BB81" s="208" t="s">
        <v>1064</v>
      </c>
      <c r="BC81" s="208" t="s">
        <v>1064</v>
      </c>
      <c r="BD81" s="208" t="s">
        <v>1064</v>
      </c>
      <c r="BE81" s="208" t="s">
        <v>1064</v>
      </c>
      <c r="BF81" s="208" t="s">
        <v>1064</v>
      </c>
      <c r="BG81" s="208" t="s">
        <v>1066</v>
      </c>
      <c r="BH81" s="208" t="s">
        <v>1066</v>
      </c>
      <c r="BI81" s="208" t="s">
        <v>1066</v>
      </c>
      <c r="BJ81" s="208" t="s">
        <v>1066</v>
      </c>
      <c r="BK81" s="208" t="s">
        <v>1064</v>
      </c>
      <c r="BL81" s="208" t="s">
        <v>1064</v>
      </c>
      <c r="BM81" s="208" t="s">
        <v>1066</v>
      </c>
      <c r="BN81" s="208" t="s">
        <v>1064</v>
      </c>
      <c r="BO81" s="208" t="s">
        <v>1064</v>
      </c>
      <c r="BP81" s="208" t="s">
        <v>1066</v>
      </c>
      <c r="BQ81" s="208" t="s">
        <v>1066</v>
      </c>
      <c r="BR81" s="208" t="s">
        <v>1068</v>
      </c>
      <c r="BS81" s="208" t="s">
        <v>1066</v>
      </c>
      <c r="BT81" s="208" t="s">
        <v>1066</v>
      </c>
      <c r="BU81" s="208" t="s">
        <v>1066</v>
      </c>
      <c r="BV81" s="208" t="s">
        <v>1068</v>
      </c>
      <c r="BW81" s="208" t="s">
        <v>1066</v>
      </c>
      <c r="BX81" s="208" t="s">
        <v>1066</v>
      </c>
    </row>
    <row r="82" spans="1:76" x14ac:dyDescent="0.3">
      <c r="A82" s="208" t="s">
        <v>495</v>
      </c>
      <c r="B82" s="208" t="s">
        <v>496</v>
      </c>
      <c r="N82" s="208" t="s">
        <v>1019</v>
      </c>
      <c r="O82" s="208" t="s">
        <v>1019</v>
      </c>
      <c r="P82" s="208" t="s">
        <v>1019</v>
      </c>
      <c r="Q82" s="208" t="s">
        <v>1019</v>
      </c>
      <c r="V82" s="208" t="s">
        <v>1019</v>
      </c>
      <c r="X82" s="159"/>
      <c r="Y82" s="208" t="s">
        <v>1049</v>
      </c>
      <c r="Z82" s="208" t="s">
        <v>1049</v>
      </c>
      <c r="AA82" s="208" t="s">
        <v>1049</v>
      </c>
      <c r="AB82" s="208" t="s">
        <v>1049</v>
      </c>
      <c r="AO82" s="208" t="s">
        <v>1064</v>
      </c>
      <c r="AP82" s="208" t="s">
        <v>1066</v>
      </c>
      <c r="AQ82" s="208" t="s">
        <v>1064</v>
      </c>
      <c r="AR82" s="208" t="s">
        <v>1066</v>
      </c>
      <c r="AS82" s="208" t="s">
        <v>1064</v>
      </c>
      <c r="AT82" s="208" t="s">
        <v>1066</v>
      </c>
      <c r="AU82" s="208" t="s">
        <v>1066</v>
      </c>
      <c r="AV82" s="208" t="s">
        <v>1066</v>
      </c>
      <c r="AW82" s="208" t="s">
        <v>1062</v>
      </c>
      <c r="AX82" s="208" t="s">
        <v>1064</v>
      </c>
      <c r="AY82" s="208" t="s">
        <v>1066</v>
      </c>
      <c r="AZ82" s="208" t="s">
        <v>1064</v>
      </c>
      <c r="BA82" s="208" t="s">
        <v>1066</v>
      </c>
      <c r="BB82" s="208" t="s">
        <v>1064</v>
      </c>
      <c r="BC82" s="208" t="s">
        <v>1066</v>
      </c>
      <c r="BD82" s="208" t="s">
        <v>1066</v>
      </c>
      <c r="BE82" s="208" t="s">
        <v>1066</v>
      </c>
      <c r="BF82" s="208" t="s">
        <v>1062</v>
      </c>
      <c r="BG82" s="208" t="s">
        <v>1064</v>
      </c>
      <c r="BH82" s="208" t="s">
        <v>1066</v>
      </c>
      <c r="BI82" s="208" t="s">
        <v>1064</v>
      </c>
      <c r="BJ82" s="208" t="s">
        <v>1066</v>
      </c>
      <c r="BK82" s="208" t="s">
        <v>1064</v>
      </c>
      <c r="BL82" s="208" t="s">
        <v>1066</v>
      </c>
      <c r="BM82" s="208" t="s">
        <v>1066</v>
      </c>
      <c r="BN82" s="208" t="s">
        <v>1066</v>
      </c>
      <c r="BO82" s="208" t="s">
        <v>1062</v>
      </c>
      <c r="BP82" s="208" t="s">
        <v>1066</v>
      </c>
      <c r="BQ82" s="208" t="s">
        <v>1066</v>
      </c>
      <c r="BR82" s="208" t="s">
        <v>1066</v>
      </c>
      <c r="BS82" s="208" t="s">
        <v>1068</v>
      </c>
      <c r="BT82" s="208" t="s">
        <v>1066</v>
      </c>
      <c r="BU82" s="208" t="s">
        <v>1068</v>
      </c>
      <c r="BV82" s="208" t="s">
        <v>1066</v>
      </c>
      <c r="BW82" s="208" t="s">
        <v>1066</v>
      </c>
      <c r="BX82" s="208" t="s">
        <v>1062</v>
      </c>
    </row>
    <row r="83" spans="1:76" x14ac:dyDescent="0.3">
      <c r="A83" s="208" t="s">
        <v>497</v>
      </c>
      <c r="B83" s="208" t="s">
        <v>498</v>
      </c>
      <c r="N83" s="208" t="s">
        <v>1019</v>
      </c>
      <c r="O83" s="208" t="s">
        <v>1019</v>
      </c>
      <c r="P83" s="208" t="s">
        <v>1019</v>
      </c>
      <c r="Q83" s="208" t="s">
        <v>1019</v>
      </c>
      <c r="V83" s="208" t="s">
        <v>1019</v>
      </c>
      <c r="X83" s="159"/>
      <c r="Y83" s="208" t="s">
        <v>1047</v>
      </c>
      <c r="Z83" s="208" t="s">
        <v>1047</v>
      </c>
      <c r="AA83" s="208" t="s">
        <v>1045</v>
      </c>
      <c r="AB83" s="208" t="s">
        <v>1045</v>
      </c>
      <c r="AO83" s="208" t="s">
        <v>1070</v>
      </c>
      <c r="AP83" s="208" t="s">
        <v>1068</v>
      </c>
      <c r="AQ83" s="208" t="s">
        <v>1070</v>
      </c>
      <c r="AR83" s="208" t="s">
        <v>1070</v>
      </c>
      <c r="AS83" s="208" t="s">
        <v>1068</v>
      </c>
      <c r="AT83" s="208" t="s">
        <v>1064</v>
      </c>
      <c r="AU83" s="208" t="s">
        <v>1070</v>
      </c>
      <c r="AV83" s="208" t="s">
        <v>1066</v>
      </c>
      <c r="AW83" s="208" t="s">
        <v>1066</v>
      </c>
      <c r="AX83" s="208" t="s">
        <v>1070</v>
      </c>
      <c r="AY83" s="208" t="s">
        <v>1068</v>
      </c>
      <c r="AZ83" s="208" t="s">
        <v>1070</v>
      </c>
      <c r="BA83" s="208" t="s">
        <v>1070</v>
      </c>
      <c r="BB83" s="208" t="s">
        <v>1068</v>
      </c>
      <c r="BC83" s="208" t="s">
        <v>1066</v>
      </c>
      <c r="BD83" s="208" t="s">
        <v>1070</v>
      </c>
      <c r="BE83" s="208" t="s">
        <v>1066</v>
      </c>
      <c r="BF83" s="208" t="s">
        <v>1066</v>
      </c>
      <c r="BG83" s="208" t="s">
        <v>1070</v>
      </c>
      <c r="BH83" s="208" t="s">
        <v>1070</v>
      </c>
      <c r="BI83" s="208" t="s">
        <v>1070</v>
      </c>
      <c r="BJ83" s="208" t="s">
        <v>1070</v>
      </c>
      <c r="BK83" s="208" t="s">
        <v>1068</v>
      </c>
      <c r="BL83" s="208" t="s">
        <v>1068</v>
      </c>
      <c r="BM83" s="208" t="s">
        <v>1070</v>
      </c>
      <c r="BN83" s="208" t="s">
        <v>1068</v>
      </c>
      <c r="BO83" s="208" t="s">
        <v>1066</v>
      </c>
      <c r="BP83" s="208" t="s">
        <v>1070</v>
      </c>
      <c r="BQ83" s="208" t="s">
        <v>1070</v>
      </c>
      <c r="BR83" s="208" t="s">
        <v>1070</v>
      </c>
      <c r="BS83" s="208" t="s">
        <v>1070</v>
      </c>
      <c r="BT83" s="208" t="s">
        <v>1070</v>
      </c>
      <c r="BU83" s="208" t="s">
        <v>1068</v>
      </c>
      <c r="BV83" s="208" t="s">
        <v>1070</v>
      </c>
      <c r="BW83" s="208" t="s">
        <v>1068</v>
      </c>
      <c r="BX83" s="208" t="s">
        <v>1068</v>
      </c>
    </row>
    <row r="84" spans="1:76" x14ac:dyDescent="0.3">
      <c r="A84" s="208" t="s">
        <v>501</v>
      </c>
      <c r="B84" s="208" t="s">
        <v>502</v>
      </c>
      <c r="N84" s="208" t="s">
        <v>1019</v>
      </c>
      <c r="O84" s="208" t="s">
        <v>1019</v>
      </c>
      <c r="P84" s="208" t="s">
        <v>1019</v>
      </c>
      <c r="Q84" s="208" t="s">
        <v>1019</v>
      </c>
      <c r="V84" s="208" t="s">
        <v>1019</v>
      </c>
      <c r="X84" s="159"/>
      <c r="Y84" s="208" t="s">
        <v>1049</v>
      </c>
      <c r="Z84" s="208" t="s">
        <v>1045</v>
      </c>
      <c r="AA84" s="208" t="s">
        <v>1045</v>
      </c>
      <c r="AB84" s="208" t="s">
        <v>1049</v>
      </c>
      <c r="AO84" s="208" t="s">
        <v>1064</v>
      </c>
      <c r="AP84" s="208" t="s">
        <v>1066</v>
      </c>
      <c r="AQ84" s="208" t="s">
        <v>1064</v>
      </c>
      <c r="AR84" s="208" t="s">
        <v>1064</v>
      </c>
      <c r="AS84" s="208" t="s">
        <v>1064</v>
      </c>
      <c r="AT84" s="208" t="s">
        <v>1064</v>
      </c>
      <c r="AU84" s="208" t="s">
        <v>1064</v>
      </c>
      <c r="AV84" s="208" t="s">
        <v>1064</v>
      </c>
      <c r="AW84" s="208" t="s">
        <v>1064</v>
      </c>
      <c r="AX84" s="208" t="s">
        <v>1064</v>
      </c>
      <c r="AY84" s="208" t="s">
        <v>1066</v>
      </c>
      <c r="AZ84" s="208" t="s">
        <v>1064</v>
      </c>
      <c r="BA84" s="208" t="s">
        <v>1064</v>
      </c>
      <c r="BB84" s="208" t="s">
        <v>1064</v>
      </c>
      <c r="BC84" s="208" t="s">
        <v>1064</v>
      </c>
      <c r="BD84" s="208" t="s">
        <v>1064</v>
      </c>
      <c r="BE84" s="208" t="s">
        <v>1064</v>
      </c>
      <c r="BF84" s="208" t="s">
        <v>1064</v>
      </c>
      <c r="BG84" s="208" t="s">
        <v>1064</v>
      </c>
      <c r="BH84" s="208" t="s">
        <v>1066</v>
      </c>
      <c r="BI84" s="208" t="s">
        <v>1064</v>
      </c>
      <c r="BJ84" s="208" t="s">
        <v>1064</v>
      </c>
      <c r="BK84" s="208" t="s">
        <v>1064</v>
      </c>
      <c r="BL84" s="208" t="s">
        <v>1064</v>
      </c>
      <c r="BM84" s="208" t="s">
        <v>1064</v>
      </c>
      <c r="BN84" s="208" t="s">
        <v>1064</v>
      </c>
      <c r="BO84" s="208" t="s">
        <v>1064</v>
      </c>
      <c r="BP84" s="208" t="s">
        <v>1064</v>
      </c>
      <c r="BQ84" s="208" t="s">
        <v>1066</v>
      </c>
      <c r="BR84" s="208" t="s">
        <v>1064</v>
      </c>
      <c r="BS84" s="208" t="s">
        <v>1064</v>
      </c>
      <c r="BT84" s="208" t="s">
        <v>1064</v>
      </c>
      <c r="BU84" s="208" t="s">
        <v>1064</v>
      </c>
      <c r="BV84" s="208" t="s">
        <v>1064</v>
      </c>
      <c r="BW84" s="208" t="s">
        <v>1064</v>
      </c>
      <c r="BX84" s="208" t="s">
        <v>1064</v>
      </c>
    </row>
    <row r="85" spans="1:76" x14ac:dyDescent="0.3">
      <c r="A85" s="208" t="s">
        <v>505</v>
      </c>
      <c r="B85" s="208" t="s">
        <v>506</v>
      </c>
      <c r="N85" s="208" t="s">
        <v>1019</v>
      </c>
      <c r="O85" s="208" t="s">
        <v>1019</v>
      </c>
      <c r="P85" s="208" t="s">
        <v>1019</v>
      </c>
      <c r="Q85" s="208" t="s">
        <v>1019</v>
      </c>
      <c r="V85" s="208" t="s">
        <v>1019</v>
      </c>
      <c r="X85" s="159"/>
      <c r="Y85" s="208" t="s">
        <v>1049</v>
      </c>
      <c r="Z85" s="208" t="s">
        <v>1045</v>
      </c>
      <c r="AA85" s="208" t="s">
        <v>1047</v>
      </c>
      <c r="AB85" s="208" t="s">
        <v>1045</v>
      </c>
      <c r="AO85" s="208" t="s">
        <v>1066</v>
      </c>
      <c r="AP85" s="208" t="s">
        <v>1066</v>
      </c>
      <c r="AQ85" s="208" t="s">
        <v>1066</v>
      </c>
      <c r="AR85" s="208" t="s">
        <v>1066</v>
      </c>
      <c r="AS85" s="208" t="s">
        <v>1064</v>
      </c>
      <c r="AT85" s="208" t="s">
        <v>1064</v>
      </c>
      <c r="AU85" s="208" t="s">
        <v>1066</v>
      </c>
      <c r="AV85" s="208" t="s">
        <v>1064</v>
      </c>
      <c r="AW85" s="208" t="s">
        <v>1066</v>
      </c>
      <c r="AX85" s="208" t="s">
        <v>1066</v>
      </c>
      <c r="AY85" s="208" t="s">
        <v>1066</v>
      </c>
      <c r="AZ85" s="208" t="s">
        <v>1066</v>
      </c>
      <c r="BA85" s="208" t="s">
        <v>1066</v>
      </c>
      <c r="BB85" s="208" t="s">
        <v>1064</v>
      </c>
      <c r="BC85" s="208" t="s">
        <v>1064</v>
      </c>
      <c r="BD85" s="208" t="s">
        <v>1066</v>
      </c>
      <c r="BE85" s="208" t="s">
        <v>1064</v>
      </c>
      <c r="BF85" s="208" t="s">
        <v>1066</v>
      </c>
      <c r="BG85" s="208" t="s">
        <v>1066</v>
      </c>
      <c r="BH85" s="208" t="s">
        <v>1066</v>
      </c>
      <c r="BI85" s="208" t="s">
        <v>1068</v>
      </c>
      <c r="BJ85" s="208" t="s">
        <v>1066</v>
      </c>
      <c r="BK85" s="208" t="s">
        <v>1064</v>
      </c>
      <c r="BL85" s="208" t="s">
        <v>1064</v>
      </c>
      <c r="BM85" s="208" t="s">
        <v>1068</v>
      </c>
      <c r="BN85" s="208" t="s">
        <v>1066</v>
      </c>
      <c r="BO85" s="208" t="s">
        <v>1068</v>
      </c>
      <c r="BP85" s="208" t="s">
        <v>1068</v>
      </c>
      <c r="BQ85" s="208" t="s">
        <v>1068</v>
      </c>
      <c r="BR85" s="208" t="s">
        <v>1068</v>
      </c>
      <c r="BS85" s="208" t="s">
        <v>1068</v>
      </c>
      <c r="BT85" s="208" t="s">
        <v>1066</v>
      </c>
      <c r="BU85" s="208" t="s">
        <v>1064</v>
      </c>
      <c r="BV85" s="208" t="s">
        <v>1068</v>
      </c>
      <c r="BW85" s="208" t="s">
        <v>1066</v>
      </c>
      <c r="BX85" s="208" t="s">
        <v>1068</v>
      </c>
    </row>
    <row r="86" spans="1:76" x14ac:dyDescent="0.3">
      <c r="A86" s="208" t="s">
        <v>509</v>
      </c>
      <c r="B86" s="208" t="s">
        <v>510</v>
      </c>
      <c r="N86" s="208" t="s">
        <v>1019</v>
      </c>
      <c r="O86" s="208" t="s">
        <v>1019</v>
      </c>
      <c r="P86" s="208" t="s">
        <v>1019</v>
      </c>
      <c r="Q86" s="208" t="s">
        <v>1019</v>
      </c>
      <c r="V86" s="208" t="s">
        <v>1019</v>
      </c>
      <c r="X86" s="159"/>
      <c r="Y86" s="208" t="s">
        <v>1045</v>
      </c>
      <c r="Z86" s="208" t="s">
        <v>1045</v>
      </c>
      <c r="AA86" s="208" t="s">
        <v>1045</v>
      </c>
      <c r="AB86" s="208" t="s">
        <v>1047</v>
      </c>
      <c r="AO86" s="208" t="s">
        <v>1064</v>
      </c>
      <c r="AP86" s="208" t="s">
        <v>1066</v>
      </c>
      <c r="AQ86" s="208" t="s">
        <v>1066</v>
      </c>
      <c r="AR86" s="208" t="s">
        <v>1066</v>
      </c>
      <c r="AS86" s="208" t="s">
        <v>1064</v>
      </c>
      <c r="AT86" s="208" t="s">
        <v>1064</v>
      </c>
      <c r="AU86" s="208" t="s">
        <v>1064</v>
      </c>
      <c r="AV86" s="208" t="s">
        <v>1066</v>
      </c>
      <c r="AW86" s="208" t="s">
        <v>1066</v>
      </c>
      <c r="AX86" s="208" t="s">
        <v>1064</v>
      </c>
      <c r="AY86" s="208" t="s">
        <v>1066</v>
      </c>
      <c r="AZ86" s="208" t="s">
        <v>1066</v>
      </c>
      <c r="BA86" s="208" t="s">
        <v>1066</v>
      </c>
      <c r="BB86" s="208" t="s">
        <v>1064</v>
      </c>
      <c r="BC86" s="208" t="s">
        <v>1064</v>
      </c>
      <c r="BD86" s="208" t="s">
        <v>1066</v>
      </c>
      <c r="BE86" s="208" t="s">
        <v>1066</v>
      </c>
      <c r="BF86" s="208" t="s">
        <v>1066</v>
      </c>
      <c r="BG86" s="208" t="s">
        <v>1066</v>
      </c>
      <c r="BH86" s="208" t="s">
        <v>1066</v>
      </c>
      <c r="BI86" s="208" t="s">
        <v>1066</v>
      </c>
      <c r="BJ86" s="208" t="s">
        <v>1066</v>
      </c>
      <c r="BK86" s="208" t="s">
        <v>1064</v>
      </c>
      <c r="BL86" s="208" t="s">
        <v>1066</v>
      </c>
      <c r="BM86" s="208" t="s">
        <v>1066</v>
      </c>
      <c r="BN86" s="208" t="s">
        <v>1066</v>
      </c>
      <c r="BO86" s="208" t="s">
        <v>1066</v>
      </c>
      <c r="BP86" s="208" t="s">
        <v>1066</v>
      </c>
      <c r="BQ86" s="208" t="s">
        <v>1066</v>
      </c>
      <c r="BR86" s="208" t="s">
        <v>1066</v>
      </c>
      <c r="BS86" s="208" t="s">
        <v>1066</v>
      </c>
      <c r="BT86" s="208" t="s">
        <v>1066</v>
      </c>
      <c r="BU86" s="208" t="s">
        <v>1066</v>
      </c>
      <c r="BV86" s="208" t="s">
        <v>1066</v>
      </c>
      <c r="BW86" s="208" t="s">
        <v>1066</v>
      </c>
      <c r="BX86" s="208" t="s">
        <v>1066</v>
      </c>
    </row>
    <row r="87" spans="1:76" x14ac:dyDescent="0.3">
      <c r="A87" s="208" t="s">
        <v>513</v>
      </c>
      <c r="B87" s="208" t="s">
        <v>514</v>
      </c>
      <c r="N87" s="208" t="s">
        <v>1019</v>
      </c>
      <c r="O87" s="208" t="s">
        <v>1019</v>
      </c>
      <c r="P87" s="208" t="s">
        <v>1019</v>
      </c>
      <c r="Q87" s="208" t="s">
        <v>1019</v>
      </c>
      <c r="V87" s="208" t="s">
        <v>1019</v>
      </c>
      <c r="X87" s="159"/>
      <c r="Y87" s="208" t="s">
        <v>1049</v>
      </c>
      <c r="Z87" s="208" t="s">
        <v>1049</v>
      </c>
      <c r="AA87" s="208" t="s">
        <v>1049</v>
      </c>
      <c r="AB87" s="208" t="s">
        <v>1049</v>
      </c>
      <c r="AO87" s="208" t="s">
        <v>1064</v>
      </c>
      <c r="AP87" s="208" t="s">
        <v>1066</v>
      </c>
      <c r="AQ87" s="208" t="s">
        <v>1066</v>
      </c>
      <c r="AR87" s="208" t="s">
        <v>1064</v>
      </c>
      <c r="AS87" s="208" t="s">
        <v>1064</v>
      </c>
      <c r="AT87" s="208" t="s">
        <v>1064</v>
      </c>
      <c r="AU87" s="208" t="s">
        <v>1066</v>
      </c>
      <c r="AV87" s="208" t="s">
        <v>1066</v>
      </c>
      <c r="AW87" s="208" t="s">
        <v>1064</v>
      </c>
      <c r="AX87" s="208" t="s">
        <v>1064</v>
      </c>
      <c r="AY87" s="208" t="s">
        <v>1066</v>
      </c>
      <c r="AZ87" s="208" t="s">
        <v>1066</v>
      </c>
      <c r="BA87" s="208" t="s">
        <v>1066</v>
      </c>
      <c r="BB87" s="208" t="s">
        <v>1064</v>
      </c>
      <c r="BC87" s="208" t="s">
        <v>1064</v>
      </c>
      <c r="BD87" s="208" t="s">
        <v>1066</v>
      </c>
      <c r="BE87" s="208" t="s">
        <v>1066</v>
      </c>
      <c r="BF87" s="208" t="s">
        <v>1066</v>
      </c>
      <c r="BG87" s="208" t="s">
        <v>1064</v>
      </c>
      <c r="BH87" s="208" t="s">
        <v>1066</v>
      </c>
      <c r="BI87" s="208" t="s">
        <v>1066</v>
      </c>
      <c r="BJ87" s="208" t="s">
        <v>1066</v>
      </c>
      <c r="BK87" s="208" t="s">
        <v>1064</v>
      </c>
      <c r="BL87" s="208" t="s">
        <v>1064</v>
      </c>
      <c r="BM87" s="208" t="s">
        <v>1066</v>
      </c>
      <c r="BN87" s="208" t="s">
        <v>1066</v>
      </c>
      <c r="BO87" s="208" t="s">
        <v>1066</v>
      </c>
      <c r="BP87" s="208" t="s">
        <v>1066</v>
      </c>
      <c r="BQ87" s="208" t="s">
        <v>1066</v>
      </c>
      <c r="BR87" s="208" t="s">
        <v>1066</v>
      </c>
      <c r="BS87" s="208" t="s">
        <v>1066</v>
      </c>
      <c r="BT87" s="208" t="s">
        <v>1066</v>
      </c>
      <c r="BU87" s="208" t="s">
        <v>1066</v>
      </c>
      <c r="BV87" s="208" t="s">
        <v>1066</v>
      </c>
      <c r="BW87" s="208" t="s">
        <v>1066</v>
      </c>
      <c r="BX87" s="208" t="s">
        <v>1066</v>
      </c>
    </row>
    <row r="88" spans="1:76" x14ac:dyDescent="0.3">
      <c r="A88" s="208" t="s">
        <v>515</v>
      </c>
      <c r="B88" s="208" t="s">
        <v>516</v>
      </c>
      <c r="N88" s="208" t="s">
        <v>1019</v>
      </c>
      <c r="O88" s="208" t="s">
        <v>1019</v>
      </c>
      <c r="P88" s="208" t="s">
        <v>1019</v>
      </c>
      <c r="Q88" s="208" t="s">
        <v>1019</v>
      </c>
      <c r="V88" s="208" t="s">
        <v>1019</v>
      </c>
      <c r="X88" s="159"/>
      <c r="Y88" s="208" t="s">
        <v>1049</v>
      </c>
      <c r="Z88" s="208" t="s">
        <v>1045</v>
      </c>
      <c r="AA88" s="208" t="s">
        <v>1045</v>
      </c>
      <c r="AB88" s="208" t="s">
        <v>1047</v>
      </c>
      <c r="AO88" s="208" t="s">
        <v>1064</v>
      </c>
      <c r="AP88" s="208" t="s">
        <v>1066</v>
      </c>
      <c r="AQ88" s="208" t="s">
        <v>1066</v>
      </c>
      <c r="AR88" s="208" t="s">
        <v>1066</v>
      </c>
      <c r="AS88" s="208" t="s">
        <v>1064</v>
      </c>
      <c r="AT88" s="208" t="s">
        <v>1064</v>
      </c>
      <c r="AU88" s="208" t="s">
        <v>1064</v>
      </c>
      <c r="AV88" s="208" t="s">
        <v>1066</v>
      </c>
      <c r="AW88" s="208" t="s">
        <v>1066</v>
      </c>
      <c r="AX88" s="208" t="s">
        <v>1064</v>
      </c>
      <c r="AY88" s="208" t="s">
        <v>1066</v>
      </c>
      <c r="AZ88" s="208" t="s">
        <v>1066</v>
      </c>
      <c r="BA88" s="208" t="s">
        <v>1066</v>
      </c>
      <c r="BB88" s="208" t="s">
        <v>1064</v>
      </c>
      <c r="BC88" s="208" t="s">
        <v>1064</v>
      </c>
      <c r="BD88" s="208" t="s">
        <v>1064</v>
      </c>
      <c r="BE88" s="208" t="s">
        <v>1066</v>
      </c>
      <c r="BF88" s="208" t="s">
        <v>1066</v>
      </c>
      <c r="BG88" s="208" t="s">
        <v>1066</v>
      </c>
      <c r="BH88" s="208" t="s">
        <v>1066</v>
      </c>
      <c r="BI88" s="208" t="s">
        <v>1066</v>
      </c>
      <c r="BJ88" s="208" t="s">
        <v>1066</v>
      </c>
      <c r="BK88" s="208" t="s">
        <v>1066</v>
      </c>
      <c r="BL88" s="208" t="s">
        <v>1066</v>
      </c>
      <c r="BM88" s="208" t="s">
        <v>1066</v>
      </c>
      <c r="BN88" s="208" t="s">
        <v>1066</v>
      </c>
      <c r="BO88" s="208" t="s">
        <v>1066</v>
      </c>
      <c r="BP88" s="208" t="s">
        <v>1066</v>
      </c>
      <c r="BQ88" s="208" t="s">
        <v>1066</v>
      </c>
      <c r="BR88" s="208" t="s">
        <v>1066</v>
      </c>
      <c r="BS88" s="208" t="s">
        <v>1066</v>
      </c>
      <c r="BT88" s="208" t="s">
        <v>1066</v>
      </c>
      <c r="BU88" s="208" t="s">
        <v>1066</v>
      </c>
      <c r="BV88" s="208" t="s">
        <v>1066</v>
      </c>
      <c r="BW88" s="208" t="s">
        <v>1066</v>
      </c>
      <c r="BX88" s="208" t="s">
        <v>1066</v>
      </c>
    </row>
    <row r="89" spans="1:76" x14ac:dyDescent="0.3">
      <c r="A89" s="208" t="s">
        <v>518</v>
      </c>
      <c r="B89" s="208" t="s">
        <v>519</v>
      </c>
      <c r="N89" s="208" t="s">
        <v>1019</v>
      </c>
      <c r="O89" s="208" t="s">
        <v>1019</v>
      </c>
      <c r="P89" s="208" t="s">
        <v>1019</v>
      </c>
      <c r="Q89" s="208" t="s">
        <v>1019</v>
      </c>
      <c r="V89" s="208" t="s">
        <v>1019</v>
      </c>
      <c r="X89" s="159"/>
      <c r="Y89" s="208" t="s">
        <v>1045</v>
      </c>
      <c r="Z89" s="208" t="s">
        <v>1047</v>
      </c>
      <c r="AA89" s="208" t="s">
        <v>1045</v>
      </c>
      <c r="AB89" s="208" t="s">
        <v>1045</v>
      </c>
      <c r="AO89" s="208" t="s">
        <v>1066</v>
      </c>
      <c r="AP89" s="208" t="s">
        <v>1068</v>
      </c>
      <c r="AQ89" s="208" t="s">
        <v>1068</v>
      </c>
      <c r="AR89" s="208" t="s">
        <v>1066</v>
      </c>
      <c r="AS89" s="208" t="s">
        <v>1064</v>
      </c>
      <c r="AT89" s="208" t="s">
        <v>1064</v>
      </c>
      <c r="AU89" s="208" t="s">
        <v>1064</v>
      </c>
      <c r="AV89" s="208" t="s">
        <v>1066</v>
      </c>
      <c r="AW89" s="208" t="s">
        <v>1066</v>
      </c>
      <c r="AX89" s="208" t="s">
        <v>1066</v>
      </c>
      <c r="AY89" s="208" t="s">
        <v>1068</v>
      </c>
      <c r="AZ89" s="208" t="s">
        <v>1068</v>
      </c>
      <c r="BA89" s="208" t="s">
        <v>1066</v>
      </c>
      <c r="BB89" s="208" t="s">
        <v>1064</v>
      </c>
      <c r="BC89" s="208" t="s">
        <v>1064</v>
      </c>
      <c r="BD89" s="208" t="s">
        <v>1064</v>
      </c>
      <c r="BE89" s="208" t="s">
        <v>1066</v>
      </c>
      <c r="BF89" s="208" t="s">
        <v>1066</v>
      </c>
      <c r="BG89" s="208" t="s">
        <v>1066</v>
      </c>
      <c r="BH89" s="208" t="s">
        <v>1068</v>
      </c>
      <c r="BI89" s="208" t="s">
        <v>1068</v>
      </c>
      <c r="BJ89" s="208" t="s">
        <v>1066</v>
      </c>
      <c r="BK89" s="208" t="s">
        <v>1064</v>
      </c>
      <c r="BL89" s="208" t="s">
        <v>1064</v>
      </c>
      <c r="BM89" s="208" t="s">
        <v>1064</v>
      </c>
      <c r="BN89" s="208" t="s">
        <v>1066</v>
      </c>
      <c r="BO89" s="208" t="s">
        <v>1066</v>
      </c>
      <c r="BP89" s="208" t="s">
        <v>1068</v>
      </c>
      <c r="BQ89" s="208" t="s">
        <v>1068</v>
      </c>
      <c r="BR89" s="208" t="s">
        <v>1068</v>
      </c>
      <c r="BS89" s="208" t="s">
        <v>1066</v>
      </c>
      <c r="BT89" s="208" t="s">
        <v>1066</v>
      </c>
      <c r="BU89" s="208" t="s">
        <v>1066</v>
      </c>
      <c r="BV89" s="208" t="s">
        <v>1066</v>
      </c>
      <c r="BW89" s="208" t="s">
        <v>1066</v>
      </c>
      <c r="BX89" s="208" t="s">
        <v>1068</v>
      </c>
    </row>
    <row r="90" spans="1:76" x14ac:dyDescent="0.3">
      <c r="A90" s="208" t="s">
        <v>520</v>
      </c>
      <c r="B90" s="208" t="s">
        <v>521</v>
      </c>
      <c r="N90" s="208" t="s">
        <v>1019</v>
      </c>
      <c r="O90" s="208" t="s">
        <v>1019</v>
      </c>
      <c r="P90" s="208" t="s">
        <v>1019</v>
      </c>
      <c r="Q90" s="208" t="s">
        <v>1019</v>
      </c>
      <c r="V90" s="208" t="s">
        <v>1019</v>
      </c>
      <c r="X90" s="159"/>
      <c r="Y90" s="208" t="s">
        <v>1045</v>
      </c>
      <c r="Z90" s="208" t="s">
        <v>1045</v>
      </c>
      <c r="AA90" s="208" t="s">
        <v>1049</v>
      </c>
      <c r="AB90" s="208" t="s">
        <v>1045</v>
      </c>
      <c r="AO90" s="208" t="s">
        <v>1064</v>
      </c>
      <c r="AP90" s="208" t="s">
        <v>1066</v>
      </c>
      <c r="AQ90" s="208" t="s">
        <v>1066</v>
      </c>
      <c r="AR90" s="208" t="s">
        <v>1066</v>
      </c>
      <c r="AS90" s="208" t="s">
        <v>1066</v>
      </c>
      <c r="AT90" s="208" t="s">
        <v>1064</v>
      </c>
      <c r="AU90" s="208" t="s">
        <v>1066</v>
      </c>
      <c r="AV90" s="208" t="s">
        <v>1066</v>
      </c>
      <c r="AW90" s="208" t="s">
        <v>1064</v>
      </c>
      <c r="AX90" s="208" t="s">
        <v>1064</v>
      </c>
      <c r="AY90" s="208" t="s">
        <v>1066</v>
      </c>
      <c r="AZ90" s="208" t="s">
        <v>1066</v>
      </c>
      <c r="BA90" s="208" t="s">
        <v>1066</v>
      </c>
      <c r="BB90" s="208" t="s">
        <v>1066</v>
      </c>
      <c r="BC90" s="208" t="s">
        <v>1064</v>
      </c>
      <c r="BD90" s="208" t="s">
        <v>1066</v>
      </c>
      <c r="BE90" s="208" t="s">
        <v>1066</v>
      </c>
      <c r="BF90" s="208" t="s">
        <v>1066</v>
      </c>
      <c r="BG90" s="208" t="s">
        <v>1064</v>
      </c>
      <c r="BH90" s="208" t="s">
        <v>1066</v>
      </c>
      <c r="BI90" s="208" t="s">
        <v>1066</v>
      </c>
      <c r="BJ90" s="208" t="s">
        <v>1066</v>
      </c>
      <c r="BK90" s="208" t="s">
        <v>1066</v>
      </c>
      <c r="BL90" s="208" t="s">
        <v>1064</v>
      </c>
      <c r="BM90" s="208" t="s">
        <v>1066</v>
      </c>
      <c r="BN90" s="208" t="s">
        <v>1066</v>
      </c>
      <c r="BO90" s="208" t="s">
        <v>1066</v>
      </c>
      <c r="BP90" s="208" t="s">
        <v>1066</v>
      </c>
      <c r="BQ90" s="208" t="s">
        <v>1066</v>
      </c>
      <c r="BR90" s="208" t="s">
        <v>1066</v>
      </c>
      <c r="BS90" s="208" t="s">
        <v>1066</v>
      </c>
      <c r="BT90" s="208" t="s">
        <v>1066</v>
      </c>
      <c r="BU90" s="208" t="s">
        <v>1066</v>
      </c>
      <c r="BV90" s="208" t="s">
        <v>1066</v>
      </c>
      <c r="BW90" s="208" t="s">
        <v>1066</v>
      </c>
      <c r="BX90" s="208" t="s">
        <v>1066</v>
      </c>
    </row>
    <row r="91" spans="1:76" x14ac:dyDescent="0.3">
      <c r="A91" s="208" t="s">
        <v>522</v>
      </c>
      <c r="B91" s="208" t="s">
        <v>523</v>
      </c>
      <c r="N91" s="208" t="s">
        <v>1019</v>
      </c>
      <c r="O91" s="208" t="s">
        <v>1019</v>
      </c>
      <c r="P91" s="208" t="s">
        <v>1019</v>
      </c>
      <c r="Q91" s="208" t="s">
        <v>1019</v>
      </c>
      <c r="V91" s="208" t="s">
        <v>1019</v>
      </c>
      <c r="X91" s="159"/>
      <c r="Y91" s="208" t="s">
        <v>1049</v>
      </c>
      <c r="Z91" s="208" t="s">
        <v>1045</v>
      </c>
      <c r="AA91" s="208" t="s">
        <v>1045</v>
      </c>
      <c r="AB91" s="208" t="s">
        <v>1047</v>
      </c>
      <c r="AO91" s="208" t="s">
        <v>1064</v>
      </c>
      <c r="AP91" s="208" t="s">
        <v>1064</v>
      </c>
      <c r="AQ91" s="208" t="s">
        <v>1066</v>
      </c>
      <c r="AR91" s="208" t="s">
        <v>1066</v>
      </c>
      <c r="AS91" s="208" t="s">
        <v>1064</v>
      </c>
      <c r="AT91" s="208" t="s">
        <v>1066</v>
      </c>
      <c r="AU91" s="208" t="s">
        <v>1064</v>
      </c>
      <c r="AV91" s="208" t="s">
        <v>1066</v>
      </c>
      <c r="AW91" s="208" t="s">
        <v>1066</v>
      </c>
      <c r="AX91" s="208" t="s">
        <v>1064</v>
      </c>
      <c r="AY91" s="208" t="s">
        <v>1064</v>
      </c>
      <c r="AZ91" s="208" t="s">
        <v>1066</v>
      </c>
      <c r="BA91" s="208" t="s">
        <v>1066</v>
      </c>
      <c r="BB91" s="208" t="s">
        <v>1064</v>
      </c>
      <c r="BC91" s="208" t="s">
        <v>1066</v>
      </c>
      <c r="BD91" s="208" t="s">
        <v>1064</v>
      </c>
      <c r="BE91" s="208" t="s">
        <v>1066</v>
      </c>
      <c r="BF91" s="208" t="s">
        <v>1066</v>
      </c>
      <c r="BG91" s="208" t="s">
        <v>1066</v>
      </c>
      <c r="BH91" s="208" t="s">
        <v>1066</v>
      </c>
      <c r="BI91" s="208" t="s">
        <v>1066</v>
      </c>
      <c r="BJ91" s="208" t="s">
        <v>1066</v>
      </c>
      <c r="BK91" s="208" t="s">
        <v>1066</v>
      </c>
      <c r="BL91" s="208" t="s">
        <v>1066</v>
      </c>
      <c r="BM91" s="208" t="s">
        <v>1066</v>
      </c>
      <c r="BN91" s="208" t="s">
        <v>1066</v>
      </c>
      <c r="BO91" s="208" t="s">
        <v>1066</v>
      </c>
      <c r="BP91" s="208" t="s">
        <v>1068</v>
      </c>
      <c r="BQ91" s="208" t="s">
        <v>1068</v>
      </c>
      <c r="BR91" s="208" t="s">
        <v>1068</v>
      </c>
      <c r="BS91" s="208" t="s">
        <v>1068</v>
      </c>
      <c r="BT91" s="208" t="s">
        <v>1066</v>
      </c>
      <c r="BU91" s="208" t="s">
        <v>1068</v>
      </c>
      <c r="BV91" s="208" t="s">
        <v>1068</v>
      </c>
      <c r="BW91" s="208" t="s">
        <v>1068</v>
      </c>
      <c r="BX91" s="208" t="s">
        <v>1068</v>
      </c>
    </row>
    <row r="92" spans="1:76" x14ac:dyDescent="0.3">
      <c r="A92" s="208" t="s">
        <v>526</v>
      </c>
      <c r="B92" s="208" t="s">
        <v>527</v>
      </c>
      <c r="N92" s="208" t="s">
        <v>1019</v>
      </c>
      <c r="O92" s="208" t="s">
        <v>1019</v>
      </c>
      <c r="P92" s="208" t="s">
        <v>1019</v>
      </c>
      <c r="Q92" s="208" t="s">
        <v>1019</v>
      </c>
      <c r="V92" s="208" t="s">
        <v>1019</v>
      </c>
      <c r="X92" s="159"/>
      <c r="Y92" s="208" t="s">
        <v>1045</v>
      </c>
      <c r="Z92" s="208" t="s">
        <v>1045</v>
      </c>
      <c r="AA92" s="208" t="s">
        <v>1045</v>
      </c>
      <c r="AB92" s="208" t="s">
        <v>1045</v>
      </c>
      <c r="AO92" s="208" t="s">
        <v>1066</v>
      </c>
      <c r="AP92" s="208" t="s">
        <v>1066</v>
      </c>
      <c r="AQ92" s="208" t="s">
        <v>1066</v>
      </c>
      <c r="AR92" s="208" t="s">
        <v>1066</v>
      </c>
      <c r="AS92" s="208" t="s">
        <v>1066</v>
      </c>
      <c r="AT92" s="208" t="s">
        <v>1066</v>
      </c>
      <c r="AU92" s="208" t="s">
        <v>1064</v>
      </c>
      <c r="AV92" s="208" t="s">
        <v>1066</v>
      </c>
      <c r="AW92" s="208" t="s">
        <v>1064</v>
      </c>
      <c r="AX92" s="208" t="s">
        <v>1066</v>
      </c>
      <c r="AY92" s="208" t="s">
        <v>1066</v>
      </c>
      <c r="AZ92" s="208" t="s">
        <v>1066</v>
      </c>
      <c r="BA92" s="208" t="s">
        <v>1066</v>
      </c>
      <c r="BB92" s="208" t="s">
        <v>1066</v>
      </c>
      <c r="BC92" s="208" t="s">
        <v>1066</v>
      </c>
      <c r="BD92" s="208" t="s">
        <v>1064</v>
      </c>
      <c r="BE92" s="208" t="s">
        <v>1066</v>
      </c>
      <c r="BF92" s="208" t="s">
        <v>1066</v>
      </c>
      <c r="BG92" s="208" t="s">
        <v>1066</v>
      </c>
      <c r="BH92" s="208" t="s">
        <v>1066</v>
      </c>
      <c r="BI92" s="208" t="s">
        <v>1066</v>
      </c>
      <c r="BJ92" s="208" t="s">
        <v>1066</v>
      </c>
      <c r="BK92" s="208" t="s">
        <v>1066</v>
      </c>
      <c r="BL92" s="208" t="s">
        <v>1066</v>
      </c>
      <c r="BM92" s="208" t="s">
        <v>1062</v>
      </c>
      <c r="BN92" s="208" t="s">
        <v>1066</v>
      </c>
      <c r="BO92" s="208" t="s">
        <v>1066</v>
      </c>
      <c r="BP92" s="208" t="s">
        <v>1066</v>
      </c>
      <c r="BQ92" s="208" t="s">
        <v>1066</v>
      </c>
      <c r="BR92" s="208" t="s">
        <v>1066</v>
      </c>
      <c r="BS92" s="208" t="s">
        <v>1066</v>
      </c>
      <c r="BT92" s="208" t="s">
        <v>1066</v>
      </c>
      <c r="BU92" s="208" t="s">
        <v>1066</v>
      </c>
      <c r="BV92" s="208" t="s">
        <v>1062</v>
      </c>
      <c r="BW92" s="208" t="s">
        <v>1066</v>
      </c>
      <c r="BX92" s="208" t="s">
        <v>1066</v>
      </c>
    </row>
    <row r="93" spans="1:76" x14ac:dyDescent="0.3">
      <c r="A93" s="208" t="s">
        <v>528</v>
      </c>
      <c r="B93" s="208" t="s">
        <v>529</v>
      </c>
      <c r="N93" s="208" t="s">
        <v>1019</v>
      </c>
      <c r="O93" s="208" t="s">
        <v>1019</v>
      </c>
      <c r="P93" s="208" t="s">
        <v>1019</v>
      </c>
      <c r="Q93" s="208" t="s">
        <v>1019</v>
      </c>
      <c r="V93" s="208" t="s">
        <v>1019</v>
      </c>
      <c r="X93" s="159"/>
      <c r="Y93" s="208" t="s">
        <v>1047</v>
      </c>
      <c r="Z93" s="208" t="s">
        <v>1045</v>
      </c>
      <c r="AA93" s="208" t="s">
        <v>1045</v>
      </c>
      <c r="AB93" s="208" t="s">
        <v>1045</v>
      </c>
      <c r="AO93" s="208" t="s">
        <v>1066</v>
      </c>
      <c r="AP93" s="208" t="s">
        <v>1066</v>
      </c>
      <c r="AQ93" s="208" t="s">
        <v>1066</v>
      </c>
      <c r="AR93" s="208" t="s">
        <v>1066</v>
      </c>
      <c r="AS93" s="208" t="s">
        <v>1066</v>
      </c>
      <c r="AT93" s="208" t="s">
        <v>1066</v>
      </c>
      <c r="AU93" s="208" t="s">
        <v>1066</v>
      </c>
      <c r="AV93" s="208" t="s">
        <v>1066</v>
      </c>
      <c r="AW93" s="208" t="s">
        <v>1064</v>
      </c>
      <c r="AX93" s="208" t="s">
        <v>1066</v>
      </c>
      <c r="AY93" s="208" t="s">
        <v>1066</v>
      </c>
      <c r="AZ93" s="208" t="s">
        <v>1068</v>
      </c>
      <c r="BA93" s="208" t="s">
        <v>1066</v>
      </c>
      <c r="BB93" s="208" t="s">
        <v>1066</v>
      </c>
      <c r="BC93" s="208" t="s">
        <v>1066</v>
      </c>
      <c r="BD93" s="208" t="s">
        <v>1066</v>
      </c>
      <c r="BE93" s="208" t="s">
        <v>1066</v>
      </c>
      <c r="BF93" s="208" t="s">
        <v>1066</v>
      </c>
      <c r="BG93" s="208" t="s">
        <v>1066</v>
      </c>
      <c r="BH93" s="208" t="s">
        <v>1066</v>
      </c>
      <c r="BI93" s="208" t="s">
        <v>1068</v>
      </c>
      <c r="BJ93" s="208" t="s">
        <v>1066</v>
      </c>
      <c r="BK93" s="208" t="s">
        <v>1066</v>
      </c>
      <c r="BL93" s="208" t="s">
        <v>1066</v>
      </c>
      <c r="BM93" s="208" t="s">
        <v>1066</v>
      </c>
      <c r="BN93" s="208" t="s">
        <v>1066</v>
      </c>
      <c r="BO93" s="208" t="s">
        <v>1066</v>
      </c>
      <c r="BP93" s="208" t="s">
        <v>1066</v>
      </c>
      <c r="BQ93" s="208" t="s">
        <v>1066</v>
      </c>
      <c r="BR93" s="208" t="s">
        <v>1068</v>
      </c>
      <c r="BS93" s="208" t="s">
        <v>1066</v>
      </c>
      <c r="BT93" s="208" t="s">
        <v>1066</v>
      </c>
      <c r="BU93" s="208" t="s">
        <v>1066</v>
      </c>
      <c r="BV93" s="208" t="s">
        <v>1066</v>
      </c>
      <c r="BW93" s="208" t="s">
        <v>1066</v>
      </c>
      <c r="BX93" s="208" t="s">
        <v>1066</v>
      </c>
    </row>
    <row r="94" spans="1:76" x14ac:dyDescent="0.3">
      <c r="A94" s="208" t="s">
        <v>530</v>
      </c>
      <c r="B94" s="208" t="s">
        <v>531</v>
      </c>
      <c r="N94" s="208" t="s">
        <v>1019</v>
      </c>
      <c r="O94" s="208" t="s">
        <v>1019</v>
      </c>
      <c r="P94" s="208" t="s">
        <v>1019</v>
      </c>
      <c r="Q94" s="208" t="s">
        <v>1019</v>
      </c>
      <c r="V94" s="208" t="s">
        <v>1021</v>
      </c>
      <c r="X94" s="159"/>
      <c r="Y94" s="208" t="s">
        <v>1047</v>
      </c>
      <c r="Z94" s="208" t="s">
        <v>1045</v>
      </c>
      <c r="AA94" s="208" t="s">
        <v>1045</v>
      </c>
      <c r="AB94" s="208" t="s">
        <v>1045</v>
      </c>
      <c r="AO94" s="208" t="s">
        <v>1066</v>
      </c>
      <c r="AP94" s="208" t="s">
        <v>1066</v>
      </c>
      <c r="AQ94" s="208" t="s">
        <v>1066</v>
      </c>
      <c r="AR94" s="208" t="s">
        <v>1066</v>
      </c>
      <c r="AS94" s="208" t="s">
        <v>1064</v>
      </c>
      <c r="AT94" s="208" t="s">
        <v>1064</v>
      </c>
      <c r="AU94" s="208" t="s">
        <v>1066</v>
      </c>
      <c r="AV94" s="208" t="s">
        <v>1064</v>
      </c>
      <c r="AW94" s="208" t="s">
        <v>1064</v>
      </c>
      <c r="AX94" s="208" t="s">
        <v>1068</v>
      </c>
      <c r="AY94" s="208" t="s">
        <v>1066</v>
      </c>
      <c r="AZ94" s="208" t="s">
        <v>1068</v>
      </c>
      <c r="BA94" s="208" t="s">
        <v>1066</v>
      </c>
      <c r="BB94" s="208" t="s">
        <v>1064</v>
      </c>
      <c r="BC94" s="208" t="s">
        <v>1064</v>
      </c>
      <c r="BD94" s="208" t="s">
        <v>1066</v>
      </c>
      <c r="BE94" s="208" t="s">
        <v>1064</v>
      </c>
      <c r="BF94" s="208" t="s">
        <v>1066</v>
      </c>
      <c r="BG94" s="208" t="s">
        <v>1068</v>
      </c>
      <c r="BH94" s="208" t="s">
        <v>1068</v>
      </c>
      <c r="BI94" s="208" t="s">
        <v>1068</v>
      </c>
      <c r="BJ94" s="208" t="s">
        <v>1066</v>
      </c>
      <c r="BK94" s="208" t="s">
        <v>1064</v>
      </c>
      <c r="BL94" s="208" t="s">
        <v>1064</v>
      </c>
      <c r="BM94" s="208" t="s">
        <v>1066</v>
      </c>
      <c r="BN94" s="208" t="s">
        <v>1064</v>
      </c>
      <c r="BO94" s="208" t="s">
        <v>1066</v>
      </c>
      <c r="BP94" s="208" t="s">
        <v>1068</v>
      </c>
      <c r="BQ94" s="208" t="s">
        <v>1068</v>
      </c>
      <c r="BR94" s="208" t="s">
        <v>1068</v>
      </c>
      <c r="BS94" s="208" t="s">
        <v>1066</v>
      </c>
      <c r="BT94" s="208" t="s">
        <v>1064</v>
      </c>
      <c r="BU94" s="208" t="s">
        <v>1064</v>
      </c>
      <c r="BV94" s="208" t="s">
        <v>1066</v>
      </c>
      <c r="BW94" s="208" t="s">
        <v>1064</v>
      </c>
      <c r="BX94" s="208" t="s">
        <v>1066</v>
      </c>
    </row>
    <row r="95" spans="1:76" x14ac:dyDescent="0.3">
      <c r="A95" s="208" t="s">
        <v>532</v>
      </c>
      <c r="B95" s="208" t="s">
        <v>533</v>
      </c>
      <c r="N95" s="208" t="s">
        <v>1019</v>
      </c>
      <c r="O95" s="208" t="s">
        <v>1019</v>
      </c>
      <c r="P95" s="208" t="s">
        <v>1019</v>
      </c>
      <c r="Q95" s="208" t="s">
        <v>1019</v>
      </c>
      <c r="V95" s="208" t="s">
        <v>1021</v>
      </c>
      <c r="X95" s="159"/>
      <c r="Y95" s="208" t="s">
        <v>1045</v>
      </c>
      <c r="Z95" s="208" t="s">
        <v>1045</v>
      </c>
      <c r="AA95" s="208" t="s">
        <v>1045</v>
      </c>
      <c r="AB95" s="208" t="s">
        <v>1045</v>
      </c>
      <c r="AO95" s="208" t="s">
        <v>1064</v>
      </c>
      <c r="AP95" s="208" t="s">
        <v>1064</v>
      </c>
      <c r="AQ95" s="208" t="s">
        <v>1066</v>
      </c>
      <c r="AR95" s="208" t="s">
        <v>1066</v>
      </c>
      <c r="AS95" s="208" t="s">
        <v>1066</v>
      </c>
      <c r="AT95" s="208" t="s">
        <v>1066</v>
      </c>
      <c r="AU95" s="208" t="s">
        <v>1068</v>
      </c>
      <c r="AV95" s="208" t="s">
        <v>1068</v>
      </c>
      <c r="AW95" s="208" t="s">
        <v>1062</v>
      </c>
      <c r="AX95" s="208" t="s">
        <v>1066</v>
      </c>
      <c r="AY95" s="208" t="s">
        <v>1066</v>
      </c>
      <c r="AZ95" s="208" t="s">
        <v>1066</v>
      </c>
      <c r="BA95" s="208" t="s">
        <v>1066</v>
      </c>
      <c r="BB95" s="208" t="s">
        <v>1066</v>
      </c>
      <c r="BC95" s="208" t="s">
        <v>1066</v>
      </c>
      <c r="BD95" s="208" t="s">
        <v>1066</v>
      </c>
      <c r="BE95" s="208" t="s">
        <v>1066</v>
      </c>
      <c r="BF95" s="208" t="s">
        <v>1062</v>
      </c>
      <c r="BG95" s="208" t="s">
        <v>1066</v>
      </c>
      <c r="BH95" s="208" t="s">
        <v>1066</v>
      </c>
      <c r="BI95" s="208" t="s">
        <v>1066</v>
      </c>
      <c r="BJ95" s="208" t="s">
        <v>1066</v>
      </c>
      <c r="BK95" s="208" t="s">
        <v>1066</v>
      </c>
      <c r="BL95" s="208" t="s">
        <v>1066</v>
      </c>
      <c r="BM95" s="208" t="s">
        <v>1068</v>
      </c>
      <c r="BN95" s="208" t="s">
        <v>1068</v>
      </c>
      <c r="BO95" s="208" t="s">
        <v>1062</v>
      </c>
      <c r="BP95" s="208" t="s">
        <v>1066</v>
      </c>
      <c r="BQ95" s="208" t="s">
        <v>1066</v>
      </c>
      <c r="BR95" s="208" t="s">
        <v>1066</v>
      </c>
      <c r="BS95" s="208" t="s">
        <v>1066</v>
      </c>
      <c r="BT95" s="208" t="s">
        <v>1066</v>
      </c>
      <c r="BU95" s="208" t="s">
        <v>1066</v>
      </c>
      <c r="BV95" s="208" t="s">
        <v>1068</v>
      </c>
      <c r="BW95" s="208" t="s">
        <v>1068</v>
      </c>
      <c r="BX95" s="208" t="s">
        <v>1062</v>
      </c>
    </row>
    <row r="96" spans="1:76" x14ac:dyDescent="0.3">
      <c r="A96" s="208" t="s">
        <v>534</v>
      </c>
      <c r="B96" s="208" t="s">
        <v>535</v>
      </c>
      <c r="N96" s="208" t="s">
        <v>1019</v>
      </c>
      <c r="O96" s="208" t="s">
        <v>1019</v>
      </c>
      <c r="P96" s="208" t="s">
        <v>1019</v>
      </c>
      <c r="Q96" s="208" t="s">
        <v>1019</v>
      </c>
      <c r="V96" s="208" t="s">
        <v>1019</v>
      </c>
      <c r="X96" s="159"/>
      <c r="Y96" s="208" t="s">
        <v>1045</v>
      </c>
      <c r="Z96" s="208" t="s">
        <v>1045</v>
      </c>
      <c r="AA96" s="208" t="s">
        <v>1049</v>
      </c>
      <c r="AB96" s="208" t="s">
        <v>1047</v>
      </c>
      <c r="AO96" s="208" t="s">
        <v>1066</v>
      </c>
      <c r="AP96" s="208" t="s">
        <v>1068</v>
      </c>
      <c r="AQ96" s="208" t="s">
        <v>1066</v>
      </c>
      <c r="AR96" s="208" t="s">
        <v>1066</v>
      </c>
      <c r="AS96" s="208" t="s">
        <v>1064</v>
      </c>
      <c r="AT96" s="208" t="s">
        <v>1064</v>
      </c>
      <c r="AU96" s="208" t="s">
        <v>1066</v>
      </c>
      <c r="AV96" s="208" t="s">
        <v>1066</v>
      </c>
      <c r="AW96" s="208" t="s">
        <v>1062</v>
      </c>
      <c r="AX96" s="208" t="s">
        <v>1066</v>
      </c>
      <c r="AY96" s="208" t="s">
        <v>1066</v>
      </c>
      <c r="AZ96" s="208" t="s">
        <v>1066</v>
      </c>
      <c r="BA96" s="208" t="s">
        <v>1066</v>
      </c>
      <c r="BB96" s="208" t="s">
        <v>1066</v>
      </c>
      <c r="BC96" s="208" t="s">
        <v>1066</v>
      </c>
      <c r="BD96" s="208" t="s">
        <v>1066</v>
      </c>
      <c r="BE96" s="208" t="s">
        <v>1066</v>
      </c>
      <c r="BF96" s="208" t="s">
        <v>1064</v>
      </c>
      <c r="BG96" s="208" t="s">
        <v>1066</v>
      </c>
      <c r="BH96" s="208" t="s">
        <v>1066</v>
      </c>
      <c r="BI96" s="208" t="s">
        <v>1066</v>
      </c>
      <c r="BJ96" s="208" t="s">
        <v>1066</v>
      </c>
      <c r="BK96" s="208" t="s">
        <v>1066</v>
      </c>
      <c r="BL96" s="208" t="s">
        <v>1066</v>
      </c>
      <c r="BM96" s="208" t="s">
        <v>1066</v>
      </c>
      <c r="BN96" s="208" t="s">
        <v>1066</v>
      </c>
      <c r="BO96" s="208" t="s">
        <v>1064</v>
      </c>
      <c r="BP96" s="208" t="s">
        <v>1066</v>
      </c>
      <c r="BQ96" s="208" t="s">
        <v>1066</v>
      </c>
      <c r="BR96" s="208" t="s">
        <v>1066</v>
      </c>
      <c r="BS96" s="208" t="s">
        <v>1066</v>
      </c>
      <c r="BT96" s="208" t="s">
        <v>1066</v>
      </c>
      <c r="BU96" s="208" t="s">
        <v>1066</v>
      </c>
      <c r="BV96" s="208" t="s">
        <v>1066</v>
      </c>
      <c r="BW96" s="208" t="s">
        <v>1066</v>
      </c>
      <c r="BX96" s="208" t="s">
        <v>1064</v>
      </c>
    </row>
    <row r="97" spans="1:76" x14ac:dyDescent="0.3">
      <c r="A97" s="208" t="s">
        <v>536</v>
      </c>
      <c r="B97" s="208" t="s">
        <v>537</v>
      </c>
      <c r="N97" s="208" t="s">
        <v>1019</v>
      </c>
      <c r="O97" s="208" t="s">
        <v>1019</v>
      </c>
      <c r="P97" s="208" t="s">
        <v>1019</v>
      </c>
      <c r="Q97" s="208" t="s">
        <v>1019</v>
      </c>
      <c r="V97" s="208" t="s">
        <v>1021</v>
      </c>
      <c r="X97" s="159"/>
      <c r="Y97" s="208" t="s">
        <v>1045</v>
      </c>
      <c r="Z97" s="208" t="s">
        <v>1045</v>
      </c>
      <c r="AA97" s="208" t="s">
        <v>1045</v>
      </c>
      <c r="AB97" s="208" t="s">
        <v>1045</v>
      </c>
      <c r="AO97" s="208" t="s">
        <v>1066</v>
      </c>
      <c r="AP97" s="208" t="s">
        <v>1066</v>
      </c>
      <c r="AQ97" s="208" t="s">
        <v>1066</v>
      </c>
      <c r="AR97" s="208" t="s">
        <v>1068</v>
      </c>
      <c r="AS97" s="208" t="s">
        <v>1064</v>
      </c>
      <c r="AT97" s="208" t="s">
        <v>1066</v>
      </c>
      <c r="AU97" s="208" t="s">
        <v>1066</v>
      </c>
      <c r="AV97" s="208" t="s">
        <v>1066</v>
      </c>
      <c r="AW97" s="208" t="s">
        <v>1064</v>
      </c>
      <c r="AX97" s="208" t="s">
        <v>1066</v>
      </c>
      <c r="AY97" s="208" t="s">
        <v>1066</v>
      </c>
      <c r="AZ97" s="208" t="s">
        <v>1066</v>
      </c>
      <c r="BA97" s="208" t="s">
        <v>1068</v>
      </c>
      <c r="BB97" s="208" t="s">
        <v>1064</v>
      </c>
      <c r="BC97" s="208" t="s">
        <v>1066</v>
      </c>
      <c r="BD97" s="208" t="s">
        <v>1066</v>
      </c>
      <c r="BE97" s="208" t="s">
        <v>1066</v>
      </c>
      <c r="BF97" s="208" t="s">
        <v>1064</v>
      </c>
      <c r="BG97" s="208" t="s">
        <v>1066</v>
      </c>
      <c r="BH97" s="208" t="s">
        <v>1066</v>
      </c>
      <c r="BI97" s="208" t="s">
        <v>1066</v>
      </c>
      <c r="BJ97" s="208" t="s">
        <v>1068</v>
      </c>
      <c r="BK97" s="208" t="s">
        <v>1064</v>
      </c>
      <c r="BL97" s="208" t="s">
        <v>1066</v>
      </c>
      <c r="BM97" s="208" t="s">
        <v>1066</v>
      </c>
      <c r="BN97" s="208" t="s">
        <v>1066</v>
      </c>
      <c r="BO97" s="208" t="s">
        <v>1064</v>
      </c>
      <c r="BP97" s="208" t="s">
        <v>1066</v>
      </c>
      <c r="BQ97" s="208" t="s">
        <v>1066</v>
      </c>
      <c r="BR97" s="208" t="s">
        <v>1066</v>
      </c>
      <c r="BS97" s="208" t="s">
        <v>1068</v>
      </c>
      <c r="BT97" s="208" t="s">
        <v>1064</v>
      </c>
      <c r="BU97" s="208" t="s">
        <v>1066</v>
      </c>
      <c r="BV97" s="208" t="s">
        <v>1066</v>
      </c>
      <c r="BW97" s="208" t="s">
        <v>1066</v>
      </c>
      <c r="BX97" s="208" t="s">
        <v>1066</v>
      </c>
    </row>
    <row r="98" spans="1:76" x14ac:dyDescent="0.3">
      <c r="A98" s="208" t="s">
        <v>538</v>
      </c>
      <c r="B98" s="208" t="s">
        <v>539</v>
      </c>
      <c r="N98" s="208" t="s">
        <v>1019</v>
      </c>
      <c r="O98" s="208" t="s">
        <v>1019</v>
      </c>
      <c r="P98" s="208" t="s">
        <v>1019</v>
      </c>
      <c r="Q98" s="208" t="s">
        <v>1019</v>
      </c>
      <c r="V98" s="208" t="s">
        <v>1019</v>
      </c>
      <c r="X98" s="159"/>
      <c r="Y98" s="208" t="s">
        <v>1045</v>
      </c>
      <c r="Z98" s="208" t="s">
        <v>1047</v>
      </c>
      <c r="AA98" s="208" t="s">
        <v>1045</v>
      </c>
      <c r="AB98" s="208" t="s">
        <v>1045</v>
      </c>
      <c r="AO98" s="208" t="s">
        <v>1066</v>
      </c>
      <c r="AP98" s="208" t="s">
        <v>1066</v>
      </c>
      <c r="AQ98" s="208" t="s">
        <v>1068</v>
      </c>
      <c r="AR98" s="208" t="s">
        <v>1064</v>
      </c>
      <c r="AS98" s="208" t="s">
        <v>1066</v>
      </c>
      <c r="AT98" s="208" t="s">
        <v>1064</v>
      </c>
      <c r="AU98" s="208" t="s">
        <v>1066</v>
      </c>
      <c r="AV98" s="208" t="s">
        <v>1066</v>
      </c>
      <c r="AW98" s="208" t="s">
        <v>1064</v>
      </c>
      <c r="AX98" s="208" t="s">
        <v>1066</v>
      </c>
      <c r="AY98" s="208" t="s">
        <v>1066</v>
      </c>
      <c r="AZ98" s="208" t="s">
        <v>1068</v>
      </c>
      <c r="BA98" s="208" t="s">
        <v>1064</v>
      </c>
      <c r="BB98" s="208" t="s">
        <v>1066</v>
      </c>
      <c r="BC98" s="208" t="s">
        <v>1064</v>
      </c>
      <c r="BD98" s="208" t="s">
        <v>1066</v>
      </c>
      <c r="BE98" s="208" t="s">
        <v>1066</v>
      </c>
      <c r="BF98" s="208" t="s">
        <v>1064</v>
      </c>
      <c r="BG98" s="208" t="s">
        <v>1066</v>
      </c>
      <c r="BH98" s="208" t="s">
        <v>1066</v>
      </c>
      <c r="BI98" s="208" t="s">
        <v>1068</v>
      </c>
      <c r="BJ98" s="208" t="s">
        <v>1064</v>
      </c>
      <c r="BK98" s="208" t="s">
        <v>1066</v>
      </c>
      <c r="BL98" s="208" t="s">
        <v>1064</v>
      </c>
      <c r="BM98" s="208" t="s">
        <v>1066</v>
      </c>
      <c r="BN98" s="208" t="s">
        <v>1066</v>
      </c>
      <c r="BO98" s="208" t="s">
        <v>1064</v>
      </c>
      <c r="BP98" s="208" t="s">
        <v>1066</v>
      </c>
      <c r="BQ98" s="208" t="s">
        <v>1066</v>
      </c>
      <c r="BR98" s="208" t="s">
        <v>1068</v>
      </c>
      <c r="BS98" s="208" t="s">
        <v>1066</v>
      </c>
      <c r="BT98" s="208" t="s">
        <v>1066</v>
      </c>
      <c r="BU98" s="208" t="s">
        <v>1066</v>
      </c>
      <c r="BV98" s="208" t="s">
        <v>1066</v>
      </c>
      <c r="BW98" s="208" t="s">
        <v>1066</v>
      </c>
      <c r="BX98" s="208" t="s">
        <v>1066</v>
      </c>
    </row>
    <row r="99" spans="1:76" x14ac:dyDescent="0.3">
      <c r="A99" s="208" t="s">
        <v>542</v>
      </c>
      <c r="B99" s="208" t="s">
        <v>543</v>
      </c>
      <c r="N99" s="208" t="s">
        <v>1019</v>
      </c>
      <c r="O99" s="208" t="s">
        <v>1019</v>
      </c>
      <c r="P99" s="208" t="s">
        <v>1019</v>
      </c>
      <c r="Q99" s="208" t="s">
        <v>1019</v>
      </c>
      <c r="V99" s="208" t="s">
        <v>1019</v>
      </c>
      <c r="X99" s="159"/>
      <c r="Y99" s="208" t="s">
        <v>1049</v>
      </c>
      <c r="Z99" s="208" t="s">
        <v>1045</v>
      </c>
      <c r="AA99" s="208" t="s">
        <v>1045</v>
      </c>
      <c r="AB99" s="208" t="s">
        <v>1049</v>
      </c>
      <c r="AO99" s="208" t="s">
        <v>1066</v>
      </c>
      <c r="AP99" s="208" t="s">
        <v>1066</v>
      </c>
      <c r="AQ99" s="208" t="s">
        <v>1066</v>
      </c>
      <c r="AR99" s="208" t="s">
        <v>1066</v>
      </c>
      <c r="AS99" s="208" t="s">
        <v>1064</v>
      </c>
      <c r="AT99" s="208" t="s">
        <v>1064</v>
      </c>
      <c r="AU99" s="208" t="s">
        <v>1066</v>
      </c>
      <c r="AV99" s="208" t="s">
        <v>1066</v>
      </c>
      <c r="AW99" s="208" t="s">
        <v>1066</v>
      </c>
      <c r="AX99" s="208" t="s">
        <v>1066</v>
      </c>
      <c r="AY99" s="208" t="s">
        <v>1066</v>
      </c>
      <c r="AZ99" s="208" t="s">
        <v>1066</v>
      </c>
      <c r="BA99" s="208" t="s">
        <v>1066</v>
      </c>
      <c r="BB99" s="208" t="s">
        <v>1064</v>
      </c>
      <c r="BC99" s="208" t="s">
        <v>1064</v>
      </c>
      <c r="BD99" s="208" t="s">
        <v>1066</v>
      </c>
      <c r="BE99" s="208" t="s">
        <v>1066</v>
      </c>
      <c r="BF99" s="208" t="s">
        <v>1066</v>
      </c>
      <c r="BG99" s="208" t="s">
        <v>1066</v>
      </c>
      <c r="BH99" s="208" t="s">
        <v>1066</v>
      </c>
      <c r="BI99" s="208" t="s">
        <v>1066</v>
      </c>
      <c r="BJ99" s="208" t="s">
        <v>1066</v>
      </c>
      <c r="BK99" s="208" t="s">
        <v>1064</v>
      </c>
      <c r="BL99" s="208" t="s">
        <v>1064</v>
      </c>
      <c r="BM99" s="208" t="s">
        <v>1066</v>
      </c>
      <c r="BN99" s="208" t="s">
        <v>1066</v>
      </c>
      <c r="BO99" s="208" t="s">
        <v>1066</v>
      </c>
      <c r="BP99" s="208" t="s">
        <v>1066</v>
      </c>
      <c r="BQ99" s="208" t="s">
        <v>1066</v>
      </c>
      <c r="BR99" s="208" t="s">
        <v>1066</v>
      </c>
      <c r="BS99" s="208" t="s">
        <v>1066</v>
      </c>
      <c r="BT99" s="208" t="s">
        <v>1064</v>
      </c>
      <c r="BU99" s="208" t="s">
        <v>1066</v>
      </c>
      <c r="BV99" s="208" t="s">
        <v>1066</v>
      </c>
      <c r="BW99" s="208" t="s">
        <v>1066</v>
      </c>
      <c r="BX99" s="208" t="s">
        <v>1066</v>
      </c>
    </row>
    <row r="100" spans="1:76" x14ac:dyDescent="0.3">
      <c r="A100" s="208" t="s">
        <v>544</v>
      </c>
      <c r="B100" s="208" t="s">
        <v>545</v>
      </c>
      <c r="N100" s="208" t="s">
        <v>1019</v>
      </c>
      <c r="O100" s="208" t="s">
        <v>1019</v>
      </c>
      <c r="P100" s="208" t="s">
        <v>1019</v>
      </c>
      <c r="Q100" s="208" t="s">
        <v>1019</v>
      </c>
      <c r="V100" s="208" t="s">
        <v>1019</v>
      </c>
      <c r="X100" s="159"/>
      <c r="Y100" s="208" t="s">
        <v>1049</v>
      </c>
      <c r="Z100" s="208" t="s">
        <v>1049</v>
      </c>
      <c r="AA100" s="208" t="s">
        <v>1049</v>
      </c>
      <c r="AB100" s="208" t="s">
        <v>1049</v>
      </c>
      <c r="AO100" s="208" t="s">
        <v>1066</v>
      </c>
      <c r="AP100" s="208" t="s">
        <v>1066</v>
      </c>
      <c r="AQ100" s="208" t="s">
        <v>1066</v>
      </c>
      <c r="AR100" s="208" t="s">
        <v>1068</v>
      </c>
      <c r="AS100" s="208" t="s">
        <v>1064</v>
      </c>
      <c r="AT100" s="208" t="s">
        <v>1064</v>
      </c>
      <c r="AU100" s="208" t="s">
        <v>1066</v>
      </c>
      <c r="AV100" s="208" t="s">
        <v>1066</v>
      </c>
      <c r="AW100" s="208" t="s">
        <v>1066</v>
      </c>
      <c r="AX100" s="208" t="s">
        <v>1066</v>
      </c>
      <c r="AY100" s="208" t="s">
        <v>1066</v>
      </c>
      <c r="AZ100" s="208" t="s">
        <v>1066</v>
      </c>
      <c r="BA100" s="208" t="s">
        <v>1068</v>
      </c>
      <c r="BB100" s="208" t="s">
        <v>1064</v>
      </c>
      <c r="BC100" s="208" t="s">
        <v>1064</v>
      </c>
      <c r="BD100" s="208" t="s">
        <v>1066</v>
      </c>
      <c r="BE100" s="208" t="s">
        <v>1066</v>
      </c>
      <c r="BF100" s="208" t="s">
        <v>1066</v>
      </c>
      <c r="BG100" s="208" t="s">
        <v>1066</v>
      </c>
      <c r="BH100" s="208" t="s">
        <v>1066</v>
      </c>
      <c r="BI100" s="208" t="s">
        <v>1066</v>
      </c>
      <c r="BJ100" s="208" t="s">
        <v>1068</v>
      </c>
      <c r="BK100" s="208" t="s">
        <v>1064</v>
      </c>
      <c r="BL100" s="208" t="s">
        <v>1064</v>
      </c>
      <c r="BM100" s="208" t="s">
        <v>1066</v>
      </c>
      <c r="BN100" s="208" t="s">
        <v>1066</v>
      </c>
      <c r="BO100" s="208" t="s">
        <v>1066</v>
      </c>
      <c r="BP100" s="208" t="s">
        <v>1066</v>
      </c>
      <c r="BQ100" s="208" t="s">
        <v>1066</v>
      </c>
      <c r="BR100" s="208" t="s">
        <v>1066</v>
      </c>
      <c r="BS100" s="208" t="s">
        <v>1068</v>
      </c>
      <c r="BT100" s="208" t="s">
        <v>1064</v>
      </c>
      <c r="BU100" s="208" t="s">
        <v>1064</v>
      </c>
      <c r="BV100" s="208" t="s">
        <v>1066</v>
      </c>
      <c r="BW100" s="208" t="s">
        <v>1066</v>
      </c>
      <c r="BX100" s="208" t="s">
        <v>1066</v>
      </c>
    </row>
    <row r="101" spans="1:76" x14ac:dyDescent="0.3">
      <c r="A101" s="208" t="s">
        <v>548</v>
      </c>
      <c r="B101" s="208" t="s">
        <v>549</v>
      </c>
      <c r="N101" s="208" t="s">
        <v>1019</v>
      </c>
      <c r="O101" s="208" t="s">
        <v>1019</v>
      </c>
      <c r="P101" s="208" t="s">
        <v>1019</v>
      </c>
      <c r="Q101" s="208" t="s">
        <v>1019</v>
      </c>
      <c r="V101" s="208" t="s">
        <v>1019</v>
      </c>
      <c r="X101" s="159"/>
      <c r="Y101" s="208" t="s">
        <v>1047</v>
      </c>
      <c r="Z101" s="208" t="s">
        <v>1045</v>
      </c>
      <c r="AA101" s="208" t="s">
        <v>1045</v>
      </c>
      <c r="AB101" s="208" t="s">
        <v>1045</v>
      </c>
      <c r="AO101" s="208" t="s">
        <v>1066</v>
      </c>
      <c r="AP101" s="208" t="s">
        <v>1066</v>
      </c>
      <c r="AQ101" s="208" t="s">
        <v>1066</v>
      </c>
      <c r="AR101" s="208" t="s">
        <v>1066</v>
      </c>
      <c r="AS101" s="208" t="s">
        <v>1064</v>
      </c>
      <c r="AT101" s="208" t="s">
        <v>1064</v>
      </c>
      <c r="AU101" s="208" t="s">
        <v>1066</v>
      </c>
      <c r="AV101" s="208" t="s">
        <v>1064</v>
      </c>
      <c r="AW101" s="208" t="s">
        <v>1062</v>
      </c>
      <c r="AX101" s="208" t="s">
        <v>1066</v>
      </c>
      <c r="AY101" s="208" t="s">
        <v>1066</v>
      </c>
      <c r="AZ101" s="208" t="s">
        <v>1068</v>
      </c>
      <c r="BA101" s="208" t="s">
        <v>1068</v>
      </c>
      <c r="BB101" s="208" t="s">
        <v>1064</v>
      </c>
      <c r="BC101" s="208" t="s">
        <v>1066</v>
      </c>
      <c r="BD101" s="208" t="s">
        <v>1066</v>
      </c>
      <c r="BE101" s="208" t="s">
        <v>1064</v>
      </c>
      <c r="BF101" s="208" t="s">
        <v>1062</v>
      </c>
      <c r="BG101" s="208" t="s">
        <v>1066</v>
      </c>
      <c r="BH101" s="208" t="s">
        <v>1066</v>
      </c>
      <c r="BI101" s="208" t="s">
        <v>1068</v>
      </c>
      <c r="BJ101" s="208" t="s">
        <v>1068</v>
      </c>
      <c r="BK101" s="208" t="s">
        <v>1066</v>
      </c>
      <c r="BL101" s="208" t="s">
        <v>1066</v>
      </c>
      <c r="BM101" s="208" t="s">
        <v>1066</v>
      </c>
      <c r="BN101" s="208" t="s">
        <v>1066</v>
      </c>
      <c r="BO101" s="208" t="s">
        <v>1062</v>
      </c>
      <c r="BP101" s="208" t="s">
        <v>1066</v>
      </c>
      <c r="BQ101" s="208" t="s">
        <v>1066</v>
      </c>
      <c r="BR101" s="208" t="s">
        <v>1068</v>
      </c>
      <c r="BS101" s="208" t="s">
        <v>1068</v>
      </c>
      <c r="BT101" s="208" t="s">
        <v>1066</v>
      </c>
      <c r="BU101" s="208" t="s">
        <v>1066</v>
      </c>
      <c r="BV101" s="208" t="s">
        <v>1068</v>
      </c>
      <c r="BW101" s="208" t="s">
        <v>1066</v>
      </c>
      <c r="BX101" s="208" t="s">
        <v>1062</v>
      </c>
    </row>
    <row r="102" spans="1:76" x14ac:dyDescent="0.3">
      <c r="A102" s="208" t="s">
        <v>550</v>
      </c>
      <c r="B102" s="208" t="s">
        <v>551</v>
      </c>
      <c r="N102" s="208" t="s">
        <v>1019</v>
      </c>
      <c r="O102" s="208" t="s">
        <v>1019</v>
      </c>
      <c r="P102" s="208" t="s">
        <v>1019</v>
      </c>
      <c r="Q102" s="208" t="s">
        <v>1019</v>
      </c>
      <c r="V102" s="208" t="s">
        <v>1019</v>
      </c>
      <c r="X102" s="159"/>
      <c r="Y102" s="208" t="s">
        <v>1047</v>
      </c>
      <c r="Z102" s="208" t="s">
        <v>1045</v>
      </c>
      <c r="AA102" s="208" t="s">
        <v>1049</v>
      </c>
      <c r="AB102" s="208" t="s">
        <v>1045</v>
      </c>
      <c r="AO102" s="208" t="s">
        <v>1064</v>
      </c>
      <c r="AP102" s="208" t="s">
        <v>1064</v>
      </c>
      <c r="AQ102" s="208" t="s">
        <v>1066</v>
      </c>
      <c r="AR102" s="208" t="s">
        <v>1064</v>
      </c>
      <c r="AS102" s="208" t="s">
        <v>1066</v>
      </c>
      <c r="AT102" s="208" t="s">
        <v>1064</v>
      </c>
      <c r="AU102" s="208" t="s">
        <v>1066</v>
      </c>
      <c r="AV102" s="208" t="s">
        <v>1064</v>
      </c>
      <c r="AW102" s="208" t="s">
        <v>1064</v>
      </c>
      <c r="AX102" s="208" t="s">
        <v>1066</v>
      </c>
      <c r="AY102" s="208" t="s">
        <v>1064</v>
      </c>
      <c r="AZ102" s="208" t="s">
        <v>1066</v>
      </c>
      <c r="BA102" s="208" t="s">
        <v>1064</v>
      </c>
      <c r="BB102" s="208" t="s">
        <v>1066</v>
      </c>
      <c r="BC102" s="208" t="s">
        <v>1064</v>
      </c>
      <c r="BD102" s="208" t="s">
        <v>1066</v>
      </c>
      <c r="BE102" s="208" t="s">
        <v>1064</v>
      </c>
      <c r="BF102" s="208" t="s">
        <v>1064</v>
      </c>
      <c r="BG102" s="208" t="s">
        <v>1068</v>
      </c>
      <c r="BH102" s="208" t="s">
        <v>1068</v>
      </c>
      <c r="BI102" s="208" t="s">
        <v>1068</v>
      </c>
      <c r="BJ102" s="208" t="s">
        <v>1064</v>
      </c>
      <c r="BK102" s="208" t="s">
        <v>1066</v>
      </c>
      <c r="BL102" s="208" t="s">
        <v>1066</v>
      </c>
      <c r="BM102" s="208" t="s">
        <v>1068</v>
      </c>
      <c r="BN102" s="208" t="s">
        <v>1066</v>
      </c>
      <c r="BO102" s="208" t="s">
        <v>1066</v>
      </c>
      <c r="BP102" s="208" t="s">
        <v>1068</v>
      </c>
      <c r="BQ102" s="208" t="s">
        <v>1068</v>
      </c>
      <c r="BR102" s="208" t="s">
        <v>1068</v>
      </c>
      <c r="BS102" s="208" t="s">
        <v>1066</v>
      </c>
      <c r="BT102" s="208" t="s">
        <v>1068</v>
      </c>
      <c r="BU102" s="208" t="s">
        <v>1066</v>
      </c>
      <c r="BV102" s="208" t="s">
        <v>1068</v>
      </c>
      <c r="BW102" s="208" t="s">
        <v>1066</v>
      </c>
      <c r="BX102" s="208" t="s">
        <v>1066</v>
      </c>
    </row>
    <row r="103" spans="1:76" x14ac:dyDescent="0.3">
      <c r="A103" s="208" t="s">
        <v>552</v>
      </c>
      <c r="B103" s="208" t="s">
        <v>553</v>
      </c>
      <c r="N103" s="208" t="s">
        <v>1019</v>
      </c>
      <c r="O103" s="208" t="s">
        <v>1019</v>
      </c>
      <c r="P103" s="208" t="s">
        <v>1019</v>
      </c>
      <c r="Q103" s="208" t="s">
        <v>1019</v>
      </c>
      <c r="V103" s="208" t="s">
        <v>1019</v>
      </c>
      <c r="X103" s="159"/>
      <c r="Y103" s="208" t="s">
        <v>1047</v>
      </c>
      <c r="Z103" s="208" t="s">
        <v>1045</v>
      </c>
      <c r="AA103" s="208" t="s">
        <v>1045</v>
      </c>
      <c r="AB103" s="208" t="s">
        <v>1047</v>
      </c>
      <c r="AO103" s="208" t="s">
        <v>1068</v>
      </c>
      <c r="AP103" s="208" t="s">
        <v>1066</v>
      </c>
      <c r="AQ103" s="208" t="s">
        <v>1066</v>
      </c>
      <c r="AR103" s="208" t="s">
        <v>1066</v>
      </c>
      <c r="AS103" s="208" t="s">
        <v>1064</v>
      </c>
      <c r="AT103" s="208" t="s">
        <v>1066</v>
      </c>
      <c r="AU103" s="208" t="s">
        <v>1066</v>
      </c>
      <c r="AV103" s="208" t="s">
        <v>1066</v>
      </c>
      <c r="AW103" s="208" t="s">
        <v>1068</v>
      </c>
      <c r="AX103" s="208" t="s">
        <v>1068</v>
      </c>
      <c r="AY103" s="208" t="s">
        <v>1066</v>
      </c>
      <c r="AZ103" s="208" t="s">
        <v>1066</v>
      </c>
      <c r="BA103" s="208" t="s">
        <v>1066</v>
      </c>
      <c r="BB103" s="208" t="s">
        <v>1064</v>
      </c>
      <c r="BC103" s="208" t="s">
        <v>1066</v>
      </c>
      <c r="BD103" s="208" t="s">
        <v>1066</v>
      </c>
      <c r="BE103" s="208" t="s">
        <v>1066</v>
      </c>
      <c r="BF103" s="208" t="s">
        <v>1068</v>
      </c>
      <c r="BG103" s="208" t="s">
        <v>1068</v>
      </c>
      <c r="BH103" s="208" t="s">
        <v>1066</v>
      </c>
      <c r="BI103" s="208" t="s">
        <v>1068</v>
      </c>
      <c r="BJ103" s="208" t="s">
        <v>1066</v>
      </c>
      <c r="BK103" s="208" t="s">
        <v>1066</v>
      </c>
      <c r="BL103" s="208" t="s">
        <v>1066</v>
      </c>
      <c r="BM103" s="208" t="s">
        <v>1068</v>
      </c>
      <c r="BN103" s="208" t="s">
        <v>1066</v>
      </c>
      <c r="BO103" s="208" t="s">
        <v>1068</v>
      </c>
      <c r="BP103" s="208" t="s">
        <v>1068</v>
      </c>
      <c r="BQ103" s="208" t="s">
        <v>1068</v>
      </c>
      <c r="BR103" s="208" t="s">
        <v>1068</v>
      </c>
      <c r="BS103" s="208" t="s">
        <v>1068</v>
      </c>
      <c r="BT103" s="208" t="s">
        <v>1066</v>
      </c>
      <c r="BU103" s="208" t="s">
        <v>1066</v>
      </c>
      <c r="BV103" s="208" t="s">
        <v>1068</v>
      </c>
      <c r="BW103" s="208" t="s">
        <v>1068</v>
      </c>
      <c r="BX103" s="208" t="s">
        <v>1068</v>
      </c>
    </row>
    <row r="104" spans="1:76" x14ac:dyDescent="0.3">
      <c r="A104" s="208" t="s">
        <v>556</v>
      </c>
      <c r="B104" s="208" t="s">
        <v>557</v>
      </c>
      <c r="N104" s="208" t="s">
        <v>1019</v>
      </c>
      <c r="O104" s="208" t="s">
        <v>1019</v>
      </c>
      <c r="P104" s="208" t="s">
        <v>1019</v>
      </c>
      <c r="Q104" s="208" t="s">
        <v>1019</v>
      </c>
      <c r="V104" s="208" t="s">
        <v>1019</v>
      </c>
      <c r="X104" s="159"/>
      <c r="Y104" s="208" t="s">
        <v>1047</v>
      </c>
      <c r="Z104" s="208" t="s">
        <v>1047</v>
      </c>
      <c r="AA104" s="208" t="s">
        <v>1047</v>
      </c>
      <c r="AB104" s="208" t="s">
        <v>1045</v>
      </c>
      <c r="AO104" s="208" t="s">
        <v>1068</v>
      </c>
      <c r="AP104" s="208" t="s">
        <v>1068</v>
      </c>
      <c r="AQ104" s="208" t="s">
        <v>1068</v>
      </c>
      <c r="AR104" s="208" t="s">
        <v>1066</v>
      </c>
      <c r="AS104" s="208" t="s">
        <v>1064</v>
      </c>
      <c r="AT104" s="208" t="s">
        <v>1068</v>
      </c>
      <c r="AU104" s="208" t="s">
        <v>1064</v>
      </c>
      <c r="AV104" s="208" t="s">
        <v>1066</v>
      </c>
      <c r="AW104" s="208" t="s">
        <v>1066</v>
      </c>
      <c r="AX104" s="208" t="s">
        <v>1068</v>
      </c>
      <c r="AY104" s="208" t="s">
        <v>1070</v>
      </c>
      <c r="AZ104" s="208" t="s">
        <v>1068</v>
      </c>
      <c r="BA104" s="208" t="s">
        <v>1066</v>
      </c>
      <c r="BB104" s="208" t="s">
        <v>1064</v>
      </c>
      <c r="BC104" s="208" t="s">
        <v>1068</v>
      </c>
      <c r="BD104" s="208" t="s">
        <v>1066</v>
      </c>
      <c r="BE104" s="208" t="s">
        <v>1066</v>
      </c>
      <c r="BF104" s="208" t="s">
        <v>1066</v>
      </c>
      <c r="BG104" s="208" t="s">
        <v>1068</v>
      </c>
      <c r="BH104" s="208" t="s">
        <v>1070</v>
      </c>
      <c r="BI104" s="208" t="s">
        <v>1068</v>
      </c>
      <c r="BJ104" s="208" t="s">
        <v>1066</v>
      </c>
      <c r="BK104" s="208" t="s">
        <v>1064</v>
      </c>
      <c r="BL104" s="208" t="s">
        <v>1068</v>
      </c>
      <c r="BM104" s="208" t="s">
        <v>1066</v>
      </c>
      <c r="BN104" s="208" t="s">
        <v>1066</v>
      </c>
      <c r="BO104" s="208" t="s">
        <v>1066</v>
      </c>
      <c r="BP104" s="208" t="s">
        <v>1068</v>
      </c>
      <c r="BQ104" s="208" t="s">
        <v>1070</v>
      </c>
      <c r="BR104" s="208" t="s">
        <v>1068</v>
      </c>
      <c r="BS104" s="208" t="s">
        <v>1066</v>
      </c>
      <c r="BT104" s="208" t="s">
        <v>1064</v>
      </c>
      <c r="BU104" s="208" t="s">
        <v>1068</v>
      </c>
      <c r="BV104" s="208" t="s">
        <v>1066</v>
      </c>
      <c r="BW104" s="208" t="s">
        <v>1066</v>
      </c>
      <c r="BX104" s="208" t="s">
        <v>1066</v>
      </c>
    </row>
    <row r="105" spans="1:76" x14ac:dyDescent="0.3">
      <c r="A105" s="208" t="s">
        <v>560</v>
      </c>
      <c r="B105" s="208" t="s">
        <v>561</v>
      </c>
      <c r="N105" s="208" t="s">
        <v>1019</v>
      </c>
      <c r="O105" s="208" t="s">
        <v>1019</v>
      </c>
      <c r="P105" s="208" t="s">
        <v>1019</v>
      </c>
      <c r="Q105" s="208" t="s">
        <v>1019</v>
      </c>
      <c r="V105" s="208" t="s">
        <v>1019</v>
      </c>
      <c r="X105" s="159"/>
      <c r="Y105" s="208" t="s">
        <v>1045</v>
      </c>
      <c r="Z105" s="208" t="s">
        <v>1047</v>
      </c>
      <c r="AA105" s="208" t="s">
        <v>1047</v>
      </c>
      <c r="AB105" s="208" t="s">
        <v>1045</v>
      </c>
      <c r="AO105" s="208" t="s">
        <v>1064</v>
      </c>
      <c r="AP105" s="208" t="s">
        <v>1064</v>
      </c>
      <c r="AQ105" s="208" t="s">
        <v>1066</v>
      </c>
      <c r="AR105" s="208" t="s">
        <v>1066</v>
      </c>
      <c r="AS105" s="208" t="s">
        <v>1066</v>
      </c>
      <c r="AT105" s="208" t="s">
        <v>1064</v>
      </c>
      <c r="AU105" s="208" t="s">
        <v>1064</v>
      </c>
      <c r="AV105" s="208" t="s">
        <v>1066</v>
      </c>
      <c r="AW105" s="208" t="s">
        <v>1066</v>
      </c>
      <c r="AX105" s="208" t="s">
        <v>1064</v>
      </c>
      <c r="AY105" s="208" t="s">
        <v>1066</v>
      </c>
      <c r="AZ105" s="208" t="s">
        <v>1066</v>
      </c>
      <c r="BA105" s="208" t="s">
        <v>1066</v>
      </c>
      <c r="BB105" s="208" t="s">
        <v>1066</v>
      </c>
      <c r="BC105" s="208" t="s">
        <v>1064</v>
      </c>
      <c r="BD105" s="208" t="s">
        <v>1064</v>
      </c>
      <c r="BE105" s="208" t="s">
        <v>1066</v>
      </c>
      <c r="BF105" s="208" t="s">
        <v>1066</v>
      </c>
      <c r="BG105" s="208" t="s">
        <v>1064</v>
      </c>
      <c r="BH105" s="208" t="s">
        <v>1066</v>
      </c>
      <c r="BI105" s="208" t="s">
        <v>1066</v>
      </c>
      <c r="BJ105" s="208" t="s">
        <v>1066</v>
      </c>
      <c r="BK105" s="208" t="s">
        <v>1066</v>
      </c>
      <c r="BL105" s="208" t="s">
        <v>1066</v>
      </c>
      <c r="BM105" s="208" t="s">
        <v>1066</v>
      </c>
      <c r="BN105" s="208" t="s">
        <v>1066</v>
      </c>
      <c r="BO105" s="208" t="s">
        <v>1066</v>
      </c>
      <c r="BP105" s="208" t="s">
        <v>1066</v>
      </c>
      <c r="BQ105" s="208" t="s">
        <v>1066</v>
      </c>
      <c r="BR105" s="208" t="s">
        <v>1066</v>
      </c>
      <c r="BS105" s="208" t="s">
        <v>1066</v>
      </c>
      <c r="BT105" s="208" t="s">
        <v>1066</v>
      </c>
      <c r="BU105" s="208" t="s">
        <v>1066</v>
      </c>
      <c r="BV105" s="208" t="s">
        <v>1066</v>
      </c>
      <c r="BW105" s="208" t="s">
        <v>1066</v>
      </c>
      <c r="BX105" s="208" t="s">
        <v>1066</v>
      </c>
    </row>
    <row r="106" spans="1:76" x14ac:dyDescent="0.3">
      <c r="A106" s="208" t="s">
        <v>563</v>
      </c>
      <c r="B106" s="208" t="s">
        <v>564</v>
      </c>
      <c r="N106" s="208" t="s">
        <v>1019</v>
      </c>
      <c r="O106" s="208" t="s">
        <v>1019</v>
      </c>
      <c r="P106" s="208" t="s">
        <v>1019</v>
      </c>
      <c r="Q106" s="208" t="s">
        <v>1019</v>
      </c>
      <c r="V106" s="208" t="s">
        <v>1019</v>
      </c>
      <c r="X106" s="159"/>
      <c r="Y106" s="208" t="s">
        <v>1047</v>
      </c>
      <c r="Z106" s="208" t="s">
        <v>1045</v>
      </c>
      <c r="AA106" s="208" t="s">
        <v>1045</v>
      </c>
      <c r="AB106" s="208" t="s">
        <v>1045</v>
      </c>
      <c r="AO106" s="208" t="s">
        <v>1062</v>
      </c>
      <c r="AP106" s="208" t="s">
        <v>1062</v>
      </c>
      <c r="AQ106" s="208" t="s">
        <v>1064</v>
      </c>
      <c r="AR106" s="208" t="s">
        <v>1064</v>
      </c>
      <c r="AS106" s="208" t="s">
        <v>1062</v>
      </c>
      <c r="AT106" s="208" t="s">
        <v>1062</v>
      </c>
      <c r="AU106" s="208" t="s">
        <v>1062</v>
      </c>
      <c r="AV106" s="208" t="s">
        <v>1066</v>
      </c>
      <c r="AW106" s="208" t="s">
        <v>1068</v>
      </c>
      <c r="AX106" s="208" t="s">
        <v>1064</v>
      </c>
      <c r="AY106" s="208" t="s">
        <v>1064</v>
      </c>
      <c r="AZ106" s="208" t="s">
        <v>1064</v>
      </c>
      <c r="BA106" s="208" t="s">
        <v>1064</v>
      </c>
      <c r="BB106" s="208" t="s">
        <v>1064</v>
      </c>
      <c r="BC106" s="208" t="s">
        <v>1064</v>
      </c>
      <c r="BD106" s="208" t="s">
        <v>1062</v>
      </c>
      <c r="BE106" s="208" t="s">
        <v>1066</v>
      </c>
      <c r="BF106" s="208" t="s">
        <v>1068</v>
      </c>
      <c r="BG106" s="208" t="s">
        <v>1066</v>
      </c>
      <c r="BH106" s="208" t="s">
        <v>1064</v>
      </c>
      <c r="BI106" s="208" t="s">
        <v>1066</v>
      </c>
      <c r="BJ106" s="208" t="s">
        <v>1064</v>
      </c>
      <c r="BK106" s="208" t="s">
        <v>1064</v>
      </c>
      <c r="BL106" s="208" t="s">
        <v>1066</v>
      </c>
      <c r="BM106" s="208" t="s">
        <v>1064</v>
      </c>
      <c r="BN106" s="208" t="s">
        <v>1068</v>
      </c>
      <c r="BO106" s="208" t="s">
        <v>1068</v>
      </c>
      <c r="BP106" s="208" t="s">
        <v>1068</v>
      </c>
      <c r="BQ106" s="208" t="s">
        <v>1066</v>
      </c>
      <c r="BR106" s="208" t="s">
        <v>1066</v>
      </c>
      <c r="BS106" s="208" t="s">
        <v>1066</v>
      </c>
      <c r="BT106" s="208" t="s">
        <v>1066</v>
      </c>
      <c r="BU106" s="208" t="s">
        <v>1066</v>
      </c>
      <c r="BV106" s="208" t="s">
        <v>1064</v>
      </c>
      <c r="BW106" s="208" t="s">
        <v>1068</v>
      </c>
      <c r="BX106" s="208" t="s">
        <v>1068</v>
      </c>
    </row>
    <row r="107" spans="1:76" x14ac:dyDescent="0.3">
      <c r="A107" s="208" t="s">
        <v>565</v>
      </c>
      <c r="B107" s="208" t="s">
        <v>566</v>
      </c>
      <c r="N107" s="208" t="s">
        <v>1019</v>
      </c>
      <c r="O107" s="208" t="s">
        <v>1019</v>
      </c>
      <c r="P107" s="208" t="s">
        <v>1019</v>
      </c>
      <c r="Q107" s="208" t="s">
        <v>1019</v>
      </c>
      <c r="V107" s="208" t="s">
        <v>1019</v>
      </c>
      <c r="X107" s="159"/>
      <c r="Y107" s="208" t="s">
        <v>1049</v>
      </c>
      <c r="Z107" s="208" t="s">
        <v>1045</v>
      </c>
      <c r="AA107" s="208" t="s">
        <v>1049</v>
      </c>
      <c r="AB107" s="208" t="s">
        <v>1047</v>
      </c>
      <c r="AO107" s="208" t="s">
        <v>1068</v>
      </c>
      <c r="AP107" s="208" t="s">
        <v>1066</v>
      </c>
      <c r="AQ107" s="208" t="s">
        <v>1064</v>
      </c>
      <c r="AR107" s="208" t="s">
        <v>1066</v>
      </c>
      <c r="AS107" s="208" t="s">
        <v>1068</v>
      </c>
      <c r="AT107" s="208" t="s">
        <v>1064</v>
      </c>
      <c r="AU107" s="208" t="s">
        <v>1068</v>
      </c>
      <c r="AV107" s="208" t="s">
        <v>1064</v>
      </c>
      <c r="AW107" s="208" t="s">
        <v>1064</v>
      </c>
      <c r="AX107" s="208" t="s">
        <v>1068</v>
      </c>
      <c r="AY107" s="208" t="s">
        <v>1068</v>
      </c>
      <c r="AZ107" s="208" t="s">
        <v>1066</v>
      </c>
      <c r="BA107" s="208" t="s">
        <v>1068</v>
      </c>
      <c r="BB107" s="208" t="s">
        <v>1068</v>
      </c>
      <c r="BC107" s="208" t="s">
        <v>1066</v>
      </c>
      <c r="BD107" s="208" t="s">
        <v>1068</v>
      </c>
      <c r="BE107" s="208" t="s">
        <v>1066</v>
      </c>
      <c r="BF107" s="208" t="s">
        <v>1066</v>
      </c>
      <c r="BG107" s="208" t="s">
        <v>1068</v>
      </c>
      <c r="BH107" s="208" t="s">
        <v>1068</v>
      </c>
      <c r="BI107" s="208" t="s">
        <v>1066</v>
      </c>
      <c r="BJ107" s="208" t="s">
        <v>1068</v>
      </c>
      <c r="BK107" s="208" t="s">
        <v>1068</v>
      </c>
      <c r="BL107" s="208" t="s">
        <v>1066</v>
      </c>
      <c r="BM107" s="208" t="s">
        <v>1070</v>
      </c>
      <c r="BN107" s="208" t="s">
        <v>1066</v>
      </c>
      <c r="BO107" s="208" t="s">
        <v>1066</v>
      </c>
      <c r="BP107" s="208" t="s">
        <v>1068</v>
      </c>
      <c r="BQ107" s="208" t="s">
        <v>1068</v>
      </c>
      <c r="BR107" s="208" t="s">
        <v>1068</v>
      </c>
      <c r="BS107" s="208" t="s">
        <v>1068</v>
      </c>
      <c r="BT107" s="208" t="s">
        <v>1068</v>
      </c>
      <c r="BU107" s="208" t="s">
        <v>1068</v>
      </c>
      <c r="BV107" s="208" t="s">
        <v>1070</v>
      </c>
      <c r="BW107" s="208" t="s">
        <v>1068</v>
      </c>
      <c r="BX107" s="208" t="s">
        <v>1066</v>
      </c>
    </row>
    <row r="108" spans="1:76" x14ac:dyDescent="0.3">
      <c r="A108" s="208" t="s">
        <v>567</v>
      </c>
      <c r="B108" s="208" t="s">
        <v>568</v>
      </c>
      <c r="N108" s="208" t="s">
        <v>1019</v>
      </c>
      <c r="O108" s="208" t="s">
        <v>1019</v>
      </c>
      <c r="P108" s="208" t="s">
        <v>1019</v>
      </c>
      <c r="Q108" s="208" t="s">
        <v>1019</v>
      </c>
      <c r="V108" s="208" t="s">
        <v>1019</v>
      </c>
      <c r="X108" s="159"/>
      <c r="Y108" s="208" t="s">
        <v>1049</v>
      </c>
      <c r="Z108" s="208" t="s">
        <v>1049</v>
      </c>
      <c r="AA108" s="208" t="s">
        <v>1049</v>
      </c>
      <c r="AB108" s="208" t="s">
        <v>1049</v>
      </c>
      <c r="AO108" s="208" t="s">
        <v>1064</v>
      </c>
      <c r="AP108" s="208" t="s">
        <v>1066</v>
      </c>
      <c r="AQ108" s="208" t="s">
        <v>1066</v>
      </c>
      <c r="AR108" s="208" t="s">
        <v>1064</v>
      </c>
      <c r="AS108" s="208" t="s">
        <v>1064</v>
      </c>
      <c r="AT108" s="208" t="s">
        <v>1064</v>
      </c>
      <c r="AU108" s="208" t="s">
        <v>1066</v>
      </c>
      <c r="AV108" s="208" t="s">
        <v>1066</v>
      </c>
      <c r="AW108" s="208" t="s">
        <v>1064</v>
      </c>
      <c r="AX108" s="208" t="s">
        <v>1064</v>
      </c>
      <c r="AY108" s="208" t="s">
        <v>1066</v>
      </c>
      <c r="AZ108" s="208" t="s">
        <v>1066</v>
      </c>
      <c r="BA108" s="208" t="s">
        <v>1066</v>
      </c>
      <c r="BB108" s="208" t="s">
        <v>1064</v>
      </c>
      <c r="BC108" s="208" t="s">
        <v>1066</v>
      </c>
      <c r="BD108" s="208" t="s">
        <v>1066</v>
      </c>
      <c r="BE108" s="208" t="s">
        <v>1066</v>
      </c>
      <c r="BF108" s="208" t="s">
        <v>1066</v>
      </c>
      <c r="BG108" s="208" t="s">
        <v>1064</v>
      </c>
      <c r="BH108" s="208" t="s">
        <v>1066</v>
      </c>
      <c r="BI108" s="208" t="s">
        <v>1066</v>
      </c>
      <c r="BJ108" s="208" t="s">
        <v>1066</v>
      </c>
      <c r="BK108" s="208" t="s">
        <v>1064</v>
      </c>
      <c r="BL108" s="208" t="s">
        <v>1066</v>
      </c>
      <c r="BM108" s="208" t="s">
        <v>1066</v>
      </c>
      <c r="BN108" s="208" t="s">
        <v>1066</v>
      </c>
      <c r="BO108" s="208" t="s">
        <v>1066</v>
      </c>
      <c r="BP108" s="208" t="s">
        <v>1066</v>
      </c>
      <c r="BQ108" s="208" t="s">
        <v>1066</v>
      </c>
      <c r="BR108" s="208" t="s">
        <v>1066</v>
      </c>
      <c r="BS108" s="208" t="s">
        <v>1066</v>
      </c>
      <c r="BT108" s="208" t="s">
        <v>1066</v>
      </c>
      <c r="BU108" s="208" t="s">
        <v>1066</v>
      </c>
      <c r="BV108" s="208" t="s">
        <v>1066</v>
      </c>
      <c r="BW108" s="208" t="s">
        <v>1066</v>
      </c>
      <c r="BX108" s="208" t="s">
        <v>1066</v>
      </c>
    </row>
    <row r="109" spans="1:76" x14ac:dyDescent="0.3">
      <c r="A109" s="208" t="s">
        <v>571</v>
      </c>
      <c r="B109" s="208" t="s">
        <v>572</v>
      </c>
      <c r="N109" s="208" t="s">
        <v>1019</v>
      </c>
      <c r="O109" s="208" t="s">
        <v>1019</v>
      </c>
      <c r="P109" s="208" t="s">
        <v>1019</v>
      </c>
      <c r="Q109" s="208" t="s">
        <v>1019</v>
      </c>
      <c r="V109" s="208" t="s">
        <v>1019</v>
      </c>
      <c r="X109" s="159"/>
      <c r="Y109" s="208" t="s">
        <v>1045</v>
      </c>
      <c r="Z109" s="208" t="s">
        <v>1045</v>
      </c>
      <c r="AA109" s="208" t="s">
        <v>1049</v>
      </c>
      <c r="AB109" s="208" t="s">
        <v>1047</v>
      </c>
      <c r="AO109" s="208" t="s">
        <v>1066</v>
      </c>
      <c r="AP109" s="208" t="s">
        <v>1066</v>
      </c>
      <c r="AQ109" s="208" t="s">
        <v>1066</v>
      </c>
      <c r="AR109" s="208" t="s">
        <v>1066</v>
      </c>
      <c r="AS109" s="208" t="s">
        <v>1066</v>
      </c>
      <c r="AT109" s="208" t="s">
        <v>1066</v>
      </c>
      <c r="AU109" s="208" t="s">
        <v>1064</v>
      </c>
      <c r="AV109" s="208" t="s">
        <v>1066</v>
      </c>
      <c r="AW109" s="208" t="s">
        <v>1068</v>
      </c>
      <c r="AX109" s="208" t="s">
        <v>1066</v>
      </c>
      <c r="AY109" s="208" t="s">
        <v>1068</v>
      </c>
      <c r="AZ109" s="208" t="s">
        <v>1068</v>
      </c>
      <c r="BA109" s="208" t="s">
        <v>1068</v>
      </c>
      <c r="BB109" s="208" t="s">
        <v>1066</v>
      </c>
      <c r="BC109" s="208" t="s">
        <v>1068</v>
      </c>
      <c r="BD109" s="208" t="s">
        <v>1066</v>
      </c>
      <c r="BE109" s="208" t="s">
        <v>1068</v>
      </c>
      <c r="BF109" s="208" t="s">
        <v>1068</v>
      </c>
      <c r="BG109" s="208" t="s">
        <v>1066</v>
      </c>
      <c r="BH109" s="208" t="s">
        <v>1068</v>
      </c>
      <c r="BI109" s="208" t="s">
        <v>1068</v>
      </c>
      <c r="BJ109" s="208" t="s">
        <v>1068</v>
      </c>
      <c r="BK109" s="208" t="s">
        <v>1066</v>
      </c>
      <c r="BL109" s="208" t="s">
        <v>1068</v>
      </c>
      <c r="BM109" s="208" t="s">
        <v>1066</v>
      </c>
      <c r="BN109" s="208" t="s">
        <v>1068</v>
      </c>
      <c r="BO109" s="208" t="s">
        <v>1070</v>
      </c>
      <c r="BP109" s="208" t="s">
        <v>1068</v>
      </c>
      <c r="BQ109" s="208" t="s">
        <v>1068</v>
      </c>
      <c r="BR109" s="208" t="s">
        <v>1068</v>
      </c>
      <c r="BS109" s="208" t="s">
        <v>1068</v>
      </c>
      <c r="BT109" s="208" t="s">
        <v>1066</v>
      </c>
      <c r="BU109" s="208" t="s">
        <v>1068</v>
      </c>
      <c r="BV109" s="208" t="s">
        <v>1066</v>
      </c>
      <c r="BW109" s="208" t="s">
        <v>1068</v>
      </c>
      <c r="BX109" s="208" t="s">
        <v>1070</v>
      </c>
    </row>
    <row r="110" spans="1:76" x14ac:dyDescent="0.3">
      <c r="A110" s="208" t="s">
        <v>573</v>
      </c>
      <c r="B110" s="208" t="s">
        <v>574</v>
      </c>
      <c r="N110" s="208" t="s">
        <v>1019</v>
      </c>
      <c r="O110" s="208" t="s">
        <v>1019</v>
      </c>
      <c r="P110" s="208" t="s">
        <v>1019</v>
      </c>
      <c r="Q110" s="208" t="s">
        <v>1019</v>
      </c>
      <c r="V110" s="208" t="s">
        <v>1019</v>
      </c>
      <c r="X110" s="159"/>
      <c r="Y110" s="208" t="s">
        <v>1045</v>
      </c>
      <c r="Z110" s="208" t="s">
        <v>1045</v>
      </c>
      <c r="AA110" s="208" t="s">
        <v>1045</v>
      </c>
      <c r="AB110" s="208" t="s">
        <v>1047</v>
      </c>
      <c r="AO110" s="208" t="s">
        <v>1066</v>
      </c>
      <c r="AP110" s="208" t="s">
        <v>1066</v>
      </c>
      <c r="AQ110" s="208" t="s">
        <v>1066</v>
      </c>
      <c r="AR110" s="208" t="s">
        <v>1068</v>
      </c>
      <c r="AS110" s="208" t="s">
        <v>1066</v>
      </c>
      <c r="AT110" s="208" t="s">
        <v>1066</v>
      </c>
      <c r="AU110" s="208" t="s">
        <v>1066</v>
      </c>
      <c r="AV110" s="208" t="s">
        <v>1066</v>
      </c>
      <c r="AW110" s="208" t="s">
        <v>1064</v>
      </c>
      <c r="AX110" s="208" t="s">
        <v>1066</v>
      </c>
      <c r="AY110" s="208" t="s">
        <v>1066</v>
      </c>
      <c r="AZ110" s="208" t="s">
        <v>1066</v>
      </c>
      <c r="BA110" s="208" t="s">
        <v>1068</v>
      </c>
      <c r="BB110" s="208" t="s">
        <v>1066</v>
      </c>
      <c r="BC110" s="208" t="s">
        <v>1066</v>
      </c>
      <c r="BD110" s="208" t="s">
        <v>1066</v>
      </c>
      <c r="BE110" s="208" t="s">
        <v>1066</v>
      </c>
      <c r="BF110" s="208" t="s">
        <v>1064</v>
      </c>
      <c r="BG110" s="208" t="s">
        <v>1066</v>
      </c>
      <c r="BH110" s="208" t="s">
        <v>1066</v>
      </c>
      <c r="BI110" s="208" t="s">
        <v>1066</v>
      </c>
      <c r="BJ110" s="208" t="s">
        <v>1068</v>
      </c>
      <c r="BK110" s="208" t="s">
        <v>1066</v>
      </c>
      <c r="BL110" s="208" t="s">
        <v>1066</v>
      </c>
      <c r="BM110" s="208" t="s">
        <v>1066</v>
      </c>
      <c r="BN110" s="208" t="s">
        <v>1066</v>
      </c>
      <c r="BO110" s="208" t="s">
        <v>1064</v>
      </c>
      <c r="BP110" s="208" t="s">
        <v>1066</v>
      </c>
      <c r="BQ110" s="208" t="s">
        <v>1066</v>
      </c>
      <c r="BR110" s="208" t="s">
        <v>1066</v>
      </c>
      <c r="BS110" s="208" t="s">
        <v>1068</v>
      </c>
      <c r="BT110" s="208" t="s">
        <v>1066</v>
      </c>
      <c r="BU110" s="208" t="s">
        <v>1066</v>
      </c>
      <c r="BV110" s="208" t="s">
        <v>1066</v>
      </c>
      <c r="BW110" s="208" t="s">
        <v>1066</v>
      </c>
      <c r="BX110" s="208" t="s">
        <v>1064</v>
      </c>
    </row>
    <row r="111" spans="1:76" x14ac:dyDescent="0.3">
      <c r="A111" s="208" t="s">
        <v>575</v>
      </c>
      <c r="B111" s="208" t="s">
        <v>576</v>
      </c>
      <c r="N111" s="208" t="s">
        <v>1019</v>
      </c>
      <c r="O111" s="208" t="s">
        <v>1019</v>
      </c>
      <c r="P111" s="208" t="s">
        <v>1019</v>
      </c>
      <c r="Q111" s="208" t="s">
        <v>1019</v>
      </c>
      <c r="V111" s="208" t="s">
        <v>1019</v>
      </c>
      <c r="X111" s="159"/>
      <c r="Y111" s="208" t="s">
        <v>1047</v>
      </c>
      <c r="Z111" s="208" t="s">
        <v>1045</v>
      </c>
      <c r="AA111" s="208" t="s">
        <v>1049</v>
      </c>
      <c r="AB111" s="208" t="s">
        <v>1045</v>
      </c>
      <c r="AO111" s="208" t="s">
        <v>1066</v>
      </c>
      <c r="AP111" s="208" t="s">
        <v>1068</v>
      </c>
      <c r="AQ111" s="208" t="s">
        <v>1068</v>
      </c>
      <c r="AR111" s="208" t="s">
        <v>1066</v>
      </c>
      <c r="AS111" s="208" t="s">
        <v>1066</v>
      </c>
      <c r="AT111" s="208" t="s">
        <v>1066</v>
      </c>
      <c r="AU111" s="208" t="s">
        <v>1066</v>
      </c>
      <c r="AV111" s="208" t="s">
        <v>1066</v>
      </c>
      <c r="AW111" s="208" t="s">
        <v>1068</v>
      </c>
      <c r="AX111" s="208" t="s">
        <v>1068</v>
      </c>
      <c r="AY111" s="208" t="s">
        <v>1068</v>
      </c>
      <c r="AZ111" s="208" t="s">
        <v>1068</v>
      </c>
      <c r="BA111" s="208" t="s">
        <v>1066</v>
      </c>
      <c r="BB111" s="208" t="s">
        <v>1066</v>
      </c>
      <c r="BC111" s="208" t="s">
        <v>1068</v>
      </c>
      <c r="BD111" s="208" t="s">
        <v>1066</v>
      </c>
      <c r="BE111" s="208" t="s">
        <v>1068</v>
      </c>
      <c r="BF111" s="208" t="s">
        <v>1068</v>
      </c>
      <c r="BG111" s="208" t="s">
        <v>1068</v>
      </c>
      <c r="BH111" s="208" t="s">
        <v>1068</v>
      </c>
      <c r="BI111" s="208" t="s">
        <v>1068</v>
      </c>
      <c r="BJ111" s="208" t="s">
        <v>1066</v>
      </c>
      <c r="BK111" s="208" t="s">
        <v>1066</v>
      </c>
      <c r="BL111" s="208" t="s">
        <v>1068</v>
      </c>
      <c r="BM111" s="208" t="s">
        <v>1066</v>
      </c>
      <c r="BN111" s="208" t="s">
        <v>1068</v>
      </c>
      <c r="BO111" s="208" t="s">
        <v>1068</v>
      </c>
      <c r="BP111" s="208" t="s">
        <v>1068</v>
      </c>
      <c r="BQ111" s="208" t="s">
        <v>1068</v>
      </c>
      <c r="BR111" s="208" t="s">
        <v>1068</v>
      </c>
      <c r="BS111" s="208" t="s">
        <v>1068</v>
      </c>
      <c r="BT111" s="208" t="s">
        <v>1068</v>
      </c>
      <c r="BU111" s="208" t="s">
        <v>1068</v>
      </c>
      <c r="BV111" s="208" t="s">
        <v>1068</v>
      </c>
      <c r="BW111" s="208" t="s">
        <v>1068</v>
      </c>
      <c r="BX111" s="208" t="s">
        <v>1068</v>
      </c>
    </row>
    <row r="112" spans="1:76" x14ac:dyDescent="0.3">
      <c r="A112" s="208" t="s">
        <v>577</v>
      </c>
      <c r="B112" s="208" t="s">
        <v>578</v>
      </c>
      <c r="N112" s="208" t="s">
        <v>1019</v>
      </c>
      <c r="O112" s="208" t="s">
        <v>1019</v>
      </c>
      <c r="P112" s="208" t="s">
        <v>1019</v>
      </c>
      <c r="Q112" s="208" t="s">
        <v>1019</v>
      </c>
      <c r="V112" s="208" t="s">
        <v>1019</v>
      </c>
      <c r="X112" s="159"/>
      <c r="Y112" s="208" t="s">
        <v>1047</v>
      </c>
      <c r="Z112" s="208" t="s">
        <v>1045</v>
      </c>
      <c r="AA112" s="208" t="s">
        <v>1045</v>
      </c>
      <c r="AB112" s="208" t="s">
        <v>1047</v>
      </c>
      <c r="AO112" s="208" t="s">
        <v>1068</v>
      </c>
      <c r="AP112" s="208" t="s">
        <v>1068</v>
      </c>
      <c r="AQ112" s="208" t="s">
        <v>1070</v>
      </c>
      <c r="AR112" s="208" t="s">
        <v>1068</v>
      </c>
      <c r="AS112" s="208" t="s">
        <v>1068</v>
      </c>
      <c r="AT112" s="208" t="s">
        <v>1066</v>
      </c>
      <c r="AU112" s="208" t="s">
        <v>1066</v>
      </c>
      <c r="AV112" s="208" t="s">
        <v>1066</v>
      </c>
      <c r="AW112" s="208" t="s">
        <v>1064</v>
      </c>
      <c r="AX112" s="208" t="s">
        <v>1068</v>
      </c>
      <c r="AY112" s="208" t="s">
        <v>1068</v>
      </c>
      <c r="AZ112" s="208" t="s">
        <v>1070</v>
      </c>
      <c r="BA112" s="208" t="s">
        <v>1068</v>
      </c>
      <c r="BB112" s="208" t="s">
        <v>1068</v>
      </c>
      <c r="BC112" s="208" t="s">
        <v>1066</v>
      </c>
      <c r="BD112" s="208" t="s">
        <v>1066</v>
      </c>
      <c r="BE112" s="208" t="s">
        <v>1066</v>
      </c>
      <c r="BF112" s="208" t="s">
        <v>1066</v>
      </c>
      <c r="BG112" s="208" t="s">
        <v>1068</v>
      </c>
      <c r="BH112" s="208" t="s">
        <v>1068</v>
      </c>
      <c r="BI112" s="208" t="s">
        <v>1070</v>
      </c>
      <c r="BJ112" s="208" t="s">
        <v>1068</v>
      </c>
      <c r="BK112" s="208" t="s">
        <v>1068</v>
      </c>
      <c r="BL112" s="208" t="s">
        <v>1068</v>
      </c>
      <c r="BM112" s="208" t="s">
        <v>1066</v>
      </c>
      <c r="BN112" s="208" t="s">
        <v>1068</v>
      </c>
      <c r="BO112" s="208" t="s">
        <v>1066</v>
      </c>
      <c r="BP112" s="208" t="s">
        <v>1070</v>
      </c>
      <c r="BQ112" s="208" t="s">
        <v>1068</v>
      </c>
      <c r="BR112" s="208" t="s">
        <v>1070</v>
      </c>
      <c r="BS112" s="208" t="s">
        <v>1068</v>
      </c>
      <c r="BT112" s="208" t="s">
        <v>1068</v>
      </c>
      <c r="BU112" s="208" t="s">
        <v>1068</v>
      </c>
      <c r="BV112" s="208" t="s">
        <v>1068</v>
      </c>
      <c r="BW112" s="208" t="s">
        <v>1068</v>
      </c>
      <c r="BX112" s="208" t="s">
        <v>1066</v>
      </c>
    </row>
    <row r="113" spans="1:76" x14ac:dyDescent="0.3">
      <c r="A113" s="208" t="s">
        <v>579</v>
      </c>
      <c r="B113" s="208" t="s">
        <v>580</v>
      </c>
      <c r="N113" s="208" t="s">
        <v>1019</v>
      </c>
      <c r="O113" s="208" t="s">
        <v>1019</v>
      </c>
      <c r="P113" s="208" t="s">
        <v>1019</v>
      </c>
      <c r="Q113" s="208" t="s">
        <v>1019</v>
      </c>
      <c r="V113" s="208" t="s">
        <v>1019</v>
      </c>
      <c r="X113" s="159"/>
      <c r="Y113" s="208" t="s">
        <v>1047</v>
      </c>
      <c r="Z113" s="208" t="s">
        <v>1047</v>
      </c>
      <c r="AA113" s="208" t="s">
        <v>1045</v>
      </c>
      <c r="AB113" s="208" t="s">
        <v>1045</v>
      </c>
      <c r="AO113" s="208" t="s">
        <v>1066</v>
      </c>
      <c r="AP113" s="208" t="s">
        <v>1066</v>
      </c>
      <c r="AQ113" s="208" t="s">
        <v>1066</v>
      </c>
      <c r="AR113" s="208" t="s">
        <v>1066</v>
      </c>
      <c r="AS113" s="208" t="s">
        <v>1066</v>
      </c>
      <c r="AT113" s="208" t="s">
        <v>1064</v>
      </c>
      <c r="AU113" s="208" t="s">
        <v>1064</v>
      </c>
      <c r="AV113" s="208" t="s">
        <v>1066</v>
      </c>
      <c r="AW113" s="208" t="s">
        <v>1064</v>
      </c>
      <c r="AX113" s="208" t="s">
        <v>1066</v>
      </c>
      <c r="AY113" s="208" t="s">
        <v>1066</v>
      </c>
      <c r="AZ113" s="208" t="s">
        <v>1066</v>
      </c>
      <c r="BA113" s="208" t="s">
        <v>1066</v>
      </c>
      <c r="BB113" s="208" t="s">
        <v>1066</v>
      </c>
      <c r="BC113" s="208" t="s">
        <v>1064</v>
      </c>
      <c r="BD113" s="208" t="s">
        <v>1064</v>
      </c>
      <c r="BE113" s="208" t="s">
        <v>1066</v>
      </c>
      <c r="BF113" s="208" t="s">
        <v>1064</v>
      </c>
      <c r="BG113" s="208" t="s">
        <v>1066</v>
      </c>
      <c r="BH113" s="208" t="s">
        <v>1066</v>
      </c>
      <c r="BI113" s="208" t="s">
        <v>1066</v>
      </c>
      <c r="BJ113" s="208" t="s">
        <v>1066</v>
      </c>
      <c r="BK113" s="208" t="s">
        <v>1066</v>
      </c>
      <c r="BL113" s="208" t="s">
        <v>1066</v>
      </c>
      <c r="BM113" s="208" t="s">
        <v>1066</v>
      </c>
      <c r="BN113" s="208" t="s">
        <v>1066</v>
      </c>
      <c r="BO113" s="208" t="s">
        <v>1064</v>
      </c>
      <c r="BP113" s="208" t="s">
        <v>1066</v>
      </c>
      <c r="BQ113" s="208" t="s">
        <v>1066</v>
      </c>
      <c r="BR113" s="208" t="s">
        <v>1066</v>
      </c>
      <c r="BS113" s="208" t="s">
        <v>1066</v>
      </c>
      <c r="BT113" s="208" t="s">
        <v>1066</v>
      </c>
      <c r="BU113" s="208" t="s">
        <v>1066</v>
      </c>
      <c r="BV113" s="208" t="s">
        <v>1066</v>
      </c>
      <c r="BW113" s="208" t="s">
        <v>1066</v>
      </c>
      <c r="BX113" s="208" t="s">
        <v>1066</v>
      </c>
    </row>
    <row r="114" spans="1:76" x14ac:dyDescent="0.3">
      <c r="A114" s="208" t="s">
        <v>581</v>
      </c>
      <c r="B114" s="208" t="s">
        <v>582</v>
      </c>
      <c r="N114" s="208" t="s">
        <v>1019</v>
      </c>
      <c r="O114" s="208" t="s">
        <v>1019</v>
      </c>
      <c r="P114" s="208" t="s">
        <v>1019</v>
      </c>
      <c r="Q114" s="208" t="s">
        <v>1019</v>
      </c>
      <c r="V114" s="208" t="s">
        <v>1019</v>
      </c>
      <c r="X114" s="159"/>
      <c r="Y114" s="208" t="s">
        <v>1045</v>
      </c>
      <c r="Z114" s="208" t="s">
        <v>1047</v>
      </c>
      <c r="AA114" s="208" t="s">
        <v>1047</v>
      </c>
      <c r="AB114" s="208" t="s">
        <v>1045</v>
      </c>
      <c r="AO114" s="208" t="s">
        <v>1066</v>
      </c>
      <c r="AP114" s="208" t="s">
        <v>1066</v>
      </c>
      <c r="AQ114" s="208" t="s">
        <v>1066</v>
      </c>
      <c r="AR114" s="208" t="s">
        <v>1066</v>
      </c>
      <c r="AS114" s="208" t="s">
        <v>1066</v>
      </c>
      <c r="AT114" s="208" t="s">
        <v>1066</v>
      </c>
      <c r="AU114" s="208" t="s">
        <v>1064</v>
      </c>
      <c r="AV114" s="208" t="s">
        <v>1066</v>
      </c>
      <c r="AW114" s="208" t="s">
        <v>1064</v>
      </c>
      <c r="AX114" s="208" t="s">
        <v>1068</v>
      </c>
      <c r="AY114" s="208" t="s">
        <v>1068</v>
      </c>
      <c r="AZ114" s="208" t="s">
        <v>1068</v>
      </c>
      <c r="BA114" s="208" t="s">
        <v>1068</v>
      </c>
      <c r="BB114" s="208" t="s">
        <v>1066</v>
      </c>
      <c r="BC114" s="208" t="s">
        <v>1066</v>
      </c>
      <c r="BD114" s="208" t="s">
        <v>1066</v>
      </c>
      <c r="BE114" s="208" t="s">
        <v>1066</v>
      </c>
      <c r="BF114" s="208" t="s">
        <v>1066</v>
      </c>
      <c r="BG114" s="208" t="s">
        <v>1068</v>
      </c>
      <c r="BH114" s="208" t="s">
        <v>1068</v>
      </c>
      <c r="BI114" s="208" t="s">
        <v>1068</v>
      </c>
      <c r="BJ114" s="208" t="s">
        <v>1068</v>
      </c>
      <c r="BK114" s="208" t="s">
        <v>1066</v>
      </c>
      <c r="BL114" s="208" t="s">
        <v>1068</v>
      </c>
      <c r="BM114" s="208" t="s">
        <v>1066</v>
      </c>
      <c r="BN114" s="208" t="s">
        <v>1068</v>
      </c>
      <c r="BO114" s="208" t="s">
        <v>1066</v>
      </c>
      <c r="BP114" s="208" t="s">
        <v>1068</v>
      </c>
      <c r="BQ114" s="208" t="s">
        <v>1068</v>
      </c>
      <c r="BR114" s="208" t="s">
        <v>1068</v>
      </c>
      <c r="BS114" s="208" t="s">
        <v>1068</v>
      </c>
      <c r="BT114" s="208" t="s">
        <v>1066</v>
      </c>
      <c r="BU114" s="208" t="s">
        <v>1068</v>
      </c>
      <c r="BV114" s="208" t="s">
        <v>1066</v>
      </c>
      <c r="BW114" s="208" t="s">
        <v>1068</v>
      </c>
      <c r="BX114" s="208" t="s">
        <v>1068</v>
      </c>
    </row>
    <row r="115" spans="1:76" x14ac:dyDescent="0.3">
      <c r="A115" s="208" t="s">
        <v>583</v>
      </c>
      <c r="B115" s="208" t="s">
        <v>584</v>
      </c>
      <c r="N115" s="208" t="s">
        <v>1019</v>
      </c>
      <c r="O115" s="208" t="s">
        <v>1019</v>
      </c>
      <c r="P115" s="208" t="s">
        <v>1019</v>
      </c>
      <c r="Q115" s="208" t="s">
        <v>1019</v>
      </c>
      <c r="V115" s="208" t="s">
        <v>1019</v>
      </c>
      <c r="X115" s="159"/>
      <c r="Y115" s="208" t="s">
        <v>1045</v>
      </c>
      <c r="Z115" s="208" t="s">
        <v>1045</v>
      </c>
      <c r="AA115" s="208" t="s">
        <v>1049</v>
      </c>
      <c r="AB115" s="208" t="s">
        <v>1047</v>
      </c>
      <c r="AO115" s="208" t="s">
        <v>1064</v>
      </c>
      <c r="AP115" s="208" t="s">
        <v>1064</v>
      </c>
      <c r="AQ115" s="208" t="s">
        <v>1064</v>
      </c>
      <c r="AR115" s="208" t="s">
        <v>1066</v>
      </c>
      <c r="AS115" s="208" t="s">
        <v>1064</v>
      </c>
      <c r="AT115" s="208" t="s">
        <v>1064</v>
      </c>
      <c r="AU115" s="208" t="s">
        <v>1062</v>
      </c>
      <c r="AV115" s="208" t="s">
        <v>1064</v>
      </c>
      <c r="AW115" s="208" t="s">
        <v>1066</v>
      </c>
      <c r="AX115" s="208" t="s">
        <v>1064</v>
      </c>
      <c r="AY115" s="208" t="s">
        <v>1064</v>
      </c>
      <c r="AZ115" s="208" t="s">
        <v>1064</v>
      </c>
      <c r="BA115" s="208" t="s">
        <v>1066</v>
      </c>
      <c r="BB115" s="208" t="s">
        <v>1064</v>
      </c>
      <c r="BC115" s="208" t="s">
        <v>1064</v>
      </c>
      <c r="BD115" s="208" t="s">
        <v>1064</v>
      </c>
      <c r="BE115" s="208" t="s">
        <v>1064</v>
      </c>
      <c r="BF115" s="208" t="s">
        <v>1066</v>
      </c>
      <c r="BG115" s="208" t="s">
        <v>1066</v>
      </c>
      <c r="BH115" s="208" t="s">
        <v>1064</v>
      </c>
      <c r="BI115" s="208" t="s">
        <v>1066</v>
      </c>
      <c r="BJ115" s="208" t="s">
        <v>1066</v>
      </c>
      <c r="BK115" s="208" t="s">
        <v>1064</v>
      </c>
      <c r="BL115" s="208" t="s">
        <v>1064</v>
      </c>
      <c r="BM115" s="208" t="s">
        <v>1064</v>
      </c>
      <c r="BN115" s="208" t="s">
        <v>1064</v>
      </c>
      <c r="BO115" s="208" t="s">
        <v>1066</v>
      </c>
      <c r="BP115" s="208" t="s">
        <v>1068</v>
      </c>
      <c r="BQ115" s="208" t="s">
        <v>1068</v>
      </c>
      <c r="BR115" s="208" t="s">
        <v>1068</v>
      </c>
      <c r="BS115" s="208" t="s">
        <v>1068</v>
      </c>
      <c r="BT115" s="208" t="s">
        <v>1066</v>
      </c>
      <c r="BU115" s="208" t="s">
        <v>1066</v>
      </c>
      <c r="BV115" s="208" t="s">
        <v>1066</v>
      </c>
      <c r="BW115" s="208" t="s">
        <v>1066</v>
      </c>
      <c r="BX115" s="208" t="s">
        <v>1068</v>
      </c>
    </row>
    <row r="116" spans="1:76" x14ac:dyDescent="0.3">
      <c r="A116" s="208" t="s">
        <v>585</v>
      </c>
      <c r="B116" s="208" t="s">
        <v>586</v>
      </c>
      <c r="N116" s="208" t="s">
        <v>1019</v>
      </c>
      <c r="O116" s="208" t="s">
        <v>1019</v>
      </c>
      <c r="P116" s="208" t="s">
        <v>1019</v>
      </c>
      <c r="Q116" s="208" t="s">
        <v>1019</v>
      </c>
      <c r="V116" s="208" t="s">
        <v>1019</v>
      </c>
      <c r="X116" s="159"/>
      <c r="Y116" s="208" t="s">
        <v>1047</v>
      </c>
      <c r="Z116" s="208" t="s">
        <v>1045</v>
      </c>
      <c r="AA116" s="208" t="s">
        <v>1045</v>
      </c>
      <c r="AB116" s="208" t="s">
        <v>1047</v>
      </c>
      <c r="AO116" s="208" t="s">
        <v>1066</v>
      </c>
      <c r="AP116" s="208" t="s">
        <v>1068</v>
      </c>
      <c r="AQ116" s="208" t="s">
        <v>1068</v>
      </c>
      <c r="AR116" s="208" t="s">
        <v>1068</v>
      </c>
      <c r="AS116" s="208" t="s">
        <v>1066</v>
      </c>
      <c r="AT116" s="208" t="s">
        <v>1066</v>
      </c>
      <c r="AU116" s="208" t="s">
        <v>1066</v>
      </c>
      <c r="AV116" s="208" t="s">
        <v>1066</v>
      </c>
      <c r="AW116" s="208" t="s">
        <v>1068</v>
      </c>
      <c r="AX116" s="208" t="s">
        <v>1066</v>
      </c>
      <c r="AY116" s="208" t="s">
        <v>1068</v>
      </c>
      <c r="AZ116" s="208" t="s">
        <v>1068</v>
      </c>
      <c r="BA116" s="208" t="s">
        <v>1068</v>
      </c>
      <c r="BB116" s="208" t="s">
        <v>1066</v>
      </c>
      <c r="BC116" s="208" t="s">
        <v>1066</v>
      </c>
      <c r="BD116" s="208" t="s">
        <v>1066</v>
      </c>
      <c r="BE116" s="208" t="s">
        <v>1066</v>
      </c>
      <c r="BF116" s="208" t="s">
        <v>1068</v>
      </c>
      <c r="BG116" s="208" t="s">
        <v>1068</v>
      </c>
      <c r="BH116" s="208" t="s">
        <v>1068</v>
      </c>
      <c r="BI116" s="208" t="s">
        <v>1068</v>
      </c>
      <c r="BJ116" s="208" t="s">
        <v>1068</v>
      </c>
      <c r="BK116" s="208" t="s">
        <v>1066</v>
      </c>
      <c r="BL116" s="208" t="s">
        <v>1068</v>
      </c>
      <c r="BM116" s="208" t="s">
        <v>1066</v>
      </c>
      <c r="BN116" s="208" t="s">
        <v>1066</v>
      </c>
      <c r="BO116" s="208" t="s">
        <v>1068</v>
      </c>
      <c r="BP116" s="208" t="s">
        <v>1068</v>
      </c>
      <c r="BQ116" s="208" t="s">
        <v>1068</v>
      </c>
      <c r="BR116" s="208" t="s">
        <v>1068</v>
      </c>
      <c r="BS116" s="208" t="s">
        <v>1068</v>
      </c>
      <c r="BT116" s="208" t="s">
        <v>1066</v>
      </c>
      <c r="BU116" s="208" t="s">
        <v>1068</v>
      </c>
      <c r="BV116" s="208" t="s">
        <v>1068</v>
      </c>
      <c r="BW116" s="208" t="s">
        <v>1066</v>
      </c>
      <c r="BX116" s="208" t="s">
        <v>1068</v>
      </c>
    </row>
    <row r="117" spans="1:76" x14ac:dyDescent="0.3">
      <c r="A117" s="208" t="s">
        <v>589</v>
      </c>
      <c r="B117" s="208" t="s">
        <v>590</v>
      </c>
      <c r="N117" s="208" t="s">
        <v>1019</v>
      </c>
      <c r="O117" s="208" t="s">
        <v>1019</v>
      </c>
      <c r="P117" s="208" t="s">
        <v>1019</v>
      </c>
      <c r="Q117" s="208" t="s">
        <v>1019</v>
      </c>
      <c r="V117" s="208" t="s">
        <v>1019</v>
      </c>
      <c r="X117" s="159"/>
      <c r="Y117" s="208" t="s">
        <v>1045</v>
      </c>
      <c r="Z117" s="208" t="s">
        <v>1045</v>
      </c>
      <c r="AA117" s="208" t="s">
        <v>1045</v>
      </c>
      <c r="AB117" s="208" t="s">
        <v>1045</v>
      </c>
      <c r="AO117" s="208" t="s">
        <v>1066</v>
      </c>
      <c r="AP117" s="208" t="s">
        <v>1066</v>
      </c>
      <c r="AQ117" s="208" t="s">
        <v>1068</v>
      </c>
      <c r="AR117" s="208" t="s">
        <v>1068</v>
      </c>
      <c r="AS117" s="208" t="s">
        <v>1062</v>
      </c>
      <c r="AT117" s="208" t="s">
        <v>1066</v>
      </c>
      <c r="AU117" s="208" t="s">
        <v>1064</v>
      </c>
      <c r="AV117" s="208" t="s">
        <v>1066</v>
      </c>
      <c r="AW117" s="208" t="s">
        <v>1062</v>
      </c>
      <c r="AX117" s="208" t="s">
        <v>1066</v>
      </c>
      <c r="AY117" s="208" t="s">
        <v>1066</v>
      </c>
      <c r="AZ117" s="208" t="s">
        <v>1068</v>
      </c>
      <c r="BA117" s="208" t="s">
        <v>1068</v>
      </c>
      <c r="BB117" s="208" t="s">
        <v>1062</v>
      </c>
      <c r="BC117" s="208" t="s">
        <v>1068</v>
      </c>
      <c r="BD117" s="208" t="s">
        <v>1066</v>
      </c>
      <c r="BE117" s="208" t="s">
        <v>1066</v>
      </c>
      <c r="BF117" s="208" t="s">
        <v>1062</v>
      </c>
      <c r="BG117" s="208" t="s">
        <v>1066</v>
      </c>
      <c r="BH117" s="208" t="s">
        <v>1068</v>
      </c>
      <c r="BI117" s="208" t="s">
        <v>1068</v>
      </c>
      <c r="BJ117" s="208" t="s">
        <v>1068</v>
      </c>
      <c r="BK117" s="208" t="s">
        <v>1062</v>
      </c>
      <c r="BL117" s="208" t="s">
        <v>1068</v>
      </c>
      <c r="BM117" s="208" t="s">
        <v>1066</v>
      </c>
      <c r="BN117" s="208" t="s">
        <v>1068</v>
      </c>
      <c r="BO117" s="208" t="s">
        <v>1064</v>
      </c>
      <c r="BP117" s="208" t="s">
        <v>1068</v>
      </c>
      <c r="BQ117" s="208" t="s">
        <v>1068</v>
      </c>
      <c r="BR117" s="208" t="s">
        <v>1068</v>
      </c>
      <c r="BS117" s="208" t="s">
        <v>1068</v>
      </c>
      <c r="BT117" s="208" t="s">
        <v>1064</v>
      </c>
      <c r="BU117" s="208" t="s">
        <v>1068</v>
      </c>
      <c r="BV117" s="208" t="s">
        <v>1068</v>
      </c>
      <c r="BW117" s="208" t="s">
        <v>1068</v>
      </c>
      <c r="BX117" s="208" t="s">
        <v>1066</v>
      </c>
    </row>
    <row r="118" spans="1:76" x14ac:dyDescent="0.3">
      <c r="A118" s="208" t="s">
        <v>591</v>
      </c>
      <c r="B118" s="208" t="s">
        <v>592</v>
      </c>
      <c r="N118" s="208" t="s">
        <v>1019</v>
      </c>
      <c r="O118" s="208" t="s">
        <v>1019</v>
      </c>
      <c r="P118" s="208" t="s">
        <v>1019</v>
      </c>
      <c r="Q118" s="208" t="s">
        <v>1019</v>
      </c>
      <c r="V118" s="208" t="s">
        <v>1019</v>
      </c>
      <c r="X118" s="159"/>
      <c r="Y118" s="208" t="s">
        <v>1045</v>
      </c>
      <c r="Z118" s="208" t="s">
        <v>1045</v>
      </c>
      <c r="AA118" s="208" t="s">
        <v>1049</v>
      </c>
      <c r="AB118" s="208" t="s">
        <v>1047</v>
      </c>
      <c r="AO118" s="208" t="s">
        <v>1066</v>
      </c>
      <c r="AP118" s="208" t="s">
        <v>1066</v>
      </c>
      <c r="AQ118" s="208" t="s">
        <v>1066</v>
      </c>
      <c r="AR118" s="208" t="s">
        <v>1064</v>
      </c>
      <c r="AS118" s="208" t="s">
        <v>1064</v>
      </c>
      <c r="AT118" s="208" t="s">
        <v>1064</v>
      </c>
      <c r="AU118" s="208" t="s">
        <v>1066</v>
      </c>
      <c r="AV118" s="208" t="s">
        <v>1066</v>
      </c>
      <c r="AW118" s="208" t="s">
        <v>1066</v>
      </c>
      <c r="AX118" s="208" t="s">
        <v>1066</v>
      </c>
      <c r="AY118" s="208" t="s">
        <v>1066</v>
      </c>
      <c r="AZ118" s="208" t="s">
        <v>1066</v>
      </c>
      <c r="BA118" s="208" t="s">
        <v>1066</v>
      </c>
      <c r="BB118" s="208" t="s">
        <v>1064</v>
      </c>
      <c r="BC118" s="208" t="s">
        <v>1064</v>
      </c>
      <c r="BD118" s="208" t="s">
        <v>1066</v>
      </c>
      <c r="BE118" s="208" t="s">
        <v>1066</v>
      </c>
      <c r="BF118" s="208" t="s">
        <v>1066</v>
      </c>
      <c r="BG118" s="208" t="s">
        <v>1066</v>
      </c>
      <c r="BH118" s="208" t="s">
        <v>1066</v>
      </c>
      <c r="BI118" s="208" t="s">
        <v>1066</v>
      </c>
      <c r="BJ118" s="208" t="s">
        <v>1066</v>
      </c>
      <c r="BK118" s="208" t="s">
        <v>1066</v>
      </c>
      <c r="BL118" s="208" t="s">
        <v>1066</v>
      </c>
      <c r="BM118" s="208" t="s">
        <v>1066</v>
      </c>
      <c r="BN118" s="208" t="s">
        <v>1066</v>
      </c>
      <c r="BO118" s="208" t="s">
        <v>1066</v>
      </c>
      <c r="BP118" s="208" t="s">
        <v>1068</v>
      </c>
      <c r="BQ118" s="208" t="s">
        <v>1066</v>
      </c>
      <c r="BR118" s="208" t="s">
        <v>1066</v>
      </c>
      <c r="BS118" s="208" t="s">
        <v>1066</v>
      </c>
      <c r="BT118" s="208" t="s">
        <v>1066</v>
      </c>
      <c r="BU118" s="208" t="s">
        <v>1066</v>
      </c>
      <c r="BV118" s="208" t="s">
        <v>1068</v>
      </c>
      <c r="BW118" s="208" t="s">
        <v>1068</v>
      </c>
      <c r="BX118" s="208" t="s">
        <v>1066</v>
      </c>
    </row>
    <row r="119" spans="1:76" x14ac:dyDescent="0.3">
      <c r="A119" s="208" t="s">
        <v>593</v>
      </c>
      <c r="B119" s="208" t="s">
        <v>594</v>
      </c>
      <c r="N119" s="208" t="s">
        <v>1019</v>
      </c>
      <c r="O119" s="208" t="s">
        <v>1019</v>
      </c>
      <c r="P119" s="208" t="s">
        <v>1019</v>
      </c>
      <c r="Q119" s="208" t="s">
        <v>1019</v>
      </c>
      <c r="V119" s="208" t="s">
        <v>1019</v>
      </c>
      <c r="X119" s="159"/>
      <c r="Y119" s="208" t="s">
        <v>1047</v>
      </c>
      <c r="Z119" s="208" t="s">
        <v>1045</v>
      </c>
      <c r="AA119" s="208" t="s">
        <v>1045</v>
      </c>
      <c r="AB119" s="208" t="s">
        <v>1045</v>
      </c>
      <c r="AO119" s="208" t="s">
        <v>1064</v>
      </c>
      <c r="AP119" s="208" t="s">
        <v>1064</v>
      </c>
      <c r="AQ119" s="208" t="s">
        <v>1066</v>
      </c>
      <c r="AR119" s="208" t="s">
        <v>1066</v>
      </c>
      <c r="AS119" s="208" t="s">
        <v>1064</v>
      </c>
      <c r="AT119" s="208" t="s">
        <v>1064</v>
      </c>
      <c r="AU119" s="208" t="s">
        <v>1066</v>
      </c>
      <c r="AV119" s="208" t="s">
        <v>1066</v>
      </c>
      <c r="AW119" s="208" t="s">
        <v>1066</v>
      </c>
      <c r="AX119" s="208" t="s">
        <v>1064</v>
      </c>
      <c r="AY119" s="208" t="s">
        <v>1064</v>
      </c>
      <c r="AZ119" s="208" t="s">
        <v>1066</v>
      </c>
      <c r="BA119" s="208" t="s">
        <v>1066</v>
      </c>
      <c r="BB119" s="208" t="s">
        <v>1066</v>
      </c>
      <c r="BC119" s="208" t="s">
        <v>1066</v>
      </c>
      <c r="BD119" s="208" t="s">
        <v>1066</v>
      </c>
      <c r="BE119" s="208" t="s">
        <v>1066</v>
      </c>
      <c r="BF119" s="208" t="s">
        <v>1066</v>
      </c>
      <c r="BG119" s="208" t="s">
        <v>1064</v>
      </c>
      <c r="BH119" s="208" t="s">
        <v>1064</v>
      </c>
      <c r="BI119" s="208" t="s">
        <v>1066</v>
      </c>
      <c r="BJ119" s="208" t="s">
        <v>1066</v>
      </c>
      <c r="BK119" s="208" t="s">
        <v>1066</v>
      </c>
      <c r="BL119" s="208" t="s">
        <v>1066</v>
      </c>
      <c r="BM119" s="208" t="s">
        <v>1066</v>
      </c>
      <c r="BN119" s="208" t="s">
        <v>1068</v>
      </c>
      <c r="BO119" s="208" t="s">
        <v>1068</v>
      </c>
      <c r="BP119" s="208" t="s">
        <v>1066</v>
      </c>
      <c r="BQ119" s="208" t="s">
        <v>1066</v>
      </c>
      <c r="BR119" s="208" t="s">
        <v>1068</v>
      </c>
      <c r="BS119" s="208" t="s">
        <v>1068</v>
      </c>
      <c r="BT119" s="208" t="s">
        <v>1068</v>
      </c>
      <c r="BU119" s="208" t="s">
        <v>1068</v>
      </c>
      <c r="BV119" s="208" t="s">
        <v>1068</v>
      </c>
      <c r="BW119" s="208" t="s">
        <v>1070</v>
      </c>
      <c r="BX119" s="208" t="s">
        <v>1068</v>
      </c>
    </row>
    <row r="120" spans="1:76" x14ac:dyDescent="0.3">
      <c r="A120" s="208" t="s">
        <v>595</v>
      </c>
      <c r="B120" s="208" t="s">
        <v>596</v>
      </c>
      <c r="N120" s="208" t="s">
        <v>1019</v>
      </c>
      <c r="O120" s="208" t="s">
        <v>1019</v>
      </c>
      <c r="P120" s="208" t="s">
        <v>1019</v>
      </c>
      <c r="Q120" s="208" t="s">
        <v>1019</v>
      </c>
      <c r="V120" s="208" t="s">
        <v>1019</v>
      </c>
      <c r="X120" s="159"/>
      <c r="Y120" s="208" t="s">
        <v>1047</v>
      </c>
      <c r="Z120" s="208" t="s">
        <v>1045</v>
      </c>
      <c r="AA120" s="208" t="s">
        <v>1049</v>
      </c>
      <c r="AB120" s="208" t="s">
        <v>1045</v>
      </c>
      <c r="AO120" s="208" t="s">
        <v>1066</v>
      </c>
      <c r="AP120" s="208" t="s">
        <v>1068</v>
      </c>
      <c r="AQ120" s="208" t="s">
        <v>1066</v>
      </c>
      <c r="AR120" s="208" t="s">
        <v>1068</v>
      </c>
      <c r="AS120" s="208" t="s">
        <v>1066</v>
      </c>
      <c r="AT120" s="208" t="s">
        <v>1066</v>
      </c>
      <c r="AU120" s="208" t="s">
        <v>1068</v>
      </c>
      <c r="AV120" s="208" t="s">
        <v>1066</v>
      </c>
      <c r="AW120" s="208" t="s">
        <v>1066</v>
      </c>
      <c r="AX120" s="208" t="s">
        <v>1068</v>
      </c>
      <c r="AY120" s="208" t="s">
        <v>1068</v>
      </c>
      <c r="AZ120" s="208" t="s">
        <v>1068</v>
      </c>
      <c r="BA120" s="208" t="s">
        <v>1068</v>
      </c>
      <c r="BB120" s="208" t="s">
        <v>1066</v>
      </c>
      <c r="BC120" s="208" t="s">
        <v>1066</v>
      </c>
      <c r="BD120" s="208" t="s">
        <v>1068</v>
      </c>
      <c r="BE120" s="208" t="s">
        <v>1066</v>
      </c>
      <c r="BF120" s="208" t="s">
        <v>1066</v>
      </c>
      <c r="BG120" s="208" t="s">
        <v>1068</v>
      </c>
      <c r="BH120" s="208" t="s">
        <v>1068</v>
      </c>
      <c r="BI120" s="208" t="s">
        <v>1068</v>
      </c>
      <c r="BJ120" s="208" t="s">
        <v>1068</v>
      </c>
      <c r="BK120" s="208" t="s">
        <v>1066</v>
      </c>
      <c r="BL120" s="208" t="s">
        <v>1066</v>
      </c>
      <c r="BM120" s="208" t="s">
        <v>1068</v>
      </c>
      <c r="BN120" s="208" t="s">
        <v>1066</v>
      </c>
      <c r="BO120" s="208" t="s">
        <v>1066</v>
      </c>
      <c r="BP120" s="208" t="s">
        <v>1068</v>
      </c>
      <c r="BQ120" s="208" t="s">
        <v>1068</v>
      </c>
      <c r="BR120" s="208" t="s">
        <v>1068</v>
      </c>
      <c r="BS120" s="208" t="s">
        <v>1068</v>
      </c>
      <c r="BT120" s="208" t="s">
        <v>1066</v>
      </c>
      <c r="BU120" s="208" t="s">
        <v>1066</v>
      </c>
      <c r="BV120" s="208" t="s">
        <v>1068</v>
      </c>
      <c r="BW120" s="208" t="s">
        <v>1066</v>
      </c>
      <c r="BX120" s="208" t="s">
        <v>1066</v>
      </c>
    </row>
    <row r="121" spans="1:76" x14ac:dyDescent="0.3">
      <c r="A121" s="208" t="s">
        <v>597</v>
      </c>
      <c r="B121" s="208" t="s">
        <v>598</v>
      </c>
      <c r="N121" s="208" t="s">
        <v>1019</v>
      </c>
      <c r="O121" s="208" t="s">
        <v>1019</v>
      </c>
      <c r="P121" s="208" t="s">
        <v>1019</v>
      </c>
      <c r="Q121" s="208" t="s">
        <v>1019</v>
      </c>
      <c r="V121" s="208" t="s">
        <v>1021</v>
      </c>
      <c r="X121" s="159"/>
      <c r="Y121" s="208" t="s">
        <v>1047</v>
      </c>
      <c r="Z121" s="208" t="s">
        <v>1045</v>
      </c>
      <c r="AA121" s="208" t="s">
        <v>1045</v>
      </c>
      <c r="AB121" s="208" t="s">
        <v>1045</v>
      </c>
      <c r="AO121" s="208" t="s">
        <v>1066</v>
      </c>
      <c r="AP121" s="208" t="s">
        <v>1066</v>
      </c>
      <c r="AQ121" s="208" t="s">
        <v>1066</v>
      </c>
      <c r="AR121" s="208" t="s">
        <v>1066</v>
      </c>
      <c r="AS121" s="208" t="s">
        <v>1064</v>
      </c>
      <c r="AT121" s="208" t="s">
        <v>1064</v>
      </c>
      <c r="AU121" s="208" t="s">
        <v>1066</v>
      </c>
      <c r="AV121" s="208" t="s">
        <v>1064</v>
      </c>
      <c r="AW121" s="208" t="s">
        <v>1064</v>
      </c>
      <c r="AX121" s="208" t="s">
        <v>1068</v>
      </c>
      <c r="AY121" s="208" t="s">
        <v>1066</v>
      </c>
      <c r="AZ121" s="208" t="s">
        <v>1068</v>
      </c>
      <c r="BA121" s="208" t="s">
        <v>1066</v>
      </c>
      <c r="BB121" s="208" t="s">
        <v>1064</v>
      </c>
      <c r="BC121" s="208" t="s">
        <v>1064</v>
      </c>
      <c r="BD121" s="208" t="s">
        <v>1066</v>
      </c>
      <c r="BE121" s="208" t="s">
        <v>1064</v>
      </c>
      <c r="BF121" s="208" t="s">
        <v>1066</v>
      </c>
      <c r="BG121" s="208" t="s">
        <v>1068</v>
      </c>
      <c r="BH121" s="208" t="s">
        <v>1068</v>
      </c>
      <c r="BI121" s="208" t="s">
        <v>1068</v>
      </c>
      <c r="BJ121" s="208" t="s">
        <v>1066</v>
      </c>
      <c r="BK121" s="208" t="s">
        <v>1064</v>
      </c>
      <c r="BL121" s="208" t="s">
        <v>1064</v>
      </c>
      <c r="BM121" s="208" t="s">
        <v>1066</v>
      </c>
      <c r="BN121" s="208" t="s">
        <v>1064</v>
      </c>
      <c r="BO121" s="208" t="s">
        <v>1066</v>
      </c>
      <c r="BP121" s="208" t="s">
        <v>1068</v>
      </c>
      <c r="BQ121" s="208" t="s">
        <v>1068</v>
      </c>
      <c r="BR121" s="208" t="s">
        <v>1068</v>
      </c>
      <c r="BS121" s="208" t="s">
        <v>1066</v>
      </c>
      <c r="BT121" s="208" t="s">
        <v>1064</v>
      </c>
      <c r="BU121" s="208" t="s">
        <v>1064</v>
      </c>
      <c r="BV121" s="208" t="s">
        <v>1066</v>
      </c>
      <c r="BW121" s="208" t="s">
        <v>1064</v>
      </c>
      <c r="BX121" s="208" t="s">
        <v>1066</v>
      </c>
    </row>
    <row r="122" spans="1:76" x14ac:dyDescent="0.3">
      <c r="A122" s="208" t="s">
        <v>599</v>
      </c>
      <c r="B122" s="208" t="s">
        <v>600</v>
      </c>
      <c r="N122" s="208" t="s">
        <v>1019</v>
      </c>
      <c r="O122" s="208" t="s">
        <v>1019</v>
      </c>
      <c r="P122" s="208" t="s">
        <v>1019</v>
      </c>
      <c r="Q122" s="208" t="s">
        <v>1019</v>
      </c>
      <c r="V122" s="208" t="s">
        <v>1019</v>
      </c>
      <c r="X122" s="159"/>
      <c r="Y122" s="208" t="s">
        <v>1049</v>
      </c>
      <c r="Z122" s="208" t="s">
        <v>1045</v>
      </c>
      <c r="AA122" s="208" t="s">
        <v>1045</v>
      </c>
      <c r="AB122" s="208" t="s">
        <v>1045</v>
      </c>
      <c r="AO122" s="208" t="s">
        <v>1068</v>
      </c>
      <c r="AP122" s="208" t="s">
        <v>1068</v>
      </c>
      <c r="AQ122" s="208" t="s">
        <v>1066</v>
      </c>
      <c r="AR122" s="208" t="s">
        <v>1066</v>
      </c>
      <c r="AS122" s="208" t="s">
        <v>1066</v>
      </c>
      <c r="AT122" s="208" t="s">
        <v>1064</v>
      </c>
      <c r="AU122" s="208" t="s">
        <v>1066</v>
      </c>
      <c r="AV122" s="208" t="s">
        <v>1064</v>
      </c>
      <c r="AW122" s="208" t="s">
        <v>1066</v>
      </c>
      <c r="AX122" s="208" t="s">
        <v>1068</v>
      </c>
      <c r="AY122" s="208" t="s">
        <v>1068</v>
      </c>
      <c r="AZ122" s="208" t="s">
        <v>1066</v>
      </c>
      <c r="BA122" s="208" t="s">
        <v>1068</v>
      </c>
      <c r="BB122" s="208" t="s">
        <v>1066</v>
      </c>
      <c r="BC122" s="208" t="s">
        <v>1066</v>
      </c>
      <c r="BD122" s="208" t="s">
        <v>1066</v>
      </c>
      <c r="BE122" s="208" t="s">
        <v>1066</v>
      </c>
      <c r="BF122" s="208" t="s">
        <v>1068</v>
      </c>
      <c r="BG122" s="208" t="s">
        <v>1068</v>
      </c>
      <c r="BH122" s="208" t="s">
        <v>1068</v>
      </c>
      <c r="BI122" s="208" t="s">
        <v>1068</v>
      </c>
      <c r="BJ122" s="208" t="s">
        <v>1068</v>
      </c>
      <c r="BK122" s="208" t="s">
        <v>1068</v>
      </c>
      <c r="BL122" s="208" t="s">
        <v>1066</v>
      </c>
      <c r="BM122" s="208" t="s">
        <v>1068</v>
      </c>
      <c r="BN122" s="208" t="s">
        <v>1068</v>
      </c>
      <c r="BO122" s="208" t="s">
        <v>1068</v>
      </c>
      <c r="BP122" s="208" t="s">
        <v>1070</v>
      </c>
      <c r="BQ122" s="208" t="s">
        <v>1070</v>
      </c>
      <c r="BR122" s="208" t="s">
        <v>1068</v>
      </c>
      <c r="BS122" s="208" t="s">
        <v>1068</v>
      </c>
      <c r="BT122" s="208" t="s">
        <v>1068</v>
      </c>
      <c r="BU122" s="208" t="s">
        <v>1068</v>
      </c>
      <c r="BV122" s="208" t="s">
        <v>1068</v>
      </c>
      <c r="BW122" s="208" t="s">
        <v>1068</v>
      </c>
      <c r="BX122" s="208" t="s">
        <v>1070</v>
      </c>
    </row>
    <row r="123" spans="1:76" x14ac:dyDescent="0.3">
      <c r="A123" s="208" t="s">
        <v>603</v>
      </c>
      <c r="B123" s="208" t="s">
        <v>604</v>
      </c>
      <c r="N123" s="208" t="s">
        <v>1019</v>
      </c>
      <c r="O123" s="208" t="s">
        <v>1019</v>
      </c>
      <c r="P123" s="208" t="s">
        <v>1019</v>
      </c>
      <c r="Q123" s="208" t="s">
        <v>1019</v>
      </c>
      <c r="V123" s="208" t="s">
        <v>1019</v>
      </c>
      <c r="X123" s="159"/>
      <c r="Y123" s="208" t="s">
        <v>1045</v>
      </c>
      <c r="Z123" s="208" t="s">
        <v>1045</v>
      </c>
      <c r="AA123" s="208" t="s">
        <v>1049</v>
      </c>
      <c r="AB123" s="208" t="s">
        <v>1047</v>
      </c>
      <c r="AO123" s="208" t="s">
        <v>1066</v>
      </c>
      <c r="AP123" s="208" t="s">
        <v>1066</v>
      </c>
      <c r="AQ123" s="208" t="s">
        <v>1068</v>
      </c>
      <c r="AR123" s="208" t="s">
        <v>1068</v>
      </c>
      <c r="AS123" s="208" t="s">
        <v>1064</v>
      </c>
      <c r="AT123" s="208" t="s">
        <v>1066</v>
      </c>
      <c r="AU123" s="208" t="s">
        <v>1068</v>
      </c>
      <c r="AV123" s="208" t="s">
        <v>1066</v>
      </c>
      <c r="AW123" s="208" t="s">
        <v>1064</v>
      </c>
      <c r="AX123" s="208" t="s">
        <v>1066</v>
      </c>
      <c r="AY123" s="208" t="s">
        <v>1066</v>
      </c>
      <c r="AZ123" s="208" t="s">
        <v>1068</v>
      </c>
      <c r="BA123" s="208" t="s">
        <v>1068</v>
      </c>
      <c r="BB123" s="208" t="s">
        <v>1064</v>
      </c>
      <c r="BC123" s="208" t="s">
        <v>1066</v>
      </c>
      <c r="BD123" s="208" t="s">
        <v>1068</v>
      </c>
      <c r="BE123" s="208" t="s">
        <v>1068</v>
      </c>
      <c r="BF123" s="208" t="s">
        <v>1066</v>
      </c>
      <c r="BG123" s="208" t="s">
        <v>1066</v>
      </c>
      <c r="BH123" s="208" t="s">
        <v>1066</v>
      </c>
      <c r="BI123" s="208" t="s">
        <v>1068</v>
      </c>
      <c r="BJ123" s="208" t="s">
        <v>1068</v>
      </c>
      <c r="BK123" s="208" t="s">
        <v>1064</v>
      </c>
      <c r="BL123" s="208" t="s">
        <v>1066</v>
      </c>
      <c r="BM123" s="208" t="s">
        <v>1068</v>
      </c>
      <c r="BN123" s="208" t="s">
        <v>1068</v>
      </c>
      <c r="BO123" s="208" t="s">
        <v>1066</v>
      </c>
      <c r="BP123" s="208" t="s">
        <v>1068</v>
      </c>
      <c r="BQ123" s="208" t="s">
        <v>1066</v>
      </c>
      <c r="BR123" s="208" t="s">
        <v>1068</v>
      </c>
      <c r="BS123" s="208" t="s">
        <v>1068</v>
      </c>
      <c r="BT123" s="208" t="s">
        <v>1066</v>
      </c>
      <c r="BU123" s="208" t="s">
        <v>1066</v>
      </c>
      <c r="BV123" s="208" t="s">
        <v>1068</v>
      </c>
      <c r="BW123" s="208" t="s">
        <v>1068</v>
      </c>
      <c r="BX123" s="208" t="s">
        <v>1066</v>
      </c>
    </row>
    <row r="124" spans="1:76" x14ac:dyDescent="0.3">
      <c r="A124" s="208" t="s">
        <v>607</v>
      </c>
      <c r="B124" s="208" t="s">
        <v>608</v>
      </c>
      <c r="N124" s="208" t="s">
        <v>1019</v>
      </c>
      <c r="O124" s="208" t="s">
        <v>1019</v>
      </c>
      <c r="P124" s="208" t="s">
        <v>1019</v>
      </c>
      <c r="Q124" s="208" t="s">
        <v>1019</v>
      </c>
      <c r="V124" s="208" t="s">
        <v>1019</v>
      </c>
      <c r="X124" s="159"/>
      <c r="Y124" s="208" t="s">
        <v>1045</v>
      </c>
      <c r="Z124" s="208" t="s">
        <v>1045</v>
      </c>
      <c r="AA124" s="208" t="s">
        <v>1045</v>
      </c>
      <c r="AB124" s="208" t="s">
        <v>1045</v>
      </c>
      <c r="AO124" s="208" t="s">
        <v>1066</v>
      </c>
      <c r="AP124" s="208" t="s">
        <v>1066</v>
      </c>
      <c r="AQ124" s="208" t="s">
        <v>1066</v>
      </c>
      <c r="AR124" s="208" t="s">
        <v>1066</v>
      </c>
      <c r="AS124" s="208" t="s">
        <v>1064</v>
      </c>
      <c r="AT124" s="208" t="s">
        <v>1064</v>
      </c>
      <c r="AU124" s="208" t="s">
        <v>1064</v>
      </c>
      <c r="AV124" s="208" t="s">
        <v>1064</v>
      </c>
      <c r="AW124" s="208" t="s">
        <v>1066</v>
      </c>
      <c r="AX124" s="208" t="s">
        <v>1066</v>
      </c>
      <c r="AY124" s="208" t="s">
        <v>1066</v>
      </c>
      <c r="AZ124" s="208" t="s">
        <v>1066</v>
      </c>
      <c r="BA124" s="208" t="s">
        <v>1066</v>
      </c>
      <c r="BB124" s="208" t="s">
        <v>1064</v>
      </c>
      <c r="BC124" s="208" t="s">
        <v>1066</v>
      </c>
      <c r="BD124" s="208" t="s">
        <v>1064</v>
      </c>
      <c r="BE124" s="208" t="s">
        <v>1066</v>
      </c>
      <c r="BF124" s="208" t="s">
        <v>1066</v>
      </c>
      <c r="BG124" s="208" t="s">
        <v>1068</v>
      </c>
      <c r="BH124" s="208" t="s">
        <v>1068</v>
      </c>
      <c r="BI124" s="208" t="s">
        <v>1068</v>
      </c>
      <c r="BJ124" s="208" t="s">
        <v>1068</v>
      </c>
      <c r="BK124" s="208" t="s">
        <v>1066</v>
      </c>
      <c r="BL124" s="208" t="s">
        <v>1066</v>
      </c>
      <c r="BM124" s="208" t="s">
        <v>1066</v>
      </c>
      <c r="BN124" s="208" t="s">
        <v>1066</v>
      </c>
      <c r="BO124" s="208" t="s">
        <v>1066</v>
      </c>
      <c r="BP124" s="208" t="s">
        <v>1068</v>
      </c>
      <c r="BQ124" s="208" t="s">
        <v>1068</v>
      </c>
      <c r="BR124" s="208" t="s">
        <v>1068</v>
      </c>
      <c r="BS124" s="208" t="s">
        <v>1068</v>
      </c>
      <c r="BT124" s="208" t="s">
        <v>1066</v>
      </c>
      <c r="BU124" s="208" t="s">
        <v>1066</v>
      </c>
      <c r="BV124" s="208" t="s">
        <v>1066</v>
      </c>
      <c r="BW124" s="208" t="s">
        <v>1066</v>
      </c>
      <c r="BX124" s="208" t="s">
        <v>1068</v>
      </c>
    </row>
    <row r="125" spans="1:76" x14ac:dyDescent="0.3">
      <c r="A125" s="208" t="s">
        <v>609</v>
      </c>
      <c r="B125" s="208" t="s">
        <v>610</v>
      </c>
      <c r="N125" s="208" t="s">
        <v>1019</v>
      </c>
      <c r="O125" s="208" t="s">
        <v>1019</v>
      </c>
      <c r="P125" s="208" t="s">
        <v>1019</v>
      </c>
      <c r="Q125" s="208" t="s">
        <v>1019</v>
      </c>
      <c r="V125" s="208" t="s">
        <v>1019</v>
      </c>
      <c r="X125" s="159"/>
      <c r="Y125" s="208" t="s">
        <v>1049</v>
      </c>
      <c r="Z125" s="208" t="s">
        <v>1047</v>
      </c>
      <c r="AA125" s="208" t="s">
        <v>1047</v>
      </c>
      <c r="AB125" s="208" t="s">
        <v>1045</v>
      </c>
      <c r="AO125" s="208" t="s">
        <v>1064</v>
      </c>
      <c r="AP125" s="208" t="s">
        <v>1064</v>
      </c>
      <c r="AQ125" s="208" t="s">
        <v>1066</v>
      </c>
      <c r="AR125" s="208" t="s">
        <v>1066</v>
      </c>
      <c r="AS125" s="208" t="s">
        <v>1066</v>
      </c>
      <c r="AT125" s="208" t="s">
        <v>1064</v>
      </c>
      <c r="AU125" s="208" t="s">
        <v>1064</v>
      </c>
      <c r="AV125" s="208" t="s">
        <v>1066</v>
      </c>
      <c r="AW125" s="208" t="s">
        <v>1064</v>
      </c>
      <c r="AX125" s="208" t="s">
        <v>1064</v>
      </c>
      <c r="AY125" s="208" t="s">
        <v>1064</v>
      </c>
      <c r="AZ125" s="208" t="s">
        <v>1066</v>
      </c>
      <c r="BA125" s="208" t="s">
        <v>1066</v>
      </c>
      <c r="BB125" s="208" t="s">
        <v>1066</v>
      </c>
      <c r="BC125" s="208" t="s">
        <v>1066</v>
      </c>
      <c r="BD125" s="208" t="s">
        <v>1064</v>
      </c>
      <c r="BE125" s="208" t="s">
        <v>1066</v>
      </c>
      <c r="BF125" s="208" t="s">
        <v>1064</v>
      </c>
      <c r="BG125" s="208" t="s">
        <v>1064</v>
      </c>
      <c r="BH125" s="208" t="s">
        <v>1066</v>
      </c>
      <c r="BI125" s="208" t="s">
        <v>1066</v>
      </c>
      <c r="BJ125" s="208" t="s">
        <v>1066</v>
      </c>
      <c r="BK125" s="208" t="s">
        <v>1066</v>
      </c>
      <c r="BL125" s="208" t="s">
        <v>1066</v>
      </c>
      <c r="BM125" s="208" t="s">
        <v>1064</v>
      </c>
      <c r="BN125" s="208" t="s">
        <v>1066</v>
      </c>
      <c r="BO125" s="208" t="s">
        <v>1066</v>
      </c>
      <c r="BP125" s="208" t="s">
        <v>1064</v>
      </c>
      <c r="BQ125" s="208" t="s">
        <v>1068</v>
      </c>
      <c r="BR125" s="208" t="s">
        <v>1066</v>
      </c>
      <c r="BS125" s="208" t="s">
        <v>1066</v>
      </c>
      <c r="BT125" s="208" t="s">
        <v>1068</v>
      </c>
      <c r="BU125" s="208" t="s">
        <v>1068</v>
      </c>
      <c r="BV125" s="208" t="s">
        <v>1066</v>
      </c>
      <c r="BW125" s="208" t="s">
        <v>1066</v>
      </c>
      <c r="BX125" s="208" t="s">
        <v>1066</v>
      </c>
    </row>
    <row r="126" spans="1:76" x14ac:dyDescent="0.3">
      <c r="A126" s="208" t="s">
        <v>611</v>
      </c>
      <c r="B126" s="208" t="s">
        <v>612</v>
      </c>
      <c r="N126" s="208" t="s">
        <v>1019</v>
      </c>
      <c r="O126" s="208" t="s">
        <v>1019</v>
      </c>
      <c r="P126" s="208" t="s">
        <v>1019</v>
      </c>
      <c r="Q126" s="208" t="s">
        <v>1019</v>
      </c>
      <c r="V126" s="208" t="s">
        <v>1019</v>
      </c>
      <c r="X126" s="159"/>
      <c r="Y126" s="208" t="s">
        <v>1047</v>
      </c>
      <c r="Z126" s="208" t="s">
        <v>1045</v>
      </c>
      <c r="AA126" s="208" t="s">
        <v>1047</v>
      </c>
      <c r="AB126" s="208" t="s">
        <v>1045</v>
      </c>
      <c r="AO126" s="208" t="s">
        <v>1068</v>
      </c>
      <c r="AP126" s="208" t="s">
        <v>1066</v>
      </c>
      <c r="AQ126" s="208" t="s">
        <v>1068</v>
      </c>
      <c r="AR126" s="208" t="s">
        <v>1066</v>
      </c>
      <c r="AS126" s="208" t="s">
        <v>1066</v>
      </c>
      <c r="AT126" s="208" t="s">
        <v>1066</v>
      </c>
      <c r="AU126" s="208" t="s">
        <v>1068</v>
      </c>
      <c r="AV126" s="208" t="s">
        <v>1068</v>
      </c>
      <c r="AW126" s="208" t="s">
        <v>1066</v>
      </c>
      <c r="AX126" s="208" t="s">
        <v>1068</v>
      </c>
      <c r="AY126" s="208" t="s">
        <v>1066</v>
      </c>
      <c r="AZ126" s="208" t="s">
        <v>1068</v>
      </c>
      <c r="BA126" s="208" t="s">
        <v>1066</v>
      </c>
      <c r="BB126" s="208" t="s">
        <v>1066</v>
      </c>
      <c r="BC126" s="208" t="s">
        <v>1066</v>
      </c>
      <c r="BD126" s="208" t="s">
        <v>1068</v>
      </c>
      <c r="BE126" s="208" t="s">
        <v>1068</v>
      </c>
      <c r="BF126" s="208" t="s">
        <v>1066</v>
      </c>
      <c r="BG126" s="208" t="s">
        <v>1068</v>
      </c>
      <c r="BH126" s="208" t="s">
        <v>1066</v>
      </c>
      <c r="BI126" s="208" t="s">
        <v>1068</v>
      </c>
      <c r="BJ126" s="208" t="s">
        <v>1066</v>
      </c>
      <c r="BK126" s="208" t="s">
        <v>1066</v>
      </c>
      <c r="BL126" s="208" t="s">
        <v>1066</v>
      </c>
      <c r="BM126" s="208" t="s">
        <v>1068</v>
      </c>
      <c r="BN126" s="208" t="s">
        <v>1068</v>
      </c>
      <c r="BO126" s="208" t="s">
        <v>1066</v>
      </c>
      <c r="BP126" s="208" t="s">
        <v>1068</v>
      </c>
      <c r="BQ126" s="208" t="s">
        <v>1066</v>
      </c>
      <c r="BR126" s="208" t="s">
        <v>1068</v>
      </c>
      <c r="BS126" s="208" t="s">
        <v>1066</v>
      </c>
      <c r="BT126" s="208" t="s">
        <v>1066</v>
      </c>
      <c r="BU126" s="208" t="s">
        <v>1066</v>
      </c>
      <c r="BV126" s="208" t="s">
        <v>1068</v>
      </c>
      <c r="BW126" s="208" t="s">
        <v>1068</v>
      </c>
      <c r="BX126" s="208" t="s">
        <v>1066</v>
      </c>
    </row>
    <row r="127" spans="1:76" x14ac:dyDescent="0.3">
      <c r="A127" s="208" t="s">
        <v>613</v>
      </c>
      <c r="B127" s="208" t="s">
        <v>614</v>
      </c>
      <c r="N127" s="208" t="s">
        <v>1019</v>
      </c>
      <c r="O127" s="208" t="s">
        <v>1019</v>
      </c>
      <c r="P127" s="208" t="s">
        <v>1019</v>
      </c>
      <c r="Q127" s="208" t="s">
        <v>1019</v>
      </c>
      <c r="V127" s="208" t="s">
        <v>1019</v>
      </c>
      <c r="X127" s="159"/>
      <c r="Y127" s="208" t="s">
        <v>1045</v>
      </c>
      <c r="Z127" s="208" t="s">
        <v>1045</v>
      </c>
      <c r="AA127" s="208" t="s">
        <v>1045</v>
      </c>
      <c r="AB127" s="208" t="s">
        <v>1045</v>
      </c>
      <c r="AO127" s="208" t="s">
        <v>1066</v>
      </c>
      <c r="AP127" s="208" t="s">
        <v>1066</v>
      </c>
      <c r="AQ127" s="208" t="s">
        <v>1066</v>
      </c>
      <c r="AR127" s="208" t="s">
        <v>1066</v>
      </c>
      <c r="AS127" s="208" t="s">
        <v>1066</v>
      </c>
      <c r="AT127" s="208" t="s">
        <v>1064</v>
      </c>
      <c r="AU127" s="208" t="s">
        <v>1066</v>
      </c>
      <c r="AV127" s="208" t="s">
        <v>1066</v>
      </c>
      <c r="AW127" s="208" t="s">
        <v>1064</v>
      </c>
      <c r="AX127" s="208" t="s">
        <v>1066</v>
      </c>
      <c r="AY127" s="208" t="s">
        <v>1066</v>
      </c>
      <c r="AZ127" s="208" t="s">
        <v>1066</v>
      </c>
      <c r="BA127" s="208" t="s">
        <v>1066</v>
      </c>
      <c r="BB127" s="208" t="s">
        <v>1066</v>
      </c>
      <c r="BC127" s="208" t="s">
        <v>1066</v>
      </c>
      <c r="BD127" s="208" t="s">
        <v>1066</v>
      </c>
      <c r="BE127" s="208" t="s">
        <v>1066</v>
      </c>
      <c r="BF127" s="208" t="s">
        <v>1064</v>
      </c>
      <c r="BG127" s="208" t="s">
        <v>1066</v>
      </c>
      <c r="BH127" s="208" t="s">
        <v>1066</v>
      </c>
      <c r="BI127" s="208" t="s">
        <v>1066</v>
      </c>
      <c r="BJ127" s="208" t="s">
        <v>1066</v>
      </c>
      <c r="BK127" s="208" t="s">
        <v>1066</v>
      </c>
      <c r="BL127" s="208" t="s">
        <v>1066</v>
      </c>
      <c r="BM127" s="208" t="s">
        <v>1066</v>
      </c>
      <c r="BN127" s="208" t="s">
        <v>1066</v>
      </c>
      <c r="BO127" s="208" t="s">
        <v>1064</v>
      </c>
      <c r="BP127" s="208" t="s">
        <v>1066</v>
      </c>
      <c r="BQ127" s="208" t="s">
        <v>1066</v>
      </c>
      <c r="BR127" s="208" t="s">
        <v>1066</v>
      </c>
      <c r="BS127" s="208" t="s">
        <v>1068</v>
      </c>
      <c r="BT127" s="208" t="s">
        <v>1066</v>
      </c>
      <c r="BU127" s="208" t="s">
        <v>1068</v>
      </c>
      <c r="BV127" s="208" t="s">
        <v>1066</v>
      </c>
      <c r="BW127" s="208" t="s">
        <v>1066</v>
      </c>
      <c r="BX127" s="208" t="s">
        <v>1066</v>
      </c>
    </row>
    <row r="128" spans="1:76" x14ac:dyDescent="0.3">
      <c r="A128" s="208" t="s">
        <v>616</v>
      </c>
      <c r="B128" s="208" t="s">
        <v>617</v>
      </c>
      <c r="N128" s="208" t="s">
        <v>1019</v>
      </c>
      <c r="O128" s="208" t="s">
        <v>1019</v>
      </c>
      <c r="P128" s="208" t="s">
        <v>1019</v>
      </c>
      <c r="Q128" s="208" t="s">
        <v>1019</v>
      </c>
      <c r="V128" s="208" t="s">
        <v>1019</v>
      </c>
      <c r="X128" s="159"/>
      <c r="Y128" s="208" t="s">
        <v>1047</v>
      </c>
      <c r="Z128" s="208" t="s">
        <v>1047</v>
      </c>
      <c r="AA128" s="208" t="s">
        <v>1045</v>
      </c>
      <c r="AB128" s="208" t="s">
        <v>1047</v>
      </c>
      <c r="AO128" s="208" t="s">
        <v>1064</v>
      </c>
      <c r="AP128" s="208" t="s">
        <v>1066</v>
      </c>
      <c r="AQ128" s="208" t="s">
        <v>1066</v>
      </c>
      <c r="AR128" s="208" t="s">
        <v>1066</v>
      </c>
      <c r="AS128" s="208" t="s">
        <v>1066</v>
      </c>
      <c r="AT128" s="208" t="s">
        <v>1066</v>
      </c>
      <c r="AU128" s="208" t="s">
        <v>1066</v>
      </c>
      <c r="AV128" s="208" t="s">
        <v>1066</v>
      </c>
      <c r="AW128" s="208" t="s">
        <v>1064</v>
      </c>
      <c r="AX128" s="208" t="s">
        <v>1064</v>
      </c>
      <c r="AY128" s="208" t="s">
        <v>1066</v>
      </c>
      <c r="AZ128" s="208" t="s">
        <v>1066</v>
      </c>
      <c r="BA128" s="208" t="s">
        <v>1066</v>
      </c>
      <c r="BB128" s="208" t="s">
        <v>1066</v>
      </c>
      <c r="BC128" s="208" t="s">
        <v>1066</v>
      </c>
      <c r="BD128" s="208" t="s">
        <v>1066</v>
      </c>
      <c r="BE128" s="208" t="s">
        <v>1066</v>
      </c>
      <c r="BF128" s="208" t="s">
        <v>1066</v>
      </c>
      <c r="BG128" s="208" t="s">
        <v>1064</v>
      </c>
      <c r="BH128" s="208" t="s">
        <v>1066</v>
      </c>
      <c r="BI128" s="208" t="s">
        <v>1066</v>
      </c>
      <c r="BJ128" s="208" t="s">
        <v>1066</v>
      </c>
      <c r="BK128" s="208" t="s">
        <v>1066</v>
      </c>
      <c r="BL128" s="208" t="s">
        <v>1066</v>
      </c>
      <c r="BM128" s="208" t="s">
        <v>1066</v>
      </c>
      <c r="BN128" s="208" t="s">
        <v>1066</v>
      </c>
      <c r="BO128" s="208" t="s">
        <v>1066</v>
      </c>
      <c r="BP128" s="208" t="s">
        <v>1064</v>
      </c>
      <c r="BQ128" s="208" t="s">
        <v>1066</v>
      </c>
      <c r="BR128" s="208" t="s">
        <v>1066</v>
      </c>
      <c r="BS128" s="208" t="s">
        <v>1066</v>
      </c>
      <c r="BT128" s="208" t="s">
        <v>1066</v>
      </c>
      <c r="BU128" s="208" t="s">
        <v>1066</v>
      </c>
      <c r="BV128" s="208" t="s">
        <v>1066</v>
      </c>
      <c r="BW128" s="208" t="s">
        <v>1066</v>
      </c>
      <c r="BX128" s="208" t="s">
        <v>1066</v>
      </c>
    </row>
    <row r="129" spans="1:76" x14ac:dyDescent="0.3">
      <c r="A129" s="208" t="s">
        <v>618</v>
      </c>
      <c r="B129" s="208" t="s">
        <v>619</v>
      </c>
      <c r="N129" s="208" t="s">
        <v>1019</v>
      </c>
      <c r="O129" s="208" t="s">
        <v>1019</v>
      </c>
      <c r="P129" s="208" t="s">
        <v>1019</v>
      </c>
      <c r="Q129" s="208" t="s">
        <v>1019</v>
      </c>
      <c r="V129" s="208" t="s">
        <v>1019</v>
      </c>
      <c r="X129" s="159"/>
      <c r="Y129" s="208" t="s">
        <v>1045</v>
      </c>
      <c r="Z129" s="208" t="s">
        <v>1047</v>
      </c>
      <c r="AA129" s="208" t="s">
        <v>1047</v>
      </c>
      <c r="AB129" s="208" t="s">
        <v>1045</v>
      </c>
      <c r="AO129" s="208" t="s">
        <v>1066</v>
      </c>
      <c r="AP129" s="208" t="s">
        <v>1068</v>
      </c>
      <c r="AQ129" s="208" t="s">
        <v>1068</v>
      </c>
      <c r="AR129" s="208" t="s">
        <v>1066</v>
      </c>
      <c r="AS129" s="208" t="s">
        <v>1064</v>
      </c>
      <c r="AT129" s="208" t="s">
        <v>1066</v>
      </c>
      <c r="AU129" s="208" t="s">
        <v>1068</v>
      </c>
      <c r="AV129" s="208" t="s">
        <v>1068</v>
      </c>
      <c r="AW129" s="208" t="s">
        <v>1064</v>
      </c>
      <c r="AX129" s="208" t="s">
        <v>1066</v>
      </c>
      <c r="AY129" s="208" t="s">
        <v>1068</v>
      </c>
      <c r="AZ129" s="208" t="s">
        <v>1068</v>
      </c>
      <c r="BA129" s="208" t="s">
        <v>1066</v>
      </c>
      <c r="BB129" s="208" t="s">
        <v>1064</v>
      </c>
      <c r="BC129" s="208" t="s">
        <v>1066</v>
      </c>
      <c r="BD129" s="208" t="s">
        <v>1068</v>
      </c>
      <c r="BE129" s="208" t="s">
        <v>1068</v>
      </c>
      <c r="BF129" s="208" t="s">
        <v>1066</v>
      </c>
      <c r="BG129" s="208" t="s">
        <v>1066</v>
      </c>
      <c r="BH129" s="208" t="s">
        <v>1068</v>
      </c>
      <c r="BI129" s="208" t="s">
        <v>1068</v>
      </c>
      <c r="BJ129" s="208" t="s">
        <v>1066</v>
      </c>
      <c r="BK129" s="208" t="s">
        <v>1066</v>
      </c>
      <c r="BL129" s="208" t="s">
        <v>1066</v>
      </c>
      <c r="BM129" s="208" t="s">
        <v>1068</v>
      </c>
      <c r="BN129" s="208" t="s">
        <v>1068</v>
      </c>
      <c r="BO129" s="208" t="s">
        <v>1066</v>
      </c>
      <c r="BP129" s="208" t="s">
        <v>1068</v>
      </c>
      <c r="BQ129" s="208" t="s">
        <v>1068</v>
      </c>
      <c r="BR129" s="208" t="s">
        <v>1070</v>
      </c>
      <c r="BS129" s="208" t="s">
        <v>1068</v>
      </c>
      <c r="BT129" s="208" t="s">
        <v>1066</v>
      </c>
      <c r="BU129" s="208" t="s">
        <v>1068</v>
      </c>
      <c r="BV129" s="208" t="s">
        <v>1068</v>
      </c>
      <c r="BW129" s="208" t="s">
        <v>1068</v>
      </c>
      <c r="BX129" s="208" t="s">
        <v>1066</v>
      </c>
    </row>
    <row r="130" spans="1:76" x14ac:dyDescent="0.3">
      <c r="A130" s="208" t="s">
        <v>622</v>
      </c>
      <c r="B130" s="208" t="s">
        <v>623</v>
      </c>
      <c r="N130" s="208" t="s">
        <v>1019</v>
      </c>
      <c r="O130" s="208" t="s">
        <v>1019</v>
      </c>
      <c r="P130" s="208" t="s">
        <v>1019</v>
      </c>
      <c r="Q130" s="208" t="s">
        <v>1019</v>
      </c>
      <c r="V130" s="208" t="s">
        <v>1019</v>
      </c>
      <c r="X130" s="159"/>
      <c r="Y130" s="208" t="s">
        <v>1047</v>
      </c>
      <c r="Z130" s="208" t="s">
        <v>1045</v>
      </c>
      <c r="AA130" s="208" t="s">
        <v>1049</v>
      </c>
      <c r="AB130" s="208" t="s">
        <v>1045</v>
      </c>
      <c r="AO130" s="208" t="s">
        <v>1066</v>
      </c>
      <c r="AP130" s="208" t="s">
        <v>1066</v>
      </c>
      <c r="AQ130" s="208" t="s">
        <v>1066</v>
      </c>
      <c r="AR130" s="208" t="s">
        <v>1066</v>
      </c>
      <c r="AS130" s="208" t="s">
        <v>1066</v>
      </c>
      <c r="AT130" s="208" t="s">
        <v>1064</v>
      </c>
      <c r="AU130" s="208" t="s">
        <v>1066</v>
      </c>
      <c r="AV130" s="208" t="s">
        <v>1066</v>
      </c>
      <c r="AW130" s="208" t="s">
        <v>1064</v>
      </c>
      <c r="AX130" s="208" t="s">
        <v>1068</v>
      </c>
      <c r="AY130" s="208" t="s">
        <v>1068</v>
      </c>
      <c r="AZ130" s="208" t="s">
        <v>1068</v>
      </c>
      <c r="BA130" s="208" t="s">
        <v>1068</v>
      </c>
      <c r="BB130" s="208" t="s">
        <v>1066</v>
      </c>
      <c r="BC130" s="208" t="s">
        <v>1064</v>
      </c>
      <c r="BD130" s="208" t="s">
        <v>1068</v>
      </c>
      <c r="BE130" s="208" t="s">
        <v>1066</v>
      </c>
      <c r="BF130" s="208" t="s">
        <v>1066</v>
      </c>
      <c r="BG130" s="208" t="s">
        <v>1068</v>
      </c>
      <c r="BH130" s="208" t="s">
        <v>1068</v>
      </c>
      <c r="BI130" s="208" t="s">
        <v>1068</v>
      </c>
      <c r="BJ130" s="208" t="s">
        <v>1068</v>
      </c>
      <c r="BK130" s="208" t="s">
        <v>1068</v>
      </c>
      <c r="BL130" s="208" t="s">
        <v>1064</v>
      </c>
      <c r="BM130" s="208" t="s">
        <v>1068</v>
      </c>
      <c r="BN130" s="208" t="s">
        <v>1068</v>
      </c>
      <c r="BO130" s="208" t="s">
        <v>1066</v>
      </c>
      <c r="BP130" s="208" t="s">
        <v>1068</v>
      </c>
      <c r="BQ130" s="208" t="s">
        <v>1068</v>
      </c>
      <c r="BR130" s="208" t="s">
        <v>1068</v>
      </c>
      <c r="BS130" s="208" t="s">
        <v>1068</v>
      </c>
      <c r="BT130" s="208" t="s">
        <v>1068</v>
      </c>
      <c r="BU130" s="208" t="s">
        <v>1066</v>
      </c>
      <c r="BV130" s="208" t="s">
        <v>1068</v>
      </c>
      <c r="BW130" s="208" t="s">
        <v>1068</v>
      </c>
      <c r="BX130" s="208" t="s">
        <v>1068</v>
      </c>
    </row>
    <row r="131" spans="1:76" x14ac:dyDescent="0.3">
      <c r="A131" s="208" t="s">
        <v>624</v>
      </c>
      <c r="B131" s="208" t="s">
        <v>625</v>
      </c>
      <c r="N131" s="208" t="s">
        <v>1019</v>
      </c>
      <c r="O131" s="208" t="s">
        <v>1019</v>
      </c>
      <c r="P131" s="208" t="s">
        <v>1019</v>
      </c>
      <c r="Q131" s="208" t="s">
        <v>1019</v>
      </c>
      <c r="V131" s="208" t="s">
        <v>1019</v>
      </c>
      <c r="X131" s="159"/>
      <c r="Y131" s="208" t="s">
        <v>1045</v>
      </c>
      <c r="Z131" s="208" t="s">
        <v>1045</v>
      </c>
      <c r="AA131" s="208" t="s">
        <v>1047</v>
      </c>
      <c r="AB131" s="208" t="s">
        <v>1047</v>
      </c>
      <c r="AO131" s="208" t="s">
        <v>1064</v>
      </c>
      <c r="AP131" s="208" t="s">
        <v>1064</v>
      </c>
      <c r="AQ131" s="208" t="s">
        <v>1064</v>
      </c>
      <c r="AR131" s="208" t="s">
        <v>1064</v>
      </c>
      <c r="AS131" s="208" t="s">
        <v>1064</v>
      </c>
      <c r="AT131" s="208" t="s">
        <v>1064</v>
      </c>
      <c r="AU131" s="208" t="s">
        <v>1066</v>
      </c>
      <c r="AV131" s="208" t="s">
        <v>1066</v>
      </c>
      <c r="AW131" s="208" t="s">
        <v>1064</v>
      </c>
      <c r="AX131" s="208" t="s">
        <v>1064</v>
      </c>
      <c r="AY131" s="208" t="s">
        <v>1064</v>
      </c>
      <c r="AZ131" s="208" t="s">
        <v>1064</v>
      </c>
      <c r="BA131" s="208" t="s">
        <v>1064</v>
      </c>
      <c r="BB131" s="208" t="s">
        <v>1064</v>
      </c>
      <c r="BC131" s="208" t="s">
        <v>1064</v>
      </c>
      <c r="BD131" s="208" t="s">
        <v>1066</v>
      </c>
      <c r="BE131" s="208" t="s">
        <v>1066</v>
      </c>
      <c r="BF131" s="208" t="s">
        <v>1066</v>
      </c>
      <c r="BG131" s="208" t="s">
        <v>1066</v>
      </c>
      <c r="BH131" s="208" t="s">
        <v>1066</v>
      </c>
      <c r="BI131" s="208" t="s">
        <v>1066</v>
      </c>
      <c r="BJ131" s="208" t="s">
        <v>1066</v>
      </c>
      <c r="BK131" s="208" t="s">
        <v>1064</v>
      </c>
      <c r="BL131" s="208" t="s">
        <v>1064</v>
      </c>
      <c r="BM131" s="208" t="s">
        <v>1066</v>
      </c>
      <c r="BN131" s="208" t="s">
        <v>1066</v>
      </c>
      <c r="BO131" s="208" t="s">
        <v>1066</v>
      </c>
      <c r="BP131" s="208" t="s">
        <v>1066</v>
      </c>
      <c r="BQ131" s="208" t="s">
        <v>1066</v>
      </c>
      <c r="BR131" s="208" t="s">
        <v>1066</v>
      </c>
      <c r="BS131" s="208" t="s">
        <v>1066</v>
      </c>
      <c r="BT131" s="208" t="s">
        <v>1066</v>
      </c>
      <c r="BU131" s="208" t="s">
        <v>1064</v>
      </c>
      <c r="BV131" s="208" t="s">
        <v>1066</v>
      </c>
      <c r="BW131" s="208" t="s">
        <v>1066</v>
      </c>
      <c r="BX131" s="208" t="s">
        <v>1066</v>
      </c>
    </row>
    <row r="132" spans="1:76" x14ac:dyDescent="0.3">
      <c r="A132" s="208" t="s">
        <v>626</v>
      </c>
      <c r="B132" s="208" t="s">
        <v>627</v>
      </c>
      <c r="N132" s="208" t="s">
        <v>1019</v>
      </c>
      <c r="O132" s="208" t="s">
        <v>1019</v>
      </c>
      <c r="P132" s="208" t="s">
        <v>1019</v>
      </c>
      <c r="Q132" s="208" t="s">
        <v>1019</v>
      </c>
      <c r="V132" s="208" t="s">
        <v>1019</v>
      </c>
      <c r="X132" s="159"/>
      <c r="Y132" s="208" t="s">
        <v>1047</v>
      </c>
      <c r="Z132" s="208" t="s">
        <v>1047</v>
      </c>
      <c r="AA132" s="208" t="s">
        <v>1047</v>
      </c>
      <c r="AB132" s="208" t="s">
        <v>1045</v>
      </c>
      <c r="AO132" s="208" t="s">
        <v>1064</v>
      </c>
      <c r="AP132" s="208" t="s">
        <v>1068</v>
      </c>
      <c r="AQ132" s="208" t="s">
        <v>1068</v>
      </c>
      <c r="AR132" s="208" t="s">
        <v>1070</v>
      </c>
      <c r="AS132" s="208" t="s">
        <v>1068</v>
      </c>
      <c r="AT132" s="208" t="s">
        <v>1066</v>
      </c>
      <c r="AU132" s="208" t="s">
        <v>1066</v>
      </c>
      <c r="AV132" s="208" t="s">
        <v>1068</v>
      </c>
      <c r="AW132" s="208" t="s">
        <v>1066</v>
      </c>
      <c r="AX132" s="208" t="s">
        <v>1064</v>
      </c>
      <c r="AY132" s="208" t="s">
        <v>1068</v>
      </c>
      <c r="AZ132" s="208" t="s">
        <v>1068</v>
      </c>
      <c r="BA132" s="208" t="s">
        <v>1070</v>
      </c>
      <c r="BB132" s="208" t="s">
        <v>1068</v>
      </c>
      <c r="BC132" s="208" t="s">
        <v>1066</v>
      </c>
      <c r="BD132" s="208" t="s">
        <v>1066</v>
      </c>
      <c r="BE132" s="208" t="s">
        <v>1068</v>
      </c>
      <c r="BF132" s="208" t="s">
        <v>1066</v>
      </c>
      <c r="BG132" s="208" t="s">
        <v>1064</v>
      </c>
      <c r="BH132" s="208" t="s">
        <v>1068</v>
      </c>
      <c r="BI132" s="208" t="s">
        <v>1068</v>
      </c>
      <c r="BJ132" s="208" t="s">
        <v>1070</v>
      </c>
      <c r="BK132" s="208" t="s">
        <v>1068</v>
      </c>
      <c r="BL132" s="208" t="s">
        <v>1066</v>
      </c>
      <c r="BM132" s="208" t="s">
        <v>1066</v>
      </c>
      <c r="BN132" s="208" t="s">
        <v>1068</v>
      </c>
      <c r="BO132" s="208" t="s">
        <v>1066</v>
      </c>
      <c r="BP132" s="208" t="s">
        <v>1064</v>
      </c>
      <c r="BQ132" s="208" t="s">
        <v>1068</v>
      </c>
      <c r="BR132" s="208" t="s">
        <v>1068</v>
      </c>
      <c r="BS132" s="208" t="s">
        <v>1070</v>
      </c>
      <c r="BT132" s="208" t="s">
        <v>1068</v>
      </c>
      <c r="BU132" s="208" t="s">
        <v>1066</v>
      </c>
      <c r="BV132" s="208" t="s">
        <v>1066</v>
      </c>
      <c r="BW132" s="208" t="s">
        <v>1068</v>
      </c>
      <c r="BX132" s="208" t="s">
        <v>1066</v>
      </c>
    </row>
    <row r="133" spans="1:76" x14ac:dyDescent="0.3">
      <c r="A133" s="208" t="s">
        <v>628</v>
      </c>
      <c r="B133" s="208" t="s">
        <v>629</v>
      </c>
      <c r="N133" s="208" t="s">
        <v>1019</v>
      </c>
      <c r="O133" s="208" t="s">
        <v>1019</v>
      </c>
      <c r="P133" s="208" t="s">
        <v>1019</v>
      </c>
      <c r="Q133" s="208" t="s">
        <v>1019</v>
      </c>
      <c r="V133" s="208" t="s">
        <v>1019</v>
      </c>
      <c r="X133" s="159"/>
      <c r="Y133" s="208" t="s">
        <v>1047</v>
      </c>
      <c r="Z133" s="208" t="s">
        <v>1047</v>
      </c>
      <c r="AA133" s="208" t="s">
        <v>1045</v>
      </c>
      <c r="AB133" s="208" t="s">
        <v>1045</v>
      </c>
      <c r="AO133" s="208" t="s">
        <v>1066</v>
      </c>
      <c r="AP133" s="208" t="s">
        <v>1068</v>
      </c>
      <c r="AQ133" s="208" t="s">
        <v>1066</v>
      </c>
      <c r="AR133" s="208" t="s">
        <v>1066</v>
      </c>
      <c r="AS133" s="208" t="s">
        <v>1066</v>
      </c>
      <c r="AT133" s="208" t="s">
        <v>1064</v>
      </c>
      <c r="AU133" s="208" t="s">
        <v>1068</v>
      </c>
      <c r="AV133" s="208" t="s">
        <v>1066</v>
      </c>
      <c r="AW133" s="208" t="s">
        <v>1066</v>
      </c>
      <c r="AX133" s="208" t="s">
        <v>1066</v>
      </c>
      <c r="AY133" s="208" t="s">
        <v>1068</v>
      </c>
      <c r="AZ133" s="208" t="s">
        <v>1066</v>
      </c>
      <c r="BA133" s="208" t="s">
        <v>1066</v>
      </c>
      <c r="BB133" s="208" t="s">
        <v>1066</v>
      </c>
      <c r="BC133" s="208" t="s">
        <v>1064</v>
      </c>
      <c r="BD133" s="208" t="s">
        <v>1068</v>
      </c>
      <c r="BE133" s="208" t="s">
        <v>1066</v>
      </c>
      <c r="BF133" s="208" t="s">
        <v>1066</v>
      </c>
      <c r="BG133" s="208" t="s">
        <v>1066</v>
      </c>
      <c r="BH133" s="208" t="s">
        <v>1068</v>
      </c>
      <c r="BI133" s="208" t="s">
        <v>1066</v>
      </c>
      <c r="BJ133" s="208" t="s">
        <v>1066</v>
      </c>
      <c r="BK133" s="208" t="s">
        <v>1066</v>
      </c>
      <c r="BL133" s="208" t="s">
        <v>1064</v>
      </c>
      <c r="BM133" s="208" t="s">
        <v>1068</v>
      </c>
      <c r="BN133" s="208" t="s">
        <v>1066</v>
      </c>
      <c r="BO133" s="208" t="s">
        <v>1066</v>
      </c>
      <c r="BP133" s="208" t="s">
        <v>1066</v>
      </c>
      <c r="BQ133" s="208" t="s">
        <v>1068</v>
      </c>
      <c r="BR133" s="208" t="s">
        <v>1066</v>
      </c>
      <c r="BS133" s="208" t="s">
        <v>1066</v>
      </c>
      <c r="BT133" s="208" t="s">
        <v>1066</v>
      </c>
      <c r="BU133" s="208" t="s">
        <v>1066</v>
      </c>
      <c r="BV133" s="208" t="s">
        <v>1068</v>
      </c>
      <c r="BW133" s="208" t="s">
        <v>1066</v>
      </c>
      <c r="BX133" s="208" t="s">
        <v>1066</v>
      </c>
    </row>
    <row r="134" spans="1:76" x14ac:dyDescent="0.3">
      <c r="A134" s="208" t="s">
        <v>630</v>
      </c>
      <c r="B134" s="208" t="s">
        <v>631</v>
      </c>
      <c r="N134" s="208" t="s">
        <v>1019</v>
      </c>
      <c r="O134" s="208" t="s">
        <v>1019</v>
      </c>
      <c r="P134" s="208" t="s">
        <v>1019</v>
      </c>
      <c r="Q134" s="208" t="s">
        <v>1019</v>
      </c>
      <c r="V134" s="208" t="s">
        <v>1019</v>
      </c>
      <c r="X134" s="159"/>
      <c r="Y134" s="208" t="s">
        <v>1047</v>
      </c>
      <c r="Z134" s="208" t="s">
        <v>1045</v>
      </c>
      <c r="AA134" s="208" t="s">
        <v>1045</v>
      </c>
      <c r="AB134" s="208" t="s">
        <v>1047</v>
      </c>
      <c r="AO134" s="208" t="s">
        <v>1066</v>
      </c>
      <c r="AP134" s="208" t="s">
        <v>1066</v>
      </c>
      <c r="AQ134" s="208" t="s">
        <v>1066</v>
      </c>
      <c r="AR134" s="208" t="s">
        <v>1066</v>
      </c>
      <c r="AS134" s="208" t="s">
        <v>1066</v>
      </c>
      <c r="AT134" s="208" t="s">
        <v>1066</v>
      </c>
      <c r="AU134" s="208" t="s">
        <v>1066</v>
      </c>
      <c r="AV134" s="208" t="s">
        <v>1070</v>
      </c>
      <c r="AW134" s="208" t="s">
        <v>1070</v>
      </c>
      <c r="AX134" s="208" t="s">
        <v>1066</v>
      </c>
      <c r="AY134" s="208" t="s">
        <v>1068</v>
      </c>
      <c r="AZ134" s="208" t="s">
        <v>1068</v>
      </c>
      <c r="BA134" s="208" t="s">
        <v>1066</v>
      </c>
      <c r="BB134" s="208" t="s">
        <v>1068</v>
      </c>
      <c r="BC134" s="208" t="s">
        <v>1068</v>
      </c>
      <c r="BD134" s="208" t="s">
        <v>1066</v>
      </c>
      <c r="BE134" s="208" t="s">
        <v>1070</v>
      </c>
      <c r="BF134" s="208" t="s">
        <v>1070</v>
      </c>
      <c r="BG134" s="208" t="s">
        <v>1068</v>
      </c>
      <c r="BH134" s="208" t="s">
        <v>1068</v>
      </c>
      <c r="BI134" s="208" t="s">
        <v>1068</v>
      </c>
      <c r="BJ134" s="208" t="s">
        <v>1068</v>
      </c>
      <c r="BK134" s="208" t="s">
        <v>1068</v>
      </c>
      <c r="BL134" s="208" t="s">
        <v>1068</v>
      </c>
      <c r="BM134" s="208" t="s">
        <v>1068</v>
      </c>
      <c r="BN134" s="208" t="s">
        <v>1070</v>
      </c>
      <c r="BO134" s="208" t="s">
        <v>1070</v>
      </c>
      <c r="BP134" s="208" t="s">
        <v>1070</v>
      </c>
      <c r="BQ134" s="208" t="s">
        <v>1070</v>
      </c>
      <c r="BR134" s="208" t="s">
        <v>1070</v>
      </c>
      <c r="BS134" s="208" t="s">
        <v>1068</v>
      </c>
      <c r="BT134" s="208" t="s">
        <v>1070</v>
      </c>
      <c r="BU134" s="208" t="s">
        <v>1070</v>
      </c>
      <c r="BV134" s="208" t="s">
        <v>1070</v>
      </c>
      <c r="BW134" s="208" t="s">
        <v>1070</v>
      </c>
      <c r="BX134" s="208" t="s">
        <v>1070</v>
      </c>
    </row>
    <row r="135" spans="1:76" x14ac:dyDescent="0.3">
      <c r="A135" s="208" t="s">
        <v>632</v>
      </c>
      <c r="B135" s="208" t="s">
        <v>633</v>
      </c>
      <c r="N135" s="208" t="s">
        <v>1019</v>
      </c>
      <c r="O135" s="208" t="s">
        <v>1019</v>
      </c>
      <c r="P135" s="208" t="s">
        <v>1019</v>
      </c>
      <c r="Q135" s="208" t="s">
        <v>1019</v>
      </c>
      <c r="V135" s="208" t="s">
        <v>1019</v>
      </c>
      <c r="X135" s="159"/>
      <c r="Y135" s="208" t="s">
        <v>1047</v>
      </c>
      <c r="Z135" s="208" t="s">
        <v>1045</v>
      </c>
      <c r="AA135" s="208" t="s">
        <v>1045</v>
      </c>
      <c r="AB135" s="208" t="s">
        <v>1045</v>
      </c>
      <c r="AO135" s="208" t="s">
        <v>1066</v>
      </c>
      <c r="AP135" s="208" t="s">
        <v>1066</v>
      </c>
      <c r="AQ135" s="208" t="s">
        <v>1066</v>
      </c>
      <c r="AR135" s="208" t="s">
        <v>1068</v>
      </c>
      <c r="AS135" s="208" t="s">
        <v>1066</v>
      </c>
      <c r="AT135" s="208" t="s">
        <v>1066</v>
      </c>
      <c r="AU135" s="208" t="s">
        <v>1066</v>
      </c>
      <c r="AV135" s="208" t="s">
        <v>1066</v>
      </c>
      <c r="AW135" s="208" t="s">
        <v>1064</v>
      </c>
      <c r="AX135" s="208" t="s">
        <v>1066</v>
      </c>
      <c r="AY135" s="208" t="s">
        <v>1066</v>
      </c>
      <c r="AZ135" s="208" t="s">
        <v>1066</v>
      </c>
      <c r="BA135" s="208" t="s">
        <v>1068</v>
      </c>
      <c r="BB135" s="208" t="s">
        <v>1066</v>
      </c>
      <c r="BC135" s="208" t="s">
        <v>1066</v>
      </c>
      <c r="BD135" s="208" t="s">
        <v>1066</v>
      </c>
      <c r="BE135" s="208" t="s">
        <v>1066</v>
      </c>
      <c r="BF135" s="208" t="s">
        <v>1064</v>
      </c>
      <c r="BG135" s="208" t="s">
        <v>1066</v>
      </c>
      <c r="BH135" s="208" t="s">
        <v>1066</v>
      </c>
      <c r="BI135" s="208" t="s">
        <v>1066</v>
      </c>
      <c r="BJ135" s="208" t="s">
        <v>1068</v>
      </c>
      <c r="BK135" s="208" t="s">
        <v>1066</v>
      </c>
      <c r="BL135" s="208" t="s">
        <v>1066</v>
      </c>
      <c r="BM135" s="208" t="s">
        <v>1066</v>
      </c>
      <c r="BN135" s="208" t="s">
        <v>1066</v>
      </c>
      <c r="BO135" s="208" t="s">
        <v>1066</v>
      </c>
      <c r="BP135" s="208" t="s">
        <v>1066</v>
      </c>
      <c r="BQ135" s="208" t="s">
        <v>1066</v>
      </c>
      <c r="BR135" s="208" t="s">
        <v>1066</v>
      </c>
      <c r="BS135" s="208" t="s">
        <v>1068</v>
      </c>
      <c r="BT135" s="208" t="s">
        <v>1066</v>
      </c>
      <c r="BU135" s="208" t="s">
        <v>1066</v>
      </c>
      <c r="BV135" s="208" t="s">
        <v>1066</v>
      </c>
      <c r="BW135" s="208" t="s">
        <v>1066</v>
      </c>
      <c r="BX135" s="208" t="s">
        <v>1066</v>
      </c>
    </row>
    <row r="136" spans="1:76" x14ac:dyDescent="0.3">
      <c r="A136" s="208" t="s">
        <v>634</v>
      </c>
      <c r="B136" s="208" t="s">
        <v>635</v>
      </c>
      <c r="N136" s="208" t="s">
        <v>1019</v>
      </c>
      <c r="O136" s="208" t="s">
        <v>1019</v>
      </c>
      <c r="P136" s="208" t="s">
        <v>1019</v>
      </c>
      <c r="Q136" s="208" t="s">
        <v>1019</v>
      </c>
      <c r="V136" s="208" t="s">
        <v>1019</v>
      </c>
      <c r="X136" s="159"/>
      <c r="Y136" s="208" t="s">
        <v>1047</v>
      </c>
      <c r="Z136" s="208" t="s">
        <v>1045</v>
      </c>
      <c r="AA136" s="208" t="s">
        <v>1045</v>
      </c>
      <c r="AB136" s="208" t="s">
        <v>1047</v>
      </c>
      <c r="AO136" s="208" t="s">
        <v>1064</v>
      </c>
      <c r="AP136" s="208" t="s">
        <v>1068</v>
      </c>
      <c r="AQ136" s="208" t="s">
        <v>1068</v>
      </c>
      <c r="AR136" s="208" t="s">
        <v>1068</v>
      </c>
      <c r="AS136" s="208" t="s">
        <v>1066</v>
      </c>
      <c r="AT136" s="208" t="s">
        <v>1068</v>
      </c>
      <c r="AU136" s="208" t="s">
        <v>1068</v>
      </c>
      <c r="AV136" s="208" t="s">
        <v>1068</v>
      </c>
      <c r="AW136" s="208" t="s">
        <v>1064</v>
      </c>
      <c r="AX136" s="208" t="s">
        <v>1064</v>
      </c>
      <c r="AY136" s="208" t="s">
        <v>1068</v>
      </c>
      <c r="AZ136" s="208" t="s">
        <v>1068</v>
      </c>
      <c r="BA136" s="208" t="s">
        <v>1068</v>
      </c>
      <c r="BB136" s="208" t="s">
        <v>1066</v>
      </c>
      <c r="BC136" s="208" t="s">
        <v>1068</v>
      </c>
      <c r="BD136" s="208" t="s">
        <v>1068</v>
      </c>
      <c r="BE136" s="208" t="s">
        <v>1068</v>
      </c>
      <c r="BF136" s="208" t="s">
        <v>1066</v>
      </c>
      <c r="BG136" s="208" t="s">
        <v>1064</v>
      </c>
      <c r="BH136" s="208" t="s">
        <v>1068</v>
      </c>
      <c r="BI136" s="208" t="s">
        <v>1068</v>
      </c>
      <c r="BJ136" s="208" t="s">
        <v>1068</v>
      </c>
      <c r="BK136" s="208" t="s">
        <v>1066</v>
      </c>
      <c r="BL136" s="208" t="s">
        <v>1068</v>
      </c>
      <c r="BM136" s="208" t="s">
        <v>1068</v>
      </c>
      <c r="BN136" s="208" t="s">
        <v>1068</v>
      </c>
      <c r="BO136" s="208" t="s">
        <v>1068</v>
      </c>
      <c r="BP136" s="208" t="s">
        <v>1064</v>
      </c>
      <c r="BQ136" s="208" t="s">
        <v>1068</v>
      </c>
      <c r="BR136" s="208" t="s">
        <v>1068</v>
      </c>
      <c r="BS136" s="208" t="s">
        <v>1068</v>
      </c>
      <c r="BT136" s="208" t="s">
        <v>1066</v>
      </c>
      <c r="BU136" s="208" t="s">
        <v>1068</v>
      </c>
      <c r="BV136" s="208" t="s">
        <v>1068</v>
      </c>
      <c r="BW136" s="208" t="s">
        <v>1068</v>
      </c>
      <c r="BX136" s="208" t="s">
        <v>1068</v>
      </c>
    </row>
    <row r="137" spans="1:76" x14ac:dyDescent="0.3">
      <c r="A137" s="208" t="s">
        <v>638</v>
      </c>
      <c r="B137" s="208" t="s">
        <v>639</v>
      </c>
      <c r="N137" s="208" t="s">
        <v>1019</v>
      </c>
      <c r="O137" s="208" t="s">
        <v>1019</v>
      </c>
      <c r="P137" s="208" t="s">
        <v>1019</v>
      </c>
      <c r="Q137" s="208" t="s">
        <v>1019</v>
      </c>
      <c r="V137" s="208" t="s">
        <v>1021</v>
      </c>
      <c r="X137" s="159"/>
      <c r="Y137" s="208" t="s">
        <v>1047</v>
      </c>
      <c r="Z137" s="208" t="s">
        <v>1045</v>
      </c>
      <c r="AA137" s="208" t="s">
        <v>1045</v>
      </c>
      <c r="AB137" s="208" t="s">
        <v>1045</v>
      </c>
      <c r="AO137" s="208" t="s">
        <v>1064</v>
      </c>
      <c r="AP137" s="208" t="s">
        <v>1066</v>
      </c>
      <c r="AQ137" s="208" t="s">
        <v>1068</v>
      </c>
      <c r="AR137" s="208" t="s">
        <v>1068</v>
      </c>
      <c r="AS137" s="208" t="s">
        <v>1066</v>
      </c>
      <c r="AT137" s="208" t="s">
        <v>1066</v>
      </c>
      <c r="AU137" s="208" t="s">
        <v>1066</v>
      </c>
      <c r="AV137" s="208" t="s">
        <v>1066</v>
      </c>
      <c r="AW137" s="208" t="s">
        <v>1066</v>
      </c>
      <c r="AX137" s="208" t="s">
        <v>1064</v>
      </c>
      <c r="AY137" s="208" t="s">
        <v>1066</v>
      </c>
      <c r="AZ137" s="208" t="s">
        <v>1068</v>
      </c>
      <c r="BA137" s="208" t="s">
        <v>1068</v>
      </c>
      <c r="BB137" s="208" t="s">
        <v>1066</v>
      </c>
      <c r="BC137" s="208" t="s">
        <v>1066</v>
      </c>
      <c r="BD137" s="208" t="s">
        <v>1066</v>
      </c>
      <c r="BE137" s="208" t="s">
        <v>1066</v>
      </c>
      <c r="BF137" s="208" t="s">
        <v>1064</v>
      </c>
      <c r="BG137" s="208" t="s">
        <v>1066</v>
      </c>
      <c r="BH137" s="208" t="s">
        <v>1068</v>
      </c>
      <c r="BI137" s="208" t="s">
        <v>1068</v>
      </c>
      <c r="BJ137" s="208" t="s">
        <v>1068</v>
      </c>
      <c r="BK137" s="208" t="s">
        <v>1066</v>
      </c>
      <c r="BL137" s="208" t="s">
        <v>1066</v>
      </c>
      <c r="BM137" s="208" t="s">
        <v>1068</v>
      </c>
      <c r="BN137" s="208" t="s">
        <v>1068</v>
      </c>
      <c r="BO137" s="208" t="s">
        <v>1068</v>
      </c>
      <c r="BP137" s="208" t="s">
        <v>1068</v>
      </c>
      <c r="BQ137" s="208" t="s">
        <v>1068</v>
      </c>
      <c r="BR137" s="208" t="s">
        <v>1070</v>
      </c>
      <c r="BS137" s="208" t="s">
        <v>1068</v>
      </c>
      <c r="BT137" s="208" t="s">
        <v>1066</v>
      </c>
      <c r="BU137" s="208" t="s">
        <v>1068</v>
      </c>
      <c r="BV137" s="208" t="s">
        <v>1068</v>
      </c>
      <c r="BW137" s="208" t="s">
        <v>1068</v>
      </c>
      <c r="BX137" s="208" t="s">
        <v>1068</v>
      </c>
    </row>
    <row r="138" spans="1:76" x14ac:dyDescent="0.3">
      <c r="A138" s="208" t="s">
        <v>640</v>
      </c>
      <c r="B138" s="208" t="s">
        <v>641</v>
      </c>
      <c r="N138" s="208" t="s">
        <v>1019</v>
      </c>
      <c r="O138" s="208" t="s">
        <v>1019</v>
      </c>
      <c r="P138" s="208" t="s">
        <v>1019</v>
      </c>
      <c r="Q138" s="208" t="s">
        <v>1019</v>
      </c>
      <c r="V138" s="208" t="s">
        <v>1019</v>
      </c>
      <c r="X138" s="159"/>
      <c r="Y138" s="208" t="s">
        <v>1049</v>
      </c>
      <c r="Z138" s="208" t="s">
        <v>1045</v>
      </c>
      <c r="AA138" s="208" t="s">
        <v>1045</v>
      </c>
      <c r="AB138" s="208" t="s">
        <v>1045</v>
      </c>
      <c r="AO138" s="208" t="s">
        <v>1066</v>
      </c>
      <c r="AP138" s="208" t="s">
        <v>1066</v>
      </c>
      <c r="AQ138" s="208" t="s">
        <v>1066</v>
      </c>
      <c r="AR138" s="208" t="s">
        <v>1064</v>
      </c>
      <c r="AS138" s="208" t="s">
        <v>1066</v>
      </c>
      <c r="AT138" s="208" t="s">
        <v>1062</v>
      </c>
      <c r="AU138" s="208" t="s">
        <v>1064</v>
      </c>
      <c r="AV138" s="208" t="s">
        <v>1066</v>
      </c>
      <c r="AW138" s="208" t="s">
        <v>1064</v>
      </c>
      <c r="AX138" s="208" t="s">
        <v>1066</v>
      </c>
      <c r="AY138" s="208" t="s">
        <v>1066</v>
      </c>
      <c r="AZ138" s="208" t="s">
        <v>1066</v>
      </c>
      <c r="BA138" s="208" t="s">
        <v>1064</v>
      </c>
      <c r="BB138" s="208" t="s">
        <v>1066</v>
      </c>
      <c r="BC138" s="208" t="s">
        <v>1064</v>
      </c>
      <c r="BD138" s="208" t="s">
        <v>1066</v>
      </c>
      <c r="BE138" s="208" t="s">
        <v>1066</v>
      </c>
      <c r="BF138" s="208" t="s">
        <v>1064</v>
      </c>
      <c r="BG138" s="208" t="s">
        <v>1066</v>
      </c>
      <c r="BH138" s="208" t="s">
        <v>1068</v>
      </c>
      <c r="BI138" s="208" t="s">
        <v>1066</v>
      </c>
      <c r="BJ138" s="208" t="s">
        <v>1064</v>
      </c>
      <c r="BK138" s="208" t="s">
        <v>1066</v>
      </c>
      <c r="BL138" s="208" t="s">
        <v>1064</v>
      </c>
      <c r="BM138" s="208" t="s">
        <v>1066</v>
      </c>
      <c r="BN138" s="208" t="s">
        <v>1066</v>
      </c>
      <c r="BO138" s="208" t="s">
        <v>1066</v>
      </c>
      <c r="BP138" s="208" t="s">
        <v>1068</v>
      </c>
      <c r="BQ138" s="208" t="s">
        <v>1068</v>
      </c>
      <c r="BR138" s="208" t="s">
        <v>1066</v>
      </c>
      <c r="BS138" s="208" t="s">
        <v>1066</v>
      </c>
      <c r="BT138" s="208" t="s">
        <v>1066</v>
      </c>
      <c r="BU138" s="208" t="s">
        <v>1066</v>
      </c>
      <c r="BV138" s="208" t="s">
        <v>1066</v>
      </c>
      <c r="BW138" s="208" t="s">
        <v>1066</v>
      </c>
      <c r="BX138" s="208" t="s">
        <v>1066</v>
      </c>
    </row>
    <row r="139" spans="1:76" x14ac:dyDescent="0.3">
      <c r="A139" s="208" t="s">
        <v>644</v>
      </c>
      <c r="B139" s="208" t="s">
        <v>645</v>
      </c>
      <c r="N139" s="208" t="s">
        <v>1019</v>
      </c>
      <c r="O139" s="208" t="s">
        <v>1019</v>
      </c>
      <c r="P139" s="208" t="s">
        <v>1019</v>
      </c>
      <c r="Q139" s="208" t="s">
        <v>1019</v>
      </c>
      <c r="V139" s="208" t="s">
        <v>1019</v>
      </c>
      <c r="X139" s="159"/>
      <c r="Y139" s="208" t="s">
        <v>1045</v>
      </c>
      <c r="Z139" s="208" t="s">
        <v>1045</v>
      </c>
      <c r="AA139" s="208" t="s">
        <v>1049</v>
      </c>
      <c r="AB139" s="208" t="s">
        <v>1045</v>
      </c>
      <c r="AO139" s="208" t="s">
        <v>1070</v>
      </c>
      <c r="AP139" s="208" t="s">
        <v>1068</v>
      </c>
      <c r="AQ139" s="208" t="s">
        <v>1068</v>
      </c>
      <c r="AR139" s="208" t="s">
        <v>1066</v>
      </c>
      <c r="AS139" s="208" t="s">
        <v>1066</v>
      </c>
      <c r="AT139" s="208" t="s">
        <v>1070</v>
      </c>
      <c r="AU139" s="208" t="s">
        <v>1068</v>
      </c>
      <c r="AV139" s="208" t="s">
        <v>1066</v>
      </c>
      <c r="AW139" s="208" t="s">
        <v>1064</v>
      </c>
      <c r="AX139" s="208" t="s">
        <v>1070</v>
      </c>
      <c r="AY139" s="208" t="s">
        <v>1068</v>
      </c>
      <c r="AZ139" s="208" t="s">
        <v>1068</v>
      </c>
      <c r="BA139" s="208" t="s">
        <v>1066</v>
      </c>
      <c r="BB139" s="208" t="s">
        <v>1066</v>
      </c>
      <c r="BC139" s="208" t="s">
        <v>1070</v>
      </c>
      <c r="BD139" s="208" t="s">
        <v>1066</v>
      </c>
      <c r="BE139" s="208" t="s">
        <v>1066</v>
      </c>
      <c r="BF139" s="208" t="s">
        <v>1064</v>
      </c>
      <c r="BG139" s="208" t="s">
        <v>1070</v>
      </c>
      <c r="BH139" s="208" t="s">
        <v>1068</v>
      </c>
      <c r="BI139" s="208" t="s">
        <v>1068</v>
      </c>
      <c r="BJ139" s="208" t="s">
        <v>1066</v>
      </c>
      <c r="BK139" s="208" t="s">
        <v>1066</v>
      </c>
      <c r="BL139" s="208" t="s">
        <v>1070</v>
      </c>
      <c r="BM139" s="208" t="s">
        <v>1068</v>
      </c>
      <c r="BN139" s="208" t="s">
        <v>1066</v>
      </c>
      <c r="BO139" s="208" t="s">
        <v>1064</v>
      </c>
      <c r="BP139" s="208" t="s">
        <v>1070</v>
      </c>
      <c r="BQ139" s="208" t="s">
        <v>1068</v>
      </c>
      <c r="BR139" s="208" t="s">
        <v>1068</v>
      </c>
      <c r="BS139" s="208" t="s">
        <v>1066</v>
      </c>
      <c r="BT139" s="208" t="s">
        <v>1066</v>
      </c>
      <c r="BU139" s="208" t="s">
        <v>1070</v>
      </c>
      <c r="BV139" s="208" t="s">
        <v>1068</v>
      </c>
      <c r="BW139" s="208" t="s">
        <v>1066</v>
      </c>
      <c r="BX139" s="208" t="s">
        <v>1064</v>
      </c>
    </row>
    <row r="140" spans="1:76" x14ac:dyDescent="0.3">
      <c r="A140" s="208" t="s">
        <v>646</v>
      </c>
      <c r="B140" s="208" t="s">
        <v>647</v>
      </c>
      <c r="N140" s="208" t="s">
        <v>1019</v>
      </c>
      <c r="O140" s="208" t="s">
        <v>1019</v>
      </c>
      <c r="P140" s="208" t="s">
        <v>1019</v>
      </c>
      <c r="Q140" s="208" t="s">
        <v>1019</v>
      </c>
      <c r="V140" s="208" t="s">
        <v>1019</v>
      </c>
      <c r="X140" s="159"/>
      <c r="Y140" s="208" t="s">
        <v>1047</v>
      </c>
      <c r="Z140" s="208" t="s">
        <v>1045</v>
      </c>
      <c r="AA140" s="208" t="s">
        <v>1045</v>
      </c>
      <c r="AB140" s="208" t="s">
        <v>1047</v>
      </c>
      <c r="AO140" s="208" t="s">
        <v>1066</v>
      </c>
      <c r="AP140" s="208" t="s">
        <v>1068</v>
      </c>
      <c r="AQ140" s="208" t="s">
        <v>1066</v>
      </c>
      <c r="AR140" s="208" t="s">
        <v>1066</v>
      </c>
      <c r="AS140" s="208" t="s">
        <v>1066</v>
      </c>
      <c r="AT140" s="208" t="s">
        <v>1066</v>
      </c>
      <c r="AU140" s="208" t="s">
        <v>1066</v>
      </c>
      <c r="AV140" s="208" t="s">
        <v>1066</v>
      </c>
      <c r="AW140" s="208" t="s">
        <v>1066</v>
      </c>
      <c r="AX140" s="208" t="s">
        <v>1066</v>
      </c>
      <c r="AY140" s="208" t="s">
        <v>1068</v>
      </c>
      <c r="AZ140" s="208" t="s">
        <v>1066</v>
      </c>
      <c r="BA140" s="208" t="s">
        <v>1066</v>
      </c>
      <c r="BB140" s="208" t="s">
        <v>1066</v>
      </c>
      <c r="BC140" s="208" t="s">
        <v>1066</v>
      </c>
      <c r="BD140" s="208" t="s">
        <v>1066</v>
      </c>
      <c r="BE140" s="208" t="s">
        <v>1066</v>
      </c>
      <c r="BF140" s="208" t="s">
        <v>1066</v>
      </c>
      <c r="BG140" s="208" t="s">
        <v>1066</v>
      </c>
      <c r="BH140" s="208" t="s">
        <v>1068</v>
      </c>
      <c r="BI140" s="208" t="s">
        <v>1066</v>
      </c>
      <c r="BJ140" s="208" t="s">
        <v>1066</v>
      </c>
      <c r="BK140" s="208" t="s">
        <v>1066</v>
      </c>
      <c r="BL140" s="208" t="s">
        <v>1066</v>
      </c>
      <c r="BM140" s="208" t="s">
        <v>1068</v>
      </c>
      <c r="BN140" s="208" t="s">
        <v>1066</v>
      </c>
      <c r="BO140" s="208" t="s">
        <v>1066</v>
      </c>
      <c r="BP140" s="208" t="s">
        <v>1068</v>
      </c>
      <c r="BQ140" s="208" t="s">
        <v>1068</v>
      </c>
      <c r="BR140" s="208" t="s">
        <v>1068</v>
      </c>
      <c r="BS140" s="208" t="s">
        <v>1068</v>
      </c>
      <c r="BT140" s="208" t="s">
        <v>1068</v>
      </c>
      <c r="BU140" s="208" t="s">
        <v>1068</v>
      </c>
      <c r="BV140" s="208" t="s">
        <v>1068</v>
      </c>
      <c r="BW140" s="208" t="s">
        <v>1068</v>
      </c>
      <c r="BX140" s="208" t="s">
        <v>1068</v>
      </c>
    </row>
    <row r="141" spans="1:76" x14ac:dyDescent="0.3">
      <c r="A141" s="208" t="s">
        <v>648</v>
      </c>
      <c r="B141" s="208" t="s">
        <v>649</v>
      </c>
      <c r="N141" s="208" t="s">
        <v>1019</v>
      </c>
      <c r="O141" s="208" t="s">
        <v>1019</v>
      </c>
      <c r="P141" s="208" t="s">
        <v>1019</v>
      </c>
      <c r="Q141" s="208" t="s">
        <v>1019</v>
      </c>
      <c r="V141" s="208" t="s">
        <v>1021</v>
      </c>
      <c r="X141" s="159"/>
      <c r="Y141" s="208" t="s">
        <v>1045</v>
      </c>
      <c r="Z141" s="208" t="s">
        <v>1045</v>
      </c>
      <c r="AA141" s="208" t="s">
        <v>1047</v>
      </c>
      <c r="AB141" s="208" t="s">
        <v>1045</v>
      </c>
      <c r="AO141" s="208" t="s">
        <v>1066</v>
      </c>
      <c r="AP141" s="208" t="s">
        <v>1066</v>
      </c>
      <c r="AQ141" s="208" t="s">
        <v>1066</v>
      </c>
      <c r="AR141" s="208" t="s">
        <v>1066</v>
      </c>
      <c r="AS141" s="208" t="s">
        <v>1066</v>
      </c>
      <c r="AT141" s="208" t="s">
        <v>1064</v>
      </c>
      <c r="AU141" s="208" t="s">
        <v>1066</v>
      </c>
      <c r="AV141" s="208" t="s">
        <v>1066</v>
      </c>
      <c r="AW141" s="208" t="s">
        <v>1064</v>
      </c>
      <c r="AX141" s="208" t="s">
        <v>1066</v>
      </c>
      <c r="AY141" s="208" t="s">
        <v>1068</v>
      </c>
      <c r="AZ141" s="208" t="s">
        <v>1066</v>
      </c>
      <c r="BA141" s="208" t="s">
        <v>1066</v>
      </c>
      <c r="BB141" s="208" t="s">
        <v>1066</v>
      </c>
      <c r="BC141" s="208" t="s">
        <v>1066</v>
      </c>
      <c r="BD141" s="208" t="s">
        <v>1066</v>
      </c>
      <c r="BE141" s="208" t="s">
        <v>1066</v>
      </c>
      <c r="BF141" s="208" t="s">
        <v>1064</v>
      </c>
      <c r="BG141" s="208" t="s">
        <v>1066</v>
      </c>
      <c r="BH141" s="208" t="s">
        <v>1068</v>
      </c>
      <c r="BI141" s="208" t="s">
        <v>1066</v>
      </c>
      <c r="BJ141" s="208" t="s">
        <v>1066</v>
      </c>
      <c r="BK141" s="208" t="s">
        <v>1066</v>
      </c>
      <c r="BL141" s="208" t="s">
        <v>1066</v>
      </c>
      <c r="BM141" s="208" t="s">
        <v>1066</v>
      </c>
      <c r="BN141" s="208" t="s">
        <v>1066</v>
      </c>
      <c r="BO141" s="208" t="s">
        <v>1064</v>
      </c>
      <c r="BP141" s="208" t="s">
        <v>1066</v>
      </c>
      <c r="BQ141" s="208" t="s">
        <v>1068</v>
      </c>
      <c r="BR141" s="208" t="s">
        <v>1066</v>
      </c>
      <c r="BS141" s="208" t="s">
        <v>1066</v>
      </c>
      <c r="BT141" s="208" t="s">
        <v>1066</v>
      </c>
      <c r="BU141" s="208" t="s">
        <v>1066</v>
      </c>
      <c r="BV141" s="208" t="s">
        <v>1066</v>
      </c>
      <c r="BW141" s="208" t="s">
        <v>1066</v>
      </c>
      <c r="BX141" s="208" t="s">
        <v>1064</v>
      </c>
    </row>
    <row r="142" spans="1:76" x14ac:dyDescent="0.3">
      <c r="A142" s="208" t="s">
        <v>650</v>
      </c>
      <c r="B142" s="208" t="s">
        <v>651</v>
      </c>
      <c r="N142" s="208" t="s">
        <v>1019</v>
      </c>
      <c r="O142" s="208" t="s">
        <v>1019</v>
      </c>
      <c r="P142" s="208" t="s">
        <v>1019</v>
      </c>
      <c r="Q142" s="208" t="s">
        <v>1019</v>
      </c>
      <c r="V142" s="208" t="s">
        <v>1019</v>
      </c>
      <c r="X142" s="159"/>
      <c r="Y142" s="208" t="s">
        <v>1045</v>
      </c>
      <c r="Z142" s="208" t="s">
        <v>1045</v>
      </c>
      <c r="AA142" s="208" t="s">
        <v>1045</v>
      </c>
      <c r="AB142" s="208" t="s">
        <v>1047</v>
      </c>
      <c r="AO142" s="208" t="s">
        <v>1066</v>
      </c>
      <c r="AP142" s="208" t="s">
        <v>1064</v>
      </c>
      <c r="AQ142" s="208" t="s">
        <v>1064</v>
      </c>
      <c r="AR142" s="208" t="s">
        <v>1064</v>
      </c>
      <c r="AS142" s="208" t="s">
        <v>1064</v>
      </c>
      <c r="AT142" s="208" t="s">
        <v>1064</v>
      </c>
      <c r="AU142" s="208" t="s">
        <v>1064</v>
      </c>
      <c r="AV142" s="208" t="s">
        <v>1066</v>
      </c>
      <c r="AW142" s="208" t="s">
        <v>1066</v>
      </c>
      <c r="AX142" s="208" t="s">
        <v>1066</v>
      </c>
      <c r="AY142" s="208" t="s">
        <v>1066</v>
      </c>
      <c r="AZ142" s="208" t="s">
        <v>1064</v>
      </c>
      <c r="BA142" s="208" t="s">
        <v>1066</v>
      </c>
      <c r="BB142" s="208" t="s">
        <v>1064</v>
      </c>
      <c r="BC142" s="208" t="s">
        <v>1066</v>
      </c>
      <c r="BD142" s="208" t="s">
        <v>1066</v>
      </c>
      <c r="BE142" s="208" t="s">
        <v>1066</v>
      </c>
      <c r="BF142" s="208" t="s">
        <v>1066</v>
      </c>
      <c r="BG142" s="208" t="s">
        <v>1066</v>
      </c>
      <c r="BH142" s="208" t="s">
        <v>1066</v>
      </c>
      <c r="BI142" s="208" t="s">
        <v>1064</v>
      </c>
      <c r="BJ142" s="208" t="s">
        <v>1066</v>
      </c>
      <c r="BK142" s="208" t="s">
        <v>1064</v>
      </c>
      <c r="BL142" s="208" t="s">
        <v>1066</v>
      </c>
      <c r="BM142" s="208" t="s">
        <v>1066</v>
      </c>
      <c r="BN142" s="208" t="s">
        <v>1066</v>
      </c>
      <c r="BO142" s="208" t="s">
        <v>1066</v>
      </c>
      <c r="BP142" s="208" t="s">
        <v>1066</v>
      </c>
      <c r="BQ142" s="208" t="s">
        <v>1066</v>
      </c>
      <c r="BR142" s="208" t="s">
        <v>1064</v>
      </c>
      <c r="BS142" s="208" t="s">
        <v>1066</v>
      </c>
      <c r="BT142" s="208" t="s">
        <v>1064</v>
      </c>
      <c r="BU142" s="208" t="s">
        <v>1066</v>
      </c>
      <c r="BV142" s="208" t="s">
        <v>1066</v>
      </c>
      <c r="BW142" s="208" t="s">
        <v>1066</v>
      </c>
      <c r="BX142" s="208" t="s">
        <v>1066</v>
      </c>
    </row>
    <row r="143" spans="1:76" x14ac:dyDescent="0.3">
      <c r="A143" s="208" t="s">
        <v>652</v>
      </c>
      <c r="B143" s="208" t="s">
        <v>653</v>
      </c>
      <c r="N143" s="208" t="s">
        <v>1019</v>
      </c>
      <c r="O143" s="208" t="s">
        <v>1019</v>
      </c>
      <c r="P143" s="208" t="s">
        <v>1019</v>
      </c>
      <c r="Q143" s="208" t="s">
        <v>1019</v>
      </c>
      <c r="V143" s="208" t="s">
        <v>1019</v>
      </c>
      <c r="X143" s="159"/>
      <c r="Y143" s="208" t="s">
        <v>1047</v>
      </c>
      <c r="Z143" s="208" t="s">
        <v>1045</v>
      </c>
      <c r="AA143" s="208" t="s">
        <v>1045</v>
      </c>
      <c r="AB143" s="208" t="s">
        <v>1047</v>
      </c>
      <c r="AO143" s="208" t="s">
        <v>1066</v>
      </c>
      <c r="AP143" s="208" t="s">
        <v>1066</v>
      </c>
      <c r="AQ143" s="208" t="s">
        <v>1066</v>
      </c>
      <c r="AR143" s="208" t="s">
        <v>1066</v>
      </c>
      <c r="AS143" s="208" t="s">
        <v>1066</v>
      </c>
      <c r="AT143" s="208" t="s">
        <v>1064</v>
      </c>
      <c r="AU143" s="208" t="s">
        <v>1066</v>
      </c>
      <c r="AV143" s="208" t="s">
        <v>1068</v>
      </c>
      <c r="AW143" s="208" t="s">
        <v>1064</v>
      </c>
      <c r="AX143" s="208" t="s">
        <v>1066</v>
      </c>
      <c r="AY143" s="208" t="s">
        <v>1066</v>
      </c>
      <c r="AZ143" s="208" t="s">
        <v>1066</v>
      </c>
      <c r="BA143" s="208" t="s">
        <v>1066</v>
      </c>
      <c r="BB143" s="208" t="s">
        <v>1066</v>
      </c>
      <c r="BC143" s="208" t="s">
        <v>1064</v>
      </c>
      <c r="BD143" s="208" t="s">
        <v>1066</v>
      </c>
      <c r="BE143" s="208" t="s">
        <v>1068</v>
      </c>
      <c r="BF143" s="208" t="s">
        <v>1064</v>
      </c>
      <c r="BG143" s="208" t="s">
        <v>1066</v>
      </c>
      <c r="BH143" s="208" t="s">
        <v>1066</v>
      </c>
      <c r="BI143" s="208" t="s">
        <v>1066</v>
      </c>
      <c r="BJ143" s="208" t="s">
        <v>1068</v>
      </c>
      <c r="BK143" s="208" t="s">
        <v>1066</v>
      </c>
      <c r="BL143" s="208" t="s">
        <v>1066</v>
      </c>
      <c r="BM143" s="208" t="s">
        <v>1066</v>
      </c>
      <c r="BN143" s="208" t="s">
        <v>1068</v>
      </c>
      <c r="BO143" s="208" t="s">
        <v>1066</v>
      </c>
      <c r="BP143" s="208" t="s">
        <v>1066</v>
      </c>
      <c r="BQ143" s="208" t="s">
        <v>1066</v>
      </c>
      <c r="BR143" s="208" t="s">
        <v>1066</v>
      </c>
      <c r="BS143" s="208" t="s">
        <v>1068</v>
      </c>
      <c r="BT143" s="208" t="s">
        <v>1066</v>
      </c>
      <c r="BU143" s="208" t="s">
        <v>1066</v>
      </c>
      <c r="BV143" s="208" t="s">
        <v>1066</v>
      </c>
      <c r="BW143" s="208" t="s">
        <v>1068</v>
      </c>
      <c r="BX143" s="208" t="s">
        <v>1066</v>
      </c>
    </row>
    <row r="144" spans="1:76" x14ac:dyDescent="0.3">
      <c r="A144" s="208" t="s">
        <v>656</v>
      </c>
      <c r="B144" s="208" t="s">
        <v>657</v>
      </c>
      <c r="N144" s="208" t="s">
        <v>1019</v>
      </c>
      <c r="O144" s="208" t="s">
        <v>1019</v>
      </c>
      <c r="P144" s="208" t="s">
        <v>1019</v>
      </c>
      <c r="Q144" s="208" t="s">
        <v>1019</v>
      </c>
      <c r="V144" s="208" t="s">
        <v>1019</v>
      </c>
      <c r="X144" s="159"/>
      <c r="Y144" s="208" t="s">
        <v>1045</v>
      </c>
      <c r="Z144" s="208" t="s">
        <v>1045</v>
      </c>
      <c r="AA144" s="208" t="s">
        <v>1049</v>
      </c>
      <c r="AB144" s="208" t="s">
        <v>1047</v>
      </c>
      <c r="AO144" s="208" t="s">
        <v>1066</v>
      </c>
      <c r="AP144" s="208" t="s">
        <v>1066</v>
      </c>
      <c r="AQ144" s="208" t="s">
        <v>1066</v>
      </c>
      <c r="AR144" s="208" t="s">
        <v>1066</v>
      </c>
      <c r="AS144" s="208" t="s">
        <v>1064</v>
      </c>
      <c r="AT144" s="208" t="s">
        <v>1064</v>
      </c>
      <c r="AU144" s="208" t="s">
        <v>1066</v>
      </c>
      <c r="AV144" s="208" t="s">
        <v>1066</v>
      </c>
      <c r="AW144" s="208" t="s">
        <v>1066</v>
      </c>
      <c r="AX144" s="208" t="s">
        <v>1066</v>
      </c>
      <c r="AY144" s="208" t="s">
        <v>1066</v>
      </c>
      <c r="AZ144" s="208" t="s">
        <v>1066</v>
      </c>
      <c r="BA144" s="208" t="s">
        <v>1066</v>
      </c>
      <c r="BB144" s="208" t="s">
        <v>1064</v>
      </c>
      <c r="BC144" s="208" t="s">
        <v>1066</v>
      </c>
      <c r="BD144" s="208" t="s">
        <v>1068</v>
      </c>
      <c r="BE144" s="208" t="s">
        <v>1068</v>
      </c>
      <c r="BF144" s="208" t="s">
        <v>1066</v>
      </c>
      <c r="BG144" s="208" t="s">
        <v>1068</v>
      </c>
      <c r="BH144" s="208" t="s">
        <v>1068</v>
      </c>
      <c r="BI144" s="208" t="s">
        <v>1068</v>
      </c>
      <c r="BJ144" s="208" t="s">
        <v>1066</v>
      </c>
      <c r="BK144" s="208" t="s">
        <v>1066</v>
      </c>
      <c r="BL144" s="208" t="s">
        <v>1066</v>
      </c>
      <c r="BM144" s="208" t="s">
        <v>1068</v>
      </c>
      <c r="BN144" s="208" t="s">
        <v>1068</v>
      </c>
      <c r="BO144" s="208" t="s">
        <v>1066</v>
      </c>
      <c r="BP144" s="208" t="s">
        <v>1068</v>
      </c>
      <c r="BQ144" s="208" t="s">
        <v>1068</v>
      </c>
      <c r="BR144" s="208" t="s">
        <v>1068</v>
      </c>
      <c r="BS144" s="208" t="s">
        <v>1068</v>
      </c>
      <c r="BT144" s="208" t="s">
        <v>1066</v>
      </c>
      <c r="BU144" s="208" t="s">
        <v>1068</v>
      </c>
      <c r="BV144" s="208" t="s">
        <v>1068</v>
      </c>
      <c r="BW144" s="208" t="s">
        <v>1068</v>
      </c>
      <c r="BX144" s="208" t="s">
        <v>1066</v>
      </c>
    </row>
    <row r="145" spans="1:76" x14ac:dyDescent="0.3">
      <c r="A145" s="208" t="s">
        <v>658</v>
      </c>
      <c r="B145" s="208" t="s">
        <v>659</v>
      </c>
      <c r="N145" s="208" t="s">
        <v>1019</v>
      </c>
      <c r="O145" s="208" t="s">
        <v>1019</v>
      </c>
      <c r="P145" s="208" t="s">
        <v>1019</v>
      </c>
      <c r="Q145" s="208" t="s">
        <v>1019</v>
      </c>
      <c r="V145" s="208" t="s">
        <v>1019</v>
      </c>
      <c r="X145" s="159"/>
      <c r="Y145" s="208" t="s">
        <v>1045</v>
      </c>
      <c r="Z145" s="208" t="s">
        <v>1045</v>
      </c>
      <c r="AA145" s="208" t="s">
        <v>1049</v>
      </c>
      <c r="AB145" s="208" t="s">
        <v>1047</v>
      </c>
      <c r="AO145" s="208" t="s">
        <v>1064</v>
      </c>
      <c r="AP145" s="208" t="s">
        <v>1066</v>
      </c>
      <c r="AQ145" s="208" t="s">
        <v>1064</v>
      </c>
      <c r="AR145" s="208" t="s">
        <v>1064</v>
      </c>
      <c r="AS145" s="208" t="s">
        <v>1064</v>
      </c>
      <c r="AT145" s="208" t="s">
        <v>1064</v>
      </c>
      <c r="AU145" s="208" t="s">
        <v>1064</v>
      </c>
      <c r="AV145" s="208" t="s">
        <v>1064</v>
      </c>
      <c r="AW145" s="208" t="s">
        <v>1066</v>
      </c>
      <c r="AX145" s="208" t="s">
        <v>1064</v>
      </c>
      <c r="AY145" s="208" t="s">
        <v>1066</v>
      </c>
      <c r="AZ145" s="208" t="s">
        <v>1064</v>
      </c>
      <c r="BA145" s="208" t="s">
        <v>1064</v>
      </c>
      <c r="BB145" s="208" t="s">
        <v>1064</v>
      </c>
      <c r="BC145" s="208" t="s">
        <v>1064</v>
      </c>
      <c r="BD145" s="208" t="s">
        <v>1064</v>
      </c>
      <c r="BE145" s="208" t="s">
        <v>1064</v>
      </c>
      <c r="BF145" s="208" t="s">
        <v>1068</v>
      </c>
      <c r="BG145" s="208" t="s">
        <v>1066</v>
      </c>
      <c r="BH145" s="208" t="s">
        <v>1068</v>
      </c>
      <c r="BI145" s="208" t="s">
        <v>1066</v>
      </c>
      <c r="BJ145" s="208" t="s">
        <v>1066</v>
      </c>
      <c r="BK145" s="208" t="s">
        <v>1064</v>
      </c>
      <c r="BL145" s="208" t="s">
        <v>1066</v>
      </c>
      <c r="BM145" s="208" t="s">
        <v>1066</v>
      </c>
      <c r="BN145" s="208" t="s">
        <v>1066</v>
      </c>
      <c r="BO145" s="208" t="s">
        <v>1068</v>
      </c>
      <c r="BP145" s="208" t="s">
        <v>1066</v>
      </c>
      <c r="BQ145" s="208" t="s">
        <v>1068</v>
      </c>
      <c r="BR145" s="208" t="s">
        <v>1066</v>
      </c>
      <c r="BS145" s="208" t="s">
        <v>1066</v>
      </c>
      <c r="BT145" s="208" t="s">
        <v>1066</v>
      </c>
      <c r="BU145" s="208" t="s">
        <v>1066</v>
      </c>
      <c r="BV145" s="208" t="s">
        <v>1066</v>
      </c>
      <c r="BW145" s="208" t="s">
        <v>1066</v>
      </c>
      <c r="BX145" s="208" t="s">
        <v>1070</v>
      </c>
    </row>
    <row r="146" spans="1:76" x14ac:dyDescent="0.3">
      <c r="A146" s="208" t="s">
        <v>660</v>
      </c>
      <c r="B146" s="208" t="s">
        <v>661</v>
      </c>
      <c r="N146" s="208" t="s">
        <v>1019</v>
      </c>
      <c r="O146" s="208" t="s">
        <v>1019</v>
      </c>
      <c r="P146" s="208" t="s">
        <v>1019</v>
      </c>
      <c r="Q146" s="208" t="s">
        <v>1019</v>
      </c>
      <c r="V146" s="208" t="s">
        <v>1019</v>
      </c>
      <c r="X146" s="159"/>
      <c r="Y146" s="208" t="s">
        <v>1045</v>
      </c>
      <c r="Z146" s="208" t="s">
        <v>1045</v>
      </c>
      <c r="AA146" s="208" t="s">
        <v>1045</v>
      </c>
      <c r="AB146" s="208" t="s">
        <v>1047</v>
      </c>
      <c r="AO146" s="208" t="s">
        <v>1066</v>
      </c>
      <c r="AP146" s="208" t="s">
        <v>1066</v>
      </c>
      <c r="AQ146" s="208" t="s">
        <v>1066</v>
      </c>
      <c r="AR146" s="208" t="s">
        <v>1064</v>
      </c>
      <c r="AS146" s="208" t="s">
        <v>1066</v>
      </c>
      <c r="AT146" s="208" t="s">
        <v>1064</v>
      </c>
      <c r="AU146" s="208" t="s">
        <v>1066</v>
      </c>
      <c r="AV146" s="208" t="s">
        <v>1066</v>
      </c>
      <c r="AW146" s="208" t="s">
        <v>1066</v>
      </c>
      <c r="AX146" s="208" t="s">
        <v>1066</v>
      </c>
      <c r="AY146" s="208" t="s">
        <v>1066</v>
      </c>
      <c r="AZ146" s="208" t="s">
        <v>1066</v>
      </c>
      <c r="BA146" s="208" t="s">
        <v>1064</v>
      </c>
      <c r="BB146" s="208" t="s">
        <v>1066</v>
      </c>
      <c r="BC146" s="208" t="s">
        <v>1066</v>
      </c>
      <c r="BD146" s="208" t="s">
        <v>1066</v>
      </c>
      <c r="BE146" s="208" t="s">
        <v>1066</v>
      </c>
      <c r="BF146" s="208" t="s">
        <v>1066</v>
      </c>
      <c r="BG146" s="208" t="s">
        <v>1068</v>
      </c>
      <c r="BH146" s="208" t="s">
        <v>1066</v>
      </c>
      <c r="BI146" s="208" t="s">
        <v>1068</v>
      </c>
      <c r="BJ146" s="208" t="s">
        <v>1066</v>
      </c>
      <c r="BK146" s="208" t="s">
        <v>1066</v>
      </c>
      <c r="BL146" s="208" t="s">
        <v>1066</v>
      </c>
      <c r="BM146" s="208" t="s">
        <v>1066</v>
      </c>
      <c r="BN146" s="208" t="s">
        <v>1068</v>
      </c>
      <c r="BO146" s="208" t="s">
        <v>1066</v>
      </c>
      <c r="BP146" s="208" t="s">
        <v>1068</v>
      </c>
      <c r="BQ146" s="208" t="s">
        <v>1068</v>
      </c>
      <c r="BR146" s="208" t="s">
        <v>1068</v>
      </c>
      <c r="BS146" s="208" t="s">
        <v>1066</v>
      </c>
      <c r="BT146" s="208" t="s">
        <v>1066</v>
      </c>
      <c r="BU146" s="208" t="s">
        <v>1068</v>
      </c>
      <c r="BV146" s="208" t="s">
        <v>1066</v>
      </c>
      <c r="BW146" s="208" t="s">
        <v>1068</v>
      </c>
      <c r="BX146" s="208" t="s">
        <v>1066</v>
      </c>
    </row>
    <row r="147" spans="1:76" x14ac:dyDescent="0.3">
      <c r="A147" s="208" t="s">
        <v>662</v>
      </c>
      <c r="B147" s="208" t="s">
        <v>663</v>
      </c>
      <c r="N147" s="208" t="s">
        <v>1019</v>
      </c>
      <c r="O147" s="208" t="s">
        <v>1019</v>
      </c>
      <c r="P147" s="208" t="s">
        <v>1019</v>
      </c>
      <c r="Q147" s="208" t="s">
        <v>1019</v>
      </c>
      <c r="V147" s="208" t="s">
        <v>1019</v>
      </c>
      <c r="X147" s="159"/>
      <c r="Y147" s="208" t="s">
        <v>1047</v>
      </c>
      <c r="Z147" s="208" t="s">
        <v>1047</v>
      </c>
      <c r="AA147" s="208" t="s">
        <v>1045</v>
      </c>
      <c r="AB147" s="208" t="s">
        <v>1045</v>
      </c>
      <c r="AO147" s="208" t="s">
        <v>1066</v>
      </c>
      <c r="AP147" s="208" t="s">
        <v>1066</v>
      </c>
      <c r="AQ147" s="208" t="s">
        <v>1066</v>
      </c>
      <c r="AR147" s="208" t="s">
        <v>1066</v>
      </c>
      <c r="AS147" s="208" t="s">
        <v>1066</v>
      </c>
      <c r="AT147" s="208" t="s">
        <v>1064</v>
      </c>
      <c r="AU147" s="208" t="s">
        <v>1066</v>
      </c>
      <c r="AV147" s="208" t="s">
        <v>1064</v>
      </c>
      <c r="AW147" s="208" t="s">
        <v>1064</v>
      </c>
      <c r="AX147" s="208" t="s">
        <v>1066</v>
      </c>
      <c r="AY147" s="208" t="s">
        <v>1066</v>
      </c>
      <c r="AZ147" s="208" t="s">
        <v>1066</v>
      </c>
      <c r="BA147" s="208" t="s">
        <v>1066</v>
      </c>
      <c r="BB147" s="208" t="s">
        <v>1066</v>
      </c>
      <c r="BC147" s="208" t="s">
        <v>1066</v>
      </c>
      <c r="BD147" s="208" t="s">
        <v>1066</v>
      </c>
      <c r="BE147" s="208" t="s">
        <v>1064</v>
      </c>
      <c r="BF147" s="208" t="s">
        <v>1064</v>
      </c>
      <c r="BG147" s="208" t="s">
        <v>1066</v>
      </c>
      <c r="BH147" s="208" t="s">
        <v>1066</v>
      </c>
      <c r="BI147" s="208" t="s">
        <v>1066</v>
      </c>
      <c r="BJ147" s="208" t="s">
        <v>1066</v>
      </c>
      <c r="BK147" s="208" t="s">
        <v>1066</v>
      </c>
      <c r="BL147" s="208" t="s">
        <v>1066</v>
      </c>
      <c r="BM147" s="208" t="s">
        <v>1066</v>
      </c>
      <c r="BN147" s="208" t="s">
        <v>1066</v>
      </c>
      <c r="BO147" s="208" t="s">
        <v>1066</v>
      </c>
      <c r="BP147" s="208" t="s">
        <v>1068</v>
      </c>
      <c r="BQ147" s="208" t="s">
        <v>1068</v>
      </c>
      <c r="BR147" s="208" t="s">
        <v>1068</v>
      </c>
      <c r="BS147" s="208" t="s">
        <v>1066</v>
      </c>
      <c r="BT147" s="208" t="s">
        <v>1066</v>
      </c>
      <c r="BU147" s="208" t="s">
        <v>1066</v>
      </c>
      <c r="BV147" s="208" t="s">
        <v>1066</v>
      </c>
      <c r="BW147" s="208" t="s">
        <v>1066</v>
      </c>
      <c r="BX147" s="208" t="s">
        <v>1066</v>
      </c>
    </row>
    <row r="148" spans="1:76" x14ac:dyDescent="0.3">
      <c r="A148" s="208" t="s">
        <v>665</v>
      </c>
      <c r="B148" s="208" t="s">
        <v>666</v>
      </c>
      <c r="N148" s="208" t="s">
        <v>1019</v>
      </c>
      <c r="O148" s="208" t="s">
        <v>1019</v>
      </c>
      <c r="P148" s="208" t="s">
        <v>1019</v>
      </c>
      <c r="Q148" s="208" t="s">
        <v>1019</v>
      </c>
      <c r="V148" s="208" t="s">
        <v>1019</v>
      </c>
      <c r="X148" s="159"/>
      <c r="Y148" s="208" t="s">
        <v>1045</v>
      </c>
      <c r="Z148" s="208" t="s">
        <v>1049</v>
      </c>
      <c r="AA148" s="208" t="s">
        <v>1045</v>
      </c>
      <c r="AB148" s="208" t="s">
        <v>1045</v>
      </c>
      <c r="AO148" s="208" t="s">
        <v>1062</v>
      </c>
      <c r="AP148" s="208" t="s">
        <v>1062</v>
      </c>
      <c r="AQ148" s="208" t="s">
        <v>1064</v>
      </c>
      <c r="AR148" s="208" t="s">
        <v>1064</v>
      </c>
      <c r="AS148" s="208" t="s">
        <v>1062</v>
      </c>
      <c r="AT148" s="208" t="s">
        <v>1062</v>
      </c>
      <c r="AU148" s="208" t="s">
        <v>1062</v>
      </c>
      <c r="AV148" s="208" t="s">
        <v>1066</v>
      </c>
      <c r="AW148" s="208" t="s">
        <v>1066</v>
      </c>
      <c r="AX148" s="208" t="s">
        <v>1064</v>
      </c>
      <c r="AY148" s="208" t="s">
        <v>1064</v>
      </c>
      <c r="AZ148" s="208" t="s">
        <v>1064</v>
      </c>
      <c r="BA148" s="208" t="s">
        <v>1064</v>
      </c>
      <c r="BB148" s="208" t="s">
        <v>1064</v>
      </c>
      <c r="BC148" s="208" t="s">
        <v>1064</v>
      </c>
      <c r="BD148" s="208" t="s">
        <v>1062</v>
      </c>
      <c r="BE148" s="208" t="s">
        <v>1066</v>
      </c>
      <c r="BF148" s="208" t="s">
        <v>1066</v>
      </c>
      <c r="BG148" s="208" t="s">
        <v>1066</v>
      </c>
      <c r="BH148" s="208" t="s">
        <v>1064</v>
      </c>
      <c r="BI148" s="208" t="s">
        <v>1066</v>
      </c>
      <c r="BJ148" s="208" t="s">
        <v>1064</v>
      </c>
      <c r="BK148" s="208" t="s">
        <v>1064</v>
      </c>
      <c r="BL148" s="208" t="s">
        <v>1066</v>
      </c>
      <c r="BM148" s="208" t="s">
        <v>1064</v>
      </c>
      <c r="BN148" s="208" t="s">
        <v>1068</v>
      </c>
      <c r="BO148" s="208" t="s">
        <v>1066</v>
      </c>
      <c r="BP148" s="208" t="s">
        <v>1068</v>
      </c>
      <c r="BQ148" s="208" t="s">
        <v>1066</v>
      </c>
      <c r="BR148" s="208" t="s">
        <v>1066</v>
      </c>
      <c r="BS148" s="208" t="s">
        <v>1066</v>
      </c>
      <c r="BT148" s="208" t="s">
        <v>1066</v>
      </c>
      <c r="BU148" s="208" t="s">
        <v>1066</v>
      </c>
      <c r="BV148" s="208" t="s">
        <v>1064</v>
      </c>
      <c r="BW148" s="208" t="s">
        <v>1068</v>
      </c>
      <c r="BX148" s="208" t="s">
        <v>1066</v>
      </c>
    </row>
    <row r="149" spans="1:76" x14ac:dyDescent="0.3">
      <c r="A149" s="208" t="s">
        <v>667</v>
      </c>
      <c r="B149" s="208" t="s">
        <v>668</v>
      </c>
      <c r="N149" s="208" t="s">
        <v>1019</v>
      </c>
      <c r="O149" s="208" t="s">
        <v>1019</v>
      </c>
      <c r="P149" s="208" t="s">
        <v>1019</v>
      </c>
      <c r="Q149" s="208" t="s">
        <v>1019</v>
      </c>
      <c r="V149" s="208" t="s">
        <v>1021</v>
      </c>
      <c r="X149" s="159"/>
      <c r="Y149" s="208" t="s">
        <v>1047</v>
      </c>
      <c r="Z149" s="208" t="s">
        <v>1045</v>
      </c>
      <c r="AA149" s="208" t="s">
        <v>1049</v>
      </c>
      <c r="AB149" s="208" t="s">
        <v>1045</v>
      </c>
      <c r="AO149" s="208" t="s">
        <v>1066</v>
      </c>
      <c r="AP149" s="208" t="s">
        <v>1066</v>
      </c>
      <c r="AQ149" s="208" t="s">
        <v>1064</v>
      </c>
      <c r="AR149" s="208" t="s">
        <v>1064</v>
      </c>
      <c r="AS149" s="208" t="s">
        <v>1064</v>
      </c>
      <c r="AT149" s="208" t="s">
        <v>1066</v>
      </c>
      <c r="AU149" s="208" t="s">
        <v>1066</v>
      </c>
      <c r="AV149" s="208" t="s">
        <v>1066</v>
      </c>
      <c r="AW149" s="208" t="s">
        <v>1062</v>
      </c>
      <c r="AX149" s="208" t="s">
        <v>1066</v>
      </c>
      <c r="AY149" s="208" t="s">
        <v>1066</v>
      </c>
      <c r="AZ149" s="208" t="s">
        <v>1064</v>
      </c>
      <c r="BA149" s="208" t="s">
        <v>1064</v>
      </c>
      <c r="BB149" s="208" t="s">
        <v>1064</v>
      </c>
      <c r="BC149" s="208" t="s">
        <v>1066</v>
      </c>
      <c r="BD149" s="208" t="s">
        <v>1066</v>
      </c>
      <c r="BE149" s="208" t="s">
        <v>1066</v>
      </c>
      <c r="BF149" s="208" t="s">
        <v>1062</v>
      </c>
      <c r="BG149" s="208" t="s">
        <v>1066</v>
      </c>
      <c r="BH149" s="208" t="s">
        <v>1066</v>
      </c>
      <c r="BI149" s="208" t="s">
        <v>1066</v>
      </c>
      <c r="BJ149" s="208" t="s">
        <v>1066</v>
      </c>
      <c r="BK149" s="208" t="s">
        <v>1064</v>
      </c>
      <c r="BL149" s="208" t="s">
        <v>1066</v>
      </c>
      <c r="BM149" s="208" t="s">
        <v>1066</v>
      </c>
      <c r="BN149" s="208" t="s">
        <v>1066</v>
      </c>
      <c r="BO149" s="208" t="s">
        <v>1062</v>
      </c>
      <c r="BP149" s="208" t="s">
        <v>1066</v>
      </c>
      <c r="BQ149" s="208" t="s">
        <v>1066</v>
      </c>
      <c r="BR149" s="208" t="s">
        <v>1066</v>
      </c>
      <c r="BS149" s="208" t="s">
        <v>1066</v>
      </c>
      <c r="BT149" s="208" t="s">
        <v>1064</v>
      </c>
      <c r="BU149" s="208" t="s">
        <v>1066</v>
      </c>
      <c r="BV149" s="208" t="s">
        <v>1066</v>
      </c>
      <c r="BW149" s="208" t="s">
        <v>1066</v>
      </c>
      <c r="BX149" s="208" t="s">
        <v>1062</v>
      </c>
    </row>
    <row r="150" spans="1:76" x14ac:dyDescent="0.3">
      <c r="A150" s="208" t="s">
        <v>669</v>
      </c>
      <c r="B150" s="208" t="s">
        <v>670</v>
      </c>
      <c r="N150" s="208" t="s">
        <v>1019</v>
      </c>
      <c r="O150" s="208" t="s">
        <v>1019</v>
      </c>
      <c r="P150" s="208" t="s">
        <v>1019</v>
      </c>
      <c r="Q150" s="208" t="s">
        <v>1019</v>
      </c>
      <c r="V150" s="208" t="s">
        <v>1019</v>
      </c>
      <c r="X150" s="159"/>
      <c r="Y150" s="208" t="s">
        <v>1047</v>
      </c>
      <c r="Z150" s="208" t="s">
        <v>1045</v>
      </c>
      <c r="AA150" s="208" t="s">
        <v>1045</v>
      </c>
      <c r="AB150" s="208" t="s">
        <v>1047</v>
      </c>
      <c r="AO150" s="208" t="s">
        <v>1066</v>
      </c>
      <c r="AP150" s="208" t="s">
        <v>1066</v>
      </c>
      <c r="AQ150" s="208" t="s">
        <v>1066</v>
      </c>
      <c r="AR150" s="208" t="s">
        <v>1066</v>
      </c>
      <c r="AS150" s="208" t="s">
        <v>1068</v>
      </c>
      <c r="AT150" s="208" t="s">
        <v>1066</v>
      </c>
      <c r="AU150" s="208" t="s">
        <v>1066</v>
      </c>
      <c r="AV150" s="208" t="s">
        <v>1066</v>
      </c>
      <c r="AW150" s="208" t="s">
        <v>1066</v>
      </c>
      <c r="AX150" s="208" t="s">
        <v>1066</v>
      </c>
      <c r="AY150" s="208" t="s">
        <v>1066</v>
      </c>
      <c r="AZ150" s="208" t="s">
        <v>1066</v>
      </c>
      <c r="BA150" s="208" t="s">
        <v>1066</v>
      </c>
      <c r="BB150" s="208" t="s">
        <v>1068</v>
      </c>
      <c r="BC150" s="208" t="s">
        <v>1068</v>
      </c>
      <c r="BD150" s="208" t="s">
        <v>1066</v>
      </c>
      <c r="BE150" s="208" t="s">
        <v>1066</v>
      </c>
      <c r="BF150" s="208" t="s">
        <v>1066</v>
      </c>
      <c r="BG150" s="208" t="s">
        <v>1066</v>
      </c>
      <c r="BH150" s="208" t="s">
        <v>1066</v>
      </c>
      <c r="BI150" s="208" t="s">
        <v>1066</v>
      </c>
      <c r="BJ150" s="208" t="s">
        <v>1066</v>
      </c>
      <c r="BK150" s="208" t="s">
        <v>1068</v>
      </c>
      <c r="BL150" s="208" t="s">
        <v>1068</v>
      </c>
      <c r="BM150" s="208" t="s">
        <v>1066</v>
      </c>
      <c r="BN150" s="208" t="s">
        <v>1066</v>
      </c>
      <c r="BO150" s="208" t="s">
        <v>1066</v>
      </c>
      <c r="BP150" s="208" t="s">
        <v>1066</v>
      </c>
      <c r="BQ150" s="208" t="s">
        <v>1066</v>
      </c>
      <c r="BR150" s="208" t="s">
        <v>1066</v>
      </c>
      <c r="BS150" s="208" t="s">
        <v>1066</v>
      </c>
      <c r="BT150" s="208" t="s">
        <v>1068</v>
      </c>
      <c r="BU150" s="208" t="s">
        <v>1068</v>
      </c>
      <c r="BV150" s="208" t="s">
        <v>1068</v>
      </c>
      <c r="BW150" s="208" t="s">
        <v>1066</v>
      </c>
      <c r="BX150" s="208" t="s">
        <v>1066</v>
      </c>
    </row>
    <row r="151" spans="1:76" x14ac:dyDescent="0.3">
      <c r="A151" s="208" t="s">
        <v>671</v>
      </c>
      <c r="B151" s="208" t="s">
        <v>672</v>
      </c>
      <c r="N151" s="208" t="s">
        <v>1019</v>
      </c>
      <c r="O151" s="208" t="s">
        <v>1019</v>
      </c>
      <c r="P151" s="208" t="s">
        <v>1019</v>
      </c>
      <c r="Q151" s="208" t="s">
        <v>1019</v>
      </c>
      <c r="V151" s="208" t="s">
        <v>1019</v>
      </c>
      <c r="X151" s="159"/>
      <c r="Y151" s="208" t="s">
        <v>1047</v>
      </c>
      <c r="Z151" s="208" t="s">
        <v>1049</v>
      </c>
      <c r="AA151" s="208" t="s">
        <v>1049</v>
      </c>
      <c r="AB151" s="208" t="s">
        <v>1045</v>
      </c>
      <c r="AO151" s="208" t="s">
        <v>1066</v>
      </c>
      <c r="AP151" s="208" t="s">
        <v>1066</v>
      </c>
      <c r="AQ151" s="208" t="s">
        <v>1070</v>
      </c>
      <c r="AR151" s="208" t="s">
        <v>1066</v>
      </c>
      <c r="AS151" s="208" t="s">
        <v>1066</v>
      </c>
      <c r="AT151" s="208" t="s">
        <v>1064</v>
      </c>
      <c r="AU151" s="208" t="s">
        <v>1066</v>
      </c>
      <c r="AV151" s="208" t="s">
        <v>1066</v>
      </c>
      <c r="AW151" s="208" t="s">
        <v>1064</v>
      </c>
      <c r="AX151" s="208" t="s">
        <v>1066</v>
      </c>
      <c r="AY151" s="208" t="s">
        <v>1066</v>
      </c>
      <c r="AZ151" s="208" t="s">
        <v>1070</v>
      </c>
      <c r="BA151" s="208" t="s">
        <v>1066</v>
      </c>
      <c r="BB151" s="208" t="s">
        <v>1066</v>
      </c>
      <c r="BC151" s="208" t="s">
        <v>1064</v>
      </c>
      <c r="BD151" s="208" t="s">
        <v>1066</v>
      </c>
      <c r="BE151" s="208" t="s">
        <v>1066</v>
      </c>
      <c r="BF151" s="208" t="s">
        <v>1064</v>
      </c>
      <c r="BG151" s="208" t="s">
        <v>1066</v>
      </c>
      <c r="BH151" s="208" t="s">
        <v>1066</v>
      </c>
      <c r="BI151" s="208" t="s">
        <v>1070</v>
      </c>
      <c r="BJ151" s="208" t="s">
        <v>1066</v>
      </c>
      <c r="BK151" s="208" t="s">
        <v>1066</v>
      </c>
      <c r="BL151" s="208" t="s">
        <v>1064</v>
      </c>
      <c r="BM151" s="208" t="s">
        <v>1066</v>
      </c>
      <c r="BN151" s="208" t="s">
        <v>1066</v>
      </c>
      <c r="BO151" s="208" t="s">
        <v>1064</v>
      </c>
      <c r="BP151" s="208" t="s">
        <v>1066</v>
      </c>
      <c r="BQ151" s="208" t="s">
        <v>1066</v>
      </c>
      <c r="BR151" s="208" t="s">
        <v>1070</v>
      </c>
      <c r="BS151" s="208" t="s">
        <v>1066</v>
      </c>
      <c r="BT151" s="208" t="s">
        <v>1066</v>
      </c>
      <c r="BU151" s="208" t="s">
        <v>1064</v>
      </c>
      <c r="BV151" s="208" t="s">
        <v>1066</v>
      </c>
      <c r="BW151" s="208" t="s">
        <v>1066</v>
      </c>
      <c r="BX151" s="208" t="s">
        <v>1064</v>
      </c>
    </row>
    <row r="152" spans="1:76" x14ac:dyDescent="0.3">
      <c r="A152" s="208" t="s">
        <v>673</v>
      </c>
      <c r="B152" s="208" t="s">
        <v>674</v>
      </c>
      <c r="N152" s="208" t="s">
        <v>1019</v>
      </c>
      <c r="O152" s="208" t="s">
        <v>1019</v>
      </c>
      <c r="P152" s="208" t="s">
        <v>1019</v>
      </c>
      <c r="Q152" s="208" t="s">
        <v>1019</v>
      </c>
      <c r="V152" s="208" t="s">
        <v>1019</v>
      </c>
      <c r="X152" s="159"/>
      <c r="Y152" s="208" t="s">
        <v>1047</v>
      </c>
      <c r="Z152" s="208" t="s">
        <v>1045</v>
      </c>
      <c r="AA152" s="208" t="s">
        <v>1049</v>
      </c>
      <c r="AB152" s="208" t="s">
        <v>1047</v>
      </c>
      <c r="AO152" s="208" t="s">
        <v>1068</v>
      </c>
      <c r="AP152" s="208" t="s">
        <v>1066</v>
      </c>
      <c r="AQ152" s="208" t="s">
        <v>1066</v>
      </c>
      <c r="AR152" s="208" t="s">
        <v>1066</v>
      </c>
      <c r="AS152" s="208" t="s">
        <v>1064</v>
      </c>
      <c r="AT152" s="208" t="s">
        <v>1066</v>
      </c>
      <c r="AU152" s="208" t="s">
        <v>1066</v>
      </c>
      <c r="AV152" s="208" t="s">
        <v>1066</v>
      </c>
      <c r="AW152" s="208" t="s">
        <v>1062</v>
      </c>
      <c r="AX152" s="208" t="s">
        <v>1068</v>
      </c>
      <c r="AY152" s="208" t="s">
        <v>1066</v>
      </c>
      <c r="AZ152" s="208" t="s">
        <v>1066</v>
      </c>
      <c r="BA152" s="208" t="s">
        <v>1068</v>
      </c>
      <c r="BB152" s="208" t="s">
        <v>1066</v>
      </c>
      <c r="BC152" s="208" t="s">
        <v>1066</v>
      </c>
      <c r="BD152" s="208" t="s">
        <v>1068</v>
      </c>
      <c r="BE152" s="208" t="s">
        <v>1066</v>
      </c>
      <c r="BF152" s="208" t="s">
        <v>1064</v>
      </c>
      <c r="BG152" s="208" t="s">
        <v>1068</v>
      </c>
      <c r="BH152" s="208" t="s">
        <v>1066</v>
      </c>
      <c r="BI152" s="208" t="s">
        <v>1066</v>
      </c>
      <c r="BJ152" s="208" t="s">
        <v>1068</v>
      </c>
      <c r="BK152" s="208" t="s">
        <v>1066</v>
      </c>
      <c r="BL152" s="208" t="s">
        <v>1066</v>
      </c>
      <c r="BM152" s="208" t="s">
        <v>1068</v>
      </c>
      <c r="BN152" s="208" t="s">
        <v>1066</v>
      </c>
      <c r="BO152" s="208" t="s">
        <v>1064</v>
      </c>
      <c r="BP152" s="208" t="s">
        <v>1068</v>
      </c>
      <c r="BQ152" s="208" t="s">
        <v>1068</v>
      </c>
      <c r="BR152" s="208" t="s">
        <v>1068</v>
      </c>
      <c r="BS152" s="208" t="s">
        <v>1068</v>
      </c>
      <c r="BT152" s="208" t="s">
        <v>1066</v>
      </c>
      <c r="BU152" s="208" t="s">
        <v>1068</v>
      </c>
      <c r="BV152" s="208" t="s">
        <v>1068</v>
      </c>
      <c r="BW152" s="208" t="s">
        <v>1068</v>
      </c>
      <c r="BX152" s="208" t="s">
        <v>1066</v>
      </c>
    </row>
    <row r="153" spans="1:76" x14ac:dyDescent="0.3">
      <c r="A153" s="208" t="s">
        <v>675</v>
      </c>
      <c r="B153" s="208" t="s">
        <v>676</v>
      </c>
      <c r="N153" s="208" t="s">
        <v>1019</v>
      </c>
      <c r="O153" s="208" t="s">
        <v>1019</v>
      </c>
      <c r="P153" s="208" t="s">
        <v>1019</v>
      </c>
      <c r="Q153" s="208" t="s">
        <v>1019</v>
      </c>
      <c r="V153" s="208" t="s">
        <v>1019</v>
      </c>
      <c r="X153" s="159"/>
      <c r="Y153" s="208" t="s">
        <v>1045</v>
      </c>
      <c r="Z153" s="208" t="s">
        <v>1045</v>
      </c>
      <c r="AA153" s="208" t="s">
        <v>1045</v>
      </c>
      <c r="AB153" s="208" t="s">
        <v>1047</v>
      </c>
      <c r="AO153" s="208" t="s">
        <v>1066</v>
      </c>
      <c r="AP153" s="208" t="s">
        <v>1066</v>
      </c>
      <c r="AQ153" s="208" t="s">
        <v>1066</v>
      </c>
      <c r="AR153" s="208" t="s">
        <v>1066</v>
      </c>
      <c r="AS153" s="208" t="s">
        <v>1064</v>
      </c>
      <c r="AT153" s="208" t="s">
        <v>1064</v>
      </c>
      <c r="AU153" s="208" t="s">
        <v>1066</v>
      </c>
      <c r="AV153" s="208" t="s">
        <v>1066</v>
      </c>
      <c r="AW153" s="208" t="s">
        <v>1066</v>
      </c>
      <c r="AX153" s="208" t="s">
        <v>1066</v>
      </c>
      <c r="AY153" s="208" t="s">
        <v>1066</v>
      </c>
      <c r="AZ153" s="208" t="s">
        <v>1066</v>
      </c>
      <c r="BA153" s="208" t="s">
        <v>1066</v>
      </c>
      <c r="BB153" s="208" t="s">
        <v>1064</v>
      </c>
      <c r="BC153" s="208" t="s">
        <v>1064</v>
      </c>
      <c r="BD153" s="208" t="s">
        <v>1066</v>
      </c>
      <c r="BE153" s="208" t="s">
        <v>1066</v>
      </c>
      <c r="BF153" s="208" t="s">
        <v>1066</v>
      </c>
      <c r="BG153" s="208" t="s">
        <v>1066</v>
      </c>
      <c r="BH153" s="208" t="s">
        <v>1066</v>
      </c>
      <c r="BI153" s="208" t="s">
        <v>1066</v>
      </c>
      <c r="BJ153" s="208" t="s">
        <v>1066</v>
      </c>
      <c r="BK153" s="208" t="s">
        <v>1066</v>
      </c>
      <c r="BL153" s="208" t="s">
        <v>1066</v>
      </c>
      <c r="BM153" s="208" t="s">
        <v>1068</v>
      </c>
      <c r="BN153" s="208" t="s">
        <v>1066</v>
      </c>
      <c r="BO153" s="208" t="s">
        <v>1066</v>
      </c>
      <c r="BP153" s="208" t="s">
        <v>1068</v>
      </c>
      <c r="BQ153" s="208" t="s">
        <v>1066</v>
      </c>
      <c r="BR153" s="208" t="s">
        <v>1066</v>
      </c>
      <c r="BS153" s="208" t="s">
        <v>1066</v>
      </c>
      <c r="BT153" s="208" t="s">
        <v>1066</v>
      </c>
      <c r="BU153" s="208" t="s">
        <v>1066</v>
      </c>
      <c r="BV153" s="208" t="s">
        <v>1068</v>
      </c>
      <c r="BW153" s="208" t="s">
        <v>1068</v>
      </c>
      <c r="BX153" s="208" t="s">
        <v>1068</v>
      </c>
    </row>
    <row r="154" spans="1:76" x14ac:dyDescent="0.3">
      <c r="A154" s="208" t="s">
        <v>679</v>
      </c>
      <c r="B154" s="208" t="s">
        <v>680</v>
      </c>
      <c r="N154" s="208" t="s">
        <v>1019</v>
      </c>
      <c r="O154" s="208" t="s">
        <v>1019</v>
      </c>
      <c r="P154" s="208" t="s">
        <v>1019</v>
      </c>
      <c r="Q154" s="208" t="s">
        <v>1019</v>
      </c>
      <c r="V154" s="208" t="s">
        <v>1019</v>
      </c>
      <c r="X154" s="159"/>
      <c r="Y154" s="208" t="s">
        <v>1047</v>
      </c>
      <c r="Z154" s="208" t="s">
        <v>1045</v>
      </c>
      <c r="AA154" s="208" t="s">
        <v>1045</v>
      </c>
      <c r="AB154" s="208" t="s">
        <v>1045</v>
      </c>
      <c r="AO154" s="208" t="s">
        <v>1066</v>
      </c>
      <c r="AP154" s="208" t="s">
        <v>1066</v>
      </c>
      <c r="AQ154" s="208" t="s">
        <v>1066</v>
      </c>
      <c r="AR154" s="208" t="s">
        <v>1066</v>
      </c>
      <c r="AS154" s="208" t="s">
        <v>1066</v>
      </c>
      <c r="AT154" s="208" t="s">
        <v>1066</v>
      </c>
      <c r="AU154" s="208" t="s">
        <v>1066</v>
      </c>
      <c r="AV154" s="208" t="s">
        <v>1066</v>
      </c>
      <c r="AW154" s="208" t="s">
        <v>1066</v>
      </c>
      <c r="AX154" s="208" t="s">
        <v>1068</v>
      </c>
      <c r="AY154" s="208" t="s">
        <v>1068</v>
      </c>
      <c r="AZ154" s="208" t="s">
        <v>1068</v>
      </c>
      <c r="BA154" s="208" t="s">
        <v>1068</v>
      </c>
      <c r="BB154" s="208" t="s">
        <v>1068</v>
      </c>
      <c r="BC154" s="208" t="s">
        <v>1068</v>
      </c>
      <c r="BD154" s="208" t="s">
        <v>1068</v>
      </c>
      <c r="BE154" s="208" t="s">
        <v>1068</v>
      </c>
      <c r="BF154" s="208" t="s">
        <v>1066</v>
      </c>
      <c r="BG154" s="208" t="s">
        <v>1068</v>
      </c>
      <c r="BH154" s="208" t="s">
        <v>1068</v>
      </c>
      <c r="BI154" s="208" t="s">
        <v>1068</v>
      </c>
      <c r="BJ154" s="208" t="s">
        <v>1068</v>
      </c>
      <c r="BK154" s="208" t="s">
        <v>1068</v>
      </c>
      <c r="BL154" s="208" t="s">
        <v>1068</v>
      </c>
      <c r="BM154" s="208" t="s">
        <v>1068</v>
      </c>
      <c r="BN154" s="208" t="s">
        <v>1068</v>
      </c>
      <c r="BO154" s="208" t="s">
        <v>1066</v>
      </c>
      <c r="BP154" s="208" t="s">
        <v>1068</v>
      </c>
      <c r="BQ154" s="208" t="s">
        <v>1068</v>
      </c>
      <c r="BR154" s="208" t="s">
        <v>1068</v>
      </c>
      <c r="BS154" s="208" t="s">
        <v>1068</v>
      </c>
      <c r="BT154" s="208" t="s">
        <v>1068</v>
      </c>
      <c r="BU154" s="208" t="s">
        <v>1068</v>
      </c>
      <c r="BV154" s="208" t="s">
        <v>1068</v>
      </c>
      <c r="BW154" s="208" t="s">
        <v>1068</v>
      </c>
      <c r="BX154" s="208" t="s">
        <v>1066</v>
      </c>
    </row>
    <row r="155" spans="1:76" x14ac:dyDescent="0.3">
      <c r="A155" s="208" t="s">
        <v>681</v>
      </c>
      <c r="B155" s="208" t="s">
        <v>682</v>
      </c>
      <c r="N155" s="208" t="s">
        <v>1019</v>
      </c>
      <c r="O155" s="208" t="s">
        <v>1019</v>
      </c>
      <c r="P155" s="208" t="s">
        <v>1019</v>
      </c>
      <c r="Q155" s="208" t="s">
        <v>1019</v>
      </c>
      <c r="V155" s="208" t="s">
        <v>1019</v>
      </c>
      <c r="X155" s="159"/>
      <c r="Y155" s="208" t="s">
        <v>1047</v>
      </c>
      <c r="Z155" s="208" t="s">
        <v>1045</v>
      </c>
      <c r="AA155" s="208" t="s">
        <v>1045</v>
      </c>
      <c r="AB155" s="208" t="s">
        <v>1045</v>
      </c>
      <c r="AO155" s="208" t="s">
        <v>1062</v>
      </c>
      <c r="AP155" s="208" t="s">
        <v>1062</v>
      </c>
      <c r="AQ155" s="208" t="s">
        <v>1064</v>
      </c>
      <c r="AR155" s="208" t="s">
        <v>1064</v>
      </c>
      <c r="AS155" s="208" t="s">
        <v>1062</v>
      </c>
      <c r="AT155" s="208" t="s">
        <v>1062</v>
      </c>
      <c r="AU155" s="208" t="s">
        <v>1062</v>
      </c>
      <c r="AV155" s="208" t="s">
        <v>1066</v>
      </c>
      <c r="AW155" s="208" t="s">
        <v>1066</v>
      </c>
      <c r="AX155" s="208" t="s">
        <v>1064</v>
      </c>
      <c r="AY155" s="208" t="s">
        <v>1064</v>
      </c>
      <c r="AZ155" s="208" t="s">
        <v>1064</v>
      </c>
      <c r="BA155" s="208" t="s">
        <v>1064</v>
      </c>
      <c r="BB155" s="208" t="s">
        <v>1064</v>
      </c>
      <c r="BC155" s="208" t="s">
        <v>1064</v>
      </c>
      <c r="BD155" s="208" t="s">
        <v>1062</v>
      </c>
      <c r="BE155" s="208" t="s">
        <v>1066</v>
      </c>
      <c r="BF155" s="208" t="s">
        <v>1066</v>
      </c>
      <c r="BG155" s="208" t="s">
        <v>1066</v>
      </c>
      <c r="BH155" s="208" t="s">
        <v>1064</v>
      </c>
      <c r="BI155" s="208" t="s">
        <v>1066</v>
      </c>
      <c r="BJ155" s="208" t="s">
        <v>1064</v>
      </c>
      <c r="BK155" s="208" t="s">
        <v>1064</v>
      </c>
      <c r="BL155" s="208" t="s">
        <v>1066</v>
      </c>
      <c r="BM155" s="208" t="s">
        <v>1064</v>
      </c>
      <c r="BN155" s="208" t="s">
        <v>1068</v>
      </c>
      <c r="BO155" s="208" t="s">
        <v>1066</v>
      </c>
      <c r="BP155" s="208" t="s">
        <v>1068</v>
      </c>
      <c r="BQ155" s="208" t="s">
        <v>1066</v>
      </c>
      <c r="BR155" s="208" t="s">
        <v>1066</v>
      </c>
      <c r="BS155" s="208" t="s">
        <v>1066</v>
      </c>
      <c r="BT155" s="208" t="s">
        <v>1066</v>
      </c>
      <c r="BU155" s="208" t="s">
        <v>1066</v>
      </c>
      <c r="BV155" s="208" t="s">
        <v>1064</v>
      </c>
      <c r="BW155" s="208" t="s">
        <v>1068</v>
      </c>
      <c r="BX155" s="208" t="s">
        <v>1068</v>
      </c>
    </row>
    <row r="156" spans="1:76" x14ac:dyDescent="0.3">
      <c r="A156" s="208" t="s">
        <v>685</v>
      </c>
      <c r="B156" s="208" t="s">
        <v>686</v>
      </c>
      <c r="N156" s="208" t="s">
        <v>1019</v>
      </c>
      <c r="O156" s="208" t="s">
        <v>1019</v>
      </c>
      <c r="P156" s="208" t="s">
        <v>1019</v>
      </c>
      <c r="Q156" s="208" t="s">
        <v>1019</v>
      </c>
      <c r="V156" s="208" t="s">
        <v>1019</v>
      </c>
      <c r="X156" s="159"/>
      <c r="Y156" s="208" t="s">
        <v>1045</v>
      </c>
      <c r="Z156" s="208" t="s">
        <v>1047</v>
      </c>
      <c r="AA156" s="208" t="s">
        <v>1049</v>
      </c>
      <c r="AB156" s="208" t="s">
        <v>1045</v>
      </c>
      <c r="AO156" s="208" t="s">
        <v>1066</v>
      </c>
      <c r="AP156" s="208" t="s">
        <v>1066</v>
      </c>
      <c r="AQ156" s="208" t="s">
        <v>1066</v>
      </c>
      <c r="AR156" s="208" t="s">
        <v>1066</v>
      </c>
      <c r="AS156" s="208" t="s">
        <v>1066</v>
      </c>
      <c r="AT156" s="208" t="s">
        <v>1066</v>
      </c>
      <c r="AU156" s="208" t="s">
        <v>1068</v>
      </c>
      <c r="AV156" s="208" t="s">
        <v>1066</v>
      </c>
      <c r="AW156" s="208" t="s">
        <v>1066</v>
      </c>
      <c r="AX156" s="208" t="s">
        <v>1066</v>
      </c>
      <c r="AY156" s="208" t="s">
        <v>1066</v>
      </c>
      <c r="AZ156" s="208" t="s">
        <v>1066</v>
      </c>
      <c r="BA156" s="208" t="s">
        <v>1066</v>
      </c>
      <c r="BB156" s="208" t="s">
        <v>1066</v>
      </c>
      <c r="BC156" s="208" t="s">
        <v>1066</v>
      </c>
      <c r="BD156" s="208" t="s">
        <v>1068</v>
      </c>
      <c r="BE156" s="208" t="s">
        <v>1066</v>
      </c>
      <c r="BF156" s="208" t="s">
        <v>1066</v>
      </c>
      <c r="BG156" s="208" t="s">
        <v>1066</v>
      </c>
      <c r="BH156" s="208" t="s">
        <v>1066</v>
      </c>
      <c r="BI156" s="208" t="s">
        <v>1066</v>
      </c>
      <c r="BJ156" s="208" t="s">
        <v>1066</v>
      </c>
      <c r="BK156" s="208" t="s">
        <v>1066</v>
      </c>
      <c r="BL156" s="208" t="s">
        <v>1066</v>
      </c>
      <c r="BM156" s="208" t="s">
        <v>1068</v>
      </c>
      <c r="BN156" s="208" t="s">
        <v>1066</v>
      </c>
      <c r="BO156" s="208" t="s">
        <v>1066</v>
      </c>
      <c r="BP156" s="208" t="s">
        <v>1068</v>
      </c>
      <c r="BQ156" s="208" t="s">
        <v>1068</v>
      </c>
      <c r="BR156" s="208" t="s">
        <v>1068</v>
      </c>
      <c r="BS156" s="208" t="s">
        <v>1068</v>
      </c>
      <c r="BT156" s="208" t="s">
        <v>1068</v>
      </c>
      <c r="BU156" s="208" t="s">
        <v>1068</v>
      </c>
      <c r="BV156" s="208" t="s">
        <v>1070</v>
      </c>
      <c r="BW156" s="208" t="s">
        <v>1068</v>
      </c>
      <c r="BX156" s="208" t="s">
        <v>1068</v>
      </c>
    </row>
    <row r="157" spans="1:76" x14ac:dyDescent="0.3">
      <c r="A157" s="208" t="s">
        <v>687</v>
      </c>
      <c r="B157" s="208" t="s">
        <v>688</v>
      </c>
      <c r="N157" s="208" t="s">
        <v>1019</v>
      </c>
      <c r="O157" s="208" t="s">
        <v>1019</v>
      </c>
      <c r="P157" s="208" t="s">
        <v>1019</v>
      </c>
      <c r="Q157" s="208" t="s">
        <v>1019</v>
      </c>
      <c r="V157" s="208" t="s">
        <v>1019</v>
      </c>
      <c r="X157" s="159"/>
      <c r="Y157" s="208" t="s">
        <v>1049</v>
      </c>
      <c r="Z157" s="208" t="s">
        <v>1045</v>
      </c>
      <c r="AA157" s="208" t="s">
        <v>1047</v>
      </c>
      <c r="AB157" s="208" t="s">
        <v>1047</v>
      </c>
      <c r="AO157" s="208" t="s">
        <v>1064</v>
      </c>
      <c r="AP157" s="208" t="s">
        <v>1068</v>
      </c>
      <c r="AQ157" s="208" t="s">
        <v>1064</v>
      </c>
      <c r="AR157" s="208" t="s">
        <v>1066</v>
      </c>
      <c r="AS157" s="208" t="s">
        <v>1064</v>
      </c>
      <c r="AT157" s="208" t="s">
        <v>1066</v>
      </c>
      <c r="AU157" s="208" t="s">
        <v>1064</v>
      </c>
      <c r="AV157" s="208" t="s">
        <v>1064</v>
      </c>
      <c r="AW157" s="208" t="s">
        <v>1066</v>
      </c>
      <c r="AX157" s="208" t="s">
        <v>1064</v>
      </c>
      <c r="AY157" s="208" t="s">
        <v>1068</v>
      </c>
      <c r="AZ157" s="208" t="s">
        <v>1064</v>
      </c>
      <c r="BA157" s="208" t="s">
        <v>1066</v>
      </c>
      <c r="BB157" s="208" t="s">
        <v>1064</v>
      </c>
      <c r="BC157" s="208" t="s">
        <v>1066</v>
      </c>
      <c r="BD157" s="208" t="s">
        <v>1064</v>
      </c>
      <c r="BE157" s="208" t="s">
        <v>1064</v>
      </c>
      <c r="BF157" s="208" t="s">
        <v>1066</v>
      </c>
      <c r="BG157" s="208" t="s">
        <v>1064</v>
      </c>
      <c r="BH157" s="208" t="s">
        <v>1068</v>
      </c>
      <c r="BI157" s="208" t="s">
        <v>1064</v>
      </c>
      <c r="BJ157" s="208" t="s">
        <v>1066</v>
      </c>
      <c r="BK157" s="208" t="s">
        <v>1064</v>
      </c>
      <c r="BL157" s="208" t="s">
        <v>1066</v>
      </c>
      <c r="BM157" s="208" t="s">
        <v>1064</v>
      </c>
      <c r="BN157" s="208" t="s">
        <v>1064</v>
      </c>
      <c r="BO157" s="208" t="s">
        <v>1066</v>
      </c>
      <c r="BP157" s="208" t="s">
        <v>1064</v>
      </c>
      <c r="BQ157" s="208" t="s">
        <v>1068</v>
      </c>
      <c r="BR157" s="208" t="s">
        <v>1064</v>
      </c>
      <c r="BS157" s="208" t="s">
        <v>1066</v>
      </c>
      <c r="BT157" s="208" t="s">
        <v>1064</v>
      </c>
      <c r="BU157" s="208" t="s">
        <v>1066</v>
      </c>
      <c r="BV157" s="208" t="s">
        <v>1064</v>
      </c>
      <c r="BW157" s="208" t="s">
        <v>1064</v>
      </c>
      <c r="BX157" s="208" t="s">
        <v>1066</v>
      </c>
    </row>
    <row r="158" spans="1:76" x14ac:dyDescent="0.3">
      <c r="A158" s="208" t="s">
        <v>691</v>
      </c>
      <c r="B158" s="208" t="s">
        <v>692</v>
      </c>
      <c r="N158" s="208" t="s">
        <v>1019</v>
      </c>
      <c r="O158" s="208" t="s">
        <v>1019</v>
      </c>
      <c r="P158" s="208" t="s">
        <v>1019</v>
      </c>
      <c r="Q158" s="208" t="s">
        <v>1019</v>
      </c>
      <c r="V158" s="208" t="s">
        <v>1019</v>
      </c>
      <c r="X158" s="159"/>
      <c r="Y158" s="208" t="s">
        <v>1047</v>
      </c>
      <c r="Z158" s="208" t="s">
        <v>1047</v>
      </c>
      <c r="AA158" s="208" t="s">
        <v>1045</v>
      </c>
      <c r="AB158" s="208" t="s">
        <v>1047</v>
      </c>
      <c r="AO158" s="208" t="s">
        <v>1066</v>
      </c>
      <c r="AP158" s="208" t="s">
        <v>1064</v>
      </c>
      <c r="AQ158" s="208" t="s">
        <v>1066</v>
      </c>
      <c r="AR158" s="208" t="s">
        <v>1066</v>
      </c>
      <c r="AS158" s="208" t="s">
        <v>1064</v>
      </c>
      <c r="AT158" s="208" t="s">
        <v>1064</v>
      </c>
      <c r="AU158" s="208" t="s">
        <v>1064</v>
      </c>
      <c r="AV158" s="208" t="s">
        <v>1066</v>
      </c>
      <c r="AW158" s="208" t="s">
        <v>1064</v>
      </c>
      <c r="AX158" s="208" t="s">
        <v>1066</v>
      </c>
      <c r="AY158" s="208" t="s">
        <v>1064</v>
      </c>
      <c r="AZ158" s="208" t="s">
        <v>1066</v>
      </c>
      <c r="BA158" s="208" t="s">
        <v>1066</v>
      </c>
      <c r="BB158" s="208" t="s">
        <v>1064</v>
      </c>
      <c r="BC158" s="208" t="s">
        <v>1064</v>
      </c>
      <c r="BD158" s="208" t="s">
        <v>1064</v>
      </c>
      <c r="BE158" s="208" t="s">
        <v>1066</v>
      </c>
      <c r="BF158" s="208" t="s">
        <v>1064</v>
      </c>
      <c r="BG158" s="208" t="s">
        <v>1066</v>
      </c>
      <c r="BH158" s="208" t="s">
        <v>1064</v>
      </c>
      <c r="BI158" s="208" t="s">
        <v>1066</v>
      </c>
      <c r="BJ158" s="208" t="s">
        <v>1066</v>
      </c>
      <c r="BK158" s="208" t="s">
        <v>1064</v>
      </c>
      <c r="BL158" s="208" t="s">
        <v>1064</v>
      </c>
      <c r="BM158" s="208" t="s">
        <v>1064</v>
      </c>
      <c r="BN158" s="208" t="s">
        <v>1066</v>
      </c>
      <c r="BO158" s="208" t="s">
        <v>1064</v>
      </c>
      <c r="BP158" s="208" t="s">
        <v>1066</v>
      </c>
      <c r="BQ158" s="208" t="s">
        <v>1064</v>
      </c>
      <c r="BR158" s="208" t="s">
        <v>1066</v>
      </c>
      <c r="BS158" s="208" t="s">
        <v>1066</v>
      </c>
      <c r="BT158" s="208" t="s">
        <v>1064</v>
      </c>
      <c r="BU158" s="208" t="s">
        <v>1064</v>
      </c>
      <c r="BV158" s="208" t="s">
        <v>1064</v>
      </c>
      <c r="BW158" s="208" t="s">
        <v>1066</v>
      </c>
      <c r="BX158" s="208" t="s">
        <v>1064</v>
      </c>
    </row>
    <row r="159" spans="1:76" x14ac:dyDescent="0.3">
      <c r="X159" s="15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B4:AB674"/>
  <sheetViews>
    <sheetView zoomScale="70" zoomScaleNormal="70" workbookViewId="0">
      <selection activeCell="AA6" sqref="AA6"/>
    </sheetView>
  </sheetViews>
  <sheetFormatPr defaultRowHeight="14.4" x14ac:dyDescent="0.3"/>
  <sheetData>
    <row r="4" spans="2:28" x14ac:dyDescent="0.3">
      <c r="B4" t="s">
        <v>219</v>
      </c>
      <c r="C4" t="s">
        <v>219</v>
      </c>
      <c r="D4" t="s">
        <v>219</v>
      </c>
      <c r="E4" t="s">
        <v>871</v>
      </c>
      <c r="Y4" t="s">
        <v>219</v>
      </c>
      <c r="Z4" t="s">
        <v>219</v>
      </c>
      <c r="AA4" t="s">
        <v>218</v>
      </c>
      <c r="AB4" t="s">
        <v>214</v>
      </c>
    </row>
    <row r="5" spans="2:28" x14ac:dyDescent="0.3">
      <c r="C5" t="s">
        <v>219</v>
      </c>
      <c r="D5" t="s">
        <v>226</v>
      </c>
      <c r="E5" t="s">
        <v>227</v>
      </c>
      <c r="Z5" t="s">
        <v>219</v>
      </c>
      <c r="AA5" t="s">
        <v>230</v>
      </c>
      <c r="AB5" t="s">
        <v>231</v>
      </c>
    </row>
    <row r="6" spans="2:28" x14ac:dyDescent="0.3">
      <c r="C6" t="s">
        <v>219</v>
      </c>
      <c r="D6" t="s">
        <v>232</v>
      </c>
      <c r="E6" t="s">
        <v>233</v>
      </c>
      <c r="Z6" t="s">
        <v>219</v>
      </c>
      <c r="AA6" t="s">
        <v>239</v>
      </c>
      <c r="AB6" t="s">
        <v>240</v>
      </c>
    </row>
    <row r="7" spans="2:28" x14ac:dyDescent="0.3">
      <c r="C7" t="s">
        <v>219</v>
      </c>
      <c r="D7" t="s">
        <v>241</v>
      </c>
      <c r="E7" t="s">
        <v>242</v>
      </c>
      <c r="Z7" t="s">
        <v>219</v>
      </c>
      <c r="AA7" t="s">
        <v>248</v>
      </c>
      <c r="AB7" t="s">
        <v>249</v>
      </c>
    </row>
    <row r="8" spans="2:28" x14ac:dyDescent="0.3">
      <c r="C8" t="s">
        <v>219</v>
      </c>
      <c r="D8" t="s">
        <v>250</v>
      </c>
      <c r="E8" t="s">
        <v>251</v>
      </c>
      <c r="Z8" t="s">
        <v>219</v>
      </c>
      <c r="AA8" t="s">
        <v>257</v>
      </c>
      <c r="AB8" t="s">
        <v>258</v>
      </c>
    </row>
    <row r="9" spans="2:28" x14ac:dyDescent="0.3">
      <c r="C9" t="s">
        <v>219</v>
      </c>
      <c r="D9" t="s">
        <v>259</v>
      </c>
      <c r="E9" t="s">
        <v>260</v>
      </c>
      <c r="Z9" t="s">
        <v>219</v>
      </c>
      <c r="AA9" t="s">
        <v>266</v>
      </c>
      <c r="AB9" t="s">
        <v>267</v>
      </c>
    </row>
    <row r="10" spans="2:28" x14ac:dyDescent="0.3">
      <c r="C10" t="s">
        <v>219</v>
      </c>
      <c r="D10" t="s">
        <v>221</v>
      </c>
      <c r="E10" t="s">
        <v>1097</v>
      </c>
      <c r="Z10" t="s">
        <v>219</v>
      </c>
      <c r="AA10" t="s">
        <v>272</v>
      </c>
      <c r="AB10" t="s">
        <v>273</v>
      </c>
    </row>
    <row r="11" spans="2:28" x14ac:dyDescent="0.3">
      <c r="C11" t="s">
        <v>219</v>
      </c>
      <c r="D11" t="s">
        <v>236</v>
      </c>
      <c r="E11" t="s">
        <v>1098</v>
      </c>
      <c r="Z11" t="s">
        <v>219</v>
      </c>
      <c r="AA11" t="s">
        <v>279</v>
      </c>
      <c r="AB11" t="s">
        <v>280</v>
      </c>
    </row>
    <row r="12" spans="2:28" x14ac:dyDescent="0.3">
      <c r="C12" t="s">
        <v>219</v>
      </c>
      <c r="D12" t="s">
        <v>245</v>
      </c>
      <c r="E12" t="s">
        <v>1099</v>
      </c>
      <c r="Z12" t="s">
        <v>219</v>
      </c>
      <c r="AA12" t="s">
        <v>287</v>
      </c>
      <c r="AB12" t="s">
        <v>288</v>
      </c>
    </row>
    <row r="13" spans="2:28" x14ac:dyDescent="0.3">
      <c r="C13" t="s">
        <v>219</v>
      </c>
      <c r="D13" t="s">
        <v>254</v>
      </c>
      <c r="E13" t="s">
        <v>1100</v>
      </c>
      <c r="Z13" t="s">
        <v>219</v>
      </c>
      <c r="AA13" t="s">
        <v>294</v>
      </c>
      <c r="AB13" t="s">
        <v>295</v>
      </c>
    </row>
    <row r="14" spans="2:28" x14ac:dyDescent="0.3">
      <c r="C14" t="s">
        <v>219</v>
      </c>
      <c r="D14" t="s">
        <v>263</v>
      </c>
      <c r="E14" t="s">
        <v>1101</v>
      </c>
      <c r="Z14" t="s">
        <v>219</v>
      </c>
      <c r="AA14" t="s">
        <v>300</v>
      </c>
      <c r="AB14" t="s">
        <v>301</v>
      </c>
    </row>
    <row r="15" spans="2:28" x14ac:dyDescent="0.3">
      <c r="C15" t="s">
        <v>219</v>
      </c>
      <c r="D15" t="s">
        <v>270</v>
      </c>
      <c r="E15" t="s">
        <v>1102</v>
      </c>
      <c r="Z15" t="s">
        <v>219</v>
      </c>
      <c r="AA15" t="s">
        <v>305</v>
      </c>
      <c r="AB15" t="s">
        <v>306</v>
      </c>
    </row>
    <row r="16" spans="2:28" x14ac:dyDescent="0.3">
      <c r="C16" t="s">
        <v>219</v>
      </c>
      <c r="D16" t="s">
        <v>276</v>
      </c>
      <c r="E16" t="s">
        <v>1103</v>
      </c>
      <c r="Z16" t="s">
        <v>219</v>
      </c>
      <c r="AA16" t="s">
        <v>311</v>
      </c>
      <c r="AB16" t="s">
        <v>312</v>
      </c>
    </row>
    <row r="17" spans="3:28" x14ac:dyDescent="0.3">
      <c r="C17" t="s">
        <v>219</v>
      </c>
      <c r="D17" t="s">
        <v>283</v>
      </c>
      <c r="E17" t="s">
        <v>1104</v>
      </c>
      <c r="Z17" t="s">
        <v>219</v>
      </c>
      <c r="AA17" t="s">
        <v>315</v>
      </c>
      <c r="AB17" t="s">
        <v>316</v>
      </c>
    </row>
    <row r="18" spans="3:28" x14ac:dyDescent="0.3">
      <c r="C18" t="s">
        <v>219</v>
      </c>
      <c r="D18" t="s">
        <v>291</v>
      </c>
      <c r="E18" t="s">
        <v>1105</v>
      </c>
      <c r="Z18" t="s">
        <v>219</v>
      </c>
      <c r="AA18" t="s">
        <v>321</v>
      </c>
      <c r="AB18" t="s">
        <v>322</v>
      </c>
    </row>
    <row r="19" spans="3:28" x14ac:dyDescent="0.3">
      <c r="C19" t="s">
        <v>219</v>
      </c>
      <c r="D19" t="s">
        <v>220</v>
      </c>
      <c r="E19" t="s">
        <v>216</v>
      </c>
      <c r="Z19" t="s">
        <v>219</v>
      </c>
      <c r="AA19" t="s">
        <v>324</v>
      </c>
      <c r="AB19" t="s">
        <v>325</v>
      </c>
    </row>
    <row r="20" spans="3:28" x14ac:dyDescent="0.3">
      <c r="C20" t="s">
        <v>219</v>
      </c>
      <c r="D20" t="s">
        <v>234</v>
      </c>
      <c r="E20" t="s">
        <v>235</v>
      </c>
      <c r="Z20" t="s">
        <v>219</v>
      </c>
      <c r="AA20" t="s">
        <v>326</v>
      </c>
      <c r="AB20" t="s">
        <v>327</v>
      </c>
    </row>
    <row r="21" spans="3:28" x14ac:dyDescent="0.3">
      <c r="C21" t="s">
        <v>219</v>
      </c>
      <c r="D21" t="s">
        <v>243</v>
      </c>
      <c r="E21" t="s">
        <v>244</v>
      </c>
      <c r="Z21" t="s">
        <v>219</v>
      </c>
      <c r="AA21" t="s">
        <v>329</v>
      </c>
      <c r="AB21" t="s">
        <v>330</v>
      </c>
    </row>
    <row r="22" spans="3:28" x14ac:dyDescent="0.3">
      <c r="C22" t="s">
        <v>219</v>
      </c>
      <c r="D22" t="s">
        <v>252</v>
      </c>
      <c r="E22" t="s">
        <v>253</v>
      </c>
      <c r="Z22" t="s">
        <v>219</v>
      </c>
      <c r="AA22" t="s">
        <v>331</v>
      </c>
      <c r="AB22" t="s">
        <v>332</v>
      </c>
    </row>
    <row r="23" spans="3:28" x14ac:dyDescent="0.3">
      <c r="C23" t="s">
        <v>219</v>
      </c>
      <c r="D23" t="s">
        <v>261</v>
      </c>
      <c r="E23" t="s">
        <v>262</v>
      </c>
      <c r="Z23" t="s">
        <v>219</v>
      </c>
      <c r="AA23" t="s">
        <v>335</v>
      </c>
      <c r="AB23" t="s">
        <v>336</v>
      </c>
    </row>
    <row r="24" spans="3:28" x14ac:dyDescent="0.3">
      <c r="C24" t="s">
        <v>219</v>
      </c>
      <c r="D24" t="s">
        <v>268</v>
      </c>
      <c r="E24" t="s">
        <v>269</v>
      </c>
      <c r="Z24" t="s">
        <v>219</v>
      </c>
      <c r="AA24" t="s">
        <v>337</v>
      </c>
      <c r="AB24" t="s">
        <v>338</v>
      </c>
    </row>
    <row r="25" spans="3:28" x14ac:dyDescent="0.3">
      <c r="C25" t="s">
        <v>219</v>
      </c>
      <c r="D25" t="s">
        <v>274</v>
      </c>
      <c r="E25" t="s">
        <v>275</v>
      </c>
      <c r="Z25" t="s">
        <v>219</v>
      </c>
      <c r="AA25" t="s">
        <v>339</v>
      </c>
      <c r="AB25" t="s">
        <v>340</v>
      </c>
    </row>
    <row r="26" spans="3:28" x14ac:dyDescent="0.3">
      <c r="C26" t="s">
        <v>219</v>
      </c>
      <c r="D26" t="s">
        <v>281</v>
      </c>
      <c r="E26" t="s">
        <v>282</v>
      </c>
      <c r="Z26" t="s">
        <v>219</v>
      </c>
      <c r="AA26" t="s">
        <v>341</v>
      </c>
      <c r="AB26" t="s">
        <v>342</v>
      </c>
    </row>
    <row r="27" spans="3:28" x14ac:dyDescent="0.3">
      <c r="C27" t="s">
        <v>219</v>
      </c>
      <c r="D27" t="s">
        <v>289</v>
      </c>
      <c r="E27" t="s">
        <v>290</v>
      </c>
      <c r="Z27" t="s">
        <v>219</v>
      </c>
      <c r="AA27" t="s">
        <v>345</v>
      </c>
      <c r="AB27" t="s">
        <v>346</v>
      </c>
    </row>
    <row r="28" spans="3:28" x14ac:dyDescent="0.3">
      <c r="C28" t="s">
        <v>219</v>
      </c>
      <c r="D28" t="s">
        <v>296</v>
      </c>
      <c r="E28" t="s">
        <v>297</v>
      </c>
      <c r="Z28" t="s">
        <v>219</v>
      </c>
      <c r="AA28" t="s">
        <v>347</v>
      </c>
      <c r="AB28" t="s">
        <v>348</v>
      </c>
    </row>
    <row r="29" spans="3:28" x14ac:dyDescent="0.3">
      <c r="C29" t="s">
        <v>219</v>
      </c>
      <c r="D29" t="s">
        <v>302</v>
      </c>
      <c r="E29" t="s">
        <v>303</v>
      </c>
      <c r="Z29" t="s">
        <v>219</v>
      </c>
      <c r="AA29" t="s">
        <v>351</v>
      </c>
      <c r="AB29" t="s">
        <v>352</v>
      </c>
    </row>
    <row r="30" spans="3:28" x14ac:dyDescent="0.3">
      <c r="C30" t="s">
        <v>219</v>
      </c>
      <c r="D30" t="s">
        <v>307</v>
      </c>
      <c r="E30" t="s">
        <v>308</v>
      </c>
      <c r="Z30" t="s">
        <v>219</v>
      </c>
      <c r="AA30" t="s">
        <v>355</v>
      </c>
      <c r="AB30" t="s">
        <v>356</v>
      </c>
    </row>
    <row r="31" spans="3:28" x14ac:dyDescent="0.3">
      <c r="C31" t="s">
        <v>219</v>
      </c>
      <c r="D31" t="s">
        <v>313</v>
      </c>
      <c r="E31" t="s">
        <v>314</v>
      </c>
      <c r="Z31" t="s">
        <v>219</v>
      </c>
      <c r="AA31" t="s">
        <v>359</v>
      </c>
      <c r="AB31" t="s">
        <v>360</v>
      </c>
    </row>
    <row r="32" spans="3:28" x14ac:dyDescent="0.3">
      <c r="C32" t="s">
        <v>219</v>
      </c>
      <c r="D32" t="s">
        <v>317</v>
      </c>
      <c r="E32" t="s">
        <v>318</v>
      </c>
      <c r="Z32" t="s">
        <v>219</v>
      </c>
      <c r="AA32" t="s">
        <v>363</v>
      </c>
      <c r="AB32" t="s">
        <v>364</v>
      </c>
    </row>
    <row r="33" spans="3:28" x14ac:dyDescent="0.3">
      <c r="C33" t="s">
        <v>219</v>
      </c>
      <c r="D33" t="s">
        <v>218</v>
      </c>
      <c r="E33" t="s">
        <v>214</v>
      </c>
      <c r="Z33" t="s">
        <v>219</v>
      </c>
      <c r="AA33" t="s">
        <v>367</v>
      </c>
      <c r="AB33" t="s">
        <v>368</v>
      </c>
    </row>
    <row r="34" spans="3:28" x14ac:dyDescent="0.3">
      <c r="C34" t="s">
        <v>219</v>
      </c>
      <c r="D34" t="s">
        <v>230</v>
      </c>
      <c r="E34" t="s">
        <v>231</v>
      </c>
      <c r="Z34" t="s">
        <v>219</v>
      </c>
      <c r="AA34" t="s">
        <v>371</v>
      </c>
      <c r="AB34" t="s">
        <v>372</v>
      </c>
    </row>
    <row r="35" spans="3:28" x14ac:dyDescent="0.3">
      <c r="C35" t="s">
        <v>219</v>
      </c>
      <c r="D35" t="s">
        <v>239</v>
      </c>
      <c r="E35" t="s">
        <v>240</v>
      </c>
      <c r="Z35" t="s">
        <v>219</v>
      </c>
      <c r="AA35" t="s">
        <v>375</v>
      </c>
      <c r="AB35" t="s">
        <v>376</v>
      </c>
    </row>
    <row r="36" spans="3:28" x14ac:dyDescent="0.3">
      <c r="C36" t="s">
        <v>219</v>
      </c>
      <c r="D36" t="s">
        <v>248</v>
      </c>
      <c r="E36" t="s">
        <v>249</v>
      </c>
      <c r="Z36" t="s">
        <v>219</v>
      </c>
      <c r="AA36" t="s">
        <v>379</v>
      </c>
      <c r="AB36" t="s">
        <v>380</v>
      </c>
    </row>
    <row r="37" spans="3:28" x14ac:dyDescent="0.3">
      <c r="C37" t="s">
        <v>219</v>
      </c>
      <c r="D37" t="s">
        <v>257</v>
      </c>
      <c r="E37" t="s">
        <v>258</v>
      </c>
      <c r="Z37" t="s">
        <v>219</v>
      </c>
      <c r="AA37" t="s">
        <v>383</v>
      </c>
      <c r="AB37" t="s">
        <v>384</v>
      </c>
    </row>
    <row r="38" spans="3:28" x14ac:dyDescent="0.3">
      <c r="C38" t="s">
        <v>219</v>
      </c>
      <c r="D38" t="s">
        <v>266</v>
      </c>
      <c r="E38" t="s">
        <v>267</v>
      </c>
      <c r="Z38" t="s">
        <v>219</v>
      </c>
      <c r="AA38" t="s">
        <v>385</v>
      </c>
      <c r="AB38" t="s">
        <v>386</v>
      </c>
    </row>
    <row r="39" spans="3:28" x14ac:dyDescent="0.3">
      <c r="C39" t="s">
        <v>219</v>
      </c>
      <c r="D39" t="s">
        <v>272</v>
      </c>
      <c r="E39" t="s">
        <v>273</v>
      </c>
      <c r="Z39" t="s">
        <v>219</v>
      </c>
      <c r="AA39" t="s">
        <v>387</v>
      </c>
      <c r="AB39" t="s">
        <v>388</v>
      </c>
    </row>
    <row r="40" spans="3:28" x14ac:dyDescent="0.3">
      <c r="C40" t="s">
        <v>219</v>
      </c>
      <c r="D40" t="s">
        <v>279</v>
      </c>
      <c r="E40" t="s">
        <v>280</v>
      </c>
      <c r="Z40" t="s">
        <v>219</v>
      </c>
      <c r="AA40" t="s">
        <v>389</v>
      </c>
      <c r="AB40" t="s">
        <v>390</v>
      </c>
    </row>
    <row r="41" spans="3:28" x14ac:dyDescent="0.3">
      <c r="C41" t="s">
        <v>219</v>
      </c>
      <c r="D41" t="s">
        <v>287</v>
      </c>
      <c r="E41" t="s">
        <v>288</v>
      </c>
      <c r="Z41" t="s">
        <v>219</v>
      </c>
      <c r="AA41" t="s">
        <v>391</v>
      </c>
      <c r="AB41" t="s">
        <v>392</v>
      </c>
    </row>
    <row r="42" spans="3:28" x14ac:dyDescent="0.3">
      <c r="C42" t="s">
        <v>219</v>
      </c>
      <c r="D42" t="s">
        <v>294</v>
      </c>
      <c r="E42" t="s">
        <v>295</v>
      </c>
      <c r="Z42" t="s">
        <v>219</v>
      </c>
      <c r="AA42" t="s">
        <v>395</v>
      </c>
      <c r="AB42" t="s">
        <v>396</v>
      </c>
    </row>
    <row r="43" spans="3:28" x14ac:dyDescent="0.3">
      <c r="C43" t="s">
        <v>219</v>
      </c>
      <c r="D43" t="s">
        <v>300</v>
      </c>
      <c r="E43" t="s">
        <v>301</v>
      </c>
      <c r="Z43" t="s">
        <v>219</v>
      </c>
      <c r="AA43" t="s">
        <v>399</v>
      </c>
      <c r="AB43" t="s">
        <v>400</v>
      </c>
    </row>
    <row r="44" spans="3:28" x14ac:dyDescent="0.3">
      <c r="C44" t="s">
        <v>219</v>
      </c>
      <c r="D44" t="s">
        <v>305</v>
      </c>
      <c r="E44" t="s">
        <v>306</v>
      </c>
      <c r="Z44" t="s">
        <v>219</v>
      </c>
      <c r="AA44" t="s">
        <v>401</v>
      </c>
      <c r="AB44" t="s">
        <v>402</v>
      </c>
    </row>
    <row r="45" spans="3:28" x14ac:dyDescent="0.3">
      <c r="C45" t="s">
        <v>219</v>
      </c>
      <c r="D45" t="s">
        <v>311</v>
      </c>
      <c r="E45" t="s">
        <v>312</v>
      </c>
      <c r="Z45" t="s">
        <v>219</v>
      </c>
      <c r="AA45" t="s">
        <v>403</v>
      </c>
      <c r="AB45" t="s">
        <v>404</v>
      </c>
    </row>
    <row r="46" spans="3:28" x14ac:dyDescent="0.3">
      <c r="C46" t="s">
        <v>219</v>
      </c>
      <c r="D46" t="s">
        <v>315</v>
      </c>
      <c r="E46" t="s">
        <v>316</v>
      </c>
      <c r="Z46" t="s">
        <v>219</v>
      </c>
      <c r="AA46" t="s">
        <v>407</v>
      </c>
      <c r="AB46" t="s">
        <v>408</v>
      </c>
    </row>
    <row r="47" spans="3:28" x14ac:dyDescent="0.3">
      <c r="C47" t="s">
        <v>219</v>
      </c>
      <c r="D47" t="s">
        <v>321</v>
      </c>
      <c r="E47" t="s">
        <v>322</v>
      </c>
      <c r="Z47" t="s">
        <v>219</v>
      </c>
      <c r="AA47" t="s">
        <v>410</v>
      </c>
      <c r="AB47" t="s">
        <v>411</v>
      </c>
    </row>
    <row r="48" spans="3:28" x14ac:dyDescent="0.3">
      <c r="C48" t="s">
        <v>219</v>
      </c>
      <c r="D48" t="s">
        <v>324</v>
      </c>
      <c r="E48" t="s">
        <v>325</v>
      </c>
      <c r="Z48" t="s">
        <v>219</v>
      </c>
      <c r="AA48" t="s">
        <v>414</v>
      </c>
      <c r="AB48" t="s">
        <v>415</v>
      </c>
    </row>
    <row r="49" spans="3:28" x14ac:dyDescent="0.3">
      <c r="C49" t="s">
        <v>219</v>
      </c>
      <c r="D49" t="s">
        <v>326</v>
      </c>
      <c r="E49" t="s">
        <v>327</v>
      </c>
      <c r="Z49" t="s">
        <v>219</v>
      </c>
      <c r="AA49" t="s">
        <v>416</v>
      </c>
      <c r="AB49" t="s">
        <v>417</v>
      </c>
    </row>
    <row r="50" spans="3:28" x14ac:dyDescent="0.3">
      <c r="C50" t="s">
        <v>219</v>
      </c>
      <c r="D50" t="s">
        <v>329</v>
      </c>
      <c r="E50" t="s">
        <v>330</v>
      </c>
      <c r="Z50" t="s">
        <v>219</v>
      </c>
      <c r="AA50" t="s">
        <v>418</v>
      </c>
      <c r="AB50" t="s">
        <v>419</v>
      </c>
    </row>
    <row r="51" spans="3:28" x14ac:dyDescent="0.3">
      <c r="C51" t="s">
        <v>219</v>
      </c>
      <c r="D51" t="s">
        <v>331</v>
      </c>
      <c r="E51" t="s">
        <v>332</v>
      </c>
      <c r="Z51" t="s">
        <v>219</v>
      </c>
      <c r="AA51" t="s">
        <v>422</v>
      </c>
      <c r="AB51" t="s">
        <v>423</v>
      </c>
    </row>
    <row r="52" spans="3:28" x14ac:dyDescent="0.3">
      <c r="C52" t="s">
        <v>219</v>
      </c>
      <c r="D52" t="s">
        <v>335</v>
      </c>
      <c r="E52" t="s">
        <v>336</v>
      </c>
      <c r="Z52" t="s">
        <v>219</v>
      </c>
      <c r="AA52" t="s">
        <v>424</v>
      </c>
      <c r="AB52" t="s">
        <v>425</v>
      </c>
    </row>
    <row r="53" spans="3:28" x14ac:dyDescent="0.3">
      <c r="C53" t="s">
        <v>219</v>
      </c>
      <c r="D53" t="s">
        <v>337</v>
      </c>
      <c r="E53" t="s">
        <v>338</v>
      </c>
      <c r="Z53" t="s">
        <v>219</v>
      </c>
      <c r="AA53" t="s">
        <v>426</v>
      </c>
      <c r="AB53" t="s">
        <v>427</v>
      </c>
    </row>
    <row r="54" spans="3:28" x14ac:dyDescent="0.3">
      <c r="C54" t="s">
        <v>219</v>
      </c>
      <c r="D54" t="s">
        <v>339</v>
      </c>
      <c r="E54" t="s">
        <v>340</v>
      </c>
      <c r="Z54" t="s">
        <v>219</v>
      </c>
      <c r="AA54" t="s">
        <v>428</v>
      </c>
      <c r="AB54" t="s">
        <v>429</v>
      </c>
    </row>
    <row r="55" spans="3:28" x14ac:dyDescent="0.3">
      <c r="C55" t="s">
        <v>219</v>
      </c>
      <c r="D55" t="s">
        <v>341</v>
      </c>
      <c r="E55" t="s">
        <v>342</v>
      </c>
      <c r="Z55" t="s">
        <v>219</v>
      </c>
      <c r="AA55" t="s">
        <v>430</v>
      </c>
      <c r="AB55" t="s">
        <v>431</v>
      </c>
    </row>
    <row r="56" spans="3:28" x14ac:dyDescent="0.3">
      <c r="C56" t="s">
        <v>219</v>
      </c>
      <c r="D56" t="s">
        <v>345</v>
      </c>
      <c r="E56" t="s">
        <v>346</v>
      </c>
      <c r="Z56" t="s">
        <v>219</v>
      </c>
      <c r="AA56" t="s">
        <v>432</v>
      </c>
      <c r="AB56" t="s">
        <v>433</v>
      </c>
    </row>
    <row r="57" spans="3:28" x14ac:dyDescent="0.3">
      <c r="C57" t="s">
        <v>219</v>
      </c>
      <c r="D57" t="s">
        <v>347</v>
      </c>
      <c r="E57" t="s">
        <v>348</v>
      </c>
      <c r="Z57" t="s">
        <v>219</v>
      </c>
      <c r="AA57" t="s">
        <v>434</v>
      </c>
      <c r="AB57" t="s">
        <v>435</v>
      </c>
    </row>
    <row r="58" spans="3:28" x14ac:dyDescent="0.3">
      <c r="C58" t="s">
        <v>219</v>
      </c>
      <c r="D58" t="s">
        <v>351</v>
      </c>
      <c r="E58" t="s">
        <v>352</v>
      </c>
      <c r="Z58" t="s">
        <v>219</v>
      </c>
      <c r="AA58" t="s">
        <v>436</v>
      </c>
      <c r="AB58" t="s">
        <v>437</v>
      </c>
    </row>
    <row r="59" spans="3:28" x14ac:dyDescent="0.3">
      <c r="C59" t="s">
        <v>219</v>
      </c>
      <c r="D59" t="s">
        <v>355</v>
      </c>
      <c r="E59" t="s">
        <v>356</v>
      </c>
      <c r="Z59" t="s">
        <v>219</v>
      </c>
      <c r="AA59" t="s">
        <v>438</v>
      </c>
      <c r="AB59" t="s">
        <v>439</v>
      </c>
    </row>
    <row r="60" spans="3:28" x14ac:dyDescent="0.3">
      <c r="C60" t="s">
        <v>219</v>
      </c>
      <c r="D60" t="s">
        <v>359</v>
      </c>
      <c r="E60" t="s">
        <v>360</v>
      </c>
      <c r="Z60" t="s">
        <v>219</v>
      </c>
      <c r="AA60" t="s">
        <v>441</v>
      </c>
      <c r="AB60" t="s">
        <v>442</v>
      </c>
    </row>
    <row r="61" spans="3:28" x14ac:dyDescent="0.3">
      <c r="C61" t="s">
        <v>219</v>
      </c>
      <c r="D61" t="s">
        <v>363</v>
      </c>
      <c r="E61" t="s">
        <v>364</v>
      </c>
      <c r="Z61" t="s">
        <v>219</v>
      </c>
      <c r="AA61" t="s">
        <v>445</v>
      </c>
      <c r="AB61" t="s">
        <v>446</v>
      </c>
    </row>
    <row r="62" spans="3:28" x14ac:dyDescent="0.3">
      <c r="C62" t="s">
        <v>219</v>
      </c>
      <c r="D62" t="s">
        <v>367</v>
      </c>
      <c r="E62" t="s">
        <v>368</v>
      </c>
      <c r="Z62" t="s">
        <v>219</v>
      </c>
      <c r="AA62" t="s">
        <v>449</v>
      </c>
      <c r="AB62" t="s">
        <v>450</v>
      </c>
    </row>
    <row r="63" spans="3:28" x14ac:dyDescent="0.3">
      <c r="C63" t="s">
        <v>219</v>
      </c>
      <c r="D63" t="s">
        <v>371</v>
      </c>
      <c r="E63" t="s">
        <v>372</v>
      </c>
      <c r="Z63" t="s">
        <v>219</v>
      </c>
      <c r="AA63" t="s">
        <v>451</v>
      </c>
      <c r="AB63" t="s">
        <v>452</v>
      </c>
    </row>
    <row r="64" spans="3:28" x14ac:dyDescent="0.3">
      <c r="C64" t="s">
        <v>219</v>
      </c>
      <c r="D64" t="s">
        <v>375</v>
      </c>
      <c r="E64" t="s">
        <v>376</v>
      </c>
      <c r="Z64" t="s">
        <v>219</v>
      </c>
      <c r="AA64" t="s">
        <v>453</v>
      </c>
      <c r="AB64" t="s">
        <v>454</v>
      </c>
    </row>
    <row r="65" spans="3:28" x14ac:dyDescent="0.3">
      <c r="C65" t="s">
        <v>219</v>
      </c>
      <c r="D65" t="s">
        <v>379</v>
      </c>
      <c r="E65" t="s">
        <v>380</v>
      </c>
      <c r="Z65" t="s">
        <v>219</v>
      </c>
      <c r="AA65" t="s">
        <v>457</v>
      </c>
      <c r="AB65" t="s">
        <v>458</v>
      </c>
    </row>
    <row r="66" spans="3:28" x14ac:dyDescent="0.3">
      <c r="C66" t="s">
        <v>219</v>
      </c>
      <c r="D66" t="s">
        <v>383</v>
      </c>
      <c r="E66" t="s">
        <v>384</v>
      </c>
      <c r="Z66" t="s">
        <v>219</v>
      </c>
      <c r="AA66" t="s">
        <v>459</v>
      </c>
      <c r="AB66" t="s">
        <v>460</v>
      </c>
    </row>
    <row r="67" spans="3:28" x14ac:dyDescent="0.3">
      <c r="C67" t="s">
        <v>219</v>
      </c>
      <c r="D67" t="s">
        <v>385</v>
      </c>
      <c r="E67" t="s">
        <v>386</v>
      </c>
      <c r="Z67" t="s">
        <v>219</v>
      </c>
      <c r="AA67" t="s">
        <v>463</v>
      </c>
      <c r="AB67" t="s">
        <v>464</v>
      </c>
    </row>
    <row r="68" spans="3:28" x14ac:dyDescent="0.3">
      <c r="C68" t="s">
        <v>219</v>
      </c>
      <c r="D68" t="s">
        <v>387</v>
      </c>
      <c r="E68" t="s">
        <v>388</v>
      </c>
      <c r="Z68" t="s">
        <v>219</v>
      </c>
      <c r="AA68" t="s">
        <v>465</v>
      </c>
      <c r="AB68" t="s">
        <v>466</v>
      </c>
    </row>
    <row r="69" spans="3:28" x14ac:dyDescent="0.3">
      <c r="C69" t="s">
        <v>219</v>
      </c>
      <c r="D69" t="s">
        <v>389</v>
      </c>
      <c r="E69" t="s">
        <v>390</v>
      </c>
      <c r="Z69" t="s">
        <v>219</v>
      </c>
      <c r="AA69" t="s">
        <v>467</v>
      </c>
      <c r="AB69" t="s">
        <v>468</v>
      </c>
    </row>
    <row r="70" spans="3:28" x14ac:dyDescent="0.3">
      <c r="C70" t="s">
        <v>219</v>
      </c>
      <c r="D70" t="s">
        <v>391</v>
      </c>
      <c r="E70" t="s">
        <v>392</v>
      </c>
      <c r="Z70" t="s">
        <v>219</v>
      </c>
      <c r="AA70" t="s">
        <v>471</v>
      </c>
      <c r="AB70" t="s">
        <v>472</v>
      </c>
    </row>
    <row r="71" spans="3:28" x14ac:dyDescent="0.3">
      <c r="C71" t="s">
        <v>219</v>
      </c>
      <c r="D71" t="s">
        <v>395</v>
      </c>
      <c r="E71" t="s">
        <v>396</v>
      </c>
      <c r="Z71" t="s">
        <v>219</v>
      </c>
      <c r="AA71" t="s">
        <v>473</v>
      </c>
      <c r="AB71" t="s">
        <v>474</v>
      </c>
    </row>
    <row r="72" spans="3:28" x14ac:dyDescent="0.3">
      <c r="C72" t="s">
        <v>219</v>
      </c>
      <c r="D72" t="s">
        <v>399</v>
      </c>
      <c r="E72" t="s">
        <v>400</v>
      </c>
      <c r="Z72" t="s">
        <v>219</v>
      </c>
      <c r="AA72" t="s">
        <v>477</v>
      </c>
      <c r="AB72" t="s">
        <v>478</v>
      </c>
    </row>
    <row r="73" spans="3:28" x14ac:dyDescent="0.3">
      <c r="C73" t="s">
        <v>219</v>
      </c>
      <c r="D73" t="s">
        <v>401</v>
      </c>
      <c r="E73" t="s">
        <v>402</v>
      </c>
      <c r="Z73" t="s">
        <v>219</v>
      </c>
      <c r="AA73" t="s">
        <v>481</v>
      </c>
      <c r="AB73" t="s">
        <v>482</v>
      </c>
    </row>
    <row r="74" spans="3:28" x14ac:dyDescent="0.3">
      <c r="C74" t="s">
        <v>219</v>
      </c>
      <c r="D74" t="s">
        <v>403</v>
      </c>
      <c r="E74" t="s">
        <v>404</v>
      </c>
      <c r="Z74" t="s">
        <v>219</v>
      </c>
      <c r="AA74" t="s">
        <v>485</v>
      </c>
      <c r="AB74" t="s">
        <v>486</v>
      </c>
    </row>
    <row r="75" spans="3:28" x14ac:dyDescent="0.3">
      <c r="C75" t="s">
        <v>219</v>
      </c>
      <c r="D75" t="s">
        <v>407</v>
      </c>
      <c r="E75" t="s">
        <v>408</v>
      </c>
      <c r="Z75" t="s">
        <v>219</v>
      </c>
      <c r="AA75" t="s">
        <v>487</v>
      </c>
      <c r="AB75" t="s">
        <v>488</v>
      </c>
    </row>
    <row r="76" spans="3:28" x14ac:dyDescent="0.3">
      <c r="C76" t="s">
        <v>219</v>
      </c>
      <c r="D76" t="s">
        <v>410</v>
      </c>
      <c r="E76" t="s">
        <v>411</v>
      </c>
      <c r="Z76" t="s">
        <v>219</v>
      </c>
      <c r="AA76" t="s">
        <v>491</v>
      </c>
      <c r="AB76" t="s">
        <v>492</v>
      </c>
    </row>
    <row r="77" spans="3:28" x14ac:dyDescent="0.3">
      <c r="C77" t="s">
        <v>219</v>
      </c>
      <c r="D77" t="s">
        <v>414</v>
      </c>
      <c r="E77" t="s">
        <v>415</v>
      </c>
      <c r="Z77" t="s">
        <v>219</v>
      </c>
      <c r="AA77" t="s">
        <v>495</v>
      </c>
      <c r="AB77" t="s">
        <v>496</v>
      </c>
    </row>
    <row r="78" spans="3:28" x14ac:dyDescent="0.3">
      <c r="C78" t="s">
        <v>219</v>
      </c>
      <c r="D78" t="s">
        <v>416</v>
      </c>
      <c r="E78" t="s">
        <v>417</v>
      </c>
      <c r="Z78" t="s">
        <v>219</v>
      </c>
      <c r="AA78" t="s">
        <v>497</v>
      </c>
      <c r="AB78" t="s">
        <v>498</v>
      </c>
    </row>
    <row r="79" spans="3:28" x14ac:dyDescent="0.3">
      <c r="C79" t="s">
        <v>219</v>
      </c>
      <c r="D79" t="s">
        <v>418</v>
      </c>
      <c r="E79" t="s">
        <v>419</v>
      </c>
      <c r="Z79" t="s">
        <v>219</v>
      </c>
      <c r="AA79" t="s">
        <v>501</v>
      </c>
      <c r="AB79" t="s">
        <v>502</v>
      </c>
    </row>
    <row r="80" spans="3:28" x14ac:dyDescent="0.3">
      <c r="C80" t="s">
        <v>219</v>
      </c>
      <c r="D80" t="s">
        <v>422</v>
      </c>
      <c r="E80" t="s">
        <v>423</v>
      </c>
      <c r="Z80" t="s">
        <v>219</v>
      </c>
      <c r="AA80" t="s">
        <v>505</v>
      </c>
      <c r="AB80" t="s">
        <v>506</v>
      </c>
    </row>
    <row r="81" spans="3:28" x14ac:dyDescent="0.3">
      <c r="C81" t="s">
        <v>219</v>
      </c>
      <c r="D81" t="s">
        <v>424</v>
      </c>
      <c r="E81" t="s">
        <v>425</v>
      </c>
      <c r="Z81" t="s">
        <v>219</v>
      </c>
      <c r="AA81" t="s">
        <v>509</v>
      </c>
      <c r="AB81" t="s">
        <v>510</v>
      </c>
    </row>
    <row r="82" spans="3:28" x14ac:dyDescent="0.3">
      <c r="C82" t="s">
        <v>219</v>
      </c>
      <c r="D82" t="s">
        <v>426</v>
      </c>
      <c r="E82" t="s">
        <v>427</v>
      </c>
      <c r="Z82" t="s">
        <v>219</v>
      </c>
      <c r="AA82" t="s">
        <v>513</v>
      </c>
      <c r="AB82" t="s">
        <v>514</v>
      </c>
    </row>
    <row r="83" spans="3:28" x14ac:dyDescent="0.3">
      <c r="C83" t="s">
        <v>219</v>
      </c>
      <c r="D83" t="s">
        <v>428</v>
      </c>
      <c r="E83" t="s">
        <v>429</v>
      </c>
      <c r="Z83" t="s">
        <v>219</v>
      </c>
      <c r="AA83" t="s">
        <v>515</v>
      </c>
      <c r="AB83" t="s">
        <v>516</v>
      </c>
    </row>
    <row r="84" spans="3:28" x14ac:dyDescent="0.3">
      <c r="C84" t="s">
        <v>219</v>
      </c>
      <c r="D84" t="s">
        <v>430</v>
      </c>
      <c r="E84" t="s">
        <v>431</v>
      </c>
      <c r="Z84" t="s">
        <v>219</v>
      </c>
      <c r="AA84" t="s">
        <v>518</v>
      </c>
      <c r="AB84" t="s">
        <v>519</v>
      </c>
    </row>
    <row r="85" spans="3:28" x14ac:dyDescent="0.3">
      <c r="C85" t="s">
        <v>219</v>
      </c>
      <c r="D85" t="s">
        <v>432</v>
      </c>
      <c r="E85" t="s">
        <v>433</v>
      </c>
      <c r="Z85" t="s">
        <v>219</v>
      </c>
      <c r="AA85" t="s">
        <v>520</v>
      </c>
      <c r="AB85" t="s">
        <v>521</v>
      </c>
    </row>
    <row r="86" spans="3:28" x14ac:dyDescent="0.3">
      <c r="C86" t="s">
        <v>219</v>
      </c>
      <c r="D86" t="s">
        <v>434</v>
      </c>
      <c r="E86" t="s">
        <v>435</v>
      </c>
      <c r="Z86" t="s">
        <v>219</v>
      </c>
      <c r="AA86" t="s">
        <v>522</v>
      </c>
      <c r="AB86" t="s">
        <v>523</v>
      </c>
    </row>
    <row r="87" spans="3:28" x14ac:dyDescent="0.3">
      <c r="C87" t="s">
        <v>219</v>
      </c>
      <c r="D87" t="s">
        <v>436</v>
      </c>
      <c r="E87" t="s">
        <v>437</v>
      </c>
      <c r="Z87" t="s">
        <v>219</v>
      </c>
      <c r="AA87" t="s">
        <v>526</v>
      </c>
      <c r="AB87" t="s">
        <v>527</v>
      </c>
    </row>
    <row r="88" spans="3:28" x14ac:dyDescent="0.3">
      <c r="C88" t="s">
        <v>219</v>
      </c>
      <c r="D88" t="s">
        <v>438</v>
      </c>
      <c r="E88" t="s">
        <v>439</v>
      </c>
      <c r="Z88" t="s">
        <v>219</v>
      </c>
      <c r="AA88" t="s">
        <v>528</v>
      </c>
      <c r="AB88" t="s">
        <v>529</v>
      </c>
    </row>
    <row r="89" spans="3:28" x14ac:dyDescent="0.3">
      <c r="C89" t="s">
        <v>219</v>
      </c>
      <c r="D89" t="s">
        <v>441</v>
      </c>
      <c r="E89" t="s">
        <v>442</v>
      </c>
      <c r="Z89" t="s">
        <v>219</v>
      </c>
      <c r="AA89" t="s">
        <v>530</v>
      </c>
      <c r="AB89" t="s">
        <v>531</v>
      </c>
    </row>
    <row r="90" spans="3:28" x14ac:dyDescent="0.3">
      <c r="C90" t="s">
        <v>219</v>
      </c>
      <c r="D90" t="s">
        <v>445</v>
      </c>
      <c r="E90" t="s">
        <v>446</v>
      </c>
      <c r="Z90" t="s">
        <v>219</v>
      </c>
      <c r="AA90" t="s">
        <v>532</v>
      </c>
      <c r="AB90" t="s">
        <v>533</v>
      </c>
    </row>
    <row r="91" spans="3:28" x14ac:dyDescent="0.3">
      <c r="C91" t="s">
        <v>219</v>
      </c>
      <c r="D91" t="s">
        <v>449</v>
      </c>
      <c r="E91" t="s">
        <v>450</v>
      </c>
      <c r="Z91" t="s">
        <v>219</v>
      </c>
      <c r="AA91" t="s">
        <v>534</v>
      </c>
      <c r="AB91" t="s">
        <v>535</v>
      </c>
    </row>
    <row r="92" spans="3:28" x14ac:dyDescent="0.3">
      <c r="C92" t="s">
        <v>219</v>
      </c>
      <c r="D92" t="s">
        <v>451</v>
      </c>
      <c r="E92" t="s">
        <v>452</v>
      </c>
      <c r="Z92" t="s">
        <v>219</v>
      </c>
      <c r="AA92" t="s">
        <v>536</v>
      </c>
      <c r="AB92" t="s">
        <v>537</v>
      </c>
    </row>
    <row r="93" spans="3:28" x14ac:dyDescent="0.3">
      <c r="C93" t="s">
        <v>219</v>
      </c>
      <c r="D93" t="s">
        <v>453</v>
      </c>
      <c r="E93" t="s">
        <v>454</v>
      </c>
      <c r="Z93" t="s">
        <v>219</v>
      </c>
      <c r="AA93" t="s">
        <v>538</v>
      </c>
      <c r="AB93" t="s">
        <v>539</v>
      </c>
    </row>
    <row r="94" spans="3:28" x14ac:dyDescent="0.3">
      <c r="C94" t="s">
        <v>219</v>
      </c>
      <c r="D94" t="s">
        <v>457</v>
      </c>
      <c r="E94" t="s">
        <v>458</v>
      </c>
      <c r="Z94" t="s">
        <v>219</v>
      </c>
      <c r="AA94" t="s">
        <v>542</v>
      </c>
      <c r="AB94" t="s">
        <v>543</v>
      </c>
    </row>
    <row r="95" spans="3:28" x14ac:dyDescent="0.3">
      <c r="C95" t="s">
        <v>219</v>
      </c>
      <c r="D95" t="s">
        <v>459</v>
      </c>
      <c r="E95" t="s">
        <v>460</v>
      </c>
      <c r="Z95" t="s">
        <v>219</v>
      </c>
      <c r="AA95" t="s">
        <v>544</v>
      </c>
      <c r="AB95" t="s">
        <v>545</v>
      </c>
    </row>
    <row r="96" spans="3:28" x14ac:dyDescent="0.3">
      <c r="C96" t="s">
        <v>219</v>
      </c>
      <c r="D96" t="s">
        <v>463</v>
      </c>
      <c r="E96" t="s">
        <v>464</v>
      </c>
      <c r="Z96" t="s">
        <v>219</v>
      </c>
      <c r="AA96" t="s">
        <v>548</v>
      </c>
      <c r="AB96" t="s">
        <v>549</v>
      </c>
    </row>
    <row r="97" spans="3:28" x14ac:dyDescent="0.3">
      <c r="C97" t="s">
        <v>219</v>
      </c>
      <c r="D97" t="s">
        <v>465</v>
      </c>
      <c r="E97" t="s">
        <v>466</v>
      </c>
      <c r="Z97" t="s">
        <v>219</v>
      </c>
      <c r="AA97" t="s">
        <v>550</v>
      </c>
      <c r="AB97" t="s">
        <v>551</v>
      </c>
    </row>
    <row r="98" spans="3:28" x14ac:dyDescent="0.3">
      <c r="C98" t="s">
        <v>219</v>
      </c>
      <c r="D98" t="s">
        <v>467</v>
      </c>
      <c r="E98" t="s">
        <v>468</v>
      </c>
      <c r="Z98" t="s">
        <v>219</v>
      </c>
      <c r="AA98" t="s">
        <v>552</v>
      </c>
      <c r="AB98" t="s">
        <v>553</v>
      </c>
    </row>
    <row r="99" spans="3:28" x14ac:dyDescent="0.3">
      <c r="C99" t="s">
        <v>219</v>
      </c>
      <c r="D99" t="s">
        <v>471</v>
      </c>
      <c r="E99" t="s">
        <v>472</v>
      </c>
      <c r="Z99" t="s">
        <v>219</v>
      </c>
      <c r="AA99" t="s">
        <v>556</v>
      </c>
      <c r="AB99" t="s">
        <v>557</v>
      </c>
    </row>
    <row r="100" spans="3:28" x14ac:dyDescent="0.3">
      <c r="C100" t="s">
        <v>219</v>
      </c>
      <c r="D100" t="s">
        <v>473</v>
      </c>
      <c r="E100" t="s">
        <v>474</v>
      </c>
      <c r="Z100" t="s">
        <v>219</v>
      </c>
      <c r="AA100" t="s">
        <v>560</v>
      </c>
      <c r="AB100" t="s">
        <v>561</v>
      </c>
    </row>
    <row r="101" spans="3:28" x14ac:dyDescent="0.3">
      <c r="C101" t="s">
        <v>219</v>
      </c>
      <c r="D101" t="s">
        <v>477</v>
      </c>
      <c r="E101" t="s">
        <v>478</v>
      </c>
      <c r="Z101" t="s">
        <v>219</v>
      </c>
      <c r="AA101" t="s">
        <v>563</v>
      </c>
      <c r="AB101" t="s">
        <v>564</v>
      </c>
    </row>
    <row r="102" spans="3:28" x14ac:dyDescent="0.3">
      <c r="C102" t="s">
        <v>219</v>
      </c>
      <c r="D102" t="s">
        <v>481</v>
      </c>
      <c r="E102" t="s">
        <v>482</v>
      </c>
      <c r="Z102" t="s">
        <v>219</v>
      </c>
      <c r="AA102" t="s">
        <v>565</v>
      </c>
      <c r="AB102" t="s">
        <v>566</v>
      </c>
    </row>
    <row r="103" spans="3:28" x14ac:dyDescent="0.3">
      <c r="C103" t="s">
        <v>219</v>
      </c>
      <c r="D103" t="s">
        <v>485</v>
      </c>
      <c r="E103" t="s">
        <v>486</v>
      </c>
      <c r="Z103" t="s">
        <v>219</v>
      </c>
      <c r="AA103" t="s">
        <v>567</v>
      </c>
      <c r="AB103" t="s">
        <v>568</v>
      </c>
    </row>
    <row r="104" spans="3:28" x14ac:dyDescent="0.3">
      <c r="C104" t="s">
        <v>219</v>
      </c>
      <c r="D104" t="s">
        <v>487</v>
      </c>
      <c r="E104" t="s">
        <v>488</v>
      </c>
      <c r="Z104" t="s">
        <v>219</v>
      </c>
      <c r="AA104" t="s">
        <v>571</v>
      </c>
      <c r="AB104" t="s">
        <v>572</v>
      </c>
    </row>
    <row r="105" spans="3:28" x14ac:dyDescent="0.3">
      <c r="C105" t="s">
        <v>219</v>
      </c>
      <c r="D105" t="s">
        <v>491</v>
      </c>
      <c r="E105" t="s">
        <v>492</v>
      </c>
      <c r="Z105" t="s">
        <v>219</v>
      </c>
      <c r="AA105" t="s">
        <v>573</v>
      </c>
      <c r="AB105" t="s">
        <v>574</v>
      </c>
    </row>
    <row r="106" spans="3:28" x14ac:dyDescent="0.3">
      <c r="C106" t="s">
        <v>219</v>
      </c>
      <c r="D106" t="s">
        <v>495</v>
      </c>
      <c r="E106" t="s">
        <v>496</v>
      </c>
      <c r="Z106" t="s">
        <v>219</v>
      </c>
      <c r="AA106" t="s">
        <v>575</v>
      </c>
      <c r="AB106" t="s">
        <v>576</v>
      </c>
    </row>
    <row r="107" spans="3:28" x14ac:dyDescent="0.3">
      <c r="C107" t="s">
        <v>219</v>
      </c>
      <c r="D107" t="s">
        <v>497</v>
      </c>
      <c r="E107" t="s">
        <v>498</v>
      </c>
      <c r="Z107" t="s">
        <v>219</v>
      </c>
      <c r="AA107" t="s">
        <v>577</v>
      </c>
      <c r="AB107" t="s">
        <v>578</v>
      </c>
    </row>
    <row r="108" spans="3:28" x14ac:dyDescent="0.3">
      <c r="C108" t="s">
        <v>219</v>
      </c>
      <c r="D108" t="s">
        <v>501</v>
      </c>
      <c r="E108" t="s">
        <v>502</v>
      </c>
      <c r="Z108" t="s">
        <v>219</v>
      </c>
      <c r="AA108" t="s">
        <v>579</v>
      </c>
      <c r="AB108" t="s">
        <v>580</v>
      </c>
    </row>
    <row r="109" spans="3:28" x14ac:dyDescent="0.3">
      <c r="C109" t="s">
        <v>219</v>
      </c>
      <c r="D109" t="s">
        <v>505</v>
      </c>
      <c r="E109" t="s">
        <v>506</v>
      </c>
      <c r="Z109" t="s">
        <v>219</v>
      </c>
      <c r="AA109" t="s">
        <v>581</v>
      </c>
      <c r="AB109" t="s">
        <v>582</v>
      </c>
    </row>
    <row r="110" spans="3:28" x14ac:dyDescent="0.3">
      <c r="C110" t="s">
        <v>219</v>
      </c>
      <c r="D110" t="s">
        <v>509</v>
      </c>
      <c r="E110" t="s">
        <v>510</v>
      </c>
      <c r="Z110" t="s">
        <v>219</v>
      </c>
      <c r="AA110" t="s">
        <v>583</v>
      </c>
      <c r="AB110" t="s">
        <v>584</v>
      </c>
    </row>
    <row r="111" spans="3:28" x14ac:dyDescent="0.3">
      <c r="C111" t="s">
        <v>219</v>
      </c>
      <c r="D111" t="s">
        <v>513</v>
      </c>
      <c r="E111" t="s">
        <v>514</v>
      </c>
      <c r="Z111" t="s">
        <v>219</v>
      </c>
      <c r="AA111" t="s">
        <v>585</v>
      </c>
      <c r="AB111" t="s">
        <v>586</v>
      </c>
    </row>
    <row r="112" spans="3:28" x14ac:dyDescent="0.3">
      <c r="C112" t="s">
        <v>219</v>
      </c>
      <c r="D112" t="s">
        <v>515</v>
      </c>
      <c r="E112" t="s">
        <v>516</v>
      </c>
      <c r="Z112" t="s">
        <v>219</v>
      </c>
      <c r="AA112" t="s">
        <v>589</v>
      </c>
      <c r="AB112" t="s">
        <v>590</v>
      </c>
    </row>
    <row r="113" spans="3:28" x14ac:dyDescent="0.3">
      <c r="C113" t="s">
        <v>219</v>
      </c>
      <c r="D113" t="s">
        <v>518</v>
      </c>
      <c r="E113" t="s">
        <v>519</v>
      </c>
      <c r="Z113" t="s">
        <v>219</v>
      </c>
      <c r="AA113" t="s">
        <v>591</v>
      </c>
      <c r="AB113" t="s">
        <v>592</v>
      </c>
    </row>
    <row r="114" spans="3:28" x14ac:dyDescent="0.3">
      <c r="C114" t="s">
        <v>219</v>
      </c>
      <c r="D114" t="s">
        <v>520</v>
      </c>
      <c r="E114" t="s">
        <v>521</v>
      </c>
      <c r="Z114" t="s">
        <v>219</v>
      </c>
      <c r="AA114" t="s">
        <v>593</v>
      </c>
      <c r="AB114" t="s">
        <v>594</v>
      </c>
    </row>
    <row r="115" spans="3:28" x14ac:dyDescent="0.3">
      <c r="C115" t="s">
        <v>219</v>
      </c>
      <c r="D115" t="s">
        <v>522</v>
      </c>
      <c r="E115" t="s">
        <v>523</v>
      </c>
      <c r="Z115" t="s">
        <v>219</v>
      </c>
      <c r="AA115" t="s">
        <v>595</v>
      </c>
      <c r="AB115" t="s">
        <v>596</v>
      </c>
    </row>
    <row r="116" spans="3:28" x14ac:dyDescent="0.3">
      <c r="C116" t="s">
        <v>219</v>
      </c>
      <c r="D116" t="s">
        <v>526</v>
      </c>
      <c r="E116" t="s">
        <v>527</v>
      </c>
      <c r="Z116" t="s">
        <v>219</v>
      </c>
      <c r="AA116" t="s">
        <v>597</v>
      </c>
      <c r="AB116" t="s">
        <v>598</v>
      </c>
    </row>
    <row r="117" spans="3:28" x14ac:dyDescent="0.3">
      <c r="C117" t="s">
        <v>219</v>
      </c>
      <c r="D117" t="s">
        <v>528</v>
      </c>
      <c r="E117" t="s">
        <v>529</v>
      </c>
      <c r="Z117" t="s">
        <v>219</v>
      </c>
      <c r="AA117" t="s">
        <v>599</v>
      </c>
      <c r="AB117" t="s">
        <v>600</v>
      </c>
    </row>
    <row r="118" spans="3:28" x14ac:dyDescent="0.3">
      <c r="C118" t="s">
        <v>219</v>
      </c>
      <c r="D118" t="s">
        <v>530</v>
      </c>
      <c r="E118" t="s">
        <v>531</v>
      </c>
      <c r="Z118" t="s">
        <v>219</v>
      </c>
      <c r="AA118" t="s">
        <v>603</v>
      </c>
      <c r="AB118" t="s">
        <v>604</v>
      </c>
    </row>
    <row r="119" spans="3:28" x14ac:dyDescent="0.3">
      <c r="C119" t="s">
        <v>219</v>
      </c>
      <c r="D119" t="s">
        <v>532</v>
      </c>
      <c r="E119" t="s">
        <v>533</v>
      </c>
      <c r="Z119" t="s">
        <v>219</v>
      </c>
      <c r="AA119" t="s">
        <v>607</v>
      </c>
      <c r="AB119" t="s">
        <v>608</v>
      </c>
    </row>
    <row r="120" spans="3:28" x14ac:dyDescent="0.3">
      <c r="C120" t="s">
        <v>219</v>
      </c>
      <c r="D120" t="s">
        <v>534</v>
      </c>
      <c r="E120" t="s">
        <v>535</v>
      </c>
      <c r="Z120" t="s">
        <v>219</v>
      </c>
      <c r="AA120" t="s">
        <v>609</v>
      </c>
      <c r="AB120" t="s">
        <v>610</v>
      </c>
    </row>
    <row r="121" spans="3:28" x14ac:dyDescent="0.3">
      <c r="C121" t="s">
        <v>219</v>
      </c>
      <c r="D121" t="s">
        <v>536</v>
      </c>
      <c r="E121" t="s">
        <v>537</v>
      </c>
      <c r="Z121" t="s">
        <v>219</v>
      </c>
      <c r="AA121" t="s">
        <v>611</v>
      </c>
      <c r="AB121" t="s">
        <v>612</v>
      </c>
    </row>
    <row r="122" spans="3:28" x14ac:dyDescent="0.3">
      <c r="C122" t="s">
        <v>219</v>
      </c>
      <c r="D122" t="s">
        <v>538</v>
      </c>
      <c r="E122" t="s">
        <v>539</v>
      </c>
      <c r="Z122" t="s">
        <v>219</v>
      </c>
      <c r="AA122" t="s">
        <v>613</v>
      </c>
      <c r="AB122" t="s">
        <v>614</v>
      </c>
    </row>
    <row r="123" spans="3:28" x14ac:dyDescent="0.3">
      <c r="C123" t="s">
        <v>219</v>
      </c>
      <c r="D123" t="s">
        <v>542</v>
      </c>
      <c r="E123" t="s">
        <v>543</v>
      </c>
      <c r="Z123" t="s">
        <v>219</v>
      </c>
      <c r="AA123" t="s">
        <v>616</v>
      </c>
      <c r="AB123" t="s">
        <v>617</v>
      </c>
    </row>
    <row r="124" spans="3:28" x14ac:dyDescent="0.3">
      <c r="C124" t="s">
        <v>219</v>
      </c>
      <c r="D124" t="s">
        <v>544</v>
      </c>
      <c r="E124" t="s">
        <v>545</v>
      </c>
      <c r="Z124" t="s">
        <v>219</v>
      </c>
      <c r="AA124" t="s">
        <v>618</v>
      </c>
      <c r="AB124" t="s">
        <v>619</v>
      </c>
    </row>
    <row r="125" spans="3:28" x14ac:dyDescent="0.3">
      <c r="C125" t="s">
        <v>219</v>
      </c>
      <c r="D125" t="s">
        <v>548</v>
      </c>
      <c r="E125" t="s">
        <v>549</v>
      </c>
      <c r="Z125" t="s">
        <v>219</v>
      </c>
      <c r="AA125" t="s">
        <v>622</v>
      </c>
      <c r="AB125" t="s">
        <v>623</v>
      </c>
    </row>
    <row r="126" spans="3:28" x14ac:dyDescent="0.3">
      <c r="C126" t="s">
        <v>219</v>
      </c>
      <c r="D126" t="s">
        <v>550</v>
      </c>
      <c r="E126" t="s">
        <v>551</v>
      </c>
      <c r="Z126" t="s">
        <v>219</v>
      </c>
      <c r="AA126" t="s">
        <v>624</v>
      </c>
      <c r="AB126" t="s">
        <v>625</v>
      </c>
    </row>
    <row r="127" spans="3:28" x14ac:dyDescent="0.3">
      <c r="C127" t="s">
        <v>219</v>
      </c>
      <c r="D127" t="s">
        <v>552</v>
      </c>
      <c r="E127" t="s">
        <v>553</v>
      </c>
      <c r="Z127" t="s">
        <v>219</v>
      </c>
      <c r="AA127" t="s">
        <v>626</v>
      </c>
      <c r="AB127" t="s">
        <v>627</v>
      </c>
    </row>
    <row r="128" spans="3:28" x14ac:dyDescent="0.3">
      <c r="C128" t="s">
        <v>219</v>
      </c>
      <c r="D128" t="s">
        <v>556</v>
      </c>
      <c r="E128" t="s">
        <v>557</v>
      </c>
      <c r="Z128" t="s">
        <v>219</v>
      </c>
      <c r="AA128" t="s">
        <v>628</v>
      </c>
      <c r="AB128" t="s">
        <v>629</v>
      </c>
    </row>
    <row r="129" spans="3:28" x14ac:dyDescent="0.3">
      <c r="C129" t="s">
        <v>219</v>
      </c>
      <c r="D129" t="s">
        <v>560</v>
      </c>
      <c r="E129" t="s">
        <v>561</v>
      </c>
      <c r="Z129" t="s">
        <v>219</v>
      </c>
      <c r="AA129" t="s">
        <v>630</v>
      </c>
      <c r="AB129" t="s">
        <v>631</v>
      </c>
    </row>
    <row r="130" spans="3:28" x14ac:dyDescent="0.3">
      <c r="C130" t="s">
        <v>219</v>
      </c>
      <c r="D130" t="s">
        <v>563</v>
      </c>
      <c r="E130" t="s">
        <v>564</v>
      </c>
      <c r="Z130" t="s">
        <v>219</v>
      </c>
      <c r="AA130" t="s">
        <v>632</v>
      </c>
      <c r="AB130" t="s">
        <v>633</v>
      </c>
    </row>
    <row r="131" spans="3:28" x14ac:dyDescent="0.3">
      <c r="C131" t="s">
        <v>219</v>
      </c>
      <c r="D131" t="s">
        <v>565</v>
      </c>
      <c r="E131" t="s">
        <v>566</v>
      </c>
      <c r="Z131" t="s">
        <v>219</v>
      </c>
      <c r="AA131" t="s">
        <v>634</v>
      </c>
      <c r="AB131" t="s">
        <v>635</v>
      </c>
    </row>
    <row r="132" spans="3:28" x14ac:dyDescent="0.3">
      <c r="C132" t="s">
        <v>219</v>
      </c>
      <c r="D132" t="s">
        <v>567</v>
      </c>
      <c r="E132" t="s">
        <v>568</v>
      </c>
      <c r="Z132" t="s">
        <v>219</v>
      </c>
      <c r="AA132" t="s">
        <v>638</v>
      </c>
      <c r="AB132" t="s">
        <v>639</v>
      </c>
    </row>
    <row r="133" spans="3:28" x14ac:dyDescent="0.3">
      <c r="C133" t="s">
        <v>219</v>
      </c>
      <c r="D133" t="s">
        <v>571</v>
      </c>
      <c r="E133" t="s">
        <v>572</v>
      </c>
      <c r="Z133" t="s">
        <v>219</v>
      </c>
      <c r="AA133" t="s">
        <v>640</v>
      </c>
      <c r="AB133" t="s">
        <v>641</v>
      </c>
    </row>
    <row r="134" spans="3:28" x14ac:dyDescent="0.3">
      <c r="C134" t="s">
        <v>219</v>
      </c>
      <c r="D134" t="s">
        <v>573</v>
      </c>
      <c r="E134" t="s">
        <v>574</v>
      </c>
      <c r="Z134" t="s">
        <v>219</v>
      </c>
      <c r="AA134" t="s">
        <v>644</v>
      </c>
      <c r="AB134" t="s">
        <v>645</v>
      </c>
    </row>
    <row r="135" spans="3:28" x14ac:dyDescent="0.3">
      <c r="C135" t="s">
        <v>219</v>
      </c>
      <c r="D135" t="s">
        <v>575</v>
      </c>
      <c r="E135" t="s">
        <v>576</v>
      </c>
      <c r="Z135" t="s">
        <v>219</v>
      </c>
      <c r="AA135" t="s">
        <v>646</v>
      </c>
      <c r="AB135" t="s">
        <v>647</v>
      </c>
    </row>
    <row r="136" spans="3:28" x14ac:dyDescent="0.3">
      <c r="C136" t="s">
        <v>219</v>
      </c>
      <c r="D136" t="s">
        <v>577</v>
      </c>
      <c r="E136" t="s">
        <v>578</v>
      </c>
      <c r="Z136" t="s">
        <v>219</v>
      </c>
      <c r="AA136" t="s">
        <v>648</v>
      </c>
      <c r="AB136" t="s">
        <v>649</v>
      </c>
    </row>
    <row r="137" spans="3:28" x14ac:dyDescent="0.3">
      <c r="C137" t="s">
        <v>219</v>
      </c>
      <c r="D137" t="s">
        <v>579</v>
      </c>
      <c r="E137" t="s">
        <v>580</v>
      </c>
      <c r="Z137" t="s">
        <v>219</v>
      </c>
      <c r="AA137" t="s">
        <v>650</v>
      </c>
      <c r="AB137" t="s">
        <v>651</v>
      </c>
    </row>
    <row r="138" spans="3:28" x14ac:dyDescent="0.3">
      <c r="C138" t="s">
        <v>219</v>
      </c>
      <c r="D138" t="s">
        <v>581</v>
      </c>
      <c r="E138" t="s">
        <v>582</v>
      </c>
      <c r="Z138" t="s">
        <v>219</v>
      </c>
      <c r="AA138" t="s">
        <v>652</v>
      </c>
      <c r="AB138" t="s">
        <v>653</v>
      </c>
    </row>
    <row r="139" spans="3:28" x14ac:dyDescent="0.3">
      <c r="C139" t="s">
        <v>219</v>
      </c>
      <c r="D139" t="s">
        <v>583</v>
      </c>
      <c r="E139" t="s">
        <v>584</v>
      </c>
      <c r="Z139" t="s">
        <v>219</v>
      </c>
      <c r="AA139" t="s">
        <v>656</v>
      </c>
      <c r="AB139" t="s">
        <v>657</v>
      </c>
    </row>
    <row r="140" spans="3:28" x14ac:dyDescent="0.3">
      <c r="C140" t="s">
        <v>219</v>
      </c>
      <c r="D140" t="s">
        <v>585</v>
      </c>
      <c r="E140" t="s">
        <v>586</v>
      </c>
      <c r="Z140" t="s">
        <v>219</v>
      </c>
      <c r="AA140" t="s">
        <v>658</v>
      </c>
      <c r="AB140" t="s">
        <v>659</v>
      </c>
    </row>
    <row r="141" spans="3:28" x14ac:dyDescent="0.3">
      <c r="C141" t="s">
        <v>219</v>
      </c>
      <c r="D141" t="s">
        <v>589</v>
      </c>
      <c r="E141" t="s">
        <v>590</v>
      </c>
      <c r="Z141" t="s">
        <v>219</v>
      </c>
      <c r="AA141" t="s">
        <v>660</v>
      </c>
      <c r="AB141" t="s">
        <v>661</v>
      </c>
    </row>
    <row r="142" spans="3:28" x14ac:dyDescent="0.3">
      <c r="C142" t="s">
        <v>219</v>
      </c>
      <c r="D142" t="s">
        <v>591</v>
      </c>
      <c r="E142" t="s">
        <v>592</v>
      </c>
      <c r="Z142" t="s">
        <v>219</v>
      </c>
      <c r="AA142" t="s">
        <v>662</v>
      </c>
      <c r="AB142" t="s">
        <v>663</v>
      </c>
    </row>
    <row r="143" spans="3:28" x14ac:dyDescent="0.3">
      <c r="C143" t="s">
        <v>219</v>
      </c>
      <c r="D143" t="s">
        <v>593</v>
      </c>
      <c r="E143" t="s">
        <v>594</v>
      </c>
      <c r="Z143" t="s">
        <v>219</v>
      </c>
      <c r="AA143" t="s">
        <v>665</v>
      </c>
      <c r="AB143" t="s">
        <v>666</v>
      </c>
    </row>
    <row r="144" spans="3:28" x14ac:dyDescent="0.3">
      <c r="C144" t="s">
        <v>219</v>
      </c>
      <c r="D144" t="s">
        <v>595</v>
      </c>
      <c r="E144" t="s">
        <v>596</v>
      </c>
      <c r="Z144" t="s">
        <v>219</v>
      </c>
      <c r="AA144" t="s">
        <v>667</v>
      </c>
      <c r="AB144" t="s">
        <v>668</v>
      </c>
    </row>
    <row r="145" spans="3:28" x14ac:dyDescent="0.3">
      <c r="C145" t="s">
        <v>219</v>
      </c>
      <c r="D145" t="s">
        <v>597</v>
      </c>
      <c r="E145" t="s">
        <v>598</v>
      </c>
      <c r="Z145" t="s">
        <v>219</v>
      </c>
      <c r="AA145" t="s">
        <v>669</v>
      </c>
      <c r="AB145" t="s">
        <v>670</v>
      </c>
    </row>
    <row r="146" spans="3:28" x14ac:dyDescent="0.3">
      <c r="C146" t="s">
        <v>219</v>
      </c>
      <c r="D146" t="s">
        <v>599</v>
      </c>
      <c r="E146" t="s">
        <v>600</v>
      </c>
      <c r="Z146" t="s">
        <v>219</v>
      </c>
      <c r="AA146" t="s">
        <v>671</v>
      </c>
      <c r="AB146" t="s">
        <v>672</v>
      </c>
    </row>
    <row r="147" spans="3:28" x14ac:dyDescent="0.3">
      <c r="C147" t="s">
        <v>219</v>
      </c>
      <c r="D147" t="s">
        <v>603</v>
      </c>
      <c r="E147" t="s">
        <v>604</v>
      </c>
      <c r="Z147" t="s">
        <v>219</v>
      </c>
      <c r="AA147" t="s">
        <v>673</v>
      </c>
      <c r="AB147" t="s">
        <v>674</v>
      </c>
    </row>
    <row r="148" spans="3:28" x14ac:dyDescent="0.3">
      <c r="C148" t="s">
        <v>219</v>
      </c>
      <c r="D148" t="s">
        <v>607</v>
      </c>
      <c r="E148" t="s">
        <v>608</v>
      </c>
      <c r="Z148" t="s">
        <v>219</v>
      </c>
      <c r="AA148" t="s">
        <v>675</v>
      </c>
      <c r="AB148" t="s">
        <v>676</v>
      </c>
    </row>
    <row r="149" spans="3:28" x14ac:dyDescent="0.3">
      <c r="C149" t="s">
        <v>219</v>
      </c>
      <c r="D149" t="s">
        <v>609</v>
      </c>
      <c r="E149" t="s">
        <v>610</v>
      </c>
      <c r="Z149" t="s">
        <v>219</v>
      </c>
      <c r="AA149" t="s">
        <v>679</v>
      </c>
      <c r="AB149" t="s">
        <v>680</v>
      </c>
    </row>
    <row r="150" spans="3:28" x14ac:dyDescent="0.3">
      <c r="C150" t="s">
        <v>219</v>
      </c>
      <c r="D150" t="s">
        <v>611</v>
      </c>
      <c r="E150" t="s">
        <v>612</v>
      </c>
      <c r="Z150" t="s">
        <v>219</v>
      </c>
      <c r="AA150" t="s">
        <v>681</v>
      </c>
      <c r="AB150" t="s">
        <v>682</v>
      </c>
    </row>
    <row r="151" spans="3:28" x14ac:dyDescent="0.3">
      <c r="C151" t="s">
        <v>219</v>
      </c>
      <c r="D151" t="s">
        <v>613</v>
      </c>
      <c r="E151" t="s">
        <v>614</v>
      </c>
      <c r="Z151" t="s">
        <v>219</v>
      </c>
      <c r="AA151" t="s">
        <v>685</v>
      </c>
      <c r="AB151" t="s">
        <v>686</v>
      </c>
    </row>
    <row r="152" spans="3:28" x14ac:dyDescent="0.3">
      <c r="C152" t="s">
        <v>219</v>
      </c>
      <c r="D152" t="s">
        <v>616</v>
      </c>
      <c r="E152" t="s">
        <v>617</v>
      </c>
      <c r="Z152" t="s">
        <v>219</v>
      </c>
      <c r="AA152" t="s">
        <v>687</v>
      </c>
      <c r="AB152" t="s">
        <v>688</v>
      </c>
    </row>
    <row r="153" spans="3:28" x14ac:dyDescent="0.3">
      <c r="C153" t="s">
        <v>219</v>
      </c>
      <c r="D153" t="s">
        <v>618</v>
      </c>
      <c r="E153" t="s">
        <v>619</v>
      </c>
      <c r="Z153" t="s">
        <v>219</v>
      </c>
      <c r="AA153" t="s">
        <v>691</v>
      </c>
      <c r="AB153" t="s">
        <v>692</v>
      </c>
    </row>
    <row r="154" spans="3:28" x14ac:dyDescent="0.3">
      <c r="C154" t="s">
        <v>219</v>
      </c>
      <c r="D154" t="s">
        <v>622</v>
      </c>
      <c r="E154" t="s">
        <v>623</v>
      </c>
      <c r="Y154" t="s">
        <v>226</v>
      </c>
      <c r="Z154" t="s">
        <v>226</v>
      </c>
      <c r="AA154" t="s">
        <v>239</v>
      </c>
      <c r="AB154" t="s">
        <v>240</v>
      </c>
    </row>
    <row r="155" spans="3:28" x14ac:dyDescent="0.3">
      <c r="C155" t="s">
        <v>219</v>
      </c>
      <c r="D155" t="s">
        <v>624</v>
      </c>
      <c r="E155" t="s">
        <v>625</v>
      </c>
      <c r="Z155" t="s">
        <v>226</v>
      </c>
      <c r="AA155" t="s">
        <v>294</v>
      </c>
      <c r="AB155" t="s">
        <v>295</v>
      </c>
    </row>
    <row r="156" spans="3:28" x14ac:dyDescent="0.3">
      <c r="C156" t="s">
        <v>219</v>
      </c>
      <c r="D156" t="s">
        <v>626</v>
      </c>
      <c r="E156" t="s">
        <v>627</v>
      </c>
      <c r="Z156" t="s">
        <v>226</v>
      </c>
      <c r="AA156" t="s">
        <v>279</v>
      </c>
      <c r="AB156" t="s">
        <v>280</v>
      </c>
    </row>
    <row r="157" spans="3:28" x14ac:dyDescent="0.3">
      <c r="C157" t="s">
        <v>219</v>
      </c>
      <c r="D157" t="s">
        <v>628</v>
      </c>
      <c r="E157" t="s">
        <v>629</v>
      </c>
      <c r="Z157" t="s">
        <v>226</v>
      </c>
      <c r="AA157" t="s">
        <v>287</v>
      </c>
      <c r="AB157" t="s">
        <v>288</v>
      </c>
    </row>
    <row r="158" spans="3:28" x14ac:dyDescent="0.3">
      <c r="C158" t="s">
        <v>219</v>
      </c>
      <c r="D158" t="s">
        <v>630</v>
      </c>
      <c r="E158" t="s">
        <v>631</v>
      </c>
      <c r="Z158" t="s">
        <v>226</v>
      </c>
      <c r="AA158" t="s">
        <v>311</v>
      </c>
      <c r="AB158" t="s">
        <v>312</v>
      </c>
    </row>
    <row r="159" spans="3:28" x14ac:dyDescent="0.3">
      <c r="C159" t="s">
        <v>219</v>
      </c>
      <c r="D159" t="s">
        <v>632</v>
      </c>
      <c r="E159" t="s">
        <v>633</v>
      </c>
      <c r="Z159" t="s">
        <v>226</v>
      </c>
      <c r="AA159" t="s">
        <v>331</v>
      </c>
      <c r="AB159" t="s">
        <v>332</v>
      </c>
    </row>
    <row r="160" spans="3:28" x14ac:dyDescent="0.3">
      <c r="C160" t="s">
        <v>219</v>
      </c>
      <c r="D160" t="s">
        <v>634</v>
      </c>
      <c r="E160" t="s">
        <v>635</v>
      </c>
      <c r="Z160" t="s">
        <v>226</v>
      </c>
      <c r="AA160" t="s">
        <v>335</v>
      </c>
      <c r="AB160" t="s">
        <v>336</v>
      </c>
    </row>
    <row r="161" spans="3:28" x14ac:dyDescent="0.3">
      <c r="C161" t="s">
        <v>219</v>
      </c>
      <c r="D161" t="s">
        <v>638</v>
      </c>
      <c r="E161" t="s">
        <v>639</v>
      </c>
      <c r="Z161" t="s">
        <v>226</v>
      </c>
      <c r="AA161" t="s">
        <v>345</v>
      </c>
      <c r="AB161" t="s">
        <v>346</v>
      </c>
    </row>
    <row r="162" spans="3:28" x14ac:dyDescent="0.3">
      <c r="C162" t="s">
        <v>219</v>
      </c>
      <c r="D162" t="s">
        <v>640</v>
      </c>
      <c r="E162" t="s">
        <v>641</v>
      </c>
      <c r="Z162" t="s">
        <v>226</v>
      </c>
      <c r="AA162" t="s">
        <v>347</v>
      </c>
      <c r="AB162" t="s">
        <v>348</v>
      </c>
    </row>
    <row r="163" spans="3:28" x14ac:dyDescent="0.3">
      <c r="C163" t="s">
        <v>219</v>
      </c>
      <c r="D163" t="s">
        <v>644</v>
      </c>
      <c r="E163" t="s">
        <v>645</v>
      </c>
      <c r="Z163" t="s">
        <v>226</v>
      </c>
      <c r="AA163" t="s">
        <v>359</v>
      </c>
      <c r="AB163" t="s">
        <v>360</v>
      </c>
    </row>
    <row r="164" spans="3:28" x14ac:dyDescent="0.3">
      <c r="C164" t="s">
        <v>219</v>
      </c>
      <c r="D164" t="s">
        <v>646</v>
      </c>
      <c r="E164" t="s">
        <v>647</v>
      </c>
      <c r="Z164" t="s">
        <v>226</v>
      </c>
      <c r="AA164" t="s">
        <v>371</v>
      </c>
      <c r="AB164" t="s">
        <v>372</v>
      </c>
    </row>
    <row r="165" spans="3:28" x14ac:dyDescent="0.3">
      <c r="C165" t="s">
        <v>219</v>
      </c>
      <c r="D165" t="s">
        <v>648</v>
      </c>
      <c r="E165" t="s">
        <v>649</v>
      </c>
      <c r="Z165" t="s">
        <v>226</v>
      </c>
      <c r="AA165" t="s">
        <v>375</v>
      </c>
      <c r="AB165" t="s">
        <v>376</v>
      </c>
    </row>
    <row r="166" spans="3:28" x14ac:dyDescent="0.3">
      <c r="C166" t="s">
        <v>219</v>
      </c>
      <c r="D166" t="s">
        <v>650</v>
      </c>
      <c r="E166" t="s">
        <v>651</v>
      </c>
      <c r="Z166" t="s">
        <v>226</v>
      </c>
      <c r="AA166" t="s">
        <v>387</v>
      </c>
      <c r="AB166" t="s">
        <v>388</v>
      </c>
    </row>
    <row r="167" spans="3:28" x14ac:dyDescent="0.3">
      <c r="C167" t="s">
        <v>219</v>
      </c>
      <c r="D167" t="s">
        <v>652</v>
      </c>
      <c r="E167" t="s">
        <v>653</v>
      </c>
      <c r="Z167" t="s">
        <v>226</v>
      </c>
      <c r="AA167" t="s">
        <v>399</v>
      </c>
      <c r="AB167" t="s">
        <v>400</v>
      </c>
    </row>
    <row r="168" spans="3:28" x14ac:dyDescent="0.3">
      <c r="C168" t="s">
        <v>219</v>
      </c>
      <c r="D168" t="s">
        <v>656</v>
      </c>
      <c r="E168" t="s">
        <v>657</v>
      </c>
      <c r="Z168" t="s">
        <v>226</v>
      </c>
      <c r="AA168" t="s">
        <v>410</v>
      </c>
      <c r="AB168" t="s">
        <v>411</v>
      </c>
    </row>
    <row r="169" spans="3:28" x14ac:dyDescent="0.3">
      <c r="C169" t="s">
        <v>219</v>
      </c>
      <c r="D169" t="s">
        <v>658</v>
      </c>
      <c r="E169" t="s">
        <v>659</v>
      </c>
      <c r="Z169" t="s">
        <v>226</v>
      </c>
      <c r="AA169" t="s">
        <v>422</v>
      </c>
      <c r="AB169" t="s">
        <v>423</v>
      </c>
    </row>
    <row r="170" spans="3:28" x14ac:dyDescent="0.3">
      <c r="C170" t="s">
        <v>219</v>
      </c>
      <c r="D170" t="s">
        <v>660</v>
      </c>
      <c r="E170" t="s">
        <v>661</v>
      </c>
      <c r="Z170" t="s">
        <v>226</v>
      </c>
      <c r="AA170" t="s">
        <v>432</v>
      </c>
      <c r="AB170" t="s">
        <v>433</v>
      </c>
    </row>
    <row r="171" spans="3:28" x14ac:dyDescent="0.3">
      <c r="C171" t="s">
        <v>219</v>
      </c>
      <c r="D171" t="s">
        <v>662</v>
      </c>
      <c r="E171" t="s">
        <v>663</v>
      </c>
      <c r="Z171" t="s">
        <v>226</v>
      </c>
      <c r="AA171" t="s">
        <v>459</v>
      </c>
      <c r="AB171" t="s">
        <v>460</v>
      </c>
    </row>
    <row r="172" spans="3:28" x14ac:dyDescent="0.3">
      <c r="C172" t="s">
        <v>219</v>
      </c>
      <c r="D172" t="s">
        <v>665</v>
      </c>
      <c r="E172" t="s">
        <v>666</v>
      </c>
      <c r="Z172" t="s">
        <v>226</v>
      </c>
      <c r="AA172" t="s">
        <v>465</v>
      </c>
      <c r="AB172" t="s">
        <v>466</v>
      </c>
    </row>
    <row r="173" spans="3:28" x14ac:dyDescent="0.3">
      <c r="C173" t="s">
        <v>219</v>
      </c>
      <c r="D173" t="s">
        <v>667</v>
      </c>
      <c r="E173" t="s">
        <v>668</v>
      </c>
      <c r="Z173" t="s">
        <v>226</v>
      </c>
      <c r="AA173" t="s">
        <v>467</v>
      </c>
      <c r="AB173" t="s">
        <v>468</v>
      </c>
    </row>
    <row r="174" spans="3:28" x14ac:dyDescent="0.3">
      <c r="C174" t="s">
        <v>219</v>
      </c>
      <c r="D174" t="s">
        <v>669</v>
      </c>
      <c r="E174" t="s">
        <v>670</v>
      </c>
      <c r="Z174" t="s">
        <v>226</v>
      </c>
      <c r="AA174" t="s">
        <v>473</v>
      </c>
      <c r="AB174" t="s">
        <v>474</v>
      </c>
    </row>
    <row r="175" spans="3:28" x14ac:dyDescent="0.3">
      <c r="C175" t="s">
        <v>219</v>
      </c>
      <c r="D175" t="s">
        <v>671</v>
      </c>
      <c r="E175" t="s">
        <v>672</v>
      </c>
      <c r="Z175" t="s">
        <v>226</v>
      </c>
      <c r="AA175" t="s">
        <v>477</v>
      </c>
      <c r="AB175" t="s">
        <v>478</v>
      </c>
    </row>
    <row r="176" spans="3:28" x14ac:dyDescent="0.3">
      <c r="C176" t="s">
        <v>219</v>
      </c>
      <c r="D176" t="s">
        <v>673</v>
      </c>
      <c r="E176" t="s">
        <v>674</v>
      </c>
      <c r="Z176" t="s">
        <v>226</v>
      </c>
      <c r="AA176" t="s">
        <v>495</v>
      </c>
      <c r="AB176" t="s">
        <v>496</v>
      </c>
    </row>
    <row r="177" spans="2:28" x14ac:dyDescent="0.3">
      <c r="C177" t="s">
        <v>219</v>
      </c>
      <c r="D177" t="s">
        <v>675</v>
      </c>
      <c r="E177" t="s">
        <v>676</v>
      </c>
      <c r="Z177" t="s">
        <v>226</v>
      </c>
      <c r="AA177" t="s">
        <v>501</v>
      </c>
      <c r="AB177" t="s">
        <v>502</v>
      </c>
    </row>
    <row r="178" spans="2:28" x14ac:dyDescent="0.3">
      <c r="C178" t="s">
        <v>219</v>
      </c>
      <c r="D178" t="s">
        <v>679</v>
      </c>
      <c r="E178" t="s">
        <v>680</v>
      </c>
      <c r="Z178" t="s">
        <v>226</v>
      </c>
      <c r="AA178" t="s">
        <v>513</v>
      </c>
      <c r="AB178" t="s">
        <v>514</v>
      </c>
    </row>
    <row r="179" spans="2:28" x14ac:dyDescent="0.3">
      <c r="C179" t="s">
        <v>219</v>
      </c>
      <c r="D179" t="s">
        <v>681</v>
      </c>
      <c r="E179" t="s">
        <v>682</v>
      </c>
      <c r="Z179" t="s">
        <v>226</v>
      </c>
      <c r="AA179" t="s">
        <v>518</v>
      </c>
      <c r="AB179" t="s">
        <v>519</v>
      </c>
    </row>
    <row r="180" spans="2:28" x14ac:dyDescent="0.3">
      <c r="C180" t="s">
        <v>219</v>
      </c>
      <c r="D180" t="s">
        <v>685</v>
      </c>
      <c r="E180" t="s">
        <v>686</v>
      </c>
      <c r="Z180" t="s">
        <v>226</v>
      </c>
      <c r="AA180" t="s">
        <v>526</v>
      </c>
      <c r="AB180" t="s">
        <v>527</v>
      </c>
    </row>
    <row r="181" spans="2:28" x14ac:dyDescent="0.3">
      <c r="C181" t="s">
        <v>219</v>
      </c>
      <c r="D181" t="s">
        <v>687</v>
      </c>
      <c r="E181" t="s">
        <v>688</v>
      </c>
      <c r="Z181" t="s">
        <v>226</v>
      </c>
      <c r="AA181" t="s">
        <v>528</v>
      </c>
      <c r="AB181" t="s">
        <v>529</v>
      </c>
    </row>
    <row r="182" spans="2:28" x14ac:dyDescent="0.3">
      <c r="C182" t="s">
        <v>219</v>
      </c>
      <c r="D182" t="s">
        <v>691</v>
      </c>
      <c r="E182" t="s">
        <v>692</v>
      </c>
      <c r="Z182" t="s">
        <v>226</v>
      </c>
      <c r="AA182" t="s">
        <v>532</v>
      </c>
      <c r="AB182" t="s">
        <v>533</v>
      </c>
    </row>
    <row r="183" spans="2:28" x14ac:dyDescent="0.3">
      <c r="B183" t="s">
        <v>254</v>
      </c>
      <c r="C183" t="s">
        <v>254</v>
      </c>
      <c r="D183" t="s">
        <v>254</v>
      </c>
      <c r="E183" t="s">
        <v>1100</v>
      </c>
      <c r="Z183" t="s">
        <v>226</v>
      </c>
      <c r="AA183" t="s">
        <v>534</v>
      </c>
      <c r="AB183" t="s">
        <v>535</v>
      </c>
    </row>
    <row r="184" spans="2:28" x14ac:dyDescent="0.3">
      <c r="C184" t="s">
        <v>254</v>
      </c>
      <c r="D184" t="s">
        <v>379</v>
      </c>
      <c r="E184" t="s">
        <v>380</v>
      </c>
      <c r="Z184" t="s">
        <v>226</v>
      </c>
      <c r="AA184" t="s">
        <v>538</v>
      </c>
      <c r="AB184" t="s">
        <v>539</v>
      </c>
    </row>
    <row r="185" spans="2:28" x14ac:dyDescent="0.3">
      <c r="C185" t="s">
        <v>254</v>
      </c>
      <c r="D185" t="s">
        <v>383</v>
      </c>
      <c r="E185" t="s">
        <v>384</v>
      </c>
      <c r="Z185" t="s">
        <v>226</v>
      </c>
      <c r="AA185" t="s">
        <v>548</v>
      </c>
      <c r="AB185" t="s">
        <v>549</v>
      </c>
    </row>
    <row r="186" spans="2:28" x14ac:dyDescent="0.3">
      <c r="C186" t="s">
        <v>254</v>
      </c>
      <c r="D186" t="s">
        <v>481</v>
      </c>
      <c r="E186" t="s">
        <v>482</v>
      </c>
      <c r="Z186" t="s">
        <v>226</v>
      </c>
      <c r="AA186" t="s">
        <v>567</v>
      </c>
      <c r="AB186" t="s">
        <v>568</v>
      </c>
    </row>
    <row r="187" spans="2:28" x14ac:dyDescent="0.3">
      <c r="C187" t="s">
        <v>254</v>
      </c>
      <c r="D187" t="s">
        <v>485</v>
      </c>
      <c r="E187" t="s">
        <v>486</v>
      </c>
      <c r="Z187" t="s">
        <v>226</v>
      </c>
      <c r="AA187" t="s">
        <v>573</v>
      </c>
      <c r="AB187" t="s">
        <v>574</v>
      </c>
    </row>
    <row r="188" spans="2:28" x14ac:dyDescent="0.3">
      <c r="C188" t="s">
        <v>254</v>
      </c>
      <c r="D188" t="s">
        <v>491</v>
      </c>
      <c r="E188" t="s">
        <v>492</v>
      </c>
      <c r="Z188" t="s">
        <v>226</v>
      </c>
      <c r="AA188" t="s">
        <v>575</v>
      </c>
      <c r="AB188" t="s">
        <v>576</v>
      </c>
    </row>
    <row r="189" spans="2:28" x14ac:dyDescent="0.3">
      <c r="C189" t="s">
        <v>254</v>
      </c>
      <c r="D189" t="s">
        <v>536</v>
      </c>
      <c r="E189" t="s">
        <v>537</v>
      </c>
      <c r="Z189" t="s">
        <v>226</v>
      </c>
      <c r="AA189" t="s">
        <v>579</v>
      </c>
      <c r="AB189" t="s">
        <v>580</v>
      </c>
    </row>
    <row r="190" spans="2:28" x14ac:dyDescent="0.3">
      <c r="C190" t="s">
        <v>254</v>
      </c>
      <c r="D190" t="s">
        <v>542</v>
      </c>
      <c r="E190" t="s">
        <v>543</v>
      </c>
      <c r="Z190" t="s">
        <v>226</v>
      </c>
      <c r="AA190" t="s">
        <v>583</v>
      </c>
      <c r="AB190" t="s">
        <v>584</v>
      </c>
    </row>
    <row r="191" spans="2:28" x14ac:dyDescent="0.3">
      <c r="C191" t="s">
        <v>254</v>
      </c>
      <c r="D191" t="s">
        <v>544</v>
      </c>
      <c r="E191" t="s">
        <v>545</v>
      </c>
      <c r="Z191" t="s">
        <v>226</v>
      </c>
      <c r="AA191" t="s">
        <v>585</v>
      </c>
      <c r="AB191" t="s">
        <v>586</v>
      </c>
    </row>
    <row r="192" spans="2:28" x14ac:dyDescent="0.3">
      <c r="C192" t="s">
        <v>254</v>
      </c>
      <c r="D192" t="s">
        <v>577</v>
      </c>
      <c r="E192" t="s">
        <v>578</v>
      </c>
      <c r="Z192" t="s">
        <v>226</v>
      </c>
      <c r="AA192" t="s">
        <v>599</v>
      </c>
      <c r="AB192" t="s">
        <v>600</v>
      </c>
    </row>
    <row r="193" spans="2:28" x14ac:dyDescent="0.3">
      <c r="B193" t="s">
        <v>270</v>
      </c>
      <c r="C193" t="s">
        <v>270</v>
      </c>
      <c r="D193" t="s">
        <v>270</v>
      </c>
      <c r="E193" t="s">
        <v>1102</v>
      </c>
      <c r="Z193" t="s">
        <v>226</v>
      </c>
      <c r="AA193" t="s">
        <v>611</v>
      </c>
      <c r="AB193" t="s">
        <v>612</v>
      </c>
    </row>
    <row r="194" spans="2:28" x14ac:dyDescent="0.3">
      <c r="C194" t="s">
        <v>270</v>
      </c>
      <c r="D194" t="s">
        <v>257</v>
      </c>
      <c r="E194" t="s">
        <v>258</v>
      </c>
      <c r="Z194" t="s">
        <v>226</v>
      </c>
      <c r="AA194" t="s">
        <v>618</v>
      </c>
      <c r="AB194" t="s">
        <v>619</v>
      </c>
    </row>
    <row r="195" spans="2:28" x14ac:dyDescent="0.3">
      <c r="C195" t="s">
        <v>270</v>
      </c>
      <c r="D195" t="s">
        <v>337</v>
      </c>
      <c r="E195" t="s">
        <v>338</v>
      </c>
      <c r="Z195" t="s">
        <v>226</v>
      </c>
      <c r="AA195" t="s">
        <v>616</v>
      </c>
      <c r="AB195" t="s">
        <v>617</v>
      </c>
    </row>
    <row r="196" spans="2:28" x14ac:dyDescent="0.3">
      <c r="C196" t="s">
        <v>270</v>
      </c>
      <c r="D196" t="s">
        <v>341</v>
      </c>
      <c r="E196" t="s">
        <v>342</v>
      </c>
      <c r="Z196" t="s">
        <v>226</v>
      </c>
      <c r="AA196" t="s">
        <v>626</v>
      </c>
      <c r="AB196" t="s">
        <v>627</v>
      </c>
    </row>
    <row r="197" spans="2:28" x14ac:dyDescent="0.3">
      <c r="C197" t="s">
        <v>270</v>
      </c>
      <c r="D197" t="s">
        <v>407</v>
      </c>
      <c r="E197" t="s">
        <v>408</v>
      </c>
      <c r="Z197" t="s">
        <v>226</v>
      </c>
      <c r="AA197" t="s">
        <v>634</v>
      </c>
      <c r="AB197" t="s">
        <v>635</v>
      </c>
    </row>
    <row r="198" spans="2:28" x14ac:dyDescent="0.3">
      <c r="C198" t="s">
        <v>270</v>
      </c>
      <c r="D198" t="s">
        <v>438</v>
      </c>
      <c r="E198" t="s">
        <v>439</v>
      </c>
      <c r="Z198" t="s">
        <v>226</v>
      </c>
      <c r="AA198" t="s">
        <v>648</v>
      </c>
      <c r="AB198" t="s">
        <v>649</v>
      </c>
    </row>
    <row r="199" spans="2:28" x14ac:dyDescent="0.3">
      <c r="C199" t="s">
        <v>270</v>
      </c>
      <c r="D199" t="s">
        <v>497</v>
      </c>
      <c r="E199" t="s">
        <v>498</v>
      </c>
      <c r="Z199" t="s">
        <v>226</v>
      </c>
      <c r="AA199" t="s">
        <v>650</v>
      </c>
      <c r="AB199" t="s">
        <v>651</v>
      </c>
    </row>
    <row r="200" spans="2:28" x14ac:dyDescent="0.3">
      <c r="C200" t="s">
        <v>270</v>
      </c>
      <c r="D200" t="s">
        <v>522</v>
      </c>
      <c r="E200" t="s">
        <v>523</v>
      </c>
      <c r="Z200" t="s">
        <v>226</v>
      </c>
      <c r="AA200" t="s">
        <v>660</v>
      </c>
      <c r="AB200" t="s">
        <v>661</v>
      </c>
    </row>
    <row r="201" spans="2:28" x14ac:dyDescent="0.3">
      <c r="C201" t="s">
        <v>270</v>
      </c>
      <c r="D201" t="s">
        <v>552</v>
      </c>
      <c r="E201" t="s">
        <v>553</v>
      </c>
      <c r="Z201" t="s">
        <v>226</v>
      </c>
      <c r="AA201" t="s">
        <v>671</v>
      </c>
      <c r="AB201" t="s">
        <v>672</v>
      </c>
    </row>
    <row r="202" spans="2:28" x14ac:dyDescent="0.3">
      <c r="C202" t="s">
        <v>270</v>
      </c>
      <c r="D202" t="s">
        <v>607</v>
      </c>
      <c r="E202" t="s">
        <v>608</v>
      </c>
      <c r="Z202" t="s">
        <v>226</v>
      </c>
      <c r="AA202" t="s">
        <v>679</v>
      </c>
      <c r="AB202" t="s">
        <v>680</v>
      </c>
    </row>
    <row r="203" spans="2:28" x14ac:dyDescent="0.3">
      <c r="C203" t="s">
        <v>270</v>
      </c>
      <c r="D203" t="s">
        <v>624</v>
      </c>
      <c r="E203" t="s">
        <v>625</v>
      </c>
      <c r="Z203" t="s">
        <v>226</v>
      </c>
      <c r="AA203" t="s">
        <v>691</v>
      </c>
      <c r="AB203" t="s">
        <v>692</v>
      </c>
    </row>
    <row r="204" spans="2:28" x14ac:dyDescent="0.3">
      <c r="C204" t="s">
        <v>270</v>
      </c>
      <c r="D204" t="s">
        <v>640</v>
      </c>
      <c r="E204" t="s">
        <v>641</v>
      </c>
      <c r="Y204" t="s">
        <v>232</v>
      </c>
      <c r="Z204" t="s">
        <v>232</v>
      </c>
      <c r="AA204" t="s">
        <v>257</v>
      </c>
      <c r="AB204" t="s">
        <v>258</v>
      </c>
    </row>
    <row r="205" spans="2:28" x14ac:dyDescent="0.3">
      <c r="B205" t="s">
        <v>276</v>
      </c>
      <c r="C205" t="s">
        <v>276</v>
      </c>
      <c r="D205" t="s">
        <v>276</v>
      </c>
      <c r="E205" t="s">
        <v>1103</v>
      </c>
      <c r="Z205" t="s">
        <v>232</v>
      </c>
      <c r="AA205" t="s">
        <v>272</v>
      </c>
      <c r="AB205" t="s">
        <v>273</v>
      </c>
    </row>
    <row r="206" spans="2:28" x14ac:dyDescent="0.3">
      <c r="C206" t="s">
        <v>276</v>
      </c>
      <c r="D206" t="s">
        <v>218</v>
      </c>
      <c r="E206" t="s">
        <v>214</v>
      </c>
      <c r="Z206" t="s">
        <v>232</v>
      </c>
      <c r="AA206" t="s">
        <v>337</v>
      </c>
      <c r="AB206" t="s">
        <v>338</v>
      </c>
    </row>
    <row r="207" spans="2:28" x14ac:dyDescent="0.3">
      <c r="C207" t="s">
        <v>276</v>
      </c>
      <c r="D207" t="s">
        <v>230</v>
      </c>
      <c r="E207" t="s">
        <v>231</v>
      </c>
      <c r="Z207" t="s">
        <v>232</v>
      </c>
      <c r="AA207" t="s">
        <v>341</v>
      </c>
      <c r="AB207" t="s">
        <v>342</v>
      </c>
    </row>
    <row r="208" spans="2:28" x14ac:dyDescent="0.3">
      <c r="C208" t="s">
        <v>276</v>
      </c>
      <c r="D208" t="s">
        <v>266</v>
      </c>
      <c r="E208" t="s">
        <v>267</v>
      </c>
      <c r="Z208" t="s">
        <v>232</v>
      </c>
      <c r="AA208" t="s">
        <v>363</v>
      </c>
      <c r="AB208" t="s">
        <v>364</v>
      </c>
    </row>
    <row r="209" spans="3:28" x14ac:dyDescent="0.3">
      <c r="C209" t="s">
        <v>276</v>
      </c>
      <c r="D209" t="s">
        <v>315</v>
      </c>
      <c r="E209" t="s">
        <v>316</v>
      </c>
      <c r="Z209" t="s">
        <v>232</v>
      </c>
      <c r="AA209" t="s">
        <v>379</v>
      </c>
      <c r="AB209" t="s">
        <v>380</v>
      </c>
    </row>
    <row r="210" spans="3:28" x14ac:dyDescent="0.3">
      <c r="C210" t="s">
        <v>276</v>
      </c>
      <c r="D210" t="s">
        <v>326</v>
      </c>
      <c r="E210" t="s">
        <v>327</v>
      </c>
      <c r="Z210" t="s">
        <v>232</v>
      </c>
      <c r="AA210" t="s">
        <v>383</v>
      </c>
      <c r="AB210" t="s">
        <v>384</v>
      </c>
    </row>
    <row r="211" spans="3:28" x14ac:dyDescent="0.3">
      <c r="C211" t="s">
        <v>276</v>
      </c>
      <c r="D211" t="s">
        <v>339</v>
      </c>
      <c r="E211" t="s">
        <v>340</v>
      </c>
      <c r="Z211" t="s">
        <v>232</v>
      </c>
      <c r="AA211" t="s">
        <v>391</v>
      </c>
      <c r="AB211" t="s">
        <v>392</v>
      </c>
    </row>
    <row r="212" spans="3:28" x14ac:dyDescent="0.3">
      <c r="C212" t="s">
        <v>276</v>
      </c>
      <c r="D212" t="s">
        <v>351</v>
      </c>
      <c r="E212" t="s">
        <v>352</v>
      </c>
      <c r="Z212" t="s">
        <v>232</v>
      </c>
      <c r="AA212" t="s">
        <v>407</v>
      </c>
      <c r="AB212" t="s">
        <v>408</v>
      </c>
    </row>
    <row r="213" spans="3:28" x14ac:dyDescent="0.3">
      <c r="C213" t="s">
        <v>276</v>
      </c>
      <c r="D213" t="s">
        <v>367</v>
      </c>
      <c r="E213" t="s">
        <v>368</v>
      </c>
      <c r="Z213" t="s">
        <v>232</v>
      </c>
      <c r="AA213" t="s">
        <v>436</v>
      </c>
      <c r="AB213" t="s">
        <v>437</v>
      </c>
    </row>
    <row r="214" spans="3:28" x14ac:dyDescent="0.3">
      <c r="C214" t="s">
        <v>276</v>
      </c>
      <c r="D214" t="s">
        <v>395</v>
      </c>
      <c r="E214" t="s">
        <v>396</v>
      </c>
      <c r="Z214" t="s">
        <v>232</v>
      </c>
      <c r="AA214" t="s">
        <v>438</v>
      </c>
      <c r="AB214" t="s">
        <v>439</v>
      </c>
    </row>
    <row r="215" spans="3:28" x14ac:dyDescent="0.3">
      <c r="C215" t="s">
        <v>276</v>
      </c>
      <c r="D215" t="s">
        <v>403</v>
      </c>
      <c r="E215" t="s">
        <v>404</v>
      </c>
      <c r="Z215" t="s">
        <v>232</v>
      </c>
      <c r="AA215" t="s">
        <v>481</v>
      </c>
      <c r="AB215" t="s">
        <v>482</v>
      </c>
    </row>
    <row r="216" spans="3:28" x14ac:dyDescent="0.3">
      <c r="C216" t="s">
        <v>276</v>
      </c>
      <c r="D216" t="s">
        <v>416</v>
      </c>
      <c r="E216" t="s">
        <v>417</v>
      </c>
      <c r="Z216" t="s">
        <v>232</v>
      </c>
      <c r="AA216" t="s">
        <v>485</v>
      </c>
      <c r="AB216" t="s">
        <v>486</v>
      </c>
    </row>
    <row r="217" spans="3:28" x14ac:dyDescent="0.3">
      <c r="C217" t="s">
        <v>276</v>
      </c>
      <c r="D217" t="s">
        <v>418</v>
      </c>
      <c r="E217" t="s">
        <v>419</v>
      </c>
      <c r="Z217" t="s">
        <v>232</v>
      </c>
      <c r="AA217" t="s">
        <v>491</v>
      </c>
      <c r="AB217" t="s">
        <v>492</v>
      </c>
    </row>
    <row r="218" spans="3:28" x14ac:dyDescent="0.3">
      <c r="C218" t="s">
        <v>276</v>
      </c>
      <c r="D218" t="s">
        <v>424</v>
      </c>
      <c r="E218" t="s">
        <v>425</v>
      </c>
      <c r="Z218" t="s">
        <v>232</v>
      </c>
      <c r="AA218" t="s">
        <v>497</v>
      </c>
      <c r="AB218" t="s">
        <v>498</v>
      </c>
    </row>
    <row r="219" spans="3:28" x14ac:dyDescent="0.3">
      <c r="C219" t="s">
        <v>276</v>
      </c>
      <c r="D219" t="s">
        <v>428</v>
      </c>
      <c r="E219" t="s">
        <v>429</v>
      </c>
      <c r="Z219" t="s">
        <v>232</v>
      </c>
      <c r="AA219" t="s">
        <v>515</v>
      </c>
      <c r="AB219" t="s">
        <v>516</v>
      </c>
    </row>
    <row r="220" spans="3:28" x14ac:dyDescent="0.3">
      <c r="C220" t="s">
        <v>276</v>
      </c>
      <c r="D220" t="s">
        <v>430</v>
      </c>
      <c r="E220" t="s">
        <v>431</v>
      </c>
      <c r="Z220" t="s">
        <v>232</v>
      </c>
      <c r="AA220" t="s">
        <v>522</v>
      </c>
      <c r="AB220" t="s">
        <v>523</v>
      </c>
    </row>
    <row r="221" spans="3:28" x14ac:dyDescent="0.3">
      <c r="C221" t="s">
        <v>276</v>
      </c>
      <c r="D221" t="s">
        <v>434</v>
      </c>
      <c r="E221" t="s">
        <v>435</v>
      </c>
      <c r="Z221" t="s">
        <v>232</v>
      </c>
      <c r="AA221" t="s">
        <v>536</v>
      </c>
      <c r="AB221" t="s">
        <v>537</v>
      </c>
    </row>
    <row r="222" spans="3:28" x14ac:dyDescent="0.3">
      <c r="C222" t="s">
        <v>276</v>
      </c>
      <c r="D222" t="s">
        <v>441</v>
      </c>
      <c r="E222" t="s">
        <v>442</v>
      </c>
      <c r="Z222" t="s">
        <v>232</v>
      </c>
      <c r="AA222" t="s">
        <v>542</v>
      </c>
      <c r="AB222" t="s">
        <v>543</v>
      </c>
    </row>
    <row r="223" spans="3:28" x14ac:dyDescent="0.3">
      <c r="C223" t="s">
        <v>276</v>
      </c>
      <c r="D223" t="s">
        <v>445</v>
      </c>
      <c r="E223" t="s">
        <v>446</v>
      </c>
      <c r="Z223" t="s">
        <v>232</v>
      </c>
      <c r="AA223" t="s">
        <v>544</v>
      </c>
      <c r="AB223" t="s">
        <v>545</v>
      </c>
    </row>
    <row r="224" spans="3:28" x14ac:dyDescent="0.3">
      <c r="C224" t="s">
        <v>276</v>
      </c>
      <c r="D224" t="s">
        <v>451</v>
      </c>
      <c r="E224" t="s">
        <v>452</v>
      </c>
      <c r="Z224" t="s">
        <v>232</v>
      </c>
      <c r="AA224" t="s">
        <v>552</v>
      </c>
      <c r="AB224" t="s">
        <v>553</v>
      </c>
    </row>
    <row r="225" spans="2:28" x14ac:dyDescent="0.3">
      <c r="C225" t="s">
        <v>276</v>
      </c>
      <c r="D225" t="s">
        <v>453</v>
      </c>
      <c r="E225" t="s">
        <v>454</v>
      </c>
      <c r="Z225" t="s">
        <v>232</v>
      </c>
      <c r="AA225" t="s">
        <v>577</v>
      </c>
      <c r="AB225" t="s">
        <v>578</v>
      </c>
    </row>
    <row r="226" spans="2:28" x14ac:dyDescent="0.3">
      <c r="C226" t="s">
        <v>276</v>
      </c>
      <c r="D226" t="s">
        <v>463</v>
      </c>
      <c r="E226" t="s">
        <v>464</v>
      </c>
      <c r="Z226" t="s">
        <v>232</v>
      </c>
      <c r="AA226" t="s">
        <v>581</v>
      </c>
      <c r="AB226" t="s">
        <v>582</v>
      </c>
    </row>
    <row r="227" spans="2:28" x14ac:dyDescent="0.3">
      <c r="C227" t="s">
        <v>276</v>
      </c>
      <c r="D227" t="s">
        <v>471</v>
      </c>
      <c r="E227" t="s">
        <v>472</v>
      </c>
      <c r="Z227" t="s">
        <v>232</v>
      </c>
      <c r="AA227" t="s">
        <v>589</v>
      </c>
      <c r="AB227" t="s">
        <v>590</v>
      </c>
    </row>
    <row r="228" spans="2:28" x14ac:dyDescent="0.3">
      <c r="C228" t="s">
        <v>276</v>
      </c>
      <c r="D228" t="s">
        <v>487</v>
      </c>
      <c r="E228" t="s">
        <v>488</v>
      </c>
      <c r="Z228" t="s">
        <v>232</v>
      </c>
      <c r="AA228" t="s">
        <v>593</v>
      </c>
      <c r="AB228" t="s">
        <v>594</v>
      </c>
    </row>
    <row r="229" spans="2:28" x14ac:dyDescent="0.3">
      <c r="C229" t="s">
        <v>276</v>
      </c>
      <c r="D229" t="s">
        <v>509</v>
      </c>
      <c r="E229" t="s">
        <v>510</v>
      </c>
      <c r="Z229" t="s">
        <v>232</v>
      </c>
      <c r="AA229" t="s">
        <v>607</v>
      </c>
      <c r="AB229" t="s">
        <v>608</v>
      </c>
    </row>
    <row r="230" spans="2:28" x14ac:dyDescent="0.3">
      <c r="C230" t="s">
        <v>276</v>
      </c>
      <c r="D230" t="s">
        <v>520</v>
      </c>
      <c r="E230" t="s">
        <v>521</v>
      </c>
      <c r="Z230" t="s">
        <v>232</v>
      </c>
      <c r="AA230" t="s">
        <v>613</v>
      </c>
      <c r="AB230" t="s">
        <v>614</v>
      </c>
    </row>
    <row r="231" spans="2:28" x14ac:dyDescent="0.3">
      <c r="C231" t="s">
        <v>276</v>
      </c>
      <c r="D231" t="s">
        <v>565</v>
      </c>
      <c r="E231" t="s">
        <v>566</v>
      </c>
      <c r="Z231" t="s">
        <v>232</v>
      </c>
      <c r="AA231" t="s">
        <v>622</v>
      </c>
      <c r="AB231" t="s">
        <v>623</v>
      </c>
    </row>
    <row r="232" spans="2:28" x14ac:dyDescent="0.3">
      <c r="C232" t="s">
        <v>276</v>
      </c>
      <c r="D232" t="s">
        <v>571</v>
      </c>
      <c r="E232" t="s">
        <v>572</v>
      </c>
      <c r="Z232" t="s">
        <v>232</v>
      </c>
      <c r="AA232" t="s">
        <v>624</v>
      </c>
      <c r="AB232" t="s">
        <v>625</v>
      </c>
    </row>
    <row r="233" spans="2:28" x14ac:dyDescent="0.3">
      <c r="C233" t="s">
        <v>276</v>
      </c>
      <c r="D233" t="s">
        <v>609</v>
      </c>
      <c r="E233" t="s">
        <v>610</v>
      </c>
      <c r="Z233" t="s">
        <v>232</v>
      </c>
      <c r="AA233" t="s">
        <v>638</v>
      </c>
      <c r="AB233" t="s">
        <v>639</v>
      </c>
    </row>
    <row r="234" spans="2:28" x14ac:dyDescent="0.3">
      <c r="C234" t="s">
        <v>276</v>
      </c>
      <c r="D234" t="s">
        <v>630</v>
      </c>
      <c r="E234" t="s">
        <v>631</v>
      </c>
      <c r="Z234" t="s">
        <v>232</v>
      </c>
      <c r="AA234" t="s">
        <v>640</v>
      </c>
      <c r="AB234" t="s">
        <v>641</v>
      </c>
    </row>
    <row r="235" spans="2:28" x14ac:dyDescent="0.3">
      <c r="C235" t="s">
        <v>276</v>
      </c>
      <c r="D235" t="s">
        <v>646</v>
      </c>
      <c r="E235" t="s">
        <v>647</v>
      </c>
      <c r="Z235" t="s">
        <v>232</v>
      </c>
      <c r="AA235" t="s">
        <v>652</v>
      </c>
      <c r="AB235" t="s">
        <v>653</v>
      </c>
    </row>
    <row r="236" spans="2:28" x14ac:dyDescent="0.3">
      <c r="C236" t="s">
        <v>276</v>
      </c>
      <c r="D236" t="s">
        <v>656</v>
      </c>
      <c r="E236" t="s">
        <v>657</v>
      </c>
      <c r="Z236" t="s">
        <v>232</v>
      </c>
      <c r="AA236" t="s">
        <v>662</v>
      </c>
      <c r="AB236" t="s">
        <v>663</v>
      </c>
    </row>
    <row r="237" spans="2:28" x14ac:dyDescent="0.3">
      <c r="C237" t="s">
        <v>276</v>
      </c>
      <c r="D237" t="s">
        <v>658</v>
      </c>
      <c r="E237" t="s">
        <v>659</v>
      </c>
      <c r="Z237" t="s">
        <v>232</v>
      </c>
      <c r="AA237" t="s">
        <v>685</v>
      </c>
      <c r="AB237" t="s">
        <v>686</v>
      </c>
    </row>
    <row r="238" spans="2:28" x14ac:dyDescent="0.3">
      <c r="C238" t="s">
        <v>276</v>
      </c>
      <c r="D238" t="s">
        <v>669</v>
      </c>
      <c r="E238" t="s">
        <v>670</v>
      </c>
      <c r="Z238" t="s">
        <v>232</v>
      </c>
      <c r="AA238" t="s">
        <v>687</v>
      </c>
      <c r="AB238" t="s">
        <v>688</v>
      </c>
    </row>
    <row r="239" spans="2:28" x14ac:dyDescent="0.3">
      <c r="B239" t="s">
        <v>221</v>
      </c>
      <c r="C239" t="s">
        <v>221</v>
      </c>
      <c r="D239" t="s">
        <v>221</v>
      </c>
      <c r="E239" t="s">
        <v>1097</v>
      </c>
      <c r="Y239" t="s">
        <v>241</v>
      </c>
      <c r="Z239" t="s">
        <v>241</v>
      </c>
      <c r="AA239" t="s">
        <v>218</v>
      </c>
      <c r="AB239" t="s">
        <v>214</v>
      </c>
    </row>
    <row r="240" spans="2:28" x14ac:dyDescent="0.3">
      <c r="C240" t="s">
        <v>221</v>
      </c>
      <c r="D240" t="s">
        <v>359</v>
      </c>
      <c r="E240" t="s">
        <v>360</v>
      </c>
      <c r="Z240" t="s">
        <v>241</v>
      </c>
      <c r="AA240" t="s">
        <v>230</v>
      </c>
      <c r="AB240" t="s">
        <v>231</v>
      </c>
    </row>
    <row r="241" spans="2:28" x14ac:dyDescent="0.3">
      <c r="C241" t="s">
        <v>221</v>
      </c>
      <c r="D241" t="s">
        <v>375</v>
      </c>
      <c r="E241" t="s">
        <v>376</v>
      </c>
      <c r="Z241" t="s">
        <v>241</v>
      </c>
      <c r="AA241" t="s">
        <v>266</v>
      </c>
      <c r="AB241" t="s">
        <v>267</v>
      </c>
    </row>
    <row r="242" spans="2:28" x14ac:dyDescent="0.3">
      <c r="C242" t="s">
        <v>221</v>
      </c>
      <c r="D242" t="s">
        <v>410</v>
      </c>
      <c r="E242" t="s">
        <v>411</v>
      </c>
      <c r="Z242" t="s">
        <v>241</v>
      </c>
      <c r="AA242" t="s">
        <v>315</v>
      </c>
      <c r="AB242" t="s">
        <v>316</v>
      </c>
    </row>
    <row r="243" spans="2:28" x14ac:dyDescent="0.3">
      <c r="C243" t="s">
        <v>221</v>
      </c>
      <c r="D243" t="s">
        <v>432</v>
      </c>
      <c r="E243" t="s">
        <v>433</v>
      </c>
      <c r="Z243" t="s">
        <v>241</v>
      </c>
      <c r="AA243" t="s">
        <v>326</v>
      </c>
      <c r="AB243" t="s">
        <v>327</v>
      </c>
    </row>
    <row r="244" spans="2:28" x14ac:dyDescent="0.3">
      <c r="C244" t="s">
        <v>221</v>
      </c>
      <c r="D244" t="s">
        <v>513</v>
      </c>
      <c r="E244" t="s">
        <v>514</v>
      </c>
      <c r="Z244" t="s">
        <v>241</v>
      </c>
      <c r="AA244" t="s">
        <v>339</v>
      </c>
      <c r="AB244" t="s">
        <v>340</v>
      </c>
    </row>
    <row r="245" spans="2:28" x14ac:dyDescent="0.3">
      <c r="C245" t="s">
        <v>221</v>
      </c>
      <c r="D245" t="s">
        <v>518</v>
      </c>
      <c r="E245" t="s">
        <v>519</v>
      </c>
      <c r="Z245" t="s">
        <v>241</v>
      </c>
      <c r="AA245" t="s">
        <v>351</v>
      </c>
      <c r="AB245" t="s">
        <v>352</v>
      </c>
    </row>
    <row r="246" spans="2:28" x14ac:dyDescent="0.3">
      <c r="C246" t="s">
        <v>221</v>
      </c>
      <c r="D246" t="s">
        <v>532</v>
      </c>
      <c r="E246" t="s">
        <v>533</v>
      </c>
      <c r="Z246" t="s">
        <v>241</v>
      </c>
      <c r="AA246" t="s">
        <v>367</v>
      </c>
      <c r="AB246" t="s">
        <v>368</v>
      </c>
    </row>
    <row r="247" spans="2:28" x14ac:dyDescent="0.3">
      <c r="C247" t="s">
        <v>221</v>
      </c>
      <c r="D247" t="s">
        <v>538</v>
      </c>
      <c r="E247" t="s">
        <v>539</v>
      </c>
      <c r="Z247" t="s">
        <v>241</v>
      </c>
      <c r="AA247" t="s">
        <v>395</v>
      </c>
      <c r="AB247" t="s">
        <v>396</v>
      </c>
    </row>
    <row r="248" spans="2:28" x14ac:dyDescent="0.3">
      <c r="C248" t="s">
        <v>221</v>
      </c>
      <c r="D248" t="s">
        <v>567</v>
      </c>
      <c r="E248" t="s">
        <v>568</v>
      </c>
      <c r="Z248" t="s">
        <v>241</v>
      </c>
      <c r="AA248" t="s">
        <v>403</v>
      </c>
      <c r="AB248" t="s">
        <v>404</v>
      </c>
    </row>
    <row r="249" spans="2:28" x14ac:dyDescent="0.3">
      <c r="C249" t="s">
        <v>221</v>
      </c>
      <c r="D249" t="s">
        <v>599</v>
      </c>
      <c r="E249" t="s">
        <v>600</v>
      </c>
      <c r="Z249" t="s">
        <v>241</v>
      </c>
      <c r="AA249" t="s">
        <v>416</v>
      </c>
      <c r="AB249" t="s">
        <v>417</v>
      </c>
    </row>
    <row r="250" spans="2:28" x14ac:dyDescent="0.3">
      <c r="C250" t="s">
        <v>221</v>
      </c>
      <c r="D250" t="s">
        <v>618</v>
      </c>
      <c r="E250" t="s">
        <v>619</v>
      </c>
      <c r="Z250" t="s">
        <v>241</v>
      </c>
      <c r="AA250" t="s">
        <v>418</v>
      </c>
      <c r="AB250" t="s">
        <v>419</v>
      </c>
    </row>
    <row r="251" spans="2:28" x14ac:dyDescent="0.3">
      <c r="C251" t="s">
        <v>221</v>
      </c>
      <c r="D251" t="s">
        <v>626</v>
      </c>
      <c r="E251" t="s">
        <v>627</v>
      </c>
      <c r="Z251" t="s">
        <v>241</v>
      </c>
      <c r="AA251" t="s">
        <v>424</v>
      </c>
      <c r="AB251" t="s">
        <v>425</v>
      </c>
    </row>
    <row r="252" spans="2:28" x14ac:dyDescent="0.3">
      <c r="B252" t="s">
        <v>236</v>
      </c>
      <c r="C252" t="s">
        <v>236</v>
      </c>
      <c r="D252" t="s">
        <v>236</v>
      </c>
      <c r="E252" t="s">
        <v>1098</v>
      </c>
      <c r="Z252" t="s">
        <v>241</v>
      </c>
      <c r="AA252" t="s">
        <v>428</v>
      </c>
      <c r="AB252" t="s">
        <v>429</v>
      </c>
    </row>
    <row r="253" spans="2:28" x14ac:dyDescent="0.3">
      <c r="C253" t="s">
        <v>236</v>
      </c>
      <c r="D253" t="s">
        <v>279</v>
      </c>
      <c r="E253" t="s">
        <v>280</v>
      </c>
      <c r="Z253" t="s">
        <v>241</v>
      </c>
      <c r="AA253" t="s">
        <v>430</v>
      </c>
      <c r="AB253" t="s">
        <v>431</v>
      </c>
    </row>
    <row r="254" spans="2:28" x14ac:dyDescent="0.3">
      <c r="C254" t="s">
        <v>236</v>
      </c>
      <c r="D254" t="s">
        <v>287</v>
      </c>
      <c r="E254" t="s">
        <v>288</v>
      </c>
      <c r="Z254" t="s">
        <v>241</v>
      </c>
      <c r="AA254" t="s">
        <v>434</v>
      </c>
      <c r="AB254" t="s">
        <v>435</v>
      </c>
    </row>
    <row r="255" spans="2:28" x14ac:dyDescent="0.3">
      <c r="C255" t="s">
        <v>236</v>
      </c>
      <c r="D255" t="s">
        <v>294</v>
      </c>
      <c r="E255" t="s">
        <v>295</v>
      </c>
      <c r="Z255" t="s">
        <v>241</v>
      </c>
      <c r="AA255" t="s">
        <v>441</v>
      </c>
      <c r="AB255" t="s">
        <v>442</v>
      </c>
    </row>
    <row r="256" spans="2:28" x14ac:dyDescent="0.3">
      <c r="C256" t="s">
        <v>236</v>
      </c>
      <c r="D256" t="s">
        <v>331</v>
      </c>
      <c r="E256" t="s">
        <v>332</v>
      </c>
      <c r="Z256" t="s">
        <v>241</v>
      </c>
      <c r="AA256" t="s">
        <v>445</v>
      </c>
      <c r="AB256" t="s">
        <v>446</v>
      </c>
    </row>
    <row r="257" spans="3:28" x14ac:dyDescent="0.3">
      <c r="C257" t="s">
        <v>236</v>
      </c>
      <c r="D257" t="s">
        <v>345</v>
      </c>
      <c r="E257" t="s">
        <v>346</v>
      </c>
      <c r="Z257" t="s">
        <v>241</v>
      </c>
      <c r="AA257" t="s">
        <v>451</v>
      </c>
      <c r="AB257" t="s">
        <v>452</v>
      </c>
    </row>
    <row r="258" spans="3:28" x14ac:dyDescent="0.3">
      <c r="C258" t="s">
        <v>236</v>
      </c>
      <c r="D258" t="s">
        <v>347</v>
      </c>
      <c r="E258" t="s">
        <v>348</v>
      </c>
      <c r="Z258" t="s">
        <v>241</v>
      </c>
      <c r="AA258" t="s">
        <v>453</v>
      </c>
      <c r="AB258" t="s">
        <v>454</v>
      </c>
    </row>
    <row r="259" spans="3:28" x14ac:dyDescent="0.3">
      <c r="C259" t="s">
        <v>236</v>
      </c>
      <c r="D259" t="s">
        <v>371</v>
      </c>
      <c r="E259" t="s">
        <v>372</v>
      </c>
      <c r="Z259" t="s">
        <v>241</v>
      </c>
      <c r="AA259" t="s">
        <v>463</v>
      </c>
      <c r="AB259" t="s">
        <v>464</v>
      </c>
    </row>
    <row r="260" spans="3:28" x14ac:dyDescent="0.3">
      <c r="C260" t="s">
        <v>236</v>
      </c>
      <c r="D260" t="s">
        <v>422</v>
      </c>
      <c r="E260" t="s">
        <v>423</v>
      </c>
      <c r="Z260" t="s">
        <v>241</v>
      </c>
      <c r="AA260" t="s">
        <v>471</v>
      </c>
      <c r="AB260" t="s">
        <v>472</v>
      </c>
    </row>
    <row r="261" spans="3:28" x14ac:dyDescent="0.3">
      <c r="C261" t="s">
        <v>236</v>
      </c>
      <c r="D261" t="s">
        <v>467</v>
      </c>
      <c r="E261" t="s">
        <v>468</v>
      </c>
      <c r="Z261" t="s">
        <v>241</v>
      </c>
      <c r="AA261" t="s">
        <v>487</v>
      </c>
      <c r="AB261" t="s">
        <v>488</v>
      </c>
    </row>
    <row r="262" spans="3:28" x14ac:dyDescent="0.3">
      <c r="C262" t="s">
        <v>236</v>
      </c>
      <c r="D262" t="s">
        <v>473</v>
      </c>
      <c r="E262" t="s">
        <v>474</v>
      </c>
      <c r="Z262" t="s">
        <v>241</v>
      </c>
      <c r="AA262" t="s">
        <v>509</v>
      </c>
      <c r="AB262" t="s">
        <v>510</v>
      </c>
    </row>
    <row r="263" spans="3:28" x14ac:dyDescent="0.3">
      <c r="C263" t="s">
        <v>236</v>
      </c>
      <c r="D263" t="s">
        <v>495</v>
      </c>
      <c r="E263" t="s">
        <v>496</v>
      </c>
      <c r="Z263" t="s">
        <v>241</v>
      </c>
      <c r="AA263" t="s">
        <v>520</v>
      </c>
      <c r="AB263" t="s">
        <v>521</v>
      </c>
    </row>
    <row r="264" spans="3:28" x14ac:dyDescent="0.3">
      <c r="C264" t="s">
        <v>236</v>
      </c>
      <c r="D264" t="s">
        <v>501</v>
      </c>
      <c r="E264" t="s">
        <v>502</v>
      </c>
      <c r="Z264" t="s">
        <v>241</v>
      </c>
      <c r="AA264" t="s">
        <v>565</v>
      </c>
      <c r="AB264" t="s">
        <v>566</v>
      </c>
    </row>
    <row r="265" spans="3:28" x14ac:dyDescent="0.3">
      <c r="C265" t="s">
        <v>236</v>
      </c>
      <c r="D265" t="s">
        <v>548</v>
      </c>
      <c r="E265" t="s">
        <v>549</v>
      </c>
      <c r="Z265" t="s">
        <v>241</v>
      </c>
      <c r="AA265" t="s">
        <v>571</v>
      </c>
      <c r="AB265" t="s">
        <v>572</v>
      </c>
    </row>
    <row r="266" spans="3:28" x14ac:dyDescent="0.3">
      <c r="C266" t="s">
        <v>236</v>
      </c>
      <c r="D266" t="s">
        <v>573</v>
      </c>
      <c r="E266" t="s">
        <v>574</v>
      </c>
      <c r="Z266" t="s">
        <v>241</v>
      </c>
      <c r="AA266" t="s">
        <v>609</v>
      </c>
      <c r="AB266" t="s">
        <v>610</v>
      </c>
    </row>
    <row r="267" spans="3:28" x14ac:dyDescent="0.3">
      <c r="C267" t="s">
        <v>236</v>
      </c>
      <c r="D267" t="s">
        <v>579</v>
      </c>
      <c r="E267" t="s">
        <v>580</v>
      </c>
      <c r="Z267" t="s">
        <v>241</v>
      </c>
      <c r="AA267" t="s">
        <v>630</v>
      </c>
      <c r="AB267" t="s">
        <v>631</v>
      </c>
    </row>
    <row r="268" spans="3:28" x14ac:dyDescent="0.3">
      <c r="C268" t="s">
        <v>236</v>
      </c>
      <c r="D268" t="s">
        <v>583</v>
      </c>
      <c r="E268" t="s">
        <v>584</v>
      </c>
      <c r="Z268" t="s">
        <v>241</v>
      </c>
      <c r="AA268" t="s">
        <v>646</v>
      </c>
      <c r="AB268" t="s">
        <v>647</v>
      </c>
    </row>
    <row r="269" spans="3:28" x14ac:dyDescent="0.3">
      <c r="C269" t="s">
        <v>236</v>
      </c>
      <c r="D269" t="s">
        <v>611</v>
      </c>
      <c r="E269" t="s">
        <v>612</v>
      </c>
      <c r="Z269" t="s">
        <v>241</v>
      </c>
      <c r="AA269" t="s">
        <v>656</v>
      </c>
      <c r="AB269" t="s">
        <v>657</v>
      </c>
    </row>
    <row r="270" spans="3:28" x14ac:dyDescent="0.3">
      <c r="C270" t="s">
        <v>236</v>
      </c>
      <c r="D270" t="s">
        <v>616</v>
      </c>
      <c r="E270" t="s">
        <v>617</v>
      </c>
      <c r="Z270" t="s">
        <v>241</v>
      </c>
      <c r="AA270" t="s">
        <v>658</v>
      </c>
      <c r="AB270" t="s">
        <v>659</v>
      </c>
    </row>
    <row r="271" spans="3:28" x14ac:dyDescent="0.3">
      <c r="C271" t="s">
        <v>236</v>
      </c>
      <c r="D271" t="s">
        <v>634</v>
      </c>
      <c r="E271" t="s">
        <v>635</v>
      </c>
      <c r="Z271" t="s">
        <v>241</v>
      </c>
      <c r="AA271" t="s">
        <v>669</v>
      </c>
      <c r="AB271" t="s">
        <v>670</v>
      </c>
    </row>
    <row r="272" spans="3:28" x14ac:dyDescent="0.3">
      <c r="C272" t="s">
        <v>236</v>
      </c>
      <c r="D272" t="s">
        <v>648</v>
      </c>
      <c r="E272" t="s">
        <v>649</v>
      </c>
      <c r="Y272" t="s">
        <v>250</v>
      </c>
      <c r="Z272" t="s">
        <v>250</v>
      </c>
      <c r="AA272" t="s">
        <v>248</v>
      </c>
      <c r="AB272" t="s">
        <v>249</v>
      </c>
    </row>
    <row r="273" spans="2:28" x14ac:dyDescent="0.3">
      <c r="C273" t="s">
        <v>236</v>
      </c>
      <c r="D273" t="s">
        <v>660</v>
      </c>
      <c r="E273" t="s">
        <v>661</v>
      </c>
      <c r="Z273" t="s">
        <v>250</v>
      </c>
      <c r="AA273" t="s">
        <v>300</v>
      </c>
      <c r="AB273" t="s">
        <v>301</v>
      </c>
    </row>
    <row r="274" spans="2:28" x14ac:dyDescent="0.3">
      <c r="C274" t="s">
        <v>236</v>
      </c>
      <c r="D274" t="s">
        <v>671</v>
      </c>
      <c r="E274" t="s">
        <v>672</v>
      </c>
      <c r="Z274" t="s">
        <v>250</v>
      </c>
      <c r="AA274" t="s">
        <v>324</v>
      </c>
      <c r="AB274" t="s">
        <v>325</v>
      </c>
    </row>
    <row r="275" spans="2:28" x14ac:dyDescent="0.3">
      <c r="C275" t="s">
        <v>236</v>
      </c>
      <c r="D275" t="s">
        <v>679</v>
      </c>
      <c r="E275" t="s">
        <v>680</v>
      </c>
      <c r="Z275" t="s">
        <v>250</v>
      </c>
      <c r="AA275" t="s">
        <v>355</v>
      </c>
      <c r="AB275" t="s">
        <v>356</v>
      </c>
    </row>
    <row r="276" spans="2:28" x14ac:dyDescent="0.3">
      <c r="B276" t="s">
        <v>283</v>
      </c>
      <c r="C276" t="s">
        <v>283</v>
      </c>
      <c r="D276" t="s">
        <v>283</v>
      </c>
      <c r="E276" t="s">
        <v>1104</v>
      </c>
      <c r="Z276" t="s">
        <v>250</v>
      </c>
      <c r="AA276" t="s">
        <v>385</v>
      </c>
      <c r="AB276" t="s">
        <v>386</v>
      </c>
    </row>
    <row r="277" spans="2:28" x14ac:dyDescent="0.3">
      <c r="C277" t="s">
        <v>283</v>
      </c>
      <c r="D277" t="s">
        <v>305</v>
      </c>
      <c r="E277" t="s">
        <v>306</v>
      </c>
      <c r="Z277" t="s">
        <v>250</v>
      </c>
      <c r="AA277" t="s">
        <v>389</v>
      </c>
      <c r="AB277" t="s">
        <v>390</v>
      </c>
    </row>
    <row r="278" spans="2:28" x14ac:dyDescent="0.3">
      <c r="C278" t="s">
        <v>283</v>
      </c>
      <c r="D278" t="s">
        <v>321</v>
      </c>
      <c r="E278" t="s">
        <v>322</v>
      </c>
      <c r="Z278" t="s">
        <v>250</v>
      </c>
      <c r="AA278" t="s">
        <v>414</v>
      </c>
      <c r="AB278" t="s">
        <v>415</v>
      </c>
    </row>
    <row r="279" spans="2:28" x14ac:dyDescent="0.3">
      <c r="C279" t="s">
        <v>283</v>
      </c>
      <c r="D279" t="s">
        <v>329</v>
      </c>
      <c r="E279" t="s">
        <v>330</v>
      </c>
      <c r="Z279" t="s">
        <v>250</v>
      </c>
      <c r="AA279" t="s">
        <v>530</v>
      </c>
      <c r="AB279" t="s">
        <v>531</v>
      </c>
    </row>
    <row r="280" spans="2:28" x14ac:dyDescent="0.3">
      <c r="C280" t="s">
        <v>283</v>
      </c>
      <c r="D280" t="s">
        <v>401</v>
      </c>
      <c r="E280" t="s">
        <v>402</v>
      </c>
      <c r="Z280" t="s">
        <v>250</v>
      </c>
      <c r="AA280" t="s">
        <v>556</v>
      </c>
      <c r="AB280" t="s">
        <v>557</v>
      </c>
    </row>
    <row r="281" spans="2:28" x14ac:dyDescent="0.3">
      <c r="C281" t="s">
        <v>283</v>
      </c>
      <c r="D281" t="s">
        <v>426</v>
      </c>
      <c r="E281" t="s">
        <v>427</v>
      </c>
      <c r="Z281" t="s">
        <v>250</v>
      </c>
      <c r="AA281" t="s">
        <v>595</v>
      </c>
      <c r="AB281" t="s">
        <v>596</v>
      </c>
    </row>
    <row r="282" spans="2:28" x14ac:dyDescent="0.3">
      <c r="C282" t="s">
        <v>283</v>
      </c>
      <c r="D282" t="s">
        <v>449</v>
      </c>
      <c r="E282" t="s">
        <v>450</v>
      </c>
      <c r="Z282" t="s">
        <v>250</v>
      </c>
      <c r="AA282" t="s">
        <v>597</v>
      </c>
      <c r="AB282" t="s">
        <v>598</v>
      </c>
    </row>
    <row r="283" spans="2:28" x14ac:dyDescent="0.3">
      <c r="C283" t="s">
        <v>283</v>
      </c>
      <c r="D283" t="s">
        <v>457</v>
      </c>
      <c r="E283" t="s">
        <v>458</v>
      </c>
      <c r="Z283" t="s">
        <v>250</v>
      </c>
      <c r="AA283" t="s">
        <v>632</v>
      </c>
      <c r="AB283" t="s">
        <v>633</v>
      </c>
    </row>
    <row r="284" spans="2:28" x14ac:dyDescent="0.3">
      <c r="C284" t="s">
        <v>283</v>
      </c>
      <c r="D284" t="s">
        <v>505</v>
      </c>
      <c r="E284" t="s">
        <v>506</v>
      </c>
      <c r="Z284" t="s">
        <v>250</v>
      </c>
      <c r="AA284" t="s">
        <v>644</v>
      </c>
      <c r="AB284" t="s">
        <v>645</v>
      </c>
    </row>
    <row r="285" spans="2:28" x14ac:dyDescent="0.3">
      <c r="C285" t="s">
        <v>283</v>
      </c>
      <c r="D285" t="s">
        <v>515</v>
      </c>
      <c r="E285" t="s">
        <v>516</v>
      </c>
      <c r="Z285" t="s">
        <v>250</v>
      </c>
      <c r="AA285" t="s">
        <v>673</v>
      </c>
      <c r="AB285" t="s">
        <v>674</v>
      </c>
    </row>
    <row r="286" spans="2:28" x14ac:dyDescent="0.3">
      <c r="C286" t="s">
        <v>283</v>
      </c>
      <c r="D286" t="s">
        <v>550</v>
      </c>
      <c r="E286" t="s">
        <v>551</v>
      </c>
      <c r="Y286" t="s">
        <v>259</v>
      </c>
      <c r="Z286" t="s">
        <v>259</v>
      </c>
      <c r="AA286" t="s">
        <v>305</v>
      </c>
      <c r="AB286" t="s">
        <v>306</v>
      </c>
    </row>
    <row r="287" spans="2:28" x14ac:dyDescent="0.3">
      <c r="C287" t="s">
        <v>283</v>
      </c>
      <c r="D287" t="s">
        <v>560</v>
      </c>
      <c r="E287" t="s">
        <v>561</v>
      </c>
      <c r="Z287" t="s">
        <v>259</v>
      </c>
      <c r="AA287" t="s">
        <v>321</v>
      </c>
      <c r="AB287" t="s">
        <v>322</v>
      </c>
    </row>
    <row r="288" spans="2:28" x14ac:dyDescent="0.3">
      <c r="C288" t="s">
        <v>283</v>
      </c>
      <c r="D288" t="s">
        <v>563</v>
      </c>
      <c r="E288" t="s">
        <v>564</v>
      </c>
      <c r="Z288" t="s">
        <v>259</v>
      </c>
      <c r="AA288" t="s">
        <v>329</v>
      </c>
      <c r="AB288" t="s">
        <v>330</v>
      </c>
    </row>
    <row r="289" spans="2:28" x14ac:dyDescent="0.3">
      <c r="C289" t="s">
        <v>283</v>
      </c>
      <c r="D289" t="s">
        <v>591</v>
      </c>
      <c r="E289" t="s">
        <v>592</v>
      </c>
      <c r="Z289" t="s">
        <v>259</v>
      </c>
      <c r="AA289" t="s">
        <v>401</v>
      </c>
      <c r="AB289" t="s">
        <v>402</v>
      </c>
    </row>
    <row r="290" spans="2:28" x14ac:dyDescent="0.3">
      <c r="C290" t="s">
        <v>283</v>
      </c>
      <c r="D290" t="s">
        <v>603</v>
      </c>
      <c r="E290" t="s">
        <v>604</v>
      </c>
      <c r="Z290" t="s">
        <v>259</v>
      </c>
      <c r="AA290" t="s">
        <v>426</v>
      </c>
      <c r="AB290" t="s">
        <v>427</v>
      </c>
    </row>
    <row r="291" spans="2:28" x14ac:dyDescent="0.3">
      <c r="C291" t="s">
        <v>283</v>
      </c>
      <c r="D291" t="s">
        <v>628</v>
      </c>
      <c r="E291" t="s">
        <v>629</v>
      </c>
      <c r="Z291" t="s">
        <v>259</v>
      </c>
      <c r="AA291" t="s">
        <v>449</v>
      </c>
      <c r="AB291" t="s">
        <v>450</v>
      </c>
    </row>
    <row r="292" spans="2:28" x14ac:dyDescent="0.3">
      <c r="C292" t="s">
        <v>283</v>
      </c>
      <c r="D292" t="s">
        <v>665</v>
      </c>
      <c r="E292" t="s">
        <v>666</v>
      </c>
      <c r="Z292" t="s">
        <v>259</v>
      </c>
      <c r="AA292" t="s">
        <v>457</v>
      </c>
      <c r="AB292" t="s">
        <v>458</v>
      </c>
    </row>
    <row r="293" spans="2:28" x14ac:dyDescent="0.3">
      <c r="C293" t="s">
        <v>283</v>
      </c>
      <c r="D293" t="s">
        <v>667</v>
      </c>
      <c r="E293" t="s">
        <v>668</v>
      </c>
      <c r="Z293" t="s">
        <v>259</v>
      </c>
      <c r="AA293" t="s">
        <v>505</v>
      </c>
      <c r="AB293" t="s">
        <v>506</v>
      </c>
    </row>
    <row r="294" spans="2:28" x14ac:dyDescent="0.3">
      <c r="C294" t="s">
        <v>283</v>
      </c>
      <c r="D294" t="s">
        <v>675</v>
      </c>
      <c r="E294" t="s">
        <v>676</v>
      </c>
      <c r="Z294" t="s">
        <v>259</v>
      </c>
      <c r="AA294" t="s">
        <v>550</v>
      </c>
      <c r="AB294" t="s">
        <v>551</v>
      </c>
    </row>
    <row r="295" spans="2:28" x14ac:dyDescent="0.3">
      <c r="C295" t="s">
        <v>283</v>
      </c>
      <c r="D295" t="s">
        <v>681</v>
      </c>
      <c r="E295" t="s">
        <v>682</v>
      </c>
      <c r="Z295" t="s">
        <v>259</v>
      </c>
      <c r="AA295" t="s">
        <v>560</v>
      </c>
      <c r="AB295" t="s">
        <v>561</v>
      </c>
    </row>
    <row r="296" spans="2:28" x14ac:dyDescent="0.3">
      <c r="B296" t="s">
        <v>291</v>
      </c>
      <c r="C296" t="s">
        <v>291</v>
      </c>
      <c r="D296" t="s">
        <v>291</v>
      </c>
      <c r="E296" t="s">
        <v>1105</v>
      </c>
      <c r="Z296" t="s">
        <v>259</v>
      </c>
      <c r="AA296" t="s">
        <v>563</v>
      </c>
      <c r="AB296" t="s">
        <v>564</v>
      </c>
    </row>
    <row r="297" spans="2:28" x14ac:dyDescent="0.3">
      <c r="C297" t="s">
        <v>291</v>
      </c>
      <c r="D297" t="s">
        <v>248</v>
      </c>
      <c r="E297" t="s">
        <v>249</v>
      </c>
      <c r="Z297" t="s">
        <v>259</v>
      </c>
      <c r="AA297" t="s">
        <v>591</v>
      </c>
      <c r="AB297" t="s">
        <v>592</v>
      </c>
    </row>
    <row r="298" spans="2:28" x14ac:dyDescent="0.3">
      <c r="C298" t="s">
        <v>291</v>
      </c>
      <c r="D298" t="s">
        <v>300</v>
      </c>
      <c r="E298" t="s">
        <v>301</v>
      </c>
      <c r="Z298" t="s">
        <v>259</v>
      </c>
      <c r="AA298" t="s">
        <v>603</v>
      </c>
      <c r="AB298" t="s">
        <v>604</v>
      </c>
    </row>
    <row r="299" spans="2:28" x14ac:dyDescent="0.3">
      <c r="C299" t="s">
        <v>291</v>
      </c>
      <c r="D299" t="s">
        <v>324</v>
      </c>
      <c r="E299" t="s">
        <v>325</v>
      </c>
      <c r="Z299" t="s">
        <v>259</v>
      </c>
      <c r="AA299" t="s">
        <v>628</v>
      </c>
      <c r="AB299" t="s">
        <v>629</v>
      </c>
    </row>
    <row r="300" spans="2:28" x14ac:dyDescent="0.3">
      <c r="C300" t="s">
        <v>291</v>
      </c>
      <c r="D300" t="s">
        <v>355</v>
      </c>
      <c r="E300" t="s">
        <v>356</v>
      </c>
      <c r="Z300" t="s">
        <v>259</v>
      </c>
      <c r="AA300" t="s">
        <v>665</v>
      </c>
      <c r="AB300" t="s">
        <v>666</v>
      </c>
    </row>
    <row r="301" spans="2:28" x14ac:dyDescent="0.3">
      <c r="C301" t="s">
        <v>291</v>
      </c>
      <c r="D301" t="s">
        <v>385</v>
      </c>
      <c r="E301" t="s">
        <v>386</v>
      </c>
      <c r="Z301" t="s">
        <v>259</v>
      </c>
      <c r="AA301" t="s">
        <v>667</v>
      </c>
      <c r="AB301" t="s">
        <v>668</v>
      </c>
    </row>
    <row r="302" spans="2:28" x14ac:dyDescent="0.3">
      <c r="C302" t="s">
        <v>291</v>
      </c>
      <c r="D302" t="s">
        <v>389</v>
      </c>
      <c r="E302" t="s">
        <v>390</v>
      </c>
      <c r="Z302" t="s">
        <v>259</v>
      </c>
      <c r="AA302" t="s">
        <v>675</v>
      </c>
      <c r="AB302" t="s">
        <v>676</v>
      </c>
    </row>
    <row r="303" spans="2:28" x14ac:dyDescent="0.3">
      <c r="C303" t="s">
        <v>291</v>
      </c>
      <c r="D303" t="s">
        <v>414</v>
      </c>
      <c r="E303" t="s">
        <v>415</v>
      </c>
      <c r="Z303" t="s">
        <v>259</v>
      </c>
      <c r="AA303" t="s">
        <v>681</v>
      </c>
      <c r="AB303" t="s">
        <v>682</v>
      </c>
    </row>
    <row r="304" spans="2:28" x14ac:dyDescent="0.3">
      <c r="C304" t="s">
        <v>291</v>
      </c>
      <c r="D304" t="s">
        <v>530</v>
      </c>
      <c r="E304" t="s">
        <v>531</v>
      </c>
      <c r="Y304" t="s">
        <v>254</v>
      </c>
      <c r="Z304" t="s">
        <v>254</v>
      </c>
      <c r="AA304" t="s">
        <v>379</v>
      </c>
      <c r="AB304" t="s">
        <v>380</v>
      </c>
    </row>
    <row r="305" spans="2:28" x14ac:dyDescent="0.3">
      <c r="C305" t="s">
        <v>291</v>
      </c>
      <c r="D305" t="s">
        <v>556</v>
      </c>
      <c r="E305" t="s">
        <v>557</v>
      </c>
      <c r="Z305" t="s">
        <v>254</v>
      </c>
      <c r="AA305" t="s">
        <v>383</v>
      </c>
      <c r="AB305" t="s">
        <v>384</v>
      </c>
    </row>
    <row r="306" spans="2:28" x14ac:dyDescent="0.3">
      <c r="C306" t="s">
        <v>291</v>
      </c>
      <c r="D306" t="s">
        <v>595</v>
      </c>
      <c r="E306" t="s">
        <v>596</v>
      </c>
      <c r="Z306" t="s">
        <v>254</v>
      </c>
      <c r="AA306" t="s">
        <v>481</v>
      </c>
      <c r="AB306" t="s">
        <v>482</v>
      </c>
    </row>
    <row r="307" spans="2:28" x14ac:dyDescent="0.3">
      <c r="C307" t="s">
        <v>291</v>
      </c>
      <c r="D307" t="s">
        <v>597</v>
      </c>
      <c r="E307" t="s">
        <v>598</v>
      </c>
      <c r="Z307" t="s">
        <v>254</v>
      </c>
      <c r="AA307" t="s">
        <v>485</v>
      </c>
      <c r="AB307" t="s">
        <v>486</v>
      </c>
    </row>
    <row r="308" spans="2:28" x14ac:dyDescent="0.3">
      <c r="C308" t="s">
        <v>291</v>
      </c>
      <c r="D308" t="s">
        <v>632</v>
      </c>
      <c r="E308" t="s">
        <v>633</v>
      </c>
      <c r="Z308" t="s">
        <v>254</v>
      </c>
      <c r="AA308" t="s">
        <v>491</v>
      </c>
      <c r="AB308" t="s">
        <v>492</v>
      </c>
    </row>
    <row r="309" spans="2:28" x14ac:dyDescent="0.3">
      <c r="C309" t="s">
        <v>291</v>
      </c>
      <c r="D309" t="s">
        <v>644</v>
      </c>
      <c r="E309" t="s">
        <v>645</v>
      </c>
      <c r="Z309" t="s">
        <v>254</v>
      </c>
      <c r="AA309" t="s">
        <v>536</v>
      </c>
      <c r="AB309" t="s">
        <v>537</v>
      </c>
    </row>
    <row r="310" spans="2:28" x14ac:dyDescent="0.3">
      <c r="C310" t="s">
        <v>291</v>
      </c>
      <c r="D310" t="s">
        <v>673</v>
      </c>
      <c r="E310" t="s">
        <v>674</v>
      </c>
      <c r="Z310" t="s">
        <v>254</v>
      </c>
      <c r="AA310" t="s">
        <v>542</v>
      </c>
      <c r="AB310" t="s">
        <v>543</v>
      </c>
    </row>
    <row r="311" spans="2:28" x14ac:dyDescent="0.3">
      <c r="B311" t="s">
        <v>263</v>
      </c>
      <c r="C311" t="s">
        <v>263</v>
      </c>
      <c r="D311" t="s">
        <v>263</v>
      </c>
      <c r="E311" t="s">
        <v>1101</v>
      </c>
      <c r="Z311" t="s">
        <v>254</v>
      </c>
      <c r="AA311" t="s">
        <v>544</v>
      </c>
      <c r="AB311" t="s">
        <v>545</v>
      </c>
    </row>
    <row r="312" spans="2:28" x14ac:dyDescent="0.3">
      <c r="C312" t="s">
        <v>263</v>
      </c>
      <c r="D312" t="s">
        <v>272</v>
      </c>
      <c r="E312" t="s">
        <v>273</v>
      </c>
      <c r="Z312" t="s">
        <v>254</v>
      </c>
      <c r="AA312" t="s">
        <v>577</v>
      </c>
      <c r="AB312" t="s">
        <v>578</v>
      </c>
    </row>
    <row r="313" spans="2:28" x14ac:dyDescent="0.3">
      <c r="C313" t="s">
        <v>263</v>
      </c>
      <c r="D313" t="s">
        <v>363</v>
      </c>
      <c r="E313" t="s">
        <v>364</v>
      </c>
      <c r="Y313" t="s">
        <v>270</v>
      </c>
      <c r="Z313" t="s">
        <v>270</v>
      </c>
      <c r="AA313" t="s">
        <v>257</v>
      </c>
      <c r="AB313" t="s">
        <v>258</v>
      </c>
    </row>
    <row r="314" spans="2:28" x14ac:dyDescent="0.3">
      <c r="C314" t="s">
        <v>263</v>
      </c>
      <c r="D314" t="s">
        <v>391</v>
      </c>
      <c r="E314" t="s">
        <v>392</v>
      </c>
      <c r="Z314" t="s">
        <v>270</v>
      </c>
      <c r="AA314" t="s">
        <v>337</v>
      </c>
      <c r="AB314" t="s">
        <v>338</v>
      </c>
    </row>
    <row r="315" spans="2:28" x14ac:dyDescent="0.3">
      <c r="C315" t="s">
        <v>263</v>
      </c>
      <c r="D315" t="s">
        <v>436</v>
      </c>
      <c r="E315" t="s">
        <v>437</v>
      </c>
      <c r="Z315" t="s">
        <v>270</v>
      </c>
      <c r="AA315" t="s">
        <v>341</v>
      </c>
      <c r="AB315" t="s">
        <v>342</v>
      </c>
    </row>
    <row r="316" spans="2:28" x14ac:dyDescent="0.3">
      <c r="C316" t="s">
        <v>263</v>
      </c>
      <c r="D316" t="s">
        <v>581</v>
      </c>
      <c r="E316" t="s">
        <v>582</v>
      </c>
      <c r="Z316" t="s">
        <v>270</v>
      </c>
      <c r="AA316" t="s">
        <v>407</v>
      </c>
      <c r="AB316" t="s">
        <v>408</v>
      </c>
    </row>
    <row r="317" spans="2:28" x14ac:dyDescent="0.3">
      <c r="C317" t="s">
        <v>263</v>
      </c>
      <c r="D317" t="s">
        <v>589</v>
      </c>
      <c r="E317" t="s">
        <v>590</v>
      </c>
      <c r="Z317" t="s">
        <v>270</v>
      </c>
      <c r="AA317" t="s">
        <v>438</v>
      </c>
      <c r="AB317" t="s">
        <v>439</v>
      </c>
    </row>
    <row r="318" spans="2:28" x14ac:dyDescent="0.3">
      <c r="C318" t="s">
        <v>263</v>
      </c>
      <c r="D318" t="s">
        <v>593</v>
      </c>
      <c r="E318" t="s">
        <v>594</v>
      </c>
      <c r="Z318" t="s">
        <v>270</v>
      </c>
      <c r="AA318" t="s">
        <v>497</v>
      </c>
      <c r="AB318" t="s">
        <v>498</v>
      </c>
    </row>
    <row r="319" spans="2:28" x14ac:dyDescent="0.3">
      <c r="C319" t="s">
        <v>263</v>
      </c>
      <c r="D319" t="s">
        <v>613</v>
      </c>
      <c r="E319" t="s">
        <v>614</v>
      </c>
      <c r="Z319" t="s">
        <v>270</v>
      </c>
      <c r="AA319" t="s">
        <v>522</v>
      </c>
      <c r="AB319" t="s">
        <v>523</v>
      </c>
    </row>
    <row r="320" spans="2:28" x14ac:dyDescent="0.3">
      <c r="C320" t="s">
        <v>263</v>
      </c>
      <c r="D320" t="s">
        <v>622</v>
      </c>
      <c r="E320" t="s">
        <v>623</v>
      </c>
      <c r="Z320" t="s">
        <v>270</v>
      </c>
      <c r="AA320" t="s">
        <v>552</v>
      </c>
      <c r="AB320" t="s">
        <v>553</v>
      </c>
    </row>
    <row r="321" spans="2:28" x14ac:dyDescent="0.3">
      <c r="C321" t="s">
        <v>263</v>
      </c>
      <c r="D321" t="s">
        <v>638</v>
      </c>
      <c r="E321" t="s">
        <v>639</v>
      </c>
      <c r="Z321" t="s">
        <v>270</v>
      </c>
      <c r="AA321" t="s">
        <v>607</v>
      </c>
      <c r="AB321" t="s">
        <v>608</v>
      </c>
    </row>
    <row r="322" spans="2:28" x14ac:dyDescent="0.3">
      <c r="C322" t="s">
        <v>263</v>
      </c>
      <c r="D322" t="s">
        <v>652</v>
      </c>
      <c r="E322" t="s">
        <v>653</v>
      </c>
      <c r="Z322" t="s">
        <v>270</v>
      </c>
      <c r="AA322" t="s">
        <v>624</v>
      </c>
      <c r="AB322" t="s">
        <v>625</v>
      </c>
    </row>
    <row r="323" spans="2:28" x14ac:dyDescent="0.3">
      <c r="C323" t="s">
        <v>263</v>
      </c>
      <c r="D323" t="s">
        <v>662</v>
      </c>
      <c r="E323" t="s">
        <v>663</v>
      </c>
      <c r="Z323" t="s">
        <v>270</v>
      </c>
      <c r="AA323" t="s">
        <v>640</v>
      </c>
      <c r="AB323" t="s">
        <v>641</v>
      </c>
    </row>
    <row r="324" spans="2:28" x14ac:dyDescent="0.3">
      <c r="C324" t="s">
        <v>263</v>
      </c>
      <c r="D324" t="s">
        <v>685</v>
      </c>
      <c r="E324" t="s">
        <v>686</v>
      </c>
      <c r="Y324" t="s">
        <v>276</v>
      </c>
      <c r="Z324" t="s">
        <v>276</v>
      </c>
      <c r="AA324" t="s">
        <v>218</v>
      </c>
      <c r="AB324" t="s">
        <v>214</v>
      </c>
    </row>
    <row r="325" spans="2:28" x14ac:dyDescent="0.3">
      <c r="C325" t="s">
        <v>263</v>
      </c>
      <c r="D325" t="s">
        <v>687</v>
      </c>
      <c r="E325" t="s">
        <v>688</v>
      </c>
      <c r="Z325" t="s">
        <v>276</v>
      </c>
      <c r="AA325" t="s">
        <v>230</v>
      </c>
      <c r="AB325" t="s">
        <v>231</v>
      </c>
    </row>
    <row r="326" spans="2:28" x14ac:dyDescent="0.3">
      <c r="B326" t="s">
        <v>245</v>
      </c>
      <c r="C326" t="s">
        <v>245</v>
      </c>
      <c r="D326" t="s">
        <v>245</v>
      </c>
      <c r="E326" t="s">
        <v>1099</v>
      </c>
      <c r="Z326" t="s">
        <v>276</v>
      </c>
      <c r="AA326" t="s">
        <v>266</v>
      </c>
      <c r="AB326" t="s">
        <v>267</v>
      </c>
    </row>
    <row r="327" spans="2:28" x14ac:dyDescent="0.3">
      <c r="C327" t="s">
        <v>245</v>
      </c>
      <c r="D327" t="s">
        <v>239</v>
      </c>
      <c r="E327" t="s">
        <v>240</v>
      </c>
      <c r="Z327" t="s">
        <v>276</v>
      </c>
      <c r="AA327" t="s">
        <v>315</v>
      </c>
      <c r="AB327" t="s">
        <v>316</v>
      </c>
    </row>
    <row r="328" spans="2:28" x14ac:dyDescent="0.3">
      <c r="C328" t="s">
        <v>245</v>
      </c>
      <c r="D328" t="s">
        <v>311</v>
      </c>
      <c r="E328" t="s">
        <v>312</v>
      </c>
      <c r="Z328" t="s">
        <v>276</v>
      </c>
      <c r="AA328" t="s">
        <v>326</v>
      </c>
      <c r="AB328" t="s">
        <v>327</v>
      </c>
    </row>
    <row r="329" spans="2:28" x14ac:dyDescent="0.3">
      <c r="C329" t="s">
        <v>245</v>
      </c>
      <c r="D329" t="s">
        <v>335</v>
      </c>
      <c r="E329" t="s">
        <v>336</v>
      </c>
      <c r="Z329" t="s">
        <v>276</v>
      </c>
      <c r="AA329" t="s">
        <v>339</v>
      </c>
      <c r="AB329" t="s">
        <v>340</v>
      </c>
    </row>
    <row r="330" spans="2:28" x14ac:dyDescent="0.3">
      <c r="C330" t="s">
        <v>245</v>
      </c>
      <c r="D330" t="s">
        <v>387</v>
      </c>
      <c r="E330" t="s">
        <v>388</v>
      </c>
      <c r="Z330" t="s">
        <v>276</v>
      </c>
      <c r="AA330" t="s">
        <v>351</v>
      </c>
      <c r="AB330" t="s">
        <v>352</v>
      </c>
    </row>
    <row r="331" spans="2:28" x14ac:dyDescent="0.3">
      <c r="C331" t="s">
        <v>245</v>
      </c>
      <c r="D331" t="s">
        <v>399</v>
      </c>
      <c r="E331" t="s">
        <v>400</v>
      </c>
      <c r="Z331" t="s">
        <v>276</v>
      </c>
      <c r="AA331" t="s">
        <v>367</v>
      </c>
      <c r="AB331" t="s">
        <v>368</v>
      </c>
    </row>
    <row r="332" spans="2:28" x14ac:dyDescent="0.3">
      <c r="C332" t="s">
        <v>245</v>
      </c>
      <c r="D332" t="s">
        <v>459</v>
      </c>
      <c r="E332" t="s">
        <v>460</v>
      </c>
      <c r="Z332" t="s">
        <v>276</v>
      </c>
      <c r="AA332" t="s">
        <v>395</v>
      </c>
      <c r="AB332" t="s">
        <v>396</v>
      </c>
    </row>
    <row r="333" spans="2:28" x14ac:dyDescent="0.3">
      <c r="C333" t="s">
        <v>245</v>
      </c>
      <c r="D333" t="s">
        <v>465</v>
      </c>
      <c r="E333" t="s">
        <v>466</v>
      </c>
      <c r="Z333" t="s">
        <v>276</v>
      </c>
      <c r="AA333" t="s">
        <v>403</v>
      </c>
      <c r="AB333" t="s">
        <v>404</v>
      </c>
    </row>
    <row r="334" spans="2:28" x14ac:dyDescent="0.3">
      <c r="C334" t="s">
        <v>245</v>
      </c>
      <c r="D334" t="s">
        <v>477</v>
      </c>
      <c r="E334" t="s">
        <v>478</v>
      </c>
      <c r="Z334" t="s">
        <v>276</v>
      </c>
      <c r="AA334" t="s">
        <v>416</v>
      </c>
      <c r="AB334" t="s">
        <v>417</v>
      </c>
    </row>
    <row r="335" spans="2:28" x14ac:dyDescent="0.3">
      <c r="C335" t="s">
        <v>245</v>
      </c>
      <c r="D335" t="s">
        <v>526</v>
      </c>
      <c r="E335" t="s">
        <v>527</v>
      </c>
      <c r="Z335" t="s">
        <v>276</v>
      </c>
      <c r="AA335" t="s">
        <v>418</v>
      </c>
      <c r="AB335" t="s">
        <v>419</v>
      </c>
    </row>
    <row r="336" spans="2:28" x14ac:dyDescent="0.3">
      <c r="C336" t="s">
        <v>245</v>
      </c>
      <c r="D336" t="s">
        <v>528</v>
      </c>
      <c r="E336" t="s">
        <v>529</v>
      </c>
      <c r="Z336" t="s">
        <v>276</v>
      </c>
      <c r="AA336" t="s">
        <v>424</v>
      </c>
      <c r="AB336" t="s">
        <v>425</v>
      </c>
    </row>
    <row r="337" spans="2:28" x14ac:dyDescent="0.3">
      <c r="C337" t="s">
        <v>245</v>
      </c>
      <c r="D337" t="s">
        <v>534</v>
      </c>
      <c r="E337" t="s">
        <v>535</v>
      </c>
      <c r="Z337" t="s">
        <v>276</v>
      </c>
      <c r="AA337" t="s">
        <v>428</v>
      </c>
      <c r="AB337" t="s">
        <v>429</v>
      </c>
    </row>
    <row r="338" spans="2:28" x14ac:dyDescent="0.3">
      <c r="C338" t="s">
        <v>245</v>
      </c>
      <c r="D338" t="s">
        <v>575</v>
      </c>
      <c r="E338" t="s">
        <v>576</v>
      </c>
      <c r="Z338" t="s">
        <v>276</v>
      </c>
      <c r="AA338" t="s">
        <v>430</v>
      </c>
      <c r="AB338" t="s">
        <v>431</v>
      </c>
    </row>
    <row r="339" spans="2:28" x14ac:dyDescent="0.3">
      <c r="C339" t="s">
        <v>245</v>
      </c>
      <c r="D339" t="s">
        <v>585</v>
      </c>
      <c r="E339" t="s">
        <v>586</v>
      </c>
      <c r="Z339" t="s">
        <v>276</v>
      </c>
      <c r="AA339" t="s">
        <v>434</v>
      </c>
      <c r="AB339" t="s">
        <v>435</v>
      </c>
    </row>
    <row r="340" spans="2:28" x14ac:dyDescent="0.3">
      <c r="C340" t="s">
        <v>245</v>
      </c>
      <c r="D340" t="s">
        <v>650</v>
      </c>
      <c r="E340" t="s">
        <v>651</v>
      </c>
      <c r="Z340" t="s">
        <v>276</v>
      </c>
      <c r="AA340" t="s">
        <v>441</v>
      </c>
      <c r="AB340" t="s">
        <v>442</v>
      </c>
    </row>
    <row r="341" spans="2:28" x14ac:dyDescent="0.3">
      <c r="C341" t="s">
        <v>245</v>
      </c>
      <c r="D341" t="s">
        <v>691</v>
      </c>
      <c r="E341" t="s">
        <v>692</v>
      </c>
      <c r="Z341" t="s">
        <v>276</v>
      </c>
      <c r="AA341" t="s">
        <v>445</v>
      </c>
      <c r="AB341" t="s">
        <v>446</v>
      </c>
    </row>
    <row r="342" spans="2:28" x14ac:dyDescent="0.3">
      <c r="B342" t="s">
        <v>226</v>
      </c>
      <c r="C342" t="s">
        <v>226</v>
      </c>
      <c r="D342" t="s">
        <v>226</v>
      </c>
      <c r="E342" t="s">
        <v>227</v>
      </c>
      <c r="Z342" t="s">
        <v>276</v>
      </c>
      <c r="AA342" t="s">
        <v>451</v>
      </c>
      <c r="AB342" t="s">
        <v>452</v>
      </c>
    </row>
    <row r="343" spans="2:28" x14ac:dyDescent="0.3">
      <c r="C343" t="s">
        <v>226</v>
      </c>
      <c r="D343" t="s">
        <v>220</v>
      </c>
      <c r="E343" t="s">
        <v>216</v>
      </c>
      <c r="Z343" t="s">
        <v>276</v>
      </c>
      <c r="AA343" t="s">
        <v>453</v>
      </c>
      <c r="AB343" t="s">
        <v>454</v>
      </c>
    </row>
    <row r="344" spans="2:28" x14ac:dyDescent="0.3">
      <c r="C344" t="s">
        <v>226</v>
      </c>
      <c r="D344" t="s">
        <v>234</v>
      </c>
      <c r="E344" t="s">
        <v>235</v>
      </c>
      <c r="Z344" t="s">
        <v>276</v>
      </c>
      <c r="AA344" t="s">
        <v>463</v>
      </c>
      <c r="AB344" t="s">
        <v>464</v>
      </c>
    </row>
    <row r="345" spans="2:28" x14ac:dyDescent="0.3">
      <c r="C345" t="s">
        <v>226</v>
      </c>
      <c r="D345" t="s">
        <v>243</v>
      </c>
      <c r="E345" t="s">
        <v>244</v>
      </c>
      <c r="Z345" t="s">
        <v>276</v>
      </c>
      <c r="AA345" t="s">
        <v>471</v>
      </c>
      <c r="AB345" t="s">
        <v>472</v>
      </c>
    </row>
    <row r="346" spans="2:28" x14ac:dyDescent="0.3">
      <c r="C346" t="s">
        <v>226</v>
      </c>
      <c r="D346" t="s">
        <v>252</v>
      </c>
      <c r="E346" t="s">
        <v>253</v>
      </c>
      <c r="Z346" t="s">
        <v>276</v>
      </c>
      <c r="AA346" t="s">
        <v>487</v>
      </c>
      <c r="AB346" t="s">
        <v>488</v>
      </c>
    </row>
    <row r="347" spans="2:28" x14ac:dyDescent="0.3">
      <c r="C347" t="s">
        <v>226</v>
      </c>
      <c r="D347" t="s">
        <v>261</v>
      </c>
      <c r="E347" t="s">
        <v>262</v>
      </c>
      <c r="Z347" t="s">
        <v>276</v>
      </c>
      <c r="AA347" t="s">
        <v>509</v>
      </c>
      <c r="AB347" t="s">
        <v>510</v>
      </c>
    </row>
    <row r="348" spans="2:28" x14ac:dyDescent="0.3">
      <c r="C348" t="s">
        <v>226</v>
      </c>
      <c r="D348" t="s">
        <v>239</v>
      </c>
      <c r="E348" t="s">
        <v>240</v>
      </c>
      <c r="Z348" t="s">
        <v>276</v>
      </c>
      <c r="AA348" t="s">
        <v>520</v>
      </c>
      <c r="AB348" t="s">
        <v>521</v>
      </c>
    </row>
    <row r="349" spans="2:28" x14ac:dyDescent="0.3">
      <c r="C349" t="s">
        <v>226</v>
      </c>
      <c r="D349" t="s">
        <v>294</v>
      </c>
      <c r="E349" t="s">
        <v>295</v>
      </c>
      <c r="Z349" t="s">
        <v>276</v>
      </c>
      <c r="AA349" t="s">
        <v>565</v>
      </c>
      <c r="AB349" t="s">
        <v>566</v>
      </c>
    </row>
    <row r="350" spans="2:28" x14ac:dyDescent="0.3">
      <c r="C350" t="s">
        <v>226</v>
      </c>
      <c r="D350" t="s">
        <v>279</v>
      </c>
      <c r="E350" t="s">
        <v>280</v>
      </c>
      <c r="Z350" t="s">
        <v>276</v>
      </c>
      <c r="AA350" t="s">
        <v>571</v>
      </c>
      <c r="AB350" t="s">
        <v>572</v>
      </c>
    </row>
    <row r="351" spans="2:28" x14ac:dyDescent="0.3">
      <c r="C351" t="s">
        <v>226</v>
      </c>
      <c r="D351" t="s">
        <v>287</v>
      </c>
      <c r="E351" t="s">
        <v>288</v>
      </c>
      <c r="Z351" t="s">
        <v>276</v>
      </c>
      <c r="AA351" t="s">
        <v>609</v>
      </c>
      <c r="AB351" t="s">
        <v>610</v>
      </c>
    </row>
    <row r="352" spans="2:28" x14ac:dyDescent="0.3">
      <c r="C352" t="s">
        <v>226</v>
      </c>
      <c r="D352" t="s">
        <v>311</v>
      </c>
      <c r="E352" t="s">
        <v>312</v>
      </c>
      <c r="Z352" t="s">
        <v>276</v>
      </c>
      <c r="AA352" t="s">
        <v>630</v>
      </c>
      <c r="AB352" t="s">
        <v>631</v>
      </c>
    </row>
    <row r="353" spans="3:28" x14ac:dyDescent="0.3">
      <c r="C353" t="s">
        <v>226</v>
      </c>
      <c r="D353" t="s">
        <v>331</v>
      </c>
      <c r="E353" t="s">
        <v>332</v>
      </c>
      <c r="Z353" t="s">
        <v>276</v>
      </c>
      <c r="AA353" t="s">
        <v>646</v>
      </c>
      <c r="AB353" t="s">
        <v>647</v>
      </c>
    </row>
    <row r="354" spans="3:28" x14ac:dyDescent="0.3">
      <c r="C354" t="s">
        <v>226</v>
      </c>
      <c r="D354" t="s">
        <v>335</v>
      </c>
      <c r="E354" t="s">
        <v>336</v>
      </c>
      <c r="Z354" t="s">
        <v>276</v>
      </c>
      <c r="AA354" t="s">
        <v>656</v>
      </c>
      <c r="AB354" t="s">
        <v>657</v>
      </c>
    </row>
    <row r="355" spans="3:28" x14ac:dyDescent="0.3">
      <c r="C355" t="s">
        <v>226</v>
      </c>
      <c r="D355" t="s">
        <v>345</v>
      </c>
      <c r="E355" t="s">
        <v>346</v>
      </c>
      <c r="Z355" t="s">
        <v>276</v>
      </c>
      <c r="AA355" t="s">
        <v>658</v>
      </c>
      <c r="AB355" t="s">
        <v>659</v>
      </c>
    </row>
    <row r="356" spans="3:28" x14ac:dyDescent="0.3">
      <c r="C356" t="s">
        <v>226</v>
      </c>
      <c r="D356" t="s">
        <v>347</v>
      </c>
      <c r="E356" t="s">
        <v>348</v>
      </c>
      <c r="Z356" t="s">
        <v>276</v>
      </c>
      <c r="AA356" t="s">
        <v>669</v>
      </c>
      <c r="AB356" t="s">
        <v>670</v>
      </c>
    </row>
    <row r="357" spans="3:28" x14ac:dyDescent="0.3">
      <c r="C357" t="s">
        <v>226</v>
      </c>
      <c r="D357" t="s">
        <v>359</v>
      </c>
      <c r="E357" t="s">
        <v>360</v>
      </c>
      <c r="Y357" t="s">
        <v>221</v>
      </c>
      <c r="Z357" t="s">
        <v>221</v>
      </c>
      <c r="AA357" t="s">
        <v>359</v>
      </c>
      <c r="AB357" t="s">
        <v>360</v>
      </c>
    </row>
    <row r="358" spans="3:28" x14ac:dyDescent="0.3">
      <c r="C358" t="s">
        <v>226</v>
      </c>
      <c r="D358" t="s">
        <v>371</v>
      </c>
      <c r="E358" t="s">
        <v>372</v>
      </c>
      <c r="Z358" t="s">
        <v>221</v>
      </c>
      <c r="AA358" t="s">
        <v>375</v>
      </c>
      <c r="AB358" t="s">
        <v>376</v>
      </c>
    </row>
    <row r="359" spans="3:28" x14ac:dyDescent="0.3">
      <c r="C359" t="s">
        <v>226</v>
      </c>
      <c r="D359" t="s">
        <v>375</v>
      </c>
      <c r="E359" t="s">
        <v>376</v>
      </c>
      <c r="Z359" t="s">
        <v>221</v>
      </c>
      <c r="AA359" t="s">
        <v>410</v>
      </c>
      <c r="AB359" t="s">
        <v>411</v>
      </c>
    </row>
    <row r="360" spans="3:28" x14ac:dyDescent="0.3">
      <c r="C360" t="s">
        <v>226</v>
      </c>
      <c r="D360" t="s">
        <v>387</v>
      </c>
      <c r="E360" t="s">
        <v>388</v>
      </c>
      <c r="Z360" t="s">
        <v>221</v>
      </c>
      <c r="AA360" t="s">
        <v>432</v>
      </c>
      <c r="AB360" t="s">
        <v>433</v>
      </c>
    </row>
    <row r="361" spans="3:28" x14ac:dyDescent="0.3">
      <c r="C361" t="s">
        <v>226</v>
      </c>
      <c r="D361" t="s">
        <v>399</v>
      </c>
      <c r="E361" t="s">
        <v>400</v>
      </c>
      <c r="Z361" t="s">
        <v>221</v>
      </c>
      <c r="AA361" t="s">
        <v>513</v>
      </c>
      <c r="AB361" t="s">
        <v>514</v>
      </c>
    </row>
    <row r="362" spans="3:28" x14ac:dyDescent="0.3">
      <c r="C362" t="s">
        <v>226</v>
      </c>
      <c r="D362" t="s">
        <v>410</v>
      </c>
      <c r="E362" t="s">
        <v>411</v>
      </c>
      <c r="Z362" t="s">
        <v>221</v>
      </c>
      <c r="AA362" t="s">
        <v>518</v>
      </c>
      <c r="AB362" t="s">
        <v>519</v>
      </c>
    </row>
    <row r="363" spans="3:28" x14ac:dyDescent="0.3">
      <c r="C363" t="s">
        <v>226</v>
      </c>
      <c r="D363" t="s">
        <v>422</v>
      </c>
      <c r="E363" t="s">
        <v>423</v>
      </c>
      <c r="Z363" t="s">
        <v>221</v>
      </c>
      <c r="AA363" t="s">
        <v>532</v>
      </c>
      <c r="AB363" t="s">
        <v>533</v>
      </c>
    </row>
    <row r="364" spans="3:28" x14ac:dyDescent="0.3">
      <c r="C364" t="s">
        <v>226</v>
      </c>
      <c r="D364" t="s">
        <v>432</v>
      </c>
      <c r="E364" t="s">
        <v>433</v>
      </c>
      <c r="Z364" t="s">
        <v>221</v>
      </c>
      <c r="AA364" t="s">
        <v>538</v>
      </c>
      <c r="AB364" t="s">
        <v>539</v>
      </c>
    </row>
    <row r="365" spans="3:28" x14ac:dyDescent="0.3">
      <c r="C365" t="s">
        <v>226</v>
      </c>
      <c r="D365" t="s">
        <v>459</v>
      </c>
      <c r="E365" t="s">
        <v>460</v>
      </c>
      <c r="Z365" t="s">
        <v>221</v>
      </c>
      <c r="AA365" t="s">
        <v>567</v>
      </c>
      <c r="AB365" t="s">
        <v>568</v>
      </c>
    </row>
    <row r="366" spans="3:28" x14ac:dyDescent="0.3">
      <c r="C366" t="s">
        <v>226</v>
      </c>
      <c r="D366" t="s">
        <v>465</v>
      </c>
      <c r="E366" t="s">
        <v>466</v>
      </c>
      <c r="Z366" t="s">
        <v>221</v>
      </c>
      <c r="AA366" t="s">
        <v>599</v>
      </c>
      <c r="AB366" t="s">
        <v>600</v>
      </c>
    </row>
    <row r="367" spans="3:28" x14ac:dyDescent="0.3">
      <c r="C367" t="s">
        <v>226</v>
      </c>
      <c r="D367" t="s">
        <v>467</v>
      </c>
      <c r="E367" t="s">
        <v>468</v>
      </c>
      <c r="Z367" t="s">
        <v>221</v>
      </c>
      <c r="AA367" t="s">
        <v>618</v>
      </c>
      <c r="AB367" t="s">
        <v>619</v>
      </c>
    </row>
    <row r="368" spans="3:28" x14ac:dyDescent="0.3">
      <c r="C368" t="s">
        <v>226</v>
      </c>
      <c r="D368" t="s">
        <v>473</v>
      </c>
      <c r="E368" t="s">
        <v>474</v>
      </c>
      <c r="Z368" t="s">
        <v>221</v>
      </c>
      <c r="AA368" t="s">
        <v>626</v>
      </c>
      <c r="AB368" t="s">
        <v>627</v>
      </c>
    </row>
    <row r="369" spans="3:28" x14ac:dyDescent="0.3">
      <c r="C369" t="s">
        <v>226</v>
      </c>
      <c r="D369" t="s">
        <v>477</v>
      </c>
      <c r="E369" t="s">
        <v>478</v>
      </c>
      <c r="Y369" t="s">
        <v>236</v>
      </c>
      <c r="Z369" t="s">
        <v>236</v>
      </c>
      <c r="AA369" t="s">
        <v>279</v>
      </c>
      <c r="AB369" t="s">
        <v>280</v>
      </c>
    </row>
    <row r="370" spans="3:28" x14ac:dyDescent="0.3">
      <c r="C370" t="s">
        <v>226</v>
      </c>
      <c r="D370" t="s">
        <v>495</v>
      </c>
      <c r="E370" t="s">
        <v>496</v>
      </c>
      <c r="Z370" t="s">
        <v>236</v>
      </c>
      <c r="AA370" t="s">
        <v>287</v>
      </c>
      <c r="AB370" t="s">
        <v>288</v>
      </c>
    </row>
    <row r="371" spans="3:28" x14ac:dyDescent="0.3">
      <c r="C371" t="s">
        <v>226</v>
      </c>
      <c r="D371" t="s">
        <v>501</v>
      </c>
      <c r="E371" t="s">
        <v>502</v>
      </c>
      <c r="Z371" t="s">
        <v>236</v>
      </c>
      <c r="AA371" t="s">
        <v>294</v>
      </c>
      <c r="AB371" t="s">
        <v>295</v>
      </c>
    </row>
    <row r="372" spans="3:28" x14ac:dyDescent="0.3">
      <c r="C372" t="s">
        <v>226</v>
      </c>
      <c r="D372" t="s">
        <v>513</v>
      </c>
      <c r="E372" t="s">
        <v>514</v>
      </c>
      <c r="Z372" t="s">
        <v>236</v>
      </c>
      <c r="AA372" t="s">
        <v>331</v>
      </c>
      <c r="AB372" t="s">
        <v>332</v>
      </c>
    </row>
    <row r="373" spans="3:28" x14ac:dyDescent="0.3">
      <c r="C373" t="s">
        <v>226</v>
      </c>
      <c r="D373" t="s">
        <v>518</v>
      </c>
      <c r="E373" t="s">
        <v>519</v>
      </c>
      <c r="Z373" t="s">
        <v>236</v>
      </c>
      <c r="AA373" t="s">
        <v>345</v>
      </c>
      <c r="AB373" t="s">
        <v>346</v>
      </c>
    </row>
    <row r="374" spans="3:28" x14ac:dyDescent="0.3">
      <c r="C374" t="s">
        <v>226</v>
      </c>
      <c r="D374" t="s">
        <v>526</v>
      </c>
      <c r="E374" t="s">
        <v>527</v>
      </c>
      <c r="Z374" t="s">
        <v>236</v>
      </c>
      <c r="AA374" t="s">
        <v>347</v>
      </c>
      <c r="AB374" t="s">
        <v>348</v>
      </c>
    </row>
    <row r="375" spans="3:28" x14ac:dyDescent="0.3">
      <c r="C375" t="s">
        <v>226</v>
      </c>
      <c r="D375" t="s">
        <v>528</v>
      </c>
      <c r="E375" t="s">
        <v>529</v>
      </c>
      <c r="Z375" t="s">
        <v>236</v>
      </c>
      <c r="AA375" t="s">
        <v>371</v>
      </c>
      <c r="AB375" t="s">
        <v>372</v>
      </c>
    </row>
    <row r="376" spans="3:28" x14ac:dyDescent="0.3">
      <c r="C376" t="s">
        <v>226</v>
      </c>
      <c r="D376" t="s">
        <v>532</v>
      </c>
      <c r="E376" t="s">
        <v>533</v>
      </c>
      <c r="Z376" t="s">
        <v>236</v>
      </c>
      <c r="AA376" t="s">
        <v>422</v>
      </c>
      <c r="AB376" t="s">
        <v>423</v>
      </c>
    </row>
    <row r="377" spans="3:28" x14ac:dyDescent="0.3">
      <c r="C377" t="s">
        <v>226</v>
      </c>
      <c r="D377" t="s">
        <v>534</v>
      </c>
      <c r="E377" t="s">
        <v>535</v>
      </c>
      <c r="Z377" t="s">
        <v>236</v>
      </c>
      <c r="AA377" t="s">
        <v>467</v>
      </c>
      <c r="AB377" t="s">
        <v>468</v>
      </c>
    </row>
    <row r="378" spans="3:28" x14ac:dyDescent="0.3">
      <c r="C378" t="s">
        <v>226</v>
      </c>
      <c r="D378" t="s">
        <v>538</v>
      </c>
      <c r="E378" t="s">
        <v>539</v>
      </c>
      <c r="Z378" t="s">
        <v>236</v>
      </c>
      <c r="AA378" t="s">
        <v>473</v>
      </c>
      <c r="AB378" t="s">
        <v>474</v>
      </c>
    </row>
    <row r="379" spans="3:28" x14ac:dyDescent="0.3">
      <c r="C379" t="s">
        <v>226</v>
      </c>
      <c r="D379" t="s">
        <v>548</v>
      </c>
      <c r="E379" t="s">
        <v>549</v>
      </c>
      <c r="Z379" t="s">
        <v>236</v>
      </c>
      <c r="AA379" t="s">
        <v>495</v>
      </c>
      <c r="AB379" t="s">
        <v>496</v>
      </c>
    </row>
    <row r="380" spans="3:28" x14ac:dyDescent="0.3">
      <c r="C380" t="s">
        <v>226</v>
      </c>
      <c r="D380" t="s">
        <v>567</v>
      </c>
      <c r="E380" t="s">
        <v>568</v>
      </c>
      <c r="Z380" t="s">
        <v>236</v>
      </c>
      <c r="AA380" t="s">
        <v>501</v>
      </c>
      <c r="AB380" t="s">
        <v>502</v>
      </c>
    </row>
    <row r="381" spans="3:28" x14ac:dyDescent="0.3">
      <c r="C381" t="s">
        <v>226</v>
      </c>
      <c r="D381" t="s">
        <v>573</v>
      </c>
      <c r="E381" t="s">
        <v>574</v>
      </c>
      <c r="Z381" t="s">
        <v>236</v>
      </c>
      <c r="AA381" t="s">
        <v>548</v>
      </c>
      <c r="AB381" t="s">
        <v>549</v>
      </c>
    </row>
    <row r="382" spans="3:28" x14ac:dyDescent="0.3">
      <c r="C382" t="s">
        <v>226</v>
      </c>
      <c r="D382" t="s">
        <v>575</v>
      </c>
      <c r="E382" t="s">
        <v>576</v>
      </c>
      <c r="Z382" t="s">
        <v>236</v>
      </c>
      <c r="AA382" t="s">
        <v>573</v>
      </c>
      <c r="AB382" t="s">
        <v>574</v>
      </c>
    </row>
    <row r="383" spans="3:28" x14ac:dyDescent="0.3">
      <c r="C383" t="s">
        <v>226</v>
      </c>
      <c r="D383" t="s">
        <v>579</v>
      </c>
      <c r="E383" t="s">
        <v>580</v>
      </c>
      <c r="Z383" t="s">
        <v>236</v>
      </c>
      <c r="AA383" t="s">
        <v>579</v>
      </c>
      <c r="AB383" t="s">
        <v>580</v>
      </c>
    </row>
    <row r="384" spans="3:28" x14ac:dyDescent="0.3">
      <c r="C384" t="s">
        <v>226</v>
      </c>
      <c r="D384" t="s">
        <v>583</v>
      </c>
      <c r="E384" t="s">
        <v>584</v>
      </c>
      <c r="Z384" t="s">
        <v>236</v>
      </c>
      <c r="AA384" t="s">
        <v>583</v>
      </c>
      <c r="AB384" t="s">
        <v>584</v>
      </c>
    </row>
    <row r="385" spans="2:28" x14ac:dyDescent="0.3">
      <c r="C385" t="s">
        <v>226</v>
      </c>
      <c r="D385" t="s">
        <v>585</v>
      </c>
      <c r="E385" t="s">
        <v>586</v>
      </c>
      <c r="Z385" t="s">
        <v>236</v>
      </c>
      <c r="AA385" t="s">
        <v>611</v>
      </c>
      <c r="AB385" t="s">
        <v>612</v>
      </c>
    </row>
    <row r="386" spans="2:28" x14ac:dyDescent="0.3">
      <c r="C386" t="s">
        <v>226</v>
      </c>
      <c r="D386" t="s">
        <v>599</v>
      </c>
      <c r="E386" t="s">
        <v>600</v>
      </c>
      <c r="Z386" t="s">
        <v>236</v>
      </c>
      <c r="AA386" t="s">
        <v>616</v>
      </c>
      <c r="AB386" t="s">
        <v>617</v>
      </c>
    </row>
    <row r="387" spans="2:28" x14ac:dyDescent="0.3">
      <c r="C387" t="s">
        <v>226</v>
      </c>
      <c r="D387" t="s">
        <v>611</v>
      </c>
      <c r="E387" t="s">
        <v>612</v>
      </c>
      <c r="Z387" t="s">
        <v>236</v>
      </c>
      <c r="AA387" t="s">
        <v>634</v>
      </c>
      <c r="AB387" t="s">
        <v>635</v>
      </c>
    </row>
    <row r="388" spans="2:28" x14ac:dyDescent="0.3">
      <c r="C388" t="s">
        <v>226</v>
      </c>
      <c r="D388" t="s">
        <v>618</v>
      </c>
      <c r="E388" t="s">
        <v>619</v>
      </c>
      <c r="Z388" t="s">
        <v>236</v>
      </c>
      <c r="AA388" t="s">
        <v>648</v>
      </c>
      <c r="AB388" t="s">
        <v>649</v>
      </c>
    </row>
    <row r="389" spans="2:28" x14ac:dyDescent="0.3">
      <c r="C389" t="s">
        <v>226</v>
      </c>
      <c r="D389" t="s">
        <v>616</v>
      </c>
      <c r="E389" t="s">
        <v>617</v>
      </c>
      <c r="Z389" t="s">
        <v>236</v>
      </c>
      <c r="AA389" t="s">
        <v>660</v>
      </c>
      <c r="AB389" t="s">
        <v>661</v>
      </c>
    </row>
    <row r="390" spans="2:28" x14ac:dyDescent="0.3">
      <c r="C390" t="s">
        <v>226</v>
      </c>
      <c r="D390" t="s">
        <v>626</v>
      </c>
      <c r="E390" t="s">
        <v>627</v>
      </c>
      <c r="Z390" t="s">
        <v>236</v>
      </c>
      <c r="AA390" t="s">
        <v>671</v>
      </c>
      <c r="AB390" t="s">
        <v>672</v>
      </c>
    </row>
    <row r="391" spans="2:28" x14ac:dyDescent="0.3">
      <c r="C391" t="s">
        <v>226</v>
      </c>
      <c r="D391" t="s">
        <v>634</v>
      </c>
      <c r="E391" t="s">
        <v>635</v>
      </c>
      <c r="Z391" t="s">
        <v>236</v>
      </c>
      <c r="AA391" t="s">
        <v>679</v>
      </c>
      <c r="AB391" t="s">
        <v>680</v>
      </c>
    </row>
    <row r="392" spans="2:28" x14ac:dyDescent="0.3">
      <c r="C392" t="s">
        <v>226</v>
      </c>
      <c r="D392" t="s">
        <v>648</v>
      </c>
      <c r="E392" t="s">
        <v>649</v>
      </c>
      <c r="Y392" t="s">
        <v>283</v>
      </c>
      <c r="Z392" t="s">
        <v>283</v>
      </c>
      <c r="AA392" t="s">
        <v>305</v>
      </c>
      <c r="AB392" t="s">
        <v>306</v>
      </c>
    </row>
    <row r="393" spans="2:28" x14ac:dyDescent="0.3">
      <c r="C393" t="s">
        <v>226</v>
      </c>
      <c r="D393" t="s">
        <v>650</v>
      </c>
      <c r="E393" t="s">
        <v>651</v>
      </c>
      <c r="Z393" t="s">
        <v>283</v>
      </c>
      <c r="AA393" t="s">
        <v>321</v>
      </c>
      <c r="AB393" t="s">
        <v>322</v>
      </c>
    </row>
    <row r="394" spans="2:28" x14ac:dyDescent="0.3">
      <c r="C394" t="s">
        <v>226</v>
      </c>
      <c r="D394" t="s">
        <v>660</v>
      </c>
      <c r="E394" t="s">
        <v>661</v>
      </c>
      <c r="Z394" t="s">
        <v>283</v>
      </c>
      <c r="AA394" t="s">
        <v>329</v>
      </c>
      <c r="AB394" t="s">
        <v>330</v>
      </c>
    </row>
    <row r="395" spans="2:28" x14ac:dyDescent="0.3">
      <c r="C395" t="s">
        <v>226</v>
      </c>
      <c r="D395" t="s">
        <v>671</v>
      </c>
      <c r="E395" t="s">
        <v>672</v>
      </c>
      <c r="Z395" t="s">
        <v>283</v>
      </c>
      <c r="AA395" t="s">
        <v>401</v>
      </c>
      <c r="AB395" t="s">
        <v>402</v>
      </c>
    </row>
    <row r="396" spans="2:28" x14ac:dyDescent="0.3">
      <c r="C396" t="s">
        <v>226</v>
      </c>
      <c r="D396" t="s">
        <v>679</v>
      </c>
      <c r="E396" t="s">
        <v>680</v>
      </c>
      <c r="Z396" t="s">
        <v>283</v>
      </c>
      <c r="AA396" t="s">
        <v>426</v>
      </c>
      <c r="AB396" t="s">
        <v>427</v>
      </c>
    </row>
    <row r="397" spans="2:28" x14ac:dyDescent="0.3">
      <c r="C397" t="s">
        <v>226</v>
      </c>
      <c r="D397" t="s">
        <v>691</v>
      </c>
      <c r="E397" t="s">
        <v>692</v>
      </c>
      <c r="Z397" t="s">
        <v>283</v>
      </c>
      <c r="AA397" t="s">
        <v>449</v>
      </c>
      <c r="AB397" t="s">
        <v>450</v>
      </c>
    </row>
    <row r="398" spans="2:28" x14ac:dyDescent="0.3">
      <c r="B398" t="s">
        <v>232</v>
      </c>
      <c r="C398" t="s">
        <v>232</v>
      </c>
      <c r="D398" t="s">
        <v>232</v>
      </c>
      <c r="E398" t="s">
        <v>233</v>
      </c>
      <c r="Z398" t="s">
        <v>283</v>
      </c>
      <c r="AA398" t="s">
        <v>457</v>
      </c>
      <c r="AB398" t="s">
        <v>458</v>
      </c>
    </row>
    <row r="399" spans="2:28" x14ac:dyDescent="0.3">
      <c r="C399" t="s">
        <v>232</v>
      </c>
      <c r="D399" t="s">
        <v>268</v>
      </c>
      <c r="E399" t="s">
        <v>269</v>
      </c>
      <c r="Z399" t="s">
        <v>283</v>
      </c>
      <c r="AA399" t="s">
        <v>505</v>
      </c>
      <c r="AB399" t="s">
        <v>506</v>
      </c>
    </row>
    <row r="400" spans="2:28" x14ac:dyDescent="0.3">
      <c r="C400" t="s">
        <v>232</v>
      </c>
      <c r="D400" t="s">
        <v>274</v>
      </c>
      <c r="E400" t="s">
        <v>275</v>
      </c>
      <c r="Z400" t="s">
        <v>283</v>
      </c>
      <c r="AA400" t="s">
        <v>515</v>
      </c>
      <c r="AB400" t="s">
        <v>516</v>
      </c>
    </row>
    <row r="401" spans="3:28" x14ac:dyDescent="0.3">
      <c r="C401" t="s">
        <v>232</v>
      </c>
      <c r="D401" t="s">
        <v>281</v>
      </c>
      <c r="E401" t="s">
        <v>282</v>
      </c>
      <c r="Z401" t="s">
        <v>283</v>
      </c>
      <c r="AA401" t="s">
        <v>550</v>
      </c>
      <c r="AB401" t="s">
        <v>551</v>
      </c>
    </row>
    <row r="402" spans="3:28" x14ac:dyDescent="0.3">
      <c r="C402" t="s">
        <v>232</v>
      </c>
      <c r="D402" t="s">
        <v>289</v>
      </c>
      <c r="E402" t="s">
        <v>290</v>
      </c>
      <c r="Z402" t="s">
        <v>283</v>
      </c>
      <c r="AA402" t="s">
        <v>560</v>
      </c>
      <c r="AB402" t="s">
        <v>561</v>
      </c>
    </row>
    <row r="403" spans="3:28" x14ac:dyDescent="0.3">
      <c r="C403" t="s">
        <v>232</v>
      </c>
      <c r="D403" t="s">
        <v>257</v>
      </c>
      <c r="E403" t="s">
        <v>258</v>
      </c>
      <c r="Z403" t="s">
        <v>283</v>
      </c>
      <c r="AA403" t="s">
        <v>563</v>
      </c>
      <c r="AB403" t="s">
        <v>564</v>
      </c>
    </row>
    <row r="404" spans="3:28" x14ac:dyDescent="0.3">
      <c r="C404" t="s">
        <v>232</v>
      </c>
      <c r="D404" t="s">
        <v>272</v>
      </c>
      <c r="E404" t="s">
        <v>273</v>
      </c>
      <c r="Z404" t="s">
        <v>283</v>
      </c>
      <c r="AA404" t="s">
        <v>591</v>
      </c>
      <c r="AB404" t="s">
        <v>592</v>
      </c>
    </row>
    <row r="405" spans="3:28" x14ac:dyDescent="0.3">
      <c r="C405" t="s">
        <v>232</v>
      </c>
      <c r="D405" t="s">
        <v>337</v>
      </c>
      <c r="E405" t="s">
        <v>338</v>
      </c>
      <c r="Z405" t="s">
        <v>283</v>
      </c>
      <c r="AA405" t="s">
        <v>603</v>
      </c>
      <c r="AB405" t="s">
        <v>604</v>
      </c>
    </row>
    <row r="406" spans="3:28" x14ac:dyDescent="0.3">
      <c r="C406" t="s">
        <v>232</v>
      </c>
      <c r="D406" t="s">
        <v>341</v>
      </c>
      <c r="E406" t="s">
        <v>342</v>
      </c>
      <c r="Z406" t="s">
        <v>283</v>
      </c>
      <c r="AA406" t="s">
        <v>628</v>
      </c>
      <c r="AB406" t="s">
        <v>629</v>
      </c>
    </row>
    <row r="407" spans="3:28" x14ac:dyDescent="0.3">
      <c r="C407" t="s">
        <v>232</v>
      </c>
      <c r="D407" t="s">
        <v>363</v>
      </c>
      <c r="E407" t="s">
        <v>364</v>
      </c>
      <c r="Z407" t="s">
        <v>283</v>
      </c>
      <c r="AA407" t="s">
        <v>665</v>
      </c>
      <c r="AB407" t="s">
        <v>666</v>
      </c>
    </row>
    <row r="408" spans="3:28" x14ac:dyDescent="0.3">
      <c r="C408" t="s">
        <v>232</v>
      </c>
      <c r="D408" t="s">
        <v>379</v>
      </c>
      <c r="E408" t="s">
        <v>380</v>
      </c>
      <c r="Z408" t="s">
        <v>283</v>
      </c>
      <c r="AA408" t="s">
        <v>667</v>
      </c>
      <c r="AB408" t="s">
        <v>668</v>
      </c>
    </row>
    <row r="409" spans="3:28" x14ac:dyDescent="0.3">
      <c r="C409" t="s">
        <v>232</v>
      </c>
      <c r="D409" t="s">
        <v>383</v>
      </c>
      <c r="E409" t="s">
        <v>384</v>
      </c>
      <c r="Z409" t="s">
        <v>283</v>
      </c>
      <c r="AA409" t="s">
        <v>675</v>
      </c>
      <c r="AB409" t="s">
        <v>676</v>
      </c>
    </row>
    <row r="410" spans="3:28" x14ac:dyDescent="0.3">
      <c r="C410" t="s">
        <v>232</v>
      </c>
      <c r="D410" t="s">
        <v>391</v>
      </c>
      <c r="E410" t="s">
        <v>392</v>
      </c>
      <c r="Z410" t="s">
        <v>283</v>
      </c>
      <c r="AA410" t="s">
        <v>681</v>
      </c>
      <c r="AB410" t="s">
        <v>682</v>
      </c>
    </row>
    <row r="411" spans="3:28" x14ac:dyDescent="0.3">
      <c r="C411" t="s">
        <v>232</v>
      </c>
      <c r="D411" t="s">
        <v>407</v>
      </c>
      <c r="E411" t="s">
        <v>408</v>
      </c>
      <c r="Y411" t="s">
        <v>291</v>
      </c>
      <c r="Z411" t="s">
        <v>291</v>
      </c>
      <c r="AA411" t="s">
        <v>248</v>
      </c>
      <c r="AB411" t="s">
        <v>249</v>
      </c>
    </row>
    <row r="412" spans="3:28" x14ac:dyDescent="0.3">
      <c r="C412" t="s">
        <v>232</v>
      </c>
      <c r="D412" t="s">
        <v>436</v>
      </c>
      <c r="E412" t="s">
        <v>437</v>
      </c>
      <c r="Z412" t="s">
        <v>291</v>
      </c>
      <c r="AA412" t="s">
        <v>300</v>
      </c>
      <c r="AB412" t="s">
        <v>301</v>
      </c>
    </row>
    <row r="413" spans="3:28" x14ac:dyDescent="0.3">
      <c r="C413" t="s">
        <v>232</v>
      </c>
      <c r="D413" t="s">
        <v>438</v>
      </c>
      <c r="E413" t="s">
        <v>439</v>
      </c>
      <c r="Z413" t="s">
        <v>291</v>
      </c>
      <c r="AA413" t="s">
        <v>324</v>
      </c>
      <c r="AB413" t="s">
        <v>325</v>
      </c>
    </row>
    <row r="414" spans="3:28" x14ac:dyDescent="0.3">
      <c r="C414" t="s">
        <v>232</v>
      </c>
      <c r="D414" t="s">
        <v>481</v>
      </c>
      <c r="E414" t="s">
        <v>482</v>
      </c>
      <c r="Z414" t="s">
        <v>291</v>
      </c>
      <c r="AA414" t="s">
        <v>355</v>
      </c>
      <c r="AB414" t="s">
        <v>356</v>
      </c>
    </row>
    <row r="415" spans="3:28" x14ac:dyDescent="0.3">
      <c r="C415" t="s">
        <v>232</v>
      </c>
      <c r="D415" t="s">
        <v>485</v>
      </c>
      <c r="E415" t="s">
        <v>486</v>
      </c>
      <c r="Z415" t="s">
        <v>291</v>
      </c>
      <c r="AA415" t="s">
        <v>385</v>
      </c>
      <c r="AB415" t="s">
        <v>386</v>
      </c>
    </row>
    <row r="416" spans="3:28" x14ac:dyDescent="0.3">
      <c r="C416" t="s">
        <v>232</v>
      </c>
      <c r="D416" t="s">
        <v>491</v>
      </c>
      <c r="E416" t="s">
        <v>492</v>
      </c>
      <c r="Z416" t="s">
        <v>291</v>
      </c>
      <c r="AA416" t="s">
        <v>389</v>
      </c>
      <c r="AB416" t="s">
        <v>390</v>
      </c>
    </row>
    <row r="417" spans="3:28" x14ac:dyDescent="0.3">
      <c r="C417" t="s">
        <v>232</v>
      </c>
      <c r="D417" t="s">
        <v>497</v>
      </c>
      <c r="E417" t="s">
        <v>498</v>
      </c>
      <c r="Z417" t="s">
        <v>291</v>
      </c>
      <c r="AA417" t="s">
        <v>414</v>
      </c>
      <c r="AB417" t="s">
        <v>415</v>
      </c>
    </row>
    <row r="418" spans="3:28" x14ac:dyDescent="0.3">
      <c r="C418" t="s">
        <v>232</v>
      </c>
      <c r="D418" t="s">
        <v>515</v>
      </c>
      <c r="E418" t="s">
        <v>516</v>
      </c>
      <c r="Z418" t="s">
        <v>291</v>
      </c>
      <c r="AA418" t="s">
        <v>530</v>
      </c>
      <c r="AB418" t="s">
        <v>531</v>
      </c>
    </row>
    <row r="419" spans="3:28" x14ac:dyDescent="0.3">
      <c r="C419" t="s">
        <v>232</v>
      </c>
      <c r="D419" t="s">
        <v>522</v>
      </c>
      <c r="E419" t="s">
        <v>523</v>
      </c>
      <c r="Z419" t="s">
        <v>291</v>
      </c>
      <c r="AA419" t="s">
        <v>556</v>
      </c>
      <c r="AB419" t="s">
        <v>557</v>
      </c>
    </row>
    <row r="420" spans="3:28" x14ac:dyDescent="0.3">
      <c r="C420" t="s">
        <v>232</v>
      </c>
      <c r="D420" t="s">
        <v>536</v>
      </c>
      <c r="E420" t="s">
        <v>537</v>
      </c>
      <c r="Z420" t="s">
        <v>291</v>
      </c>
      <c r="AA420" t="s">
        <v>595</v>
      </c>
      <c r="AB420" t="s">
        <v>596</v>
      </c>
    </row>
    <row r="421" spans="3:28" x14ac:dyDescent="0.3">
      <c r="C421" t="s">
        <v>232</v>
      </c>
      <c r="D421" t="s">
        <v>542</v>
      </c>
      <c r="E421" t="s">
        <v>543</v>
      </c>
      <c r="Z421" t="s">
        <v>291</v>
      </c>
      <c r="AA421" t="s">
        <v>597</v>
      </c>
      <c r="AB421" t="s">
        <v>598</v>
      </c>
    </row>
    <row r="422" spans="3:28" x14ac:dyDescent="0.3">
      <c r="C422" t="s">
        <v>232</v>
      </c>
      <c r="D422" t="s">
        <v>544</v>
      </c>
      <c r="E422" t="s">
        <v>545</v>
      </c>
      <c r="Z422" t="s">
        <v>291</v>
      </c>
      <c r="AA422" t="s">
        <v>632</v>
      </c>
      <c r="AB422" t="s">
        <v>633</v>
      </c>
    </row>
    <row r="423" spans="3:28" x14ac:dyDescent="0.3">
      <c r="C423" t="s">
        <v>232</v>
      </c>
      <c r="D423" t="s">
        <v>552</v>
      </c>
      <c r="E423" t="s">
        <v>553</v>
      </c>
      <c r="Z423" t="s">
        <v>291</v>
      </c>
      <c r="AA423" t="s">
        <v>644</v>
      </c>
      <c r="AB423" t="s">
        <v>645</v>
      </c>
    </row>
    <row r="424" spans="3:28" x14ac:dyDescent="0.3">
      <c r="C424" t="s">
        <v>232</v>
      </c>
      <c r="D424" t="s">
        <v>577</v>
      </c>
      <c r="E424" t="s">
        <v>578</v>
      </c>
      <c r="Z424" t="s">
        <v>291</v>
      </c>
      <c r="AA424" t="s">
        <v>673</v>
      </c>
      <c r="AB424" t="s">
        <v>674</v>
      </c>
    </row>
    <row r="425" spans="3:28" x14ac:dyDescent="0.3">
      <c r="C425" t="s">
        <v>232</v>
      </c>
      <c r="D425" t="s">
        <v>581</v>
      </c>
      <c r="E425" t="s">
        <v>582</v>
      </c>
      <c r="Y425" t="s">
        <v>263</v>
      </c>
      <c r="Z425" t="s">
        <v>263</v>
      </c>
      <c r="AA425" t="s">
        <v>272</v>
      </c>
      <c r="AB425" t="s">
        <v>273</v>
      </c>
    </row>
    <row r="426" spans="3:28" x14ac:dyDescent="0.3">
      <c r="C426" t="s">
        <v>232</v>
      </c>
      <c r="D426" t="s">
        <v>589</v>
      </c>
      <c r="E426" t="s">
        <v>590</v>
      </c>
      <c r="Z426" t="s">
        <v>263</v>
      </c>
      <c r="AA426" t="s">
        <v>363</v>
      </c>
      <c r="AB426" t="s">
        <v>364</v>
      </c>
    </row>
    <row r="427" spans="3:28" x14ac:dyDescent="0.3">
      <c r="C427" t="s">
        <v>232</v>
      </c>
      <c r="D427" t="s">
        <v>593</v>
      </c>
      <c r="E427" t="s">
        <v>594</v>
      </c>
      <c r="Z427" t="s">
        <v>263</v>
      </c>
      <c r="AA427" t="s">
        <v>391</v>
      </c>
      <c r="AB427" t="s">
        <v>392</v>
      </c>
    </row>
    <row r="428" spans="3:28" x14ac:dyDescent="0.3">
      <c r="C428" t="s">
        <v>232</v>
      </c>
      <c r="D428" t="s">
        <v>607</v>
      </c>
      <c r="E428" t="s">
        <v>608</v>
      </c>
      <c r="Z428" t="s">
        <v>263</v>
      </c>
      <c r="AA428" t="s">
        <v>436</v>
      </c>
      <c r="AB428" t="s">
        <v>437</v>
      </c>
    </row>
    <row r="429" spans="3:28" x14ac:dyDescent="0.3">
      <c r="C429" t="s">
        <v>232</v>
      </c>
      <c r="D429" t="s">
        <v>613</v>
      </c>
      <c r="E429" t="s">
        <v>614</v>
      </c>
      <c r="Z429" t="s">
        <v>263</v>
      </c>
      <c r="AA429" t="s">
        <v>581</v>
      </c>
      <c r="AB429" t="s">
        <v>582</v>
      </c>
    </row>
    <row r="430" spans="3:28" x14ac:dyDescent="0.3">
      <c r="C430" t="s">
        <v>232</v>
      </c>
      <c r="D430" t="s">
        <v>622</v>
      </c>
      <c r="E430" t="s">
        <v>623</v>
      </c>
      <c r="Z430" t="s">
        <v>263</v>
      </c>
      <c r="AA430" t="s">
        <v>589</v>
      </c>
      <c r="AB430" t="s">
        <v>590</v>
      </c>
    </row>
    <row r="431" spans="3:28" x14ac:dyDescent="0.3">
      <c r="C431" t="s">
        <v>232</v>
      </c>
      <c r="D431" t="s">
        <v>624</v>
      </c>
      <c r="E431" t="s">
        <v>625</v>
      </c>
      <c r="Z431" t="s">
        <v>263</v>
      </c>
      <c r="AA431" t="s">
        <v>593</v>
      </c>
      <c r="AB431" t="s">
        <v>594</v>
      </c>
    </row>
    <row r="432" spans="3:28" x14ac:dyDescent="0.3">
      <c r="C432" t="s">
        <v>232</v>
      </c>
      <c r="D432" t="s">
        <v>638</v>
      </c>
      <c r="E432" t="s">
        <v>639</v>
      </c>
      <c r="Z432" t="s">
        <v>263</v>
      </c>
      <c r="AA432" t="s">
        <v>613</v>
      </c>
      <c r="AB432" t="s">
        <v>614</v>
      </c>
    </row>
    <row r="433" spans="2:28" x14ac:dyDescent="0.3">
      <c r="C433" t="s">
        <v>232</v>
      </c>
      <c r="D433" t="s">
        <v>640</v>
      </c>
      <c r="E433" t="s">
        <v>641</v>
      </c>
      <c r="Z433" t="s">
        <v>263</v>
      </c>
      <c r="AA433" t="s">
        <v>622</v>
      </c>
      <c r="AB433" t="s">
        <v>623</v>
      </c>
    </row>
    <row r="434" spans="2:28" x14ac:dyDescent="0.3">
      <c r="C434" t="s">
        <v>232</v>
      </c>
      <c r="D434" t="s">
        <v>652</v>
      </c>
      <c r="E434" t="s">
        <v>653</v>
      </c>
      <c r="Z434" t="s">
        <v>263</v>
      </c>
      <c r="AA434" t="s">
        <v>638</v>
      </c>
      <c r="AB434" t="s">
        <v>639</v>
      </c>
    </row>
    <row r="435" spans="2:28" x14ac:dyDescent="0.3">
      <c r="C435" t="s">
        <v>232</v>
      </c>
      <c r="D435" t="s">
        <v>662</v>
      </c>
      <c r="E435" t="s">
        <v>663</v>
      </c>
      <c r="Z435" t="s">
        <v>263</v>
      </c>
      <c r="AA435" t="s">
        <v>652</v>
      </c>
      <c r="AB435" t="s">
        <v>653</v>
      </c>
    </row>
    <row r="436" spans="2:28" x14ac:dyDescent="0.3">
      <c r="C436" t="s">
        <v>232</v>
      </c>
      <c r="D436" t="s">
        <v>685</v>
      </c>
      <c r="E436" t="s">
        <v>686</v>
      </c>
      <c r="Z436" t="s">
        <v>263</v>
      </c>
      <c r="AA436" t="s">
        <v>662</v>
      </c>
      <c r="AB436" t="s">
        <v>663</v>
      </c>
    </row>
    <row r="437" spans="2:28" x14ac:dyDescent="0.3">
      <c r="C437" t="s">
        <v>232</v>
      </c>
      <c r="D437" t="s">
        <v>687</v>
      </c>
      <c r="E437" t="s">
        <v>688</v>
      </c>
      <c r="Z437" t="s">
        <v>263</v>
      </c>
      <c r="AA437" t="s">
        <v>685</v>
      </c>
      <c r="AB437" t="s">
        <v>686</v>
      </c>
    </row>
    <row r="438" spans="2:28" x14ac:dyDescent="0.3">
      <c r="B438" t="s">
        <v>241</v>
      </c>
      <c r="C438" t="s">
        <v>241</v>
      </c>
      <c r="D438" t="s">
        <v>241</v>
      </c>
      <c r="E438" t="s">
        <v>242</v>
      </c>
      <c r="Z438" t="s">
        <v>263</v>
      </c>
      <c r="AA438" t="s">
        <v>687</v>
      </c>
      <c r="AB438" t="s">
        <v>688</v>
      </c>
    </row>
    <row r="439" spans="2:28" x14ac:dyDescent="0.3">
      <c r="C439" t="s">
        <v>241</v>
      </c>
      <c r="D439" t="s">
        <v>317</v>
      </c>
      <c r="E439" t="s">
        <v>318</v>
      </c>
      <c r="Y439" t="s">
        <v>245</v>
      </c>
      <c r="Z439" t="s">
        <v>245</v>
      </c>
      <c r="AA439" t="s">
        <v>239</v>
      </c>
      <c r="AB439" t="s">
        <v>240</v>
      </c>
    </row>
    <row r="440" spans="2:28" x14ac:dyDescent="0.3">
      <c r="C440" t="s">
        <v>241</v>
      </c>
      <c r="D440" t="s">
        <v>218</v>
      </c>
      <c r="E440" t="s">
        <v>214</v>
      </c>
      <c r="Z440" t="s">
        <v>245</v>
      </c>
      <c r="AA440" t="s">
        <v>311</v>
      </c>
      <c r="AB440" t="s">
        <v>312</v>
      </c>
    </row>
    <row r="441" spans="2:28" x14ac:dyDescent="0.3">
      <c r="C441" t="s">
        <v>241</v>
      </c>
      <c r="D441" t="s">
        <v>230</v>
      </c>
      <c r="E441" t="s">
        <v>231</v>
      </c>
      <c r="Z441" t="s">
        <v>245</v>
      </c>
      <c r="AA441" t="s">
        <v>335</v>
      </c>
      <c r="AB441" t="s">
        <v>336</v>
      </c>
    </row>
    <row r="442" spans="2:28" x14ac:dyDescent="0.3">
      <c r="C442" t="s">
        <v>241</v>
      </c>
      <c r="D442" t="s">
        <v>266</v>
      </c>
      <c r="E442" t="s">
        <v>267</v>
      </c>
      <c r="Z442" t="s">
        <v>245</v>
      </c>
      <c r="AA442" t="s">
        <v>387</v>
      </c>
      <c r="AB442" t="s">
        <v>388</v>
      </c>
    </row>
    <row r="443" spans="2:28" x14ac:dyDescent="0.3">
      <c r="C443" t="s">
        <v>241</v>
      </c>
      <c r="D443" t="s">
        <v>315</v>
      </c>
      <c r="E443" t="s">
        <v>316</v>
      </c>
      <c r="Z443" t="s">
        <v>245</v>
      </c>
      <c r="AA443" t="s">
        <v>399</v>
      </c>
      <c r="AB443" t="s">
        <v>400</v>
      </c>
    </row>
    <row r="444" spans="2:28" x14ac:dyDescent="0.3">
      <c r="C444" t="s">
        <v>241</v>
      </c>
      <c r="D444" t="s">
        <v>326</v>
      </c>
      <c r="E444" t="s">
        <v>327</v>
      </c>
      <c r="Z444" t="s">
        <v>245</v>
      </c>
      <c r="AA444" t="s">
        <v>459</v>
      </c>
      <c r="AB444" t="s">
        <v>460</v>
      </c>
    </row>
    <row r="445" spans="2:28" x14ac:dyDescent="0.3">
      <c r="C445" t="s">
        <v>241</v>
      </c>
      <c r="D445" t="s">
        <v>339</v>
      </c>
      <c r="E445" t="s">
        <v>340</v>
      </c>
      <c r="Z445" t="s">
        <v>245</v>
      </c>
      <c r="AA445" t="s">
        <v>465</v>
      </c>
      <c r="AB445" t="s">
        <v>466</v>
      </c>
    </row>
    <row r="446" spans="2:28" x14ac:dyDescent="0.3">
      <c r="C446" t="s">
        <v>241</v>
      </c>
      <c r="D446" t="s">
        <v>351</v>
      </c>
      <c r="E446" t="s">
        <v>352</v>
      </c>
      <c r="Z446" t="s">
        <v>245</v>
      </c>
      <c r="AA446" t="s">
        <v>477</v>
      </c>
      <c r="AB446" t="s">
        <v>478</v>
      </c>
    </row>
    <row r="447" spans="2:28" x14ac:dyDescent="0.3">
      <c r="C447" t="s">
        <v>241</v>
      </c>
      <c r="D447" t="s">
        <v>367</v>
      </c>
      <c r="E447" t="s">
        <v>368</v>
      </c>
      <c r="Z447" t="s">
        <v>245</v>
      </c>
      <c r="AA447" t="s">
        <v>526</v>
      </c>
      <c r="AB447" t="s">
        <v>527</v>
      </c>
    </row>
    <row r="448" spans="2:28" x14ac:dyDescent="0.3">
      <c r="C448" t="s">
        <v>241</v>
      </c>
      <c r="D448" t="s">
        <v>395</v>
      </c>
      <c r="E448" t="s">
        <v>396</v>
      </c>
      <c r="Z448" t="s">
        <v>245</v>
      </c>
      <c r="AA448" t="s">
        <v>528</v>
      </c>
      <c r="AB448" t="s">
        <v>529</v>
      </c>
    </row>
    <row r="449" spans="3:28" x14ac:dyDescent="0.3">
      <c r="C449" t="s">
        <v>241</v>
      </c>
      <c r="D449" t="s">
        <v>403</v>
      </c>
      <c r="E449" t="s">
        <v>404</v>
      </c>
      <c r="Z449" t="s">
        <v>245</v>
      </c>
      <c r="AA449" t="s">
        <v>534</v>
      </c>
      <c r="AB449" t="s">
        <v>535</v>
      </c>
    </row>
    <row r="450" spans="3:28" x14ac:dyDescent="0.3">
      <c r="C450" t="s">
        <v>241</v>
      </c>
      <c r="D450" t="s">
        <v>416</v>
      </c>
      <c r="E450" t="s">
        <v>417</v>
      </c>
      <c r="Z450" t="s">
        <v>245</v>
      </c>
      <c r="AA450" t="s">
        <v>575</v>
      </c>
      <c r="AB450" t="s">
        <v>576</v>
      </c>
    </row>
    <row r="451" spans="3:28" x14ac:dyDescent="0.3">
      <c r="C451" t="s">
        <v>241</v>
      </c>
      <c r="D451" t="s">
        <v>418</v>
      </c>
      <c r="E451" t="s">
        <v>419</v>
      </c>
      <c r="Z451" t="s">
        <v>245</v>
      </c>
      <c r="AA451" t="s">
        <v>585</v>
      </c>
      <c r="AB451" t="s">
        <v>586</v>
      </c>
    </row>
    <row r="452" spans="3:28" x14ac:dyDescent="0.3">
      <c r="C452" t="s">
        <v>241</v>
      </c>
      <c r="D452" t="s">
        <v>424</v>
      </c>
      <c r="E452" t="s">
        <v>425</v>
      </c>
      <c r="Z452" t="s">
        <v>245</v>
      </c>
      <c r="AA452" t="s">
        <v>650</v>
      </c>
      <c r="AB452" t="s">
        <v>651</v>
      </c>
    </row>
    <row r="453" spans="3:28" x14ac:dyDescent="0.3">
      <c r="C453" t="s">
        <v>241</v>
      </c>
      <c r="D453" t="s">
        <v>428</v>
      </c>
      <c r="E453" t="s">
        <v>429</v>
      </c>
      <c r="Z453" t="s">
        <v>245</v>
      </c>
      <c r="AA453" t="s">
        <v>691</v>
      </c>
      <c r="AB453" t="s">
        <v>692</v>
      </c>
    </row>
    <row r="454" spans="3:28" x14ac:dyDescent="0.3">
      <c r="C454" t="s">
        <v>241</v>
      </c>
      <c r="D454" t="s">
        <v>430</v>
      </c>
      <c r="E454" t="s">
        <v>431</v>
      </c>
      <c r="Y454" t="s">
        <v>220</v>
      </c>
      <c r="Z454" t="s">
        <v>220</v>
      </c>
      <c r="AA454" t="s">
        <v>239</v>
      </c>
      <c r="AB454" t="s">
        <v>240</v>
      </c>
    </row>
    <row r="455" spans="3:28" x14ac:dyDescent="0.3">
      <c r="C455" t="s">
        <v>241</v>
      </c>
      <c r="D455" t="s">
        <v>434</v>
      </c>
      <c r="E455" t="s">
        <v>435</v>
      </c>
      <c r="Z455" t="s">
        <v>220</v>
      </c>
      <c r="AA455" t="s">
        <v>311</v>
      </c>
      <c r="AB455" t="s">
        <v>312</v>
      </c>
    </row>
    <row r="456" spans="3:28" x14ac:dyDescent="0.3">
      <c r="C456" t="s">
        <v>241</v>
      </c>
      <c r="D456" t="s">
        <v>441</v>
      </c>
      <c r="E456" t="s">
        <v>442</v>
      </c>
      <c r="Z456" t="s">
        <v>220</v>
      </c>
      <c r="AA456" t="s">
        <v>335</v>
      </c>
      <c r="AB456" t="s">
        <v>336</v>
      </c>
    </row>
    <row r="457" spans="3:28" x14ac:dyDescent="0.3">
      <c r="C457" t="s">
        <v>241</v>
      </c>
      <c r="D457" t="s">
        <v>445</v>
      </c>
      <c r="E457" t="s">
        <v>446</v>
      </c>
      <c r="Z457" t="s">
        <v>220</v>
      </c>
      <c r="AA457" t="s">
        <v>387</v>
      </c>
      <c r="AB457" t="s">
        <v>388</v>
      </c>
    </row>
    <row r="458" spans="3:28" x14ac:dyDescent="0.3">
      <c r="C458" t="s">
        <v>241</v>
      </c>
      <c r="D458" t="s">
        <v>451</v>
      </c>
      <c r="E458" t="s">
        <v>452</v>
      </c>
      <c r="Z458" t="s">
        <v>220</v>
      </c>
      <c r="AA458" t="s">
        <v>399</v>
      </c>
      <c r="AB458" t="s">
        <v>400</v>
      </c>
    </row>
    <row r="459" spans="3:28" x14ac:dyDescent="0.3">
      <c r="C459" t="s">
        <v>241</v>
      </c>
      <c r="D459" t="s">
        <v>453</v>
      </c>
      <c r="E459" t="s">
        <v>454</v>
      </c>
      <c r="Z459" t="s">
        <v>220</v>
      </c>
      <c r="AA459" t="s">
        <v>459</v>
      </c>
      <c r="AB459" t="s">
        <v>460</v>
      </c>
    </row>
    <row r="460" spans="3:28" x14ac:dyDescent="0.3">
      <c r="C460" t="s">
        <v>241</v>
      </c>
      <c r="D460" t="s">
        <v>463</v>
      </c>
      <c r="E460" t="s">
        <v>464</v>
      </c>
      <c r="Z460" t="s">
        <v>220</v>
      </c>
      <c r="AA460" t="s">
        <v>465</v>
      </c>
      <c r="AB460" t="s">
        <v>466</v>
      </c>
    </row>
    <row r="461" spans="3:28" x14ac:dyDescent="0.3">
      <c r="C461" t="s">
        <v>241</v>
      </c>
      <c r="D461" t="s">
        <v>471</v>
      </c>
      <c r="E461" t="s">
        <v>472</v>
      </c>
      <c r="Z461" t="s">
        <v>220</v>
      </c>
      <c r="AA461" t="s">
        <v>477</v>
      </c>
      <c r="AB461" t="s">
        <v>478</v>
      </c>
    </row>
    <row r="462" spans="3:28" x14ac:dyDescent="0.3">
      <c r="C462" t="s">
        <v>241</v>
      </c>
      <c r="D462" t="s">
        <v>487</v>
      </c>
      <c r="E462" t="s">
        <v>488</v>
      </c>
      <c r="Z462" t="s">
        <v>220</v>
      </c>
      <c r="AA462" t="s">
        <v>526</v>
      </c>
      <c r="AB462" t="s">
        <v>527</v>
      </c>
    </row>
    <row r="463" spans="3:28" x14ac:dyDescent="0.3">
      <c r="C463" t="s">
        <v>241</v>
      </c>
      <c r="D463" t="s">
        <v>509</v>
      </c>
      <c r="E463" t="s">
        <v>510</v>
      </c>
      <c r="Z463" t="s">
        <v>220</v>
      </c>
      <c r="AA463" t="s">
        <v>528</v>
      </c>
      <c r="AB463" t="s">
        <v>529</v>
      </c>
    </row>
    <row r="464" spans="3:28" x14ac:dyDescent="0.3">
      <c r="C464" t="s">
        <v>241</v>
      </c>
      <c r="D464" t="s">
        <v>520</v>
      </c>
      <c r="E464" t="s">
        <v>521</v>
      </c>
      <c r="Z464" t="s">
        <v>220</v>
      </c>
      <c r="AA464" t="s">
        <v>534</v>
      </c>
      <c r="AB464" t="s">
        <v>535</v>
      </c>
    </row>
    <row r="465" spans="2:28" x14ac:dyDescent="0.3">
      <c r="C465" t="s">
        <v>241</v>
      </c>
      <c r="D465" t="s">
        <v>565</v>
      </c>
      <c r="E465" t="s">
        <v>566</v>
      </c>
      <c r="Z465" t="s">
        <v>220</v>
      </c>
      <c r="AA465" t="s">
        <v>575</v>
      </c>
      <c r="AB465" t="s">
        <v>576</v>
      </c>
    </row>
    <row r="466" spans="2:28" x14ac:dyDescent="0.3">
      <c r="C466" t="s">
        <v>241</v>
      </c>
      <c r="D466" t="s">
        <v>571</v>
      </c>
      <c r="E466" t="s">
        <v>572</v>
      </c>
      <c r="Z466" t="s">
        <v>220</v>
      </c>
      <c r="AA466" t="s">
        <v>585</v>
      </c>
      <c r="AB466" t="s">
        <v>586</v>
      </c>
    </row>
    <row r="467" spans="2:28" x14ac:dyDescent="0.3">
      <c r="C467" t="s">
        <v>241</v>
      </c>
      <c r="D467" t="s">
        <v>609</v>
      </c>
      <c r="E467" t="s">
        <v>610</v>
      </c>
      <c r="Z467" t="s">
        <v>220</v>
      </c>
      <c r="AA467" t="s">
        <v>650</v>
      </c>
      <c r="AB467" t="s">
        <v>651</v>
      </c>
    </row>
    <row r="468" spans="2:28" x14ac:dyDescent="0.3">
      <c r="C468" t="s">
        <v>241</v>
      </c>
      <c r="D468" t="s">
        <v>630</v>
      </c>
      <c r="E468" t="s">
        <v>631</v>
      </c>
      <c r="Z468" t="s">
        <v>220</v>
      </c>
      <c r="AA468" t="s">
        <v>691</v>
      </c>
      <c r="AB468" t="s">
        <v>692</v>
      </c>
    </row>
    <row r="469" spans="2:28" x14ac:dyDescent="0.3">
      <c r="C469" t="s">
        <v>241</v>
      </c>
      <c r="D469" t="s">
        <v>646</v>
      </c>
      <c r="E469" t="s">
        <v>647</v>
      </c>
      <c r="Y469" t="s">
        <v>234</v>
      </c>
      <c r="Z469" t="s">
        <v>234</v>
      </c>
      <c r="AA469" t="s">
        <v>359</v>
      </c>
      <c r="AB469" t="s">
        <v>360</v>
      </c>
    </row>
    <row r="470" spans="2:28" x14ac:dyDescent="0.3">
      <c r="C470" t="s">
        <v>241</v>
      </c>
      <c r="D470" t="s">
        <v>656</v>
      </c>
      <c r="E470" t="s">
        <v>657</v>
      </c>
      <c r="Z470" t="s">
        <v>234</v>
      </c>
      <c r="AA470" t="s">
        <v>371</v>
      </c>
      <c r="AB470" t="s">
        <v>372</v>
      </c>
    </row>
    <row r="471" spans="2:28" x14ac:dyDescent="0.3">
      <c r="C471" t="s">
        <v>241</v>
      </c>
      <c r="D471" t="s">
        <v>658</v>
      </c>
      <c r="E471" t="s">
        <v>659</v>
      </c>
      <c r="Z471" t="s">
        <v>234</v>
      </c>
      <c r="AA471" t="s">
        <v>375</v>
      </c>
      <c r="AB471" t="s">
        <v>376</v>
      </c>
    </row>
    <row r="472" spans="2:28" x14ac:dyDescent="0.3">
      <c r="C472" t="s">
        <v>241</v>
      </c>
      <c r="D472" t="s">
        <v>669</v>
      </c>
      <c r="E472" t="s">
        <v>670</v>
      </c>
      <c r="Z472" t="s">
        <v>234</v>
      </c>
      <c r="AA472" t="s">
        <v>410</v>
      </c>
      <c r="AB472" t="s">
        <v>411</v>
      </c>
    </row>
    <row r="473" spans="2:28" x14ac:dyDescent="0.3">
      <c r="B473" t="s">
        <v>250</v>
      </c>
      <c r="C473" t="s">
        <v>250</v>
      </c>
      <c r="D473" t="s">
        <v>250</v>
      </c>
      <c r="E473" t="s">
        <v>251</v>
      </c>
      <c r="Z473" t="s">
        <v>234</v>
      </c>
      <c r="AA473" t="s">
        <v>432</v>
      </c>
      <c r="AB473" t="s">
        <v>433</v>
      </c>
    </row>
    <row r="474" spans="2:28" x14ac:dyDescent="0.3">
      <c r="C474" t="s">
        <v>250</v>
      </c>
      <c r="D474" t="s">
        <v>296</v>
      </c>
      <c r="E474" t="s">
        <v>297</v>
      </c>
      <c r="Z474" t="s">
        <v>234</v>
      </c>
      <c r="AA474" t="s">
        <v>513</v>
      </c>
      <c r="AB474" t="s">
        <v>514</v>
      </c>
    </row>
    <row r="475" spans="2:28" x14ac:dyDescent="0.3">
      <c r="C475" t="s">
        <v>250</v>
      </c>
      <c r="D475" t="s">
        <v>302</v>
      </c>
      <c r="E475" t="s">
        <v>303</v>
      </c>
      <c r="Z475" t="s">
        <v>234</v>
      </c>
      <c r="AA475" t="s">
        <v>518</v>
      </c>
      <c r="AB475" t="s">
        <v>519</v>
      </c>
    </row>
    <row r="476" spans="2:28" x14ac:dyDescent="0.3">
      <c r="C476" t="s">
        <v>250</v>
      </c>
      <c r="D476" t="s">
        <v>248</v>
      </c>
      <c r="E476" t="s">
        <v>249</v>
      </c>
      <c r="Z476" t="s">
        <v>234</v>
      </c>
      <c r="AA476" t="s">
        <v>532</v>
      </c>
      <c r="AB476" t="s">
        <v>533</v>
      </c>
    </row>
    <row r="477" spans="2:28" x14ac:dyDescent="0.3">
      <c r="C477" t="s">
        <v>250</v>
      </c>
      <c r="D477" t="s">
        <v>300</v>
      </c>
      <c r="E477" t="s">
        <v>301</v>
      </c>
      <c r="Z477" t="s">
        <v>234</v>
      </c>
      <c r="AA477" t="s">
        <v>538</v>
      </c>
      <c r="AB477" t="s">
        <v>539</v>
      </c>
    </row>
    <row r="478" spans="2:28" x14ac:dyDescent="0.3">
      <c r="C478" t="s">
        <v>250</v>
      </c>
      <c r="D478" t="s">
        <v>324</v>
      </c>
      <c r="E478" t="s">
        <v>325</v>
      </c>
      <c r="Z478" t="s">
        <v>234</v>
      </c>
      <c r="AA478" t="s">
        <v>567</v>
      </c>
      <c r="AB478" t="s">
        <v>568</v>
      </c>
    </row>
    <row r="479" spans="2:28" x14ac:dyDescent="0.3">
      <c r="C479" t="s">
        <v>250</v>
      </c>
      <c r="D479" t="s">
        <v>355</v>
      </c>
      <c r="E479" t="s">
        <v>356</v>
      </c>
      <c r="Z479" t="s">
        <v>234</v>
      </c>
      <c r="AA479" t="s">
        <v>599</v>
      </c>
      <c r="AB479" t="s">
        <v>600</v>
      </c>
    </row>
    <row r="480" spans="2:28" x14ac:dyDescent="0.3">
      <c r="C480" t="s">
        <v>250</v>
      </c>
      <c r="D480" t="s">
        <v>385</v>
      </c>
      <c r="E480" t="s">
        <v>386</v>
      </c>
      <c r="Z480" t="s">
        <v>234</v>
      </c>
      <c r="AA480" t="s">
        <v>618</v>
      </c>
      <c r="AB480" t="s">
        <v>619</v>
      </c>
    </row>
    <row r="481" spans="2:28" x14ac:dyDescent="0.3">
      <c r="C481" t="s">
        <v>250</v>
      </c>
      <c r="D481" t="s">
        <v>389</v>
      </c>
      <c r="E481" t="s">
        <v>390</v>
      </c>
      <c r="Z481" t="s">
        <v>234</v>
      </c>
      <c r="AA481" t="s">
        <v>626</v>
      </c>
      <c r="AB481" t="s">
        <v>627</v>
      </c>
    </row>
    <row r="482" spans="2:28" x14ac:dyDescent="0.3">
      <c r="C482" t="s">
        <v>250</v>
      </c>
      <c r="D482" t="s">
        <v>414</v>
      </c>
      <c r="E482" t="s">
        <v>415</v>
      </c>
      <c r="Y482" t="s">
        <v>243</v>
      </c>
      <c r="Z482" t="s">
        <v>243</v>
      </c>
      <c r="AA482" t="s">
        <v>345</v>
      </c>
      <c r="AB482" t="s">
        <v>346</v>
      </c>
    </row>
    <row r="483" spans="2:28" x14ac:dyDescent="0.3">
      <c r="C483" t="s">
        <v>250</v>
      </c>
      <c r="D483" t="s">
        <v>530</v>
      </c>
      <c r="E483" t="s">
        <v>531</v>
      </c>
      <c r="Z483" t="s">
        <v>243</v>
      </c>
      <c r="AA483" t="s">
        <v>347</v>
      </c>
      <c r="AB483" t="s">
        <v>348</v>
      </c>
    </row>
    <row r="484" spans="2:28" x14ac:dyDescent="0.3">
      <c r="C484" t="s">
        <v>250</v>
      </c>
      <c r="D484" t="s">
        <v>556</v>
      </c>
      <c r="E484" t="s">
        <v>557</v>
      </c>
      <c r="Z484" t="s">
        <v>243</v>
      </c>
      <c r="AA484" t="s">
        <v>422</v>
      </c>
      <c r="AB484" t="s">
        <v>423</v>
      </c>
    </row>
    <row r="485" spans="2:28" x14ac:dyDescent="0.3">
      <c r="C485" t="s">
        <v>250</v>
      </c>
      <c r="D485" t="s">
        <v>595</v>
      </c>
      <c r="E485" t="s">
        <v>596</v>
      </c>
      <c r="Z485" t="s">
        <v>243</v>
      </c>
      <c r="AA485" t="s">
        <v>467</v>
      </c>
      <c r="AB485" t="s">
        <v>468</v>
      </c>
    </row>
    <row r="486" spans="2:28" x14ac:dyDescent="0.3">
      <c r="C486" t="s">
        <v>250</v>
      </c>
      <c r="D486" t="s">
        <v>597</v>
      </c>
      <c r="E486" t="s">
        <v>598</v>
      </c>
      <c r="Z486" t="s">
        <v>243</v>
      </c>
      <c r="AA486" t="s">
        <v>495</v>
      </c>
      <c r="AB486" t="s">
        <v>496</v>
      </c>
    </row>
    <row r="487" spans="2:28" x14ac:dyDescent="0.3">
      <c r="C487" t="s">
        <v>250</v>
      </c>
      <c r="D487" t="s">
        <v>632</v>
      </c>
      <c r="E487" t="s">
        <v>633</v>
      </c>
      <c r="Z487" t="s">
        <v>243</v>
      </c>
      <c r="AA487" t="s">
        <v>583</v>
      </c>
      <c r="AB487" t="s">
        <v>584</v>
      </c>
    </row>
    <row r="488" spans="2:28" x14ac:dyDescent="0.3">
      <c r="C488" t="s">
        <v>250</v>
      </c>
      <c r="D488" t="s">
        <v>644</v>
      </c>
      <c r="E488" t="s">
        <v>645</v>
      </c>
      <c r="Z488" t="s">
        <v>243</v>
      </c>
      <c r="AA488" t="s">
        <v>611</v>
      </c>
      <c r="AB488" t="s">
        <v>612</v>
      </c>
    </row>
    <row r="489" spans="2:28" x14ac:dyDescent="0.3">
      <c r="C489" t="s">
        <v>250</v>
      </c>
      <c r="D489" t="s">
        <v>673</v>
      </c>
      <c r="E489" t="s">
        <v>674</v>
      </c>
      <c r="Z489" t="s">
        <v>243</v>
      </c>
      <c r="AA489" t="s">
        <v>660</v>
      </c>
      <c r="AB489" t="s">
        <v>661</v>
      </c>
    </row>
    <row r="490" spans="2:28" x14ac:dyDescent="0.3">
      <c r="B490" t="s">
        <v>259</v>
      </c>
      <c r="C490" t="s">
        <v>259</v>
      </c>
      <c r="D490" t="s">
        <v>259</v>
      </c>
      <c r="E490" t="s">
        <v>260</v>
      </c>
      <c r="Z490" t="s">
        <v>243</v>
      </c>
      <c r="AA490" t="s">
        <v>679</v>
      </c>
      <c r="AB490" t="s">
        <v>680</v>
      </c>
    </row>
    <row r="491" spans="2:28" x14ac:dyDescent="0.3">
      <c r="C491" t="s">
        <v>259</v>
      </c>
      <c r="D491" t="s">
        <v>307</v>
      </c>
      <c r="E491" t="s">
        <v>308</v>
      </c>
      <c r="Y491" t="s">
        <v>252</v>
      </c>
      <c r="Z491" t="s">
        <v>252</v>
      </c>
      <c r="AA491" t="s">
        <v>294</v>
      </c>
      <c r="AB491" t="s">
        <v>295</v>
      </c>
    </row>
    <row r="492" spans="2:28" x14ac:dyDescent="0.3">
      <c r="C492" t="s">
        <v>259</v>
      </c>
      <c r="D492" t="s">
        <v>313</v>
      </c>
      <c r="E492" t="s">
        <v>314</v>
      </c>
      <c r="Z492" t="s">
        <v>252</v>
      </c>
      <c r="AA492" t="s">
        <v>331</v>
      </c>
      <c r="AB492" t="s">
        <v>332</v>
      </c>
    </row>
    <row r="493" spans="2:28" x14ac:dyDescent="0.3">
      <c r="C493" t="s">
        <v>259</v>
      </c>
      <c r="D493" t="s">
        <v>305</v>
      </c>
      <c r="E493" t="s">
        <v>306</v>
      </c>
      <c r="Z493" t="s">
        <v>252</v>
      </c>
      <c r="AA493" t="s">
        <v>501</v>
      </c>
      <c r="AB493" t="s">
        <v>502</v>
      </c>
    </row>
    <row r="494" spans="2:28" x14ac:dyDescent="0.3">
      <c r="C494" t="s">
        <v>259</v>
      </c>
      <c r="D494" t="s">
        <v>321</v>
      </c>
      <c r="E494" t="s">
        <v>322</v>
      </c>
      <c r="Z494" t="s">
        <v>252</v>
      </c>
      <c r="AA494" t="s">
        <v>548</v>
      </c>
      <c r="AB494" t="s">
        <v>549</v>
      </c>
    </row>
    <row r="495" spans="2:28" x14ac:dyDescent="0.3">
      <c r="C495" t="s">
        <v>259</v>
      </c>
      <c r="D495" t="s">
        <v>329</v>
      </c>
      <c r="E495" t="s">
        <v>330</v>
      </c>
      <c r="Z495" t="s">
        <v>252</v>
      </c>
      <c r="AA495" t="s">
        <v>573</v>
      </c>
      <c r="AB495" t="s">
        <v>574</v>
      </c>
    </row>
    <row r="496" spans="2:28" x14ac:dyDescent="0.3">
      <c r="C496" t="s">
        <v>259</v>
      </c>
      <c r="D496" t="s">
        <v>401</v>
      </c>
      <c r="E496" t="s">
        <v>402</v>
      </c>
      <c r="Z496" t="s">
        <v>252</v>
      </c>
      <c r="AA496" t="s">
        <v>579</v>
      </c>
      <c r="AB496" t="s">
        <v>580</v>
      </c>
    </row>
    <row r="497" spans="2:28" x14ac:dyDescent="0.3">
      <c r="C497" t="s">
        <v>259</v>
      </c>
      <c r="D497" t="s">
        <v>426</v>
      </c>
      <c r="E497" t="s">
        <v>427</v>
      </c>
      <c r="Z497" t="s">
        <v>252</v>
      </c>
      <c r="AA497" t="s">
        <v>616</v>
      </c>
      <c r="AB497" t="s">
        <v>617</v>
      </c>
    </row>
    <row r="498" spans="2:28" x14ac:dyDescent="0.3">
      <c r="C498" t="s">
        <v>259</v>
      </c>
      <c r="D498" t="s">
        <v>449</v>
      </c>
      <c r="E498" t="s">
        <v>450</v>
      </c>
      <c r="Z498" t="s">
        <v>252</v>
      </c>
      <c r="AA498" t="s">
        <v>634</v>
      </c>
      <c r="AB498" t="s">
        <v>635</v>
      </c>
    </row>
    <row r="499" spans="2:28" x14ac:dyDescent="0.3">
      <c r="C499" t="s">
        <v>259</v>
      </c>
      <c r="D499" t="s">
        <v>457</v>
      </c>
      <c r="E499" t="s">
        <v>458</v>
      </c>
      <c r="Z499" t="s">
        <v>252</v>
      </c>
      <c r="AA499" t="s">
        <v>648</v>
      </c>
      <c r="AB499" t="s">
        <v>649</v>
      </c>
    </row>
    <row r="500" spans="2:28" x14ac:dyDescent="0.3">
      <c r="C500" t="s">
        <v>259</v>
      </c>
      <c r="D500" t="s">
        <v>505</v>
      </c>
      <c r="E500" t="s">
        <v>506</v>
      </c>
      <c r="Z500" t="s">
        <v>252</v>
      </c>
      <c r="AA500" t="s">
        <v>671</v>
      </c>
      <c r="AB500" t="s">
        <v>672</v>
      </c>
    </row>
    <row r="501" spans="2:28" x14ac:dyDescent="0.3">
      <c r="C501" t="s">
        <v>259</v>
      </c>
      <c r="D501" t="s">
        <v>550</v>
      </c>
      <c r="E501" t="s">
        <v>551</v>
      </c>
      <c r="Y501" t="s">
        <v>261</v>
      </c>
      <c r="Z501" t="s">
        <v>261</v>
      </c>
      <c r="AA501" t="s">
        <v>279</v>
      </c>
      <c r="AB501" t="s">
        <v>280</v>
      </c>
    </row>
    <row r="502" spans="2:28" x14ac:dyDescent="0.3">
      <c r="C502" t="s">
        <v>259</v>
      </c>
      <c r="D502" t="s">
        <v>560</v>
      </c>
      <c r="E502" t="s">
        <v>561</v>
      </c>
      <c r="Z502" t="s">
        <v>261</v>
      </c>
      <c r="AA502" t="s">
        <v>287</v>
      </c>
      <c r="AB502" t="s">
        <v>288</v>
      </c>
    </row>
    <row r="503" spans="2:28" x14ac:dyDescent="0.3">
      <c r="C503" t="s">
        <v>259</v>
      </c>
      <c r="D503" t="s">
        <v>563</v>
      </c>
      <c r="E503" t="s">
        <v>564</v>
      </c>
      <c r="Z503" t="s">
        <v>261</v>
      </c>
      <c r="AA503" t="s">
        <v>473</v>
      </c>
      <c r="AB503" t="s">
        <v>474</v>
      </c>
    </row>
    <row r="504" spans="2:28" x14ac:dyDescent="0.3">
      <c r="C504" t="s">
        <v>259</v>
      </c>
      <c r="D504" t="s">
        <v>591</v>
      </c>
      <c r="E504" t="s">
        <v>592</v>
      </c>
      <c r="Y504" t="s">
        <v>268</v>
      </c>
      <c r="Z504" t="s">
        <v>268</v>
      </c>
      <c r="AA504" t="s">
        <v>379</v>
      </c>
      <c r="AB504" t="s">
        <v>380</v>
      </c>
    </row>
    <row r="505" spans="2:28" x14ac:dyDescent="0.3">
      <c r="C505" t="s">
        <v>259</v>
      </c>
      <c r="D505" t="s">
        <v>603</v>
      </c>
      <c r="E505" t="s">
        <v>604</v>
      </c>
      <c r="Z505" t="s">
        <v>268</v>
      </c>
      <c r="AA505" t="s">
        <v>383</v>
      </c>
      <c r="AB505" t="s">
        <v>384</v>
      </c>
    </row>
    <row r="506" spans="2:28" x14ac:dyDescent="0.3">
      <c r="C506" t="s">
        <v>259</v>
      </c>
      <c r="D506" t="s">
        <v>628</v>
      </c>
      <c r="E506" t="s">
        <v>629</v>
      </c>
      <c r="Z506" t="s">
        <v>268</v>
      </c>
      <c r="AA506" t="s">
        <v>542</v>
      </c>
      <c r="AB506" t="s">
        <v>543</v>
      </c>
    </row>
    <row r="507" spans="2:28" x14ac:dyDescent="0.3">
      <c r="C507" t="s">
        <v>259</v>
      </c>
      <c r="D507" t="s">
        <v>665</v>
      </c>
      <c r="E507" t="s">
        <v>666</v>
      </c>
      <c r="Z507" t="s">
        <v>268</v>
      </c>
      <c r="AA507" t="s">
        <v>544</v>
      </c>
      <c r="AB507" t="s">
        <v>545</v>
      </c>
    </row>
    <row r="508" spans="2:28" x14ac:dyDescent="0.3">
      <c r="C508" t="s">
        <v>259</v>
      </c>
      <c r="D508" t="s">
        <v>667</v>
      </c>
      <c r="E508" t="s">
        <v>668</v>
      </c>
      <c r="Z508" t="s">
        <v>268</v>
      </c>
      <c r="AA508" t="s">
        <v>589</v>
      </c>
      <c r="AB508" t="s">
        <v>590</v>
      </c>
    </row>
    <row r="509" spans="2:28" x14ac:dyDescent="0.3">
      <c r="C509" t="s">
        <v>259</v>
      </c>
      <c r="D509" t="s">
        <v>675</v>
      </c>
      <c r="E509" t="s">
        <v>676</v>
      </c>
      <c r="Z509" t="s">
        <v>268</v>
      </c>
      <c r="AA509" t="s">
        <v>613</v>
      </c>
      <c r="AB509" t="s">
        <v>614</v>
      </c>
    </row>
    <row r="510" spans="2:28" x14ac:dyDescent="0.3">
      <c r="C510" t="s">
        <v>259</v>
      </c>
      <c r="D510" t="s">
        <v>681</v>
      </c>
      <c r="E510" t="s">
        <v>682</v>
      </c>
      <c r="Z510" t="s">
        <v>268</v>
      </c>
      <c r="AA510" t="s">
        <v>622</v>
      </c>
      <c r="AB510" t="s">
        <v>623</v>
      </c>
    </row>
    <row r="511" spans="2:28" x14ac:dyDescent="0.3">
      <c r="B511" t="s">
        <v>220</v>
      </c>
      <c r="C511" t="s">
        <v>220</v>
      </c>
      <c r="D511" t="s">
        <v>220</v>
      </c>
      <c r="E511" t="s">
        <v>216</v>
      </c>
      <c r="Z511" t="s">
        <v>268</v>
      </c>
      <c r="AA511" t="s">
        <v>638</v>
      </c>
      <c r="AB511" t="s">
        <v>639</v>
      </c>
    </row>
    <row r="512" spans="2:28" x14ac:dyDescent="0.3">
      <c r="C512" t="s">
        <v>220</v>
      </c>
      <c r="D512" t="s">
        <v>239</v>
      </c>
      <c r="E512" t="s">
        <v>240</v>
      </c>
      <c r="Y512" t="s">
        <v>274</v>
      </c>
      <c r="Z512" t="s">
        <v>274</v>
      </c>
      <c r="AA512" t="s">
        <v>272</v>
      </c>
      <c r="AB512" t="s">
        <v>273</v>
      </c>
    </row>
    <row r="513" spans="2:28" x14ac:dyDescent="0.3">
      <c r="C513" t="s">
        <v>220</v>
      </c>
      <c r="D513" t="s">
        <v>311</v>
      </c>
      <c r="E513" t="s">
        <v>312</v>
      </c>
      <c r="Z513" t="s">
        <v>274</v>
      </c>
      <c r="AA513" t="s">
        <v>363</v>
      </c>
      <c r="AB513" t="s">
        <v>364</v>
      </c>
    </row>
    <row r="514" spans="2:28" x14ac:dyDescent="0.3">
      <c r="C514" t="s">
        <v>220</v>
      </c>
      <c r="D514" t="s">
        <v>335</v>
      </c>
      <c r="E514" t="s">
        <v>336</v>
      </c>
      <c r="Z514" t="s">
        <v>274</v>
      </c>
      <c r="AA514" t="s">
        <v>391</v>
      </c>
      <c r="AB514" t="s">
        <v>392</v>
      </c>
    </row>
    <row r="515" spans="2:28" x14ac:dyDescent="0.3">
      <c r="C515" t="s">
        <v>220</v>
      </c>
      <c r="D515" t="s">
        <v>387</v>
      </c>
      <c r="E515" t="s">
        <v>388</v>
      </c>
      <c r="Z515" t="s">
        <v>274</v>
      </c>
      <c r="AA515" t="s">
        <v>436</v>
      </c>
      <c r="AB515" t="s">
        <v>437</v>
      </c>
    </row>
    <row r="516" spans="2:28" x14ac:dyDescent="0.3">
      <c r="C516" t="s">
        <v>220</v>
      </c>
      <c r="D516" t="s">
        <v>399</v>
      </c>
      <c r="E516" t="s">
        <v>400</v>
      </c>
      <c r="Z516" t="s">
        <v>274</v>
      </c>
      <c r="AA516" t="s">
        <v>581</v>
      </c>
      <c r="AB516" t="s">
        <v>582</v>
      </c>
    </row>
    <row r="517" spans="2:28" x14ac:dyDescent="0.3">
      <c r="C517" t="s">
        <v>220</v>
      </c>
      <c r="D517" t="s">
        <v>459</v>
      </c>
      <c r="E517" t="s">
        <v>460</v>
      </c>
      <c r="Z517" t="s">
        <v>274</v>
      </c>
      <c r="AA517" t="s">
        <v>593</v>
      </c>
      <c r="AB517" t="s">
        <v>594</v>
      </c>
    </row>
    <row r="518" spans="2:28" x14ac:dyDescent="0.3">
      <c r="C518" t="s">
        <v>220</v>
      </c>
      <c r="D518" t="s">
        <v>465</v>
      </c>
      <c r="E518" t="s">
        <v>466</v>
      </c>
      <c r="Z518" t="s">
        <v>274</v>
      </c>
      <c r="AA518" t="s">
        <v>652</v>
      </c>
      <c r="AB518" t="s">
        <v>653</v>
      </c>
    </row>
    <row r="519" spans="2:28" x14ac:dyDescent="0.3">
      <c r="C519" t="s">
        <v>220</v>
      </c>
      <c r="D519" t="s">
        <v>477</v>
      </c>
      <c r="E519" t="s">
        <v>478</v>
      </c>
      <c r="Z519" t="s">
        <v>274</v>
      </c>
      <c r="AA519" t="s">
        <v>662</v>
      </c>
      <c r="AB519" t="s">
        <v>663</v>
      </c>
    </row>
    <row r="520" spans="2:28" x14ac:dyDescent="0.3">
      <c r="C520" t="s">
        <v>220</v>
      </c>
      <c r="D520" t="s">
        <v>526</v>
      </c>
      <c r="E520" t="s">
        <v>527</v>
      </c>
      <c r="Z520" t="s">
        <v>274</v>
      </c>
      <c r="AA520" t="s">
        <v>685</v>
      </c>
      <c r="AB520" t="s">
        <v>686</v>
      </c>
    </row>
    <row r="521" spans="2:28" x14ac:dyDescent="0.3">
      <c r="C521" t="s">
        <v>220</v>
      </c>
      <c r="D521" t="s">
        <v>528</v>
      </c>
      <c r="E521" t="s">
        <v>529</v>
      </c>
      <c r="Z521" t="s">
        <v>274</v>
      </c>
      <c r="AA521" t="s">
        <v>687</v>
      </c>
      <c r="AB521" t="s">
        <v>688</v>
      </c>
    </row>
    <row r="522" spans="2:28" x14ac:dyDescent="0.3">
      <c r="C522" t="s">
        <v>220</v>
      </c>
      <c r="D522" t="s">
        <v>534</v>
      </c>
      <c r="E522" t="s">
        <v>535</v>
      </c>
      <c r="Y522" t="s">
        <v>281</v>
      </c>
      <c r="Z522" t="s">
        <v>281</v>
      </c>
      <c r="AA522" t="s">
        <v>257</v>
      </c>
      <c r="AB522" t="s">
        <v>258</v>
      </c>
    </row>
    <row r="523" spans="2:28" x14ac:dyDescent="0.3">
      <c r="C523" t="s">
        <v>220</v>
      </c>
      <c r="D523" t="s">
        <v>575</v>
      </c>
      <c r="E523" t="s">
        <v>576</v>
      </c>
      <c r="Z523" t="s">
        <v>281</v>
      </c>
      <c r="AA523" t="s">
        <v>341</v>
      </c>
      <c r="AB523" t="s">
        <v>342</v>
      </c>
    </row>
    <row r="524" spans="2:28" x14ac:dyDescent="0.3">
      <c r="C524" t="s">
        <v>220</v>
      </c>
      <c r="D524" t="s">
        <v>585</v>
      </c>
      <c r="E524" t="s">
        <v>586</v>
      </c>
      <c r="Z524" t="s">
        <v>281</v>
      </c>
      <c r="AA524" t="s">
        <v>438</v>
      </c>
      <c r="AB524" t="s">
        <v>439</v>
      </c>
    </row>
    <row r="525" spans="2:28" x14ac:dyDescent="0.3">
      <c r="C525" t="s">
        <v>220</v>
      </c>
      <c r="D525" t="s">
        <v>650</v>
      </c>
      <c r="E525" t="s">
        <v>651</v>
      </c>
      <c r="Z525" t="s">
        <v>281</v>
      </c>
      <c r="AA525" t="s">
        <v>481</v>
      </c>
      <c r="AB525" t="s">
        <v>482</v>
      </c>
    </row>
    <row r="526" spans="2:28" x14ac:dyDescent="0.3">
      <c r="C526" t="s">
        <v>220</v>
      </c>
      <c r="D526" t="s">
        <v>691</v>
      </c>
      <c r="E526" t="s">
        <v>692</v>
      </c>
      <c r="Z526" t="s">
        <v>281</v>
      </c>
      <c r="AA526" t="s">
        <v>485</v>
      </c>
      <c r="AB526" t="s">
        <v>486</v>
      </c>
    </row>
    <row r="527" spans="2:28" x14ac:dyDescent="0.3">
      <c r="B527" t="s">
        <v>234</v>
      </c>
      <c r="C527" t="s">
        <v>234</v>
      </c>
      <c r="D527" t="s">
        <v>234</v>
      </c>
      <c r="E527" t="s">
        <v>235</v>
      </c>
      <c r="Z527" t="s">
        <v>281</v>
      </c>
      <c r="AA527" t="s">
        <v>491</v>
      </c>
      <c r="AB527" t="s">
        <v>492</v>
      </c>
    </row>
    <row r="528" spans="2:28" x14ac:dyDescent="0.3">
      <c r="C528" t="s">
        <v>234</v>
      </c>
      <c r="D528" t="s">
        <v>359</v>
      </c>
      <c r="E528" t="s">
        <v>360</v>
      </c>
      <c r="Z528" t="s">
        <v>281</v>
      </c>
      <c r="AA528" t="s">
        <v>497</v>
      </c>
      <c r="AB528" t="s">
        <v>498</v>
      </c>
    </row>
    <row r="529" spans="2:28" x14ac:dyDescent="0.3">
      <c r="C529" t="s">
        <v>234</v>
      </c>
      <c r="D529" t="s">
        <v>371</v>
      </c>
      <c r="E529" t="s">
        <v>372</v>
      </c>
      <c r="Z529" t="s">
        <v>281</v>
      </c>
      <c r="AA529" t="s">
        <v>515</v>
      </c>
      <c r="AB529" t="s">
        <v>516</v>
      </c>
    </row>
    <row r="530" spans="2:28" x14ac:dyDescent="0.3">
      <c r="C530" t="s">
        <v>234</v>
      </c>
      <c r="D530" t="s">
        <v>375</v>
      </c>
      <c r="E530" t="s">
        <v>376</v>
      </c>
      <c r="Z530" t="s">
        <v>281</v>
      </c>
      <c r="AA530" t="s">
        <v>536</v>
      </c>
      <c r="AB530" t="s">
        <v>537</v>
      </c>
    </row>
    <row r="531" spans="2:28" x14ac:dyDescent="0.3">
      <c r="C531" t="s">
        <v>234</v>
      </c>
      <c r="D531" t="s">
        <v>410</v>
      </c>
      <c r="E531" t="s">
        <v>411</v>
      </c>
      <c r="Z531" t="s">
        <v>281</v>
      </c>
      <c r="AA531" t="s">
        <v>577</v>
      </c>
      <c r="AB531" t="s">
        <v>578</v>
      </c>
    </row>
    <row r="532" spans="2:28" x14ac:dyDescent="0.3">
      <c r="C532" t="s">
        <v>234</v>
      </c>
      <c r="D532" t="s">
        <v>432</v>
      </c>
      <c r="E532" t="s">
        <v>433</v>
      </c>
      <c r="Y532" t="s">
        <v>289</v>
      </c>
      <c r="Z532" t="s">
        <v>289</v>
      </c>
      <c r="AA532" t="s">
        <v>337</v>
      </c>
      <c r="AB532" t="s">
        <v>338</v>
      </c>
    </row>
    <row r="533" spans="2:28" x14ac:dyDescent="0.3">
      <c r="C533" t="s">
        <v>234</v>
      </c>
      <c r="D533" t="s">
        <v>513</v>
      </c>
      <c r="E533" t="s">
        <v>514</v>
      </c>
      <c r="Z533" t="s">
        <v>289</v>
      </c>
      <c r="AA533" t="s">
        <v>407</v>
      </c>
      <c r="AB533" t="s">
        <v>408</v>
      </c>
    </row>
    <row r="534" spans="2:28" x14ac:dyDescent="0.3">
      <c r="C534" t="s">
        <v>234</v>
      </c>
      <c r="D534" t="s">
        <v>518</v>
      </c>
      <c r="E534" t="s">
        <v>519</v>
      </c>
      <c r="Z534" t="s">
        <v>289</v>
      </c>
      <c r="AA534" t="s">
        <v>522</v>
      </c>
      <c r="AB534" t="s">
        <v>523</v>
      </c>
    </row>
    <row r="535" spans="2:28" x14ac:dyDescent="0.3">
      <c r="C535" t="s">
        <v>234</v>
      </c>
      <c r="D535" t="s">
        <v>532</v>
      </c>
      <c r="E535" t="s">
        <v>533</v>
      </c>
      <c r="Z535" t="s">
        <v>289</v>
      </c>
      <c r="AA535" t="s">
        <v>552</v>
      </c>
      <c r="AB535" t="s">
        <v>553</v>
      </c>
    </row>
    <row r="536" spans="2:28" x14ac:dyDescent="0.3">
      <c r="C536" t="s">
        <v>234</v>
      </c>
      <c r="D536" t="s">
        <v>538</v>
      </c>
      <c r="E536" t="s">
        <v>539</v>
      </c>
      <c r="Z536" t="s">
        <v>289</v>
      </c>
      <c r="AA536" t="s">
        <v>607</v>
      </c>
      <c r="AB536" t="s">
        <v>608</v>
      </c>
    </row>
    <row r="537" spans="2:28" x14ac:dyDescent="0.3">
      <c r="C537" t="s">
        <v>234</v>
      </c>
      <c r="D537" t="s">
        <v>567</v>
      </c>
      <c r="E537" t="s">
        <v>568</v>
      </c>
      <c r="Z537" t="s">
        <v>289</v>
      </c>
      <c r="AA537" t="s">
        <v>624</v>
      </c>
      <c r="AB537" t="s">
        <v>625</v>
      </c>
    </row>
    <row r="538" spans="2:28" x14ac:dyDescent="0.3">
      <c r="C538" t="s">
        <v>234</v>
      </c>
      <c r="D538" t="s">
        <v>599</v>
      </c>
      <c r="E538" t="s">
        <v>600</v>
      </c>
      <c r="Z538" t="s">
        <v>289</v>
      </c>
      <c r="AA538" t="s">
        <v>640</v>
      </c>
      <c r="AB538" t="s">
        <v>641</v>
      </c>
    </row>
    <row r="539" spans="2:28" x14ac:dyDescent="0.3">
      <c r="C539" t="s">
        <v>234</v>
      </c>
      <c r="D539" t="s">
        <v>618</v>
      </c>
      <c r="E539" t="s">
        <v>619</v>
      </c>
      <c r="Y539" t="s">
        <v>296</v>
      </c>
      <c r="Z539" t="s">
        <v>296</v>
      </c>
      <c r="AA539" t="s">
        <v>300</v>
      </c>
      <c r="AB539" t="s">
        <v>301</v>
      </c>
    </row>
    <row r="540" spans="2:28" x14ac:dyDescent="0.3">
      <c r="C540" t="s">
        <v>234</v>
      </c>
      <c r="D540" t="s">
        <v>626</v>
      </c>
      <c r="E540" t="s">
        <v>627</v>
      </c>
      <c r="Z540" t="s">
        <v>296</v>
      </c>
      <c r="AA540" t="s">
        <v>355</v>
      </c>
      <c r="AB540" t="s">
        <v>356</v>
      </c>
    </row>
    <row r="541" spans="2:28" x14ac:dyDescent="0.3">
      <c r="B541" t="s">
        <v>243</v>
      </c>
      <c r="C541" t="s">
        <v>243</v>
      </c>
      <c r="D541" t="s">
        <v>243</v>
      </c>
      <c r="E541" t="s">
        <v>244</v>
      </c>
      <c r="Z541" t="s">
        <v>296</v>
      </c>
      <c r="AA541" t="s">
        <v>385</v>
      </c>
      <c r="AB541" t="s">
        <v>386</v>
      </c>
    </row>
    <row r="542" spans="2:28" x14ac:dyDescent="0.3">
      <c r="C542" t="s">
        <v>243</v>
      </c>
      <c r="D542" t="s">
        <v>345</v>
      </c>
      <c r="E542" t="s">
        <v>346</v>
      </c>
      <c r="Z542" t="s">
        <v>296</v>
      </c>
      <c r="AA542" t="s">
        <v>389</v>
      </c>
      <c r="AB542" t="s">
        <v>390</v>
      </c>
    </row>
    <row r="543" spans="2:28" x14ac:dyDescent="0.3">
      <c r="C543" t="s">
        <v>243</v>
      </c>
      <c r="D543" t="s">
        <v>347</v>
      </c>
      <c r="E543" t="s">
        <v>348</v>
      </c>
      <c r="Z543" t="s">
        <v>296</v>
      </c>
      <c r="AA543" t="s">
        <v>556</v>
      </c>
      <c r="AB543" t="s">
        <v>557</v>
      </c>
    </row>
    <row r="544" spans="2:28" x14ac:dyDescent="0.3">
      <c r="C544" t="s">
        <v>243</v>
      </c>
      <c r="D544" t="s">
        <v>422</v>
      </c>
      <c r="E544" t="s">
        <v>423</v>
      </c>
      <c r="Z544" t="s">
        <v>296</v>
      </c>
      <c r="AA544" t="s">
        <v>595</v>
      </c>
      <c r="AB544" t="s">
        <v>596</v>
      </c>
    </row>
    <row r="545" spans="2:28" x14ac:dyDescent="0.3">
      <c r="C545" t="s">
        <v>243</v>
      </c>
      <c r="D545" t="s">
        <v>467</v>
      </c>
      <c r="E545" t="s">
        <v>468</v>
      </c>
      <c r="Z545" t="s">
        <v>296</v>
      </c>
      <c r="AA545" t="s">
        <v>644</v>
      </c>
      <c r="AB545" t="s">
        <v>645</v>
      </c>
    </row>
    <row r="546" spans="2:28" x14ac:dyDescent="0.3">
      <c r="C546" t="s">
        <v>243</v>
      </c>
      <c r="D546" t="s">
        <v>495</v>
      </c>
      <c r="E546" t="s">
        <v>496</v>
      </c>
      <c r="Y546" t="s">
        <v>302</v>
      </c>
      <c r="Z546" t="s">
        <v>302</v>
      </c>
      <c r="AA546" t="s">
        <v>248</v>
      </c>
      <c r="AB546" t="s">
        <v>249</v>
      </c>
    </row>
    <row r="547" spans="2:28" x14ac:dyDescent="0.3">
      <c r="C547" t="s">
        <v>243</v>
      </c>
      <c r="D547" t="s">
        <v>583</v>
      </c>
      <c r="E547" t="s">
        <v>584</v>
      </c>
      <c r="Z547" t="s">
        <v>302</v>
      </c>
      <c r="AA547" t="s">
        <v>324</v>
      </c>
      <c r="AB547" t="s">
        <v>325</v>
      </c>
    </row>
    <row r="548" spans="2:28" x14ac:dyDescent="0.3">
      <c r="C548" t="s">
        <v>243</v>
      </c>
      <c r="D548" t="s">
        <v>611</v>
      </c>
      <c r="E548" t="s">
        <v>612</v>
      </c>
      <c r="Z548" t="s">
        <v>302</v>
      </c>
      <c r="AA548" t="s">
        <v>414</v>
      </c>
      <c r="AB548" t="s">
        <v>415</v>
      </c>
    </row>
    <row r="549" spans="2:28" x14ac:dyDescent="0.3">
      <c r="C549" t="s">
        <v>243</v>
      </c>
      <c r="D549" t="s">
        <v>660</v>
      </c>
      <c r="E549" t="s">
        <v>661</v>
      </c>
      <c r="Z549" t="s">
        <v>302</v>
      </c>
      <c r="AA549" t="s">
        <v>530</v>
      </c>
      <c r="AB549" t="s">
        <v>531</v>
      </c>
    </row>
    <row r="550" spans="2:28" x14ac:dyDescent="0.3">
      <c r="C550" t="s">
        <v>243</v>
      </c>
      <c r="D550" t="s">
        <v>679</v>
      </c>
      <c r="E550" t="s">
        <v>680</v>
      </c>
      <c r="Z550" t="s">
        <v>302</v>
      </c>
      <c r="AA550" t="s">
        <v>632</v>
      </c>
      <c r="AB550" t="s">
        <v>633</v>
      </c>
    </row>
    <row r="551" spans="2:28" x14ac:dyDescent="0.3">
      <c r="B551" t="s">
        <v>252</v>
      </c>
      <c r="C551" t="s">
        <v>252</v>
      </c>
      <c r="D551" t="s">
        <v>252</v>
      </c>
      <c r="E551" t="s">
        <v>253</v>
      </c>
      <c r="Z551" t="s">
        <v>302</v>
      </c>
      <c r="AA551" t="s">
        <v>673</v>
      </c>
      <c r="AB551" t="s">
        <v>674</v>
      </c>
    </row>
    <row r="552" spans="2:28" x14ac:dyDescent="0.3">
      <c r="C552" t="s">
        <v>252</v>
      </c>
      <c r="D552" t="s">
        <v>294</v>
      </c>
      <c r="E552" t="s">
        <v>295</v>
      </c>
      <c r="Z552" t="s">
        <v>302</v>
      </c>
      <c r="AA552" t="s">
        <v>597</v>
      </c>
      <c r="AB552" t="s">
        <v>598</v>
      </c>
    </row>
    <row r="553" spans="2:28" x14ac:dyDescent="0.3">
      <c r="C553" t="s">
        <v>252</v>
      </c>
      <c r="D553" t="s">
        <v>331</v>
      </c>
      <c r="E553" t="s">
        <v>332</v>
      </c>
      <c r="Y553" t="s">
        <v>307</v>
      </c>
      <c r="Z553" t="s">
        <v>307</v>
      </c>
      <c r="AA553" t="s">
        <v>305</v>
      </c>
      <c r="AB553" t="s">
        <v>306</v>
      </c>
    </row>
    <row r="554" spans="2:28" x14ac:dyDescent="0.3">
      <c r="C554" t="s">
        <v>252</v>
      </c>
      <c r="D554" t="s">
        <v>501</v>
      </c>
      <c r="E554" t="s">
        <v>502</v>
      </c>
      <c r="Z554" t="s">
        <v>307</v>
      </c>
      <c r="AA554" t="s">
        <v>329</v>
      </c>
      <c r="AB554" t="s">
        <v>330</v>
      </c>
    </row>
    <row r="555" spans="2:28" x14ac:dyDescent="0.3">
      <c r="C555" t="s">
        <v>252</v>
      </c>
      <c r="D555" t="s">
        <v>548</v>
      </c>
      <c r="E555" t="s">
        <v>549</v>
      </c>
      <c r="Z555" t="s">
        <v>307</v>
      </c>
      <c r="AA555" t="s">
        <v>426</v>
      </c>
      <c r="AB555" t="s">
        <v>427</v>
      </c>
    </row>
    <row r="556" spans="2:28" x14ac:dyDescent="0.3">
      <c r="C556" t="s">
        <v>252</v>
      </c>
      <c r="D556" t="s">
        <v>573</v>
      </c>
      <c r="E556" t="s">
        <v>574</v>
      </c>
      <c r="Z556" t="s">
        <v>307</v>
      </c>
      <c r="AA556" t="s">
        <v>449</v>
      </c>
      <c r="AB556" t="s">
        <v>450</v>
      </c>
    </row>
    <row r="557" spans="2:28" x14ac:dyDescent="0.3">
      <c r="C557" t="s">
        <v>252</v>
      </c>
      <c r="D557" t="s">
        <v>579</v>
      </c>
      <c r="E557" t="s">
        <v>580</v>
      </c>
      <c r="Z557" t="s">
        <v>307</v>
      </c>
      <c r="AA557" t="s">
        <v>550</v>
      </c>
      <c r="AB557" t="s">
        <v>551</v>
      </c>
    </row>
    <row r="558" spans="2:28" x14ac:dyDescent="0.3">
      <c r="C558" t="s">
        <v>252</v>
      </c>
      <c r="D558" t="s">
        <v>616</v>
      </c>
      <c r="E558" t="s">
        <v>617</v>
      </c>
      <c r="Z558" t="s">
        <v>307</v>
      </c>
      <c r="AA558" t="s">
        <v>560</v>
      </c>
      <c r="AB558" t="s">
        <v>561</v>
      </c>
    </row>
    <row r="559" spans="2:28" x14ac:dyDescent="0.3">
      <c r="C559" t="s">
        <v>252</v>
      </c>
      <c r="D559" t="s">
        <v>634</v>
      </c>
      <c r="E559" t="s">
        <v>635</v>
      </c>
      <c r="Z559" t="s">
        <v>307</v>
      </c>
      <c r="AA559" t="s">
        <v>563</v>
      </c>
      <c r="AB559" t="s">
        <v>564</v>
      </c>
    </row>
    <row r="560" spans="2:28" x14ac:dyDescent="0.3">
      <c r="C560" t="s">
        <v>252</v>
      </c>
      <c r="D560" t="s">
        <v>648</v>
      </c>
      <c r="E560" t="s">
        <v>649</v>
      </c>
      <c r="Z560" t="s">
        <v>307</v>
      </c>
      <c r="AA560" t="s">
        <v>591</v>
      </c>
      <c r="AB560" t="s">
        <v>592</v>
      </c>
    </row>
    <row r="561" spans="2:28" x14ac:dyDescent="0.3">
      <c r="C561" t="s">
        <v>252</v>
      </c>
      <c r="D561" t="s">
        <v>671</v>
      </c>
      <c r="E561" t="s">
        <v>672</v>
      </c>
      <c r="Z561" t="s">
        <v>307</v>
      </c>
      <c r="AA561" t="s">
        <v>603</v>
      </c>
      <c r="AB561" t="s">
        <v>604</v>
      </c>
    </row>
    <row r="562" spans="2:28" x14ac:dyDescent="0.3">
      <c r="B562" t="s">
        <v>261</v>
      </c>
      <c r="C562" t="s">
        <v>261</v>
      </c>
      <c r="D562" t="s">
        <v>261</v>
      </c>
      <c r="E562" t="s">
        <v>262</v>
      </c>
      <c r="Z562" t="s">
        <v>307</v>
      </c>
      <c r="AA562" t="s">
        <v>665</v>
      </c>
      <c r="AB562" t="s">
        <v>666</v>
      </c>
    </row>
    <row r="563" spans="2:28" x14ac:dyDescent="0.3">
      <c r="C563" t="s">
        <v>261</v>
      </c>
      <c r="D563" t="s">
        <v>279</v>
      </c>
      <c r="E563" t="s">
        <v>280</v>
      </c>
      <c r="Z563" t="s">
        <v>307</v>
      </c>
      <c r="AA563" t="s">
        <v>675</v>
      </c>
      <c r="AB563" t="s">
        <v>676</v>
      </c>
    </row>
    <row r="564" spans="2:28" x14ac:dyDescent="0.3">
      <c r="C564" t="s">
        <v>261</v>
      </c>
      <c r="D564" t="s">
        <v>287</v>
      </c>
      <c r="E564" t="s">
        <v>288</v>
      </c>
      <c r="Z564" t="s">
        <v>307</v>
      </c>
      <c r="AA564" t="s">
        <v>681</v>
      </c>
      <c r="AB564" t="s">
        <v>682</v>
      </c>
    </row>
    <row r="565" spans="2:28" x14ac:dyDescent="0.3">
      <c r="C565" t="s">
        <v>261</v>
      </c>
      <c r="D565" t="s">
        <v>473</v>
      </c>
      <c r="E565" t="s">
        <v>474</v>
      </c>
      <c r="Y565" t="s">
        <v>313</v>
      </c>
      <c r="Z565" t="s">
        <v>313</v>
      </c>
      <c r="AA565" t="s">
        <v>321</v>
      </c>
      <c r="AB565" t="s">
        <v>322</v>
      </c>
    </row>
    <row r="566" spans="2:28" x14ac:dyDescent="0.3">
      <c r="B566" t="s">
        <v>268</v>
      </c>
      <c r="C566" t="s">
        <v>268</v>
      </c>
      <c r="D566" t="s">
        <v>268</v>
      </c>
      <c r="E566" t="s">
        <v>269</v>
      </c>
      <c r="Z566" t="s">
        <v>313</v>
      </c>
      <c r="AA566" t="s">
        <v>401</v>
      </c>
      <c r="AB566" t="s">
        <v>402</v>
      </c>
    </row>
    <row r="567" spans="2:28" x14ac:dyDescent="0.3">
      <c r="C567" t="s">
        <v>268</v>
      </c>
      <c r="D567" t="s">
        <v>379</v>
      </c>
      <c r="E567" t="s">
        <v>380</v>
      </c>
      <c r="Z567" t="s">
        <v>313</v>
      </c>
      <c r="AA567" t="s">
        <v>457</v>
      </c>
      <c r="AB567" t="s">
        <v>458</v>
      </c>
    </row>
    <row r="568" spans="2:28" x14ac:dyDescent="0.3">
      <c r="C568" t="s">
        <v>268</v>
      </c>
      <c r="D568" t="s">
        <v>383</v>
      </c>
      <c r="E568" t="s">
        <v>384</v>
      </c>
      <c r="Z568" t="s">
        <v>313</v>
      </c>
      <c r="AA568" t="s">
        <v>505</v>
      </c>
      <c r="AB568" t="s">
        <v>506</v>
      </c>
    </row>
    <row r="569" spans="2:28" x14ac:dyDescent="0.3">
      <c r="C569" t="s">
        <v>268</v>
      </c>
      <c r="D569" t="s">
        <v>542</v>
      </c>
      <c r="E569" t="s">
        <v>543</v>
      </c>
      <c r="Z569" t="s">
        <v>313</v>
      </c>
      <c r="AA569" t="s">
        <v>628</v>
      </c>
      <c r="AB569" t="s">
        <v>629</v>
      </c>
    </row>
    <row r="570" spans="2:28" x14ac:dyDescent="0.3">
      <c r="C570" t="s">
        <v>268</v>
      </c>
      <c r="D570" t="s">
        <v>544</v>
      </c>
      <c r="E570" t="s">
        <v>545</v>
      </c>
      <c r="Z570" t="s">
        <v>313</v>
      </c>
      <c r="AA570" t="s">
        <v>667</v>
      </c>
      <c r="AB570" t="s">
        <v>668</v>
      </c>
    </row>
    <row r="571" spans="2:28" x14ac:dyDescent="0.3">
      <c r="C571" t="s">
        <v>268</v>
      </c>
      <c r="D571" t="s">
        <v>589</v>
      </c>
      <c r="E571" t="s">
        <v>590</v>
      </c>
      <c r="Y571" t="s">
        <v>317</v>
      </c>
      <c r="Z571" t="s">
        <v>317</v>
      </c>
      <c r="AA571" t="s">
        <v>218</v>
      </c>
      <c r="AB571" t="s">
        <v>214</v>
      </c>
    </row>
    <row r="572" spans="2:28" x14ac:dyDescent="0.3">
      <c r="C572" t="s">
        <v>268</v>
      </c>
      <c r="D572" t="s">
        <v>613</v>
      </c>
      <c r="E572" t="s">
        <v>614</v>
      </c>
      <c r="Z572" t="s">
        <v>317</v>
      </c>
      <c r="AA572" t="s">
        <v>230</v>
      </c>
      <c r="AB572" t="s">
        <v>231</v>
      </c>
    </row>
    <row r="573" spans="2:28" x14ac:dyDescent="0.3">
      <c r="C573" t="s">
        <v>268</v>
      </c>
      <c r="D573" t="s">
        <v>622</v>
      </c>
      <c r="E573" t="s">
        <v>623</v>
      </c>
      <c r="Z573" t="s">
        <v>317</v>
      </c>
      <c r="AA573" t="s">
        <v>266</v>
      </c>
      <c r="AB573" t="s">
        <v>267</v>
      </c>
    </row>
    <row r="574" spans="2:28" x14ac:dyDescent="0.3">
      <c r="C574" t="s">
        <v>268</v>
      </c>
      <c r="D574" t="s">
        <v>638</v>
      </c>
      <c r="E574" t="s">
        <v>639</v>
      </c>
      <c r="Z574" t="s">
        <v>317</v>
      </c>
      <c r="AA574" t="s">
        <v>315</v>
      </c>
      <c r="AB574" t="s">
        <v>316</v>
      </c>
    </row>
    <row r="575" spans="2:28" x14ac:dyDescent="0.3">
      <c r="B575" t="s">
        <v>274</v>
      </c>
      <c r="C575" t="s">
        <v>274</v>
      </c>
      <c r="D575" t="s">
        <v>274</v>
      </c>
      <c r="E575" t="s">
        <v>275</v>
      </c>
      <c r="Z575" t="s">
        <v>317</v>
      </c>
      <c r="AA575" t="s">
        <v>326</v>
      </c>
      <c r="AB575" t="s">
        <v>327</v>
      </c>
    </row>
    <row r="576" spans="2:28" x14ac:dyDescent="0.3">
      <c r="C576" t="s">
        <v>274</v>
      </c>
      <c r="D576" t="s">
        <v>272</v>
      </c>
      <c r="E576" t="s">
        <v>273</v>
      </c>
      <c r="Z576" t="s">
        <v>317</v>
      </c>
      <c r="AA576" t="s">
        <v>339</v>
      </c>
      <c r="AB576" t="s">
        <v>340</v>
      </c>
    </row>
    <row r="577" spans="2:28" x14ac:dyDescent="0.3">
      <c r="C577" t="s">
        <v>274</v>
      </c>
      <c r="D577" t="s">
        <v>363</v>
      </c>
      <c r="E577" t="s">
        <v>364</v>
      </c>
      <c r="Z577" t="s">
        <v>317</v>
      </c>
      <c r="AA577" t="s">
        <v>351</v>
      </c>
      <c r="AB577" t="s">
        <v>352</v>
      </c>
    </row>
    <row r="578" spans="2:28" x14ac:dyDescent="0.3">
      <c r="C578" t="s">
        <v>274</v>
      </c>
      <c r="D578" t="s">
        <v>391</v>
      </c>
      <c r="E578" t="s">
        <v>392</v>
      </c>
      <c r="Z578" t="s">
        <v>317</v>
      </c>
      <c r="AA578" t="s">
        <v>367</v>
      </c>
      <c r="AB578" t="s">
        <v>368</v>
      </c>
    </row>
    <row r="579" spans="2:28" x14ac:dyDescent="0.3">
      <c r="C579" t="s">
        <v>274</v>
      </c>
      <c r="D579" t="s">
        <v>436</v>
      </c>
      <c r="E579" t="s">
        <v>437</v>
      </c>
      <c r="Z579" t="s">
        <v>317</v>
      </c>
      <c r="AA579" t="s">
        <v>395</v>
      </c>
      <c r="AB579" t="s">
        <v>396</v>
      </c>
    </row>
    <row r="580" spans="2:28" x14ac:dyDescent="0.3">
      <c r="C580" t="s">
        <v>274</v>
      </c>
      <c r="D580" t="s">
        <v>581</v>
      </c>
      <c r="E580" t="s">
        <v>582</v>
      </c>
      <c r="Z580" t="s">
        <v>317</v>
      </c>
      <c r="AA580" t="s">
        <v>403</v>
      </c>
      <c r="AB580" t="s">
        <v>404</v>
      </c>
    </row>
    <row r="581" spans="2:28" x14ac:dyDescent="0.3">
      <c r="C581" t="s">
        <v>274</v>
      </c>
      <c r="D581" t="s">
        <v>593</v>
      </c>
      <c r="E581" t="s">
        <v>594</v>
      </c>
      <c r="Z581" t="s">
        <v>317</v>
      </c>
      <c r="AA581" t="s">
        <v>416</v>
      </c>
      <c r="AB581" t="s">
        <v>417</v>
      </c>
    </row>
    <row r="582" spans="2:28" x14ac:dyDescent="0.3">
      <c r="C582" t="s">
        <v>274</v>
      </c>
      <c r="D582" t="s">
        <v>652</v>
      </c>
      <c r="E582" t="s">
        <v>653</v>
      </c>
      <c r="Z582" t="s">
        <v>317</v>
      </c>
      <c r="AA582" t="s">
        <v>418</v>
      </c>
      <c r="AB582" t="s">
        <v>419</v>
      </c>
    </row>
    <row r="583" spans="2:28" x14ac:dyDescent="0.3">
      <c r="C583" t="s">
        <v>274</v>
      </c>
      <c r="D583" t="s">
        <v>662</v>
      </c>
      <c r="E583" t="s">
        <v>663</v>
      </c>
      <c r="Z583" t="s">
        <v>317</v>
      </c>
      <c r="AA583" t="s">
        <v>424</v>
      </c>
      <c r="AB583" t="s">
        <v>425</v>
      </c>
    </row>
    <row r="584" spans="2:28" x14ac:dyDescent="0.3">
      <c r="C584" t="s">
        <v>274</v>
      </c>
      <c r="D584" t="s">
        <v>685</v>
      </c>
      <c r="E584" t="s">
        <v>686</v>
      </c>
      <c r="Z584" t="s">
        <v>317</v>
      </c>
      <c r="AA584" t="s">
        <v>428</v>
      </c>
      <c r="AB584" t="s">
        <v>429</v>
      </c>
    </row>
    <row r="585" spans="2:28" x14ac:dyDescent="0.3">
      <c r="C585" t="s">
        <v>274</v>
      </c>
      <c r="D585" t="s">
        <v>687</v>
      </c>
      <c r="E585" t="s">
        <v>688</v>
      </c>
      <c r="Z585" t="s">
        <v>317</v>
      </c>
      <c r="AA585" t="s">
        <v>430</v>
      </c>
      <c r="AB585" t="s">
        <v>431</v>
      </c>
    </row>
    <row r="586" spans="2:28" x14ac:dyDescent="0.3">
      <c r="B586" t="s">
        <v>281</v>
      </c>
      <c r="C586" t="s">
        <v>281</v>
      </c>
      <c r="D586" t="s">
        <v>281</v>
      </c>
      <c r="E586" t="s">
        <v>282</v>
      </c>
      <c r="Z586" t="s">
        <v>317</v>
      </c>
      <c r="AA586" t="s">
        <v>434</v>
      </c>
      <c r="AB586" t="s">
        <v>435</v>
      </c>
    </row>
    <row r="587" spans="2:28" x14ac:dyDescent="0.3">
      <c r="C587" t="s">
        <v>281</v>
      </c>
      <c r="D587" t="s">
        <v>257</v>
      </c>
      <c r="E587" t="s">
        <v>258</v>
      </c>
      <c r="Z587" t="s">
        <v>317</v>
      </c>
      <c r="AA587" t="s">
        <v>441</v>
      </c>
      <c r="AB587" t="s">
        <v>442</v>
      </c>
    </row>
    <row r="588" spans="2:28" x14ac:dyDescent="0.3">
      <c r="C588" t="s">
        <v>281</v>
      </c>
      <c r="D588" t="s">
        <v>341</v>
      </c>
      <c r="E588" t="s">
        <v>342</v>
      </c>
      <c r="Z588" t="s">
        <v>317</v>
      </c>
      <c r="AA588" t="s">
        <v>445</v>
      </c>
      <c r="AB588" t="s">
        <v>446</v>
      </c>
    </row>
    <row r="589" spans="2:28" x14ac:dyDescent="0.3">
      <c r="C589" t="s">
        <v>281</v>
      </c>
      <c r="D589" t="s">
        <v>438</v>
      </c>
      <c r="E589" t="s">
        <v>439</v>
      </c>
      <c r="Z589" t="s">
        <v>317</v>
      </c>
      <c r="AA589" t="s">
        <v>451</v>
      </c>
      <c r="AB589" t="s">
        <v>452</v>
      </c>
    </row>
    <row r="590" spans="2:28" x14ac:dyDescent="0.3">
      <c r="C590" t="s">
        <v>281</v>
      </c>
      <c r="D590" t="s">
        <v>481</v>
      </c>
      <c r="E590" t="s">
        <v>482</v>
      </c>
      <c r="Z590" t="s">
        <v>317</v>
      </c>
      <c r="AA590" t="s">
        <v>453</v>
      </c>
      <c r="AB590" t="s">
        <v>454</v>
      </c>
    </row>
    <row r="591" spans="2:28" x14ac:dyDescent="0.3">
      <c r="C591" t="s">
        <v>281</v>
      </c>
      <c r="D591" t="s">
        <v>485</v>
      </c>
      <c r="E591" t="s">
        <v>486</v>
      </c>
      <c r="Z591" t="s">
        <v>317</v>
      </c>
      <c r="AA591" t="s">
        <v>463</v>
      </c>
      <c r="AB591" t="s">
        <v>464</v>
      </c>
    </row>
    <row r="592" spans="2:28" x14ac:dyDescent="0.3">
      <c r="C592" t="s">
        <v>281</v>
      </c>
      <c r="D592" t="s">
        <v>491</v>
      </c>
      <c r="E592" t="s">
        <v>492</v>
      </c>
      <c r="Z592" t="s">
        <v>317</v>
      </c>
      <c r="AA592" t="s">
        <v>471</v>
      </c>
      <c r="AB592" t="s">
        <v>472</v>
      </c>
    </row>
    <row r="593" spans="2:28" x14ac:dyDescent="0.3">
      <c r="C593" t="s">
        <v>281</v>
      </c>
      <c r="D593" t="s">
        <v>497</v>
      </c>
      <c r="E593" t="s">
        <v>498</v>
      </c>
      <c r="Z593" t="s">
        <v>317</v>
      </c>
      <c r="AA593" t="s">
        <v>487</v>
      </c>
      <c r="AB593" t="s">
        <v>488</v>
      </c>
    </row>
    <row r="594" spans="2:28" x14ac:dyDescent="0.3">
      <c r="C594" t="s">
        <v>281</v>
      </c>
      <c r="D594" t="s">
        <v>515</v>
      </c>
      <c r="E594" t="s">
        <v>516</v>
      </c>
      <c r="Z594" t="s">
        <v>317</v>
      </c>
      <c r="AA594" t="s">
        <v>509</v>
      </c>
      <c r="AB594" t="s">
        <v>510</v>
      </c>
    </row>
    <row r="595" spans="2:28" x14ac:dyDescent="0.3">
      <c r="C595" t="s">
        <v>281</v>
      </c>
      <c r="D595" t="s">
        <v>536</v>
      </c>
      <c r="E595" t="s">
        <v>537</v>
      </c>
      <c r="Z595" t="s">
        <v>317</v>
      </c>
      <c r="AA595" t="s">
        <v>520</v>
      </c>
      <c r="AB595" t="s">
        <v>521</v>
      </c>
    </row>
    <row r="596" spans="2:28" x14ac:dyDescent="0.3">
      <c r="C596" t="s">
        <v>281</v>
      </c>
      <c r="D596" t="s">
        <v>577</v>
      </c>
      <c r="E596" t="s">
        <v>578</v>
      </c>
      <c r="Z596" t="s">
        <v>317</v>
      </c>
      <c r="AA596" t="s">
        <v>565</v>
      </c>
      <c r="AB596" t="s">
        <v>566</v>
      </c>
    </row>
    <row r="597" spans="2:28" x14ac:dyDescent="0.3">
      <c r="B597" t="s">
        <v>289</v>
      </c>
      <c r="C597" t="s">
        <v>289</v>
      </c>
      <c r="D597" t="s">
        <v>289</v>
      </c>
      <c r="E597" t="s">
        <v>290</v>
      </c>
      <c r="Z597" t="s">
        <v>317</v>
      </c>
      <c r="AA597" t="s">
        <v>571</v>
      </c>
      <c r="AB597" t="s">
        <v>572</v>
      </c>
    </row>
    <row r="598" spans="2:28" x14ac:dyDescent="0.3">
      <c r="C598" t="s">
        <v>289</v>
      </c>
      <c r="D598" t="s">
        <v>337</v>
      </c>
      <c r="E598" t="s">
        <v>338</v>
      </c>
      <c r="Z598" t="s">
        <v>317</v>
      </c>
      <c r="AA598" t="s">
        <v>609</v>
      </c>
      <c r="AB598" t="s">
        <v>610</v>
      </c>
    </row>
    <row r="599" spans="2:28" x14ac:dyDescent="0.3">
      <c r="C599" t="s">
        <v>289</v>
      </c>
      <c r="D599" t="s">
        <v>407</v>
      </c>
      <c r="E599" t="s">
        <v>408</v>
      </c>
      <c r="Z599" t="s">
        <v>317</v>
      </c>
      <c r="AA599" t="s">
        <v>630</v>
      </c>
      <c r="AB599" t="s">
        <v>631</v>
      </c>
    </row>
    <row r="600" spans="2:28" x14ac:dyDescent="0.3">
      <c r="C600" t="s">
        <v>289</v>
      </c>
      <c r="D600" t="s">
        <v>522</v>
      </c>
      <c r="E600" t="s">
        <v>523</v>
      </c>
      <c r="Z600" t="s">
        <v>317</v>
      </c>
      <c r="AA600" t="s">
        <v>646</v>
      </c>
      <c r="AB600" t="s">
        <v>647</v>
      </c>
    </row>
    <row r="601" spans="2:28" x14ac:dyDescent="0.3">
      <c r="C601" t="s">
        <v>289</v>
      </c>
      <c r="D601" t="s">
        <v>552</v>
      </c>
      <c r="E601" t="s">
        <v>553</v>
      </c>
      <c r="Z601" t="s">
        <v>317</v>
      </c>
      <c r="AA601" t="s">
        <v>656</v>
      </c>
      <c r="AB601" t="s">
        <v>657</v>
      </c>
    </row>
    <row r="602" spans="2:28" x14ac:dyDescent="0.3">
      <c r="C602" t="s">
        <v>289</v>
      </c>
      <c r="D602" t="s">
        <v>607</v>
      </c>
      <c r="E602" t="s">
        <v>608</v>
      </c>
      <c r="Z602" t="s">
        <v>317</v>
      </c>
      <c r="AA602" t="s">
        <v>658</v>
      </c>
      <c r="AB602" t="s">
        <v>659</v>
      </c>
    </row>
    <row r="603" spans="2:28" x14ac:dyDescent="0.3">
      <c r="C603" t="s">
        <v>289</v>
      </c>
      <c r="D603" t="s">
        <v>624</v>
      </c>
      <c r="E603" t="s">
        <v>625</v>
      </c>
      <c r="Z603" t="s">
        <v>317</v>
      </c>
      <c r="AA603" t="s">
        <v>669</v>
      </c>
      <c r="AB603" t="s">
        <v>670</v>
      </c>
    </row>
    <row r="604" spans="2:28" x14ac:dyDescent="0.3">
      <c r="C604" t="s">
        <v>289</v>
      </c>
      <c r="D604" t="s">
        <v>640</v>
      </c>
      <c r="E604" t="s">
        <v>641</v>
      </c>
    </row>
    <row r="605" spans="2:28" x14ac:dyDescent="0.3">
      <c r="B605" t="s">
        <v>296</v>
      </c>
      <c r="C605" t="s">
        <v>296</v>
      </c>
      <c r="D605" t="s">
        <v>296</v>
      </c>
      <c r="E605" t="s">
        <v>297</v>
      </c>
    </row>
    <row r="606" spans="2:28" x14ac:dyDescent="0.3">
      <c r="C606" t="s">
        <v>296</v>
      </c>
      <c r="D606" t="s">
        <v>300</v>
      </c>
      <c r="E606" t="s">
        <v>301</v>
      </c>
    </row>
    <row r="607" spans="2:28" x14ac:dyDescent="0.3">
      <c r="C607" t="s">
        <v>296</v>
      </c>
      <c r="D607" t="s">
        <v>355</v>
      </c>
      <c r="E607" t="s">
        <v>356</v>
      </c>
    </row>
    <row r="608" spans="2:28" x14ac:dyDescent="0.3">
      <c r="C608" t="s">
        <v>296</v>
      </c>
      <c r="D608" t="s">
        <v>385</v>
      </c>
      <c r="E608" t="s">
        <v>386</v>
      </c>
    </row>
    <row r="609" spans="2:5" x14ac:dyDescent="0.3">
      <c r="C609" t="s">
        <v>296</v>
      </c>
      <c r="D609" t="s">
        <v>389</v>
      </c>
      <c r="E609" t="s">
        <v>390</v>
      </c>
    </row>
    <row r="610" spans="2:5" x14ac:dyDescent="0.3">
      <c r="C610" t="s">
        <v>296</v>
      </c>
      <c r="D610" t="s">
        <v>556</v>
      </c>
      <c r="E610" t="s">
        <v>557</v>
      </c>
    </row>
    <row r="611" spans="2:5" x14ac:dyDescent="0.3">
      <c r="C611" t="s">
        <v>296</v>
      </c>
      <c r="D611" t="s">
        <v>595</v>
      </c>
      <c r="E611" t="s">
        <v>596</v>
      </c>
    </row>
    <row r="612" spans="2:5" x14ac:dyDescent="0.3">
      <c r="C612" t="s">
        <v>296</v>
      </c>
      <c r="D612" t="s">
        <v>644</v>
      </c>
      <c r="E612" t="s">
        <v>645</v>
      </c>
    </row>
    <row r="613" spans="2:5" x14ac:dyDescent="0.3">
      <c r="B613" t="s">
        <v>302</v>
      </c>
      <c r="C613" t="s">
        <v>302</v>
      </c>
      <c r="D613" t="s">
        <v>302</v>
      </c>
      <c r="E613" t="s">
        <v>303</v>
      </c>
    </row>
    <row r="614" spans="2:5" x14ac:dyDescent="0.3">
      <c r="C614" t="s">
        <v>302</v>
      </c>
      <c r="D614" t="s">
        <v>248</v>
      </c>
      <c r="E614" t="s">
        <v>249</v>
      </c>
    </row>
    <row r="615" spans="2:5" x14ac:dyDescent="0.3">
      <c r="C615" t="s">
        <v>302</v>
      </c>
      <c r="D615" t="s">
        <v>324</v>
      </c>
      <c r="E615" t="s">
        <v>325</v>
      </c>
    </row>
    <row r="616" spans="2:5" x14ac:dyDescent="0.3">
      <c r="C616" t="s">
        <v>302</v>
      </c>
      <c r="D616" t="s">
        <v>414</v>
      </c>
      <c r="E616" t="s">
        <v>415</v>
      </c>
    </row>
    <row r="617" spans="2:5" x14ac:dyDescent="0.3">
      <c r="C617" t="s">
        <v>302</v>
      </c>
      <c r="D617" t="s">
        <v>530</v>
      </c>
      <c r="E617" t="s">
        <v>531</v>
      </c>
    </row>
    <row r="618" spans="2:5" x14ac:dyDescent="0.3">
      <c r="C618" t="s">
        <v>302</v>
      </c>
      <c r="D618" t="s">
        <v>632</v>
      </c>
      <c r="E618" t="s">
        <v>633</v>
      </c>
    </row>
    <row r="619" spans="2:5" x14ac:dyDescent="0.3">
      <c r="C619" t="s">
        <v>302</v>
      </c>
      <c r="D619" t="s">
        <v>673</v>
      </c>
      <c r="E619" t="s">
        <v>674</v>
      </c>
    </row>
    <row r="620" spans="2:5" x14ac:dyDescent="0.3">
      <c r="C620" t="s">
        <v>302</v>
      </c>
      <c r="D620" t="s">
        <v>597</v>
      </c>
      <c r="E620" t="s">
        <v>598</v>
      </c>
    </row>
    <row r="621" spans="2:5" x14ac:dyDescent="0.3">
      <c r="B621" t="s">
        <v>307</v>
      </c>
      <c r="C621" t="s">
        <v>307</v>
      </c>
      <c r="D621" t="s">
        <v>307</v>
      </c>
      <c r="E621" t="s">
        <v>308</v>
      </c>
    </row>
    <row r="622" spans="2:5" x14ac:dyDescent="0.3">
      <c r="C622" t="s">
        <v>307</v>
      </c>
      <c r="D622" t="s">
        <v>305</v>
      </c>
      <c r="E622" t="s">
        <v>306</v>
      </c>
    </row>
    <row r="623" spans="2:5" x14ac:dyDescent="0.3">
      <c r="C623" t="s">
        <v>307</v>
      </c>
      <c r="D623" t="s">
        <v>329</v>
      </c>
      <c r="E623" t="s">
        <v>330</v>
      </c>
    </row>
    <row r="624" spans="2:5" x14ac:dyDescent="0.3">
      <c r="C624" t="s">
        <v>307</v>
      </c>
      <c r="D624" t="s">
        <v>426</v>
      </c>
      <c r="E624" t="s">
        <v>427</v>
      </c>
    </row>
    <row r="625" spans="2:5" x14ac:dyDescent="0.3">
      <c r="C625" t="s">
        <v>307</v>
      </c>
      <c r="D625" t="s">
        <v>449</v>
      </c>
      <c r="E625" t="s">
        <v>450</v>
      </c>
    </row>
    <row r="626" spans="2:5" x14ac:dyDescent="0.3">
      <c r="C626" t="s">
        <v>307</v>
      </c>
      <c r="D626" t="s">
        <v>550</v>
      </c>
      <c r="E626" t="s">
        <v>551</v>
      </c>
    </row>
    <row r="627" spans="2:5" x14ac:dyDescent="0.3">
      <c r="C627" t="s">
        <v>307</v>
      </c>
      <c r="D627" t="s">
        <v>560</v>
      </c>
      <c r="E627" t="s">
        <v>561</v>
      </c>
    </row>
    <row r="628" spans="2:5" x14ac:dyDescent="0.3">
      <c r="C628" t="s">
        <v>307</v>
      </c>
      <c r="D628" t="s">
        <v>563</v>
      </c>
      <c r="E628" t="s">
        <v>564</v>
      </c>
    </row>
    <row r="629" spans="2:5" x14ac:dyDescent="0.3">
      <c r="C629" t="s">
        <v>307</v>
      </c>
      <c r="D629" t="s">
        <v>591</v>
      </c>
      <c r="E629" t="s">
        <v>592</v>
      </c>
    </row>
    <row r="630" spans="2:5" x14ac:dyDescent="0.3">
      <c r="C630" t="s">
        <v>307</v>
      </c>
      <c r="D630" t="s">
        <v>603</v>
      </c>
      <c r="E630" t="s">
        <v>604</v>
      </c>
    </row>
    <row r="631" spans="2:5" x14ac:dyDescent="0.3">
      <c r="C631" t="s">
        <v>307</v>
      </c>
      <c r="D631" t="s">
        <v>665</v>
      </c>
      <c r="E631" t="s">
        <v>666</v>
      </c>
    </row>
    <row r="632" spans="2:5" x14ac:dyDescent="0.3">
      <c r="C632" t="s">
        <v>307</v>
      </c>
      <c r="D632" t="s">
        <v>675</v>
      </c>
      <c r="E632" t="s">
        <v>676</v>
      </c>
    </row>
    <row r="633" spans="2:5" x14ac:dyDescent="0.3">
      <c r="C633" t="s">
        <v>307</v>
      </c>
      <c r="D633" t="s">
        <v>681</v>
      </c>
      <c r="E633" t="s">
        <v>682</v>
      </c>
    </row>
    <row r="634" spans="2:5" x14ac:dyDescent="0.3">
      <c r="B634" t="s">
        <v>313</v>
      </c>
      <c r="C634" t="s">
        <v>313</v>
      </c>
      <c r="D634" t="s">
        <v>313</v>
      </c>
      <c r="E634" t="s">
        <v>314</v>
      </c>
    </row>
    <row r="635" spans="2:5" x14ac:dyDescent="0.3">
      <c r="C635" t="s">
        <v>313</v>
      </c>
      <c r="D635" t="s">
        <v>321</v>
      </c>
      <c r="E635" t="s">
        <v>322</v>
      </c>
    </row>
    <row r="636" spans="2:5" x14ac:dyDescent="0.3">
      <c r="C636" t="s">
        <v>313</v>
      </c>
      <c r="D636" t="s">
        <v>401</v>
      </c>
      <c r="E636" t="s">
        <v>402</v>
      </c>
    </row>
    <row r="637" spans="2:5" x14ac:dyDescent="0.3">
      <c r="C637" t="s">
        <v>313</v>
      </c>
      <c r="D637" t="s">
        <v>457</v>
      </c>
      <c r="E637" t="s">
        <v>458</v>
      </c>
    </row>
    <row r="638" spans="2:5" x14ac:dyDescent="0.3">
      <c r="C638" t="s">
        <v>313</v>
      </c>
      <c r="D638" t="s">
        <v>505</v>
      </c>
      <c r="E638" t="s">
        <v>506</v>
      </c>
    </row>
    <row r="639" spans="2:5" x14ac:dyDescent="0.3">
      <c r="C639" t="s">
        <v>313</v>
      </c>
      <c r="D639" t="s">
        <v>628</v>
      </c>
      <c r="E639" t="s">
        <v>629</v>
      </c>
    </row>
    <row r="640" spans="2:5" x14ac:dyDescent="0.3">
      <c r="C640" t="s">
        <v>313</v>
      </c>
      <c r="D640" t="s">
        <v>667</v>
      </c>
      <c r="E640" t="s">
        <v>668</v>
      </c>
    </row>
    <row r="641" spans="2:5" x14ac:dyDescent="0.3">
      <c r="B641" t="s">
        <v>317</v>
      </c>
      <c r="C641" t="s">
        <v>317</v>
      </c>
      <c r="D641" t="s">
        <v>317</v>
      </c>
      <c r="E641" t="s">
        <v>318</v>
      </c>
    </row>
    <row r="642" spans="2:5" x14ac:dyDescent="0.3">
      <c r="C642" t="s">
        <v>317</v>
      </c>
      <c r="D642" t="s">
        <v>218</v>
      </c>
      <c r="E642" t="s">
        <v>214</v>
      </c>
    </row>
    <row r="643" spans="2:5" x14ac:dyDescent="0.3">
      <c r="C643" t="s">
        <v>317</v>
      </c>
      <c r="D643" t="s">
        <v>230</v>
      </c>
      <c r="E643" t="s">
        <v>231</v>
      </c>
    </row>
    <row r="644" spans="2:5" x14ac:dyDescent="0.3">
      <c r="C644" t="s">
        <v>317</v>
      </c>
      <c r="D644" t="s">
        <v>266</v>
      </c>
      <c r="E644" t="s">
        <v>267</v>
      </c>
    </row>
    <row r="645" spans="2:5" x14ac:dyDescent="0.3">
      <c r="C645" t="s">
        <v>317</v>
      </c>
      <c r="D645" t="s">
        <v>315</v>
      </c>
      <c r="E645" t="s">
        <v>316</v>
      </c>
    </row>
    <row r="646" spans="2:5" x14ac:dyDescent="0.3">
      <c r="C646" t="s">
        <v>317</v>
      </c>
      <c r="D646" t="s">
        <v>326</v>
      </c>
      <c r="E646" t="s">
        <v>327</v>
      </c>
    </row>
    <row r="647" spans="2:5" x14ac:dyDescent="0.3">
      <c r="C647" t="s">
        <v>317</v>
      </c>
      <c r="D647" t="s">
        <v>339</v>
      </c>
      <c r="E647" t="s">
        <v>340</v>
      </c>
    </row>
    <row r="648" spans="2:5" x14ac:dyDescent="0.3">
      <c r="C648" t="s">
        <v>317</v>
      </c>
      <c r="D648" t="s">
        <v>351</v>
      </c>
      <c r="E648" t="s">
        <v>352</v>
      </c>
    </row>
    <row r="649" spans="2:5" x14ac:dyDescent="0.3">
      <c r="C649" t="s">
        <v>317</v>
      </c>
      <c r="D649" t="s">
        <v>367</v>
      </c>
      <c r="E649" t="s">
        <v>368</v>
      </c>
    </row>
    <row r="650" spans="2:5" x14ac:dyDescent="0.3">
      <c r="C650" t="s">
        <v>317</v>
      </c>
      <c r="D650" t="s">
        <v>395</v>
      </c>
      <c r="E650" t="s">
        <v>396</v>
      </c>
    </row>
    <row r="651" spans="2:5" x14ac:dyDescent="0.3">
      <c r="C651" t="s">
        <v>317</v>
      </c>
      <c r="D651" t="s">
        <v>403</v>
      </c>
      <c r="E651" t="s">
        <v>404</v>
      </c>
    </row>
    <row r="652" spans="2:5" x14ac:dyDescent="0.3">
      <c r="C652" t="s">
        <v>317</v>
      </c>
      <c r="D652" t="s">
        <v>416</v>
      </c>
      <c r="E652" t="s">
        <v>417</v>
      </c>
    </row>
    <row r="653" spans="2:5" x14ac:dyDescent="0.3">
      <c r="C653" t="s">
        <v>317</v>
      </c>
      <c r="D653" t="s">
        <v>418</v>
      </c>
      <c r="E653" t="s">
        <v>419</v>
      </c>
    </row>
    <row r="654" spans="2:5" x14ac:dyDescent="0.3">
      <c r="C654" t="s">
        <v>317</v>
      </c>
      <c r="D654" t="s">
        <v>424</v>
      </c>
      <c r="E654" t="s">
        <v>425</v>
      </c>
    </row>
    <row r="655" spans="2:5" x14ac:dyDescent="0.3">
      <c r="C655" t="s">
        <v>317</v>
      </c>
      <c r="D655" t="s">
        <v>428</v>
      </c>
      <c r="E655" t="s">
        <v>429</v>
      </c>
    </row>
    <row r="656" spans="2:5" x14ac:dyDescent="0.3">
      <c r="C656" t="s">
        <v>317</v>
      </c>
      <c r="D656" t="s">
        <v>430</v>
      </c>
      <c r="E656" t="s">
        <v>431</v>
      </c>
    </row>
    <row r="657" spans="3:5" x14ac:dyDescent="0.3">
      <c r="C657" t="s">
        <v>317</v>
      </c>
      <c r="D657" t="s">
        <v>434</v>
      </c>
      <c r="E657" t="s">
        <v>435</v>
      </c>
    </row>
    <row r="658" spans="3:5" x14ac:dyDescent="0.3">
      <c r="C658" t="s">
        <v>317</v>
      </c>
      <c r="D658" t="s">
        <v>441</v>
      </c>
      <c r="E658" t="s">
        <v>442</v>
      </c>
    </row>
    <row r="659" spans="3:5" x14ac:dyDescent="0.3">
      <c r="C659" t="s">
        <v>317</v>
      </c>
      <c r="D659" t="s">
        <v>445</v>
      </c>
      <c r="E659" t="s">
        <v>446</v>
      </c>
    </row>
    <row r="660" spans="3:5" x14ac:dyDescent="0.3">
      <c r="C660" t="s">
        <v>317</v>
      </c>
      <c r="D660" t="s">
        <v>451</v>
      </c>
      <c r="E660" t="s">
        <v>452</v>
      </c>
    </row>
    <row r="661" spans="3:5" x14ac:dyDescent="0.3">
      <c r="C661" t="s">
        <v>317</v>
      </c>
      <c r="D661" t="s">
        <v>453</v>
      </c>
      <c r="E661" t="s">
        <v>454</v>
      </c>
    </row>
    <row r="662" spans="3:5" x14ac:dyDescent="0.3">
      <c r="C662" t="s">
        <v>317</v>
      </c>
      <c r="D662" t="s">
        <v>463</v>
      </c>
      <c r="E662" t="s">
        <v>464</v>
      </c>
    </row>
    <row r="663" spans="3:5" x14ac:dyDescent="0.3">
      <c r="C663" t="s">
        <v>317</v>
      </c>
      <c r="D663" t="s">
        <v>471</v>
      </c>
      <c r="E663" t="s">
        <v>472</v>
      </c>
    </row>
    <row r="664" spans="3:5" x14ac:dyDescent="0.3">
      <c r="C664" t="s">
        <v>317</v>
      </c>
      <c r="D664" t="s">
        <v>487</v>
      </c>
      <c r="E664" t="s">
        <v>488</v>
      </c>
    </row>
    <row r="665" spans="3:5" x14ac:dyDescent="0.3">
      <c r="C665" t="s">
        <v>317</v>
      </c>
      <c r="D665" t="s">
        <v>509</v>
      </c>
      <c r="E665" t="s">
        <v>510</v>
      </c>
    </row>
    <row r="666" spans="3:5" x14ac:dyDescent="0.3">
      <c r="C666" t="s">
        <v>317</v>
      </c>
      <c r="D666" t="s">
        <v>520</v>
      </c>
      <c r="E666" t="s">
        <v>521</v>
      </c>
    </row>
    <row r="667" spans="3:5" x14ac:dyDescent="0.3">
      <c r="C667" t="s">
        <v>317</v>
      </c>
      <c r="D667" t="s">
        <v>565</v>
      </c>
      <c r="E667" t="s">
        <v>566</v>
      </c>
    </row>
    <row r="668" spans="3:5" x14ac:dyDescent="0.3">
      <c r="C668" t="s">
        <v>317</v>
      </c>
      <c r="D668" t="s">
        <v>571</v>
      </c>
      <c r="E668" t="s">
        <v>572</v>
      </c>
    </row>
    <row r="669" spans="3:5" x14ac:dyDescent="0.3">
      <c r="C669" t="s">
        <v>317</v>
      </c>
      <c r="D669" t="s">
        <v>609</v>
      </c>
      <c r="E669" t="s">
        <v>610</v>
      </c>
    </row>
    <row r="670" spans="3:5" x14ac:dyDescent="0.3">
      <c r="C670" t="s">
        <v>317</v>
      </c>
      <c r="D670" t="s">
        <v>630</v>
      </c>
      <c r="E670" t="s">
        <v>631</v>
      </c>
    </row>
    <row r="671" spans="3:5" x14ac:dyDescent="0.3">
      <c r="C671" t="s">
        <v>317</v>
      </c>
      <c r="D671" t="s">
        <v>646</v>
      </c>
      <c r="E671" t="s">
        <v>647</v>
      </c>
    </row>
    <row r="672" spans="3:5" x14ac:dyDescent="0.3">
      <c r="C672" t="s">
        <v>317</v>
      </c>
      <c r="D672" t="s">
        <v>656</v>
      </c>
      <c r="E672" t="s">
        <v>657</v>
      </c>
    </row>
    <row r="673" spans="3:5" x14ac:dyDescent="0.3">
      <c r="C673" t="s">
        <v>317</v>
      </c>
      <c r="D673" t="s">
        <v>658</v>
      </c>
      <c r="E673" t="s">
        <v>659</v>
      </c>
    </row>
    <row r="674" spans="3:5" x14ac:dyDescent="0.3">
      <c r="C674" t="s">
        <v>317</v>
      </c>
      <c r="D674" t="s">
        <v>669</v>
      </c>
      <c r="E674" t="s">
        <v>670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3" tint="0.79998168889431442"/>
  </sheetPr>
  <dimension ref="A1:K167"/>
  <sheetViews>
    <sheetView showGridLines="0" zoomScale="85" zoomScaleNormal="85" workbookViewId="0"/>
  </sheetViews>
  <sheetFormatPr defaultRowHeight="14.4" x14ac:dyDescent="0.3"/>
  <cols>
    <col min="1" max="1" width="4.6640625" customWidth="1"/>
    <col min="2" max="2" width="23.6640625" customWidth="1"/>
    <col min="3" max="3" width="36.6640625" customWidth="1"/>
    <col min="4" max="8" width="23.6640625" customWidth="1"/>
    <col min="9" max="10" width="4.6640625" customWidth="1"/>
    <col min="11" max="11" width="9.109375" style="1" hidden="1" customWidth="1"/>
    <col min="12" max="12" width="4.6640625" customWidth="1"/>
  </cols>
  <sheetData>
    <row r="1" spans="1:11" ht="21" x14ac:dyDescent="0.4">
      <c r="A1" s="37"/>
      <c r="B1" s="340" t="s">
        <v>1014</v>
      </c>
      <c r="C1" s="340"/>
      <c r="D1" s="340"/>
      <c r="E1" s="340"/>
      <c r="F1" s="340"/>
      <c r="G1" s="340"/>
      <c r="H1" s="340"/>
      <c r="I1" s="40"/>
    </row>
    <row r="2" spans="1:11" x14ac:dyDescent="0.3">
      <c r="A2" s="37"/>
      <c r="B2" s="336"/>
      <c r="C2" s="336"/>
      <c r="D2" s="336"/>
      <c r="E2" s="336"/>
      <c r="F2" s="336"/>
      <c r="G2" s="336"/>
      <c r="H2" s="336"/>
      <c r="I2" s="40"/>
    </row>
    <row r="3" spans="1:11" x14ac:dyDescent="0.3">
      <c r="A3" s="37"/>
      <c r="B3" s="37"/>
      <c r="C3" s="37"/>
      <c r="D3" s="37"/>
      <c r="E3" s="37"/>
      <c r="F3" s="37"/>
      <c r="G3" s="37"/>
      <c r="H3" s="37"/>
      <c r="I3" s="40"/>
    </row>
    <row r="4" spans="1:11" x14ac:dyDescent="0.3">
      <c r="A4" s="37"/>
      <c r="B4" s="38" t="s">
        <v>1015</v>
      </c>
      <c r="C4" s="37"/>
      <c r="D4" s="39" t="str">
        <f ca="1">'Org List'!J7</f>
        <v>HWB</v>
      </c>
      <c r="E4" s="37"/>
      <c r="F4" s="37"/>
      <c r="G4" s="37"/>
      <c r="H4" s="165"/>
      <c r="I4" s="40"/>
      <c r="K4" s="1">
        <f ca="1">MATCH(D4,'Comms by AT'!$Y:$Y,0)</f>
        <v>4</v>
      </c>
    </row>
    <row r="5" spans="1:11" x14ac:dyDescent="0.3">
      <c r="A5" s="37"/>
      <c r="B5" s="37"/>
      <c r="C5" s="37"/>
      <c r="D5" s="37"/>
      <c r="E5" s="37"/>
      <c r="F5" s="37"/>
      <c r="G5" s="37"/>
      <c r="H5" s="37"/>
      <c r="I5" s="40"/>
      <c r="K5" s="1">
        <f ca="1">COUNTIF('Comms by AT'!$Z:$Z,$D$4)</f>
        <v>150</v>
      </c>
    </row>
    <row r="6" spans="1:11" ht="20.100000000000001" customHeight="1" x14ac:dyDescent="0.3">
      <c r="B6" s="207" t="s">
        <v>1168</v>
      </c>
    </row>
    <row r="7" spans="1:11" x14ac:dyDescent="0.3">
      <c r="A7" s="37"/>
      <c r="B7" s="38" t="s">
        <v>1016</v>
      </c>
      <c r="C7" s="37"/>
      <c r="D7" s="37"/>
      <c r="E7" s="37"/>
      <c r="F7" s="37"/>
      <c r="G7" s="37"/>
      <c r="H7" s="37"/>
      <c r="I7" s="40"/>
    </row>
    <row r="8" spans="1:11" ht="15" thickBot="1" x14ac:dyDescent="0.35"/>
    <row r="9" spans="1:11" s="1" customFormat="1" ht="15" hidden="1" thickBot="1" x14ac:dyDescent="0.35">
      <c r="D9" s="1">
        <v>3</v>
      </c>
      <c r="E9" s="1">
        <v>4</v>
      </c>
      <c r="F9" s="1">
        <v>5</v>
      </c>
      <c r="G9" s="1">
        <v>6</v>
      </c>
      <c r="H9" s="1">
        <v>7</v>
      </c>
    </row>
    <row r="10" spans="1:11" ht="90" customHeight="1" thickBot="1" x14ac:dyDescent="0.35">
      <c r="B10" s="41" t="s">
        <v>1017</v>
      </c>
      <c r="C10" s="42"/>
      <c r="D10" s="43" t="s">
        <v>12</v>
      </c>
      <c r="E10" s="44" t="s">
        <v>13</v>
      </c>
      <c r="F10" s="44" t="s">
        <v>14</v>
      </c>
      <c r="G10" s="45" t="s">
        <v>15</v>
      </c>
      <c r="H10" s="319" t="s">
        <v>20</v>
      </c>
    </row>
    <row r="11" spans="1:11" x14ac:dyDescent="0.3">
      <c r="B11" s="349" t="str">
        <f ca="1">'Org List'!$J$6</f>
        <v>Health and Wellbeing Board</v>
      </c>
      <c r="C11" s="49" t="s">
        <v>1018</v>
      </c>
      <c r="D11" s="58">
        <f ca="1">SUM(D$12,D$14)</f>
        <v>150</v>
      </c>
      <c r="E11" s="59">
        <f t="shared" ref="E11:H11" ca="1" si="0">SUM(E$12,E$14)</f>
        <v>150</v>
      </c>
      <c r="F11" s="59">
        <f t="shared" ca="1" si="0"/>
        <v>150</v>
      </c>
      <c r="G11" s="60">
        <f t="shared" ca="1" si="0"/>
        <v>150</v>
      </c>
      <c r="H11" s="320">
        <f t="shared" ca="1" si="0"/>
        <v>150</v>
      </c>
    </row>
    <row r="12" spans="1:11" x14ac:dyDescent="0.3">
      <c r="B12" s="350"/>
      <c r="C12" s="51" t="s">
        <v>1019</v>
      </c>
      <c r="D12" s="62">
        <f ca="1">COUNTIF(D$18:D$167,$C12)</f>
        <v>150</v>
      </c>
      <c r="E12" s="63">
        <f t="shared" ref="E12:H12" ca="1" si="1">COUNTIF(E$18:E$167,$C12)</f>
        <v>150</v>
      </c>
      <c r="F12" s="63">
        <f t="shared" ca="1" si="1"/>
        <v>150</v>
      </c>
      <c r="G12" s="64">
        <f t="shared" ca="1" si="1"/>
        <v>150</v>
      </c>
      <c r="H12" s="321">
        <f t="shared" ca="1" si="1"/>
        <v>150</v>
      </c>
    </row>
    <row r="13" spans="1:11" x14ac:dyDescent="0.3">
      <c r="B13" s="350"/>
      <c r="C13" s="51" t="s">
        <v>1020</v>
      </c>
      <c r="D13" s="69">
        <f ca="1">IFERROR(IF((D12/D11)="","",(D12/D11)),"")</f>
        <v>1</v>
      </c>
      <c r="E13" s="70">
        <f t="shared" ref="E13:H13" ca="1" si="2">IFERROR(IF((E12/E11)="","",(E12/E11)),"")</f>
        <v>1</v>
      </c>
      <c r="F13" s="70">
        <f t="shared" ca="1" si="2"/>
        <v>1</v>
      </c>
      <c r="G13" s="71">
        <f t="shared" ca="1" si="2"/>
        <v>1</v>
      </c>
      <c r="H13" s="82">
        <f t="shared" ca="1" si="2"/>
        <v>1</v>
      </c>
    </row>
    <row r="14" spans="1:11" x14ac:dyDescent="0.3">
      <c r="B14" s="350"/>
      <c r="C14" s="51" t="s">
        <v>1021</v>
      </c>
      <c r="D14" s="62">
        <f ca="1">COUNTIF(D$18:D$167,$C14)</f>
        <v>0</v>
      </c>
      <c r="E14" s="63">
        <f t="shared" ref="E14:H14" ca="1" si="3">COUNTIF(E$18:E$167,$C14)</f>
        <v>0</v>
      </c>
      <c r="F14" s="63">
        <f t="shared" ca="1" si="3"/>
        <v>0</v>
      </c>
      <c r="G14" s="64">
        <f t="shared" ca="1" si="3"/>
        <v>0</v>
      </c>
      <c r="H14" s="321">
        <f t="shared" ca="1" si="3"/>
        <v>0</v>
      </c>
    </row>
    <row r="15" spans="1:11" ht="15" thickBot="1" x14ac:dyDescent="0.35">
      <c r="B15" s="351"/>
      <c r="C15" s="53" t="s">
        <v>1022</v>
      </c>
      <c r="D15" s="74">
        <f ca="1">IFERROR(IF((D14/D11)="","",(D14/D11)),"")</f>
        <v>0</v>
      </c>
      <c r="E15" s="75">
        <f t="shared" ref="E15:H15" ca="1" si="4">IFERROR(IF((E14/E11)="","",(E14/E11)),"")</f>
        <v>0</v>
      </c>
      <c r="F15" s="75">
        <f t="shared" ca="1" si="4"/>
        <v>0</v>
      </c>
      <c r="G15" s="76">
        <f t="shared" ca="1" si="4"/>
        <v>0</v>
      </c>
      <c r="H15" s="83">
        <f t="shared" ca="1" si="4"/>
        <v>0</v>
      </c>
    </row>
    <row r="16" spans="1:11" ht="15" thickBot="1" x14ac:dyDescent="0.35"/>
    <row r="17" spans="1:8" ht="90" customHeight="1" thickBot="1" x14ac:dyDescent="0.35">
      <c r="B17" s="41" t="s">
        <v>195</v>
      </c>
      <c r="C17" s="42" t="s">
        <v>1017</v>
      </c>
      <c r="D17" s="43" t="s">
        <v>12</v>
      </c>
      <c r="E17" s="44" t="s">
        <v>13</v>
      </c>
      <c r="F17" s="44" t="s">
        <v>14</v>
      </c>
      <c r="G17" s="45" t="s">
        <v>15</v>
      </c>
      <c r="H17" s="319" t="s">
        <v>20</v>
      </c>
    </row>
    <row r="18" spans="1:8" x14ac:dyDescent="0.3">
      <c r="A18" s="57">
        <v>0</v>
      </c>
      <c r="B18" s="48" t="str">
        <f t="shared" ref="B18:B49" ca="1" si="5">IF($A18&gt;$K$5-1,"",INDIRECT("'Comms by AT'!AA"&amp;$A18+$K$4))</f>
        <v>E09000002</v>
      </c>
      <c r="C18" s="49" t="str">
        <f ca="1">IFERROR(VLOOKUP($B18,'Org List'!$J$9:$K$488,2,0), "")</f>
        <v>Barking and Dagenham</v>
      </c>
      <c r="D18" s="58" t="str">
        <f ca="1">IFERROR(IF((VLOOKUP($B18,'NatCon &amp; Metrics Backsheet'!$A$7:$AC$156,D$9,FALSE))="","",(VLOOKUP($B18,'NatCon &amp; Metrics Backsheet'!$A$7:$AC$156,D$9,FALSE))),"")</f>
        <v>Yes</v>
      </c>
      <c r="E18" s="59" t="str">
        <f ca="1">IFERROR(IF((VLOOKUP($B18,'NatCon &amp; Metrics Backsheet'!$A$7:$AC$156,E$9,FALSE))="","",(VLOOKUP($B18,'NatCon &amp; Metrics Backsheet'!$A$7:$AC$156,E$9,FALSE))),"")</f>
        <v>Yes</v>
      </c>
      <c r="F18" s="59" t="str">
        <f ca="1">IFERROR(IF((VLOOKUP($B18,'NatCon &amp; Metrics Backsheet'!$A$7:$AC$156,F$9,FALSE))="","",(VLOOKUP($B18,'NatCon &amp; Metrics Backsheet'!$A$7:$AC$156,F$9,FALSE))),"")</f>
        <v>Yes</v>
      </c>
      <c r="G18" s="60" t="str">
        <f ca="1">IFERROR(IF((VLOOKUP($B18,'NatCon &amp; Metrics Backsheet'!$A$7:$AC$156,G$9,FALSE))="","",(VLOOKUP($B18,'NatCon &amp; Metrics Backsheet'!$A$7:$AC$156,G$9,FALSE))),"")</f>
        <v>Yes</v>
      </c>
      <c r="H18" s="320" t="str">
        <f ca="1">IFERROR(IF((VLOOKUP($B18,'NatCon &amp; Metrics Backsheet'!$A$7:$AC$156,H$9,FALSE))="","",(VLOOKUP($B18,'NatCon &amp; Metrics Backsheet'!$A$7:$AC$156,H$9,FALSE))),"")</f>
        <v>Yes</v>
      </c>
    </row>
    <row r="19" spans="1:8" x14ac:dyDescent="0.3">
      <c r="A19" s="57">
        <v>1</v>
      </c>
      <c r="B19" s="50" t="str">
        <f t="shared" ca="1" si="5"/>
        <v>E09000003</v>
      </c>
      <c r="C19" s="51" t="str">
        <f ca="1">IFERROR(VLOOKUP($B19,'Org List'!$J$9:$K$488,2,0), "")</f>
        <v>Barnet</v>
      </c>
      <c r="D19" s="62" t="str">
        <f ca="1">IFERROR(IF((VLOOKUP($B19,'NatCon &amp; Metrics Backsheet'!$A$7:$AC$156,D$9,FALSE))="","",(VLOOKUP($B19,'NatCon &amp; Metrics Backsheet'!$A$7:$AC$156,D$9,FALSE))),"")</f>
        <v>Yes</v>
      </c>
      <c r="E19" s="63" t="str">
        <f ca="1">IFERROR(IF((VLOOKUP($B19,'NatCon &amp; Metrics Backsheet'!$A$7:$AC$156,E$9,FALSE))="","",(VLOOKUP($B19,'NatCon &amp; Metrics Backsheet'!$A$7:$AC$156,E$9,FALSE))),"")</f>
        <v>Yes</v>
      </c>
      <c r="F19" s="63" t="str">
        <f ca="1">IFERROR(IF((VLOOKUP($B19,'NatCon &amp; Metrics Backsheet'!$A$7:$AC$156,F$9,FALSE))="","",(VLOOKUP($B19,'NatCon &amp; Metrics Backsheet'!$A$7:$AC$156,F$9,FALSE))),"")</f>
        <v>Yes</v>
      </c>
      <c r="G19" s="64" t="str">
        <f ca="1">IFERROR(IF((VLOOKUP($B19,'NatCon &amp; Metrics Backsheet'!$A$7:$AC$156,G$9,FALSE))="","",(VLOOKUP($B19,'NatCon &amp; Metrics Backsheet'!$A$7:$AC$156,G$9,FALSE))),"")</f>
        <v>Yes</v>
      </c>
      <c r="H19" s="321" t="str">
        <f ca="1">IFERROR(IF((VLOOKUP($B19,'NatCon &amp; Metrics Backsheet'!$A$7:$AC$156,H$9,FALSE))="","",(VLOOKUP($B19,'NatCon &amp; Metrics Backsheet'!$A$7:$AC$156,H$9,FALSE))),"")</f>
        <v>Yes</v>
      </c>
    </row>
    <row r="20" spans="1:8" x14ac:dyDescent="0.3">
      <c r="A20" s="57">
        <v>2</v>
      </c>
      <c r="B20" s="50" t="str">
        <f t="shared" ca="1" si="5"/>
        <v>E08000016</v>
      </c>
      <c r="C20" s="51" t="str">
        <f ca="1">IFERROR(VLOOKUP($B20,'Org List'!$J$9:$K$488,2,0), "")</f>
        <v>Barnsley</v>
      </c>
      <c r="D20" s="62" t="str">
        <f ca="1">IFERROR(IF((VLOOKUP($B20,'NatCon &amp; Metrics Backsheet'!$A$7:$AC$156,D$9,FALSE))="","",(VLOOKUP($B20,'NatCon &amp; Metrics Backsheet'!$A$7:$AC$156,D$9,FALSE))),"")</f>
        <v>Yes</v>
      </c>
      <c r="E20" s="63" t="str">
        <f ca="1">IFERROR(IF((VLOOKUP($B20,'NatCon &amp; Metrics Backsheet'!$A$7:$AC$156,E$9,FALSE))="","",(VLOOKUP($B20,'NatCon &amp; Metrics Backsheet'!$A$7:$AC$156,E$9,FALSE))),"")</f>
        <v>Yes</v>
      </c>
      <c r="F20" s="63" t="str">
        <f ca="1">IFERROR(IF((VLOOKUP($B20,'NatCon &amp; Metrics Backsheet'!$A$7:$AC$156,F$9,FALSE))="","",(VLOOKUP($B20,'NatCon &amp; Metrics Backsheet'!$A$7:$AC$156,F$9,FALSE))),"")</f>
        <v>Yes</v>
      </c>
      <c r="G20" s="64" t="str">
        <f ca="1">IFERROR(IF((VLOOKUP($B20,'NatCon &amp; Metrics Backsheet'!$A$7:$AC$156,G$9,FALSE))="","",(VLOOKUP($B20,'NatCon &amp; Metrics Backsheet'!$A$7:$AC$156,G$9,FALSE))),"")</f>
        <v>Yes</v>
      </c>
      <c r="H20" s="321" t="str">
        <f ca="1">IFERROR(IF((VLOOKUP($B20,'NatCon &amp; Metrics Backsheet'!$A$7:$AC$156,H$9,FALSE))="","",(VLOOKUP($B20,'NatCon &amp; Metrics Backsheet'!$A$7:$AC$156,H$9,FALSE))),"")</f>
        <v>Yes</v>
      </c>
    </row>
    <row r="21" spans="1:8" x14ac:dyDescent="0.3">
      <c r="A21" s="57">
        <v>3</v>
      </c>
      <c r="B21" s="50" t="str">
        <f t="shared" ca="1" si="5"/>
        <v>E06000022</v>
      </c>
      <c r="C21" s="51" t="str">
        <f ca="1">IFERROR(VLOOKUP($B21,'Org List'!$J$9:$K$488,2,0), "")</f>
        <v>Bath and North East Somerset</v>
      </c>
      <c r="D21" s="62" t="str">
        <f ca="1">IFERROR(IF((VLOOKUP($B21,'NatCon &amp; Metrics Backsheet'!$A$7:$AC$156,D$9,FALSE))="","",(VLOOKUP($B21,'NatCon &amp; Metrics Backsheet'!$A$7:$AC$156,D$9,FALSE))),"")</f>
        <v>Yes</v>
      </c>
      <c r="E21" s="63" t="str">
        <f ca="1">IFERROR(IF((VLOOKUP($B21,'NatCon &amp; Metrics Backsheet'!$A$7:$AC$156,E$9,FALSE))="","",(VLOOKUP($B21,'NatCon &amp; Metrics Backsheet'!$A$7:$AC$156,E$9,FALSE))),"")</f>
        <v>Yes</v>
      </c>
      <c r="F21" s="63" t="str">
        <f ca="1">IFERROR(IF((VLOOKUP($B21,'NatCon &amp; Metrics Backsheet'!$A$7:$AC$156,F$9,FALSE))="","",(VLOOKUP($B21,'NatCon &amp; Metrics Backsheet'!$A$7:$AC$156,F$9,FALSE))),"")</f>
        <v>Yes</v>
      </c>
      <c r="G21" s="64" t="str">
        <f ca="1">IFERROR(IF((VLOOKUP($B21,'NatCon &amp; Metrics Backsheet'!$A$7:$AC$156,G$9,FALSE))="","",(VLOOKUP($B21,'NatCon &amp; Metrics Backsheet'!$A$7:$AC$156,G$9,FALSE))),"")</f>
        <v>Yes</v>
      </c>
      <c r="H21" s="321" t="str">
        <f ca="1">IFERROR(IF((VLOOKUP($B21,'NatCon &amp; Metrics Backsheet'!$A$7:$AC$156,H$9,FALSE))="","",(VLOOKUP($B21,'NatCon &amp; Metrics Backsheet'!$A$7:$AC$156,H$9,FALSE))),"")</f>
        <v>Yes</v>
      </c>
    </row>
    <row r="22" spans="1:8" x14ac:dyDescent="0.3">
      <c r="A22" s="57">
        <v>4</v>
      </c>
      <c r="B22" s="50" t="str">
        <f t="shared" ca="1" si="5"/>
        <v>E06000055</v>
      </c>
      <c r="C22" s="51" t="str">
        <f ca="1">IFERROR(VLOOKUP($B22,'Org List'!$J$9:$K$488,2,0), "")</f>
        <v>Bedford</v>
      </c>
      <c r="D22" s="62" t="str">
        <f ca="1">IFERROR(IF((VLOOKUP($B22,'NatCon &amp; Metrics Backsheet'!$A$7:$AC$156,D$9,FALSE))="","",(VLOOKUP($B22,'NatCon &amp; Metrics Backsheet'!$A$7:$AC$156,D$9,FALSE))),"")</f>
        <v>Yes</v>
      </c>
      <c r="E22" s="63" t="str">
        <f ca="1">IFERROR(IF((VLOOKUP($B22,'NatCon &amp; Metrics Backsheet'!$A$7:$AC$156,E$9,FALSE))="","",(VLOOKUP($B22,'NatCon &amp; Metrics Backsheet'!$A$7:$AC$156,E$9,FALSE))),"")</f>
        <v>Yes</v>
      </c>
      <c r="F22" s="63" t="str">
        <f ca="1">IFERROR(IF((VLOOKUP($B22,'NatCon &amp; Metrics Backsheet'!$A$7:$AC$156,F$9,FALSE))="","",(VLOOKUP($B22,'NatCon &amp; Metrics Backsheet'!$A$7:$AC$156,F$9,FALSE))),"")</f>
        <v>Yes</v>
      </c>
      <c r="G22" s="64" t="str">
        <f ca="1">IFERROR(IF((VLOOKUP($B22,'NatCon &amp; Metrics Backsheet'!$A$7:$AC$156,G$9,FALSE))="","",(VLOOKUP($B22,'NatCon &amp; Metrics Backsheet'!$A$7:$AC$156,G$9,FALSE))),"")</f>
        <v>Yes</v>
      </c>
      <c r="H22" s="321" t="str">
        <f ca="1">IFERROR(IF((VLOOKUP($B22,'NatCon &amp; Metrics Backsheet'!$A$7:$AC$156,H$9,FALSE))="","",(VLOOKUP($B22,'NatCon &amp; Metrics Backsheet'!$A$7:$AC$156,H$9,FALSE))),"")</f>
        <v>Yes</v>
      </c>
    </row>
    <row r="23" spans="1:8" ht="15" customHeight="1" x14ac:dyDescent="0.3">
      <c r="A23" s="57">
        <v>5</v>
      </c>
      <c r="B23" s="50" t="str">
        <f t="shared" ca="1" si="5"/>
        <v>E09000004</v>
      </c>
      <c r="C23" s="51" t="str">
        <f ca="1">IFERROR(VLOOKUP($B23,'Org List'!$J$9:$K$488,2,0), "")</f>
        <v>Bexley</v>
      </c>
      <c r="D23" s="62" t="str">
        <f ca="1">IFERROR(IF((VLOOKUP($B23,'NatCon &amp; Metrics Backsheet'!$A$7:$AC$156,D$9,FALSE))="","",(VLOOKUP($B23,'NatCon &amp; Metrics Backsheet'!$A$7:$AC$156,D$9,FALSE))),"")</f>
        <v>Yes</v>
      </c>
      <c r="E23" s="63" t="str">
        <f ca="1">IFERROR(IF((VLOOKUP($B23,'NatCon &amp; Metrics Backsheet'!$A$7:$AC$156,E$9,FALSE))="","",(VLOOKUP($B23,'NatCon &amp; Metrics Backsheet'!$A$7:$AC$156,E$9,FALSE))),"")</f>
        <v>Yes</v>
      </c>
      <c r="F23" s="63" t="str">
        <f ca="1">IFERROR(IF((VLOOKUP($B23,'NatCon &amp; Metrics Backsheet'!$A$7:$AC$156,F$9,FALSE))="","",(VLOOKUP($B23,'NatCon &amp; Metrics Backsheet'!$A$7:$AC$156,F$9,FALSE))),"")</f>
        <v>Yes</v>
      </c>
      <c r="G23" s="64" t="str">
        <f ca="1">IFERROR(IF((VLOOKUP($B23,'NatCon &amp; Metrics Backsheet'!$A$7:$AC$156,G$9,FALSE))="","",(VLOOKUP($B23,'NatCon &amp; Metrics Backsheet'!$A$7:$AC$156,G$9,FALSE))),"")</f>
        <v>Yes</v>
      </c>
      <c r="H23" s="321" t="str">
        <f ca="1">IFERROR(IF((VLOOKUP($B23,'NatCon &amp; Metrics Backsheet'!$A$7:$AC$156,H$9,FALSE))="","",(VLOOKUP($B23,'NatCon &amp; Metrics Backsheet'!$A$7:$AC$156,H$9,FALSE))),"")</f>
        <v>Yes</v>
      </c>
    </row>
    <row r="24" spans="1:8" x14ac:dyDescent="0.3">
      <c r="A24" s="57">
        <v>6</v>
      </c>
      <c r="B24" s="50" t="str">
        <f t="shared" ca="1" si="5"/>
        <v>E08000025</v>
      </c>
      <c r="C24" s="51" t="str">
        <f ca="1">IFERROR(VLOOKUP($B24,'Org List'!$J$9:$K$488,2,0), "")</f>
        <v>Birmingham</v>
      </c>
      <c r="D24" s="62" t="str">
        <f ca="1">IFERROR(IF((VLOOKUP($B24,'NatCon &amp; Metrics Backsheet'!$A$7:$AC$156,D$9,FALSE))="","",(VLOOKUP($B24,'NatCon &amp; Metrics Backsheet'!$A$7:$AC$156,D$9,FALSE))),"")</f>
        <v>Yes</v>
      </c>
      <c r="E24" s="63" t="str">
        <f ca="1">IFERROR(IF((VLOOKUP($B24,'NatCon &amp; Metrics Backsheet'!$A$7:$AC$156,E$9,FALSE))="","",(VLOOKUP($B24,'NatCon &amp; Metrics Backsheet'!$A$7:$AC$156,E$9,FALSE))),"")</f>
        <v>Yes</v>
      </c>
      <c r="F24" s="63" t="str">
        <f ca="1">IFERROR(IF((VLOOKUP($B24,'NatCon &amp; Metrics Backsheet'!$A$7:$AC$156,F$9,FALSE))="","",(VLOOKUP($B24,'NatCon &amp; Metrics Backsheet'!$A$7:$AC$156,F$9,FALSE))),"")</f>
        <v>Yes</v>
      </c>
      <c r="G24" s="64" t="str">
        <f ca="1">IFERROR(IF((VLOOKUP($B24,'NatCon &amp; Metrics Backsheet'!$A$7:$AC$156,G$9,FALSE))="","",(VLOOKUP($B24,'NatCon &amp; Metrics Backsheet'!$A$7:$AC$156,G$9,FALSE))),"")</f>
        <v>Yes</v>
      </c>
      <c r="H24" s="321" t="str">
        <f ca="1">IFERROR(IF((VLOOKUP($B24,'NatCon &amp; Metrics Backsheet'!$A$7:$AC$156,H$9,FALSE))="","",(VLOOKUP($B24,'NatCon &amp; Metrics Backsheet'!$A$7:$AC$156,H$9,FALSE))),"")</f>
        <v>Yes</v>
      </c>
    </row>
    <row r="25" spans="1:8" x14ac:dyDescent="0.3">
      <c r="A25" s="57">
        <v>7</v>
      </c>
      <c r="B25" s="50" t="str">
        <f t="shared" ca="1" si="5"/>
        <v>E06000008</v>
      </c>
      <c r="C25" s="51" t="str">
        <f ca="1">IFERROR(VLOOKUP($B25,'Org List'!$J$9:$K$488,2,0), "")</f>
        <v>Blackburn with Darwen</v>
      </c>
      <c r="D25" s="62" t="str">
        <f ca="1">IFERROR(IF((VLOOKUP($B25,'NatCon &amp; Metrics Backsheet'!$A$7:$AC$156,D$9,FALSE))="","",(VLOOKUP($B25,'NatCon &amp; Metrics Backsheet'!$A$7:$AC$156,D$9,FALSE))),"")</f>
        <v>Yes</v>
      </c>
      <c r="E25" s="63" t="str">
        <f ca="1">IFERROR(IF((VLOOKUP($B25,'NatCon &amp; Metrics Backsheet'!$A$7:$AC$156,E$9,FALSE))="","",(VLOOKUP($B25,'NatCon &amp; Metrics Backsheet'!$A$7:$AC$156,E$9,FALSE))),"")</f>
        <v>Yes</v>
      </c>
      <c r="F25" s="63" t="str">
        <f ca="1">IFERROR(IF((VLOOKUP($B25,'NatCon &amp; Metrics Backsheet'!$A$7:$AC$156,F$9,FALSE))="","",(VLOOKUP($B25,'NatCon &amp; Metrics Backsheet'!$A$7:$AC$156,F$9,FALSE))),"")</f>
        <v>Yes</v>
      </c>
      <c r="G25" s="64" t="str">
        <f ca="1">IFERROR(IF((VLOOKUP($B25,'NatCon &amp; Metrics Backsheet'!$A$7:$AC$156,G$9,FALSE))="","",(VLOOKUP($B25,'NatCon &amp; Metrics Backsheet'!$A$7:$AC$156,G$9,FALSE))),"")</f>
        <v>Yes</v>
      </c>
      <c r="H25" s="321" t="str">
        <f ca="1">IFERROR(IF((VLOOKUP($B25,'NatCon &amp; Metrics Backsheet'!$A$7:$AC$156,H$9,FALSE))="","",(VLOOKUP($B25,'NatCon &amp; Metrics Backsheet'!$A$7:$AC$156,H$9,FALSE))),"")</f>
        <v>Yes</v>
      </c>
    </row>
    <row r="26" spans="1:8" x14ac:dyDescent="0.3">
      <c r="A26" s="57">
        <v>8</v>
      </c>
      <c r="B26" s="50" t="str">
        <f t="shared" ca="1" si="5"/>
        <v>E06000009</v>
      </c>
      <c r="C26" s="51" t="str">
        <f ca="1">IFERROR(VLOOKUP($B26,'Org List'!$J$9:$K$488,2,0), "")</f>
        <v>Blackpool</v>
      </c>
      <c r="D26" s="62" t="str">
        <f ca="1">IFERROR(IF((VLOOKUP($B26,'NatCon &amp; Metrics Backsheet'!$A$7:$AC$156,D$9,FALSE))="","",(VLOOKUP($B26,'NatCon &amp; Metrics Backsheet'!$A$7:$AC$156,D$9,FALSE))),"")</f>
        <v>Yes</v>
      </c>
      <c r="E26" s="63" t="str">
        <f ca="1">IFERROR(IF((VLOOKUP($B26,'NatCon &amp; Metrics Backsheet'!$A$7:$AC$156,E$9,FALSE))="","",(VLOOKUP($B26,'NatCon &amp; Metrics Backsheet'!$A$7:$AC$156,E$9,FALSE))),"")</f>
        <v>Yes</v>
      </c>
      <c r="F26" s="63" t="str">
        <f ca="1">IFERROR(IF((VLOOKUP($B26,'NatCon &amp; Metrics Backsheet'!$A$7:$AC$156,F$9,FALSE))="","",(VLOOKUP($B26,'NatCon &amp; Metrics Backsheet'!$A$7:$AC$156,F$9,FALSE))),"")</f>
        <v>Yes</v>
      </c>
      <c r="G26" s="64" t="str">
        <f ca="1">IFERROR(IF((VLOOKUP($B26,'NatCon &amp; Metrics Backsheet'!$A$7:$AC$156,G$9,FALSE))="","",(VLOOKUP($B26,'NatCon &amp; Metrics Backsheet'!$A$7:$AC$156,G$9,FALSE))),"")</f>
        <v>Yes</v>
      </c>
      <c r="H26" s="321" t="str">
        <f ca="1">IFERROR(IF((VLOOKUP($B26,'NatCon &amp; Metrics Backsheet'!$A$7:$AC$156,H$9,FALSE))="","",(VLOOKUP($B26,'NatCon &amp; Metrics Backsheet'!$A$7:$AC$156,H$9,FALSE))),"")</f>
        <v>Yes</v>
      </c>
    </row>
    <row r="27" spans="1:8" x14ac:dyDescent="0.3">
      <c r="A27" s="57">
        <v>9</v>
      </c>
      <c r="B27" s="50" t="str">
        <f t="shared" ca="1" si="5"/>
        <v>E08000001</v>
      </c>
      <c r="C27" s="51" t="str">
        <f ca="1">IFERROR(VLOOKUP($B27,'Org List'!$J$9:$K$488,2,0), "")</f>
        <v>Bolton</v>
      </c>
      <c r="D27" s="62" t="str">
        <f ca="1">IFERROR(IF((VLOOKUP($B27,'NatCon &amp; Metrics Backsheet'!$A$7:$AC$156,D$9,FALSE))="","",(VLOOKUP($B27,'NatCon &amp; Metrics Backsheet'!$A$7:$AC$156,D$9,FALSE))),"")</f>
        <v>Yes</v>
      </c>
      <c r="E27" s="63" t="str">
        <f ca="1">IFERROR(IF((VLOOKUP($B27,'NatCon &amp; Metrics Backsheet'!$A$7:$AC$156,E$9,FALSE))="","",(VLOOKUP($B27,'NatCon &amp; Metrics Backsheet'!$A$7:$AC$156,E$9,FALSE))),"")</f>
        <v>Yes</v>
      </c>
      <c r="F27" s="63" t="str">
        <f ca="1">IFERROR(IF((VLOOKUP($B27,'NatCon &amp; Metrics Backsheet'!$A$7:$AC$156,F$9,FALSE))="","",(VLOOKUP($B27,'NatCon &amp; Metrics Backsheet'!$A$7:$AC$156,F$9,FALSE))),"")</f>
        <v>Yes</v>
      </c>
      <c r="G27" s="64" t="str">
        <f ca="1">IFERROR(IF((VLOOKUP($B27,'NatCon &amp; Metrics Backsheet'!$A$7:$AC$156,G$9,FALSE))="","",(VLOOKUP($B27,'NatCon &amp; Metrics Backsheet'!$A$7:$AC$156,G$9,FALSE))),"")</f>
        <v>Yes</v>
      </c>
      <c r="H27" s="321" t="str">
        <f ca="1">IFERROR(IF((VLOOKUP($B27,'NatCon &amp; Metrics Backsheet'!$A$7:$AC$156,H$9,FALSE))="","",(VLOOKUP($B27,'NatCon &amp; Metrics Backsheet'!$A$7:$AC$156,H$9,FALSE))),"")</f>
        <v>Yes</v>
      </c>
    </row>
    <row r="28" spans="1:8" x14ac:dyDescent="0.3">
      <c r="A28" s="57">
        <v>10</v>
      </c>
      <c r="B28" s="50" t="str">
        <f t="shared" ca="1" si="5"/>
        <v>E06000028 &amp; E06000029</v>
      </c>
      <c r="C28" s="51" t="str">
        <f ca="1">IFERROR(VLOOKUP($B28,'Org List'!$J$9:$K$488,2,0), "")</f>
        <v>Bournemouth &amp; Poole</v>
      </c>
      <c r="D28" s="62" t="str">
        <f ca="1">IFERROR(IF((VLOOKUP($B28,'NatCon &amp; Metrics Backsheet'!$A$7:$AC$156,D$9,FALSE))="","",(VLOOKUP($B28,'NatCon &amp; Metrics Backsheet'!$A$7:$AC$156,D$9,FALSE))),"")</f>
        <v>Yes</v>
      </c>
      <c r="E28" s="63" t="str">
        <f ca="1">IFERROR(IF((VLOOKUP($B28,'NatCon &amp; Metrics Backsheet'!$A$7:$AC$156,E$9,FALSE))="","",(VLOOKUP($B28,'NatCon &amp; Metrics Backsheet'!$A$7:$AC$156,E$9,FALSE))),"")</f>
        <v>Yes</v>
      </c>
      <c r="F28" s="63" t="str">
        <f ca="1">IFERROR(IF((VLOOKUP($B28,'NatCon &amp; Metrics Backsheet'!$A$7:$AC$156,F$9,FALSE))="","",(VLOOKUP($B28,'NatCon &amp; Metrics Backsheet'!$A$7:$AC$156,F$9,FALSE))),"")</f>
        <v>Yes</v>
      </c>
      <c r="G28" s="64" t="str">
        <f ca="1">IFERROR(IF((VLOOKUP($B28,'NatCon &amp; Metrics Backsheet'!$A$7:$AC$156,G$9,FALSE))="","",(VLOOKUP($B28,'NatCon &amp; Metrics Backsheet'!$A$7:$AC$156,G$9,FALSE))),"")</f>
        <v>Yes</v>
      </c>
      <c r="H28" s="321" t="str">
        <f ca="1">IFERROR(IF((VLOOKUP($B28,'NatCon &amp; Metrics Backsheet'!$A$7:$AC$156,H$9,FALSE))="","",(VLOOKUP($B28,'NatCon &amp; Metrics Backsheet'!$A$7:$AC$156,H$9,FALSE))),"")</f>
        <v>Yes</v>
      </c>
    </row>
    <row r="29" spans="1:8" x14ac:dyDescent="0.3">
      <c r="A29" s="57">
        <v>11</v>
      </c>
      <c r="B29" s="50" t="str">
        <f t="shared" ca="1" si="5"/>
        <v>E06000036</v>
      </c>
      <c r="C29" s="51" t="str">
        <f ca="1">IFERROR(VLOOKUP($B29,'Org List'!$J$9:$K$488,2,0), "")</f>
        <v>Bracknell Forest</v>
      </c>
      <c r="D29" s="62" t="str">
        <f ca="1">IFERROR(IF((VLOOKUP($B29,'NatCon &amp; Metrics Backsheet'!$A$7:$AC$156,D$9,FALSE))="","",(VLOOKUP($B29,'NatCon &amp; Metrics Backsheet'!$A$7:$AC$156,D$9,FALSE))),"")</f>
        <v>Yes</v>
      </c>
      <c r="E29" s="63" t="str">
        <f ca="1">IFERROR(IF((VLOOKUP($B29,'NatCon &amp; Metrics Backsheet'!$A$7:$AC$156,E$9,FALSE))="","",(VLOOKUP($B29,'NatCon &amp; Metrics Backsheet'!$A$7:$AC$156,E$9,FALSE))),"")</f>
        <v>Yes</v>
      </c>
      <c r="F29" s="63" t="str">
        <f ca="1">IFERROR(IF((VLOOKUP($B29,'NatCon &amp; Metrics Backsheet'!$A$7:$AC$156,F$9,FALSE))="","",(VLOOKUP($B29,'NatCon &amp; Metrics Backsheet'!$A$7:$AC$156,F$9,FALSE))),"")</f>
        <v>Yes</v>
      </c>
      <c r="G29" s="64" t="str">
        <f ca="1">IFERROR(IF((VLOOKUP($B29,'NatCon &amp; Metrics Backsheet'!$A$7:$AC$156,G$9,FALSE))="","",(VLOOKUP($B29,'NatCon &amp; Metrics Backsheet'!$A$7:$AC$156,G$9,FALSE))),"")</f>
        <v>Yes</v>
      </c>
      <c r="H29" s="321" t="str">
        <f ca="1">IFERROR(IF((VLOOKUP($B29,'NatCon &amp; Metrics Backsheet'!$A$7:$AC$156,H$9,FALSE))="","",(VLOOKUP($B29,'NatCon &amp; Metrics Backsheet'!$A$7:$AC$156,H$9,FALSE))),"")</f>
        <v>Yes</v>
      </c>
    </row>
    <row r="30" spans="1:8" x14ac:dyDescent="0.3">
      <c r="A30" s="57">
        <v>12</v>
      </c>
      <c r="B30" s="50" t="str">
        <f t="shared" ca="1" si="5"/>
        <v>E08000032</v>
      </c>
      <c r="C30" s="51" t="str">
        <f ca="1">IFERROR(VLOOKUP($B30,'Org List'!$J$9:$K$488,2,0), "")</f>
        <v>Bradford</v>
      </c>
      <c r="D30" s="62" t="str">
        <f ca="1">IFERROR(IF((VLOOKUP($B30,'NatCon &amp; Metrics Backsheet'!$A$7:$AC$156,D$9,FALSE))="","",(VLOOKUP($B30,'NatCon &amp; Metrics Backsheet'!$A$7:$AC$156,D$9,FALSE))),"")</f>
        <v>Yes</v>
      </c>
      <c r="E30" s="63" t="str">
        <f ca="1">IFERROR(IF((VLOOKUP($B30,'NatCon &amp; Metrics Backsheet'!$A$7:$AC$156,E$9,FALSE))="","",(VLOOKUP($B30,'NatCon &amp; Metrics Backsheet'!$A$7:$AC$156,E$9,FALSE))),"")</f>
        <v>Yes</v>
      </c>
      <c r="F30" s="63" t="str">
        <f ca="1">IFERROR(IF((VLOOKUP($B30,'NatCon &amp; Metrics Backsheet'!$A$7:$AC$156,F$9,FALSE))="","",(VLOOKUP($B30,'NatCon &amp; Metrics Backsheet'!$A$7:$AC$156,F$9,FALSE))),"")</f>
        <v>Yes</v>
      </c>
      <c r="G30" s="64" t="str">
        <f ca="1">IFERROR(IF((VLOOKUP($B30,'NatCon &amp; Metrics Backsheet'!$A$7:$AC$156,G$9,FALSE))="","",(VLOOKUP($B30,'NatCon &amp; Metrics Backsheet'!$A$7:$AC$156,G$9,FALSE))),"")</f>
        <v>Yes</v>
      </c>
      <c r="H30" s="321" t="str">
        <f ca="1">IFERROR(IF((VLOOKUP($B30,'NatCon &amp; Metrics Backsheet'!$A$7:$AC$156,H$9,FALSE))="","",(VLOOKUP($B30,'NatCon &amp; Metrics Backsheet'!$A$7:$AC$156,H$9,FALSE))),"")</f>
        <v>Yes</v>
      </c>
    </row>
    <row r="31" spans="1:8" x14ac:dyDescent="0.3">
      <c r="A31" s="57">
        <v>13</v>
      </c>
      <c r="B31" s="50" t="str">
        <f t="shared" ca="1" si="5"/>
        <v>E09000005</v>
      </c>
      <c r="C31" s="51" t="str">
        <f ca="1">IFERROR(VLOOKUP($B31,'Org List'!$J$9:$K$488,2,0), "")</f>
        <v>Brent</v>
      </c>
      <c r="D31" s="62" t="str">
        <f ca="1">IFERROR(IF((VLOOKUP($B31,'NatCon &amp; Metrics Backsheet'!$A$7:$AC$156,D$9,FALSE))="","",(VLOOKUP($B31,'NatCon &amp; Metrics Backsheet'!$A$7:$AC$156,D$9,FALSE))),"")</f>
        <v>Yes</v>
      </c>
      <c r="E31" s="63" t="str">
        <f ca="1">IFERROR(IF((VLOOKUP($B31,'NatCon &amp; Metrics Backsheet'!$A$7:$AC$156,E$9,FALSE))="","",(VLOOKUP($B31,'NatCon &amp; Metrics Backsheet'!$A$7:$AC$156,E$9,FALSE))),"")</f>
        <v>Yes</v>
      </c>
      <c r="F31" s="63" t="str">
        <f ca="1">IFERROR(IF((VLOOKUP($B31,'NatCon &amp; Metrics Backsheet'!$A$7:$AC$156,F$9,FALSE))="","",(VLOOKUP($B31,'NatCon &amp; Metrics Backsheet'!$A$7:$AC$156,F$9,FALSE))),"")</f>
        <v>Yes</v>
      </c>
      <c r="G31" s="64" t="str">
        <f ca="1">IFERROR(IF((VLOOKUP($B31,'NatCon &amp; Metrics Backsheet'!$A$7:$AC$156,G$9,FALSE))="","",(VLOOKUP($B31,'NatCon &amp; Metrics Backsheet'!$A$7:$AC$156,G$9,FALSE))),"")</f>
        <v>Yes</v>
      </c>
      <c r="H31" s="321" t="str">
        <f ca="1">IFERROR(IF((VLOOKUP($B31,'NatCon &amp; Metrics Backsheet'!$A$7:$AC$156,H$9,FALSE))="","",(VLOOKUP($B31,'NatCon &amp; Metrics Backsheet'!$A$7:$AC$156,H$9,FALSE))),"")</f>
        <v>Yes</v>
      </c>
    </row>
    <row r="32" spans="1:8" x14ac:dyDescent="0.3">
      <c r="A32" s="57">
        <v>14</v>
      </c>
      <c r="B32" s="50" t="str">
        <f t="shared" ca="1" si="5"/>
        <v>E06000043</v>
      </c>
      <c r="C32" s="51" t="str">
        <f ca="1">IFERROR(VLOOKUP($B32,'Org List'!$J$9:$K$488,2,0), "")</f>
        <v>Brighton and Hove</v>
      </c>
      <c r="D32" s="62" t="str">
        <f ca="1">IFERROR(IF((VLOOKUP($B32,'NatCon &amp; Metrics Backsheet'!$A$7:$AC$156,D$9,FALSE))="","",(VLOOKUP($B32,'NatCon &amp; Metrics Backsheet'!$A$7:$AC$156,D$9,FALSE))),"")</f>
        <v>Yes</v>
      </c>
      <c r="E32" s="63" t="str">
        <f ca="1">IFERROR(IF((VLOOKUP($B32,'NatCon &amp; Metrics Backsheet'!$A$7:$AC$156,E$9,FALSE))="","",(VLOOKUP($B32,'NatCon &amp; Metrics Backsheet'!$A$7:$AC$156,E$9,FALSE))),"")</f>
        <v>Yes</v>
      </c>
      <c r="F32" s="63" t="str">
        <f ca="1">IFERROR(IF((VLOOKUP($B32,'NatCon &amp; Metrics Backsheet'!$A$7:$AC$156,F$9,FALSE))="","",(VLOOKUP($B32,'NatCon &amp; Metrics Backsheet'!$A$7:$AC$156,F$9,FALSE))),"")</f>
        <v>Yes</v>
      </c>
      <c r="G32" s="64" t="str">
        <f ca="1">IFERROR(IF((VLOOKUP($B32,'NatCon &amp; Metrics Backsheet'!$A$7:$AC$156,G$9,FALSE))="","",(VLOOKUP($B32,'NatCon &amp; Metrics Backsheet'!$A$7:$AC$156,G$9,FALSE))),"")</f>
        <v>Yes</v>
      </c>
      <c r="H32" s="321" t="str">
        <f ca="1">IFERROR(IF((VLOOKUP($B32,'NatCon &amp; Metrics Backsheet'!$A$7:$AC$156,H$9,FALSE))="","",(VLOOKUP($B32,'NatCon &amp; Metrics Backsheet'!$A$7:$AC$156,H$9,FALSE))),"")</f>
        <v>Yes</v>
      </c>
    </row>
    <row r="33" spans="1:8" x14ac:dyDescent="0.3">
      <c r="A33" s="57">
        <v>15</v>
      </c>
      <c r="B33" s="50" t="str">
        <f t="shared" ca="1" si="5"/>
        <v>E06000023</v>
      </c>
      <c r="C33" s="51" t="str">
        <f ca="1">IFERROR(VLOOKUP($B33,'Org List'!$J$9:$K$488,2,0), "")</f>
        <v>Bristol, City of</v>
      </c>
      <c r="D33" s="62" t="str">
        <f ca="1">IFERROR(IF((VLOOKUP($B33,'NatCon &amp; Metrics Backsheet'!$A$7:$AC$156,D$9,FALSE))="","",(VLOOKUP($B33,'NatCon &amp; Metrics Backsheet'!$A$7:$AC$156,D$9,FALSE))),"")</f>
        <v>Yes</v>
      </c>
      <c r="E33" s="63" t="str">
        <f ca="1">IFERROR(IF((VLOOKUP($B33,'NatCon &amp; Metrics Backsheet'!$A$7:$AC$156,E$9,FALSE))="","",(VLOOKUP($B33,'NatCon &amp; Metrics Backsheet'!$A$7:$AC$156,E$9,FALSE))),"")</f>
        <v>Yes</v>
      </c>
      <c r="F33" s="63" t="str">
        <f ca="1">IFERROR(IF((VLOOKUP($B33,'NatCon &amp; Metrics Backsheet'!$A$7:$AC$156,F$9,FALSE))="","",(VLOOKUP($B33,'NatCon &amp; Metrics Backsheet'!$A$7:$AC$156,F$9,FALSE))),"")</f>
        <v>Yes</v>
      </c>
      <c r="G33" s="64" t="str">
        <f ca="1">IFERROR(IF((VLOOKUP($B33,'NatCon &amp; Metrics Backsheet'!$A$7:$AC$156,G$9,FALSE))="","",(VLOOKUP($B33,'NatCon &amp; Metrics Backsheet'!$A$7:$AC$156,G$9,FALSE))),"")</f>
        <v>Yes</v>
      </c>
      <c r="H33" s="321" t="str">
        <f ca="1">IFERROR(IF((VLOOKUP($B33,'NatCon &amp; Metrics Backsheet'!$A$7:$AC$156,H$9,FALSE))="","",(VLOOKUP($B33,'NatCon &amp; Metrics Backsheet'!$A$7:$AC$156,H$9,FALSE))),"")</f>
        <v>Yes</v>
      </c>
    </row>
    <row r="34" spans="1:8" x14ac:dyDescent="0.3">
      <c r="A34" s="57">
        <v>16</v>
      </c>
      <c r="B34" s="50" t="str">
        <f t="shared" ca="1" si="5"/>
        <v>E09000006</v>
      </c>
      <c r="C34" s="51" t="str">
        <f ca="1">IFERROR(VLOOKUP($B34,'Org List'!$J$9:$K$488,2,0), "")</f>
        <v>Bromley</v>
      </c>
      <c r="D34" s="62" t="str">
        <f ca="1">IFERROR(IF((VLOOKUP($B34,'NatCon &amp; Metrics Backsheet'!$A$7:$AC$156,D$9,FALSE))="","",(VLOOKUP($B34,'NatCon &amp; Metrics Backsheet'!$A$7:$AC$156,D$9,FALSE))),"")</f>
        <v>Yes</v>
      </c>
      <c r="E34" s="63" t="str">
        <f ca="1">IFERROR(IF((VLOOKUP($B34,'NatCon &amp; Metrics Backsheet'!$A$7:$AC$156,E$9,FALSE))="","",(VLOOKUP($B34,'NatCon &amp; Metrics Backsheet'!$A$7:$AC$156,E$9,FALSE))),"")</f>
        <v>Yes</v>
      </c>
      <c r="F34" s="63" t="str">
        <f ca="1">IFERROR(IF((VLOOKUP($B34,'NatCon &amp; Metrics Backsheet'!$A$7:$AC$156,F$9,FALSE))="","",(VLOOKUP($B34,'NatCon &amp; Metrics Backsheet'!$A$7:$AC$156,F$9,FALSE))),"")</f>
        <v>Yes</v>
      </c>
      <c r="G34" s="64" t="str">
        <f ca="1">IFERROR(IF((VLOOKUP($B34,'NatCon &amp; Metrics Backsheet'!$A$7:$AC$156,G$9,FALSE))="","",(VLOOKUP($B34,'NatCon &amp; Metrics Backsheet'!$A$7:$AC$156,G$9,FALSE))),"")</f>
        <v>Yes</v>
      </c>
      <c r="H34" s="321" t="str">
        <f ca="1">IFERROR(IF((VLOOKUP($B34,'NatCon &amp; Metrics Backsheet'!$A$7:$AC$156,H$9,FALSE))="","",(VLOOKUP($B34,'NatCon &amp; Metrics Backsheet'!$A$7:$AC$156,H$9,FALSE))),"")</f>
        <v>Yes</v>
      </c>
    </row>
    <row r="35" spans="1:8" x14ac:dyDescent="0.3">
      <c r="A35" s="57">
        <v>17</v>
      </c>
      <c r="B35" s="50" t="str">
        <f t="shared" ca="1" si="5"/>
        <v>E10000002</v>
      </c>
      <c r="C35" s="51" t="str">
        <f ca="1">IFERROR(VLOOKUP($B35,'Org List'!$J$9:$K$488,2,0), "")</f>
        <v>Buckinghamshire</v>
      </c>
      <c r="D35" s="62" t="str">
        <f ca="1">IFERROR(IF((VLOOKUP($B35,'NatCon &amp; Metrics Backsheet'!$A$7:$AC$156,D$9,FALSE))="","",(VLOOKUP($B35,'NatCon &amp; Metrics Backsheet'!$A$7:$AC$156,D$9,FALSE))),"")</f>
        <v>Yes</v>
      </c>
      <c r="E35" s="63" t="str">
        <f ca="1">IFERROR(IF((VLOOKUP($B35,'NatCon &amp; Metrics Backsheet'!$A$7:$AC$156,E$9,FALSE))="","",(VLOOKUP($B35,'NatCon &amp; Metrics Backsheet'!$A$7:$AC$156,E$9,FALSE))),"")</f>
        <v>Yes</v>
      </c>
      <c r="F35" s="63" t="str">
        <f ca="1">IFERROR(IF((VLOOKUP($B35,'NatCon &amp; Metrics Backsheet'!$A$7:$AC$156,F$9,FALSE))="","",(VLOOKUP($B35,'NatCon &amp; Metrics Backsheet'!$A$7:$AC$156,F$9,FALSE))),"")</f>
        <v>Yes</v>
      </c>
      <c r="G35" s="64" t="str">
        <f ca="1">IFERROR(IF((VLOOKUP($B35,'NatCon &amp; Metrics Backsheet'!$A$7:$AC$156,G$9,FALSE))="","",(VLOOKUP($B35,'NatCon &amp; Metrics Backsheet'!$A$7:$AC$156,G$9,FALSE))),"")</f>
        <v>Yes</v>
      </c>
      <c r="H35" s="321" t="str">
        <f ca="1">IFERROR(IF((VLOOKUP($B35,'NatCon &amp; Metrics Backsheet'!$A$7:$AC$156,H$9,FALSE))="","",(VLOOKUP($B35,'NatCon &amp; Metrics Backsheet'!$A$7:$AC$156,H$9,FALSE))),"")</f>
        <v>Yes</v>
      </c>
    </row>
    <row r="36" spans="1:8" x14ac:dyDescent="0.3">
      <c r="A36" s="57">
        <v>18</v>
      </c>
      <c r="B36" s="50" t="str">
        <f t="shared" ca="1" si="5"/>
        <v>E08000002</v>
      </c>
      <c r="C36" s="51" t="str">
        <f ca="1">IFERROR(VLOOKUP($B36,'Org List'!$J$9:$K$488,2,0), "")</f>
        <v>Bury</v>
      </c>
      <c r="D36" s="62" t="str">
        <f ca="1">IFERROR(IF((VLOOKUP($B36,'NatCon &amp; Metrics Backsheet'!$A$7:$AC$156,D$9,FALSE))="","",(VLOOKUP($B36,'NatCon &amp; Metrics Backsheet'!$A$7:$AC$156,D$9,FALSE))),"")</f>
        <v>Yes</v>
      </c>
      <c r="E36" s="63" t="str">
        <f ca="1">IFERROR(IF((VLOOKUP($B36,'NatCon &amp; Metrics Backsheet'!$A$7:$AC$156,E$9,FALSE))="","",(VLOOKUP($B36,'NatCon &amp; Metrics Backsheet'!$A$7:$AC$156,E$9,FALSE))),"")</f>
        <v>Yes</v>
      </c>
      <c r="F36" s="63" t="str">
        <f ca="1">IFERROR(IF((VLOOKUP($B36,'NatCon &amp; Metrics Backsheet'!$A$7:$AC$156,F$9,FALSE))="","",(VLOOKUP($B36,'NatCon &amp; Metrics Backsheet'!$A$7:$AC$156,F$9,FALSE))),"")</f>
        <v>Yes</v>
      </c>
      <c r="G36" s="64" t="str">
        <f ca="1">IFERROR(IF((VLOOKUP($B36,'NatCon &amp; Metrics Backsheet'!$A$7:$AC$156,G$9,FALSE))="","",(VLOOKUP($B36,'NatCon &amp; Metrics Backsheet'!$A$7:$AC$156,G$9,FALSE))),"")</f>
        <v>Yes</v>
      </c>
      <c r="H36" s="321" t="str">
        <f ca="1">IFERROR(IF((VLOOKUP($B36,'NatCon &amp; Metrics Backsheet'!$A$7:$AC$156,H$9,FALSE))="","",(VLOOKUP($B36,'NatCon &amp; Metrics Backsheet'!$A$7:$AC$156,H$9,FALSE))),"")</f>
        <v>Yes</v>
      </c>
    </row>
    <row r="37" spans="1:8" x14ac:dyDescent="0.3">
      <c r="A37" s="57">
        <v>19</v>
      </c>
      <c r="B37" s="50" t="str">
        <f t="shared" ca="1" si="5"/>
        <v>E08000033</v>
      </c>
      <c r="C37" s="51" t="str">
        <f ca="1">IFERROR(VLOOKUP($B37,'Org List'!$J$9:$K$488,2,0), "")</f>
        <v>Calderdale</v>
      </c>
      <c r="D37" s="62" t="str">
        <f ca="1">IFERROR(IF((VLOOKUP($B37,'NatCon &amp; Metrics Backsheet'!$A$7:$AC$156,D$9,FALSE))="","",(VLOOKUP($B37,'NatCon &amp; Metrics Backsheet'!$A$7:$AC$156,D$9,FALSE))),"")</f>
        <v>Yes</v>
      </c>
      <c r="E37" s="63" t="str">
        <f ca="1">IFERROR(IF((VLOOKUP($B37,'NatCon &amp; Metrics Backsheet'!$A$7:$AC$156,E$9,FALSE))="","",(VLOOKUP($B37,'NatCon &amp; Metrics Backsheet'!$A$7:$AC$156,E$9,FALSE))),"")</f>
        <v>Yes</v>
      </c>
      <c r="F37" s="63" t="str">
        <f ca="1">IFERROR(IF((VLOOKUP($B37,'NatCon &amp; Metrics Backsheet'!$A$7:$AC$156,F$9,FALSE))="","",(VLOOKUP($B37,'NatCon &amp; Metrics Backsheet'!$A$7:$AC$156,F$9,FALSE))),"")</f>
        <v>Yes</v>
      </c>
      <c r="G37" s="64" t="str">
        <f ca="1">IFERROR(IF((VLOOKUP($B37,'NatCon &amp; Metrics Backsheet'!$A$7:$AC$156,G$9,FALSE))="","",(VLOOKUP($B37,'NatCon &amp; Metrics Backsheet'!$A$7:$AC$156,G$9,FALSE))),"")</f>
        <v>Yes</v>
      </c>
      <c r="H37" s="321" t="str">
        <f ca="1">IFERROR(IF((VLOOKUP($B37,'NatCon &amp; Metrics Backsheet'!$A$7:$AC$156,H$9,FALSE))="","",(VLOOKUP($B37,'NatCon &amp; Metrics Backsheet'!$A$7:$AC$156,H$9,FALSE))),"")</f>
        <v>Yes</v>
      </c>
    </row>
    <row r="38" spans="1:8" x14ac:dyDescent="0.3">
      <c r="A38" s="57">
        <v>20</v>
      </c>
      <c r="B38" s="50" t="str">
        <f t="shared" ca="1" si="5"/>
        <v>E10000003</v>
      </c>
      <c r="C38" s="51" t="str">
        <f ca="1">IFERROR(VLOOKUP($B38,'Org List'!$J$9:$K$488,2,0), "")</f>
        <v>Cambridgeshire</v>
      </c>
      <c r="D38" s="62" t="str">
        <f ca="1">IFERROR(IF((VLOOKUP($B38,'NatCon &amp; Metrics Backsheet'!$A$7:$AC$156,D$9,FALSE))="","",(VLOOKUP($B38,'NatCon &amp; Metrics Backsheet'!$A$7:$AC$156,D$9,FALSE))),"")</f>
        <v>Yes</v>
      </c>
      <c r="E38" s="63" t="str">
        <f ca="1">IFERROR(IF((VLOOKUP($B38,'NatCon &amp; Metrics Backsheet'!$A$7:$AC$156,E$9,FALSE))="","",(VLOOKUP($B38,'NatCon &amp; Metrics Backsheet'!$A$7:$AC$156,E$9,FALSE))),"")</f>
        <v>Yes</v>
      </c>
      <c r="F38" s="63" t="str">
        <f ca="1">IFERROR(IF((VLOOKUP($B38,'NatCon &amp; Metrics Backsheet'!$A$7:$AC$156,F$9,FALSE))="","",(VLOOKUP($B38,'NatCon &amp; Metrics Backsheet'!$A$7:$AC$156,F$9,FALSE))),"")</f>
        <v>Yes</v>
      </c>
      <c r="G38" s="64" t="str">
        <f ca="1">IFERROR(IF((VLOOKUP($B38,'NatCon &amp; Metrics Backsheet'!$A$7:$AC$156,G$9,FALSE))="","",(VLOOKUP($B38,'NatCon &amp; Metrics Backsheet'!$A$7:$AC$156,G$9,FALSE))),"")</f>
        <v>Yes</v>
      </c>
      <c r="H38" s="321" t="str">
        <f ca="1">IFERROR(IF((VLOOKUP($B38,'NatCon &amp; Metrics Backsheet'!$A$7:$AC$156,H$9,FALSE))="","",(VLOOKUP($B38,'NatCon &amp; Metrics Backsheet'!$A$7:$AC$156,H$9,FALSE))),"")</f>
        <v>Yes</v>
      </c>
    </row>
    <row r="39" spans="1:8" x14ac:dyDescent="0.3">
      <c r="A39" s="57">
        <v>21</v>
      </c>
      <c r="B39" s="50" t="str">
        <f t="shared" ca="1" si="5"/>
        <v>E09000007</v>
      </c>
      <c r="C39" s="51" t="str">
        <f ca="1">IFERROR(VLOOKUP($B39,'Org List'!$J$9:$K$488,2,0), "")</f>
        <v>Camden</v>
      </c>
      <c r="D39" s="62" t="str">
        <f ca="1">IFERROR(IF((VLOOKUP($B39,'NatCon &amp; Metrics Backsheet'!$A$7:$AC$156,D$9,FALSE))="","",(VLOOKUP($B39,'NatCon &amp; Metrics Backsheet'!$A$7:$AC$156,D$9,FALSE))),"")</f>
        <v>Yes</v>
      </c>
      <c r="E39" s="63" t="str">
        <f ca="1">IFERROR(IF((VLOOKUP($B39,'NatCon &amp; Metrics Backsheet'!$A$7:$AC$156,E$9,FALSE))="","",(VLOOKUP($B39,'NatCon &amp; Metrics Backsheet'!$A$7:$AC$156,E$9,FALSE))),"")</f>
        <v>Yes</v>
      </c>
      <c r="F39" s="63" t="str">
        <f ca="1">IFERROR(IF((VLOOKUP($B39,'NatCon &amp; Metrics Backsheet'!$A$7:$AC$156,F$9,FALSE))="","",(VLOOKUP($B39,'NatCon &amp; Metrics Backsheet'!$A$7:$AC$156,F$9,FALSE))),"")</f>
        <v>Yes</v>
      </c>
      <c r="G39" s="64" t="str">
        <f ca="1">IFERROR(IF((VLOOKUP($B39,'NatCon &amp; Metrics Backsheet'!$A$7:$AC$156,G$9,FALSE))="","",(VLOOKUP($B39,'NatCon &amp; Metrics Backsheet'!$A$7:$AC$156,G$9,FALSE))),"")</f>
        <v>Yes</v>
      </c>
      <c r="H39" s="321" t="str">
        <f ca="1">IFERROR(IF((VLOOKUP($B39,'NatCon &amp; Metrics Backsheet'!$A$7:$AC$156,H$9,FALSE))="","",(VLOOKUP($B39,'NatCon &amp; Metrics Backsheet'!$A$7:$AC$156,H$9,FALSE))),"")</f>
        <v>Yes</v>
      </c>
    </row>
    <row r="40" spans="1:8" x14ac:dyDescent="0.3">
      <c r="A40" s="57">
        <v>22</v>
      </c>
      <c r="B40" s="50" t="str">
        <f t="shared" ca="1" si="5"/>
        <v>E06000056</v>
      </c>
      <c r="C40" s="51" t="str">
        <f ca="1">IFERROR(VLOOKUP($B40,'Org List'!$J$9:$K$488,2,0), "")</f>
        <v>Central Bedfordshire</v>
      </c>
      <c r="D40" s="62" t="str">
        <f ca="1">IFERROR(IF((VLOOKUP($B40,'NatCon &amp; Metrics Backsheet'!$A$7:$AC$156,D$9,FALSE))="","",(VLOOKUP($B40,'NatCon &amp; Metrics Backsheet'!$A$7:$AC$156,D$9,FALSE))),"")</f>
        <v>Yes</v>
      </c>
      <c r="E40" s="63" t="str">
        <f ca="1">IFERROR(IF((VLOOKUP($B40,'NatCon &amp; Metrics Backsheet'!$A$7:$AC$156,E$9,FALSE))="","",(VLOOKUP($B40,'NatCon &amp; Metrics Backsheet'!$A$7:$AC$156,E$9,FALSE))),"")</f>
        <v>Yes</v>
      </c>
      <c r="F40" s="63" t="str">
        <f ca="1">IFERROR(IF((VLOOKUP($B40,'NatCon &amp; Metrics Backsheet'!$A$7:$AC$156,F$9,FALSE))="","",(VLOOKUP($B40,'NatCon &amp; Metrics Backsheet'!$A$7:$AC$156,F$9,FALSE))),"")</f>
        <v>Yes</v>
      </c>
      <c r="G40" s="64" t="str">
        <f ca="1">IFERROR(IF((VLOOKUP($B40,'NatCon &amp; Metrics Backsheet'!$A$7:$AC$156,G$9,FALSE))="","",(VLOOKUP($B40,'NatCon &amp; Metrics Backsheet'!$A$7:$AC$156,G$9,FALSE))),"")</f>
        <v>Yes</v>
      </c>
      <c r="H40" s="321" t="str">
        <f ca="1">IFERROR(IF((VLOOKUP($B40,'NatCon &amp; Metrics Backsheet'!$A$7:$AC$156,H$9,FALSE))="","",(VLOOKUP($B40,'NatCon &amp; Metrics Backsheet'!$A$7:$AC$156,H$9,FALSE))),"")</f>
        <v>Yes</v>
      </c>
    </row>
    <row r="41" spans="1:8" x14ac:dyDescent="0.3">
      <c r="A41" s="57">
        <v>23</v>
      </c>
      <c r="B41" s="50" t="str">
        <f t="shared" ca="1" si="5"/>
        <v>E06000049</v>
      </c>
      <c r="C41" s="51" t="str">
        <f ca="1">IFERROR(VLOOKUP($B41,'Org List'!$J$9:$K$488,2,0), "")</f>
        <v>Cheshire East</v>
      </c>
      <c r="D41" s="62" t="str">
        <f ca="1">IFERROR(IF((VLOOKUP($B41,'NatCon &amp; Metrics Backsheet'!$A$7:$AC$156,D$9,FALSE))="","",(VLOOKUP($B41,'NatCon &amp; Metrics Backsheet'!$A$7:$AC$156,D$9,FALSE))),"")</f>
        <v>Yes</v>
      </c>
      <c r="E41" s="63" t="str">
        <f ca="1">IFERROR(IF((VLOOKUP($B41,'NatCon &amp; Metrics Backsheet'!$A$7:$AC$156,E$9,FALSE))="","",(VLOOKUP($B41,'NatCon &amp; Metrics Backsheet'!$A$7:$AC$156,E$9,FALSE))),"")</f>
        <v>Yes</v>
      </c>
      <c r="F41" s="63" t="str">
        <f ca="1">IFERROR(IF((VLOOKUP($B41,'NatCon &amp; Metrics Backsheet'!$A$7:$AC$156,F$9,FALSE))="","",(VLOOKUP($B41,'NatCon &amp; Metrics Backsheet'!$A$7:$AC$156,F$9,FALSE))),"")</f>
        <v>Yes</v>
      </c>
      <c r="G41" s="64" t="str">
        <f ca="1">IFERROR(IF((VLOOKUP($B41,'NatCon &amp; Metrics Backsheet'!$A$7:$AC$156,G$9,FALSE))="","",(VLOOKUP($B41,'NatCon &amp; Metrics Backsheet'!$A$7:$AC$156,G$9,FALSE))),"")</f>
        <v>Yes</v>
      </c>
      <c r="H41" s="321" t="str">
        <f ca="1">IFERROR(IF((VLOOKUP($B41,'NatCon &amp; Metrics Backsheet'!$A$7:$AC$156,H$9,FALSE))="","",(VLOOKUP($B41,'NatCon &amp; Metrics Backsheet'!$A$7:$AC$156,H$9,FALSE))),"")</f>
        <v>Yes</v>
      </c>
    </row>
    <row r="42" spans="1:8" x14ac:dyDescent="0.3">
      <c r="A42" s="57">
        <v>24</v>
      </c>
      <c r="B42" s="50" t="str">
        <f t="shared" ca="1" si="5"/>
        <v>E06000050</v>
      </c>
      <c r="C42" s="51" t="str">
        <f ca="1">IFERROR(VLOOKUP($B42,'Org List'!$J$9:$K$488,2,0), "")</f>
        <v>Cheshire West and Chester</v>
      </c>
      <c r="D42" s="62" t="str">
        <f ca="1">IFERROR(IF((VLOOKUP($B42,'NatCon &amp; Metrics Backsheet'!$A$7:$AC$156,D$9,FALSE))="","",(VLOOKUP($B42,'NatCon &amp; Metrics Backsheet'!$A$7:$AC$156,D$9,FALSE))),"")</f>
        <v>Yes</v>
      </c>
      <c r="E42" s="63" t="str">
        <f ca="1">IFERROR(IF((VLOOKUP($B42,'NatCon &amp; Metrics Backsheet'!$A$7:$AC$156,E$9,FALSE))="","",(VLOOKUP($B42,'NatCon &amp; Metrics Backsheet'!$A$7:$AC$156,E$9,FALSE))),"")</f>
        <v>Yes</v>
      </c>
      <c r="F42" s="63" t="str">
        <f ca="1">IFERROR(IF((VLOOKUP($B42,'NatCon &amp; Metrics Backsheet'!$A$7:$AC$156,F$9,FALSE))="","",(VLOOKUP($B42,'NatCon &amp; Metrics Backsheet'!$A$7:$AC$156,F$9,FALSE))),"")</f>
        <v>Yes</v>
      </c>
      <c r="G42" s="64" t="str">
        <f ca="1">IFERROR(IF((VLOOKUP($B42,'NatCon &amp; Metrics Backsheet'!$A$7:$AC$156,G$9,FALSE))="","",(VLOOKUP($B42,'NatCon &amp; Metrics Backsheet'!$A$7:$AC$156,G$9,FALSE))),"")</f>
        <v>Yes</v>
      </c>
      <c r="H42" s="321" t="str">
        <f ca="1">IFERROR(IF((VLOOKUP($B42,'NatCon &amp; Metrics Backsheet'!$A$7:$AC$156,H$9,FALSE))="","",(VLOOKUP($B42,'NatCon &amp; Metrics Backsheet'!$A$7:$AC$156,H$9,FALSE))),"")</f>
        <v>Yes</v>
      </c>
    </row>
    <row r="43" spans="1:8" x14ac:dyDescent="0.3">
      <c r="A43" s="57">
        <v>25</v>
      </c>
      <c r="B43" s="50" t="str">
        <f t="shared" ca="1" si="5"/>
        <v>E09000001</v>
      </c>
      <c r="C43" s="51" t="str">
        <f ca="1">IFERROR(VLOOKUP($B43,'Org List'!$J$9:$K$488,2,0), "")</f>
        <v>City of London</v>
      </c>
      <c r="D43" s="62" t="str">
        <f ca="1">IFERROR(IF((VLOOKUP($B43,'NatCon &amp; Metrics Backsheet'!$A$7:$AC$156,D$9,FALSE))="","",(VLOOKUP($B43,'NatCon &amp; Metrics Backsheet'!$A$7:$AC$156,D$9,FALSE))),"")</f>
        <v>Yes</v>
      </c>
      <c r="E43" s="63" t="str">
        <f ca="1">IFERROR(IF((VLOOKUP($B43,'NatCon &amp; Metrics Backsheet'!$A$7:$AC$156,E$9,FALSE))="","",(VLOOKUP($B43,'NatCon &amp; Metrics Backsheet'!$A$7:$AC$156,E$9,FALSE))),"")</f>
        <v>Yes</v>
      </c>
      <c r="F43" s="63" t="str">
        <f ca="1">IFERROR(IF((VLOOKUP($B43,'NatCon &amp; Metrics Backsheet'!$A$7:$AC$156,F$9,FALSE))="","",(VLOOKUP($B43,'NatCon &amp; Metrics Backsheet'!$A$7:$AC$156,F$9,FALSE))),"")</f>
        <v>Yes</v>
      </c>
      <c r="G43" s="64" t="str">
        <f ca="1">IFERROR(IF((VLOOKUP($B43,'NatCon &amp; Metrics Backsheet'!$A$7:$AC$156,G$9,FALSE))="","",(VLOOKUP($B43,'NatCon &amp; Metrics Backsheet'!$A$7:$AC$156,G$9,FALSE))),"")</f>
        <v>Yes</v>
      </c>
      <c r="H43" s="321" t="str">
        <f ca="1">IFERROR(IF((VLOOKUP($B43,'NatCon &amp; Metrics Backsheet'!$A$7:$AC$156,H$9,FALSE))="","",(VLOOKUP($B43,'NatCon &amp; Metrics Backsheet'!$A$7:$AC$156,H$9,FALSE))),"")</f>
        <v>Yes</v>
      </c>
    </row>
    <row r="44" spans="1:8" x14ac:dyDescent="0.3">
      <c r="A44" s="57">
        <v>26</v>
      </c>
      <c r="B44" s="50" t="str">
        <f t="shared" ca="1" si="5"/>
        <v>E06000052</v>
      </c>
      <c r="C44" s="51" t="str">
        <f ca="1">IFERROR(VLOOKUP($B44,'Org List'!$J$9:$K$488,2,0), "")</f>
        <v>Cornwall &amp; Scilly</v>
      </c>
      <c r="D44" s="62" t="str">
        <f ca="1">IFERROR(IF((VLOOKUP($B44,'NatCon &amp; Metrics Backsheet'!$A$7:$AC$156,D$9,FALSE))="","",(VLOOKUP($B44,'NatCon &amp; Metrics Backsheet'!$A$7:$AC$156,D$9,FALSE))),"")</f>
        <v>Yes</v>
      </c>
      <c r="E44" s="63" t="str">
        <f ca="1">IFERROR(IF((VLOOKUP($B44,'NatCon &amp; Metrics Backsheet'!$A$7:$AC$156,E$9,FALSE))="","",(VLOOKUP($B44,'NatCon &amp; Metrics Backsheet'!$A$7:$AC$156,E$9,FALSE))),"")</f>
        <v>Yes</v>
      </c>
      <c r="F44" s="63" t="str">
        <f ca="1">IFERROR(IF((VLOOKUP($B44,'NatCon &amp; Metrics Backsheet'!$A$7:$AC$156,F$9,FALSE))="","",(VLOOKUP($B44,'NatCon &amp; Metrics Backsheet'!$A$7:$AC$156,F$9,FALSE))),"")</f>
        <v>Yes</v>
      </c>
      <c r="G44" s="64" t="str">
        <f ca="1">IFERROR(IF((VLOOKUP($B44,'NatCon &amp; Metrics Backsheet'!$A$7:$AC$156,G$9,FALSE))="","",(VLOOKUP($B44,'NatCon &amp; Metrics Backsheet'!$A$7:$AC$156,G$9,FALSE))),"")</f>
        <v>Yes</v>
      </c>
      <c r="H44" s="321" t="str">
        <f ca="1">IFERROR(IF((VLOOKUP($B44,'NatCon &amp; Metrics Backsheet'!$A$7:$AC$156,H$9,FALSE))="","",(VLOOKUP($B44,'NatCon &amp; Metrics Backsheet'!$A$7:$AC$156,H$9,FALSE))),"")</f>
        <v>Yes</v>
      </c>
    </row>
    <row r="45" spans="1:8" x14ac:dyDescent="0.3">
      <c r="A45" s="57">
        <v>27</v>
      </c>
      <c r="B45" s="50" t="str">
        <f t="shared" ca="1" si="5"/>
        <v>E06000047</v>
      </c>
      <c r="C45" s="51" t="str">
        <f ca="1">IFERROR(VLOOKUP($B45,'Org List'!$J$9:$K$488,2,0), "")</f>
        <v>County Durham</v>
      </c>
      <c r="D45" s="62" t="str">
        <f ca="1">IFERROR(IF((VLOOKUP($B45,'NatCon &amp; Metrics Backsheet'!$A$7:$AC$156,D$9,FALSE))="","",(VLOOKUP($B45,'NatCon &amp; Metrics Backsheet'!$A$7:$AC$156,D$9,FALSE))),"")</f>
        <v>Yes</v>
      </c>
      <c r="E45" s="63" t="str">
        <f ca="1">IFERROR(IF((VLOOKUP($B45,'NatCon &amp; Metrics Backsheet'!$A$7:$AC$156,E$9,FALSE))="","",(VLOOKUP($B45,'NatCon &amp; Metrics Backsheet'!$A$7:$AC$156,E$9,FALSE))),"")</f>
        <v>Yes</v>
      </c>
      <c r="F45" s="63" t="str">
        <f ca="1">IFERROR(IF((VLOOKUP($B45,'NatCon &amp; Metrics Backsheet'!$A$7:$AC$156,F$9,FALSE))="","",(VLOOKUP($B45,'NatCon &amp; Metrics Backsheet'!$A$7:$AC$156,F$9,FALSE))),"")</f>
        <v>Yes</v>
      </c>
      <c r="G45" s="64" t="str">
        <f ca="1">IFERROR(IF((VLOOKUP($B45,'NatCon &amp; Metrics Backsheet'!$A$7:$AC$156,G$9,FALSE))="","",(VLOOKUP($B45,'NatCon &amp; Metrics Backsheet'!$A$7:$AC$156,G$9,FALSE))),"")</f>
        <v>Yes</v>
      </c>
      <c r="H45" s="321" t="str">
        <f ca="1">IFERROR(IF((VLOOKUP($B45,'NatCon &amp; Metrics Backsheet'!$A$7:$AC$156,H$9,FALSE))="","",(VLOOKUP($B45,'NatCon &amp; Metrics Backsheet'!$A$7:$AC$156,H$9,FALSE))),"")</f>
        <v>Yes</v>
      </c>
    </row>
    <row r="46" spans="1:8" x14ac:dyDescent="0.3">
      <c r="A46" s="57">
        <v>28</v>
      </c>
      <c r="B46" s="50" t="str">
        <f t="shared" ca="1" si="5"/>
        <v>E08000026</v>
      </c>
      <c r="C46" s="51" t="str">
        <f ca="1">IFERROR(VLOOKUP($B46,'Org List'!$J$9:$K$488,2,0), "")</f>
        <v>Coventry</v>
      </c>
      <c r="D46" s="62" t="str">
        <f ca="1">IFERROR(IF((VLOOKUP($B46,'NatCon &amp; Metrics Backsheet'!$A$7:$AC$156,D$9,FALSE))="","",(VLOOKUP($B46,'NatCon &amp; Metrics Backsheet'!$A$7:$AC$156,D$9,FALSE))),"")</f>
        <v>Yes</v>
      </c>
      <c r="E46" s="63" t="str">
        <f ca="1">IFERROR(IF((VLOOKUP($B46,'NatCon &amp; Metrics Backsheet'!$A$7:$AC$156,E$9,FALSE))="","",(VLOOKUP($B46,'NatCon &amp; Metrics Backsheet'!$A$7:$AC$156,E$9,FALSE))),"")</f>
        <v>Yes</v>
      </c>
      <c r="F46" s="63" t="str">
        <f ca="1">IFERROR(IF((VLOOKUP($B46,'NatCon &amp; Metrics Backsheet'!$A$7:$AC$156,F$9,FALSE))="","",(VLOOKUP($B46,'NatCon &amp; Metrics Backsheet'!$A$7:$AC$156,F$9,FALSE))),"")</f>
        <v>Yes</v>
      </c>
      <c r="G46" s="64" t="str">
        <f ca="1">IFERROR(IF((VLOOKUP($B46,'NatCon &amp; Metrics Backsheet'!$A$7:$AC$156,G$9,FALSE))="","",(VLOOKUP($B46,'NatCon &amp; Metrics Backsheet'!$A$7:$AC$156,G$9,FALSE))),"")</f>
        <v>Yes</v>
      </c>
      <c r="H46" s="321" t="str">
        <f ca="1">IFERROR(IF((VLOOKUP($B46,'NatCon &amp; Metrics Backsheet'!$A$7:$AC$156,H$9,FALSE))="","",(VLOOKUP($B46,'NatCon &amp; Metrics Backsheet'!$A$7:$AC$156,H$9,FALSE))),"")</f>
        <v>Yes</v>
      </c>
    </row>
    <row r="47" spans="1:8" x14ac:dyDescent="0.3">
      <c r="A47" s="57">
        <v>29</v>
      </c>
      <c r="B47" s="50" t="str">
        <f t="shared" ca="1" si="5"/>
        <v>E09000008</v>
      </c>
      <c r="C47" s="51" t="str">
        <f ca="1">IFERROR(VLOOKUP($B47,'Org List'!$J$9:$K$488,2,0), "")</f>
        <v>Croydon</v>
      </c>
      <c r="D47" s="62" t="str">
        <f ca="1">IFERROR(IF((VLOOKUP($B47,'NatCon &amp; Metrics Backsheet'!$A$7:$AC$156,D$9,FALSE))="","",(VLOOKUP($B47,'NatCon &amp; Metrics Backsheet'!$A$7:$AC$156,D$9,FALSE))),"")</f>
        <v>Yes</v>
      </c>
      <c r="E47" s="63" t="str">
        <f ca="1">IFERROR(IF((VLOOKUP($B47,'NatCon &amp; Metrics Backsheet'!$A$7:$AC$156,E$9,FALSE))="","",(VLOOKUP($B47,'NatCon &amp; Metrics Backsheet'!$A$7:$AC$156,E$9,FALSE))),"")</f>
        <v>Yes</v>
      </c>
      <c r="F47" s="63" t="str">
        <f ca="1">IFERROR(IF((VLOOKUP($B47,'NatCon &amp; Metrics Backsheet'!$A$7:$AC$156,F$9,FALSE))="","",(VLOOKUP($B47,'NatCon &amp; Metrics Backsheet'!$A$7:$AC$156,F$9,FALSE))),"")</f>
        <v>Yes</v>
      </c>
      <c r="G47" s="64" t="str">
        <f ca="1">IFERROR(IF((VLOOKUP($B47,'NatCon &amp; Metrics Backsheet'!$A$7:$AC$156,G$9,FALSE))="","",(VLOOKUP($B47,'NatCon &amp; Metrics Backsheet'!$A$7:$AC$156,G$9,FALSE))),"")</f>
        <v>Yes</v>
      </c>
      <c r="H47" s="321" t="str">
        <f ca="1">IFERROR(IF((VLOOKUP($B47,'NatCon &amp; Metrics Backsheet'!$A$7:$AC$156,H$9,FALSE))="","",(VLOOKUP($B47,'NatCon &amp; Metrics Backsheet'!$A$7:$AC$156,H$9,FALSE))),"")</f>
        <v>Yes</v>
      </c>
    </row>
    <row r="48" spans="1:8" x14ac:dyDescent="0.3">
      <c r="A48" s="57">
        <v>30</v>
      </c>
      <c r="B48" s="50" t="str">
        <f t="shared" ca="1" si="5"/>
        <v>E10000006</v>
      </c>
      <c r="C48" s="51" t="str">
        <f ca="1">IFERROR(VLOOKUP($B48,'Org List'!$J$9:$K$488,2,0), "")</f>
        <v>Cumbria</v>
      </c>
      <c r="D48" s="62" t="str">
        <f ca="1">IFERROR(IF((VLOOKUP($B48,'NatCon &amp; Metrics Backsheet'!$A$7:$AC$156,D$9,FALSE))="","",(VLOOKUP($B48,'NatCon &amp; Metrics Backsheet'!$A$7:$AC$156,D$9,FALSE))),"")</f>
        <v>Yes</v>
      </c>
      <c r="E48" s="63" t="str">
        <f ca="1">IFERROR(IF((VLOOKUP($B48,'NatCon &amp; Metrics Backsheet'!$A$7:$AC$156,E$9,FALSE))="","",(VLOOKUP($B48,'NatCon &amp; Metrics Backsheet'!$A$7:$AC$156,E$9,FALSE))),"")</f>
        <v>Yes</v>
      </c>
      <c r="F48" s="63" t="str">
        <f ca="1">IFERROR(IF((VLOOKUP($B48,'NatCon &amp; Metrics Backsheet'!$A$7:$AC$156,F$9,FALSE))="","",(VLOOKUP($B48,'NatCon &amp; Metrics Backsheet'!$A$7:$AC$156,F$9,FALSE))),"")</f>
        <v>Yes</v>
      </c>
      <c r="G48" s="64" t="str">
        <f ca="1">IFERROR(IF((VLOOKUP($B48,'NatCon &amp; Metrics Backsheet'!$A$7:$AC$156,G$9,FALSE))="","",(VLOOKUP($B48,'NatCon &amp; Metrics Backsheet'!$A$7:$AC$156,G$9,FALSE))),"")</f>
        <v>Yes</v>
      </c>
      <c r="H48" s="321" t="str">
        <f ca="1">IFERROR(IF((VLOOKUP($B48,'NatCon &amp; Metrics Backsheet'!$A$7:$AC$156,H$9,FALSE))="","",(VLOOKUP($B48,'NatCon &amp; Metrics Backsheet'!$A$7:$AC$156,H$9,FALSE))),"")</f>
        <v>Yes</v>
      </c>
    </row>
    <row r="49" spans="1:8" x14ac:dyDescent="0.3">
      <c r="A49" s="57">
        <v>31</v>
      </c>
      <c r="B49" s="50" t="str">
        <f t="shared" ca="1" si="5"/>
        <v>E06000005</v>
      </c>
      <c r="C49" s="51" t="str">
        <f ca="1">IFERROR(VLOOKUP($B49,'Org List'!$J$9:$K$488,2,0), "")</f>
        <v>Darlington</v>
      </c>
      <c r="D49" s="62" t="str">
        <f ca="1">IFERROR(IF((VLOOKUP($B49,'NatCon &amp; Metrics Backsheet'!$A$7:$AC$156,D$9,FALSE))="","",(VLOOKUP($B49,'NatCon &amp; Metrics Backsheet'!$A$7:$AC$156,D$9,FALSE))),"")</f>
        <v>Yes</v>
      </c>
      <c r="E49" s="63" t="str">
        <f ca="1">IFERROR(IF((VLOOKUP($B49,'NatCon &amp; Metrics Backsheet'!$A$7:$AC$156,E$9,FALSE))="","",(VLOOKUP($B49,'NatCon &amp; Metrics Backsheet'!$A$7:$AC$156,E$9,FALSE))),"")</f>
        <v>Yes</v>
      </c>
      <c r="F49" s="63" t="str">
        <f ca="1">IFERROR(IF((VLOOKUP($B49,'NatCon &amp; Metrics Backsheet'!$A$7:$AC$156,F$9,FALSE))="","",(VLOOKUP($B49,'NatCon &amp; Metrics Backsheet'!$A$7:$AC$156,F$9,FALSE))),"")</f>
        <v>Yes</v>
      </c>
      <c r="G49" s="64" t="str">
        <f ca="1">IFERROR(IF((VLOOKUP($B49,'NatCon &amp; Metrics Backsheet'!$A$7:$AC$156,G$9,FALSE))="","",(VLOOKUP($B49,'NatCon &amp; Metrics Backsheet'!$A$7:$AC$156,G$9,FALSE))),"")</f>
        <v>Yes</v>
      </c>
      <c r="H49" s="321" t="str">
        <f ca="1">IFERROR(IF((VLOOKUP($B49,'NatCon &amp; Metrics Backsheet'!$A$7:$AC$156,H$9,FALSE))="","",(VLOOKUP($B49,'NatCon &amp; Metrics Backsheet'!$A$7:$AC$156,H$9,FALSE))),"")</f>
        <v>Yes</v>
      </c>
    </row>
    <row r="50" spans="1:8" x14ac:dyDescent="0.3">
      <c r="A50" s="57">
        <v>32</v>
      </c>
      <c r="B50" s="50" t="str">
        <f t="shared" ref="B50:B81" ca="1" si="6">IF($A50&gt;$K$5-1,"",INDIRECT("'Comms by AT'!AA"&amp;$A50+$K$4))</f>
        <v>E06000015</v>
      </c>
      <c r="C50" s="51" t="str">
        <f ca="1">IFERROR(VLOOKUP($B50,'Org List'!$J$9:$K$488,2,0), "")</f>
        <v>Derby</v>
      </c>
      <c r="D50" s="62" t="str">
        <f ca="1">IFERROR(IF((VLOOKUP($B50,'NatCon &amp; Metrics Backsheet'!$A$7:$AC$156,D$9,FALSE))="","",(VLOOKUP($B50,'NatCon &amp; Metrics Backsheet'!$A$7:$AC$156,D$9,FALSE))),"")</f>
        <v>Yes</v>
      </c>
      <c r="E50" s="63" t="str">
        <f ca="1">IFERROR(IF((VLOOKUP($B50,'NatCon &amp; Metrics Backsheet'!$A$7:$AC$156,E$9,FALSE))="","",(VLOOKUP($B50,'NatCon &amp; Metrics Backsheet'!$A$7:$AC$156,E$9,FALSE))),"")</f>
        <v>Yes</v>
      </c>
      <c r="F50" s="63" t="str">
        <f ca="1">IFERROR(IF((VLOOKUP($B50,'NatCon &amp; Metrics Backsheet'!$A$7:$AC$156,F$9,FALSE))="","",(VLOOKUP($B50,'NatCon &amp; Metrics Backsheet'!$A$7:$AC$156,F$9,FALSE))),"")</f>
        <v>Yes</v>
      </c>
      <c r="G50" s="64" t="str">
        <f ca="1">IFERROR(IF((VLOOKUP($B50,'NatCon &amp; Metrics Backsheet'!$A$7:$AC$156,G$9,FALSE))="","",(VLOOKUP($B50,'NatCon &amp; Metrics Backsheet'!$A$7:$AC$156,G$9,FALSE))),"")</f>
        <v>Yes</v>
      </c>
      <c r="H50" s="321" t="str">
        <f ca="1">IFERROR(IF((VLOOKUP($B50,'NatCon &amp; Metrics Backsheet'!$A$7:$AC$156,H$9,FALSE))="","",(VLOOKUP($B50,'NatCon &amp; Metrics Backsheet'!$A$7:$AC$156,H$9,FALSE))),"")</f>
        <v>Yes</v>
      </c>
    </row>
    <row r="51" spans="1:8" x14ac:dyDescent="0.3">
      <c r="A51" s="57">
        <v>33</v>
      </c>
      <c r="B51" s="50" t="str">
        <f t="shared" ca="1" si="6"/>
        <v>E10000007</v>
      </c>
      <c r="C51" s="51" t="str">
        <f ca="1">IFERROR(VLOOKUP($B51,'Org List'!$J$9:$K$488,2,0), "")</f>
        <v>Derbyshire</v>
      </c>
      <c r="D51" s="62" t="str">
        <f ca="1">IFERROR(IF((VLOOKUP($B51,'NatCon &amp; Metrics Backsheet'!$A$7:$AC$156,D$9,FALSE))="","",(VLOOKUP($B51,'NatCon &amp; Metrics Backsheet'!$A$7:$AC$156,D$9,FALSE))),"")</f>
        <v>Yes</v>
      </c>
      <c r="E51" s="63" t="str">
        <f ca="1">IFERROR(IF((VLOOKUP($B51,'NatCon &amp; Metrics Backsheet'!$A$7:$AC$156,E$9,FALSE))="","",(VLOOKUP($B51,'NatCon &amp; Metrics Backsheet'!$A$7:$AC$156,E$9,FALSE))),"")</f>
        <v>Yes</v>
      </c>
      <c r="F51" s="63" t="str">
        <f ca="1">IFERROR(IF((VLOOKUP($B51,'NatCon &amp; Metrics Backsheet'!$A$7:$AC$156,F$9,FALSE))="","",(VLOOKUP($B51,'NatCon &amp; Metrics Backsheet'!$A$7:$AC$156,F$9,FALSE))),"")</f>
        <v>Yes</v>
      </c>
      <c r="G51" s="64" t="str">
        <f ca="1">IFERROR(IF((VLOOKUP($B51,'NatCon &amp; Metrics Backsheet'!$A$7:$AC$156,G$9,FALSE))="","",(VLOOKUP($B51,'NatCon &amp; Metrics Backsheet'!$A$7:$AC$156,G$9,FALSE))),"")</f>
        <v>Yes</v>
      </c>
      <c r="H51" s="321" t="str">
        <f ca="1">IFERROR(IF((VLOOKUP($B51,'NatCon &amp; Metrics Backsheet'!$A$7:$AC$156,H$9,FALSE))="","",(VLOOKUP($B51,'NatCon &amp; Metrics Backsheet'!$A$7:$AC$156,H$9,FALSE))),"")</f>
        <v>Yes</v>
      </c>
    </row>
    <row r="52" spans="1:8" x14ac:dyDescent="0.3">
      <c r="A52" s="57">
        <v>34</v>
      </c>
      <c r="B52" s="50" t="str">
        <f t="shared" ca="1" si="6"/>
        <v>E10000008</v>
      </c>
      <c r="C52" s="51" t="str">
        <f ca="1">IFERROR(VLOOKUP($B52,'Org List'!$J$9:$K$488,2,0), "")</f>
        <v>Devon</v>
      </c>
      <c r="D52" s="62" t="str">
        <f ca="1">IFERROR(IF((VLOOKUP($B52,'NatCon &amp; Metrics Backsheet'!$A$7:$AC$156,D$9,FALSE))="","",(VLOOKUP($B52,'NatCon &amp; Metrics Backsheet'!$A$7:$AC$156,D$9,FALSE))),"")</f>
        <v>Yes</v>
      </c>
      <c r="E52" s="63" t="str">
        <f ca="1">IFERROR(IF((VLOOKUP($B52,'NatCon &amp; Metrics Backsheet'!$A$7:$AC$156,E$9,FALSE))="","",(VLOOKUP($B52,'NatCon &amp; Metrics Backsheet'!$A$7:$AC$156,E$9,FALSE))),"")</f>
        <v>Yes</v>
      </c>
      <c r="F52" s="63" t="str">
        <f ca="1">IFERROR(IF((VLOOKUP($B52,'NatCon &amp; Metrics Backsheet'!$A$7:$AC$156,F$9,FALSE))="","",(VLOOKUP($B52,'NatCon &amp; Metrics Backsheet'!$A$7:$AC$156,F$9,FALSE))),"")</f>
        <v>Yes</v>
      </c>
      <c r="G52" s="64" t="str">
        <f ca="1">IFERROR(IF((VLOOKUP($B52,'NatCon &amp; Metrics Backsheet'!$A$7:$AC$156,G$9,FALSE))="","",(VLOOKUP($B52,'NatCon &amp; Metrics Backsheet'!$A$7:$AC$156,G$9,FALSE))),"")</f>
        <v>Yes</v>
      </c>
      <c r="H52" s="321" t="str">
        <f ca="1">IFERROR(IF((VLOOKUP($B52,'NatCon &amp; Metrics Backsheet'!$A$7:$AC$156,H$9,FALSE))="","",(VLOOKUP($B52,'NatCon &amp; Metrics Backsheet'!$A$7:$AC$156,H$9,FALSE))),"")</f>
        <v>Yes</v>
      </c>
    </row>
    <row r="53" spans="1:8" x14ac:dyDescent="0.3">
      <c r="A53" s="57">
        <v>35</v>
      </c>
      <c r="B53" s="50" t="str">
        <f t="shared" ca="1" si="6"/>
        <v>E08000017</v>
      </c>
      <c r="C53" s="51" t="str">
        <f ca="1">IFERROR(VLOOKUP($B53,'Org List'!$J$9:$K$488,2,0), "")</f>
        <v>Doncaster</v>
      </c>
      <c r="D53" s="62" t="str">
        <f ca="1">IFERROR(IF((VLOOKUP($B53,'NatCon &amp; Metrics Backsheet'!$A$7:$AC$156,D$9,FALSE))="","",(VLOOKUP($B53,'NatCon &amp; Metrics Backsheet'!$A$7:$AC$156,D$9,FALSE))),"")</f>
        <v>Yes</v>
      </c>
      <c r="E53" s="63" t="str">
        <f ca="1">IFERROR(IF((VLOOKUP($B53,'NatCon &amp; Metrics Backsheet'!$A$7:$AC$156,E$9,FALSE))="","",(VLOOKUP($B53,'NatCon &amp; Metrics Backsheet'!$A$7:$AC$156,E$9,FALSE))),"")</f>
        <v>Yes</v>
      </c>
      <c r="F53" s="63" t="str">
        <f ca="1">IFERROR(IF((VLOOKUP($B53,'NatCon &amp; Metrics Backsheet'!$A$7:$AC$156,F$9,FALSE))="","",(VLOOKUP($B53,'NatCon &amp; Metrics Backsheet'!$A$7:$AC$156,F$9,FALSE))),"")</f>
        <v>Yes</v>
      </c>
      <c r="G53" s="64" t="str">
        <f ca="1">IFERROR(IF((VLOOKUP($B53,'NatCon &amp; Metrics Backsheet'!$A$7:$AC$156,G$9,FALSE))="","",(VLOOKUP($B53,'NatCon &amp; Metrics Backsheet'!$A$7:$AC$156,G$9,FALSE))),"")</f>
        <v>Yes</v>
      </c>
      <c r="H53" s="321" t="str">
        <f ca="1">IFERROR(IF((VLOOKUP($B53,'NatCon &amp; Metrics Backsheet'!$A$7:$AC$156,H$9,FALSE))="","",(VLOOKUP($B53,'NatCon &amp; Metrics Backsheet'!$A$7:$AC$156,H$9,FALSE))),"")</f>
        <v>Yes</v>
      </c>
    </row>
    <row r="54" spans="1:8" x14ac:dyDescent="0.3">
      <c r="A54" s="57">
        <v>36</v>
      </c>
      <c r="B54" s="50" t="str">
        <f t="shared" ca="1" si="6"/>
        <v>E10000009</v>
      </c>
      <c r="C54" s="51" t="str">
        <f ca="1">IFERROR(VLOOKUP($B54,'Org List'!$J$9:$K$488,2,0), "")</f>
        <v>Dorset</v>
      </c>
      <c r="D54" s="62" t="str">
        <f ca="1">IFERROR(IF((VLOOKUP($B54,'NatCon &amp; Metrics Backsheet'!$A$7:$AC$156,D$9,FALSE))="","",(VLOOKUP($B54,'NatCon &amp; Metrics Backsheet'!$A$7:$AC$156,D$9,FALSE))),"")</f>
        <v>Yes</v>
      </c>
      <c r="E54" s="63" t="str">
        <f ca="1">IFERROR(IF((VLOOKUP($B54,'NatCon &amp; Metrics Backsheet'!$A$7:$AC$156,E$9,FALSE))="","",(VLOOKUP($B54,'NatCon &amp; Metrics Backsheet'!$A$7:$AC$156,E$9,FALSE))),"")</f>
        <v>Yes</v>
      </c>
      <c r="F54" s="63" t="str">
        <f ca="1">IFERROR(IF((VLOOKUP($B54,'NatCon &amp; Metrics Backsheet'!$A$7:$AC$156,F$9,FALSE))="","",(VLOOKUP($B54,'NatCon &amp; Metrics Backsheet'!$A$7:$AC$156,F$9,FALSE))),"")</f>
        <v>Yes</v>
      </c>
      <c r="G54" s="64" t="str">
        <f ca="1">IFERROR(IF((VLOOKUP($B54,'NatCon &amp; Metrics Backsheet'!$A$7:$AC$156,G$9,FALSE))="","",(VLOOKUP($B54,'NatCon &amp; Metrics Backsheet'!$A$7:$AC$156,G$9,FALSE))),"")</f>
        <v>Yes</v>
      </c>
      <c r="H54" s="321" t="str">
        <f ca="1">IFERROR(IF((VLOOKUP($B54,'NatCon &amp; Metrics Backsheet'!$A$7:$AC$156,H$9,FALSE))="","",(VLOOKUP($B54,'NatCon &amp; Metrics Backsheet'!$A$7:$AC$156,H$9,FALSE))),"")</f>
        <v>Yes</v>
      </c>
    </row>
    <row r="55" spans="1:8" x14ac:dyDescent="0.3">
      <c r="A55" s="57">
        <v>37</v>
      </c>
      <c r="B55" s="50" t="str">
        <f t="shared" ca="1" si="6"/>
        <v>E08000027</v>
      </c>
      <c r="C55" s="51" t="str">
        <f ca="1">IFERROR(VLOOKUP($B55,'Org List'!$J$9:$K$488,2,0), "")</f>
        <v>Dudley</v>
      </c>
      <c r="D55" s="62" t="str">
        <f ca="1">IFERROR(IF((VLOOKUP($B55,'NatCon &amp; Metrics Backsheet'!$A$7:$AC$156,D$9,FALSE))="","",(VLOOKUP($B55,'NatCon &amp; Metrics Backsheet'!$A$7:$AC$156,D$9,FALSE))),"")</f>
        <v>Yes</v>
      </c>
      <c r="E55" s="63" t="str">
        <f ca="1">IFERROR(IF((VLOOKUP($B55,'NatCon &amp; Metrics Backsheet'!$A$7:$AC$156,E$9,FALSE))="","",(VLOOKUP($B55,'NatCon &amp; Metrics Backsheet'!$A$7:$AC$156,E$9,FALSE))),"")</f>
        <v>Yes</v>
      </c>
      <c r="F55" s="63" t="str">
        <f ca="1">IFERROR(IF((VLOOKUP($B55,'NatCon &amp; Metrics Backsheet'!$A$7:$AC$156,F$9,FALSE))="","",(VLOOKUP($B55,'NatCon &amp; Metrics Backsheet'!$A$7:$AC$156,F$9,FALSE))),"")</f>
        <v>Yes</v>
      </c>
      <c r="G55" s="64" t="str">
        <f ca="1">IFERROR(IF((VLOOKUP($B55,'NatCon &amp; Metrics Backsheet'!$A$7:$AC$156,G$9,FALSE))="","",(VLOOKUP($B55,'NatCon &amp; Metrics Backsheet'!$A$7:$AC$156,G$9,FALSE))),"")</f>
        <v>Yes</v>
      </c>
      <c r="H55" s="321" t="str">
        <f ca="1">IFERROR(IF((VLOOKUP($B55,'NatCon &amp; Metrics Backsheet'!$A$7:$AC$156,H$9,FALSE))="","",(VLOOKUP($B55,'NatCon &amp; Metrics Backsheet'!$A$7:$AC$156,H$9,FALSE))),"")</f>
        <v>Yes</v>
      </c>
    </row>
    <row r="56" spans="1:8" x14ac:dyDescent="0.3">
      <c r="A56" s="57">
        <v>38</v>
      </c>
      <c r="B56" s="50" t="str">
        <f t="shared" ca="1" si="6"/>
        <v>E09000009</v>
      </c>
      <c r="C56" s="51" t="str">
        <f ca="1">IFERROR(VLOOKUP($B56,'Org List'!$J$9:$K$488,2,0), "")</f>
        <v>Ealing</v>
      </c>
      <c r="D56" s="62" t="str">
        <f ca="1">IFERROR(IF((VLOOKUP($B56,'NatCon &amp; Metrics Backsheet'!$A$7:$AC$156,D$9,FALSE))="","",(VLOOKUP($B56,'NatCon &amp; Metrics Backsheet'!$A$7:$AC$156,D$9,FALSE))),"")</f>
        <v>Yes</v>
      </c>
      <c r="E56" s="63" t="str">
        <f ca="1">IFERROR(IF((VLOOKUP($B56,'NatCon &amp; Metrics Backsheet'!$A$7:$AC$156,E$9,FALSE))="","",(VLOOKUP($B56,'NatCon &amp; Metrics Backsheet'!$A$7:$AC$156,E$9,FALSE))),"")</f>
        <v>Yes</v>
      </c>
      <c r="F56" s="63" t="str">
        <f ca="1">IFERROR(IF((VLOOKUP($B56,'NatCon &amp; Metrics Backsheet'!$A$7:$AC$156,F$9,FALSE))="","",(VLOOKUP($B56,'NatCon &amp; Metrics Backsheet'!$A$7:$AC$156,F$9,FALSE))),"")</f>
        <v>Yes</v>
      </c>
      <c r="G56" s="64" t="str">
        <f ca="1">IFERROR(IF((VLOOKUP($B56,'NatCon &amp; Metrics Backsheet'!$A$7:$AC$156,G$9,FALSE))="","",(VLOOKUP($B56,'NatCon &amp; Metrics Backsheet'!$A$7:$AC$156,G$9,FALSE))),"")</f>
        <v>Yes</v>
      </c>
      <c r="H56" s="321" t="str">
        <f ca="1">IFERROR(IF((VLOOKUP($B56,'NatCon &amp; Metrics Backsheet'!$A$7:$AC$156,H$9,FALSE))="","",(VLOOKUP($B56,'NatCon &amp; Metrics Backsheet'!$A$7:$AC$156,H$9,FALSE))),"")</f>
        <v>Yes</v>
      </c>
    </row>
    <row r="57" spans="1:8" x14ac:dyDescent="0.3">
      <c r="A57" s="57">
        <v>39</v>
      </c>
      <c r="B57" s="50" t="str">
        <f t="shared" ca="1" si="6"/>
        <v>E06000011</v>
      </c>
      <c r="C57" s="51" t="str">
        <f ca="1">IFERROR(VLOOKUP($B57,'Org List'!$J$9:$K$488,2,0), "")</f>
        <v>East Riding of Yorkshire</v>
      </c>
      <c r="D57" s="62" t="str">
        <f ca="1">IFERROR(IF((VLOOKUP($B57,'NatCon &amp; Metrics Backsheet'!$A$7:$AC$156,D$9,FALSE))="","",(VLOOKUP($B57,'NatCon &amp; Metrics Backsheet'!$A$7:$AC$156,D$9,FALSE))),"")</f>
        <v>Yes</v>
      </c>
      <c r="E57" s="63" t="str">
        <f ca="1">IFERROR(IF((VLOOKUP($B57,'NatCon &amp; Metrics Backsheet'!$A$7:$AC$156,E$9,FALSE))="","",(VLOOKUP($B57,'NatCon &amp; Metrics Backsheet'!$A$7:$AC$156,E$9,FALSE))),"")</f>
        <v>Yes</v>
      </c>
      <c r="F57" s="63" t="str">
        <f ca="1">IFERROR(IF((VLOOKUP($B57,'NatCon &amp; Metrics Backsheet'!$A$7:$AC$156,F$9,FALSE))="","",(VLOOKUP($B57,'NatCon &amp; Metrics Backsheet'!$A$7:$AC$156,F$9,FALSE))),"")</f>
        <v>Yes</v>
      </c>
      <c r="G57" s="64" t="str">
        <f ca="1">IFERROR(IF((VLOOKUP($B57,'NatCon &amp; Metrics Backsheet'!$A$7:$AC$156,G$9,FALSE))="","",(VLOOKUP($B57,'NatCon &amp; Metrics Backsheet'!$A$7:$AC$156,G$9,FALSE))),"")</f>
        <v>Yes</v>
      </c>
      <c r="H57" s="321" t="str">
        <f ca="1">IFERROR(IF((VLOOKUP($B57,'NatCon &amp; Metrics Backsheet'!$A$7:$AC$156,H$9,FALSE))="","",(VLOOKUP($B57,'NatCon &amp; Metrics Backsheet'!$A$7:$AC$156,H$9,FALSE))),"")</f>
        <v>Yes</v>
      </c>
    </row>
    <row r="58" spans="1:8" x14ac:dyDescent="0.3">
      <c r="A58" s="57">
        <v>40</v>
      </c>
      <c r="B58" s="50" t="str">
        <f t="shared" ca="1" si="6"/>
        <v>E10000011</v>
      </c>
      <c r="C58" s="51" t="str">
        <f ca="1">IFERROR(VLOOKUP($B58,'Org List'!$J$9:$K$488,2,0), "")</f>
        <v>East Sussex</v>
      </c>
      <c r="D58" s="62" t="str">
        <f ca="1">IFERROR(IF((VLOOKUP($B58,'NatCon &amp; Metrics Backsheet'!$A$7:$AC$156,D$9,FALSE))="","",(VLOOKUP($B58,'NatCon &amp; Metrics Backsheet'!$A$7:$AC$156,D$9,FALSE))),"")</f>
        <v>Yes</v>
      </c>
      <c r="E58" s="63" t="str">
        <f ca="1">IFERROR(IF((VLOOKUP($B58,'NatCon &amp; Metrics Backsheet'!$A$7:$AC$156,E$9,FALSE))="","",(VLOOKUP($B58,'NatCon &amp; Metrics Backsheet'!$A$7:$AC$156,E$9,FALSE))),"")</f>
        <v>Yes</v>
      </c>
      <c r="F58" s="63" t="str">
        <f ca="1">IFERROR(IF((VLOOKUP($B58,'NatCon &amp; Metrics Backsheet'!$A$7:$AC$156,F$9,FALSE))="","",(VLOOKUP($B58,'NatCon &amp; Metrics Backsheet'!$A$7:$AC$156,F$9,FALSE))),"")</f>
        <v>Yes</v>
      </c>
      <c r="G58" s="64" t="str">
        <f ca="1">IFERROR(IF((VLOOKUP($B58,'NatCon &amp; Metrics Backsheet'!$A$7:$AC$156,G$9,FALSE))="","",(VLOOKUP($B58,'NatCon &amp; Metrics Backsheet'!$A$7:$AC$156,G$9,FALSE))),"")</f>
        <v>Yes</v>
      </c>
      <c r="H58" s="321" t="str">
        <f ca="1">IFERROR(IF((VLOOKUP($B58,'NatCon &amp; Metrics Backsheet'!$A$7:$AC$156,H$9,FALSE))="","",(VLOOKUP($B58,'NatCon &amp; Metrics Backsheet'!$A$7:$AC$156,H$9,FALSE))),"")</f>
        <v>Yes</v>
      </c>
    </row>
    <row r="59" spans="1:8" x14ac:dyDescent="0.3">
      <c r="A59" s="57">
        <v>41</v>
      </c>
      <c r="B59" s="50" t="str">
        <f t="shared" ca="1" si="6"/>
        <v>E09000010</v>
      </c>
      <c r="C59" s="51" t="str">
        <f ca="1">IFERROR(VLOOKUP($B59,'Org List'!$J$9:$K$488,2,0), "")</f>
        <v>Enfield</v>
      </c>
      <c r="D59" s="62" t="str">
        <f ca="1">IFERROR(IF((VLOOKUP($B59,'NatCon &amp; Metrics Backsheet'!$A$7:$AC$156,D$9,FALSE))="","",(VLOOKUP($B59,'NatCon &amp; Metrics Backsheet'!$A$7:$AC$156,D$9,FALSE))),"")</f>
        <v>Yes</v>
      </c>
      <c r="E59" s="63" t="str">
        <f ca="1">IFERROR(IF((VLOOKUP($B59,'NatCon &amp; Metrics Backsheet'!$A$7:$AC$156,E$9,FALSE))="","",(VLOOKUP($B59,'NatCon &amp; Metrics Backsheet'!$A$7:$AC$156,E$9,FALSE))),"")</f>
        <v>Yes</v>
      </c>
      <c r="F59" s="63" t="str">
        <f ca="1">IFERROR(IF((VLOOKUP($B59,'NatCon &amp; Metrics Backsheet'!$A$7:$AC$156,F$9,FALSE))="","",(VLOOKUP($B59,'NatCon &amp; Metrics Backsheet'!$A$7:$AC$156,F$9,FALSE))),"")</f>
        <v>Yes</v>
      </c>
      <c r="G59" s="64" t="str">
        <f ca="1">IFERROR(IF((VLOOKUP($B59,'NatCon &amp; Metrics Backsheet'!$A$7:$AC$156,G$9,FALSE))="","",(VLOOKUP($B59,'NatCon &amp; Metrics Backsheet'!$A$7:$AC$156,G$9,FALSE))),"")</f>
        <v>Yes</v>
      </c>
      <c r="H59" s="321" t="str">
        <f ca="1">IFERROR(IF((VLOOKUP($B59,'NatCon &amp; Metrics Backsheet'!$A$7:$AC$156,H$9,FALSE))="","",(VLOOKUP($B59,'NatCon &amp; Metrics Backsheet'!$A$7:$AC$156,H$9,FALSE))),"")</f>
        <v>Yes</v>
      </c>
    </row>
    <row r="60" spans="1:8" x14ac:dyDescent="0.3">
      <c r="A60" s="57">
        <v>42</v>
      </c>
      <c r="B60" s="50" t="str">
        <f t="shared" ca="1" si="6"/>
        <v>E10000012</v>
      </c>
      <c r="C60" s="51" t="str">
        <f ca="1">IFERROR(VLOOKUP($B60,'Org List'!$J$9:$K$488,2,0), "")</f>
        <v>Essex</v>
      </c>
      <c r="D60" s="62" t="str">
        <f ca="1">IFERROR(IF((VLOOKUP($B60,'NatCon &amp; Metrics Backsheet'!$A$7:$AC$156,D$9,FALSE))="","",(VLOOKUP($B60,'NatCon &amp; Metrics Backsheet'!$A$7:$AC$156,D$9,FALSE))),"")</f>
        <v>Yes</v>
      </c>
      <c r="E60" s="63" t="str">
        <f ca="1">IFERROR(IF((VLOOKUP($B60,'NatCon &amp; Metrics Backsheet'!$A$7:$AC$156,E$9,FALSE))="","",(VLOOKUP($B60,'NatCon &amp; Metrics Backsheet'!$A$7:$AC$156,E$9,FALSE))),"")</f>
        <v>Yes</v>
      </c>
      <c r="F60" s="63" t="str">
        <f ca="1">IFERROR(IF((VLOOKUP($B60,'NatCon &amp; Metrics Backsheet'!$A$7:$AC$156,F$9,FALSE))="","",(VLOOKUP($B60,'NatCon &amp; Metrics Backsheet'!$A$7:$AC$156,F$9,FALSE))),"")</f>
        <v>Yes</v>
      </c>
      <c r="G60" s="64" t="str">
        <f ca="1">IFERROR(IF((VLOOKUP($B60,'NatCon &amp; Metrics Backsheet'!$A$7:$AC$156,G$9,FALSE))="","",(VLOOKUP($B60,'NatCon &amp; Metrics Backsheet'!$A$7:$AC$156,G$9,FALSE))),"")</f>
        <v>Yes</v>
      </c>
      <c r="H60" s="321" t="str">
        <f ca="1">IFERROR(IF((VLOOKUP($B60,'NatCon &amp; Metrics Backsheet'!$A$7:$AC$156,H$9,FALSE))="","",(VLOOKUP($B60,'NatCon &amp; Metrics Backsheet'!$A$7:$AC$156,H$9,FALSE))),"")</f>
        <v>Yes</v>
      </c>
    </row>
    <row r="61" spans="1:8" x14ac:dyDescent="0.3">
      <c r="A61" s="57">
        <v>43</v>
      </c>
      <c r="B61" s="50" t="str">
        <f t="shared" ca="1" si="6"/>
        <v>E08000037</v>
      </c>
      <c r="C61" s="51" t="str">
        <f ca="1">IFERROR(VLOOKUP($B61,'Org List'!$J$9:$K$488,2,0), "")</f>
        <v>Gateshead</v>
      </c>
      <c r="D61" s="62" t="str">
        <f ca="1">IFERROR(IF((VLOOKUP($B61,'NatCon &amp; Metrics Backsheet'!$A$7:$AC$156,D$9,FALSE))="","",(VLOOKUP($B61,'NatCon &amp; Metrics Backsheet'!$A$7:$AC$156,D$9,FALSE))),"")</f>
        <v>Yes</v>
      </c>
      <c r="E61" s="63" t="str">
        <f ca="1">IFERROR(IF((VLOOKUP($B61,'NatCon &amp; Metrics Backsheet'!$A$7:$AC$156,E$9,FALSE))="","",(VLOOKUP($B61,'NatCon &amp; Metrics Backsheet'!$A$7:$AC$156,E$9,FALSE))),"")</f>
        <v>Yes</v>
      </c>
      <c r="F61" s="63" t="str">
        <f ca="1">IFERROR(IF((VLOOKUP($B61,'NatCon &amp; Metrics Backsheet'!$A$7:$AC$156,F$9,FALSE))="","",(VLOOKUP($B61,'NatCon &amp; Metrics Backsheet'!$A$7:$AC$156,F$9,FALSE))),"")</f>
        <v>Yes</v>
      </c>
      <c r="G61" s="64" t="str">
        <f ca="1">IFERROR(IF((VLOOKUP($B61,'NatCon &amp; Metrics Backsheet'!$A$7:$AC$156,G$9,FALSE))="","",(VLOOKUP($B61,'NatCon &amp; Metrics Backsheet'!$A$7:$AC$156,G$9,FALSE))),"")</f>
        <v>Yes</v>
      </c>
      <c r="H61" s="321" t="str">
        <f ca="1">IFERROR(IF((VLOOKUP($B61,'NatCon &amp; Metrics Backsheet'!$A$7:$AC$156,H$9,FALSE))="","",(VLOOKUP($B61,'NatCon &amp; Metrics Backsheet'!$A$7:$AC$156,H$9,FALSE))),"")</f>
        <v>Yes</v>
      </c>
    </row>
    <row r="62" spans="1:8" x14ac:dyDescent="0.3">
      <c r="A62" s="57">
        <v>44</v>
      </c>
      <c r="B62" s="50" t="str">
        <f t="shared" ca="1" si="6"/>
        <v>E10000013</v>
      </c>
      <c r="C62" s="51" t="str">
        <f ca="1">IFERROR(VLOOKUP($B62,'Org List'!$J$9:$K$488,2,0), "")</f>
        <v>Gloucestershire</v>
      </c>
      <c r="D62" s="62" t="str">
        <f ca="1">IFERROR(IF((VLOOKUP($B62,'NatCon &amp; Metrics Backsheet'!$A$7:$AC$156,D$9,FALSE))="","",(VLOOKUP($B62,'NatCon &amp; Metrics Backsheet'!$A$7:$AC$156,D$9,FALSE))),"")</f>
        <v>Yes</v>
      </c>
      <c r="E62" s="63" t="str">
        <f ca="1">IFERROR(IF((VLOOKUP($B62,'NatCon &amp; Metrics Backsheet'!$A$7:$AC$156,E$9,FALSE))="","",(VLOOKUP($B62,'NatCon &amp; Metrics Backsheet'!$A$7:$AC$156,E$9,FALSE))),"")</f>
        <v>Yes</v>
      </c>
      <c r="F62" s="63" t="str">
        <f ca="1">IFERROR(IF((VLOOKUP($B62,'NatCon &amp; Metrics Backsheet'!$A$7:$AC$156,F$9,FALSE))="","",(VLOOKUP($B62,'NatCon &amp; Metrics Backsheet'!$A$7:$AC$156,F$9,FALSE))),"")</f>
        <v>Yes</v>
      </c>
      <c r="G62" s="64" t="str">
        <f ca="1">IFERROR(IF((VLOOKUP($B62,'NatCon &amp; Metrics Backsheet'!$A$7:$AC$156,G$9,FALSE))="","",(VLOOKUP($B62,'NatCon &amp; Metrics Backsheet'!$A$7:$AC$156,G$9,FALSE))),"")</f>
        <v>Yes</v>
      </c>
      <c r="H62" s="321" t="str">
        <f ca="1">IFERROR(IF((VLOOKUP($B62,'NatCon &amp; Metrics Backsheet'!$A$7:$AC$156,H$9,FALSE))="","",(VLOOKUP($B62,'NatCon &amp; Metrics Backsheet'!$A$7:$AC$156,H$9,FALSE))),"")</f>
        <v>Yes</v>
      </c>
    </row>
    <row r="63" spans="1:8" x14ac:dyDescent="0.3">
      <c r="A63" s="57">
        <v>45</v>
      </c>
      <c r="B63" s="50" t="str">
        <f t="shared" ca="1" si="6"/>
        <v>E09000011</v>
      </c>
      <c r="C63" s="51" t="str">
        <f ca="1">IFERROR(VLOOKUP($B63,'Org List'!$J$9:$K$488,2,0), "")</f>
        <v>Greenwich</v>
      </c>
      <c r="D63" s="62" t="str">
        <f ca="1">IFERROR(IF((VLOOKUP($B63,'NatCon &amp; Metrics Backsheet'!$A$7:$AC$156,D$9,FALSE))="","",(VLOOKUP($B63,'NatCon &amp; Metrics Backsheet'!$A$7:$AC$156,D$9,FALSE))),"")</f>
        <v>Yes</v>
      </c>
      <c r="E63" s="63" t="str">
        <f ca="1">IFERROR(IF((VLOOKUP($B63,'NatCon &amp; Metrics Backsheet'!$A$7:$AC$156,E$9,FALSE))="","",(VLOOKUP($B63,'NatCon &amp; Metrics Backsheet'!$A$7:$AC$156,E$9,FALSE))),"")</f>
        <v>Yes</v>
      </c>
      <c r="F63" s="63" t="str">
        <f ca="1">IFERROR(IF((VLOOKUP($B63,'NatCon &amp; Metrics Backsheet'!$A$7:$AC$156,F$9,FALSE))="","",(VLOOKUP($B63,'NatCon &amp; Metrics Backsheet'!$A$7:$AC$156,F$9,FALSE))),"")</f>
        <v>Yes</v>
      </c>
      <c r="G63" s="64" t="str">
        <f ca="1">IFERROR(IF((VLOOKUP($B63,'NatCon &amp; Metrics Backsheet'!$A$7:$AC$156,G$9,FALSE))="","",(VLOOKUP($B63,'NatCon &amp; Metrics Backsheet'!$A$7:$AC$156,G$9,FALSE))),"")</f>
        <v>Yes</v>
      </c>
      <c r="H63" s="321" t="str">
        <f ca="1">IFERROR(IF((VLOOKUP($B63,'NatCon &amp; Metrics Backsheet'!$A$7:$AC$156,H$9,FALSE))="","",(VLOOKUP($B63,'NatCon &amp; Metrics Backsheet'!$A$7:$AC$156,H$9,FALSE))),"")</f>
        <v>Yes</v>
      </c>
    </row>
    <row r="64" spans="1:8" x14ac:dyDescent="0.3">
      <c r="A64" s="57">
        <v>46</v>
      </c>
      <c r="B64" s="50" t="str">
        <f t="shared" ca="1" si="6"/>
        <v>E09000012</v>
      </c>
      <c r="C64" s="51" t="str">
        <f ca="1">IFERROR(VLOOKUP($B64,'Org List'!$J$9:$K$488,2,0), "")</f>
        <v>Hackney</v>
      </c>
      <c r="D64" s="62" t="str">
        <f ca="1">IFERROR(IF((VLOOKUP($B64,'NatCon &amp; Metrics Backsheet'!$A$7:$AC$156,D$9,FALSE))="","",(VLOOKUP($B64,'NatCon &amp; Metrics Backsheet'!$A$7:$AC$156,D$9,FALSE))),"")</f>
        <v>Yes</v>
      </c>
      <c r="E64" s="63" t="str">
        <f ca="1">IFERROR(IF((VLOOKUP($B64,'NatCon &amp; Metrics Backsheet'!$A$7:$AC$156,E$9,FALSE))="","",(VLOOKUP($B64,'NatCon &amp; Metrics Backsheet'!$A$7:$AC$156,E$9,FALSE))),"")</f>
        <v>Yes</v>
      </c>
      <c r="F64" s="63" t="str">
        <f ca="1">IFERROR(IF((VLOOKUP($B64,'NatCon &amp; Metrics Backsheet'!$A$7:$AC$156,F$9,FALSE))="","",(VLOOKUP($B64,'NatCon &amp; Metrics Backsheet'!$A$7:$AC$156,F$9,FALSE))),"")</f>
        <v>Yes</v>
      </c>
      <c r="G64" s="64" t="str">
        <f ca="1">IFERROR(IF((VLOOKUP($B64,'NatCon &amp; Metrics Backsheet'!$A$7:$AC$156,G$9,FALSE))="","",(VLOOKUP($B64,'NatCon &amp; Metrics Backsheet'!$A$7:$AC$156,G$9,FALSE))),"")</f>
        <v>Yes</v>
      </c>
      <c r="H64" s="321" t="str">
        <f ca="1">IFERROR(IF((VLOOKUP($B64,'NatCon &amp; Metrics Backsheet'!$A$7:$AC$156,H$9,FALSE))="","",(VLOOKUP($B64,'NatCon &amp; Metrics Backsheet'!$A$7:$AC$156,H$9,FALSE))),"")</f>
        <v>Yes</v>
      </c>
    </row>
    <row r="65" spans="1:8" x14ac:dyDescent="0.3">
      <c r="A65" s="57">
        <v>47</v>
      </c>
      <c r="B65" s="50" t="str">
        <f t="shared" ca="1" si="6"/>
        <v>E06000006</v>
      </c>
      <c r="C65" s="51" t="str">
        <f ca="1">IFERROR(VLOOKUP($B65,'Org List'!$J$9:$K$488,2,0), "")</f>
        <v>Halton</v>
      </c>
      <c r="D65" s="62" t="str">
        <f ca="1">IFERROR(IF((VLOOKUP($B65,'NatCon &amp; Metrics Backsheet'!$A$7:$AC$156,D$9,FALSE))="","",(VLOOKUP($B65,'NatCon &amp; Metrics Backsheet'!$A$7:$AC$156,D$9,FALSE))),"")</f>
        <v>Yes</v>
      </c>
      <c r="E65" s="63" t="str">
        <f ca="1">IFERROR(IF((VLOOKUP($B65,'NatCon &amp; Metrics Backsheet'!$A$7:$AC$156,E$9,FALSE))="","",(VLOOKUP($B65,'NatCon &amp; Metrics Backsheet'!$A$7:$AC$156,E$9,FALSE))),"")</f>
        <v>Yes</v>
      </c>
      <c r="F65" s="63" t="str">
        <f ca="1">IFERROR(IF((VLOOKUP($B65,'NatCon &amp; Metrics Backsheet'!$A$7:$AC$156,F$9,FALSE))="","",(VLOOKUP($B65,'NatCon &amp; Metrics Backsheet'!$A$7:$AC$156,F$9,FALSE))),"")</f>
        <v>Yes</v>
      </c>
      <c r="G65" s="64" t="str">
        <f ca="1">IFERROR(IF((VLOOKUP($B65,'NatCon &amp; Metrics Backsheet'!$A$7:$AC$156,G$9,FALSE))="","",(VLOOKUP($B65,'NatCon &amp; Metrics Backsheet'!$A$7:$AC$156,G$9,FALSE))),"")</f>
        <v>Yes</v>
      </c>
      <c r="H65" s="321" t="str">
        <f ca="1">IFERROR(IF((VLOOKUP($B65,'NatCon &amp; Metrics Backsheet'!$A$7:$AC$156,H$9,FALSE))="","",(VLOOKUP($B65,'NatCon &amp; Metrics Backsheet'!$A$7:$AC$156,H$9,FALSE))),"")</f>
        <v>Yes</v>
      </c>
    </row>
    <row r="66" spans="1:8" x14ac:dyDescent="0.3">
      <c r="A66" s="57">
        <v>48</v>
      </c>
      <c r="B66" s="50" t="str">
        <f t="shared" ca="1" si="6"/>
        <v>E09000013</v>
      </c>
      <c r="C66" s="51" t="str">
        <f ca="1">IFERROR(VLOOKUP($B66,'Org List'!$J$9:$K$488,2,0), "")</f>
        <v>Hammersmith and Fulham</v>
      </c>
      <c r="D66" s="62" t="str">
        <f ca="1">IFERROR(IF((VLOOKUP($B66,'NatCon &amp; Metrics Backsheet'!$A$7:$AC$156,D$9,FALSE))="","",(VLOOKUP($B66,'NatCon &amp; Metrics Backsheet'!$A$7:$AC$156,D$9,FALSE))),"")</f>
        <v>Yes</v>
      </c>
      <c r="E66" s="63" t="str">
        <f ca="1">IFERROR(IF((VLOOKUP($B66,'NatCon &amp; Metrics Backsheet'!$A$7:$AC$156,E$9,FALSE))="","",(VLOOKUP($B66,'NatCon &amp; Metrics Backsheet'!$A$7:$AC$156,E$9,FALSE))),"")</f>
        <v>Yes</v>
      </c>
      <c r="F66" s="63" t="str">
        <f ca="1">IFERROR(IF((VLOOKUP($B66,'NatCon &amp; Metrics Backsheet'!$A$7:$AC$156,F$9,FALSE))="","",(VLOOKUP($B66,'NatCon &amp; Metrics Backsheet'!$A$7:$AC$156,F$9,FALSE))),"")</f>
        <v>Yes</v>
      </c>
      <c r="G66" s="64" t="str">
        <f ca="1">IFERROR(IF((VLOOKUP($B66,'NatCon &amp; Metrics Backsheet'!$A$7:$AC$156,G$9,FALSE))="","",(VLOOKUP($B66,'NatCon &amp; Metrics Backsheet'!$A$7:$AC$156,G$9,FALSE))),"")</f>
        <v>Yes</v>
      </c>
      <c r="H66" s="321" t="str">
        <f ca="1">IFERROR(IF((VLOOKUP($B66,'NatCon &amp; Metrics Backsheet'!$A$7:$AC$156,H$9,FALSE))="","",(VLOOKUP($B66,'NatCon &amp; Metrics Backsheet'!$A$7:$AC$156,H$9,FALSE))),"")</f>
        <v>Yes</v>
      </c>
    </row>
    <row r="67" spans="1:8" x14ac:dyDescent="0.3">
      <c r="A67" s="57">
        <v>49</v>
      </c>
      <c r="B67" s="50" t="str">
        <f t="shared" ca="1" si="6"/>
        <v>E10000014</v>
      </c>
      <c r="C67" s="51" t="str">
        <f ca="1">IFERROR(VLOOKUP($B67,'Org List'!$J$9:$K$488,2,0), "")</f>
        <v>Hampshire</v>
      </c>
      <c r="D67" s="62" t="str">
        <f ca="1">IFERROR(IF((VLOOKUP($B67,'NatCon &amp; Metrics Backsheet'!$A$7:$AC$156,D$9,FALSE))="","",(VLOOKUP($B67,'NatCon &amp; Metrics Backsheet'!$A$7:$AC$156,D$9,FALSE))),"")</f>
        <v>Yes</v>
      </c>
      <c r="E67" s="63" t="str">
        <f ca="1">IFERROR(IF((VLOOKUP($B67,'NatCon &amp; Metrics Backsheet'!$A$7:$AC$156,E$9,FALSE))="","",(VLOOKUP($B67,'NatCon &amp; Metrics Backsheet'!$A$7:$AC$156,E$9,FALSE))),"")</f>
        <v>Yes</v>
      </c>
      <c r="F67" s="63" t="str">
        <f ca="1">IFERROR(IF((VLOOKUP($B67,'NatCon &amp; Metrics Backsheet'!$A$7:$AC$156,F$9,FALSE))="","",(VLOOKUP($B67,'NatCon &amp; Metrics Backsheet'!$A$7:$AC$156,F$9,FALSE))),"")</f>
        <v>Yes</v>
      </c>
      <c r="G67" s="64" t="str">
        <f ca="1">IFERROR(IF((VLOOKUP($B67,'NatCon &amp; Metrics Backsheet'!$A$7:$AC$156,G$9,FALSE))="","",(VLOOKUP($B67,'NatCon &amp; Metrics Backsheet'!$A$7:$AC$156,G$9,FALSE))),"")</f>
        <v>Yes</v>
      </c>
      <c r="H67" s="321" t="str">
        <f ca="1">IFERROR(IF((VLOOKUP($B67,'NatCon &amp; Metrics Backsheet'!$A$7:$AC$156,H$9,FALSE))="","",(VLOOKUP($B67,'NatCon &amp; Metrics Backsheet'!$A$7:$AC$156,H$9,FALSE))),"")</f>
        <v>Yes</v>
      </c>
    </row>
    <row r="68" spans="1:8" x14ac:dyDescent="0.3">
      <c r="A68" s="57">
        <v>50</v>
      </c>
      <c r="B68" s="50" t="str">
        <f t="shared" ca="1" si="6"/>
        <v>E09000014</v>
      </c>
      <c r="C68" s="51" t="str">
        <f ca="1">IFERROR(VLOOKUP($B68,'Org List'!$J$9:$K$488,2,0), "")</f>
        <v>Haringey</v>
      </c>
      <c r="D68" s="62" t="str">
        <f ca="1">IFERROR(IF((VLOOKUP($B68,'NatCon &amp; Metrics Backsheet'!$A$7:$AC$156,D$9,FALSE))="","",(VLOOKUP($B68,'NatCon &amp; Metrics Backsheet'!$A$7:$AC$156,D$9,FALSE))),"")</f>
        <v>Yes</v>
      </c>
      <c r="E68" s="63" t="str">
        <f ca="1">IFERROR(IF((VLOOKUP($B68,'NatCon &amp; Metrics Backsheet'!$A$7:$AC$156,E$9,FALSE))="","",(VLOOKUP($B68,'NatCon &amp; Metrics Backsheet'!$A$7:$AC$156,E$9,FALSE))),"")</f>
        <v>Yes</v>
      </c>
      <c r="F68" s="63" t="str">
        <f ca="1">IFERROR(IF((VLOOKUP($B68,'NatCon &amp; Metrics Backsheet'!$A$7:$AC$156,F$9,FALSE))="","",(VLOOKUP($B68,'NatCon &amp; Metrics Backsheet'!$A$7:$AC$156,F$9,FALSE))),"")</f>
        <v>Yes</v>
      </c>
      <c r="G68" s="64" t="str">
        <f ca="1">IFERROR(IF((VLOOKUP($B68,'NatCon &amp; Metrics Backsheet'!$A$7:$AC$156,G$9,FALSE))="","",(VLOOKUP($B68,'NatCon &amp; Metrics Backsheet'!$A$7:$AC$156,G$9,FALSE))),"")</f>
        <v>Yes</v>
      </c>
      <c r="H68" s="321" t="str">
        <f ca="1">IFERROR(IF((VLOOKUP($B68,'NatCon &amp; Metrics Backsheet'!$A$7:$AC$156,H$9,FALSE))="","",(VLOOKUP($B68,'NatCon &amp; Metrics Backsheet'!$A$7:$AC$156,H$9,FALSE))),"")</f>
        <v>Yes</v>
      </c>
    </row>
    <row r="69" spans="1:8" x14ac:dyDescent="0.3">
      <c r="A69" s="57">
        <v>51</v>
      </c>
      <c r="B69" s="50" t="str">
        <f t="shared" ca="1" si="6"/>
        <v>E09000015</v>
      </c>
      <c r="C69" s="51" t="str">
        <f ca="1">IFERROR(VLOOKUP($B69,'Org List'!$J$9:$K$488,2,0), "")</f>
        <v>Harrow</v>
      </c>
      <c r="D69" s="62" t="str">
        <f ca="1">IFERROR(IF((VLOOKUP($B69,'NatCon &amp; Metrics Backsheet'!$A$7:$AC$156,D$9,FALSE))="","",(VLOOKUP($B69,'NatCon &amp; Metrics Backsheet'!$A$7:$AC$156,D$9,FALSE))),"")</f>
        <v>Yes</v>
      </c>
      <c r="E69" s="63" t="str">
        <f ca="1">IFERROR(IF((VLOOKUP($B69,'NatCon &amp; Metrics Backsheet'!$A$7:$AC$156,E$9,FALSE))="","",(VLOOKUP($B69,'NatCon &amp; Metrics Backsheet'!$A$7:$AC$156,E$9,FALSE))),"")</f>
        <v>Yes</v>
      </c>
      <c r="F69" s="63" t="str">
        <f ca="1">IFERROR(IF((VLOOKUP($B69,'NatCon &amp; Metrics Backsheet'!$A$7:$AC$156,F$9,FALSE))="","",(VLOOKUP($B69,'NatCon &amp; Metrics Backsheet'!$A$7:$AC$156,F$9,FALSE))),"")</f>
        <v>Yes</v>
      </c>
      <c r="G69" s="64" t="str">
        <f ca="1">IFERROR(IF((VLOOKUP($B69,'NatCon &amp; Metrics Backsheet'!$A$7:$AC$156,G$9,FALSE))="","",(VLOOKUP($B69,'NatCon &amp; Metrics Backsheet'!$A$7:$AC$156,G$9,FALSE))),"")</f>
        <v>Yes</v>
      </c>
      <c r="H69" s="321" t="str">
        <f ca="1">IFERROR(IF((VLOOKUP($B69,'NatCon &amp; Metrics Backsheet'!$A$7:$AC$156,H$9,FALSE))="","",(VLOOKUP($B69,'NatCon &amp; Metrics Backsheet'!$A$7:$AC$156,H$9,FALSE))),"")</f>
        <v>Yes</v>
      </c>
    </row>
    <row r="70" spans="1:8" x14ac:dyDescent="0.3">
      <c r="A70" s="57">
        <v>52</v>
      </c>
      <c r="B70" s="50" t="str">
        <f t="shared" ca="1" si="6"/>
        <v>E06000001</v>
      </c>
      <c r="C70" s="51" t="str">
        <f ca="1">IFERROR(VLOOKUP($B70,'Org List'!$J$9:$K$488,2,0), "")</f>
        <v>Hartlepool</v>
      </c>
      <c r="D70" s="62" t="str">
        <f ca="1">IFERROR(IF((VLOOKUP($B70,'NatCon &amp; Metrics Backsheet'!$A$7:$AC$156,D$9,FALSE))="","",(VLOOKUP($B70,'NatCon &amp; Metrics Backsheet'!$A$7:$AC$156,D$9,FALSE))),"")</f>
        <v>Yes</v>
      </c>
      <c r="E70" s="63" t="str">
        <f ca="1">IFERROR(IF((VLOOKUP($B70,'NatCon &amp; Metrics Backsheet'!$A$7:$AC$156,E$9,FALSE))="","",(VLOOKUP($B70,'NatCon &amp; Metrics Backsheet'!$A$7:$AC$156,E$9,FALSE))),"")</f>
        <v>Yes</v>
      </c>
      <c r="F70" s="63" t="str">
        <f ca="1">IFERROR(IF((VLOOKUP($B70,'NatCon &amp; Metrics Backsheet'!$A$7:$AC$156,F$9,FALSE))="","",(VLOOKUP($B70,'NatCon &amp; Metrics Backsheet'!$A$7:$AC$156,F$9,FALSE))),"")</f>
        <v>Yes</v>
      </c>
      <c r="G70" s="64" t="str">
        <f ca="1">IFERROR(IF((VLOOKUP($B70,'NatCon &amp; Metrics Backsheet'!$A$7:$AC$156,G$9,FALSE))="","",(VLOOKUP($B70,'NatCon &amp; Metrics Backsheet'!$A$7:$AC$156,G$9,FALSE))),"")</f>
        <v>Yes</v>
      </c>
      <c r="H70" s="321" t="str">
        <f ca="1">IFERROR(IF((VLOOKUP($B70,'NatCon &amp; Metrics Backsheet'!$A$7:$AC$156,H$9,FALSE))="","",(VLOOKUP($B70,'NatCon &amp; Metrics Backsheet'!$A$7:$AC$156,H$9,FALSE))),"")</f>
        <v>Yes</v>
      </c>
    </row>
    <row r="71" spans="1:8" x14ac:dyDescent="0.3">
      <c r="A71" s="57">
        <v>53</v>
      </c>
      <c r="B71" s="50" t="str">
        <f t="shared" ca="1" si="6"/>
        <v>E09000016</v>
      </c>
      <c r="C71" s="51" t="str">
        <f ca="1">IFERROR(VLOOKUP($B71,'Org List'!$J$9:$K$488,2,0), "")</f>
        <v>Havering</v>
      </c>
      <c r="D71" s="62" t="str">
        <f ca="1">IFERROR(IF((VLOOKUP($B71,'NatCon &amp; Metrics Backsheet'!$A$7:$AC$156,D$9,FALSE))="","",(VLOOKUP($B71,'NatCon &amp; Metrics Backsheet'!$A$7:$AC$156,D$9,FALSE))),"")</f>
        <v>Yes</v>
      </c>
      <c r="E71" s="63" t="str">
        <f ca="1">IFERROR(IF((VLOOKUP($B71,'NatCon &amp; Metrics Backsheet'!$A$7:$AC$156,E$9,FALSE))="","",(VLOOKUP($B71,'NatCon &amp; Metrics Backsheet'!$A$7:$AC$156,E$9,FALSE))),"")</f>
        <v>Yes</v>
      </c>
      <c r="F71" s="63" t="str">
        <f ca="1">IFERROR(IF((VLOOKUP($B71,'NatCon &amp; Metrics Backsheet'!$A$7:$AC$156,F$9,FALSE))="","",(VLOOKUP($B71,'NatCon &amp; Metrics Backsheet'!$A$7:$AC$156,F$9,FALSE))),"")</f>
        <v>Yes</v>
      </c>
      <c r="G71" s="64" t="str">
        <f ca="1">IFERROR(IF((VLOOKUP($B71,'NatCon &amp; Metrics Backsheet'!$A$7:$AC$156,G$9,FALSE))="","",(VLOOKUP($B71,'NatCon &amp; Metrics Backsheet'!$A$7:$AC$156,G$9,FALSE))),"")</f>
        <v>Yes</v>
      </c>
      <c r="H71" s="321" t="str">
        <f ca="1">IFERROR(IF((VLOOKUP($B71,'NatCon &amp; Metrics Backsheet'!$A$7:$AC$156,H$9,FALSE))="","",(VLOOKUP($B71,'NatCon &amp; Metrics Backsheet'!$A$7:$AC$156,H$9,FALSE))),"")</f>
        <v>Yes</v>
      </c>
    </row>
    <row r="72" spans="1:8" x14ac:dyDescent="0.3">
      <c r="A72" s="57">
        <v>54</v>
      </c>
      <c r="B72" s="50" t="str">
        <f t="shared" ca="1" si="6"/>
        <v>E06000019</v>
      </c>
      <c r="C72" s="51" t="str">
        <f ca="1">IFERROR(VLOOKUP($B72,'Org List'!$J$9:$K$488,2,0), "")</f>
        <v>Herefordshire, County of</v>
      </c>
      <c r="D72" s="62" t="str">
        <f ca="1">IFERROR(IF((VLOOKUP($B72,'NatCon &amp; Metrics Backsheet'!$A$7:$AC$156,D$9,FALSE))="","",(VLOOKUP($B72,'NatCon &amp; Metrics Backsheet'!$A$7:$AC$156,D$9,FALSE))),"")</f>
        <v>Yes</v>
      </c>
      <c r="E72" s="63" t="str">
        <f ca="1">IFERROR(IF((VLOOKUP($B72,'NatCon &amp; Metrics Backsheet'!$A$7:$AC$156,E$9,FALSE))="","",(VLOOKUP($B72,'NatCon &amp; Metrics Backsheet'!$A$7:$AC$156,E$9,FALSE))),"")</f>
        <v>Yes</v>
      </c>
      <c r="F72" s="63" t="str">
        <f ca="1">IFERROR(IF((VLOOKUP($B72,'NatCon &amp; Metrics Backsheet'!$A$7:$AC$156,F$9,FALSE))="","",(VLOOKUP($B72,'NatCon &amp; Metrics Backsheet'!$A$7:$AC$156,F$9,FALSE))),"")</f>
        <v>Yes</v>
      </c>
      <c r="G72" s="64" t="str">
        <f ca="1">IFERROR(IF((VLOOKUP($B72,'NatCon &amp; Metrics Backsheet'!$A$7:$AC$156,G$9,FALSE))="","",(VLOOKUP($B72,'NatCon &amp; Metrics Backsheet'!$A$7:$AC$156,G$9,FALSE))),"")</f>
        <v>Yes</v>
      </c>
      <c r="H72" s="321" t="str">
        <f ca="1">IFERROR(IF((VLOOKUP($B72,'NatCon &amp; Metrics Backsheet'!$A$7:$AC$156,H$9,FALSE))="","",(VLOOKUP($B72,'NatCon &amp; Metrics Backsheet'!$A$7:$AC$156,H$9,FALSE))),"")</f>
        <v>Yes</v>
      </c>
    </row>
    <row r="73" spans="1:8" x14ac:dyDescent="0.3">
      <c r="A73" s="57">
        <v>55</v>
      </c>
      <c r="B73" s="50" t="str">
        <f t="shared" ca="1" si="6"/>
        <v>E10000015</v>
      </c>
      <c r="C73" s="51" t="str">
        <f ca="1">IFERROR(VLOOKUP($B73,'Org List'!$J$9:$K$488,2,0), "")</f>
        <v>Hertfordshire</v>
      </c>
      <c r="D73" s="62" t="str">
        <f ca="1">IFERROR(IF((VLOOKUP($B73,'NatCon &amp; Metrics Backsheet'!$A$7:$AC$156,D$9,FALSE))="","",(VLOOKUP($B73,'NatCon &amp; Metrics Backsheet'!$A$7:$AC$156,D$9,FALSE))),"")</f>
        <v>Yes</v>
      </c>
      <c r="E73" s="63" t="str">
        <f ca="1">IFERROR(IF((VLOOKUP($B73,'NatCon &amp; Metrics Backsheet'!$A$7:$AC$156,E$9,FALSE))="","",(VLOOKUP($B73,'NatCon &amp; Metrics Backsheet'!$A$7:$AC$156,E$9,FALSE))),"")</f>
        <v>Yes</v>
      </c>
      <c r="F73" s="63" t="str">
        <f ca="1">IFERROR(IF((VLOOKUP($B73,'NatCon &amp; Metrics Backsheet'!$A$7:$AC$156,F$9,FALSE))="","",(VLOOKUP($B73,'NatCon &amp; Metrics Backsheet'!$A$7:$AC$156,F$9,FALSE))),"")</f>
        <v>Yes</v>
      </c>
      <c r="G73" s="64" t="str">
        <f ca="1">IFERROR(IF((VLOOKUP($B73,'NatCon &amp; Metrics Backsheet'!$A$7:$AC$156,G$9,FALSE))="","",(VLOOKUP($B73,'NatCon &amp; Metrics Backsheet'!$A$7:$AC$156,G$9,FALSE))),"")</f>
        <v>Yes</v>
      </c>
      <c r="H73" s="321" t="str">
        <f ca="1">IFERROR(IF((VLOOKUP($B73,'NatCon &amp; Metrics Backsheet'!$A$7:$AC$156,H$9,FALSE))="","",(VLOOKUP($B73,'NatCon &amp; Metrics Backsheet'!$A$7:$AC$156,H$9,FALSE))),"")</f>
        <v>Yes</v>
      </c>
    </row>
    <row r="74" spans="1:8" x14ac:dyDescent="0.3">
      <c r="A74" s="57">
        <v>56</v>
      </c>
      <c r="B74" s="50" t="str">
        <f t="shared" ca="1" si="6"/>
        <v>E09000017</v>
      </c>
      <c r="C74" s="51" t="str">
        <f ca="1">IFERROR(VLOOKUP($B74,'Org List'!$J$9:$K$488,2,0), "")</f>
        <v>Hillingdon</v>
      </c>
      <c r="D74" s="62" t="str">
        <f ca="1">IFERROR(IF((VLOOKUP($B74,'NatCon &amp; Metrics Backsheet'!$A$7:$AC$156,D$9,FALSE))="","",(VLOOKUP($B74,'NatCon &amp; Metrics Backsheet'!$A$7:$AC$156,D$9,FALSE))),"")</f>
        <v>Yes</v>
      </c>
      <c r="E74" s="63" t="str">
        <f ca="1">IFERROR(IF((VLOOKUP($B74,'NatCon &amp; Metrics Backsheet'!$A$7:$AC$156,E$9,FALSE))="","",(VLOOKUP($B74,'NatCon &amp; Metrics Backsheet'!$A$7:$AC$156,E$9,FALSE))),"")</f>
        <v>Yes</v>
      </c>
      <c r="F74" s="63" t="str">
        <f ca="1">IFERROR(IF((VLOOKUP($B74,'NatCon &amp; Metrics Backsheet'!$A$7:$AC$156,F$9,FALSE))="","",(VLOOKUP($B74,'NatCon &amp; Metrics Backsheet'!$A$7:$AC$156,F$9,FALSE))),"")</f>
        <v>Yes</v>
      </c>
      <c r="G74" s="64" t="str">
        <f ca="1">IFERROR(IF((VLOOKUP($B74,'NatCon &amp; Metrics Backsheet'!$A$7:$AC$156,G$9,FALSE))="","",(VLOOKUP($B74,'NatCon &amp; Metrics Backsheet'!$A$7:$AC$156,G$9,FALSE))),"")</f>
        <v>Yes</v>
      </c>
      <c r="H74" s="321" t="str">
        <f ca="1">IFERROR(IF((VLOOKUP($B74,'NatCon &amp; Metrics Backsheet'!$A$7:$AC$156,H$9,FALSE))="","",(VLOOKUP($B74,'NatCon &amp; Metrics Backsheet'!$A$7:$AC$156,H$9,FALSE))),"")</f>
        <v>Yes</v>
      </c>
    </row>
    <row r="75" spans="1:8" x14ac:dyDescent="0.3">
      <c r="A75" s="57">
        <v>57</v>
      </c>
      <c r="B75" s="50" t="str">
        <f t="shared" ca="1" si="6"/>
        <v>E09000018</v>
      </c>
      <c r="C75" s="51" t="str">
        <f ca="1">IFERROR(VLOOKUP($B75,'Org List'!$J$9:$K$488,2,0), "")</f>
        <v>Hounslow</v>
      </c>
      <c r="D75" s="62" t="str">
        <f ca="1">IFERROR(IF((VLOOKUP($B75,'NatCon &amp; Metrics Backsheet'!$A$7:$AC$156,D$9,FALSE))="","",(VLOOKUP($B75,'NatCon &amp; Metrics Backsheet'!$A$7:$AC$156,D$9,FALSE))),"")</f>
        <v>Yes</v>
      </c>
      <c r="E75" s="63" t="str">
        <f ca="1">IFERROR(IF((VLOOKUP($B75,'NatCon &amp; Metrics Backsheet'!$A$7:$AC$156,E$9,FALSE))="","",(VLOOKUP($B75,'NatCon &amp; Metrics Backsheet'!$A$7:$AC$156,E$9,FALSE))),"")</f>
        <v>Yes</v>
      </c>
      <c r="F75" s="63" t="str">
        <f ca="1">IFERROR(IF((VLOOKUP($B75,'NatCon &amp; Metrics Backsheet'!$A$7:$AC$156,F$9,FALSE))="","",(VLOOKUP($B75,'NatCon &amp; Metrics Backsheet'!$A$7:$AC$156,F$9,FALSE))),"")</f>
        <v>Yes</v>
      </c>
      <c r="G75" s="64" t="str">
        <f ca="1">IFERROR(IF((VLOOKUP($B75,'NatCon &amp; Metrics Backsheet'!$A$7:$AC$156,G$9,FALSE))="","",(VLOOKUP($B75,'NatCon &amp; Metrics Backsheet'!$A$7:$AC$156,G$9,FALSE))),"")</f>
        <v>Yes</v>
      </c>
      <c r="H75" s="321" t="str">
        <f ca="1">IFERROR(IF((VLOOKUP($B75,'NatCon &amp; Metrics Backsheet'!$A$7:$AC$156,H$9,FALSE))="","",(VLOOKUP($B75,'NatCon &amp; Metrics Backsheet'!$A$7:$AC$156,H$9,FALSE))),"")</f>
        <v>Yes</v>
      </c>
    </row>
    <row r="76" spans="1:8" x14ac:dyDescent="0.3">
      <c r="A76" s="57">
        <v>58</v>
      </c>
      <c r="B76" s="50" t="str">
        <f t="shared" ca="1" si="6"/>
        <v>E06000046</v>
      </c>
      <c r="C76" s="51" t="str">
        <f ca="1">IFERROR(VLOOKUP($B76,'Org List'!$J$9:$K$488,2,0), "")</f>
        <v>Isle of Wight</v>
      </c>
      <c r="D76" s="62" t="str">
        <f ca="1">IFERROR(IF((VLOOKUP($B76,'NatCon &amp; Metrics Backsheet'!$A$7:$AC$156,D$9,FALSE))="","",(VLOOKUP($B76,'NatCon &amp; Metrics Backsheet'!$A$7:$AC$156,D$9,FALSE))),"")</f>
        <v>Yes</v>
      </c>
      <c r="E76" s="63" t="str">
        <f ca="1">IFERROR(IF((VLOOKUP($B76,'NatCon &amp; Metrics Backsheet'!$A$7:$AC$156,E$9,FALSE))="","",(VLOOKUP($B76,'NatCon &amp; Metrics Backsheet'!$A$7:$AC$156,E$9,FALSE))),"")</f>
        <v>Yes</v>
      </c>
      <c r="F76" s="63" t="str">
        <f ca="1">IFERROR(IF((VLOOKUP($B76,'NatCon &amp; Metrics Backsheet'!$A$7:$AC$156,F$9,FALSE))="","",(VLOOKUP($B76,'NatCon &amp; Metrics Backsheet'!$A$7:$AC$156,F$9,FALSE))),"")</f>
        <v>Yes</v>
      </c>
      <c r="G76" s="64" t="str">
        <f ca="1">IFERROR(IF((VLOOKUP($B76,'NatCon &amp; Metrics Backsheet'!$A$7:$AC$156,G$9,FALSE))="","",(VLOOKUP($B76,'NatCon &amp; Metrics Backsheet'!$A$7:$AC$156,G$9,FALSE))),"")</f>
        <v>Yes</v>
      </c>
      <c r="H76" s="321" t="str">
        <f ca="1">IFERROR(IF((VLOOKUP($B76,'NatCon &amp; Metrics Backsheet'!$A$7:$AC$156,H$9,FALSE))="","",(VLOOKUP($B76,'NatCon &amp; Metrics Backsheet'!$A$7:$AC$156,H$9,FALSE))),"")</f>
        <v>Yes</v>
      </c>
    </row>
    <row r="77" spans="1:8" x14ac:dyDescent="0.3">
      <c r="A77" s="57">
        <v>59</v>
      </c>
      <c r="B77" s="50" t="str">
        <f t="shared" ca="1" si="6"/>
        <v>E09000019</v>
      </c>
      <c r="C77" s="51" t="str">
        <f ca="1">IFERROR(VLOOKUP($B77,'Org List'!$J$9:$K$488,2,0), "")</f>
        <v>Islington</v>
      </c>
      <c r="D77" s="62" t="str">
        <f ca="1">IFERROR(IF((VLOOKUP($B77,'NatCon &amp; Metrics Backsheet'!$A$7:$AC$156,D$9,FALSE))="","",(VLOOKUP($B77,'NatCon &amp; Metrics Backsheet'!$A$7:$AC$156,D$9,FALSE))),"")</f>
        <v>Yes</v>
      </c>
      <c r="E77" s="63" t="str">
        <f ca="1">IFERROR(IF((VLOOKUP($B77,'NatCon &amp; Metrics Backsheet'!$A$7:$AC$156,E$9,FALSE))="","",(VLOOKUP($B77,'NatCon &amp; Metrics Backsheet'!$A$7:$AC$156,E$9,FALSE))),"")</f>
        <v>Yes</v>
      </c>
      <c r="F77" s="63" t="str">
        <f ca="1">IFERROR(IF((VLOOKUP($B77,'NatCon &amp; Metrics Backsheet'!$A$7:$AC$156,F$9,FALSE))="","",(VLOOKUP($B77,'NatCon &amp; Metrics Backsheet'!$A$7:$AC$156,F$9,FALSE))),"")</f>
        <v>Yes</v>
      </c>
      <c r="G77" s="64" t="str">
        <f ca="1">IFERROR(IF((VLOOKUP($B77,'NatCon &amp; Metrics Backsheet'!$A$7:$AC$156,G$9,FALSE))="","",(VLOOKUP($B77,'NatCon &amp; Metrics Backsheet'!$A$7:$AC$156,G$9,FALSE))),"")</f>
        <v>Yes</v>
      </c>
      <c r="H77" s="321" t="str">
        <f ca="1">IFERROR(IF((VLOOKUP($B77,'NatCon &amp; Metrics Backsheet'!$A$7:$AC$156,H$9,FALSE))="","",(VLOOKUP($B77,'NatCon &amp; Metrics Backsheet'!$A$7:$AC$156,H$9,FALSE))),"")</f>
        <v>Yes</v>
      </c>
    </row>
    <row r="78" spans="1:8" x14ac:dyDescent="0.3">
      <c r="A78" s="57">
        <v>60</v>
      </c>
      <c r="B78" s="50" t="str">
        <f t="shared" ca="1" si="6"/>
        <v>E09000020</v>
      </c>
      <c r="C78" s="51" t="str">
        <f ca="1">IFERROR(VLOOKUP($B78,'Org List'!$J$9:$K$488,2,0), "")</f>
        <v>Kensington and Chelsea</v>
      </c>
      <c r="D78" s="62" t="str">
        <f ca="1">IFERROR(IF((VLOOKUP($B78,'NatCon &amp; Metrics Backsheet'!$A$7:$AC$156,D$9,FALSE))="","",(VLOOKUP($B78,'NatCon &amp; Metrics Backsheet'!$A$7:$AC$156,D$9,FALSE))),"")</f>
        <v>Yes</v>
      </c>
      <c r="E78" s="63" t="str">
        <f ca="1">IFERROR(IF((VLOOKUP($B78,'NatCon &amp; Metrics Backsheet'!$A$7:$AC$156,E$9,FALSE))="","",(VLOOKUP($B78,'NatCon &amp; Metrics Backsheet'!$A$7:$AC$156,E$9,FALSE))),"")</f>
        <v>Yes</v>
      </c>
      <c r="F78" s="63" t="str">
        <f ca="1">IFERROR(IF((VLOOKUP($B78,'NatCon &amp; Metrics Backsheet'!$A$7:$AC$156,F$9,FALSE))="","",(VLOOKUP($B78,'NatCon &amp; Metrics Backsheet'!$A$7:$AC$156,F$9,FALSE))),"")</f>
        <v>Yes</v>
      </c>
      <c r="G78" s="64" t="str">
        <f ca="1">IFERROR(IF((VLOOKUP($B78,'NatCon &amp; Metrics Backsheet'!$A$7:$AC$156,G$9,FALSE))="","",(VLOOKUP($B78,'NatCon &amp; Metrics Backsheet'!$A$7:$AC$156,G$9,FALSE))),"")</f>
        <v>Yes</v>
      </c>
      <c r="H78" s="321" t="str">
        <f ca="1">IFERROR(IF((VLOOKUP($B78,'NatCon &amp; Metrics Backsheet'!$A$7:$AC$156,H$9,FALSE))="","",(VLOOKUP($B78,'NatCon &amp; Metrics Backsheet'!$A$7:$AC$156,H$9,FALSE))),"")</f>
        <v>Yes</v>
      </c>
    </row>
    <row r="79" spans="1:8" x14ac:dyDescent="0.3">
      <c r="A79" s="57">
        <v>61</v>
      </c>
      <c r="B79" s="50" t="str">
        <f t="shared" ca="1" si="6"/>
        <v>E10000016</v>
      </c>
      <c r="C79" s="51" t="str">
        <f ca="1">IFERROR(VLOOKUP($B79,'Org List'!$J$9:$K$488,2,0), "")</f>
        <v>Kent</v>
      </c>
      <c r="D79" s="62" t="str">
        <f ca="1">IFERROR(IF((VLOOKUP($B79,'NatCon &amp; Metrics Backsheet'!$A$7:$AC$156,D$9,FALSE))="","",(VLOOKUP($B79,'NatCon &amp; Metrics Backsheet'!$A$7:$AC$156,D$9,FALSE))),"")</f>
        <v>Yes</v>
      </c>
      <c r="E79" s="63" t="str">
        <f ca="1">IFERROR(IF((VLOOKUP($B79,'NatCon &amp; Metrics Backsheet'!$A$7:$AC$156,E$9,FALSE))="","",(VLOOKUP($B79,'NatCon &amp; Metrics Backsheet'!$A$7:$AC$156,E$9,FALSE))),"")</f>
        <v>Yes</v>
      </c>
      <c r="F79" s="63" t="str">
        <f ca="1">IFERROR(IF((VLOOKUP($B79,'NatCon &amp; Metrics Backsheet'!$A$7:$AC$156,F$9,FALSE))="","",(VLOOKUP($B79,'NatCon &amp; Metrics Backsheet'!$A$7:$AC$156,F$9,FALSE))),"")</f>
        <v>Yes</v>
      </c>
      <c r="G79" s="64" t="str">
        <f ca="1">IFERROR(IF((VLOOKUP($B79,'NatCon &amp; Metrics Backsheet'!$A$7:$AC$156,G$9,FALSE))="","",(VLOOKUP($B79,'NatCon &amp; Metrics Backsheet'!$A$7:$AC$156,G$9,FALSE))),"")</f>
        <v>Yes</v>
      </c>
      <c r="H79" s="321" t="str">
        <f ca="1">IFERROR(IF((VLOOKUP($B79,'NatCon &amp; Metrics Backsheet'!$A$7:$AC$156,H$9,FALSE))="","",(VLOOKUP($B79,'NatCon &amp; Metrics Backsheet'!$A$7:$AC$156,H$9,FALSE))),"")</f>
        <v>Yes</v>
      </c>
    </row>
    <row r="80" spans="1:8" x14ac:dyDescent="0.3">
      <c r="A80" s="57">
        <v>62</v>
      </c>
      <c r="B80" s="50" t="str">
        <f t="shared" ca="1" si="6"/>
        <v>E06000010</v>
      </c>
      <c r="C80" s="51" t="str">
        <f ca="1">IFERROR(VLOOKUP($B80,'Org List'!$J$9:$K$488,2,0), "")</f>
        <v>Kingston upon Hull, City of</v>
      </c>
      <c r="D80" s="62" t="str">
        <f ca="1">IFERROR(IF((VLOOKUP($B80,'NatCon &amp; Metrics Backsheet'!$A$7:$AC$156,D$9,FALSE))="","",(VLOOKUP($B80,'NatCon &amp; Metrics Backsheet'!$A$7:$AC$156,D$9,FALSE))),"")</f>
        <v>Yes</v>
      </c>
      <c r="E80" s="63" t="str">
        <f ca="1">IFERROR(IF((VLOOKUP($B80,'NatCon &amp; Metrics Backsheet'!$A$7:$AC$156,E$9,FALSE))="","",(VLOOKUP($B80,'NatCon &amp; Metrics Backsheet'!$A$7:$AC$156,E$9,FALSE))),"")</f>
        <v>Yes</v>
      </c>
      <c r="F80" s="63" t="str">
        <f ca="1">IFERROR(IF((VLOOKUP($B80,'NatCon &amp; Metrics Backsheet'!$A$7:$AC$156,F$9,FALSE))="","",(VLOOKUP($B80,'NatCon &amp; Metrics Backsheet'!$A$7:$AC$156,F$9,FALSE))),"")</f>
        <v>Yes</v>
      </c>
      <c r="G80" s="64" t="str">
        <f ca="1">IFERROR(IF((VLOOKUP($B80,'NatCon &amp; Metrics Backsheet'!$A$7:$AC$156,G$9,FALSE))="","",(VLOOKUP($B80,'NatCon &amp; Metrics Backsheet'!$A$7:$AC$156,G$9,FALSE))),"")</f>
        <v>Yes</v>
      </c>
      <c r="H80" s="321" t="str">
        <f ca="1">IFERROR(IF((VLOOKUP($B80,'NatCon &amp; Metrics Backsheet'!$A$7:$AC$156,H$9,FALSE))="","",(VLOOKUP($B80,'NatCon &amp; Metrics Backsheet'!$A$7:$AC$156,H$9,FALSE))),"")</f>
        <v>Yes</v>
      </c>
    </row>
    <row r="81" spans="1:8" x14ac:dyDescent="0.3">
      <c r="A81" s="57">
        <v>63</v>
      </c>
      <c r="B81" s="50" t="str">
        <f t="shared" ca="1" si="6"/>
        <v>E09000021</v>
      </c>
      <c r="C81" s="51" t="str">
        <f ca="1">IFERROR(VLOOKUP($B81,'Org List'!$J$9:$K$488,2,0), "")</f>
        <v>Kingston upon Thames</v>
      </c>
      <c r="D81" s="62" t="str">
        <f ca="1">IFERROR(IF((VLOOKUP($B81,'NatCon &amp; Metrics Backsheet'!$A$7:$AC$156,D$9,FALSE))="","",(VLOOKUP($B81,'NatCon &amp; Metrics Backsheet'!$A$7:$AC$156,D$9,FALSE))),"")</f>
        <v>Yes</v>
      </c>
      <c r="E81" s="63" t="str">
        <f ca="1">IFERROR(IF((VLOOKUP($B81,'NatCon &amp; Metrics Backsheet'!$A$7:$AC$156,E$9,FALSE))="","",(VLOOKUP($B81,'NatCon &amp; Metrics Backsheet'!$A$7:$AC$156,E$9,FALSE))),"")</f>
        <v>Yes</v>
      </c>
      <c r="F81" s="63" t="str">
        <f ca="1">IFERROR(IF((VLOOKUP($B81,'NatCon &amp; Metrics Backsheet'!$A$7:$AC$156,F$9,FALSE))="","",(VLOOKUP($B81,'NatCon &amp; Metrics Backsheet'!$A$7:$AC$156,F$9,FALSE))),"")</f>
        <v>Yes</v>
      </c>
      <c r="G81" s="64" t="str">
        <f ca="1">IFERROR(IF((VLOOKUP($B81,'NatCon &amp; Metrics Backsheet'!$A$7:$AC$156,G$9,FALSE))="","",(VLOOKUP($B81,'NatCon &amp; Metrics Backsheet'!$A$7:$AC$156,G$9,FALSE))),"")</f>
        <v>Yes</v>
      </c>
      <c r="H81" s="321" t="str">
        <f ca="1">IFERROR(IF((VLOOKUP($B81,'NatCon &amp; Metrics Backsheet'!$A$7:$AC$156,H$9,FALSE))="","",(VLOOKUP($B81,'NatCon &amp; Metrics Backsheet'!$A$7:$AC$156,H$9,FALSE))),"")</f>
        <v>Yes</v>
      </c>
    </row>
    <row r="82" spans="1:8" x14ac:dyDescent="0.3">
      <c r="A82" s="57">
        <v>64</v>
      </c>
      <c r="B82" s="50" t="str">
        <f t="shared" ref="B82:B113" ca="1" si="7">IF($A82&gt;$K$5-1,"",INDIRECT("'Comms by AT'!AA"&amp;$A82+$K$4))</f>
        <v>E08000034</v>
      </c>
      <c r="C82" s="51" t="str">
        <f ca="1">IFERROR(VLOOKUP($B82,'Org List'!$J$9:$K$488,2,0), "")</f>
        <v>Kirklees</v>
      </c>
      <c r="D82" s="62" t="str">
        <f ca="1">IFERROR(IF((VLOOKUP($B82,'NatCon &amp; Metrics Backsheet'!$A$7:$AC$156,D$9,FALSE))="","",(VLOOKUP($B82,'NatCon &amp; Metrics Backsheet'!$A$7:$AC$156,D$9,FALSE))),"")</f>
        <v>Yes</v>
      </c>
      <c r="E82" s="63" t="str">
        <f ca="1">IFERROR(IF((VLOOKUP($B82,'NatCon &amp; Metrics Backsheet'!$A$7:$AC$156,E$9,FALSE))="","",(VLOOKUP($B82,'NatCon &amp; Metrics Backsheet'!$A$7:$AC$156,E$9,FALSE))),"")</f>
        <v>Yes</v>
      </c>
      <c r="F82" s="63" t="str">
        <f ca="1">IFERROR(IF((VLOOKUP($B82,'NatCon &amp; Metrics Backsheet'!$A$7:$AC$156,F$9,FALSE))="","",(VLOOKUP($B82,'NatCon &amp; Metrics Backsheet'!$A$7:$AC$156,F$9,FALSE))),"")</f>
        <v>Yes</v>
      </c>
      <c r="G82" s="64" t="str">
        <f ca="1">IFERROR(IF((VLOOKUP($B82,'NatCon &amp; Metrics Backsheet'!$A$7:$AC$156,G$9,FALSE))="","",(VLOOKUP($B82,'NatCon &amp; Metrics Backsheet'!$A$7:$AC$156,G$9,FALSE))),"")</f>
        <v>Yes</v>
      </c>
      <c r="H82" s="321" t="str">
        <f ca="1">IFERROR(IF((VLOOKUP($B82,'NatCon &amp; Metrics Backsheet'!$A$7:$AC$156,H$9,FALSE))="","",(VLOOKUP($B82,'NatCon &amp; Metrics Backsheet'!$A$7:$AC$156,H$9,FALSE))),"")</f>
        <v>Yes</v>
      </c>
    </row>
    <row r="83" spans="1:8" x14ac:dyDescent="0.3">
      <c r="A83" s="57">
        <v>65</v>
      </c>
      <c r="B83" s="50" t="str">
        <f t="shared" ca="1" si="7"/>
        <v>E08000011</v>
      </c>
      <c r="C83" s="51" t="str">
        <f ca="1">IFERROR(VLOOKUP($B83,'Org List'!$J$9:$K$488,2,0), "")</f>
        <v>Knowsley</v>
      </c>
      <c r="D83" s="62" t="str">
        <f ca="1">IFERROR(IF((VLOOKUP($B83,'NatCon &amp; Metrics Backsheet'!$A$7:$AC$156,D$9,FALSE))="","",(VLOOKUP($B83,'NatCon &amp; Metrics Backsheet'!$A$7:$AC$156,D$9,FALSE))),"")</f>
        <v>Yes</v>
      </c>
      <c r="E83" s="63" t="str">
        <f ca="1">IFERROR(IF((VLOOKUP($B83,'NatCon &amp; Metrics Backsheet'!$A$7:$AC$156,E$9,FALSE))="","",(VLOOKUP($B83,'NatCon &amp; Metrics Backsheet'!$A$7:$AC$156,E$9,FALSE))),"")</f>
        <v>Yes</v>
      </c>
      <c r="F83" s="63" t="str">
        <f ca="1">IFERROR(IF((VLOOKUP($B83,'NatCon &amp; Metrics Backsheet'!$A$7:$AC$156,F$9,FALSE))="","",(VLOOKUP($B83,'NatCon &amp; Metrics Backsheet'!$A$7:$AC$156,F$9,FALSE))),"")</f>
        <v>Yes</v>
      </c>
      <c r="G83" s="64" t="str">
        <f ca="1">IFERROR(IF((VLOOKUP($B83,'NatCon &amp; Metrics Backsheet'!$A$7:$AC$156,G$9,FALSE))="","",(VLOOKUP($B83,'NatCon &amp; Metrics Backsheet'!$A$7:$AC$156,G$9,FALSE))),"")</f>
        <v>Yes</v>
      </c>
      <c r="H83" s="321" t="str">
        <f ca="1">IFERROR(IF((VLOOKUP($B83,'NatCon &amp; Metrics Backsheet'!$A$7:$AC$156,H$9,FALSE))="","",(VLOOKUP($B83,'NatCon &amp; Metrics Backsheet'!$A$7:$AC$156,H$9,FALSE))),"")</f>
        <v>Yes</v>
      </c>
    </row>
    <row r="84" spans="1:8" x14ac:dyDescent="0.3">
      <c r="A84" s="57">
        <v>66</v>
      </c>
      <c r="B84" s="50" t="str">
        <f t="shared" ca="1" si="7"/>
        <v>E09000022</v>
      </c>
      <c r="C84" s="51" t="str">
        <f ca="1">IFERROR(VLOOKUP($B84,'Org List'!$J$9:$K$488,2,0), "")</f>
        <v>Lambeth</v>
      </c>
      <c r="D84" s="62" t="str">
        <f ca="1">IFERROR(IF((VLOOKUP($B84,'NatCon &amp; Metrics Backsheet'!$A$7:$AC$156,D$9,FALSE))="","",(VLOOKUP($B84,'NatCon &amp; Metrics Backsheet'!$A$7:$AC$156,D$9,FALSE))),"")</f>
        <v>Yes</v>
      </c>
      <c r="E84" s="63" t="str">
        <f ca="1">IFERROR(IF((VLOOKUP($B84,'NatCon &amp; Metrics Backsheet'!$A$7:$AC$156,E$9,FALSE))="","",(VLOOKUP($B84,'NatCon &amp; Metrics Backsheet'!$A$7:$AC$156,E$9,FALSE))),"")</f>
        <v>Yes</v>
      </c>
      <c r="F84" s="63" t="str">
        <f ca="1">IFERROR(IF((VLOOKUP($B84,'NatCon &amp; Metrics Backsheet'!$A$7:$AC$156,F$9,FALSE))="","",(VLOOKUP($B84,'NatCon &amp; Metrics Backsheet'!$A$7:$AC$156,F$9,FALSE))),"")</f>
        <v>Yes</v>
      </c>
      <c r="G84" s="64" t="str">
        <f ca="1">IFERROR(IF((VLOOKUP($B84,'NatCon &amp; Metrics Backsheet'!$A$7:$AC$156,G$9,FALSE))="","",(VLOOKUP($B84,'NatCon &amp; Metrics Backsheet'!$A$7:$AC$156,G$9,FALSE))),"")</f>
        <v>Yes</v>
      </c>
      <c r="H84" s="321" t="str">
        <f ca="1">IFERROR(IF((VLOOKUP($B84,'NatCon &amp; Metrics Backsheet'!$A$7:$AC$156,H$9,FALSE))="","",(VLOOKUP($B84,'NatCon &amp; Metrics Backsheet'!$A$7:$AC$156,H$9,FALSE))),"")</f>
        <v>Yes</v>
      </c>
    </row>
    <row r="85" spans="1:8" x14ac:dyDescent="0.3">
      <c r="A85" s="57">
        <v>67</v>
      </c>
      <c r="B85" s="50" t="str">
        <f t="shared" ca="1" si="7"/>
        <v>E10000017</v>
      </c>
      <c r="C85" s="51" t="str">
        <f ca="1">IFERROR(VLOOKUP($B85,'Org List'!$J$9:$K$488,2,0), "")</f>
        <v>Lancashire</v>
      </c>
      <c r="D85" s="62" t="str">
        <f ca="1">IFERROR(IF((VLOOKUP($B85,'NatCon &amp; Metrics Backsheet'!$A$7:$AC$156,D$9,FALSE))="","",(VLOOKUP($B85,'NatCon &amp; Metrics Backsheet'!$A$7:$AC$156,D$9,FALSE))),"")</f>
        <v>Yes</v>
      </c>
      <c r="E85" s="63" t="str">
        <f ca="1">IFERROR(IF((VLOOKUP($B85,'NatCon &amp; Metrics Backsheet'!$A$7:$AC$156,E$9,FALSE))="","",(VLOOKUP($B85,'NatCon &amp; Metrics Backsheet'!$A$7:$AC$156,E$9,FALSE))),"")</f>
        <v>Yes</v>
      </c>
      <c r="F85" s="63" t="str">
        <f ca="1">IFERROR(IF((VLOOKUP($B85,'NatCon &amp; Metrics Backsheet'!$A$7:$AC$156,F$9,FALSE))="","",(VLOOKUP($B85,'NatCon &amp; Metrics Backsheet'!$A$7:$AC$156,F$9,FALSE))),"")</f>
        <v>Yes</v>
      </c>
      <c r="G85" s="64" t="str">
        <f ca="1">IFERROR(IF((VLOOKUP($B85,'NatCon &amp; Metrics Backsheet'!$A$7:$AC$156,G$9,FALSE))="","",(VLOOKUP($B85,'NatCon &amp; Metrics Backsheet'!$A$7:$AC$156,G$9,FALSE))),"")</f>
        <v>Yes</v>
      </c>
      <c r="H85" s="321" t="str">
        <f ca="1">IFERROR(IF((VLOOKUP($B85,'NatCon &amp; Metrics Backsheet'!$A$7:$AC$156,H$9,FALSE))="","",(VLOOKUP($B85,'NatCon &amp; Metrics Backsheet'!$A$7:$AC$156,H$9,FALSE))),"")</f>
        <v>Yes</v>
      </c>
    </row>
    <row r="86" spans="1:8" x14ac:dyDescent="0.3">
      <c r="A86" s="57">
        <v>68</v>
      </c>
      <c r="B86" s="50" t="str">
        <f t="shared" ca="1" si="7"/>
        <v>E08000035</v>
      </c>
      <c r="C86" s="51" t="str">
        <f ca="1">IFERROR(VLOOKUP($B86,'Org List'!$J$9:$K$488,2,0), "")</f>
        <v>Leeds</v>
      </c>
      <c r="D86" s="62" t="str">
        <f ca="1">IFERROR(IF((VLOOKUP($B86,'NatCon &amp; Metrics Backsheet'!$A$7:$AC$156,D$9,FALSE))="","",(VLOOKUP($B86,'NatCon &amp; Metrics Backsheet'!$A$7:$AC$156,D$9,FALSE))),"")</f>
        <v>Yes</v>
      </c>
      <c r="E86" s="63" t="str">
        <f ca="1">IFERROR(IF((VLOOKUP($B86,'NatCon &amp; Metrics Backsheet'!$A$7:$AC$156,E$9,FALSE))="","",(VLOOKUP($B86,'NatCon &amp; Metrics Backsheet'!$A$7:$AC$156,E$9,FALSE))),"")</f>
        <v>Yes</v>
      </c>
      <c r="F86" s="63" t="str">
        <f ca="1">IFERROR(IF((VLOOKUP($B86,'NatCon &amp; Metrics Backsheet'!$A$7:$AC$156,F$9,FALSE))="","",(VLOOKUP($B86,'NatCon &amp; Metrics Backsheet'!$A$7:$AC$156,F$9,FALSE))),"")</f>
        <v>Yes</v>
      </c>
      <c r="G86" s="64" t="str">
        <f ca="1">IFERROR(IF((VLOOKUP($B86,'NatCon &amp; Metrics Backsheet'!$A$7:$AC$156,G$9,FALSE))="","",(VLOOKUP($B86,'NatCon &amp; Metrics Backsheet'!$A$7:$AC$156,G$9,FALSE))),"")</f>
        <v>Yes</v>
      </c>
      <c r="H86" s="321" t="str">
        <f ca="1">IFERROR(IF((VLOOKUP($B86,'NatCon &amp; Metrics Backsheet'!$A$7:$AC$156,H$9,FALSE))="","",(VLOOKUP($B86,'NatCon &amp; Metrics Backsheet'!$A$7:$AC$156,H$9,FALSE))),"")</f>
        <v>Yes</v>
      </c>
    </row>
    <row r="87" spans="1:8" x14ac:dyDescent="0.3">
      <c r="A87" s="57">
        <v>69</v>
      </c>
      <c r="B87" s="50" t="str">
        <f t="shared" ca="1" si="7"/>
        <v>E06000016</v>
      </c>
      <c r="C87" s="51" t="str">
        <f ca="1">IFERROR(VLOOKUP($B87,'Org List'!$J$9:$K$488,2,0), "")</f>
        <v>Leicester</v>
      </c>
      <c r="D87" s="62" t="str">
        <f ca="1">IFERROR(IF((VLOOKUP($B87,'NatCon &amp; Metrics Backsheet'!$A$7:$AC$156,D$9,FALSE))="","",(VLOOKUP($B87,'NatCon &amp; Metrics Backsheet'!$A$7:$AC$156,D$9,FALSE))),"")</f>
        <v>Yes</v>
      </c>
      <c r="E87" s="63" t="str">
        <f ca="1">IFERROR(IF((VLOOKUP($B87,'NatCon &amp; Metrics Backsheet'!$A$7:$AC$156,E$9,FALSE))="","",(VLOOKUP($B87,'NatCon &amp; Metrics Backsheet'!$A$7:$AC$156,E$9,FALSE))),"")</f>
        <v>Yes</v>
      </c>
      <c r="F87" s="63" t="str">
        <f ca="1">IFERROR(IF((VLOOKUP($B87,'NatCon &amp; Metrics Backsheet'!$A$7:$AC$156,F$9,FALSE))="","",(VLOOKUP($B87,'NatCon &amp; Metrics Backsheet'!$A$7:$AC$156,F$9,FALSE))),"")</f>
        <v>Yes</v>
      </c>
      <c r="G87" s="64" t="str">
        <f ca="1">IFERROR(IF((VLOOKUP($B87,'NatCon &amp; Metrics Backsheet'!$A$7:$AC$156,G$9,FALSE))="","",(VLOOKUP($B87,'NatCon &amp; Metrics Backsheet'!$A$7:$AC$156,G$9,FALSE))),"")</f>
        <v>Yes</v>
      </c>
      <c r="H87" s="321" t="str">
        <f ca="1">IFERROR(IF((VLOOKUP($B87,'NatCon &amp; Metrics Backsheet'!$A$7:$AC$156,H$9,FALSE))="","",(VLOOKUP($B87,'NatCon &amp; Metrics Backsheet'!$A$7:$AC$156,H$9,FALSE))),"")</f>
        <v>Yes</v>
      </c>
    </row>
    <row r="88" spans="1:8" x14ac:dyDescent="0.3">
      <c r="A88" s="57">
        <v>70</v>
      </c>
      <c r="B88" s="50" t="str">
        <f t="shared" ca="1" si="7"/>
        <v>E10000018</v>
      </c>
      <c r="C88" s="51" t="str">
        <f ca="1">IFERROR(VLOOKUP($B88,'Org List'!$J$9:$K$488,2,0), "")</f>
        <v>Leicestershire</v>
      </c>
      <c r="D88" s="62" t="str">
        <f ca="1">IFERROR(IF((VLOOKUP($B88,'NatCon &amp; Metrics Backsheet'!$A$7:$AC$156,D$9,FALSE))="","",(VLOOKUP($B88,'NatCon &amp; Metrics Backsheet'!$A$7:$AC$156,D$9,FALSE))),"")</f>
        <v>Yes</v>
      </c>
      <c r="E88" s="63" t="str">
        <f ca="1">IFERROR(IF((VLOOKUP($B88,'NatCon &amp; Metrics Backsheet'!$A$7:$AC$156,E$9,FALSE))="","",(VLOOKUP($B88,'NatCon &amp; Metrics Backsheet'!$A$7:$AC$156,E$9,FALSE))),"")</f>
        <v>Yes</v>
      </c>
      <c r="F88" s="63" t="str">
        <f ca="1">IFERROR(IF((VLOOKUP($B88,'NatCon &amp; Metrics Backsheet'!$A$7:$AC$156,F$9,FALSE))="","",(VLOOKUP($B88,'NatCon &amp; Metrics Backsheet'!$A$7:$AC$156,F$9,FALSE))),"")</f>
        <v>Yes</v>
      </c>
      <c r="G88" s="64" t="str">
        <f ca="1">IFERROR(IF((VLOOKUP($B88,'NatCon &amp; Metrics Backsheet'!$A$7:$AC$156,G$9,FALSE))="","",(VLOOKUP($B88,'NatCon &amp; Metrics Backsheet'!$A$7:$AC$156,G$9,FALSE))),"")</f>
        <v>Yes</v>
      </c>
      <c r="H88" s="321" t="str">
        <f ca="1">IFERROR(IF((VLOOKUP($B88,'NatCon &amp; Metrics Backsheet'!$A$7:$AC$156,H$9,FALSE))="","",(VLOOKUP($B88,'NatCon &amp; Metrics Backsheet'!$A$7:$AC$156,H$9,FALSE))),"")</f>
        <v>Yes</v>
      </c>
    </row>
    <row r="89" spans="1:8" x14ac:dyDescent="0.3">
      <c r="A89" s="57">
        <v>71</v>
      </c>
      <c r="B89" s="50" t="str">
        <f t="shared" ca="1" si="7"/>
        <v>E09000023</v>
      </c>
      <c r="C89" s="51" t="str">
        <f ca="1">IFERROR(VLOOKUP($B89,'Org List'!$J$9:$K$488,2,0), "")</f>
        <v>Lewisham</v>
      </c>
      <c r="D89" s="62" t="str">
        <f ca="1">IFERROR(IF((VLOOKUP($B89,'NatCon &amp; Metrics Backsheet'!$A$7:$AC$156,D$9,FALSE))="","",(VLOOKUP($B89,'NatCon &amp; Metrics Backsheet'!$A$7:$AC$156,D$9,FALSE))),"")</f>
        <v>Yes</v>
      </c>
      <c r="E89" s="63" t="str">
        <f ca="1">IFERROR(IF((VLOOKUP($B89,'NatCon &amp; Metrics Backsheet'!$A$7:$AC$156,E$9,FALSE))="","",(VLOOKUP($B89,'NatCon &amp; Metrics Backsheet'!$A$7:$AC$156,E$9,FALSE))),"")</f>
        <v>Yes</v>
      </c>
      <c r="F89" s="63" t="str">
        <f ca="1">IFERROR(IF((VLOOKUP($B89,'NatCon &amp; Metrics Backsheet'!$A$7:$AC$156,F$9,FALSE))="","",(VLOOKUP($B89,'NatCon &amp; Metrics Backsheet'!$A$7:$AC$156,F$9,FALSE))),"")</f>
        <v>Yes</v>
      </c>
      <c r="G89" s="64" t="str">
        <f ca="1">IFERROR(IF((VLOOKUP($B89,'NatCon &amp; Metrics Backsheet'!$A$7:$AC$156,G$9,FALSE))="","",(VLOOKUP($B89,'NatCon &amp; Metrics Backsheet'!$A$7:$AC$156,G$9,FALSE))),"")</f>
        <v>Yes</v>
      </c>
      <c r="H89" s="321" t="str">
        <f ca="1">IFERROR(IF((VLOOKUP($B89,'NatCon &amp; Metrics Backsheet'!$A$7:$AC$156,H$9,FALSE))="","",(VLOOKUP($B89,'NatCon &amp; Metrics Backsheet'!$A$7:$AC$156,H$9,FALSE))),"")</f>
        <v>Yes</v>
      </c>
    </row>
    <row r="90" spans="1:8" x14ac:dyDescent="0.3">
      <c r="A90" s="57">
        <v>72</v>
      </c>
      <c r="B90" s="50" t="str">
        <f t="shared" ca="1" si="7"/>
        <v>E10000019</v>
      </c>
      <c r="C90" s="51" t="str">
        <f ca="1">IFERROR(VLOOKUP($B90,'Org List'!$J$9:$K$488,2,0), "")</f>
        <v>Lincolnshire</v>
      </c>
      <c r="D90" s="62" t="str">
        <f ca="1">IFERROR(IF((VLOOKUP($B90,'NatCon &amp; Metrics Backsheet'!$A$7:$AC$156,D$9,FALSE))="","",(VLOOKUP($B90,'NatCon &amp; Metrics Backsheet'!$A$7:$AC$156,D$9,FALSE))),"")</f>
        <v>Yes</v>
      </c>
      <c r="E90" s="63" t="str">
        <f ca="1">IFERROR(IF((VLOOKUP($B90,'NatCon &amp; Metrics Backsheet'!$A$7:$AC$156,E$9,FALSE))="","",(VLOOKUP($B90,'NatCon &amp; Metrics Backsheet'!$A$7:$AC$156,E$9,FALSE))),"")</f>
        <v>Yes</v>
      </c>
      <c r="F90" s="63" t="str">
        <f ca="1">IFERROR(IF((VLOOKUP($B90,'NatCon &amp; Metrics Backsheet'!$A$7:$AC$156,F$9,FALSE))="","",(VLOOKUP($B90,'NatCon &amp; Metrics Backsheet'!$A$7:$AC$156,F$9,FALSE))),"")</f>
        <v>Yes</v>
      </c>
      <c r="G90" s="64" t="str">
        <f ca="1">IFERROR(IF((VLOOKUP($B90,'NatCon &amp; Metrics Backsheet'!$A$7:$AC$156,G$9,FALSE))="","",(VLOOKUP($B90,'NatCon &amp; Metrics Backsheet'!$A$7:$AC$156,G$9,FALSE))),"")</f>
        <v>Yes</v>
      </c>
      <c r="H90" s="321" t="str">
        <f ca="1">IFERROR(IF((VLOOKUP($B90,'NatCon &amp; Metrics Backsheet'!$A$7:$AC$156,H$9,FALSE))="","",(VLOOKUP($B90,'NatCon &amp; Metrics Backsheet'!$A$7:$AC$156,H$9,FALSE))),"")</f>
        <v>Yes</v>
      </c>
    </row>
    <row r="91" spans="1:8" x14ac:dyDescent="0.3">
      <c r="A91" s="57">
        <v>73</v>
      </c>
      <c r="B91" s="50" t="str">
        <f t="shared" ca="1" si="7"/>
        <v>E08000012</v>
      </c>
      <c r="C91" s="51" t="str">
        <f ca="1">IFERROR(VLOOKUP($B91,'Org List'!$J$9:$K$488,2,0), "")</f>
        <v>Liverpool</v>
      </c>
      <c r="D91" s="62" t="str">
        <f ca="1">IFERROR(IF((VLOOKUP($B91,'NatCon &amp; Metrics Backsheet'!$A$7:$AC$156,D$9,FALSE))="","",(VLOOKUP($B91,'NatCon &amp; Metrics Backsheet'!$A$7:$AC$156,D$9,FALSE))),"")</f>
        <v>Yes</v>
      </c>
      <c r="E91" s="63" t="str">
        <f ca="1">IFERROR(IF((VLOOKUP($B91,'NatCon &amp; Metrics Backsheet'!$A$7:$AC$156,E$9,FALSE))="","",(VLOOKUP($B91,'NatCon &amp; Metrics Backsheet'!$A$7:$AC$156,E$9,FALSE))),"")</f>
        <v>Yes</v>
      </c>
      <c r="F91" s="63" t="str">
        <f ca="1">IFERROR(IF((VLOOKUP($B91,'NatCon &amp; Metrics Backsheet'!$A$7:$AC$156,F$9,FALSE))="","",(VLOOKUP($B91,'NatCon &amp; Metrics Backsheet'!$A$7:$AC$156,F$9,FALSE))),"")</f>
        <v>Yes</v>
      </c>
      <c r="G91" s="64" t="str">
        <f ca="1">IFERROR(IF((VLOOKUP($B91,'NatCon &amp; Metrics Backsheet'!$A$7:$AC$156,G$9,FALSE))="","",(VLOOKUP($B91,'NatCon &amp; Metrics Backsheet'!$A$7:$AC$156,G$9,FALSE))),"")</f>
        <v>Yes</v>
      </c>
      <c r="H91" s="321" t="str">
        <f ca="1">IFERROR(IF((VLOOKUP($B91,'NatCon &amp; Metrics Backsheet'!$A$7:$AC$156,H$9,FALSE))="","",(VLOOKUP($B91,'NatCon &amp; Metrics Backsheet'!$A$7:$AC$156,H$9,FALSE))),"")</f>
        <v>Yes</v>
      </c>
    </row>
    <row r="92" spans="1:8" x14ac:dyDescent="0.3">
      <c r="A92" s="57">
        <v>74</v>
      </c>
      <c r="B92" s="50" t="str">
        <f t="shared" ca="1" si="7"/>
        <v>E06000032</v>
      </c>
      <c r="C92" s="51" t="str">
        <f ca="1">IFERROR(VLOOKUP($B92,'Org List'!$J$9:$K$488,2,0), "")</f>
        <v>Luton</v>
      </c>
      <c r="D92" s="62" t="str">
        <f ca="1">IFERROR(IF((VLOOKUP($B92,'NatCon &amp; Metrics Backsheet'!$A$7:$AC$156,D$9,FALSE))="","",(VLOOKUP($B92,'NatCon &amp; Metrics Backsheet'!$A$7:$AC$156,D$9,FALSE))),"")</f>
        <v>Yes</v>
      </c>
      <c r="E92" s="63" t="str">
        <f ca="1">IFERROR(IF((VLOOKUP($B92,'NatCon &amp; Metrics Backsheet'!$A$7:$AC$156,E$9,FALSE))="","",(VLOOKUP($B92,'NatCon &amp; Metrics Backsheet'!$A$7:$AC$156,E$9,FALSE))),"")</f>
        <v>Yes</v>
      </c>
      <c r="F92" s="63" t="str">
        <f ca="1">IFERROR(IF((VLOOKUP($B92,'NatCon &amp; Metrics Backsheet'!$A$7:$AC$156,F$9,FALSE))="","",(VLOOKUP($B92,'NatCon &amp; Metrics Backsheet'!$A$7:$AC$156,F$9,FALSE))),"")</f>
        <v>Yes</v>
      </c>
      <c r="G92" s="64" t="str">
        <f ca="1">IFERROR(IF((VLOOKUP($B92,'NatCon &amp; Metrics Backsheet'!$A$7:$AC$156,G$9,FALSE))="","",(VLOOKUP($B92,'NatCon &amp; Metrics Backsheet'!$A$7:$AC$156,G$9,FALSE))),"")</f>
        <v>Yes</v>
      </c>
      <c r="H92" s="321" t="str">
        <f ca="1">IFERROR(IF((VLOOKUP($B92,'NatCon &amp; Metrics Backsheet'!$A$7:$AC$156,H$9,FALSE))="","",(VLOOKUP($B92,'NatCon &amp; Metrics Backsheet'!$A$7:$AC$156,H$9,FALSE))),"")</f>
        <v>Yes</v>
      </c>
    </row>
    <row r="93" spans="1:8" x14ac:dyDescent="0.3">
      <c r="A93" s="57">
        <v>75</v>
      </c>
      <c r="B93" s="50" t="str">
        <f t="shared" ca="1" si="7"/>
        <v>E08000003</v>
      </c>
      <c r="C93" s="51" t="str">
        <f ca="1">IFERROR(VLOOKUP($B93,'Org List'!$J$9:$K$488,2,0), "")</f>
        <v>Manchester</v>
      </c>
      <c r="D93" s="62" t="str">
        <f ca="1">IFERROR(IF((VLOOKUP($B93,'NatCon &amp; Metrics Backsheet'!$A$7:$AC$156,D$9,FALSE))="","",(VLOOKUP($B93,'NatCon &amp; Metrics Backsheet'!$A$7:$AC$156,D$9,FALSE))),"")</f>
        <v>Yes</v>
      </c>
      <c r="E93" s="63" t="str">
        <f ca="1">IFERROR(IF((VLOOKUP($B93,'NatCon &amp; Metrics Backsheet'!$A$7:$AC$156,E$9,FALSE))="","",(VLOOKUP($B93,'NatCon &amp; Metrics Backsheet'!$A$7:$AC$156,E$9,FALSE))),"")</f>
        <v>Yes</v>
      </c>
      <c r="F93" s="63" t="str">
        <f ca="1">IFERROR(IF((VLOOKUP($B93,'NatCon &amp; Metrics Backsheet'!$A$7:$AC$156,F$9,FALSE))="","",(VLOOKUP($B93,'NatCon &amp; Metrics Backsheet'!$A$7:$AC$156,F$9,FALSE))),"")</f>
        <v>Yes</v>
      </c>
      <c r="G93" s="64" t="str">
        <f ca="1">IFERROR(IF((VLOOKUP($B93,'NatCon &amp; Metrics Backsheet'!$A$7:$AC$156,G$9,FALSE))="","",(VLOOKUP($B93,'NatCon &amp; Metrics Backsheet'!$A$7:$AC$156,G$9,FALSE))),"")</f>
        <v>Yes</v>
      </c>
      <c r="H93" s="321" t="str">
        <f ca="1">IFERROR(IF((VLOOKUP($B93,'NatCon &amp; Metrics Backsheet'!$A$7:$AC$156,H$9,FALSE))="","",(VLOOKUP($B93,'NatCon &amp; Metrics Backsheet'!$A$7:$AC$156,H$9,FALSE))),"")</f>
        <v>Yes</v>
      </c>
    </row>
    <row r="94" spans="1:8" x14ac:dyDescent="0.3">
      <c r="A94" s="57">
        <v>76</v>
      </c>
      <c r="B94" s="50" t="str">
        <f t="shared" ca="1" si="7"/>
        <v>E06000035</v>
      </c>
      <c r="C94" s="51" t="str">
        <f ca="1">IFERROR(VLOOKUP($B94,'Org List'!$J$9:$K$488,2,0), "")</f>
        <v>Medway</v>
      </c>
      <c r="D94" s="62" t="str">
        <f ca="1">IFERROR(IF((VLOOKUP($B94,'NatCon &amp; Metrics Backsheet'!$A$7:$AC$156,D$9,FALSE))="","",(VLOOKUP($B94,'NatCon &amp; Metrics Backsheet'!$A$7:$AC$156,D$9,FALSE))),"")</f>
        <v>Yes</v>
      </c>
      <c r="E94" s="63" t="str">
        <f ca="1">IFERROR(IF((VLOOKUP($B94,'NatCon &amp; Metrics Backsheet'!$A$7:$AC$156,E$9,FALSE))="","",(VLOOKUP($B94,'NatCon &amp; Metrics Backsheet'!$A$7:$AC$156,E$9,FALSE))),"")</f>
        <v>Yes</v>
      </c>
      <c r="F94" s="63" t="str">
        <f ca="1">IFERROR(IF((VLOOKUP($B94,'NatCon &amp; Metrics Backsheet'!$A$7:$AC$156,F$9,FALSE))="","",(VLOOKUP($B94,'NatCon &amp; Metrics Backsheet'!$A$7:$AC$156,F$9,FALSE))),"")</f>
        <v>Yes</v>
      </c>
      <c r="G94" s="64" t="str">
        <f ca="1">IFERROR(IF((VLOOKUP($B94,'NatCon &amp; Metrics Backsheet'!$A$7:$AC$156,G$9,FALSE))="","",(VLOOKUP($B94,'NatCon &amp; Metrics Backsheet'!$A$7:$AC$156,G$9,FALSE))),"")</f>
        <v>Yes</v>
      </c>
      <c r="H94" s="321" t="str">
        <f ca="1">IFERROR(IF((VLOOKUP($B94,'NatCon &amp; Metrics Backsheet'!$A$7:$AC$156,H$9,FALSE))="","",(VLOOKUP($B94,'NatCon &amp; Metrics Backsheet'!$A$7:$AC$156,H$9,FALSE))),"")</f>
        <v>Yes</v>
      </c>
    </row>
    <row r="95" spans="1:8" x14ac:dyDescent="0.3">
      <c r="A95" s="57">
        <v>77</v>
      </c>
      <c r="B95" s="50" t="str">
        <f t="shared" ca="1" si="7"/>
        <v>E09000024</v>
      </c>
      <c r="C95" s="51" t="str">
        <f ca="1">IFERROR(VLOOKUP($B95,'Org List'!$J$9:$K$488,2,0), "")</f>
        <v>Merton</v>
      </c>
      <c r="D95" s="62" t="str">
        <f ca="1">IFERROR(IF((VLOOKUP($B95,'NatCon &amp; Metrics Backsheet'!$A$7:$AC$156,D$9,FALSE))="","",(VLOOKUP($B95,'NatCon &amp; Metrics Backsheet'!$A$7:$AC$156,D$9,FALSE))),"")</f>
        <v>Yes</v>
      </c>
      <c r="E95" s="63" t="str">
        <f ca="1">IFERROR(IF((VLOOKUP($B95,'NatCon &amp; Metrics Backsheet'!$A$7:$AC$156,E$9,FALSE))="","",(VLOOKUP($B95,'NatCon &amp; Metrics Backsheet'!$A$7:$AC$156,E$9,FALSE))),"")</f>
        <v>Yes</v>
      </c>
      <c r="F95" s="63" t="str">
        <f ca="1">IFERROR(IF((VLOOKUP($B95,'NatCon &amp; Metrics Backsheet'!$A$7:$AC$156,F$9,FALSE))="","",(VLOOKUP($B95,'NatCon &amp; Metrics Backsheet'!$A$7:$AC$156,F$9,FALSE))),"")</f>
        <v>Yes</v>
      </c>
      <c r="G95" s="64" t="str">
        <f ca="1">IFERROR(IF((VLOOKUP($B95,'NatCon &amp; Metrics Backsheet'!$A$7:$AC$156,G$9,FALSE))="","",(VLOOKUP($B95,'NatCon &amp; Metrics Backsheet'!$A$7:$AC$156,G$9,FALSE))),"")</f>
        <v>Yes</v>
      </c>
      <c r="H95" s="321" t="str">
        <f ca="1">IFERROR(IF((VLOOKUP($B95,'NatCon &amp; Metrics Backsheet'!$A$7:$AC$156,H$9,FALSE))="","",(VLOOKUP($B95,'NatCon &amp; Metrics Backsheet'!$A$7:$AC$156,H$9,FALSE))),"")</f>
        <v>Yes</v>
      </c>
    </row>
    <row r="96" spans="1:8" x14ac:dyDescent="0.3">
      <c r="A96" s="57">
        <v>78</v>
      </c>
      <c r="B96" s="50" t="str">
        <f t="shared" ca="1" si="7"/>
        <v>E06000002</v>
      </c>
      <c r="C96" s="51" t="str">
        <f ca="1">IFERROR(VLOOKUP($B96,'Org List'!$J$9:$K$488,2,0), "")</f>
        <v>Middlesbrough</v>
      </c>
      <c r="D96" s="62" t="str">
        <f ca="1">IFERROR(IF((VLOOKUP($B96,'NatCon &amp; Metrics Backsheet'!$A$7:$AC$156,D$9,FALSE))="","",(VLOOKUP($B96,'NatCon &amp; Metrics Backsheet'!$A$7:$AC$156,D$9,FALSE))),"")</f>
        <v>Yes</v>
      </c>
      <c r="E96" s="63" t="str">
        <f ca="1">IFERROR(IF((VLOOKUP($B96,'NatCon &amp; Metrics Backsheet'!$A$7:$AC$156,E$9,FALSE))="","",(VLOOKUP($B96,'NatCon &amp; Metrics Backsheet'!$A$7:$AC$156,E$9,FALSE))),"")</f>
        <v>Yes</v>
      </c>
      <c r="F96" s="63" t="str">
        <f ca="1">IFERROR(IF((VLOOKUP($B96,'NatCon &amp; Metrics Backsheet'!$A$7:$AC$156,F$9,FALSE))="","",(VLOOKUP($B96,'NatCon &amp; Metrics Backsheet'!$A$7:$AC$156,F$9,FALSE))),"")</f>
        <v>Yes</v>
      </c>
      <c r="G96" s="64" t="str">
        <f ca="1">IFERROR(IF((VLOOKUP($B96,'NatCon &amp; Metrics Backsheet'!$A$7:$AC$156,G$9,FALSE))="","",(VLOOKUP($B96,'NatCon &amp; Metrics Backsheet'!$A$7:$AC$156,G$9,FALSE))),"")</f>
        <v>Yes</v>
      </c>
      <c r="H96" s="321" t="str">
        <f ca="1">IFERROR(IF((VLOOKUP($B96,'NatCon &amp; Metrics Backsheet'!$A$7:$AC$156,H$9,FALSE))="","",(VLOOKUP($B96,'NatCon &amp; Metrics Backsheet'!$A$7:$AC$156,H$9,FALSE))),"")</f>
        <v>Yes</v>
      </c>
    </row>
    <row r="97" spans="1:8" x14ac:dyDescent="0.3">
      <c r="A97" s="57">
        <v>79</v>
      </c>
      <c r="B97" s="50" t="str">
        <f t="shared" ca="1" si="7"/>
        <v>E06000042</v>
      </c>
      <c r="C97" s="51" t="str">
        <f ca="1">IFERROR(VLOOKUP($B97,'Org List'!$J$9:$K$488,2,0), "")</f>
        <v>Milton Keynes</v>
      </c>
      <c r="D97" s="62" t="str">
        <f ca="1">IFERROR(IF((VLOOKUP($B97,'NatCon &amp; Metrics Backsheet'!$A$7:$AC$156,D$9,FALSE))="","",(VLOOKUP($B97,'NatCon &amp; Metrics Backsheet'!$A$7:$AC$156,D$9,FALSE))),"")</f>
        <v>Yes</v>
      </c>
      <c r="E97" s="63" t="str">
        <f ca="1">IFERROR(IF((VLOOKUP($B97,'NatCon &amp; Metrics Backsheet'!$A$7:$AC$156,E$9,FALSE))="","",(VLOOKUP($B97,'NatCon &amp; Metrics Backsheet'!$A$7:$AC$156,E$9,FALSE))),"")</f>
        <v>Yes</v>
      </c>
      <c r="F97" s="63" t="str">
        <f ca="1">IFERROR(IF((VLOOKUP($B97,'NatCon &amp; Metrics Backsheet'!$A$7:$AC$156,F$9,FALSE))="","",(VLOOKUP($B97,'NatCon &amp; Metrics Backsheet'!$A$7:$AC$156,F$9,FALSE))),"")</f>
        <v>Yes</v>
      </c>
      <c r="G97" s="64" t="str">
        <f ca="1">IFERROR(IF((VLOOKUP($B97,'NatCon &amp; Metrics Backsheet'!$A$7:$AC$156,G$9,FALSE))="","",(VLOOKUP($B97,'NatCon &amp; Metrics Backsheet'!$A$7:$AC$156,G$9,FALSE))),"")</f>
        <v>Yes</v>
      </c>
      <c r="H97" s="321" t="str">
        <f ca="1">IFERROR(IF((VLOOKUP($B97,'NatCon &amp; Metrics Backsheet'!$A$7:$AC$156,H$9,FALSE))="","",(VLOOKUP($B97,'NatCon &amp; Metrics Backsheet'!$A$7:$AC$156,H$9,FALSE))),"")</f>
        <v>Yes</v>
      </c>
    </row>
    <row r="98" spans="1:8" x14ac:dyDescent="0.3">
      <c r="A98" s="57">
        <v>80</v>
      </c>
      <c r="B98" s="50" t="str">
        <f t="shared" ca="1" si="7"/>
        <v>E08000021</v>
      </c>
      <c r="C98" s="51" t="str">
        <f ca="1">IFERROR(VLOOKUP($B98,'Org List'!$J$9:$K$488,2,0), "")</f>
        <v>Newcastle upon Tyne</v>
      </c>
      <c r="D98" s="62" t="str">
        <f ca="1">IFERROR(IF((VLOOKUP($B98,'NatCon &amp; Metrics Backsheet'!$A$7:$AC$156,D$9,FALSE))="","",(VLOOKUP($B98,'NatCon &amp; Metrics Backsheet'!$A$7:$AC$156,D$9,FALSE))),"")</f>
        <v>Yes</v>
      </c>
      <c r="E98" s="63" t="str">
        <f ca="1">IFERROR(IF((VLOOKUP($B98,'NatCon &amp; Metrics Backsheet'!$A$7:$AC$156,E$9,FALSE))="","",(VLOOKUP($B98,'NatCon &amp; Metrics Backsheet'!$A$7:$AC$156,E$9,FALSE))),"")</f>
        <v>Yes</v>
      </c>
      <c r="F98" s="63" t="str">
        <f ca="1">IFERROR(IF((VLOOKUP($B98,'NatCon &amp; Metrics Backsheet'!$A$7:$AC$156,F$9,FALSE))="","",(VLOOKUP($B98,'NatCon &amp; Metrics Backsheet'!$A$7:$AC$156,F$9,FALSE))),"")</f>
        <v>Yes</v>
      </c>
      <c r="G98" s="64" t="str">
        <f ca="1">IFERROR(IF((VLOOKUP($B98,'NatCon &amp; Metrics Backsheet'!$A$7:$AC$156,G$9,FALSE))="","",(VLOOKUP($B98,'NatCon &amp; Metrics Backsheet'!$A$7:$AC$156,G$9,FALSE))),"")</f>
        <v>Yes</v>
      </c>
      <c r="H98" s="321" t="str">
        <f ca="1">IFERROR(IF((VLOOKUP($B98,'NatCon &amp; Metrics Backsheet'!$A$7:$AC$156,H$9,FALSE))="","",(VLOOKUP($B98,'NatCon &amp; Metrics Backsheet'!$A$7:$AC$156,H$9,FALSE))),"")</f>
        <v>Yes</v>
      </c>
    </row>
    <row r="99" spans="1:8" x14ac:dyDescent="0.3">
      <c r="A99" s="57">
        <v>81</v>
      </c>
      <c r="B99" s="50" t="str">
        <f t="shared" ca="1" si="7"/>
        <v>E09000025</v>
      </c>
      <c r="C99" s="51" t="str">
        <f ca="1">IFERROR(VLOOKUP($B99,'Org List'!$J$9:$K$488,2,0), "")</f>
        <v>Newham</v>
      </c>
      <c r="D99" s="62" t="str">
        <f ca="1">IFERROR(IF((VLOOKUP($B99,'NatCon &amp; Metrics Backsheet'!$A$7:$AC$156,D$9,FALSE))="","",(VLOOKUP($B99,'NatCon &amp; Metrics Backsheet'!$A$7:$AC$156,D$9,FALSE))),"")</f>
        <v>Yes</v>
      </c>
      <c r="E99" s="63" t="str">
        <f ca="1">IFERROR(IF((VLOOKUP($B99,'NatCon &amp; Metrics Backsheet'!$A$7:$AC$156,E$9,FALSE))="","",(VLOOKUP($B99,'NatCon &amp; Metrics Backsheet'!$A$7:$AC$156,E$9,FALSE))),"")</f>
        <v>Yes</v>
      </c>
      <c r="F99" s="63" t="str">
        <f ca="1">IFERROR(IF((VLOOKUP($B99,'NatCon &amp; Metrics Backsheet'!$A$7:$AC$156,F$9,FALSE))="","",(VLOOKUP($B99,'NatCon &amp; Metrics Backsheet'!$A$7:$AC$156,F$9,FALSE))),"")</f>
        <v>Yes</v>
      </c>
      <c r="G99" s="64" t="str">
        <f ca="1">IFERROR(IF((VLOOKUP($B99,'NatCon &amp; Metrics Backsheet'!$A$7:$AC$156,G$9,FALSE))="","",(VLOOKUP($B99,'NatCon &amp; Metrics Backsheet'!$A$7:$AC$156,G$9,FALSE))),"")</f>
        <v>Yes</v>
      </c>
      <c r="H99" s="321" t="str">
        <f ca="1">IFERROR(IF((VLOOKUP($B99,'NatCon &amp; Metrics Backsheet'!$A$7:$AC$156,H$9,FALSE))="","",(VLOOKUP($B99,'NatCon &amp; Metrics Backsheet'!$A$7:$AC$156,H$9,FALSE))),"")</f>
        <v>Yes</v>
      </c>
    </row>
    <row r="100" spans="1:8" x14ac:dyDescent="0.3">
      <c r="A100" s="57">
        <v>82</v>
      </c>
      <c r="B100" s="50" t="str">
        <f t="shared" ca="1" si="7"/>
        <v>E10000020</v>
      </c>
      <c r="C100" s="51" t="str">
        <f ca="1">IFERROR(VLOOKUP($B100,'Org List'!$J$9:$K$488,2,0), "")</f>
        <v>Norfolk</v>
      </c>
      <c r="D100" s="62" t="str">
        <f ca="1">IFERROR(IF((VLOOKUP($B100,'NatCon &amp; Metrics Backsheet'!$A$7:$AC$156,D$9,FALSE))="","",(VLOOKUP($B100,'NatCon &amp; Metrics Backsheet'!$A$7:$AC$156,D$9,FALSE))),"")</f>
        <v>Yes</v>
      </c>
      <c r="E100" s="63" t="str">
        <f ca="1">IFERROR(IF((VLOOKUP($B100,'NatCon &amp; Metrics Backsheet'!$A$7:$AC$156,E$9,FALSE))="","",(VLOOKUP($B100,'NatCon &amp; Metrics Backsheet'!$A$7:$AC$156,E$9,FALSE))),"")</f>
        <v>Yes</v>
      </c>
      <c r="F100" s="63" t="str">
        <f ca="1">IFERROR(IF((VLOOKUP($B100,'NatCon &amp; Metrics Backsheet'!$A$7:$AC$156,F$9,FALSE))="","",(VLOOKUP($B100,'NatCon &amp; Metrics Backsheet'!$A$7:$AC$156,F$9,FALSE))),"")</f>
        <v>Yes</v>
      </c>
      <c r="G100" s="64" t="str">
        <f ca="1">IFERROR(IF((VLOOKUP($B100,'NatCon &amp; Metrics Backsheet'!$A$7:$AC$156,G$9,FALSE))="","",(VLOOKUP($B100,'NatCon &amp; Metrics Backsheet'!$A$7:$AC$156,G$9,FALSE))),"")</f>
        <v>Yes</v>
      </c>
      <c r="H100" s="321" t="str">
        <f ca="1">IFERROR(IF((VLOOKUP($B100,'NatCon &amp; Metrics Backsheet'!$A$7:$AC$156,H$9,FALSE))="","",(VLOOKUP($B100,'NatCon &amp; Metrics Backsheet'!$A$7:$AC$156,H$9,FALSE))),"")</f>
        <v>Yes</v>
      </c>
    </row>
    <row r="101" spans="1:8" x14ac:dyDescent="0.3">
      <c r="A101" s="57">
        <v>83</v>
      </c>
      <c r="B101" s="50" t="str">
        <f t="shared" ca="1" si="7"/>
        <v>E06000012</v>
      </c>
      <c r="C101" s="51" t="str">
        <f ca="1">IFERROR(VLOOKUP($B101,'Org List'!$J$9:$K$488,2,0), "")</f>
        <v>North East Lincolnshire</v>
      </c>
      <c r="D101" s="62" t="str">
        <f ca="1">IFERROR(IF((VLOOKUP($B101,'NatCon &amp; Metrics Backsheet'!$A$7:$AC$156,D$9,FALSE))="","",(VLOOKUP($B101,'NatCon &amp; Metrics Backsheet'!$A$7:$AC$156,D$9,FALSE))),"")</f>
        <v>Yes</v>
      </c>
      <c r="E101" s="63" t="str">
        <f ca="1">IFERROR(IF((VLOOKUP($B101,'NatCon &amp; Metrics Backsheet'!$A$7:$AC$156,E$9,FALSE))="","",(VLOOKUP($B101,'NatCon &amp; Metrics Backsheet'!$A$7:$AC$156,E$9,FALSE))),"")</f>
        <v>Yes</v>
      </c>
      <c r="F101" s="63" t="str">
        <f ca="1">IFERROR(IF((VLOOKUP($B101,'NatCon &amp; Metrics Backsheet'!$A$7:$AC$156,F$9,FALSE))="","",(VLOOKUP($B101,'NatCon &amp; Metrics Backsheet'!$A$7:$AC$156,F$9,FALSE))),"")</f>
        <v>Yes</v>
      </c>
      <c r="G101" s="64" t="str">
        <f ca="1">IFERROR(IF((VLOOKUP($B101,'NatCon &amp; Metrics Backsheet'!$A$7:$AC$156,G$9,FALSE))="","",(VLOOKUP($B101,'NatCon &amp; Metrics Backsheet'!$A$7:$AC$156,G$9,FALSE))),"")</f>
        <v>Yes</v>
      </c>
      <c r="H101" s="321" t="str">
        <f ca="1">IFERROR(IF((VLOOKUP($B101,'NatCon &amp; Metrics Backsheet'!$A$7:$AC$156,H$9,FALSE))="","",(VLOOKUP($B101,'NatCon &amp; Metrics Backsheet'!$A$7:$AC$156,H$9,FALSE))),"")</f>
        <v>Yes</v>
      </c>
    </row>
    <row r="102" spans="1:8" x14ac:dyDescent="0.3">
      <c r="A102" s="57">
        <v>84</v>
      </c>
      <c r="B102" s="50" t="str">
        <f t="shared" ca="1" si="7"/>
        <v>E06000013</v>
      </c>
      <c r="C102" s="51" t="str">
        <f ca="1">IFERROR(VLOOKUP($B102,'Org List'!$J$9:$K$488,2,0), "")</f>
        <v>North Lincolnshire</v>
      </c>
      <c r="D102" s="62" t="str">
        <f ca="1">IFERROR(IF((VLOOKUP($B102,'NatCon &amp; Metrics Backsheet'!$A$7:$AC$156,D$9,FALSE))="","",(VLOOKUP($B102,'NatCon &amp; Metrics Backsheet'!$A$7:$AC$156,D$9,FALSE))),"")</f>
        <v>Yes</v>
      </c>
      <c r="E102" s="63" t="str">
        <f ca="1">IFERROR(IF((VLOOKUP($B102,'NatCon &amp; Metrics Backsheet'!$A$7:$AC$156,E$9,FALSE))="","",(VLOOKUP($B102,'NatCon &amp; Metrics Backsheet'!$A$7:$AC$156,E$9,FALSE))),"")</f>
        <v>Yes</v>
      </c>
      <c r="F102" s="63" t="str">
        <f ca="1">IFERROR(IF((VLOOKUP($B102,'NatCon &amp; Metrics Backsheet'!$A$7:$AC$156,F$9,FALSE))="","",(VLOOKUP($B102,'NatCon &amp; Metrics Backsheet'!$A$7:$AC$156,F$9,FALSE))),"")</f>
        <v>Yes</v>
      </c>
      <c r="G102" s="64" t="str">
        <f ca="1">IFERROR(IF((VLOOKUP($B102,'NatCon &amp; Metrics Backsheet'!$A$7:$AC$156,G$9,FALSE))="","",(VLOOKUP($B102,'NatCon &amp; Metrics Backsheet'!$A$7:$AC$156,G$9,FALSE))),"")</f>
        <v>Yes</v>
      </c>
      <c r="H102" s="321" t="str">
        <f ca="1">IFERROR(IF((VLOOKUP($B102,'NatCon &amp; Metrics Backsheet'!$A$7:$AC$156,H$9,FALSE))="","",(VLOOKUP($B102,'NatCon &amp; Metrics Backsheet'!$A$7:$AC$156,H$9,FALSE))),"")</f>
        <v>Yes</v>
      </c>
    </row>
    <row r="103" spans="1:8" x14ac:dyDescent="0.3">
      <c r="A103" s="57">
        <v>85</v>
      </c>
      <c r="B103" s="50" t="str">
        <f t="shared" ca="1" si="7"/>
        <v>E06000024</v>
      </c>
      <c r="C103" s="51" t="str">
        <f ca="1">IFERROR(VLOOKUP($B103,'Org List'!$J$9:$K$488,2,0), "")</f>
        <v>North Somerset</v>
      </c>
      <c r="D103" s="62" t="str">
        <f ca="1">IFERROR(IF((VLOOKUP($B103,'NatCon &amp; Metrics Backsheet'!$A$7:$AC$156,D$9,FALSE))="","",(VLOOKUP($B103,'NatCon &amp; Metrics Backsheet'!$A$7:$AC$156,D$9,FALSE))),"")</f>
        <v>Yes</v>
      </c>
      <c r="E103" s="63" t="str">
        <f ca="1">IFERROR(IF((VLOOKUP($B103,'NatCon &amp; Metrics Backsheet'!$A$7:$AC$156,E$9,FALSE))="","",(VLOOKUP($B103,'NatCon &amp; Metrics Backsheet'!$A$7:$AC$156,E$9,FALSE))),"")</f>
        <v>Yes</v>
      </c>
      <c r="F103" s="63" t="str">
        <f ca="1">IFERROR(IF((VLOOKUP($B103,'NatCon &amp; Metrics Backsheet'!$A$7:$AC$156,F$9,FALSE))="","",(VLOOKUP($B103,'NatCon &amp; Metrics Backsheet'!$A$7:$AC$156,F$9,FALSE))),"")</f>
        <v>Yes</v>
      </c>
      <c r="G103" s="64" t="str">
        <f ca="1">IFERROR(IF((VLOOKUP($B103,'NatCon &amp; Metrics Backsheet'!$A$7:$AC$156,G$9,FALSE))="","",(VLOOKUP($B103,'NatCon &amp; Metrics Backsheet'!$A$7:$AC$156,G$9,FALSE))),"")</f>
        <v>Yes</v>
      </c>
      <c r="H103" s="321" t="str">
        <f ca="1">IFERROR(IF((VLOOKUP($B103,'NatCon &amp; Metrics Backsheet'!$A$7:$AC$156,H$9,FALSE))="","",(VLOOKUP($B103,'NatCon &amp; Metrics Backsheet'!$A$7:$AC$156,H$9,FALSE))),"")</f>
        <v>Yes</v>
      </c>
    </row>
    <row r="104" spans="1:8" x14ac:dyDescent="0.3">
      <c r="A104" s="57">
        <v>86</v>
      </c>
      <c r="B104" s="50" t="str">
        <f t="shared" ca="1" si="7"/>
        <v>E08000022</v>
      </c>
      <c r="C104" s="51" t="str">
        <f ca="1">IFERROR(VLOOKUP($B104,'Org List'!$J$9:$K$488,2,0), "")</f>
        <v>North Tyneside</v>
      </c>
      <c r="D104" s="62" t="str">
        <f ca="1">IFERROR(IF((VLOOKUP($B104,'NatCon &amp; Metrics Backsheet'!$A$7:$AC$156,D$9,FALSE))="","",(VLOOKUP($B104,'NatCon &amp; Metrics Backsheet'!$A$7:$AC$156,D$9,FALSE))),"")</f>
        <v>Yes</v>
      </c>
      <c r="E104" s="63" t="str">
        <f ca="1">IFERROR(IF((VLOOKUP($B104,'NatCon &amp; Metrics Backsheet'!$A$7:$AC$156,E$9,FALSE))="","",(VLOOKUP($B104,'NatCon &amp; Metrics Backsheet'!$A$7:$AC$156,E$9,FALSE))),"")</f>
        <v>Yes</v>
      </c>
      <c r="F104" s="63" t="str">
        <f ca="1">IFERROR(IF((VLOOKUP($B104,'NatCon &amp; Metrics Backsheet'!$A$7:$AC$156,F$9,FALSE))="","",(VLOOKUP($B104,'NatCon &amp; Metrics Backsheet'!$A$7:$AC$156,F$9,FALSE))),"")</f>
        <v>Yes</v>
      </c>
      <c r="G104" s="64" t="str">
        <f ca="1">IFERROR(IF((VLOOKUP($B104,'NatCon &amp; Metrics Backsheet'!$A$7:$AC$156,G$9,FALSE))="","",(VLOOKUP($B104,'NatCon &amp; Metrics Backsheet'!$A$7:$AC$156,G$9,FALSE))),"")</f>
        <v>Yes</v>
      </c>
      <c r="H104" s="321" t="str">
        <f ca="1">IFERROR(IF((VLOOKUP($B104,'NatCon &amp; Metrics Backsheet'!$A$7:$AC$156,H$9,FALSE))="","",(VLOOKUP($B104,'NatCon &amp; Metrics Backsheet'!$A$7:$AC$156,H$9,FALSE))),"")</f>
        <v>Yes</v>
      </c>
    </row>
    <row r="105" spans="1:8" x14ac:dyDescent="0.3">
      <c r="A105" s="57">
        <v>87</v>
      </c>
      <c r="B105" s="50" t="str">
        <f t="shared" ca="1" si="7"/>
        <v>E10000023</v>
      </c>
      <c r="C105" s="51" t="str">
        <f ca="1">IFERROR(VLOOKUP($B105,'Org List'!$J$9:$K$488,2,0), "")</f>
        <v>North Yorkshire</v>
      </c>
      <c r="D105" s="62" t="str">
        <f ca="1">IFERROR(IF((VLOOKUP($B105,'NatCon &amp; Metrics Backsheet'!$A$7:$AC$156,D$9,FALSE))="","",(VLOOKUP($B105,'NatCon &amp; Metrics Backsheet'!$A$7:$AC$156,D$9,FALSE))),"")</f>
        <v>Yes</v>
      </c>
      <c r="E105" s="63" t="str">
        <f ca="1">IFERROR(IF((VLOOKUP($B105,'NatCon &amp; Metrics Backsheet'!$A$7:$AC$156,E$9,FALSE))="","",(VLOOKUP($B105,'NatCon &amp; Metrics Backsheet'!$A$7:$AC$156,E$9,FALSE))),"")</f>
        <v>Yes</v>
      </c>
      <c r="F105" s="63" t="str">
        <f ca="1">IFERROR(IF((VLOOKUP($B105,'NatCon &amp; Metrics Backsheet'!$A$7:$AC$156,F$9,FALSE))="","",(VLOOKUP($B105,'NatCon &amp; Metrics Backsheet'!$A$7:$AC$156,F$9,FALSE))),"")</f>
        <v>Yes</v>
      </c>
      <c r="G105" s="64" t="str">
        <f ca="1">IFERROR(IF((VLOOKUP($B105,'NatCon &amp; Metrics Backsheet'!$A$7:$AC$156,G$9,FALSE))="","",(VLOOKUP($B105,'NatCon &amp; Metrics Backsheet'!$A$7:$AC$156,G$9,FALSE))),"")</f>
        <v>Yes</v>
      </c>
      <c r="H105" s="321" t="str">
        <f ca="1">IFERROR(IF((VLOOKUP($B105,'NatCon &amp; Metrics Backsheet'!$A$7:$AC$156,H$9,FALSE))="","",(VLOOKUP($B105,'NatCon &amp; Metrics Backsheet'!$A$7:$AC$156,H$9,FALSE))),"")</f>
        <v>Yes</v>
      </c>
    </row>
    <row r="106" spans="1:8" x14ac:dyDescent="0.3">
      <c r="A106" s="57">
        <v>88</v>
      </c>
      <c r="B106" s="50" t="str">
        <f t="shared" ca="1" si="7"/>
        <v>E10000021</v>
      </c>
      <c r="C106" s="51" t="str">
        <f ca="1">IFERROR(VLOOKUP($B106,'Org List'!$J$9:$K$488,2,0), "")</f>
        <v>Northamptonshire</v>
      </c>
      <c r="D106" s="62" t="str">
        <f ca="1">IFERROR(IF((VLOOKUP($B106,'NatCon &amp; Metrics Backsheet'!$A$7:$AC$156,D$9,FALSE))="","",(VLOOKUP($B106,'NatCon &amp; Metrics Backsheet'!$A$7:$AC$156,D$9,FALSE))),"")</f>
        <v>Yes</v>
      </c>
      <c r="E106" s="63" t="str">
        <f ca="1">IFERROR(IF((VLOOKUP($B106,'NatCon &amp; Metrics Backsheet'!$A$7:$AC$156,E$9,FALSE))="","",(VLOOKUP($B106,'NatCon &amp; Metrics Backsheet'!$A$7:$AC$156,E$9,FALSE))),"")</f>
        <v>Yes</v>
      </c>
      <c r="F106" s="63" t="str">
        <f ca="1">IFERROR(IF((VLOOKUP($B106,'NatCon &amp; Metrics Backsheet'!$A$7:$AC$156,F$9,FALSE))="","",(VLOOKUP($B106,'NatCon &amp; Metrics Backsheet'!$A$7:$AC$156,F$9,FALSE))),"")</f>
        <v>Yes</v>
      </c>
      <c r="G106" s="64" t="str">
        <f ca="1">IFERROR(IF((VLOOKUP($B106,'NatCon &amp; Metrics Backsheet'!$A$7:$AC$156,G$9,FALSE))="","",(VLOOKUP($B106,'NatCon &amp; Metrics Backsheet'!$A$7:$AC$156,G$9,FALSE))),"")</f>
        <v>Yes</v>
      </c>
      <c r="H106" s="321" t="str">
        <f ca="1">IFERROR(IF((VLOOKUP($B106,'NatCon &amp; Metrics Backsheet'!$A$7:$AC$156,H$9,FALSE))="","",(VLOOKUP($B106,'NatCon &amp; Metrics Backsheet'!$A$7:$AC$156,H$9,FALSE))),"")</f>
        <v>Yes</v>
      </c>
    </row>
    <row r="107" spans="1:8" x14ac:dyDescent="0.3">
      <c r="A107" s="57">
        <v>89</v>
      </c>
      <c r="B107" s="50" t="str">
        <f t="shared" ca="1" si="7"/>
        <v>E06000057</v>
      </c>
      <c r="C107" s="51" t="str">
        <f ca="1">IFERROR(VLOOKUP($B107,'Org List'!$J$9:$K$488,2,0), "")</f>
        <v>Northumberland</v>
      </c>
      <c r="D107" s="62" t="str">
        <f ca="1">IFERROR(IF((VLOOKUP($B107,'NatCon &amp; Metrics Backsheet'!$A$7:$AC$156,D$9,FALSE))="","",(VLOOKUP($B107,'NatCon &amp; Metrics Backsheet'!$A$7:$AC$156,D$9,FALSE))),"")</f>
        <v>Yes</v>
      </c>
      <c r="E107" s="63" t="str">
        <f ca="1">IFERROR(IF((VLOOKUP($B107,'NatCon &amp; Metrics Backsheet'!$A$7:$AC$156,E$9,FALSE))="","",(VLOOKUP($B107,'NatCon &amp; Metrics Backsheet'!$A$7:$AC$156,E$9,FALSE))),"")</f>
        <v>Yes</v>
      </c>
      <c r="F107" s="63" t="str">
        <f ca="1">IFERROR(IF((VLOOKUP($B107,'NatCon &amp; Metrics Backsheet'!$A$7:$AC$156,F$9,FALSE))="","",(VLOOKUP($B107,'NatCon &amp; Metrics Backsheet'!$A$7:$AC$156,F$9,FALSE))),"")</f>
        <v>Yes</v>
      </c>
      <c r="G107" s="64" t="str">
        <f ca="1">IFERROR(IF((VLOOKUP($B107,'NatCon &amp; Metrics Backsheet'!$A$7:$AC$156,G$9,FALSE))="","",(VLOOKUP($B107,'NatCon &amp; Metrics Backsheet'!$A$7:$AC$156,G$9,FALSE))),"")</f>
        <v>Yes</v>
      </c>
      <c r="H107" s="321" t="str">
        <f ca="1">IFERROR(IF((VLOOKUP($B107,'NatCon &amp; Metrics Backsheet'!$A$7:$AC$156,H$9,FALSE))="","",(VLOOKUP($B107,'NatCon &amp; Metrics Backsheet'!$A$7:$AC$156,H$9,FALSE))),"")</f>
        <v>Yes</v>
      </c>
    </row>
    <row r="108" spans="1:8" x14ac:dyDescent="0.3">
      <c r="A108" s="57">
        <v>90</v>
      </c>
      <c r="B108" s="50" t="str">
        <f t="shared" ca="1" si="7"/>
        <v>E06000018</v>
      </c>
      <c r="C108" s="51" t="str">
        <f ca="1">IFERROR(VLOOKUP($B108,'Org List'!$J$9:$K$488,2,0), "")</f>
        <v>Nottingham</v>
      </c>
      <c r="D108" s="62" t="str">
        <f ca="1">IFERROR(IF((VLOOKUP($B108,'NatCon &amp; Metrics Backsheet'!$A$7:$AC$156,D$9,FALSE))="","",(VLOOKUP($B108,'NatCon &amp; Metrics Backsheet'!$A$7:$AC$156,D$9,FALSE))),"")</f>
        <v>Yes</v>
      </c>
      <c r="E108" s="63" t="str">
        <f ca="1">IFERROR(IF((VLOOKUP($B108,'NatCon &amp; Metrics Backsheet'!$A$7:$AC$156,E$9,FALSE))="","",(VLOOKUP($B108,'NatCon &amp; Metrics Backsheet'!$A$7:$AC$156,E$9,FALSE))),"")</f>
        <v>Yes</v>
      </c>
      <c r="F108" s="63" t="str">
        <f ca="1">IFERROR(IF((VLOOKUP($B108,'NatCon &amp; Metrics Backsheet'!$A$7:$AC$156,F$9,FALSE))="","",(VLOOKUP($B108,'NatCon &amp; Metrics Backsheet'!$A$7:$AC$156,F$9,FALSE))),"")</f>
        <v>Yes</v>
      </c>
      <c r="G108" s="64" t="str">
        <f ca="1">IFERROR(IF((VLOOKUP($B108,'NatCon &amp; Metrics Backsheet'!$A$7:$AC$156,G$9,FALSE))="","",(VLOOKUP($B108,'NatCon &amp; Metrics Backsheet'!$A$7:$AC$156,G$9,FALSE))),"")</f>
        <v>Yes</v>
      </c>
      <c r="H108" s="321" t="str">
        <f ca="1">IFERROR(IF((VLOOKUP($B108,'NatCon &amp; Metrics Backsheet'!$A$7:$AC$156,H$9,FALSE))="","",(VLOOKUP($B108,'NatCon &amp; Metrics Backsheet'!$A$7:$AC$156,H$9,FALSE))),"")</f>
        <v>Yes</v>
      </c>
    </row>
    <row r="109" spans="1:8" x14ac:dyDescent="0.3">
      <c r="A109" s="57">
        <v>91</v>
      </c>
      <c r="B109" s="50" t="str">
        <f t="shared" ca="1" si="7"/>
        <v>E10000024</v>
      </c>
      <c r="C109" s="51" t="str">
        <f ca="1">IFERROR(VLOOKUP($B109,'Org List'!$J$9:$K$488,2,0), "")</f>
        <v>Nottinghamshire</v>
      </c>
      <c r="D109" s="62" t="str">
        <f ca="1">IFERROR(IF((VLOOKUP($B109,'NatCon &amp; Metrics Backsheet'!$A$7:$AC$156,D$9,FALSE))="","",(VLOOKUP($B109,'NatCon &amp; Metrics Backsheet'!$A$7:$AC$156,D$9,FALSE))),"")</f>
        <v>Yes</v>
      </c>
      <c r="E109" s="63" t="str">
        <f ca="1">IFERROR(IF((VLOOKUP($B109,'NatCon &amp; Metrics Backsheet'!$A$7:$AC$156,E$9,FALSE))="","",(VLOOKUP($B109,'NatCon &amp; Metrics Backsheet'!$A$7:$AC$156,E$9,FALSE))),"")</f>
        <v>Yes</v>
      </c>
      <c r="F109" s="63" t="str">
        <f ca="1">IFERROR(IF((VLOOKUP($B109,'NatCon &amp; Metrics Backsheet'!$A$7:$AC$156,F$9,FALSE))="","",(VLOOKUP($B109,'NatCon &amp; Metrics Backsheet'!$A$7:$AC$156,F$9,FALSE))),"")</f>
        <v>Yes</v>
      </c>
      <c r="G109" s="64" t="str">
        <f ca="1">IFERROR(IF((VLOOKUP($B109,'NatCon &amp; Metrics Backsheet'!$A$7:$AC$156,G$9,FALSE))="","",(VLOOKUP($B109,'NatCon &amp; Metrics Backsheet'!$A$7:$AC$156,G$9,FALSE))),"")</f>
        <v>Yes</v>
      </c>
      <c r="H109" s="321" t="str">
        <f ca="1">IFERROR(IF((VLOOKUP($B109,'NatCon &amp; Metrics Backsheet'!$A$7:$AC$156,H$9,FALSE))="","",(VLOOKUP($B109,'NatCon &amp; Metrics Backsheet'!$A$7:$AC$156,H$9,FALSE))),"")</f>
        <v>Yes</v>
      </c>
    </row>
    <row r="110" spans="1:8" x14ac:dyDescent="0.3">
      <c r="A110" s="57">
        <v>92</v>
      </c>
      <c r="B110" s="50" t="str">
        <f t="shared" ca="1" si="7"/>
        <v>E08000004</v>
      </c>
      <c r="C110" s="51" t="str">
        <f ca="1">IFERROR(VLOOKUP($B110,'Org List'!$J$9:$K$488,2,0), "")</f>
        <v>Oldham</v>
      </c>
      <c r="D110" s="62" t="str">
        <f ca="1">IFERROR(IF((VLOOKUP($B110,'NatCon &amp; Metrics Backsheet'!$A$7:$AC$156,D$9,FALSE))="","",(VLOOKUP($B110,'NatCon &amp; Metrics Backsheet'!$A$7:$AC$156,D$9,FALSE))),"")</f>
        <v>Yes</v>
      </c>
      <c r="E110" s="63" t="str">
        <f ca="1">IFERROR(IF((VLOOKUP($B110,'NatCon &amp; Metrics Backsheet'!$A$7:$AC$156,E$9,FALSE))="","",(VLOOKUP($B110,'NatCon &amp; Metrics Backsheet'!$A$7:$AC$156,E$9,FALSE))),"")</f>
        <v>Yes</v>
      </c>
      <c r="F110" s="63" t="str">
        <f ca="1">IFERROR(IF((VLOOKUP($B110,'NatCon &amp; Metrics Backsheet'!$A$7:$AC$156,F$9,FALSE))="","",(VLOOKUP($B110,'NatCon &amp; Metrics Backsheet'!$A$7:$AC$156,F$9,FALSE))),"")</f>
        <v>Yes</v>
      </c>
      <c r="G110" s="64" t="str">
        <f ca="1">IFERROR(IF((VLOOKUP($B110,'NatCon &amp; Metrics Backsheet'!$A$7:$AC$156,G$9,FALSE))="","",(VLOOKUP($B110,'NatCon &amp; Metrics Backsheet'!$A$7:$AC$156,G$9,FALSE))),"")</f>
        <v>Yes</v>
      </c>
      <c r="H110" s="321" t="str">
        <f ca="1">IFERROR(IF((VLOOKUP($B110,'NatCon &amp; Metrics Backsheet'!$A$7:$AC$156,H$9,FALSE))="","",(VLOOKUP($B110,'NatCon &amp; Metrics Backsheet'!$A$7:$AC$156,H$9,FALSE))),"")</f>
        <v>Yes</v>
      </c>
    </row>
    <row r="111" spans="1:8" x14ac:dyDescent="0.3">
      <c r="A111" s="57">
        <v>93</v>
      </c>
      <c r="B111" s="50" t="str">
        <f t="shared" ca="1" si="7"/>
        <v>E10000025</v>
      </c>
      <c r="C111" s="51" t="str">
        <f ca="1">IFERROR(VLOOKUP($B111,'Org List'!$J$9:$K$488,2,0), "")</f>
        <v>Oxfordshire</v>
      </c>
      <c r="D111" s="62" t="str">
        <f ca="1">IFERROR(IF((VLOOKUP($B111,'NatCon &amp; Metrics Backsheet'!$A$7:$AC$156,D$9,FALSE))="","",(VLOOKUP($B111,'NatCon &amp; Metrics Backsheet'!$A$7:$AC$156,D$9,FALSE))),"")</f>
        <v>Yes</v>
      </c>
      <c r="E111" s="63" t="str">
        <f ca="1">IFERROR(IF((VLOOKUP($B111,'NatCon &amp; Metrics Backsheet'!$A$7:$AC$156,E$9,FALSE))="","",(VLOOKUP($B111,'NatCon &amp; Metrics Backsheet'!$A$7:$AC$156,E$9,FALSE))),"")</f>
        <v>Yes</v>
      </c>
      <c r="F111" s="63" t="str">
        <f ca="1">IFERROR(IF((VLOOKUP($B111,'NatCon &amp; Metrics Backsheet'!$A$7:$AC$156,F$9,FALSE))="","",(VLOOKUP($B111,'NatCon &amp; Metrics Backsheet'!$A$7:$AC$156,F$9,FALSE))),"")</f>
        <v>Yes</v>
      </c>
      <c r="G111" s="64" t="str">
        <f ca="1">IFERROR(IF((VLOOKUP($B111,'NatCon &amp; Metrics Backsheet'!$A$7:$AC$156,G$9,FALSE))="","",(VLOOKUP($B111,'NatCon &amp; Metrics Backsheet'!$A$7:$AC$156,G$9,FALSE))),"")</f>
        <v>Yes</v>
      </c>
      <c r="H111" s="321" t="str">
        <f ca="1">IFERROR(IF((VLOOKUP($B111,'NatCon &amp; Metrics Backsheet'!$A$7:$AC$156,H$9,FALSE))="","",(VLOOKUP($B111,'NatCon &amp; Metrics Backsheet'!$A$7:$AC$156,H$9,FALSE))),"")</f>
        <v>Yes</v>
      </c>
    </row>
    <row r="112" spans="1:8" x14ac:dyDescent="0.3">
      <c r="A112" s="57">
        <v>94</v>
      </c>
      <c r="B112" s="50" t="str">
        <f t="shared" ca="1" si="7"/>
        <v>E06000031</v>
      </c>
      <c r="C112" s="51" t="str">
        <f ca="1">IFERROR(VLOOKUP($B112,'Org List'!$J$9:$K$488,2,0), "")</f>
        <v>Peterborough</v>
      </c>
      <c r="D112" s="62" t="str">
        <f ca="1">IFERROR(IF((VLOOKUP($B112,'NatCon &amp; Metrics Backsheet'!$A$7:$AC$156,D$9,FALSE))="","",(VLOOKUP($B112,'NatCon &amp; Metrics Backsheet'!$A$7:$AC$156,D$9,FALSE))),"")</f>
        <v>Yes</v>
      </c>
      <c r="E112" s="63" t="str">
        <f ca="1">IFERROR(IF((VLOOKUP($B112,'NatCon &amp; Metrics Backsheet'!$A$7:$AC$156,E$9,FALSE))="","",(VLOOKUP($B112,'NatCon &amp; Metrics Backsheet'!$A$7:$AC$156,E$9,FALSE))),"")</f>
        <v>Yes</v>
      </c>
      <c r="F112" s="63" t="str">
        <f ca="1">IFERROR(IF((VLOOKUP($B112,'NatCon &amp; Metrics Backsheet'!$A$7:$AC$156,F$9,FALSE))="","",(VLOOKUP($B112,'NatCon &amp; Metrics Backsheet'!$A$7:$AC$156,F$9,FALSE))),"")</f>
        <v>Yes</v>
      </c>
      <c r="G112" s="64" t="str">
        <f ca="1">IFERROR(IF((VLOOKUP($B112,'NatCon &amp; Metrics Backsheet'!$A$7:$AC$156,G$9,FALSE))="","",(VLOOKUP($B112,'NatCon &amp; Metrics Backsheet'!$A$7:$AC$156,G$9,FALSE))),"")</f>
        <v>Yes</v>
      </c>
      <c r="H112" s="321" t="str">
        <f ca="1">IFERROR(IF((VLOOKUP($B112,'NatCon &amp; Metrics Backsheet'!$A$7:$AC$156,H$9,FALSE))="","",(VLOOKUP($B112,'NatCon &amp; Metrics Backsheet'!$A$7:$AC$156,H$9,FALSE))),"")</f>
        <v>Yes</v>
      </c>
    </row>
    <row r="113" spans="1:8" x14ac:dyDescent="0.3">
      <c r="A113" s="57">
        <v>95</v>
      </c>
      <c r="B113" s="50" t="str">
        <f t="shared" ca="1" si="7"/>
        <v>E06000026</v>
      </c>
      <c r="C113" s="51" t="str">
        <f ca="1">IFERROR(VLOOKUP($B113,'Org List'!$J$9:$K$488,2,0), "")</f>
        <v>Plymouth</v>
      </c>
      <c r="D113" s="62" t="str">
        <f ca="1">IFERROR(IF((VLOOKUP($B113,'NatCon &amp; Metrics Backsheet'!$A$7:$AC$156,D$9,FALSE))="","",(VLOOKUP($B113,'NatCon &amp; Metrics Backsheet'!$A$7:$AC$156,D$9,FALSE))),"")</f>
        <v>Yes</v>
      </c>
      <c r="E113" s="63" t="str">
        <f ca="1">IFERROR(IF((VLOOKUP($B113,'NatCon &amp; Metrics Backsheet'!$A$7:$AC$156,E$9,FALSE))="","",(VLOOKUP($B113,'NatCon &amp; Metrics Backsheet'!$A$7:$AC$156,E$9,FALSE))),"")</f>
        <v>Yes</v>
      </c>
      <c r="F113" s="63" t="str">
        <f ca="1">IFERROR(IF((VLOOKUP($B113,'NatCon &amp; Metrics Backsheet'!$A$7:$AC$156,F$9,FALSE))="","",(VLOOKUP($B113,'NatCon &amp; Metrics Backsheet'!$A$7:$AC$156,F$9,FALSE))),"")</f>
        <v>Yes</v>
      </c>
      <c r="G113" s="64" t="str">
        <f ca="1">IFERROR(IF((VLOOKUP($B113,'NatCon &amp; Metrics Backsheet'!$A$7:$AC$156,G$9,FALSE))="","",(VLOOKUP($B113,'NatCon &amp; Metrics Backsheet'!$A$7:$AC$156,G$9,FALSE))),"")</f>
        <v>Yes</v>
      </c>
      <c r="H113" s="321" t="str">
        <f ca="1">IFERROR(IF((VLOOKUP($B113,'NatCon &amp; Metrics Backsheet'!$A$7:$AC$156,H$9,FALSE))="","",(VLOOKUP($B113,'NatCon &amp; Metrics Backsheet'!$A$7:$AC$156,H$9,FALSE))),"")</f>
        <v>Yes</v>
      </c>
    </row>
    <row r="114" spans="1:8" x14ac:dyDescent="0.3">
      <c r="A114" s="57">
        <v>96</v>
      </c>
      <c r="B114" s="50" t="str">
        <f t="shared" ref="B114:B145" ca="1" si="8">IF($A114&gt;$K$5-1,"",INDIRECT("'Comms by AT'!AA"&amp;$A114+$K$4))</f>
        <v>E06000044</v>
      </c>
      <c r="C114" s="51" t="str">
        <f ca="1">IFERROR(VLOOKUP($B114,'Org List'!$J$9:$K$488,2,0), "")</f>
        <v>Portsmouth</v>
      </c>
      <c r="D114" s="62" t="str">
        <f ca="1">IFERROR(IF((VLOOKUP($B114,'NatCon &amp; Metrics Backsheet'!$A$7:$AC$156,D$9,FALSE))="","",(VLOOKUP($B114,'NatCon &amp; Metrics Backsheet'!$A$7:$AC$156,D$9,FALSE))),"")</f>
        <v>Yes</v>
      </c>
      <c r="E114" s="63" t="str">
        <f ca="1">IFERROR(IF((VLOOKUP($B114,'NatCon &amp; Metrics Backsheet'!$A$7:$AC$156,E$9,FALSE))="","",(VLOOKUP($B114,'NatCon &amp; Metrics Backsheet'!$A$7:$AC$156,E$9,FALSE))),"")</f>
        <v>Yes</v>
      </c>
      <c r="F114" s="63" t="str">
        <f ca="1">IFERROR(IF((VLOOKUP($B114,'NatCon &amp; Metrics Backsheet'!$A$7:$AC$156,F$9,FALSE))="","",(VLOOKUP($B114,'NatCon &amp; Metrics Backsheet'!$A$7:$AC$156,F$9,FALSE))),"")</f>
        <v>Yes</v>
      </c>
      <c r="G114" s="64" t="str">
        <f ca="1">IFERROR(IF((VLOOKUP($B114,'NatCon &amp; Metrics Backsheet'!$A$7:$AC$156,G$9,FALSE))="","",(VLOOKUP($B114,'NatCon &amp; Metrics Backsheet'!$A$7:$AC$156,G$9,FALSE))),"")</f>
        <v>Yes</v>
      </c>
      <c r="H114" s="321" t="str">
        <f ca="1">IFERROR(IF((VLOOKUP($B114,'NatCon &amp; Metrics Backsheet'!$A$7:$AC$156,H$9,FALSE))="","",(VLOOKUP($B114,'NatCon &amp; Metrics Backsheet'!$A$7:$AC$156,H$9,FALSE))),"")</f>
        <v>Yes</v>
      </c>
    </row>
    <row r="115" spans="1:8" x14ac:dyDescent="0.3">
      <c r="A115" s="57">
        <v>97</v>
      </c>
      <c r="B115" s="50" t="str">
        <f t="shared" ca="1" si="8"/>
        <v>E06000038</v>
      </c>
      <c r="C115" s="51" t="str">
        <f ca="1">IFERROR(VLOOKUP($B115,'Org List'!$J$9:$K$488,2,0), "")</f>
        <v>Reading</v>
      </c>
      <c r="D115" s="62" t="str">
        <f ca="1">IFERROR(IF((VLOOKUP($B115,'NatCon &amp; Metrics Backsheet'!$A$7:$AC$156,D$9,FALSE))="","",(VLOOKUP($B115,'NatCon &amp; Metrics Backsheet'!$A$7:$AC$156,D$9,FALSE))),"")</f>
        <v>Yes</v>
      </c>
      <c r="E115" s="63" t="str">
        <f ca="1">IFERROR(IF((VLOOKUP($B115,'NatCon &amp; Metrics Backsheet'!$A$7:$AC$156,E$9,FALSE))="","",(VLOOKUP($B115,'NatCon &amp; Metrics Backsheet'!$A$7:$AC$156,E$9,FALSE))),"")</f>
        <v>Yes</v>
      </c>
      <c r="F115" s="63" t="str">
        <f ca="1">IFERROR(IF((VLOOKUP($B115,'NatCon &amp; Metrics Backsheet'!$A$7:$AC$156,F$9,FALSE))="","",(VLOOKUP($B115,'NatCon &amp; Metrics Backsheet'!$A$7:$AC$156,F$9,FALSE))),"")</f>
        <v>Yes</v>
      </c>
      <c r="G115" s="64" t="str">
        <f ca="1">IFERROR(IF((VLOOKUP($B115,'NatCon &amp; Metrics Backsheet'!$A$7:$AC$156,G$9,FALSE))="","",(VLOOKUP($B115,'NatCon &amp; Metrics Backsheet'!$A$7:$AC$156,G$9,FALSE))),"")</f>
        <v>Yes</v>
      </c>
      <c r="H115" s="321" t="str">
        <f ca="1">IFERROR(IF((VLOOKUP($B115,'NatCon &amp; Metrics Backsheet'!$A$7:$AC$156,H$9,FALSE))="","",(VLOOKUP($B115,'NatCon &amp; Metrics Backsheet'!$A$7:$AC$156,H$9,FALSE))),"")</f>
        <v>Yes</v>
      </c>
    </row>
    <row r="116" spans="1:8" x14ac:dyDescent="0.3">
      <c r="A116" s="57">
        <v>98</v>
      </c>
      <c r="B116" s="50" t="str">
        <f t="shared" ca="1" si="8"/>
        <v>E09000026</v>
      </c>
      <c r="C116" s="51" t="str">
        <f ca="1">IFERROR(VLOOKUP($B116,'Org List'!$J$9:$K$488,2,0), "")</f>
        <v>Redbridge</v>
      </c>
      <c r="D116" s="62" t="str">
        <f ca="1">IFERROR(IF((VLOOKUP($B116,'NatCon &amp; Metrics Backsheet'!$A$7:$AC$156,D$9,FALSE))="","",(VLOOKUP($B116,'NatCon &amp; Metrics Backsheet'!$A$7:$AC$156,D$9,FALSE))),"")</f>
        <v>Yes</v>
      </c>
      <c r="E116" s="63" t="str">
        <f ca="1">IFERROR(IF((VLOOKUP($B116,'NatCon &amp; Metrics Backsheet'!$A$7:$AC$156,E$9,FALSE))="","",(VLOOKUP($B116,'NatCon &amp; Metrics Backsheet'!$A$7:$AC$156,E$9,FALSE))),"")</f>
        <v>Yes</v>
      </c>
      <c r="F116" s="63" t="str">
        <f ca="1">IFERROR(IF((VLOOKUP($B116,'NatCon &amp; Metrics Backsheet'!$A$7:$AC$156,F$9,FALSE))="","",(VLOOKUP($B116,'NatCon &amp; Metrics Backsheet'!$A$7:$AC$156,F$9,FALSE))),"")</f>
        <v>Yes</v>
      </c>
      <c r="G116" s="64" t="str">
        <f ca="1">IFERROR(IF((VLOOKUP($B116,'NatCon &amp; Metrics Backsheet'!$A$7:$AC$156,G$9,FALSE))="","",(VLOOKUP($B116,'NatCon &amp; Metrics Backsheet'!$A$7:$AC$156,G$9,FALSE))),"")</f>
        <v>Yes</v>
      </c>
      <c r="H116" s="321" t="str">
        <f ca="1">IFERROR(IF((VLOOKUP($B116,'NatCon &amp; Metrics Backsheet'!$A$7:$AC$156,H$9,FALSE))="","",(VLOOKUP($B116,'NatCon &amp; Metrics Backsheet'!$A$7:$AC$156,H$9,FALSE))),"")</f>
        <v>Yes</v>
      </c>
    </row>
    <row r="117" spans="1:8" x14ac:dyDescent="0.3">
      <c r="A117" s="57">
        <v>99</v>
      </c>
      <c r="B117" s="50" t="str">
        <f t="shared" ca="1" si="8"/>
        <v>E06000003</v>
      </c>
      <c r="C117" s="51" t="str">
        <f ca="1">IFERROR(VLOOKUP($B117,'Org List'!$J$9:$K$488,2,0), "")</f>
        <v>Redcar and Cleveland</v>
      </c>
      <c r="D117" s="62" t="str">
        <f ca="1">IFERROR(IF((VLOOKUP($B117,'NatCon &amp; Metrics Backsheet'!$A$7:$AC$156,D$9,FALSE))="","",(VLOOKUP($B117,'NatCon &amp; Metrics Backsheet'!$A$7:$AC$156,D$9,FALSE))),"")</f>
        <v>Yes</v>
      </c>
      <c r="E117" s="63" t="str">
        <f ca="1">IFERROR(IF((VLOOKUP($B117,'NatCon &amp; Metrics Backsheet'!$A$7:$AC$156,E$9,FALSE))="","",(VLOOKUP($B117,'NatCon &amp; Metrics Backsheet'!$A$7:$AC$156,E$9,FALSE))),"")</f>
        <v>Yes</v>
      </c>
      <c r="F117" s="63" t="str">
        <f ca="1">IFERROR(IF((VLOOKUP($B117,'NatCon &amp; Metrics Backsheet'!$A$7:$AC$156,F$9,FALSE))="","",(VLOOKUP($B117,'NatCon &amp; Metrics Backsheet'!$A$7:$AC$156,F$9,FALSE))),"")</f>
        <v>Yes</v>
      </c>
      <c r="G117" s="64" t="str">
        <f ca="1">IFERROR(IF((VLOOKUP($B117,'NatCon &amp; Metrics Backsheet'!$A$7:$AC$156,G$9,FALSE))="","",(VLOOKUP($B117,'NatCon &amp; Metrics Backsheet'!$A$7:$AC$156,G$9,FALSE))),"")</f>
        <v>Yes</v>
      </c>
      <c r="H117" s="321" t="str">
        <f ca="1">IFERROR(IF((VLOOKUP($B117,'NatCon &amp; Metrics Backsheet'!$A$7:$AC$156,H$9,FALSE))="","",(VLOOKUP($B117,'NatCon &amp; Metrics Backsheet'!$A$7:$AC$156,H$9,FALSE))),"")</f>
        <v>Yes</v>
      </c>
    </row>
    <row r="118" spans="1:8" x14ac:dyDescent="0.3">
      <c r="A118" s="57">
        <v>100</v>
      </c>
      <c r="B118" s="50" t="str">
        <f t="shared" ca="1" si="8"/>
        <v>E09000027</v>
      </c>
      <c r="C118" s="51" t="str">
        <f ca="1">IFERROR(VLOOKUP($B118,'Org List'!$J$9:$K$488,2,0), "")</f>
        <v>Richmond upon Thames</v>
      </c>
      <c r="D118" s="62" t="str">
        <f ca="1">IFERROR(IF((VLOOKUP($B118,'NatCon &amp; Metrics Backsheet'!$A$7:$AC$156,D$9,FALSE))="","",(VLOOKUP($B118,'NatCon &amp; Metrics Backsheet'!$A$7:$AC$156,D$9,FALSE))),"")</f>
        <v>Yes</v>
      </c>
      <c r="E118" s="63" t="str">
        <f ca="1">IFERROR(IF((VLOOKUP($B118,'NatCon &amp; Metrics Backsheet'!$A$7:$AC$156,E$9,FALSE))="","",(VLOOKUP($B118,'NatCon &amp; Metrics Backsheet'!$A$7:$AC$156,E$9,FALSE))),"")</f>
        <v>Yes</v>
      </c>
      <c r="F118" s="63" t="str">
        <f ca="1">IFERROR(IF((VLOOKUP($B118,'NatCon &amp; Metrics Backsheet'!$A$7:$AC$156,F$9,FALSE))="","",(VLOOKUP($B118,'NatCon &amp; Metrics Backsheet'!$A$7:$AC$156,F$9,FALSE))),"")</f>
        <v>Yes</v>
      </c>
      <c r="G118" s="64" t="str">
        <f ca="1">IFERROR(IF((VLOOKUP($B118,'NatCon &amp; Metrics Backsheet'!$A$7:$AC$156,G$9,FALSE))="","",(VLOOKUP($B118,'NatCon &amp; Metrics Backsheet'!$A$7:$AC$156,G$9,FALSE))),"")</f>
        <v>Yes</v>
      </c>
      <c r="H118" s="321" t="str">
        <f ca="1">IFERROR(IF((VLOOKUP($B118,'NatCon &amp; Metrics Backsheet'!$A$7:$AC$156,H$9,FALSE))="","",(VLOOKUP($B118,'NatCon &amp; Metrics Backsheet'!$A$7:$AC$156,H$9,FALSE))),"")</f>
        <v>Yes</v>
      </c>
    </row>
    <row r="119" spans="1:8" x14ac:dyDescent="0.3">
      <c r="A119" s="57">
        <v>101</v>
      </c>
      <c r="B119" s="50" t="str">
        <f t="shared" ca="1" si="8"/>
        <v>E08000005</v>
      </c>
      <c r="C119" s="51" t="str">
        <f ca="1">IFERROR(VLOOKUP($B119,'Org List'!$J$9:$K$488,2,0), "")</f>
        <v>Rochdale</v>
      </c>
      <c r="D119" s="62" t="str">
        <f ca="1">IFERROR(IF((VLOOKUP($B119,'NatCon &amp; Metrics Backsheet'!$A$7:$AC$156,D$9,FALSE))="","",(VLOOKUP($B119,'NatCon &amp; Metrics Backsheet'!$A$7:$AC$156,D$9,FALSE))),"")</f>
        <v>Yes</v>
      </c>
      <c r="E119" s="63" t="str">
        <f ca="1">IFERROR(IF((VLOOKUP($B119,'NatCon &amp; Metrics Backsheet'!$A$7:$AC$156,E$9,FALSE))="","",(VLOOKUP($B119,'NatCon &amp; Metrics Backsheet'!$A$7:$AC$156,E$9,FALSE))),"")</f>
        <v>Yes</v>
      </c>
      <c r="F119" s="63" t="str">
        <f ca="1">IFERROR(IF((VLOOKUP($B119,'NatCon &amp; Metrics Backsheet'!$A$7:$AC$156,F$9,FALSE))="","",(VLOOKUP($B119,'NatCon &amp; Metrics Backsheet'!$A$7:$AC$156,F$9,FALSE))),"")</f>
        <v>Yes</v>
      </c>
      <c r="G119" s="64" t="str">
        <f ca="1">IFERROR(IF((VLOOKUP($B119,'NatCon &amp; Metrics Backsheet'!$A$7:$AC$156,G$9,FALSE))="","",(VLOOKUP($B119,'NatCon &amp; Metrics Backsheet'!$A$7:$AC$156,G$9,FALSE))),"")</f>
        <v>Yes</v>
      </c>
      <c r="H119" s="321" t="str">
        <f ca="1">IFERROR(IF((VLOOKUP($B119,'NatCon &amp; Metrics Backsheet'!$A$7:$AC$156,H$9,FALSE))="","",(VLOOKUP($B119,'NatCon &amp; Metrics Backsheet'!$A$7:$AC$156,H$9,FALSE))),"")</f>
        <v>Yes</v>
      </c>
    </row>
    <row r="120" spans="1:8" x14ac:dyDescent="0.3">
      <c r="A120" s="57">
        <v>102</v>
      </c>
      <c r="B120" s="50" t="str">
        <f t="shared" ca="1" si="8"/>
        <v>E08000018</v>
      </c>
      <c r="C120" s="51" t="str">
        <f ca="1">IFERROR(VLOOKUP($B120,'Org List'!$J$9:$K$488,2,0), "")</f>
        <v>Rotherham</v>
      </c>
      <c r="D120" s="62" t="str">
        <f ca="1">IFERROR(IF((VLOOKUP($B120,'NatCon &amp; Metrics Backsheet'!$A$7:$AC$156,D$9,FALSE))="","",(VLOOKUP($B120,'NatCon &amp; Metrics Backsheet'!$A$7:$AC$156,D$9,FALSE))),"")</f>
        <v>Yes</v>
      </c>
      <c r="E120" s="63" t="str">
        <f ca="1">IFERROR(IF((VLOOKUP($B120,'NatCon &amp; Metrics Backsheet'!$A$7:$AC$156,E$9,FALSE))="","",(VLOOKUP($B120,'NatCon &amp; Metrics Backsheet'!$A$7:$AC$156,E$9,FALSE))),"")</f>
        <v>Yes</v>
      </c>
      <c r="F120" s="63" t="str">
        <f ca="1">IFERROR(IF((VLOOKUP($B120,'NatCon &amp; Metrics Backsheet'!$A$7:$AC$156,F$9,FALSE))="","",(VLOOKUP($B120,'NatCon &amp; Metrics Backsheet'!$A$7:$AC$156,F$9,FALSE))),"")</f>
        <v>Yes</v>
      </c>
      <c r="G120" s="64" t="str">
        <f ca="1">IFERROR(IF((VLOOKUP($B120,'NatCon &amp; Metrics Backsheet'!$A$7:$AC$156,G$9,FALSE))="","",(VLOOKUP($B120,'NatCon &amp; Metrics Backsheet'!$A$7:$AC$156,G$9,FALSE))),"")</f>
        <v>Yes</v>
      </c>
      <c r="H120" s="321" t="str">
        <f ca="1">IFERROR(IF((VLOOKUP($B120,'NatCon &amp; Metrics Backsheet'!$A$7:$AC$156,H$9,FALSE))="","",(VLOOKUP($B120,'NatCon &amp; Metrics Backsheet'!$A$7:$AC$156,H$9,FALSE))),"")</f>
        <v>Yes</v>
      </c>
    </row>
    <row r="121" spans="1:8" x14ac:dyDescent="0.3">
      <c r="A121" s="57">
        <v>103</v>
      </c>
      <c r="B121" s="50" t="str">
        <f t="shared" ca="1" si="8"/>
        <v>E06000017</v>
      </c>
      <c r="C121" s="51" t="str">
        <f ca="1">IFERROR(VLOOKUP($B121,'Org List'!$J$9:$K$488,2,0), "")</f>
        <v>Rutland</v>
      </c>
      <c r="D121" s="62" t="str">
        <f ca="1">IFERROR(IF((VLOOKUP($B121,'NatCon &amp; Metrics Backsheet'!$A$7:$AC$156,D$9,FALSE))="","",(VLOOKUP($B121,'NatCon &amp; Metrics Backsheet'!$A$7:$AC$156,D$9,FALSE))),"")</f>
        <v>Yes</v>
      </c>
      <c r="E121" s="63" t="str">
        <f ca="1">IFERROR(IF((VLOOKUP($B121,'NatCon &amp; Metrics Backsheet'!$A$7:$AC$156,E$9,FALSE))="","",(VLOOKUP($B121,'NatCon &amp; Metrics Backsheet'!$A$7:$AC$156,E$9,FALSE))),"")</f>
        <v>Yes</v>
      </c>
      <c r="F121" s="63" t="str">
        <f ca="1">IFERROR(IF((VLOOKUP($B121,'NatCon &amp; Metrics Backsheet'!$A$7:$AC$156,F$9,FALSE))="","",(VLOOKUP($B121,'NatCon &amp; Metrics Backsheet'!$A$7:$AC$156,F$9,FALSE))),"")</f>
        <v>Yes</v>
      </c>
      <c r="G121" s="64" t="str">
        <f ca="1">IFERROR(IF((VLOOKUP($B121,'NatCon &amp; Metrics Backsheet'!$A$7:$AC$156,G$9,FALSE))="","",(VLOOKUP($B121,'NatCon &amp; Metrics Backsheet'!$A$7:$AC$156,G$9,FALSE))),"")</f>
        <v>Yes</v>
      </c>
      <c r="H121" s="321" t="str">
        <f ca="1">IFERROR(IF((VLOOKUP($B121,'NatCon &amp; Metrics Backsheet'!$A$7:$AC$156,H$9,FALSE))="","",(VLOOKUP($B121,'NatCon &amp; Metrics Backsheet'!$A$7:$AC$156,H$9,FALSE))),"")</f>
        <v>Yes</v>
      </c>
    </row>
    <row r="122" spans="1:8" x14ac:dyDescent="0.3">
      <c r="A122" s="57">
        <v>104</v>
      </c>
      <c r="B122" s="50" t="str">
        <f t="shared" ca="1" si="8"/>
        <v>E08000006</v>
      </c>
      <c r="C122" s="51" t="str">
        <f ca="1">IFERROR(VLOOKUP($B122,'Org List'!$J$9:$K$488,2,0), "")</f>
        <v>Salford</v>
      </c>
      <c r="D122" s="62" t="str">
        <f ca="1">IFERROR(IF((VLOOKUP($B122,'NatCon &amp; Metrics Backsheet'!$A$7:$AC$156,D$9,FALSE))="","",(VLOOKUP($B122,'NatCon &amp; Metrics Backsheet'!$A$7:$AC$156,D$9,FALSE))),"")</f>
        <v>Yes</v>
      </c>
      <c r="E122" s="63" t="str">
        <f ca="1">IFERROR(IF((VLOOKUP($B122,'NatCon &amp; Metrics Backsheet'!$A$7:$AC$156,E$9,FALSE))="","",(VLOOKUP($B122,'NatCon &amp; Metrics Backsheet'!$A$7:$AC$156,E$9,FALSE))),"")</f>
        <v>Yes</v>
      </c>
      <c r="F122" s="63" t="str">
        <f ca="1">IFERROR(IF((VLOOKUP($B122,'NatCon &amp; Metrics Backsheet'!$A$7:$AC$156,F$9,FALSE))="","",(VLOOKUP($B122,'NatCon &amp; Metrics Backsheet'!$A$7:$AC$156,F$9,FALSE))),"")</f>
        <v>Yes</v>
      </c>
      <c r="G122" s="64" t="str">
        <f ca="1">IFERROR(IF((VLOOKUP($B122,'NatCon &amp; Metrics Backsheet'!$A$7:$AC$156,G$9,FALSE))="","",(VLOOKUP($B122,'NatCon &amp; Metrics Backsheet'!$A$7:$AC$156,G$9,FALSE))),"")</f>
        <v>Yes</v>
      </c>
      <c r="H122" s="321" t="str">
        <f ca="1">IFERROR(IF((VLOOKUP($B122,'NatCon &amp; Metrics Backsheet'!$A$7:$AC$156,H$9,FALSE))="","",(VLOOKUP($B122,'NatCon &amp; Metrics Backsheet'!$A$7:$AC$156,H$9,FALSE))),"")</f>
        <v>Yes</v>
      </c>
    </row>
    <row r="123" spans="1:8" x14ac:dyDescent="0.3">
      <c r="A123" s="57">
        <v>105</v>
      </c>
      <c r="B123" s="50" t="str">
        <f t="shared" ca="1" si="8"/>
        <v>E08000028</v>
      </c>
      <c r="C123" s="51" t="str">
        <f ca="1">IFERROR(VLOOKUP($B123,'Org List'!$J$9:$K$488,2,0), "")</f>
        <v>Sandwell</v>
      </c>
      <c r="D123" s="62" t="str">
        <f ca="1">IFERROR(IF((VLOOKUP($B123,'NatCon &amp; Metrics Backsheet'!$A$7:$AC$156,D$9,FALSE))="","",(VLOOKUP($B123,'NatCon &amp; Metrics Backsheet'!$A$7:$AC$156,D$9,FALSE))),"")</f>
        <v>Yes</v>
      </c>
      <c r="E123" s="63" t="str">
        <f ca="1">IFERROR(IF((VLOOKUP($B123,'NatCon &amp; Metrics Backsheet'!$A$7:$AC$156,E$9,FALSE))="","",(VLOOKUP($B123,'NatCon &amp; Metrics Backsheet'!$A$7:$AC$156,E$9,FALSE))),"")</f>
        <v>Yes</v>
      </c>
      <c r="F123" s="63" t="str">
        <f ca="1">IFERROR(IF((VLOOKUP($B123,'NatCon &amp; Metrics Backsheet'!$A$7:$AC$156,F$9,FALSE))="","",(VLOOKUP($B123,'NatCon &amp; Metrics Backsheet'!$A$7:$AC$156,F$9,FALSE))),"")</f>
        <v>Yes</v>
      </c>
      <c r="G123" s="64" t="str">
        <f ca="1">IFERROR(IF((VLOOKUP($B123,'NatCon &amp; Metrics Backsheet'!$A$7:$AC$156,G$9,FALSE))="","",(VLOOKUP($B123,'NatCon &amp; Metrics Backsheet'!$A$7:$AC$156,G$9,FALSE))),"")</f>
        <v>Yes</v>
      </c>
      <c r="H123" s="321" t="str">
        <f ca="1">IFERROR(IF((VLOOKUP($B123,'NatCon &amp; Metrics Backsheet'!$A$7:$AC$156,H$9,FALSE))="","",(VLOOKUP($B123,'NatCon &amp; Metrics Backsheet'!$A$7:$AC$156,H$9,FALSE))),"")</f>
        <v>Yes</v>
      </c>
    </row>
    <row r="124" spans="1:8" x14ac:dyDescent="0.3">
      <c r="A124" s="57">
        <v>106</v>
      </c>
      <c r="B124" s="50" t="str">
        <f t="shared" ca="1" si="8"/>
        <v>E08000014</v>
      </c>
      <c r="C124" s="51" t="str">
        <f ca="1">IFERROR(VLOOKUP($B124,'Org List'!$J$9:$K$488,2,0), "")</f>
        <v>Sefton</v>
      </c>
      <c r="D124" s="62" t="str">
        <f ca="1">IFERROR(IF((VLOOKUP($B124,'NatCon &amp; Metrics Backsheet'!$A$7:$AC$156,D$9,FALSE))="","",(VLOOKUP($B124,'NatCon &amp; Metrics Backsheet'!$A$7:$AC$156,D$9,FALSE))),"")</f>
        <v>Yes</v>
      </c>
      <c r="E124" s="63" t="str">
        <f ca="1">IFERROR(IF((VLOOKUP($B124,'NatCon &amp; Metrics Backsheet'!$A$7:$AC$156,E$9,FALSE))="","",(VLOOKUP($B124,'NatCon &amp; Metrics Backsheet'!$A$7:$AC$156,E$9,FALSE))),"")</f>
        <v>Yes</v>
      </c>
      <c r="F124" s="63" t="str">
        <f ca="1">IFERROR(IF((VLOOKUP($B124,'NatCon &amp; Metrics Backsheet'!$A$7:$AC$156,F$9,FALSE))="","",(VLOOKUP($B124,'NatCon &amp; Metrics Backsheet'!$A$7:$AC$156,F$9,FALSE))),"")</f>
        <v>Yes</v>
      </c>
      <c r="G124" s="64" t="str">
        <f ca="1">IFERROR(IF((VLOOKUP($B124,'NatCon &amp; Metrics Backsheet'!$A$7:$AC$156,G$9,FALSE))="","",(VLOOKUP($B124,'NatCon &amp; Metrics Backsheet'!$A$7:$AC$156,G$9,FALSE))),"")</f>
        <v>Yes</v>
      </c>
      <c r="H124" s="321" t="str">
        <f ca="1">IFERROR(IF((VLOOKUP($B124,'NatCon &amp; Metrics Backsheet'!$A$7:$AC$156,H$9,FALSE))="","",(VLOOKUP($B124,'NatCon &amp; Metrics Backsheet'!$A$7:$AC$156,H$9,FALSE))),"")</f>
        <v>Yes</v>
      </c>
    </row>
    <row r="125" spans="1:8" x14ac:dyDescent="0.3">
      <c r="A125" s="57">
        <v>107</v>
      </c>
      <c r="B125" s="50" t="str">
        <f t="shared" ca="1" si="8"/>
        <v>E08000019</v>
      </c>
      <c r="C125" s="51" t="str">
        <f ca="1">IFERROR(VLOOKUP($B125,'Org List'!$J$9:$K$488,2,0), "")</f>
        <v>Sheffield</v>
      </c>
      <c r="D125" s="62" t="str">
        <f ca="1">IFERROR(IF((VLOOKUP($B125,'NatCon &amp; Metrics Backsheet'!$A$7:$AC$156,D$9,FALSE))="","",(VLOOKUP($B125,'NatCon &amp; Metrics Backsheet'!$A$7:$AC$156,D$9,FALSE))),"")</f>
        <v>Yes</v>
      </c>
      <c r="E125" s="63" t="str">
        <f ca="1">IFERROR(IF((VLOOKUP($B125,'NatCon &amp; Metrics Backsheet'!$A$7:$AC$156,E$9,FALSE))="","",(VLOOKUP($B125,'NatCon &amp; Metrics Backsheet'!$A$7:$AC$156,E$9,FALSE))),"")</f>
        <v>Yes</v>
      </c>
      <c r="F125" s="63" t="str">
        <f ca="1">IFERROR(IF((VLOOKUP($B125,'NatCon &amp; Metrics Backsheet'!$A$7:$AC$156,F$9,FALSE))="","",(VLOOKUP($B125,'NatCon &amp; Metrics Backsheet'!$A$7:$AC$156,F$9,FALSE))),"")</f>
        <v>Yes</v>
      </c>
      <c r="G125" s="64" t="str">
        <f ca="1">IFERROR(IF((VLOOKUP($B125,'NatCon &amp; Metrics Backsheet'!$A$7:$AC$156,G$9,FALSE))="","",(VLOOKUP($B125,'NatCon &amp; Metrics Backsheet'!$A$7:$AC$156,G$9,FALSE))),"")</f>
        <v>Yes</v>
      </c>
      <c r="H125" s="321" t="str">
        <f ca="1">IFERROR(IF((VLOOKUP($B125,'NatCon &amp; Metrics Backsheet'!$A$7:$AC$156,H$9,FALSE))="","",(VLOOKUP($B125,'NatCon &amp; Metrics Backsheet'!$A$7:$AC$156,H$9,FALSE))),"")</f>
        <v>Yes</v>
      </c>
    </row>
    <row r="126" spans="1:8" x14ac:dyDescent="0.3">
      <c r="A126" s="57">
        <v>108</v>
      </c>
      <c r="B126" s="50" t="str">
        <f t="shared" ca="1" si="8"/>
        <v>E06000051</v>
      </c>
      <c r="C126" s="51" t="str">
        <f ca="1">IFERROR(VLOOKUP($B126,'Org List'!$J$9:$K$488,2,0), "")</f>
        <v>Shropshire</v>
      </c>
      <c r="D126" s="62" t="str">
        <f ca="1">IFERROR(IF((VLOOKUP($B126,'NatCon &amp; Metrics Backsheet'!$A$7:$AC$156,D$9,FALSE))="","",(VLOOKUP($B126,'NatCon &amp; Metrics Backsheet'!$A$7:$AC$156,D$9,FALSE))),"")</f>
        <v>Yes</v>
      </c>
      <c r="E126" s="63" t="str">
        <f ca="1">IFERROR(IF((VLOOKUP($B126,'NatCon &amp; Metrics Backsheet'!$A$7:$AC$156,E$9,FALSE))="","",(VLOOKUP($B126,'NatCon &amp; Metrics Backsheet'!$A$7:$AC$156,E$9,FALSE))),"")</f>
        <v>Yes</v>
      </c>
      <c r="F126" s="63" t="str">
        <f ca="1">IFERROR(IF((VLOOKUP($B126,'NatCon &amp; Metrics Backsheet'!$A$7:$AC$156,F$9,FALSE))="","",(VLOOKUP($B126,'NatCon &amp; Metrics Backsheet'!$A$7:$AC$156,F$9,FALSE))),"")</f>
        <v>Yes</v>
      </c>
      <c r="G126" s="64" t="str">
        <f ca="1">IFERROR(IF((VLOOKUP($B126,'NatCon &amp; Metrics Backsheet'!$A$7:$AC$156,G$9,FALSE))="","",(VLOOKUP($B126,'NatCon &amp; Metrics Backsheet'!$A$7:$AC$156,G$9,FALSE))),"")</f>
        <v>Yes</v>
      </c>
      <c r="H126" s="321" t="str">
        <f ca="1">IFERROR(IF((VLOOKUP($B126,'NatCon &amp; Metrics Backsheet'!$A$7:$AC$156,H$9,FALSE))="","",(VLOOKUP($B126,'NatCon &amp; Metrics Backsheet'!$A$7:$AC$156,H$9,FALSE))),"")</f>
        <v>Yes</v>
      </c>
    </row>
    <row r="127" spans="1:8" x14ac:dyDescent="0.3">
      <c r="A127" s="57">
        <v>109</v>
      </c>
      <c r="B127" s="50" t="str">
        <f t="shared" ca="1" si="8"/>
        <v>E06000039</v>
      </c>
      <c r="C127" s="51" t="str">
        <f ca="1">IFERROR(VLOOKUP($B127,'Org List'!$J$9:$K$488,2,0), "")</f>
        <v>Slough</v>
      </c>
      <c r="D127" s="62" t="str">
        <f ca="1">IFERROR(IF((VLOOKUP($B127,'NatCon &amp; Metrics Backsheet'!$A$7:$AC$156,D$9,FALSE))="","",(VLOOKUP($B127,'NatCon &amp; Metrics Backsheet'!$A$7:$AC$156,D$9,FALSE))),"")</f>
        <v>Yes</v>
      </c>
      <c r="E127" s="63" t="str">
        <f ca="1">IFERROR(IF((VLOOKUP($B127,'NatCon &amp; Metrics Backsheet'!$A$7:$AC$156,E$9,FALSE))="","",(VLOOKUP($B127,'NatCon &amp; Metrics Backsheet'!$A$7:$AC$156,E$9,FALSE))),"")</f>
        <v>Yes</v>
      </c>
      <c r="F127" s="63" t="str">
        <f ca="1">IFERROR(IF((VLOOKUP($B127,'NatCon &amp; Metrics Backsheet'!$A$7:$AC$156,F$9,FALSE))="","",(VLOOKUP($B127,'NatCon &amp; Metrics Backsheet'!$A$7:$AC$156,F$9,FALSE))),"")</f>
        <v>Yes</v>
      </c>
      <c r="G127" s="64" t="str">
        <f ca="1">IFERROR(IF((VLOOKUP($B127,'NatCon &amp; Metrics Backsheet'!$A$7:$AC$156,G$9,FALSE))="","",(VLOOKUP($B127,'NatCon &amp; Metrics Backsheet'!$A$7:$AC$156,G$9,FALSE))),"")</f>
        <v>Yes</v>
      </c>
      <c r="H127" s="321" t="str">
        <f ca="1">IFERROR(IF((VLOOKUP($B127,'NatCon &amp; Metrics Backsheet'!$A$7:$AC$156,H$9,FALSE))="","",(VLOOKUP($B127,'NatCon &amp; Metrics Backsheet'!$A$7:$AC$156,H$9,FALSE))),"")</f>
        <v>Yes</v>
      </c>
    </row>
    <row r="128" spans="1:8" x14ac:dyDescent="0.3">
      <c r="A128" s="57">
        <v>110</v>
      </c>
      <c r="B128" s="50" t="str">
        <f t="shared" ca="1" si="8"/>
        <v>E08000029</v>
      </c>
      <c r="C128" s="51" t="str">
        <f ca="1">IFERROR(VLOOKUP($B128,'Org List'!$J$9:$K$488,2,0), "")</f>
        <v>Solihull</v>
      </c>
      <c r="D128" s="62" t="str">
        <f ca="1">IFERROR(IF((VLOOKUP($B128,'NatCon &amp; Metrics Backsheet'!$A$7:$AC$156,D$9,FALSE))="","",(VLOOKUP($B128,'NatCon &amp; Metrics Backsheet'!$A$7:$AC$156,D$9,FALSE))),"")</f>
        <v>Yes</v>
      </c>
      <c r="E128" s="63" t="str">
        <f ca="1">IFERROR(IF((VLOOKUP($B128,'NatCon &amp; Metrics Backsheet'!$A$7:$AC$156,E$9,FALSE))="","",(VLOOKUP($B128,'NatCon &amp; Metrics Backsheet'!$A$7:$AC$156,E$9,FALSE))),"")</f>
        <v>Yes</v>
      </c>
      <c r="F128" s="63" t="str">
        <f ca="1">IFERROR(IF((VLOOKUP($B128,'NatCon &amp; Metrics Backsheet'!$A$7:$AC$156,F$9,FALSE))="","",(VLOOKUP($B128,'NatCon &amp; Metrics Backsheet'!$A$7:$AC$156,F$9,FALSE))),"")</f>
        <v>Yes</v>
      </c>
      <c r="G128" s="64" t="str">
        <f ca="1">IFERROR(IF((VLOOKUP($B128,'NatCon &amp; Metrics Backsheet'!$A$7:$AC$156,G$9,FALSE))="","",(VLOOKUP($B128,'NatCon &amp; Metrics Backsheet'!$A$7:$AC$156,G$9,FALSE))),"")</f>
        <v>Yes</v>
      </c>
      <c r="H128" s="321" t="str">
        <f ca="1">IFERROR(IF((VLOOKUP($B128,'NatCon &amp; Metrics Backsheet'!$A$7:$AC$156,H$9,FALSE))="","",(VLOOKUP($B128,'NatCon &amp; Metrics Backsheet'!$A$7:$AC$156,H$9,FALSE))),"")</f>
        <v>Yes</v>
      </c>
    </row>
    <row r="129" spans="1:8" x14ac:dyDescent="0.3">
      <c r="A129" s="57">
        <v>111</v>
      </c>
      <c r="B129" s="50" t="str">
        <f t="shared" ca="1" si="8"/>
        <v>E10000027</v>
      </c>
      <c r="C129" s="51" t="str">
        <f ca="1">IFERROR(VLOOKUP($B129,'Org List'!$J$9:$K$488,2,0), "")</f>
        <v>Somerset</v>
      </c>
      <c r="D129" s="62" t="str">
        <f ca="1">IFERROR(IF((VLOOKUP($B129,'NatCon &amp; Metrics Backsheet'!$A$7:$AC$156,D$9,FALSE))="","",(VLOOKUP($B129,'NatCon &amp; Metrics Backsheet'!$A$7:$AC$156,D$9,FALSE))),"")</f>
        <v>Yes</v>
      </c>
      <c r="E129" s="63" t="str">
        <f ca="1">IFERROR(IF((VLOOKUP($B129,'NatCon &amp; Metrics Backsheet'!$A$7:$AC$156,E$9,FALSE))="","",(VLOOKUP($B129,'NatCon &amp; Metrics Backsheet'!$A$7:$AC$156,E$9,FALSE))),"")</f>
        <v>Yes</v>
      </c>
      <c r="F129" s="63" t="str">
        <f ca="1">IFERROR(IF((VLOOKUP($B129,'NatCon &amp; Metrics Backsheet'!$A$7:$AC$156,F$9,FALSE))="","",(VLOOKUP($B129,'NatCon &amp; Metrics Backsheet'!$A$7:$AC$156,F$9,FALSE))),"")</f>
        <v>Yes</v>
      </c>
      <c r="G129" s="64" t="str">
        <f ca="1">IFERROR(IF((VLOOKUP($B129,'NatCon &amp; Metrics Backsheet'!$A$7:$AC$156,G$9,FALSE))="","",(VLOOKUP($B129,'NatCon &amp; Metrics Backsheet'!$A$7:$AC$156,G$9,FALSE))),"")</f>
        <v>Yes</v>
      </c>
      <c r="H129" s="321" t="str">
        <f ca="1">IFERROR(IF((VLOOKUP($B129,'NatCon &amp; Metrics Backsheet'!$A$7:$AC$156,H$9,FALSE))="","",(VLOOKUP($B129,'NatCon &amp; Metrics Backsheet'!$A$7:$AC$156,H$9,FALSE))),"")</f>
        <v>Yes</v>
      </c>
    </row>
    <row r="130" spans="1:8" x14ac:dyDescent="0.3">
      <c r="A130" s="57">
        <v>112</v>
      </c>
      <c r="B130" s="50" t="str">
        <f t="shared" ca="1" si="8"/>
        <v>E06000025</v>
      </c>
      <c r="C130" s="51" t="str">
        <f ca="1">IFERROR(VLOOKUP($B130,'Org List'!$J$9:$K$488,2,0), "")</f>
        <v>South Gloucestershire</v>
      </c>
      <c r="D130" s="62" t="str">
        <f ca="1">IFERROR(IF((VLOOKUP($B130,'NatCon &amp; Metrics Backsheet'!$A$7:$AC$156,D$9,FALSE))="","",(VLOOKUP($B130,'NatCon &amp; Metrics Backsheet'!$A$7:$AC$156,D$9,FALSE))),"")</f>
        <v>Yes</v>
      </c>
      <c r="E130" s="63" t="str">
        <f ca="1">IFERROR(IF((VLOOKUP($B130,'NatCon &amp; Metrics Backsheet'!$A$7:$AC$156,E$9,FALSE))="","",(VLOOKUP($B130,'NatCon &amp; Metrics Backsheet'!$A$7:$AC$156,E$9,FALSE))),"")</f>
        <v>Yes</v>
      </c>
      <c r="F130" s="63" t="str">
        <f ca="1">IFERROR(IF((VLOOKUP($B130,'NatCon &amp; Metrics Backsheet'!$A$7:$AC$156,F$9,FALSE))="","",(VLOOKUP($B130,'NatCon &amp; Metrics Backsheet'!$A$7:$AC$156,F$9,FALSE))),"")</f>
        <v>Yes</v>
      </c>
      <c r="G130" s="64" t="str">
        <f ca="1">IFERROR(IF((VLOOKUP($B130,'NatCon &amp; Metrics Backsheet'!$A$7:$AC$156,G$9,FALSE))="","",(VLOOKUP($B130,'NatCon &amp; Metrics Backsheet'!$A$7:$AC$156,G$9,FALSE))),"")</f>
        <v>Yes</v>
      </c>
      <c r="H130" s="321" t="str">
        <f ca="1">IFERROR(IF((VLOOKUP($B130,'NatCon &amp; Metrics Backsheet'!$A$7:$AC$156,H$9,FALSE))="","",(VLOOKUP($B130,'NatCon &amp; Metrics Backsheet'!$A$7:$AC$156,H$9,FALSE))),"")</f>
        <v>Yes</v>
      </c>
    </row>
    <row r="131" spans="1:8" x14ac:dyDescent="0.3">
      <c r="A131" s="57">
        <v>113</v>
      </c>
      <c r="B131" s="50" t="str">
        <f t="shared" ca="1" si="8"/>
        <v>E08000023</v>
      </c>
      <c r="C131" s="51" t="str">
        <f ca="1">IFERROR(VLOOKUP($B131,'Org List'!$J$9:$K$488,2,0), "")</f>
        <v>South Tyneside</v>
      </c>
      <c r="D131" s="62" t="str">
        <f ca="1">IFERROR(IF((VLOOKUP($B131,'NatCon &amp; Metrics Backsheet'!$A$7:$AC$156,D$9,FALSE))="","",(VLOOKUP($B131,'NatCon &amp; Metrics Backsheet'!$A$7:$AC$156,D$9,FALSE))),"")</f>
        <v>Yes</v>
      </c>
      <c r="E131" s="63" t="str">
        <f ca="1">IFERROR(IF((VLOOKUP($B131,'NatCon &amp; Metrics Backsheet'!$A$7:$AC$156,E$9,FALSE))="","",(VLOOKUP($B131,'NatCon &amp; Metrics Backsheet'!$A$7:$AC$156,E$9,FALSE))),"")</f>
        <v>Yes</v>
      </c>
      <c r="F131" s="63" t="str">
        <f ca="1">IFERROR(IF((VLOOKUP($B131,'NatCon &amp; Metrics Backsheet'!$A$7:$AC$156,F$9,FALSE))="","",(VLOOKUP($B131,'NatCon &amp; Metrics Backsheet'!$A$7:$AC$156,F$9,FALSE))),"")</f>
        <v>Yes</v>
      </c>
      <c r="G131" s="64" t="str">
        <f ca="1">IFERROR(IF((VLOOKUP($B131,'NatCon &amp; Metrics Backsheet'!$A$7:$AC$156,G$9,FALSE))="","",(VLOOKUP($B131,'NatCon &amp; Metrics Backsheet'!$A$7:$AC$156,G$9,FALSE))),"")</f>
        <v>Yes</v>
      </c>
      <c r="H131" s="321" t="str">
        <f ca="1">IFERROR(IF((VLOOKUP($B131,'NatCon &amp; Metrics Backsheet'!$A$7:$AC$156,H$9,FALSE))="","",(VLOOKUP($B131,'NatCon &amp; Metrics Backsheet'!$A$7:$AC$156,H$9,FALSE))),"")</f>
        <v>Yes</v>
      </c>
    </row>
    <row r="132" spans="1:8" x14ac:dyDescent="0.3">
      <c r="A132" s="57">
        <v>114</v>
      </c>
      <c r="B132" s="50" t="str">
        <f t="shared" ca="1" si="8"/>
        <v>E06000045</v>
      </c>
      <c r="C132" s="51" t="str">
        <f ca="1">IFERROR(VLOOKUP($B132,'Org List'!$J$9:$K$488,2,0), "")</f>
        <v>Southampton</v>
      </c>
      <c r="D132" s="62" t="str">
        <f ca="1">IFERROR(IF((VLOOKUP($B132,'NatCon &amp; Metrics Backsheet'!$A$7:$AC$156,D$9,FALSE))="","",(VLOOKUP($B132,'NatCon &amp; Metrics Backsheet'!$A$7:$AC$156,D$9,FALSE))),"")</f>
        <v>Yes</v>
      </c>
      <c r="E132" s="63" t="str">
        <f ca="1">IFERROR(IF((VLOOKUP($B132,'NatCon &amp; Metrics Backsheet'!$A$7:$AC$156,E$9,FALSE))="","",(VLOOKUP($B132,'NatCon &amp; Metrics Backsheet'!$A$7:$AC$156,E$9,FALSE))),"")</f>
        <v>Yes</v>
      </c>
      <c r="F132" s="63" t="str">
        <f ca="1">IFERROR(IF((VLOOKUP($B132,'NatCon &amp; Metrics Backsheet'!$A$7:$AC$156,F$9,FALSE))="","",(VLOOKUP($B132,'NatCon &amp; Metrics Backsheet'!$A$7:$AC$156,F$9,FALSE))),"")</f>
        <v>Yes</v>
      </c>
      <c r="G132" s="64" t="str">
        <f ca="1">IFERROR(IF((VLOOKUP($B132,'NatCon &amp; Metrics Backsheet'!$A$7:$AC$156,G$9,FALSE))="","",(VLOOKUP($B132,'NatCon &amp; Metrics Backsheet'!$A$7:$AC$156,G$9,FALSE))),"")</f>
        <v>Yes</v>
      </c>
      <c r="H132" s="321" t="str">
        <f ca="1">IFERROR(IF((VLOOKUP($B132,'NatCon &amp; Metrics Backsheet'!$A$7:$AC$156,H$9,FALSE))="","",(VLOOKUP($B132,'NatCon &amp; Metrics Backsheet'!$A$7:$AC$156,H$9,FALSE))),"")</f>
        <v>Yes</v>
      </c>
    </row>
    <row r="133" spans="1:8" x14ac:dyDescent="0.3">
      <c r="A133" s="57">
        <v>115</v>
      </c>
      <c r="B133" s="50" t="str">
        <f t="shared" ca="1" si="8"/>
        <v>E06000033</v>
      </c>
      <c r="C133" s="51" t="str">
        <f ca="1">IFERROR(VLOOKUP($B133,'Org List'!$J$9:$K$488,2,0), "")</f>
        <v>Southend-on-Sea</v>
      </c>
      <c r="D133" s="62" t="str">
        <f ca="1">IFERROR(IF((VLOOKUP($B133,'NatCon &amp; Metrics Backsheet'!$A$7:$AC$156,D$9,FALSE))="","",(VLOOKUP($B133,'NatCon &amp; Metrics Backsheet'!$A$7:$AC$156,D$9,FALSE))),"")</f>
        <v>Yes</v>
      </c>
      <c r="E133" s="63" t="str">
        <f ca="1">IFERROR(IF((VLOOKUP($B133,'NatCon &amp; Metrics Backsheet'!$A$7:$AC$156,E$9,FALSE))="","",(VLOOKUP($B133,'NatCon &amp; Metrics Backsheet'!$A$7:$AC$156,E$9,FALSE))),"")</f>
        <v>Yes</v>
      </c>
      <c r="F133" s="63" t="str">
        <f ca="1">IFERROR(IF((VLOOKUP($B133,'NatCon &amp; Metrics Backsheet'!$A$7:$AC$156,F$9,FALSE))="","",(VLOOKUP($B133,'NatCon &amp; Metrics Backsheet'!$A$7:$AC$156,F$9,FALSE))),"")</f>
        <v>Yes</v>
      </c>
      <c r="G133" s="64" t="str">
        <f ca="1">IFERROR(IF((VLOOKUP($B133,'NatCon &amp; Metrics Backsheet'!$A$7:$AC$156,G$9,FALSE))="","",(VLOOKUP($B133,'NatCon &amp; Metrics Backsheet'!$A$7:$AC$156,G$9,FALSE))),"")</f>
        <v>Yes</v>
      </c>
      <c r="H133" s="321" t="str">
        <f ca="1">IFERROR(IF((VLOOKUP($B133,'NatCon &amp; Metrics Backsheet'!$A$7:$AC$156,H$9,FALSE))="","",(VLOOKUP($B133,'NatCon &amp; Metrics Backsheet'!$A$7:$AC$156,H$9,FALSE))),"")</f>
        <v>Yes</v>
      </c>
    </row>
    <row r="134" spans="1:8" x14ac:dyDescent="0.3">
      <c r="A134" s="57">
        <v>116</v>
      </c>
      <c r="B134" s="50" t="str">
        <f t="shared" ca="1" si="8"/>
        <v>E09000028</v>
      </c>
      <c r="C134" s="51" t="str">
        <f ca="1">IFERROR(VLOOKUP($B134,'Org List'!$J$9:$K$488,2,0), "")</f>
        <v>Southwark</v>
      </c>
      <c r="D134" s="62" t="str">
        <f ca="1">IFERROR(IF((VLOOKUP($B134,'NatCon &amp; Metrics Backsheet'!$A$7:$AC$156,D$9,FALSE))="","",(VLOOKUP($B134,'NatCon &amp; Metrics Backsheet'!$A$7:$AC$156,D$9,FALSE))),"")</f>
        <v>Yes</v>
      </c>
      <c r="E134" s="63" t="str">
        <f ca="1">IFERROR(IF((VLOOKUP($B134,'NatCon &amp; Metrics Backsheet'!$A$7:$AC$156,E$9,FALSE))="","",(VLOOKUP($B134,'NatCon &amp; Metrics Backsheet'!$A$7:$AC$156,E$9,FALSE))),"")</f>
        <v>Yes</v>
      </c>
      <c r="F134" s="63" t="str">
        <f ca="1">IFERROR(IF((VLOOKUP($B134,'NatCon &amp; Metrics Backsheet'!$A$7:$AC$156,F$9,FALSE))="","",(VLOOKUP($B134,'NatCon &amp; Metrics Backsheet'!$A$7:$AC$156,F$9,FALSE))),"")</f>
        <v>Yes</v>
      </c>
      <c r="G134" s="64" t="str">
        <f ca="1">IFERROR(IF((VLOOKUP($B134,'NatCon &amp; Metrics Backsheet'!$A$7:$AC$156,G$9,FALSE))="","",(VLOOKUP($B134,'NatCon &amp; Metrics Backsheet'!$A$7:$AC$156,G$9,FALSE))),"")</f>
        <v>Yes</v>
      </c>
      <c r="H134" s="321" t="str">
        <f ca="1">IFERROR(IF((VLOOKUP($B134,'NatCon &amp; Metrics Backsheet'!$A$7:$AC$156,H$9,FALSE))="","",(VLOOKUP($B134,'NatCon &amp; Metrics Backsheet'!$A$7:$AC$156,H$9,FALSE))),"")</f>
        <v>Yes</v>
      </c>
    </row>
    <row r="135" spans="1:8" x14ac:dyDescent="0.3">
      <c r="A135" s="57">
        <v>117</v>
      </c>
      <c r="B135" s="50" t="str">
        <f t="shared" ca="1" si="8"/>
        <v>E08000013</v>
      </c>
      <c r="C135" s="51" t="str">
        <f ca="1">IFERROR(VLOOKUP($B135,'Org List'!$J$9:$K$488,2,0), "")</f>
        <v>St. Helens</v>
      </c>
      <c r="D135" s="62" t="str">
        <f ca="1">IFERROR(IF((VLOOKUP($B135,'NatCon &amp; Metrics Backsheet'!$A$7:$AC$156,D$9,FALSE))="","",(VLOOKUP($B135,'NatCon &amp; Metrics Backsheet'!$A$7:$AC$156,D$9,FALSE))),"")</f>
        <v>Yes</v>
      </c>
      <c r="E135" s="63" t="str">
        <f ca="1">IFERROR(IF((VLOOKUP($B135,'NatCon &amp; Metrics Backsheet'!$A$7:$AC$156,E$9,FALSE))="","",(VLOOKUP($B135,'NatCon &amp; Metrics Backsheet'!$A$7:$AC$156,E$9,FALSE))),"")</f>
        <v>Yes</v>
      </c>
      <c r="F135" s="63" t="str">
        <f ca="1">IFERROR(IF((VLOOKUP($B135,'NatCon &amp; Metrics Backsheet'!$A$7:$AC$156,F$9,FALSE))="","",(VLOOKUP($B135,'NatCon &amp; Metrics Backsheet'!$A$7:$AC$156,F$9,FALSE))),"")</f>
        <v>Yes</v>
      </c>
      <c r="G135" s="64" t="str">
        <f ca="1">IFERROR(IF((VLOOKUP($B135,'NatCon &amp; Metrics Backsheet'!$A$7:$AC$156,G$9,FALSE))="","",(VLOOKUP($B135,'NatCon &amp; Metrics Backsheet'!$A$7:$AC$156,G$9,FALSE))),"")</f>
        <v>Yes</v>
      </c>
      <c r="H135" s="321" t="str">
        <f ca="1">IFERROR(IF((VLOOKUP($B135,'NatCon &amp; Metrics Backsheet'!$A$7:$AC$156,H$9,FALSE))="","",(VLOOKUP($B135,'NatCon &amp; Metrics Backsheet'!$A$7:$AC$156,H$9,FALSE))),"")</f>
        <v>Yes</v>
      </c>
    </row>
    <row r="136" spans="1:8" x14ac:dyDescent="0.3">
      <c r="A136" s="57">
        <v>118</v>
      </c>
      <c r="B136" s="50" t="str">
        <f t="shared" ca="1" si="8"/>
        <v>E10000028</v>
      </c>
      <c r="C136" s="51" t="str">
        <f ca="1">IFERROR(VLOOKUP($B136,'Org List'!$J$9:$K$488,2,0), "")</f>
        <v>Staffordshire</v>
      </c>
      <c r="D136" s="62" t="str">
        <f ca="1">IFERROR(IF((VLOOKUP($B136,'NatCon &amp; Metrics Backsheet'!$A$7:$AC$156,D$9,FALSE))="","",(VLOOKUP($B136,'NatCon &amp; Metrics Backsheet'!$A$7:$AC$156,D$9,FALSE))),"")</f>
        <v>Yes</v>
      </c>
      <c r="E136" s="63" t="str">
        <f ca="1">IFERROR(IF((VLOOKUP($B136,'NatCon &amp; Metrics Backsheet'!$A$7:$AC$156,E$9,FALSE))="","",(VLOOKUP($B136,'NatCon &amp; Metrics Backsheet'!$A$7:$AC$156,E$9,FALSE))),"")</f>
        <v>Yes</v>
      </c>
      <c r="F136" s="63" t="str">
        <f ca="1">IFERROR(IF((VLOOKUP($B136,'NatCon &amp; Metrics Backsheet'!$A$7:$AC$156,F$9,FALSE))="","",(VLOOKUP($B136,'NatCon &amp; Metrics Backsheet'!$A$7:$AC$156,F$9,FALSE))),"")</f>
        <v>Yes</v>
      </c>
      <c r="G136" s="64" t="str">
        <f ca="1">IFERROR(IF((VLOOKUP($B136,'NatCon &amp; Metrics Backsheet'!$A$7:$AC$156,G$9,FALSE))="","",(VLOOKUP($B136,'NatCon &amp; Metrics Backsheet'!$A$7:$AC$156,G$9,FALSE))),"")</f>
        <v>Yes</v>
      </c>
      <c r="H136" s="321" t="str">
        <f ca="1">IFERROR(IF((VLOOKUP($B136,'NatCon &amp; Metrics Backsheet'!$A$7:$AC$156,H$9,FALSE))="","",(VLOOKUP($B136,'NatCon &amp; Metrics Backsheet'!$A$7:$AC$156,H$9,FALSE))),"")</f>
        <v>Yes</v>
      </c>
    </row>
    <row r="137" spans="1:8" x14ac:dyDescent="0.3">
      <c r="A137" s="57">
        <v>119</v>
      </c>
      <c r="B137" s="50" t="str">
        <f t="shared" ca="1" si="8"/>
        <v>E08000007</v>
      </c>
      <c r="C137" s="51" t="str">
        <f ca="1">IFERROR(VLOOKUP($B137,'Org List'!$J$9:$K$488,2,0), "")</f>
        <v>Stockport</v>
      </c>
      <c r="D137" s="62" t="str">
        <f ca="1">IFERROR(IF((VLOOKUP($B137,'NatCon &amp; Metrics Backsheet'!$A$7:$AC$156,D$9,FALSE))="","",(VLOOKUP($B137,'NatCon &amp; Metrics Backsheet'!$A$7:$AC$156,D$9,FALSE))),"")</f>
        <v>Yes</v>
      </c>
      <c r="E137" s="63" t="str">
        <f ca="1">IFERROR(IF((VLOOKUP($B137,'NatCon &amp; Metrics Backsheet'!$A$7:$AC$156,E$9,FALSE))="","",(VLOOKUP($B137,'NatCon &amp; Metrics Backsheet'!$A$7:$AC$156,E$9,FALSE))),"")</f>
        <v>Yes</v>
      </c>
      <c r="F137" s="63" t="str">
        <f ca="1">IFERROR(IF((VLOOKUP($B137,'NatCon &amp; Metrics Backsheet'!$A$7:$AC$156,F$9,FALSE))="","",(VLOOKUP($B137,'NatCon &amp; Metrics Backsheet'!$A$7:$AC$156,F$9,FALSE))),"")</f>
        <v>Yes</v>
      </c>
      <c r="G137" s="64" t="str">
        <f ca="1">IFERROR(IF((VLOOKUP($B137,'NatCon &amp; Metrics Backsheet'!$A$7:$AC$156,G$9,FALSE))="","",(VLOOKUP($B137,'NatCon &amp; Metrics Backsheet'!$A$7:$AC$156,G$9,FALSE))),"")</f>
        <v>Yes</v>
      </c>
      <c r="H137" s="321" t="str">
        <f ca="1">IFERROR(IF((VLOOKUP($B137,'NatCon &amp; Metrics Backsheet'!$A$7:$AC$156,H$9,FALSE))="","",(VLOOKUP($B137,'NatCon &amp; Metrics Backsheet'!$A$7:$AC$156,H$9,FALSE))),"")</f>
        <v>Yes</v>
      </c>
    </row>
    <row r="138" spans="1:8" x14ac:dyDescent="0.3">
      <c r="A138" s="57">
        <v>120</v>
      </c>
      <c r="B138" s="50" t="str">
        <f t="shared" ca="1" si="8"/>
        <v>E06000004</v>
      </c>
      <c r="C138" s="51" t="str">
        <f ca="1">IFERROR(VLOOKUP($B138,'Org List'!$J$9:$K$488,2,0), "")</f>
        <v>Stockton-on-Tees</v>
      </c>
      <c r="D138" s="62" t="str">
        <f ca="1">IFERROR(IF((VLOOKUP($B138,'NatCon &amp; Metrics Backsheet'!$A$7:$AC$156,D$9,FALSE))="","",(VLOOKUP($B138,'NatCon &amp; Metrics Backsheet'!$A$7:$AC$156,D$9,FALSE))),"")</f>
        <v>Yes</v>
      </c>
      <c r="E138" s="63" t="str">
        <f ca="1">IFERROR(IF((VLOOKUP($B138,'NatCon &amp; Metrics Backsheet'!$A$7:$AC$156,E$9,FALSE))="","",(VLOOKUP($B138,'NatCon &amp; Metrics Backsheet'!$A$7:$AC$156,E$9,FALSE))),"")</f>
        <v>Yes</v>
      </c>
      <c r="F138" s="63" t="str">
        <f ca="1">IFERROR(IF((VLOOKUP($B138,'NatCon &amp; Metrics Backsheet'!$A$7:$AC$156,F$9,FALSE))="","",(VLOOKUP($B138,'NatCon &amp; Metrics Backsheet'!$A$7:$AC$156,F$9,FALSE))),"")</f>
        <v>Yes</v>
      </c>
      <c r="G138" s="64" t="str">
        <f ca="1">IFERROR(IF((VLOOKUP($B138,'NatCon &amp; Metrics Backsheet'!$A$7:$AC$156,G$9,FALSE))="","",(VLOOKUP($B138,'NatCon &amp; Metrics Backsheet'!$A$7:$AC$156,G$9,FALSE))),"")</f>
        <v>Yes</v>
      </c>
      <c r="H138" s="321" t="str">
        <f ca="1">IFERROR(IF((VLOOKUP($B138,'NatCon &amp; Metrics Backsheet'!$A$7:$AC$156,H$9,FALSE))="","",(VLOOKUP($B138,'NatCon &amp; Metrics Backsheet'!$A$7:$AC$156,H$9,FALSE))),"")</f>
        <v>Yes</v>
      </c>
    </row>
    <row r="139" spans="1:8" x14ac:dyDescent="0.3">
      <c r="A139" s="57">
        <v>121</v>
      </c>
      <c r="B139" s="50" t="str">
        <f t="shared" ca="1" si="8"/>
        <v>E06000021</v>
      </c>
      <c r="C139" s="51" t="str">
        <f ca="1">IFERROR(VLOOKUP($B139,'Org List'!$J$9:$K$488,2,0), "")</f>
        <v>Stoke-on-Trent</v>
      </c>
      <c r="D139" s="62" t="str">
        <f ca="1">IFERROR(IF((VLOOKUP($B139,'NatCon &amp; Metrics Backsheet'!$A$7:$AC$156,D$9,FALSE))="","",(VLOOKUP($B139,'NatCon &amp; Metrics Backsheet'!$A$7:$AC$156,D$9,FALSE))),"")</f>
        <v>Yes</v>
      </c>
      <c r="E139" s="63" t="str">
        <f ca="1">IFERROR(IF((VLOOKUP($B139,'NatCon &amp; Metrics Backsheet'!$A$7:$AC$156,E$9,FALSE))="","",(VLOOKUP($B139,'NatCon &amp; Metrics Backsheet'!$A$7:$AC$156,E$9,FALSE))),"")</f>
        <v>Yes</v>
      </c>
      <c r="F139" s="63" t="str">
        <f ca="1">IFERROR(IF((VLOOKUP($B139,'NatCon &amp; Metrics Backsheet'!$A$7:$AC$156,F$9,FALSE))="","",(VLOOKUP($B139,'NatCon &amp; Metrics Backsheet'!$A$7:$AC$156,F$9,FALSE))),"")</f>
        <v>Yes</v>
      </c>
      <c r="G139" s="64" t="str">
        <f ca="1">IFERROR(IF((VLOOKUP($B139,'NatCon &amp; Metrics Backsheet'!$A$7:$AC$156,G$9,FALSE))="","",(VLOOKUP($B139,'NatCon &amp; Metrics Backsheet'!$A$7:$AC$156,G$9,FALSE))),"")</f>
        <v>Yes</v>
      </c>
      <c r="H139" s="321" t="str">
        <f ca="1">IFERROR(IF((VLOOKUP($B139,'NatCon &amp; Metrics Backsheet'!$A$7:$AC$156,H$9,FALSE))="","",(VLOOKUP($B139,'NatCon &amp; Metrics Backsheet'!$A$7:$AC$156,H$9,FALSE))),"")</f>
        <v>Yes</v>
      </c>
    </row>
    <row r="140" spans="1:8" x14ac:dyDescent="0.3">
      <c r="A140" s="57">
        <v>122</v>
      </c>
      <c r="B140" s="50" t="str">
        <f t="shared" ca="1" si="8"/>
        <v>E10000029</v>
      </c>
      <c r="C140" s="51" t="str">
        <f ca="1">IFERROR(VLOOKUP($B140,'Org List'!$J$9:$K$488,2,0), "")</f>
        <v>Suffolk</v>
      </c>
      <c r="D140" s="62" t="str">
        <f ca="1">IFERROR(IF((VLOOKUP($B140,'NatCon &amp; Metrics Backsheet'!$A$7:$AC$156,D$9,FALSE))="","",(VLOOKUP($B140,'NatCon &amp; Metrics Backsheet'!$A$7:$AC$156,D$9,FALSE))),"")</f>
        <v>Yes</v>
      </c>
      <c r="E140" s="63" t="str">
        <f ca="1">IFERROR(IF((VLOOKUP($B140,'NatCon &amp; Metrics Backsheet'!$A$7:$AC$156,E$9,FALSE))="","",(VLOOKUP($B140,'NatCon &amp; Metrics Backsheet'!$A$7:$AC$156,E$9,FALSE))),"")</f>
        <v>Yes</v>
      </c>
      <c r="F140" s="63" t="str">
        <f ca="1">IFERROR(IF((VLOOKUP($B140,'NatCon &amp; Metrics Backsheet'!$A$7:$AC$156,F$9,FALSE))="","",(VLOOKUP($B140,'NatCon &amp; Metrics Backsheet'!$A$7:$AC$156,F$9,FALSE))),"")</f>
        <v>Yes</v>
      </c>
      <c r="G140" s="64" t="str">
        <f ca="1">IFERROR(IF((VLOOKUP($B140,'NatCon &amp; Metrics Backsheet'!$A$7:$AC$156,G$9,FALSE))="","",(VLOOKUP($B140,'NatCon &amp; Metrics Backsheet'!$A$7:$AC$156,G$9,FALSE))),"")</f>
        <v>Yes</v>
      </c>
      <c r="H140" s="321" t="str">
        <f ca="1">IFERROR(IF((VLOOKUP($B140,'NatCon &amp; Metrics Backsheet'!$A$7:$AC$156,H$9,FALSE))="","",(VLOOKUP($B140,'NatCon &amp; Metrics Backsheet'!$A$7:$AC$156,H$9,FALSE))),"")</f>
        <v>Yes</v>
      </c>
    </row>
    <row r="141" spans="1:8" x14ac:dyDescent="0.3">
      <c r="A141" s="57">
        <v>123</v>
      </c>
      <c r="B141" s="50" t="str">
        <f t="shared" ca="1" si="8"/>
        <v>E08000024</v>
      </c>
      <c r="C141" s="51" t="str">
        <f ca="1">IFERROR(VLOOKUP($B141,'Org List'!$J$9:$K$488,2,0), "")</f>
        <v>Sunderland</v>
      </c>
      <c r="D141" s="62" t="str">
        <f ca="1">IFERROR(IF((VLOOKUP($B141,'NatCon &amp; Metrics Backsheet'!$A$7:$AC$156,D$9,FALSE))="","",(VLOOKUP($B141,'NatCon &amp; Metrics Backsheet'!$A$7:$AC$156,D$9,FALSE))),"")</f>
        <v>Yes</v>
      </c>
      <c r="E141" s="63" t="str">
        <f ca="1">IFERROR(IF((VLOOKUP($B141,'NatCon &amp; Metrics Backsheet'!$A$7:$AC$156,E$9,FALSE))="","",(VLOOKUP($B141,'NatCon &amp; Metrics Backsheet'!$A$7:$AC$156,E$9,FALSE))),"")</f>
        <v>Yes</v>
      </c>
      <c r="F141" s="63" t="str">
        <f ca="1">IFERROR(IF((VLOOKUP($B141,'NatCon &amp; Metrics Backsheet'!$A$7:$AC$156,F$9,FALSE))="","",(VLOOKUP($B141,'NatCon &amp; Metrics Backsheet'!$A$7:$AC$156,F$9,FALSE))),"")</f>
        <v>Yes</v>
      </c>
      <c r="G141" s="64" t="str">
        <f ca="1">IFERROR(IF((VLOOKUP($B141,'NatCon &amp; Metrics Backsheet'!$A$7:$AC$156,G$9,FALSE))="","",(VLOOKUP($B141,'NatCon &amp; Metrics Backsheet'!$A$7:$AC$156,G$9,FALSE))),"")</f>
        <v>Yes</v>
      </c>
      <c r="H141" s="321" t="str">
        <f ca="1">IFERROR(IF((VLOOKUP($B141,'NatCon &amp; Metrics Backsheet'!$A$7:$AC$156,H$9,FALSE))="","",(VLOOKUP($B141,'NatCon &amp; Metrics Backsheet'!$A$7:$AC$156,H$9,FALSE))),"")</f>
        <v>Yes</v>
      </c>
    </row>
    <row r="142" spans="1:8" x14ac:dyDescent="0.3">
      <c r="A142" s="57">
        <v>124</v>
      </c>
      <c r="B142" s="50" t="str">
        <f t="shared" ca="1" si="8"/>
        <v>E10000030</v>
      </c>
      <c r="C142" s="51" t="str">
        <f ca="1">IFERROR(VLOOKUP($B142,'Org List'!$J$9:$K$488,2,0), "")</f>
        <v>Surrey</v>
      </c>
      <c r="D142" s="62" t="str">
        <f ca="1">IFERROR(IF((VLOOKUP($B142,'NatCon &amp; Metrics Backsheet'!$A$7:$AC$156,D$9,FALSE))="","",(VLOOKUP($B142,'NatCon &amp; Metrics Backsheet'!$A$7:$AC$156,D$9,FALSE))),"")</f>
        <v>Yes</v>
      </c>
      <c r="E142" s="63" t="str">
        <f ca="1">IFERROR(IF((VLOOKUP($B142,'NatCon &amp; Metrics Backsheet'!$A$7:$AC$156,E$9,FALSE))="","",(VLOOKUP($B142,'NatCon &amp; Metrics Backsheet'!$A$7:$AC$156,E$9,FALSE))),"")</f>
        <v>Yes</v>
      </c>
      <c r="F142" s="63" t="str">
        <f ca="1">IFERROR(IF((VLOOKUP($B142,'NatCon &amp; Metrics Backsheet'!$A$7:$AC$156,F$9,FALSE))="","",(VLOOKUP($B142,'NatCon &amp; Metrics Backsheet'!$A$7:$AC$156,F$9,FALSE))),"")</f>
        <v>Yes</v>
      </c>
      <c r="G142" s="64" t="str">
        <f ca="1">IFERROR(IF((VLOOKUP($B142,'NatCon &amp; Metrics Backsheet'!$A$7:$AC$156,G$9,FALSE))="","",(VLOOKUP($B142,'NatCon &amp; Metrics Backsheet'!$A$7:$AC$156,G$9,FALSE))),"")</f>
        <v>Yes</v>
      </c>
      <c r="H142" s="321" t="str">
        <f ca="1">IFERROR(IF((VLOOKUP($B142,'NatCon &amp; Metrics Backsheet'!$A$7:$AC$156,H$9,FALSE))="","",(VLOOKUP($B142,'NatCon &amp; Metrics Backsheet'!$A$7:$AC$156,H$9,FALSE))),"")</f>
        <v>Yes</v>
      </c>
    </row>
    <row r="143" spans="1:8" x14ac:dyDescent="0.3">
      <c r="A143" s="57">
        <v>125</v>
      </c>
      <c r="B143" s="50" t="str">
        <f t="shared" ca="1" si="8"/>
        <v>E09000029</v>
      </c>
      <c r="C143" s="51" t="str">
        <f ca="1">IFERROR(VLOOKUP($B143,'Org List'!$J$9:$K$488,2,0), "")</f>
        <v>Sutton</v>
      </c>
      <c r="D143" s="62" t="str">
        <f ca="1">IFERROR(IF((VLOOKUP($B143,'NatCon &amp; Metrics Backsheet'!$A$7:$AC$156,D$9,FALSE))="","",(VLOOKUP($B143,'NatCon &amp; Metrics Backsheet'!$A$7:$AC$156,D$9,FALSE))),"")</f>
        <v>Yes</v>
      </c>
      <c r="E143" s="63" t="str">
        <f ca="1">IFERROR(IF((VLOOKUP($B143,'NatCon &amp; Metrics Backsheet'!$A$7:$AC$156,E$9,FALSE))="","",(VLOOKUP($B143,'NatCon &amp; Metrics Backsheet'!$A$7:$AC$156,E$9,FALSE))),"")</f>
        <v>Yes</v>
      </c>
      <c r="F143" s="63" t="str">
        <f ca="1">IFERROR(IF((VLOOKUP($B143,'NatCon &amp; Metrics Backsheet'!$A$7:$AC$156,F$9,FALSE))="","",(VLOOKUP($B143,'NatCon &amp; Metrics Backsheet'!$A$7:$AC$156,F$9,FALSE))),"")</f>
        <v>Yes</v>
      </c>
      <c r="G143" s="64" t="str">
        <f ca="1">IFERROR(IF((VLOOKUP($B143,'NatCon &amp; Metrics Backsheet'!$A$7:$AC$156,G$9,FALSE))="","",(VLOOKUP($B143,'NatCon &amp; Metrics Backsheet'!$A$7:$AC$156,G$9,FALSE))),"")</f>
        <v>Yes</v>
      </c>
      <c r="H143" s="321" t="str">
        <f ca="1">IFERROR(IF((VLOOKUP($B143,'NatCon &amp; Metrics Backsheet'!$A$7:$AC$156,H$9,FALSE))="","",(VLOOKUP($B143,'NatCon &amp; Metrics Backsheet'!$A$7:$AC$156,H$9,FALSE))),"")</f>
        <v>Yes</v>
      </c>
    </row>
    <row r="144" spans="1:8" x14ac:dyDescent="0.3">
      <c r="A144" s="57">
        <v>126</v>
      </c>
      <c r="B144" s="50" t="str">
        <f t="shared" ca="1" si="8"/>
        <v>E06000030</v>
      </c>
      <c r="C144" s="51" t="str">
        <f ca="1">IFERROR(VLOOKUP($B144,'Org List'!$J$9:$K$488,2,0), "")</f>
        <v>Swindon</v>
      </c>
      <c r="D144" s="62" t="str">
        <f ca="1">IFERROR(IF((VLOOKUP($B144,'NatCon &amp; Metrics Backsheet'!$A$7:$AC$156,D$9,FALSE))="","",(VLOOKUP($B144,'NatCon &amp; Metrics Backsheet'!$A$7:$AC$156,D$9,FALSE))),"")</f>
        <v>Yes</v>
      </c>
      <c r="E144" s="63" t="str">
        <f ca="1">IFERROR(IF((VLOOKUP($B144,'NatCon &amp; Metrics Backsheet'!$A$7:$AC$156,E$9,FALSE))="","",(VLOOKUP($B144,'NatCon &amp; Metrics Backsheet'!$A$7:$AC$156,E$9,FALSE))),"")</f>
        <v>Yes</v>
      </c>
      <c r="F144" s="63" t="str">
        <f ca="1">IFERROR(IF((VLOOKUP($B144,'NatCon &amp; Metrics Backsheet'!$A$7:$AC$156,F$9,FALSE))="","",(VLOOKUP($B144,'NatCon &amp; Metrics Backsheet'!$A$7:$AC$156,F$9,FALSE))),"")</f>
        <v>Yes</v>
      </c>
      <c r="G144" s="64" t="str">
        <f ca="1">IFERROR(IF((VLOOKUP($B144,'NatCon &amp; Metrics Backsheet'!$A$7:$AC$156,G$9,FALSE))="","",(VLOOKUP($B144,'NatCon &amp; Metrics Backsheet'!$A$7:$AC$156,G$9,FALSE))),"")</f>
        <v>Yes</v>
      </c>
      <c r="H144" s="321" t="str">
        <f ca="1">IFERROR(IF((VLOOKUP($B144,'NatCon &amp; Metrics Backsheet'!$A$7:$AC$156,H$9,FALSE))="","",(VLOOKUP($B144,'NatCon &amp; Metrics Backsheet'!$A$7:$AC$156,H$9,FALSE))),"")</f>
        <v>Yes</v>
      </c>
    </row>
    <row r="145" spans="1:8" x14ac:dyDescent="0.3">
      <c r="A145" s="57">
        <v>127</v>
      </c>
      <c r="B145" s="50" t="str">
        <f t="shared" ca="1" si="8"/>
        <v>E08000008</v>
      </c>
      <c r="C145" s="51" t="str">
        <f ca="1">IFERROR(VLOOKUP($B145,'Org List'!$J$9:$K$488,2,0), "")</f>
        <v>Tameside</v>
      </c>
      <c r="D145" s="62" t="str">
        <f ca="1">IFERROR(IF((VLOOKUP($B145,'NatCon &amp; Metrics Backsheet'!$A$7:$AC$156,D$9,FALSE))="","",(VLOOKUP($B145,'NatCon &amp; Metrics Backsheet'!$A$7:$AC$156,D$9,FALSE))),"")</f>
        <v>Yes</v>
      </c>
      <c r="E145" s="63" t="str">
        <f ca="1">IFERROR(IF((VLOOKUP($B145,'NatCon &amp; Metrics Backsheet'!$A$7:$AC$156,E$9,FALSE))="","",(VLOOKUP($B145,'NatCon &amp; Metrics Backsheet'!$A$7:$AC$156,E$9,FALSE))),"")</f>
        <v>Yes</v>
      </c>
      <c r="F145" s="63" t="str">
        <f ca="1">IFERROR(IF((VLOOKUP($B145,'NatCon &amp; Metrics Backsheet'!$A$7:$AC$156,F$9,FALSE))="","",(VLOOKUP($B145,'NatCon &amp; Metrics Backsheet'!$A$7:$AC$156,F$9,FALSE))),"")</f>
        <v>Yes</v>
      </c>
      <c r="G145" s="64" t="str">
        <f ca="1">IFERROR(IF((VLOOKUP($B145,'NatCon &amp; Metrics Backsheet'!$A$7:$AC$156,G$9,FALSE))="","",(VLOOKUP($B145,'NatCon &amp; Metrics Backsheet'!$A$7:$AC$156,G$9,FALSE))),"")</f>
        <v>Yes</v>
      </c>
      <c r="H145" s="321" t="str">
        <f ca="1">IFERROR(IF((VLOOKUP($B145,'NatCon &amp; Metrics Backsheet'!$A$7:$AC$156,H$9,FALSE))="","",(VLOOKUP($B145,'NatCon &amp; Metrics Backsheet'!$A$7:$AC$156,H$9,FALSE))),"")</f>
        <v>Yes</v>
      </c>
    </row>
    <row r="146" spans="1:8" x14ac:dyDescent="0.3">
      <c r="A146" s="57">
        <v>128</v>
      </c>
      <c r="B146" s="50" t="str">
        <f t="shared" ref="B146:B167" ca="1" si="9">IF($A146&gt;$K$5-1,"",INDIRECT("'Comms by AT'!AA"&amp;$A146+$K$4))</f>
        <v>E06000020</v>
      </c>
      <c r="C146" s="51" t="str">
        <f ca="1">IFERROR(VLOOKUP($B146,'Org List'!$J$9:$K$488,2,0), "")</f>
        <v>Telford and Wrekin</v>
      </c>
      <c r="D146" s="62" t="str">
        <f ca="1">IFERROR(IF((VLOOKUP($B146,'NatCon &amp; Metrics Backsheet'!$A$7:$AC$156,D$9,FALSE))="","",(VLOOKUP($B146,'NatCon &amp; Metrics Backsheet'!$A$7:$AC$156,D$9,FALSE))),"")</f>
        <v>Yes</v>
      </c>
      <c r="E146" s="63" t="str">
        <f ca="1">IFERROR(IF((VLOOKUP($B146,'NatCon &amp; Metrics Backsheet'!$A$7:$AC$156,E$9,FALSE))="","",(VLOOKUP($B146,'NatCon &amp; Metrics Backsheet'!$A$7:$AC$156,E$9,FALSE))),"")</f>
        <v>Yes</v>
      </c>
      <c r="F146" s="63" t="str">
        <f ca="1">IFERROR(IF((VLOOKUP($B146,'NatCon &amp; Metrics Backsheet'!$A$7:$AC$156,F$9,FALSE))="","",(VLOOKUP($B146,'NatCon &amp; Metrics Backsheet'!$A$7:$AC$156,F$9,FALSE))),"")</f>
        <v>Yes</v>
      </c>
      <c r="G146" s="64" t="str">
        <f ca="1">IFERROR(IF((VLOOKUP($B146,'NatCon &amp; Metrics Backsheet'!$A$7:$AC$156,G$9,FALSE))="","",(VLOOKUP($B146,'NatCon &amp; Metrics Backsheet'!$A$7:$AC$156,G$9,FALSE))),"")</f>
        <v>Yes</v>
      </c>
      <c r="H146" s="321" t="str">
        <f ca="1">IFERROR(IF((VLOOKUP($B146,'NatCon &amp; Metrics Backsheet'!$A$7:$AC$156,H$9,FALSE))="","",(VLOOKUP($B146,'NatCon &amp; Metrics Backsheet'!$A$7:$AC$156,H$9,FALSE))),"")</f>
        <v>Yes</v>
      </c>
    </row>
    <row r="147" spans="1:8" x14ac:dyDescent="0.3">
      <c r="A147" s="57">
        <v>129</v>
      </c>
      <c r="B147" s="50" t="str">
        <f t="shared" ca="1" si="9"/>
        <v>E06000034</v>
      </c>
      <c r="C147" s="51" t="str">
        <f ca="1">IFERROR(VLOOKUP($B147,'Org List'!$J$9:$K$488,2,0), "")</f>
        <v>Thurrock</v>
      </c>
      <c r="D147" s="62" t="str">
        <f ca="1">IFERROR(IF((VLOOKUP($B147,'NatCon &amp; Metrics Backsheet'!$A$7:$AC$156,D$9,FALSE))="","",(VLOOKUP($B147,'NatCon &amp; Metrics Backsheet'!$A$7:$AC$156,D$9,FALSE))),"")</f>
        <v>Yes</v>
      </c>
      <c r="E147" s="63" t="str">
        <f ca="1">IFERROR(IF((VLOOKUP($B147,'NatCon &amp; Metrics Backsheet'!$A$7:$AC$156,E$9,FALSE))="","",(VLOOKUP($B147,'NatCon &amp; Metrics Backsheet'!$A$7:$AC$156,E$9,FALSE))),"")</f>
        <v>Yes</v>
      </c>
      <c r="F147" s="63" t="str">
        <f ca="1">IFERROR(IF((VLOOKUP($B147,'NatCon &amp; Metrics Backsheet'!$A$7:$AC$156,F$9,FALSE))="","",(VLOOKUP($B147,'NatCon &amp; Metrics Backsheet'!$A$7:$AC$156,F$9,FALSE))),"")</f>
        <v>Yes</v>
      </c>
      <c r="G147" s="64" t="str">
        <f ca="1">IFERROR(IF((VLOOKUP($B147,'NatCon &amp; Metrics Backsheet'!$A$7:$AC$156,G$9,FALSE))="","",(VLOOKUP($B147,'NatCon &amp; Metrics Backsheet'!$A$7:$AC$156,G$9,FALSE))),"")</f>
        <v>Yes</v>
      </c>
      <c r="H147" s="321" t="str">
        <f ca="1">IFERROR(IF((VLOOKUP($B147,'NatCon &amp; Metrics Backsheet'!$A$7:$AC$156,H$9,FALSE))="","",(VLOOKUP($B147,'NatCon &amp; Metrics Backsheet'!$A$7:$AC$156,H$9,FALSE))),"")</f>
        <v>Yes</v>
      </c>
    </row>
    <row r="148" spans="1:8" x14ac:dyDescent="0.3">
      <c r="A148" s="57">
        <v>130</v>
      </c>
      <c r="B148" s="50" t="str">
        <f t="shared" ca="1" si="9"/>
        <v>E06000027</v>
      </c>
      <c r="C148" s="51" t="str">
        <f ca="1">IFERROR(VLOOKUP($B148,'Org List'!$J$9:$K$488,2,0), "")</f>
        <v>Torbay</v>
      </c>
      <c r="D148" s="62" t="str">
        <f ca="1">IFERROR(IF((VLOOKUP($B148,'NatCon &amp; Metrics Backsheet'!$A$7:$AC$156,D$9,FALSE))="","",(VLOOKUP($B148,'NatCon &amp; Metrics Backsheet'!$A$7:$AC$156,D$9,FALSE))),"")</f>
        <v>Yes</v>
      </c>
      <c r="E148" s="63" t="str">
        <f ca="1">IFERROR(IF((VLOOKUP($B148,'NatCon &amp; Metrics Backsheet'!$A$7:$AC$156,E$9,FALSE))="","",(VLOOKUP($B148,'NatCon &amp; Metrics Backsheet'!$A$7:$AC$156,E$9,FALSE))),"")</f>
        <v>Yes</v>
      </c>
      <c r="F148" s="63" t="str">
        <f ca="1">IFERROR(IF((VLOOKUP($B148,'NatCon &amp; Metrics Backsheet'!$A$7:$AC$156,F$9,FALSE))="","",(VLOOKUP($B148,'NatCon &amp; Metrics Backsheet'!$A$7:$AC$156,F$9,FALSE))),"")</f>
        <v>Yes</v>
      </c>
      <c r="G148" s="64" t="str">
        <f ca="1">IFERROR(IF((VLOOKUP($B148,'NatCon &amp; Metrics Backsheet'!$A$7:$AC$156,G$9,FALSE))="","",(VLOOKUP($B148,'NatCon &amp; Metrics Backsheet'!$A$7:$AC$156,G$9,FALSE))),"")</f>
        <v>Yes</v>
      </c>
      <c r="H148" s="321" t="str">
        <f ca="1">IFERROR(IF((VLOOKUP($B148,'NatCon &amp; Metrics Backsheet'!$A$7:$AC$156,H$9,FALSE))="","",(VLOOKUP($B148,'NatCon &amp; Metrics Backsheet'!$A$7:$AC$156,H$9,FALSE))),"")</f>
        <v>Yes</v>
      </c>
    </row>
    <row r="149" spans="1:8" x14ac:dyDescent="0.3">
      <c r="A149" s="57">
        <v>131</v>
      </c>
      <c r="B149" s="50" t="str">
        <f t="shared" ca="1" si="9"/>
        <v>E09000030</v>
      </c>
      <c r="C149" s="51" t="str">
        <f ca="1">IFERROR(VLOOKUP($B149,'Org List'!$J$9:$K$488,2,0), "")</f>
        <v>Tower Hamlets</v>
      </c>
      <c r="D149" s="62" t="str">
        <f ca="1">IFERROR(IF((VLOOKUP($B149,'NatCon &amp; Metrics Backsheet'!$A$7:$AC$156,D$9,FALSE))="","",(VLOOKUP($B149,'NatCon &amp; Metrics Backsheet'!$A$7:$AC$156,D$9,FALSE))),"")</f>
        <v>Yes</v>
      </c>
      <c r="E149" s="63" t="str">
        <f ca="1">IFERROR(IF((VLOOKUP($B149,'NatCon &amp; Metrics Backsheet'!$A$7:$AC$156,E$9,FALSE))="","",(VLOOKUP($B149,'NatCon &amp; Metrics Backsheet'!$A$7:$AC$156,E$9,FALSE))),"")</f>
        <v>Yes</v>
      </c>
      <c r="F149" s="63" t="str">
        <f ca="1">IFERROR(IF((VLOOKUP($B149,'NatCon &amp; Metrics Backsheet'!$A$7:$AC$156,F$9,FALSE))="","",(VLOOKUP($B149,'NatCon &amp; Metrics Backsheet'!$A$7:$AC$156,F$9,FALSE))),"")</f>
        <v>Yes</v>
      </c>
      <c r="G149" s="64" t="str">
        <f ca="1">IFERROR(IF((VLOOKUP($B149,'NatCon &amp; Metrics Backsheet'!$A$7:$AC$156,G$9,FALSE))="","",(VLOOKUP($B149,'NatCon &amp; Metrics Backsheet'!$A$7:$AC$156,G$9,FALSE))),"")</f>
        <v>Yes</v>
      </c>
      <c r="H149" s="321" t="str">
        <f ca="1">IFERROR(IF((VLOOKUP($B149,'NatCon &amp; Metrics Backsheet'!$A$7:$AC$156,H$9,FALSE))="","",(VLOOKUP($B149,'NatCon &amp; Metrics Backsheet'!$A$7:$AC$156,H$9,FALSE))),"")</f>
        <v>Yes</v>
      </c>
    </row>
    <row r="150" spans="1:8" x14ac:dyDescent="0.3">
      <c r="A150" s="57">
        <v>132</v>
      </c>
      <c r="B150" s="50" t="str">
        <f t="shared" ca="1" si="9"/>
        <v>E08000009</v>
      </c>
      <c r="C150" s="51" t="str">
        <f ca="1">IFERROR(VLOOKUP($B150,'Org List'!$J$9:$K$488,2,0), "")</f>
        <v>Trafford</v>
      </c>
      <c r="D150" s="62" t="str">
        <f ca="1">IFERROR(IF((VLOOKUP($B150,'NatCon &amp; Metrics Backsheet'!$A$7:$AC$156,D$9,FALSE))="","",(VLOOKUP($B150,'NatCon &amp; Metrics Backsheet'!$A$7:$AC$156,D$9,FALSE))),"")</f>
        <v>Yes</v>
      </c>
      <c r="E150" s="63" t="str">
        <f ca="1">IFERROR(IF((VLOOKUP($B150,'NatCon &amp; Metrics Backsheet'!$A$7:$AC$156,E$9,FALSE))="","",(VLOOKUP($B150,'NatCon &amp; Metrics Backsheet'!$A$7:$AC$156,E$9,FALSE))),"")</f>
        <v>Yes</v>
      </c>
      <c r="F150" s="63" t="str">
        <f ca="1">IFERROR(IF((VLOOKUP($B150,'NatCon &amp; Metrics Backsheet'!$A$7:$AC$156,F$9,FALSE))="","",(VLOOKUP($B150,'NatCon &amp; Metrics Backsheet'!$A$7:$AC$156,F$9,FALSE))),"")</f>
        <v>Yes</v>
      </c>
      <c r="G150" s="64" t="str">
        <f ca="1">IFERROR(IF((VLOOKUP($B150,'NatCon &amp; Metrics Backsheet'!$A$7:$AC$156,G$9,FALSE))="","",(VLOOKUP($B150,'NatCon &amp; Metrics Backsheet'!$A$7:$AC$156,G$9,FALSE))),"")</f>
        <v>Yes</v>
      </c>
      <c r="H150" s="321" t="str">
        <f ca="1">IFERROR(IF((VLOOKUP($B150,'NatCon &amp; Metrics Backsheet'!$A$7:$AC$156,H$9,FALSE))="","",(VLOOKUP($B150,'NatCon &amp; Metrics Backsheet'!$A$7:$AC$156,H$9,FALSE))),"")</f>
        <v>Yes</v>
      </c>
    </row>
    <row r="151" spans="1:8" x14ac:dyDescent="0.3">
      <c r="A151" s="57">
        <v>133</v>
      </c>
      <c r="B151" s="50" t="str">
        <f t="shared" ca="1" si="9"/>
        <v>E08000036</v>
      </c>
      <c r="C151" s="51" t="str">
        <f ca="1">IFERROR(VLOOKUP($B151,'Org List'!$J$9:$K$488,2,0), "")</f>
        <v>Wakefield</v>
      </c>
      <c r="D151" s="62" t="str">
        <f ca="1">IFERROR(IF((VLOOKUP($B151,'NatCon &amp; Metrics Backsheet'!$A$7:$AC$156,D$9,FALSE))="","",(VLOOKUP($B151,'NatCon &amp; Metrics Backsheet'!$A$7:$AC$156,D$9,FALSE))),"")</f>
        <v>Yes</v>
      </c>
      <c r="E151" s="63" t="str">
        <f ca="1">IFERROR(IF((VLOOKUP($B151,'NatCon &amp; Metrics Backsheet'!$A$7:$AC$156,E$9,FALSE))="","",(VLOOKUP($B151,'NatCon &amp; Metrics Backsheet'!$A$7:$AC$156,E$9,FALSE))),"")</f>
        <v>Yes</v>
      </c>
      <c r="F151" s="63" t="str">
        <f ca="1">IFERROR(IF((VLOOKUP($B151,'NatCon &amp; Metrics Backsheet'!$A$7:$AC$156,F$9,FALSE))="","",(VLOOKUP($B151,'NatCon &amp; Metrics Backsheet'!$A$7:$AC$156,F$9,FALSE))),"")</f>
        <v>Yes</v>
      </c>
      <c r="G151" s="64" t="str">
        <f ca="1">IFERROR(IF((VLOOKUP($B151,'NatCon &amp; Metrics Backsheet'!$A$7:$AC$156,G$9,FALSE))="","",(VLOOKUP($B151,'NatCon &amp; Metrics Backsheet'!$A$7:$AC$156,G$9,FALSE))),"")</f>
        <v>Yes</v>
      </c>
      <c r="H151" s="321" t="str">
        <f ca="1">IFERROR(IF((VLOOKUP($B151,'NatCon &amp; Metrics Backsheet'!$A$7:$AC$156,H$9,FALSE))="","",(VLOOKUP($B151,'NatCon &amp; Metrics Backsheet'!$A$7:$AC$156,H$9,FALSE))),"")</f>
        <v>Yes</v>
      </c>
    </row>
    <row r="152" spans="1:8" x14ac:dyDescent="0.3">
      <c r="A152" s="57">
        <v>134</v>
      </c>
      <c r="B152" s="50" t="str">
        <f t="shared" ca="1" si="9"/>
        <v>E08000030</v>
      </c>
      <c r="C152" s="51" t="str">
        <f ca="1">IFERROR(VLOOKUP($B152,'Org List'!$J$9:$K$488,2,0), "")</f>
        <v>Walsall</v>
      </c>
      <c r="D152" s="62" t="str">
        <f ca="1">IFERROR(IF((VLOOKUP($B152,'NatCon &amp; Metrics Backsheet'!$A$7:$AC$156,D$9,FALSE))="","",(VLOOKUP($B152,'NatCon &amp; Metrics Backsheet'!$A$7:$AC$156,D$9,FALSE))),"")</f>
        <v>Yes</v>
      </c>
      <c r="E152" s="63" t="str">
        <f ca="1">IFERROR(IF((VLOOKUP($B152,'NatCon &amp; Metrics Backsheet'!$A$7:$AC$156,E$9,FALSE))="","",(VLOOKUP($B152,'NatCon &amp; Metrics Backsheet'!$A$7:$AC$156,E$9,FALSE))),"")</f>
        <v>Yes</v>
      </c>
      <c r="F152" s="63" t="str">
        <f ca="1">IFERROR(IF((VLOOKUP($B152,'NatCon &amp; Metrics Backsheet'!$A$7:$AC$156,F$9,FALSE))="","",(VLOOKUP($B152,'NatCon &amp; Metrics Backsheet'!$A$7:$AC$156,F$9,FALSE))),"")</f>
        <v>Yes</v>
      </c>
      <c r="G152" s="64" t="str">
        <f ca="1">IFERROR(IF((VLOOKUP($B152,'NatCon &amp; Metrics Backsheet'!$A$7:$AC$156,G$9,FALSE))="","",(VLOOKUP($B152,'NatCon &amp; Metrics Backsheet'!$A$7:$AC$156,G$9,FALSE))),"")</f>
        <v>Yes</v>
      </c>
      <c r="H152" s="321" t="str">
        <f ca="1">IFERROR(IF((VLOOKUP($B152,'NatCon &amp; Metrics Backsheet'!$A$7:$AC$156,H$9,FALSE))="","",(VLOOKUP($B152,'NatCon &amp; Metrics Backsheet'!$A$7:$AC$156,H$9,FALSE))),"")</f>
        <v>Yes</v>
      </c>
    </row>
    <row r="153" spans="1:8" x14ac:dyDescent="0.3">
      <c r="A153" s="57">
        <v>135</v>
      </c>
      <c r="B153" s="50" t="str">
        <f t="shared" ca="1" si="9"/>
        <v>E09000031</v>
      </c>
      <c r="C153" s="51" t="str">
        <f ca="1">IFERROR(VLOOKUP($B153,'Org List'!$J$9:$K$488,2,0), "")</f>
        <v>Waltham Forest</v>
      </c>
      <c r="D153" s="62" t="str">
        <f ca="1">IFERROR(IF((VLOOKUP($B153,'NatCon &amp; Metrics Backsheet'!$A$7:$AC$156,D$9,FALSE))="","",(VLOOKUP($B153,'NatCon &amp; Metrics Backsheet'!$A$7:$AC$156,D$9,FALSE))),"")</f>
        <v>Yes</v>
      </c>
      <c r="E153" s="63" t="str">
        <f ca="1">IFERROR(IF((VLOOKUP($B153,'NatCon &amp; Metrics Backsheet'!$A$7:$AC$156,E$9,FALSE))="","",(VLOOKUP($B153,'NatCon &amp; Metrics Backsheet'!$A$7:$AC$156,E$9,FALSE))),"")</f>
        <v>Yes</v>
      </c>
      <c r="F153" s="63" t="str">
        <f ca="1">IFERROR(IF((VLOOKUP($B153,'NatCon &amp; Metrics Backsheet'!$A$7:$AC$156,F$9,FALSE))="","",(VLOOKUP($B153,'NatCon &amp; Metrics Backsheet'!$A$7:$AC$156,F$9,FALSE))),"")</f>
        <v>Yes</v>
      </c>
      <c r="G153" s="64" t="str">
        <f ca="1">IFERROR(IF((VLOOKUP($B153,'NatCon &amp; Metrics Backsheet'!$A$7:$AC$156,G$9,FALSE))="","",(VLOOKUP($B153,'NatCon &amp; Metrics Backsheet'!$A$7:$AC$156,G$9,FALSE))),"")</f>
        <v>Yes</v>
      </c>
      <c r="H153" s="321" t="str">
        <f ca="1">IFERROR(IF((VLOOKUP($B153,'NatCon &amp; Metrics Backsheet'!$A$7:$AC$156,H$9,FALSE))="","",(VLOOKUP($B153,'NatCon &amp; Metrics Backsheet'!$A$7:$AC$156,H$9,FALSE))),"")</f>
        <v>Yes</v>
      </c>
    </row>
    <row r="154" spans="1:8" x14ac:dyDescent="0.3">
      <c r="A154" s="57">
        <v>136</v>
      </c>
      <c r="B154" s="50" t="str">
        <f t="shared" ca="1" si="9"/>
        <v>E09000032</v>
      </c>
      <c r="C154" s="51" t="str">
        <f ca="1">IFERROR(VLOOKUP($B154,'Org List'!$J$9:$K$488,2,0), "")</f>
        <v>Wandsworth</v>
      </c>
      <c r="D154" s="62" t="str">
        <f ca="1">IFERROR(IF((VLOOKUP($B154,'NatCon &amp; Metrics Backsheet'!$A$7:$AC$156,D$9,FALSE))="","",(VLOOKUP($B154,'NatCon &amp; Metrics Backsheet'!$A$7:$AC$156,D$9,FALSE))),"")</f>
        <v>Yes</v>
      </c>
      <c r="E154" s="63" t="str">
        <f ca="1">IFERROR(IF((VLOOKUP($B154,'NatCon &amp; Metrics Backsheet'!$A$7:$AC$156,E$9,FALSE))="","",(VLOOKUP($B154,'NatCon &amp; Metrics Backsheet'!$A$7:$AC$156,E$9,FALSE))),"")</f>
        <v>Yes</v>
      </c>
      <c r="F154" s="63" t="str">
        <f ca="1">IFERROR(IF((VLOOKUP($B154,'NatCon &amp; Metrics Backsheet'!$A$7:$AC$156,F$9,FALSE))="","",(VLOOKUP($B154,'NatCon &amp; Metrics Backsheet'!$A$7:$AC$156,F$9,FALSE))),"")</f>
        <v>Yes</v>
      </c>
      <c r="G154" s="64" t="str">
        <f ca="1">IFERROR(IF((VLOOKUP($B154,'NatCon &amp; Metrics Backsheet'!$A$7:$AC$156,G$9,FALSE))="","",(VLOOKUP($B154,'NatCon &amp; Metrics Backsheet'!$A$7:$AC$156,G$9,FALSE))),"")</f>
        <v>Yes</v>
      </c>
      <c r="H154" s="321" t="str">
        <f ca="1">IFERROR(IF((VLOOKUP($B154,'NatCon &amp; Metrics Backsheet'!$A$7:$AC$156,H$9,FALSE))="","",(VLOOKUP($B154,'NatCon &amp; Metrics Backsheet'!$A$7:$AC$156,H$9,FALSE))),"")</f>
        <v>Yes</v>
      </c>
    </row>
    <row r="155" spans="1:8" x14ac:dyDescent="0.3">
      <c r="A155" s="57">
        <v>137</v>
      </c>
      <c r="B155" s="50" t="str">
        <f t="shared" ca="1" si="9"/>
        <v>E06000007</v>
      </c>
      <c r="C155" s="51" t="str">
        <f ca="1">IFERROR(VLOOKUP($B155,'Org List'!$J$9:$K$488,2,0), "")</f>
        <v>Warrington</v>
      </c>
      <c r="D155" s="62" t="str">
        <f ca="1">IFERROR(IF((VLOOKUP($B155,'NatCon &amp; Metrics Backsheet'!$A$7:$AC$156,D$9,FALSE))="","",(VLOOKUP($B155,'NatCon &amp; Metrics Backsheet'!$A$7:$AC$156,D$9,FALSE))),"")</f>
        <v>Yes</v>
      </c>
      <c r="E155" s="63" t="str">
        <f ca="1">IFERROR(IF((VLOOKUP($B155,'NatCon &amp; Metrics Backsheet'!$A$7:$AC$156,E$9,FALSE))="","",(VLOOKUP($B155,'NatCon &amp; Metrics Backsheet'!$A$7:$AC$156,E$9,FALSE))),"")</f>
        <v>Yes</v>
      </c>
      <c r="F155" s="63" t="str">
        <f ca="1">IFERROR(IF((VLOOKUP($B155,'NatCon &amp; Metrics Backsheet'!$A$7:$AC$156,F$9,FALSE))="","",(VLOOKUP($B155,'NatCon &amp; Metrics Backsheet'!$A$7:$AC$156,F$9,FALSE))),"")</f>
        <v>Yes</v>
      </c>
      <c r="G155" s="64" t="str">
        <f ca="1">IFERROR(IF((VLOOKUP($B155,'NatCon &amp; Metrics Backsheet'!$A$7:$AC$156,G$9,FALSE))="","",(VLOOKUP($B155,'NatCon &amp; Metrics Backsheet'!$A$7:$AC$156,G$9,FALSE))),"")</f>
        <v>Yes</v>
      </c>
      <c r="H155" s="321" t="str">
        <f ca="1">IFERROR(IF((VLOOKUP($B155,'NatCon &amp; Metrics Backsheet'!$A$7:$AC$156,H$9,FALSE))="","",(VLOOKUP($B155,'NatCon &amp; Metrics Backsheet'!$A$7:$AC$156,H$9,FALSE))),"")</f>
        <v>Yes</v>
      </c>
    </row>
    <row r="156" spans="1:8" x14ac:dyDescent="0.3">
      <c r="A156" s="57">
        <v>138</v>
      </c>
      <c r="B156" s="50" t="str">
        <f t="shared" ca="1" si="9"/>
        <v>E10000031</v>
      </c>
      <c r="C156" s="51" t="str">
        <f ca="1">IFERROR(VLOOKUP($B156,'Org List'!$J$9:$K$488,2,0), "")</f>
        <v>Warwickshire</v>
      </c>
      <c r="D156" s="62" t="str">
        <f ca="1">IFERROR(IF((VLOOKUP($B156,'NatCon &amp; Metrics Backsheet'!$A$7:$AC$156,D$9,FALSE))="","",(VLOOKUP($B156,'NatCon &amp; Metrics Backsheet'!$A$7:$AC$156,D$9,FALSE))),"")</f>
        <v>Yes</v>
      </c>
      <c r="E156" s="63" t="str">
        <f ca="1">IFERROR(IF((VLOOKUP($B156,'NatCon &amp; Metrics Backsheet'!$A$7:$AC$156,E$9,FALSE))="","",(VLOOKUP($B156,'NatCon &amp; Metrics Backsheet'!$A$7:$AC$156,E$9,FALSE))),"")</f>
        <v>Yes</v>
      </c>
      <c r="F156" s="63" t="str">
        <f ca="1">IFERROR(IF((VLOOKUP($B156,'NatCon &amp; Metrics Backsheet'!$A$7:$AC$156,F$9,FALSE))="","",(VLOOKUP($B156,'NatCon &amp; Metrics Backsheet'!$A$7:$AC$156,F$9,FALSE))),"")</f>
        <v>Yes</v>
      </c>
      <c r="G156" s="64" t="str">
        <f ca="1">IFERROR(IF((VLOOKUP($B156,'NatCon &amp; Metrics Backsheet'!$A$7:$AC$156,G$9,FALSE))="","",(VLOOKUP($B156,'NatCon &amp; Metrics Backsheet'!$A$7:$AC$156,G$9,FALSE))),"")</f>
        <v>Yes</v>
      </c>
      <c r="H156" s="321" t="str">
        <f ca="1">IFERROR(IF((VLOOKUP($B156,'NatCon &amp; Metrics Backsheet'!$A$7:$AC$156,H$9,FALSE))="","",(VLOOKUP($B156,'NatCon &amp; Metrics Backsheet'!$A$7:$AC$156,H$9,FALSE))),"")</f>
        <v>Yes</v>
      </c>
    </row>
    <row r="157" spans="1:8" x14ac:dyDescent="0.3">
      <c r="A157" s="57">
        <v>139</v>
      </c>
      <c r="B157" s="50" t="str">
        <f t="shared" ca="1" si="9"/>
        <v>E06000037</v>
      </c>
      <c r="C157" s="51" t="str">
        <f ca="1">IFERROR(VLOOKUP($B157,'Org List'!$J$9:$K$488,2,0), "")</f>
        <v>West Berkshire</v>
      </c>
      <c r="D157" s="62" t="str">
        <f ca="1">IFERROR(IF((VLOOKUP($B157,'NatCon &amp; Metrics Backsheet'!$A$7:$AC$156,D$9,FALSE))="","",(VLOOKUP($B157,'NatCon &amp; Metrics Backsheet'!$A$7:$AC$156,D$9,FALSE))),"")</f>
        <v>Yes</v>
      </c>
      <c r="E157" s="63" t="str">
        <f ca="1">IFERROR(IF((VLOOKUP($B157,'NatCon &amp; Metrics Backsheet'!$A$7:$AC$156,E$9,FALSE))="","",(VLOOKUP($B157,'NatCon &amp; Metrics Backsheet'!$A$7:$AC$156,E$9,FALSE))),"")</f>
        <v>Yes</v>
      </c>
      <c r="F157" s="63" t="str">
        <f ca="1">IFERROR(IF((VLOOKUP($B157,'NatCon &amp; Metrics Backsheet'!$A$7:$AC$156,F$9,FALSE))="","",(VLOOKUP($B157,'NatCon &amp; Metrics Backsheet'!$A$7:$AC$156,F$9,FALSE))),"")</f>
        <v>Yes</v>
      </c>
      <c r="G157" s="64" t="str">
        <f ca="1">IFERROR(IF((VLOOKUP($B157,'NatCon &amp; Metrics Backsheet'!$A$7:$AC$156,G$9,FALSE))="","",(VLOOKUP($B157,'NatCon &amp; Metrics Backsheet'!$A$7:$AC$156,G$9,FALSE))),"")</f>
        <v>Yes</v>
      </c>
      <c r="H157" s="321" t="str">
        <f ca="1">IFERROR(IF((VLOOKUP($B157,'NatCon &amp; Metrics Backsheet'!$A$7:$AC$156,H$9,FALSE))="","",(VLOOKUP($B157,'NatCon &amp; Metrics Backsheet'!$A$7:$AC$156,H$9,FALSE))),"")</f>
        <v>Yes</v>
      </c>
    </row>
    <row r="158" spans="1:8" x14ac:dyDescent="0.3">
      <c r="A158" s="57">
        <v>140</v>
      </c>
      <c r="B158" s="50" t="str">
        <f t="shared" ca="1" si="9"/>
        <v>E10000032</v>
      </c>
      <c r="C158" s="51" t="str">
        <f ca="1">IFERROR(VLOOKUP($B158,'Org List'!$J$9:$K$488,2,0), "")</f>
        <v>West Sussex</v>
      </c>
      <c r="D158" s="62" t="str">
        <f ca="1">IFERROR(IF((VLOOKUP($B158,'NatCon &amp; Metrics Backsheet'!$A$7:$AC$156,D$9,FALSE))="","",(VLOOKUP($B158,'NatCon &amp; Metrics Backsheet'!$A$7:$AC$156,D$9,FALSE))),"")</f>
        <v>Yes</v>
      </c>
      <c r="E158" s="63" t="str">
        <f ca="1">IFERROR(IF((VLOOKUP($B158,'NatCon &amp; Metrics Backsheet'!$A$7:$AC$156,E$9,FALSE))="","",(VLOOKUP($B158,'NatCon &amp; Metrics Backsheet'!$A$7:$AC$156,E$9,FALSE))),"")</f>
        <v>Yes</v>
      </c>
      <c r="F158" s="63" t="str">
        <f ca="1">IFERROR(IF((VLOOKUP($B158,'NatCon &amp; Metrics Backsheet'!$A$7:$AC$156,F$9,FALSE))="","",(VLOOKUP($B158,'NatCon &amp; Metrics Backsheet'!$A$7:$AC$156,F$9,FALSE))),"")</f>
        <v>Yes</v>
      </c>
      <c r="G158" s="64" t="str">
        <f ca="1">IFERROR(IF((VLOOKUP($B158,'NatCon &amp; Metrics Backsheet'!$A$7:$AC$156,G$9,FALSE))="","",(VLOOKUP($B158,'NatCon &amp; Metrics Backsheet'!$A$7:$AC$156,G$9,FALSE))),"")</f>
        <v>Yes</v>
      </c>
      <c r="H158" s="321" t="str">
        <f ca="1">IFERROR(IF((VLOOKUP($B158,'NatCon &amp; Metrics Backsheet'!$A$7:$AC$156,H$9,FALSE))="","",(VLOOKUP($B158,'NatCon &amp; Metrics Backsheet'!$A$7:$AC$156,H$9,FALSE))),"")</f>
        <v>Yes</v>
      </c>
    </row>
    <row r="159" spans="1:8" x14ac:dyDescent="0.3">
      <c r="A159" s="57">
        <v>141</v>
      </c>
      <c r="B159" s="50" t="str">
        <f t="shared" ca="1" si="9"/>
        <v>E09000033</v>
      </c>
      <c r="C159" s="51" t="str">
        <f ca="1">IFERROR(VLOOKUP($B159,'Org List'!$J$9:$K$488,2,0), "")</f>
        <v>Westminster</v>
      </c>
      <c r="D159" s="62" t="str">
        <f ca="1">IFERROR(IF((VLOOKUP($B159,'NatCon &amp; Metrics Backsheet'!$A$7:$AC$156,D$9,FALSE))="","",(VLOOKUP($B159,'NatCon &amp; Metrics Backsheet'!$A$7:$AC$156,D$9,FALSE))),"")</f>
        <v>Yes</v>
      </c>
      <c r="E159" s="63" t="str">
        <f ca="1">IFERROR(IF((VLOOKUP($B159,'NatCon &amp; Metrics Backsheet'!$A$7:$AC$156,E$9,FALSE))="","",(VLOOKUP($B159,'NatCon &amp; Metrics Backsheet'!$A$7:$AC$156,E$9,FALSE))),"")</f>
        <v>Yes</v>
      </c>
      <c r="F159" s="63" t="str">
        <f ca="1">IFERROR(IF((VLOOKUP($B159,'NatCon &amp; Metrics Backsheet'!$A$7:$AC$156,F$9,FALSE))="","",(VLOOKUP($B159,'NatCon &amp; Metrics Backsheet'!$A$7:$AC$156,F$9,FALSE))),"")</f>
        <v>Yes</v>
      </c>
      <c r="G159" s="64" t="str">
        <f ca="1">IFERROR(IF((VLOOKUP($B159,'NatCon &amp; Metrics Backsheet'!$A$7:$AC$156,G$9,FALSE))="","",(VLOOKUP($B159,'NatCon &amp; Metrics Backsheet'!$A$7:$AC$156,G$9,FALSE))),"")</f>
        <v>Yes</v>
      </c>
      <c r="H159" s="321" t="str">
        <f ca="1">IFERROR(IF((VLOOKUP($B159,'NatCon &amp; Metrics Backsheet'!$A$7:$AC$156,H$9,FALSE))="","",(VLOOKUP($B159,'NatCon &amp; Metrics Backsheet'!$A$7:$AC$156,H$9,FALSE))),"")</f>
        <v>Yes</v>
      </c>
    </row>
    <row r="160" spans="1:8" x14ac:dyDescent="0.3">
      <c r="A160" s="57">
        <v>142</v>
      </c>
      <c r="B160" s="50" t="str">
        <f t="shared" ca="1" si="9"/>
        <v>E08000010</v>
      </c>
      <c r="C160" s="51" t="str">
        <f ca="1">IFERROR(VLOOKUP($B160,'Org List'!$J$9:$K$488,2,0), "")</f>
        <v>Wigan</v>
      </c>
      <c r="D160" s="62" t="str">
        <f ca="1">IFERROR(IF((VLOOKUP($B160,'NatCon &amp; Metrics Backsheet'!$A$7:$AC$156,D$9,FALSE))="","",(VLOOKUP($B160,'NatCon &amp; Metrics Backsheet'!$A$7:$AC$156,D$9,FALSE))),"")</f>
        <v>Yes</v>
      </c>
      <c r="E160" s="63" t="str">
        <f ca="1">IFERROR(IF((VLOOKUP($B160,'NatCon &amp; Metrics Backsheet'!$A$7:$AC$156,E$9,FALSE))="","",(VLOOKUP($B160,'NatCon &amp; Metrics Backsheet'!$A$7:$AC$156,E$9,FALSE))),"")</f>
        <v>Yes</v>
      </c>
      <c r="F160" s="63" t="str">
        <f ca="1">IFERROR(IF((VLOOKUP($B160,'NatCon &amp; Metrics Backsheet'!$A$7:$AC$156,F$9,FALSE))="","",(VLOOKUP($B160,'NatCon &amp; Metrics Backsheet'!$A$7:$AC$156,F$9,FALSE))),"")</f>
        <v>Yes</v>
      </c>
      <c r="G160" s="64" t="str">
        <f ca="1">IFERROR(IF((VLOOKUP($B160,'NatCon &amp; Metrics Backsheet'!$A$7:$AC$156,G$9,FALSE))="","",(VLOOKUP($B160,'NatCon &amp; Metrics Backsheet'!$A$7:$AC$156,G$9,FALSE))),"")</f>
        <v>Yes</v>
      </c>
      <c r="H160" s="321" t="str">
        <f ca="1">IFERROR(IF((VLOOKUP($B160,'NatCon &amp; Metrics Backsheet'!$A$7:$AC$156,H$9,FALSE))="","",(VLOOKUP($B160,'NatCon &amp; Metrics Backsheet'!$A$7:$AC$156,H$9,FALSE))),"")</f>
        <v>Yes</v>
      </c>
    </row>
    <row r="161" spans="1:8" x14ac:dyDescent="0.3">
      <c r="A161" s="57">
        <v>143</v>
      </c>
      <c r="B161" s="50" t="str">
        <f t="shared" ca="1" si="9"/>
        <v>E06000054</v>
      </c>
      <c r="C161" s="51" t="str">
        <f ca="1">IFERROR(VLOOKUP($B161,'Org List'!$J$9:$K$488,2,0), "")</f>
        <v>Wiltshire</v>
      </c>
      <c r="D161" s="62" t="str">
        <f ca="1">IFERROR(IF((VLOOKUP($B161,'NatCon &amp; Metrics Backsheet'!$A$7:$AC$156,D$9,FALSE))="","",(VLOOKUP($B161,'NatCon &amp; Metrics Backsheet'!$A$7:$AC$156,D$9,FALSE))),"")</f>
        <v>Yes</v>
      </c>
      <c r="E161" s="63" t="str">
        <f ca="1">IFERROR(IF((VLOOKUP($B161,'NatCon &amp; Metrics Backsheet'!$A$7:$AC$156,E$9,FALSE))="","",(VLOOKUP($B161,'NatCon &amp; Metrics Backsheet'!$A$7:$AC$156,E$9,FALSE))),"")</f>
        <v>Yes</v>
      </c>
      <c r="F161" s="63" t="str">
        <f ca="1">IFERROR(IF((VLOOKUP($B161,'NatCon &amp; Metrics Backsheet'!$A$7:$AC$156,F$9,FALSE))="","",(VLOOKUP($B161,'NatCon &amp; Metrics Backsheet'!$A$7:$AC$156,F$9,FALSE))),"")</f>
        <v>Yes</v>
      </c>
      <c r="G161" s="64" t="str">
        <f ca="1">IFERROR(IF((VLOOKUP($B161,'NatCon &amp; Metrics Backsheet'!$A$7:$AC$156,G$9,FALSE))="","",(VLOOKUP($B161,'NatCon &amp; Metrics Backsheet'!$A$7:$AC$156,G$9,FALSE))),"")</f>
        <v>Yes</v>
      </c>
      <c r="H161" s="321" t="str">
        <f ca="1">IFERROR(IF((VLOOKUP($B161,'NatCon &amp; Metrics Backsheet'!$A$7:$AC$156,H$9,FALSE))="","",(VLOOKUP($B161,'NatCon &amp; Metrics Backsheet'!$A$7:$AC$156,H$9,FALSE))),"")</f>
        <v>Yes</v>
      </c>
    </row>
    <row r="162" spans="1:8" x14ac:dyDescent="0.3">
      <c r="A162" s="57">
        <v>144</v>
      </c>
      <c r="B162" s="50" t="str">
        <f t="shared" ca="1" si="9"/>
        <v>E06000040</v>
      </c>
      <c r="C162" s="51" t="str">
        <f ca="1">IFERROR(VLOOKUP($B162,'Org List'!$J$9:$K$488,2,0), "")</f>
        <v>Windsor and Maidenhead</v>
      </c>
      <c r="D162" s="62" t="str">
        <f ca="1">IFERROR(IF((VLOOKUP($B162,'NatCon &amp; Metrics Backsheet'!$A$7:$AC$156,D$9,FALSE))="","",(VLOOKUP($B162,'NatCon &amp; Metrics Backsheet'!$A$7:$AC$156,D$9,FALSE))),"")</f>
        <v>Yes</v>
      </c>
      <c r="E162" s="63" t="str">
        <f ca="1">IFERROR(IF((VLOOKUP($B162,'NatCon &amp; Metrics Backsheet'!$A$7:$AC$156,E$9,FALSE))="","",(VLOOKUP($B162,'NatCon &amp; Metrics Backsheet'!$A$7:$AC$156,E$9,FALSE))),"")</f>
        <v>Yes</v>
      </c>
      <c r="F162" s="63" t="str">
        <f ca="1">IFERROR(IF((VLOOKUP($B162,'NatCon &amp; Metrics Backsheet'!$A$7:$AC$156,F$9,FALSE))="","",(VLOOKUP($B162,'NatCon &amp; Metrics Backsheet'!$A$7:$AC$156,F$9,FALSE))),"")</f>
        <v>Yes</v>
      </c>
      <c r="G162" s="64" t="str">
        <f ca="1">IFERROR(IF((VLOOKUP($B162,'NatCon &amp; Metrics Backsheet'!$A$7:$AC$156,G$9,FALSE))="","",(VLOOKUP($B162,'NatCon &amp; Metrics Backsheet'!$A$7:$AC$156,G$9,FALSE))),"")</f>
        <v>Yes</v>
      </c>
      <c r="H162" s="321" t="str">
        <f ca="1">IFERROR(IF((VLOOKUP($B162,'NatCon &amp; Metrics Backsheet'!$A$7:$AC$156,H$9,FALSE))="","",(VLOOKUP($B162,'NatCon &amp; Metrics Backsheet'!$A$7:$AC$156,H$9,FALSE))),"")</f>
        <v>Yes</v>
      </c>
    </row>
    <row r="163" spans="1:8" x14ac:dyDescent="0.3">
      <c r="A163" s="57">
        <v>145</v>
      </c>
      <c r="B163" s="50" t="str">
        <f t="shared" ca="1" si="9"/>
        <v>E08000015</v>
      </c>
      <c r="C163" s="51" t="str">
        <f ca="1">IFERROR(VLOOKUP($B163,'Org List'!$J$9:$K$488,2,0), "")</f>
        <v>Wirral</v>
      </c>
      <c r="D163" s="62" t="str">
        <f ca="1">IFERROR(IF((VLOOKUP($B163,'NatCon &amp; Metrics Backsheet'!$A$7:$AC$156,D$9,FALSE))="","",(VLOOKUP($B163,'NatCon &amp; Metrics Backsheet'!$A$7:$AC$156,D$9,FALSE))),"")</f>
        <v>Yes</v>
      </c>
      <c r="E163" s="63" t="str">
        <f ca="1">IFERROR(IF((VLOOKUP($B163,'NatCon &amp; Metrics Backsheet'!$A$7:$AC$156,E$9,FALSE))="","",(VLOOKUP($B163,'NatCon &amp; Metrics Backsheet'!$A$7:$AC$156,E$9,FALSE))),"")</f>
        <v>Yes</v>
      </c>
      <c r="F163" s="63" t="str">
        <f ca="1">IFERROR(IF((VLOOKUP($B163,'NatCon &amp; Metrics Backsheet'!$A$7:$AC$156,F$9,FALSE))="","",(VLOOKUP($B163,'NatCon &amp; Metrics Backsheet'!$A$7:$AC$156,F$9,FALSE))),"")</f>
        <v>Yes</v>
      </c>
      <c r="G163" s="64" t="str">
        <f ca="1">IFERROR(IF((VLOOKUP($B163,'NatCon &amp; Metrics Backsheet'!$A$7:$AC$156,G$9,FALSE))="","",(VLOOKUP($B163,'NatCon &amp; Metrics Backsheet'!$A$7:$AC$156,G$9,FALSE))),"")</f>
        <v>Yes</v>
      </c>
      <c r="H163" s="321" t="str">
        <f ca="1">IFERROR(IF((VLOOKUP($B163,'NatCon &amp; Metrics Backsheet'!$A$7:$AC$156,H$9,FALSE))="","",(VLOOKUP($B163,'NatCon &amp; Metrics Backsheet'!$A$7:$AC$156,H$9,FALSE))),"")</f>
        <v>Yes</v>
      </c>
    </row>
    <row r="164" spans="1:8" x14ac:dyDescent="0.3">
      <c r="A164" s="57">
        <v>146</v>
      </c>
      <c r="B164" s="50" t="str">
        <f t="shared" ca="1" si="9"/>
        <v>E06000041</v>
      </c>
      <c r="C164" s="51" t="str">
        <f ca="1">IFERROR(VLOOKUP($B164,'Org List'!$J$9:$K$488,2,0), "")</f>
        <v>Wokingham</v>
      </c>
      <c r="D164" s="62" t="str">
        <f ca="1">IFERROR(IF((VLOOKUP($B164,'NatCon &amp; Metrics Backsheet'!$A$7:$AC$156,D$9,FALSE))="","",(VLOOKUP($B164,'NatCon &amp; Metrics Backsheet'!$A$7:$AC$156,D$9,FALSE))),"")</f>
        <v>Yes</v>
      </c>
      <c r="E164" s="63" t="str">
        <f ca="1">IFERROR(IF((VLOOKUP($B164,'NatCon &amp; Metrics Backsheet'!$A$7:$AC$156,E$9,FALSE))="","",(VLOOKUP($B164,'NatCon &amp; Metrics Backsheet'!$A$7:$AC$156,E$9,FALSE))),"")</f>
        <v>Yes</v>
      </c>
      <c r="F164" s="63" t="str">
        <f ca="1">IFERROR(IF((VLOOKUP($B164,'NatCon &amp; Metrics Backsheet'!$A$7:$AC$156,F$9,FALSE))="","",(VLOOKUP($B164,'NatCon &amp; Metrics Backsheet'!$A$7:$AC$156,F$9,FALSE))),"")</f>
        <v>Yes</v>
      </c>
      <c r="G164" s="64" t="str">
        <f ca="1">IFERROR(IF((VLOOKUP($B164,'NatCon &amp; Metrics Backsheet'!$A$7:$AC$156,G$9,FALSE))="","",(VLOOKUP($B164,'NatCon &amp; Metrics Backsheet'!$A$7:$AC$156,G$9,FALSE))),"")</f>
        <v>Yes</v>
      </c>
      <c r="H164" s="321" t="str">
        <f ca="1">IFERROR(IF((VLOOKUP($B164,'NatCon &amp; Metrics Backsheet'!$A$7:$AC$156,H$9,FALSE))="","",(VLOOKUP($B164,'NatCon &amp; Metrics Backsheet'!$A$7:$AC$156,H$9,FALSE))),"")</f>
        <v>Yes</v>
      </c>
    </row>
    <row r="165" spans="1:8" x14ac:dyDescent="0.3">
      <c r="A165" s="57">
        <v>147</v>
      </c>
      <c r="B165" s="50" t="str">
        <f t="shared" ca="1" si="9"/>
        <v>E08000031</v>
      </c>
      <c r="C165" s="51" t="str">
        <f ca="1">IFERROR(VLOOKUP($B165,'Org List'!$J$9:$K$488,2,0), "")</f>
        <v>Wolverhampton</v>
      </c>
      <c r="D165" s="62" t="str">
        <f ca="1">IFERROR(IF((VLOOKUP($B165,'NatCon &amp; Metrics Backsheet'!$A$7:$AC$156,D$9,FALSE))="","",(VLOOKUP($B165,'NatCon &amp; Metrics Backsheet'!$A$7:$AC$156,D$9,FALSE))),"")</f>
        <v>Yes</v>
      </c>
      <c r="E165" s="63" t="str">
        <f ca="1">IFERROR(IF((VLOOKUP($B165,'NatCon &amp; Metrics Backsheet'!$A$7:$AC$156,E$9,FALSE))="","",(VLOOKUP($B165,'NatCon &amp; Metrics Backsheet'!$A$7:$AC$156,E$9,FALSE))),"")</f>
        <v>Yes</v>
      </c>
      <c r="F165" s="63" t="str">
        <f ca="1">IFERROR(IF((VLOOKUP($B165,'NatCon &amp; Metrics Backsheet'!$A$7:$AC$156,F$9,FALSE))="","",(VLOOKUP($B165,'NatCon &amp; Metrics Backsheet'!$A$7:$AC$156,F$9,FALSE))),"")</f>
        <v>Yes</v>
      </c>
      <c r="G165" s="64" t="str">
        <f ca="1">IFERROR(IF((VLOOKUP($B165,'NatCon &amp; Metrics Backsheet'!$A$7:$AC$156,G$9,FALSE))="","",(VLOOKUP($B165,'NatCon &amp; Metrics Backsheet'!$A$7:$AC$156,G$9,FALSE))),"")</f>
        <v>Yes</v>
      </c>
      <c r="H165" s="321" t="str">
        <f ca="1">IFERROR(IF((VLOOKUP($B165,'NatCon &amp; Metrics Backsheet'!$A$7:$AC$156,H$9,FALSE))="","",(VLOOKUP($B165,'NatCon &amp; Metrics Backsheet'!$A$7:$AC$156,H$9,FALSE))),"")</f>
        <v>Yes</v>
      </c>
    </row>
    <row r="166" spans="1:8" x14ac:dyDescent="0.3">
      <c r="A166" s="57">
        <v>148</v>
      </c>
      <c r="B166" s="50" t="str">
        <f t="shared" ca="1" si="9"/>
        <v>E10000034</v>
      </c>
      <c r="C166" s="51" t="str">
        <f ca="1">IFERROR(VLOOKUP($B166,'Org List'!$J$9:$K$488,2,0), "")</f>
        <v>Worcestershire</v>
      </c>
      <c r="D166" s="62" t="str">
        <f ca="1">IFERROR(IF((VLOOKUP($B166,'NatCon &amp; Metrics Backsheet'!$A$7:$AC$156,D$9,FALSE))="","",(VLOOKUP($B166,'NatCon &amp; Metrics Backsheet'!$A$7:$AC$156,D$9,FALSE))),"")</f>
        <v>Yes</v>
      </c>
      <c r="E166" s="63" t="str">
        <f ca="1">IFERROR(IF((VLOOKUP($B166,'NatCon &amp; Metrics Backsheet'!$A$7:$AC$156,E$9,FALSE))="","",(VLOOKUP($B166,'NatCon &amp; Metrics Backsheet'!$A$7:$AC$156,E$9,FALSE))),"")</f>
        <v>Yes</v>
      </c>
      <c r="F166" s="63" t="str">
        <f ca="1">IFERROR(IF((VLOOKUP($B166,'NatCon &amp; Metrics Backsheet'!$A$7:$AC$156,F$9,FALSE))="","",(VLOOKUP($B166,'NatCon &amp; Metrics Backsheet'!$A$7:$AC$156,F$9,FALSE))),"")</f>
        <v>Yes</v>
      </c>
      <c r="G166" s="64" t="str">
        <f ca="1">IFERROR(IF((VLOOKUP($B166,'NatCon &amp; Metrics Backsheet'!$A$7:$AC$156,G$9,FALSE))="","",(VLOOKUP($B166,'NatCon &amp; Metrics Backsheet'!$A$7:$AC$156,G$9,FALSE))),"")</f>
        <v>Yes</v>
      </c>
      <c r="H166" s="321" t="str">
        <f ca="1">IFERROR(IF((VLOOKUP($B166,'NatCon &amp; Metrics Backsheet'!$A$7:$AC$156,H$9,FALSE))="","",(VLOOKUP($B166,'NatCon &amp; Metrics Backsheet'!$A$7:$AC$156,H$9,FALSE))),"")</f>
        <v>Yes</v>
      </c>
    </row>
    <row r="167" spans="1:8" ht="15" thickBot="1" x14ac:dyDescent="0.35">
      <c r="A167" s="57">
        <v>149</v>
      </c>
      <c r="B167" s="52" t="str">
        <f t="shared" ca="1" si="9"/>
        <v>E06000014</v>
      </c>
      <c r="C167" s="53" t="str">
        <f ca="1">IFERROR(VLOOKUP($B167,'Org List'!$J$9:$K$488,2,0), "")</f>
        <v>York</v>
      </c>
      <c r="D167" s="66" t="str">
        <f ca="1">IFERROR(IF((VLOOKUP($B167,'NatCon &amp; Metrics Backsheet'!$A$7:$AC$156,D$9,FALSE))="","",(VLOOKUP($B167,'NatCon &amp; Metrics Backsheet'!$A$7:$AC$156,D$9,FALSE))),"")</f>
        <v>Yes</v>
      </c>
      <c r="E167" s="67" t="str">
        <f ca="1">IFERROR(IF((VLOOKUP($B167,'NatCon &amp; Metrics Backsheet'!$A$7:$AC$156,E$9,FALSE))="","",(VLOOKUP($B167,'NatCon &amp; Metrics Backsheet'!$A$7:$AC$156,E$9,FALSE))),"")</f>
        <v>Yes</v>
      </c>
      <c r="F167" s="67" t="str">
        <f ca="1">IFERROR(IF((VLOOKUP($B167,'NatCon &amp; Metrics Backsheet'!$A$7:$AC$156,F$9,FALSE))="","",(VLOOKUP($B167,'NatCon &amp; Metrics Backsheet'!$A$7:$AC$156,F$9,FALSE))),"")</f>
        <v>Yes</v>
      </c>
      <c r="G167" s="68" t="str">
        <f ca="1">IFERROR(IF((VLOOKUP($B167,'NatCon &amp; Metrics Backsheet'!$A$7:$AC$156,G$9,FALSE))="","",(VLOOKUP($B167,'NatCon &amp; Metrics Backsheet'!$A$7:$AC$156,G$9,FALSE))),"")</f>
        <v>Yes</v>
      </c>
      <c r="H167" s="322" t="str">
        <f ca="1">IFERROR(IF((VLOOKUP($B167,'NatCon &amp; Metrics Backsheet'!$A$7:$AC$156,H$9,FALSE))="","",(VLOOKUP($B167,'NatCon &amp; Metrics Backsheet'!$A$7:$AC$156,H$9,FALSE))),"")</f>
        <v>Yes</v>
      </c>
    </row>
  </sheetData>
  <sheetProtection algorithmName="SHA-512" hashValue="79yJ73Mwyg4qk7dhTIHKx4ViayOdTcMcOdv7uc/wE08eUUYgFGDsUPbQ7gmPSKD1ngPqyb34lJsXLa5Y/+SJ/g==" saltValue="O6yMMLzdl2RwqCfzQ2RSeQ==" spinCount="100000" sheet="1" objects="1" scenarios="1" formatColumns="0" formatRows="0" autoFilter="0"/>
  <autoFilter ref="B17:H167" xr:uid="{00000000-0009-0000-0000-00000A000000}"/>
  <mergeCells count="3">
    <mergeCell ref="B1:H1"/>
    <mergeCell ref="B2:H2"/>
    <mergeCell ref="B11:B15"/>
  </mergeCells>
  <hyperlinks>
    <hyperlink ref="B6" location="Contents!A1" display="&lt;&lt; Contents" xr:uid="{00000000-0004-0000-0A00-000000000000}"/>
  </hyperlinks>
  <pageMargins left="0.7" right="0.7" top="0.75" bottom="0.75" header="0.3" footer="0.3"/>
  <pageSetup paperSize="9" orientation="portrait" horizontalDpi="90" verticalDpi="90" r:id="rId1"/>
  <ignoredErrors>
    <ignoredError sqref="D13:H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sizeWithCells="1">
                  <from>
                    <xdr:col>2</xdr:col>
                    <xdr:colOff>617220</xdr:colOff>
                    <xdr:row>2</xdr:row>
                    <xdr:rowOff>152400</xdr:rowOff>
                  </from>
                  <to>
                    <xdr:col>4</xdr:col>
                    <xdr:colOff>335280</xdr:colOff>
                    <xdr:row>4</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sheetPr>
  <dimension ref="A1:AC156"/>
  <sheetViews>
    <sheetView zoomScale="80" zoomScaleNormal="80" workbookViewId="0">
      <selection activeCell="A5" sqref="A5"/>
    </sheetView>
  </sheetViews>
  <sheetFormatPr defaultRowHeight="14.4" x14ac:dyDescent="0.3"/>
  <sheetData>
    <row r="1" spans="1:29"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3" spans="1:29" x14ac:dyDescent="0.3">
      <c r="C3">
        <v>14</v>
      </c>
      <c r="D3">
        <v>15</v>
      </c>
      <c r="E3">
        <v>16</v>
      </c>
      <c r="F3">
        <v>17</v>
      </c>
      <c r="G3">
        <v>22</v>
      </c>
      <c r="H3">
        <v>24</v>
      </c>
      <c r="I3">
        <v>18</v>
      </c>
      <c r="J3">
        <v>19</v>
      </c>
      <c r="K3">
        <v>20</v>
      </c>
      <c r="L3">
        <v>21</v>
      </c>
      <c r="M3">
        <v>23</v>
      </c>
      <c r="N3">
        <v>25</v>
      </c>
      <c r="O3">
        <v>26</v>
      </c>
      <c r="P3">
        <v>27</v>
      </c>
      <c r="Q3">
        <v>28</v>
      </c>
      <c r="R3">
        <v>29</v>
      </c>
      <c r="S3">
        <v>30</v>
      </c>
      <c r="T3">
        <v>31</v>
      </c>
      <c r="U3">
        <v>32</v>
      </c>
      <c r="V3">
        <v>33</v>
      </c>
      <c r="W3">
        <v>34</v>
      </c>
      <c r="X3">
        <v>35</v>
      </c>
      <c r="Y3">
        <v>36</v>
      </c>
      <c r="Z3">
        <v>37</v>
      </c>
      <c r="AA3">
        <v>38</v>
      </c>
      <c r="AB3">
        <v>39</v>
      </c>
      <c r="AC3">
        <v>40</v>
      </c>
    </row>
    <row r="5" spans="1:29" x14ac:dyDescent="0.3">
      <c r="C5" s="348" t="s">
        <v>897</v>
      </c>
      <c r="D5" s="348"/>
      <c r="E5" s="348"/>
      <c r="F5" s="348"/>
      <c r="G5" s="348"/>
      <c r="H5" s="348"/>
      <c r="I5" s="348"/>
      <c r="J5" s="348"/>
      <c r="K5" s="348"/>
      <c r="L5" s="348"/>
      <c r="M5" s="348"/>
      <c r="N5" s="348" t="s">
        <v>899</v>
      </c>
      <c r="O5" s="348"/>
      <c r="P5" s="348"/>
      <c r="Q5" s="348"/>
      <c r="R5" s="348"/>
      <c r="S5" s="348"/>
      <c r="T5" s="348"/>
      <c r="U5" s="348"/>
      <c r="V5" s="348"/>
      <c r="W5" s="348"/>
      <c r="X5" s="348"/>
      <c r="Y5" s="348"/>
      <c r="Z5" s="348"/>
      <c r="AA5" s="348"/>
      <c r="AB5" s="348"/>
      <c r="AC5" s="348"/>
    </row>
    <row r="6" spans="1:29" x14ac:dyDescent="0.3">
      <c r="A6" t="s">
        <v>195</v>
      </c>
      <c r="B6" t="s">
        <v>219</v>
      </c>
      <c r="C6" t="s">
        <v>12</v>
      </c>
      <c r="D6" t="s">
        <v>13</v>
      </c>
      <c r="E6" t="s">
        <v>14</v>
      </c>
      <c r="F6" t="s">
        <v>15</v>
      </c>
      <c r="G6" t="s">
        <v>20</v>
      </c>
      <c r="H6" t="s">
        <v>22</v>
      </c>
      <c r="I6" t="s">
        <v>16</v>
      </c>
      <c r="J6" t="s">
        <v>17</v>
      </c>
      <c r="K6" t="s">
        <v>18</v>
      </c>
      <c r="L6" t="s">
        <v>19</v>
      </c>
      <c r="M6" t="s">
        <v>898</v>
      </c>
      <c r="N6" t="s">
        <v>23</v>
      </c>
      <c r="O6" t="s">
        <v>24</v>
      </c>
      <c r="P6" t="s">
        <v>25</v>
      </c>
      <c r="Q6" t="s">
        <v>26</v>
      </c>
      <c r="R6" t="s">
        <v>27</v>
      </c>
      <c r="S6" t="s">
        <v>28</v>
      </c>
      <c r="T6" t="s">
        <v>29</v>
      </c>
      <c r="U6" t="s">
        <v>30</v>
      </c>
      <c r="V6" t="s">
        <v>900</v>
      </c>
      <c r="W6" t="s">
        <v>901</v>
      </c>
      <c r="X6" t="s">
        <v>902</v>
      </c>
      <c r="Y6" t="s">
        <v>903</v>
      </c>
      <c r="Z6" t="s">
        <v>904</v>
      </c>
      <c r="AA6" t="s">
        <v>905</v>
      </c>
      <c r="AB6" t="s">
        <v>906</v>
      </c>
      <c r="AC6" t="s">
        <v>907</v>
      </c>
    </row>
    <row r="7" spans="1:29" x14ac:dyDescent="0.3">
      <c r="A7" t="s">
        <v>218</v>
      </c>
      <c r="B7" t="s">
        <v>214</v>
      </c>
      <c r="C7" t="str">
        <f>IFERROR(IF((VLOOKUP($A7,'Q4 Raw Data'!$A$9:$DN$158,C$3,FALSE))="","",(VLOOKUP($A7,'Q4 Raw Data'!$A$9:$DN$158,C$3,FALSE))),"")</f>
        <v>Yes</v>
      </c>
      <c r="D7" s="244" t="str">
        <f>IFERROR(IF((VLOOKUP($A7,'Q4 Raw Data'!$A$9:$DN$158,D$3,FALSE))="","",(VLOOKUP($A7,'Q4 Raw Data'!$A$9:$DN$158,D$3,FALSE))),"")</f>
        <v>Yes</v>
      </c>
      <c r="E7" s="244" t="str">
        <f>IFERROR(IF((VLOOKUP($A7,'Q4 Raw Data'!$A$9:$DN$158,E$3,FALSE))="","",(VLOOKUP($A7,'Q4 Raw Data'!$A$9:$DN$158,E$3,FALSE))),"")</f>
        <v>Yes</v>
      </c>
      <c r="F7" s="244" t="str">
        <f>IFERROR(IF((VLOOKUP($A7,'Q4 Raw Data'!$A$9:$DN$158,F$3,FALSE))="","",(VLOOKUP($A7,'Q4 Raw Data'!$A$9:$DN$158,F$3,FALSE))),"")</f>
        <v>Yes</v>
      </c>
      <c r="G7" s="244" t="str">
        <f>IFERROR(IF((VLOOKUP($A7,'Q4 Raw Data'!$A$9:$DN$158,G$3,FALSE))="","",(VLOOKUP($A7,'Q4 Raw Data'!$A$9:$DN$158,G$3,FALSE))),"")</f>
        <v>Yes</v>
      </c>
      <c r="H7" s="244"/>
      <c r="I7" s="244"/>
      <c r="J7" s="244"/>
      <c r="K7" s="244"/>
      <c r="L7" s="244"/>
      <c r="M7" s="244"/>
      <c r="N7" s="244" t="str">
        <f>IFERROR(IF((VLOOKUP($A7,'Q4 Raw Data'!$A$9:$DN$158,N$3,FALSE))="","",(VLOOKUP($A7,'Q4 Raw Data'!$A$9:$DN$158,N$3,FALSE))),"")</f>
        <v>Not on track to meet target</v>
      </c>
      <c r="O7" s="244" t="str">
        <f>IFERROR(IF((VLOOKUP($A7,'Q4 Raw Data'!$A$9:$DN$158,O$3,FALSE))="","",(VLOOKUP($A7,'Q4 Raw Data'!$A$9:$DN$158,O$3,FALSE))),"")</f>
        <v>On track to meet target</v>
      </c>
      <c r="P7" s="244" t="str">
        <f>IFERROR(IF((VLOOKUP($A7,'Q4 Raw Data'!$A$9:$DN$158,P$3,FALSE))="","",(VLOOKUP($A7,'Q4 Raw Data'!$A$9:$DN$158,P$3,FALSE))),"")</f>
        <v>On track to meet target</v>
      </c>
      <c r="Q7" s="244" t="str">
        <f>IFERROR(IF((VLOOKUP($A7,'Q4 Raw Data'!$A$9:$DN$158,Q$3,FALSE))="","",(VLOOKUP($A7,'Q4 Raw Data'!$A$9:$DN$158,Q$3,FALSE))),"")</f>
        <v>Not on track to meet target</v>
      </c>
      <c r="R7" s="244"/>
      <c r="S7" s="244"/>
      <c r="T7" s="244"/>
      <c r="U7" s="244"/>
      <c r="V7" s="244"/>
      <c r="W7" s="244"/>
      <c r="X7" s="244"/>
      <c r="Y7" s="244"/>
      <c r="Z7" s="244"/>
      <c r="AA7" s="244"/>
      <c r="AB7" s="244"/>
      <c r="AC7" s="244"/>
    </row>
    <row r="8" spans="1:29" x14ac:dyDescent="0.3">
      <c r="A8" t="s">
        <v>230</v>
      </c>
      <c r="B8" t="s">
        <v>231</v>
      </c>
      <c r="C8" s="244" t="str">
        <f>IFERROR(IF((VLOOKUP($A8,'Q4 Raw Data'!$A$9:$DN$158,C$3,FALSE))="","",(VLOOKUP($A8,'Q4 Raw Data'!$A$9:$DN$158,C$3,FALSE))),"")</f>
        <v>Yes</v>
      </c>
      <c r="D8" s="244" t="str">
        <f>IFERROR(IF((VLOOKUP($A8,'Q4 Raw Data'!$A$9:$DN$158,D$3,FALSE))="","",(VLOOKUP($A8,'Q4 Raw Data'!$A$9:$DN$158,D$3,FALSE))),"")</f>
        <v>Yes</v>
      </c>
      <c r="E8" s="244" t="str">
        <f>IFERROR(IF((VLOOKUP($A8,'Q4 Raw Data'!$A$9:$DN$158,E$3,FALSE))="","",(VLOOKUP($A8,'Q4 Raw Data'!$A$9:$DN$158,E$3,FALSE))),"")</f>
        <v>Yes</v>
      </c>
      <c r="F8" s="244" t="str">
        <f>IFERROR(IF((VLOOKUP($A8,'Q4 Raw Data'!$A$9:$DN$158,F$3,FALSE))="","",(VLOOKUP($A8,'Q4 Raw Data'!$A$9:$DN$158,F$3,FALSE))),"")</f>
        <v>Yes</v>
      </c>
      <c r="G8" s="244" t="str">
        <f>IFERROR(IF((VLOOKUP($A8,'Q4 Raw Data'!$A$9:$DN$158,G$3,FALSE))="","",(VLOOKUP($A8,'Q4 Raw Data'!$A$9:$DN$158,G$3,FALSE))),"")</f>
        <v>Yes</v>
      </c>
      <c r="H8" s="244"/>
      <c r="I8" s="244"/>
      <c r="J8" s="244"/>
      <c r="K8" s="244"/>
      <c r="L8" s="244"/>
      <c r="M8" s="244"/>
      <c r="N8" s="244" t="str">
        <f>IFERROR(IF((VLOOKUP($A8,'Q4 Raw Data'!$A$9:$DN$158,N$3,FALSE))="","",(VLOOKUP($A8,'Q4 Raw Data'!$A$9:$DN$158,N$3,FALSE))),"")</f>
        <v>Not on track to meet target</v>
      </c>
      <c r="O8" s="244" t="str">
        <f>IFERROR(IF((VLOOKUP($A8,'Q4 Raw Data'!$A$9:$DN$158,O$3,FALSE))="","",(VLOOKUP($A8,'Q4 Raw Data'!$A$9:$DN$158,O$3,FALSE))),"")</f>
        <v>On track to meet target</v>
      </c>
      <c r="P8" s="244" t="str">
        <f>IFERROR(IF((VLOOKUP($A8,'Q4 Raw Data'!$A$9:$DN$158,P$3,FALSE))="","",(VLOOKUP($A8,'Q4 Raw Data'!$A$9:$DN$158,P$3,FALSE))),"")</f>
        <v>Data not available to assess progress</v>
      </c>
      <c r="Q8" s="244" t="str">
        <f>IFERROR(IF((VLOOKUP($A8,'Q4 Raw Data'!$A$9:$DN$158,Q$3,FALSE))="","",(VLOOKUP($A8,'Q4 Raw Data'!$A$9:$DN$158,Q$3,FALSE))),"")</f>
        <v>On track to meet target</v>
      </c>
      <c r="R8" s="244"/>
      <c r="S8" s="244"/>
      <c r="T8" s="244"/>
      <c r="U8" s="244"/>
      <c r="V8" s="244"/>
      <c r="W8" s="244"/>
      <c r="X8" s="244"/>
      <c r="Y8" s="244"/>
      <c r="Z8" s="244"/>
      <c r="AA8" s="244"/>
      <c r="AB8" s="244"/>
      <c r="AC8" s="244"/>
    </row>
    <row r="9" spans="1:29" x14ac:dyDescent="0.3">
      <c r="A9" t="s">
        <v>239</v>
      </c>
      <c r="B9" t="s">
        <v>240</v>
      </c>
      <c r="C9" s="244" t="str">
        <f>IFERROR(IF((VLOOKUP($A9,'Q4 Raw Data'!$A$9:$DN$158,C$3,FALSE))="","",(VLOOKUP($A9,'Q4 Raw Data'!$A$9:$DN$158,C$3,FALSE))),"")</f>
        <v>Yes</v>
      </c>
      <c r="D9" s="244" t="str">
        <f>IFERROR(IF((VLOOKUP($A9,'Q4 Raw Data'!$A$9:$DN$158,D$3,FALSE))="","",(VLOOKUP($A9,'Q4 Raw Data'!$A$9:$DN$158,D$3,FALSE))),"")</f>
        <v>Yes</v>
      </c>
      <c r="E9" s="244" t="str">
        <f>IFERROR(IF((VLOOKUP($A9,'Q4 Raw Data'!$A$9:$DN$158,E$3,FALSE))="","",(VLOOKUP($A9,'Q4 Raw Data'!$A$9:$DN$158,E$3,FALSE))),"")</f>
        <v>Yes</v>
      </c>
      <c r="F9" s="244" t="str">
        <f>IFERROR(IF((VLOOKUP($A9,'Q4 Raw Data'!$A$9:$DN$158,F$3,FALSE))="","",(VLOOKUP($A9,'Q4 Raw Data'!$A$9:$DN$158,F$3,FALSE))),"")</f>
        <v>Yes</v>
      </c>
      <c r="G9" s="244" t="str">
        <f>IFERROR(IF((VLOOKUP($A9,'Q4 Raw Data'!$A$9:$DN$158,G$3,FALSE))="","",(VLOOKUP($A9,'Q4 Raw Data'!$A$9:$DN$158,G$3,FALSE))),"")</f>
        <v>Yes</v>
      </c>
      <c r="H9" s="244"/>
      <c r="I9" s="244"/>
      <c r="J9" s="244"/>
      <c r="K9" s="244"/>
      <c r="L9" s="244"/>
      <c r="M9" s="244"/>
      <c r="N9" s="244" t="str">
        <f>IFERROR(IF((VLOOKUP($A9,'Q4 Raw Data'!$A$9:$DN$158,N$3,FALSE))="","",(VLOOKUP($A9,'Q4 Raw Data'!$A$9:$DN$158,N$3,FALSE))),"")</f>
        <v>Not on track to meet target</v>
      </c>
      <c r="O9" s="244" t="str">
        <f>IFERROR(IF((VLOOKUP($A9,'Q4 Raw Data'!$A$9:$DN$158,O$3,FALSE))="","",(VLOOKUP($A9,'Q4 Raw Data'!$A$9:$DN$158,O$3,FALSE))),"")</f>
        <v>On track to meet target</v>
      </c>
      <c r="P9" s="244" t="str">
        <f>IFERROR(IF((VLOOKUP($A9,'Q4 Raw Data'!$A$9:$DN$158,P$3,FALSE))="","",(VLOOKUP($A9,'Q4 Raw Data'!$A$9:$DN$158,P$3,FALSE))),"")</f>
        <v>On track to meet target</v>
      </c>
      <c r="Q9" s="244" t="str">
        <f>IFERROR(IF((VLOOKUP($A9,'Q4 Raw Data'!$A$9:$DN$158,Q$3,FALSE))="","",(VLOOKUP($A9,'Q4 Raw Data'!$A$9:$DN$158,Q$3,FALSE))),"")</f>
        <v>On track to meet target</v>
      </c>
      <c r="R9" s="244"/>
      <c r="S9" s="244"/>
      <c r="T9" s="244"/>
      <c r="U9" s="244"/>
      <c r="V9" s="244"/>
      <c r="W9" s="244"/>
      <c r="X9" s="244"/>
      <c r="Y9" s="244"/>
      <c r="Z9" s="244"/>
      <c r="AA9" s="244"/>
      <c r="AB9" s="244"/>
      <c r="AC9" s="244"/>
    </row>
    <row r="10" spans="1:29" x14ac:dyDescent="0.3">
      <c r="A10" t="s">
        <v>248</v>
      </c>
      <c r="B10" t="s">
        <v>249</v>
      </c>
      <c r="C10" s="244" t="str">
        <f>IFERROR(IF((VLOOKUP($A10,'Q4 Raw Data'!$A$9:$DN$158,C$3,FALSE))="","",(VLOOKUP($A10,'Q4 Raw Data'!$A$9:$DN$158,C$3,FALSE))),"")</f>
        <v>Yes</v>
      </c>
      <c r="D10" s="244" t="str">
        <f>IFERROR(IF((VLOOKUP($A10,'Q4 Raw Data'!$A$9:$DN$158,D$3,FALSE))="","",(VLOOKUP($A10,'Q4 Raw Data'!$A$9:$DN$158,D$3,FALSE))),"")</f>
        <v>Yes</v>
      </c>
      <c r="E10" s="244" t="str">
        <f>IFERROR(IF((VLOOKUP($A10,'Q4 Raw Data'!$A$9:$DN$158,E$3,FALSE))="","",(VLOOKUP($A10,'Q4 Raw Data'!$A$9:$DN$158,E$3,FALSE))),"")</f>
        <v>Yes</v>
      </c>
      <c r="F10" s="244" t="str">
        <f>IFERROR(IF((VLOOKUP($A10,'Q4 Raw Data'!$A$9:$DN$158,F$3,FALSE))="","",(VLOOKUP($A10,'Q4 Raw Data'!$A$9:$DN$158,F$3,FALSE))),"")</f>
        <v>Yes</v>
      </c>
      <c r="G10" s="244" t="str">
        <f>IFERROR(IF((VLOOKUP($A10,'Q4 Raw Data'!$A$9:$DN$158,G$3,FALSE))="","",(VLOOKUP($A10,'Q4 Raw Data'!$A$9:$DN$158,G$3,FALSE))),"")</f>
        <v>Yes</v>
      </c>
      <c r="H10" s="244"/>
      <c r="I10" s="244"/>
      <c r="J10" s="244"/>
      <c r="K10" s="244"/>
      <c r="L10" s="244"/>
      <c r="M10" s="244"/>
      <c r="N10" s="244" t="str">
        <f>IFERROR(IF((VLOOKUP($A10,'Q4 Raw Data'!$A$9:$DN$158,N$3,FALSE))="","",(VLOOKUP($A10,'Q4 Raw Data'!$A$9:$DN$158,N$3,FALSE))),"")</f>
        <v>Not on track to meet target</v>
      </c>
      <c r="O10" s="244" t="str">
        <f>IFERROR(IF((VLOOKUP($A10,'Q4 Raw Data'!$A$9:$DN$158,O$3,FALSE))="","",(VLOOKUP($A10,'Q4 Raw Data'!$A$9:$DN$158,O$3,FALSE))),"")</f>
        <v>Not on track to meet target</v>
      </c>
      <c r="P10" s="244" t="str">
        <f>IFERROR(IF((VLOOKUP($A10,'Q4 Raw Data'!$A$9:$DN$158,P$3,FALSE))="","",(VLOOKUP($A10,'Q4 Raw Data'!$A$9:$DN$158,P$3,FALSE))),"")</f>
        <v>On track to meet target</v>
      </c>
      <c r="Q10" s="244" t="str">
        <f>IFERROR(IF((VLOOKUP($A10,'Q4 Raw Data'!$A$9:$DN$158,Q$3,FALSE))="","",(VLOOKUP($A10,'Q4 Raw Data'!$A$9:$DN$158,Q$3,FALSE))),"")</f>
        <v>Not on track to meet target</v>
      </c>
      <c r="R10" s="244"/>
      <c r="S10" s="244"/>
      <c r="T10" s="244"/>
      <c r="U10" s="244"/>
      <c r="V10" s="244"/>
      <c r="W10" s="244"/>
      <c r="X10" s="244"/>
      <c r="Y10" s="244"/>
      <c r="Z10" s="244"/>
      <c r="AA10" s="244"/>
      <c r="AB10" s="244"/>
      <c r="AC10" s="244"/>
    </row>
    <row r="11" spans="1:29" x14ac:dyDescent="0.3">
      <c r="A11" t="s">
        <v>257</v>
      </c>
      <c r="B11" t="s">
        <v>258</v>
      </c>
      <c r="C11" s="244" t="str">
        <f>IFERROR(IF((VLOOKUP($A11,'Q4 Raw Data'!$A$9:$DN$158,C$3,FALSE))="","",(VLOOKUP($A11,'Q4 Raw Data'!$A$9:$DN$158,C$3,FALSE))),"")</f>
        <v>Yes</v>
      </c>
      <c r="D11" s="244" t="str">
        <f>IFERROR(IF((VLOOKUP($A11,'Q4 Raw Data'!$A$9:$DN$158,D$3,FALSE))="","",(VLOOKUP($A11,'Q4 Raw Data'!$A$9:$DN$158,D$3,FALSE))),"")</f>
        <v>Yes</v>
      </c>
      <c r="E11" s="244" t="str">
        <f>IFERROR(IF((VLOOKUP($A11,'Q4 Raw Data'!$A$9:$DN$158,E$3,FALSE))="","",(VLOOKUP($A11,'Q4 Raw Data'!$A$9:$DN$158,E$3,FALSE))),"")</f>
        <v>Yes</v>
      </c>
      <c r="F11" s="244" t="str">
        <f>IFERROR(IF((VLOOKUP($A11,'Q4 Raw Data'!$A$9:$DN$158,F$3,FALSE))="","",(VLOOKUP($A11,'Q4 Raw Data'!$A$9:$DN$158,F$3,FALSE))),"")</f>
        <v>Yes</v>
      </c>
      <c r="G11" s="244" t="str">
        <f>IFERROR(IF((VLOOKUP($A11,'Q4 Raw Data'!$A$9:$DN$158,G$3,FALSE))="","",(VLOOKUP($A11,'Q4 Raw Data'!$A$9:$DN$158,G$3,FALSE))),"")</f>
        <v>Yes</v>
      </c>
      <c r="H11" s="244"/>
      <c r="I11" s="244"/>
      <c r="J11" s="244"/>
      <c r="K11" s="244"/>
      <c r="L11" s="244"/>
      <c r="M11" s="244"/>
      <c r="N11" s="244" t="str">
        <f>IFERROR(IF((VLOOKUP($A11,'Q4 Raw Data'!$A$9:$DN$158,N$3,FALSE))="","",(VLOOKUP($A11,'Q4 Raw Data'!$A$9:$DN$158,N$3,FALSE))),"")</f>
        <v>Not on track to meet target</v>
      </c>
      <c r="O11" s="244" t="str">
        <f>IFERROR(IF((VLOOKUP($A11,'Q4 Raw Data'!$A$9:$DN$158,O$3,FALSE))="","",(VLOOKUP($A11,'Q4 Raw Data'!$A$9:$DN$158,O$3,FALSE))),"")</f>
        <v>On track to meet target</v>
      </c>
      <c r="P11" s="244" t="str">
        <f>IFERROR(IF((VLOOKUP($A11,'Q4 Raw Data'!$A$9:$DN$158,P$3,FALSE))="","",(VLOOKUP($A11,'Q4 Raw Data'!$A$9:$DN$158,P$3,FALSE))),"")</f>
        <v>On track to meet target</v>
      </c>
      <c r="Q11" s="244" t="str">
        <f>IFERROR(IF((VLOOKUP($A11,'Q4 Raw Data'!$A$9:$DN$158,Q$3,FALSE))="","",(VLOOKUP($A11,'Q4 Raw Data'!$A$9:$DN$158,Q$3,FALSE))),"")</f>
        <v>On track to meet target</v>
      </c>
      <c r="R11" s="244"/>
      <c r="S11" s="244"/>
      <c r="T11" s="244"/>
      <c r="U11" s="244"/>
      <c r="V11" s="244"/>
      <c r="W11" s="244"/>
      <c r="X11" s="244"/>
      <c r="Y11" s="244"/>
      <c r="Z11" s="244"/>
      <c r="AA11" s="244"/>
      <c r="AB11" s="244"/>
      <c r="AC11" s="244"/>
    </row>
    <row r="12" spans="1:29" x14ac:dyDescent="0.3">
      <c r="A12" t="s">
        <v>266</v>
      </c>
      <c r="B12" t="s">
        <v>267</v>
      </c>
      <c r="C12" s="244" t="str">
        <f>IFERROR(IF((VLOOKUP($A12,'Q4 Raw Data'!$A$9:$DN$158,C$3,FALSE))="","",(VLOOKUP($A12,'Q4 Raw Data'!$A$9:$DN$158,C$3,FALSE))),"")</f>
        <v>Yes</v>
      </c>
      <c r="D12" s="244" t="str">
        <f>IFERROR(IF((VLOOKUP($A12,'Q4 Raw Data'!$A$9:$DN$158,D$3,FALSE))="","",(VLOOKUP($A12,'Q4 Raw Data'!$A$9:$DN$158,D$3,FALSE))),"")</f>
        <v>Yes</v>
      </c>
      <c r="E12" s="244" t="str">
        <f>IFERROR(IF((VLOOKUP($A12,'Q4 Raw Data'!$A$9:$DN$158,E$3,FALSE))="","",(VLOOKUP($A12,'Q4 Raw Data'!$A$9:$DN$158,E$3,FALSE))),"")</f>
        <v>Yes</v>
      </c>
      <c r="F12" s="244" t="str">
        <f>IFERROR(IF((VLOOKUP($A12,'Q4 Raw Data'!$A$9:$DN$158,F$3,FALSE))="","",(VLOOKUP($A12,'Q4 Raw Data'!$A$9:$DN$158,F$3,FALSE))),"")</f>
        <v>Yes</v>
      </c>
      <c r="G12" s="244" t="str">
        <f>IFERROR(IF((VLOOKUP($A12,'Q4 Raw Data'!$A$9:$DN$158,G$3,FALSE))="","",(VLOOKUP($A12,'Q4 Raw Data'!$A$9:$DN$158,G$3,FALSE))),"")</f>
        <v>Yes</v>
      </c>
      <c r="H12" s="244"/>
      <c r="I12" s="244"/>
      <c r="J12" s="244"/>
      <c r="K12" s="244"/>
      <c r="L12" s="244"/>
      <c r="M12" s="244"/>
      <c r="N12" s="244" t="str">
        <f>IFERROR(IF((VLOOKUP($A12,'Q4 Raw Data'!$A$9:$DN$158,N$3,FALSE))="","",(VLOOKUP($A12,'Q4 Raw Data'!$A$9:$DN$158,N$3,FALSE))),"")</f>
        <v>Data not available to assess progress</v>
      </c>
      <c r="O12" s="244" t="str">
        <f>IFERROR(IF((VLOOKUP($A12,'Q4 Raw Data'!$A$9:$DN$158,O$3,FALSE))="","",(VLOOKUP($A12,'Q4 Raw Data'!$A$9:$DN$158,O$3,FALSE))),"")</f>
        <v>On track to meet target</v>
      </c>
      <c r="P12" s="244" t="str">
        <f>IFERROR(IF((VLOOKUP($A12,'Q4 Raw Data'!$A$9:$DN$158,P$3,FALSE))="","",(VLOOKUP($A12,'Q4 Raw Data'!$A$9:$DN$158,P$3,FALSE))),"")</f>
        <v>On track to meet target</v>
      </c>
      <c r="Q12" s="244" t="str">
        <f>IFERROR(IF((VLOOKUP($A12,'Q4 Raw Data'!$A$9:$DN$158,Q$3,FALSE))="","",(VLOOKUP($A12,'Q4 Raw Data'!$A$9:$DN$158,Q$3,FALSE))),"")</f>
        <v>On track to meet target</v>
      </c>
      <c r="R12" s="244"/>
      <c r="S12" s="244"/>
      <c r="T12" s="244"/>
      <c r="U12" s="244"/>
      <c r="V12" s="244"/>
      <c r="W12" s="244"/>
      <c r="X12" s="244"/>
      <c r="Y12" s="244"/>
      <c r="Z12" s="244"/>
      <c r="AA12" s="244"/>
      <c r="AB12" s="244"/>
      <c r="AC12" s="244"/>
    </row>
    <row r="13" spans="1:29" x14ac:dyDescent="0.3">
      <c r="A13" t="s">
        <v>272</v>
      </c>
      <c r="B13" t="s">
        <v>273</v>
      </c>
      <c r="C13" s="244" t="str">
        <f>IFERROR(IF((VLOOKUP($A13,'Q4 Raw Data'!$A$9:$DN$158,C$3,FALSE))="","",(VLOOKUP($A13,'Q4 Raw Data'!$A$9:$DN$158,C$3,FALSE))),"")</f>
        <v>Yes</v>
      </c>
      <c r="D13" s="244" t="str">
        <f>IFERROR(IF((VLOOKUP($A13,'Q4 Raw Data'!$A$9:$DN$158,D$3,FALSE))="","",(VLOOKUP($A13,'Q4 Raw Data'!$A$9:$DN$158,D$3,FALSE))),"")</f>
        <v>Yes</v>
      </c>
      <c r="E13" s="244" t="str">
        <f>IFERROR(IF((VLOOKUP($A13,'Q4 Raw Data'!$A$9:$DN$158,E$3,FALSE))="","",(VLOOKUP($A13,'Q4 Raw Data'!$A$9:$DN$158,E$3,FALSE))),"")</f>
        <v>Yes</v>
      </c>
      <c r="F13" s="244" t="str">
        <f>IFERROR(IF((VLOOKUP($A13,'Q4 Raw Data'!$A$9:$DN$158,F$3,FALSE))="","",(VLOOKUP($A13,'Q4 Raw Data'!$A$9:$DN$158,F$3,FALSE))),"")</f>
        <v>Yes</v>
      </c>
      <c r="G13" s="244" t="str">
        <f>IFERROR(IF((VLOOKUP($A13,'Q4 Raw Data'!$A$9:$DN$158,G$3,FALSE))="","",(VLOOKUP($A13,'Q4 Raw Data'!$A$9:$DN$158,G$3,FALSE))),"")</f>
        <v>Yes</v>
      </c>
      <c r="H13" s="244"/>
      <c r="I13" s="244"/>
      <c r="J13" s="244"/>
      <c r="K13" s="244"/>
      <c r="L13" s="244"/>
      <c r="M13" s="244"/>
      <c r="N13" s="244" t="str">
        <f>IFERROR(IF((VLOOKUP($A13,'Q4 Raw Data'!$A$9:$DN$158,N$3,FALSE))="","",(VLOOKUP($A13,'Q4 Raw Data'!$A$9:$DN$158,N$3,FALSE))),"")</f>
        <v>On track to meet target</v>
      </c>
      <c r="O13" s="244" t="str">
        <f>IFERROR(IF((VLOOKUP($A13,'Q4 Raw Data'!$A$9:$DN$158,O$3,FALSE))="","",(VLOOKUP($A13,'Q4 Raw Data'!$A$9:$DN$158,O$3,FALSE))),"")</f>
        <v>On track to meet target</v>
      </c>
      <c r="P13" s="244" t="str">
        <f>IFERROR(IF((VLOOKUP($A13,'Q4 Raw Data'!$A$9:$DN$158,P$3,FALSE))="","",(VLOOKUP($A13,'Q4 Raw Data'!$A$9:$DN$158,P$3,FALSE))),"")</f>
        <v>Data not available to assess progress</v>
      </c>
      <c r="Q13" s="244" t="str">
        <f>IFERROR(IF((VLOOKUP($A13,'Q4 Raw Data'!$A$9:$DN$158,Q$3,FALSE))="","",(VLOOKUP($A13,'Q4 Raw Data'!$A$9:$DN$158,Q$3,FALSE))),"")</f>
        <v>Not on track to meet target</v>
      </c>
      <c r="R13" s="244"/>
      <c r="S13" s="244"/>
      <c r="T13" s="244"/>
      <c r="U13" s="244"/>
      <c r="V13" s="244"/>
      <c r="W13" s="244"/>
      <c r="X13" s="244"/>
      <c r="Y13" s="244"/>
      <c r="Z13" s="244"/>
      <c r="AA13" s="244"/>
      <c r="AB13" s="244"/>
      <c r="AC13" s="244"/>
    </row>
    <row r="14" spans="1:29" x14ac:dyDescent="0.3">
      <c r="A14" t="s">
        <v>279</v>
      </c>
      <c r="B14" t="s">
        <v>280</v>
      </c>
      <c r="C14" s="244" t="str">
        <f>IFERROR(IF((VLOOKUP($A14,'Q4 Raw Data'!$A$9:$DN$158,C$3,FALSE))="","",(VLOOKUP($A14,'Q4 Raw Data'!$A$9:$DN$158,C$3,FALSE))),"")</f>
        <v>Yes</v>
      </c>
      <c r="D14" s="244" t="str">
        <f>IFERROR(IF((VLOOKUP($A14,'Q4 Raw Data'!$A$9:$DN$158,D$3,FALSE))="","",(VLOOKUP($A14,'Q4 Raw Data'!$A$9:$DN$158,D$3,FALSE))),"")</f>
        <v>Yes</v>
      </c>
      <c r="E14" s="244" t="str">
        <f>IFERROR(IF((VLOOKUP($A14,'Q4 Raw Data'!$A$9:$DN$158,E$3,FALSE))="","",(VLOOKUP($A14,'Q4 Raw Data'!$A$9:$DN$158,E$3,FALSE))),"")</f>
        <v>Yes</v>
      </c>
      <c r="F14" s="244" t="str">
        <f>IFERROR(IF((VLOOKUP($A14,'Q4 Raw Data'!$A$9:$DN$158,F$3,FALSE))="","",(VLOOKUP($A14,'Q4 Raw Data'!$A$9:$DN$158,F$3,FALSE))),"")</f>
        <v>Yes</v>
      </c>
      <c r="G14" s="244" t="str">
        <f>IFERROR(IF((VLOOKUP($A14,'Q4 Raw Data'!$A$9:$DN$158,G$3,FALSE))="","",(VLOOKUP($A14,'Q4 Raw Data'!$A$9:$DN$158,G$3,FALSE))),"")</f>
        <v>Yes</v>
      </c>
      <c r="H14" s="244"/>
      <c r="I14" s="244"/>
      <c r="J14" s="244"/>
      <c r="K14" s="244"/>
      <c r="L14" s="244"/>
      <c r="M14" s="244"/>
      <c r="N14" s="244" t="str">
        <f>IFERROR(IF((VLOOKUP($A14,'Q4 Raw Data'!$A$9:$DN$158,N$3,FALSE))="","",(VLOOKUP($A14,'Q4 Raw Data'!$A$9:$DN$158,N$3,FALSE))),"")</f>
        <v>Not on track to meet target</v>
      </c>
      <c r="O14" s="244" t="str">
        <f>IFERROR(IF((VLOOKUP($A14,'Q4 Raw Data'!$A$9:$DN$158,O$3,FALSE))="","",(VLOOKUP($A14,'Q4 Raw Data'!$A$9:$DN$158,O$3,FALSE))),"")</f>
        <v>Not on track to meet target</v>
      </c>
      <c r="P14" s="244" t="str">
        <f>IFERROR(IF((VLOOKUP($A14,'Q4 Raw Data'!$A$9:$DN$158,P$3,FALSE))="","",(VLOOKUP($A14,'Q4 Raw Data'!$A$9:$DN$158,P$3,FALSE))),"")</f>
        <v>On track to meet target</v>
      </c>
      <c r="Q14" s="244" t="str">
        <f>IFERROR(IF((VLOOKUP($A14,'Q4 Raw Data'!$A$9:$DN$158,Q$3,FALSE))="","",(VLOOKUP($A14,'Q4 Raw Data'!$A$9:$DN$158,Q$3,FALSE))),"")</f>
        <v>Data not available to assess progress</v>
      </c>
      <c r="R14" s="244"/>
      <c r="S14" s="244"/>
      <c r="T14" s="244"/>
      <c r="U14" s="244"/>
      <c r="V14" s="244"/>
      <c r="W14" s="244"/>
      <c r="X14" s="244"/>
      <c r="Y14" s="244"/>
      <c r="Z14" s="244"/>
      <c r="AA14" s="244"/>
      <c r="AB14" s="244"/>
      <c r="AC14" s="244"/>
    </row>
    <row r="15" spans="1:29" x14ac:dyDescent="0.3">
      <c r="A15" t="s">
        <v>287</v>
      </c>
      <c r="B15" t="s">
        <v>288</v>
      </c>
      <c r="C15" s="244" t="str">
        <f>IFERROR(IF((VLOOKUP($A15,'Q4 Raw Data'!$A$9:$DN$158,C$3,FALSE))="","",(VLOOKUP($A15,'Q4 Raw Data'!$A$9:$DN$158,C$3,FALSE))),"")</f>
        <v>Yes</v>
      </c>
      <c r="D15" s="244" t="str">
        <f>IFERROR(IF((VLOOKUP($A15,'Q4 Raw Data'!$A$9:$DN$158,D$3,FALSE))="","",(VLOOKUP($A15,'Q4 Raw Data'!$A$9:$DN$158,D$3,FALSE))),"")</f>
        <v>Yes</v>
      </c>
      <c r="E15" s="244" t="str">
        <f>IFERROR(IF((VLOOKUP($A15,'Q4 Raw Data'!$A$9:$DN$158,E$3,FALSE))="","",(VLOOKUP($A15,'Q4 Raw Data'!$A$9:$DN$158,E$3,FALSE))),"")</f>
        <v>Yes</v>
      </c>
      <c r="F15" s="244" t="str">
        <f>IFERROR(IF((VLOOKUP($A15,'Q4 Raw Data'!$A$9:$DN$158,F$3,FALSE))="","",(VLOOKUP($A15,'Q4 Raw Data'!$A$9:$DN$158,F$3,FALSE))),"")</f>
        <v>Yes</v>
      </c>
      <c r="G15" s="244" t="str">
        <f>IFERROR(IF((VLOOKUP($A15,'Q4 Raw Data'!$A$9:$DN$158,G$3,FALSE))="","",(VLOOKUP($A15,'Q4 Raw Data'!$A$9:$DN$158,G$3,FALSE))),"")</f>
        <v>Yes</v>
      </c>
      <c r="H15" s="244"/>
      <c r="I15" s="244"/>
      <c r="J15" s="244"/>
      <c r="K15" s="244"/>
      <c r="L15" s="244"/>
      <c r="M15" s="244"/>
      <c r="N15" s="244" t="str">
        <f>IFERROR(IF((VLOOKUP($A15,'Q4 Raw Data'!$A$9:$DN$158,N$3,FALSE))="","",(VLOOKUP($A15,'Q4 Raw Data'!$A$9:$DN$158,N$3,FALSE))),"")</f>
        <v>On track to meet target</v>
      </c>
      <c r="O15" s="244" t="str">
        <f>IFERROR(IF((VLOOKUP($A15,'Q4 Raw Data'!$A$9:$DN$158,O$3,FALSE))="","",(VLOOKUP($A15,'Q4 Raw Data'!$A$9:$DN$158,O$3,FALSE))),"")</f>
        <v>On track to meet target</v>
      </c>
      <c r="P15" s="244" t="str">
        <f>IFERROR(IF((VLOOKUP($A15,'Q4 Raw Data'!$A$9:$DN$158,P$3,FALSE))="","",(VLOOKUP($A15,'Q4 Raw Data'!$A$9:$DN$158,P$3,FALSE))),"")</f>
        <v>Not on track to meet target</v>
      </c>
      <c r="Q15" s="244" t="str">
        <f>IFERROR(IF((VLOOKUP($A15,'Q4 Raw Data'!$A$9:$DN$158,Q$3,FALSE))="","",(VLOOKUP($A15,'Q4 Raw Data'!$A$9:$DN$158,Q$3,FALSE))),"")</f>
        <v>On track to meet target</v>
      </c>
      <c r="R15" s="244"/>
      <c r="S15" s="244"/>
      <c r="T15" s="244"/>
      <c r="U15" s="244"/>
      <c r="V15" s="244"/>
      <c r="W15" s="244"/>
      <c r="X15" s="244"/>
      <c r="Y15" s="244"/>
      <c r="Z15" s="244"/>
      <c r="AA15" s="244"/>
      <c r="AB15" s="244"/>
      <c r="AC15" s="244"/>
    </row>
    <row r="16" spans="1:29" x14ac:dyDescent="0.3">
      <c r="A16" t="s">
        <v>294</v>
      </c>
      <c r="B16" t="s">
        <v>295</v>
      </c>
      <c r="C16" s="244" t="str">
        <f>IFERROR(IF((VLOOKUP($A16,'Q4 Raw Data'!$A$9:$DN$158,C$3,FALSE))="","",(VLOOKUP($A16,'Q4 Raw Data'!$A$9:$DN$158,C$3,FALSE))),"")</f>
        <v>Yes</v>
      </c>
      <c r="D16" s="244" t="str">
        <f>IFERROR(IF((VLOOKUP($A16,'Q4 Raw Data'!$A$9:$DN$158,D$3,FALSE))="","",(VLOOKUP($A16,'Q4 Raw Data'!$A$9:$DN$158,D$3,FALSE))),"")</f>
        <v>Yes</v>
      </c>
      <c r="E16" s="244" t="str">
        <f>IFERROR(IF((VLOOKUP($A16,'Q4 Raw Data'!$A$9:$DN$158,E$3,FALSE))="","",(VLOOKUP($A16,'Q4 Raw Data'!$A$9:$DN$158,E$3,FALSE))),"")</f>
        <v>Yes</v>
      </c>
      <c r="F16" s="244" t="str">
        <f>IFERROR(IF((VLOOKUP($A16,'Q4 Raw Data'!$A$9:$DN$158,F$3,FALSE))="","",(VLOOKUP($A16,'Q4 Raw Data'!$A$9:$DN$158,F$3,FALSE))),"")</f>
        <v>Yes</v>
      </c>
      <c r="G16" s="244" t="str">
        <f>IFERROR(IF((VLOOKUP($A16,'Q4 Raw Data'!$A$9:$DN$158,G$3,FALSE))="","",(VLOOKUP($A16,'Q4 Raw Data'!$A$9:$DN$158,G$3,FALSE))),"")</f>
        <v>Yes</v>
      </c>
      <c r="H16" s="244"/>
      <c r="I16" s="244"/>
      <c r="J16" s="244"/>
      <c r="K16" s="244"/>
      <c r="L16" s="244"/>
      <c r="M16" s="244"/>
      <c r="N16" s="244" t="str">
        <f>IFERROR(IF((VLOOKUP($A16,'Q4 Raw Data'!$A$9:$DN$158,N$3,FALSE))="","",(VLOOKUP($A16,'Q4 Raw Data'!$A$9:$DN$158,N$3,FALSE))),"")</f>
        <v>Not on track to meet target</v>
      </c>
      <c r="O16" s="244" t="str">
        <f>IFERROR(IF((VLOOKUP($A16,'Q4 Raw Data'!$A$9:$DN$158,O$3,FALSE))="","",(VLOOKUP($A16,'Q4 Raw Data'!$A$9:$DN$158,O$3,FALSE))),"")</f>
        <v>Not on track to meet target</v>
      </c>
      <c r="P16" s="244" t="str">
        <f>IFERROR(IF((VLOOKUP($A16,'Q4 Raw Data'!$A$9:$DN$158,P$3,FALSE))="","",(VLOOKUP($A16,'Q4 Raw Data'!$A$9:$DN$158,P$3,FALSE))),"")</f>
        <v>On track to meet target</v>
      </c>
      <c r="Q16" s="244" t="str">
        <f>IFERROR(IF((VLOOKUP($A16,'Q4 Raw Data'!$A$9:$DN$158,Q$3,FALSE))="","",(VLOOKUP($A16,'Q4 Raw Data'!$A$9:$DN$158,Q$3,FALSE))),"")</f>
        <v>On track to meet target</v>
      </c>
      <c r="R16" s="244"/>
      <c r="S16" s="244"/>
      <c r="T16" s="244"/>
      <c r="U16" s="244"/>
      <c r="V16" s="244"/>
      <c r="W16" s="244"/>
      <c r="X16" s="244"/>
      <c r="Y16" s="244"/>
      <c r="Z16" s="244"/>
      <c r="AA16" s="244"/>
      <c r="AB16" s="244"/>
      <c r="AC16" s="244"/>
    </row>
    <row r="17" spans="1:29" x14ac:dyDescent="0.3">
      <c r="A17" t="s">
        <v>300</v>
      </c>
      <c r="B17" t="s">
        <v>301</v>
      </c>
      <c r="C17" s="244" t="str">
        <f>IFERROR(IF((VLOOKUP($A17,'Q4 Raw Data'!$A$9:$DN$158,C$3,FALSE))="","",(VLOOKUP($A17,'Q4 Raw Data'!$A$9:$DN$158,C$3,FALSE))),"")</f>
        <v>Yes</v>
      </c>
      <c r="D17" s="244" t="str">
        <f>IFERROR(IF((VLOOKUP($A17,'Q4 Raw Data'!$A$9:$DN$158,D$3,FALSE))="","",(VLOOKUP($A17,'Q4 Raw Data'!$A$9:$DN$158,D$3,FALSE))),"")</f>
        <v>Yes</v>
      </c>
      <c r="E17" s="244" t="str">
        <f>IFERROR(IF((VLOOKUP($A17,'Q4 Raw Data'!$A$9:$DN$158,E$3,FALSE))="","",(VLOOKUP($A17,'Q4 Raw Data'!$A$9:$DN$158,E$3,FALSE))),"")</f>
        <v>Yes</v>
      </c>
      <c r="F17" s="244" t="str">
        <f>IFERROR(IF((VLOOKUP($A17,'Q4 Raw Data'!$A$9:$DN$158,F$3,FALSE))="","",(VLOOKUP($A17,'Q4 Raw Data'!$A$9:$DN$158,F$3,FALSE))),"")</f>
        <v>Yes</v>
      </c>
      <c r="G17" s="244" t="str">
        <f>IFERROR(IF((VLOOKUP($A17,'Q4 Raw Data'!$A$9:$DN$158,G$3,FALSE))="","",(VLOOKUP($A17,'Q4 Raw Data'!$A$9:$DN$158,G$3,FALSE))),"")</f>
        <v>Yes</v>
      </c>
      <c r="H17" s="244"/>
      <c r="I17" s="244"/>
      <c r="J17" s="244"/>
      <c r="K17" s="244"/>
      <c r="L17" s="244"/>
      <c r="M17" s="244"/>
      <c r="N17" s="244" t="str">
        <f>IFERROR(IF((VLOOKUP($A17,'Q4 Raw Data'!$A$9:$DN$158,N$3,FALSE))="","",(VLOOKUP($A17,'Q4 Raw Data'!$A$9:$DN$158,N$3,FALSE))),"")</f>
        <v>Not on track to meet target</v>
      </c>
      <c r="O17" s="244" t="str">
        <f>IFERROR(IF((VLOOKUP($A17,'Q4 Raw Data'!$A$9:$DN$158,O$3,FALSE))="","",(VLOOKUP($A17,'Q4 Raw Data'!$A$9:$DN$158,O$3,FALSE))),"")</f>
        <v>Not on track to meet target</v>
      </c>
      <c r="P17" s="244" t="str">
        <f>IFERROR(IF((VLOOKUP($A17,'Q4 Raw Data'!$A$9:$DN$158,P$3,FALSE))="","",(VLOOKUP($A17,'Q4 Raw Data'!$A$9:$DN$158,P$3,FALSE))),"")</f>
        <v>Not on track to meet target</v>
      </c>
      <c r="Q17" s="244" t="str">
        <f>IFERROR(IF((VLOOKUP($A17,'Q4 Raw Data'!$A$9:$DN$158,Q$3,FALSE))="","",(VLOOKUP($A17,'Q4 Raw Data'!$A$9:$DN$158,Q$3,FALSE))),"")</f>
        <v>On track to meet target</v>
      </c>
      <c r="R17" s="244"/>
      <c r="S17" s="244"/>
      <c r="T17" s="244"/>
      <c r="U17" s="244"/>
      <c r="V17" s="244"/>
      <c r="W17" s="244"/>
      <c r="X17" s="244"/>
      <c r="Y17" s="244"/>
      <c r="Z17" s="244"/>
      <c r="AA17" s="244"/>
      <c r="AB17" s="244"/>
      <c r="AC17" s="244"/>
    </row>
    <row r="18" spans="1:29" x14ac:dyDescent="0.3">
      <c r="A18" t="s">
        <v>305</v>
      </c>
      <c r="B18" t="s">
        <v>306</v>
      </c>
      <c r="C18" s="244" t="str">
        <f>IFERROR(IF((VLOOKUP($A18,'Q4 Raw Data'!$A$9:$DN$158,C$3,FALSE))="","",(VLOOKUP($A18,'Q4 Raw Data'!$A$9:$DN$158,C$3,FALSE))),"")</f>
        <v>Yes</v>
      </c>
      <c r="D18" s="244" t="str">
        <f>IFERROR(IF((VLOOKUP($A18,'Q4 Raw Data'!$A$9:$DN$158,D$3,FALSE))="","",(VLOOKUP($A18,'Q4 Raw Data'!$A$9:$DN$158,D$3,FALSE))),"")</f>
        <v>Yes</v>
      </c>
      <c r="E18" s="244" t="str">
        <f>IFERROR(IF((VLOOKUP($A18,'Q4 Raw Data'!$A$9:$DN$158,E$3,FALSE))="","",(VLOOKUP($A18,'Q4 Raw Data'!$A$9:$DN$158,E$3,FALSE))),"")</f>
        <v>Yes</v>
      </c>
      <c r="F18" s="244" t="str">
        <f>IFERROR(IF((VLOOKUP($A18,'Q4 Raw Data'!$A$9:$DN$158,F$3,FALSE))="","",(VLOOKUP($A18,'Q4 Raw Data'!$A$9:$DN$158,F$3,FALSE))),"")</f>
        <v>Yes</v>
      </c>
      <c r="G18" s="244" t="str">
        <f>IFERROR(IF((VLOOKUP($A18,'Q4 Raw Data'!$A$9:$DN$158,G$3,FALSE))="","",(VLOOKUP($A18,'Q4 Raw Data'!$A$9:$DN$158,G$3,FALSE))),"")</f>
        <v>Yes</v>
      </c>
      <c r="H18" s="244"/>
      <c r="I18" s="244"/>
      <c r="J18" s="244"/>
      <c r="K18" s="244"/>
      <c r="L18" s="244"/>
      <c r="M18" s="244"/>
      <c r="N18" s="244" t="str">
        <f>IFERROR(IF((VLOOKUP($A18,'Q4 Raw Data'!$A$9:$DN$158,N$3,FALSE))="","",(VLOOKUP($A18,'Q4 Raw Data'!$A$9:$DN$158,N$3,FALSE))),"")</f>
        <v>Not on track to meet target</v>
      </c>
      <c r="O18" s="244" t="str">
        <f>IFERROR(IF((VLOOKUP($A18,'Q4 Raw Data'!$A$9:$DN$158,O$3,FALSE))="","",(VLOOKUP($A18,'Q4 Raw Data'!$A$9:$DN$158,O$3,FALSE))),"")</f>
        <v>Not on track to meet target</v>
      </c>
      <c r="P18" s="244" t="str">
        <f>IFERROR(IF((VLOOKUP($A18,'Q4 Raw Data'!$A$9:$DN$158,P$3,FALSE))="","",(VLOOKUP($A18,'Q4 Raw Data'!$A$9:$DN$158,P$3,FALSE))),"")</f>
        <v>On track to meet target</v>
      </c>
      <c r="Q18" s="244" t="str">
        <f>IFERROR(IF((VLOOKUP($A18,'Q4 Raw Data'!$A$9:$DN$158,Q$3,FALSE))="","",(VLOOKUP($A18,'Q4 Raw Data'!$A$9:$DN$158,Q$3,FALSE))),"")</f>
        <v>On track to meet target</v>
      </c>
      <c r="R18" s="244"/>
      <c r="S18" s="244"/>
      <c r="T18" s="244"/>
      <c r="U18" s="244"/>
      <c r="V18" s="244"/>
      <c r="W18" s="244"/>
      <c r="X18" s="244"/>
      <c r="Y18" s="244"/>
      <c r="Z18" s="244"/>
      <c r="AA18" s="244"/>
      <c r="AB18" s="244"/>
      <c r="AC18" s="244"/>
    </row>
    <row r="19" spans="1:29" x14ac:dyDescent="0.3">
      <c r="A19" t="s">
        <v>311</v>
      </c>
      <c r="B19" t="s">
        <v>312</v>
      </c>
      <c r="C19" s="244" t="str">
        <f>IFERROR(IF((VLOOKUP($A19,'Q4 Raw Data'!$A$9:$DN$158,C$3,FALSE))="","",(VLOOKUP($A19,'Q4 Raw Data'!$A$9:$DN$158,C$3,FALSE))),"")</f>
        <v>Yes</v>
      </c>
      <c r="D19" s="244" t="str">
        <f>IFERROR(IF((VLOOKUP($A19,'Q4 Raw Data'!$A$9:$DN$158,D$3,FALSE))="","",(VLOOKUP($A19,'Q4 Raw Data'!$A$9:$DN$158,D$3,FALSE))),"")</f>
        <v>Yes</v>
      </c>
      <c r="E19" s="244" t="str">
        <f>IFERROR(IF((VLOOKUP($A19,'Q4 Raw Data'!$A$9:$DN$158,E$3,FALSE))="","",(VLOOKUP($A19,'Q4 Raw Data'!$A$9:$DN$158,E$3,FALSE))),"")</f>
        <v>Yes</v>
      </c>
      <c r="F19" s="244" t="str">
        <f>IFERROR(IF((VLOOKUP($A19,'Q4 Raw Data'!$A$9:$DN$158,F$3,FALSE))="","",(VLOOKUP($A19,'Q4 Raw Data'!$A$9:$DN$158,F$3,FALSE))),"")</f>
        <v>Yes</v>
      </c>
      <c r="G19" s="244" t="str">
        <f>IFERROR(IF((VLOOKUP($A19,'Q4 Raw Data'!$A$9:$DN$158,G$3,FALSE))="","",(VLOOKUP($A19,'Q4 Raw Data'!$A$9:$DN$158,G$3,FALSE))),"")</f>
        <v>Yes</v>
      </c>
      <c r="H19" s="244"/>
      <c r="I19" s="244"/>
      <c r="J19" s="244"/>
      <c r="K19" s="244"/>
      <c r="L19" s="244"/>
      <c r="M19" s="244"/>
      <c r="N19" s="244" t="str">
        <f>IFERROR(IF((VLOOKUP($A19,'Q4 Raw Data'!$A$9:$DN$158,N$3,FALSE))="","",(VLOOKUP($A19,'Q4 Raw Data'!$A$9:$DN$158,N$3,FALSE))),"")</f>
        <v>Not on track to meet target</v>
      </c>
      <c r="O19" s="244" t="str">
        <f>IFERROR(IF((VLOOKUP($A19,'Q4 Raw Data'!$A$9:$DN$158,O$3,FALSE))="","",(VLOOKUP($A19,'Q4 Raw Data'!$A$9:$DN$158,O$3,FALSE))),"")</f>
        <v>On track to meet target</v>
      </c>
      <c r="P19" s="244" t="str">
        <f>IFERROR(IF((VLOOKUP($A19,'Q4 Raw Data'!$A$9:$DN$158,P$3,FALSE))="","",(VLOOKUP($A19,'Q4 Raw Data'!$A$9:$DN$158,P$3,FALSE))),"")</f>
        <v>Not on track to meet target</v>
      </c>
      <c r="Q19" s="244" t="str">
        <f>IFERROR(IF((VLOOKUP($A19,'Q4 Raw Data'!$A$9:$DN$158,Q$3,FALSE))="","",(VLOOKUP($A19,'Q4 Raw Data'!$A$9:$DN$158,Q$3,FALSE))),"")</f>
        <v>On track to meet target</v>
      </c>
      <c r="R19" s="244"/>
      <c r="S19" s="244"/>
      <c r="T19" s="244"/>
      <c r="U19" s="244"/>
      <c r="V19" s="244"/>
      <c r="W19" s="244"/>
      <c r="X19" s="244"/>
      <c r="Y19" s="244"/>
      <c r="Z19" s="244"/>
      <c r="AA19" s="244"/>
      <c r="AB19" s="244"/>
      <c r="AC19" s="244"/>
    </row>
    <row r="20" spans="1:29" x14ac:dyDescent="0.3">
      <c r="A20" t="s">
        <v>315</v>
      </c>
      <c r="B20" t="s">
        <v>316</v>
      </c>
      <c r="C20" s="244" t="str">
        <f>IFERROR(IF((VLOOKUP($A20,'Q4 Raw Data'!$A$9:$DN$158,C$3,FALSE))="","",(VLOOKUP($A20,'Q4 Raw Data'!$A$9:$DN$158,C$3,FALSE))),"")</f>
        <v>Yes</v>
      </c>
      <c r="D20" s="244" t="str">
        <f>IFERROR(IF((VLOOKUP($A20,'Q4 Raw Data'!$A$9:$DN$158,D$3,FALSE))="","",(VLOOKUP($A20,'Q4 Raw Data'!$A$9:$DN$158,D$3,FALSE))),"")</f>
        <v>Yes</v>
      </c>
      <c r="E20" s="244" t="str">
        <f>IFERROR(IF((VLOOKUP($A20,'Q4 Raw Data'!$A$9:$DN$158,E$3,FALSE))="","",(VLOOKUP($A20,'Q4 Raw Data'!$A$9:$DN$158,E$3,FALSE))),"")</f>
        <v>Yes</v>
      </c>
      <c r="F20" s="244" t="str">
        <f>IFERROR(IF((VLOOKUP($A20,'Q4 Raw Data'!$A$9:$DN$158,F$3,FALSE))="","",(VLOOKUP($A20,'Q4 Raw Data'!$A$9:$DN$158,F$3,FALSE))),"")</f>
        <v>Yes</v>
      </c>
      <c r="G20" s="244" t="str">
        <f>IFERROR(IF((VLOOKUP($A20,'Q4 Raw Data'!$A$9:$DN$158,G$3,FALSE))="","",(VLOOKUP($A20,'Q4 Raw Data'!$A$9:$DN$158,G$3,FALSE))),"")</f>
        <v>Yes</v>
      </c>
      <c r="H20" s="244"/>
      <c r="I20" s="244"/>
      <c r="J20" s="244"/>
      <c r="K20" s="244"/>
      <c r="L20" s="244"/>
      <c r="M20" s="244"/>
      <c r="N20" s="244" t="str">
        <f>IFERROR(IF((VLOOKUP($A20,'Q4 Raw Data'!$A$9:$DN$158,N$3,FALSE))="","",(VLOOKUP($A20,'Q4 Raw Data'!$A$9:$DN$158,N$3,FALSE))),"")</f>
        <v>On track to meet target</v>
      </c>
      <c r="O20" s="244" t="str">
        <f>IFERROR(IF((VLOOKUP($A20,'Q4 Raw Data'!$A$9:$DN$158,O$3,FALSE))="","",(VLOOKUP($A20,'Q4 Raw Data'!$A$9:$DN$158,O$3,FALSE))),"")</f>
        <v>On track to meet target</v>
      </c>
      <c r="P20" s="244" t="str">
        <f>IFERROR(IF((VLOOKUP($A20,'Q4 Raw Data'!$A$9:$DN$158,P$3,FALSE))="","",(VLOOKUP($A20,'Q4 Raw Data'!$A$9:$DN$158,P$3,FALSE))),"")</f>
        <v>On track to meet target</v>
      </c>
      <c r="Q20" s="244" t="str">
        <f>IFERROR(IF((VLOOKUP($A20,'Q4 Raw Data'!$A$9:$DN$158,Q$3,FALSE))="","",(VLOOKUP($A20,'Q4 Raw Data'!$A$9:$DN$158,Q$3,FALSE))),"")</f>
        <v>On track to meet target</v>
      </c>
      <c r="R20" s="244"/>
      <c r="S20" s="244"/>
      <c r="T20" s="244"/>
      <c r="U20" s="244"/>
      <c r="V20" s="244"/>
      <c r="W20" s="244"/>
      <c r="X20" s="244"/>
      <c r="Y20" s="244"/>
      <c r="Z20" s="244"/>
      <c r="AA20" s="244"/>
      <c r="AB20" s="244"/>
      <c r="AC20" s="244"/>
    </row>
    <row r="21" spans="1:29" x14ac:dyDescent="0.3">
      <c r="A21" t="s">
        <v>321</v>
      </c>
      <c r="B21" t="s">
        <v>322</v>
      </c>
      <c r="C21" s="244" t="str">
        <f>IFERROR(IF((VLOOKUP($A21,'Q4 Raw Data'!$A$9:$DN$158,C$3,FALSE))="","",(VLOOKUP($A21,'Q4 Raw Data'!$A$9:$DN$158,C$3,FALSE))),"")</f>
        <v>Yes</v>
      </c>
      <c r="D21" s="244" t="str">
        <f>IFERROR(IF((VLOOKUP($A21,'Q4 Raw Data'!$A$9:$DN$158,D$3,FALSE))="","",(VLOOKUP($A21,'Q4 Raw Data'!$A$9:$DN$158,D$3,FALSE))),"")</f>
        <v>Yes</v>
      </c>
      <c r="E21" s="244" t="str">
        <f>IFERROR(IF((VLOOKUP($A21,'Q4 Raw Data'!$A$9:$DN$158,E$3,FALSE))="","",(VLOOKUP($A21,'Q4 Raw Data'!$A$9:$DN$158,E$3,FALSE))),"")</f>
        <v>Yes</v>
      </c>
      <c r="F21" s="244" t="str">
        <f>IFERROR(IF((VLOOKUP($A21,'Q4 Raw Data'!$A$9:$DN$158,F$3,FALSE))="","",(VLOOKUP($A21,'Q4 Raw Data'!$A$9:$DN$158,F$3,FALSE))),"")</f>
        <v>Yes</v>
      </c>
      <c r="G21" s="244" t="str">
        <f>IFERROR(IF((VLOOKUP($A21,'Q4 Raw Data'!$A$9:$DN$158,G$3,FALSE))="","",(VLOOKUP($A21,'Q4 Raw Data'!$A$9:$DN$158,G$3,FALSE))),"")</f>
        <v>Yes</v>
      </c>
      <c r="H21" s="244"/>
      <c r="I21" s="244"/>
      <c r="J21" s="244"/>
      <c r="K21" s="244"/>
      <c r="L21" s="244"/>
      <c r="M21" s="244"/>
      <c r="N21" s="244" t="str">
        <f>IFERROR(IF((VLOOKUP($A21,'Q4 Raw Data'!$A$9:$DN$158,N$3,FALSE))="","",(VLOOKUP($A21,'Q4 Raw Data'!$A$9:$DN$158,N$3,FALSE))),"")</f>
        <v>On track to meet target</v>
      </c>
      <c r="O21" s="244" t="str">
        <f>IFERROR(IF((VLOOKUP($A21,'Q4 Raw Data'!$A$9:$DN$158,O$3,FALSE))="","",(VLOOKUP($A21,'Q4 Raw Data'!$A$9:$DN$158,O$3,FALSE))),"")</f>
        <v>Not on track to meet target</v>
      </c>
      <c r="P21" s="244" t="str">
        <f>IFERROR(IF((VLOOKUP($A21,'Q4 Raw Data'!$A$9:$DN$158,P$3,FALSE))="","",(VLOOKUP($A21,'Q4 Raw Data'!$A$9:$DN$158,P$3,FALSE))),"")</f>
        <v>Data not available to assess progress</v>
      </c>
      <c r="Q21" s="244" t="str">
        <f>IFERROR(IF((VLOOKUP($A21,'Q4 Raw Data'!$A$9:$DN$158,Q$3,FALSE))="","",(VLOOKUP($A21,'Q4 Raw Data'!$A$9:$DN$158,Q$3,FALSE))),"")</f>
        <v>Not on track to meet target</v>
      </c>
      <c r="R21" s="244"/>
      <c r="S21" s="244"/>
      <c r="T21" s="244"/>
      <c r="U21" s="244"/>
      <c r="V21" s="244"/>
      <c r="W21" s="244"/>
      <c r="X21" s="244"/>
      <c r="Y21" s="244"/>
      <c r="Z21" s="244"/>
      <c r="AA21" s="244"/>
      <c r="AB21" s="244"/>
      <c r="AC21" s="244"/>
    </row>
    <row r="22" spans="1:29" x14ac:dyDescent="0.3">
      <c r="A22" t="s">
        <v>324</v>
      </c>
      <c r="B22" t="s">
        <v>325</v>
      </c>
      <c r="C22" s="244" t="str">
        <f>IFERROR(IF((VLOOKUP($A22,'Q4 Raw Data'!$A$9:$DN$158,C$3,FALSE))="","",(VLOOKUP($A22,'Q4 Raw Data'!$A$9:$DN$158,C$3,FALSE))),"")</f>
        <v>Yes</v>
      </c>
      <c r="D22" s="244" t="str">
        <f>IFERROR(IF((VLOOKUP($A22,'Q4 Raw Data'!$A$9:$DN$158,D$3,FALSE))="","",(VLOOKUP($A22,'Q4 Raw Data'!$A$9:$DN$158,D$3,FALSE))),"")</f>
        <v>Yes</v>
      </c>
      <c r="E22" s="244" t="str">
        <f>IFERROR(IF((VLOOKUP($A22,'Q4 Raw Data'!$A$9:$DN$158,E$3,FALSE))="","",(VLOOKUP($A22,'Q4 Raw Data'!$A$9:$DN$158,E$3,FALSE))),"")</f>
        <v>Yes</v>
      </c>
      <c r="F22" s="244" t="str">
        <f>IFERROR(IF((VLOOKUP($A22,'Q4 Raw Data'!$A$9:$DN$158,F$3,FALSE))="","",(VLOOKUP($A22,'Q4 Raw Data'!$A$9:$DN$158,F$3,FALSE))),"")</f>
        <v>Yes</v>
      </c>
      <c r="G22" s="244" t="str">
        <f>IFERROR(IF((VLOOKUP($A22,'Q4 Raw Data'!$A$9:$DN$158,G$3,FALSE))="","",(VLOOKUP($A22,'Q4 Raw Data'!$A$9:$DN$158,G$3,FALSE))),"")</f>
        <v>Yes</v>
      </c>
      <c r="H22" s="244"/>
      <c r="I22" s="244"/>
      <c r="J22" s="244"/>
      <c r="K22" s="244"/>
      <c r="L22" s="244"/>
      <c r="M22" s="244"/>
      <c r="N22" s="244" t="str">
        <f>IFERROR(IF((VLOOKUP($A22,'Q4 Raw Data'!$A$9:$DN$158,N$3,FALSE))="","",(VLOOKUP($A22,'Q4 Raw Data'!$A$9:$DN$158,N$3,FALSE))),"")</f>
        <v>Not on track to meet target</v>
      </c>
      <c r="O22" s="244" t="str">
        <f>IFERROR(IF((VLOOKUP($A22,'Q4 Raw Data'!$A$9:$DN$158,O$3,FALSE))="","",(VLOOKUP($A22,'Q4 Raw Data'!$A$9:$DN$158,O$3,FALSE))),"")</f>
        <v>On track to meet target</v>
      </c>
      <c r="P22" s="244" t="str">
        <f>IFERROR(IF((VLOOKUP($A22,'Q4 Raw Data'!$A$9:$DN$158,P$3,FALSE))="","",(VLOOKUP($A22,'Q4 Raw Data'!$A$9:$DN$158,P$3,FALSE))),"")</f>
        <v>On track to meet target</v>
      </c>
      <c r="Q22" s="244" t="str">
        <f>IFERROR(IF((VLOOKUP($A22,'Q4 Raw Data'!$A$9:$DN$158,Q$3,FALSE))="","",(VLOOKUP($A22,'Q4 Raw Data'!$A$9:$DN$158,Q$3,FALSE))),"")</f>
        <v>On track to meet target</v>
      </c>
      <c r="R22" s="244"/>
      <c r="S22" s="244"/>
      <c r="T22" s="244"/>
      <c r="U22" s="244"/>
      <c r="V22" s="244"/>
      <c r="W22" s="244"/>
      <c r="X22" s="244"/>
      <c r="Y22" s="244"/>
      <c r="Z22" s="244"/>
      <c r="AA22" s="244"/>
      <c r="AB22" s="244"/>
      <c r="AC22" s="244"/>
    </row>
    <row r="23" spans="1:29" x14ac:dyDescent="0.3">
      <c r="A23" t="s">
        <v>326</v>
      </c>
      <c r="B23" t="s">
        <v>327</v>
      </c>
      <c r="C23" s="244" t="str">
        <f>IFERROR(IF((VLOOKUP($A23,'Q4 Raw Data'!$A$9:$DN$158,C$3,FALSE))="","",(VLOOKUP($A23,'Q4 Raw Data'!$A$9:$DN$158,C$3,FALSE))),"")</f>
        <v>Yes</v>
      </c>
      <c r="D23" s="244" t="str">
        <f>IFERROR(IF((VLOOKUP($A23,'Q4 Raw Data'!$A$9:$DN$158,D$3,FALSE))="","",(VLOOKUP($A23,'Q4 Raw Data'!$A$9:$DN$158,D$3,FALSE))),"")</f>
        <v>Yes</v>
      </c>
      <c r="E23" s="244" t="str">
        <f>IFERROR(IF((VLOOKUP($A23,'Q4 Raw Data'!$A$9:$DN$158,E$3,FALSE))="","",(VLOOKUP($A23,'Q4 Raw Data'!$A$9:$DN$158,E$3,FALSE))),"")</f>
        <v>Yes</v>
      </c>
      <c r="F23" s="244" t="str">
        <f>IFERROR(IF((VLOOKUP($A23,'Q4 Raw Data'!$A$9:$DN$158,F$3,FALSE))="","",(VLOOKUP($A23,'Q4 Raw Data'!$A$9:$DN$158,F$3,FALSE))),"")</f>
        <v>Yes</v>
      </c>
      <c r="G23" s="244" t="str">
        <f>IFERROR(IF((VLOOKUP($A23,'Q4 Raw Data'!$A$9:$DN$158,G$3,FALSE))="","",(VLOOKUP($A23,'Q4 Raw Data'!$A$9:$DN$158,G$3,FALSE))),"")</f>
        <v>Yes</v>
      </c>
      <c r="H23" s="244"/>
      <c r="I23" s="244"/>
      <c r="J23" s="244"/>
      <c r="K23" s="244"/>
      <c r="L23" s="244"/>
      <c r="M23" s="244"/>
      <c r="N23" s="244" t="str">
        <f>IFERROR(IF((VLOOKUP($A23,'Q4 Raw Data'!$A$9:$DN$158,N$3,FALSE))="","",(VLOOKUP($A23,'Q4 Raw Data'!$A$9:$DN$158,N$3,FALSE))),"")</f>
        <v>On track to meet target</v>
      </c>
      <c r="O23" s="244" t="str">
        <f>IFERROR(IF((VLOOKUP($A23,'Q4 Raw Data'!$A$9:$DN$158,O$3,FALSE))="","",(VLOOKUP($A23,'Q4 Raw Data'!$A$9:$DN$158,O$3,FALSE))),"")</f>
        <v>On track to meet target</v>
      </c>
      <c r="P23" s="244" t="str">
        <f>IFERROR(IF((VLOOKUP($A23,'Q4 Raw Data'!$A$9:$DN$158,P$3,FALSE))="","",(VLOOKUP($A23,'Q4 Raw Data'!$A$9:$DN$158,P$3,FALSE))),"")</f>
        <v>On track to meet target</v>
      </c>
      <c r="Q23" s="244" t="str">
        <f>IFERROR(IF((VLOOKUP($A23,'Q4 Raw Data'!$A$9:$DN$158,Q$3,FALSE))="","",(VLOOKUP($A23,'Q4 Raw Data'!$A$9:$DN$158,Q$3,FALSE))),"")</f>
        <v>On track to meet target</v>
      </c>
      <c r="R23" s="244"/>
      <c r="S23" s="244"/>
      <c r="T23" s="244"/>
      <c r="U23" s="244"/>
      <c r="V23" s="244"/>
      <c r="W23" s="244"/>
      <c r="X23" s="244"/>
      <c r="Y23" s="244"/>
      <c r="Z23" s="244"/>
      <c r="AA23" s="244"/>
      <c r="AB23" s="244"/>
      <c r="AC23" s="244"/>
    </row>
    <row r="24" spans="1:29" x14ac:dyDescent="0.3">
      <c r="A24" t="s">
        <v>329</v>
      </c>
      <c r="B24" t="s">
        <v>330</v>
      </c>
      <c r="C24" s="244" t="str">
        <f>IFERROR(IF((VLOOKUP($A24,'Q4 Raw Data'!$A$9:$DN$158,C$3,FALSE))="","",(VLOOKUP($A24,'Q4 Raw Data'!$A$9:$DN$158,C$3,FALSE))),"")</f>
        <v>Yes</v>
      </c>
      <c r="D24" s="244" t="str">
        <f>IFERROR(IF((VLOOKUP($A24,'Q4 Raw Data'!$A$9:$DN$158,D$3,FALSE))="","",(VLOOKUP($A24,'Q4 Raw Data'!$A$9:$DN$158,D$3,FALSE))),"")</f>
        <v>Yes</v>
      </c>
      <c r="E24" s="244" t="str">
        <f>IFERROR(IF((VLOOKUP($A24,'Q4 Raw Data'!$A$9:$DN$158,E$3,FALSE))="","",(VLOOKUP($A24,'Q4 Raw Data'!$A$9:$DN$158,E$3,FALSE))),"")</f>
        <v>Yes</v>
      </c>
      <c r="F24" s="244" t="str">
        <f>IFERROR(IF((VLOOKUP($A24,'Q4 Raw Data'!$A$9:$DN$158,F$3,FALSE))="","",(VLOOKUP($A24,'Q4 Raw Data'!$A$9:$DN$158,F$3,FALSE))),"")</f>
        <v>Yes</v>
      </c>
      <c r="G24" s="244" t="str">
        <f>IFERROR(IF((VLOOKUP($A24,'Q4 Raw Data'!$A$9:$DN$158,G$3,FALSE))="","",(VLOOKUP($A24,'Q4 Raw Data'!$A$9:$DN$158,G$3,FALSE))),"")</f>
        <v>Yes</v>
      </c>
      <c r="H24" s="244"/>
      <c r="I24" s="244"/>
      <c r="J24" s="244"/>
      <c r="K24" s="244"/>
      <c r="L24" s="244"/>
      <c r="M24" s="244"/>
      <c r="N24" s="244" t="str">
        <f>IFERROR(IF((VLOOKUP($A24,'Q4 Raw Data'!$A$9:$DN$158,N$3,FALSE))="","",(VLOOKUP($A24,'Q4 Raw Data'!$A$9:$DN$158,N$3,FALSE))),"")</f>
        <v>Not on track to meet target</v>
      </c>
      <c r="O24" s="244" t="str">
        <f>IFERROR(IF((VLOOKUP($A24,'Q4 Raw Data'!$A$9:$DN$158,O$3,FALSE))="","",(VLOOKUP($A24,'Q4 Raw Data'!$A$9:$DN$158,O$3,FALSE))),"")</f>
        <v>On track to meet target</v>
      </c>
      <c r="P24" s="244" t="str">
        <f>IFERROR(IF((VLOOKUP($A24,'Q4 Raw Data'!$A$9:$DN$158,P$3,FALSE))="","",(VLOOKUP($A24,'Q4 Raw Data'!$A$9:$DN$158,P$3,FALSE))),"")</f>
        <v>Data not available to assess progress</v>
      </c>
      <c r="Q24" s="244" t="str">
        <f>IFERROR(IF((VLOOKUP($A24,'Q4 Raw Data'!$A$9:$DN$158,Q$3,FALSE))="","",(VLOOKUP($A24,'Q4 Raw Data'!$A$9:$DN$158,Q$3,FALSE))),"")</f>
        <v>Not on track to meet target</v>
      </c>
      <c r="R24" s="244"/>
      <c r="S24" s="244"/>
      <c r="T24" s="244"/>
      <c r="U24" s="244"/>
      <c r="V24" s="244"/>
      <c r="W24" s="244"/>
      <c r="X24" s="244"/>
      <c r="Y24" s="244"/>
      <c r="Z24" s="244"/>
      <c r="AA24" s="244"/>
      <c r="AB24" s="244"/>
      <c r="AC24" s="244"/>
    </row>
    <row r="25" spans="1:29" x14ac:dyDescent="0.3">
      <c r="A25" t="s">
        <v>331</v>
      </c>
      <c r="B25" t="s">
        <v>332</v>
      </c>
      <c r="C25" s="244" t="str">
        <f>IFERROR(IF((VLOOKUP($A25,'Q4 Raw Data'!$A$9:$DN$158,C$3,FALSE))="","",(VLOOKUP($A25,'Q4 Raw Data'!$A$9:$DN$158,C$3,FALSE))),"")</f>
        <v>Yes</v>
      </c>
      <c r="D25" s="244" t="str">
        <f>IFERROR(IF((VLOOKUP($A25,'Q4 Raw Data'!$A$9:$DN$158,D$3,FALSE))="","",(VLOOKUP($A25,'Q4 Raw Data'!$A$9:$DN$158,D$3,FALSE))),"")</f>
        <v>Yes</v>
      </c>
      <c r="E25" s="244" t="str">
        <f>IFERROR(IF((VLOOKUP($A25,'Q4 Raw Data'!$A$9:$DN$158,E$3,FALSE))="","",(VLOOKUP($A25,'Q4 Raw Data'!$A$9:$DN$158,E$3,FALSE))),"")</f>
        <v>Yes</v>
      </c>
      <c r="F25" s="244" t="str">
        <f>IFERROR(IF((VLOOKUP($A25,'Q4 Raw Data'!$A$9:$DN$158,F$3,FALSE))="","",(VLOOKUP($A25,'Q4 Raw Data'!$A$9:$DN$158,F$3,FALSE))),"")</f>
        <v>Yes</v>
      </c>
      <c r="G25" s="244" t="str">
        <f>IFERROR(IF((VLOOKUP($A25,'Q4 Raw Data'!$A$9:$DN$158,G$3,FALSE))="","",(VLOOKUP($A25,'Q4 Raw Data'!$A$9:$DN$158,G$3,FALSE))),"")</f>
        <v>Yes</v>
      </c>
      <c r="H25" s="244"/>
      <c r="I25" s="244"/>
      <c r="J25" s="244"/>
      <c r="K25" s="244"/>
      <c r="L25" s="244"/>
      <c r="M25" s="244"/>
      <c r="N25" s="244" t="str">
        <f>IFERROR(IF((VLOOKUP($A25,'Q4 Raw Data'!$A$9:$DN$158,N$3,FALSE))="","",(VLOOKUP($A25,'Q4 Raw Data'!$A$9:$DN$158,N$3,FALSE))),"")</f>
        <v>Not on track to meet target</v>
      </c>
      <c r="O25" s="244" t="str">
        <f>IFERROR(IF((VLOOKUP($A25,'Q4 Raw Data'!$A$9:$DN$158,O$3,FALSE))="","",(VLOOKUP($A25,'Q4 Raw Data'!$A$9:$DN$158,O$3,FALSE))),"")</f>
        <v>On track to meet target</v>
      </c>
      <c r="P25" s="244" t="str">
        <f>IFERROR(IF((VLOOKUP($A25,'Q4 Raw Data'!$A$9:$DN$158,P$3,FALSE))="","",(VLOOKUP($A25,'Q4 Raw Data'!$A$9:$DN$158,P$3,FALSE))),"")</f>
        <v>On track to meet target</v>
      </c>
      <c r="Q25" s="244" t="str">
        <f>IFERROR(IF((VLOOKUP($A25,'Q4 Raw Data'!$A$9:$DN$158,Q$3,FALSE))="","",(VLOOKUP($A25,'Q4 Raw Data'!$A$9:$DN$158,Q$3,FALSE))),"")</f>
        <v>On track to meet target</v>
      </c>
      <c r="R25" s="244"/>
      <c r="S25" s="244"/>
      <c r="T25" s="244"/>
      <c r="U25" s="244"/>
      <c r="V25" s="244"/>
      <c r="W25" s="244"/>
      <c r="X25" s="244"/>
      <c r="Y25" s="244"/>
      <c r="Z25" s="244"/>
      <c r="AA25" s="244"/>
      <c r="AB25" s="244"/>
      <c r="AC25" s="244"/>
    </row>
    <row r="26" spans="1:29" x14ac:dyDescent="0.3">
      <c r="A26" t="s">
        <v>335</v>
      </c>
      <c r="B26" t="s">
        <v>336</v>
      </c>
      <c r="C26" s="244" t="str">
        <f>IFERROR(IF((VLOOKUP($A26,'Q4 Raw Data'!$A$9:$DN$158,C$3,FALSE))="","",(VLOOKUP($A26,'Q4 Raw Data'!$A$9:$DN$158,C$3,FALSE))),"")</f>
        <v>Yes</v>
      </c>
      <c r="D26" s="244" t="str">
        <f>IFERROR(IF((VLOOKUP($A26,'Q4 Raw Data'!$A$9:$DN$158,D$3,FALSE))="","",(VLOOKUP($A26,'Q4 Raw Data'!$A$9:$DN$158,D$3,FALSE))),"")</f>
        <v>Yes</v>
      </c>
      <c r="E26" s="244" t="str">
        <f>IFERROR(IF((VLOOKUP($A26,'Q4 Raw Data'!$A$9:$DN$158,E$3,FALSE))="","",(VLOOKUP($A26,'Q4 Raw Data'!$A$9:$DN$158,E$3,FALSE))),"")</f>
        <v>Yes</v>
      </c>
      <c r="F26" s="244" t="str">
        <f>IFERROR(IF((VLOOKUP($A26,'Q4 Raw Data'!$A$9:$DN$158,F$3,FALSE))="","",(VLOOKUP($A26,'Q4 Raw Data'!$A$9:$DN$158,F$3,FALSE))),"")</f>
        <v>Yes</v>
      </c>
      <c r="G26" s="244" t="str">
        <f>IFERROR(IF((VLOOKUP($A26,'Q4 Raw Data'!$A$9:$DN$158,G$3,FALSE))="","",(VLOOKUP($A26,'Q4 Raw Data'!$A$9:$DN$158,G$3,FALSE))),"")</f>
        <v>Yes</v>
      </c>
      <c r="H26" s="244"/>
      <c r="I26" s="244"/>
      <c r="J26" s="244"/>
      <c r="K26" s="244"/>
      <c r="L26" s="244"/>
      <c r="M26" s="244"/>
      <c r="N26" s="244" t="str">
        <f>IFERROR(IF((VLOOKUP($A26,'Q4 Raw Data'!$A$9:$DN$158,N$3,FALSE))="","",(VLOOKUP($A26,'Q4 Raw Data'!$A$9:$DN$158,N$3,FALSE))),"")</f>
        <v>Not on track to meet target</v>
      </c>
      <c r="O26" s="244" t="str">
        <f>IFERROR(IF((VLOOKUP($A26,'Q4 Raw Data'!$A$9:$DN$158,O$3,FALSE))="","",(VLOOKUP($A26,'Q4 Raw Data'!$A$9:$DN$158,O$3,FALSE))),"")</f>
        <v>On track to meet target</v>
      </c>
      <c r="P26" s="244" t="str">
        <f>IFERROR(IF((VLOOKUP($A26,'Q4 Raw Data'!$A$9:$DN$158,P$3,FALSE))="","",(VLOOKUP($A26,'Q4 Raw Data'!$A$9:$DN$158,P$3,FALSE))),"")</f>
        <v>On track to meet target</v>
      </c>
      <c r="Q26" s="244" t="str">
        <f>IFERROR(IF((VLOOKUP($A26,'Q4 Raw Data'!$A$9:$DN$158,Q$3,FALSE))="","",(VLOOKUP($A26,'Q4 Raw Data'!$A$9:$DN$158,Q$3,FALSE))),"")</f>
        <v>On track to meet target</v>
      </c>
      <c r="R26" s="244"/>
      <c r="S26" s="244"/>
      <c r="T26" s="244"/>
      <c r="U26" s="244"/>
      <c r="V26" s="244"/>
      <c r="W26" s="244"/>
      <c r="X26" s="244"/>
      <c r="Y26" s="244"/>
      <c r="Z26" s="244"/>
      <c r="AA26" s="244"/>
      <c r="AB26" s="244"/>
      <c r="AC26" s="244"/>
    </row>
    <row r="27" spans="1:29" x14ac:dyDescent="0.3">
      <c r="A27" t="s">
        <v>337</v>
      </c>
      <c r="B27" t="s">
        <v>338</v>
      </c>
      <c r="C27" s="244" t="str">
        <f>IFERROR(IF((VLOOKUP($A27,'Q4 Raw Data'!$A$9:$DN$158,C$3,FALSE))="","",(VLOOKUP($A27,'Q4 Raw Data'!$A$9:$DN$158,C$3,FALSE))),"")</f>
        <v>Yes</v>
      </c>
      <c r="D27" s="244" t="str">
        <f>IFERROR(IF((VLOOKUP($A27,'Q4 Raw Data'!$A$9:$DN$158,D$3,FALSE))="","",(VLOOKUP($A27,'Q4 Raw Data'!$A$9:$DN$158,D$3,FALSE))),"")</f>
        <v>Yes</v>
      </c>
      <c r="E27" s="244" t="str">
        <f>IFERROR(IF((VLOOKUP($A27,'Q4 Raw Data'!$A$9:$DN$158,E$3,FALSE))="","",(VLOOKUP($A27,'Q4 Raw Data'!$A$9:$DN$158,E$3,FALSE))),"")</f>
        <v>Yes</v>
      </c>
      <c r="F27" s="244" t="str">
        <f>IFERROR(IF((VLOOKUP($A27,'Q4 Raw Data'!$A$9:$DN$158,F$3,FALSE))="","",(VLOOKUP($A27,'Q4 Raw Data'!$A$9:$DN$158,F$3,FALSE))),"")</f>
        <v>Yes</v>
      </c>
      <c r="G27" s="244" t="str">
        <f>IFERROR(IF((VLOOKUP($A27,'Q4 Raw Data'!$A$9:$DN$158,G$3,FALSE))="","",(VLOOKUP($A27,'Q4 Raw Data'!$A$9:$DN$158,G$3,FALSE))),"")</f>
        <v>Yes</v>
      </c>
      <c r="H27" s="244"/>
      <c r="I27" s="244"/>
      <c r="J27" s="244"/>
      <c r="K27" s="244"/>
      <c r="L27" s="244"/>
      <c r="M27" s="244"/>
      <c r="N27" s="244" t="str">
        <f>IFERROR(IF((VLOOKUP($A27,'Q4 Raw Data'!$A$9:$DN$158,N$3,FALSE))="","",(VLOOKUP($A27,'Q4 Raw Data'!$A$9:$DN$158,N$3,FALSE))),"")</f>
        <v>Not on track to meet target</v>
      </c>
      <c r="O27" s="244" t="str">
        <f>IFERROR(IF((VLOOKUP($A27,'Q4 Raw Data'!$A$9:$DN$158,O$3,FALSE))="","",(VLOOKUP($A27,'Q4 Raw Data'!$A$9:$DN$158,O$3,FALSE))),"")</f>
        <v>On track to meet target</v>
      </c>
      <c r="P27" s="244" t="str">
        <f>IFERROR(IF((VLOOKUP($A27,'Q4 Raw Data'!$A$9:$DN$158,P$3,FALSE))="","",(VLOOKUP($A27,'Q4 Raw Data'!$A$9:$DN$158,P$3,FALSE))),"")</f>
        <v>Data not available to assess progress</v>
      </c>
      <c r="Q27" s="244" t="str">
        <f>IFERROR(IF((VLOOKUP($A27,'Q4 Raw Data'!$A$9:$DN$158,Q$3,FALSE))="","",(VLOOKUP($A27,'Q4 Raw Data'!$A$9:$DN$158,Q$3,FALSE))),"")</f>
        <v>Not on track to meet target</v>
      </c>
      <c r="R27" s="244"/>
      <c r="S27" s="244"/>
      <c r="T27" s="244"/>
      <c r="U27" s="244"/>
      <c r="V27" s="244"/>
      <c r="W27" s="244"/>
      <c r="X27" s="244"/>
      <c r="Y27" s="244"/>
      <c r="Z27" s="244"/>
      <c r="AA27" s="244"/>
      <c r="AB27" s="244"/>
      <c r="AC27" s="244"/>
    </row>
    <row r="28" spans="1:29" x14ac:dyDescent="0.3">
      <c r="A28" t="s">
        <v>339</v>
      </c>
      <c r="B28" t="s">
        <v>340</v>
      </c>
      <c r="C28" s="244" t="str">
        <f>IFERROR(IF((VLOOKUP($A28,'Q4 Raw Data'!$A$9:$DN$158,C$3,FALSE))="","",(VLOOKUP($A28,'Q4 Raw Data'!$A$9:$DN$158,C$3,FALSE))),"")</f>
        <v>Yes</v>
      </c>
      <c r="D28" s="244" t="str">
        <f>IFERROR(IF((VLOOKUP($A28,'Q4 Raw Data'!$A$9:$DN$158,D$3,FALSE))="","",(VLOOKUP($A28,'Q4 Raw Data'!$A$9:$DN$158,D$3,FALSE))),"")</f>
        <v>Yes</v>
      </c>
      <c r="E28" s="244" t="str">
        <f>IFERROR(IF((VLOOKUP($A28,'Q4 Raw Data'!$A$9:$DN$158,E$3,FALSE))="","",(VLOOKUP($A28,'Q4 Raw Data'!$A$9:$DN$158,E$3,FALSE))),"")</f>
        <v>Yes</v>
      </c>
      <c r="F28" s="244" t="str">
        <f>IFERROR(IF((VLOOKUP($A28,'Q4 Raw Data'!$A$9:$DN$158,F$3,FALSE))="","",(VLOOKUP($A28,'Q4 Raw Data'!$A$9:$DN$158,F$3,FALSE))),"")</f>
        <v>Yes</v>
      </c>
      <c r="G28" s="244" t="str">
        <f>IFERROR(IF((VLOOKUP($A28,'Q4 Raw Data'!$A$9:$DN$158,G$3,FALSE))="","",(VLOOKUP($A28,'Q4 Raw Data'!$A$9:$DN$158,G$3,FALSE))),"")</f>
        <v>Yes</v>
      </c>
      <c r="H28" s="244"/>
      <c r="I28" s="244"/>
      <c r="J28" s="244"/>
      <c r="K28" s="244"/>
      <c r="L28" s="244"/>
      <c r="M28" s="244"/>
      <c r="N28" s="244" t="str">
        <f>IFERROR(IF((VLOOKUP($A28,'Q4 Raw Data'!$A$9:$DN$158,N$3,FALSE))="","",(VLOOKUP($A28,'Q4 Raw Data'!$A$9:$DN$158,N$3,FALSE))),"")</f>
        <v>Not on track to meet target</v>
      </c>
      <c r="O28" s="244" t="str">
        <f>IFERROR(IF((VLOOKUP($A28,'Q4 Raw Data'!$A$9:$DN$158,O$3,FALSE))="","",(VLOOKUP($A28,'Q4 Raw Data'!$A$9:$DN$158,O$3,FALSE))),"")</f>
        <v>On track to meet target</v>
      </c>
      <c r="P28" s="244" t="str">
        <f>IFERROR(IF((VLOOKUP($A28,'Q4 Raw Data'!$A$9:$DN$158,P$3,FALSE))="","",(VLOOKUP($A28,'Q4 Raw Data'!$A$9:$DN$158,P$3,FALSE))),"")</f>
        <v>On track to meet target</v>
      </c>
      <c r="Q28" s="244" t="str">
        <f>IFERROR(IF((VLOOKUP($A28,'Q4 Raw Data'!$A$9:$DN$158,Q$3,FALSE))="","",(VLOOKUP($A28,'Q4 Raw Data'!$A$9:$DN$158,Q$3,FALSE))),"")</f>
        <v>On track to meet target</v>
      </c>
      <c r="R28" s="244"/>
      <c r="S28" s="244"/>
      <c r="T28" s="244"/>
      <c r="U28" s="244"/>
      <c r="V28" s="244"/>
      <c r="W28" s="244"/>
      <c r="X28" s="244"/>
      <c r="Y28" s="244"/>
      <c r="Z28" s="244"/>
      <c r="AA28" s="244"/>
      <c r="AB28" s="244"/>
      <c r="AC28" s="244"/>
    </row>
    <row r="29" spans="1:29" x14ac:dyDescent="0.3">
      <c r="A29" t="s">
        <v>341</v>
      </c>
      <c r="B29" t="s">
        <v>342</v>
      </c>
      <c r="C29" s="244" t="str">
        <f>IFERROR(IF((VLOOKUP($A29,'Q4 Raw Data'!$A$9:$DN$158,C$3,FALSE))="","",(VLOOKUP($A29,'Q4 Raw Data'!$A$9:$DN$158,C$3,FALSE))),"")</f>
        <v>Yes</v>
      </c>
      <c r="D29" s="244" t="str">
        <f>IFERROR(IF((VLOOKUP($A29,'Q4 Raw Data'!$A$9:$DN$158,D$3,FALSE))="","",(VLOOKUP($A29,'Q4 Raw Data'!$A$9:$DN$158,D$3,FALSE))),"")</f>
        <v>Yes</v>
      </c>
      <c r="E29" s="244" t="str">
        <f>IFERROR(IF((VLOOKUP($A29,'Q4 Raw Data'!$A$9:$DN$158,E$3,FALSE))="","",(VLOOKUP($A29,'Q4 Raw Data'!$A$9:$DN$158,E$3,FALSE))),"")</f>
        <v>Yes</v>
      </c>
      <c r="F29" s="244" t="str">
        <f>IFERROR(IF((VLOOKUP($A29,'Q4 Raw Data'!$A$9:$DN$158,F$3,FALSE))="","",(VLOOKUP($A29,'Q4 Raw Data'!$A$9:$DN$158,F$3,FALSE))),"")</f>
        <v>Yes</v>
      </c>
      <c r="G29" s="244" t="str">
        <f>IFERROR(IF((VLOOKUP($A29,'Q4 Raw Data'!$A$9:$DN$158,G$3,FALSE))="","",(VLOOKUP($A29,'Q4 Raw Data'!$A$9:$DN$158,G$3,FALSE))),"")</f>
        <v>Yes</v>
      </c>
      <c r="H29" s="244"/>
      <c r="I29" s="244"/>
      <c r="J29" s="244"/>
      <c r="K29" s="244"/>
      <c r="L29" s="244"/>
      <c r="M29" s="244"/>
      <c r="N29" s="244" t="str">
        <f>IFERROR(IF((VLOOKUP($A29,'Q4 Raw Data'!$A$9:$DN$158,N$3,FALSE))="","",(VLOOKUP($A29,'Q4 Raw Data'!$A$9:$DN$158,N$3,FALSE))),"")</f>
        <v>Not on track to meet target</v>
      </c>
      <c r="O29" s="244" t="str">
        <f>IFERROR(IF((VLOOKUP($A29,'Q4 Raw Data'!$A$9:$DN$158,O$3,FALSE))="","",(VLOOKUP($A29,'Q4 Raw Data'!$A$9:$DN$158,O$3,FALSE))),"")</f>
        <v>On track to meet target</v>
      </c>
      <c r="P29" s="244" t="str">
        <f>IFERROR(IF((VLOOKUP($A29,'Q4 Raw Data'!$A$9:$DN$158,P$3,FALSE))="","",(VLOOKUP($A29,'Q4 Raw Data'!$A$9:$DN$158,P$3,FALSE))),"")</f>
        <v>On track to meet target</v>
      </c>
      <c r="Q29" s="244" t="str">
        <f>IFERROR(IF((VLOOKUP($A29,'Q4 Raw Data'!$A$9:$DN$158,Q$3,FALSE))="","",(VLOOKUP($A29,'Q4 Raw Data'!$A$9:$DN$158,Q$3,FALSE))),"")</f>
        <v>On track to meet target</v>
      </c>
      <c r="R29" s="244"/>
      <c r="S29" s="244"/>
      <c r="T29" s="244"/>
      <c r="U29" s="244"/>
      <c r="V29" s="244"/>
      <c r="W29" s="244"/>
      <c r="X29" s="244"/>
      <c r="Y29" s="244"/>
      <c r="Z29" s="244"/>
      <c r="AA29" s="244"/>
      <c r="AB29" s="244"/>
      <c r="AC29" s="244"/>
    </row>
    <row r="30" spans="1:29" x14ac:dyDescent="0.3">
      <c r="A30" t="s">
        <v>345</v>
      </c>
      <c r="B30" t="s">
        <v>346</v>
      </c>
      <c r="C30" s="244" t="str">
        <f>IFERROR(IF((VLOOKUP($A30,'Q4 Raw Data'!$A$9:$DN$158,C$3,FALSE))="","",(VLOOKUP($A30,'Q4 Raw Data'!$A$9:$DN$158,C$3,FALSE))),"")</f>
        <v>Yes</v>
      </c>
      <c r="D30" s="244" t="str">
        <f>IFERROR(IF((VLOOKUP($A30,'Q4 Raw Data'!$A$9:$DN$158,D$3,FALSE))="","",(VLOOKUP($A30,'Q4 Raw Data'!$A$9:$DN$158,D$3,FALSE))),"")</f>
        <v>Yes</v>
      </c>
      <c r="E30" s="244" t="str">
        <f>IFERROR(IF((VLOOKUP($A30,'Q4 Raw Data'!$A$9:$DN$158,E$3,FALSE))="","",(VLOOKUP($A30,'Q4 Raw Data'!$A$9:$DN$158,E$3,FALSE))),"")</f>
        <v>Yes</v>
      </c>
      <c r="F30" s="244" t="str">
        <f>IFERROR(IF((VLOOKUP($A30,'Q4 Raw Data'!$A$9:$DN$158,F$3,FALSE))="","",(VLOOKUP($A30,'Q4 Raw Data'!$A$9:$DN$158,F$3,FALSE))),"")</f>
        <v>Yes</v>
      </c>
      <c r="G30" s="244" t="str">
        <f>IFERROR(IF((VLOOKUP($A30,'Q4 Raw Data'!$A$9:$DN$158,G$3,FALSE))="","",(VLOOKUP($A30,'Q4 Raw Data'!$A$9:$DN$158,G$3,FALSE))),"")</f>
        <v>Yes</v>
      </c>
      <c r="H30" s="244"/>
      <c r="I30" s="244"/>
      <c r="J30" s="244"/>
      <c r="K30" s="244"/>
      <c r="L30" s="244"/>
      <c r="M30" s="244"/>
      <c r="N30" s="244" t="str">
        <f>IFERROR(IF((VLOOKUP($A30,'Q4 Raw Data'!$A$9:$DN$158,N$3,FALSE))="","",(VLOOKUP($A30,'Q4 Raw Data'!$A$9:$DN$158,N$3,FALSE))),"")</f>
        <v>Not on track to meet target</v>
      </c>
      <c r="O30" s="244" t="str">
        <f>IFERROR(IF((VLOOKUP($A30,'Q4 Raw Data'!$A$9:$DN$158,O$3,FALSE))="","",(VLOOKUP($A30,'Q4 Raw Data'!$A$9:$DN$158,O$3,FALSE))),"")</f>
        <v>On track to meet target</v>
      </c>
      <c r="P30" s="244" t="str">
        <f>IFERROR(IF((VLOOKUP($A30,'Q4 Raw Data'!$A$9:$DN$158,P$3,FALSE))="","",(VLOOKUP($A30,'Q4 Raw Data'!$A$9:$DN$158,P$3,FALSE))),"")</f>
        <v>Not on track to meet target</v>
      </c>
      <c r="Q30" s="244" t="str">
        <f>IFERROR(IF((VLOOKUP($A30,'Q4 Raw Data'!$A$9:$DN$158,Q$3,FALSE))="","",(VLOOKUP($A30,'Q4 Raw Data'!$A$9:$DN$158,Q$3,FALSE))),"")</f>
        <v>Not on track to meet target</v>
      </c>
      <c r="R30" s="244"/>
      <c r="S30" s="244"/>
      <c r="T30" s="244"/>
      <c r="U30" s="244"/>
      <c r="V30" s="244"/>
      <c r="W30" s="244"/>
      <c r="X30" s="244"/>
      <c r="Y30" s="244"/>
      <c r="Z30" s="244"/>
      <c r="AA30" s="244"/>
      <c r="AB30" s="244"/>
      <c r="AC30" s="244"/>
    </row>
    <row r="31" spans="1:29" x14ac:dyDescent="0.3">
      <c r="A31" t="s">
        <v>347</v>
      </c>
      <c r="B31" t="s">
        <v>348</v>
      </c>
      <c r="C31" s="244" t="str">
        <f>IFERROR(IF((VLOOKUP($A31,'Q4 Raw Data'!$A$9:$DN$158,C$3,FALSE))="","",(VLOOKUP($A31,'Q4 Raw Data'!$A$9:$DN$158,C$3,FALSE))),"")</f>
        <v>Yes</v>
      </c>
      <c r="D31" s="244" t="str">
        <f>IFERROR(IF((VLOOKUP($A31,'Q4 Raw Data'!$A$9:$DN$158,D$3,FALSE))="","",(VLOOKUP($A31,'Q4 Raw Data'!$A$9:$DN$158,D$3,FALSE))),"")</f>
        <v>Yes</v>
      </c>
      <c r="E31" s="244" t="str">
        <f>IFERROR(IF((VLOOKUP($A31,'Q4 Raw Data'!$A$9:$DN$158,E$3,FALSE))="","",(VLOOKUP($A31,'Q4 Raw Data'!$A$9:$DN$158,E$3,FALSE))),"")</f>
        <v>Yes</v>
      </c>
      <c r="F31" s="244" t="str">
        <f>IFERROR(IF((VLOOKUP($A31,'Q4 Raw Data'!$A$9:$DN$158,F$3,FALSE))="","",(VLOOKUP($A31,'Q4 Raw Data'!$A$9:$DN$158,F$3,FALSE))),"")</f>
        <v>Yes</v>
      </c>
      <c r="G31" s="244" t="str">
        <f>IFERROR(IF((VLOOKUP($A31,'Q4 Raw Data'!$A$9:$DN$158,G$3,FALSE))="","",(VLOOKUP($A31,'Q4 Raw Data'!$A$9:$DN$158,G$3,FALSE))),"")</f>
        <v>Yes</v>
      </c>
      <c r="H31" s="244"/>
      <c r="I31" s="244"/>
      <c r="J31" s="244"/>
      <c r="K31" s="244"/>
      <c r="L31" s="244"/>
      <c r="M31" s="244"/>
      <c r="N31" s="244" t="str">
        <f>IFERROR(IF((VLOOKUP($A31,'Q4 Raw Data'!$A$9:$DN$158,N$3,FALSE))="","",(VLOOKUP($A31,'Q4 Raw Data'!$A$9:$DN$158,N$3,FALSE))),"")</f>
        <v>Not on track to meet target</v>
      </c>
      <c r="O31" s="244" t="str">
        <f>IFERROR(IF((VLOOKUP($A31,'Q4 Raw Data'!$A$9:$DN$158,O$3,FALSE))="","",(VLOOKUP($A31,'Q4 Raw Data'!$A$9:$DN$158,O$3,FALSE))),"")</f>
        <v>Not on track to meet target</v>
      </c>
      <c r="P31" s="244" t="str">
        <f>IFERROR(IF((VLOOKUP($A31,'Q4 Raw Data'!$A$9:$DN$158,P$3,FALSE))="","",(VLOOKUP($A31,'Q4 Raw Data'!$A$9:$DN$158,P$3,FALSE))),"")</f>
        <v>On track to meet target</v>
      </c>
      <c r="Q31" s="244" t="str">
        <f>IFERROR(IF((VLOOKUP($A31,'Q4 Raw Data'!$A$9:$DN$158,Q$3,FALSE))="","",(VLOOKUP($A31,'Q4 Raw Data'!$A$9:$DN$158,Q$3,FALSE))),"")</f>
        <v>On track to meet target</v>
      </c>
      <c r="R31" s="244"/>
      <c r="S31" s="244"/>
      <c r="T31" s="244"/>
      <c r="U31" s="244"/>
      <c r="V31" s="244"/>
      <c r="W31" s="244"/>
      <c r="X31" s="244"/>
      <c r="Y31" s="244"/>
      <c r="Z31" s="244"/>
      <c r="AA31" s="244"/>
      <c r="AB31" s="244"/>
      <c r="AC31" s="244"/>
    </row>
    <row r="32" spans="1:29" x14ac:dyDescent="0.3">
      <c r="A32" t="s">
        <v>351</v>
      </c>
      <c r="B32" t="s">
        <v>352</v>
      </c>
      <c r="C32" s="244" t="str">
        <f>IFERROR(IF((VLOOKUP($A32,'Q4 Raw Data'!$A$9:$DN$158,C$3,FALSE))="","",(VLOOKUP($A32,'Q4 Raw Data'!$A$9:$DN$158,C$3,FALSE))),"")</f>
        <v>Yes</v>
      </c>
      <c r="D32" s="244" t="str">
        <f>IFERROR(IF((VLOOKUP($A32,'Q4 Raw Data'!$A$9:$DN$158,D$3,FALSE))="","",(VLOOKUP($A32,'Q4 Raw Data'!$A$9:$DN$158,D$3,FALSE))),"")</f>
        <v>Yes</v>
      </c>
      <c r="E32" s="244" t="str">
        <f>IFERROR(IF((VLOOKUP($A32,'Q4 Raw Data'!$A$9:$DN$158,E$3,FALSE))="","",(VLOOKUP($A32,'Q4 Raw Data'!$A$9:$DN$158,E$3,FALSE))),"")</f>
        <v>Yes</v>
      </c>
      <c r="F32" s="244" t="str">
        <f>IFERROR(IF((VLOOKUP($A32,'Q4 Raw Data'!$A$9:$DN$158,F$3,FALSE))="","",(VLOOKUP($A32,'Q4 Raw Data'!$A$9:$DN$158,F$3,FALSE))),"")</f>
        <v>Yes</v>
      </c>
      <c r="G32" s="244" t="str">
        <f>IFERROR(IF((VLOOKUP($A32,'Q4 Raw Data'!$A$9:$DN$158,G$3,FALSE))="","",(VLOOKUP($A32,'Q4 Raw Data'!$A$9:$DN$158,G$3,FALSE))),"")</f>
        <v>Yes</v>
      </c>
      <c r="H32" s="244"/>
      <c r="I32" s="244"/>
      <c r="J32" s="244"/>
      <c r="K32" s="244"/>
      <c r="L32" s="244"/>
      <c r="M32" s="244"/>
      <c r="N32" s="244" t="str">
        <f>IFERROR(IF((VLOOKUP($A32,'Q4 Raw Data'!$A$9:$DN$158,N$3,FALSE))="","",(VLOOKUP($A32,'Q4 Raw Data'!$A$9:$DN$158,N$3,FALSE))),"")</f>
        <v>On track to meet target</v>
      </c>
      <c r="O32" s="244" t="str">
        <f>IFERROR(IF((VLOOKUP($A32,'Q4 Raw Data'!$A$9:$DN$158,O$3,FALSE))="","",(VLOOKUP($A32,'Q4 Raw Data'!$A$9:$DN$158,O$3,FALSE))),"")</f>
        <v>On track to meet target</v>
      </c>
      <c r="P32" s="244" t="str">
        <f>IFERROR(IF((VLOOKUP($A32,'Q4 Raw Data'!$A$9:$DN$158,P$3,FALSE))="","",(VLOOKUP($A32,'Q4 Raw Data'!$A$9:$DN$158,P$3,FALSE))),"")</f>
        <v>On track to meet target</v>
      </c>
      <c r="Q32" s="244" t="str">
        <f>IFERROR(IF((VLOOKUP($A32,'Q4 Raw Data'!$A$9:$DN$158,Q$3,FALSE))="","",(VLOOKUP($A32,'Q4 Raw Data'!$A$9:$DN$158,Q$3,FALSE))),"")</f>
        <v>Not on track to meet target</v>
      </c>
      <c r="R32" s="244"/>
      <c r="S32" s="244"/>
      <c r="T32" s="244"/>
      <c r="U32" s="244"/>
      <c r="V32" s="244"/>
      <c r="W32" s="244"/>
      <c r="X32" s="244"/>
      <c r="Y32" s="244"/>
      <c r="Z32" s="244"/>
      <c r="AA32" s="244"/>
      <c r="AB32" s="244"/>
      <c r="AC32" s="244"/>
    </row>
    <row r="33" spans="1:29" x14ac:dyDescent="0.3">
      <c r="A33" t="s">
        <v>355</v>
      </c>
      <c r="B33" t="s">
        <v>356</v>
      </c>
      <c r="C33" s="244" t="str">
        <f>IFERROR(IF((VLOOKUP($A33,'Q4 Raw Data'!$A$9:$DN$158,C$3,FALSE))="","",(VLOOKUP($A33,'Q4 Raw Data'!$A$9:$DN$158,C$3,FALSE))),"")</f>
        <v>Yes</v>
      </c>
      <c r="D33" s="244" t="str">
        <f>IFERROR(IF((VLOOKUP($A33,'Q4 Raw Data'!$A$9:$DN$158,D$3,FALSE))="","",(VLOOKUP($A33,'Q4 Raw Data'!$A$9:$DN$158,D$3,FALSE))),"")</f>
        <v>Yes</v>
      </c>
      <c r="E33" s="244" t="str">
        <f>IFERROR(IF((VLOOKUP($A33,'Q4 Raw Data'!$A$9:$DN$158,E$3,FALSE))="","",(VLOOKUP($A33,'Q4 Raw Data'!$A$9:$DN$158,E$3,FALSE))),"")</f>
        <v>Yes</v>
      </c>
      <c r="F33" s="244" t="str">
        <f>IFERROR(IF((VLOOKUP($A33,'Q4 Raw Data'!$A$9:$DN$158,F$3,FALSE))="","",(VLOOKUP($A33,'Q4 Raw Data'!$A$9:$DN$158,F$3,FALSE))),"")</f>
        <v>Yes</v>
      </c>
      <c r="G33" s="244" t="str">
        <f>IFERROR(IF((VLOOKUP($A33,'Q4 Raw Data'!$A$9:$DN$158,G$3,FALSE))="","",(VLOOKUP($A33,'Q4 Raw Data'!$A$9:$DN$158,G$3,FALSE))),"")</f>
        <v>Yes</v>
      </c>
      <c r="H33" s="244"/>
      <c r="I33" s="244"/>
      <c r="J33" s="244"/>
      <c r="K33" s="244"/>
      <c r="L33" s="244"/>
      <c r="M33" s="244"/>
      <c r="N33" s="244" t="str">
        <f>IFERROR(IF((VLOOKUP($A33,'Q4 Raw Data'!$A$9:$DN$158,N$3,FALSE))="","",(VLOOKUP($A33,'Q4 Raw Data'!$A$9:$DN$158,N$3,FALSE))),"")</f>
        <v>Not on track to meet target</v>
      </c>
      <c r="O33" s="244" t="str">
        <f>IFERROR(IF((VLOOKUP($A33,'Q4 Raw Data'!$A$9:$DN$158,O$3,FALSE))="","",(VLOOKUP($A33,'Q4 Raw Data'!$A$9:$DN$158,O$3,FALSE))),"")</f>
        <v>On track to meet target</v>
      </c>
      <c r="P33" s="244" t="str">
        <f>IFERROR(IF((VLOOKUP($A33,'Q4 Raw Data'!$A$9:$DN$158,P$3,FALSE))="","",(VLOOKUP($A33,'Q4 Raw Data'!$A$9:$DN$158,P$3,FALSE))),"")</f>
        <v>On track to meet target</v>
      </c>
      <c r="Q33" s="244" t="str">
        <f>IFERROR(IF((VLOOKUP($A33,'Q4 Raw Data'!$A$9:$DN$158,Q$3,FALSE))="","",(VLOOKUP($A33,'Q4 Raw Data'!$A$9:$DN$158,Q$3,FALSE))),"")</f>
        <v>Not on track to meet target</v>
      </c>
      <c r="R33" s="244"/>
      <c r="S33" s="244"/>
      <c r="T33" s="244"/>
      <c r="U33" s="244"/>
      <c r="V33" s="244"/>
      <c r="W33" s="244"/>
      <c r="X33" s="244"/>
      <c r="Y33" s="244"/>
      <c r="Z33" s="244"/>
      <c r="AA33" s="244"/>
      <c r="AB33" s="244"/>
      <c r="AC33" s="244"/>
    </row>
    <row r="34" spans="1:29" x14ac:dyDescent="0.3">
      <c r="A34" t="s">
        <v>359</v>
      </c>
      <c r="B34" t="s">
        <v>360</v>
      </c>
      <c r="C34" s="244" t="str">
        <f>IFERROR(IF((VLOOKUP($A34,'Q4 Raw Data'!$A$9:$DN$158,C$3,FALSE))="","",(VLOOKUP($A34,'Q4 Raw Data'!$A$9:$DN$158,C$3,FALSE))),"")</f>
        <v>Yes</v>
      </c>
      <c r="D34" s="244" t="str">
        <f>IFERROR(IF((VLOOKUP($A34,'Q4 Raw Data'!$A$9:$DN$158,D$3,FALSE))="","",(VLOOKUP($A34,'Q4 Raw Data'!$A$9:$DN$158,D$3,FALSE))),"")</f>
        <v>Yes</v>
      </c>
      <c r="E34" s="244" t="str">
        <f>IFERROR(IF((VLOOKUP($A34,'Q4 Raw Data'!$A$9:$DN$158,E$3,FALSE))="","",(VLOOKUP($A34,'Q4 Raw Data'!$A$9:$DN$158,E$3,FALSE))),"")</f>
        <v>Yes</v>
      </c>
      <c r="F34" s="244" t="str">
        <f>IFERROR(IF((VLOOKUP($A34,'Q4 Raw Data'!$A$9:$DN$158,F$3,FALSE))="","",(VLOOKUP($A34,'Q4 Raw Data'!$A$9:$DN$158,F$3,FALSE))),"")</f>
        <v>Yes</v>
      </c>
      <c r="G34" s="244" t="str">
        <f>IFERROR(IF((VLOOKUP($A34,'Q4 Raw Data'!$A$9:$DN$158,G$3,FALSE))="","",(VLOOKUP($A34,'Q4 Raw Data'!$A$9:$DN$158,G$3,FALSE))),"")</f>
        <v>Yes</v>
      </c>
      <c r="H34" s="244"/>
      <c r="I34" s="244"/>
      <c r="J34" s="244"/>
      <c r="K34" s="244"/>
      <c r="L34" s="244"/>
      <c r="M34" s="244"/>
      <c r="N34" s="244" t="str">
        <f>IFERROR(IF((VLOOKUP($A34,'Q4 Raw Data'!$A$9:$DN$158,N$3,FALSE))="","",(VLOOKUP($A34,'Q4 Raw Data'!$A$9:$DN$158,N$3,FALSE))),"")</f>
        <v>Not on track to meet target</v>
      </c>
      <c r="O34" s="244" t="str">
        <f>IFERROR(IF((VLOOKUP($A34,'Q4 Raw Data'!$A$9:$DN$158,O$3,FALSE))="","",(VLOOKUP($A34,'Q4 Raw Data'!$A$9:$DN$158,O$3,FALSE))),"")</f>
        <v>Not on track to meet target</v>
      </c>
      <c r="P34" s="244" t="str">
        <f>IFERROR(IF((VLOOKUP($A34,'Q4 Raw Data'!$A$9:$DN$158,P$3,FALSE))="","",(VLOOKUP($A34,'Q4 Raw Data'!$A$9:$DN$158,P$3,FALSE))),"")</f>
        <v>On track to meet target</v>
      </c>
      <c r="Q34" s="244" t="str">
        <f>IFERROR(IF((VLOOKUP($A34,'Q4 Raw Data'!$A$9:$DN$158,Q$3,FALSE))="","",(VLOOKUP($A34,'Q4 Raw Data'!$A$9:$DN$158,Q$3,FALSE))),"")</f>
        <v>On track to meet target</v>
      </c>
      <c r="R34" s="244"/>
      <c r="S34" s="244"/>
      <c r="T34" s="244"/>
      <c r="U34" s="244"/>
      <c r="V34" s="244"/>
      <c r="W34" s="244"/>
      <c r="X34" s="244"/>
      <c r="Y34" s="244"/>
      <c r="Z34" s="244"/>
      <c r="AA34" s="244"/>
      <c r="AB34" s="244"/>
      <c r="AC34" s="244"/>
    </row>
    <row r="35" spans="1:29" x14ac:dyDescent="0.3">
      <c r="A35" t="s">
        <v>363</v>
      </c>
      <c r="B35" t="s">
        <v>364</v>
      </c>
      <c r="C35" s="244" t="str">
        <f>IFERROR(IF((VLOOKUP($A35,'Q4 Raw Data'!$A$9:$DN$158,C$3,FALSE))="","",(VLOOKUP($A35,'Q4 Raw Data'!$A$9:$DN$158,C$3,FALSE))),"")</f>
        <v>Yes</v>
      </c>
      <c r="D35" s="244" t="str">
        <f>IFERROR(IF((VLOOKUP($A35,'Q4 Raw Data'!$A$9:$DN$158,D$3,FALSE))="","",(VLOOKUP($A35,'Q4 Raw Data'!$A$9:$DN$158,D$3,FALSE))),"")</f>
        <v>Yes</v>
      </c>
      <c r="E35" s="244" t="str">
        <f>IFERROR(IF((VLOOKUP($A35,'Q4 Raw Data'!$A$9:$DN$158,E$3,FALSE))="","",(VLOOKUP($A35,'Q4 Raw Data'!$A$9:$DN$158,E$3,FALSE))),"")</f>
        <v>Yes</v>
      </c>
      <c r="F35" s="244" t="str">
        <f>IFERROR(IF((VLOOKUP($A35,'Q4 Raw Data'!$A$9:$DN$158,F$3,FALSE))="","",(VLOOKUP($A35,'Q4 Raw Data'!$A$9:$DN$158,F$3,FALSE))),"")</f>
        <v>Yes</v>
      </c>
      <c r="G35" s="244" t="str">
        <f>IFERROR(IF((VLOOKUP($A35,'Q4 Raw Data'!$A$9:$DN$158,G$3,FALSE))="","",(VLOOKUP($A35,'Q4 Raw Data'!$A$9:$DN$158,G$3,FALSE))),"")</f>
        <v>Yes</v>
      </c>
      <c r="H35" s="244"/>
      <c r="I35" s="244"/>
      <c r="J35" s="244"/>
      <c r="K35" s="244"/>
      <c r="L35" s="244"/>
      <c r="M35" s="244"/>
      <c r="N35" s="244" t="str">
        <f>IFERROR(IF((VLOOKUP($A35,'Q4 Raw Data'!$A$9:$DN$158,N$3,FALSE))="","",(VLOOKUP($A35,'Q4 Raw Data'!$A$9:$DN$158,N$3,FALSE))),"")</f>
        <v>Not on track to meet target</v>
      </c>
      <c r="O35" s="244" t="str">
        <f>IFERROR(IF((VLOOKUP($A35,'Q4 Raw Data'!$A$9:$DN$158,O$3,FALSE))="","",(VLOOKUP($A35,'Q4 Raw Data'!$A$9:$DN$158,O$3,FALSE))),"")</f>
        <v>Not on track to meet target</v>
      </c>
      <c r="P35" s="244" t="str">
        <f>IFERROR(IF((VLOOKUP($A35,'Q4 Raw Data'!$A$9:$DN$158,P$3,FALSE))="","",(VLOOKUP($A35,'Q4 Raw Data'!$A$9:$DN$158,P$3,FALSE))),"")</f>
        <v>Data not available to assess progress</v>
      </c>
      <c r="Q35" s="244" t="str">
        <f>IFERROR(IF((VLOOKUP($A35,'Q4 Raw Data'!$A$9:$DN$158,Q$3,FALSE))="","",(VLOOKUP($A35,'Q4 Raw Data'!$A$9:$DN$158,Q$3,FALSE))),"")</f>
        <v>Not on track to meet target</v>
      </c>
      <c r="R35" s="244"/>
      <c r="S35" s="244"/>
      <c r="T35" s="244"/>
      <c r="U35" s="244"/>
      <c r="V35" s="244"/>
      <c r="W35" s="244"/>
      <c r="X35" s="244"/>
      <c r="Y35" s="244"/>
      <c r="Z35" s="244"/>
      <c r="AA35" s="244"/>
      <c r="AB35" s="244"/>
      <c r="AC35" s="244"/>
    </row>
    <row r="36" spans="1:29" x14ac:dyDescent="0.3">
      <c r="A36" t="s">
        <v>367</v>
      </c>
      <c r="B36" t="s">
        <v>368</v>
      </c>
      <c r="C36" s="244" t="str">
        <f>IFERROR(IF((VLOOKUP($A36,'Q4 Raw Data'!$A$9:$DN$158,C$3,FALSE))="","",(VLOOKUP($A36,'Q4 Raw Data'!$A$9:$DN$158,C$3,FALSE))),"")</f>
        <v>Yes</v>
      </c>
      <c r="D36" s="244" t="str">
        <f>IFERROR(IF((VLOOKUP($A36,'Q4 Raw Data'!$A$9:$DN$158,D$3,FALSE))="","",(VLOOKUP($A36,'Q4 Raw Data'!$A$9:$DN$158,D$3,FALSE))),"")</f>
        <v>Yes</v>
      </c>
      <c r="E36" s="244" t="str">
        <f>IFERROR(IF((VLOOKUP($A36,'Q4 Raw Data'!$A$9:$DN$158,E$3,FALSE))="","",(VLOOKUP($A36,'Q4 Raw Data'!$A$9:$DN$158,E$3,FALSE))),"")</f>
        <v>Yes</v>
      </c>
      <c r="F36" s="244" t="str">
        <f>IFERROR(IF((VLOOKUP($A36,'Q4 Raw Data'!$A$9:$DN$158,F$3,FALSE))="","",(VLOOKUP($A36,'Q4 Raw Data'!$A$9:$DN$158,F$3,FALSE))),"")</f>
        <v>Yes</v>
      </c>
      <c r="G36" s="244" t="str">
        <f>IFERROR(IF((VLOOKUP($A36,'Q4 Raw Data'!$A$9:$DN$158,G$3,FALSE))="","",(VLOOKUP($A36,'Q4 Raw Data'!$A$9:$DN$158,G$3,FALSE))),"")</f>
        <v>Yes</v>
      </c>
      <c r="H36" s="244"/>
      <c r="I36" s="244"/>
      <c r="J36" s="244"/>
      <c r="K36" s="244"/>
      <c r="L36" s="244"/>
      <c r="M36" s="244"/>
      <c r="N36" s="244" t="str">
        <f>IFERROR(IF((VLOOKUP($A36,'Q4 Raw Data'!$A$9:$DN$158,N$3,FALSE))="","",(VLOOKUP($A36,'Q4 Raw Data'!$A$9:$DN$158,N$3,FALSE))),"")</f>
        <v>On track to meet target</v>
      </c>
      <c r="O36" s="244" t="str">
        <f>IFERROR(IF((VLOOKUP($A36,'Q4 Raw Data'!$A$9:$DN$158,O$3,FALSE))="","",(VLOOKUP($A36,'Q4 Raw Data'!$A$9:$DN$158,O$3,FALSE))),"")</f>
        <v>On track to meet target</v>
      </c>
      <c r="P36" s="244" t="str">
        <f>IFERROR(IF((VLOOKUP($A36,'Q4 Raw Data'!$A$9:$DN$158,P$3,FALSE))="","",(VLOOKUP($A36,'Q4 Raw Data'!$A$9:$DN$158,P$3,FALSE))),"")</f>
        <v>On track to meet target</v>
      </c>
      <c r="Q36" s="244" t="str">
        <f>IFERROR(IF((VLOOKUP($A36,'Q4 Raw Data'!$A$9:$DN$158,Q$3,FALSE))="","",(VLOOKUP($A36,'Q4 Raw Data'!$A$9:$DN$158,Q$3,FALSE))),"")</f>
        <v>Not on track to meet target</v>
      </c>
      <c r="R36" s="244"/>
      <c r="S36" s="244"/>
      <c r="T36" s="244"/>
      <c r="U36" s="244"/>
      <c r="V36" s="244"/>
      <c r="W36" s="244"/>
      <c r="X36" s="244"/>
      <c r="Y36" s="244"/>
      <c r="Z36" s="244"/>
      <c r="AA36" s="244"/>
      <c r="AB36" s="244"/>
      <c r="AC36" s="244"/>
    </row>
    <row r="37" spans="1:29" x14ac:dyDescent="0.3">
      <c r="A37" t="s">
        <v>371</v>
      </c>
      <c r="B37" t="s">
        <v>372</v>
      </c>
      <c r="C37" s="244" t="str">
        <f>IFERROR(IF((VLOOKUP($A37,'Q4 Raw Data'!$A$9:$DN$158,C$3,FALSE))="","",(VLOOKUP($A37,'Q4 Raw Data'!$A$9:$DN$158,C$3,FALSE))),"")</f>
        <v>Yes</v>
      </c>
      <c r="D37" s="244" t="str">
        <f>IFERROR(IF((VLOOKUP($A37,'Q4 Raw Data'!$A$9:$DN$158,D$3,FALSE))="","",(VLOOKUP($A37,'Q4 Raw Data'!$A$9:$DN$158,D$3,FALSE))),"")</f>
        <v>Yes</v>
      </c>
      <c r="E37" s="244" t="str">
        <f>IFERROR(IF((VLOOKUP($A37,'Q4 Raw Data'!$A$9:$DN$158,E$3,FALSE))="","",(VLOOKUP($A37,'Q4 Raw Data'!$A$9:$DN$158,E$3,FALSE))),"")</f>
        <v>Yes</v>
      </c>
      <c r="F37" s="244" t="str">
        <f>IFERROR(IF((VLOOKUP($A37,'Q4 Raw Data'!$A$9:$DN$158,F$3,FALSE))="","",(VLOOKUP($A37,'Q4 Raw Data'!$A$9:$DN$158,F$3,FALSE))),"")</f>
        <v>Yes</v>
      </c>
      <c r="G37" s="244" t="str">
        <f>IFERROR(IF((VLOOKUP($A37,'Q4 Raw Data'!$A$9:$DN$158,G$3,FALSE))="","",(VLOOKUP($A37,'Q4 Raw Data'!$A$9:$DN$158,G$3,FALSE))),"")</f>
        <v>Yes</v>
      </c>
      <c r="H37" s="244"/>
      <c r="I37" s="244"/>
      <c r="J37" s="244"/>
      <c r="K37" s="244"/>
      <c r="L37" s="244"/>
      <c r="M37" s="244"/>
      <c r="N37" s="244" t="str">
        <f>IFERROR(IF((VLOOKUP($A37,'Q4 Raw Data'!$A$9:$DN$158,N$3,FALSE))="","",(VLOOKUP($A37,'Q4 Raw Data'!$A$9:$DN$158,N$3,FALSE))),"")</f>
        <v>Data not available to assess progress</v>
      </c>
      <c r="O37" s="244" t="str">
        <f>IFERROR(IF((VLOOKUP($A37,'Q4 Raw Data'!$A$9:$DN$158,O$3,FALSE))="","",(VLOOKUP($A37,'Q4 Raw Data'!$A$9:$DN$158,O$3,FALSE))),"")</f>
        <v>On track to meet target</v>
      </c>
      <c r="P37" s="244" t="str">
        <f>IFERROR(IF((VLOOKUP($A37,'Q4 Raw Data'!$A$9:$DN$158,P$3,FALSE))="","",(VLOOKUP($A37,'Q4 Raw Data'!$A$9:$DN$158,P$3,FALSE))),"")</f>
        <v>Not on track to meet target</v>
      </c>
      <c r="Q37" s="244" t="str">
        <f>IFERROR(IF((VLOOKUP($A37,'Q4 Raw Data'!$A$9:$DN$158,Q$3,FALSE))="","",(VLOOKUP($A37,'Q4 Raw Data'!$A$9:$DN$158,Q$3,FALSE))),"")</f>
        <v>Data not available to assess progress</v>
      </c>
      <c r="R37" s="244"/>
      <c r="S37" s="244"/>
      <c r="T37" s="244"/>
      <c r="U37" s="244"/>
      <c r="V37" s="244"/>
      <c r="W37" s="244"/>
      <c r="X37" s="244"/>
      <c r="Y37" s="244"/>
      <c r="Z37" s="244"/>
      <c r="AA37" s="244"/>
      <c r="AB37" s="244"/>
      <c r="AC37" s="244"/>
    </row>
    <row r="38" spans="1:29" x14ac:dyDescent="0.3">
      <c r="A38" t="s">
        <v>375</v>
      </c>
      <c r="B38" t="s">
        <v>376</v>
      </c>
      <c r="C38" s="244" t="str">
        <f>IFERROR(IF((VLOOKUP($A38,'Q4 Raw Data'!$A$9:$DN$158,C$3,FALSE))="","",(VLOOKUP($A38,'Q4 Raw Data'!$A$9:$DN$158,C$3,FALSE))),"")</f>
        <v>Yes</v>
      </c>
      <c r="D38" s="244" t="str">
        <f>IFERROR(IF((VLOOKUP($A38,'Q4 Raw Data'!$A$9:$DN$158,D$3,FALSE))="","",(VLOOKUP($A38,'Q4 Raw Data'!$A$9:$DN$158,D$3,FALSE))),"")</f>
        <v>Yes</v>
      </c>
      <c r="E38" s="244" t="str">
        <f>IFERROR(IF((VLOOKUP($A38,'Q4 Raw Data'!$A$9:$DN$158,E$3,FALSE))="","",(VLOOKUP($A38,'Q4 Raw Data'!$A$9:$DN$158,E$3,FALSE))),"")</f>
        <v>Yes</v>
      </c>
      <c r="F38" s="244" t="str">
        <f>IFERROR(IF((VLOOKUP($A38,'Q4 Raw Data'!$A$9:$DN$158,F$3,FALSE))="","",(VLOOKUP($A38,'Q4 Raw Data'!$A$9:$DN$158,F$3,FALSE))),"")</f>
        <v>Yes</v>
      </c>
      <c r="G38" s="244" t="str">
        <f>IFERROR(IF((VLOOKUP($A38,'Q4 Raw Data'!$A$9:$DN$158,G$3,FALSE))="","",(VLOOKUP($A38,'Q4 Raw Data'!$A$9:$DN$158,G$3,FALSE))),"")</f>
        <v>Yes</v>
      </c>
      <c r="H38" s="244"/>
      <c r="I38" s="244"/>
      <c r="J38" s="244"/>
      <c r="K38" s="244"/>
      <c r="L38" s="244"/>
      <c r="M38" s="244"/>
      <c r="N38" s="244" t="str">
        <f>IFERROR(IF((VLOOKUP($A38,'Q4 Raw Data'!$A$9:$DN$158,N$3,FALSE))="","",(VLOOKUP($A38,'Q4 Raw Data'!$A$9:$DN$158,N$3,FALSE))),"")</f>
        <v>Not on track to meet target</v>
      </c>
      <c r="O38" s="244" t="str">
        <f>IFERROR(IF((VLOOKUP($A38,'Q4 Raw Data'!$A$9:$DN$158,O$3,FALSE))="","",(VLOOKUP($A38,'Q4 Raw Data'!$A$9:$DN$158,O$3,FALSE))),"")</f>
        <v>On track to meet target</v>
      </c>
      <c r="P38" s="244" t="str">
        <f>IFERROR(IF((VLOOKUP($A38,'Q4 Raw Data'!$A$9:$DN$158,P$3,FALSE))="","",(VLOOKUP($A38,'Q4 Raw Data'!$A$9:$DN$158,P$3,FALSE))),"")</f>
        <v>Not on track to meet target</v>
      </c>
      <c r="Q38" s="244" t="str">
        <f>IFERROR(IF((VLOOKUP($A38,'Q4 Raw Data'!$A$9:$DN$158,Q$3,FALSE))="","",(VLOOKUP($A38,'Q4 Raw Data'!$A$9:$DN$158,Q$3,FALSE))),"")</f>
        <v>On track to meet target</v>
      </c>
      <c r="R38" s="244"/>
      <c r="S38" s="244"/>
      <c r="T38" s="244"/>
      <c r="U38" s="244"/>
      <c r="V38" s="244"/>
      <c r="W38" s="244"/>
      <c r="X38" s="244"/>
      <c r="Y38" s="244"/>
      <c r="Z38" s="244"/>
      <c r="AA38" s="244"/>
      <c r="AB38" s="244"/>
      <c r="AC38" s="244"/>
    </row>
    <row r="39" spans="1:29" x14ac:dyDescent="0.3">
      <c r="A39" t="s">
        <v>379</v>
      </c>
      <c r="B39" t="s">
        <v>380</v>
      </c>
      <c r="C39" s="244" t="str">
        <f>IFERROR(IF((VLOOKUP($A39,'Q4 Raw Data'!$A$9:$DN$158,C$3,FALSE))="","",(VLOOKUP($A39,'Q4 Raw Data'!$A$9:$DN$158,C$3,FALSE))),"")</f>
        <v>Yes</v>
      </c>
      <c r="D39" s="244" t="str">
        <f>IFERROR(IF((VLOOKUP($A39,'Q4 Raw Data'!$A$9:$DN$158,D$3,FALSE))="","",(VLOOKUP($A39,'Q4 Raw Data'!$A$9:$DN$158,D$3,FALSE))),"")</f>
        <v>Yes</v>
      </c>
      <c r="E39" s="244" t="str">
        <f>IFERROR(IF((VLOOKUP($A39,'Q4 Raw Data'!$A$9:$DN$158,E$3,FALSE))="","",(VLOOKUP($A39,'Q4 Raw Data'!$A$9:$DN$158,E$3,FALSE))),"")</f>
        <v>Yes</v>
      </c>
      <c r="F39" s="244" t="str">
        <f>IFERROR(IF((VLOOKUP($A39,'Q4 Raw Data'!$A$9:$DN$158,F$3,FALSE))="","",(VLOOKUP($A39,'Q4 Raw Data'!$A$9:$DN$158,F$3,FALSE))),"")</f>
        <v>Yes</v>
      </c>
      <c r="G39" s="244" t="str">
        <f>IFERROR(IF((VLOOKUP($A39,'Q4 Raw Data'!$A$9:$DN$158,G$3,FALSE))="","",(VLOOKUP($A39,'Q4 Raw Data'!$A$9:$DN$158,G$3,FALSE))),"")</f>
        <v>Yes</v>
      </c>
      <c r="H39" s="244"/>
      <c r="I39" s="244"/>
      <c r="J39" s="244"/>
      <c r="K39" s="244"/>
      <c r="L39" s="244"/>
      <c r="M39" s="244"/>
      <c r="N39" s="244" t="str">
        <f>IFERROR(IF((VLOOKUP($A39,'Q4 Raw Data'!$A$9:$DN$158,N$3,FALSE))="","",(VLOOKUP($A39,'Q4 Raw Data'!$A$9:$DN$158,N$3,FALSE))),"")</f>
        <v>On track to meet target</v>
      </c>
      <c r="O39" s="244" t="str">
        <f>IFERROR(IF((VLOOKUP($A39,'Q4 Raw Data'!$A$9:$DN$158,O$3,FALSE))="","",(VLOOKUP($A39,'Q4 Raw Data'!$A$9:$DN$158,O$3,FALSE))),"")</f>
        <v>On track to meet target</v>
      </c>
      <c r="P39" s="244" t="str">
        <f>IFERROR(IF((VLOOKUP($A39,'Q4 Raw Data'!$A$9:$DN$158,P$3,FALSE))="","",(VLOOKUP($A39,'Q4 Raw Data'!$A$9:$DN$158,P$3,FALSE))),"")</f>
        <v>Not on track to meet target</v>
      </c>
      <c r="Q39" s="244" t="str">
        <f>IFERROR(IF((VLOOKUP($A39,'Q4 Raw Data'!$A$9:$DN$158,Q$3,FALSE))="","",(VLOOKUP($A39,'Q4 Raw Data'!$A$9:$DN$158,Q$3,FALSE))),"")</f>
        <v>On track to meet target</v>
      </c>
      <c r="R39" s="244"/>
      <c r="S39" s="244"/>
      <c r="T39" s="244"/>
      <c r="U39" s="244"/>
      <c r="V39" s="244"/>
      <c r="W39" s="244"/>
      <c r="X39" s="244"/>
      <c r="Y39" s="244"/>
      <c r="Z39" s="244"/>
      <c r="AA39" s="244"/>
      <c r="AB39" s="244"/>
      <c r="AC39" s="244"/>
    </row>
    <row r="40" spans="1:29" x14ac:dyDescent="0.3">
      <c r="A40" t="s">
        <v>383</v>
      </c>
      <c r="B40" t="s">
        <v>384</v>
      </c>
      <c r="C40" s="244" t="str">
        <f>IFERROR(IF((VLOOKUP($A40,'Q4 Raw Data'!$A$9:$DN$158,C$3,FALSE))="","",(VLOOKUP($A40,'Q4 Raw Data'!$A$9:$DN$158,C$3,FALSE))),"")</f>
        <v>Yes</v>
      </c>
      <c r="D40" s="244" t="str">
        <f>IFERROR(IF((VLOOKUP($A40,'Q4 Raw Data'!$A$9:$DN$158,D$3,FALSE))="","",(VLOOKUP($A40,'Q4 Raw Data'!$A$9:$DN$158,D$3,FALSE))),"")</f>
        <v>Yes</v>
      </c>
      <c r="E40" s="244" t="str">
        <f>IFERROR(IF((VLOOKUP($A40,'Q4 Raw Data'!$A$9:$DN$158,E$3,FALSE))="","",(VLOOKUP($A40,'Q4 Raw Data'!$A$9:$DN$158,E$3,FALSE))),"")</f>
        <v>Yes</v>
      </c>
      <c r="F40" s="244" t="str">
        <f>IFERROR(IF((VLOOKUP($A40,'Q4 Raw Data'!$A$9:$DN$158,F$3,FALSE))="","",(VLOOKUP($A40,'Q4 Raw Data'!$A$9:$DN$158,F$3,FALSE))),"")</f>
        <v>Yes</v>
      </c>
      <c r="G40" s="244" t="str">
        <f>IFERROR(IF((VLOOKUP($A40,'Q4 Raw Data'!$A$9:$DN$158,G$3,FALSE))="","",(VLOOKUP($A40,'Q4 Raw Data'!$A$9:$DN$158,G$3,FALSE))),"")</f>
        <v>Yes</v>
      </c>
      <c r="H40" s="244"/>
      <c r="I40" s="244"/>
      <c r="J40" s="244"/>
      <c r="K40" s="244"/>
      <c r="L40" s="244"/>
      <c r="M40" s="244"/>
      <c r="N40" s="244" t="str">
        <f>IFERROR(IF((VLOOKUP($A40,'Q4 Raw Data'!$A$9:$DN$158,N$3,FALSE))="","",(VLOOKUP($A40,'Q4 Raw Data'!$A$9:$DN$158,N$3,FALSE))),"")</f>
        <v>Not on track to meet target</v>
      </c>
      <c r="O40" s="244" t="str">
        <f>IFERROR(IF((VLOOKUP($A40,'Q4 Raw Data'!$A$9:$DN$158,O$3,FALSE))="","",(VLOOKUP($A40,'Q4 Raw Data'!$A$9:$DN$158,O$3,FALSE))),"")</f>
        <v>Not on track to meet target</v>
      </c>
      <c r="P40" s="244" t="str">
        <f>IFERROR(IF((VLOOKUP($A40,'Q4 Raw Data'!$A$9:$DN$158,P$3,FALSE))="","",(VLOOKUP($A40,'Q4 Raw Data'!$A$9:$DN$158,P$3,FALSE))),"")</f>
        <v>Not on track to meet target</v>
      </c>
      <c r="Q40" s="244" t="str">
        <f>IFERROR(IF((VLOOKUP($A40,'Q4 Raw Data'!$A$9:$DN$158,Q$3,FALSE))="","",(VLOOKUP($A40,'Q4 Raw Data'!$A$9:$DN$158,Q$3,FALSE))),"")</f>
        <v>On track to meet target</v>
      </c>
      <c r="R40" s="244"/>
      <c r="S40" s="244"/>
      <c r="T40" s="244"/>
      <c r="U40" s="244"/>
      <c r="V40" s="244"/>
      <c r="W40" s="244"/>
      <c r="X40" s="244"/>
      <c r="Y40" s="244"/>
      <c r="Z40" s="244"/>
      <c r="AA40" s="244"/>
      <c r="AB40" s="244"/>
      <c r="AC40" s="244"/>
    </row>
    <row r="41" spans="1:29" x14ac:dyDescent="0.3">
      <c r="A41" t="s">
        <v>385</v>
      </c>
      <c r="B41" t="s">
        <v>386</v>
      </c>
      <c r="C41" s="244" t="str">
        <f>IFERROR(IF((VLOOKUP($A41,'Q4 Raw Data'!$A$9:$DN$158,C$3,FALSE))="","",(VLOOKUP($A41,'Q4 Raw Data'!$A$9:$DN$158,C$3,FALSE))),"")</f>
        <v>Yes</v>
      </c>
      <c r="D41" s="244" t="str">
        <f>IFERROR(IF((VLOOKUP($A41,'Q4 Raw Data'!$A$9:$DN$158,D$3,FALSE))="","",(VLOOKUP($A41,'Q4 Raw Data'!$A$9:$DN$158,D$3,FALSE))),"")</f>
        <v>Yes</v>
      </c>
      <c r="E41" s="244" t="str">
        <f>IFERROR(IF((VLOOKUP($A41,'Q4 Raw Data'!$A$9:$DN$158,E$3,FALSE))="","",(VLOOKUP($A41,'Q4 Raw Data'!$A$9:$DN$158,E$3,FALSE))),"")</f>
        <v>Yes</v>
      </c>
      <c r="F41" s="244" t="str">
        <f>IFERROR(IF((VLOOKUP($A41,'Q4 Raw Data'!$A$9:$DN$158,F$3,FALSE))="","",(VLOOKUP($A41,'Q4 Raw Data'!$A$9:$DN$158,F$3,FALSE))),"")</f>
        <v>Yes</v>
      </c>
      <c r="G41" s="244" t="str">
        <f>IFERROR(IF((VLOOKUP($A41,'Q4 Raw Data'!$A$9:$DN$158,G$3,FALSE))="","",(VLOOKUP($A41,'Q4 Raw Data'!$A$9:$DN$158,G$3,FALSE))),"")</f>
        <v>Yes</v>
      </c>
      <c r="H41" s="244"/>
      <c r="I41" s="244"/>
      <c r="J41" s="244"/>
      <c r="K41" s="244"/>
      <c r="L41" s="244"/>
      <c r="M41" s="244"/>
      <c r="N41" s="244" t="str">
        <f>IFERROR(IF((VLOOKUP($A41,'Q4 Raw Data'!$A$9:$DN$158,N$3,FALSE))="","",(VLOOKUP($A41,'Q4 Raw Data'!$A$9:$DN$158,N$3,FALSE))),"")</f>
        <v>On track to meet target</v>
      </c>
      <c r="O41" s="244" t="str">
        <f>IFERROR(IF((VLOOKUP($A41,'Q4 Raw Data'!$A$9:$DN$158,O$3,FALSE))="","",(VLOOKUP($A41,'Q4 Raw Data'!$A$9:$DN$158,O$3,FALSE))),"")</f>
        <v>Not on track to meet target</v>
      </c>
      <c r="P41" s="244" t="str">
        <f>IFERROR(IF((VLOOKUP($A41,'Q4 Raw Data'!$A$9:$DN$158,P$3,FALSE))="","",(VLOOKUP($A41,'Q4 Raw Data'!$A$9:$DN$158,P$3,FALSE))),"")</f>
        <v>On track to meet target</v>
      </c>
      <c r="Q41" s="244" t="str">
        <f>IFERROR(IF((VLOOKUP($A41,'Q4 Raw Data'!$A$9:$DN$158,Q$3,FALSE))="","",(VLOOKUP($A41,'Q4 Raw Data'!$A$9:$DN$158,Q$3,FALSE))),"")</f>
        <v>Not on track to meet target</v>
      </c>
      <c r="R41" s="244"/>
      <c r="S41" s="244"/>
      <c r="T41" s="244"/>
      <c r="U41" s="244"/>
      <c r="V41" s="244"/>
      <c r="W41" s="244"/>
      <c r="X41" s="244"/>
      <c r="Y41" s="244"/>
      <c r="Z41" s="244"/>
      <c r="AA41" s="244"/>
      <c r="AB41" s="244"/>
      <c r="AC41" s="244"/>
    </row>
    <row r="42" spans="1:29" x14ac:dyDescent="0.3">
      <c r="A42" t="s">
        <v>387</v>
      </c>
      <c r="B42" t="s">
        <v>388</v>
      </c>
      <c r="C42" s="244" t="str">
        <f>IFERROR(IF((VLOOKUP($A42,'Q4 Raw Data'!$A$9:$DN$158,C$3,FALSE))="","",(VLOOKUP($A42,'Q4 Raw Data'!$A$9:$DN$158,C$3,FALSE))),"")</f>
        <v>Yes</v>
      </c>
      <c r="D42" s="244" t="str">
        <f>IFERROR(IF((VLOOKUP($A42,'Q4 Raw Data'!$A$9:$DN$158,D$3,FALSE))="","",(VLOOKUP($A42,'Q4 Raw Data'!$A$9:$DN$158,D$3,FALSE))),"")</f>
        <v>Yes</v>
      </c>
      <c r="E42" s="244" t="str">
        <f>IFERROR(IF((VLOOKUP($A42,'Q4 Raw Data'!$A$9:$DN$158,E$3,FALSE))="","",(VLOOKUP($A42,'Q4 Raw Data'!$A$9:$DN$158,E$3,FALSE))),"")</f>
        <v>Yes</v>
      </c>
      <c r="F42" s="244" t="str">
        <f>IFERROR(IF((VLOOKUP($A42,'Q4 Raw Data'!$A$9:$DN$158,F$3,FALSE))="","",(VLOOKUP($A42,'Q4 Raw Data'!$A$9:$DN$158,F$3,FALSE))),"")</f>
        <v>Yes</v>
      </c>
      <c r="G42" s="244" t="str">
        <f>IFERROR(IF((VLOOKUP($A42,'Q4 Raw Data'!$A$9:$DN$158,G$3,FALSE))="","",(VLOOKUP($A42,'Q4 Raw Data'!$A$9:$DN$158,G$3,FALSE))),"")</f>
        <v>Yes</v>
      </c>
      <c r="H42" s="244"/>
      <c r="I42" s="244"/>
      <c r="J42" s="244"/>
      <c r="K42" s="244"/>
      <c r="L42" s="244"/>
      <c r="M42" s="244"/>
      <c r="N42" s="244" t="str">
        <f>IFERROR(IF((VLOOKUP($A42,'Q4 Raw Data'!$A$9:$DN$158,N$3,FALSE))="","",(VLOOKUP($A42,'Q4 Raw Data'!$A$9:$DN$158,N$3,FALSE))),"")</f>
        <v>On track to meet target</v>
      </c>
      <c r="O42" s="244" t="str">
        <f>IFERROR(IF((VLOOKUP($A42,'Q4 Raw Data'!$A$9:$DN$158,O$3,FALSE))="","",(VLOOKUP($A42,'Q4 Raw Data'!$A$9:$DN$158,O$3,FALSE))),"")</f>
        <v>Not on track to meet target</v>
      </c>
      <c r="P42" s="244" t="str">
        <f>IFERROR(IF((VLOOKUP($A42,'Q4 Raw Data'!$A$9:$DN$158,P$3,FALSE))="","",(VLOOKUP($A42,'Q4 Raw Data'!$A$9:$DN$158,P$3,FALSE))),"")</f>
        <v>On track to meet target</v>
      </c>
      <c r="Q42" s="244" t="str">
        <f>IFERROR(IF((VLOOKUP($A42,'Q4 Raw Data'!$A$9:$DN$158,Q$3,FALSE))="","",(VLOOKUP($A42,'Q4 Raw Data'!$A$9:$DN$158,Q$3,FALSE))),"")</f>
        <v>On track to meet target</v>
      </c>
      <c r="R42" s="244"/>
      <c r="S42" s="244"/>
      <c r="T42" s="244"/>
      <c r="U42" s="244"/>
      <c r="V42" s="244"/>
      <c r="W42" s="244"/>
      <c r="X42" s="244"/>
      <c r="Y42" s="244"/>
      <c r="Z42" s="244"/>
      <c r="AA42" s="244"/>
      <c r="AB42" s="244"/>
      <c r="AC42" s="244"/>
    </row>
    <row r="43" spans="1:29" x14ac:dyDescent="0.3">
      <c r="A43" t="s">
        <v>389</v>
      </c>
      <c r="B43" t="s">
        <v>390</v>
      </c>
      <c r="C43" s="244" t="str">
        <f>IFERROR(IF((VLOOKUP($A43,'Q4 Raw Data'!$A$9:$DN$158,C$3,FALSE))="","",(VLOOKUP($A43,'Q4 Raw Data'!$A$9:$DN$158,C$3,FALSE))),"")</f>
        <v>Yes</v>
      </c>
      <c r="D43" s="244" t="str">
        <f>IFERROR(IF((VLOOKUP($A43,'Q4 Raw Data'!$A$9:$DN$158,D$3,FALSE))="","",(VLOOKUP($A43,'Q4 Raw Data'!$A$9:$DN$158,D$3,FALSE))),"")</f>
        <v>Yes</v>
      </c>
      <c r="E43" s="244" t="str">
        <f>IFERROR(IF((VLOOKUP($A43,'Q4 Raw Data'!$A$9:$DN$158,E$3,FALSE))="","",(VLOOKUP($A43,'Q4 Raw Data'!$A$9:$DN$158,E$3,FALSE))),"")</f>
        <v>Yes</v>
      </c>
      <c r="F43" s="244" t="str">
        <f>IFERROR(IF((VLOOKUP($A43,'Q4 Raw Data'!$A$9:$DN$158,F$3,FALSE))="","",(VLOOKUP($A43,'Q4 Raw Data'!$A$9:$DN$158,F$3,FALSE))),"")</f>
        <v>Yes</v>
      </c>
      <c r="G43" s="244" t="str">
        <f>IFERROR(IF((VLOOKUP($A43,'Q4 Raw Data'!$A$9:$DN$158,G$3,FALSE))="","",(VLOOKUP($A43,'Q4 Raw Data'!$A$9:$DN$158,G$3,FALSE))),"")</f>
        <v>Yes</v>
      </c>
      <c r="H43" s="244"/>
      <c r="I43" s="244"/>
      <c r="J43" s="244"/>
      <c r="K43" s="244"/>
      <c r="L43" s="244"/>
      <c r="M43" s="244"/>
      <c r="N43" s="244" t="str">
        <f>IFERROR(IF((VLOOKUP($A43,'Q4 Raw Data'!$A$9:$DN$158,N$3,FALSE))="","",(VLOOKUP($A43,'Q4 Raw Data'!$A$9:$DN$158,N$3,FALSE))),"")</f>
        <v>Not on track to meet target</v>
      </c>
      <c r="O43" s="244" t="str">
        <f>IFERROR(IF((VLOOKUP($A43,'Q4 Raw Data'!$A$9:$DN$158,O$3,FALSE))="","",(VLOOKUP($A43,'Q4 Raw Data'!$A$9:$DN$158,O$3,FALSE))),"")</f>
        <v>Not on track to meet target</v>
      </c>
      <c r="P43" s="244" t="str">
        <f>IFERROR(IF((VLOOKUP($A43,'Q4 Raw Data'!$A$9:$DN$158,P$3,FALSE))="","",(VLOOKUP($A43,'Q4 Raw Data'!$A$9:$DN$158,P$3,FALSE))),"")</f>
        <v>Not on track to meet target</v>
      </c>
      <c r="Q43" s="244" t="str">
        <f>IFERROR(IF((VLOOKUP($A43,'Q4 Raw Data'!$A$9:$DN$158,Q$3,FALSE))="","",(VLOOKUP($A43,'Q4 Raw Data'!$A$9:$DN$158,Q$3,FALSE))),"")</f>
        <v>Not on track to meet target</v>
      </c>
      <c r="R43" s="244"/>
      <c r="S43" s="244"/>
      <c r="T43" s="244"/>
      <c r="U43" s="244"/>
      <c r="V43" s="244"/>
      <c r="W43" s="244"/>
      <c r="X43" s="244"/>
      <c r="Y43" s="244"/>
      <c r="Z43" s="244"/>
      <c r="AA43" s="244"/>
      <c r="AB43" s="244"/>
      <c r="AC43" s="244"/>
    </row>
    <row r="44" spans="1:29" x14ac:dyDescent="0.3">
      <c r="A44" t="s">
        <v>391</v>
      </c>
      <c r="B44" t="s">
        <v>392</v>
      </c>
      <c r="C44" s="244" t="str">
        <f>IFERROR(IF((VLOOKUP($A44,'Q4 Raw Data'!$A$9:$DN$158,C$3,FALSE))="","",(VLOOKUP($A44,'Q4 Raw Data'!$A$9:$DN$158,C$3,FALSE))),"")</f>
        <v>Yes</v>
      </c>
      <c r="D44" s="244" t="str">
        <f>IFERROR(IF((VLOOKUP($A44,'Q4 Raw Data'!$A$9:$DN$158,D$3,FALSE))="","",(VLOOKUP($A44,'Q4 Raw Data'!$A$9:$DN$158,D$3,FALSE))),"")</f>
        <v>Yes</v>
      </c>
      <c r="E44" s="244" t="str">
        <f>IFERROR(IF((VLOOKUP($A44,'Q4 Raw Data'!$A$9:$DN$158,E$3,FALSE))="","",(VLOOKUP($A44,'Q4 Raw Data'!$A$9:$DN$158,E$3,FALSE))),"")</f>
        <v>Yes</v>
      </c>
      <c r="F44" s="244" t="str">
        <f>IFERROR(IF((VLOOKUP($A44,'Q4 Raw Data'!$A$9:$DN$158,F$3,FALSE))="","",(VLOOKUP($A44,'Q4 Raw Data'!$A$9:$DN$158,F$3,FALSE))),"")</f>
        <v>Yes</v>
      </c>
      <c r="G44" s="244" t="str">
        <f>IFERROR(IF((VLOOKUP($A44,'Q4 Raw Data'!$A$9:$DN$158,G$3,FALSE))="","",(VLOOKUP($A44,'Q4 Raw Data'!$A$9:$DN$158,G$3,FALSE))),"")</f>
        <v>Yes</v>
      </c>
      <c r="H44" s="244"/>
      <c r="I44" s="244"/>
      <c r="J44" s="244"/>
      <c r="K44" s="244"/>
      <c r="L44" s="244"/>
      <c r="M44" s="244"/>
      <c r="N44" s="244" t="str">
        <f>IFERROR(IF((VLOOKUP($A44,'Q4 Raw Data'!$A$9:$DN$158,N$3,FALSE))="","",(VLOOKUP($A44,'Q4 Raw Data'!$A$9:$DN$158,N$3,FALSE))),"")</f>
        <v>On track to meet target</v>
      </c>
      <c r="O44" s="244" t="str">
        <f>IFERROR(IF((VLOOKUP($A44,'Q4 Raw Data'!$A$9:$DN$158,O$3,FALSE))="","",(VLOOKUP($A44,'Q4 Raw Data'!$A$9:$DN$158,O$3,FALSE))),"")</f>
        <v>On track to meet target</v>
      </c>
      <c r="P44" s="244" t="str">
        <f>IFERROR(IF((VLOOKUP($A44,'Q4 Raw Data'!$A$9:$DN$158,P$3,FALSE))="","",(VLOOKUP($A44,'Q4 Raw Data'!$A$9:$DN$158,P$3,FALSE))),"")</f>
        <v>On track to meet target</v>
      </c>
      <c r="Q44" s="244" t="str">
        <f>IFERROR(IF((VLOOKUP($A44,'Q4 Raw Data'!$A$9:$DN$158,Q$3,FALSE))="","",(VLOOKUP($A44,'Q4 Raw Data'!$A$9:$DN$158,Q$3,FALSE))),"")</f>
        <v>On track to meet target</v>
      </c>
      <c r="R44" s="244"/>
      <c r="S44" s="244"/>
      <c r="T44" s="244"/>
      <c r="U44" s="244"/>
      <c r="V44" s="244"/>
      <c r="W44" s="244"/>
      <c r="X44" s="244"/>
      <c r="Y44" s="244"/>
      <c r="Z44" s="244"/>
      <c r="AA44" s="244"/>
      <c r="AB44" s="244"/>
      <c r="AC44" s="244"/>
    </row>
    <row r="45" spans="1:29" x14ac:dyDescent="0.3">
      <c r="A45" t="s">
        <v>395</v>
      </c>
      <c r="B45" t="s">
        <v>396</v>
      </c>
      <c r="C45" s="244" t="str">
        <f>IFERROR(IF((VLOOKUP($A45,'Q4 Raw Data'!$A$9:$DN$158,C$3,FALSE))="","",(VLOOKUP($A45,'Q4 Raw Data'!$A$9:$DN$158,C$3,FALSE))),"")</f>
        <v>Yes</v>
      </c>
      <c r="D45" s="244" t="str">
        <f>IFERROR(IF((VLOOKUP($A45,'Q4 Raw Data'!$A$9:$DN$158,D$3,FALSE))="","",(VLOOKUP($A45,'Q4 Raw Data'!$A$9:$DN$158,D$3,FALSE))),"")</f>
        <v>Yes</v>
      </c>
      <c r="E45" s="244" t="str">
        <f>IFERROR(IF((VLOOKUP($A45,'Q4 Raw Data'!$A$9:$DN$158,E$3,FALSE))="","",(VLOOKUP($A45,'Q4 Raw Data'!$A$9:$DN$158,E$3,FALSE))),"")</f>
        <v>Yes</v>
      </c>
      <c r="F45" s="244" t="str">
        <f>IFERROR(IF((VLOOKUP($A45,'Q4 Raw Data'!$A$9:$DN$158,F$3,FALSE))="","",(VLOOKUP($A45,'Q4 Raw Data'!$A$9:$DN$158,F$3,FALSE))),"")</f>
        <v>Yes</v>
      </c>
      <c r="G45" s="244" t="str">
        <f>IFERROR(IF((VLOOKUP($A45,'Q4 Raw Data'!$A$9:$DN$158,G$3,FALSE))="","",(VLOOKUP($A45,'Q4 Raw Data'!$A$9:$DN$158,G$3,FALSE))),"")</f>
        <v>Yes</v>
      </c>
      <c r="H45" s="244"/>
      <c r="I45" s="244"/>
      <c r="J45" s="244"/>
      <c r="K45" s="244"/>
      <c r="L45" s="244"/>
      <c r="M45" s="244"/>
      <c r="N45" s="244" t="str">
        <f>IFERROR(IF((VLOOKUP($A45,'Q4 Raw Data'!$A$9:$DN$158,N$3,FALSE))="","",(VLOOKUP($A45,'Q4 Raw Data'!$A$9:$DN$158,N$3,FALSE))),"")</f>
        <v>On track to meet target</v>
      </c>
      <c r="O45" s="244" t="str">
        <f>IFERROR(IF((VLOOKUP($A45,'Q4 Raw Data'!$A$9:$DN$158,O$3,FALSE))="","",(VLOOKUP($A45,'Q4 Raw Data'!$A$9:$DN$158,O$3,FALSE))),"")</f>
        <v>On track to meet target</v>
      </c>
      <c r="P45" s="244" t="str">
        <f>IFERROR(IF((VLOOKUP($A45,'Q4 Raw Data'!$A$9:$DN$158,P$3,FALSE))="","",(VLOOKUP($A45,'Q4 Raw Data'!$A$9:$DN$158,P$3,FALSE))),"")</f>
        <v>Data not available to assess progress</v>
      </c>
      <c r="Q45" s="244" t="str">
        <f>IFERROR(IF((VLOOKUP($A45,'Q4 Raw Data'!$A$9:$DN$158,Q$3,FALSE))="","",(VLOOKUP($A45,'Q4 Raw Data'!$A$9:$DN$158,Q$3,FALSE))),"")</f>
        <v>On track to meet target</v>
      </c>
      <c r="R45" s="244"/>
      <c r="S45" s="244"/>
      <c r="T45" s="244"/>
      <c r="U45" s="244"/>
      <c r="V45" s="244"/>
      <c r="W45" s="244"/>
      <c r="X45" s="244"/>
      <c r="Y45" s="244"/>
      <c r="Z45" s="244"/>
      <c r="AA45" s="244"/>
      <c r="AB45" s="244"/>
      <c r="AC45" s="244"/>
    </row>
    <row r="46" spans="1:29" x14ac:dyDescent="0.3">
      <c r="A46" t="s">
        <v>399</v>
      </c>
      <c r="B46" t="s">
        <v>400</v>
      </c>
      <c r="C46" s="244" t="str">
        <f>IFERROR(IF((VLOOKUP($A46,'Q4 Raw Data'!$A$9:$DN$158,C$3,FALSE))="","",(VLOOKUP($A46,'Q4 Raw Data'!$A$9:$DN$158,C$3,FALSE))),"")</f>
        <v>Yes</v>
      </c>
      <c r="D46" s="244" t="str">
        <f>IFERROR(IF((VLOOKUP($A46,'Q4 Raw Data'!$A$9:$DN$158,D$3,FALSE))="","",(VLOOKUP($A46,'Q4 Raw Data'!$A$9:$DN$158,D$3,FALSE))),"")</f>
        <v>Yes</v>
      </c>
      <c r="E46" s="244" t="str">
        <f>IFERROR(IF((VLOOKUP($A46,'Q4 Raw Data'!$A$9:$DN$158,E$3,FALSE))="","",(VLOOKUP($A46,'Q4 Raw Data'!$A$9:$DN$158,E$3,FALSE))),"")</f>
        <v>Yes</v>
      </c>
      <c r="F46" s="244" t="str">
        <f>IFERROR(IF((VLOOKUP($A46,'Q4 Raw Data'!$A$9:$DN$158,F$3,FALSE))="","",(VLOOKUP($A46,'Q4 Raw Data'!$A$9:$DN$158,F$3,FALSE))),"")</f>
        <v>Yes</v>
      </c>
      <c r="G46" s="244" t="str">
        <f>IFERROR(IF((VLOOKUP($A46,'Q4 Raw Data'!$A$9:$DN$158,G$3,FALSE))="","",(VLOOKUP($A46,'Q4 Raw Data'!$A$9:$DN$158,G$3,FALSE))),"")</f>
        <v>Yes</v>
      </c>
      <c r="H46" s="244"/>
      <c r="I46" s="244"/>
      <c r="J46" s="244"/>
      <c r="K46" s="244"/>
      <c r="L46" s="244"/>
      <c r="M46" s="244"/>
      <c r="N46" s="244" t="str">
        <f>IFERROR(IF((VLOOKUP($A46,'Q4 Raw Data'!$A$9:$DN$158,N$3,FALSE))="","",(VLOOKUP($A46,'Q4 Raw Data'!$A$9:$DN$158,N$3,FALSE))),"")</f>
        <v>Not on track to meet target</v>
      </c>
      <c r="O46" s="244" t="str">
        <f>IFERROR(IF((VLOOKUP($A46,'Q4 Raw Data'!$A$9:$DN$158,O$3,FALSE))="","",(VLOOKUP($A46,'Q4 Raw Data'!$A$9:$DN$158,O$3,FALSE))),"")</f>
        <v>On track to meet target</v>
      </c>
      <c r="P46" s="244" t="str">
        <f>IFERROR(IF((VLOOKUP($A46,'Q4 Raw Data'!$A$9:$DN$158,P$3,FALSE))="","",(VLOOKUP($A46,'Q4 Raw Data'!$A$9:$DN$158,P$3,FALSE))),"")</f>
        <v>Data not available to assess progress</v>
      </c>
      <c r="Q46" s="244" t="str">
        <f>IFERROR(IF((VLOOKUP($A46,'Q4 Raw Data'!$A$9:$DN$158,Q$3,FALSE))="","",(VLOOKUP($A46,'Q4 Raw Data'!$A$9:$DN$158,Q$3,FALSE))),"")</f>
        <v>Not on track to meet target</v>
      </c>
      <c r="R46" s="244"/>
      <c r="S46" s="244"/>
      <c r="T46" s="244"/>
      <c r="U46" s="244"/>
      <c r="V46" s="244"/>
      <c r="W46" s="244"/>
      <c r="X46" s="244"/>
      <c r="Y46" s="244"/>
      <c r="Z46" s="244"/>
      <c r="AA46" s="244"/>
      <c r="AB46" s="244"/>
      <c r="AC46" s="244"/>
    </row>
    <row r="47" spans="1:29" x14ac:dyDescent="0.3">
      <c r="A47" t="s">
        <v>401</v>
      </c>
      <c r="B47" t="s">
        <v>402</v>
      </c>
      <c r="C47" s="244" t="str">
        <f>IFERROR(IF((VLOOKUP($A47,'Q4 Raw Data'!$A$9:$DN$158,C$3,FALSE))="","",(VLOOKUP($A47,'Q4 Raw Data'!$A$9:$DN$158,C$3,FALSE))),"")</f>
        <v>Yes</v>
      </c>
      <c r="D47" s="244" t="str">
        <f>IFERROR(IF((VLOOKUP($A47,'Q4 Raw Data'!$A$9:$DN$158,D$3,FALSE))="","",(VLOOKUP($A47,'Q4 Raw Data'!$A$9:$DN$158,D$3,FALSE))),"")</f>
        <v>Yes</v>
      </c>
      <c r="E47" s="244" t="str">
        <f>IFERROR(IF((VLOOKUP($A47,'Q4 Raw Data'!$A$9:$DN$158,E$3,FALSE))="","",(VLOOKUP($A47,'Q4 Raw Data'!$A$9:$DN$158,E$3,FALSE))),"")</f>
        <v>Yes</v>
      </c>
      <c r="F47" s="244" t="str">
        <f>IFERROR(IF((VLOOKUP($A47,'Q4 Raw Data'!$A$9:$DN$158,F$3,FALSE))="","",(VLOOKUP($A47,'Q4 Raw Data'!$A$9:$DN$158,F$3,FALSE))),"")</f>
        <v>Yes</v>
      </c>
      <c r="G47" s="244" t="str">
        <f>IFERROR(IF((VLOOKUP($A47,'Q4 Raw Data'!$A$9:$DN$158,G$3,FALSE))="","",(VLOOKUP($A47,'Q4 Raw Data'!$A$9:$DN$158,G$3,FALSE))),"")</f>
        <v>Yes</v>
      </c>
      <c r="H47" s="244"/>
      <c r="I47" s="244"/>
      <c r="J47" s="244"/>
      <c r="K47" s="244"/>
      <c r="L47" s="244"/>
      <c r="M47" s="244"/>
      <c r="N47" s="244" t="str">
        <f>IFERROR(IF((VLOOKUP($A47,'Q4 Raw Data'!$A$9:$DN$158,N$3,FALSE))="","",(VLOOKUP($A47,'Q4 Raw Data'!$A$9:$DN$158,N$3,FALSE))),"")</f>
        <v>Data not available to assess progress</v>
      </c>
      <c r="O47" s="244" t="str">
        <f>IFERROR(IF((VLOOKUP($A47,'Q4 Raw Data'!$A$9:$DN$158,O$3,FALSE))="","",(VLOOKUP($A47,'Q4 Raw Data'!$A$9:$DN$158,O$3,FALSE))),"")</f>
        <v>On track to meet target</v>
      </c>
      <c r="P47" s="244" t="str">
        <f>IFERROR(IF((VLOOKUP($A47,'Q4 Raw Data'!$A$9:$DN$158,P$3,FALSE))="","",(VLOOKUP($A47,'Q4 Raw Data'!$A$9:$DN$158,P$3,FALSE))),"")</f>
        <v>On track to meet target</v>
      </c>
      <c r="Q47" s="244" t="str">
        <f>IFERROR(IF((VLOOKUP($A47,'Q4 Raw Data'!$A$9:$DN$158,Q$3,FALSE))="","",(VLOOKUP($A47,'Q4 Raw Data'!$A$9:$DN$158,Q$3,FALSE))),"")</f>
        <v>Not on track to meet target</v>
      </c>
      <c r="R47" s="244"/>
      <c r="S47" s="244"/>
      <c r="T47" s="244"/>
      <c r="U47" s="244"/>
      <c r="V47" s="244"/>
      <c r="W47" s="244"/>
      <c r="X47" s="244"/>
      <c r="Y47" s="244"/>
      <c r="Z47" s="244"/>
      <c r="AA47" s="244"/>
      <c r="AB47" s="244"/>
      <c r="AC47" s="244"/>
    </row>
    <row r="48" spans="1:29" x14ac:dyDescent="0.3">
      <c r="A48" t="s">
        <v>403</v>
      </c>
      <c r="B48" t="s">
        <v>404</v>
      </c>
      <c r="C48" s="244" t="str">
        <f>IFERROR(IF((VLOOKUP($A48,'Q4 Raw Data'!$A$9:$DN$158,C$3,FALSE))="","",(VLOOKUP($A48,'Q4 Raw Data'!$A$9:$DN$158,C$3,FALSE))),"")</f>
        <v>Yes</v>
      </c>
      <c r="D48" s="244" t="str">
        <f>IFERROR(IF((VLOOKUP($A48,'Q4 Raw Data'!$A$9:$DN$158,D$3,FALSE))="","",(VLOOKUP($A48,'Q4 Raw Data'!$A$9:$DN$158,D$3,FALSE))),"")</f>
        <v>Yes</v>
      </c>
      <c r="E48" s="244" t="str">
        <f>IFERROR(IF((VLOOKUP($A48,'Q4 Raw Data'!$A$9:$DN$158,E$3,FALSE))="","",(VLOOKUP($A48,'Q4 Raw Data'!$A$9:$DN$158,E$3,FALSE))),"")</f>
        <v>Yes</v>
      </c>
      <c r="F48" s="244" t="str">
        <f>IFERROR(IF((VLOOKUP($A48,'Q4 Raw Data'!$A$9:$DN$158,F$3,FALSE))="","",(VLOOKUP($A48,'Q4 Raw Data'!$A$9:$DN$158,F$3,FALSE))),"")</f>
        <v>Yes</v>
      </c>
      <c r="G48" s="244" t="str">
        <f>IFERROR(IF((VLOOKUP($A48,'Q4 Raw Data'!$A$9:$DN$158,G$3,FALSE))="","",(VLOOKUP($A48,'Q4 Raw Data'!$A$9:$DN$158,G$3,FALSE))),"")</f>
        <v>Yes</v>
      </c>
      <c r="H48" s="244"/>
      <c r="I48" s="244"/>
      <c r="J48" s="244"/>
      <c r="K48" s="244"/>
      <c r="L48" s="244"/>
      <c r="M48" s="244"/>
      <c r="N48" s="244" t="str">
        <f>IFERROR(IF((VLOOKUP($A48,'Q4 Raw Data'!$A$9:$DN$158,N$3,FALSE))="","",(VLOOKUP($A48,'Q4 Raw Data'!$A$9:$DN$158,N$3,FALSE))),"")</f>
        <v>Data not available to assess progress</v>
      </c>
      <c r="O48" s="244" t="str">
        <f>IFERROR(IF((VLOOKUP($A48,'Q4 Raw Data'!$A$9:$DN$158,O$3,FALSE))="","",(VLOOKUP($A48,'Q4 Raw Data'!$A$9:$DN$158,O$3,FALSE))),"")</f>
        <v>On track to meet target</v>
      </c>
      <c r="P48" s="244" t="str">
        <f>IFERROR(IF((VLOOKUP($A48,'Q4 Raw Data'!$A$9:$DN$158,P$3,FALSE))="","",(VLOOKUP($A48,'Q4 Raw Data'!$A$9:$DN$158,P$3,FALSE))),"")</f>
        <v>On track to meet target</v>
      </c>
      <c r="Q48" s="244" t="str">
        <f>IFERROR(IF((VLOOKUP($A48,'Q4 Raw Data'!$A$9:$DN$158,Q$3,FALSE))="","",(VLOOKUP($A48,'Q4 Raw Data'!$A$9:$DN$158,Q$3,FALSE))),"")</f>
        <v>On track to meet target</v>
      </c>
      <c r="R48" s="244"/>
      <c r="S48" s="244"/>
      <c r="T48" s="244"/>
      <c r="U48" s="244"/>
      <c r="V48" s="244"/>
      <c r="W48" s="244"/>
      <c r="X48" s="244"/>
      <c r="Y48" s="244"/>
      <c r="Z48" s="244"/>
      <c r="AA48" s="244"/>
      <c r="AB48" s="244"/>
      <c r="AC48" s="244"/>
    </row>
    <row r="49" spans="1:29" x14ac:dyDescent="0.3">
      <c r="A49" t="s">
        <v>407</v>
      </c>
      <c r="B49" t="s">
        <v>408</v>
      </c>
      <c r="C49" s="244" t="str">
        <f>IFERROR(IF((VLOOKUP($A49,'Q4 Raw Data'!$A$9:$DN$158,C$3,FALSE))="","",(VLOOKUP($A49,'Q4 Raw Data'!$A$9:$DN$158,C$3,FALSE))),"")</f>
        <v>Yes</v>
      </c>
      <c r="D49" s="244" t="str">
        <f>IFERROR(IF((VLOOKUP($A49,'Q4 Raw Data'!$A$9:$DN$158,D$3,FALSE))="","",(VLOOKUP($A49,'Q4 Raw Data'!$A$9:$DN$158,D$3,FALSE))),"")</f>
        <v>Yes</v>
      </c>
      <c r="E49" s="244" t="str">
        <f>IFERROR(IF((VLOOKUP($A49,'Q4 Raw Data'!$A$9:$DN$158,E$3,FALSE))="","",(VLOOKUP($A49,'Q4 Raw Data'!$A$9:$DN$158,E$3,FALSE))),"")</f>
        <v>Yes</v>
      </c>
      <c r="F49" s="244" t="str">
        <f>IFERROR(IF((VLOOKUP($A49,'Q4 Raw Data'!$A$9:$DN$158,F$3,FALSE))="","",(VLOOKUP($A49,'Q4 Raw Data'!$A$9:$DN$158,F$3,FALSE))),"")</f>
        <v>Yes</v>
      </c>
      <c r="G49" s="244" t="str">
        <f>IFERROR(IF((VLOOKUP($A49,'Q4 Raw Data'!$A$9:$DN$158,G$3,FALSE))="","",(VLOOKUP($A49,'Q4 Raw Data'!$A$9:$DN$158,G$3,FALSE))),"")</f>
        <v>Yes</v>
      </c>
      <c r="H49" s="244"/>
      <c r="I49" s="244"/>
      <c r="J49" s="244"/>
      <c r="K49" s="244"/>
      <c r="L49" s="244"/>
      <c r="M49" s="244"/>
      <c r="N49" s="244" t="str">
        <f>IFERROR(IF((VLOOKUP($A49,'Q4 Raw Data'!$A$9:$DN$158,N$3,FALSE))="","",(VLOOKUP($A49,'Q4 Raw Data'!$A$9:$DN$158,N$3,FALSE))),"")</f>
        <v>Not on track to meet target</v>
      </c>
      <c r="O49" s="244" t="str">
        <f>IFERROR(IF((VLOOKUP($A49,'Q4 Raw Data'!$A$9:$DN$158,O$3,FALSE))="","",(VLOOKUP($A49,'Q4 Raw Data'!$A$9:$DN$158,O$3,FALSE))),"")</f>
        <v>Not on track to meet target</v>
      </c>
      <c r="P49" s="244" t="str">
        <f>IFERROR(IF((VLOOKUP($A49,'Q4 Raw Data'!$A$9:$DN$158,P$3,FALSE))="","",(VLOOKUP($A49,'Q4 Raw Data'!$A$9:$DN$158,P$3,FALSE))),"")</f>
        <v>On track to meet target</v>
      </c>
      <c r="Q49" s="244" t="str">
        <f>IFERROR(IF((VLOOKUP($A49,'Q4 Raw Data'!$A$9:$DN$158,Q$3,FALSE))="","",(VLOOKUP($A49,'Q4 Raw Data'!$A$9:$DN$158,Q$3,FALSE))),"")</f>
        <v>On track to meet target</v>
      </c>
      <c r="R49" s="244"/>
      <c r="S49" s="244"/>
      <c r="T49" s="244"/>
      <c r="U49" s="244"/>
      <c r="V49" s="244"/>
      <c r="W49" s="244"/>
      <c r="X49" s="244"/>
      <c r="Y49" s="244"/>
      <c r="Z49" s="244"/>
      <c r="AA49" s="244"/>
      <c r="AB49" s="244"/>
      <c r="AC49" s="244"/>
    </row>
    <row r="50" spans="1:29" x14ac:dyDescent="0.3">
      <c r="A50" t="s">
        <v>410</v>
      </c>
      <c r="B50" t="s">
        <v>411</v>
      </c>
      <c r="C50" s="244" t="str">
        <f>IFERROR(IF((VLOOKUP($A50,'Q4 Raw Data'!$A$9:$DN$158,C$3,FALSE))="","",(VLOOKUP($A50,'Q4 Raw Data'!$A$9:$DN$158,C$3,FALSE))),"")</f>
        <v>Yes</v>
      </c>
      <c r="D50" s="244" t="str">
        <f>IFERROR(IF((VLOOKUP($A50,'Q4 Raw Data'!$A$9:$DN$158,D$3,FALSE))="","",(VLOOKUP($A50,'Q4 Raw Data'!$A$9:$DN$158,D$3,FALSE))),"")</f>
        <v>Yes</v>
      </c>
      <c r="E50" s="244" t="str">
        <f>IFERROR(IF((VLOOKUP($A50,'Q4 Raw Data'!$A$9:$DN$158,E$3,FALSE))="","",(VLOOKUP($A50,'Q4 Raw Data'!$A$9:$DN$158,E$3,FALSE))),"")</f>
        <v>Yes</v>
      </c>
      <c r="F50" s="244" t="str">
        <f>IFERROR(IF((VLOOKUP($A50,'Q4 Raw Data'!$A$9:$DN$158,F$3,FALSE))="","",(VLOOKUP($A50,'Q4 Raw Data'!$A$9:$DN$158,F$3,FALSE))),"")</f>
        <v>Yes</v>
      </c>
      <c r="G50" s="244" t="str">
        <f>IFERROR(IF((VLOOKUP($A50,'Q4 Raw Data'!$A$9:$DN$158,G$3,FALSE))="","",(VLOOKUP($A50,'Q4 Raw Data'!$A$9:$DN$158,G$3,FALSE))),"")</f>
        <v>Yes</v>
      </c>
      <c r="H50" s="244"/>
      <c r="I50" s="244"/>
      <c r="J50" s="244"/>
      <c r="K50" s="244"/>
      <c r="L50" s="244"/>
      <c r="M50" s="244"/>
      <c r="N50" s="244" t="str">
        <f>IFERROR(IF((VLOOKUP($A50,'Q4 Raw Data'!$A$9:$DN$158,N$3,FALSE))="","",(VLOOKUP($A50,'Q4 Raw Data'!$A$9:$DN$158,N$3,FALSE))),"")</f>
        <v>On track to meet target</v>
      </c>
      <c r="O50" s="244" t="str">
        <f>IFERROR(IF((VLOOKUP($A50,'Q4 Raw Data'!$A$9:$DN$158,O$3,FALSE))="","",(VLOOKUP($A50,'Q4 Raw Data'!$A$9:$DN$158,O$3,FALSE))),"")</f>
        <v>Not on track to meet target</v>
      </c>
      <c r="P50" s="244" t="str">
        <f>IFERROR(IF((VLOOKUP($A50,'Q4 Raw Data'!$A$9:$DN$158,P$3,FALSE))="","",(VLOOKUP($A50,'Q4 Raw Data'!$A$9:$DN$158,P$3,FALSE))),"")</f>
        <v>On track to meet target</v>
      </c>
      <c r="Q50" s="244" t="str">
        <f>IFERROR(IF((VLOOKUP($A50,'Q4 Raw Data'!$A$9:$DN$158,Q$3,FALSE))="","",(VLOOKUP($A50,'Q4 Raw Data'!$A$9:$DN$158,Q$3,FALSE))),"")</f>
        <v>Not on track to meet target</v>
      </c>
      <c r="R50" s="244"/>
      <c r="S50" s="244"/>
      <c r="T50" s="244"/>
      <c r="U50" s="244"/>
      <c r="V50" s="244"/>
      <c r="W50" s="244"/>
      <c r="X50" s="244"/>
      <c r="Y50" s="244"/>
      <c r="Z50" s="244"/>
      <c r="AA50" s="244"/>
      <c r="AB50" s="244"/>
      <c r="AC50" s="244"/>
    </row>
    <row r="51" spans="1:29" x14ac:dyDescent="0.3">
      <c r="A51" t="s">
        <v>414</v>
      </c>
      <c r="B51" t="s">
        <v>415</v>
      </c>
      <c r="C51" s="244" t="str">
        <f>IFERROR(IF((VLOOKUP($A51,'Q4 Raw Data'!$A$9:$DN$158,C$3,FALSE))="","",(VLOOKUP($A51,'Q4 Raw Data'!$A$9:$DN$158,C$3,FALSE))),"")</f>
        <v>Yes</v>
      </c>
      <c r="D51" s="244" t="str">
        <f>IFERROR(IF((VLOOKUP($A51,'Q4 Raw Data'!$A$9:$DN$158,D$3,FALSE))="","",(VLOOKUP($A51,'Q4 Raw Data'!$A$9:$DN$158,D$3,FALSE))),"")</f>
        <v>Yes</v>
      </c>
      <c r="E51" s="244" t="str">
        <f>IFERROR(IF((VLOOKUP($A51,'Q4 Raw Data'!$A$9:$DN$158,E$3,FALSE))="","",(VLOOKUP($A51,'Q4 Raw Data'!$A$9:$DN$158,E$3,FALSE))),"")</f>
        <v>Yes</v>
      </c>
      <c r="F51" s="244" t="str">
        <f>IFERROR(IF((VLOOKUP($A51,'Q4 Raw Data'!$A$9:$DN$158,F$3,FALSE))="","",(VLOOKUP($A51,'Q4 Raw Data'!$A$9:$DN$158,F$3,FALSE))),"")</f>
        <v>Yes</v>
      </c>
      <c r="G51" s="244" t="str">
        <f>IFERROR(IF((VLOOKUP($A51,'Q4 Raw Data'!$A$9:$DN$158,G$3,FALSE))="","",(VLOOKUP($A51,'Q4 Raw Data'!$A$9:$DN$158,G$3,FALSE))),"")</f>
        <v>Yes</v>
      </c>
      <c r="H51" s="244"/>
      <c r="I51" s="244"/>
      <c r="J51" s="244"/>
      <c r="K51" s="244"/>
      <c r="L51" s="244"/>
      <c r="M51" s="244"/>
      <c r="N51" s="244" t="str">
        <f>IFERROR(IF((VLOOKUP($A51,'Q4 Raw Data'!$A$9:$DN$158,N$3,FALSE))="","",(VLOOKUP($A51,'Q4 Raw Data'!$A$9:$DN$158,N$3,FALSE))),"")</f>
        <v>On track to meet target</v>
      </c>
      <c r="O51" s="244" t="str">
        <f>IFERROR(IF((VLOOKUP($A51,'Q4 Raw Data'!$A$9:$DN$158,O$3,FALSE))="","",(VLOOKUP($A51,'Q4 Raw Data'!$A$9:$DN$158,O$3,FALSE))),"")</f>
        <v>On track to meet target</v>
      </c>
      <c r="P51" s="244" t="str">
        <f>IFERROR(IF((VLOOKUP($A51,'Q4 Raw Data'!$A$9:$DN$158,P$3,FALSE))="","",(VLOOKUP($A51,'Q4 Raw Data'!$A$9:$DN$158,P$3,FALSE))),"")</f>
        <v>Data not available to assess progress</v>
      </c>
      <c r="Q51" s="244" t="str">
        <f>IFERROR(IF((VLOOKUP($A51,'Q4 Raw Data'!$A$9:$DN$158,Q$3,FALSE))="","",(VLOOKUP($A51,'Q4 Raw Data'!$A$9:$DN$158,Q$3,FALSE))),"")</f>
        <v>On track to meet target</v>
      </c>
      <c r="R51" s="244"/>
      <c r="S51" s="244"/>
      <c r="T51" s="244"/>
      <c r="U51" s="244"/>
      <c r="V51" s="244"/>
      <c r="W51" s="244"/>
      <c r="X51" s="244"/>
      <c r="Y51" s="244"/>
      <c r="Z51" s="244"/>
      <c r="AA51" s="244"/>
      <c r="AB51" s="244"/>
      <c r="AC51" s="244"/>
    </row>
    <row r="52" spans="1:29" x14ac:dyDescent="0.3">
      <c r="A52" t="s">
        <v>416</v>
      </c>
      <c r="B52" t="s">
        <v>417</v>
      </c>
      <c r="C52" s="244" t="str">
        <f>IFERROR(IF((VLOOKUP($A52,'Q4 Raw Data'!$A$9:$DN$158,C$3,FALSE))="","",(VLOOKUP($A52,'Q4 Raw Data'!$A$9:$DN$158,C$3,FALSE))),"")</f>
        <v>Yes</v>
      </c>
      <c r="D52" s="244" t="str">
        <f>IFERROR(IF((VLOOKUP($A52,'Q4 Raw Data'!$A$9:$DN$158,D$3,FALSE))="","",(VLOOKUP($A52,'Q4 Raw Data'!$A$9:$DN$158,D$3,FALSE))),"")</f>
        <v>Yes</v>
      </c>
      <c r="E52" s="244" t="str">
        <f>IFERROR(IF((VLOOKUP($A52,'Q4 Raw Data'!$A$9:$DN$158,E$3,FALSE))="","",(VLOOKUP($A52,'Q4 Raw Data'!$A$9:$DN$158,E$3,FALSE))),"")</f>
        <v>Yes</v>
      </c>
      <c r="F52" s="244" t="str">
        <f>IFERROR(IF((VLOOKUP($A52,'Q4 Raw Data'!$A$9:$DN$158,F$3,FALSE))="","",(VLOOKUP($A52,'Q4 Raw Data'!$A$9:$DN$158,F$3,FALSE))),"")</f>
        <v>Yes</v>
      </c>
      <c r="G52" s="244" t="str">
        <f>IFERROR(IF((VLOOKUP($A52,'Q4 Raw Data'!$A$9:$DN$158,G$3,FALSE))="","",(VLOOKUP($A52,'Q4 Raw Data'!$A$9:$DN$158,G$3,FALSE))),"")</f>
        <v>Yes</v>
      </c>
      <c r="H52" s="244"/>
      <c r="I52" s="244"/>
      <c r="J52" s="244"/>
      <c r="K52" s="244"/>
      <c r="L52" s="244"/>
      <c r="M52" s="244"/>
      <c r="N52" s="244" t="str">
        <f>IFERROR(IF((VLOOKUP($A52,'Q4 Raw Data'!$A$9:$DN$158,N$3,FALSE))="","",(VLOOKUP($A52,'Q4 Raw Data'!$A$9:$DN$158,N$3,FALSE))),"")</f>
        <v>On track to meet target</v>
      </c>
      <c r="O52" s="244" t="str">
        <f>IFERROR(IF((VLOOKUP($A52,'Q4 Raw Data'!$A$9:$DN$158,O$3,FALSE))="","",(VLOOKUP($A52,'Q4 Raw Data'!$A$9:$DN$158,O$3,FALSE))),"")</f>
        <v>On track to meet target</v>
      </c>
      <c r="P52" s="244" t="str">
        <f>IFERROR(IF((VLOOKUP($A52,'Q4 Raw Data'!$A$9:$DN$158,P$3,FALSE))="","",(VLOOKUP($A52,'Q4 Raw Data'!$A$9:$DN$158,P$3,FALSE))),"")</f>
        <v>On track to meet target</v>
      </c>
      <c r="Q52" s="244" t="str">
        <f>IFERROR(IF((VLOOKUP($A52,'Q4 Raw Data'!$A$9:$DN$158,Q$3,FALSE))="","",(VLOOKUP($A52,'Q4 Raw Data'!$A$9:$DN$158,Q$3,FALSE))),"")</f>
        <v>On track to meet target</v>
      </c>
      <c r="R52" s="244"/>
      <c r="S52" s="244"/>
      <c r="T52" s="244"/>
      <c r="U52" s="244"/>
      <c r="V52" s="244"/>
      <c r="W52" s="244"/>
      <c r="X52" s="244"/>
      <c r="Y52" s="244"/>
      <c r="Z52" s="244"/>
      <c r="AA52" s="244"/>
      <c r="AB52" s="244"/>
      <c r="AC52" s="244"/>
    </row>
    <row r="53" spans="1:29" x14ac:dyDescent="0.3">
      <c r="A53" t="s">
        <v>418</v>
      </c>
      <c r="B53" t="s">
        <v>419</v>
      </c>
      <c r="C53" s="244" t="str">
        <f>IFERROR(IF((VLOOKUP($A53,'Q4 Raw Data'!$A$9:$DN$158,C$3,FALSE))="","",(VLOOKUP($A53,'Q4 Raw Data'!$A$9:$DN$158,C$3,FALSE))),"")</f>
        <v>Yes</v>
      </c>
      <c r="D53" s="244" t="str">
        <f>IFERROR(IF((VLOOKUP($A53,'Q4 Raw Data'!$A$9:$DN$158,D$3,FALSE))="","",(VLOOKUP($A53,'Q4 Raw Data'!$A$9:$DN$158,D$3,FALSE))),"")</f>
        <v>Yes</v>
      </c>
      <c r="E53" s="244" t="str">
        <f>IFERROR(IF((VLOOKUP($A53,'Q4 Raw Data'!$A$9:$DN$158,E$3,FALSE))="","",(VLOOKUP($A53,'Q4 Raw Data'!$A$9:$DN$158,E$3,FALSE))),"")</f>
        <v>Yes</v>
      </c>
      <c r="F53" s="244" t="str">
        <f>IFERROR(IF((VLOOKUP($A53,'Q4 Raw Data'!$A$9:$DN$158,F$3,FALSE))="","",(VLOOKUP($A53,'Q4 Raw Data'!$A$9:$DN$158,F$3,FALSE))),"")</f>
        <v>Yes</v>
      </c>
      <c r="G53" s="244" t="str">
        <f>IFERROR(IF((VLOOKUP($A53,'Q4 Raw Data'!$A$9:$DN$158,G$3,FALSE))="","",(VLOOKUP($A53,'Q4 Raw Data'!$A$9:$DN$158,G$3,FALSE))),"")</f>
        <v>Yes</v>
      </c>
      <c r="H53" s="244"/>
      <c r="I53" s="244"/>
      <c r="J53" s="244"/>
      <c r="K53" s="244"/>
      <c r="L53" s="244"/>
      <c r="M53" s="244"/>
      <c r="N53" s="244" t="str">
        <f>IFERROR(IF((VLOOKUP($A53,'Q4 Raw Data'!$A$9:$DN$158,N$3,FALSE))="","",(VLOOKUP($A53,'Q4 Raw Data'!$A$9:$DN$158,N$3,FALSE))),"")</f>
        <v>On track to meet target</v>
      </c>
      <c r="O53" s="244" t="str">
        <f>IFERROR(IF((VLOOKUP($A53,'Q4 Raw Data'!$A$9:$DN$158,O$3,FALSE))="","",(VLOOKUP($A53,'Q4 Raw Data'!$A$9:$DN$158,O$3,FALSE))),"")</f>
        <v>Not on track to meet target</v>
      </c>
      <c r="P53" s="244" t="str">
        <f>IFERROR(IF((VLOOKUP($A53,'Q4 Raw Data'!$A$9:$DN$158,P$3,FALSE))="","",(VLOOKUP($A53,'Q4 Raw Data'!$A$9:$DN$158,P$3,FALSE))),"")</f>
        <v>Not on track to meet target</v>
      </c>
      <c r="Q53" s="244" t="str">
        <f>IFERROR(IF((VLOOKUP($A53,'Q4 Raw Data'!$A$9:$DN$158,Q$3,FALSE))="","",(VLOOKUP($A53,'Q4 Raw Data'!$A$9:$DN$158,Q$3,FALSE))),"")</f>
        <v>Not on track to meet target</v>
      </c>
      <c r="R53" s="244"/>
      <c r="S53" s="244"/>
      <c r="T53" s="244"/>
      <c r="U53" s="244"/>
      <c r="V53" s="244"/>
      <c r="W53" s="244"/>
      <c r="X53" s="244"/>
      <c r="Y53" s="244"/>
      <c r="Z53" s="244"/>
      <c r="AA53" s="244"/>
      <c r="AB53" s="244"/>
      <c r="AC53" s="244"/>
    </row>
    <row r="54" spans="1:29" x14ac:dyDescent="0.3">
      <c r="A54" t="s">
        <v>422</v>
      </c>
      <c r="B54" t="s">
        <v>423</v>
      </c>
      <c r="C54" s="244" t="str">
        <f>IFERROR(IF((VLOOKUP($A54,'Q4 Raw Data'!$A$9:$DN$158,C$3,FALSE))="","",(VLOOKUP($A54,'Q4 Raw Data'!$A$9:$DN$158,C$3,FALSE))),"")</f>
        <v>Yes</v>
      </c>
      <c r="D54" s="244" t="str">
        <f>IFERROR(IF((VLOOKUP($A54,'Q4 Raw Data'!$A$9:$DN$158,D$3,FALSE))="","",(VLOOKUP($A54,'Q4 Raw Data'!$A$9:$DN$158,D$3,FALSE))),"")</f>
        <v>Yes</v>
      </c>
      <c r="E54" s="244" t="str">
        <f>IFERROR(IF((VLOOKUP($A54,'Q4 Raw Data'!$A$9:$DN$158,E$3,FALSE))="","",(VLOOKUP($A54,'Q4 Raw Data'!$A$9:$DN$158,E$3,FALSE))),"")</f>
        <v>Yes</v>
      </c>
      <c r="F54" s="244" t="str">
        <f>IFERROR(IF((VLOOKUP($A54,'Q4 Raw Data'!$A$9:$DN$158,F$3,FALSE))="","",(VLOOKUP($A54,'Q4 Raw Data'!$A$9:$DN$158,F$3,FALSE))),"")</f>
        <v>Yes</v>
      </c>
      <c r="G54" s="244" t="str">
        <f>IFERROR(IF((VLOOKUP($A54,'Q4 Raw Data'!$A$9:$DN$158,G$3,FALSE))="","",(VLOOKUP($A54,'Q4 Raw Data'!$A$9:$DN$158,G$3,FALSE))),"")</f>
        <v>Yes</v>
      </c>
      <c r="H54" s="244"/>
      <c r="I54" s="244"/>
      <c r="J54" s="244"/>
      <c r="K54" s="244"/>
      <c r="L54" s="244"/>
      <c r="M54" s="244"/>
      <c r="N54" s="244" t="str">
        <f>IFERROR(IF((VLOOKUP($A54,'Q4 Raw Data'!$A$9:$DN$158,N$3,FALSE))="","",(VLOOKUP($A54,'Q4 Raw Data'!$A$9:$DN$158,N$3,FALSE))),"")</f>
        <v>Not on track to meet target</v>
      </c>
      <c r="O54" s="244" t="str">
        <f>IFERROR(IF((VLOOKUP($A54,'Q4 Raw Data'!$A$9:$DN$158,O$3,FALSE))="","",(VLOOKUP($A54,'Q4 Raw Data'!$A$9:$DN$158,O$3,FALSE))),"")</f>
        <v>On track to meet target</v>
      </c>
      <c r="P54" s="244" t="str">
        <f>IFERROR(IF((VLOOKUP($A54,'Q4 Raw Data'!$A$9:$DN$158,P$3,FALSE))="","",(VLOOKUP($A54,'Q4 Raw Data'!$A$9:$DN$158,P$3,FALSE))),"")</f>
        <v>Data not available to assess progress</v>
      </c>
      <c r="Q54" s="244" t="str">
        <f>IFERROR(IF((VLOOKUP($A54,'Q4 Raw Data'!$A$9:$DN$158,Q$3,FALSE))="","",(VLOOKUP($A54,'Q4 Raw Data'!$A$9:$DN$158,Q$3,FALSE))),"")</f>
        <v>Data not available to assess progress</v>
      </c>
      <c r="R54" s="244"/>
      <c r="S54" s="244"/>
      <c r="T54" s="244"/>
      <c r="U54" s="244"/>
      <c r="V54" s="244"/>
      <c r="W54" s="244"/>
      <c r="X54" s="244"/>
      <c r="Y54" s="244"/>
      <c r="Z54" s="244"/>
      <c r="AA54" s="244"/>
      <c r="AB54" s="244"/>
      <c r="AC54" s="244"/>
    </row>
    <row r="55" spans="1:29" x14ac:dyDescent="0.3">
      <c r="A55" t="s">
        <v>424</v>
      </c>
      <c r="B55" t="s">
        <v>425</v>
      </c>
      <c r="C55" s="244" t="str">
        <f>IFERROR(IF((VLOOKUP($A55,'Q4 Raw Data'!$A$9:$DN$158,C$3,FALSE))="","",(VLOOKUP($A55,'Q4 Raw Data'!$A$9:$DN$158,C$3,FALSE))),"")</f>
        <v>Yes</v>
      </c>
      <c r="D55" s="244" t="str">
        <f>IFERROR(IF((VLOOKUP($A55,'Q4 Raw Data'!$A$9:$DN$158,D$3,FALSE))="","",(VLOOKUP($A55,'Q4 Raw Data'!$A$9:$DN$158,D$3,FALSE))),"")</f>
        <v>Yes</v>
      </c>
      <c r="E55" s="244" t="str">
        <f>IFERROR(IF((VLOOKUP($A55,'Q4 Raw Data'!$A$9:$DN$158,E$3,FALSE))="","",(VLOOKUP($A55,'Q4 Raw Data'!$A$9:$DN$158,E$3,FALSE))),"")</f>
        <v>Yes</v>
      </c>
      <c r="F55" s="244" t="str">
        <f>IFERROR(IF((VLOOKUP($A55,'Q4 Raw Data'!$A$9:$DN$158,F$3,FALSE))="","",(VLOOKUP($A55,'Q4 Raw Data'!$A$9:$DN$158,F$3,FALSE))),"")</f>
        <v>Yes</v>
      </c>
      <c r="G55" s="244" t="str">
        <f>IFERROR(IF((VLOOKUP($A55,'Q4 Raw Data'!$A$9:$DN$158,G$3,FALSE))="","",(VLOOKUP($A55,'Q4 Raw Data'!$A$9:$DN$158,G$3,FALSE))),"")</f>
        <v>Yes</v>
      </c>
      <c r="H55" s="244"/>
      <c r="I55" s="244"/>
      <c r="J55" s="244"/>
      <c r="K55" s="244"/>
      <c r="L55" s="244"/>
      <c r="M55" s="244"/>
      <c r="N55" s="244" t="str">
        <f>IFERROR(IF((VLOOKUP($A55,'Q4 Raw Data'!$A$9:$DN$158,N$3,FALSE))="","",(VLOOKUP($A55,'Q4 Raw Data'!$A$9:$DN$158,N$3,FALSE))),"")</f>
        <v>On track to meet target</v>
      </c>
      <c r="O55" s="244" t="str">
        <f>IFERROR(IF((VLOOKUP($A55,'Q4 Raw Data'!$A$9:$DN$158,O$3,FALSE))="","",(VLOOKUP($A55,'Q4 Raw Data'!$A$9:$DN$158,O$3,FALSE))),"")</f>
        <v>On track to meet target</v>
      </c>
      <c r="P55" s="244" t="str">
        <f>IFERROR(IF((VLOOKUP($A55,'Q4 Raw Data'!$A$9:$DN$158,P$3,FALSE))="","",(VLOOKUP($A55,'Q4 Raw Data'!$A$9:$DN$158,P$3,FALSE))),"")</f>
        <v>Not on track to meet target</v>
      </c>
      <c r="Q55" s="244" t="str">
        <f>IFERROR(IF((VLOOKUP($A55,'Q4 Raw Data'!$A$9:$DN$158,Q$3,FALSE))="","",(VLOOKUP($A55,'Q4 Raw Data'!$A$9:$DN$158,Q$3,FALSE))),"")</f>
        <v>Not on track to meet target</v>
      </c>
      <c r="R55" s="244"/>
      <c r="S55" s="244"/>
      <c r="T55" s="244"/>
      <c r="U55" s="244"/>
      <c r="V55" s="244"/>
      <c r="W55" s="244"/>
      <c r="X55" s="244"/>
      <c r="Y55" s="244"/>
      <c r="Z55" s="244"/>
      <c r="AA55" s="244"/>
      <c r="AB55" s="244"/>
      <c r="AC55" s="244"/>
    </row>
    <row r="56" spans="1:29" x14ac:dyDescent="0.3">
      <c r="A56" t="s">
        <v>426</v>
      </c>
      <c r="B56" t="s">
        <v>427</v>
      </c>
      <c r="C56" s="244" t="str">
        <f>IFERROR(IF((VLOOKUP($A56,'Q4 Raw Data'!$A$9:$DN$158,C$3,FALSE))="","",(VLOOKUP($A56,'Q4 Raw Data'!$A$9:$DN$158,C$3,FALSE))),"")</f>
        <v>Yes</v>
      </c>
      <c r="D56" s="244" t="str">
        <f>IFERROR(IF((VLOOKUP($A56,'Q4 Raw Data'!$A$9:$DN$158,D$3,FALSE))="","",(VLOOKUP($A56,'Q4 Raw Data'!$A$9:$DN$158,D$3,FALSE))),"")</f>
        <v>Yes</v>
      </c>
      <c r="E56" s="244" t="str">
        <f>IFERROR(IF((VLOOKUP($A56,'Q4 Raw Data'!$A$9:$DN$158,E$3,FALSE))="","",(VLOOKUP($A56,'Q4 Raw Data'!$A$9:$DN$158,E$3,FALSE))),"")</f>
        <v>Yes</v>
      </c>
      <c r="F56" s="244" t="str">
        <f>IFERROR(IF((VLOOKUP($A56,'Q4 Raw Data'!$A$9:$DN$158,F$3,FALSE))="","",(VLOOKUP($A56,'Q4 Raw Data'!$A$9:$DN$158,F$3,FALSE))),"")</f>
        <v>Yes</v>
      </c>
      <c r="G56" s="244" t="str">
        <f>IFERROR(IF((VLOOKUP($A56,'Q4 Raw Data'!$A$9:$DN$158,G$3,FALSE))="","",(VLOOKUP($A56,'Q4 Raw Data'!$A$9:$DN$158,G$3,FALSE))),"")</f>
        <v>Yes</v>
      </c>
      <c r="H56" s="244"/>
      <c r="I56" s="244"/>
      <c r="J56" s="244"/>
      <c r="K56" s="244"/>
      <c r="L56" s="244"/>
      <c r="M56" s="244"/>
      <c r="N56" s="244" t="str">
        <f>IFERROR(IF((VLOOKUP($A56,'Q4 Raw Data'!$A$9:$DN$158,N$3,FALSE))="","",(VLOOKUP($A56,'Q4 Raw Data'!$A$9:$DN$158,N$3,FALSE))),"")</f>
        <v>Not on track to meet target</v>
      </c>
      <c r="O56" s="244" t="str">
        <f>IFERROR(IF((VLOOKUP($A56,'Q4 Raw Data'!$A$9:$DN$158,O$3,FALSE))="","",(VLOOKUP($A56,'Q4 Raw Data'!$A$9:$DN$158,O$3,FALSE))),"")</f>
        <v>On track to meet target</v>
      </c>
      <c r="P56" s="244" t="str">
        <f>IFERROR(IF((VLOOKUP($A56,'Q4 Raw Data'!$A$9:$DN$158,P$3,FALSE))="","",(VLOOKUP($A56,'Q4 Raw Data'!$A$9:$DN$158,P$3,FALSE))),"")</f>
        <v>On track to meet target</v>
      </c>
      <c r="Q56" s="244" t="str">
        <f>IFERROR(IF((VLOOKUP($A56,'Q4 Raw Data'!$A$9:$DN$158,Q$3,FALSE))="","",(VLOOKUP($A56,'Q4 Raw Data'!$A$9:$DN$158,Q$3,FALSE))),"")</f>
        <v>Not on track to meet target</v>
      </c>
      <c r="R56" s="244"/>
      <c r="S56" s="244"/>
      <c r="T56" s="244"/>
      <c r="U56" s="244"/>
      <c r="V56" s="244"/>
      <c r="W56" s="244"/>
      <c r="X56" s="244"/>
      <c r="Y56" s="244"/>
      <c r="Z56" s="244"/>
      <c r="AA56" s="244"/>
      <c r="AB56" s="244"/>
      <c r="AC56" s="244"/>
    </row>
    <row r="57" spans="1:29" x14ac:dyDescent="0.3">
      <c r="A57" t="s">
        <v>428</v>
      </c>
      <c r="B57" t="s">
        <v>429</v>
      </c>
      <c r="C57" s="244" t="str">
        <f>IFERROR(IF((VLOOKUP($A57,'Q4 Raw Data'!$A$9:$DN$158,C$3,FALSE))="","",(VLOOKUP($A57,'Q4 Raw Data'!$A$9:$DN$158,C$3,FALSE))),"")</f>
        <v>Yes</v>
      </c>
      <c r="D57" s="244" t="str">
        <f>IFERROR(IF((VLOOKUP($A57,'Q4 Raw Data'!$A$9:$DN$158,D$3,FALSE))="","",(VLOOKUP($A57,'Q4 Raw Data'!$A$9:$DN$158,D$3,FALSE))),"")</f>
        <v>Yes</v>
      </c>
      <c r="E57" s="244" t="str">
        <f>IFERROR(IF((VLOOKUP($A57,'Q4 Raw Data'!$A$9:$DN$158,E$3,FALSE))="","",(VLOOKUP($A57,'Q4 Raw Data'!$A$9:$DN$158,E$3,FALSE))),"")</f>
        <v>Yes</v>
      </c>
      <c r="F57" s="244" t="str">
        <f>IFERROR(IF((VLOOKUP($A57,'Q4 Raw Data'!$A$9:$DN$158,F$3,FALSE))="","",(VLOOKUP($A57,'Q4 Raw Data'!$A$9:$DN$158,F$3,FALSE))),"")</f>
        <v>Yes</v>
      </c>
      <c r="G57" s="244" t="str">
        <f>IFERROR(IF((VLOOKUP($A57,'Q4 Raw Data'!$A$9:$DN$158,G$3,FALSE))="","",(VLOOKUP($A57,'Q4 Raw Data'!$A$9:$DN$158,G$3,FALSE))),"")</f>
        <v>Yes</v>
      </c>
      <c r="H57" s="244"/>
      <c r="I57" s="244"/>
      <c r="J57" s="244"/>
      <c r="K57" s="244"/>
      <c r="L57" s="244"/>
      <c r="M57" s="244"/>
      <c r="N57" s="244" t="str">
        <f>IFERROR(IF((VLOOKUP($A57,'Q4 Raw Data'!$A$9:$DN$158,N$3,FALSE))="","",(VLOOKUP($A57,'Q4 Raw Data'!$A$9:$DN$158,N$3,FALSE))),"")</f>
        <v>Not on track to meet target</v>
      </c>
      <c r="O57" s="244" t="str">
        <f>IFERROR(IF((VLOOKUP($A57,'Q4 Raw Data'!$A$9:$DN$158,O$3,FALSE))="","",(VLOOKUP($A57,'Q4 Raw Data'!$A$9:$DN$158,O$3,FALSE))),"")</f>
        <v>Not on track to meet target</v>
      </c>
      <c r="P57" s="244" t="str">
        <f>IFERROR(IF((VLOOKUP($A57,'Q4 Raw Data'!$A$9:$DN$158,P$3,FALSE))="","",(VLOOKUP($A57,'Q4 Raw Data'!$A$9:$DN$158,P$3,FALSE))),"")</f>
        <v>Data not available to assess progress</v>
      </c>
      <c r="Q57" s="244" t="str">
        <f>IFERROR(IF((VLOOKUP($A57,'Q4 Raw Data'!$A$9:$DN$158,Q$3,FALSE))="","",(VLOOKUP($A57,'Q4 Raw Data'!$A$9:$DN$158,Q$3,FALSE))),"")</f>
        <v>On track to meet target</v>
      </c>
      <c r="R57" s="244"/>
      <c r="S57" s="244"/>
      <c r="T57" s="244"/>
      <c r="U57" s="244"/>
      <c r="V57" s="244"/>
      <c r="W57" s="244"/>
      <c r="X57" s="244"/>
      <c r="Y57" s="244"/>
      <c r="Z57" s="244"/>
      <c r="AA57" s="244"/>
      <c r="AB57" s="244"/>
      <c r="AC57" s="244"/>
    </row>
    <row r="58" spans="1:29" x14ac:dyDescent="0.3">
      <c r="A58" t="s">
        <v>430</v>
      </c>
      <c r="B58" t="s">
        <v>431</v>
      </c>
      <c r="C58" s="244" t="str">
        <f>IFERROR(IF((VLOOKUP($A58,'Q4 Raw Data'!$A$9:$DN$158,C$3,FALSE))="","",(VLOOKUP($A58,'Q4 Raw Data'!$A$9:$DN$158,C$3,FALSE))),"")</f>
        <v>Yes</v>
      </c>
      <c r="D58" s="244" t="str">
        <f>IFERROR(IF((VLOOKUP($A58,'Q4 Raw Data'!$A$9:$DN$158,D$3,FALSE))="","",(VLOOKUP($A58,'Q4 Raw Data'!$A$9:$DN$158,D$3,FALSE))),"")</f>
        <v>Yes</v>
      </c>
      <c r="E58" s="244" t="str">
        <f>IFERROR(IF((VLOOKUP($A58,'Q4 Raw Data'!$A$9:$DN$158,E$3,FALSE))="","",(VLOOKUP($A58,'Q4 Raw Data'!$A$9:$DN$158,E$3,FALSE))),"")</f>
        <v>Yes</v>
      </c>
      <c r="F58" s="244" t="str">
        <f>IFERROR(IF((VLOOKUP($A58,'Q4 Raw Data'!$A$9:$DN$158,F$3,FALSE))="","",(VLOOKUP($A58,'Q4 Raw Data'!$A$9:$DN$158,F$3,FALSE))),"")</f>
        <v>Yes</v>
      </c>
      <c r="G58" s="244" t="str">
        <f>IFERROR(IF((VLOOKUP($A58,'Q4 Raw Data'!$A$9:$DN$158,G$3,FALSE))="","",(VLOOKUP($A58,'Q4 Raw Data'!$A$9:$DN$158,G$3,FALSE))),"")</f>
        <v>Yes</v>
      </c>
      <c r="H58" s="244"/>
      <c r="I58" s="244"/>
      <c r="J58" s="244"/>
      <c r="K58" s="244"/>
      <c r="L58" s="244"/>
      <c r="M58" s="244"/>
      <c r="N58" s="244" t="str">
        <f>IFERROR(IF((VLOOKUP($A58,'Q4 Raw Data'!$A$9:$DN$158,N$3,FALSE))="","",(VLOOKUP($A58,'Q4 Raw Data'!$A$9:$DN$158,N$3,FALSE))),"")</f>
        <v>Not on track to meet target</v>
      </c>
      <c r="O58" s="244" t="str">
        <f>IFERROR(IF((VLOOKUP($A58,'Q4 Raw Data'!$A$9:$DN$158,O$3,FALSE))="","",(VLOOKUP($A58,'Q4 Raw Data'!$A$9:$DN$158,O$3,FALSE))),"")</f>
        <v>On track to meet target</v>
      </c>
      <c r="P58" s="244" t="str">
        <f>IFERROR(IF((VLOOKUP($A58,'Q4 Raw Data'!$A$9:$DN$158,P$3,FALSE))="","",(VLOOKUP($A58,'Q4 Raw Data'!$A$9:$DN$158,P$3,FALSE))),"")</f>
        <v>Data not available to assess progress</v>
      </c>
      <c r="Q58" s="244" t="str">
        <f>IFERROR(IF((VLOOKUP($A58,'Q4 Raw Data'!$A$9:$DN$158,Q$3,FALSE))="","",(VLOOKUP($A58,'Q4 Raw Data'!$A$9:$DN$158,Q$3,FALSE))),"")</f>
        <v>Not on track to meet target</v>
      </c>
      <c r="R58" s="244"/>
      <c r="S58" s="244"/>
      <c r="T58" s="244"/>
      <c r="U58" s="244"/>
      <c r="V58" s="244"/>
      <c r="W58" s="244"/>
      <c r="X58" s="244"/>
      <c r="Y58" s="244"/>
      <c r="Z58" s="244"/>
      <c r="AA58" s="244"/>
      <c r="AB58" s="244"/>
      <c r="AC58" s="244"/>
    </row>
    <row r="59" spans="1:29" x14ac:dyDescent="0.3">
      <c r="A59" t="s">
        <v>432</v>
      </c>
      <c r="B59" t="s">
        <v>433</v>
      </c>
      <c r="C59" s="244" t="str">
        <f>IFERROR(IF((VLOOKUP($A59,'Q4 Raw Data'!$A$9:$DN$158,C$3,FALSE))="","",(VLOOKUP($A59,'Q4 Raw Data'!$A$9:$DN$158,C$3,FALSE))),"")</f>
        <v>Yes</v>
      </c>
      <c r="D59" s="244" t="str">
        <f>IFERROR(IF((VLOOKUP($A59,'Q4 Raw Data'!$A$9:$DN$158,D$3,FALSE))="","",(VLOOKUP($A59,'Q4 Raw Data'!$A$9:$DN$158,D$3,FALSE))),"")</f>
        <v>Yes</v>
      </c>
      <c r="E59" s="244" t="str">
        <f>IFERROR(IF((VLOOKUP($A59,'Q4 Raw Data'!$A$9:$DN$158,E$3,FALSE))="","",(VLOOKUP($A59,'Q4 Raw Data'!$A$9:$DN$158,E$3,FALSE))),"")</f>
        <v>Yes</v>
      </c>
      <c r="F59" s="244" t="str">
        <f>IFERROR(IF((VLOOKUP($A59,'Q4 Raw Data'!$A$9:$DN$158,F$3,FALSE))="","",(VLOOKUP($A59,'Q4 Raw Data'!$A$9:$DN$158,F$3,FALSE))),"")</f>
        <v>Yes</v>
      </c>
      <c r="G59" s="244" t="str">
        <f>IFERROR(IF((VLOOKUP($A59,'Q4 Raw Data'!$A$9:$DN$158,G$3,FALSE))="","",(VLOOKUP($A59,'Q4 Raw Data'!$A$9:$DN$158,G$3,FALSE))),"")</f>
        <v>Yes</v>
      </c>
      <c r="H59" s="244"/>
      <c r="I59" s="244"/>
      <c r="J59" s="244"/>
      <c r="K59" s="244"/>
      <c r="L59" s="244"/>
      <c r="M59" s="244"/>
      <c r="N59" s="244" t="str">
        <f>IFERROR(IF((VLOOKUP($A59,'Q4 Raw Data'!$A$9:$DN$158,N$3,FALSE))="","",(VLOOKUP($A59,'Q4 Raw Data'!$A$9:$DN$158,N$3,FALSE))),"")</f>
        <v>Not on track to meet target</v>
      </c>
      <c r="O59" s="244" t="str">
        <f>IFERROR(IF((VLOOKUP($A59,'Q4 Raw Data'!$A$9:$DN$158,O$3,FALSE))="","",(VLOOKUP($A59,'Q4 Raw Data'!$A$9:$DN$158,O$3,FALSE))),"")</f>
        <v>On track to meet target</v>
      </c>
      <c r="P59" s="244" t="str">
        <f>IFERROR(IF((VLOOKUP($A59,'Q4 Raw Data'!$A$9:$DN$158,P$3,FALSE))="","",(VLOOKUP($A59,'Q4 Raw Data'!$A$9:$DN$158,P$3,FALSE))),"")</f>
        <v>On track to meet target</v>
      </c>
      <c r="Q59" s="244" t="str">
        <f>IFERROR(IF((VLOOKUP($A59,'Q4 Raw Data'!$A$9:$DN$158,Q$3,FALSE))="","",(VLOOKUP($A59,'Q4 Raw Data'!$A$9:$DN$158,Q$3,FALSE))),"")</f>
        <v>On track to meet target</v>
      </c>
      <c r="R59" s="244"/>
      <c r="S59" s="244"/>
      <c r="T59" s="244"/>
      <c r="U59" s="244"/>
      <c r="V59" s="244"/>
      <c r="W59" s="244"/>
      <c r="X59" s="244"/>
      <c r="Y59" s="244"/>
      <c r="Z59" s="244"/>
      <c r="AA59" s="244"/>
      <c r="AB59" s="244"/>
      <c r="AC59" s="244"/>
    </row>
    <row r="60" spans="1:29" x14ac:dyDescent="0.3">
      <c r="A60" t="s">
        <v>434</v>
      </c>
      <c r="B60" t="s">
        <v>435</v>
      </c>
      <c r="C60" s="244" t="str">
        <f>IFERROR(IF((VLOOKUP($A60,'Q4 Raw Data'!$A$9:$DN$158,C$3,FALSE))="","",(VLOOKUP($A60,'Q4 Raw Data'!$A$9:$DN$158,C$3,FALSE))),"")</f>
        <v>Yes</v>
      </c>
      <c r="D60" s="244" t="str">
        <f>IFERROR(IF((VLOOKUP($A60,'Q4 Raw Data'!$A$9:$DN$158,D$3,FALSE))="","",(VLOOKUP($A60,'Q4 Raw Data'!$A$9:$DN$158,D$3,FALSE))),"")</f>
        <v>Yes</v>
      </c>
      <c r="E60" s="244" t="str">
        <f>IFERROR(IF((VLOOKUP($A60,'Q4 Raw Data'!$A$9:$DN$158,E$3,FALSE))="","",(VLOOKUP($A60,'Q4 Raw Data'!$A$9:$DN$158,E$3,FALSE))),"")</f>
        <v>Yes</v>
      </c>
      <c r="F60" s="244" t="str">
        <f>IFERROR(IF((VLOOKUP($A60,'Q4 Raw Data'!$A$9:$DN$158,F$3,FALSE))="","",(VLOOKUP($A60,'Q4 Raw Data'!$A$9:$DN$158,F$3,FALSE))),"")</f>
        <v>Yes</v>
      </c>
      <c r="G60" s="244" t="str">
        <f>IFERROR(IF((VLOOKUP($A60,'Q4 Raw Data'!$A$9:$DN$158,G$3,FALSE))="","",(VLOOKUP($A60,'Q4 Raw Data'!$A$9:$DN$158,G$3,FALSE))),"")</f>
        <v>Yes</v>
      </c>
      <c r="H60" s="244"/>
      <c r="I60" s="244"/>
      <c r="J60" s="244"/>
      <c r="K60" s="244"/>
      <c r="L60" s="244"/>
      <c r="M60" s="244"/>
      <c r="N60" s="244" t="str">
        <f>IFERROR(IF((VLOOKUP($A60,'Q4 Raw Data'!$A$9:$DN$158,N$3,FALSE))="","",(VLOOKUP($A60,'Q4 Raw Data'!$A$9:$DN$158,N$3,FALSE))),"")</f>
        <v>Not on track to meet target</v>
      </c>
      <c r="O60" s="244" t="str">
        <f>IFERROR(IF((VLOOKUP($A60,'Q4 Raw Data'!$A$9:$DN$158,O$3,FALSE))="","",(VLOOKUP($A60,'Q4 Raw Data'!$A$9:$DN$158,O$3,FALSE))),"")</f>
        <v>On track to meet target</v>
      </c>
      <c r="P60" s="244" t="str">
        <f>IFERROR(IF((VLOOKUP($A60,'Q4 Raw Data'!$A$9:$DN$158,P$3,FALSE))="","",(VLOOKUP($A60,'Q4 Raw Data'!$A$9:$DN$158,P$3,FALSE))),"")</f>
        <v>On track to meet target</v>
      </c>
      <c r="Q60" s="244" t="str">
        <f>IFERROR(IF((VLOOKUP($A60,'Q4 Raw Data'!$A$9:$DN$158,Q$3,FALSE))="","",(VLOOKUP($A60,'Q4 Raw Data'!$A$9:$DN$158,Q$3,FALSE))),"")</f>
        <v>Not on track to meet target</v>
      </c>
      <c r="R60" s="244"/>
      <c r="S60" s="244"/>
      <c r="T60" s="244"/>
      <c r="U60" s="244"/>
      <c r="V60" s="244"/>
      <c r="W60" s="244"/>
      <c r="X60" s="244"/>
      <c r="Y60" s="244"/>
      <c r="Z60" s="244"/>
      <c r="AA60" s="244"/>
      <c r="AB60" s="244"/>
      <c r="AC60" s="244"/>
    </row>
    <row r="61" spans="1:29" x14ac:dyDescent="0.3">
      <c r="A61" t="s">
        <v>436</v>
      </c>
      <c r="B61" t="s">
        <v>437</v>
      </c>
      <c r="C61" s="244" t="str">
        <f>IFERROR(IF((VLOOKUP($A61,'Q4 Raw Data'!$A$9:$DN$158,C$3,FALSE))="","",(VLOOKUP($A61,'Q4 Raw Data'!$A$9:$DN$158,C$3,FALSE))),"")</f>
        <v>Yes</v>
      </c>
      <c r="D61" s="244" t="str">
        <f>IFERROR(IF((VLOOKUP($A61,'Q4 Raw Data'!$A$9:$DN$158,D$3,FALSE))="","",(VLOOKUP($A61,'Q4 Raw Data'!$A$9:$DN$158,D$3,FALSE))),"")</f>
        <v>Yes</v>
      </c>
      <c r="E61" s="244" t="str">
        <f>IFERROR(IF((VLOOKUP($A61,'Q4 Raw Data'!$A$9:$DN$158,E$3,FALSE))="","",(VLOOKUP($A61,'Q4 Raw Data'!$A$9:$DN$158,E$3,FALSE))),"")</f>
        <v>Yes</v>
      </c>
      <c r="F61" s="244" t="str">
        <f>IFERROR(IF((VLOOKUP($A61,'Q4 Raw Data'!$A$9:$DN$158,F$3,FALSE))="","",(VLOOKUP($A61,'Q4 Raw Data'!$A$9:$DN$158,F$3,FALSE))),"")</f>
        <v>Yes</v>
      </c>
      <c r="G61" s="244" t="str">
        <f>IFERROR(IF((VLOOKUP($A61,'Q4 Raw Data'!$A$9:$DN$158,G$3,FALSE))="","",(VLOOKUP($A61,'Q4 Raw Data'!$A$9:$DN$158,G$3,FALSE))),"")</f>
        <v>Yes</v>
      </c>
      <c r="H61" s="244"/>
      <c r="I61" s="244"/>
      <c r="J61" s="244"/>
      <c r="K61" s="244"/>
      <c r="L61" s="244"/>
      <c r="M61" s="244"/>
      <c r="N61" s="244" t="str">
        <f>IFERROR(IF((VLOOKUP($A61,'Q4 Raw Data'!$A$9:$DN$158,N$3,FALSE))="","",(VLOOKUP($A61,'Q4 Raw Data'!$A$9:$DN$158,N$3,FALSE))),"")</f>
        <v>On track to meet target</v>
      </c>
      <c r="O61" s="244" t="str">
        <f>IFERROR(IF((VLOOKUP($A61,'Q4 Raw Data'!$A$9:$DN$158,O$3,FALSE))="","",(VLOOKUP($A61,'Q4 Raw Data'!$A$9:$DN$158,O$3,FALSE))),"")</f>
        <v>Not on track to meet target</v>
      </c>
      <c r="P61" s="244" t="str">
        <f>IFERROR(IF((VLOOKUP($A61,'Q4 Raw Data'!$A$9:$DN$158,P$3,FALSE))="","",(VLOOKUP($A61,'Q4 Raw Data'!$A$9:$DN$158,P$3,FALSE))),"")</f>
        <v>Not on track to meet target</v>
      </c>
      <c r="Q61" s="244" t="str">
        <f>IFERROR(IF((VLOOKUP($A61,'Q4 Raw Data'!$A$9:$DN$158,Q$3,FALSE))="","",(VLOOKUP($A61,'Q4 Raw Data'!$A$9:$DN$158,Q$3,FALSE))),"")</f>
        <v>Not on track to meet target</v>
      </c>
      <c r="R61" s="244"/>
      <c r="S61" s="244"/>
      <c r="T61" s="244"/>
      <c r="U61" s="244"/>
      <c r="V61" s="244"/>
      <c r="W61" s="244"/>
      <c r="X61" s="244"/>
      <c r="Y61" s="244"/>
      <c r="Z61" s="244"/>
      <c r="AA61" s="244"/>
      <c r="AB61" s="244"/>
      <c r="AC61" s="244"/>
    </row>
    <row r="62" spans="1:29" x14ac:dyDescent="0.3">
      <c r="A62" t="s">
        <v>438</v>
      </c>
      <c r="B62" t="s">
        <v>439</v>
      </c>
      <c r="C62" s="244" t="str">
        <f>IFERROR(IF((VLOOKUP($A62,'Q4 Raw Data'!$A$9:$DN$158,C$3,FALSE))="","",(VLOOKUP($A62,'Q4 Raw Data'!$A$9:$DN$158,C$3,FALSE))),"")</f>
        <v>Yes</v>
      </c>
      <c r="D62" s="244" t="str">
        <f>IFERROR(IF((VLOOKUP($A62,'Q4 Raw Data'!$A$9:$DN$158,D$3,FALSE))="","",(VLOOKUP($A62,'Q4 Raw Data'!$A$9:$DN$158,D$3,FALSE))),"")</f>
        <v>Yes</v>
      </c>
      <c r="E62" s="244" t="str">
        <f>IFERROR(IF((VLOOKUP($A62,'Q4 Raw Data'!$A$9:$DN$158,E$3,FALSE))="","",(VLOOKUP($A62,'Q4 Raw Data'!$A$9:$DN$158,E$3,FALSE))),"")</f>
        <v>Yes</v>
      </c>
      <c r="F62" s="244" t="str">
        <f>IFERROR(IF((VLOOKUP($A62,'Q4 Raw Data'!$A$9:$DN$158,F$3,FALSE))="","",(VLOOKUP($A62,'Q4 Raw Data'!$A$9:$DN$158,F$3,FALSE))),"")</f>
        <v>Yes</v>
      </c>
      <c r="G62" s="244" t="str">
        <f>IFERROR(IF((VLOOKUP($A62,'Q4 Raw Data'!$A$9:$DN$158,G$3,FALSE))="","",(VLOOKUP($A62,'Q4 Raw Data'!$A$9:$DN$158,G$3,FALSE))),"")</f>
        <v>Yes</v>
      </c>
      <c r="H62" s="244"/>
      <c r="I62" s="244"/>
      <c r="J62" s="244"/>
      <c r="K62" s="244"/>
      <c r="L62" s="244"/>
      <c r="M62" s="244"/>
      <c r="N62" s="244" t="str">
        <f>IFERROR(IF((VLOOKUP($A62,'Q4 Raw Data'!$A$9:$DN$158,N$3,FALSE))="","",(VLOOKUP($A62,'Q4 Raw Data'!$A$9:$DN$158,N$3,FALSE))),"")</f>
        <v>On track to meet target</v>
      </c>
      <c r="O62" s="244" t="str">
        <f>IFERROR(IF((VLOOKUP($A62,'Q4 Raw Data'!$A$9:$DN$158,O$3,FALSE))="","",(VLOOKUP($A62,'Q4 Raw Data'!$A$9:$DN$158,O$3,FALSE))),"")</f>
        <v>Not on track to meet target</v>
      </c>
      <c r="P62" s="244" t="str">
        <f>IFERROR(IF((VLOOKUP($A62,'Q4 Raw Data'!$A$9:$DN$158,P$3,FALSE))="","",(VLOOKUP($A62,'Q4 Raw Data'!$A$9:$DN$158,P$3,FALSE))),"")</f>
        <v>Not on track to meet target</v>
      </c>
      <c r="Q62" s="244" t="str">
        <f>IFERROR(IF((VLOOKUP($A62,'Q4 Raw Data'!$A$9:$DN$158,Q$3,FALSE))="","",(VLOOKUP($A62,'Q4 Raw Data'!$A$9:$DN$158,Q$3,FALSE))),"")</f>
        <v>On track to meet target</v>
      </c>
      <c r="R62" s="244"/>
      <c r="S62" s="244"/>
      <c r="T62" s="244"/>
      <c r="U62" s="244"/>
      <c r="V62" s="244"/>
      <c r="W62" s="244"/>
      <c r="X62" s="244"/>
      <c r="Y62" s="244"/>
      <c r="Z62" s="244"/>
      <c r="AA62" s="244"/>
      <c r="AB62" s="244"/>
      <c r="AC62" s="244"/>
    </row>
    <row r="63" spans="1:29" x14ac:dyDescent="0.3">
      <c r="A63" t="s">
        <v>441</v>
      </c>
      <c r="B63" t="s">
        <v>442</v>
      </c>
      <c r="C63" s="244" t="str">
        <f>IFERROR(IF((VLOOKUP($A63,'Q4 Raw Data'!$A$9:$DN$158,C$3,FALSE))="","",(VLOOKUP($A63,'Q4 Raw Data'!$A$9:$DN$158,C$3,FALSE))),"")</f>
        <v>Yes</v>
      </c>
      <c r="D63" s="244" t="str">
        <f>IFERROR(IF((VLOOKUP($A63,'Q4 Raw Data'!$A$9:$DN$158,D$3,FALSE))="","",(VLOOKUP($A63,'Q4 Raw Data'!$A$9:$DN$158,D$3,FALSE))),"")</f>
        <v>Yes</v>
      </c>
      <c r="E63" s="244" t="str">
        <f>IFERROR(IF((VLOOKUP($A63,'Q4 Raw Data'!$A$9:$DN$158,E$3,FALSE))="","",(VLOOKUP($A63,'Q4 Raw Data'!$A$9:$DN$158,E$3,FALSE))),"")</f>
        <v>Yes</v>
      </c>
      <c r="F63" s="244" t="str">
        <f>IFERROR(IF((VLOOKUP($A63,'Q4 Raw Data'!$A$9:$DN$158,F$3,FALSE))="","",(VLOOKUP($A63,'Q4 Raw Data'!$A$9:$DN$158,F$3,FALSE))),"")</f>
        <v>Yes</v>
      </c>
      <c r="G63" s="244" t="str">
        <f>IFERROR(IF((VLOOKUP($A63,'Q4 Raw Data'!$A$9:$DN$158,G$3,FALSE))="","",(VLOOKUP($A63,'Q4 Raw Data'!$A$9:$DN$158,G$3,FALSE))),"")</f>
        <v>Yes</v>
      </c>
      <c r="H63" s="244"/>
      <c r="I63" s="244"/>
      <c r="J63" s="244"/>
      <c r="K63" s="244"/>
      <c r="L63" s="244"/>
      <c r="M63" s="244"/>
      <c r="N63" s="244" t="str">
        <f>IFERROR(IF((VLOOKUP($A63,'Q4 Raw Data'!$A$9:$DN$158,N$3,FALSE))="","",(VLOOKUP($A63,'Q4 Raw Data'!$A$9:$DN$158,N$3,FALSE))),"")</f>
        <v>Not on track to meet target</v>
      </c>
      <c r="O63" s="244" t="str">
        <f>IFERROR(IF((VLOOKUP($A63,'Q4 Raw Data'!$A$9:$DN$158,O$3,FALSE))="","",(VLOOKUP($A63,'Q4 Raw Data'!$A$9:$DN$158,O$3,FALSE))),"")</f>
        <v>Not on track to meet target</v>
      </c>
      <c r="P63" s="244" t="str">
        <f>IFERROR(IF((VLOOKUP($A63,'Q4 Raw Data'!$A$9:$DN$158,P$3,FALSE))="","",(VLOOKUP($A63,'Q4 Raw Data'!$A$9:$DN$158,P$3,FALSE))),"")</f>
        <v>On track to meet target</v>
      </c>
      <c r="Q63" s="244" t="str">
        <f>IFERROR(IF((VLOOKUP($A63,'Q4 Raw Data'!$A$9:$DN$158,Q$3,FALSE))="","",(VLOOKUP($A63,'Q4 Raw Data'!$A$9:$DN$158,Q$3,FALSE))),"")</f>
        <v>Not on track to meet target</v>
      </c>
      <c r="R63" s="244"/>
      <c r="S63" s="244"/>
      <c r="T63" s="244"/>
      <c r="U63" s="244"/>
      <c r="V63" s="244"/>
      <c r="W63" s="244"/>
      <c r="X63" s="244"/>
      <c r="Y63" s="244"/>
      <c r="Z63" s="244"/>
      <c r="AA63" s="244"/>
      <c r="AB63" s="244"/>
      <c r="AC63" s="244"/>
    </row>
    <row r="64" spans="1:29" x14ac:dyDescent="0.3">
      <c r="A64" t="s">
        <v>445</v>
      </c>
      <c r="B64" t="s">
        <v>446</v>
      </c>
      <c r="C64" s="244" t="str">
        <f>IFERROR(IF((VLOOKUP($A64,'Q4 Raw Data'!$A$9:$DN$158,C$3,FALSE))="","",(VLOOKUP($A64,'Q4 Raw Data'!$A$9:$DN$158,C$3,FALSE))),"")</f>
        <v>Yes</v>
      </c>
      <c r="D64" s="244" t="str">
        <f>IFERROR(IF((VLOOKUP($A64,'Q4 Raw Data'!$A$9:$DN$158,D$3,FALSE))="","",(VLOOKUP($A64,'Q4 Raw Data'!$A$9:$DN$158,D$3,FALSE))),"")</f>
        <v>Yes</v>
      </c>
      <c r="E64" s="244" t="str">
        <f>IFERROR(IF((VLOOKUP($A64,'Q4 Raw Data'!$A$9:$DN$158,E$3,FALSE))="","",(VLOOKUP($A64,'Q4 Raw Data'!$A$9:$DN$158,E$3,FALSE))),"")</f>
        <v>Yes</v>
      </c>
      <c r="F64" s="244" t="str">
        <f>IFERROR(IF((VLOOKUP($A64,'Q4 Raw Data'!$A$9:$DN$158,F$3,FALSE))="","",(VLOOKUP($A64,'Q4 Raw Data'!$A$9:$DN$158,F$3,FALSE))),"")</f>
        <v>Yes</v>
      </c>
      <c r="G64" s="244" t="str">
        <f>IFERROR(IF((VLOOKUP($A64,'Q4 Raw Data'!$A$9:$DN$158,G$3,FALSE))="","",(VLOOKUP($A64,'Q4 Raw Data'!$A$9:$DN$158,G$3,FALSE))),"")</f>
        <v>Yes</v>
      </c>
      <c r="H64" s="244"/>
      <c r="I64" s="244"/>
      <c r="J64" s="244"/>
      <c r="K64" s="244"/>
      <c r="L64" s="244"/>
      <c r="M64" s="244"/>
      <c r="N64" s="244" t="str">
        <f>IFERROR(IF((VLOOKUP($A64,'Q4 Raw Data'!$A$9:$DN$158,N$3,FALSE))="","",(VLOOKUP($A64,'Q4 Raw Data'!$A$9:$DN$158,N$3,FALSE))),"")</f>
        <v>Not on track to meet target</v>
      </c>
      <c r="O64" s="244" t="str">
        <f>IFERROR(IF((VLOOKUP($A64,'Q4 Raw Data'!$A$9:$DN$158,O$3,FALSE))="","",(VLOOKUP($A64,'Q4 Raw Data'!$A$9:$DN$158,O$3,FALSE))),"")</f>
        <v>On track to meet target</v>
      </c>
      <c r="P64" s="244" t="str">
        <f>IFERROR(IF((VLOOKUP($A64,'Q4 Raw Data'!$A$9:$DN$158,P$3,FALSE))="","",(VLOOKUP($A64,'Q4 Raw Data'!$A$9:$DN$158,P$3,FALSE))),"")</f>
        <v>On track to meet target</v>
      </c>
      <c r="Q64" s="244" t="str">
        <f>IFERROR(IF((VLOOKUP($A64,'Q4 Raw Data'!$A$9:$DN$158,Q$3,FALSE))="","",(VLOOKUP($A64,'Q4 Raw Data'!$A$9:$DN$158,Q$3,FALSE))),"")</f>
        <v>On track to meet target</v>
      </c>
      <c r="R64" s="244"/>
      <c r="S64" s="244"/>
      <c r="T64" s="244"/>
      <c r="U64" s="244"/>
      <c r="V64" s="244"/>
      <c r="W64" s="244"/>
      <c r="X64" s="244"/>
      <c r="Y64" s="244"/>
      <c r="Z64" s="244"/>
      <c r="AA64" s="244"/>
      <c r="AB64" s="244"/>
      <c r="AC64" s="244"/>
    </row>
    <row r="65" spans="1:29" x14ac:dyDescent="0.3">
      <c r="A65" t="s">
        <v>449</v>
      </c>
      <c r="B65" t="s">
        <v>450</v>
      </c>
      <c r="C65" s="244" t="str">
        <f>IFERROR(IF((VLOOKUP($A65,'Q4 Raw Data'!$A$9:$DN$158,C$3,FALSE))="","",(VLOOKUP($A65,'Q4 Raw Data'!$A$9:$DN$158,C$3,FALSE))),"")</f>
        <v>Yes</v>
      </c>
      <c r="D65" s="244" t="str">
        <f>IFERROR(IF((VLOOKUP($A65,'Q4 Raw Data'!$A$9:$DN$158,D$3,FALSE))="","",(VLOOKUP($A65,'Q4 Raw Data'!$A$9:$DN$158,D$3,FALSE))),"")</f>
        <v>Yes</v>
      </c>
      <c r="E65" s="244" t="str">
        <f>IFERROR(IF((VLOOKUP($A65,'Q4 Raw Data'!$A$9:$DN$158,E$3,FALSE))="","",(VLOOKUP($A65,'Q4 Raw Data'!$A$9:$DN$158,E$3,FALSE))),"")</f>
        <v>Yes</v>
      </c>
      <c r="F65" s="244" t="str">
        <f>IFERROR(IF((VLOOKUP($A65,'Q4 Raw Data'!$A$9:$DN$158,F$3,FALSE))="","",(VLOOKUP($A65,'Q4 Raw Data'!$A$9:$DN$158,F$3,FALSE))),"")</f>
        <v>Yes</v>
      </c>
      <c r="G65" s="244" t="str">
        <f>IFERROR(IF((VLOOKUP($A65,'Q4 Raw Data'!$A$9:$DN$158,G$3,FALSE))="","",(VLOOKUP($A65,'Q4 Raw Data'!$A$9:$DN$158,G$3,FALSE))),"")</f>
        <v>Yes</v>
      </c>
      <c r="H65" s="244"/>
      <c r="I65" s="244"/>
      <c r="J65" s="244"/>
      <c r="K65" s="244"/>
      <c r="L65" s="244"/>
      <c r="M65" s="244"/>
      <c r="N65" s="244" t="str">
        <f>IFERROR(IF((VLOOKUP($A65,'Q4 Raw Data'!$A$9:$DN$158,N$3,FALSE))="","",(VLOOKUP($A65,'Q4 Raw Data'!$A$9:$DN$158,N$3,FALSE))),"")</f>
        <v>Not on track to meet target</v>
      </c>
      <c r="O65" s="244" t="str">
        <f>IFERROR(IF((VLOOKUP($A65,'Q4 Raw Data'!$A$9:$DN$158,O$3,FALSE))="","",(VLOOKUP($A65,'Q4 Raw Data'!$A$9:$DN$158,O$3,FALSE))),"")</f>
        <v>On track to meet target</v>
      </c>
      <c r="P65" s="244" t="str">
        <f>IFERROR(IF((VLOOKUP($A65,'Q4 Raw Data'!$A$9:$DN$158,P$3,FALSE))="","",(VLOOKUP($A65,'Q4 Raw Data'!$A$9:$DN$158,P$3,FALSE))),"")</f>
        <v>Not on track to meet target</v>
      </c>
      <c r="Q65" s="244" t="str">
        <f>IFERROR(IF((VLOOKUP($A65,'Q4 Raw Data'!$A$9:$DN$158,Q$3,FALSE))="","",(VLOOKUP($A65,'Q4 Raw Data'!$A$9:$DN$158,Q$3,FALSE))),"")</f>
        <v>On track to meet target</v>
      </c>
      <c r="R65" s="244"/>
      <c r="S65" s="244"/>
      <c r="T65" s="244"/>
      <c r="U65" s="244"/>
      <c r="V65" s="244"/>
      <c r="W65" s="244"/>
      <c r="X65" s="244"/>
      <c r="Y65" s="244"/>
      <c r="Z65" s="244"/>
      <c r="AA65" s="244"/>
      <c r="AB65" s="244"/>
      <c r="AC65" s="244"/>
    </row>
    <row r="66" spans="1:29" x14ac:dyDescent="0.3">
      <c r="A66" t="s">
        <v>451</v>
      </c>
      <c r="B66" t="s">
        <v>452</v>
      </c>
      <c r="C66" s="244" t="str">
        <f>IFERROR(IF((VLOOKUP($A66,'Q4 Raw Data'!$A$9:$DN$158,C$3,FALSE))="","",(VLOOKUP($A66,'Q4 Raw Data'!$A$9:$DN$158,C$3,FALSE))),"")</f>
        <v>Yes</v>
      </c>
      <c r="D66" s="244" t="str">
        <f>IFERROR(IF((VLOOKUP($A66,'Q4 Raw Data'!$A$9:$DN$158,D$3,FALSE))="","",(VLOOKUP($A66,'Q4 Raw Data'!$A$9:$DN$158,D$3,FALSE))),"")</f>
        <v>Yes</v>
      </c>
      <c r="E66" s="244" t="str">
        <f>IFERROR(IF((VLOOKUP($A66,'Q4 Raw Data'!$A$9:$DN$158,E$3,FALSE))="","",(VLOOKUP($A66,'Q4 Raw Data'!$A$9:$DN$158,E$3,FALSE))),"")</f>
        <v>Yes</v>
      </c>
      <c r="F66" s="244" t="str">
        <f>IFERROR(IF((VLOOKUP($A66,'Q4 Raw Data'!$A$9:$DN$158,F$3,FALSE))="","",(VLOOKUP($A66,'Q4 Raw Data'!$A$9:$DN$158,F$3,FALSE))),"")</f>
        <v>Yes</v>
      </c>
      <c r="G66" s="244" t="str">
        <f>IFERROR(IF((VLOOKUP($A66,'Q4 Raw Data'!$A$9:$DN$158,G$3,FALSE))="","",(VLOOKUP($A66,'Q4 Raw Data'!$A$9:$DN$158,G$3,FALSE))),"")</f>
        <v>Yes</v>
      </c>
      <c r="H66" s="244"/>
      <c r="I66" s="244"/>
      <c r="J66" s="244"/>
      <c r="K66" s="244"/>
      <c r="L66" s="244"/>
      <c r="M66" s="244"/>
      <c r="N66" s="244" t="str">
        <f>IFERROR(IF((VLOOKUP($A66,'Q4 Raw Data'!$A$9:$DN$158,N$3,FALSE))="","",(VLOOKUP($A66,'Q4 Raw Data'!$A$9:$DN$158,N$3,FALSE))),"")</f>
        <v>On track to meet target</v>
      </c>
      <c r="O66" s="244" t="str">
        <f>IFERROR(IF((VLOOKUP($A66,'Q4 Raw Data'!$A$9:$DN$158,O$3,FALSE))="","",(VLOOKUP($A66,'Q4 Raw Data'!$A$9:$DN$158,O$3,FALSE))),"")</f>
        <v>Not on track to meet target</v>
      </c>
      <c r="P66" s="244" t="str">
        <f>IFERROR(IF((VLOOKUP($A66,'Q4 Raw Data'!$A$9:$DN$158,P$3,FALSE))="","",(VLOOKUP($A66,'Q4 Raw Data'!$A$9:$DN$158,P$3,FALSE))),"")</f>
        <v>On track to meet target</v>
      </c>
      <c r="Q66" s="244" t="str">
        <f>IFERROR(IF((VLOOKUP($A66,'Q4 Raw Data'!$A$9:$DN$158,Q$3,FALSE))="","",(VLOOKUP($A66,'Q4 Raw Data'!$A$9:$DN$158,Q$3,FALSE))),"")</f>
        <v>Not on track to meet target</v>
      </c>
      <c r="R66" s="244"/>
      <c r="S66" s="244"/>
      <c r="T66" s="244"/>
      <c r="U66" s="244"/>
      <c r="V66" s="244"/>
      <c r="W66" s="244"/>
      <c r="X66" s="244"/>
      <c r="Y66" s="244"/>
      <c r="Z66" s="244"/>
      <c r="AA66" s="244"/>
      <c r="AB66" s="244"/>
      <c r="AC66" s="244"/>
    </row>
    <row r="67" spans="1:29" x14ac:dyDescent="0.3">
      <c r="A67" t="s">
        <v>453</v>
      </c>
      <c r="B67" t="s">
        <v>454</v>
      </c>
      <c r="C67" s="244" t="str">
        <f>IFERROR(IF((VLOOKUP($A67,'Q4 Raw Data'!$A$9:$DN$158,C$3,FALSE))="","",(VLOOKUP($A67,'Q4 Raw Data'!$A$9:$DN$158,C$3,FALSE))),"")</f>
        <v>Yes</v>
      </c>
      <c r="D67" s="244" t="str">
        <f>IFERROR(IF((VLOOKUP($A67,'Q4 Raw Data'!$A$9:$DN$158,D$3,FALSE))="","",(VLOOKUP($A67,'Q4 Raw Data'!$A$9:$DN$158,D$3,FALSE))),"")</f>
        <v>Yes</v>
      </c>
      <c r="E67" s="244" t="str">
        <f>IFERROR(IF((VLOOKUP($A67,'Q4 Raw Data'!$A$9:$DN$158,E$3,FALSE))="","",(VLOOKUP($A67,'Q4 Raw Data'!$A$9:$DN$158,E$3,FALSE))),"")</f>
        <v>Yes</v>
      </c>
      <c r="F67" s="244" t="str">
        <f>IFERROR(IF((VLOOKUP($A67,'Q4 Raw Data'!$A$9:$DN$158,F$3,FALSE))="","",(VLOOKUP($A67,'Q4 Raw Data'!$A$9:$DN$158,F$3,FALSE))),"")</f>
        <v>Yes</v>
      </c>
      <c r="G67" s="244" t="str">
        <f>IFERROR(IF((VLOOKUP($A67,'Q4 Raw Data'!$A$9:$DN$158,G$3,FALSE))="","",(VLOOKUP($A67,'Q4 Raw Data'!$A$9:$DN$158,G$3,FALSE))),"")</f>
        <v>Yes</v>
      </c>
      <c r="H67" s="244"/>
      <c r="I67" s="244"/>
      <c r="J67" s="244"/>
      <c r="K67" s="244"/>
      <c r="L67" s="244"/>
      <c r="M67" s="244"/>
      <c r="N67" s="244" t="str">
        <f>IFERROR(IF((VLOOKUP($A67,'Q4 Raw Data'!$A$9:$DN$158,N$3,FALSE))="","",(VLOOKUP($A67,'Q4 Raw Data'!$A$9:$DN$158,N$3,FALSE))),"")</f>
        <v>Not on track to meet target</v>
      </c>
      <c r="O67" s="244" t="str">
        <f>IFERROR(IF((VLOOKUP($A67,'Q4 Raw Data'!$A$9:$DN$158,O$3,FALSE))="","",(VLOOKUP($A67,'Q4 Raw Data'!$A$9:$DN$158,O$3,FALSE))),"")</f>
        <v>On track to meet target</v>
      </c>
      <c r="P67" s="244" t="str">
        <f>IFERROR(IF((VLOOKUP($A67,'Q4 Raw Data'!$A$9:$DN$158,P$3,FALSE))="","",(VLOOKUP($A67,'Q4 Raw Data'!$A$9:$DN$158,P$3,FALSE))),"")</f>
        <v>Not on track to meet target</v>
      </c>
      <c r="Q67" s="244" t="str">
        <f>IFERROR(IF((VLOOKUP($A67,'Q4 Raw Data'!$A$9:$DN$158,Q$3,FALSE))="","",(VLOOKUP($A67,'Q4 Raw Data'!$A$9:$DN$158,Q$3,FALSE))),"")</f>
        <v>On track to meet target</v>
      </c>
      <c r="R67" s="244"/>
      <c r="S67" s="244"/>
      <c r="T67" s="244"/>
      <c r="U67" s="244"/>
      <c r="V67" s="244"/>
      <c r="W67" s="244"/>
      <c r="X67" s="244"/>
      <c r="Y67" s="244"/>
      <c r="Z67" s="244"/>
      <c r="AA67" s="244"/>
      <c r="AB67" s="244"/>
      <c r="AC67" s="244"/>
    </row>
    <row r="68" spans="1:29" x14ac:dyDescent="0.3">
      <c r="A68" t="s">
        <v>457</v>
      </c>
      <c r="B68" t="s">
        <v>458</v>
      </c>
      <c r="C68" s="244" t="str">
        <f>IFERROR(IF((VLOOKUP($A68,'Q4 Raw Data'!$A$9:$DN$158,C$3,FALSE))="","",(VLOOKUP($A68,'Q4 Raw Data'!$A$9:$DN$158,C$3,FALSE))),"")</f>
        <v>Yes</v>
      </c>
      <c r="D68" s="244" t="str">
        <f>IFERROR(IF((VLOOKUP($A68,'Q4 Raw Data'!$A$9:$DN$158,D$3,FALSE))="","",(VLOOKUP($A68,'Q4 Raw Data'!$A$9:$DN$158,D$3,FALSE))),"")</f>
        <v>Yes</v>
      </c>
      <c r="E68" s="244" t="str">
        <f>IFERROR(IF((VLOOKUP($A68,'Q4 Raw Data'!$A$9:$DN$158,E$3,FALSE))="","",(VLOOKUP($A68,'Q4 Raw Data'!$A$9:$DN$158,E$3,FALSE))),"")</f>
        <v>Yes</v>
      </c>
      <c r="F68" s="244" t="str">
        <f>IFERROR(IF((VLOOKUP($A68,'Q4 Raw Data'!$A$9:$DN$158,F$3,FALSE))="","",(VLOOKUP($A68,'Q4 Raw Data'!$A$9:$DN$158,F$3,FALSE))),"")</f>
        <v>Yes</v>
      </c>
      <c r="G68" s="244" t="str">
        <f>IFERROR(IF((VLOOKUP($A68,'Q4 Raw Data'!$A$9:$DN$158,G$3,FALSE))="","",(VLOOKUP($A68,'Q4 Raw Data'!$A$9:$DN$158,G$3,FALSE))),"")</f>
        <v>Yes</v>
      </c>
      <c r="H68" s="244"/>
      <c r="I68" s="244"/>
      <c r="J68" s="244"/>
      <c r="K68" s="244"/>
      <c r="L68" s="244"/>
      <c r="M68" s="244"/>
      <c r="N68" s="244" t="str">
        <f>IFERROR(IF((VLOOKUP($A68,'Q4 Raw Data'!$A$9:$DN$158,N$3,FALSE))="","",(VLOOKUP($A68,'Q4 Raw Data'!$A$9:$DN$158,N$3,FALSE))),"")</f>
        <v>On track to meet target</v>
      </c>
      <c r="O68" s="244" t="str">
        <f>IFERROR(IF((VLOOKUP($A68,'Q4 Raw Data'!$A$9:$DN$158,O$3,FALSE))="","",(VLOOKUP($A68,'Q4 Raw Data'!$A$9:$DN$158,O$3,FALSE))),"")</f>
        <v>Data not available to assess progress</v>
      </c>
      <c r="P68" s="244" t="str">
        <f>IFERROR(IF((VLOOKUP($A68,'Q4 Raw Data'!$A$9:$DN$158,P$3,FALSE))="","",(VLOOKUP($A68,'Q4 Raw Data'!$A$9:$DN$158,P$3,FALSE))),"")</f>
        <v>Data not available to assess progress</v>
      </c>
      <c r="Q68" s="244" t="str">
        <f>IFERROR(IF((VLOOKUP($A68,'Q4 Raw Data'!$A$9:$DN$158,Q$3,FALSE))="","",(VLOOKUP($A68,'Q4 Raw Data'!$A$9:$DN$158,Q$3,FALSE))),"")</f>
        <v>Data not available to assess progress</v>
      </c>
      <c r="R68" s="244"/>
      <c r="S68" s="244"/>
      <c r="T68" s="244"/>
      <c r="U68" s="244"/>
      <c r="V68" s="244"/>
      <c r="W68" s="244"/>
      <c r="X68" s="244"/>
      <c r="Y68" s="244"/>
      <c r="Z68" s="244"/>
      <c r="AA68" s="244"/>
      <c r="AB68" s="244"/>
      <c r="AC68" s="244"/>
    </row>
    <row r="69" spans="1:29" x14ac:dyDescent="0.3">
      <c r="A69" t="s">
        <v>459</v>
      </c>
      <c r="B69" t="s">
        <v>460</v>
      </c>
      <c r="C69" s="244" t="str">
        <f>IFERROR(IF((VLOOKUP($A69,'Q4 Raw Data'!$A$9:$DN$158,C$3,FALSE))="","",(VLOOKUP($A69,'Q4 Raw Data'!$A$9:$DN$158,C$3,FALSE))),"")</f>
        <v>Yes</v>
      </c>
      <c r="D69" s="244" t="str">
        <f>IFERROR(IF((VLOOKUP($A69,'Q4 Raw Data'!$A$9:$DN$158,D$3,FALSE))="","",(VLOOKUP($A69,'Q4 Raw Data'!$A$9:$DN$158,D$3,FALSE))),"")</f>
        <v>Yes</v>
      </c>
      <c r="E69" s="244" t="str">
        <f>IFERROR(IF((VLOOKUP($A69,'Q4 Raw Data'!$A$9:$DN$158,E$3,FALSE))="","",(VLOOKUP($A69,'Q4 Raw Data'!$A$9:$DN$158,E$3,FALSE))),"")</f>
        <v>Yes</v>
      </c>
      <c r="F69" s="244" t="str">
        <f>IFERROR(IF((VLOOKUP($A69,'Q4 Raw Data'!$A$9:$DN$158,F$3,FALSE))="","",(VLOOKUP($A69,'Q4 Raw Data'!$A$9:$DN$158,F$3,FALSE))),"")</f>
        <v>Yes</v>
      </c>
      <c r="G69" s="244" t="str">
        <f>IFERROR(IF((VLOOKUP($A69,'Q4 Raw Data'!$A$9:$DN$158,G$3,FALSE))="","",(VLOOKUP($A69,'Q4 Raw Data'!$A$9:$DN$158,G$3,FALSE))),"")</f>
        <v>Yes</v>
      </c>
      <c r="H69" s="244"/>
      <c r="I69" s="244"/>
      <c r="J69" s="244"/>
      <c r="K69" s="244"/>
      <c r="L69" s="244"/>
      <c r="M69" s="244"/>
      <c r="N69" s="244" t="str">
        <f>IFERROR(IF((VLOOKUP($A69,'Q4 Raw Data'!$A$9:$DN$158,N$3,FALSE))="","",(VLOOKUP($A69,'Q4 Raw Data'!$A$9:$DN$158,N$3,FALSE))),"")</f>
        <v>On track to meet target</v>
      </c>
      <c r="O69" s="244" t="str">
        <f>IFERROR(IF((VLOOKUP($A69,'Q4 Raw Data'!$A$9:$DN$158,O$3,FALSE))="","",(VLOOKUP($A69,'Q4 Raw Data'!$A$9:$DN$158,O$3,FALSE))),"")</f>
        <v>Not on track to meet target</v>
      </c>
      <c r="P69" s="244" t="str">
        <f>IFERROR(IF((VLOOKUP($A69,'Q4 Raw Data'!$A$9:$DN$158,P$3,FALSE))="","",(VLOOKUP($A69,'Q4 Raw Data'!$A$9:$DN$158,P$3,FALSE))),"")</f>
        <v>Not on track to meet target</v>
      </c>
      <c r="Q69" s="244" t="str">
        <f>IFERROR(IF((VLOOKUP($A69,'Q4 Raw Data'!$A$9:$DN$158,Q$3,FALSE))="","",(VLOOKUP($A69,'Q4 Raw Data'!$A$9:$DN$158,Q$3,FALSE))),"")</f>
        <v>Not on track to meet target</v>
      </c>
      <c r="R69" s="244"/>
      <c r="S69" s="244"/>
      <c r="T69" s="244"/>
      <c r="U69" s="244"/>
      <c r="V69" s="244"/>
      <c r="W69" s="244"/>
      <c r="X69" s="244"/>
      <c r="Y69" s="244"/>
      <c r="Z69" s="244"/>
      <c r="AA69" s="244"/>
      <c r="AB69" s="244"/>
      <c r="AC69" s="244"/>
    </row>
    <row r="70" spans="1:29" x14ac:dyDescent="0.3">
      <c r="A70" t="s">
        <v>463</v>
      </c>
      <c r="B70" t="s">
        <v>464</v>
      </c>
      <c r="C70" s="244" t="str">
        <f>IFERROR(IF((VLOOKUP($A70,'Q4 Raw Data'!$A$9:$DN$158,C$3,FALSE))="","",(VLOOKUP($A70,'Q4 Raw Data'!$A$9:$DN$158,C$3,FALSE))),"")</f>
        <v>Yes</v>
      </c>
      <c r="D70" s="244" t="str">
        <f>IFERROR(IF((VLOOKUP($A70,'Q4 Raw Data'!$A$9:$DN$158,D$3,FALSE))="","",(VLOOKUP($A70,'Q4 Raw Data'!$A$9:$DN$158,D$3,FALSE))),"")</f>
        <v>Yes</v>
      </c>
      <c r="E70" s="244" t="str">
        <f>IFERROR(IF((VLOOKUP($A70,'Q4 Raw Data'!$A$9:$DN$158,E$3,FALSE))="","",(VLOOKUP($A70,'Q4 Raw Data'!$A$9:$DN$158,E$3,FALSE))),"")</f>
        <v>Yes</v>
      </c>
      <c r="F70" s="244" t="str">
        <f>IFERROR(IF((VLOOKUP($A70,'Q4 Raw Data'!$A$9:$DN$158,F$3,FALSE))="","",(VLOOKUP($A70,'Q4 Raw Data'!$A$9:$DN$158,F$3,FALSE))),"")</f>
        <v>Yes</v>
      </c>
      <c r="G70" s="244" t="str">
        <f>IFERROR(IF((VLOOKUP($A70,'Q4 Raw Data'!$A$9:$DN$158,G$3,FALSE))="","",(VLOOKUP($A70,'Q4 Raw Data'!$A$9:$DN$158,G$3,FALSE))),"")</f>
        <v>Yes</v>
      </c>
      <c r="H70" s="244"/>
      <c r="I70" s="244"/>
      <c r="J70" s="244"/>
      <c r="K70" s="244"/>
      <c r="L70" s="244"/>
      <c r="M70" s="244"/>
      <c r="N70" s="244" t="str">
        <f>IFERROR(IF((VLOOKUP($A70,'Q4 Raw Data'!$A$9:$DN$158,N$3,FALSE))="","",(VLOOKUP($A70,'Q4 Raw Data'!$A$9:$DN$158,N$3,FALSE))),"")</f>
        <v>On track to meet target</v>
      </c>
      <c r="O70" s="244" t="str">
        <f>IFERROR(IF((VLOOKUP($A70,'Q4 Raw Data'!$A$9:$DN$158,O$3,FALSE))="","",(VLOOKUP($A70,'Q4 Raw Data'!$A$9:$DN$158,O$3,FALSE))),"")</f>
        <v>On track to meet target</v>
      </c>
      <c r="P70" s="244" t="str">
        <f>IFERROR(IF((VLOOKUP($A70,'Q4 Raw Data'!$A$9:$DN$158,P$3,FALSE))="","",(VLOOKUP($A70,'Q4 Raw Data'!$A$9:$DN$158,P$3,FALSE))),"")</f>
        <v>On track to meet target</v>
      </c>
      <c r="Q70" s="244" t="str">
        <f>IFERROR(IF((VLOOKUP($A70,'Q4 Raw Data'!$A$9:$DN$158,Q$3,FALSE))="","",(VLOOKUP($A70,'Q4 Raw Data'!$A$9:$DN$158,Q$3,FALSE))),"")</f>
        <v>On track to meet target</v>
      </c>
      <c r="R70" s="244"/>
      <c r="S70" s="244"/>
      <c r="T70" s="244"/>
      <c r="U70" s="244"/>
      <c r="V70" s="244"/>
      <c r="W70" s="244"/>
      <c r="X70" s="244"/>
      <c r="Y70" s="244"/>
      <c r="Z70" s="244"/>
      <c r="AA70" s="244"/>
      <c r="AB70" s="244"/>
      <c r="AC70" s="244"/>
    </row>
    <row r="71" spans="1:29" x14ac:dyDescent="0.3">
      <c r="A71" t="s">
        <v>465</v>
      </c>
      <c r="B71" t="s">
        <v>466</v>
      </c>
      <c r="C71" s="244" t="str">
        <f>IFERROR(IF((VLOOKUP($A71,'Q4 Raw Data'!$A$9:$DN$158,C$3,FALSE))="","",(VLOOKUP($A71,'Q4 Raw Data'!$A$9:$DN$158,C$3,FALSE))),"")</f>
        <v>Yes</v>
      </c>
      <c r="D71" s="244" t="str">
        <f>IFERROR(IF((VLOOKUP($A71,'Q4 Raw Data'!$A$9:$DN$158,D$3,FALSE))="","",(VLOOKUP($A71,'Q4 Raw Data'!$A$9:$DN$158,D$3,FALSE))),"")</f>
        <v>Yes</v>
      </c>
      <c r="E71" s="244" t="str">
        <f>IFERROR(IF((VLOOKUP($A71,'Q4 Raw Data'!$A$9:$DN$158,E$3,FALSE))="","",(VLOOKUP($A71,'Q4 Raw Data'!$A$9:$DN$158,E$3,FALSE))),"")</f>
        <v>Yes</v>
      </c>
      <c r="F71" s="244" t="str">
        <f>IFERROR(IF((VLOOKUP($A71,'Q4 Raw Data'!$A$9:$DN$158,F$3,FALSE))="","",(VLOOKUP($A71,'Q4 Raw Data'!$A$9:$DN$158,F$3,FALSE))),"")</f>
        <v>Yes</v>
      </c>
      <c r="G71" s="244" t="str">
        <f>IFERROR(IF((VLOOKUP($A71,'Q4 Raw Data'!$A$9:$DN$158,G$3,FALSE))="","",(VLOOKUP($A71,'Q4 Raw Data'!$A$9:$DN$158,G$3,FALSE))),"")</f>
        <v>Yes</v>
      </c>
      <c r="H71" s="244"/>
      <c r="I71" s="244"/>
      <c r="J71" s="244"/>
      <c r="K71" s="244"/>
      <c r="L71" s="244"/>
      <c r="M71" s="244"/>
      <c r="N71" s="244" t="str">
        <f>IFERROR(IF((VLOOKUP($A71,'Q4 Raw Data'!$A$9:$DN$158,N$3,FALSE))="","",(VLOOKUP($A71,'Q4 Raw Data'!$A$9:$DN$158,N$3,FALSE))),"")</f>
        <v>Not on track to meet target</v>
      </c>
      <c r="O71" s="244" t="str">
        <f>IFERROR(IF((VLOOKUP($A71,'Q4 Raw Data'!$A$9:$DN$158,O$3,FALSE))="","",(VLOOKUP($A71,'Q4 Raw Data'!$A$9:$DN$158,O$3,FALSE))),"")</f>
        <v>On track to meet target</v>
      </c>
      <c r="P71" s="244" t="str">
        <f>IFERROR(IF((VLOOKUP($A71,'Q4 Raw Data'!$A$9:$DN$158,P$3,FALSE))="","",(VLOOKUP($A71,'Q4 Raw Data'!$A$9:$DN$158,P$3,FALSE))),"")</f>
        <v>Data not available to assess progress</v>
      </c>
      <c r="Q71" s="244" t="str">
        <f>IFERROR(IF((VLOOKUP($A71,'Q4 Raw Data'!$A$9:$DN$158,Q$3,FALSE))="","",(VLOOKUP($A71,'Q4 Raw Data'!$A$9:$DN$158,Q$3,FALSE))),"")</f>
        <v>Not on track to meet target</v>
      </c>
      <c r="R71" s="244"/>
      <c r="S71" s="244"/>
      <c r="T71" s="244"/>
      <c r="U71" s="244"/>
      <c r="V71" s="244"/>
      <c r="W71" s="244"/>
      <c r="X71" s="244"/>
      <c r="Y71" s="244"/>
      <c r="Z71" s="244"/>
      <c r="AA71" s="244"/>
      <c r="AB71" s="244"/>
      <c r="AC71" s="244"/>
    </row>
    <row r="72" spans="1:29" x14ac:dyDescent="0.3">
      <c r="A72" t="s">
        <v>467</v>
      </c>
      <c r="B72" t="s">
        <v>468</v>
      </c>
      <c r="C72" s="244" t="str">
        <f>IFERROR(IF((VLOOKUP($A72,'Q4 Raw Data'!$A$9:$DN$158,C$3,FALSE))="","",(VLOOKUP($A72,'Q4 Raw Data'!$A$9:$DN$158,C$3,FALSE))),"")</f>
        <v>Yes</v>
      </c>
      <c r="D72" s="244" t="str">
        <f>IFERROR(IF((VLOOKUP($A72,'Q4 Raw Data'!$A$9:$DN$158,D$3,FALSE))="","",(VLOOKUP($A72,'Q4 Raw Data'!$A$9:$DN$158,D$3,FALSE))),"")</f>
        <v>Yes</v>
      </c>
      <c r="E72" s="244" t="str">
        <f>IFERROR(IF((VLOOKUP($A72,'Q4 Raw Data'!$A$9:$DN$158,E$3,FALSE))="","",(VLOOKUP($A72,'Q4 Raw Data'!$A$9:$DN$158,E$3,FALSE))),"")</f>
        <v>Yes</v>
      </c>
      <c r="F72" s="244" t="str">
        <f>IFERROR(IF((VLOOKUP($A72,'Q4 Raw Data'!$A$9:$DN$158,F$3,FALSE))="","",(VLOOKUP($A72,'Q4 Raw Data'!$A$9:$DN$158,F$3,FALSE))),"")</f>
        <v>Yes</v>
      </c>
      <c r="G72" s="244" t="str">
        <f>IFERROR(IF((VLOOKUP($A72,'Q4 Raw Data'!$A$9:$DN$158,G$3,FALSE))="","",(VLOOKUP($A72,'Q4 Raw Data'!$A$9:$DN$158,G$3,FALSE))),"")</f>
        <v>Yes</v>
      </c>
      <c r="H72" s="244"/>
      <c r="I72" s="244"/>
      <c r="J72" s="244"/>
      <c r="K72" s="244"/>
      <c r="L72" s="244"/>
      <c r="M72" s="244"/>
      <c r="N72" s="244" t="str">
        <f>IFERROR(IF((VLOOKUP($A72,'Q4 Raw Data'!$A$9:$DN$158,N$3,FALSE))="","",(VLOOKUP($A72,'Q4 Raw Data'!$A$9:$DN$158,N$3,FALSE))),"")</f>
        <v>Not on track to meet target</v>
      </c>
      <c r="O72" s="244" t="str">
        <f>IFERROR(IF((VLOOKUP($A72,'Q4 Raw Data'!$A$9:$DN$158,O$3,FALSE))="","",(VLOOKUP($A72,'Q4 Raw Data'!$A$9:$DN$158,O$3,FALSE))),"")</f>
        <v>Not on track to meet target</v>
      </c>
      <c r="P72" s="244" t="str">
        <f>IFERROR(IF((VLOOKUP($A72,'Q4 Raw Data'!$A$9:$DN$158,P$3,FALSE))="","",(VLOOKUP($A72,'Q4 Raw Data'!$A$9:$DN$158,P$3,FALSE))),"")</f>
        <v>On track to meet target</v>
      </c>
      <c r="Q72" s="244" t="str">
        <f>IFERROR(IF((VLOOKUP($A72,'Q4 Raw Data'!$A$9:$DN$158,Q$3,FALSE))="","",(VLOOKUP($A72,'Q4 Raw Data'!$A$9:$DN$158,Q$3,FALSE))),"")</f>
        <v>Not on track to meet target</v>
      </c>
      <c r="R72" s="244"/>
      <c r="S72" s="244"/>
      <c r="T72" s="244"/>
      <c r="U72" s="244"/>
      <c r="V72" s="244"/>
      <c r="W72" s="244"/>
      <c r="X72" s="244"/>
      <c r="Y72" s="244"/>
      <c r="Z72" s="244"/>
      <c r="AA72" s="244"/>
      <c r="AB72" s="244"/>
      <c r="AC72" s="244"/>
    </row>
    <row r="73" spans="1:29" x14ac:dyDescent="0.3">
      <c r="A73" t="s">
        <v>471</v>
      </c>
      <c r="B73" t="s">
        <v>472</v>
      </c>
      <c r="C73" s="244" t="str">
        <f>IFERROR(IF((VLOOKUP($A73,'Q4 Raw Data'!$A$9:$DN$158,C$3,FALSE))="","",(VLOOKUP($A73,'Q4 Raw Data'!$A$9:$DN$158,C$3,FALSE))),"")</f>
        <v>Yes</v>
      </c>
      <c r="D73" s="244" t="str">
        <f>IFERROR(IF((VLOOKUP($A73,'Q4 Raw Data'!$A$9:$DN$158,D$3,FALSE))="","",(VLOOKUP($A73,'Q4 Raw Data'!$A$9:$DN$158,D$3,FALSE))),"")</f>
        <v>Yes</v>
      </c>
      <c r="E73" s="244" t="str">
        <f>IFERROR(IF((VLOOKUP($A73,'Q4 Raw Data'!$A$9:$DN$158,E$3,FALSE))="","",(VLOOKUP($A73,'Q4 Raw Data'!$A$9:$DN$158,E$3,FALSE))),"")</f>
        <v>Yes</v>
      </c>
      <c r="F73" s="244" t="str">
        <f>IFERROR(IF((VLOOKUP($A73,'Q4 Raw Data'!$A$9:$DN$158,F$3,FALSE))="","",(VLOOKUP($A73,'Q4 Raw Data'!$A$9:$DN$158,F$3,FALSE))),"")</f>
        <v>Yes</v>
      </c>
      <c r="G73" s="244" t="str">
        <f>IFERROR(IF((VLOOKUP($A73,'Q4 Raw Data'!$A$9:$DN$158,G$3,FALSE))="","",(VLOOKUP($A73,'Q4 Raw Data'!$A$9:$DN$158,G$3,FALSE))),"")</f>
        <v>Yes</v>
      </c>
      <c r="H73" s="244"/>
      <c r="I73" s="244"/>
      <c r="J73" s="244"/>
      <c r="K73" s="244"/>
      <c r="L73" s="244"/>
      <c r="M73" s="244"/>
      <c r="N73" s="244" t="str">
        <f>IFERROR(IF((VLOOKUP($A73,'Q4 Raw Data'!$A$9:$DN$158,N$3,FALSE))="","",(VLOOKUP($A73,'Q4 Raw Data'!$A$9:$DN$158,N$3,FALSE))),"")</f>
        <v>On track to meet target</v>
      </c>
      <c r="O73" s="244" t="str">
        <f>IFERROR(IF((VLOOKUP($A73,'Q4 Raw Data'!$A$9:$DN$158,O$3,FALSE))="","",(VLOOKUP($A73,'Q4 Raw Data'!$A$9:$DN$158,O$3,FALSE))),"")</f>
        <v>On track to meet target</v>
      </c>
      <c r="P73" s="244" t="str">
        <f>IFERROR(IF((VLOOKUP($A73,'Q4 Raw Data'!$A$9:$DN$158,P$3,FALSE))="","",(VLOOKUP($A73,'Q4 Raw Data'!$A$9:$DN$158,P$3,FALSE))),"")</f>
        <v>On track to meet target</v>
      </c>
      <c r="Q73" s="244" t="str">
        <f>IFERROR(IF((VLOOKUP($A73,'Q4 Raw Data'!$A$9:$DN$158,Q$3,FALSE))="","",(VLOOKUP($A73,'Q4 Raw Data'!$A$9:$DN$158,Q$3,FALSE))),"")</f>
        <v>Not on track to meet target</v>
      </c>
      <c r="R73" s="244"/>
      <c r="S73" s="244"/>
      <c r="T73" s="244"/>
      <c r="U73" s="244"/>
      <c r="V73" s="244"/>
      <c r="W73" s="244"/>
      <c r="X73" s="244"/>
      <c r="Y73" s="244"/>
      <c r="Z73" s="244"/>
      <c r="AA73" s="244"/>
      <c r="AB73" s="244"/>
      <c r="AC73" s="244"/>
    </row>
    <row r="74" spans="1:29" x14ac:dyDescent="0.3">
      <c r="A74" t="s">
        <v>473</v>
      </c>
      <c r="B74" t="s">
        <v>474</v>
      </c>
      <c r="C74" s="244" t="str">
        <f>IFERROR(IF((VLOOKUP($A74,'Q4 Raw Data'!$A$9:$DN$158,C$3,FALSE))="","",(VLOOKUP($A74,'Q4 Raw Data'!$A$9:$DN$158,C$3,FALSE))),"")</f>
        <v>Yes</v>
      </c>
      <c r="D74" s="244" t="str">
        <f>IFERROR(IF((VLOOKUP($A74,'Q4 Raw Data'!$A$9:$DN$158,D$3,FALSE))="","",(VLOOKUP($A74,'Q4 Raw Data'!$A$9:$DN$158,D$3,FALSE))),"")</f>
        <v>Yes</v>
      </c>
      <c r="E74" s="244" t="str">
        <f>IFERROR(IF((VLOOKUP($A74,'Q4 Raw Data'!$A$9:$DN$158,E$3,FALSE))="","",(VLOOKUP($A74,'Q4 Raw Data'!$A$9:$DN$158,E$3,FALSE))),"")</f>
        <v>Yes</v>
      </c>
      <c r="F74" s="244" t="str">
        <f>IFERROR(IF((VLOOKUP($A74,'Q4 Raw Data'!$A$9:$DN$158,F$3,FALSE))="","",(VLOOKUP($A74,'Q4 Raw Data'!$A$9:$DN$158,F$3,FALSE))),"")</f>
        <v>Yes</v>
      </c>
      <c r="G74" s="244" t="str">
        <f>IFERROR(IF((VLOOKUP($A74,'Q4 Raw Data'!$A$9:$DN$158,G$3,FALSE))="","",(VLOOKUP($A74,'Q4 Raw Data'!$A$9:$DN$158,G$3,FALSE))),"")</f>
        <v>Yes</v>
      </c>
      <c r="H74" s="244"/>
      <c r="I74" s="244"/>
      <c r="J74" s="244"/>
      <c r="K74" s="244"/>
      <c r="L74" s="244"/>
      <c r="M74" s="244"/>
      <c r="N74" s="244" t="str">
        <f>IFERROR(IF((VLOOKUP($A74,'Q4 Raw Data'!$A$9:$DN$158,N$3,FALSE))="","",(VLOOKUP($A74,'Q4 Raw Data'!$A$9:$DN$158,N$3,FALSE))),"")</f>
        <v>Not on track to meet target</v>
      </c>
      <c r="O74" s="244" t="str">
        <f>IFERROR(IF((VLOOKUP($A74,'Q4 Raw Data'!$A$9:$DN$158,O$3,FALSE))="","",(VLOOKUP($A74,'Q4 Raw Data'!$A$9:$DN$158,O$3,FALSE))),"")</f>
        <v>On track to meet target</v>
      </c>
      <c r="P74" s="244" t="str">
        <f>IFERROR(IF((VLOOKUP($A74,'Q4 Raw Data'!$A$9:$DN$158,P$3,FALSE))="","",(VLOOKUP($A74,'Q4 Raw Data'!$A$9:$DN$158,P$3,FALSE))),"")</f>
        <v>On track to meet target</v>
      </c>
      <c r="Q74" s="244" t="str">
        <f>IFERROR(IF((VLOOKUP($A74,'Q4 Raw Data'!$A$9:$DN$158,Q$3,FALSE))="","",(VLOOKUP($A74,'Q4 Raw Data'!$A$9:$DN$158,Q$3,FALSE))),"")</f>
        <v>On track to meet target</v>
      </c>
      <c r="R74" s="244"/>
      <c r="S74" s="244"/>
      <c r="T74" s="244"/>
      <c r="U74" s="244"/>
      <c r="V74" s="244"/>
      <c r="W74" s="244"/>
      <c r="X74" s="244"/>
      <c r="Y74" s="244"/>
      <c r="Z74" s="244"/>
      <c r="AA74" s="244"/>
      <c r="AB74" s="244"/>
      <c r="AC74" s="244"/>
    </row>
    <row r="75" spans="1:29" x14ac:dyDescent="0.3">
      <c r="A75" t="s">
        <v>477</v>
      </c>
      <c r="B75" t="s">
        <v>478</v>
      </c>
      <c r="C75" s="244" t="str">
        <f>IFERROR(IF((VLOOKUP($A75,'Q4 Raw Data'!$A$9:$DN$158,C$3,FALSE))="","",(VLOOKUP($A75,'Q4 Raw Data'!$A$9:$DN$158,C$3,FALSE))),"")</f>
        <v>Yes</v>
      </c>
      <c r="D75" s="244" t="str">
        <f>IFERROR(IF((VLOOKUP($A75,'Q4 Raw Data'!$A$9:$DN$158,D$3,FALSE))="","",(VLOOKUP($A75,'Q4 Raw Data'!$A$9:$DN$158,D$3,FALSE))),"")</f>
        <v>Yes</v>
      </c>
      <c r="E75" s="244" t="str">
        <f>IFERROR(IF((VLOOKUP($A75,'Q4 Raw Data'!$A$9:$DN$158,E$3,FALSE))="","",(VLOOKUP($A75,'Q4 Raw Data'!$A$9:$DN$158,E$3,FALSE))),"")</f>
        <v>Yes</v>
      </c>
      <c r="F75" s="244" t="str">
        <f>IFERROR(IF((VLOOKUP($A75,'Q4 Raw Data'!$A$9:$DN$158,F$3,FALSE))="","",(VLOOKUP($A75,'Q4 Raw Data'!$A$9:$DN$158,F$3,FALSE))),"")</f>
        <v>Yes</v>
      </c>
      <c r="G75" s="244" t="str">
        <f>IFERROR(IF((VLOOKUP($A75,'Q4 Raw Data'!$A$9:$DN$158,G$3,FALSE))="","",(VLOOKUP($A75,'Q4 Raw Data'!$A$9:$DN$158,G$3,FALSE))),"")</f>
        <v>Yes</v>
      </c>
      <c r="H75" s="244"/>
      <c r="I75" s="244"/>
      <c r="J75" s="244"/>
      <c r="K75" s="244"/>
      <c r="L75" s="244"/>
      <c r="M75" s="244"/>
      <c r="N75" s="244" t="str">
        <f>IFERROR(IF((VLOOKUP($A75,'Q4 Raw Data'!$A$9:$DN$158,N$3,FALSE))="","",(VLOOKUP($A75,'Q4 Raw Data'!$A$9:$DN$158,N$3,FALSE))),"")</f>
        <v>On track to meet target</v>
      </c>
      <c r="O75" s="244" t="str">
        <f>IFERROR(IF((VLOOKUP($A75,'Q4 Raw Data'!$A$9:$DN$158,O$3,FALSE))="","",(VLOOKUP($A75,'Q4 Raw Data'!$A$9:$DN$158,O$3,FALSE))),"")</f>
        <v>On track to meet target</v>
      </c>
      <c r="P75" s="244" t="str">
        <f>IFERROR(IF((VLOOKUP($A75,'Q4 Raw Data'!$A$9:$DN$158,P$3,FALSE))="","",(VLOOKUP($A75,'Q4 Raw Data'!$A$9:$DN$158,P$3,FALSE))),"")</f>
        <v>On track to meet target</v>
      </c>
      <c r="Q75" s="244" t="str">
        <f>IFERROR(IF((VLOOKUP($A75,'Q4 Raw Data'!$A$9:$DN$158,Q$3,FALSE))="","",(VLOOKUP($A75,'Q4 Raw Data'!$A$9:$DN$158,Q$3,FALSE))),"")</f>
        <v>On track to meet target</v>
      </c>
      <c r="R75" s="244"/>
      <c r="S75" s="244"/>
      <c r="T75" s="244"/>
      <c r="U75" s="244"/>
      <c r="V75" s="244"/>
      <c r="W75" s="244"/>
      <c r="X75" s="244"/>
      <c r="Y75" s="244"/>
      <c r="Z75" s="244"/>
      <c r="AA75" s="244"/>
      <c r="AB75" s="244"/>
      <c r="AC75" s="244"/>
    </row>
    <row r="76" spans="1:29" x14ac:dyDescent="0.3">
      <c r="A76" t="s">
        <v>481</v>
      </c>
      <c r="B76" t="s">
        <v>482</v>
      </c>
      <c r="C76" s="244" t="str">
        <f>IFERROR(IF((VLOOKUP($A76,'Q4 Raw Data'!$A$9:$DN$158,C$3,FALSE))="","",(VLOOKUP($A76,'Q4 Raw Data'!$A$9:$DN$158,C$3,FALSE))),"")</f>
        <v>Yes</v>
      </c>
      <c r="D76" s="244" t="str">
        <f>IFERROR(IF((VLOOKUP($A76,'Q4 Raw Data'!$A$9:$DN$158,D$3,FALSE))="","",(VLOOKUP($A76,'Q4 Raw Data'!$A$9:$DN$158,D$3,FALSE))),"")</f>
        <v>Yes</v>
      </c>
      <c r="E76" s="244" t="str">
        <f>IFERROR(IF((VLOOKUP($A76,'Q4 Raw Data'!$A$9:$DN$158,E$3,FALSE))="","",(VLOOKUP($A76,'Q4 Raw Data'!$A$9:$DN$158,E$3,FALSE))),"")</f>
        <v>Yes</v>
      </c>
      <c r="F76" s="244" t="str">
        <f>IFERROR(IF((VLOOKUP($A76,'Q4 Raw Data'!$A$9:$DN$158,F$3,FALSE))="","",(VLOOKUP($A76,'Q4 Raw Data'!$A$9:$DN$158,F$3,FALSE))),"")</f>
        <v>Yes</v>
      </c>
      <c r="G76" s="244" t="str">
        <f>IFERROR(IF((VLOOKUP($A76,'Q4 Raw Data'!$A$9:$DN$158,G$3,FALSE))="","",(VLOOKUP($A76,'Q4 Raw Data'!$A$9:$DN$158,G$3,FALSE))),"")</f>
        <v>Yes</v>
      </c>
      <c r="H76" s="244"/>
      <c r="I76" s="244"/>
      <c r="J76" s="244"/>
      <c r="K76" s="244"/>
      <c r="L76" s="244"/>
      <c r="M76" s="244"/>
      <c r="N76" s="244" t="str">
        <f>IFERROR(IF((VLOOKUP($A76,'Q4 Raw Data'!$A$9:$DN$158,N$3,FALSE))="","",(VLOOKUP($A76,'Q4 Raw Data'!$A$9:$DN$158,N$3,FALSE))),"")</f>
        <v>Not on track to meet target</v>
      </c>
      <c r="O76" s="244" t="str">
        <f>IFERROR(IF((VLOOKUP($A76,'Q4 Raw Data'!$A$9:$DN$158,O$3,FALSE))="","",(VLOOKUP($A76,'Q4 Raw Data'!$A$9:$DN$158,O$3,FALSE))),"")</f>
        <v>Not on track to meet target</v>
      </c>
      <c r="P76" s="244" t="str">
        <f>IFERROR(IF((VLOOKUP($A76,'Q4 Raw Data'!$A$9:$DN$158,P$3,FALSE))="","",(VLOOKUP($A76,'Q4 Raw Data'!$A$9:$DN$158,P$3,FALSE))),"")</f>
        <v>On track to meet target</v>
      </c>
      <c r="Q76" s="244" t="str">
        <f>IFERROR(IF((VLOOKUP($A76,'Q4 Raw Data'!$A$9:$DN$158,Q$3,FALSE))="","",(VLOOKUP($A76,'Q4 Raw Data'!$A$9:$DN$158,Q$3,FALSE))),"")</f>
        <v>On track to meet target</v>
      </c>
      <c r="R76" s="244"/>
      <c r="S76" s="244"/>
      <c r="T76" s="244"/>
      <c r="U76" s="244"/>
      <c r="V76" s="244"/>
      <c r="W76" s="244"/>
      <c r="X76" s="244"/>
      <c r="Y76" s="244"/>
      <c r="Z76" s="244"/>
      <c r="AA76" s="244"/>
      <c r="AB76" s="244"/>
      <c r="AC76" s="244"/>
    </row>
    <row r="77" spans="1:29" x14ac:dyDescent="0.3">
      <c r="A77" t="s">
        <v>485</v>
      </c>
      <c r="B77" t="s">
        <v>486</v>
      </c>
      <c r="C77" s="244" t="str">
        <f>IFERROR(IF((VLOOKUP($A77,'Q4 Raw Data'!$A$9:$DN$158,C$3,FALSE))="","",(VLOOKUP($A77,'Q4 Raw Data'!$A$9:$DN$158,C$3,FALSE))),"")</f>
        <v>Yes</v>
      </c>
      <c r="D77" s="244" t="str">
        <f>IFERROR(IF((VLOOKUP($A77,'Q4 Raw Data'!$A$9:$DN$158,D$3,FALSE))="","",(VLOOKUP($A77,'Q4 Raw Data'!$A$9:$DN$158,D$3,FALSE))),"")</f>
        <v>Yes</v>
      </c>
      <c r="E77" s="244" t="str">
        <f>IFERROR(IF((VLOOKUP($A77,'Q4 Raw Data'!$A$9:$DN$158,E$3,FALSE))="","",(VLOOKUP($A77,'Q4 Raw Data'!$A$9:$DN$158,E$3,FALSE))),"")</f>
        <v>Yes</v>
      </c>
      <c r="F77" s="244" t="str">
        <f>IFERROR(IF((VLOOKUP($A77,'Q4 Raw Data'!$A$9:$DN$158,F$3,FALSE))="","",(VLOOKUP($A77,'Q4 Raw Data'!$A$9:$DN$158,F$3,FALSE))),"")</f>
        <v>Yes</v>
      </c>
      <c r="G77" s="244" t="str">
        <f>IFERROR(IF((VLOOKUP($A77,'Q4 Raw Data'!$A$9:$DN$158,G$3,FALSE))="","",(VLOOKUP($A77,'Q4 Raw Data'!$A$9:$DN$158,G$3,FALSE))),"")</f>
        <v>Yes</v>
      </c>
      <c r="H77" s="244"/>
      <c r="I77" s="244"/>
      <c r="J77" s="244"/>
      <c r="K77" s="244"/>
      <c r="L77" s="244"/>
      <c r="M77" s="244"/>
      <c r="N77" s="244" t="str">
        <f>IFERROR(IF((VLOOKUP($A77,'Q4 Raw Data'!$A$9:$DN$158,N$3,FALSE))="","",(VLOOKUP($A77,'Q4 Raw Data'!$A$9:$DN$158,N$3,FALSE))),"")</f>
        <v>On track to meet target</v>
      </c>
      <c r="O77" s="244" t="str">
        <f>IFERROR(IF((VLOOKUP($A77,'Q4 Raw Data'!$A$9:$DN$158,O$3,FALSE))="","",(VLOOKUP($A77,'Q4 Raw Data'!$A$9:$DN$158,O$3,FALSE))),"")</f>
        <v>On track to meet target</v>
      </c>
      <c r="P77" s="244" t="str">
        <f>IFERROR(IF((VLOOKUP($A77,'Q4 Raw Data'!$A$9:$DN$158,P$3,FALSE))="","",(VLOOKUP($A77,'Q4 Raw Data'!$A$9:$DN$158,P$3,FALSE))),"")</f>
        <v>On track to meet target</v>
      </c>
      <c r="Q77" s="244" t="str">
        <f>IFERROR(IF((VLOOKUP($A77,'Q4 Raw Data'!$A$9:$DN$158,Q$3,FALSE))="","",(VLOOKUP($A77,'Q4 Raw Data'!$A$9:$DN$158,Q$3,FALSE))),"")</f>
        <v>On track to meet target</v>
      </c>
      <c r="R77" s="244"/>
      <c r="S77" s="244"/>
      <c r="T77" s="244"/>
      <c r="U77" s="244"/>
      <c r="V77" s="244"/>
      <c r="W77" s="244"/>
      <c r="X77" s="244"/>
      <c r="Y77" s="244"/>
      <c r="Z77" s="244"/>
      <c r="AA77" s="244"/>
      <c r="AB77" s="244"/>
      <c r="AC77" s="244"/>
    </row>
    <row r="78" spans="1:29" x14ac:dyDescent="0.3">
      <c r="A78" t="s">
        <v>487</v>
      </c>
      <c r="B78" t="s">
        <v>488</v>
      </c>
      <c r="C78" s="244" t="str">
        <f>IFERROR(IF((VLOOKUP($A78,'Q4 Raw Data'!$A$9:$DN$158,C$3,FALSE))="","",(VLOOKUP($A78,'Q4 Raw Data'!$A$9:$DN$158,C$3,FALSE))),"")</f>
        <v>Yes</v>
      </c>
      <c r="D78" s="244" t="str">
        <f>IFERROR(IF((VLOOKUP($A78,'Q4 Raw Data'!$A$9:$DN$158,D$3,FALSE))="","",(VLOOKUP($A78,'Q4 Raw Data'!$A$9:$DN$158,D$3,FALSE))),"")</f>
        <v>Yes</v>
      </c>
      <c r="E78" s="244" t="str">
        <f>IFERROR(IF((VLOOKUP($A78,'Q4 Raw Data'!$A$9:$DN$158,E$3,FALSE))="","",(VLOOKUP($A78,'Q4 Raw Data'!$A$9:$DN$158,E$3,FALSE))),"")</f>
        <v>Yes</v>
      </c>
      <c r="F78" s="244" t="str">
        <f>IFERROR(IF((VLOOKUP($A78,'Q4 Raw Data'!$A$9:$DN$158,F$3,FALSE))="","",(VLOOKUP($A78,'Q4 Raw Data'!$A$9:$DN$158,F$3,FALSE))),"")</f>
        <v>Yes</v>
      </c>
      <c r="G78" s="244" t="str">
        <f>IFERROR(IF((VLOOKUP($A78,'Q4 Raw Data'!$A$9:$DN$158,G$3,FALSE))="","",(VLOOKUP($A78,'Q4 Raw Data'!$A$9:$DN$158,G$3,FALSE))),"")</f>
        <v>Yes</v>
      </c>
      <c r="H78" s="244"/>
      <c r="I78" s="244"/>
      <c r="J78" s="244"/>
      <c r="K78" s="244"/>
      <c r="L78" s="244"/>
      <c r="M78" s="244"/>
      <c r="N78" s="244" t="str">
        <f>IFERROR(IF((VLOOKUP($A78,'Q4 Raw Data'!$A$9:$DN$158,N$3,FALSE))="","",(VLOOKUP($A78,'Q4 Raw Data'!$A$9:$DN$158,N$3,FALSE))),"")</f>
        <v>Not on track to meet target</v>
      </c>
      <c r="O78" s="244" t="str">
        <f>IFERROR(IF((VLOOKUP($A78,'Q4 Raw Data'!$A$9:$DN$158,O$3,FALSE))="","",(VLOOKUP($A78,'Q4 Raw Data'!$A$9:$DN$158,O$3,FALSE))),"")</f>
        <v>On track to meet target</v>
      </c>
      <c r="P78" s="244" t="str">
        <f>IFERROR(IF((VLOOKUP($A78,'Q4 Raw Data'!$A$9:$DN$158,P$3,FALSE))="","",(VLOOKUP($A78,'Q4 Raw Data'!$A$9:$DN$158,P$3,FALSE))),"")</f>
        <v>On track to meet target</v>
      </c>
      <c r="Q78" s="244" t="str">
        <f>IFERROR(IF((VLOOKUP($A78,'Q4 Raw Data'!$A$9:$DN$158,Q$3,FALSE))="","",(VLOOKUP($A78,'Q4 Raw Data'!$A$9:$DN$158,Q$3,FALSE))),"")</f>
        <v>On track to meet target</v>
      </c>
      <c r="R78" s="244"/>
      <c r="S78" s="244"/>
      <c r="T78" s="244"/>
      <c r="U78" s="244"/>
      <c r="V78" s="244"/>
      <c r="W78" s="244"/>
      <c r="X78" s="244"/>
      <c r="Y78" s="244"/>
      <c r="Z78" s="244"/>
      <c r="AA78" s="244"/>
      <c r="AB78" s="244"/>
      <c r="AC78" s="244"/>
    </row>
    <row r="79" spans="1:29" x14ac:dyDescent="0.3">
      <c r="A79" t="s">
        <v>491</v>
      </c>
      <c r="B79" t="s">
        <v>492</v>
      </c>
      <c r="C79" s="244" t="str">
        <f>IFERROR(IF((VLOOKUP($A79,'Q4 Raw Data'!$A$9:$DN$158,C$3,FALSE))="","",(VLOOKUP($A79,'Q4 Raw Data'!$A$9:$DN$158,C$3,FALSE))),"")</f>
        <v>Yes</v>
      </c>
      <c r="D79" s="244" t="str">
        <f>IFERROR(IF((VLOOKUP($A79,'Q4 Raw Data'!$A$9:$DN$158,D$3,FALSE))="","",(VLOOKUP($A79,'Q4 Raw Data'!$A$9:$DN$158,D$3,FALSE))),"")</f>
        <v>Yes</v>
      </c>
      <c r="E79" s="244" t="str">
        <f>IFERROR(IF((VLOOKUP($A79,'Q4 Raw Data'!$A$9:$DN$158,E$3,FALSE))="","",(VLOOKUP($A79,'Q4 Raw Data'!$A$9:$DN$158,E$3,FALSE))),"")</f>
        <v>Yes</v>
      </c>
      <c r="F79" s="244" t="str">
        <f>IFERROR(IF((VLOOKUP($A79,'Q4 Raw Data'!$A$9:$DN$158,F$3,FALSE))="","",(VLOOKUP($A79,'Q4 Raw Data'!$A$9:$DN$158,F$3,FALSE))),"")</f>
        <v>Yes</v>
      </c>
      <c r="G79" s="244" t="str">
        <f>IFERROR(IF((VLOOKUP($A79,'Q4 Raw Data'!$A$9:$DN$158,G$3,FALSE))="","",(VLOOKUP($A79,'Q4 Raw Data'!$A$9:$DN$158,G$3,FALSE))),"")</f>
        <v>Yes</v>
      </c>
      <c r="H79" s="244"/>
      <c r="I79" s="244"/>
      <c r="J79" s="244"/>
      <c r="K79" s="244"/>
      <c r="L79" s="244"/>
      <c r="M79" s="244"/>
      <c r="N79" s="244" t="str">
        <f>IFERROR(IF((VLOOKUP($A79,'Q4 Raw Data'!$A$9:$DN$158,N$3,FALSE))="","",(VLOOKUP($A79,'Q4 Raw Data'!$A$9:$DN$158,N$3,FALSE))),"")</f>
        <v>Not on track to meet target</v>
      </c>
      <c r="O79" s="244" t="str">
        <f>IFERROR(IF((VLOOKUP($A79,'Q4 Raw Data'!$A$9:$DN$158,O$3,FALSE))="","",(VLOOKUP($A79,'Q4 Raw Data'!$A$9:$DN$158,O$3,FALSE))),"")</f>
        <v>On track to meet target</v>
      </c>
      <c r="P79" s="244" t="str">
        <f>IFERROR(IF((VLOOKUP($A79,'Q4 Raw Data'!$A$9:$DN$158,P$3,FALSE))="","",(VLOOKUP($A79,'Q4 Raw Data'!$A$9:$DN$158,P$3,FALSE))),"")</f>
        <v>Data not available to assess progress</v>
      </c>
      <c r="Q79" s="244" t="str">
        <f>IFERROR(IF((VLOOKUP($A79,'Q4 Raw Data'!$A$9:$DN$158,Q$3,FALSE))="","",(VLOOKUP($A79,'Q4 Raw Data'!$A$9:$DN$158,Q$3,FALSE))),"")</f>
        <v>On track to meet target</v>
      </c>
      <c r="R79" s="244"/>
      <c r="S79" s="244"/>
      <c r="T79" s="244"/>
      <c r="U79" s="244"/>
      <c r="V79" s="244"/>
      <c r="W79" s="244"/>
      <c r="X79" s="244"/>
      <c r="Y79" s="244"/>
      <c r="Z79" s="244"/>
      <c r="AA79" s="244"/>
      <c r="AB79" s="244"/>
      <c r="AC79" s="244"/>
    </row>
    <row r="80" spans="1:29" x14ac:dyDescent="0.3">
      <c r="A80" t="s">
        <v>495</v>
      </c>
      <c r="B80" t="s">
        <v>496</v>
      </c>
      <c r="C80" s="244" t="str">
        <f>IFERROR(IF((VLOOKUP($A80,'Q4 Raw Data'!$A$9:$DN$158,C$3,FALSE))="","",(VLOOKUP($A80,'Q4 Raw Data'!$A$9:$DN$158,C$3,FALSE))),"")</f>
        <v>Yes</v>
      </c>
      <c r="D80" s="244" t="str">
        <f>IFERROR(IF((VLOOKUP($A80,'Q4 Raw Data'!$A$9:$DN$158,D$3,FALSE))="","",(VLOOKUP($A80,'Q4 Raw Data'!$A$9:$DN$158,D$3,FALSE))),"")</f>
        <v>Yes</v>
      </c>
      <c r="E80" s="244" t="str">
        <f>IFERROR(IF((VLOOKUP($A80,'Q4 Raw Data'!$A$9:$DN$158,E$3,FALSE))="","",(VLOOKUP($A80,'Q4 Raw Data'!$A$9:$DN$158,E$3,FALSE))),"")</f>
        <v>Yes</v>
      </c>
      <c r="F80" s="244" t="str">
        <f>IFERROR(IF((VLOOKUP($A80,'Q4 Raw Data'!$A$9:$DN$158,F$3,FALSE))="","",(VLOOKUP($A80,'Q4 Raw Data'!$A$9:$DN$158,F$3,FALSE))),"")</f>
        <v>Yes</v>
      </c>
      <c r="G80" s="244" t="str">
        <f>IFERROR(IF((VLOOKUP($A80,'Q4 Raw Data'!$A$9:$DN$158,G$3,FALSE))="","",(VLOOKUP($A80,'Q4 Raw Data'!$A$9:$DN$158,G$3,FALSE))),"")</f>
        <v>Yes</v>
      </c>
      <c r="H80" s="244"/>
      <c r="I80" s="244"/>
      <c r="J80" s="244"/>
      <c r="K80" s="244"/>
      <c r="L80" s="244"/>
      <c r="M80" s="244"/>
      <c r="N80" s="244" t="str">
        <f>IFERROR(IF((VLOOKUP($A80,'Q4 Raw Data'!$A$9:$DN$158,N$3,FALSE))="","",(VLOOKUP($A80,'Q4 Raw Data'!$A$9:$DN$158,N$3,FALSE))),"")</f>
        <v>Not on track to meet target</v>
      </c>
      <c r="O80" s="244" t="str">
        <f>IFERROR(IF((VLOOKUP($A80,'Q4 Raw Data'!$A$9:$DN$158,O$3,FALSE))="","",(VLOOKUP($A80,'Q4 Raw Data'!$A$9:$DN$158,O$3,FALSE))),"")</f>
        <v>On track to meet target</v>
      </c>
      <c r="P80" s="244" t="str">
        <f>IFERROR(IF((VLOOKUP($A80,'Q4 Raw Data'!$A$9:$DN$158,P$3,FALSE))="","",(VLOOKUP($A80,'Q4 Raw Data'!$A$9:$DN$158,P$3,FALSE))),"")</f>
        <v>On track to meet target</v>
      </c>
      <c r="Q80" s="244" t="str">
        <f>IFERROR(IF((VLOOKUP($A80,'Q4 Raw Data'!$A$9:$DN$158,Q$3,FALSE))="","",(VLOOKUP($A80,'Q4 Raw Data'!$A$9:$DN$158,Q$3,FALSE))),"")</f>
        <v>Not on track to meet target</v>
      </c>
      <c r="R80" s="244"/>
      <c r="S80" s="244"/>
      <c r="T80" s="244"/>
      <c r="U80" s="244"/>
      <c r="V80" s="244"/>
      <c r="W80" s="244"/>
      <c r="X80" s="244"/>
      <c r="Y80" s="244"/>
      <c r="Z80" s="244"/>
      <c r="AA80" s="244"/>
      <c r="AB80" s="244"/>
      <c r="AC80" s="244"/>
    </row>
    <row r="81" spans="1:29" x14ac:dyDescent="0.3">
      <c r="A81" t="s">
        <v>497</v>
      </c>
      <c r="B81" t="s">
        <v>498</v>
      </c>
      <c r="C81" s="244" t="str">
        <f>IFERROR(IF((VLOOKUP($A81,'Q4 Raw Data'!$A$9:$DN$158,C$3,FALSE))="","",(VLOOKUP($A81,'Q4 Raw Data'!$A$9:$DN$158,C$3,FALSE))),"")</f>
        <v>Yes</v>
      </c>
      <c r="D81" s="244" t="str">
        <f>IFERROR(IF((VLOOKUP($A81,'Q4 Raw Data'!$A$9:$DN$158,D$3,FALSE))="","",(VLOOKUP($A81,'Q4 Raw Data'!$A$9:$DN$158,D$3,FALSE))),"")</f>
        <v>Yes</v>
      </c>
      <c r="E81" s="244" t="str">
        <f>IFERROR(IF((VLOOKUP($A81,'Q4 Raw Data'!$A$9:$DN$158,E$3,FALSE))="","",(VLOOKUP($A81,'Q4 Raw Data'!$A$9:$DN$158,E$3,FALSE))),"")</f>
        <v>Yes</v>
      </c>
      <c r="F81" s="244" t="str">
        <f>IFERROR(IF((VLOOKUP($A81,'Q4 Raw Data'!$A$9:$DN$158,F$3,FALSE))="","",(VLOOKUP($A81,'Q4 Raw Data'!$A$9:$DN$158,F$3,FALSE))),"")</f>
        <v>Yes</v>
      </c>
      <c r="G81" s="244" t="str">
        <f>IFERROR(IF((VLOOKUP($A81,'Q4 Raw Data'!$A$9:$DN$158,G$3,FALSE))="","",(VLOOKUP($A81,'Q4 Raw Data'!$A$9:$DN$158,G$3,FALSE))),"")</f>
        <v>Yes</v>
      </c>
      <c r="H81" s="244"/>
      <c r="I81" s="244"/>
      <c r="J81" s="244"/>
      <c r="K81" s="244"/>
      <c r="L81" s="244"/>
      <c r="M81" s="244"/>
      <c r="N81" s="244" t="str">
        <f>IFERROR(IF((VLOOKUP($A81,'Q4 Raw Data'!$A$9:$DN$158,N$3,FALSE))="","",(VLOOKUP($A81,'Q4 Raw Data'!$A$9:$DN$158,N$3,FALSE))),"")</f>
        <v>Not on track to meet target</v>
      </c>
      <c r="O81" s="244" t="str">
        <f>IFERROR(IF((VLOOKUP($A81,'Q4 Raw Data'!$A$9:$DN$158,O$3,FALSE))="","",(VLOOKUP($A81,'Q4 Raw Data'!$A$9:$DN$158,O$3,FALSE))),"")</f>
        <v>On track to meet target</v>
      </c>
      <c r="P81" s="244" t="str">
        <f>IFERROR(IF((VLOOKUP($A81,'Q4 Raw Data'!$A$9:$DN$158,P$3,FALSE))="","",(VLOOKUP($A81,'Q4 Raw Data'!$A$9:$DN$158,P$3,FALSE))),"")</f>
        <v>On track to meet target</v>
      </c>
      <c r="Q81" s="244" t="str">
        <f>IFERROR(IF((VLOOKUP($A81,'Q4 Raw Data'!$A$9:$DN$158,Q$3,FALSE))="","",(VLOOKUP($A81,'Q4 Raw Data'!$A$9:$DN$158,Q$3,FALSE))),"")</f>
        <v>On track to meet target</v>
      </c>
      <c r="R81" s="244"/>
      <c r="S81" s="244"/>
      <c r="T81" s="244"/>
      <c r="U81" s="244"/>
      <c r="V81" s="244"/>
      <c r="W81" s="244"/>
      <c r="X81" s="244"/>
      <c r="Y81" s="244"/>
      <c r="Z81" s="244"/>
      <c r="AA81" s="244"/>
      <c r="AB81" s="244"/>
      <c r="AC81" s="244"/>
    </row>
    <row r="82" spans="1:29" x14ac:dyDescent="0.3">
      <c r="A82" t="s">
        <v>501</v>
      </c>
      <c r="B82" t="s">
        <v>502</v>
      </c>
      <c r="C82" s="244" t="str">
        <f>IFERROR(IF((VLOOKUP($A82,'Q4 Raw Data'!$A$9:$DN$158,C$3,FALSE))="","",(VLOOKUP($A82,'Q4 Raw Data'!$A$9:$DN$158,C$3,FALSE))),"")</f>
        <v>Yes</v>
      </c>
      <c r="D82" s="244" t="str">
        <f>IFERROR(IF((VLOOKUP($A82,'Q4 Raw Data'!$A$9:$DN$158,D$3,FALSE))="","",(VLOOKUP($A82,'Q4 Raw Data'!$A$9:$DN$158,D$3,FALSE))),"")</f>
        <v>Yes</v>
      </c>
      <c r="E82" s="244" t="str">
        <f>IFERROR(IF((VLOOKUP($A82,'Q4 Raw Data'!$A$9:$DN$158,E$3,FALSE))="","",(VLOOKUP($A82,'Q4 Raw Data'!$A$9:$DN$158,E$3,FALSE))),"")</f>
        <v>Yes</v>
      </c>
      <c r="F82" s="244" t="str">
        <f>IFERROR(IF((VLOOKUP($A82,'Q4 Raw Data'!$A$9:$DN$158,F$3,FALSE))="","",(VLOOKUP($A82,'Q4 Raw Data'!$A$9:$DN$158,F$3,FALSE))),"")</f>
        <v>Yes</v>
      </c>
      <c r="G82" s="244" t="str">
        <f>IFERROR(IF((VLOOKUP($A82,'Q4 Raw Data'!$A$9:$DN$158,G$3,FALSE))="","",(VLOOKUP($A82,'Q4 Raw Data'!$A$9:$DN$158,G$3,FALSE))),"")</f>
        <v>Yes</v>
      </c>
      <c r="H82" s="244"/>
      <c r="I82" s="244"/>
      <c r="J82" s="244"/>
      <c r="K82" s="244"/>
      <c r="L82" s="244"/>
      <c r="M82" s="244"/>
      <c r="N82" s="244" t="str">
        <f>IFERROR(IF((VLOOKUP($A82,'Q4 Raw Data'!$A$9:$DN$158,N$3,FALSE))="","",(VLOOKUP($A82,'Q4 Raw Data'!$A$9:$DN$158,N$3,FALSE))),"")</f>
        <v>Not on track to meet target</v>
      </c>
      <c r="O82" s="244" t="str">
        <f>IFERROR(IF((VLOOKUP($A82,'Q4 Raw Data'!$A$9:$DN$158,O$3,FALSE))="","",(VLOOKUP($A82,'Q4 Raw Data'!$A$9:$DN$158,O$3,FALSE))),"")</f>
        <v>On track to meet target</v>
      </c>
      <c r="P82" s="244" t="str">
        <f>IFERROR(IF((VLOOKUP($A82,'Q4 Raw Data'!$A$9:$DN$158,P$3,FALSE))="","",(VLOOKUP($A82,'Q4 Raw Data'!$A$9:$DN$158,P$3,FALSE))),"")</f>
        <v>On track to meet target</v>
      </c>
      <c r="Q82" s="244" t="str">
        <f>IFERROR(IF((VLOOKUP($A82,'Q4 Raw Data'!$A$9:$DN$158,Q$3,FALSE))="","",(VLOOKUP($A82,'Q4 Raw Data'!$A$9:$DN$158,Q$3,FALSE))),"")</f>
        <v>On track to meet target</v>
      </c>
      <c r="R82" s="244"/>
      <c r="S82" s="244"/>
      <c r="T82" s="244"/>
      <c r="U82" s="244"/>
      <c r="V82" s="244"/>
      <c r="W82" s="244"/>
      <c r="X82" s="244"/>
      <c r="Y82" s="244"/>
      <c r="Z82" s="244"/>
      <c r="AA82" s="244"/>
      <c r="AB82" s="244"/>
      <c r="AC82" s="244"/>
    </row>
    <row r="83" spans="1:29" x14ac:dyDescent="0.3">
      <c r="A83" t="s">
        <v>505</v>
      </c>
      <c r="B83" t="s">
        <v>506</v>
      </c>
      <c r="C83" s="244" t="str">
        <f>IFERROR(IF((VLOOKUP($A83,'Q4 Raw Data'!$A$9:$DN$158,C$3,FALSE))="","",(VLOOKUP($A83,'Q4 Raw Data'!$A$9:$DN$158,C$3,FALSE))),"")</f>
        <v>Yes</v>
      </c>
      <c r="D83" s="244" t="str">
        <f>IFERROR(IF((VLOOKUP($A83,'Q4 Raw Data'!$A$9:$DN$158,D$3,FALSE))="","",(VLOOKUP($A83,'Q4 Raw Data'!$A$9:$DN$158,D$3,FALSE))),"")</f>
        <v>Yes</v>
      </c>
      <c r="E83" s="244" t="str">
        <f>IFERROR(IF((VLOOKUP($A83,'Q4 Raw Data'!$A$9:$DN$158,E$3,FALSE))="","",(VLOOKUP($A83,'Q4 Raw Data'!$A$9:$DN$158,E$3,FALSE))),"")</f>
        <v>Yes</v>
      </c>
      <c r="F83" s="244" t="str">
        <f>IFERROR(IF((VLOOKUP($A83,'Q4 Raw Data'!$A$9:$DN$158,F$3,FALSE))="","",(VLOOKUP($A83,'Q4 Raw Data'!$A$9:$DN$158,F$3,FALSE))),"")</f>
        <v>Yes</v>
      </c>
      <c r="G83" s="244" t="str">
        <f>IFERROR(IF((VLOOKUP($A83,'Q4 Raw Data'!$A$9:$DN$158,G$3,FALSE))="","",(VLOOKUP($A83,'Q4 Raw Data'!$A$9:$DN$158,G$3,FALSE))),"")</f>
        <v>Yes</v>
      </c>
      <c r="H83" s="244"/>
      <c r="I83" s="244"/>
      <c r="J83" s="244"/>
      <c r="K83" s="244"/>
      <c r="L83" s="244"/>
      <c r="M83" s="244"/>
      <c r="N83" s="244" t="str">
        <f>IFERROR(IF((VLOOKUP($A83,'Q4 Raw Data'!$A$9:$DN$158,N$3,FALSE))="","",(VLOOKUP($A83,'Q4 Raw Data'!$A$9:$DN$158,N$3,FALSE))),"")</f>
        <v>Data not available to assess progress</v>
      </c>
      <c r="O83" s="244" t="str">
        <f>IFERROR(IF((VLOOKUP($A83,'Q4 Raw Data'!$A$9:$DN$158,O$3,FALSE))="","",(VLOOKUP($A83,'Q4 Raw Data'!$A$9:$DN$158,O$3,FALSE))),"")</f>
        <v>On track to meet target</v>
      </c>
      <c r="P83" s="244" t="str">
        <f>IFERROR(IF((VLOOKUP($A83,'Q4 Raw Data'!$A$9:$DN$158,P$3,FALSE))="","",(VLOOKUP($A83,'Q4 Raw Data'!$A$9:$DN$158,P$3,FALSE))),"")</f>
        <v>Data not available to assess progress</v>
      </c>
      <c r="Q83" s="244" t="str">
        <f>IFERROR(IF((VLOOKUP($A83,'Q4 Raw Data'!$A$9:$DN$158,Q$3,FALSE))="","",(VLOOKUP($A83,'Q4 Raw Data'!$A$9:$DN$158,Q$3,FALSE))),"")</f>
        <v>On track to meet target</v>
      </c>
      <c r="R83" s="244"/>
      <c r="S83" s="244"/>
      <c r="T83" s="244"/>
      <c r="U83" s="244"/>
      <c r="V83" s="244"/>
      <c r="W83" s="244"/>
      <c r="X83" s="244"/>
      <c r="Y83" s="244"/>
      <c r="Z83" s="244"/>
      <c r="AA83" s="244"/>
      <c r="AB83" s="244"/>
      <c r="AC83" s="244"/>
    </row>
    <row r="84" spans="1:29" x14ac:dyDescent="0.3">
      <c r="A84" t="s">
        <v>509</v>
      </c>
      <c r="B84" t="s">
        <v>510</v>
      </c>
      <c r="C84" s="244" t="str">
        <f>IFERROR(IF((VLOOKUP($A84,'Q4 Raw Data'!$A$9:$DN$158,C$3,FALSE))="","",(VLOOKUP($A84,'Q4 Raw Data'!$A$9:$DN$158,C$3,FALSE))),"")</f>
        <v>Yes</v>
      </c>
      <c r="D84" s="244" t="str">
        <f>IFERROR(IF((VLOOKUP($A84,'Q4 Raw Data'!$A$9:$DN$158,D$3,FALSE))="","",(VLOOKUP($A84,'Q4 Raw Data'!$A$9:$DN$158,D$3,FALSE))),"")</f>
        <v>Yes</v>
      </c>
      <c r="E84" s="244" t="str">
        <f>IFERROR(IF((VLOOKUP($A84,'Q4 Raw Data'!$A$9:$DN$158,E$3,FALSE))="","",(VLOOKUP($A84,'Q4 Raw Data'!$A$9:$DN$158,E$3,FALSE))),"")</f>
        <v>Yes</v>
      </c>
      <c r="F84" s="244" t="str">
        <f>IFERROR(IF((VLOOKUP($A84,'Q4 Raw Data'!$A$9:$DN$158,F$3,FALSE))="","",(VLOOKUP($A84,'Q4 Raw Data'!$A$9:$DN$158,F$3,FALSE))),"")</f>
        <v>Yes</v>
      </c>
      <c r="G84" s="244" t="str">
        <f>IFERROR(IF((VLOOKUP($A84,'Q4 Raw Data'!$A$9:$DN$158,G$3,FALSE))="","",(VLOOKUP($A84,'Q4 Raw Data'!$A$9:$DN$158,G$3,FALSE))),"")</f>
        <v>Yes</v>
      </c>
      <c r="H84" s="244"/>
      <c r="I84" s="244"/>
      <c r="J84" s="244"/>
      <c r="K84" s="244"/>
      <c r="L84" s="244"/>
      <c r="M84" s="244"/>
      <c r="N84" s="244" t="str">
        <f>IFERROR(IF((VLOOKUP($A84,'Q4 Raw Data'!$A$9:$DN$158,N$3,FALSE))="","",(VLOOKUP($A84,'Q4 Raw Data'!$A$9:$DN$158,N$3,FALSE))),"")</f>
        <v>On track to meet target</v>
      </c>
      <c r="O84" s="244" t="str">
        <f>IFERROR(IF((VLOOKUP($A84,'Q4 Raw Data'!$A$9:$DN$158,O$3,FALSE))="","",(VLOOKUP($A84,'Q4 Raw Data'!$A$9:$DN$158,O$3,FALSE))),"")</f>
        <v>On track to meet target</v>
      </c>
      <c r="P84" s="244" t="str">
        <f>IFERROR(IF((VLOOKUP($A84,'Q4 Raw Data'!$A$9:$DN$158,P$3,FALSE))="","",(VLOOKUP($A84,'Q4 Raw Data'!$A$9:$DN$158,P$3,FALSE))),"")</f>
        <v>Data not available to assess progress</v>
      </c>
      <c r="Q84" s="244" t="str">
        <f>IFERROR(IF((VLOOKUP($A84,'Q4 Raw Data'!$A$9:$DN$158,Q$3,FALSE))="","",(VLOOKUP($A84,'Q4 Raw Data'!$A$9:$DN$158,Q$3,FALSE))),"")</f>
        <v>On track to meet target</v>
      </c>
      <c r="R84" s="244"/>
      <c r="S84" s="244"/>
      <c r="T84" s="244"/>
      <c r="U84" s="244"/>
      <c r="V84" s="244"/>
      <c r="W84" s="244"/>
      <c r="X84" s="244"/>
      <c r="Y84" s="244"/>
      <c r="Z84" s="244"/>
      <c r="AA84" s="244"/>
      <c r="AB84" s="244"/>
      <c r="AC84" s="244"/>
    </row>
    <row r="85" spans="1:29" x14ac:dyDescent="0.3">
      <c r="A85" t="s">
        <v>513</v>
      </c>
      <c r="B85" t="s">
        <v>514</v>
      </c>
      <c r="C85" s="244" t="str">
        <f>IFERROR(IF((VLOOKUP($A85,'Q4 Raw Data'!$A$9:$DN$158,C$3,FALSE))="","",(VLOOKUP($A85,'Q4 Raw Data'!$A$9:$DN$158,C$3,FALSE))),"")</f>
        <v>Yes</v>
      </c>
      <c r="D85" s="244" t="str">
        <f>IFERROR(IF((VLOOKUP($A85,'Q4 Raw Data'!$A$9:$DN$158,D$3,FALSE))="","",(VLOOKUP($A85,'Q4 Raw Data'!$A$9:$DN$158,D$3,FALSE))),"")</f>
        <v>Yes</v>
      </c>
      <c r="E85" s="244" t="str">
        <f>IFERROR(IF((VLOOKUP($A85,'Q4 Raw Data'!$A$9:$DN$158,E$3,FALSE))="","",(VLOOKUP($A85,'Q4 Raw Data'!$A$9:$DN$158,E$3,FALSE))),"")</f>
        <v>Yes</v>
      </c>
      <c r="F85" s="244" t="str">
        <f>IFERROR(IF((VLOOKUP($A85,'Q4 Raw Data'!$A$9:$DN$158,F$3,FALSE))="","",(VLOOKUP($A85,'Q4 Raw Data'!$A$9:$DN$158,F$3,FALSE))),"")</f>
        <v>Yes</v>
      </c>
      <c r="G85" s="244" t="str">
        <f>IFERROR(IF((VLOOKUP($A85,'Q4 Raw Data'!$A$9:$DN$158,G$3,FALSE))="","",(VLOOKUP($A85,'Q4 Raw Data'!$A$9:$DN$158,G$3,FALSE))),"")</f>
        <v>Yes</v>
      </c>
      <c r="H85" s="244"/>
      <c r="I85" s="244"/>
      <c r="J85" s="244"/>
      <c r="K85" s="244"/>
      <c r="L85" s="244"/>
      <c r="M85" s="244"/>
      <c r="N85" s="244" t="str">
        <f>IFERROR(IF((VLOOKUP($A85,'Q4 Raw Data'!$A$9:$DN$158,N$3,FALSE))="","",(VLOOKUP($A85,'Q4 Raw Data'!$A$9:$DN$158,N$3,FALSE))),"")</f>
        <v>Not on track to meet target</v>
      </c>
      <c r="O85" s="244" t="str">
        <f>IFERROR(IF((VLOOKUP($A85,'Q4 Raw Data'!$A$9:$DN$158,O$3,FALSE))="","",(VLOOKUP($A85,'Q4 Raw Data'!$A$9:$DN$158,O$3,FALSE))),"")</f>
        <v>On track to meet target</v>
      </c>
      <c r="P85" s="244" t="str">
        <f>IFERROR(IF((VLOOKUP($A85,'Q4 Raw Data'!$A$9:$DN$158,P$3,FALSE))="","",(VLOOKUP($A85,'Q4 Raw Data'!$A$9:$DN$158,P$3,FALSE))),"")</f>
        <v>Data not available to assess progress</v>
      </c>
      <c r="Q85" s="244" t="str">
        <f>IFERROR(IF((VLOOKUP($A85,'Q4 Raw Data'!$A$9:$DN$158,Q$3,FALSE))="","",(VLOOKUP($A85,'Q4 Raw Data'!$A$9:$DN$158,Q$3,FALSE))),"")</f>
        <v>Not on track to meet target</v>
      </c>
      <c r="R85" s="244"/>
      <c r="S85" s="244"/>
      <c r="T85" s="244"/>
      <c r="U85" s="244"/>
      <c r="V85" s="244"/>
      <c r="W85" s="244"/>
      <c r="X85" s="244"/>
      <c r="Y85" s="244"/>
      <c r="Z85" s="244"/>
      <c r="AA85" s="244"/>
      <c r="AB85" s="244"/>
      <c r="AC85" s="244"/>
    </row>
    <row r="86" spans="1:29" x14ac:dyDescent="0.3">
      <c r="A86" t="s">
        <v>515</v>
      </c>
      <c r="B86" t="s">
        <v>516</v>
      </c>
      <c r="C86" s="244" t="str">
        <f>IFERROR(IF((VLOOKUP($A86,'Q4 Raw Data'!$A$9:$DN$158,C$3,FALSE))="","",(VLOOKUP($A86,'Q4 Raw Data'!$A$9:$DN$158,C$3,FALSE))),"")</f>
        <v>Yes</v>
      </c>
      <c r="D86" s="244" t="str">
        <f>IFERROR(IF((VLOOKUP($A86,'Q4 Raw Data'!$A$9:$DN$158,D$3,FALSE))="","",(VLOOKUP($A86,'Q4 Raw Data'!$A$9:$DN$158,D$3,FALSE))),"")</f>
        <v>Yes</v>
      </c>
      <c r="E86" s="244" t="str">
        <f>IFERROR(IF((VLOOKUP($A86,'Q4 Raw Data'!$A$9:$DN$158,E$3,FALSE))="","",(VLOOKUP($A86,'Q4 Raw Data'!$A$9:$DN$158,E$3,FALSE))),"")</f>
        <v>Yes</v>
      </c>
      <c r="F86" s="244" t="str">
        <f>IFERROR(IF((VLOOKUP($A86,'Q4 Raw Data'!$A$9:$DN$158,F$3,FALSE))="","",(VLOOKUP($A86,'Q4 Raw Data'!$A$9:$DN$158,F$3,FALSE))),"")</f>
        <v>Yes</v>
      </c>
      <c r="G86" s="244" t="str">
        <f>IFERROR(IF((VLOOKUP($A86,'Q4 Raw Data'!$A$9:$DN$158,G$3,FALSE))="","",(VLOOKUP($A86,'Q4 Raw Data'!$A$9:$DN$158,G$3,FALSE))),"")</f>
        <v>Yes</v>
      </c>
      <c r="H86" s="244"/>
      <c r="I86" s="244"/>
      <c r="J86" s="244"/>
      <c r="K86" s="244"/>
      <c r="L86" s="244"/>
      <c r="M86" s="244"/>
      <c r="N86" s="244" t="str">
        <f>IFERROR(IF((VLOOKUP($A86,'Q4 Raw Data'!$A$9:$DN$158,N$3,FALSE))="","",(VLOOKUP($A86,'Q4 Raw Data'!$A$9:$DN$158,N$3,FALSE))),"")</f>
        <v>Not on track to meet target</v>
      </c>
      <c r="O86" s="244" t="str">
        <f>IFERROR(IF((VLOOKUP($A86,'Q4 Raw Data'!$A$9:$DN$158,O$3,FALSE))="","",(VLOOKUP($A86,'Q4 Raw Data'!$A$9:$DN$158,O$3,FALSE))),"")</f>
        <v>On track to meet target</v>
      </c>
      <c r="P86" s="244" t="str">
        <f>IFERROR(IF((VLOOKUP($A86,'Q4 Raw Data'!$A$9:$DN$158,P$3,FALSE))="","",(VLOOKUP($A86,'Q4 Raw Data'!$A$9:$DN$158,P$3,FALSE))),"")</f>
        <v>On track to meet target</v>
      </c>
      <c r="Q86" s="244" t="str">
        <f>IFERROR(IF((VLOOKUP($A86,'Q4 Raw Data'!$A$9:$DN$158,Q$3,FALSE))="","",(VLOOKUP($A86,'Q4 Raw Data'!$A$9:$DN$158,Q$3,FALSE))),"")</f>
        <v>On track to meet target</v>
      </c>
      <c r="R86" s="244"/>
      <c r="S86" s="244"/>
      <c r="T86" s="244"/>
      <c r="U86" s="244"/>
      <c r="V86" s="244"/>
      <c r="W86" s="244"/>
      <c r="X86" s="244"/>
      <c r="Y86" s="244"/>
      <c r="Z86" s="244"/>
      <c r="AA86" s="244"/>
      <c r="AB86" s="244"/>
      <c r="AC86" s="244"/>
    </row>
    <row r="87" spans="1:29" x14ac:dyDescent="0.3">
      <c r="A87" t="s">
        <v>518</v>
      </c>
      <c r="B87" t="s">
        <v>519</v>
      </c>
      <c r="C87" s="244" t="str">
        <f>IFERROR(IF((VLOOKUP($A87,'Q4 Raw Data'!$A$9:$DN$158,C$3,FALSE))="","",(VLOOKUP($A87,'Q4 Raw Data'!$A$9:$DN$158,C$3,FALSE))),"")</f>
        <v>Yes</v>
      </c>
      <c r="D87" s="244" t="str">
        <f>IFERROR(IF((VLOOKUP($A87,'Q4 Raw Data'!$A$9:$DN$158,D$3,FALSE))="","",(VLOOKUP($A87,'Q4 Raw Data'!$A$9:$DN$158,D$3,FALSE))),"")</f>
        <v>Yes</v>
      </c>
      <c r="E87" s="244" t="str">
        <f>IFERROR(IF((VLOOKUP($A87,'Q4 Raw Data'!$A$9:$DN$158,E$3,FALSE))="","",(VLOOKUP($A87,'Q4 Raw Data'!$A$9:$DN$158,E$3,FALSE))),"")</f>
        <v>Yes</v>
      </c>
      <c r="F87" s="244" t="str">
        <f>IFERROR(IF((VLOOKUP($A87,'Q4 Raw Data'!$A$9:$DN$158,F$3,FALSE))="","",(VLOOKUP($A87,'Q4 Raw Data'!$A$9:$DN$158,F$3,FALSE))),"")</f>
        <v>Yes</v>
      </c>
      <c r="G87" s="244" t="str">
        <f>IFERROR(IF((VLOOKUP($A87,'Q4 Raw Data'!$A$9:$DN$158,G$3,FALSE))="","",(VLOOKUP($A87,'Q4 Raw Data'!$A$9:$DN$158,G$3,FALSE))),"")</f>
        <v>Yes</v>
      </c>
      <c r="H87" s="244"/>
      <c r="I87" s="244"/>
      <c r="J87" s="244"/>
      <c r="K87" s="244"/>
      <c r="L87" s="244"/>
      <c r="M87" s="244"/>
      <c r="N87" s="244" t="str">
        <f>IFERROR(IF((VLOOKUP($A87,'Q4 Raw Data'!$A$9:$DN$158,N$3,FALSE))="","",(VLOOKUP($A87,'Q4 Raw Data'!$A$9:$DN$158,N$3,FALSE))),"")</f>
        <v>On track to meet target</v>
      </c>
      <c r="O87" s="244" t="str">
        <f>IFERROR(IF((VLOOKUP($A87,'Q4 Raw Data'!$A$9:$DN$158,O$3,FALSE))="","",(VLOOKUP($A87,'Q4 Raw Data'!$A$9:$DN$158,O$3,FALSE))),"")</f>
        <v>On track to meet target</v>
      </c>
      <c r="P87" s="244" t="str">
        <f>IFERROR(IF((VLOOKUP($A87,'Q4 Raw Data'!$A$9:$DN$158,P$3,FALSE))="","",(VLOOKUP($A87,'Q4 Raw Data'!$A$9:$DN$158,P$3,FALSE))),"")</f>
        <v>On track to meet target</v>
      </c>
      <c r="Q87" s="244" t="str">
        <f>IFERROR(IF((VLOOKUP($A87,'Q4 Raw Data'!$A$9:$DN$158,Q$3,FALSE))="","",(VLOOKUP($A87,'Q4 Raw Data'!$A$9:$DN$158,Q$3,FALSE))),"")</f>
        <v>On track to meet target</v>
      </c>
      <c r="R87" s="244"/>
      <c r="S87" s="244"/>
      <c r="T87" s="244"/>
      <c r="U87" s="244"/>
      <c r="V87" s="244"/>
      <c r="W87" s="244"/>
      <c r="X87" s="244"/>
      <c r="Y87" s="244"/>
      <c r="Z87" s="244"/>
      <c r="AA87" s="244"/>
      <c r="AB87" s="244"/>
      <c r="AC87" s="244"/>
    </row>
    <row r="88" spans="1:29" x14ac:dyDescent="0.3">
      <c r="A88" t="s">
        <v>520</v>
      </c>
      <c r="B88" t="s">
        <v>521</v>
      </c>
      <c r="C88" s="244" t="str">
        <f>IFERROR(IF((VLOOKUP($A88,'Q4 Raw Data'!$A$9:$DN$158,C$3,FALSE))="","",(VLOOKUP($A88,'Q4 Raw Data'!$A$9:$DN$158,C$3,FALSE))),"")</f>
        <v>Yes</v>
      </c>
      <c r="D88" s="244" t="str">
        <f>IFERROR(IF((VLOOKUP($A88,'Q4 Raw Data'!$A$9:$DN$158,D$3,FALSE))="","",(VLOOKUP($A88,'Q4 Raw Data'!$A$9:$DN$158,D$3,FALSE))),"")</f>
        <v>Yes</v>
      </c>
      <c r="E88" s="244" t="str">
        <f>IFERROR(IF((VLOOKUP($A88,'Q4 Raw Data'!$A$9:$DN$158,E$3,FALSE))="","",(VLOOKUP($A88,'Q4 Raw Data'!$A$9:$DN$158,E$3,FALSE))),"")</f>
        <v>Yes</v>
      </c>
      <c r="F88" s="244" t="str">
        <f>IFERROR(IF((VLOOKUP($A88,'Q4 Raw Data'!$A$9:$DN$158,F$3,FALSE))="","",(VLOOKUP($A88,'Q4 Raw Data'!$A$9:$DN$158,F$3,FALSE))),"")</f>
        <v>Yes</v>
      </c>
      <c r="G88" s="244" t="str">
        <f>IFERROR(IF((VLOOKUP($A88,'Q4 Raw Data'!$A$9:$DN$158,G$3,FALSE))="","",(VLOOKUP($A88,'Q4 Raw Data'!$A$9:$DN$158,G$3,FALSE))),"")</f>
        <v>Yes</v>
      </c>
      <c r="H88" s="244"/>
      <c r="I88" s="244"/>
      <c r="J88" s="244"/>
      <c r="K88" s="244"/>
      <c r="L88" s="244"/>
      <c r="M88" s="244"/>
      <c r="N88" s="244" t="str">
        <f>IFERROR(IF((VLOOKUP($A88,'Q4 Raw Data'!$A$9:$DN$158,N$3,FALSE))="","",(VLOOKUP($A88,'Q4 Raw Data'!$A$9:$DN$158,N$3,FALSE))),"")</f>
        <v>On track to meet target</v>
      </c>
      <c r="O88" s="244" t="str">
        <f>IFERROR(IF((VLOOKUP($A88,'Q4 Raw Data'!$A$9:$DN$158,O$3,FALSE))="","",(VLOOKUP($A88,'Q4 Raw Data'!$A$9:$DN$158,O$3,FALSE))),"")</f>
        <v>On track to meet target</v>
      </c>
      <c r="P88" s="244" t="str">
        <f>IFERROR(IF((VLOOKUP($A88,'Q4 Raw Data'!$A$9:$DN$158,P$3,FALSE))="","",(VLOOKUP($A88,'Q4 Raw Data'!$A$9:$DN$158,P$3,FALSE))),"")</f>
        <v>Not on track to meet target</v>
      </c>
      <c r="Q88" s="244" t="str">
        <f>IFERROR(IF((VLOOKUP($A88,'Q4 Raw Data'!$A$9:$DN$158,Q$3,FALSE))="","",(VLOOKUP($A88,'Q4 Raw Data'!$A$9:$DN$158,Q$3,FALSE))),"")</f>
        <v>Not on track to meet target</v>
      </c>
      <c r="R88" s="244"/>
      <c r="S88" s="244"/>
      <c r="T88" s="244"/>
      <c r="U88" s="244"/>
      <c r="V88" s="244"/>
      <c r="W88" s="244"/>
      <c r="X88" s="244"/>
      <c r="Y88" s="244"/>
      <c r="Z88" s="244"/>
      <c r="AA88" s="244"/>
      <c r="AB88" s="244"/>
      <c r="AC88" s="244"/>
    </row>
    <row r="89" spans="1:29" x14ac:dyDescent="0.3">
      <c r="A89" t="s">
        <v>522</v>
      </c>
      <c r="B89" t="s">
        <v>523</v>
      </c>
      <c r="C89" s="244" t="str">
        <f>IFERROR(IF((VLOOKUP($A89,'Q4 Raw Data'!$A$9:$DN$158,C$3,FALSE))="","",(VLOOKUP($A89,'Q4 Raw Data'!$A$9:$DN$158,C$3,FALSE))),"")</f>
        <v>Yes</v>
      </c>
      <c r="D89" s="244" t="str">
        <f>IFERROR(IF((VLOOKUP($A89,'Q4 Raw Data'!$A$9:$DN$158,D$3,FALSE))="","",(VLOOKUP($A89,'Q4 Raw Data'!$A$9:$DN$158,D$3,FALSE))),"")</f>
        <v>Yes</v>
      </c>
      <c r="E89" s="244" t="str">
        <f>IFERROR(IF((VLOOKUP($A89,'Q4 Raw Data'!$A$9:$DN$158,E$3,FALSE))="","",(VLOOKUP($A89,'Q4 Raw Data'!$A$9:$DN$158,E$3,FALSE))),"")</f>
        <v>Yes</v>
      </c>
      <c r="F89" s="244" t="str">
        <f>IFERROR(IF((VLOOKUP($A89,'Q4 Raw Data'!$A$9:$DN$158,F$3,FALSE))="","",(VLOOKUP($A89,'Q4 Raw Data'!$A$9:$DN$158,F$3,FALSE))),"")</f>
        <v>Yes</v>
      </c>
      <c r="G89" s="244" t="str">
        <f>IFERROR(IF((VLOOKUP($A89,'Q4 Raw Data'!$A$9:$DN$158,G$3,FALSE))="","",(VLOOKUP($A89,'Q4 Raw Data'!$A$9:$DN$158,G$3,FALSE))),"")</f>
        <v>Yes</v>
      </c>
      <c r="H89" s="244"/>
      <c r="I89" s="244"/>
      <c r="J89" s="244"/>
      <c r="K89" s="244"/>
      <c r="L89" s="244"/>
      <c r="M89" s="244"/>
      <c r="N89" s="244" t="str">
        <f>IFERROR(IF((VLOOKUP($A89,'Q4 Raw Data'!$A$9:$DN$158,N$3,FALSE))="","",(VLOOKUP($A89,'Q4 Raw Data'!$A$9:$DN$158,N$3,FALSE))),"")</f>
        <v>On track to meet target</v>
      </c>
      <c r="O89" s="244" t="str">
        <f>IFERROR(IF((VLOOKUP($A89,'Q4 Raw Data'!$A$9:$DN$158,O$3,FALSE))="","",(VLOOKUP($A89,'Q4 Raw Data'!$A$9:$DN$158,O$3,FALSE))),"")</f>
        <v>On track to meet target</v>
      </c>
      <c r="P89" s="244" t="str">
        <f>IFERROR(IF((VLOOKUP($A89,'Q4 Raw Data'!$A$9:$DN$158,P$3,FALSE))="","",(VLOOKUP($A89,'Q4 Raw Data'!$A$9:$DN$158,P$3,FALSE))),"")</f>
        <v>Not on track to meet target</v>
      </c>
      <c r="Q89" s="244" t="str">
        <f>IFERROR(IF((VLOOKUP($A89,'Q4 Raw Data'!$A$9:$DN$158,Q$3,FALSE))="","",(VLOOKUP($A89,'Q4 Raw Data'!$A$9:$DN$158,Q$3,FALSE))),"")</f>
        <v>Not on track to meet target</v>
      </c>
      <c r="R89" s="244"/>
      <c r="S89" s="244"/>
      <c r="T89" s="244"/>
      <c r="U89" s="244"/>
      <c r="V89" s="244"/>
      <c r="W89" s="244"/>
      <c r="X89" s="244"/>
      <c r="Y89" s="244"/>
      <c r="Z89" s="244"/>
      <c r="AA89" s="244"/>
      <c r="AB89" s="244"/>
      <c r="AC89" s="244"/>
    </row>
    <row r="90" spans="1:29" x14ac:dyDescent="0.3">
      <c r="A90" t="s">
        <v>526</v>
      </c>
      <c r="B90" t="s">
        <v>527</v>
      </c>
      <c r="C90" s="244" t="str">
        <f>IFERROR(IF((VLOOKUP($A90,'Q4 Raw Data'!$A$9:$DN$158,C$3,FALSE))="","",(VLOOKUP($A90,'Q4 Raw Data'!$A$9:$DN$158,C$3,FALSE))),"")</f>
        <v>Yes</v>
      </c>
      <c r="D90" s="244" t="str">
        <f>IFERROR(IF((VLOOKUP($A90,'Q4 Raw Data'!$A$9:$DN$158,D$3,FALSE))="","",(VLOOKUP($A90,'Q4 Raw Data'!$A$9:$DN$158,D$3,FALSE))),"")</f>
        <v>Yes</v>
      </c>
      <c r="E90" s="244" t="str">
        <f>IFERROR(IF((VLOOKUP($A90,'Q4 Raw Data'!$A$9:$DN$158,E$3,FALSE))="","",(VLOOKUP($A90,'Q4 Raw Data'!$A$9:$DN$158,E$3,FALSE))),"")</f>
        <v>Yes</v>
      </c>
      <c r="F90" s="244" t="str">
        <f>IFERROR(IF((VLOOKUP($A90,'Q4 Raw Data'!$A$9:$DN$158,F$3,FALSE))="","",(VLOOKUP($A90,'Q4 Raw Data'!$A$9:$DN$158,F$3,FALSE))),"")</f>
        <v>Yes</v>
      </c>
      <c r="G90" s="244" t="str">
        <f>IFERROR(IF((VLOOKUP($A90,'Q4 Raw Data'!$A$9:$DN$158,G$3,FALSE))="","",(VLOOKUP($A90,'Q4 Raw Data'!$A$9:$DN$158,G$3,FALSE))),"")</f>
        <v>Yes</v>
      </c>
      <c r="H90" s="244"/>
      <c r="I90" s="244"/>
      <c r="J90" s="244"/>
      <c r="K90" s="244"/>
      <c r="L90" s="244"/>
      <c r="M90" s="244"/>
      <c r="N90" s="244" t="str">
        <f>IFERROR(IF((VLOOKUP($A90,'Q4 Raw Data'!$A$9:$DN$158,N$3,FALSE))="","",(VLOOKUP($A90,'Q4 Raw Data'!$A$9:$DN$158,N$3,FALSE))),"")</f>
        <v>Not on track to meet target</v>
      </c>
      <c r="O90" s="244" t="str">
        <f>IFERROR(IF((VLOOKUP($A90,'Q4 Raw Data'!$A$9:$DN$158,O$3,FALSE))="","",(VLOOKUP($A90,'Q4 Raw Data'!$A$9:$DN$158,O$3,FALSE))),"")</f>
        <v>On track to meet target</v>
      </c>
      <c r="P90" s="244" t="str">
        <f>IFERROR(IF((VLOOKUP($A90,'Q4 Raw Data'!$A$9:$DN$158,P$3,FALSE))="","",(VLOOKUP($A90,'Q4 Raw Data'!$A$9:$DN$158,P$3,FALSE))),"")</f>
        <v>On track to meet target</v>
      </c>
      <c r="Q90" s="244" t="str">
        <f>IFERROR(IF((VLOOKUP($A90,'Q4 Raw Data'!$A$9:$DN$158,Q$3,FALSE))="","",(VLOOKUP($A90,'Q4 Raw Data'!$A$9:$DN$158,Q$3,FALSE))),"")</f>
        <v>Not on track to meet target</v>
      </c>
      <c r="R90" s="244"/>
      <c r="S90" s="244"/>
      <c r="T90" s="244"/>
      <c r="U90" s="244"/>
      <c r="V90" s="244"/>
      <c r="W90" s="244"/>
      <c r="X90" s="244"/>
      <c r="Y90" s="244"/>
      <c r="Z90" s="244"/>
      <c r="AA90" s="244"/>
      <c r="AB90" s="244"/>
      <c r="AC90" s="244"/>
    </row>
    <row r="91" spans="1:29" x14ac:dyDescent="0.3">
      <c r="A91" t="s">
        <v>528</v>
      </c>
      <c r="B91" t="s">
        <v>529</v>
      </c>
      <c r="C91" s="244" t="str">
        <f>IFERROR(IF((VLOOKUP($A91,'Q4 Raw Data'!$A$9:$DN$158,C$3,FALSE))="","",(VLOOKUP($A91,'Q4 Raw Data'!$A$9:$DN$158,C$3,FALSE))),"")</f>
        <v>Yes</v>
      </c>
      <c r="D91" s="244" t="str">
        <f>IFERROR(IF((VLOOKUP($A91,'Q4 Raw Data'!$A$9:$DN$158,D$3,FALSE))="","",(VLOOKUP($A91,'Q4 Raw Data'!$A$9:$DN$158,D$3,FALSE))),"")</f>
        <v>Yes</v>
      </c>
      <c r="E91" s="244" t="str">
        <f>IFERROR(IF((VLOOKUP($A91,'Q4 Raw Data'!$A$9:$DN$158,E$3,FALSE))="","",(VLOOKUP($A91,'Q4 Raw Data'!$A$9:$DN$158,E$3,FALSE))),"")</f>
        <v>Yes</v>
      </c>
      <c r="F91" s="244" t="str">
        <f>IFERROR(IF((VLOOKUP($A91,'Q4 Raw Data'!$A$9:$DN$158,F$3,FALSE))="","",(VLOOKUP($A91,'Q4 Raw Data'!$A$9:$DN$158,F$3,FALSE))),"")</f>
        <v>Yes</v>
      </c>
      <c r="G91" s="244" t="str">
        <f>IFERROR(IF((VLOOKUP($A91,'Q4 Raw Data'!$A$9:$DN$158,G$3,FALSE))="","",(VLOOKUP($A91,'Q4 Raw Data'!$A$9:$DN$158,G$3,FALSE))),"")</f>
        <v>Yes</v>
      </c>
      <c r="H91" s="244"/>
      <c r="I91" s="244"/>
      <c r="J91" s="244"/>
      <c r="K91" s="244"/>
      <c r="L91" s="244"/>
      <c r="M91" s="244"/>
      <c r="N91" s="244" t="str">
        <f>IFERROR(IF((VLOOKUP($A91,'Q4 Raw Data'!$A$9:$DN$158,N$3,FALSE))="","",(VLOOKUP($A91,'Q4 Raw Data'!$A$9:$DN$158,N$3,FALSE))),"")</f>
        <v>Not on track to meet target</v>
      </c>
      <c r="O91" s="244" t="str">
        <f>IFERROR(IF((VLOOKUP($A91,'Q4 Raw Data'!$A$9:$DN$158,O$3,FALSE))="","",(VLOOKUP($A91,'Q4 Raw Data'!$A$9:$DN$158,O$3,FALSE))),"")</f>
        <v>On track to meet target</v>
      </c>
      <c r="P91" s="244" t="str">
        <f>IFERROR(IF((VLOOKUP($A91,'Q4 Raw Data'!$A$9:$DN$158,P$3,FALSE))="","",(VLOOKUP($A91,'Q4 Raw Data'!$A$9:$DN$158,P$3,FALSE))),"")</f>
        <v>On track to meet target</v>
      </c>
      <c r="Q91" s="244" t="str">
        <f>IFERROR(IF((VLOOKUP($A91,'Q4 Raw Data'!$A$9:$DN$158,Q$3,FALSE))="","",(VLOOKUP($A91,'Q4 Raw Data'!$A$9:$DN$158,Q$3,FALSE))),"")</f>
        <v>Not on track to meet target</v>
      </c>
      <c r="R91" s="244"/>
      <c r="S91" s="244"/>
      <c r="T91" s="244"/>
      <c r="U91" s="244"/>
      <c r="V91" s="244"/>
      <c r="W91" s="244"/>
      <c r="X91" s="244"/>
      <c r="Y91" s="244"/>
      <c r="Z91" s="244"/>
      <c r="AA91" s="244"/>
      <c r="AB91" s="244"/>
      <c r="AC91" s="244"/>
    </row>
    <row r="92" spans="1:29" x14ac:dyDescent="0.3">
      <c r="A92" t="s">
        <v>530</v>
      </c>
      <c r="B92" t="s">
        <v>531</v>
      </c>
      <c r="C92" s="244" t="str">
        <f>IFERROR(IF((VLOOKUP($A92,'Q4 Raw Data'!$A$9:$DN$158,C$3,FALSE))="","",(VLOOKUP($A92,'Q4 Raw Data'!$A$9:$DN$158,C$3,FALSE))),"")</f>
        <v>Yes</v>
      </c>
      <c r="D92" s="244" t="str">
        <f>IFERROR(IF((VLOOKUP($A92,'Q4 Raw Data'!$A$9:$DN$158,D$3,FALSE))="","",(VLOOKUP($A92,'Q4 Raw Data'!$A$9:$DN$158,D$3,FALSE))),"")</f>
        <v>Yes</v>
      </c>
      <c r="E92" s="244" t="str">
        <f>IFERROR(IF((VLOOKUP($A92,'Q4 Raw Data'!$A$9:$DN$158,E$3,FALSE))="","",(VLOOKUP($A92,'Q4 Raw Data'!$A$9:$DN$158,E$3,FALSE))),"")</f>
        <v>Yes</v>
      </c>
      <c r="F92" s="244" t="str">
        <f>IFERROR(IF((VLOOKUP($A92,'Q4 Raw Data'!$A$9:$DN$158,F$3,FALSE))="","",(VLOOKUP($A92,'Q4 Raw Data'!$A$9:$DN$158,F$3,FALSE))),"")</f>
        <v>Yes</v>
      </c>
      <c r="G92" s="244" t="str">
        <f>IFERROR(IF((VLOOKUP($A92,'Q4 Raw Data'!$A$9:$DN$158,G$3,FALSE))="","",(VLOOKUP($A92,'Q4 Raw Data'!$A$9:$DN$158,G$3,FALSE))),"")</f>
        <v>Yes</v>
      </c>
      <c r="H92" s="244"/>
      <c r="I92" s="244"/>
      <c r="J92" s="244"/>
      <c r="K92" s="244"/>
      <c r="L92" s="244"/>
      <c r="M92" s="244"/>
      <c r="N92" s="244" t="str">
        <f>IFERROR(IF((VLOOKUP($A92,'Q4 Raw Data'!$A$9:$DN$158,N$3,FALSE))="","",(VLOOKUP($A92,'Q4 Raw Data'!$A$9:$DN$158,N$3,FALSE))),"")</f>
        <v>Not on track to meet target</v>
      </c>
      <c r="O92" s="244" t="str">
        <f>IFERROR(IF((VLOOKUP($A92,'Q4 Raw Data'!$A$9:$DN$158,O$3,FALSE))="","",(VLOOKUP($A92,'Q4 Raw Data'!$A$9:$DN$158,O$3,FALSE))),"")</f>
        <v>Data not available to assess progress</v>
      </c>
      <c r="P92" s="244" t="str">
        <f>IFERROR(IF((VLOOKUP($A92,'Q4 Raw Data'!$A$9:$DN$158,P$3,FALSE))="","",(VLOOKUP($A92,'Q4 Raw Data'!$A$9:$DN$158,P$3,FALSE))),"")</f>
        <v>Data not available to assess progress</v>
      </c>
      <c r="Q92" s="244" t="str">
        <f>IFERROR(IF((VLOOKUP($A92,'Q4 Raw Data'!$A$9:$DN$158,Q$3,FALSE))="","",(VLOOKUP($A92,'Q4 Raw Data'!$A$9:$DN$158,Q$3,FALSE))),"")</f>
        <v>On track to meet target</v>
      </c>
      <c r="R92" s="244"/>
      <c r="S92" s="244"/>
      <c r="T92" s="244"/>
      <c r="U92" s="244"/>
      <c r="V92" s="244"/>
      <c r="W92" s="244"/>
      <c r="X92" s="244"/>
      <c r="Y92" s="244"/>
      <c r="Z92" s="244"/>
      <c r="AA92" s="244"/>
      <c r="AB92" s="244"/>
      <c r="AC92" s="244"/>
    </row>
    <row r="93" spans="1:29" x14ac:dyDescent="0.3">
      <c r="A93" t="s">
        <v>532</v>
      </c>
      <c r="B93" t="s">
        <v>533</v>
      </c>
      <c r="C93" s="244" t="str">
        <f>IFERROR(IF((VLOOKUP($A93,'Q4 Raw Data'!$A$9:$DN$158,C$3,FALSE))="","",(VLOOKUP($A93,'Q4 Raw Data'!$A$9:$DN$158,C$3,FALSE))),"")</f>
        <v>Yes</v>
      </c>
      <c r="D93" s="244" t="str">
        <f>IFERROR(IF((VLOOKUP($A93,'Q4 Raw Data'!$A$9:$DN$158,D$3,FALSE))="","",(VLOOKUP($A93,'Q4 Raw Data'!$A$9:$DN$158,D$3,FALSE))),"")</f>
        <v>Yes</v>
      </c>
      <c r="E93" s="244" t="str">
        <f>IFERROR(IF((VLOOKUP($A93,'Q4 Raw Data'!$A$9:$DN$158,E$3,FALSE))="","",(VLOOKUP($A93,'Q4 Raw Data'!$A$9:$DN$158,E$3,FALSE))),"")</f>
        <v>Yes</v>
      </c>
      <c r="F93" s="244" t="str">
        <f>IFERROR(IF((VLOOKUP($A93,'Q4 Raw Data'!$A$9:$DN$158,F$3,FALSE))="","",(VLOOKUP($A93,'Q4 Raw Data'!$A$9:$DN$158,F$3,FALSE))),"")</f>
        <v>Yes</v>
      </c>
      <c r="G93" s="244" t="str">
        <f>IFERROR(IF((VLOOKUP($A93,'Q4 Raw Data'!$A$9:$DN$158,G$3,FALSE))="","",(VLOOKUP($A93,'Q4 Raw Data'!$A$9:$DN$158,G$3,FALSE))),"")</f>
        <v>Yes</v>
      </c>
      <c r="H93" s="244"/>
      <c r="I93" s="244"/>
      <c r="J93" s="244"/>
      <c r="K93" s="244"/>
      <c r="L93" s="244"/>
      <c r="M93" s="244"/>
      <c r="N93" s="244" t="str">
        <f>IFERROR(IF((VLOOKUP($A93,'Q4 Raw Data'!$A$9:$DN$158,N$3,FALSE))="","",(VLOOKUP($A93,'Q4 Raw Data'!$A$9:$DN$158,N$3,FALSE))),"")</f>
        <v>On track to meet target</v>
      </c>
      <c r="O93" s="244" t="str">
        <f>IFERROR(IF((VLOOKUP($A93,'Q4 Raw Data'!$A$9:$DN$158,O$3,FALSE))="","",(VLOOKUP($A93,'Q4 Raw Data'!$A$9:$DN$158,O$3,FALSE))),"")</f>
        <v>On track to meet target</v>
      </c>
      <c r="P93" s="244" t="str">
        <f>IFERROR(IF((VLOOKUP($A93,'Q4 Raw Data'!$A$9:$DN$158,P$3,FALSE))="","",(VLOOKUP($A93,'Q4 Raw Data'!$A$9:$DN$158,P$3,FALSE))),"")</f>
        <v>On track to meet target</v>
      </c>
      <c r="Q93" s="244" t="str">
        <f>IFERROR(IF((VLOOKUP($A93,'Q4 Raw Data'!$A$9:$DN$158,Q$3,FALSE))="","",(VLOOKUP($A93,'Q4 Raw Data'!$A$9:$DN$158,Q$3,FALSE))),"")</f>
        <v>On track to meet target</v>
      </c>
      <c r="R93" s="244"/>
      <c r="S93" s="244"/>
      <c r="T93" s="244"/>
      <c r="U93" s="244"/>
      <c r="V93" s="244"/>
      <c r="W93" s="244"/>
      <c r="X93" s="244"/>
      <c r="Y93" s="244"/>
      <c r="Z93" s="244"/>
      <c r="AA93" s="244"/>
      <c r="AB93" s="244"/>
      <c r="AC93" s="244"/>
    </row>
    <row r="94" spans="1:29" x14ac:dyDescent="0.3">
      <c r="A94" t="s">
        <v>534</v>
      </c>
      <c r="B94" t="s">
        <v>535</v>
      </c>
      <c r="C94" s="244" t="str">
        <f>IFERROR(IF((VLOOKUP($A94,'Q4 Raw Data'!$A$9:$DN$158,C$3,FALSE))="","",(VLOOKUP($A94,'Q4 Raw Data'!$A$9:$DN$158,C$3,FALSE))),"")</f>
        <v>Yes</v>
      </c>
      <c r="D94" s="244" t="str">
        <f>IFERROR(IF((VLOOKUP($A94,'Q4 Raw Data'!$A$9:$DN$158,D$3,FALSE))="","",(VLOOKUP($A94,'Q4 Raw Data'!$A$9:$DN$158,D$3,FALSE))),"")</f>
        <v>Yes</v>
      </c>
      <c r="E94" s="244" t="str">
        <f>IFERROR(IF((VLOOKUP($A94,'Q4 Raw Data'!$A$9:$DN$158,E$3,FALSE))="","",(VLOOKUP($A94,'Q4 Raw Data'!$A$9:$DN$158,E$3,FALSE))),"")</f>
        <v>Yes</v>
      </c>
      <c r="F94" s="244" t="str">
        <f>IFERROR(IF((VLOOKUP($A94,'Q4 Raw Data'!$A$9:$DN$158,F$3,FALSE))="","",(VLOOKUP($A94,'Q4 Raw Data'!$A$9:$DN$158,F$3,FALSE))),"")</f>
        <v>Yes</v>
      </c>
      <c r="G94" s="244" t="str">
        <f>IFERROR(IF((VLOOKUP($A94,'Q4 Raw Data'!$A$9:$DN$158,G$3,FALSE))="","",(VLOOKUP($A94,'Q4 Raw Data'!$A$9:$DN$158,G$3,FALSE))),"")</f>
        <v>Yes</v>
      </c>
      <c r="H94" s="244"/>
      <c r="I94" s="244"/>
      <c r="J94" s="244"/>
      <c r="K94" s="244"/>
      <c r="L94" s="244"/>
      <c r="M94" s="244"/>
      <c r="N94" s="244" t="str">
        <f>IFERROR(IF((VLOOKUP($A94,'Q4 Raw Data'!$A$9:$DN$158,N$3,FALSE))="","",(VLOOKUP($A94,'Q4 Raw Data'!$A$9:$DN$158,N$3,FALSE))),"")</f>
        <v>Not on track to meet target</v>
      </c>
      <c r="O94" s="244" t="str">
        <f>IFERROR(IF((VLOOKUP($A94,'Q4 Raw Data'!$A$9:$DN$158,O$3,FALSE))="","",(VLOOKUP($A94,'Q4 Raw Data'!$A$9:$DN$158,O$3,FALSE))),"")</f>
        <v>Not on track to meet target</v>
      </c>
      <c r="P94" s="244" t="str">
        <f>IFERROR(IF((VLOOKUP($A94,'Q4 Raw Data'!$A$9:$DN$158,P$3,FALSE))="","",(VLOOKUP($A94,'Q4 Raw Data'!$A$9:$DN$158,P$3,FALSE))),"")</f>
        <v>Data not available to assess progress</v>
      </c>
      <c r="Q94" s="244" t="str">
        <f>IFERROR(IF((VLOOKUP($A94,'Q4 Raw Data'!$A$9:$DN$158,Q$3,FALSE))="","",(VLOOKUP($A94,'Q4 Raw Data'!$A$9:$DN$158,Q$3,FALSE))),"")</f>
        <v>Not on track to meet target</v>
      </c>
      <c r="R94" s="244"/>
      <c r="S94" s="244"/>
      <c r="T94" s="244"/>
      <c r="U94" s="244"/>
      <c r="V94" s="244"/>
      <c r="W94" s="244"/>
      <c r="X94" s="244"/>
      <c r="Y94" s="244"/>
      <c r="Z94" s="244"/>
      <c r="AA94" s="244"/>
      <c r="AB94" s="244"/>
      <c r="AC94" s="244"/>
    </row>
    <row r="95" spans="1:29" x14ac:dyDescent="0.3">
      <c r="A95" t="s">
        <v>536</v>
      </c>
      <c r="B95" t="s">
        <v>537</v>
      </c>
      <c r="C95" s="244" t="str">
        <f>IFERROR(IF((VLOOKUP($A95,'Q4 Raw Data'!$A$9:$DN$158,C$3,FALSE))="","",(VLOOKUP($A95,'Q4 Raw Data'!$A$9:$DN$158,C$3,FALSE))),"")</f>
        <v>Yes</v>
      </c>
      <c r="D95" s="244" t="str">
        <f>IFERROR(IF((VLOOKUP($A95,'Q4 Raw Data'!$A$9:$DN$158,D$3,FALSE))="","",(VLOOKUP($A95,'Q4 Raw Data'!$A$9:$DN$158,D$3,FALSE))),"")</f>
        <v>Yes</v>
      </c>
      <c r="E95" s="244" t="str">
        <f>IFERROR(IF((VLOOKUP($A95,'Q4 Raw Data'!$A$9:$DN$158,E$3,FALSE))="","",(VLOOKUP($A95,'Q4 Raw Data'!$A$9:$DN$158,E$3,FALSE))),"")</f>
        <v>Yes</v>
      </c>
      <c r="F95" s="244" t="str">
        <f>IFERROR(IF((VLOOKUP($A95,'Q4 Raw Data'!$A$9:$DN$158,F$3,FALSE))="","",(VLOOKUP($A95,'Q4 Raw Data'!$A$9:$DN$158,F$3,FALSE))),"")</f>
        <v>Yes</v>
      </c>
      <c r="G95" s="244" t="str">
        <f>IFERROR(IF((VLOOKUP($A95,'Q4 Raw Data'!$A$9:$DN$158,G$3,FALSE))="","",(VLOOKUP($A95,'Q4 Raw Data'!$A$9:$DN$158,G$3,FALSE))),"")</f>
        <v>Yes</v>
      </c>
      <c r="H95" s="244"/>
      <c r="I95" s="244"/>
      <c r="J95" s="244"/>
      <c r="K95" s="244"/>
      <c r="L95" s="244"/>
      <c r="M95" s="244"/>
      <c r="N95" s="244" t="str">
        <f>IFERROR(IF((VLOOKUP($A95,'Q4 Raw Data'!$A$9:$DN$158,N$3,FALSE))="","",(VLOOKUP($A95,'Q4 Raw Data'!$A$9:$DN$158,N$3,FALSE))),"")</f>
        <v>On track to meet target</v>
      </c>
      <c r="O95" s="244" t="str">
        <f>IFERROR(IF((VLOOKUP($A95,'Q4 Raw Data'!$A$9:$DN$158,O$3,FALSE))="","",(VLOOKUP($A95,'Q4 Raw Data'!$A$9:$DN$158,O$3,FALSE))),"")</f>
        <v>On track to meet target</v>
      </c>
      <c r="P95" s="244" t="str">
        <f>IFERROR(IF((VLOOKUP($A95,'Q4 Raw Data'!$A$9:$DN$158,P$3,FALSE))="","",(VLOOKUP($A95,'Q4 Raw Data'!$A$9:$DN$158,P$3,FALSE))),"")</f>
        <v>On track to meet target</v>
      </c>
      <c r="Q95" s="244" t="str">
        <f>IFERROR(IF((VLOOKUP($A95,'Q4 Raw Data'!$A$9:$DN$158,Q$3,FALSE))="","",(VLOOKUP($A95,'Q4 Raw Data'!$A$9:$DN$158,Q$3,FALSE))),"")</f>
        <v>On track to meet target</v>
      </c>
      <c r="R95" s="244"/>
      <c r="S95" s="244"/>
      <c r="T95" s="244"/>
      <c r="U95" s="244"/>
      <c r="V95" s="244"/>
      <c r="W95" s="244"/>
      <c r="X95" s="244"/>
      <c r="Y95" s="244"/>
      <c r="Z95" s="244"/>
      <c r="AA95" s="244"/>
      <c r="AB95" s="244"/>
      <c r="AC95" s="244"/>
    </row>
    <row r="96" spans="1:29" x14ac:dyDescent="0.3">
      <c r="A96" t="s">
        <v>538</v>
      </c>
      <c r="B96" t="s">
        <v>539</v>
      </c>
      <c r="C96" s="244" t="str">
        <f>IFERROR(IF((VLOOKUP($A96,'Q4 Raw Data'!$A$9:$DN$158,C$3,FALSE))="","",(VLOOKUP($A96,'Q4 Raw Data'!$A$9:$DN$158,C$3,FALSE))),"")</f>
        <v>Yes</v>
      </c>
      <c r="D96" s="244" t="str">
        <f>IFERROR(IF((VLOOKUP($A96,'Q4 Raw Data'!$A$9:$DN$158,D$3,FALSE))="","",(VLOOKUP($A96,'Q4 Raw Data'!$A$9:$DN$158,D$3,FALSE))),"")</f>
        <v>Yes</v>
      </c>
      <c r="E96" s="244" t="str">
        <f>IFERROR(IF((VLOOKUP($A96,'Q4 Raw Data'!$A$9:$DN$158,E$3,FALSE))="","",(VLOOKUP($A96,'Q4 Raw Data'!$A$9:$DN$158,E$3,FALSE))),"")</f>
        <v>Yes</v>
      </c>
      <c r="F96" s="244" t="str">
        <f>IFERROR(IF((VLOOKUP($A96,'Q4 Raw Data'!$A$9:$DN$158,F$3,FALSE))="","",(VLOOKUP($A96,'Q4 Raw Data'!$A$9:$DN$158,F$3,FALSE))),"")</f>
        <v>Yes</v>
      </c>
      <c r="G96" s="244" t="str">
        <f>IFERROR(IF((VLOOKUP($A96,'Q4 Raw Data'!$A$9:$DN$158,G$3,FALSE))="","",(VLOOKUP($A96,'Q4 Raw Data'!$A$9:$DN$158,G$3,FALSE))),"")</f>
        <v>Yes</v>
      </c>
      <c r="H96" s="244"/>
      <c r="I96" s="244"/>
      <c r="J96" s="244"/>
      <c r="K96" s="244"/>
      <c r="L96" s="244"/>
      <c r="M96" s="244"/>
      <c r="N96" s="244" t="str">
        <f>IFERROR(IF((VLOOKUP($A96,'Q4 Raw Data'!$A$9:$DN$158,N$3,FALSE))="","",(VLOOKUP($A96,'Q4 Raw Data'!$A$9:$DN$158,N$3,FALSE))),"")</f>
        <v>On track to meet target</v>
      </c>
      <c r="O96" s="244" t="str">
        <f>IFERROR(IF((VLOOKUP($A96,'Q4 Raw Data'!$A$9:$DN$158,O$3,FALSE))="","",(VLOOKUP($A96,'Q4 Raw Data'!$A$9:$DN$158,O$3,FALSE))),"")</f>
        <v>On track to meet target</v>
      </c>
      <c r="P96" s="244" t="str">
        <f>IFERROR(IF((VLOOKUP($A96,'Q4 Raw Data'!$A$9:$DN$158,P$3,FALSE))="","",(VLOOKUP($A96,'Q4 Raw Data'!$A$9:$DN$158,P$3,FALSE))),"")</f>
        <v>On track to meet target</v>
      </c>
      <c r="Q96" s="244" t="str">
        <f>IFERROR(IF((VLOOKUP($A96,'Q4 Raw Data'!$A$9:$DN$158,Q$3,FALSE))="","",(VLOOKUP($A96,'Q4 Raw Data'!$A$9:$DN$158,Q$3,FALSE))),"")</f>
        <v>On track to meet target</v>
      </c>
      <c r="R96" s="244"/>
      <c r="S96" s="244"/>
      <c r="T96" s="244"/>
      <c r="U96" s="244"/>
      <c r="V96" s="244"/>
      <c r="W96" s="244"/>
      <c r="X96" s="244"/>
      <c r="Y96" s="244"/>
      <c r="Z96" s="244"/>
      <c r="AA96" s="244"/>
      <c r="AB96" s="244"/>
      <c r="AC96" s="244"/>
    </row>
    <row r="97" spans="1:29" x14ac:dyDescent="0.3">
      <c r="A97" t="s">
        <v>542</v>
      </c>
      <c r="B97" t="s">
        <v>543</v>
      </c>
      <c r="C97" s="244" t="str">
        <f>IFERROR(IF((VLOOKUP($A97,'Q4 Raw Data'!$A$9:$DN$158,C$3,FALSE))="","",(VLOOKUP($A97,'Q4 Raw Data'!$A$9:$DN$158,C$3,FALSE))),"")</f>
        <v>Yes</v>
      </c>
      <c r="D97" s="244" t="str">
        <f>IFERROR(IF((VLOOKUP($A97,'Q4 Raw Data'!$A$9:$DN$158,D$3,FALSE))="","",(VLOOKUP($A97,'Q4 Raw Data'!$A$9:$DN$158,D$3,FALSE))),"")</f>
        <v>Yes</v>
      </c>
      <c r="E97" s="244" t="str">
        <f>IFERROR(IF((VLOOKUP($A97,'Q4 Raw Data'!$A$9:$DN$158,E$3,FALSE))="","",(VLOOKUP($A97,'Q4 Raw Data'!$A$9:$DN$158,E$3,FALSE))),"")</f>
        <v>Yes</v>
      </c>
      <c r="F97" s="244" t="str">
        <f>IFERROR(IF((VLOOKUP($A97,'Q4 Raw Data'!$A$9:$DN$158,F$3,FALSE))="","",(VLOOKUP($A97,'Q4 Raw Data'!$A$9:$DN$158,F$3,FALSE))),"")</f>
        <v>Yes</v>
      </c>
      <c r="G97" s="244" t="str">
        <f>IFERROR(IF((VLOOKUP($A97,'Q4 Raw Data'!$A$9:$DN$158,G$3,FALSE))="","",(VLOOKUP($A97,'Q4 Raw Data'!$A$9:$DN$158,G$3,FALSE))),"")</f>
        <v>Yes</v>
      </c>
      <c r="H97" s="244"/>
      <c r="I97" s="244"/>
      <c r="J97" s="244"/>
      <c r="K97" s="244"/>
      <c r="L97" s="244"/>
      <c r="M97" s="244"/>
      <c r="N97" s="244" t="str">
        <f>IFERROR(IF((VLOOKUP($A97,'Q4 Raw Data'!$A$9:$DN$158,N$3,FALSE))="","",(VLOOKUP($A97,'Q4 Raw Data'!$A$9:$DN$158,N$3,FALSE))),"")</f>
        <v>Not on track to meet target</v>
      </c>
      <c r="O97" s="244" t="str">
        <f>IFERROR(IF((VLOOKUP($A97,'Q4 Raw Data'!$A$9:$DN$158,O$3,FALSE))="","",(VLOOKUP($A97,'Q4 Raw Data'!$A$9:$DN$158,O$3,FALSE))),"")</f>
        <v>On track to meet target</v>
      </c>
      <c r="P97" s="244" t="str">
        <f>IFERROR(IF((VLOOKUP($A97,'Q4 Raw Data'!$A$9:$DN$158,P$3,FALSE))="","",(VLOOKUP($A97,'Q4 Raw Data'!$A$9:$DN$158,P$3,FALSE))),"")</f>
        <v>On track to meet target</v>
      </c>
      <c r="Q97" s="244" t="str">
        <f>IFERROR(IF((VLOOKUP($A97,'Q4 Raw Data'!$A$9:$DN$158,Q$3,FALSE))="","",(VLOOKUP($A97,'Q4 Raw Data'!$A$9:$DN$158,Q$3,FALSE))),"")</f>
        <v>Data not available to assess progress</v>
      </c>
      <c r="R97" s="244"/>
      <c r="S97" s="244"/>
      <c r="T97" s="244"/>
      <c r="U97" s="244"/>
      <c r="V97" s="244"/>
      <c r="W97" s="244"/>
      <c r="X97" s="244"/>
      <c r="Y97" s="244"/>
      <c r="Z97" s="244"/>
      <c r="AA97" s="244"/>
      <c r="AB97" s="244"/>
      <c r="AC97" s="244"/>
    </row>
    <row r="98" spans="1:29" x14ac:dyDescent="0.3">
      <c r="A98" t="s">
        <v>544</v>
      </c>
      <c r="B98" t="s">
        <v>545</v>
      </c>
      <c r="C98" s="244" t="str">
        <f>IFERROR(IF((VLOOKUP($A98,'Q4 Raw Data'!$A$9:$DN$158,C$3,FALSE))="","",(VLOOKUP($A98,'Q4 Raw Data'!$A$9:$DN$158,C$3,FALSE))),"")</f>
        <v>Yes</v>
      </c>
      <c r="D98" s="244" t="str">
        <f>IFERROR(IF((VLOOKUP($A98,'Q4 Raw Data'!$A$9:$DN$158,D$3,FALSE))="","",(VLOOKUP($A98,'Q4 Raw Data'!$A$9:$DN$158,D$3,FALSE))),"")</f>
        <v>Yes</v>
      </c>
      <c r="E98" s="244" t="str">
        <f>IFERROR(IF((VLOOKUP($A98,'Q4 Raw Data'!$A$9:$DN$158,E$3,FALSE))="","",(VLOOKUP($A98,'Q4 Raw Data'!$A$9:$DN$158,E$3,FALSE))),"")</f>
        <v>Yes</v>
      </c>
      <c r="F98" s="244" t="str">
        <f>IFERROR(IF((VLOOKUP($A98,'Q4 Raw Data'!$A$9:$DN$158,F$3,FALSE))="","",(VLOOKUP($A98,'Q4 Raw Data'!$A$9:$DN$158,F$3,FALSE))),"")</f>
        <v>Yes</v>
      </c>
      <c r="G98" s="244" t="str">
        <f>IFERROR(IF((VLOOKUP($A98,'Q4 Raw Data'!$A$9:$DN$158,G$3,FALSE))="","",(VLOOKUP($A98,'Q4 Raw Data'!$A$9:$DN$158,G$3,FALSE))),"")</f>
        <v>Yes</v>
      </c>
      <c r="H98" s="244"/>
      <c r="I98" s="244"/>
      <c r="J98" s="244"/>
      <c r="K98" s="244"/>
      <c r="L98" s="244"/>
      <c r="M98" s="244"/>
      <c r="N98" s="244" t="str">
        <f>IFERROR(IF((VLOOKUP($A98,'Q4 Raw Data'!$A$9:$DN$158,N$3,FALSE))="","",(VLOOKUP($A98,'Q4 Raw Data'!$A$9:$DN$158,N$3,FALSE))),"")</f>
        <v>Not on track to meet target</v>
      </c>
      <c r="O98" s="244" t="str">
        <f>IFERROR(IF((VLOOKUP($A98,'Q4 Raw Data'!$A$9:$DN$158,O$3,FALSE))="","",(VLOOKUP($A98,'Q4 Raw Data'!$A$9:$DN$158,O$3,FALSE))),"")</f>
        <v>Not on track to meet target</v>
      </c>
      <c r="P98" s="244" t="str">
        <f>IFERROR(IF((VLOOKUP($A98,'Q4 Raw Data'!$A$9:$DN$158,P$3,FALSE))="","",(VLOOKUP($A98,'Q4 Raw Data'!$A$9:$DN$158,P$3,FALSE))),"")</f>
        <v>Not on track to meet target</v>
      </c>
      <c r="Q98" s="244" t="str">
        <f>IFERROR(IF((VLOOKUP($A98,'Q4 Raw Data'!$A$9:$DN$158,Q$3,FALSE))="","",(VLOOKUP($A98,'Q4 Raw Data'!$A$9:$DN$158,Q$3,FALSE))),"")</f>
        <v>Not on track to meet target</v>
      </c>
      <c r="R98" s="244"/>
      <c r="S98" s="244"/>
      <c r="T98" s="244"/>
      <c r="U98" s="244"/>
      <c r="V98" s="244"/>
      <c r="W98" s="244"/>
      <c r="X98" s="244"/>
      <c r="Y98" s="244"/>
      <c r="Z98" s="244"/>
      <c r="AA98" s="244"/>
      <c r="AB98" s="244"/>
      <c r="AC98" s="244"/>
    </row>
    <row r="99" spans="1:29" x14ac:dyDescent="0.3">
      <c r="A99" t="s">
        <v>548</v>
      </c>
      <c r="B99" t="s">
        <v>549</v>
      </c>
      <c r="C99" s="244" t="str">
        <f>IFERROR(IF((VLOOKUP($A99,'Q4 Raw Data'!$A$9:$DN$158,C$3,FALSE))="","",(VLOOKUP($A99,'Q4 Raw Data'!$A$9:$DN$158,C$3,FALSE))),"")</f>
        <v>Yes</v>
      </c>
      <c r="D99" s="244" t="str">
        <f>IFERROR(IF((VLOOKUP($A99,'Q4 Raw Data'!$A$9:$DN$158,D$3,FALSE))="","",(VLOOKUP($A99,'Q4 Raw Data'!$A$9:$DN$158,D$3,FALSE))),"")</f>
        <v>Yes</v>
      </c>
      <c r="E99" s="244" t="str">
        <f>IFERROR(IF((VLOOKUP($A99,'Q4 Raw Data'!$A$9:$DN$158,E$3,FALSE))="","",(VLOOKUP($A99,'Q4 Raw Data'!$A$9:$DN$158,E$3,FALSE))),"")</f>
        <v>Yes</v>
      </c>
      <c r="F99" s="244" t="str">
        <f>IFERROR(IF((VLOOKUP($A99,'Q4 Raw Data'!$A$9:$DN$158,F$3,FALSE))="","",(VLOOKUP($A99,'Q4 Raw Data'!$A$9:$DN$158,F$3,FALSE))),"")</f>
        <v>Yes</v>
      </c>
      <c r="G99" s="244" t="str">
        <f>IFERROR(IF((VLOOKUP($A99,'Q4 Raw Data'!$A$9:$DN$158,G$3,FALSE))="","",(VLOOKUP($A99,'Q4 Raw Data'!$A$9:$DN$158,G$3,FALSE))),"")</f>
        <v>Yes</v>
      </c>
      <c r="H99" s="244"/>
      <c r="I99" s="244"/>
      <c r="J99" s="244"/>
      <c r="K99" s="244"/>
      <c r="L99" s="244"/>
      <c r="M99" s="244"/>
      <c r="N99" s="244" t="str">
        <f>IFERROR(IF((VLOOKUP($A99,'Q4 Raw Data'!$A$9:$DN$158,N$3,FALSE))="","",(VLOOKUP($A99,'Q4 Raw Data'!$A$9:$DN$158,N$3,FALSE))),"")</f>
        <v>Not on track to meet target</v>
      </c>
      <c r="O99" s="244" t="str">
        <f>IFERROR(IF((VLOOKUP($A99,'Q4 Raw Data'!$A$9:$DN$158,O$3,FALSE))="","",(VLOOKUP($A99,'Q4 Raw Data'!$A$9:$DN$158,O$3,FALSE))),"")</f>
        <v>Not on track to meet target</v>
      </c>
      <c r="P99" s="244" t="str">
        <f>IFERROR(IF((VLOOKUP($A99,'Q4 Raw Data'!$A$9:$DN$158,P$3,FALSE))="","",(VLOOKUP($A99,'Q4 Raw Data'!$A$9:$DN$158,P$3,FALSE))),"")</f>
        <v>On track to meet target</v>
      </c>
      <c r="Q99" s="244" t="str">
        <f>IFERROR(IF((VLOOKUP($A99,'Q4 Raw Data'!$A$9:$DN$158,Q$3,FALSE))="","",(VLOOKUP($A99,'Q4 Raw Data'!$A$9:$DN$158,Q$3,FALSE))),"")</f>
        <v>On track to meet target</v>
      </c>
      <c r="R99" s="244"/>
      <c r="S99" s="244"/>
      <c r="T99" s="244"/>
      <c r="U99" s="244"/>
      <c r="V99" s="244"/>
      <c r="W99" s="244"/>
      <c r="X99" s="244"/>
      <c r="Y99" s="244"/>
      <c r="Z99" s="244"/>
      <c r="AA99" s="244"/>
      <c r="AB99" s="244"/>
      <c r="AC99" s="244"/>
    </row>
    <row r="100" spans="1:29" x14ac:dyDescent="0.3">
      <c r="A100" t="s">
        <v>550</v>
      </c>
      <c r="B100" t="s">
        <v>551</v>
      </c>
      <c r="C100" s="244" t="str">
        <f>IFERROR(IF((VLOOKUP($A100,'Q4 Raw Data'!$A$9:$DN$158,C$3,FALSE))="","",(VLOOKUP($A100,'Q4 Raw Data'!$A$9:$DN$158,C$3,FALSE))),"")</f>
        <v>Yes</v>
      </c>
      <c r="D100" s="244" t="str">
        <f>IFERROR(IF((VLOOKUP($A100,'Q4 Raw Data'!$A$9:$DN$158,D$3,FALSE))="","",(VLOOKUP($A100,'Q4 Raw Data'!$A$9:$DN$158,D$3,FALSE))),"")</f>
        <v>Yes</v>
      </c>
      <c r="E100" s="244" t="str">
        <f>IFERROR(IF((VLOOKUP($A100,'Q4 Raw Data'!$A$9:$DN$158,E$3,FALSE))="","",(VLOOKUP($A100,'Q4 Raw Data'!$A$9:$DN$158,E$3,FALSE))),"")</f>
        <v>Yes</v>
      </c>
      <c r="F100" s="244" t="str">
        <f>IFERROR(IF((VLOOKUP($A100,'Q4 Raw Data'!$A$9:$DN$158,F$3,FALSE))="","",(VLOOKUP($A100,'Q4 Raw Data'!$A$9:$DN$158,F$3,FALSE))),"")</f>
        <v>Yes</v>
      </c>
      <c r="G100" s="244" t="str">
        <f>IFERROR(IF((VLOOKUP($A100,'Q4 Raw Data'!$A$9:$DN$158,G$3,FALSE))="","",(VLOOKUP($A100,'Q4 Raw Data'!$A$9:$DN$158,G$3,FALSE))),"")</f>
        <v>Yes</v>
      </c>
      <c r="H100" s="244"/>
      <c r="I100" s="244"/>
      <c r="J100" s="244"/>
      <c r="K100" s="244"/>
      <c r="L100" s="244"/>
      <c r="M100" s="244"/>
      <c r="N100" s="244" t="str">
        <f>IFERROR(IF((VLOOKUP($A100,'Q4 Raw Data'!$A$9:$DN$158,N$3,FALSE))="","",(VLOOKUP($A100,'Q4 Raw Data'!$A$9:$DN$158,N$3,FALSE))),"")</f>
        <v>Not on track to meet target</v>
      </c>
      <c r="O100" s="244" t="str">
        <f>IFERROR(IF((VLOOKUP($A100,'Q4 Raw Data'!$A$9:$DN$158,O$3,FALSE))="","",(VLOOKUP($A100,'Q4 Raw Data'!$A$9:$DN$158,O$3,FALSE))),"")</f>
        <v>On track to meet target</v>
      </c>
      <c r="P100" s="244" t="str">
        <f>IFERROR(IF((VLOOKUP($A100,'Q4 Raw Data'!$A$9:$DN$158,P$3,FALSE))="","",(VLOOKUP($A100,'Q4 Raw Data'!$A$9:$DN$158,P$3,FALSE))),"")</f>
        <v>Data not available to assess progress</v>
      </c>
      <c r="Q100" s="244" t="str">
        <f>IFERROR(IF((VLOOKUP($A100,'Q4 Raw Data'!$A$9:$DN$158,Q$3,FALSE))="","",(VLOOKUP($A100,'Q4 Raw Data'!$A$9:$DN$158,Q$3,FALSE))),"")</f>
        <v>Not on track to meet target</v>
      </c>
      <c r="R100" s="244"/>
      <c r="S100" s="244"/>
      <c r="T100" s="244"/>
      <c r="U100" s="244"/>
      <c r="V100" s="244"/>
      <c r="W100" s="244"/>
      <c r="X100" s="244"/>
      <c r="Y100" s="244"/>
      <c r="Z100" s="244"/>
      <c r="AA100" s="244"/>
      <c r="AB100" s="244"/>
      <c r="AC100" s="244"/>
    </row>
    <row r="101" spans="1:29" x14ac:dyDescent="0.3">
      <c r="A101" t="s">
        <v>552</v>
      </c>
      <c r="B101" t="s">
        <v>553</v>
      </c>
      <c r="C101" s="244" t="str">
        <f>IFERROR(IF((VLOOKUP($A101,'Q4 Raw Data'!$A$9:$DN$158,C$3,FALSE))="","",(VLOOKUP($A101,'Q4 Raw Data'!$A$9:$DN$158,C$3,FALSE))),"")</f>
        <v>Yes</v>
      </c>
      <c r="D101" s="244" t="str">
        <f>IFERROR(IF((VLOOKUP($A101,'Q4 Raw Data'!$A$9:$DN$158,D$3,FALSE))="","",(VLOOKUP($A101,'Q4 Raw Data'!$A$9:$DN$158,D$3,FALSE))),"")</f>
        <v>Yes</v>
      </c>
      <c r="E101" s="244" t="str">
        <f>IFERROR(IF((VLOOKUP($A101,'Q4 Raw Data'!$A$9:$DN$158,E$3,FALSE))="","",(VLOOKUP($A101,'Q4 Raw Data'!$A$9:$DN$158,E$3,FALSE))),"")</f>
        <v>Yes</v>
      </c>
      <c r="F101" s="244" t="str">
        <f>IFERROR(IF((VLOOKUP($A101,'Q4 Raw Data'!$A$9:$DN$158,F$3,FALSE))="","",(VLOOKUP($A101,'Q4 Raw Data'!$A$9:$DN$158,F$3,FALSE))),"")</f>
        <v>Yes</v>
      </c>
      <c r="G101" s="244" t="str">
        <f>IFERROR(IF((VLOOKUP($A101,'Q4 Raw Data'!$A$9:$DN$158,G$3,FALSE))="","",(VLOOKUP($A101,'Q4 Raw Data'!$A$9:$DN$158,G$3,FALSE))),"")</f>
        <v>Yes</v>
      </c>
      <c r="H101" s="244"/>
      <c r="I101" s="244"/>
      <c r="J101" s="244"/>
      <c r="K101" s="244"/>
      <c r="L101" s="244"/>
      <c r="M101" s="244"/>
      <c r="N101" s="244" t="str">
        <f>IFERROR(IF((VLOOKUP($A101,'Q4 Raw Data'!$A$9:$DN$158,N$3,FALSE))="","",(VLOOKUP($A101,'Q4 Raw Data'!$A$9:$DN$158,N$3,FALSE))),"")</f>
        <v>Not on track to meet target</v>
      </c>
      <c r="O101" s="244" t="str">
        <f>IFERROR(IF((VLOOKUP($A101,'Q4 Raw Data'!$A$9:$DN$158,O$3,FALSE))="","",(VLOOKUP($A101,'Q4 Raw Data'!$A$9:$DN$158,O$3,FALSE))),"")</f>
        <v>On track to meet target</v>
      </c>
      <c r="P101" s="244" t="str">
        <f>IFERROR(IF((VLOOKUP($A101,'Q4 Raw Data'!$A$9:$DN$158,P$3,FALSE))="","",(VLOOKUP($A101,'Q4 Raw Data'!$A$9:$DN$158,P$3,FALSE))),"")</f>
        <v>Not on track to meet target</v>
      </c>
      <c r="Q101" s="244" t="str">
        <f>IFERROR(IF((VLOOKUP($A101,'Q4 Raw Data'!$A$9:$DN$158,Q$3,FALSE))="","",(VLOOKUP($A101,'Q4 Raw Data'!$A$9:$DN$158,Q$3,FALSE))),"")</f>
        <v>Not on track to meet target</v>
      </c>
      <c r="R101" s="244"/>
      <c r="S101" s="244"/>
      <c r="T101" s="244"/>
      <c r="U101" s="244"/>
      <c r="V101" s="244"/>
      <c r="W101" s="244"/>
      <c r="X101" s="244"/>
      <c r="Y101" s="244"/>
      <c r="Z101" s="244"/>
      <c r="AA101" s="244"/>
      <c r="AB101" s="244"/>
      <c r="AC101" s="244"/>
    </row>
    <row r="102" spans="1:29" x14ac:dyDescent="0.3">
      <c r="A102" t="s">
        <v>556</v>
      </c>
      <c r="B102" t="s">
        <v>557</v>
      </c>
      <c r="C102" s="244" t="str">
        <f>IFERROR(IF((VLOOKUP($A102,'Q4 Raw Data'!$A$9:$DN$158,C$3,FALSE))="","",(VLOOKUP($A102,'Q4 Raw Data'!$A$9:$DN$158,C$3,FALSE))),"")</f>
        <v>Yes</v>
      </c>
      <c r="D102" s="244" t="str">
        <f>IFERROR(IF((VLOOKUP($A102,'Q4 Raw Data'!$A$9:$DN$158,D$3,FALSE))="","",(VLOOKUP($A102,'Q4 Raw Data'!$A$9:$DN$158,D$3,FALSE))),"")</f>
        <v>Yes</v>
      </c>
      <c r="E102" s="244" t="str">
        <f>IFERROR(IF((VLOOKUP($A102,'Q4 Raw Data'!$A$9:$DN$158,E$3,FALSE))="","",(VLOOKUP($A102,'Q4 Raw Data'!$A$9:$DN$158,E$3,FALSE))),"")</f>
        <v>Yes</v>
      </c>
      <c r="F102" s="244" t="str">
        <f>IFERROR(IF((VLOOKUP($A102,'Q4 Raw Data'!$A$9:$DN$158,F$3,FALSE))="","",(VLOOKUP($A102,'Q4 Raw Data'!$A$9:$DN$158,F$3,FALSE))),"")</f>
        <v>Yes</v>
      </c>
      <c r="G102" s="244" t="str">
        <f>IFERROR(IF((VLOOKUP($A102,'Q4 Raw Data'!$A$9:$DN$158,G$3,FALSE))="","",(VLOOKUP($A102,'Q4 Raw Data'!$A$9:$DN$158,G$3,FALSE))),"")</f>
        <v>Yes</v>
      </c>
      <c r="H102" s="244"/>
      <c r="I102" s="244"/>
      <c r="J102" s="244"/>
      <c r="K102" s="244"/>
      <c r="L102" s="244"/>
      <c r="M102" s="244"/>
      <c r="N102" s="244" t="str">
        <f>IFERROR(IF((VLOOKUP($A102,'Q4 Raw Data'!$A$9:$DN$158,N$3,FALSE))="","",(VLOOKUP($A102,'Q4 Raw Data'!$A$9:$DN$158,N$3,FALSE))),"")</f>
        <v>On track to meet target</v>
      </c>
      <c r="O102" s="244" t="str">
        <f>IFERROR(IF((VLOOKUP($A102,'Q4 Raw Data'!$A$9:$DN$158,O$3,FALSE))="","",(VLOOKUP($A102,'Q4 Raw Data'!$A$9:$DN$158,O$3,FALSE))),"")</f>
        <v>Not on track to meet target</v>
      </c>
      <c r="P102" s="244" t="str">
        <f>IFERROR(IF((VLOOKUP($A102,'Q4 Raw Data'!$A$9:$DN$158,P$3,FALSE))="","",(VLOOKUP($A102,'Q4 Raw Data'!$A$9:$DN$158,P$3,FALSE))),"")</f>
        <v>Not on track to meet target</v>
      </c>
      <c r="Q102" s="244" t="str">
        <f>IFERROR(IF((VLOOKUP($A102,'Q4 Raw Data'!$A$9:$DN$158,Q$3,FALSE))="","",(VLOOKUP($A102,'Q4 Raw Data'!$A$9:$DN$158,Q$3,FALSE))),"")</f>
        <v>On track to meet target</v>
      </c>
      <c r="R102" s="244"/>
      <c r="S102" s="244"/>
      <c r="T102" s="244"/>
      <c r="U102" s="244"/>
      <c r="V102" s="244"/>
      <c r="W102" s="244"/>
      <c r="X102" s="244"/>
      <c r="Y102" s="244"/>
      <c r="Z102" s="244"/>
      <c r="AA102" s="244"/>
      <c r="AB102" s="244"/>
      <c r="AC102" s="244"/>
    </row>
    <row r="103" spans="1:29" x14ac:dyDescent="0.3">
      <c r="A103" t="s">
        <v>560</v>
      </c>
      <c r="B103" t="s">
        <v>561</v>
      </c>
      <c r="C103" s="244" t="str">
        <f>IFERROR(IF((VLOOKUP($A103,'Q4 Raw Data'!$A$9:$DN$158,C$3,FALSE))="","",(VLOOKUP($A103,'Q4 Raw Data'!$A$9:$DN$158,C$3,FALSE))),"")</f>
        <v>Yes</v>
      </c>
      <c r="D103" s="244" t="str">
        <f>IFERROR(IF((VLOOKUP($A103,'Q4 Raw Data'!$A$9:$DN$158,D$3,FALSE))="","",(VLOOKUP($A103,'Q4 Raw Data'!$A$9:$DN$158,D$3,FALSE))),"")</f>
        <v>Yes</v>
      </c>
      <c r="E103" s="244" t="str">
        <f>IFERROR(IF((VLOOKUP($A103,'Q4 Raw Data'!$A$9:$DN$158,E$3,FALSE))="","",(VLOOKUP($A103,'Q4 Raw Data'!$A$9:$DN$158,E$3,FALSE))),"")</f>
        <v>Yes</v>
      </c>
      <c r="F103" s="244" t="str">
        <f>IFERROR(IF((VLOOKUP($A103,'Q4 Raw Data'!$A$9:$DN$158,F$3,FALSE))="","",(VLOOKUP($A103,'Q4 Raw Data'!$A$9:$DN$158,F$3,FALSE))),"")</f>
        <v>Yes</v>
      </c>
      <c r="G103" s="244" t="str">
        <f>IFERROR(IF((VLOOKUP($A103,'Q4 Raw Data'!$A$9:$DN$158,G$3,FALSE))="","",(VLOOKUP($A103,'Q4 Raw Data'!$A$9:$DN$158,G$3,FALSE))),"")</f>
        <v>Yes</v>
      </c>
      <c r="H103" s="244"/>
      <c r="I103" s="244"/>
      <c r="J103" s="244"/>
      <c r="K103" s="244"/>
      <c r="L103" s="244"/>
      <c r="M103" s="244"/>
      <c r="N103" s="244" t="str">
        <f>IFERROR(IF((VLOOKUP($A103,'Q4 Raw Data'!$A$9:$DN$158,N$3,FALSE))="","",(VLOOKUP($A103,'Q4 Raw Data'!$A$9:$DN$158,N$3,FALSE))),"")</f>
        <v>Not on track to meet target</v>
      </c>
      <c r="O103" s="244" t="str">
        <f>IFERROR(IF((VLOOKUP($A103,'Q4 Raw Data'!$A$9:$DN$158,O$3,FALSE))="","",(VLOOKUP($A103,'Q4 Raw Data'!$A$9:$DN$158,O$3,FALSE))),"")</f>
        <v>Not on track to meet target</v>
      </c>
      <c r="P103" s="244" t="str">
        <f>IFERROR(IF((VLOOKUP($A103,'Q4 Raw Data'!$A$9:$DN$158,P$3,FALSE))="","",(VLOOKUP($A103,'Q4 Raw Data'!$A$9:$DN$158,P$3,FALSE))),"")</f>
        <v>Not on track to meet target</v>
      </c>
      <c r="Q103" s="244" t="str">
        <f>IFERROR(IF((VLOOKUP($A103,'Q4 Raw Data'!$A$9:$DN$158,Q$3,FALSE))="","",(VLOOKUP($A103,'Q4 Raw Data'!$A$9:$DN$158,Q$3,FALSE))),"")</f>
        <v>On track to meet target</v>
      </c>
      <c r="R103" s="244"/>
      <c r="S103" s="244"/>
      <c r="T103" s="244"/>
      <c r="U103" s="244"/>
      <c r="V103" s="244"/>
      <c r="W103" s="244"/>
      <c r="X103" s="244"/>
      <c r="Y103" s="244"/>
      <c r="Z103" s="244"/>
      <c r="AA103" s="244"/>
      <c r="AB103" s="244"/>
      <c r="AC103" s="244"/>
    </row>
    <row r="104" spans="1:29" x14ac:dyDescent="0.3">
      <c r="A104" t="s">
        <v>563</v>
      </c>
      <c r="B104" t="s">
        <v>564</v>
      </c>
      <c r="C104" s="244" t="str">
        <f>IFERROR(IF((VLOOKUP($A104,'Q4 Raw Data'!$A$9:$DN$158,C$3,FALSE))="","",(VLOOKUP($A104,'Q4 Raw Data'!$A$9:$DN$158,C$3,FALSE))),"")</f>
        <v>Yes</v>
      </c>
      <c r="D104" s="244" t="str">
        <f>IFERROR(IF((VLOOKUP($A104,'Q4 Raw Data'!$A$9:$DN$158,D$3,FALSE))="","",(VLOOKUP($A104,'Q4 Raw Data'!$A$9:$DN$158,D$3,FALSE))),"")</f>
        <v>Yes</v>
      </c>
      <c r="E104" s="244" t="str">
        <f>IFERROR(IF((VLOOKUP($A104,'Q4 Raw Data'!$A$9:$DN$158,E$3,FALSE))="","",(VLOOKUP($A104,'Q4 Raw Data'!$A$9:$DN$158,E$3,FALSE))),"")</f>
        <v>Yes</v>
      </c>
      <c r="F104" s="244" t="str">
        <f>IFERROR(IF((VLOOKUP($A104,'Q4 Raw Data'!$A$9:$DN$158,F$3,FALSE))="","",(VLOOKUP($A104,'Q4 Raw Data'!$A$9:$DN$158,F$3,FALSE))),"")</f>
        <v>Yes</v>
      </c>
      <c r="G104" s="244" t="str">
        <f>IFERROR(IF((VLOOKUP($A104,'Q4 Raw Data'!$A$9:$DN$158,G$3,FALSE))="","",(VLOOKUP($A104,'Q4 Raw Data'!$A$9:$DN$158,G$3,FALSE))),"")</f>
        <v>Yes</v>
      </c>
      <c r="H104" s="244"/>
      <c r="I104" s="244"/>
      <c r="J104" s="244"/>
      <c r="K104" s="244"/>
      <c r="L104" s="244"/>
      <c r="M104" s="244"/>
      <c r="N104" s="244" t="str">
        <f>IFERROR(IF((VLOOKUP($A104,'Q4 Raw Data'!$A$9:$DN$158,N$3,FALSE))="","",(VLOOKUP($A104,'Q4 Raw Data'!$A$9:$DN$158,N$3,FALSE))),"")</f>
        <v>Not on track to meet target</v>
      </c>
      <c r="O104" s="244" t="str">
        <f>IFERROR(IF((VLOOKUP($A104,'Q4 Raw Data'!$A$9:$DN$158,O$3,FALSE))="","",(VLOOKUP($A104,'Q4 Raw Data'!$A$9:$DN$158,O$3,FALSE))),"")</f>
        <v>On track to meet target</v>
      </c>
      <c r="P104" s="244" t="str">
        <f>IFERROR(IF((VLOOKUP($A104,'Q4 Raw Data'!$A$9:$DN$158,P$3,FALSE))="","",(VLOOKUP($A104,'Q4 Raw Data'!$A$9:$DN$158,P$3,FALSE))),"")</f>
        <v>Not on track to meet target</v>
      </c>
      <c r="Q104" s="244" t="str">
        <f>IFERROR(IF((VLOOKUP($A104,'Q4 Raw Data'!$A$9:$DN$158,Q$3,FALSE))="","",(VLOOKUP($A104,'Q4 Raw Data'!$A$9:$DN$158,Q$3,FALSE))),"")</f>
        <v>Not on track to meet target</v>
      </c>
      <c r="R104" s="244"/>
      <c r="S104" s="244"/>
      <c r="T104" s="244"/>
      <c r="U104" s="244"/>
      <c r="V104" s="244"/>
      <c r="W104" s="244"/>
      <c r="X104" s="244"/>
      <c r="Y104" s="244"/>
      <c r="Z104" s="244"/>
      <c r="AA104" s="244"/>
      <c r="AB104" s="244"/>
      <c r="AC104" s="244"/>
    </row>
    <row r="105" spans="1:29" x14ac:dyDescent="0.3">
      <c r="A105" t="s">
        <v>565</v>
      </c>
      <c r="B105" t="s">
        <v>566</v>
      </c>
      <c r="C105" s="244" t="str">
        <f>IFERROR(IF((VLOOKUP($A105,'Q4 Raw Data'!$A$9:$DN$158,C$3,FALSE))="","",(VLOOKUP($A105,'Q4 Raw Data'!$A$9:$DN$158,C$3,FALSE))),"")</f>
        <v>Yes</v>
      </c>
      <c r="D105" s="244" t="str">
        <f>IFERROR(IF((VLOOKUP($A105,'Q4 Raw Data'!$A$9:$DN$158,D$3,FALSE))="","",(VLOOKUP($A105,'Q4 Raw Data'!$A$9:$DN$158,D$3,FALSE))),"")</f>
        <v>Yes</v>
      </c>
      <c r="E105" s="244" t="str">
        <f>IFERROR(IF((VLOOKUP($A105,'Q4 Raw Data'!$A$9:$DN$158,E$3,FALSE))="","",(VLOOKUP($A105,'Q4 Raw Data'!$A$9:$DN$158,E$3,FALSE))),"")</f>
        <v>Yes</v>
      </c>
      <c r="F105" s="244" t="str">
        <f>IFERROR(IF((VLOOKUP($A105,'Q4 Raw Data'!$A$9:$DN$158,F$3,FALSE))="","",(VLOOKUP($A105,'Q4 Raw Data'!$A$9:$DN$158,F$3,FALSE))),"")</f>
        <v>Yes</v>
      </c>
      <c r="G105" s="244" t="str">
        <f>IFERROR(IF((VLOOKUP($A105,'Q4 Raw Data'!$A$9:$DN$158,G$3,FALSE))="","",(VLOOKUP($A105,'Q4 Raw Data'!$A$9:$DN$158,G$3,FALSE))),"")</f>
        <v>Yes</v>
      </c>
      <c r="H105" s="244"/>
      <c r="I105" s="244"/>
      <c r="J105" s="244"/>
      <c r="K105" s="244"/>
      <c r="L105" s="244"/>
      <c r="M105" s="244"/>
      <c r="N105" s="244" t="str">
        <f>IFERROR(IF((VLOOKUP($A105,'Q4 Raw Data'!$A$9:$DN$158,N$3,FALSE))="","",(VLOOKUP($A105,'Q4 Raw Data'!$A$9:$DN$158,N$3,FALSE))),"")</f>
        <v>Not on track to meet target</v>
      </c>
      <c r="O105" s="244" t="str">
        <f>IFERROR(IF((VLOOKUP($A105,'Q4 Raw Data'!$A$9:$DN$158,O$3,FALSE))="","",(VLOOKUP($A105,'Q4 Raw Data'!$A$9:$DN$158,O$3,FALSE))),"")</f>
        <v>On track to meet target</v>
      </c>
      <c r="P105" s="244" t="str">
        <f>IFERROR(IF((VLOOKUP($A105,'Q4 Raw Data'!$A$9:$DN$158,P$3,FALSE))="","",(VLOOKUP($A105,'Q4 Raw Data'!$A$9:$DN$158,P$3,FALSE))),"")</f>
        <v>On track to meet target</v>
      </c>
      <c r="Q105" s="244" t="str">
        <f>IFERROR(IF((VLOOKUP($A105,'Q4 Raw Data'!$A$9:$DN$158,Q$3,FALSE))="","",(VLOOKUP($A105,'Q4 Raw Data'!$A$9:$DN$158,Q$3,FALSE))),"")</f>
        <v>Not on track to meet target</v>
      </c>
      <c r="R105" s="244"/>
      <c r="S105" s="244"/>
      <c r="T105" s="244"/>
      <c r="U105" s="244"/>
      <c r="V105" s="244"/>
      <c r="W105" s="244"/>
      <c r="X105" s="244"/>
      <c r="Y105" s="244"/>
      <c r="Z105" s="244"/>
      <c r="AA105" s="244"/>
      <c r="AB105" s="244"/>
      <c r="AC105" s="244"/>
    </row>
    <row r="106" spans="1:29" x14ac:dyDescent="0.3">
      <c r="A106" t="s">
        <v>567</v>
      </c>
      <c r="B106" t="s">
        <v>568</v>
      </c>
      <c r="C106" s="244" t="str">
        <f>IFERROR(IF((VLOOKUP($A106,'Q4 Raw Data'!$A$9:$DN$158,C$3,FALSE))="","",(VLOOKUP($A106,'Q4 Raw Data'!$A$9:$DN$158,C$3,FALSE))),"")</f>
        <v>Yes</v>
      </c>
      <c r="D106" s="244" t="str">
        <f>IFERROR(IF((VLOOKUP($A106,'Q4 Raw Data'!$A$9:$DN$158,D$3,FALSE))="","",(VLOOKUP($A106,'Q4 Raw Data'!$A$9:$DN$158,D$3,FALSE))),"")</f>
        <v>Yes</v>
      </c>
      <c r="E106" s="244" t="str">
        <f>IFERROR(IF((VLOOKUP($A106,'Q4 Raw Data'!$A$9:$DN$158,E$3,FALSE))="","",(VLOOKUP($A106,'Q4 Raw Data'!$A$9:$DN$158,E$3,FALSE))),"")</f>
        <v>Yes</v>
      </c>
      <c r="F106" s="244" t="str">
        <f>IFERROR(IF((VLOOKUP($A106,'Q4 Raw Data'!$A$9:$DN$158,F$3,FALSE))="","",(VLOOKUP($A106,'Q4 Raw Data'!$A$9:$DN$158,F$3,FALSE))),"")</f>
        <v>Yes</v>
      </c>
      <c r="G106" s="244" t="str">
        <f>IFERROR(IF((VLOOKUP($A106,'Q4 Raw Data'!$A$9:$DN$158,G$3,FALSE))="","",(VLOOKUP($A106,'Q4 Raw Data'!$A$9:$DN$158,G$3,FALSE))),"")</f>
        <v>Yes</v>
      </c>
      <c r="H106" s="244"/>
      <c r="I106" s="244"/>
      <c r="J106" s="244"/>
      <c r="K106" s="244"/>
      <c r="L106" s="244"/>
      <c r="M106" s="244"/>
      <c r="N106" s="244" t="str">
        <f>IFERROR(IF((VLOOKUP($A106,'Q4 Raw Data'!$A$9:$DN$158,N$3,FALSE))="","",(VLOOKUP($A106,'Q4 Raw Data'!$A$9:$DN$158,N$3,FALSE))),"")</f>
        <v>Not on track to meet target</v>
      </c>
      <c r="O106" s="244" t="str">
        <f>IFERROR(IF((VLOOKUP($A106,'Q4 Raw Data'!$A$9:$DN$158,O$3,FALSE))="","",(VLOOKUP($A106,'Q4 Raw Data'!$A$9:$DN$158,O$3,FALSE))),"")</f>
        <v>On track to meet target</v>
      </c>
      <c r="P106" s="244" t="str">
        <f>IFERROR(IF((VLOOKUP($A106,'Q4 Raw Data'!$A$9:$DN$158,P$3,FALSE))="","",(VLOOKUP($A106,'Q4 Raw Data'!$A$9:$DN$158,P$3,FALSE))),"")</f>
        <v>On track to meet target</v>
      </c>
      <c r="Q106" s="244" t="str">
        <f>IFERROR(IF((VLOOKUP($A106,'Q4 Raw Data'!$A$9:$DN$158,Q$3,FALSE))="","",(VLOOKUP($A106,'Q4 Raw Data'!$A$9:$DN$158,Q$3,FALSE))),"")</f>
        <v>Not on track to meet target</v>
      </c>
      <c r="R106" s="244"/>
      <c r="S106" s="244"/>
      <c r="T106" s="244"/>
      <c r="U106" s="244"/>
      <c r="V106" s="244"/>
      <c r="W106" s="244"/>
      <c r="X106" s="244"/>
      <c r="Y106" s="244"/>
      <c r="Z106" s="244"/>
      <c r="AA106" s="244"/>
      <c r="AB106" s="244"/>
      <c r="AC106" s="244"/>
    </row>
    <row r="107" spans="1:29" x14ac:dyDescent="0.3">
      <c r="A107" t="s">
        <v>571</v>
      </c>
      <c r="B107" t="s">
        <v>572</v>
      </c>
      <c r="C107" s="244" t="str">
        <f>IFERROR(IF((VLOOKUP($A107,'Q4 Raw Data'!$A$9:$DN$158,C$3,FALSE))="","",(VLOOKUP($A107,'Q4 Raw Data'!$A$9:$DN$158,C$3,FALSE))),"")</f>
        <v>Yes</v>
      </c>
      <c r="D107" s="244" t="str">
        <f>IFERROR(IF((VLOOKUP($A107,'Q4 Raw Data'!$A$9:$DN$158,D$3,FALSE))="","",(VLOOKUP($A107,'Q4 Raw Data'!$A$9:$DN$158,D$3,FALSE))),"")</f>
        <v>Yes</v>
      </c>
      <c r="E107" s="244" t="str">
        <f>IFERROR(IF((VLOOKUP($A107,'Q4 Raw Data'!$A$9:$DN$158,E$3,FALSE))="","",(VLOOKUP($A107,'Q4 Raw Data'!$A$9:$DN$158,E$3,FALSE))),"")</f>
        <v>Yes</v>
      </c>
      <c r="F107" s="244" t="str">
        <f>IFERROR(IF((VLOOKUP($A107,'Q4 Raw Data'!$A$9:$DN$158,F$3,FALSE))="","",(VLOOKUP($A107,'Q4 Raw Data'!$A$9:$DN$158,F$3,FALSE))),"")</f>
        <v>Yes</v>
      </c>
      <c r="G107" s="244" t="str">
        <f>IFERROR(IF((VLOOKUP($A107,'Q4 Raw Data'!$A$9:$DN$158,G$3,FALSE))="","",(VLOOKUP($A107,'Q4 Raw Data'!$A$9:$DN$158,G$3,FALSE))),"")</f>
        <v>Yes</v>
      </c>
      <c r="H107" s="244"/>
      <c r="I107" s="244"/>
      <c r="J107" s="244"/>
      <c r="K107" s="244"/>
      <c r="L107" s="244"/>
      <c r="M107" s="244"/>
      <c r="N107" s="244" t="str">
        <f>IFERROR(IF((VLOOKUP($A107,'Q4 Raw Data'!$A$9:$DN$158,N$3,FALSE))="","",(VLOOKUP($A107,'Q4 Raw Data'!$A$9:$DN$158,N$3,FALSE))),"")</f>
        <v>On track to meet target</v>
      </c>
      <c r="O107" s="244" t="str">
        <f>IFERROR(IF((VLOOKUP($A107,'Q4 Raw Data'!$A$9:$DN$158,O$3,FALSE))="","",(VLOOKUP($A107,'Q4 Raw Data'!$A$9:$DN$158,O$3,FALSE))),"")</f>
        <v>On track to meet target</v>
      </c>
      <c r="P107" s="244" t="str">
        <f>IFERROR(IF((VLOOKUP($A107,'Q4 Raw Data'!$A$9:$DN$158,P$3,FALSE))="","",(VLOOKUP($A107,'Q4 Raw Data'!$A$9:$DN$158,P$3,FALSE))),"")</f>
        <v>On track to meet target</v>
      </c>
      <c r="Q107" s="244" t="str">
        <f>IFERROR(IF((VLOOKUP($A107,'Q4 Raw Data'!$A$9:$DN$158,Q$3,FALSE))="","",(VLOOKUP($A107,'Q4 Raw Data'!$A$9:$DN$158,Q$3,FALSE))),"")</f>
        <v>On track to meet target</v>
      </c>
      <c r="R107" s="244"/>
      <c r="S107" s="244"/>
      <c r="T107" s="244"/>
      <c r="U107" s="244"/>
      <c r="V107" s="244"/>
      <c r="W107" s="244"/>
      <c r="X107" s="244"/>
      <c r="Y107" s="244"/>
      <c r="Z107" s="244"/>
      <c r="AA107" s="244"/>
      <c r="AB107" s="244"/>
      <c r="AC107" s="244"/>
    </row>
    <row r="108" spans="1:29" x14ac:dyDescent="0.3">
      <c r="A108" t="s">
        <v>573</v>
      </c>
      <c r="B108" t="s">
        <v>574</v>
      </c>
      <c r="C108" s="244" t="str">
        <f>IFERROR(IF((VLOOKUP($A108,'Q4 Raw Data'!$A$9:$DN$158,C$3,FALSE))="","",(VLOOKUP($A108,'Q4 Raw Data'!$A$9:$DN$158,C$3,FALSE))),"")</f>
        <v>Yes</v>
      </c>
      <c r="D108" s="244" t="str">
        <f>IFERROR(IF((VLOOKUP($A108,'Q4 Raw Data'!$A$9:$DN$158,D$3,FALSE))="","",(VLOOKUP($A108,'Q4 Raw Data'!$A$9:$DN$158,D$3,FALSE))),"")</f>
        <v>Yes</v>
      </c>
      <c r="E108" s="244" t="str">
        <f>IFERROR(IF((VLOOKUP($A108,'Q4 Raw Data'!$A$9:$DN$158,E$3,FALSE))="","",(VLOOKUP($A108,'Q4 Raw Data'!$A$9:$DN$158,E$3,FALSE))),"")</f>
        <v>Yes</v>
      </c>
      <c r="F108" s="244" t="str">
        <f>IFERROR(IF((VLOOKUP($A108,'Q4 Raw Data'!$A$9:$DN$158,F$3,FALSE))="","",(VLOOKUP($A108,'Q4 Raw Data'!$A$9:$DN$158,F$3,FALSE))),"")</f>
        <v>Yes</v>
      </c>
      <c r="G108" s="244" t="str">
        <f>IFERROR(IF((VLOOKUP($A108,'Q4 Raw Data'!$A$9:$DN$158,G$3,FALSE))="","",(VLOOKUP($A108,'Q4 Raw Data'!$A$9:$DN$158,G$3,FALSE))),"")</f>
        <v>Yes</v>
      </c>
      <c r="H108" s="244"/>
      <c r="I108" s="244"/>
      <c r="J108" s="244"/>
      <c r="K108" s="244"/>
      <c r="L108" s="244"/>
      <c r="M108" s="244"/>
      <c r="N108" s="244" t="str">
        <f>IFERROR(IF((VLOOKUP($A108,'Q4 Raw Data'!$A$9:$DN$158,N$3,FALSE))="","",(VLOOKUP($A108,'Q4 Raw Data'!$A$9:$DN$158,N$3,FALSE))),"")</f>
        <v>Not on track to meet target</v>
      </c>
      <c r="O108" s="244" t="str">
        <f>IFERROR(IF((VLOOKUP($A108,'Q4 Raw Data'!$A$9:$DN$158,O$3,FALSE))="","",(VLOOKUP($A108,'Q4 Raw Data'!$A$9:$DN$158,O$3,FALSE))),"")</f>
        <v>On track to meet target</v>
      </c>
      <c r="P108" s="244" t="str">
        <f>IFERROR(IF((VLOOKUP($A108,'Q4 Raw Data'!$A$9:$DN$158,P$3,FALSE))="","",(VLOOKUP($A108,'Q4 Raw Data'!$A$9:$DN$158,P$3,FALSE))),"")</f>
        <v>On track to meet target</v>
      </c>
      <c r="Q108" s="244" t="str">
        <f>IFERROR(IF((VLOOKUP($A108,'Q4 Raw Data'!$A$9:$DN$158,Q$3,FALSE))="","",(VLOOKUP($A108,'Q4 Raw Data'!$A$9:$DN$158,Q$3,FALSE))),"")</f>
        <v>On track to meet target</v>
      </c>
      <c r="R108" s="244"/>
      <c r="S108" s="244"/>
      <c r="T108" s="244"/>
      <c r="U108" s="244"/>
      <c r="V108" s="244"/>
      <c r="W108" s="244"/>
      <c r="X108" s="244"/>
      <c r="Y108" s="244"/>
      <c r="Z108" s="244"/>
      <c r="AA108" s="244"/>
      <c r="AB108" s="244"/>
      <c r="AC108" s="244"/>
    </row>
    <row r="109" spans="1:29" x14ac:dyDescent="0.3">
      <c r="A109" t="s">
        <v>575</v>
      </c>
      <c r="B109" t="s">
        <v>576</v>
      </c>
      <c r="C109" s="244" t="str">
        <f>IFERROR(IF((VLOOKUP($A109,'Q4 Raw Data'!$A$9:$DN$158,C$3,FALSE))="","",(VLOOKUP($A109,'Q4 Raw Data'!$A$9:$DN$158,C$3,FALSE))),"")</f>
        <v>Yes</v>
      </c>
      <c r="D109" s="244" t="str">
        <f>IFERROR(IF((VLOOKUP($A109,'Q4 Raw Data'!$A$9:$DN$158,D$3,FALSE))="","",(VLOOKUP($A109,'Q4 Raw Data'!$A$9:$DN$158,D$3,FALSE))),"")</f>
        <v>Yes</v>
      </c>
      <c r="E109" s="244" t="str">
        <f>IFERROR(IF((VLOOKUP($A109,'Q4 Raw Data'!$A$9:$DN$158,E$3,FALSE))="","",(VLOOKUP($A109,'Q4 Raw Data'!$A$9:$DN$158,E$3,FALSE))),"")</f>
        <v>Yes</v>
      </c>
      <c r="F109" s="244" t="str">
        <f>IFERROR(IF((VLOOKUP($A109,'Q4 Raw Data'!$A$9:$DN$158,F$3,FALSE))="","",(VLOOKUP($A109,'Q4 Raw Data'!$A$9:$DN$158,F$3,FALSE))),"")</f>
        <v>Yes</v>
      </c>
      <c r="G109" s="244" t="str">
        <f>IFERROR(IF((VLOOKUP($A109,'Q4 Raw Data'!$A$9:$DN$158,G$3,FALSE))="","",(VLOOKUP($A109,'Q4 Raw Data'!$A$9:$DN$158,G$3,FALSE))),"")</f>
        <v>Yes</v>
      </c>
      <c r="H109" s="244"/>
      <c r="I109" s="244"/>
      <c r="J109" s="244"/>
      <c r="K109" s="244"/>
      <c r="L109" s="244"/>
      <c r="M109" s="244"/>
      <c r="N109" s="244" t="str">
        <f>IFERROR(IF((VLOOKUP($A109,'Q4 Raw Data'!$A$9:$DN$158,N$3,FALSE))="","",(VLOOKUP($A109,'Q4 Raw Data'!$A$9:$DN$158,N$3,FALSE))),"")</f>
        <v>Not on track to meet target</v>
      </c>
      <c r="O109" s="244" t="str">
        <f>IFERROR(IF((VLOOKUP($A109,'Q4 Raw Data'!$A$9:$DN$158,O$3,FALSE))="","",(VLOOKUP($A109,'Q4 Raw Data'!$A$9:$DN$158,O$3,FALSE))),"")</f>
        <v>Not on track to meet target</v>
      </c>
      <c r="P109" s="244" t="str">
        <f>IFERROR(IF((VLOOKUP($A109,'Q4 Raw Data'!$A$9:$DN$158,P$3,FALSE))="","",(VLOOKUP($A109,'Q4 Raw Data'!$A$9:$DN$158,P$3,FALSE))),"")</f>
        <v>Not on track to meet target</v>
      </c>
      <c r="Q109" s="244" t="str">
        <f>IFERROR(IF((VLOOKUP($A109,'Q4 Raw Data'!$A$9:$DN$158,Q$3,FALSE))="","",(VLOOKUP($A109,'Q4 Raw Data'!$A$9:$DN$158,Q$3,FALSE))),"")</f>
        <v>Not on track to meet target</v>
      </c>
      <c r="R109" s="244"/>
      <c r="S109" s="244"/>
      <c r="T109" s="244"/>
      <c r="U109" s="244"/>
      <c r="V109" s="244"/>
      <c r="W109" s="244"/>
      <c r="X109" s="244"/>
      <c r="Y109" s="244"/>
      <c r="Z109" s="244"/>
      <c r="AA109" s="244"/>
      <c r="AB109" s="244"/>
      <c r="AC109" s="244"/>
    </row>
    <row r="110" spans="1:29" x14ac:dyDescent="0.3">
      <c r="A110" t="s">
        <v>577</v>
      </c>
      <c r="B110" t="s">
        <v>578</v>
      </c>
      <c r="C110" s="244" t="str">
        <f>IFERROR(IF((VLOOKUP($A110,'Q4 Raw Data'!$A$9:$DN$158,C$3,FALSE))="","",(VLOOKUP($A110,'Q4 Raw Data'!$A$9:$DN$158,C$3,FALSE))),"")</f>
        <v>Yes</v>
      </c>
      <c r="D110" s="244" t="str">
        <f>IFERROR(IF((VLOOKUP($A110,'Q4 Raw Data'!$A$9:$DN$158,D$3,FALSE))="","",(VLOOKUP($A110,'Q4 Raw Data'!$A$9:$DN$158,D$3,FALSE))),"")</f>
        <v>Yes</v>
      </c>
      <c r="E110" s="244" t="str">
        <f>IFERROR(IF((VLOOKUP($A110,'Q4 Raw Data'!$A$9:$DN$158,E$3,FALSE))="","",(VLOOKUP($A110,'Q4 Raw Data'!$A$9:$DN$158,E$3,FALSE))),"")</f>
        <v>Yes</v>
      </c>
      <c r="F110" s="244" t="str">
        <f>IFERROR(IF((VLOOKUP($A110,'Q4 Raw Data'!$A$9:$DN$158,F$3,FALSE))="","",(VLOOKUP($A110,'Q4 Raw Data'!$A$9:$DN$158,F$3,FALSE))),"")</f>
        <v>Yes</v>
      </c>
      <c r="G110" s="244" t="str">
        <f>IFERROR(IF((VLOOKUP($A110,'Q4 Raw Data'!$A$9:$DN$158,G$3,FALSE))="","",(VLOOKUP($A110,'Q4 Raw Data'!$A$9:$DN$158,G$3,FALSE))),"")</f>
        <v>Yes</v>
      </c>
      <c r="H110" s="244"/>
      <c r="I110" s="244"/>
      <c r="J110" s="244"/>
      <c r="K110" s="244"/>
      <c r="L110" s="244"/>
      <c r="M110" s="244"/>
      <c r="N110" s="244" t="str">
        <f>IFERROR(IF((VLOOKUP($A110,'Q4 Raw Data'!$A$9:$DN$158,N$3,FALSE))="","",(VLOOKUP($A110,'Q4 Raw Data'!$A$9:$DN$158,N$3,FALSE))),"")</f>
        <v>On track to meet target</v>
      </c>
      <c r="O110" s="244" t="str">
        <f>IFERROR(IF((VLOOKUP($A110,'Q4 Raw Data'!$A$9:$DN$158,O$3,FALSE))="","",(VLOOKUP($A110,'Q4 Raw Data'!$A$9:$DN$158,O$3,FALSE))),"")</f>
        <v>On track to meet target</v>
      </c>
      <c r="P110" s="244" t="str">
        <f>IFERROR(IF((VLOOKUP($A110,'Q4 Raw Data'!$A$9:$DN$158,P$3,FALSE))="","",(VLOOKUP($A110,'Q4 Raw Data'!$A$9:$DN$158,P$3,FALSE))),"")</f>
        <v>On track to meet target</v>
      </c>
      <c r="Q110" s="244" t="str">
        <f>IFERROR(IF((VLOOKUP($A110,'Q4 Raw Data'!$A$9:$DN$158,Q$3,FALSE))="","",(VLOOKUP($A110,'Q4 Raw Data'!$A$9:$DN$158,Q$3,FALSE))),"")</f>
        <v>Not on track to meet target</v>
      </c>
      <c r="R110" s="244"/>
      <c r="S110" s="244"/>
      <c r="T110" s="244"/>
      <c r="U110" s="244"/>
      <c r="V110" s="244"/>
      <c r="W110" s="244"/>
      <c r="X110" s="244"/>
      <c r="Y110" s="244"/>
      <c r="Z110" s="244"/>
      <c r="AA110" s="244"/>
      <c r="AB110" s="244"/>
      <c r="AC110" s="244"/>
    </row>
    <row r="111" spans="1:29" x14ac:dyDescent="0.3">
      <c r="A111" t="s">
        <v>579</v>
      </c>
      <c r="B111" t="s">
        <v>580</v>
      </c>
      <c r="C111" s="244" t="str">
        <f>IFERROR(IF((VLOOKUP($A111,'Q4 Raw Data'!$A$9:$DN$158,C$3,FALSE))="","",(VLOOKUP($A111,'Q4 Raw Data'!$A$9:$DN$158,C$3,FALSE))),"")</f>
        <v>Yes</v>
      </c>
      <c r="D111" s="244" t="str">
        <f>IFERROR(IF((VLOOKUP($A111,'Q4 Raw Data'!$A$9:$DN$158,D$3,FALSE))="","",(VLOOKUP($A111,'Q4 Raw Data'!$A$9:$DN$158,D$3,FALSE))),"")</f>
        <v>Yes</v>
      </c>
      <c r="E111" s="244" t="str">
        <f>IFERROR(IF((VLOOKUP($A111,'Q4 Raw Data'!$A$9:$DN$158,E$3,FALSE))="","",(VLOOKUP($A111,'Q4 Raw Data'!$A$9:$DN$158,E$3,FALSE))),"")</f>
        <v>Yes</v>
      </c>
      <c r="F111" s="244" t="str">
        <f>IFERROR(IF((VLOOKUP($A111,'Q4 Raw Data'!$A$9:$DN$158,F$3,FALSE))="","",(VLOOKUP($A111,'Q4 Raw Data'!$A$9:$DN$158,F$3,FALSE))),"")</f>
        <v>Yes</v>
      </c>
      <c r="G111" s="244" t="str">
        <f>IFERROR(IF((VLOOKUP($A111,'Q4 Raw Data'!$A$9:$DN$158,G$3,FALSE))="","",(VLOOKUP($A111,'Q4 Raw Data'!$A$9:$DN$158,G$3,FALSE))),"")</f>
        <v>Yes</v>
      </c>
      <c r="H111" s="244"/>
      <c r="I111" s="244"/>
      <c r="J111" s="244"/>
      <c r="K111" s="244"/>
      <c r="L111" s="244"/>
      <c r="M111" s="244"/>
      <c r="N111" s="244" t="str">
        <f>IFERROR(IF((VLOOKUP($A111,'Q4 Raw Data'!$A$9:$DN$158,N$3,FALSE))="","",(VLOOKUP($A111,'Q4 Raw Data'!$A$9:$DN$158,N$3,FALSE))),"")</f>
        <v>Not on track to meet target</v>
      </c>
      <c r="O111" s="244" t="str">
        <f>IFERROR(IF((VLOOKUP($A111,'Q4 Raw Data'!$A$9:$DN$158,O$3,FALSE))="","",(VLOOKUP($A111,'Q4 Raw Data'!$A$9:$DN$158,O$3,FALSE))),"")</f>
        <v>Not on track to meet target</v>
      </c>
      <c r="P111" s="244" t="str">
        <f>IFERROR(IF((VLOOKUP($A111,'Q4 Raw Data'!$A$9:$DN$158,P$3,FALSE))="","",(VLOOKUP($A111,'Q4 Raw Data'!$A$9:$DN$158,P$3,FALSE))),"")</f>
        <v>On track to meet target</v>
      </c>
      <c r="Q111" s="244" t="str">
        <f>IFERROR(IF((VLOOKUP($A111,'Q4 Raw Data'!$A$9:$DN$158,Q$3,FALSE))="","",(VLOOKUP($A111,'Q4 Raw Data'!$A$9:$DN$158,Q$3,FALSE))),"")</f>
        <v>On track to meet target</v>
      </c>
      <c r="R111" s="244"/>
      <c r="S111" s="244"/>
      <c r="T111" s="244"/>
      <c r="U111" s="244"/>
      <c r="V111" s="244"/>
      <c r="W111" s="244"/>
      <c r="X111" s="244"/>
      <c r="Y111" s="244"/>
      <c r="Z111" s="244"/>
      <c r="AA111" s="244"/>
      <c r="AB111" s="244"/>
      <c r="AC111" s="244"/>
    </row>
    <row r="112" spans="1:29" x14ac:dyDescent="0.3">
      <c r="A112" t="s">
        <v>581</v>
      </c>
      <c r="B112" t="s">
        <v>582</v>
      </c>
      <c r="C112" s="244" t="str">
        <f>IFERROR(IF((VLOOKUP($A112,'Q4 Raw Data'!$A$9:$DN$158,C$3,FALSE))="","",(VLOOKUP($A112,'Q4 Raw Data'!$A$9:$DN$158,C$3,FALSE))),"")</f>
        <v>Yes</v>
      </c>
      <c r="D112" s="244" t="str">
        <f>IFERROR(IF((VLOOKUP($A112,'Q4 Raw Data'!$A$9:$DN$158,D$3,FALSE))="","",(VLOOKUP($A112,'Q4 Raw Data'!$A$9:$DN$158,D$3,FALSE))),"")</f>
        <v>Yes</v>
      </c>
      <c r="E112" s="244" t="str">
        <f>IFERROR(IF((VLOOKUP($A112,'Q4 Raw Data'!$A$9:$DN$158,E$3,FALSE))="","",(VLOOKUP($A112,'Q4 Raw Data'!$A$9:$DN$158,E$3,FALSE))),"")</f>
        <v>Yes</v>
      </c>
      <c r="F112" s="244" t="str">
        <f>IFERROR(IF((VLOOKUP($A112,'Q4 Raw Data'!$A$9:$DN$158,F$3,FALSE))="","",(VLOOKUP($A112,'Q4 Raw Data'!$A$9:$DN$158,F$3,FALSE))),"")</f>
        <v>Yes</v>
      </c>
      <c r="G112" s="244" t="str">
        <f>IFERROR(IF((VLOOKUP($A112,'Q4 Raw Data'!$A$9:$DN$158,G$3,FALSE))="","",(VLOOKUP($A112,'Q4 Raw Data'!$A$9:$DN$158,G$3,FALSE))),"")</f>
        <v>Yes</v>
      </c>
      <c r="H112" s="244"/>
      <c r="I112" s="244"/>
      <c r="J112" s="244"/>
      <c r="K112" s="244"/>
      <c r="L112" s="244"/>
      <c r="M112" s="244"/>
      <c r="N112" s="244" t="str">
        <f>IFERROR(IF((VLOOKUP($A112,'Q4 Raw Data'!$A$9:$DN$158,N$3,FALSE))="","",(VLOOKUP($A112,'Q4 Raw Data'!$A$9:$DN$158,N$3,FALSE))),"")</f>
        <v>On track to meet target</v>
      </c>
      <c r="O112" s="244" t="str">
        <f>IFERROR(IF((VLOOKUP($A112,'Q4 Raw Data'!$A$9:$DN$158,O$3,FALSE))="","",(VLOOKUP($A112,'Q4 Raw Data'!$A$9:$DN$158,O$3,FALSE))),"")</f>
        <v>Not on track to meet target</v>
      </c>
      <c r="P112" s="244" t="str">
        <f>IFERROR(IF((VLOOKUP($A112,'Q4 Raw Data'!$A$9:$DN$158,P$3,FALSE))="","",(VLOOKUP($A112,'Q4 Raw Data'!$A$9:$DN$158,P$3,FALSE))),"")</f>
        <v>Not on track to meet target</v>
      </c>
      <c r="Q112" s="244" t="str">
        <f>IFERROR(IF((VLOOKUP($A112,'Q4 Raw Data'!$A$9:$DN$158,Q$3,FALSE))="","",(VLOOKUP($A112,'Q4 Raw Data'!$A$9:$DN$158,Q$3,FALSE))),"")</f>
        <v>On track to meet target</v>
      </c>
      <c r="R112" s="244"/>
      <c r="S112" s="244"/>
      <c r="T112" s="244"/>
      <c r="U112" s="244"/>
      <c r="V112" s="244"/>
      <c r="W112" s="244"/>
      <c r="X112" s="244"/>
      <c r="Y112" s="244"/>
      <c r="Z112" s="244"/>
      <c r="AA112" s="244"/>
      <c r="AB112" s="244"/>
      <c r="AC112" s="244"/>
    </row>
    <row r="113" spans="1:29" x14ac:dyDescent="0.3">
      <c r="A113" t="s">
        <v>583</v>
      </c>
      <c r="B113" t="s">
        <v>584</v>
      </c>
      <c r="C113" s="244" t="str">
        <f>IFERROR(IF((VLOOKUP($A113,'Q4 Raw Data'!$A$9:$DN$158,C$3,FALSE))="","",(VLOOKUP($A113,'Q4 Raw Data'!$A$9:$DN$158,C$3,FALSE))),"")</f>
        <v>Yes</v>
      </c>
      <c r="D113" s="244" t="str">
        <f>IFERROR(IF((VLOOKUP($A113,'Q4 Raw Data'!$A$9:$DN$158,D$3,FALSE))="","",(VLOOKUP($A113,'Q4 Raw Data'!$A$9:$DN$158,D$3,FALSE))),"")</f>
        <v>Yes</v>
      </c>
      <c r="E113" s="244" t="str">
        <f>IFERROR(IF((VLOOKUP($A113,'Q4 Raw Data'!$A$9:$DN$158,E$3,FALSE))="","",(VLOOKUP($A113,'Q4 Raw Data'!$A$9:$DN$158,E$3,FALSE))),"")</f>
        <v>Yes</v>
      </c>
      <c r="F113" s="244" t="str">
        <f>IFERROR(IF((VLOOKUP($A113,'Q4 Raw Data'!$A$9:$DN$158,F$3,FALSE))="","",(VLOOKUP($A113,'Q4 Raw Data'!$A$9:$DN$158,F$3,FALSE))),"")</f>
        <v>Yes</v>
      </c>
      <c r="G113" s="244" t="str">
        <f>IFERROR(IF((VLOOKUP($A113,'Q4 Raw Data'!$A$9:$DN$158,G$3,FALSE))="","",(VLOOKUP($A113,'Q4 Raw Data'!$A$9:$DN$158,G$3,FALSE))),"")</f>
        <v>Yes</v>
      </c>
      <c r="H113" s="244"/>
      <c r="I113" s="244"/>
      <c r="J113" s="244"/>
      <c r="K113" s="244"/>
      <c r="L113" s="244"/>
      <c r="M113" s="244"/>
      <c r="N113" s="244" t="str">
        <f>IFERROR(IF((VLOOKUP($A113,'Q4 Raw Data'!$A$9:$DN$158,N$3,FALSE))="","",(VLOOKUP($A113,'Q4 Raw Data'!$A$9:$DN$158,N$3,FALSE))),"")</f>
        <v>Not on track to meet target</v>
      </c>
      <c r="O113" s="244" t="str">
        <f>IFERROR(IF((VLOOKUP($A113,'Q4 Raw Data'!$A$9:$DN$158,O$3,FALSE))="","",(VLOOKUP($A113,'Q4 Raw Data'!$A$9:$DN$158,O$3,FALSE))),"")</f>
        <v>On track to meet target</v>
      </c>
      <c r="P113" s="244" t="str">
        <f>IFERROR(IF((VLOOKUP($A113,'Q4 Raw Data'!$A$9:$DN$158,P$3,FALSE))="","",(VLOOKUP($A113,'Q4 Raw Data'!$A$9:$DN$158,P$3,FALSE))),"")</f>
        <v>Not on track to meet target</v>
      </c>
      <c r="Q113" s="244" t="str">
        <f>IFERROR(IF((VLOOKUP($A113,'Q4 Raw Data'!$A$9:$DN$158,Q$3,FALSE))="","",(VLOOKUP($A113,'Q4 Raw Data'!$A$9:$DN$158,Q$3,FALSE))),"")</f>
        <v>Not on track to meet target</v>
      </c>
      <c r="R113" s="244"/>
      <c r="S113" s="244"/>
      <c r="T113" s="244"/>
      <c r="U113" s="244"/>
      <c r="V113" s="244"/>
      <c r="W113" s="244"/>
      <c r="X113" s="244"/>
      <c r="Y113" s="244"/>
      <c r="Z113" s="244"/>
      <c r="AA113" s="244"/>
      <c r="AB113" s="244"/>
      <c r="AC113" s="244"/>
    </row>
    <row r="114" spans="1:29" x14ac:dyDescent="0.3">
      <c r="A114" t="s">
        <v>585</v>
      </c>
      <c r="B114" t="s">
        <v>586</v>
      </c>
      <c r="C114" s="244" t="str">
        <f>IFERROR(IF((VLOOKUP($A114,'Q4 Raw Data'!$A$9:$DN$158,C$3,FALSE))="","",(VLOOKUP($A114,'Q4 Raw Data'!$A$9:$DN$158,C$3,FALSE))),"")</f>
        <v>Yes</v>
      </c>
      <c r="D114" s="244" t="str">
        <f>IFERROR(IF((VLOOKUP($A114,'Q4 Raw Data'!$A$9:$DN$158,D$3,FALSE))="","",(VLOOKUP($A114,'Q4 Raw Data'!$A$9:$DN$158,D$3,FALSE))),"")</f>
        <v>Yes</v>
      </c>
      <c r="E114" s="244" t="str">
        <f>IFERROR(IF((VLOOKUP($A114,'Q4 Raw Data'!$A$9:$DN$158,E$3,FALSE))="","",(VLOOKUP($A114,'Q4 Raw Data'!$A$9:$DN$158,E$3,FALSE))),"")</f>
        <v>Yes</v>
      </c>
      <c r="F114" s="244" t="str">
        <f>IFERROR(IF((VLOOKUP($A114,'Q4 Raw Data'!$A$9:$DN$158,F$3,FALSE))="","",(VLOOKUP($A114,'Q4 Raw Data'!$A$9:$DN$158,F$3,FALSE))),"")</f>
        <v>Yes</v>
      </c>
      <c r="G114" s="244" t="str">
        <f>IFERROR(IF((VLOOKUP($A114,'Q4 Raw Data'!$A$9:$DN$158,G$3,FALSE))="","",(VLOOKUP($A114,'Q4 Raw Data'!$A$9:$DN$158,G$3,FALSE))),"")</f>
        <v>Yes</v>
      </c>
      <c r="H114" s="244"/>
      <c r="I114" s="244"/>
      <c r="J114" s="244"/>
      <c r="K114" s="244"/>
      <c r="L114" s="244"/>
      <c r="M114" s="244"/>
      <c r="N114" s="244" t="str">
        <f>IFERROR(IF((VLOOKUP($A114,'Q4 Raw Data'!$A$9:$DN$158,N$3,FALSE))="","",(VLOOKUP($A114,'Q4 Raw Data'!$A$9:$DN$158,N$3,FALSE))),"")</f>
        <v>Not on track to meet target</v>
      </c>
      <c r="O114" s="244" t="str">
        <f>IFERROR(IF((VLOOKUP($A114,'Q4 Raw Data'!$A$9:$DN$158,O$3,FALSE))="","",(VLOOKUP($A114,'Q4 Raw Data'!$A$9:$DN$158,O$3,FALSE))),"")</f>
        <v>On track to meet target</v>
      </c>
      <c r="P114" s="244" t="str">
        <f>IFERROR(IF((VLOOKUP($A114,'Q4 Raw Data'!$A$9:$DN$158,P$3,FALSE))="","",(VLOOKUP($A114,'Q4 Raw Data'!$A$9:$DN$158,P$3,FALSE))),"")</f>
        <v>On track to meet target</v>
      </c>
      <c r="Q114" s="244" t="str">
        <f>IFERROR(IF((VLOOKUP($A114,'Q4 Raw Data'!$A$9:$DN$158,Q$3,FALSE))="","",(VLOOKUP($A114,'Q4 Raw Data'!$A$9:$DN$158,Q$3,FALSE))),"")</f>
        <v>On track to meet target</v>
      </c>
      <c r="R114" s="244"/>
      <c r="S114" s="244"/>
      <c r="T114" s="244"/>
      <c r="U114" s="244"/>
      <c r="V114" s="244"/>
      <c r="W114" s="244"/>
      <c r="X114" s="244"/>
      <c r="Y114" s="244"/>
      <c r="Z114" s="244"/>
      <c r="AA114" s="244"/>
      <c r="AB114" s="244"/>
      <c r="AC114" s="244"/>
    </row>
    <row r="115" spans="1:29" x14ac:dyDescent="0.3">
      <c r="A115" t="s">
        <v>589</v>
      </c>
      <c r="B115" t="s">
        <v>590</v>
      </c>
      <c r="C115" s="244" t="str">
        <f>IFERROR(IF((VLOOKUP($A115,'Q4 Raw Data'!$A$9:$DN$158,C$3,FALSE))="","",(VLOOKUP($A115,'Q4 Raw Data'!$A$9:$DN$158,C$3,FALSE))),"")</f>
        <v>Yes</v>
      </c>
      <c r="D115" s="244" t="str">
        <f>IFERROR(IF((VLOOKUP($A115,'Q4 Raw Data'!$A$9:$DN$158,D$3,FALSE))="","",(VLOOKUP($A115,'Q4 Raw Data'!$A$9:$DN$158,D$3,FALSE))),"")</f>
        <v>Yes</v>
      </c>
      <c r="E115" s="244" t="str">
        <f>IFERROR(IF((VLOOKUP($A115,'Q4 Raw Data'!$A$9:$DN$158,E$3,FALSE))="","",(VLOOKUP($A115,'Q4 Raw Data'!$A$9:$DN$158,E$3,FALSE))),"")</f>
        <v>Yes</v>
      </c>
      <c r="F115" s="244" t="str">
        <f>IFERROR(IF((VLOOKUP($A115,'Q4 Raw Data'!$A$9:$DN$158,F$3,FALSE))="","",(VLOOKUP($A115,'Q4 Raw Data'!$A$9:$DN$158,F$3,FALSE))),"")</f>
        <v>Yes</v>
      </c>
      <c r="G115" s="244" t="str">
        <f>IFERROR(IF((VLOOKUP($A115,'Q4 Raw Data'!$A$9:$DN$158,G$3,FALSE))="","",(VLOOKUP($A115,'Q4 Raw Data'!$A$9:$DN$158,G$3,FALSE))),"")</f>
        <v>Yes</v>
      </c>
      <c r="H115" s="244"/>
      <c r="I115" s="244"/>
      <c r="J115" s="244"/>
      <c r="K115" s="244"/>
      <c r="L115" s="244"/>
      <c r="M115" s="244"/>
      <c r="N115" s="244" t="str">
        <f>IFERROR(IF((VLOOKUP($A115,'Q4 Raw Data'!$A$9:$DN$158,N$3,FALSE))="","",(VLOOKUP($A115,'Q4 Raw Data'!$A$9:$DN$158,N$3,FALSE))),"")</f>
        <v>Not on track to meet target</v>
      </c>
      <c r="O115" s="244" t="str">
        <f>IFERROR(IF((VLOOKUP($A115,'Q4 Raw Data'!$A$9:$DN$158,O$3,FALSE))="","",(VLOOKUP($A115,'Q4 Raw Data'!$A$9:$DN$158,O$3,FALSE))),"")</f>
        <v>On track to meet target</v>
      </c>
      <c r="P115" s="244" t="str">
        <f>IFERROR(IF((VLOOKUP($A115,'Q4 Raw Data'!$A$9:$DN$158,P$3,FALSE))="","",(VLOOKUP($A115,'Q4 Raw Data'!$A$9:$DN$158,P$3,FALSE))),"")</f>
        <v>On track to meet target</v>
      </c>
      <c r="Q115" s="244" t="str">
        <f>IFERROR(IF((VLOOKUP($A115,'Q4 Raw Data'!$A$9:$DN$158,Q$3,FALSE))="","",(VLOOKUP($A115,'Q4 Raw Data'!$A$9:$DN$158,Q$3,FALSE))),"")</f>
        <v>On track to meet target</v>
      </c>
      <c r="R115" s="244"/>
      <c r="S115" s="244"/>
      <c r="T115" s="244"/>
      <c r="U115" s="244"/>
      <c r="V115" s="244"/>
      <c r="W115" s="244"/>
      <c r="X115" s="244"/>
      <c r="Y115" s="244"/>
      <c r="Z115" s="244"/>
      <c r="AA115" s="244"/>
      <c r="AB115" s="244"/>
      <c r="AC115" s="244"/>
    </row>
    <row r="116" spans="1:29" x14ac:dyDescent="0.3">
      <c r="A116" t="s">
        <v>591</v>
      </c>
      <c r="B116" t="s">
        <v>592</v>
      </c>
      <c r="C116" s="244" t="str">
        <f>IFERROR(IF((VLOOKUP($A116,'Q4 Raw Data'!$A$9:$DN$158,C$3,FALSE))="","",(VLOOKUP($A116,'Q4 Raw Data'!$A$9:$DN$158,C$3,FALSE))),"")</f>
        <v>Yes</v>
      </c>
      <c r="D116" s="244" t="str">
        <f>IFERROR(IF((VLOOKUP($A116,'Q4 Raw Data'!$A$9:$DN$158,D$3,FALSE))="","",(VLOOKUP($A116,'Q4 Raw Data'!$A$9:$DN$158,D$3,FALSE))),"")</f>
        <v>Yes</v>
      </c>
      <c r="E116" s="244" t="str">
        <f>IFERROR(IF((VLOOKUP($A116,'Q4 Raw Data'!$A$9:$DN$158,E$3,FALSE))="","",(VLOOKUP($A116,'Q4 Raw Data'!$A$9:$DN$158,E$3,FALSE))),"")</f>
        <v>Yes</v>
      </c>
      <c r="F116" s="244" t="str">
        <f>IFERROR(IF((VLOOKUP($A116,'Q4 Raw Data'!$A$9:$DN$158,F$3,FALSE))="","",(VLOOKUP($A116,'Q4 Raw Data'!$A$9:$DN$158,F$3,FALSE))),"")</f>
        <v>Yes</v>
      </c>
      <c r="G116" s="244" t="str">
        <f>IFERROR(IF((VLOOKUP($A116,'Q4 Raw Data'!$A$9:$DN$158,G$3,FALSE))="","",(VLOOKUP($A116,'Q4 Raw Data'!$A$9:$DN$158,G$3,FALSE))),"")</f>
        <v>Yes</v>
      </c>
      <c r="H116" s="244"/>
      <c r="I116" s="244"/>
      <c r="J116" s="244"/>
      <c r="K116" s="244"/>
      <c r="L116" s="244"/>
      <c r="M116" s="244"/>
      <c r="N116" s="244" t="str">
        <f>IFERROR(IF((VLOOKUP($A116,'Q4 Raw Data'!$A$9:$DN$158,N$3,FALSE))="","",(VLOOKUP($A116,'Q4 Raw Data'!$A$9:$DN$158,N$3,FALSE))),"")</f>
        <v>On track to meet target</v>
      </c>
      <c r="O116" s="244" t="str">
        <f>IFERROR(IF((VLOOKUP($A116,'Q4 Raw Data'!$A$9:$DN$158,O$3,FALSE))="","",(VLOOKUP($A116,'Q4 Raw Data'!$A$9:$DN$158,O$3,FALSE))),"")</f>
        <v>Data not available to assess progress</v>
      </c>
      <c r="P116" s="244" t="str">
        <f>IFERROR(IF((VLOOKUP($A116,'Q4 Raw Data'!$A$9:$DN$158,P$3,FALSE))="","",(VLOOKUP($A116,'Q4 Raw Data'!$A$9:$DN$158,P$3,FALSE))),"")</f>
        <v>Not on track to meet target</v>
      </c>
      <c r="Q116" s="244" t="str">
        <f>IFERROR(IF((VLOOKUP($A116,'Q4 Raw Data'!$A$9:$DN$158,Q$3,FALSE))="","",(VLOOKUP($A116,'Q4 Raw Data'!$A$9:$DN$158,Q$3,FALSE))),"")</f>
        <v>Not on track to meet target</v>
      </c>
      <c r="R116" s="244"/>
      <c r="S116" s="244"/>
      <c r="T116" s="244"/>
      <c r="U116" s="244"/>
      <c r="V116" s="244"/>
      <c r="W116" s="244"/>
      <c r="X116" s="244"/>
      <c r="Y116" s="244"/>
      <c r="Z116" s="244"/>
      <c r="AA116" s="244"/>
      <c r="AB116" s="244"/>
      <c r="AC116" s="244"/>
    </row>
    <row r="117" spans="1:29" x14ac:dyDescent="0.3">
      <c r="A117" t="s">
        <v>593</v>
      </c>
      <c r="B117" t="s">
        <v>594</v>
      </c>
      <c r="C117" s="244" t="str">
        <f>IFERROR(IF((VLOOKUP($A117,'Q4 Raw Data'!$A$9:$DN$158,C$3,FALSE))="","",(VLOOKUP($A117,'Q4 Raw Data'!$A$9:$DN$158,C$3,FALSE))),"")</f>
        <v>Yes</v>
      </c>
      <c r="D117" s="244" t="str">
        <f>IFERROR(IF((VLOOKUP($A117,'Q4 Raw Data'!$A$9:$DN$158,D$3,FALSE))="","",(VLOOKUP($A117,'Q4 Raw Data'!$A$9:$DN$158,D$3,FALSE))),"")</f>
        <v>Yes</v>
      </c>
      <c r="E117" s="244" t="str">
        <f>IFERROR(IF((VLOOKUP($A117,'Q4 Raw Data'!$A$9:$DN$158,E$3,FALSE))="","",(VLOOKUP($A117,'Q4 Raw Data'!$A$9:$DN$158,E$3,FALSE))),"")</f>
        <v>Yes</v>
      </c>
      <c r="F117" s="244" t="str">
        <f>IFERROR(IF((VLOOKUP($A117,'Q4 Raw Data'!$A$9:$DN$158,F$3,FALSE))="","",(VLOOKUP($A117,'Q4 Raw Data'!$A$9:$DN$158,F$3,FALSE))),"")</f>
        <v>Yes</v>
      </c>
      <c r="G117" s="244" t="str">
        <f>IFERROR(IF((VLOOKUP($A117,'Q4 Raw Data'!$A$9:$DN$158,G$3,FALSE))="","",(VLOOKUP($A117,'Q4 Raw Data'!$A$9:$DN$158,G$3,FALSE))),"")</f>
        <v>Yes</v>
      </c>
      <c r="H117" s="244"/>
      <c r="I117" s="244"/>
      <c r="J117" s="244"/>
      <c r="K117" s="244"/>
      <c r="L117" s="244"/>
      <c r="M117" s="244"/>
      <c r="N117" s="244" t="str">
        <f>IFERROR(IF((VLOOKUP($A117,'Q4 Raw Data'!$A$9:$DN$158,N$3,FALSE))="","",(VLOOKUP($A117,'Q4 Raw Data'!$A$9:$DN$158,N$3,FALSE))),"")</f>
        <v>On track to meet target</v>
      </c>
      <c r="O117" s="244" t="str">
        <f>IFERROR(IF((VLOOKUP($A117,'Q4 Raw Data'!$A$9:$DN$158,O$3,FALSE))="","",(VLOOKUP($A117,'Q4 Raw Data'!$A$9:$DN$158,O$3,FALSE))),"")</f>
        <v>Not on track to meet target</v>
      </c>
      <c r="P117" s="244" t="str">
        <f>IFERROR(IF((VLOOKUP($A117,'Q4 Raw Data'!$A$9:$DN$158,P$3,FALSE))="","",(VLOOKUP($A117,'Q4 Raw Data'!$A$9:$DN$158,P$3,FALSE))),"")</f>
        <v>Not on track to meet target</v>
      </c>
      <c r="Q117" s="244" t="str">
        <f>IFERROR(IF((VLOOKUP($A117,'Q4 Raw Data'!$A$9:$DN$158,Q$3,FALSE))="","",(VLOOKUP($A117,'Q4 Raw Data'!$A$9:$DN$158,Q$3,FALSE))),"")</f>
        <v>Not on track to meet target</v>
      </c>
      <c r="R117" s="244"/>
      <c r="S117" s="244"/>
      <c r="T117" s="244"/>
      <c r="U117" s="244"/>
      <c r="V117" s="244"/>
      <c r="W117" s="244"/>
      <c r="X117" s="244"/>
      <c r="Y117" s="244"/>
      <c r="Z117" s="244"/>
      <c r="AA117" s="244"/>
      <c r="AB117" s="244"/>
      <c r="AC117" s="244"/>
    </row>
    <row r="118" spans="1:29" x14ac:dyDescent="0.3">
      <c r="A118" t="s">
        <v>595</v>
      </c>
      <c r="B118" t="s">
        <v>596</v>
      </c>
      <c r="C118" s="244" t="str">
        <f>IFERROR(IF((VLOOKUP($A118,'Q4 Raw Data'!$A$9:$DN$158,C$3,FALSE))="","",(VLOOKUP($A118,'Q4 Raw Data'!$A$9:$DN$158,C$3,FALSE))),"")</f>
        <v>Yes</v>
      </c>
      <c r="D118" s="244" t="str">
        <f>IFERROR(IF((VLOOKUP($A118,'Q4 Raw Data'!$A$9:$DN$158,D$3,FALSE))="","",(VLOOKUP($A118,'Q4 Raw Data'!$A$9:$DN$158,D$3,FALSE))),"")</f>
        <v>Yes</v>
      </c>
      <c r="E118" s="244" t="str">
        <f>IFERROR(IF((VLOOKUP($A118,'Q4 Raw Data'!$A$9:$DN$158,E$3,FALSE))="","",(VLOOKUP($A118,'Q4 Raw Data'!$A$9:$DN$158,E$3,FALSE))),"")</f>
        <v>Yes</v>
      </c>
      <c r="F118" s="244" t="str">
        <f>IFERROR(IF((VLOOKUP($A118,'Q4 Raw Data'!$A$9:$DN$158,F$3,FALSE))="","",(VLOOKUP($A118,'Q4 Raw Data'!$A$9:$DN$158,F$3,FALSE))),"")</f>
        <v>Yes</v>
      </c>
      <c r="G118" s="244" t="str">
        <f>IFERROR(IF((VLOOKUP($A118,'Q4 Raw Data'!$A$9:$DN$158,G$3,FALSE))="","",(VLOOKUP($A118,'Q4 Raw Data'!$A$9:$DN$158,G$3,FALSE))),"")</f>
        <v>Yes</v>
      </c>
      <c r="H118" s="244"/>
      <c r="I118" s="244"/>
      <c r="J118" s="244"/>
      <c r="K118" s="244"/>
      <c r="L118" s="244"/>
      <c r="M118" s="244"/>
      <c r="N118" s="244" t="str">
        <f>IFERROR(IF((VLOOKUP($A118,'Q4 Raw Data'!$A$9:$DN$158,N$3,FALSE))="","",(VLOOKUP($A118,'Q4 Raw Data'!$A$9:$DN$158,N$3,FALSE))),"")</f>
        <v>Not on track to meet target</v>
      </c>
      <c r="O118" s="244" t="str">
        <f>IFERROR(IF((VLOOKUP($A118,'Q4 Raw Data'!$A$9:$DN$158,O$3,FALSE))="","",(VLOOKUP($A118,'Q4 Raw Data'!$A$9:$DN$158,O$3,FALSE))),"")</f>
        <v>On track to meet target</v>
      </c>
      <c r="P118" s="244" t="str">
        <f>IFERROR(IF((VLOOKUP($A118,'Q4 Raw Data'!$A$9:$DN$158,P$3,FALSE))="","",(VLOOKUP($A118,'Q4 Raw Data'!$A$9:$DN$158,P$3,FALSE))),"")</f>
        <v>On track to meet target</v>
      </c>
      <c r="Q118" s="244" t="str">
        <f>IFERROR(IF((VLOOKUP($A118,'Q4 Raw Data'!$A$9:$DN$158,Q$3,FALSE))="","",(VLOOKUP($A118,'Q4 Raw Data'!$A$9:$DN$158,Q$3,FALSE))),"")</f>
        <v>On track to meet target</v>
      </c>
      <c r="R118" s="244"/>
      <c r="S118" s="244"/>
      <c r="T118" s="244"/>
      <c r="U118" s="244"/>
      <c r="V118" s="244"/>
      <c r="W118" s="244"/>
      <c r="X118" s="244"/>
      <c r="Y118" s="244"/>
      <c r="Z118" s="244"/>
      <c r="AA118" s="244"/>
      <c r="AB118" s="244"/>
      <c r="AC118" s="244"/>
    </row>
    <row r="119" spans="1:29" x14ac:dyDescent="0.3">
      <c r="A119" t="s">
        <v>597</v>
      </c>
      <c r="B119" t="s">
        <v>598</v>
      </c>
      <c r="C119" s="244" t="str">
        <f>IFERROR(IF((VLOOKUP($A119,'Q4 Raw Data'!$A$9:$DN$158,C$3,FALSE))="","",(VLOOKUP($A119,'Q4 Raw Data'!$A$9:$DN$158,C$3,FALSE))),"")</f>
        <v>Yes</v>
      </c>
      <c r="D119" s="244" t="str">
        <f>IFERROR(IF((VLOOKUP($A119,'Q4 Raw Data'!$A$9:$DN$158,D$3,FALSE))="","",(VLOOKUP($A119,'Q4 Raw Data'!$A$9:$DN$158,D$3,FALSE))),"")</f>
        <v>Yes</v>
      </c>
      <c r="E119" s="244" t="str">
        <f>IFERROR(IF((VLOOKUP($A119,'Q4 Raw Data'!$A$9:$DN$158,E$3,FALSE))="","",(VLOOKUP($A119,'Q4 Raw Data'!$A$9:$DN$158,E$3,FALSE))),"")</f>
        <v>Yes</v>
      </c>
      <c r="F119" s="244" t="str">
        <f>IFERROR(IF((VLOOKUP($A119,'Q4 Raw Data'!$A$9:$DN$158,F$3,FALSE))="","",(VLOOKUP($A119,'Q4 Raw Data'!$A$9:$DN$158,F$3,FALSE))),"")</f>
        <v>Yes</v>
      </c>
      <c r="G119" s="244" t="str">
        <f>IFERROR(IF((VLOOKUP($A119,'Q4 Raw Data'!$A$9:$DN$158,G$3,FALSE))="","",(VLOOKUP($A119,'Q4 Raw Data'!$A$9:$DN$158,G$3,FALSE))),"")</f>
        <v>Yes</v>
      </c>
      <c r="H119" s="244"/>
      <c r="I119" s="244"/>
      <c r="J119" s="244"/>
      <c r="K119" s="244"/>
      <c r="L119" s="244"/>
      <c r="M119" s="244"/>
      <c r="N119" s="244" t="str">
        <f>IFERROR(IF((VLOOKUP($A119,'Q4 Raw Data'!$A$9:$DN$158,N$3,FALSE))="","",(VLOOKUP($A119,'Q4 Raw Data'!$A$9:$DN$158,N$3,FALSE))),"")</f>
        <v>Not on track to meet target</v>
      </c>
      <c r="O119" s="244" t="str">
        <f>IFERROR(IF((VLOOKUP($A119,'Q4 Raw Data'!$A$9:$DN$158,O$3,FALSE))="","",(VLOOKUP($A119,'Q4 Raw Data'!$A$9:$DN$158,O$3,FALSE))),"")</f>
        <v>On track to meet target</v>
      </c>
      <c r="P119" s="244" t="str">
        <f>IFERROR(IF((VLOOKUP($A119,'Q4 Raw Data'!$A$9:$DN$158,P$3,FALSE))="","",(VLOOKUP($A119,'Q4 Raw Data'!$A$9:$DN$158,P$3,FALSE))),"")</f>
        <v>On track to meet target</v>
      </c>
      <c r="Q119" s="244" t="str">
        <f>IFERROR(IF((VLOOKUP($A119,'Q4 Raw Data'!$A$9:$DN$158,Q$3,FALSE))="","",(VLOOKUP($A119,'Q4 Raw Data'!$A$9:$DN$158,Q$3,FALSE))),"")</f>
        <v>On track to meet target</v>
      </c>
      <c r="R119" s="244"/>
      <c r="S119" s="244"/>
      <c r="T119" s="244"/>
      <c r="U119" s="244"/>
      <c r="V119" s="244"/>
      <c r="W119" s="244"/>
      <c r="X119" s="244"/>
      <c r="Y119" s="244"/>
      <c r="Z119" s="244"/>
      <c r="AA119" s="244"/>
      <c r="AB119" s="244"/>
      <c r="AC119" s="244"/>
    </row>
    <row r="120" spans="1:29" x14ac:dyDescent="0.3">
      <c r="A120" t="s">
        <v>599</v>
      </c>
      <c r="B120" t="s">
        <v>600</v>
      </c>
      <c r="C120" s="244" t="str">
        <f>IFERROR(IF((VLOOKUP($A120,'Q4 Raw Data'!$A$9:$DN$158,C$3,FALSE))="","",(VLOOKUP($A120,'Q4 Raw Data'!$A$9:$DN$158,C$3,FALSE))),"")</f>
        <v>Yes</v>
      </c>
      <c r="D120" s="244" t="str">
        <f>IFERROR(IF((VLOOKUP($A120,'Q4 Raw Data'!$A$9:$DN$158,D$3,FALSE))="","",(VLOOKUP($A120,'Q4 Raw Data'!$A$9:$DN$158,D$3,FALSE))),"")</f>
        <v>Yes</v>
      </c>
      <c r="E120" s="244" t="str">
        <f>IFERROR(IF((VLOOKUP($A120,'Q4 Raw Data'!$A$9:$DN$158,E$3,FALSE))="","",(VLOOKUP($A120,'Q4 Raw Data'!$A$9:$DN$158,E$3,FALSE))),"")</f>
        <v>Yes</v>
      </c>
      <c r="F120" s="244" t="str">
        <f>IFERROR(IF((VLOOKUP($A120,'Q4 Raw Data'!$A$9:$DN$158,F$3,FALSE))="","",(VLOOKUP($A120,'Q4 Raw Data'!$A$9:$DN$158,F$3,FALSE))),"")</f>
        <v>Yes</v>
      </c>
      <c r="G120" s="244" t="str">
        <f>IFERROR(IF((VLOOKUP($A120,'Q4 Raw Data'!$A$9:$DN$158,G$3,FALSE))="","",(VLOOKUP($A120,'Q4 Raw Data'!$A$9:$DN$158,G$3,FALSE))),"")</f>
        <v>Yes</v>
      </c>
      <c r="H120" s="244"/>
      <c r="I120" s="244"/>
      <c r="J120" s="244"/>
      <c r="K120" s="244"/>
      <c r="L120" s="244"/>
      <c r="M120" s="244"/>
      <c r="N120" s="244" t="str">
        <f>IFERROR(IF((VLOOKUP($A120,'Q4 Raw Data'!$A$9:$DN$158,N$3,FALSE))="","",(VLOOKUP($A120,'Q4 Raw Data'!$A$9:$DN$158,N$3,FALSE))),"")</f>
        <v>On track to meet target</v>
      </c>
      <c r="O120" s="244" t="str">
        <f>IFERROR(IF((VLOOKUP($A120,'Q4 Raw Data'!$A$9:$DN$158,O$3,FALSE))="","",(VLOOKUP($A120,'Q4 Raw Data'!$A$9:$DN$158,O$3,FALSE))),"")</f>
        <v>On track to meet target</v>
      </c>
      <c r="P120" s="244" t="str">
        <f>IFERROR(IF((VLOOKUP($A120,'Q4 Raw Data'!$A$9:$DN$158,P$3,FALSE))="","",(VLOOKUP($A120,'Q4 Raw Data'!$A$9:$DN$158,P$3,FALSE))),"")</f>
        <v>On track to meet target</v>
      </c>
      <c r="Q120" s="244" t="str">
        <f>IFERROR(IF((VLOOKUP($A120,'Q4 Raw Data'!$A$9:$DN$158,Q$3,FALSE))="","",(VLOOKUP($A120,'Q4 Raw Data'!$A$9:$DN$158,Q$3,FALSE))),"")</f>
        <v>On track to meet target</v>
      </c>
      <c r="R120" s="244"/>
      <c r="S120" s="244"/>
      <c r="T120" s="244"/>
      <c r="U120" s="244"/>
      <c r="V120" s="244"/>
      <c r="W120" s="244"/>
      <c r="X120" s="244"/>
      <c r="Y120" s="244"/>
      <c r="Z120" s="244"/>
      <c r="AA120" s="244"/>
      <c r="AB120" s="244"/>
      <c r="AC120" s="244"/>
    </row>
    <row r="121" spans="1:29" x14ac:dyDescent="0.3">
      <c r="A121" t="s">
        <v>603</v>
      </c>
      <c r="B121" t="s">
        <v>604</v>
      </c>
      <c r="C121" s="244" t="str">
        <f>IFERROR(IF((VLOOKUP($A121,'Q4 Raw Data'!$A$9:$DN$158,C$3,FALSE))="","",(VLOOKUP($A121,'Q4 Raw Data'!$A$9:$DN$158,C$3,FALSE))),"")</f>
        <v>Yes</v>
      </c>
      <c r="D121" s="244" t="str">
        <f>IFERROR(IF((VLOOKUP($A121,'Q4 Raw Data'!$A$9:$DN$158,D$3,FALSE))="","",(VLOOKUP($A121,'Q4 Raw Data'!$A$9:$DN$158,D$3,FALSE))),"")</f>
        <v>Yes</v>
      </c>
      <c r="E121" s="244" t="str">
        <f>IFERROR(IF((VLOOKUP($A121,'Q4 Raw Data'!$A$9:$DN$158,E$3,FALSE))="","",(VLOOKUP($A121,'Q4 Raw Data'!$A$9:$DN$158,E$3,FALSE))),"")</f>
        <v>Yes</v>
      </c>
      <c r="F121" s="244" t="str">
        <f>IFERROR(IF((VLOOKUP($A121,'Q4 Raw Data'!$A$9:$DN$158,F$3,FALSE))="","",(VLOOKUP($A121,'Q4 Raw Data'!$A$9:$DN$158,F$3,FALSE))),"")</f>
        <v>Yes</v>
      </c>
      <c r="G121" s="244" t="str">
        <f>IFERROR(IF((VLOOKUP($A121,'Q4 Raw Data'!$A$9:$DN$158,G$3,FALSE))="","",(VLOOKUP($A121,'Q4 Raw Data'!$A$9:$DN$158,G$3,FALSE))),"")</f>
        <v>Yes</v>
      </c>
      <c r="H121" s="244"/>
      <c r="I121" s="244"/>
      <c r="J121" s="244"/>
      <c r="K121" s="244"/>
      <c r="L121" s="244"/>
      <c r="M121" s="244"/>
      <c r="N121" s="244" t="str">
        <f>IFERROR(IF((VLOOKUP($A121,'Q4 Raw Data'!$A$9:$DN$158,N$3,FALSE))="","",(VLOOKUP($A121,'Q4 Raw Data'!$A$9:$DN$158,N$3,FALSE))),"")</f>
        <v>Not on track to meet target</v>
      </c>
      <c r="O121" s="244" t="str">
        <f>IFERROR(IF((VLOOKUP($A121,'Q4 Raw Data'!$A$9:$DN$158,O$3,FALSE))="","",(VLOOKUP($A121,'Q4 Raw Data'!$A$9:$DN$158,O$3,FALSE))),"")</f>
        <v>Data not available to assess progress</v>
      </c>
      <c r="P121" s="244" t="str">
        <f>IFERROR(IF((VLOOKUP($A121,'Q4 Raw Data'!$A$9:$DN$158,P$3,FALSE))="","",(VLOOKUP($A121,'Q4 Raw Data'!$A$9:$DN$158,P$3,FALSE))),"")</f>
        <v>Data not available to assess progress</v>
      </c>
      <c r="Q121" s="244" t="str">
        <f>IFERROR(IF((VLOOKUP($A121,'Q4 Raw Data'!$A$9:$DN$158,Q$3,FALSE))="","",(VLOOKUP($A121,'Q4 Raw Data'!$A$9:$DN$158,Q$3,FALSE))),"")</f>
        <v>Not on track to meet target</v>
      </c>
      <c r="R121" s="244"/>
      <c r="S121" s="244"/>
      <c r="T121" s="244"/>
      <c r="U121" s="244"/>
      <c r="V121" s="244"/>
      <c r="W121" s="244"/>
      <c r="X121" s="244"/>
      <c r="Y121" s="244"/>
      <c r="Z121" s="244"/>
      <c r="AA121" s="244"/>
      <c r="AB121" s="244"/>
      <c r="AC121" s="244"/>
    </row>
    <row r="122" spans="1:29" x14ac:dyDescent="0.3">
      <c r="A122" t="s">
        <v>607</v>
      </c>
      <c r="B122" t="s">
        <v>608</v>
      </c>
      <c r="C122" s="244" t="str">
        <f>IFERROR(IF((VLOOKUP($A122,'Q4 Raw Data'!$A$9:$DN$158,C$3,FALSE))="","",(VLOOKUP($A122,'Q4 Raw Data'!$A$9:$DN$158,C$3,FALSE))),"")</f>
        <v>Yes</v>
      </c>
      <c r="D122" s="244" t="str">
        <f>IFERROR(IF((VLOOKUP($A122,'Q4 Raw Data'!$A$9:$DN$158,D$3,FALSE))="","",(VLOOKUP($A122,'Q4 Raw Data'!$A$9:$DN$158,D$3,FALSE))),"")</f>
        <v>Yes</v>
      </c>
      <c r="E122" s="244" t="str">
        <f>IFERROR(IF((VLOOKUP($A122,'Q4 Raw Data'!$A$9:$DN$158,E$3,FALSE))="","",(VLOOKUP($A122,'Q4 Raw Data'!$A$9:$DN$158,E$3,FALSE))),"")</f>
        <v>Yes</v>
      </c>
      <c r="F122" s="244" t="str">
        <f>IFERROR(IF((VLOOKUP($A122,'Q4 Raw Data'!$A$9:$DN$158,F$3,FALSE))="","",(VLOOKUP($A122,'Q4 Raw Data'!$A$9:$DN$158,F$3,FALSE))),"")</f>
        <v>Yes</v>
      </c>
      <c r="G122" s="244" t="str">
        <f>IFERROR(IF((VLOOKUP($A122,'Q4 Raw Data'!$A$9:$DN$158,G$3,FALSE))="","",(VLOOKUP($A122,'Q4 Raw Data'!$A$9:$DN$158,G$3,FALSE))),"")</f>
        <v>Yes</v>
      </c>
      <c r="H122" s="244"/>
      <c r="I122" s="244"/>
      <c r="J122" s="244"/>
      <c r="K122" s="244"/>
      <c r="L122" s="244"/>
      <c r="M122" s="244"/>
      <c r="N122" s="244" t="str">
        <f>IFERROR(IF((VLOOKUP($A122,'Q4 Raw Data'!$A$9:$DN$158,N$3,FALSE))="","",(VLOOKUP($A122,'Q4 Raw Data'!$A$9:$DN$158,N$3,FALSE))),"")</f>
        <v>On track to meet target</v>
      </c>
      <c r="O122" s="244" t="str">
        <f>IFERROR(IF((VLOOKUP($A122,'Q4 Raw Data'!$A$9:$DN$158,O$3,FALSE))="","",(VLOOKUP($A122,'Q4 Raw Data'!$A$9:$DN$158,O$3,FALSE))),"")</f>
        <v>On track to meet target</v>
      </c>
      <c r="P122" s="244" t="str">
        <f>IFERROR(IF((VLOOKUP($A122,'Q4 Raw Data'!$A$9:$DN$158,P$3,FALSE))="","",(VLOOKUP($A122,'Q4 Raw Data'!$A$9:$DN$158,P$3,FALSE))),"")</f>
        <v>On track to meet target</v>
      </c>
      <c r="Q122" s="244" t="str">
        <f>IFERROR(IF((VLOOKUP($A122,'Q4 Raw Data'!$A$9:$DN$158,Q$3,FALSE))="","",(VLOOKUP($A122,'Q4 Raw Data'!$A$9:$DN$158,Q$3,FALSE))),"")</f>
        <v>On track to meet target</v>
      </c>
      <c r="R122" s="244"/>
      <c r="S122" s="244"/>
      <c r="T122" s="244"/>
      <c r="U122" s="244"/>
      <c r="V122" s="244"/>
      <c r="W122" s="244"/>
      <c r="X122" s="244"/>
      <c r="Y122" s="244"/>
      <c r="Z122" s="244"/>
      <c r="AA122" s="244"/>
      <c r="AB122" s="244"/>
      <c r="AC122" s="244"/>
    </row>
    <row r="123" spans="1:29" x14ac:dyDescent="0.3">
      <c r="A123" t="s">
        <v>609</v>
      </c>
      <c r="B123" t="s">
        <v>610</v>
      </c>
      <c r="C123" s="244" t="str">
        <f>IFERROR(IF((VLOOKUP($A123,'Q4 Raw Data'!$A$9:$DN$158,C$3,FALSE))="","",(VLOOKUP($A123,'Q4 Raw Data'!$A$9:$DN$158,C$3,FALSE))),"")</f>
        <v>Yes</v>
      </c>
      <c r="D123" s="244" t="str">
        <f>IFERROR(IF((VLOOKUP($A123,'Q4 Raw Data'!$A$9:$DN$158,D$3,FALSE))="","",(VLOOKUP($A123,'Q4 Raw Data'!$A$9:$DN$158,D$3,FALSE))),"")</f>
        <v>Yes</v>
      </c>
      <c r="E123" s="244" t="str">
        <f>IFERROR(IF((VLOOKUP($A123,'Q4 Raw Data'!$A$9:$DN$158,E$3,FALSE))="","",(VLOOKUP($A123,'Q4 Raw Data'!$A$9:$DN$158,E$3,FALSE))),"")</f>
        <v>Yes</v>
      </c>
      <c r="F123" s="244" t="str">
        <f>IFERROR(IF((VLOOKUP($A123,'Q4 Raw Data'!$A$9:$DN$158,F$3,FALSE))="","",(VLOOKUP($A123,'Q4 Raw Data'!$A$9:$DN$158,F$3,FALSE))),"")</f>
        <v>Yes</v>
      </c>
      <c r="G123" s="244" t="str">
        <f>IFERROR(IF((VLOOKUP($A123,'Q4 Raw Data'!$A$9:$DN$158,G$3,FALSE))="","",(VLOOKUP($A123,'Q4 Raw Data'!$A$9:$DN$158,G$3,FALSE))),"")</f>
        <v>Yes</v>
      </c>
      <c r="H123" s="244"/>
      <c r="I123" s="244"/>
      <c r="J123" s="244"/>
      <c r="K123" s="244"/>
      <c r="L123" s="244"/>
      <c r="M123" s="244"/>
      <c r="N123" s="244" t="str">
        <f>IFERROR(IF((VLOOKUP($A123,'Q4 Raw Data'!$A$9:$DN$158,N$3,FALSE))="","",(VLOOKUP($A123,'Q4 Raw Data'!$A$9:$DN$158,N$3,FALSE))),"")</f>
        <v>Not on track to meet target</v>
      </c>
      <c r="O123" s="244" t="str">
        <f>IFERROR(IF((VLOOKUP($A123,'Q4 Raw Data'!$A$9:$DN$158,O$3,FALSE))="","",(VLOOKUP($A123,'Q4 Raw Data'!$A$9:$DN$158,O$3,FALSE))),"")</f>
        <v>Not on track to meet target</v>
      </c>
      <c r="P123" s="244" t="str">
        <f>IFERROR(IF((VLOOKUP($A123,'Q4 Raw Data'!$A$9:$DN$158,P$3,FALSE))="","",(VLOOKUP($A123,'Q4 Raw Data'!$A$9:$DN$158,P$3,FALSE))),"")</f>
        <v>Not on track to meet target</v>
      </c>
      <c r="Q123" s="244" t="str">
        <f>IFERROR(IF((VLOOKUP($A123,'Q4 Raw Data'!$A$9:$DN$158,Q$3,FALSE))="","",(VLOOKUP($A123,'Q4 Raw Data'!$A$9:$DN$158,Q$3,FALSE))),"")</f>
        <v>Not on track to meet target</v>
      </c>
      <c r="R123" s="244"/>
      <c r="S123" s="244"/>
      <c r="T123" s="244"/>
      <c r="U123" s="244"/>
      <c r="V123" s="244"/>
      <c r="W123" s="244"/>
      <c r="X123" s="244"/>
      <c r="Y123" s="244"/>
      <c r="Z123" s="244"/>
      <c r="AA123" s="244"/>
      <c r="AB123" s="244"/>
      <c r="AC123" s="244"/>
    </row>
    <row r="124" spans="1:29" x14ac:dyDescent="0.3">
      <c r="A124" t="s">
        <v>611</v>
      </c>
      <c r="B124" t="s">
        <v>612</v>
      </c>
      <c r="C124" s="244" t="str">
        <f>IFERROR(IF((VLOOKUP($A124,'Q4 Raw Data'!$A$9:$DN$158,C$3,FALSE))="","",(VLOOKUP($A124,'Q4 Raw Data'!$A$9:$DN$158,C$3,FALSE))),"")</f>
        <v>Yes</v>
      </c>
      <c r="D124" s="244" t="str">
        <f>IFERROR(IF((VLOOKUP($A124,'Q4 Raw Data'!$A$9:$DN$158,D$3,FALSE))="","",(VLOOKUP($A124,'Q4 Raw Data'!$A$9:$DN$158,D$3,FALSE))),"")</f>
        <v>Yes</v>
      </c>
      <c r="E124" s="244" t="str">
        <f>IFERROR(IF((VLOOKUP($A124,'Q4 Raw Data'!$A$9:$DN$158,E$3,FALSE))="","",(VLOOKUP($A124,'Q4 Raw Data'!$A$9:$DN$158,E$3,FALSE))),"")</f>
        <v>Yes</v>
      </c>
      <c r="F124" s="244" t="str">
        <f>IFERROR(IF((VLOOKUP($A124,'Q4 Raw Data'!$A$9:$DN$158,F$3,FALSE))="","",(VLOOKUP($A124,'Q4 Raw Data'!$A$9:$DN$158,F$3,FALSE))),"")</f>
        <v>Yes</v>
      </c>
      <c r="G124" s="244" t="str">
        <f>IFERROR(IF((VLOOKUP($A124,'Q4 Raw Data'!$A$9:$DN$158,G$3,FALSE))="","",(VLOOKUP($A124,'Q4 Raw Data'!$A$9:$DN$158,G$3,FALSE))),"")</f>
        <v>Yes</v>
      </c>
      <c r="H124" s="244"/>
      <c r="I124" s="244"/>
      <c r="J124" s="244"/>
      <c r="K124" s="244"/>
      <c r="L124" s="244"/>
      <c r="M124" s="244"/>
      <c r="N124" s="244" t="str">
        <f>IFERROR(IF((VLOOKUP($A124,'Q4 Raw Data'!$A$9:$DN$158,N$3,FALSE))="","",(VLOOKUP($A124,'Q4 Raw Data'!$A$9:$DN$158,N$3,FALSE))),"")</f>
        <v>Not on track to meet target</v>
      </c>
      <c r="O124" s="244" t="str">
        <f>IFERROR(IF((VLOOKUP($A124,'Q4 Raw Data'!$A$9:$DN$158,O$3,FALSE))="","",(VLOOKUP($A124,'Q4 Raw Data'!$A$9:$DN$158,O$3,FALSE))),"")</f>
        <v>On track to meet target</v>
      </c>
      <c r="P124" s="244" t="str">
        <f>IFERROR(IF((VLOOKUP($A124,'Q4 Raw Data'!$A$9:$DN$158,P$3,FALSE))="","",(VLOOKUP($A124,'Q4 Raw Data'!$A$9:$DN$158,P$3,FALSE))),"")</f>
        <v>Not on track to meet target</v>
      </c>
      <c r="Q124" s="244" t="str">
        <f>IFERROR(IF((VLOOKUP($A124,'Q4 Raw Data'!$A$9:$DN$158,Q$3,FALSE))="","",(VLOOKUP($A124,'Q4 Raw Data'!$A$9:$DN$158,Q$3,FALSE))),"")</f>
        <v>On track to meet target</v>
      </c>
      <c r="R124" s="244"/>
      <c r="S124" s="244"/>
      <c r="T124" s="244"/>
      <c r="U124" s="244"/>
      <c r="V124" s="244"/>
      <c r="W124" s="244"/>
      <c r="X124" s="244"/>
      <c r="Y124" s="244"/>
      <c r="Z124" s="244"/>
      <c r="AA124" s="244"/>
      <c r="AB124" s="244"/>
      <c r="AC124" s="244"/>
    </row>
    <row r="125" spans="1:29" x14ac:dyDescent="0.3">
      <c r="A125" t="s">
        <v>613</v>
      </c>
      <c r="B125" t="s">
        <v>614</v>
      </c>
      <c r="C125" s="244" t="str">
        <f>IFERROR(IF((VLOOKUP($A125,'Q4 Raw Data'!$A$9:$DN$158,C$3,FALSE))="","",(VLOOKUP($A125,'Q4 Raw Data'!$A$9:$DN$158,C$3,FALSE))),"")</f>
        <v>Yes</v>
      </c>
      <c r="D125" s="244" t="str">
        <f>IFERROR(IF((VLOOKUP($A125,'Q4 Raw Data'!$A$9:$DN$158,D$3,FALSE))="","",(VLOOKUP($A125,'Q4 Raw Data'!$A$9:$DN$158,D$3,FALSE))),"")</f>
        <v>Yes</v>
      </c>
      <c r="E125" s="244" t="str">
        <f>IFERROR(IF((VLOOKUP($A125,'Q4 Raw Data'!$A$9:$DN$158,E$3,FALSE))="","",(VLOOKUP($A125,'Q4 Raw Data'!$A$9:$DN$158,E$3,FALSE))),"")</f>
        <v>Yes</v>
      </c>
      <c r="F125" s="244" t="str">
        <f>IFERROR(IF((VLOOKUP($A125,'Q4 Raw Data'!$A$9:$DN$158,F$3,FALSE))="","",(VLOOKUP($A125,'Q4 Raw Data'!$A$9:$DN$158,F$3,FALSE))),"")</f>
        <v>Yes</v>
      </c>
      <c r="G125" s="244" t="str">
        <f>IFERROR(IF((VLOOKUP($A125,'Q4 Raw Data'!$A$9:$DN$158,G$3,FALSE))="","",(VLOOKUP($A125,'Q4 Raw Data'!$A$9:$DN$158,G$3,FALSE))),"")</f>
        <v>Yes</v>
      </c>
      <c r="H125" s="244"/>
      <c r="I125" s="244"/>
      <c r="J125" s="244"/>
      <c r="K125" s="244"/>
      <c r="L125" s="244"/>
      <c r="M125" s="244"/>
      <c r="N125" s="244" t="str">
        <f>IFERROR(IF((VLOOKUP($A125,'Q4 Raw Data'!$A$9:$DN$158,N$3,FALSE))="","",(VLOOKUP($A125,'Q4 Raw Data'!$A$9:$DN$158,N$3,FALSE))),"")</f>
        <v>Not on track to meet target</v>
      </c>
      <c r="O125" s="244" t="str">
        <f>IFERROR(IF((VLOOKUP($A125,'Q4 Raw Data'!$A$9:$DN$158,O$3,FALSE))="","",(VLOOKUP($A125,'Q4 Raw Data'!$A$9:$DN$158,O$3,FALSE))),"")</f>
        <v>On track to meet target</v>
      </c>
      <c r="P125" s="244" t="str">
        <f>IFERROR(IF((VLOOKUP($A125,'Q4 Raw Data'!$A$9:$DN$158,P$3,FALSE))="","",(VLOOKUP($A125,'Q4 Raw Data'!$A$9:$DN$158,P$3,FALSE))),"")</f>
        <v>On track to meet target</v>
      </c>
      <c r="Q125" s="244" t="str">
        <f>IFERROR(IF((VLOOKUP($A125,'Q4 Raw Data'!$A$9:$DN$158,Q$3,FALSE))="","",(VLOOKUP($A125,'Q4 Raw Data'!$A$9:$DN$158,Q$3,FALSE))),"")</f>
        <v>Not on track to meet target</v>
      </c>
      <c r="R125" s="244"/>
      <c r="S125" s="244"/>
      <c r="T125" s="244"/>
      <c r="U125" s="244"/>
      <c r="V125" s="244"/>
      <c r="W125" s="244"/>
      <c r="X125" s="244"/>
      <c r="Y125" s="244"/>
      <c r="Z125" s="244"/>
      <c r="AA125" s="244"/>
      <c r="AB125" s="244"/>
      <c r="AC125" s="244"/>
    </row>
    <row r="126" spans="1:29" x14ac:dyDescent="0.3">
      <c r="A126" t="s">
        <v>616</v>
      </c>
      <c r="B126" t="s">
        <v>617</v>
      </c>
      <c r="C126" s="244" t="str">
        <f>IFERROR(IF((VLOOKUP($A126,'Q4 Raw Data'!$A$9:$DN$158,C$3,FALSE))="","",(VLOOKUP($A126,'Q4 Raw Data'!$A$9:$DN$158,C$3,FALSE))),"")</f>
        <v>Yes</v>
      </c>
      <c r="D126" s="244" t="str">
        <f>IFERROR(IF((VLOOKUP($A126,'Q4 Raw Data'!$A$9:$DN$158,D$3,FALSE))="","",(VLOOKUP($A126,'Q4 Raw Data'!$A$9:$DN$158,D$3,FALSE))),"")</f>
        <v>Yes</v>
      </c>
      <c r="E126" s="244" t="str">
        <f>IFERROR(IF((VLOOKUP($A126,'Q4 Raw Data'!$A$9:$DN$158,E$3,FALSE))="","",(VLOOKUP($A126,'Q4 Raw Data'!$A$9:$DN$158,E$3,FALSE))),"")</f>
        <v>Yes</v>
      </c>
      <c r="F126" s="244" t="str">
        <f>IFERROR(IF((VLOOKUP($A126,'Q4 Raw Data'!$A$9:$DN$158,F$3,FALSE))="","",(VLOOKUP($A126,'Q4 Raw Data'!$A$9:$DN$158,F$3,FALSE))),"")</f>
        <v>Yes</v>
      </c>
      <c r="G126" s="244" t="str">
        <f>IFERROR(IF((VLOOKUP($A126,'Q4 Raw Data'!$A$9:$DN$158,G$3,FALSE))="","",(VLOOKUP($A126,'Q4 Raw Data'!$A$9:$DN$158,G$3,FALSE))),"")</f>
        <v>Yes</v>
      </c>
      <c r="H126" s="244"/>
      <c r="I126" s="244"/>
      <c r="J126" s="244"/>
      <c r="K126" s="244"/>
      <c r="L126" s="244"/>
      <c r="M126" s="244"/>
      <c r="N126" s="244" t="str">
        <f>IFERROR(IF((VLOOKUP($A126,'Q4 Raw Data'!$A$9:$DN$158,N$3,FALSE))="","",(VLOOKUP($A126,'Q4 Raw Data'!$A$9:$DN$158,N$3,FALSE))),"")</f>
        <v>Not on track to meet target</v>
      </c>
      <c r="O126" s="244" t="str">
        <f>IFERROR(IF((VLOOKUP($A126,'Q4 Raw Data'!$A$9:$DN$158,O$3,FALSE))="","",(VLOOKUP($A126,'Q4 Raw Data'!$A$9:$DN$158,O$3,FALSE))),"")</f>
        <v>Not on track to meet target</v>
      </c>
      <c r="P126" s="244" t="str">
        <f>IFERROR(IF((VLOOKUP($A126,'Q4 Raw Data'!$A$9:$DN$158,P$3,FALSE))="","",(VLOOKUP($A126,'Q4 Raw Data'!$A$9:$DN$158,P$3,FALSE))),"")</f>
        <v>On track to meet target</v>
      </c>
      <c r="Q126" s="244" t="str">
        <f>IFERROR(IF((VLOOKUP($A126,'Q4 Raw Data'!$A$9:$DN$158,Q$3,FALSE))="","",(VLOOKUP($A126,'Q4 Raw Data'!$A$9:$DN$158,Q$3,FALSE))),"")</f>
        <v>Not on track to meet target</v>
      </c>
      <c r="R126" s="244"/>
      <c r="S126" s="244"/>
      <c r="T126" s="244"/>
      <c r="U126" s="244"/>
      <c r="V126" s="244"/>
      <c r="W126" s="244"/>
      <c r="X126" s="244"/>
      <c r="Y126" s="244"/>
      <c r="Z126" s="244"/>
      <c r="AA126" s="244"/>
      <c r="AB126" s="244"/>
      <c r="AC126" s="244"/>
    </row>
    <row r="127" spans="1:29" x14ac:dyDescent="0.3">
      <c r="A127" t="s">
        <v>618</v>
      </c>
      <c r="B127" t="s">
        <v>619</v>
      </c>
      <c r="C127" s="244" t="str">
        <f>IFERROR(IF((VLOOKUP($A127,'Q4 Raw Data'!$A$9:$DN$158,C$3,FALSE))="","",(VLOOKUP($A127,'Q4 Raw Data'!$A$9:$DN$158,C$3,FALSE))),"")</f>
        <v>Yes</v>
      </c>
      <c r="D127" s="244" t="str">
        <f>IFERROR(IF((VLOOKUP($A127,'Q4 Raw Data'!$A$9:$DN$158,D$3,FALSE))="","",(VLOOKUP($A127,'Q4 Raw Data'!$A$9:$DN$158,D$3,FALSE))),"")</f>
        <v>Yes</v>
      </c>
      <c r="E127" s="244" t="str">
        <f>IFERROR(IF((VLOOKUP($A127,'Q4 Raw Data'!$A$9:$DN$158,E$3,FALSE))="","",(VLOOKUP($A127,'Q4 Raw Data'!$A$9:$DN$158,E$3,FALSE))),"")</f>
        <v>Yes</v>
      </c>
      <c r="F127" s="244" t="str">
        <f>IFERROR(IF((VLOOKUP($A127,'Q4 Raw Data'!$A$9:$DN$158,F$3,FALSE))="","",(VLOOKUP($A127,'Q4 Raw Data'!$A$9:$DN$158,F$3,FALSE))),"")</f>
        <v>Yes</v>
      </c>
      <c r="G127" s="244" t="str">
        <f>IFERROR(IF((VLOOKUP($A127,'Q4 Raw Data'!$A$9:$DN$158,G$3,FALSE))="","",(VLOOKUP($A127,'Q4 Raw Data'!$A$9:$DN$158,G$3,FALSE))),"")</f>
        <v>Yes</v>
      </c>
      <c r="H127" s="244"/>
      <c r="I127" s="244"/>
      <c r="J127" s="244"/>
      <c r="K127" s="244"/>
      <c r="L127" s="244"/>
      <c r="M127" s="244"/>
      <c r="N127" s="244" t="str">
        <f>IFERROR(IF((VLOOKUP($A127,'Q4 Raw Data'!$A$9:$DN$158,N$3,FALSE))="","",(VLOOKUP($A127,'Q4 Raw Data'!$A$9:$DN$158,N$3,FALSE))),"")</f>
        <v>Not on track to meet target</v>
      </c>
      <c r="O127" s="244" t="str">
        <f>IFERROR(IF((VLOOKUP($A127,'Q4 Raw Data'!$A$9:$DN$158,O$3,FALSE))="","",(VLOOKUP($A127,'Q4 Raw Data'!$A$9:$DN$158,O$3,FALSE))),"")</f>
        <v>On track to meet target</v>
      </c>
      <c r="P127" s="244" t="str">
        <f>IFERROR(IF((VLOOKUP($A127,'Q4 Raw Data'!$A$9:$DN$158,P$3,FALSE))="","",(VLOOKUP($A127,'Q4 Raw Data'!$A$9:$DN$158,P$3,FALSE))),"")</f>
        <v>On track to meet target</v>
      </c>
      <c r="Q127" s="244" t="str">
        <f>IFERROR(IF((VLOOKUP($A127,'Q4 Raw Data'!$A$9:$DN$158,Q$3,FALSE))="","",(VLOOKUP($A127,'Q4 Raw Data'!$A$9:$DN$158,Q$3,FALSE))),"")</f>
        <v>On track to meet target</v>
      </c>
      <c r="R127" s="244"/>
      <c r="S127" s="244"/>
      <c r="T127" s="244"/>
      <c r="U127" s="244"/>
      <c r="V127" s="244"/>
      <c r="W127" s="244"/>
      <c r="X127" s="244"/>
      <c r="Y127" s="244"/>
      <c r="Z127" s="244"/>
      <c r="AA127" s="244"/>
      <c r="AB127" s="244"/>
      <c r="AC127" s="244"/>
    </row>
    <row r="128" spans="1:29" x14ac:dyDescent="0.3">
      <c r="A128" t="s">
        <v>622</v>
      </c>
      <c r="B128" t="s">
        <v>623</v>
      </c>
      <c r="C128" s="244" t="str">
        <f>IFERROR(IF((VLOOKUP($A128,'Q4 Raw Data'!$A$9:$DN$158,C$3,FALSE))="","",(VLOOKUP($A128,'Q4 Raw Data'!$A$9:$DN$158,C$3,FALSE))),"")</f>
        <v>Yes</v>
      </c>
      <c r="D128" s="244" t="str">
        <f>IFERROR(IF((VLOOKUP($A128,'Q4 Raw Data'!$A$9:$DN$158,D$3,FALSE))="","",(VLOOKUP($A128,'Q4 Raw Data'!$A$9:$DN$158,D$3,FALSE))),"")</f>
        <v>Yes</v>
      </c>
      <c r="E128" s="244" t="str">
        <f>IFERROR(IF((VLOOKUP($A128,'Q4 Raw Data'!$A$9:$DN$158,E$3,FALSE))="","",(VLOOKUP($A128,'Q4 Raw Data'!$A$9:$DN$158,E$3,FALSE))),"")</f>
        <v>Yes</v>
      </c>
      <c r="F128" s="244" t="str">
        <f>IFERROR(IF((VLOOKUP($A128,'Q4 Raw Data'!$A$9:$DN$158,F$3,FALSE))="","",(VLOOKUP($A128,'Q4 Raw Data'!$A$9:$DN$158,F$3,FALSE))),"")</f>
        <v>Yes</v>
      </c>
      <c r="G128" s="244" t="str">
        <f>IFERROR(IF((VLOOKUP($A128,'Q4 Raw Data'!$A$9:$DN$158,G$3,FALSE))="","",(VLOOKUP($A128,'Q4 Raw Data'!$A$9:$DN$158,G$3,FALSE))),"")</f>
        <v>Yes</v>
      </c>
      <c r="H128" s="244"/>
      <c r="I128" s="244"/>
      <c r="J128" s="244"/>
      <c r="K128" s="244"/>
      <c r="L128" s="244"/>
      <c r="M128" s="244"/>
      <c r="N128" s="244" t="str">
        <f>IFERROR(IF((VLOOKUP($A128,'Q4 Raw Data'!$A$9:$DN$158,N$3,FALSE))="","",(VLOOKUP($A128,'Q4 Raw Data'!$A$9:$DN$158,N$3,FALSE))),"")</f>
        <v>Not on track to meet target</v>
      </c>
      <c r="O128" s="244" t="str">
        <f>IFERROR(IF((VLOOKUP($A128,'Q4 Raw Data'!$A$9:$DN$158,O$3,FALSE))="","",(VLOOKUP($A128,'Q4 Raw Data'!$A$9:$DN$158,O$3,FALSE))),"")</f>
        <v>On track to meet target</v>
      </c>
      <c r="P128" s="244" t="str">
        <f>IFERROR(IF((VLOOKUP($A128,'Q4 Raw Data'!$A$9:$DN$158,P$3,FALSE))="","",(VLOOKUP($A128,'Q4 Raw Data'!$A$9:$DN$158,P$3,FALSE))),"")</f>
        <v>Data not available to assess progress</v>
      </c>
      <c r="Q128" s="244" t="str">
        <f>IFERROR(IF((VLOOKUP($A128,'Q4 Raw Data'!$A$9:$DN$158,Q$3,FALSE))="","",(VLOOKUP($A128,'Q4 Raw Data'!$A$9:$DN$158,Q$3,FALSE))),"")</f>
        <v>Not on track to meet target</v>
      </c>
      <c r="R128" s="244"/>
      <c r="S128" s="244"/>
      <c r="T128" s="244"/>
      <c r="U128" s="244"/>
      <c r="V128" s="244"/>
      <c r="W128" s="244"/>
      <c r="X128" s="244"/>
      <c r="Y128" s="244"/>
      <c r="Z128" s="244"/>
      <c r="AA128" s="244"/>
      <c r="AB128" s="244"/>
      <c r="AC128" s="244"/>
    </row>
    <row r="129" spans="1:29" x14ac:dyDescent="0.3">
      <c r="A129" t="s">
        <v>624</v>
      </c>
      <c r="B129" t="s">
        <v>625</v>
      </c>
      <c r="C129" s="244" t="str">
        <f>IFERROR(IF((VLOOKUP($A129,'Q4 Raw Data'!$A$9:$DN$158,C$3,FALSE))="","",(VLOOKUP($A129,'Q4 Raw Data'!$A$9:$DN$158,C$3,FALSE))),"")</f>
        <v>Yes</v>
      </c>
      <c r="D129" s="244" t="str">
        <f>IFERROR(IF((VLOOKUP($A129,'Q4 Raw Data'!$A$9:$DN$158,D$3,FALSE))="","",(VLOOKUP($A129,'Q4 Raw Data'!$A$9:$DN$158,D$3,FALSE))),"")</f>
        <v>Yes</v>
      </c>
      <c r="E129" s="244" t="str">
        <f>IFERROR(IF((VLOOKUP($A129,'Q4 Raw Data'!$A$9:$DN$158,E$3,FALSE))="","",(VLOOKUP($A129,'Q4 Raw Data'!$A$9:$DN$158,E$3,FALSE))),"")</f>
        <v>Yes</v>
      </c>
      <c r="F129" s="244" t="str">
        <f>IFERROR(IF((VLOOKUP($A129,'Q4 Raw Data'!$A$9:$DN$158,F$3,FALSE))="","",(VLOOKUP($A129,'Q4 Raw Data'!$A$9:$DN$158,F$3,FALSE))),"")</f>
        <v>Yes</v>
      </c>
      <c r="G129" s="244" t="str">
        <f>IFERROR(IF((VLOOKUP($A129,'Q4 Raw Data'!$A$9:$DN$158,G$3,FALSE))="","",(VLOOKUP($A129,'Q4 Raw Data'!$A$9:$DN$158,G$3,FALSE))),"")</f>
        <v>Yes</v>
      </c>
      <c r="H129" s="244"/>
      <c r="I129" s="244"/>
      <c r="J129" s="244"/>
      <c r="K129" s="244"/>
      <c r="L129" s="244"/>
      <c r="M129" s="244"/>
      <c r="N129" s="244" t="str">
        <f>IFERROR(IF((VLOOKUP($A129,'Q4 Raw Data'!$A$9:$DN$158,N$3,FALSE))="","",(VLOOKUP($A129,'Q4 Raw Data'!$A$9:$DN$158,N$3,FALSE))),"")</f>
        <v>On track to meet target</v>
      </c>
      <c r="O129" s="244" t="str">
        <f>IFERROR(IF((VLOOKUP($A129,'Q4 Raw Data'!$A$9:$DN$158,O$3,FALSE))="","",(VLOOKUP($A129,'Q4 Raw Data'!$A$9:$DN$158,O$3,FALSE))),"")</f>
        <v>Not on track to meet target</v>
      </c>
      <c r="P129" s="244" t="str">
        <f>IFERROR(IF((VLOOKUP($A129,'Q4 Raw Data'!$A$9:$DN$158,P$3,FALSE))="","",(VLOOKUP($A129,'Q4 Raw Data'!$A$9:$DN$158,P$3,FALSE))),"")</f>
        <v>On track to meet target</v>
      </c>
      <c r="Q129" s="244" t="str">
        <f>IFERROR(IF((VLOOKUP($A129,'Q4 Raw Data'!$A$9:$DN$158,Q$3,FALSE))="","",(VLOOKUP($A129,'Q4 Raw Data'!$A$9:$DN$158,Q$3,FALSE))),"")</f>
        <v>Not on track to meet target</v>
      </c>
      <c r="R129" s="244"/>
      <c r="S129" s="244"/>
      <c r="T129" s="244"/>
      <c r="U129" s="244"/>
      <c r="V129" s="244"/>
      <c r="W129" s="244"/>
      <c r="X129" s="244"/>
      <c r="Y129" s="244"/>
      <c r="Z129" s="244"/>
      <c r="AA129" s="244"/>
      <c r="AB129" s="244"/>
      <c r="AC129" s="244"/>
    </row>
    <row r="130" spans="1:29" x14ac:dyDescent="0.3">
      <c r="A130" t="s">
        <v>626</v>
      </c>
      <c r="B130" t="s">
        <v>627</v>
      </c>
      <c r="C130" s="244" t="str">
        <f>IFERROR(IF((VLOOKUP($A130,'Q4 Raw Data'!$A$9:$DN$158,C$3,FALSE))="","",(VLOOKUP($A130,'Q4 Raw Data'!$A$9:$DN$158,C$3,FALSE))),"")</f>
        <v>Yes</v>
      </c>
      <c r="D130" s="244" t="str">
        <f>IFERROR(IF((VLOOKUP($A130,'Q4 Raw Data'!$A$9:$DN$158,D$3,FALSE))="","",(VLOOKUP($A130,'Q4 Raw Data'!$A$9:$DN$158,D$3,FALSE))),"")</f>
        <v>Yes</v>
      </c>
      <c r="E130" s="244" t="str">
        <f>IFERROR(IF((VLOOKUP($A130,'Q4 Raw Data'!$A$9:$DN$158,E$3,FALSE))="","",(VLOOKUP($A130,'Q4 Raw Data'!$A$9:$DN$158,E$3,FALSE))),"")</f>
        <v>Yes</v>
      </c>
      <c r="F130" s="244" t="str">
        <f>IFERROR(IF((VLOOKUP($A130,'Q4 Raw Data'!$A$9:$DN$158,F$3,FALSE))="","",(VLOOKUP($A130,'Q4 Raw Data'!$A$9:$DN$158,F$3,FALSE))),"")</f>
        <v>Yes</v>
      </c>
      <c r="G130" s="244" t="str">
        <f>IFERROR(IF((VLOOKUP($A130,'Q4 Raw Data'!$A$9:$DN$158,G$3,FALSE))="","",(VLOOKUP($A130,'Q4 Raw Data'!$A$9:$DN$158,G$3,FALSE))),"")</f>
        <v>Yes</v>
      </c>
      <c r="H130" s="244"/>
      <c r="I130" s="244"/>
      <c r="J130" s="244"/>
      <c r="K130" s="244"/>
      <c r="L130" s="244"/>
      <c r="M130" s="244"/>
      <c r="N130" s="244" t="str">
        <f>IFERROR(IF((VLOOKUP($A130,'Q4 Raw Data'!$A$9:$DN$158,N$3,FALSE))="","",(VLOOKUP($A130,'Q4 Raw Data'!$A$9:$DN$158,N$3,FALSE))),"")</f>
        <v>Not on track to meet target</v>
      </c>
      <c r="O130" s="244" t="str">
        <f>IFERROR(IF((VLOOKUP($A130,'Q4 Raw Data'!$A$9:$DN$158,O$3,FALSE))="","",(VLOOKUP($A130,'Q4 Raw Data'!$A$9:$DN$158,O$3,FALSE))),"")</f>
        <v>Not on track to meet target</v>
      </c>
      <c r="P130" s="244" t="str">
        <f>IFERROR(IF((VLOOKUP($A130,'Q4 Raw Data'!$A$9:$DN$158,P$3,FALSE))="","",(VLOOKUP($A130,'Q4 Raw Data'!$A$9:$DN$158,P$3,FALSE))),"")</f>
        <v>On track to meet target</v>
      </c>
      <c r="Q130" s="244" t="str">
        <f>IFERROR(IF((VLOOKUP($A130,'Q4 Raw Data'!$A$9:$DN$158,Q$3,FALSE))="","",(VLOOKUP($A130,'Q4 Raw Data'!$A$9:$DN$158,Q$3,FALSE))),"")</f>
        <v>Not on track to meet target</v>
      </c>
      <c r="R130" s="244"/>
      <c r="S130" s="244"/>
      <c r="T130" s="244"/>
      <c r="U130" s="244"/>
      <c r="V130" s="244"/>
      <c r="W130" s="244"/>
      <c r="X130" s="244"/>
      <c r="Y130" s="244"/>
      <c r="Z130" s="244"/>
      <c r="AA130" s="244"/>
      <c r="AB130" s="244"/>
      <c r="AC130" s="244"/>
    </row>
    <row r="131" spans="1:29" x14ac:dyDescent="0.3">
      <c r="A131" t="s">
        <v>628</v>
      </c>
      <c r="B131" t="s">
        <v>629</v>
      </c>
      <c r="C131" s="244" t="str">
        <f>IFERROR(IF((VLOOKUP($A131,'Q4 Raw Data'!$A$9:$DN$158,C$3,FALSE))="","",(VLOOKUP($A131,'Q4 Raw Data'!$A$9:$DN$158,C$3,FALSE))),"")</f>
        <v>Yes</v>
      </c>
      <c r="D131" s="244" t="str">
        <f>IFERROR(IF((VLOOKUP($A131,'Q4 Raw Data'!$A$9:$DN$158,D$3,FALSE))="","",(VLOOKUP($A131,'Q4 Raw Data'!$A$9:$DN$158,D$3,FALSE))),"")</f>
        <v>Yes</v>
      </c>
      <c r="E131" s="244" t="str">
        <f>IFERROR(IF((VLOOKUP($A131,'Q4 Raw Data'!$A$9:$DN$158,E$3,FALSE))="","",(VLOOKUP($A131,'Q4 Raw Data'!$A$9:$DN$158,E$3,FALSE))),"")</f>
        <v>Yes</v>
      </c>
      <c r="F131" s="244" t="str">
        <f>IFERROR(IF((VLOOKUP($A131,'Q4 Raw Data'!$A$9:$DN$158,F$3,FALSE))="","",(VLOOKUP($A131,'Q4 Raw Data'!$A$9:$DN$158,F$3,FALSE))),"")</f>
        <v>Yes</v>
      </c>
      <c r="G131" s="244" t="str">
        <f>IFERROR(IF((VLOOKUP($A131,'Q4 Raw Data'!$A$9:$DN$158,G$3,FALSE))="","",(VLOOKUP($A131,'Q4 Raw Data'!$A$9:$DN$158,G$3,FALSE))),"")</f>
        <v>Yes</v>
      </c>
      <c r="H131" s="244"/>
      <c r="I131" s="244"/>
      <c r="J131" s="244"/>
      <c r="K131" s="244"/>
      <c r="L131" s="244"/>
      <c r="M131" s="244"/>
      <c r="N131" s="244" t="str">
        <f>IFERROR(IF((VLOOKUP($A131,'Q4 Raw Data'!$A$9:$DN$158,N$3,FALSE))="","",(VLOOKUP($A131,'Q4 Raw Data'!$A$9:$DN$158,N$3,FALSE))),"")</f>
        <v>Not on track to meet target</v>
      </c>
      <c r="O131" s="244" t="str">
        <f>IFERROR(IF((VLOOKUP($A131,'Q4 Raw Data'!$A$9:$DN$158,O$3,FALSE))="","",(VLOOKUP($A131,'Q4 Raw Data'!$A$9:$DN$158,O$3,FALSE))),"")</f>
        <v>On track to meet target</v>
      </c>
      <c r="P131" s="244" t="str">
        <f>IFERROR(IF((VLOOKUP($A131,'Q4 Raw Data'!$A$9:$DN$158,P$3,FALSE))="","",(VLOOKUP($A131,'Q4 Raw Data'!$A$9:$DN$158,P$3,FALSE))),"")</f>
        <v>On track to meet target</v>
      </c>
      <c r="Q131" s="244" t="str">
        <f>IFERROR(IF((VLOOKUP($A131,'Q4 Raw Data'!$A$9:$DN$158,Q$3,FALSE))="","",(VLOOKUP($A131,'Q4 Raw Data'!$A$9:$DN$158,Q$3,FALSE))),"")</f>
        <v>On track to meet target</v>
      </c>
      <c r="R131" s="244"/>
      <c r="S131" s="244"/>
      <c r="T131" s="244"/>
      <c r="U131" s="244"/>
      <c r="V131" s="244"/>
      <c r="W131" s="244"/>
      <c r="X131" s="244"/>
      <c r="Y131" s="244"/>
      <c r="Z131" s="244"/>
      <c r="AA131" s="244"/>
      <c r="AB131" s="244"/>
      <c r="AC131" s="244"/>
    </row>
    <row r="132" spans="1:29" x14ac:dyDescent="0.3">
      <c r="A132" t="s">
        <v>630</v>
      </c>
      <c r="B132" t="s">
        <v>631</v>
      </c>
      <c r="C132" s="244" t="str">
        <f>IFERROR(IF((VLOOKUP($A132,'Q4 Raw Data'!$A$9:$DN$158,C$3,FALSE))="","",(VLOOKUP($A132,'Q4 Raw Data'!$A$9:$DN$158,C$3,FALSE))),"")</f>
        <v>Yes</v>
      </c>
      <c r="D132" s="244" t="str">
        <f>IFERROR(IF((VLOOKUP($A132,'Q4 Raw Data'!$A$9:$DN$158,D$3,FALSE))="","",(VLOOKUP($A132,'Q4 Raw Data'!$A$9:$DN$158,D$3,FALSE))),"")</f>
        <v>Yes</v>
      </c>
      <c r="E132" s="244" t="str">
        <f>IFERROR(IF((VLOOKUP($A132,'Q4 Raw Data'!$A$9:$DN$158,E$3,FALSE))="","",(VLOOKUP($A132,'Q4 Raw Data'!$A$9:$DN$158,E$3,FALSE))),"")</f>
        <v>Yes</v>
      </c>
      <c r="F132" s="244" t="str">
        <f>IFERROR(IF((VLOOKUP($A132,'Q4 Raw Data'!$A$9:$DN$158,F$3,FALSE))="","",(VLOOKUP($A132,'Q4 Raw Data'!$A$9:$DN$158,F$3,FALSE))),"")</f>
        <v>Yes</v>
      </c>
      <c r="G132" s="244" t="str">
        <f>IFERROR(IF((VLOOKUP($A132,'Q4 Raw Data'!$A$9:$DN$158,G$3,FALSE))="","",(VLOOKUP($A132,'Q4 Raw Data'!$A$9:$DN$158,G$3,FALSE))),"")</f>
        <v>Yes</v>
      </c>
      <c r="H132" s="244"/>
      <c r="I132" s="244"/>
      <c r="J132" s="244"/>
      <c r="K132" s="244"/>
      <c r="L132" s="244"/>
      <c r="M132" s="244"/>
      <c r="N132" s="244" t="str">
        <f>IFERROR(IF((VLOOKUP($A132,'Q4 Raw Data'!$A$9:$DN$158,N$3,FALSE))="","",(VLOOKUP($A132,'Q4 Raw Data'!$A$9:$DN$158,N$3,FALSE))),"")</f>
        <v>Not on track to meet target</v>
      </c>
      <c r="O132" s="244" t="str">
        <f>IFERROR(IF((VLOOKUP($A132,'Q4 Raw Data'!$A$9:$DN$158,O$3,FALSE))="","",(VLOOKUP($A132,'Q4 Raw Data'!$A$9:$DN$158,O$3,FALSE))),"")</f>
        <v>Not on track to meet target</v>
      </c>
      <c r="P132" s="244" t="str">
        <f>IFERROR(IF((VLOOKUP($A132,'Q4 Raw Data'!$A$9:$DN$158,P$3,FALSE))="","",(VLOOKUP($A132,'Q4 Raw Data'!$A$9:$DN$158,P$3,FALSE))),"")</f>
        <v>On track to meet target</v>
      </c>
      <c r="Q132" s="244" t="str">
        <f>IFERROR(IF((VLOOKUP($A132,'Q4 Raw Data'!$A$9:$DN$158,Q$3,FALSE))="","",(VLOOKUP($A132,'Q4 Raw Data'!$A$9:$DN$158,Q$3,FALSE))),"")</f>
        <v>Not on track to meet target</v>
      </c>
      <c r="R132" s="244"/>
      <c r="S132" s="244"/>
      <c r="T132" s="244"/>
      <c r="U132" s="244"/>
      <c r="V132" s="244"/>
      <c r="W132" s="244"/>
      <c r="X132" s="244"/>
      <c r="Y132" s="244"/>
      <c r="Z132" s="244"/>
      <c r="AA132" s="244"/>
      <c r="AB132" s="244"/>
      <c r="AC132" s="244"/>
    </row>
    <row r="133" spans="1:29" x14ac:dyDescent="0.3">
      <c r="A133" t="s">
        <v>632</v>
      </c>
      <c r="B133" t="s">
        <v>633</v>
      </c>
      <c r="C133" s="244" t="str">
        <f>IFERROR(IF((VLOOKUP($A133,'Q4 Raw Data'!$A$9:$DN$158,C$3,FALSE))="","",(VLOOKUP($A133,'Q4 Raw Data'!$A$9:$DN$158,C$3,FALSE))),"")</f>
        <v>Yes</v>
      </c>
      <c r="D133" s="244" t="str">
        <f>IFERROR(IF((VLOOKUP($A133,'Q4 Raw Data'!$A$9:$DN$158,D$3,FALSE))="","",(VLOOKUP($A133,'Q4 Raw Data'!$A$9:$DN$158,D$3,FALSE))),"")</f>
        <v>Yes</v>
      </c>
      <c r="E133" s="244" t="str">
        <f>IFERROR(IF((VLOOKUP($A133,'Q4 Raw Data'!$A$9:$DN$158,E$3,FALSE))="","",(VLOOKUP($A133,'Q4 Raw Data'!$A$9:$DN$158,E$3,FALSE))),"")</f>
        <v>Yes</v>
      </c>
      <c r="F133" s="244" t="str">
        <f>IFERROR(IF((VLOOKUP($A133,'Q4 Raw Data'!$A$9:$DN$158,F$3,FALSE))="","",(VLOOKUP($A133,'Q4 Raw Data'!$A$9:$DN$158,F$3,FALSE))),"")</f>
        <v>Yes</v>
      </c>
      <c r="G133" s="244" t="str">
        <f>IFERROR(IF((VLOOKUP($A133,'Q4 Raw Data'!$A$9:$DN$158,G$3,FALSE))="","",(VLOOKUP($A133,'Q4 Raw Data'!$A$9:$DN$158,G$3,FALSE))),"")</f>
        <v>Yes</v>
      </c>
      <c r="H133" s="244"/>
      <c r="I133" s="244"/>
      <c r="J133" s="244"/>
      <c r="K133" s="244"/>
      <c r="L133" s="244"/>
      <c r="M133" s="244"/>
      <c r="N133" s="244" t="str">
        <f>IFERROR(IF((VLOOKUP($A133,'Q4 Raw Data'!$A$9:$DN$158,N$3,FALSE))="","",(VLOOKUP($A133,'Q4 Raw Data'!$A$9:$DN$158,N$3,FALSE))),"")</f>
        <v>Not on track to meet target</v>
      </c>
      <c r="O133" s="244" t="str">
        <f>IFERROR(IF((VLOOKUP($A133,'Q4 Raw Data'!$A$9:$DN$158,O$3,FALSE))="","",(VLOOKUP($A133,'Q4 Raw Data'!$A$9:$DN$158,O$3,FALSE))),"")</f>
        <v>On track to meet target</v>
      </c>
      <c r="P133" s="244" t="str">
        <f>IFERROR(IF((VLOOKUP($A133,'Q4 Raw Data'!$A$9:$DN$158,P$3,FALSE))="","",(VLOOKUP($A133,'Q4 Raw Data'!$A$9:$DN$158,P$3,FALSE))),"")</f>
        <v>Data not available to assess progress</v>
      </c>
      <c r="Q133" s="244" t="str">
        <f>IFERROR(IF((VLOOKUP($A133,'Q4 Raw Data'!$A$9:$DN$158,Q$3,FALSE))="","",(VLOOKUP($A133,'Q4 Raw Data'!$A$9:$DN$158,Q$3,FALSE))),"")</f>
        <v>On track to meet target</v>
      </c>
      <c r="R133" s="244"/>
      <c r="S133" s="244"/>
      <c r="T133" s="244"/>
      <c r="U133" s="244"/>
      <c r="V133" s="244"/>
      <c r="W133" s="244"/>
      <c r="X133" s="244"/>
      <c r="Y133" s="244"/>
      <c r="Z133" s="244"/>
      <c r="AA133" s="244"/>
      <c r="AB133" s="244"/>
      <c r="AC133" s="244"/>
    </row>
    <row r="134" spans="1:29" x14ac:dyDescent="0.3">
      <c r="A134" t="s">
        <v>634</v>
      </c>
      <c r="B134" t="s">
        <v>635</v>
      </c>
      <c r="C134" s="244" t="str">
        <f>IFERROR(IF((VLOOKUP($A134,'Q4 Raw Data'!$A$9:$DN$158,C$3,FALSE))="","",(VLOOKUP($A134,'Q4 Raw Data'!$A$9:$DN$158,C$3,FALSE))),"")</f>
        <v>Yes</v>
      </c>
      <c r="D134" s="244" t="str">
        <f>IFERROR(IF((VLOOKUP($A134,'Q4 Raw Data'!$A$9:$DN$158,D$3,FALSE))="","",(VLOOKUP($A134,'Q4 Raw Data'!$A$9:$DN$158,D$3,FALSE))),"")</f>
        <v>Yes</v>
      </c>
      <c r="E134" s="244" t="str">
        <f>IFERROR(IF((VLOOKUP($A134,'Q4 Raw Data'!$A$9:$DN$158,E$3,FALSE))="","",(VLOOKUP($A134,'Q4 Raw Data'!$A$9:$DN$158,E$3,FALSE))),"")</f>
        <v>Yes</v>
      </c>
      <c r="F134" s="244" t="str">
        <f>IFERROR(IF((VLOOKUP($A134,'Q4 Raw Data'!$A$9:$DN$158,F$3,FALSE))="","",(VLOOKUP($A134,'Q4 Raw Data'!$A$9:$DN$158,F$3,FALSE))),"")</f>
        <v>Yes</v>
      </c>
      <c r="G134" s="244" t="str">
        <f>IFERROR(IF((VLOOKUP($A134,'Q4 Raw Data'!$A$9:$DN$158,G$3,FALSE))="","",(VLOOKUP($A134,'Q4 Raw Data'!$A$9:$DN$158,G$3,FALSE))),"")</f>
        <v>Yes</v>
      </c>
      <c r="H134" s="244"/>
      <c r="I134" s="244"/>
      <c r="J134" s="244"/>
      <c r="K134" s="244"/>
      <c r="L134" s="244"/>
      <c r="M134" s="244"/>
      <c r="N134" s="244" t="str">
        <f>IFERROR(IF((VLOOKUP($A134,'Q4 Raw Data'!$A$9:$DN$158,N$3,FALSE))="","",(VLOOKUP($A134,'Q4 Raw Data'!$A$9:$DN$158,N$3,FALSE))),"")</f>
        <v>Not on track to meet target</v>
      </c>
      <c r="O134" s="244" t="str">
        <f>IFERROR(IF((VLOOKUP($A134,'Q4 Raw Data'!$A$9:$DN$158,O$3,FALSE))="","",(VLOOKUP($A134,'Q4 Raw Data'!$A$9:$DN$158,O$3,FALSE))),"")</f>
        <v>Data not available to assess progress</v>
      </c>
      <c r="P134" s="244" t="str">
        <f>IFERROR(IF((VLOOKUP($A134,'Q4 Raw Data'!$A$9:$DN$158,P$3,FALSE))="","",(VLOOKUP($A134,'Q4 Raw Data'!$A$9:$DN$158,P$3,FALSE))),"")</f>
        <v>Not on track to meet target</v>
      </c>
      <c r="Q134" s="244" t="str">
        <f>IFERROR(IF((VLOOKUP($A134,'Q4 Raw Data'!$A$9:$DN$158,Q$3,FALSE))="","",(VLOOKUP($A134,'Q4 Raw Data'!$A$9:$DN$158,Q$3,FALSE))),"")</f>
        <v>Not on track to meet target</v>
      </c>
      <c r="R134" s="244"/>
      <c r="S134" s="244"/>
      <c r="T134" s="244"/>
      <c r="U134" s="244"/>
      <c r="V134" s="244"/>
      <c r="W134" s="244"/>
      <c r="X134" s="244"/>
      <c r="Y134" s="244"/>
      <c r="Z134" s="244"/>
      <c r="AA134" s="244"/>
      <c r="AB134" s="244"/>
      <c r="AC134" s="244"/>
    </row>
    <row r="135" spans="1:29" x14ac:dyDescent="0.3">
      <c r="A135" t="s">
        <v>638</v>
      </c>
      <c r="B135" t="s">
        <v>639</v>
      </c>
      <c r="C135" s="244" t="str">
        <f>IFERROR(IF((VLOOKUP($A135,'Q4 Raw Data'!$A$9:$DN$158,C$3,FALSE))="","",(VLOOKUP($A135,'Q4 Raw Data'!$A$9:$DN$158,C$3,FALSE))),"")</f>
        <v>Yes</v>
      </c>
      <c r="D135" s="244" t="str">
        <f>IFERROR(IF((VLOOKUP($A135,'Q4 Raw Data'!$A$9:$DN$158,D$3,FALSE))="","",(VLOOKUP($A135,'Q4 Raw Data'!$A$9:$DN$158,D$3,FALSE))),"")</f>
        <v>Yes</v>
      </c>
      <c r="E135" s="244" t="str">
        <f>IFERROR(IF((VLOOKUP($A135,'Q4 Raw Data'!$A$9:$DN$158,E$3,FALSE))="","",(VLOOKUP($A135,'Q4 Raw Data'!$A$9:$DN$158,E$3,FALSE))),"")</f>
        <v>Yes</v>
      </c>
      <c r="F135" s="244" t="str">
        <f>IFERROR(IF((VLOOKUP($A135,'Q4 Raw Data'!$A$9:$DN$158,F$3,FALSE))="","",(VLOOKUP($A135,'Q4 Raw Data'!$A$9:$DN$158,F$3,FALSE))),"")</f>
        <v>Yes</v>
      </c>
      <c r="G135" s="244" t="str">
        <f>IFERROR(IF((VLOOKUP($A135,'Q4 Raw Data'!$A$9:$DN$158,G$3,FALSE))="","",(VLOOKUP($A135,'Q4 Raw Data'!$A$9:$DN$158,G$3,FALSE))),"")</f>
        <v>Yes</v>
      </c>
      <c r="H135" s="244"/>
      <c r="I135" s="244"/>
      <c r="J135" s="244"/>
      <c r="K135" s="244"/>
      <c r="L135" s="244"/>
      <c r="M135" s="244"/>
      <c r="N135" s="244" t="str">
        <f>IFERROR(IF((VLOOKUP($A135,'Q4 Raw Data'!$A$9:$DN$158,N$3,FALSE))="","",(VLOOKUP($A135,'Q4 Raw Data'!$A$9:$DN$158,N$3,FALSE))),"")</f>
        <v>Not on track to meet target</v>
      </c>
      <c r="O135" s="244" t="str">
        <f>IFERROR(IF((VLOOKUP($A135,'Q4 Raw Data'!$A$9:$DN$158,O$3,FALSE))="","",(VLOOKUP($A135,'Q4 Raw Data'!$A$9:$DN$158,O$3,FALSE))),"")</f>
        <v>On track to meet target</v>
      </c>
      <c r="P135" s="244" t="str">
        <f>IFERROR(IF((VLOOKUP($A135,'Q4 Raw Data'!$A$9:$DN$158,P$3,FALSE))="","",(VLOOKUP($A135,'Q4 Raw Data'!$A$9:$DN$158,P$3,FALSE))),"")</f>
        <v>Not on track to meet target</v>
      </c>
      <c r="Q135" s="244" t="str">
        <f>IFERROR(IF((VLOOKUP($A135,'Q4 Raw Data'!$A$9:$DN$158,Q$3,FALSE))="","",(VLOOKUP($A135,'Q4 Raw Data'!$A$9:$DN$158,Q$3,FALSE))),"")</f>
        <v>On track to meet target</v>
      </c>
      <c r="R135" s="244"/>
      <c r="S135" s="244"/>
      <c r="T135" s="244"/>
      <c r="U135" s="244"/>
      <c r="V135" s="244"/>
      <c r="W135" s="244"/>
      <c r="X135" s="244"/>
      <c r="Y135" s="244"/>
      <c r="Z135" s="244"/>
      <c r="AA135" s="244"/>
      <c r="AB135" s="244"/>
      <c r="AC135" s="244"/>
    </row>
    <row r="136" spans="1:29" x14ac:dyDescent="0.3">
      <c r="A136" t="s">
        <v>640</v>
      </c>
      <c r="B136" t="s">
        <v>641</v>
      </c>
      <c r="C136" s="244" t="str">
        <f>IFERROR(IF((VLOOKUP($A136,'Q4 Raw Data'!$A$9:$DN$158,C$3,FALSE))="","",(VLOOKUP($A136,'Q4 Raw Data'!$A$9:$DN$158,C$3,FALSE))),"")</f>
        <v>Yes</v>
      </c>
      <c r="D136" s="244" t="str">
        <f>IFERROR(IF((VLOOKUP($A136,'Q4 Raw Data'!$A$9:$DN$158,D$3,FALSE))="","",(VLOOKUP($A136,'Q4 Raw Data'!$A$9:$DN$158,D$3,FALSE))),"")</f>
        <v>Yes</v>
      </c>
      <c r="E136" s="244" t="str">
        <f>IFERROR(IF((VLOOKUP($A136,'Q4 Raw Data'!$A$9:$DN$158,E$3,FALSE))="","",(VLOOKUP($A136,'Q4 Raw Data'!$A$9:$DN$158,E$3,FALSE))),"")</f>
        <v>Yes</v>
      </c>
      <c r="F136" s="244" t="str">
        <f>IFERROR(IF((VLOOKUP($A136,'Q4 Raw Data'!$A$9:$DN$158,F$3,FALSE))="","",(VLOOKUP($A136,'Q4 Raw Data'!$A$9:$DN$158,F$3,FALSE))),"")</f>
        <v>Yes</v>
      </c>
      <c r="G136" s="244" t="str">
        <f>IFERROR(IF((VLOOKUP($A136,'Q4 Raw Data'!$A$9:$DN$158,G$3,FALSE))="","",(VLOOKUP($A136,'Q4 Raw Data'!$A$9:$DN$158,G$3,FALSE))),"")</f>
        <v>Yes</v>
      </c>
      <c r="H136" s="244"/>
      <c r="I136" s="244"/>
      <c r="J136" s="244"/>
      <c r="K136" s="244"/>
      <c r="L136" s="244"/>
      <c r="M136" s="244"/>
      <c r="N136" s="244" t="str">
        <f>IFERROR(IF((VLOOKUP($A136,'Q4 Raw Data'!$A$9:$DN$158,N$3,FALSE))="","",(VLOOKUP($A136,'Q4 Raw Data'!$A$9:$DN$158,N$3,FALSE))),"")</f>
        <v>Not on track to meet target</v>
      </c>
      <c r="O136" s="244" t="str">
        <f>IFERROR(IF((VLOOKUP($A136,'Q4 Raw Data'!$A$9:$DN$158,O$3,FALSE))="","",(VLOOKUP($A136,'Q4 Raw Data'!$A$9:$DN$158,O$3,FALSE))),"")</f>
        <v>On track to meet target</v>
      </c>
      <c r="P136" s="244" t="str">
        <f>IFERROR(IF((VLOOKUP($A136,'Q4 Raw Data'!$A$9:$DN$158,P$3,FALSE))="","",(VLOOKUP($A136,'Q4 Raw Data'!$A$9:$DN$158,P$3,FALSE))),"")</f>
        <v>Data not available to assess progress</v>
      </c>
      <c r="Q136" s="244" t="str">
        <f>IFERROR(IF((VLOOKUP($A136,'Q4 Raw Data'!$A$9:$DN$158,Q$3,FALSE))="","",(VLOOKUP($A136,'Q4 Raw Data'!$A$9:$DN$158,Q$3,FALSE))),"")</f>
        <v>On track to meet target</v>
      </c>
      <c r="R136" s="244"/>
      <c r="S136" s="244"/>
      <c r="T136" s="244"/>
      <c r="U136" s="244"/>
      <c r="V136" s="244"/>
      <c r="W136" s="244"/>
      <c r="X136" s="244"/>
      <c r="Y136" s="244"/>
      <c r="Z136" s="244"/>
      <c r="AA136" s="244"/>
      <c r="AB136" s="244"/>
      <c r="AC136" s="244"/>
    </row>
    <row r="137" spans="1:29" x14ac:dyDescent="0.3">
      <c r="A137" t="s">
        <v>644</v>
      </c>
      <c r="B137" t="s">
        <v>645</v>
      </c>
      <c r="C137" s="244" t="str">
        <f>IFERROR(IF((VLOOKUP($A137,'Q4 Raw Data'!$A$9:$DN$158,C$3,FALSE))="","",(VLOOKUP($A137,'Q4 Raw Data'!$A$9:$DN$158,C$3,FALSE))),"")</f>
        <v>Yes</v>
      </c>
      <c r="D137" s="244" t="str">
        <f>IFERROR(IF((VLOOKUP($A137,'Q4 Raw Data'!$A$9:$DN$158,D$3,FALSE))="","",(VLOOKUP($A137,'Q4 Raw Data'!$A$9:$DN$158,D$3,FALSE))),"")</f>
        <v>Yes</v>
      </c>
      <c r="E137" s="244" t="str">
        <f>IFERROR(IF((VLOOKUP($A137,'Q4 Raw Data'!$A$9:$DN$158,E$3,FALSE))="","",(VLOOKUP($A137,'Q4 Raw Data'!$A$9:$DN$158,E$3,FALSE))),"")</f>
        <v>Yes</v>
      </c>
      <c r="F137" s="244" t="str">
        <f>IFERROR(IF((VLOOKUP($A137,'Q4 Raw Data'!$A$9:$DN$158,F$3,FALSE))="","",(VLOOKUP($A137,'Q4 Raw Data'!$A$9:$DN$158,F$3,FALSE))),"")</f>
        <v>Yes</v>
      </c>
      <c r="G137" s="244" t="str">
        <f>IFERROR(IF((VLOOKUP($A137,'Q4 Raw Data'!$A$9:$DN$158,G$3,FALSE))="","",(VLOOKUP($A137,'Q4 Raw Data'!$A$9:$DN$158,G$3,FALSE))),"")</f>
        <v>Yes</v>
      </c>
      <c r="H137" s="244"/>
      <c r="I137" s="244"/>
      <c r="J137" s="244"/>
      <c r="K137" s="244"/>
      <c r="L137" s="244"/>
      <c r="M137" s="244"/>
      <c r="N137" s="244" t="str">
        <f>IFERROR(IF((VLOOKUP($A137,'Q4 Raw Data'!$A$9:$DN$158,N$3,FALSE))="","",(VLOOKUP($A137,'Q4 Raw Data'!$A$9:$DN$158,N$3,FALSE))),"")</f>
        <v>Not on track to meet target</v>
      </c>
      <c r="O137" s="244" t="str">
        <f>IFERROR(IF((VLOOKUP($A137,'Q4 Raw Data'!$A$9:$DN$158,O$3,FALSE))="","",(VLOOKUP($A137,'Q4 Raw Data'!$A$9:$DN$158,O$3,FALSE))),"")</f>
        <v>Not on track to meet target</v>
      </c>
      <c r="P137" s="244" t="str">
        <f>IFERROR(IF((VLOOKUP($A137,'Q4 Raw Data'!$A$9:$DN$158,P$3,FALSE))="","",(VLOOKUP($A137,'Q4 Raw Data'!$A$9:$DN$158,P$3,FALSE))),"")</f>
        <v>Data not available to assess progress</v>
      </c>
      <c r="Q137" s="244" t="str">
        <f>IFERROR(IF((VLOOKUP($A137,'Q4 Raw Data'!$A$9:$DN$158,Q$3,FALSE))="","",(VLOOKUP($A137,'Q4 Raw Data'!$A$9:$DN$158,Q$3,FALSE))),"")</f>
        <v>On track to meet target</v>
      </c>
      <c r="R137" s="244"/>
      <c r="S137" s="244"/>
      <c r="T137" s="244"/>
      <c r="U137" s="244"/>
      <c r="V137" s="244"/>
      <c r="W137" s="244"/>
      <c r="X137" s="244"/>
      <c r="Y137" s="244"/>
      <c r="Z137" s="244"/>
      <c r="AA137" s="244"/>
      <c r="AB137" s="244"/>
      <c r="AC137" s="244"/>
    </row>
    <row r="138" spans="1:29" x14ac:dyDescent="0.3">
      <c r="A138" t="s">
        <v>646</v>
      </c>
      <c r="B138" t="s">
        <v>647</v>
      </c>
      <c r="C138" s="244" t="str">
        <f>IFERROR(IF((VLOOKUP($A138,'Q4 Raw Data'!$A$9:$DN$158,C$3,FALSE))="","",(VLOOKUP($A138,'Q4 Raw Data'!$A$9:$DN$158,C$3,FALSE))),"")</f>
        <v>Yes</v>
      </c>
      <c r="D138" s="244" t="str">
        <f>IFERROR(IF((VLOOKUP($A138,'Q4 Raw Data'!$A$9:$DN$158,D$3,FALSE))="","",(VLOOKUP($A138,'Q4 Raw Data'!$A$9:$DN$158,D$3,FALSE))),"")</f>
        <v>Yes</v>
      </c>
      <c r="E138" s="244" t="str">
        <f>IFERROR(IF((VLOOKUP($A138,'Q4 Raw Data'!$A$9:$DN$158,E$3,FALSE))="","",(VLOOKUP($A138,'Q4 Raw Data'!$A$9:$DN$158,E$3,FALSE))),"")</f>
        <v>Yes</v>
      </c>
      <c r="F138" s="244" t="str">
        <f>IFERROR(IF((VLOOKUP($A138,'Q4 Raw Data'!$A$9:$DN$158,F$3,FALSE))="","",(VLOOKUP($A138,'Q4 Raw Data'!$A$9:$DN$158,F$3,FALSE))),"")</f>
        <v>Yes</v>
      </c>
      <c r="G138" s="244" t="str">
        <f>IFERROR(IF((VLOOKUP($A138,'Q4 Raw Data'!$A$9:$DN$158,G$3,FALSE))="","",(VLOOKUP($A138,'Q4 Raw Data'!$A$9:$DN$158,G$3,FALSE))),"")</f>
        <v>Yes</v>
      </c>
      <c r="H138" s="244"/>
      <c r="I138" s="244"/>
      <c r="J138" s="244"/>
      <c r="K138" s="244"/>
      <c r="L138" s="244"/>
      <c r="M138" s="244"/>
      <c r="N138" s="244" t="str">
        <f>IFERROR(IF((VLOOKUP($A138,'Q4 Raw Data'!$A$9:$DN$158,N$3,FALSE))="","",(VLOOKUP($A138,'Q4 Raw Data'!$A$9:$DN$158,N$3,FALSE))),"")</f>
        <v>Not on track to meet target</v>
      </c>
      <c r="O138" s="244" t="str">
        <f>IFERROR(IF((VLOOKUP($A138,'Q4 Raw Data'!$A$9:$DN$158,O$3,FALSE))="","",(VLOOKUP($A138,'Q4 Raw Data'!$A$9:$DN$158,O$3,FALSE))),"")</f>
        <v>On track to meet target</v>
      </c>
      <c r="P138" s="244" t="str">
        <f>IFERROR(IF((VLOOKUP($A138,'Q4 Raw Data'!$A$9:$DN$158,P$3,FALSE))="","",(VLOOKUP($A138,'Q4 Raw Data'!$A$9:$DN$158,P$3,FALSE))),"")</f>
        <v>On track to meet target</v>
      </c>
      <c r="Q138" s="244" t="str">
        <f>IFERROR(IF((VLOOKUP($A138,'Q4 Raw Data'!$A$9:$DN$158,Q$3,FALSE))="","",(VLOOKUP($A138,'Q4 Raw Data'!$A$9:$DN$158,Q$3,FALSE))),"")</f>
        <v>Not on track to meet target</v>
      </c>
      <c r="R138" s="244"/>
      <c r="S138" s="244"/>
      <c r="T138" s="244"/>
      <c r="U138" s="244"/>
      <c r="V138" s="244"/>
      <c r="W138" s="244"/>
      <c r="X138" s="244"/>
      <c r="Y138" s="244"/>
      <c r="Z138" s="244"/>
      <c r="AA138" s="244"/>
      <c r="AB138" s="244"/>
      <c r="AC138" s="244"/>
    </row>
    <row r="139" spans="1:29" x14ac:dyDescent="0.3">
      <c r="A139" t="s">
        <v>648</v>
      </c>
      <c r="B139" t="s">
        <v>649</v>
      </c>
      <c r="C139" s="244" t="str">
        <f>IFERROR(IF((VLOOKUP($A139,'Q4 Raw Data'!$A$9:$DN$158,C$3,FALSE))="","",(VLOOKUP($A139,'Q4 Raw Data'!$A$9:$DN$158,C$3,FALSE))),"")</f>
        <v>Yes</v>
      </c>
      <c r="D139" s="244" t="str">
        <f>IFERROR(IF((VLOOKUP($A139,'Q4 Raw Data'!$A$9:$DN$158,D$3,FALSE))="","",(VLOOKUP($A139,'Q4 Raw Data'!$A$9:$DN$158,D$3,FALSE))),"")</f>
        <v>Yes</v>
      </c>
      <c r="E139" s="244" t="str">
        <f>IFERROR(IF((VLOOKUP($A139,'Q4 Raw Data'!$A$9:$DN$158,E$3,FALSE))="","",(VLOOKUP($A139,'Q4 Raw Data'!$A$9:$DN$158,E$3,FALSE))),"")</f>
        <v>Yes</v>
      </c>
      <c r="F139" s="244" t="str">
        <f>IFERROR(IF((VLOOKUP($A139,'Q4 Raw Data'!$A$9:$DN$158,F$3,FALSE))="","",(VLOOKUP($A139,'Q4 Raw Data'!$A$9:$DN$158,F$3,FALSE))),"")</f>
        <v>Yes</v>
      </c>
      <c r="G139" s="244" t="str">
        <f>IFERROR(IF((VLOOKUP($A139,'Q4 Raw Data'!$A$9:$DN$158,G$3,FALSE))="","",(VLOOKUP($A139,'Q4 Raw Data'!$A$9:$DN$158,G$3,FALSE))),"")</f>
        <v>Yes</v>
      </c>
      <c r="H139" s="244"/>
      <c r="I139" s="244"/>
      <c r="J139" s="244"/>
      <c r="K139" s="244"/>
      <c r="L139" s="244"/>
      <c r="M139" s="244"/>
      <c r="N139" s="244" t="str">
        <f>IFERROR(IF((VLOOKUP($A139,'Q4 Raw Data'!$A$9:$DN$158,N$3,FALSE))="","",(VLOOKUP($A139,'Q4 Raw Data'!$A$9:$DN$158,N$3,FALSE))),"")</f>
        <v>Not on track to meet target</v>
      </c>
      <c r="O139" s="244" t="str">
        <f>IFERROR(IF((VLOOKUP($A139,'Q4 Raw Data'!$A$9:$DN$158,O$3,FALSE))="","",(VLOOKUP($A139,'Q4 Raw Data'!$A$9:$DN$158,O$3,FALSE))),"")</f>
        <v>Not on track to meet target</v>
      </c>
      <c r="P139" s="244" t="str">
        <f>IFERROR(IF((VLOOKUP($A139,'Q4 Raw Data'!$A$9:$DN$158,P$3,FALSE))="","",(VLOOKUP($A139,'Q4 Raw Data'!$A$9:$DN$158,P$3,FALSE))),"")</f>
        <v>Not on track to meet target</v>
      </c>
      <c r="Q139" s="244" t="str">
        <f>IFERROR(IF((VLOOKUP($A139,'Q4 Raw Data'!$A$9:$DN$158,Q$3,FALSE))="","",(VLOOKUP($A139,'Q4 Raw Data'!$A$9:$DN$158,Q$3,FALSE))),"")</f>
        <v>On track to meet target</v>
      </c>
      <c r="R139" s="244"/>
      <c r="S139" s="244"/>
      <c r="T139" s="244"/>
      <c r="U139" s="244"/>
      <c r="V139" s="244"/>
      <c r="W139" s="244"/>
      <c r="X139" s="244"/>
      <c r="Y139" s="244"/>
      <c r="Z139" s="244"/>
      <c r="AA139" s="244"/>
      <c r="AB139" s="244"/>
      <c r="AC139" s="244"/>
    </row>
    <row r="140" spans="1:29" x14ac:dyDescent="0.3">
      <c r="A140" t="s">
        <v>650</v>
      </c>
      <c r="B140" t="s">
        <v>651</v>
      </c>
      <c r="C140" s="244" t="str">
        <f>IFERROR(IF((VLOOKUP($A140,'Q4 Raw Data'!$A$9:$DN$158,C$3,FALSE))="","",(VLOOKUP($A140,'Q4 Raw Data'!$A$9:$DN$158,C$3,FALSE))),"")</f>
        <v>Yes</v>
      </c>
      <c r="D140" s="244" t="str">
        <f>IFERROR(IF((VLOOKUP($A140,'Q4 Raw Data'!$A$9:$DN$158,D$3,FALSE))="","",(VLOOKUP($A140,'Q4 Raw Data'!$A$9:$DN$158,D$3,FALSE))),"")</f>
        <v>Yes</v>
      </c>
      <c r="E140" s="244" t="str">
        <f>IFERROR(IF((VLOOKUP($A140,'Q4 Raw Data'!$A$9:$DN$158,E$3,FALSE))="","",(VLOOKUP($A140,'Q4 Raw Data'!$A$9:$DN$158,E$3,FALSE))),"")</f>
        <v>Yes</v>
      </c>
      <c r="F140" s="244" t="str">
        <f>IFERROR(IF((VLOOKUP($A140,'Q4 Raw Data'!$A$9:$DN$158,F$3,FALSE))="","",(VLOOKUP($A140,'Q4 Raw Data'!$A$9:$DN$158,F$3,FALSE))),"")</f>
        <v>Yes</v>
      </c>
      <c r="G140" s="244" t="str">
        <f>IFERROR(IF((VLOOKUP($A140,'Q4 Raw Data'!$A$9:$DN$158,G$3,FALSE))="","",(VLOOKUP($A140,'Q4 Raw Data'!$A$9:$DN$158,G$3,FALSE))),"")</f>
        <v>Yes</v>
      </c>
      <c r="H140" s="244"/>
      <c r="I140" s="244"/>
      <c r="J140" s="244"/>
      <c r="K140" s="244"/>
      <c r="L140" s="244"/>
      <c r="M140" s="244"/>
      <c r="N140" s="244" t="str">
        <f>IFERROR(IF((VLOOKUP($A140,'Q4 Raw Data'!$A$9:$DN$158,N$3,FALSE))="","",(VLOOKUP($A140,'Q4 Raw Data'!$A$9:$DN$158,N$3,FALSE))),"")</f>
        <v>On track to meet target</v>
      </c>
      <c r="O140" s="244" t="str">
        <f>IFERROR(IF((VLOOKUP($A140,'Q4 Raw Data'!$A$9:$DN$158,O$3,FALSE))="","",(VLOOKUP($A140,'Q4 Raw Data'!$A$9:$DN$158,O$3,FALSE))),"")</f>
        <v>Not on track to meet target</v>
      </c>
      <c r="P140" s="244" t="str">
        <f>IFERROR(IF((VLOOKUP($A140,'Q4 Raw Data'!$A$9:$DN$158,P$3,FALSE))="","",(VLOOKUP($A140,'Q4 Raw Data'!$A$9:$DN$158,P$3,FALSE))),"")</f>
        <v>On track to meet target</v>
      </c>
      <c r="Q140" s="244" t="str">
        <f>IFERROR(IF((VLOOKUP($A140,'Q4 Raw Data'!$A$9:$DN$158,Q$3,FALSE))="","",(VLOOKUP($A140,'Q4 Raw Data'!$A$9:$DN$158,Q$3,FALSE))),"")</f>
        <v>Not on track to meet target</v>
      </c>
      <c r="R140" s="244"/>
      <c r="S140" s="244"/>
      <c r="T140" s="244"/>
      <c r="U140" s="244"/>
      <c r="V140" s="244"/>
      <c r="W140" s="244"/>
      <c r="X140" s="244"/>
      <c r="Y140" s="244"/>
      <c r="Z140" s="244"/>
      <c r="AA140" s="244"/>
      <c r="AB140" s="244"/>
      <c r="AC140" s="244"/>
    </row>
    <row r="141" spans="1:29" x14ac:dyDescent="0.3">
      <c r="A141" t="s">
        <v>652</v>
      </c>
      <c r="B141" t="s">
        <v>653</v>
      </c>
      <c r="C141" s="244" t="str">
        <f>IFERROR(IF((VLOOKUP($A141,'Q4 Raw Data'!$A$9:$DN$158,C$3,FALSE))="","",(VLOOKUP($A141,'Q4 Raw Data'!$A$9:$DN$158,C$3,FALSE))),"")</f>
        <v>Yes</v>
      </c>
      <c r="D141" s="244" t="str">
        <f>IFERROR(IF((VLOOKUP($A141,'Q4 Raw Data'!$A$9:$DN$158,D$3,FALSE))="","",(VLOOKUP($A141,'Q4 Raw Data'!$A$9:$DN$158,D$3,FALSE))),"")</f>
        <v>Yes</v>
      </c>
      <c r="E141" s="244" t="str">
        <f>IFERROR(IF((VLOOKUP($A141,'Q4 Raw Data'!$A$9:$DN$158,E$3,FALSE))="","",(VLOOKUP($A141,'Q4 Raw Data'!$A$9:$DN$158,E$3,FALSE))),"")</f>
        <v>Yes</v>
      </c>
      <c r="F141" s="244" t="str">
        <f>IFERROR(IF((VLOOKUP($A141,'Q4 Raw Data'!$A$9:$DN$158,F$3,FALSE))="","",(VLOOKUP($A141,'Q4 Raw Data'!$A$9:$DN$158,F$3,FALSE))),"")</f>
        <v>Yes</v>
      </c>
      <c r="G141" s="244" t="str">
        <f>IFERROR(IF((VLOOKUP($A141,'Q4 Raw Data'!$A$9:$DN$158,G$3,FALSE))="","",(VLOOKUP($A141,'Q4 Raw Data'!$A$9:$DN$158,G$3,FALSE))),"")</f>
        <v>Yes</v>
      </c>
      <c r="H141" s="244"/>
      <c r="I141" s="244"/>
      <c r="J141" s="244"/>
      <c r="K141" s="244"/>
      <c r="L141" s="244"/>
      <c r="M141" s="244"/>
      <c r="N141" s="244" t="str">
        <f>IFERROR(IF((VLOOKUP($A141,'Q4 Raw Data'!$A$9:$DN$158,N$3,FALSE))="","",(VLOOKUP($A141,'Q4 Raw Data'!$A$9:$DN$158,N$3,FALSE))),"")</f>
        <v>Not on track to meet target</v>
      </c>
      <c r="O141" s="244" t="str">
        <f>IFERROR(IF((VLOOKUP($A141,'Q4 Raw Data'!$A$9:$DN$158,O$3,FALSE))="","",(VLOOKUP($A141,'Q4 Raw Data'!$A$9:$DN$158,O$3,FALSE))),"")</f>
        <v>On track to meet target</v>
      </c>
      <c r="P141" s="244" t="str">
        <f>IFERROR(IF((VLOOKUP($A141,'Q4 Raw Data'!$A$9:$DN$158,P$3,FALSE))="","",(VLOOKUP($A141,'Q4 Raw Data'!$A$9:$DN$158,P$3,FALSE))),"")</f>
        <v>On track to meet target</v>
      </c>
      <c r="Q141" s="244" t="str">
        <f>IFERROR(IF((VLOOKUP($A141,'Q4 Raw Data'!$A$9:$DN$158,Q$3,FALSE))="","",(VLOOKUP($A141,'Q4 Raw Data'!$A$9:$DN$158,Q$3,FALSE))),"")</f>
        <v>Not on track to meet target</v>
      </c>
      <c r="R141" s="244"/>
      <c r="S141" s="244"/>
      <c r="T141" s="244"/>
      <c r="U141" s="244"/>
      <c r="V141" s="244"/>
      <c r="W141" s="244"/>
      <c r="X141" s="244"/>
      <c r="Y141" s="244"/>
      <c r="Z141" s="244"/>
      <c r="AA141" s="244"/>
      <c r="AB141" s="244"/>
      <c r="AC141" s="244"/>
    </row>
    <row r="142" spans="1:29" x14ac:dyDescent="0.3">
      <c r="A142" t="s">
        <v>656</v>
      </c>
      <c r="B142" t="s">
        <v>657</v>
      </c>
      <c r="C142" s="244" t="str">
        <f>IFERROR(IF((VLOOKUP($A142,'Q4 Raw Data'!$A$9:$DN$158,C$3,FALSE))="","",(VLOOKUP($A142,'Q4 Raw Data'!$A$9:$DN$158,C$3,FALSE))),"")</f>
        <v>Yes</v>
      </c>
      <c r="D142" s="244" t="str">
        <f>IFERROR(IF((VLOOKUP($A142,'Q4 Raw Data'!$A$9:$DN$158,D$3,FALSE))="","",(VLOOKUP($A142,'Q4 Raw Data'!$A$9:$DN$158,D$3,FALSE))),"")</f>
        <v>Yes</v>
      </c>
      <c r="E142" s="244" t="str">
        <f>IFERROR(IF((VLOOKUP($A142,'Q4 Raw Data'!$A$9:$DN$158,E$3,FALSE))="","",(VLOOKUP($A142,'Q4 Raw Data'!$A$9:$DN$158,E$3,FALSE))),"")</f>
        <v>Yes</v>
      </c>
      <c r="F142" s="244" t="str">
        <f>IFERROR(IF((VLOOKUP($A142,'Q4 Raw Data'!$A$9:$DN$158,F$3,FALSE))="","",(VLOOKUP($A142,'Q4 Raw Data'!$A$9:$DN$158,F$3,FALSE))),"")</f>
        <v>Yes</v>
      </c>
      <c r="G142" s="244" t="str">
        <f>IFERROR(IF((VLOOKUP($A142,'Q4 Raw Data'!$A$9:$DN$158,G$3,FALSE))="","",(VLOOKUP($A142,'Q4 Raw Data'!$A$9:$DN$158,G$3,FALSE))),"")</f>
        <v>Yes</v>
      </c>
      <c r="H142" s="244"/>
      <c r="I142" s="244"/>
      <c r="J142" s="244"/>
      <c r="K142" s="244"/>
      <c r="L142" s="244"/>
      <c r="M142" s="244"/>
      <c r="N142" s="244" t="str">
        <f>IFERROR(IF((VLOOKUP($A142,'Q4 Raw Data'!$A$9:$DN$158,N$3,FALSE))="","",(VLOOKUP($A142,'Q4 Raw Data'!$A$9:$DN$158,N$3,FALSE))),"")</f>
        <v>On track to meet target</v>
      </c>
      <c r="O142" s="244" t="str">
        <f>IFERROR(IF((VLOOKUP($A142,'Q4 Raw Data'!$A$9:$DN$158,O$3,FALSE))="","",(VLOOKUP($A142,'Q4 Raw Data'!$A$9:$DN$158,O$3,FALSE))),"")</f>
        <v>Not on track to meet target</v>
      </c>
      <c r="P142" s="244" t="str">
        <f>IFERROR(IF((VLOOKUP($A142,'Q4 Raw Data'!$A$9:$DN$158,P$3,FALSE))="","",(VLOOKUP($A142,'Q4 Raw Data'!$A$9:$DN$158,P$3,FALSE))),"")</f>
        <v>On track to meet target</v>
      </c>
      <c r="Q142" s="244" t="str">
        <f>IFERROR(IF((VLOOKUP($A142,'Q4 Raw Data'!$A$9:$DN$158,Q$3,FALSE))="","",(VLOOKUP($A142,'Q4 Raw Data'!$A$9:$DN$158,Q$3,FALSE))),"")</f>
        <v>Not on track to meet target</v>
      </c>
      <c r="R142" s="244"/>
      <c r="S142" s="244"/>
      <c r="T142" s="244"/>
      <c r="U142" s="244"/>
      <c r="V142" s="244"/>
      <c r="W142" s="244"/>
      <c r="X142" s="244"/>
      <c r="Y142" s="244"/>
      <c r="Z142" s="244"/>
      <c r="AA142" s="244"/>
      <c r="AB142" s="244"/>
      <c r="AC142" s="244"/>
    </row>
    <row r="143" spans="1:29" x14ac:dyDescent="0.3">
      <c r="A143" t="s">
        <v>658</v>
      </c>
      <c r="B143" t="s">
        <v>659</v>
      </c>
      <c r="C143" s="244" t="str">
        <f>IFERROR(IF((VLOOKUP($A143,'Q4 Raw Data'!$A$9:$DN$158,C$3,FALSE))="","",(VLOOKUP($A143,'Q4 Raw Data'!$A$9:$DN$158,C$3,FALSE))),"")</f>
        <v>Yes</v>
      </c>
      <c r="D143" s="244" t="str">
        <f>IFERROR(IF((VLOOKUP($A143,'Q4 Raw Data'!$A$9:$DN$158,D$3,FALSE))="","",(VLOOKUP($A143,'Q4 Raw Data'!$A$9:$DN$158,D$3,FALSE))),"")</f>
        <v>Yes</v>
      </c>
      <c r="E143" s="244" t="str">
        <f>IFERROR(IF((VLOOKUP($A143,'Q4 Raw Data'!$A$9:$DN$158,E$3,FALSE))="","",(VLOOKUP($A143,'Q4 Raw Data'!$A$9:$DN$158,E$3,FALSE))),"")</f>
        <v>Yes</v>
      </c>
      <c r="F143" s="244" t="str">
        <f>IFERROR(IF((VLOOKUP($A143,'Q4 Raw Data'!$A$9:$DN$158,F$3,FALSE))="","",(VLOOKUP($A143,'Q4 Raw Data'!$A$9:$DN$158,F$3,FALSE))),"")</f>
        <v>Yes</v>
      </c>
      <c r="G143" s="244" t="str">
        <f>IFERROR(IF((VLOOKUP($A143,'Q4 Raw Data'!$A$9:$DN$158,G$3,FALSE))="","",(VLOOKUP($A143,'Q4 Raw Data'!$A$9:$DN$158,G$3,FALSE))),"")</f>
        <v>Yes</v>
      </c>
      <c r="H143" s="244"/>
      <c r="I143" s="244"/>
      <c r="J143" s="244"/>
      <c r="K143" s="244"/>
      <c r="L143" s="244"/>
      <c r="M143" s="244"/>
      <c r="N143" s="244" t="str">
        <f>IFERROR(IF((VLOOKUP($A143,'Q4 Raw Data'!$A$9:$DN$158,N$3,FALSE))="","",(VLOOKUP($A143,'Q4 Raw Data'!$A$9:$DN$158,N$3,FALSE))),"")</f>
        <v>Not on track to meet target</v>
      </c>
      <c r="O143" s="244" t="str">
        <f>IFERROR(IF((VLOOKUP($A143,'Q4 Raw Data'!$A$9:$DN$158,O$3,FALSE))="","",(VLOOKUP($A143,'Q4 Raw Data'!$A$9:$DN$158,O$3,FALSE))),"")</f>
        <v>On track to meet target</v>
      </c>
      <c r="P143" s="244" t="str">
        <f>IFERROR(IF((VLOOKUP($A143,'Q4 Raw Data'!$A$9:$DN$158,P$3,FALSE))="","",(VLOOKUP($A143,'Q4 Raw Data'!$A$9:$DN$158,P$3,FALSE))),"")</f>
        <v>Data not available to assess progress</v>
      </c>
      <c r="Q143" s="244" t="str">
        <f>IFERROR(IF((VLOOKUP($A143,'Q4 Raw Data'!$A$9:$DN$158,Q$3,FALSE))="","",(VLOOKUP($A143,'Q4 Raw Data'!$A$9:$DN$158,Q$3,FALSE))),"")</f>
        <v>On track to meet target</v>
      </c>
      <c r="R143" s="244"/>
      <c r="S143" s="244"/>
      <c r="T143" s="244"/>
      <c r="U143" s="244"/>
      <c r="V143" s="244"/>
      <c r="W143" s="244"/>
      <c r="X143" s="244"/>
      <c r="Y143" s="244"/>
      <c r="Z143" s="244"/>
      <c r="AA143" s="244"/>
      <c r="AB143" s="244"/>
      <c r="AC143" s="244"/>
    </row>
    <row r="144" spans="1:29" x14ac:dyDescent="0.3">
      <c r="A144" t="s">
        <v>660</v>
      </c>
      <c r="B144" t="s">
        <v>661</v>
      </c>
      <c r="C144" s="244" t="str">
        <f>IFERROR(IF((VLOOKUP($A144,'Q4 Raw Data'!$A$9:$DN$158,C$3,FALSE))="","",(VLOOKUP($A144,'Q4 Raw Data'!$A$9:$DN$158,C$3,FALSE))),"")</f>
        <v>Yes</v>
      </c>
      <c r="D144" s="244" t="str">
        <f>IFERROR(IF((VLOOKUP($A144,'Q4 Raw Data'!$A$9:$DN$158,D$3,FALSE))="","",(VLOOKUP($A144,'Q4 Raw Data'!$A$9:$DN$158,D$3,FALSE))),"")</f>
        <v>Yes</v>
      </c>
      <c r="E144" s="244" t="str">
        <f>IFERROR(IF((VLOOKUP($A144,'Q4 Raw Data'!$A$9:$DN$158,E$3,FALSE))="","",(VLOOKUP($A144,'Q4 Raw Data'!$A$9:$DN$158,E$3,FALSE))),"")</f>
        <v>Yes</v>
      </c>
      <c r="F144" s="244" t="str">
        <f>IFERROR(IF((VLOOKUP($A144,'Q4 Raw Data'!$A$9:$DN$158,F$3,FALSE))="","",(VLOOKUP($A144,'Q4 Raw Data'!$A$9:$DN$158,F$3,FALSE))),"")</f>
        <v>Yes</v>
      </c>
      <c r="G144" s="244" t="str">
        <f>IFERROR(IF((VLOOKUP($A144,'Q4 Raw Data'!$A$9:$DN$158,G$3,FALSE))="","",(VLOOKUP($A144,'Q4 Raw Data'!$A$9:$DN$158,G$3,FALSE))),"")</f>
        <v>Yes</v>
      </c>
      <c r="H144" s="244"/>
      <c r="I144" s="244"/>
      <c r="J144" s="244"/>
      <c r="K144" s="244"/>
      <c r="L144" s="244"/>
      <c r="M144" s="244"/>
      <c r="N144" s="244" t="str">
        <f>IFERROR(IF((VLOOKUP($A144,'Q4 Raw Data'!$A$9:$DN$158,N$3,FALSE))="","",(VLOOKUP($A144,'Q4 Raw Data'!$A$9:$DN$158,N$3,FALSE))),"")</f>
        <v>On track to meet target</v>
      </c>
      <c r="O144" s="244" t="str">
        <f>IFERROR(IF((VLOOKUP($A144,'Q4 Raw Data'!$A$9:$DN$158,O$3,FALSE))="","",(VLOOKUP($A144,'Q4 Raw Data'!$A$9:$DN$158,O$3,FALSE))),"")</f>
        <v>On track to meet target</v>
      </c>
      <c r="P144" s="244" t="str">
        <f>IFERROR(IF((VLOOKUP($A144,'Q4 Raw Data'!$A$9:$DN$158,P$3,FALSE))="","",(VLOOKUP($A144,'Q4 Raw Data'!$A$9:$DN$158,P$3,FALSE))),"")</f>
        <v>On track to meet target</v>
      </c>
      <c r="Q144" s="244" t="str">
        <f>IFERROR(IF((VLOOKUP($A144,'Q4 Raw Data'!$A$9:$DN$158,Q$3,FALSE))="","",(VLOOKUP($A144,'Q4 Raw Data'!$A$9:$DN$158,Q$3,FALSE))),"")</f>
        <v>Data not available to assess progress</v>
      </c>
      <c r="R144" s="244"/>
      <c r="S144" s="244"/>
      <c r="T144" s="244"/>
      <c r="U144" s="244"/>
      <c r="V144" s="244"/>
      <c r="W144" s="244"/>
      <c r="X144" s="244"/>
      <c r="Y144" s="244"/>
      <c r="Z144" s="244"/>
      <c r="AA144" s="244"/>
      <c r="AB144" s="244"/>
      <c r="AC144" s="244"/>
    </row>
    <row r="145" spans="1:29" x14ac:dyDescent="0.3">
      <c r="A145" t="s">
        <v>662</v>
      </c>
      <c r="B145" t="s">
        <v>663</v>
      </c>
      <c r="C145" s="244" t="str">
        <f>IFERROR(IF((VLOOKUP($A145,'Q4 Raw Data'!$A$9:$DN$158,C$3,FALSE))="","",(VLOOKUP($A145,'Q4 Raw Data'!$A$9:$DN$158,C$3,FALSE))),"")</f>
        <v>Yes</v>
      </c>
      <c r="D145" s="244" t="str">
        <f>IFERROR(IF((VLOOKUP($A145,'Q4 Raw Data'!$A$9:$DN$158,D$3,FALSE))="","",(VLOOKUP($A145,'Q4 Raw Data'!$A$9:$DN$158,D$3,FALSE))),"")</f>
        <v>Yes</v>
      </c>
      <c r="E145" s="244" t="str">
        <f>IFERROR(IF((VLOOKUP($A145,'Q4 Raw Data'!$A$9:$DN$158,E$3,FALSE))="","",(VLOOKUP($A145,'Q4 Raw Data'!$A$9:$DN$158,E$3,FALSE))),"")</f>
        <v>Yes</v>
      </c>
      <c r="F145" s="244" t="str">
        <f>IFERROR(IF((VLOOKUP($A145,'Q4 Raw Data'!$A$9:$DN$158,F$3,FALSE))="","",(VLOOKUP($A145,'Q4 Raw Data'!$A$9:$DN$158,F$3,FALSE))),"")</f>
        <v>Yes</v>
      </c>
      <c r="G145" s="244" t="str">
        <f>IFERROR(IF((VLOOKUP($A145,'Q4 Raw Data'!$A$9:$DN$158,G$3,FALSE))="","",(VLOOKUP($A145,'Q4 Raw Data'!$A$9:$DN$158,G$3,FALSE))),"")</f>
        <v>Yes</v>
      </c>
      <c r="H145" s="244"/>
      <c r="I145" s="244"/>
      <c r="J145" s="244"/>
      <c r="K145" s="244"/>
      <c r="L145" s="244"/>
      <c r="M145" s="244"/>
      <c r="N145" s="244" t="str">
        <f>IFERROR(IF((VLOOKUP($A145,'Q4 Raw Data'!$A$9:$DN$158,N$3,FALSE))="","",(VLOOKUP($A145,'Q4 Raw Data'!$A$9:$DN$158,N$3,FALSE))),"")</f>
        <v>Not on track to meet target</v>
      </c>
      <c r="O145" s="244" t="str">
        <f>IFERROR(IF((VLOOKUP($A145,'Q4 Raw Data'!$A$9:$DN$158,O$3,FALSE))="","",(VLOOKUP($A145,'Q4 Raw Data'!$A$9:$DN$158,O$3,FALSE))),"")</f>
        <v>On track to meet target</v>
      </c>
      <c r="P145" s="244" t="str">
        <f>IFERROR(IF((VLOOKUP($A145,'Q4 Raw Data'!$A$9:$DN$158,P$3,FALSE))="","",(VLOOKUP($A145,'Q4 Raw Data'!$A$9:$DN$158,P$3,FALSE))),"")</f>
        <v>On track to meet target</v>
      </c>
      <c r="Q145" s="244" t="str">
        <f>IFERROR(IF((VLOOKUP($A145,'Q4 Raw Data'!$A$9:$DN$158,Q$3,FALSE))="","",(VLOOKUP($A145,'Q4 Raw Data'!$A$9:$DN$158,Q$3,FALSE))),"")</f>
        <v>On track to meet target</v>
      </c>
      <c r="R145" s="244"/>
      <c r="S145" s="244"/>
      <c r="T145" s="244"/>
      <c r="U145" s="244"/>
      <c r="V145" s="244"/>
      <c r="W145" s="244"/>
      <c r="X145" s="244"/>
      <c r="Y145" s="244"/>
      <c r="Z145" s="244"/>
      <c r="AA145" s="244"/>
      <c r="AB145" s="244"/>
      <c r="AC145" s="244"/>
    </row>
    <row r="146" spans="1:29" x14ac:dyDescent="0.3">
      <c r="A146" t="s">
        <v>665</v>
      </c>
      <c r="B146" t="s">
        <v>666</v>
      </c>
      <c r="C146" s="244" t="str">
        <f>IFERROR(IF((VLOOKUP($A146,'Q4 Raw Data'!$A$9:$DN$158,C$3,FALSE))="","",(VLOOKUP($A146,'Q4 Raw Data'!$A$9:$DN$158,C$3,FALSE))),"")</f>
        <v>Yes</v>
      </c>
      <c r="D146" s="244" t="str">
        <f>IFERROR(IF((VLOOKUP($A146,'Q4 Raw Data'!$A$9:$DN$158,D$3,FALSE))="","",(VLOOKUP($A146,'Q4 Raw Data'!$A$9:$DN$158,D$3,FALSE))),"")</f>
        <v>Yes</v>
      </c>
      <c r="E146" s="244" t="str">
        <f>IFERROR(IF((VLOOKUP($A146,'Q4 Raw Data'!$A$9:$DN$158,E$3,FALSE))="","",(VLOOKUP($A146,'Q4 Raw Data'!$A$9:$DN$158,E$3,FALSE))),"")</f>
        <v>Yes</v>
      </c>
      <c r="F146" s="244" t="str">
        <f>IFERROR(IF((VLOOKUP($A146,'Q4 Raw Data'!$A$9:$DN$158,F$3,FALSE))="","",(VLOOKUP($A146,'Q4 Raw Data'!$A$9:$DN$158,F$3,FALSE))),"")</f>
        <v>Yes</v>
      </c>
      <c r="G146" s="244" t="str">
        <f>IFERROR(IF((VLOOKUP($A146,'Q4 Raw Data'!$A$9:$DN$158,G$3,FALSE))="","",(VLOOKUP($A146,'Q4 Raw Data'!$A$9:$DN$158,G$3,FALSE))),"")</f>
        <v>Yes</v>
      </c>
      <c r="H146" s="244"/>
      <c r="I146" s="244"/>
      <c r="J146" s="244"/>
      <c r="K146" s="244"/>
      <c r="L146" s="244"/>
      <c r="M146" s="244"/>
      <c r="N146" s="244" t="str">
        <f>IFERROR(IF((VLOOKUP($A146,'Q4 Raw Data'!$A$9:$DN$158,N$3,FALSE))="","",(VLOOKUP($A146,'Q4 Raw Data'!$A$9:$DN$158,N$3,FALSE))),"")</f>
        <v>Not on track to meet target</v>
      </c>
      <c r="O146" s="244" t="str">
        <f>IFERROR(IF((VLOOKUP($A146,'Q4 Raw Data'!$A$9:$DN$158,O$3,FALSE))="","",(VLOOKUP($A146,'Q4 Raw Data'!$A$9:$DN$158,O$3,FALSE))),"")</f>
        <v>Not on track to meet target</v>
      </c>
      <c r="P146" s="244" t="str">
        <f>IFERROR(IF((VLOOKUP($A146,'Q4 Raw Data'!$A$9:$DN$158,P$3,FALSE))="","",(VLOOKUP($A146,'Q4 Raw Data'!$A$9:$DN$158,P$3,FALSE))),"")</f>
        <v>On track to meet target</v>
      </c>
      <c r="Q146" s="244" t="str">
        <f>IFERROR(IF((VLOOKUP($A146,'Q4 Raw Data'!$A$9:$DN$158,Q$3,FALSE))="","",(VLOOKUP($A146,'Q4 Raw Data'!$A$9:$DN$158,Q$3,FALSE))),"")</f>
        <v>Not on track to meet target</v>
      </c>
      <c r="R146" s="244"/>
      <c r="S146" s="244"/>
      <c r="T146" s="244"/>
      <c r="U146" s="244"/>
      <c r="V146" s="244"/>
      <c r="W146" s="244"/>
      <c r="X146" s="244"/>
      <c r="Y146" s="244"/>
      <c r="Z146" s="244"/>
      <c r="AA146" s="244"/>
      <c r="AB146" s="244"/>
      <c r="AC146" s="244"/>
    </row>
    <row r="147" spans="1:29" x14ac:dyDescent="0.3">
      <c r="A147" t="s">
        <v>667</v>
      </c>
      <c r="B147" t="s">
        <v>668</v>
      </c>
      <c r="C147" s="244" t="str">
        <f>IFERROR(IF((VLOOKUP($A147,'Q4 Raw Data'!$A$9:$DN$158,C$3,FALSE))="","",(VLOOKUP($A147,'Q4 Raw Data'!$A$9:$DN$158,C$3,FALSE))),"")</f>
        <v>Yes</v>
      </c>
      <c r="D147" s="244" t="str">
        <f>IFERROR(IF((VLOOKUP($A147,'Q4 Raw Data'!$A$9:$DN$158,D$3,FALSE))="","",(VLOOKUP($A147,'Q4 Raw Data'!$A$9:$DN$158,D$3,FALSE))),"")</f>
        <v>Yes</v>
      </c>
      <c r="E147" s="244" t="str">
        <f>IFERROR(IF((VLOOKUP($A147,'Q4 Raw Data'!$A$9:$DN$158,E$3,FALSE))="","",(VLOOKUP($A147,'Q4 Raw Data'!$A$9:$DN$158,E$3,FALSE))),"")</f>
        <v>Yes</v>
      </c>
      <c r="F147" s="244" t="str">
        <f>IFERROR(IF((VLOOKUP($A147,'Q4 Raw Data'!$A$9:$DN$158,F$3,FALSE))="","",(VLOOKUP($A147,'Q4 Raw Data'!$A$9:$DN$158,F$3,FALSE))),"")</f>
        <v>Yes</v>
      </c>
      <c r="G147" s="244" t="str">
        <f>IFERROR(IF((VLOOKUP($A147,'Q4 Raw Data'!$A$9:$DN$158,G$3,FALSE))="","",(VLOOKUP($A147,'Q4 Raw Data'!$A$9:$DN$158,G$3,FALSE))),"")</f>
        <v>Yes</v>
      </c>
      <c r="H147" s="244"/>
      <c r="I147" s="244"/>
      <c r="J147" s="244"/>
      <c r="K147" s="244"/>
      <c r="L147" s="244"/>
      <c r="M147" s="244"/>
      <c r="N147" s="244" t="str">
        <f>IFERROR(IF((VLOOKUP($A147,'Q4 Raw Data'!$A$9:$DN$158,N$3,FALSE))="","",(VLOOKUP($A147,'Q4 Raw Data'!$A$9:$DN$158,N$3,FALSE))),"")</f>
        <v>Not on track to meet target</v>
      </c>
      <c r="O147" s="244" t="str">
        <f>IFERROR(IF((VLOOKUP($A147,'Q4 Raw Data'!$A$9:$DN$158,O$3,FALSE))="","",(VLOOKUP($A147,'Q4 Raw Data'!$A$9:$DN$158,O$3,FALSE))),"")</f>
        <v>Not on track to meet target</v>
      </c>
      <c r="P147" s="244" t="str">
        <f>IFERROR(IF((VLOOKUP($A147,'Q4 Raw Data'!$A$9:$DN$158,P$3,FALSE))="","",(VLOOKUP($A147,'Q4 Raw Data'!$A$9:$DN$158,P$3,FALSE))),"")</f>
        <v>Not on track to meet target</v>
      </c>
      <c r="Q147" s="244" t="str">
        <f>IFERROR(IF((VLOOKUP($A147,'Q4 Raw Data'!$A$9:$DN$158,Q$3,FALSE))="","",(VLOOKUP($A147,'Q4 Raw Data'!$A$9:$DN$158,Q$3,FALSE))),"")</f>
        <v>Not on track to meet target</v>
      </c>
      <c r="R147" s="244"/>
      <c r="S147" s="244"/>
      <c r="T147" s="244"/>
      <c r="U147" s="244"/>
      <c r="V147" s="244"/>
      <c r="W147" s="244"/>
      <c r="X147" s="244"/>
      <c r="Y147" s="244"/>
      <c r="Z147" s="244"/>
      <c r="AA147" s="244"/>
      <c r="AB147" s="244"/>
      <c r="AC147" s="244"/>
    </row>
    <row r="148" spans="1:29" x14ac:dyDescent="0.3">
      <c r="A148" t="s">
        <v>669</v>
      </c>
      <c r="B148" t="s">
        <v>670</v>
      </c>
      <c r="C148" s="244" t="str">
        <f>IFERROR(IF((VLOOKUP($A148,'Q4 Raw Data'!$A$9:$DN$158,C$3,FALSE))="","",(VLOOKUP($A148,'Q4 Raw Data'!$A$9:$DN$158,C$3,FALSE))),"")</f>
        <v>Yes</v>
      </c>
      <c r="D148" s="244" t="str">
        <f>IFERROR(IF((VLOOKUP($A148,'Q4 Raw Data'!$A$9:$DN$158,D$3,FALSE))="","",(VLOOKUP($A148,'Q4 Raw Data'!$A$9:$DN$158,D$3,FALSE))),"")</f>
        <v>Yes</v>
      </c>
      <c r="E148" s="244" t="str">
        <f>IFERROR(IF((VLOOKUP($A148,'Q4 Raw Data'!$A$9:$DN$158,E$3,FALSE))="","",(VLOOKUP($A148,'Q4 Raw Data'!$A$9:$DN$158,E$3,FALSE))),"")</f>
        <v>Yes</v>
      </c>
      <c r="F148" s="244" t="str">
        <f>IFERROR(IF((VLOOKUP($A148,'Q4 Raw Data'!$A$9:$DN$158,F$3,FALSE))="","",(VLOOKUP($A148,'Q4 Raw Data'!$A$9:$DN$158,F$3,FALSE))),"")</f>
        <v>Yes</v>
      </c>
      <c r="G148" s="244" t="str">
        <f>IFERROR(IF((VLOOKUP($A148,'Q4 Raw Data'!$A$9:$DN$158,G$3,FALSE))="","",(VLOOKUP($A148,'Q4 Raw Data'!$A$9:$DN$158,G$3,FALSE))),"")</f>
        <v>Yes</v>
      </c>
      <c r="H148" s="244"/>
      <c r="I148" s="244"/>
      <c r="J148" s="244"/>
      <c r="K148" s="244"/>
      <c r="L148" s="244"/>
      <c r="M148" s="244"/>
      <c r="N148" s="244" t="str">
        <f>IFERROR(IF((VLOOKUP($A148,'Q4 Raw Data'!$A$9:$DN$158,N$3,FALSE))="","",(VLOOKUP($A148,'Q4 Raw Data'!$A$9:$DN$158,N$3,FALSE))),"")</f>
        <v>Not on track to meet target</v>
      </c>
      <c r="O148" s="244" t="str">
        <f>IFERROR(IF((VLOOKUP($A148,'Q4 Raw Data'!$A$9:$DN$158,O$3,FALSE))="","",(VLOOKUP($A148,'Q4 Raw Data'!$A$9:$DN$158,O$3,FALSE))),"")</f>
        <v>Not on track to meet target</v>
      </c>
      <c r="P148" s="244" t="str">
        <f>IFERROR(IF((VLOOKUP($A148,'Q4 Raw Data'!$A$9:$DN$158,P$3,FALSE))="","",(VLOOKUP($A148,'Q4 Raw Data'!$A$9:$DN$158,P$3,FALSE))),"")</f>
        <v>Not on track to meet target</v>
      </c>
      <c r="Q148" s="244" t="str">
        <f>IFERROR(IF((VLOOKUP($A148,'Q4 Raw Data'!$A$9:$DN$158,Q$3,FALSE))="","",(VLOOKUP($A148,'Q4 Raw Data'!$A$9:$DN$158,Q$3,FALSE))),"")</f>
        <v>Not on track to meet target</v>
      </c>
      <c r="R148" s="244"/>
      <c r="S148" s="244"/>
      <c r="T148" s="244"/>
      <c r="U148" s="244"/>
      <c r="V148" s="244"/>
      <c r="W148" s="244"/>
      <c r="X148" s="244"/>
      <c r="Y148" s="244"/>
      <c r="Z148" s="244"/>
      <c r="AA148" s="244"/>
      <c r="AB148" s="244"/>
      <c r="AC148" s="244"/>
    </row>
    <row r="149" spans="1:29" x14ac:dyDescent="0.3">
      <c r="A149" t="s">
        <v>671</v>
      </c>
      <c r="B149" t="s">
        <v>672</v>
      </c>
      <c r="C149" s="244" t="str">
        <f>IFERROR(IF((VLOOKUP($A149,'Q4 Raw Data'!$A$9:$DN$158,C$3,FALSE))="","",(VLOOKUP($A149,'Q4 Raw Data'!$A$9:$DN$158,C$3,FALSE))),"")</f>
        <v>Yes</v>
      </c>
      <c r="D149" s="244" t="str">
        <f>IFERROR(IF((VLOOKUP($A149,'Q4 Raw Data'!$A$9:$DN$158,D$3,FALSE))="","",(VLOOKUP($A149,'Q4 Raw Data'!$A$9:$DN$158,D$3,FALSE))),"")</f>
        <v>Yes</v>
      </c>
      <c r="E149" s="244" t="str">
        <f>IFERROR(IF((VLOOKUP($A149,'Q4 Raw Data'!$A$9:$DN$158,E$3,FALSE))="","",(VLOOKUP($A149,'Q4 Raw Data'!$A$9:$DN$158,E$3,FALSE))),"")</f>
        <v>Yes</v>
      </c>
      <c r="F149" s="244" t="str">
        <f>IFERROR(IF((VLOOKUP($A149,'Q4 Raw Data'!$A$9:$DN$158,F$3,FALSE))="","",(VLOOKUP($A149,'Q4 Raw Data'!$A$9:$DN$158,F$3,FALSE))),"")</f>
        <v>Yes</v>
      </c>
      <c r="G149" s="244" t="str">
        <f>IFERROR(IF((VLOOKUP($A149,'Q4 Raw Data'!$A$9:$DN$158,G$3,FALSE))="","",(VLOOKUP($A149,'Q4 Raw Data'!$A$9:$DN$158,G$3,FALSE))),"")</f>
        <v>Yes</v>
      </c>
      <c r="H149" s="244"/>
      <c r="I149" s="244"/>
      <c r="J149" s="244"/>
      <c r="K149" s="244"/>
      <c r="L149" s="244"/>
      <c r="M149" s="244"/>
      <c r="N149" s="244" t="str">
        <f>IFERROR(IF((VLOOKUP($A149,'Q4 Raw Data'!$A$9:$DN$158,N$3,FALSE))="","",(VLOOKUP($A149,'Q4 Raw Data'!$A$9:$DN$158,N$3,FALSE))),"")</f>
        <v>Not on track to meet target</v>
      </c>
      <c r="O149" s="244" t="str">
        <f>IFERROR(IF((VLOOKUP($A149,'Q4 Raw Data'!$A$9:$DN$158,O$3,FALSE))="","",(VLOOKUP($A149,'Q4 Raw Data'!$A$9:$DN$158,O$3,FALSE))),"")</f>
        <v>On track to meet target</v>
      </c>
      <c r="P149" s="244" t="str">
        <f>IFERROR(IF((VLOOKUP($A149,'Q4 Raw Data'!$A$9:$DN$158,P$3,FALSE))="","",(VLOOKUP($A149,'Q4 Raw Data'!$A$9:$DN$158,P$3,FALSE))),"")</f>
        <v>On track to meet target</v>
      </c>
      <c r="Q149" s="244" t="str">
        <f>IFERROR(IF((VLOOKUP($A149,'Q4 Raw Data'!$A$9:$DN$158,Q$3,FALSE))="","",(VLOOKUP($A149,'Q4 Raw Data'!$A$9:$DN$158,Q$3,FALSE))),"")</f>
        <v>On track to meet target</v>
      </c>
      <c r="R149" s="244"/>
      <c r="S149" s="244"/>
      <c r="T149" s="244"/>
      <c r="U149" s="244"/>
      <c r="V149" s="244"/>
      <c r="W149" s="244"/>
      <c r="X149" s="244"/>
      <c r="Y149" s="244"/>
      <c r="Z149" s="244"/>
      <c r="AA149" s="244"/>
      <c r="AB149" s="244"/>
      <c r="AC149" s="244"/>
    </row>
    <row r="150" spans="1:29" x14ac:dyDescent="0.3">
      <c r="A150" t="s">
        <v>673</v>
      </c>
      <c r="B150" t="s">
        <v>674</v>
      </c>
      <c r="C150" s="244" t="str">
        <f>IFERROR(IF((VLOOKUP($A150,'Q4 Raw Data'!$A$9:$DN$158,C$3,FALSE))="","",(VLOOKUP($A150,'Q4 Raw Data'!$A$9:$DN$158,C$3,FALSE))),"")</f>
        <v>Yes</v>
      </c>
      <c r="D150" s="244" t="str">
        <f>IFERROR(IF((VLOOKUP($A150,'Q4 Raw Data'!$A$9:$DN$158,D$3,FALSE))="","",(VLOOKUP($A150,'Q4 Raw Data'!$A$9:$DN$158,D$3,FALSE))),"")</f>
        <v>Yes</v>
      </c>
      <c r="E150" s="244" t="str">
        <f>IFERROR(IF((VLOOKUP($A150,'Q4 Raw Data'!$A$9:$DN$158,E$3,FALSE))="","",(VLOOKUP($A150,'Q4 Raw Data'!$A$9:$DN$158,E$3,FALSE))),"")</f>
        <v>Yes</v>
      </c>
      <c r="F150" s="244" t="str">
        <f>IFERROR(IF((VLOOKUP($A150,'Q4 Raw Data'!$A$9:$DN$158,F$3,FALSE))="","",(VLOOKUP($A150,'Q4 Raw Data'!$A$9:$DN$158,F$3,FALSE))),"")</f>
        <v>Yes</v>
      </c>
      <c r="G150" s="244" t="str">
        <f>IFERROR(IF((VLOOKUP($A150,'Q4 Raw Data'!$A$9:$DN$158,G$3,FALSE))="","",(VLOOKUP($A150,'Q4 Raw Data'!$A$9:$DN$158,G$3,FALSE))),"")</f>
        <v>Yes</v>
      </c>
      <c r="H150" s="244"/>
      <c r="I150" s="244"/>
      <c r="J150" s="244"/>
      <c r="K150" s="244"/>
      <c r="L150" s="244"/>
      <c r="M150" s="244"/>
      <c r="N150" s="244" t="str">
        <f>IFERROR(IF((VLOOKUP($A150,'Q4 Raw Data'!$A$9:$DN$158,N$3,FALSE))="","",(VLOOKUP($A150,'Q4 Raw Data'!$A$9:$DN$158,N$3,FALSE))),"")</f>
        <v>Not on track to meet target</v>
      </c>
      <c r="O150" s="244" t="str">
        <f>IFERROR(IF((VLOOKUP($A150,'Q4 Raw Data'!$A$9:$DN$158,O$3,FALSE))="","",(VLOOKUP($A150,'Q4 Raw Data'!$A$9:$DN$158,O$3,FALSE))),"")</f>
        <v>On track to meet target</v>
      </c>
      <c r="P150" s="244" t="str">
        <f>IFERROR(IF((VLOOKUP($A150,'Q4 Raw Data'!$A$9:$DN$158,P$3,FALSE))="","",(VLOOKUP($A150,'Q4 Raw Data'!$A$9:$DN$158,P$3,FALSE))),"")</f>
        <v>Not on track to meet target</v>
      </c>
      <c r="Q150" s="244" t="str">
        <f>IFERROR(IF((VLOOKUP($A150,'Q4 Raw Data'!$A$9:$DN$158,Q$3,FALSE))="","",(VLOOKUP($A150,'Q4 Raw Data'!$A$9:$DN$158,Q$3,FALSE))),"")</f>
        <v>Not on track to meet target</v>
      </c>
      <c r="R150" s="244"/>
      <c r="S150" s="244"/>
      <c r="T150" s="244"/>
      <c r="U150" s="244"/>
      <c r="V150" s="244"/>
      <c r="W150" s="244"/>
      <c r="X150" s="244"/>
      <c r="Y150" s="244"/>
      <c r="Z150" s="244"/>
      <c r="AA150" s="244"/>
      <c r="AB150" s="244"/>
      <c r="AC150" s="244"/>
    </row>
    <row r="151" spans="1:29" x14ac:dyDescent="0.3">
      <c r="A151" t="s">
        <v>675</v>
      </c>
      <c r="B151" t="s">
        <v>676</v>
      </c>
      <c r="C151" s="244" t="str">
        <f>IFERROR(IF((VLOOKUP($A151,'Q4 Raw Data'!$A$9:$DN$158,C$3,FALSE))="","",(VLOOKUP($A151,'Q4 Raw Data'!$A$9:$DN$158,C$3,FALSE))),"")</f>
        <v>Yes</v>
      </c>
      <c r="D151" s="244" t="str">
        <f>IFERROR(IF((VLOOKUP($A151,'Q4 Raw Data'!$A$9:$DN$158,D$3,FALSE))="","",(VLOOKUP($A151,'Q4 Raw Data'!$A$9:$DN$158,D$3,FALSE))),"")</f>
        <v>Yes</v>
      </c>
      <c r="E151" s="244" t="str">
        <f>IFERROR(IF((VLOOKUP($A151,'Q4 Raw Data'!$A$9:$DN$158,E$3,FALSE))="","",(VLOOKUP($A151,'Q4 Raw Data'!$A$9:$DN$158,E$3,FALSE))),"")</f>
        <v>Yes</v>
      </c>
      <c r="F151" s="244" t="str">
        <f>IFERROR(IF((VLOOKUP($A151,'Q4 Raw Data'!$A$9:$DN$158,F$3,FALSE))="","",(VLOOKUP($A151,'Q4 Raw Data'!$A$9:$DN$158,F$3,FALSE))),"")</f>
        <v>Yes</v>
      </c>
      <c r="G151" s="244" t="str">
        <f>IFERROR(IF((VLOOKUP($A151,'Q4 Raw Data'!$A$9:$DN$158,G$3,FALSE))="","",(VLOOKUP($A151,'Q4 Raw Data'!$A$9:$DN$158,G$3,FALSE))),"")</f>
        <v>Yes</v>
      </c>
      <c r="H151" s="244"/>
      <c r="I151" s="244"/>
      <c r="J151" s="244"/>
      <c r="K151" s="244"/>
      <c r="L151" s="244"/>
      <c r="M151" s="244"/>
      <c r="N151" s="244" t="str">
        <f>IFERROR(IF((VLOOKUP($A151,'Q4 Raw Data'!$A$9:$DN$158,N$3,FALSE))="","",(VLOOKUP($A151,'Q4 Raw Data'!$A$9:$DN$158,N$3,FALSE))),"")</f>
        <v>On track to meet target</v>
      </c>
      <c r="O151" s="244" t="str">
        <f>IFERROR(IF((VLOOKUP($A151,'Q4 Raw Data'!$A$9:$DN$158,O$3,FALSE))="","",(VLOOKUP($A151,'Q4 Raw Data'!$A$9:$DN$158,O$3,FALSE))),"")</f>
        <v>On track to meet target</v>
      </c>
      <c r="P151" s="244" t="str">
        <f>IFERROR(IF((VLOOKUP($A151,'Q4 Raw Data'!$A$9:$DN$158,P$3,FALSE))="","",(VLOOKUP($A151,'Q4 Raw Data'!$A$9:$DN$158,P$3,FALSE))),"")</f>
        <v>On track to meet target</v>
      </c>
      <c r="Q151" s="244" t="str">
        <f>IFERROR(IF((VLOOKUP($A151,'Q4 Raw Data'!$A$9:$DN$158,Q$3,FALSE))="","",(VLOOKUP($A151,'Q4 Raw Data'!$A$9:$DN$158,Q$3,FALSE))),"")</f>
        <v>Not on track to meet target</v>
      </c>
      <c r="R151" s="244"/>
      <c r="S151" s="244"/>
      <c r="T151" s="244"/>
      <c r="U151" s="244"/>
      <c r="V151" s="244"/>
      <c r="W151" s="244"/>
      <c r="X151" s="244"/>
      <c r="Y151" s="244"/>
      <c r="Z151" s="244"/>
      <c r="AA151" s="244"/>
      <c r="AB151" s="244"/>
      <c r="AC151" s="244"/>
    </row>
    <row r="152" spans="1:29" x14ac:dyDescent="0.3">
      <c r="A152" t="s">
        <v>679</v>
      </c>
      <c r="B152" t="s">
        <v>680</v>
      </c>
      <c r="C152" s="244" t="str">
        <f>IFERROR(IF((VLOOKUP($A152,'Q4 Raw Data'!$A$9:$DN$158,C$3,FALSE))="","",(VLOOKUP($A152,'Q4 Raw Data'!$A$9:$DN$158,C$3,FALSE))),"")</f>
        <v>Yes</v>
      </c>
      <c r="D152" s="244" t="str">
        <f>IFERROR(IF((VLOOKUP($A152,'Q4 Raw Data'!$A$9:$DN$158,D$3,FALSE))="","",(VLOOKUP($A152,'Q4 Raw Data'!$A$9:$DN$158,D$3,FALSE))),"")</f>
        <v>Yes</v>
      </c>
      <c r="E152" s="244" t="str">
        <f>IFERROR(IF((VLOOKUP($A152,'Q4 Raw Data'!$A$9:$DN$158,E$3,FALSE))="","",(VLOOKUP($A152,'Q4 Raw Data'!$A$9:$DN$158,E$3,FALSE))),"")</f>
        <v>Yes</v>
      </c>
      <c r="F152" s="244" t="str">
        <f>IFERROR(IF((VLOOKUP($A152,'Q4 Raw Data'!$A$9:$DN$158,F$3,FALSE))="","",(VLOOKUP($A152,'Q4 Raw Data'!$A$9:$DN$158,F$3,FALSE))),"")</f>
        <v>Yes</v>
      </c>
      <c r="G152" s="244" t="str">
        <f>IFERROR(IF((VLOOKUP($A152,'Q4 Raw Data'!$A$9:$DN$158,G$3,FALSE))="","",(VLOOKUP($A152,'Q4 Raw Data'!$A$9:$DN$158,G$3,FALSE))),"")</f>
        <v>Yes</v>
      </c>
      <c r="H152" s="244"/>
      <c r="I152" s="244"/>
      <c r="J152" s="244"/>
      <c r="K152" s="244"/>
      <c r="L152" s="244"/>
      <c r="M152" s="244"/>
      <c r="N152" s="244" t="str">
        <f>IFERROR(IF((VLOOKUP($A152,'Q4 Raw Data'!$A$9:$DN$158,N$3,FALSE))="","",(VLOOKUP($A152,'Q4 Raw Data'!$A$9:$DN$158,N$3,FALSE))),"")</f>
        <v>Not on track to meet target</v>
      </c>
      <c r="O152" s="244" t="str">
        <f>IFERROR(IF((VLOOKUP($A152,'Q4 Raw Data'!$A$9:$DN$158,O$3,FALSE))="","",(VLOOKUP($A152,'Q4 Raw Data'!$A$9:$DN$158,O$3,FALSE))),"")</f>
        <v>On track to meet target</v>
      </c>
      <c r="P152" s="244" t="str">
        <f>IFERROR(IF((VLOOKUP($A152,'Q4 Raw Data'!$A$9:$DN$158,P$3,FALSE))="","",(VLOOKUP($A152,'Q4 Raw Data'!$A$9:$DN$158,P$3,FALSE))),"")</f>
        <v>On track to meet target</v>
      </c>
      <c r="Q152" s="244" t="str">
        <f>IFERROR(IF((VLOOKUP($A152,'Q4 Raw Data'!$A$9:$DN$158,Q$3,FALSE))="","",(VLOOKUP($A152,'Q4 Raw Data'!$A$9:$DN$158,Q$3,FALSE))),"")</f>
        <v>On track to meet target</v>
      </c>
      <c r="R152" s="244"/>
      <c r="S152" s="244"/>
      <c r="T152" s="244"/>
      <c r="U152" s="244"/>
      <c r="V152" s="244"/>
      <c r="W152" s="244"/>
      <c r="X152" s="244"/>
      <c r="Y152" s="244"/>
      <c r="Z152" s="244"/>
      <c r="AA152" s="244"/>
      <c r="AB152" s="244"/>
      <c r="AC152" s="244"/>
    </row>
    <row r="153" spans="1:29" x14ac:dyDescent="0.3">
      <c r="A153" t="s">
        <v>681</v>
      </c>
      <c r="B153" t="s">
        <v>682</v>
      </c>
      <c r="C153" s="244" t="str">
        <f>IFERROR(IF((VLOOKUP($A153,'Q4 Raw Data'!$A$9:$DN$158,C$3,FALSE))="","",(VLOOKUP($A153,'Q4 Raw Data'!$A$9:$DN$158,C$3,FALSE))),"")</f>
        <v>Yes</v>
      </c>
      <c r="D153" s="244" t="str">
        <f>IFERROR(IF((VLOOKUP($A153,'Q4 Raw Data'!$A$9:$DN$158,D$3,FALSE))="","",(VLOOKUP($A153,'Q4 Raw Data'!$A$9:$DN$158,D$3,FALSE))),"")</f>
        <v>Yes</v>
      </c>
      <c r="E153" s="244" t="str">
        <f>IFERROR(IF((VLOOKUP($A153,'Q4 Raw Data'!$A$9:$DN$158,E$3,FALSE))="","",(VLOOKUP($A153,'Q4 Raw Data'!$A$9:$DN$158,E$3,FALSE))),"")</f>
        <v>Yes</v>
      </c>
      <c r="F153" s="244" t="str">
        <f>IFERROR(IF((VLOOKUP($A153,'Q4 Raw Data'!$A$9:$DN$158,F$3,FALSE))="","",(VLOOKUP($A153,'Q4 Raw Data'!$A$9:$DN$158,F$3,FALSE))),"")</f>
        <v>Yes</v>
      </c>
      <c r="G153" s="244" t="str">
        <f>IFERROR(IF((VLOOKUP($A153,'Q4 Raw Data'!$A$9:$DN$158,G$3,FALSE))="","",(VLOOKUP($A153,'Q4 Raw Data'!$A$9:$DN$158,G$3,FALSE))),"")</f>
        <v>Yes</v>
      </c>
      <c r="H153" s="244"/>
      <c r="I153" s="244"/>
      <c r="J153" s="244"/>
      <c r="K153" s="244"/>
      <c r="L153" s="244"/>
      <c r="M153" s="244"/>
      <c r="N153" s="244" t="str">
        <f>IFERROR(IF((VLOOKUP($A153,'Q4 Raw Data'!$A$9:$DN$158,N$3,FALSE))="","",(VLOOKUP($A153,'Q4 Raw Data'!$A$9:$DN$158,N$3,FALSE))),"")</f>
        <v>Not on track to meet target</v>
      </c>
      <c r="O153" s="244" t="str">
        <f>IFERROR(IF((VLOOKUP($A153,'Q4 Raw Data'!$A$9:$DN$158,O$3,FALSE))="","",(VLOOKUP($A153,'Q4 Raw Data'!$A$9:$DN$158,O$3,FALSE))),"")</f>
        <v>On track to meet target</v>
      </c>
      <c r="P153" s="244" t="str">
        <f>IFERROR(IF((VLOOKUP($A153,'Q4 Raw Data'!$A$9:$DN$158,P$3,FALSE))="","",(VLOOKUP($A153,'Q4 Raw Data'!$A$9:$DN$158,P$3,FALSE))),"")</f>
        <v>On track to meet target</v>
      </c>
      <c r="Q153" s="244" t="str">
        <f>IFERROR(IF((VLOOKUP($A153,'Q4 Raw Data'!$A$9:$DN$158,Q$3,FALSE))="","",(VLOOKUP($A153,'Q4 Raw Data'!$A$9:$DN$158,Q$3,FALSE))),"")</f>
        <v>Not on track to meet target</v>
      </c>
      <c r="R153" s="244"/>
      <c r="S153" s="244"/>
      <c r="T153" s="244"/>
      <c r="U153" s="244"/>
      <c r="V153" s="244"/>
      <c r="W153" s="244"/>
      <c r="X153" s="244"/>
      <c r="Y153" s="244"/>
      <c r="Z153" s="244"/>
      <c r="AA153" s="244"/>
      <c r="AB153" s="244"/>
      <c r="AC153" s="244"/>
    </row>
    <row r="154" spans="1:29" x14ac:dyDescent="0.3">
      <c r="A154" t="s">
        <v>685</v>
      </c>
      <c r="B154" t="s">
        <v>686</v>
      </c>
      <c r="C154" s="244" t="str">
        <f>IFERROR(IF((VLOOKUP($A154,'Q4 Raw Data'!$A$9:$DN$158,C$3,FALSE))="","",(VLOOKUP($A154,'Q4 Raw Data'!$A$9:$DN$158,C$3,FALSE))),"")</f>
        <v>Yes</v>
      </c>
      <c r="D154" s="244" t="str">
        <f>IFERROR(IF((VLOOKUP($A154,'Q4 Raw Data'!$A$9:$DN$158,D$3,FALSE))="","",(VLOOKUP($A154,'Q4 Raw Data'!$A$9:$DN$158,D$3,FALSE))),"")</f>
        <v>Yes</v>
      </c>
      <c r="E154" s="244" t="str">
        <f>IFERROR(IF((VLOOKUP($A154,'Q4 Raw Data'!$A$9:$DN$158,E$3,FALSE))="","",(VLOOKUP($A154,'Q4 Raw Data'!$A$9:$DN$158,E$3,FALSE))),"")</f>
        <v>Yes</v>
      </c>
      <c r="F154" s="244" t="str">
        <f>IFERROR(IF((VLOOKUP($A154,'Q4 Raw Data'!$A$9:$DN$158,F$3,FALSE))="","",(VLOOKUP($A154,'Q4 Raw Data'!$A$9:$DN$158,F$3,FALSE))),"")</f>
        <v>Yes</v>
      </c>
      <c r="G154" s="244" t="str">
        <f>IFERROR(IF((VLOOKUP($A154,'Q4 Raw Data'!$A$9:$DN$158,G$3,FALSE))="","",(VLOOKUP($A154,'Q4 Raw Data'!$A$9:$DN$158,G$3,FALSE))),"")</f>
        <v>Yes</v>
      </c>
      <c r="H154" s="244"/>
      <c r="I154" s="244"/>
      <c r="J154" s="244"/>
      <c r="K154" s="244"/>
      <c r="L154" s="244"/>
      <c r="M154" s="244"/>
      <c r="N154" s="244" t="str">
        <f>IFERROR(IF((VLOOKUP($A154,'Q4 Raw Data'!$A$9:$DN$158,N$3,FALSE))="","",(VLOOKUP($A154,'Q4 Raw Data'!$A$9:$DN$158,N$3,FALSE))),"")</f>
        <v>On track to meet target</v>
      </c>
      <c r="O154" s="244" t="str">
        <f>IFERROR(IF((VLOOKUP($A154,'Q4 Raw Data'!$A$9:$DN$158,O$3,FALSE))="","",(VLOOKUP($A154,'Q4 Raw Data'!$A$9:$DN$158,O$3,FALSE))),"")</f>
        <v>Not on track to meet target</v>
      </c>
      <c r="P154" s="244" t="str">
        <f>IFERROR(IF((VLOOKUP($A154,'Q4 Raw Data'!$A$9:$DN$158,P$3,FALSE))="","",(VLOOKUP($A154,'Q4 Raw Data'!$A$9:$DN$158,P$3,FALSE))),"")</f>
        <v>Data not available to assess progress</v>
      </c>
      <c r="Q154" s="244" t="str">
        <f>IFERROR(IF((VLOOKUP($A154,'Q4 Raw Data'!$A$9:$DN$158,Q$3,FALSE))="","",(VLOOKUP($A154,'Q4 Raw Data'!$A$9:$DN$158,Q$3,FALSE))),"")</f>
        <v>On track to meet target</v>
      </c>
      <c r="R154" s="244"/>
      <c r="S154" s="244"/>
      <c r="T154" s="244"/>
      <c r="U154" s="244"/>
      <c r="V154" s="244"/>
      <c r="W154" s="244"/>
      <c r="X154" s="244"/>
      <c r="Y154" s="244"/>
      <c r="Z154" s="244"/>
      <c r="AA154" s="244"/>
      <c r="AB154" s="244"/>
      <c r="AC154" s="244"/>
    </row>
    <row r="155" spans="1:29" x14ac:dyDescent="0.3">
      <c r="A155" t="s">
        <v>687</v>
      </c>
      <c r="B155" t="s">
        <v>688</v>
      </c>
      <c r="C155" s="244" t="str">
        <f>IFERROR(IF((VLOOKUP($A155,'Q4 Raw Data'!$A$9:$DN$158,C$3,FALSE))="","",(VLOOKUP($A155,'Q4 Raw Data'!$A$9:$DN$158,C$3,FALSE))),"")</f>
        <v>Yes</v>
      </c>
      <c r="D155" s="244" t="str">
        <f>IFERROR(IF((VLOOKUP($A155,'Q4 Raw Data'!$A$9:$DN$158,D$3,FALSE))="","",(VLOOKUP($A155,'Q4 Raw Data'!$A$9:$DN$158,D$3,FALSE))),"")</f>
        <v>Yes</v>
      </c>
      <c r="E155" s="244" t="str">
        <f>IFERROR(IF((VLOOKUP($A155,'Q4 Raw Data'!$A$9:$DN$158,E$3,FALSE))="","",(VLOOKUP($A155,'Q4 Raw Data'!$A$9:$DN$158,E$3,FALSE))),"")</f>
        <v>Yes</v>
      </c>
      <c r="F155" s="244" t="str">
        <f>IFERROR(IF((VLOOKUP($A155,'Q4 Raw Data'!$A$9:$DN$158,F$3,FALSE))="","",(VLOOKUP($A155,'Q4 Raw Data'!$A$9:$DN$158,F$3,FALSE))),"")</f>
        <v>Yes</v>
      </c>
      <c r="G155" s="244" t="str">
        <f>IFERROR(IF((VLOOKUP($A155,'Q4 Raw Data'!$A$9:$DN$158,G$3,FALSE))="","",(VLOOKUP($A155,'Q4 Raw Data'!$A$9:$DN$158,G$3,FALSE))),"")</f>
        <v>Yes</v>
      </c>
      <c r="H155" s="244"/>
      <c r="I155" s="244"/>
      <c r="J155" s="244"/>
      <c r="K155" s="244"/>
      <c r="L155" s="244"/>
      <c r="M155" s="244"/>
      <c r="N155" s="244" t="str">
        <f>IFERROR(IF((VLOOKUP($A155,'Q4 Raw Data'!$A$9:$DN$158,N$3,FALSE))="","",(VLOOKUP($A155,'Q4 Raw Data'!$A$9:$DN$158,N$3,FALSE))),"")</f>
        <v>Data not available to assess progress</v>
      </c>
      <c r="O155" s="244" t="str">
        <f>IFERROR(IF((VLOOKUP($A155,'Q4 Raw Data'!$A$9:$DN$158,O$3,FALSE))="","",(VLOOKUP($A155,'Q4 Raw Data'!$A$9:$DN$158,O$3,FALSE))),"")</f>
        <v>Not on track to meet target</v>
      </c>
      <c r="P155" s="244" t="str">
        <f>IFERROR(IF((VLOOKUP($A155,'Q4 Raw Data'!$A$9:$DN$158,P$3,FALSE))="","",(VLOOKUP($A155,'Q4 Raw Data'!$A$9:$DN$158,P$3,FALSE))),"")</f>
        <v>Not on track to meet target</v>
      </c>
      <c r="Q155" s="244" t="str">
        <f>IFERROR(IF((VLOOKUP($A155,'Q4 Raw Data'!$A$9:$DN$158,Q$3,FALSE))="","",(VLOOKUP($A155,'Q4 Raw Data'!$A$9:$DN$158,Q$3,FALSE))),"")</f>
        <v>Not on track to meet target</v>
      </c>
      <c r="R155" s="244"/>
      <c r="S155" s="244"/>
      <c r="T155" s="244"/>
      <c r="U155" s="244"/>
      <c r="V155" s="244"/>
      <c r="W155" s="244"/>
      <c r="X155" s="244"/>
      <c r="Y155" s="244"/>
      <c r="Z155" s="244"/>
      <c r="AA155" s="244"/>
      <c r="AB155" s="244"/>
      <c r="AC155" s="244"/>
    </row>
    <row r="156" spans="1:29" x14ac:dyDescent="0.3">
      <c r="A156" t="s">
        <v>691</v>
      </c>
      <c r="B156" t="s">
        <v>692</v>
      </c>
      <c r="C156" s="244" t="str">
        <f>IFERROR(IF((VLOOKUP($A156,'Q4 Raw Data'!$A$9:$DN$158,C$3,FALSE))="","",(VLOOKUP($A156,'Q4 Raw Data'!$A$9:$DN$158,C$3,FALSE))),"")</f>
        <v>Yes</v>
      </c>
      <c r="D156" s="244" t="str">
        <f>IFERROR(IF((VLOOKUP($A156,'Q4 Raw Data'!$A$9:$DN$158,D$3,FALSE))="","",(VLOOKUP($A156,'Q4 Raw Data'!$A$9:$DN$158,D$3,FALSE))),"")</f>
        <v>Yes</v>
      </c>
      <c r="E156" s="244" t="str">
        <f>IFERROR(IF((VLOOKUP($A156,'Q4 Raw Data'!$A$9:$DN$158,E$3,FALSE))="","",(VLOOKUP($A156,'Q4 Raw Data'!$A$9:$DN$158,E$3,FALSE))),"")</f>
        <v>Yes</v>
      </c>
      <c r="F156" s="244" t="str">
        <f>IFERROR(IF((VLOOKUP($A156,'Q4 Raw Data'!$A$9:$DN$158,F$3,FALSE))="","",(VLOOKUP($A156,'Q4 Raw Data'!$A$9:$DN$158,F$3,FALSE))),"")</f>
        <v>Yes</v>
      </c>
      <c r="G156" s="244" t="str">
        <f>IFERROR(IF((VLOOKUP($A156,'Q4 Raw Data'!$A$9:$DN$158,G$3,FALSE))="","",(VLOOKUP($A156,'Q4 Raw Data'!$A$9:$DN$158,G$3,FALSE))),"")</f>
        <v>Yes</v>
      </c>
      <c r="H156" s="244"/>
      <c r="I156" s="244"/>
      <c r="J156" s="244"/>
      <c r="K156" s="244"/>
      <c r="L156" s="244"/>
      <c r="M156" s="244"/>
      <c r="N156" s="244" t="str">
        <f>IFERROR(IF((VLOOKUP($A156,'Q4 Raw Data'!$A$9:$DN$158,N$3,FALSE))="","",(VLOOKUP($A156,'Q4 Raw Data'!$A$9:$DN$158,N$3,FALSE))),"")</f>
        <v>Not on track to meet target</v>
      </c>
      <c r="O156" s="244" t="str">
        <f>IFERROR(IF((VLOOKUP($A156,'Q4 Raw Data'!$A$9:$DN$158,O$3,FALSE))="","",(VLOOKUP($A156,'Q4 Raw Data'!$A$9:$DN$158,O$3,FALSE))),"")</f>
        <v>Not on track to meet target</v>
      </c>
      <c r="P156" s="244" t="str">
        <f>IFERROR(IF((VLOOKUP($A156,'Q4 Raw Data'!$A$9:$DN$158,P$3,FALSE))="","",(VLOOKUP($A156,'Q4 Raw Data'!$A$9:$DN$158,P$3,FALSE))),"")</f>
        <v>Data not available to assess progress</v>
      </c>
      <c r="Q156" s="244" t="str">
        <f>IFERROR(IF((VLOOKUP($A156,'Q4 Raw Data'!$A$9:$DN$158,Q$3,FALSE))="","",(VLOOKUP($A156,'Q4 Raw Data'!$A$9:$DN$158,Q$3,FALSE))),"")</f>
        <v>Not on track to meet target</v>
      </c>
      <c r="R156" s="244"/>
      <c r="S156" s="244"/>
      <c r="T156" s="244"/>
      <c r="U156" s="244"/>
      <c r="V156" s="244"/>
      <c r="W156" s="244"/>
      <c r="X156" s="244"/>
      <c r="Y156" s="244"/>
      <c r="Z156" s="244"/>
      <c r="AA156" s="244"/>
      <c r="AB156" s="244"/>
      <c r="AC156" s="244"/>
    </row>
  </sheetData>
  <mergeCells count="2">
    <mergeCell ref="C5:M5"/>
    <mergeCell ref="N5:A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3" tint="0.79998168889431442"/>
  </sheetPr>
  <dimension ref="A1:J175"/>
  <sheetViews>
    <sheetView showGridLines="0" zoomScale="85" zoomScaleNormal="85" workbookViewId="0"/>
  </sheetViews>
  <sheetFormatPr defaultRowHeight="14.4" x14ac:dyDescent="0.3"/>
  <cols>
    <col min="1" max="1" width="4.6640625" customWidth="1"/>
    <col min="2" max="2" width="23.6640625"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37"/>
      <c r="B1" s="340" t="s">
        <v>899</v>
      </c>
      <c r="C1" s="340"/>
      <c r="D1" s="340"/>
      <c r="E1" s="340"/>
      <c r="F1" s="340"/>
      <c r="G1" s="340"/>
      <c r="H1" s="37"/>
    </row>
    <row r="2" spans="1:10" x14ac:dyDescent="0.3">
      <c r="A2" s="37"/>
      <c r="B2" s="336"/>
      <c r="C2" s="336"/>
      <c r="D2" s="336"/>
      <c r="E2" s="336"/>
      <c r="F2" s="336"/>
      <c r="G2" s="336"/>
      <c r="H2" s="37"/>
    </row>
    <row r="3" spans="1:10" x14ac:dyDescent="0.3">
      <c r="A3" s="37"/>
      <c r="B3" s="37"/>
      <c r="C3" s="37"/>
      <c r="D3" s="37"/>
      <c r="E3" s="37"/>
      <c r="F3" s="37"/>
      <c r="G3" s="37"/>
      <c r="H3" s="37"/>
    </row>
    <row r="4" spans="1:10" x14ac:dyDescent="0.3">
      <c r="A4" s="37"/>
      <c r="B4" s="38" t="s">
        <v>1015</v>
      </c>
      <c r="C4" s="37"/>
      <c r="D4" s="39" t="str">
        <f ca="1">'Org List'!J7</f>
        <v>HWB</v>
      </c>
      <c r="E4" s="37"/>
      <c r="F4" s="165"/>
      <c r="G4" s="165"/>
      <c r="H4" s="37"/>
      <c r="J4" s="1">
        <f ca="1">MATCH(D4,'Comms by AT'!$Y:$Y,0)</f>
        <v>4</v>
      </c>
    </row>
    <row r="5" spans="1:10" x14ac:dyDescent="0.3">
      <c r="A5" s="37"/>
      <c r="B5" s="37"/>
      <c r="C5" s="37"/>
      <c r="D5" s="37"/>
      <c r="E5" s="37"/>
      <c r="F5" s="37"/>
      <c r="G5" s="37"/>
      <c r="H5" s="37"/>
      <c r="J5" s="1">
        <f ca="1">COUNTIF('Comms by AT'!$Z:$Z,$D$4)</f>
        <v>150</v>
      </c>
    </row>
    <row r="6" spans="1:10" ht="20.100000000000001" customHeight="1" x14ac:dyDescent="0.3">
      <c r="B6" s="207" t="s">
        <v>1168</v>
      </c>
    </row>
    <row r="7" spans="1:10" x14ac:dyDescent="0.3">
      <c r="A7" s="37"/>
      <c r="B7" s="38" t="s">
        <v>1016</v>
      </c>
      <c r="C7" s="37"/>
      <c r="D7" s="37"/>
      <c r="E7" s="37"/>
      <c r="F7" s="37"/>
      <c r="G7" s="37"/>
      <c r="H7" s="37"/>
    </row>
    <row r="8" spans="1:10" ht="15" thickBot="1" x14ac:dyDescent="0.35"/>
    <row r="9" spans="1:10" s="1" customFormat="1" ht="15" hidden="1" thickBot="1" x14ac:dyDescent="0.35">
      <c r="D9" s="1">
        <v>14</v>
      </c>
      <c r="E9" s="1">
        <v>15</v>
      </c>
      <c r="F9" s="1">
        <v>16</v>
      </c>
      <c r="G9" s="1">
        <v>17</v>
      </c>
    </row>
    <row r="10" spans="1:10" x14ac:dyDescent="0.3">
      <c r="B10" s="356" t="s">
        <v>1017</v>
      </c>
      <c r="C10" s="358"/>
      <c r="D10" s="353" t="s">
        <v>1042</v>
      </c>
      <c r="E10" s="354"/>
      <c r="F10" s="354"/>
      <c r="G10" s="355"/>
    </row>
    <row r="11" spans="1:10" ht="15" thickBot="1" x14ac:dyDescent="0.35">
      <c r="B11" s="357"/>
      <c r="C11" s="359"/>
      <c r="D11" s="86" t="s">
        <v>1043</v>
      </c>
      <c r="E11" s="85" t="s">
        <v>891</v>
      </c>
      <c r="F11" s="85" t="s">
        <v>892</v>
      </c>
      <c r="G11" s="88" t="s">
        <v>1044</v>
      </c>
    </row>
    <row r="12" spans="1:10" ht="15" customHeight="1" x14ac:dyDescent="0.3">
      <c r="B12" s="360" t="str">
        <f ca="1">'Org List'!$J$6</f>
        <v>Health and Wellbeing Board</v>
      </c>
      <c r="C12" s="139" t="s">
        <v>1018</v>
      </c>
      <c r="D12" s="54">
        <f ca="1">SUM(D$13,D$15,D$17)</f>
        <v>150</v>
      </c>
      <c r="E12" s="59">
        <f t="shared" ref="E12:G12" ca="1" si="0">SUM(E$13,E$15,E$17)</f>
        <v>150</v>
      </c>
      <c r="F12" s="59">
        <f t="shared" ca="1" si="0"/>
        <v>150</v>
      </c>
      <c r="G12" s="61">
        <f t="shared" ca="1" si="0"/>
        <v>150</v>
      </c>
    </row>
    <row r="13" spans="1:10" x14ac:dyDescent="0.3">
      <c r="B13" s="361"/>
      <c r="C13" s="140" t="s">
        <v>1045</v>
      </c>
      <c r="D13" s="55">
        <f ca="1">COUNTIF(D$22:D$171,$C13)</f>
        <v>47</v>
      </c>
      <c r="E13" s="63">
        <f t="shared" ref="E13:G17" ca="1" si="1">COUNTIF(E$22:E$171,$C13)</f>
        <v>97</v>
      </c>
      <c r="F13" s="63">
        <f t="shared" ca="1" si="1"/>
        <v>84</v>
      </c>
      <c r="G13" s="65">
        <f t="shared" ca="1" si="1"/>
        <v>77</v>
      </c>
    </row>
    <row r="14" spans="1:10" x14ac:dyDescent="0.3">
      <c r="B14" s="361"/>
      <c r="C14" s="140" t="s">
        <v>1046</v>
      </c>
      <c r="D14" s="72">
        <f ca="1">IFERROR(IF((D13/D12)="","",(D13/D12)),"")</f>
        <v>0.31333333333333335</v>
      </c>
      <c r="E14" s="70">
        <f t="shared" ref="E14:G14" ca="1" si="2">IFERROR(IF((E13/E12)="","",(E13/E12)),"")</f>
        <v>0.64666666666666661</v>
      </c>
      <c r="F14" s="70">
        <f t="shared" ca="1" si="2"/>
        <v>0.56000000000000005</v>
      </c>
      <c r="G14" s="73">
        <f t="shared" ca="1" si="2"/>
        <v>0.51333333333333331</v>
      </c>
    </row>
    <row r="15" spans="1:10" x14ac:dyDescent="0.3">
      <c r="B15" s="361"/>
      <c r="C15" s="140" t="s">
        <v>1047</v>
      </c>
      <c r="D15" s="55">
        <f t="shared" ref="D15:D17" ca="1" si="3">COUNTIF(D$22:D$171,$C15)</f>
        <v>97</v>
      </c>
      <c r="E15" s="63">
        <f t="shared" ca="1" si="1"/>
        <v>48</v>
      </c>
      <c r="F15" s="63">
        <f t="shared" ca="1" si="1"/>
        <v>37</v>
      </c>
      <c r="G15" s="65">
        <f t="shared" ca="1" si="1"/>
        <v>67</v>
      </c>
    </row>
    <row r="16" spans="1:10" x14ac:dyDescent="0.3">
      <c r="B16" s="361"/>
      <c r="C16" s="140" t="s">
        <v>1048</v>
      </c>
      <c r="D16" s="72">
        <f ca="1">IFERROR(IF((D15/D12)="","",(D15/D12)),"")</f>
        <v>0.64666666666666661</v>
      </c>
      <c r="E16" s="70">
        <f t="shared" ref="E16:G16" ca="1" si="4">IFERROR(IF((E15/E12)="","",(E15/E12)),"")</f>
        <v>0.32</v>
      </c>
      <c r="F16" s="70">
        <f t="shared" ca="1" si="4"/>
        <v>0.24666666666666667</v>
      </c>
      <c r="G16" s="73">
        <f t="shared" ca="1" si="4"/>
        <v>0.44666666666666666</v>
      </c>
    </row>
    <row r="17" spans="1:7" x14ac:dyDescent="0.3">
      <c r="B17" s="361"/>
      <c r="C17" s="140" t="s">
        <v>1049</v>
      </c>
      <c r="D17" s="55">
        <f t="shared" ca="1" si="3"/>
        <v>6</v>
      </c>
      <c r="E17" s="63">
        <f t="shared" ca="1" si="1"/>
        <v>5</v>
      </c>
      <c r="F17" s="63">
        <f t="shared" ca="1" si="1"/>
        <v>29</v>
      </c>
      <c r="G17" s="65">
        <f t="shared" ca="1" si="1"/>
        <v>6</v>
      </c>
    </row>
    <row r="18" spans="1:7" ht="15" thickBot="1" x14ac:dyDescent="0.35">
      <c r="B18" s="362"/>
      <c r="C18" s="141" t="s">
        <v>1050</v>
      </c>
      <c r="D18" s="77">
        <f ca="1">IFERROR(IF((D17/D12)="","",(D17/D12)),"")</f>
        <v>0.04</v>
      </c>
      <c r="E18" s="75">
        <f t="shared" ref="E18:G18" ca="1" si="5">IFERROR(IF((E17/E12)="","",(E17/E12)),"")</f>
        <v>3.3333333333333333E-2</v>
      </c>
      <c r="F18" s="75">
        <f t="shared" ca="1" si="5"/>
        <v>0.19333333333333333</v>
      </c>
      <c r="G18" s="78">
        <f t="shared" ca="1" si="5"/>
        <v>0.04</v>
      </c>
    </row>
    <row r="19" spans="1:7" ht="15" thickBot="1" x14ac:dyDescent="0.35"/>
    <row r="20" spans="1:7" x14ac:dyDescent="0.3">
      <c r="B20" s="191"/>
      <c r="C20" s="193"/>
      <c r="D20" s="353" t="s">
        <v>1042</v>
      </c>
      <c r="E20" s="354"/>
      <c r="F20" s="354"/>
      <c r="G20" s="355"/>
    </row>
    <row r="21" spans="1:7" ht="15" thickBot="1" x14ac:dyDescent="0.35">
      <c r="B21" s="192" t="s">
        <v>195</v>
      </c>
      <c r="C21" s="194" t="s">
        <v>1017</v>
      </c>
      <c r="D21" s="86" t="s">
        <v>1043</v>
      </c>
      <c r="E21" s="85" t="s">
        <v>891</v>
      </c>
      <c r="F21" s="85" t="s">
        <v>892</v>
      </c>
      <c r="G21" s="88" t="s">
        <v>1044</v>
      </c>
    </row>
    <row r="22" spans="1:7" x14ac:dyDescent="0.3">
      <c r="A22" s="57">
        <v>0</v>
      </c>
      <c r="B22" s="48" t="str">
        <f ca="1">IF($A22&gt;$J$5-1,"",INDIRECT("'Comms by AT'!AA"&amp;$A22+$J$4))</f>
        <v>E09000002</v>
      </c>
      <c r="C22" s="49" t="str">
        <f ca="1">IFERROR(VLOOKUP($B22,'Org List'!$J$9:$K$488,2,0), "")</f>
        <v>Barking and Dagenham</v>
      </c>
      <c r="D22" s="142" t="str">
        <f ca="1">IFERROR(IF((VLOOKUP($B22,'NatCon &amp; Metrics Backsheet'!$A$7:$AC$156,D$9,FALSE))="","",(VLOOKUP($B22,'NatCon &amp; Metrics Backsheet'!$A$7:$AC$156,D$9,FALSE))),"")</f>
        <v>Not on track to meet target</v>
      </c>
      <c r="E22" s="95" t="str">
        <f ca="1">IFERROR(IF((VLOOKUP($B22,'NatCon &amp; Metrics Backsheet'!$A$7:$AC$156,E$9,FALSE))="","",(VLOOKUP($B22,'NatCon &amp; Metrics Backsheet'!$A$7:$AC$156,E$9,FALSE))),"")</f>
        <v>On track to meet target</v>
      </c>
      <c r="F22" s="95" t="str">
        <f ca="1">IFERROR(IF((VLOOKUP($B22,'NatCon &amp; Metrics Backsheet'!$A$7:$AC$156,F$9,FALSE))="","",(VLOOKUP($B22,'NatCon &amp; Metrics Backsheet'!$A$7:$AC$156,F$9,FALSE))),"")</f>
        <v>On track to meet target</v>
      </c>
      <c r="G22" s="96" t="str">
        <f ca="1">IFERROR(IF((VLOOKUP($B22,'NatCon &amp; Metrics Backsheet'!$A$7:$AC$156,G$9,FALSE))="","",(VLOOKUP($B22,'NatCon &amp; Metrics Backsheet'!$A$7:$AC$156,G$9,FALSE))),"")</f>
        <v>Not on track to meet target</v>
      </c>
    </row>
    <row r="23" spans="1:7" x14ac:dyDescent="0.3">
      <c r="A23" s="57">
        <v>1</v>
      </c>
      <c r="B23" s="50" t="str">
        <f t="shared" ref="B23:B86" ca="1" si="6">IF($A23&gt;$J$5-1,"",INDIRECT("'Comms by AT'!AA"&amp;$A23+$J$4))</f>
        <v>E09000003</v>
      </c>
      <c r="C23" s="51" t="str">
        <f ca="1">IFERROR(VLOOKUP($B23,'Org List'!$J$9:$K$488,2,0), "")</f>
        <v>Barnet</v>
      </c>
      <c r="D23" s="143" t="str">
        <f ca="1">IFERROR(IF((VLOOKUP($B23,'NatCon &amp; Metrics Backsheet'!$A$7:$AC$156,D$9,FALSE))="","",(VLOOKUP($B23,'NatCon &amp; Metrics Backsheet'!$A$7:$AC$156,D$9,FALSE))),"")</f>
        <v>Not on track to meet target</v>
      </c>
      <c r="E23" s="98" t="str">
        <f ca="1">IFERROR(IF((VLOOKUP($B23,'NatCon &amp; Metrics Backsheet'!$A$7:$AC$156,E$9,FALSE))="","",(VLOOKUP($B23,'NatCon &amp; Metrics Backsheet'!$A$7:$AC$156,E$9,FALSE))),"")</f>
        <v>On track to meet target</v>
      </c>
      <c r="F23" s="98" t="str">
        <f ca="1">IFERROR(IF((VLOOKUP($B23,'NatCon &amp; Metrics Backsheet'!$A$7:$AC$156,F$9,FALSE))="","",(VLOOKUP($B23,'NatCon &amp; Metrics Backsheet'!$A$7:$AC$156,F$9,FALSE))),"")</f>
        <v>Data not available to assess progress</v>
      </c>
      <c r="G23" s="99" t="str">
        <f ca="1">IFERROR(IF((VLOOKUP($B23,'NatCon &amp; Metrics Backsheet'!$A$7:$AC$156,G$9,FALSE))="","",(VLOOKUP($B23,'NatCon &amp; Metrics Backsheet'!$A$7:$AC$156,G$9,FALSE))),"")</f>
        <v>On track to meet target</v>
      </c>
    </row>
    <row r="24" spans="1:7" x14ac:dyDescent="0.3">
      <c r="A24" s="57">
        <v>2</v>
      </c>
      <c r="B24" s="50" t="str">
        <f t="shared" ca="1" si="6"/>
        <v>E08000016</v>
      </c>
      <c r="C24" s="51" t="str">
        <f ca="1">IFERROR(VLOOKUP($B24,'Org List'!$J$9:$K$488,2,0), "")</f>
        <v>Barnsley</v>
      </c>
      <c r="D24" s="143" t="str">
        <f ca="1">IFERROR(IF((VLOOKUP($B24,'NatCon &amp; Metrics Backsheet'!$A$7:$AC$156,D$9,FALSE))="","",(VLOOKUP($B24,'NatCon &amp; Metrics Backsheet'!$A$7:$AC$156,D$9,FALSE))),"")</f>
        <v>Not on track to meet target</v>
      </c>
      <c r="E24" s="98" t="str">
        <f ca="1">IFERROR(IF((VLOOKUP($B24,'NatCon &amp; Metrics Backsheet'!$A$7:$AC$156,E$9,FALSE))="","",(VLOOKUP($B24,'NatCon &amp; Metrics Backsheet'!$A$7:$AC$156,E$9,FALSE))),"")</f>
        <v>On track to meet target</v>
      </c>
      <c r="F24" s="98" t="str">
        <f ca="1">IFERROR(IF((VLOOKUP($B24,'NatCon &amp; Metrics Backsheet'!$A$7:$AC$156,F$9,FALSE))="","",(VLOOKUP($B24,'NatCon &amp; Metrics Backsheet'!$A$7:$AC$156,F$9,FALSE))),"")</f>
        <v>On track to meet target</v>
      </c>
      <c r="G24" s="99" t="str">
        <f ca="1">IFERROR(IF((VLOOKUP($B24,'NatCon &amp; Metrics Backsheet'!$A$7:$AC$156,G$9,FALSE))="","",(VLOOKUP($B24,'NatCon &amp; Metrics Backsheet'!$A$7:$AC$156,G$9,FALSE))),"")</f>
        <v>On track to meet target</v>
      </c>
    </row>
    <row r="25" spans="1:7" x14ac:dyDescent="0.3">
      <c r="A25" s="57">
        <v>3</v>
      </c>
      <c r="B25" s="50" t="str">
        <f t="shared" ca="1" si="6"/>
        <v>E06000022</v>
      </c>
      <c r="C25" s="51" t="str">
        <f ca="1">IFERROR(VLOOKUP($B25,'Org List'!$J$9:$K$488,2,0), "")</f>
        <v>Bath and North East Somerset</v>
      </c>
      <c r="D25" s="143" t="str">
        <f ca="1">IFERROR(IF((VLOOKUP($B25,'NatCon &amp; Metrics Backsheet'!$A$7:$AC$156,D$9,FALSE))="","",(VLOOKUP($B25,'NatCon &amp; Metrics Backsheet'!$A$7:$AC$156,D$9,FALSE))),"")</f>
        <v>Not on track to meet target</v>
      </c>
      <c r="E25" s="98" t="str">
        <f ca="1">IFERROR(IF((VLOOKUP($B25,'NatCon &amp; Metrics Backsheet'!$A$7:$AC$156,E$9,FALSE))="","",(VLOOKUP($B25,'NatCon &amp; Metrics Backsheet'!$A$7:$AC$156,E$9,FALSE))),"")</f>
        <v>Not on track to meet target</v>
      </c>
      <c r="F25" s="98" t="str">
        <f ca="1">IFERROR(IF((VLOOKUP($B25,'NatCon &amp; Metrics Backsheet'!$A$7:$AC$156,F$9,FALSE))="","",(VLOOKUP($B25,'NatCon &amp; Metrics Backsheet'!$A$7:$AC$156,F$9,FALSE))),"")</f>
        <v>On track to meet target</v>
      </c>
      <c r="G25" s="99" t="str">
        <f ca="1">IFERROR(IF((VLOOKUP($B25,'NatCon &amp; Metrics Backsheet'!$A$7:$AC$156,G$9,FALSE))="","",(VLOOKUP($B25,'NatCon &amp; Metrics Backsheet'!$A$7:$AC$156,G$9,FALSE))),"")</f>
        <v>Not on track to meet target</v>
      </c>
    </row>
    <row r="26" spans="1:7" x14ac:dyDescent="0.3">
      <c r="A26" s="57">
        <v>4</v>
      </c>
      <c r="B26" s="50" t="str">
        <f t="shared" ca="1" si="6"/>
        <v>E06000055</v>
      </c>
      <c r="C26" s="51" t="str">
        <f ca="1">IFERROR(VLOOKUP($B26,'Org List'!$J$9:$K$488,2,0), "")</f>
        <v>Bedford</v>
      </c>
      <c r="D26" s="143" t="str">
        <f ca="1">IFERROR(IF((VLOOKUP($B26,'NatCon &amp; Metrics Backsheet'!$A$7:$AC$156,D$9,FALSE))="","",(VLOOKUP($B26,'NatCon &amp; Metrics Backsheet'!$A$7:$AC$156,D$9,FALSE))),"")</f>
        <v>Not on track to meet target</v>
      </c>
      <c r="E26" s="98" t="str">
        <f ca="1">IFERROR(IF((VLOOKUP($B26,'NatCon &amp; Metrics Backsheet'!$A$7:$AC$156,E$9,FALSE))="","",(VLOOKUP($B26,'NatCon &amp; Metrics Backsheet'!$A$7:$AC$156,E$9,FALSE))),"")</f>
        <v>On track to meet target</v>
      </c>
      <c r="F26" s="98" t="str">
        <f ca="1">IFERROR(IF((VLOOKUP($B26,'NatCon &amp; Metrics Backsheet'!$A$7:$AC$156,F$9,FALSE))="","",(VLOOKUP($B26,'NatCon &amp; Metrics Backsheet'!$A$7:$AC$156,F$9,FALSE))),"")</f>
        <v>On track to meet target</v>
      </c>
      <c r="G26" s="99" t="str">
        <f ca="1">IFERROR(IF((VLOOKUP($B26,'NatCon &amp; Metrics Backsheet'!$A$7:$AC$156,G$9,FALSE))="","",(VLOOKUP($B26,'NatCon &amp; Metrics Backsheet'!$A$7:$AC$156,G$9,FALSE))),"")</f>
        <v>On track to meet target</v>
      </c>
    </row>
    <row r="27" spans="1:7" x14ac:dyDescent="0.3">
      <c r="A27" s="57">
        <v>5</v>
      </c>
      <c r="B27" s="50" t="str">
        <f t="shared" ca="1" si="6"/>
        <v>E09000004</v>
      </c>
      <c r="C27" s="51" t="str">
        <f ca="1">IFERROR(VLOOKUP($B27,'Org List'!$J$9:$K$488,2,0), "")</f>
        <v>Bexley</v>
      </c>
      <c r="D27" s="143" t="str">
        <f ca="1">IFERROR(IF((VLOOKUP($B27,'NatCon &amp; Metrics Backsheet'!$A$7:$AC$156,D$9,FALSE))="","",(VLOOKUP($B27,'NatCon &amp; Metrics Backsheet'!$A$7:$AC$156,D$9,FALSE))),"")</f>
        <v>Data not available to assess progress</v>
      </c>
      <c r="E27" s="98" t="str">
        <f ca="1">IFERROR(IF((VLOOKUP($B27,'NatCon &amp; Metrics Backsheet'!$A$7:$AC$156,E$9,FALSE))="","",(VLOOKUP($B27,'NatCon &amp; Metrics Backsheet'!$A$7:$AC$156,E$9,FALSE))),"")</f>
        <v>On track to meet target</v>
      </c>
      <c r="F27" s="98" t="str">
        <f ca="1">IFERROR(IF((VLOOKUP($B27,'NatCon &amp; Metrics Backsheet'!$A$7:$AC$156,F$9,FALSE))="","",(VLOOKUP($B27,'NatCon &amp; Metrics Backsheet'!$A$7:$AC$156,F$9,FALSE))),"")</f>
        <v>On track to meet target</v>
      </c>
      <c r="G27" s="99" t="str">
        <f ca="1">IFERROR(IF((VLOOKUP($B27,'NatCon &amp; Metrics Backsheet'!$A$7:$AC$156,G$9,FALSE))="","",(VLOOKUP($B27,'NatCon &amp; Metrics Backsheet'!$A$7:$AC$156,G$9,FALSE))),"")</f>
        <v>On track to meet target</v>
      </c>
    </row>
    <row r="28" spans="1:7" x14ac:dyDescent="0.3">
      <c r="A28" s="57">
        <v>6</v>
      </c>
      <c r="B28" s="50" t="str">
        <f t="shared" ca="1" si="6"/>
        <v>E08000025</v>
      </c>
      <c r="C28" s="51" t="str">
        <f ca="1">IFERROR(VLOOKUP($B28,'Org List'!$J$9:$K$488,2,0), "")</f>
        <v>Birmingham</v>
      </c>
      <c r="D28" s="143" t="str">
        <f ca="1">IFERROR(IF((VLOOKUP($B28,'NatCon &amp; Metrics Backsheet'!$A$7:$AC$156,D$9,FALSE))="","",(VLOOKUP($B28,'NatCon &amp; Metrics Backsheet'!$A$7:$AC$156,D$9,FALSE))),"")</f>
        <v>On track to meet target</v>
      </c>
      <c r="E28" s="98" t="str">
        <f ca="1">IFERROR(IF((VLOOKUP($B28,'NatCon &amp; Metrics Backsheet'!$A$7:$AC$156,E$9,FALSE))="","",(VLOOKUP($B28,'NatCon &amp; Metrics Backsheet'!$A$7:$AC$156,E$9,FALSE))),"")</f>
        <v>On track to meet target</v>
      </c>
      <c r="F28" s="98" t="str">
        <f ca="1">IFERROR(IF((VLOOKUP($B28,'NatCon &amp; Metrics Backsheet'!$A$7:$AC$156,F$9,FALSE))="","",(VLOOKUP($B28,'NatCon &amp; Metrics Backsheet'!$A$7:$AC$156,F$9,FALSE))),"")</f>
        <v>Data not available to assess progress</v>
      </c>
      <c r="G28" s="99" t="str">
        <f ca="1">IFERROR(IF((VLOOKUP($B28,'NatCon &amp; Metrics Backsheet'!$A$7:$AC$156,G$9,FALSE))="","",(VLOOKUP($B28,'NatCon &amp; Metrics Backsheet'!$A$7:$AC$156,G$9,FALSE))),"")</f>
        <v>Not on track to meet target</v>
      </c>
    </row>
    <row r="29" spans="1:7" x14ac:dyDescent="0.3">
      <c r="A29" s="57">
        <v>7</v>
      </c>
      <c r="B29" s="50" t="str">
        <f t="shared" ca="1" si="6"/>
        <v>E06000008</v>
      </c>
      <c r="C29" s="51" t="str">
        <f ca="1">IFERROR(VLOOKUP($B29,'Org List'!$J$9:$K$488,2,0), "")</f>
        <v>Blackburn with Darwen</v>
      </c>
      <c r="D29" s="143" t="str">
        <f ca="1">IFERROR(IF((VLOOKUP($B29,'NatCon &amp; Metrics Backsheet'!$A$7:$AC$156,D$9,FALSE))="","",(VLOOKUP($B29,'NatCon &amp; Metrics Backsheet'!$A$7:$AC$156,D$9,FALSE))),"")</f>
        <v>Not on track to meet target</v>
      </c>
      <c r="E29" s="98" t="str">
        <f ca="1">IFERROR(IF((VLOOKUP($B29,'NatCon &amp; Metrics Backsheet'!$A$7:$AC$156,E$9,FALSE))="","",(VLOOKUP($B29,'NatCon &amp; Metrics Backsheet'!$A$7:$AC$156,E$9,FALSE))),"")</f>
        <v>Not on track to meet target</v>
      </c>
      <c r="F29" s="98" t="str">
        <f ca="1">IFERROR(IF((VLOOKUP($B29,'NatCon &amp; Metrics Backsheet'!$A$7:$AC$156,F$9,FALSE))="","",(VLOOKUP($B29,'NatCon &amp; Metrics Backsheet'!$A$7:$AC$156,F$9,FALSE))),"")</f>
        <v>On track to meet target</v>
      </c>
      <c r="G29" s="99" t="str">
        <f ca="1">IFERROR(IF((VLOOKUP($B29,'NatCon &amp; Metrics Backsheet'!$A$7:$AC$156,G$9,FALSE))="","",(VLOOKUP($B29,'NatCon &amp; Metrics Backsheet'!$A$7:$AC$156,G$9,FALSE))),"")</f>
        <v>Data not available to assess progress</v>
      </c>
    </row>
    <row r="30" spans="1:7" x14ac:dyDescent="0.3">
      <c r="A30" s="57">
        <v>8</v>
      </c>
      <c r="B30" s="50" t="str">
        <f t="shared" ca="1" si="6"/>
        <v>E06000009</v>
      </c>
      <c r="C30" s="51" t="str">
        <f ca="1">IFERROR(VLOOKUP($B30,'Org List'!$J$9:$K$488,2,0), "")</f>
        <v>Blackpool</v>
      </c>
      <c r="D30" s="143" t="str">
        <f ca="1">IFERROR(IF((VLOOKUP($B30,'NatCon &amp; Metrics Backsheet'!$A$7:$AC$156,D$9,FALSE))="","",(VLOOKUP($B30,'NatCon &amp; Metrics Backsheet'!$A$7:$AC$156,D$9,FALSE))),"")</f>
        <v>On track to meet target</v>
      </c>
      <c r="E30" s="98" t="str">
        <f ca="1">IFERROR(IF((VLOOKUP($B30,'NatCon &amp; Metrics Backsheet'!$A$7:$AC$156,E$9,FALSE))="","",(VLOOKUP($B30,'NatCon &amp; Metrics Backsheet'!$A$7:$AC$156,E$9,FALSE))),"")</f>
        <v>On track to meet target</v>
      </c>
      <c r="F30" s="98" t="str">
        <f ca="1">IFERROR(IF((VLOOKUP($B30,'NatCon &amp; Metrics Backsheet'!$A$7:$AC$156,F$9,FALSE))="","",(VLOOKUP($B30,'NatCon &amp; Metrics Backsheet'!$A$7:$AC$156,F$9,FALSE))),"")</f>
        <v>Not on track to meet target</v>
      </c>
      <c r="G30" s="99" t="str">
        <f ca="1">IFERROR(IF((VLOOKUP($B30,'NatCon &amp; Metrics Backsheet'!$A$7:$AC$156,G$9,FALSE))="","",(VLOOKUP($B30,'NatCon &amp; Metrics Backsheet'!$A$7:$AC$156,G$9,FALSE))),"")</f>
        <v>On track to meet target</v>
      </c>
    </row>
    <row r="31" spans="1:7" x14ac:dyDescent="0.3">
      <c r="A31" s="57">
        <v>9</v>
      </c>
      <c r="B31" s="50" t="str">
        <f t="shared" ca="1" si="6"/>
        <v>E08000001</v>
      </c>
      <c r="C31" s="51" t="str">
        <f ca="1">IFERROR(VLOOKUP($B31,'Org List'!$J$9:$K$488,2,0), "")</f>
        <v>Bolton</v>
      </c>
      <c r="D31" s="143" t="str">
        <f ca="1">IFERROR(IF((VLOOKUP($B31,'NatCon &amp; Metrics Backsheet'!$A$7:$AC$156,D$9,FALSE))="","",(VLOOKUP($B31,'NatCon &amp; Metrics Backsheet'!$A$7:$AC$156,D$9,FALSE))),"")</f>
        <v>Not on track to meet target</v>
      </c>
      <c r="E31" s="98" t="str">
        <f ca="1">IFERROR(IF((VLOOKUP($B31,'NatCon &amp; Metrics Backsheet'!$A$7:$AC$156,E$9,FALSE))="","",(VLOOKUP($B31,'NatCon &amp; Metrics Backsheet'!$A$7:$AC$156,E$9,FALSE))),"")</f>
        <v>Not on track to meet target</v>
      </c>
      <c r="F31" s="98" t="str">
        <f ca="1">IFERROR(IF((VLOOKUP($B31,'NatCon &amp; Metrics Backsheet'!$A$7:$AC$156,F$9,FALSE))="","",(VLOOKUP($B31,'NatCon &amp; Metrics Backsheet'!$A$7:$AC$156,F$9,FALSE))),"")</f>
        <v>On track to meet target</v>
      </c>
      <c r="G31" s="99" t="str">
        <f ca="1">IFERROR(IF((VLOOKUP($B31,'NatCon &amp; Metrics Backsheet'!$A$7:$AC$156,G$9,FALSE))="","",(VLOOKUP($B31,'NatCon &amp; Metrics Backsheet'!$A$7:$AC$156,G$9,FALSE))),"")</f>
        <v>On track to meet target</v>
      </c>
    </row>
    <row r="32" spans="1:7" x14ac:dyDescent="0.3">
      <c r="A32" s="57">
        <v>10</v>
      </c>
      <c r="B32" s="50" t="str">
        <f t="shared" ca="1" si="6"/>
        <v>E06000028 &amp; E06000029</v>
      </c>
      <c r="C32" s="51" t="str">
        <f ca="1">IFERROR(VLOOKUP($B32,'Org List'!$J$9:$K$488,2,0), "")</f>
        <v>Bournemouth &amp; Poole</v>
      </c>
      <c r="D32" s="143" t="str">
        <f ca="1">IFERROR(IF((VLOOKUP($B32,'NatCon &amp; Metrics Backsheet'!$A$7:$AC$156,D$9,FALSE))="","",(VLOOKUP($B32,'NatCon &amp; Metrics Backsheet'!$A$7:$AC$156,D$9,FALSE))),"")</f>
        <v>Not on track to meet target</v>
      </c>
      <c r="E32" s="98" t="str">
        <f ca="1">IFERROR(IF((VLOOKUP($B32,'NatCon &amp; Metrics Backsheet'!$A$7:$AC$156,E$9,FALSE))="","",(VLOOKUP($B32,'NatCon &amp; Metrics Backsheet'!$A$7:$AC$156,E$9,FALSE))),"")</f>
        <v>Not on track to meet target</v>
      </c>
      <c r="F32" s="98" t="str">
        <f ca="1">IFERROR(IF((VLOOKUP($B32,'NatCon &amp; Metrics Backsheet'!$A$7:$AC$156,F$9,FALSE))="","",(VLOOKUP($B32,'NatCon &amp; Metrics Backsheet'!$A$7:$AC$156,F$9,FALSE))),"")</f>
        <v>Not on track to meet target</v>
      </c>
      <c r="G32" s="99" t="str">
        <f ca="1">IFERROR(IF((VLOOKUP($B32,'NatCon &amp; Metrics Backsheet'!$A$7:$AC$156,G$9,FALSE))="","",(VLOOKUP($B32,'NatCon &amp; Metrics Backsheet'!$A$7:$AC$156,G$9,FALSE))),"")</f>
        <v>On track to meet target</v>
      </c>
    </row>
    <row r="33" spans="1:7" x14ac:dyDescent="0.3">
      <c r="A33" s="57">
        <v>11</v>
      </c>
      <c r="B33" s="50" t="str">
        <f t="shared" ca="1" si="6"/>
        <v>E06000036</v>
      </c>
      <c r="C33" s="51" t="str">
        <f ca="1">IFERROR(VLOOKUP($B33,'Org List'!$J$9:$K$488,2,0), "")</f>
        <v>Bracknell Forest</v>
      </c>
      <c r="D33" s="143" t="str">
        <f ca="1">IFERROR(IF((VLOOKUP($B33,'NatCon &amp; Metrics Backsheet'!$A$7:$AC$156,D$9,FALSE))="","",(VLOOKUP($B33,'NatCon &amp; Metrics Backsheet'!$A$7:$AC$156,D$9,FALSE))),"")</f>
        <v>Not on track to meet target</v>
      </c>
      <c r="E33" s="98" t="str">
        <f ca="1">IFERROR(IF((VLOOKUP($B33,'NatCon &amp; Metrics Backsheet'!$A$7:$AC$156,E$9,FALSE))="","",(VLOOKUP($B33,'NatCon &amp; Metrics Backsheet'!$A$7:$AC$156,E$9,FALSE))),"")</f>
        <v>Not on track to meet target</v>
      </c>
      <c r="F33" s="98" t="str">
        <f ca="1">IFERROR(IF((VLOOKUP($B33,'NatCon &amp; Metrics Backsheet'!$A$7:$AC$156,F$9,FALSE))="","",(VLOOKUP($B33,'NatCon &amp; Metrics Backsheet'!$A$7:$AC$156,F$9,FALSE))),"")</f>
        <v>On track to meet target</v>
      </c>
      <c r="G33" s="99" t="str">
        <f ca="1">IFERROR(IF((VLOOKUP($B33,'NatCon &amp; Metrics Backsheet'!$A$7:$AC$156,G$9,FALSE))="","",(VLOOKUP($B33,'NatCon &amp; Metrics Backsheet'!$A$7:$AC$156,G$9,FALSE))),"")</f>
        <v>On track to meet target</v>
      </c>
    </row>
    <row r="34" spans="1:7" x14ac:dyDescent="0.3">
      <c r="A34" s="57">
        <v>12</v>
      </c>
      <c r="B34" s="50" t="str">
        <f t="shared" ca="1" si="6"/>
        <v>E08000032</v>
      </c>
      <c r="C34" s="51" t="str">
        <f ca="1">IFERROR(VLOOKUP($B34,'Org List'!$J$9:$K$488,2,0), "")</f>
        <v>Bradford</v>
      </c>
      <c r="D34" s="143" t="str">
        <f ca="1">IFERROR(IF((VLOOKUP($B34,'NatCon &amp; Metrics Backsheet'!$A$7:$AC$156,D$9,FALSE))="","",(VLOOKUP($B34,'NatCon &amp; Metrics Backsheet'!$A$7:$AC$156,D$9,FALSE))),"")</f>
        <v>Not on track to meet target</v>
      </c>
      <c r="E34" s="98" t="str">
        <f ca="1">IFERROR(IF((VLOOKUP($B34,'NatCon &amp; Metrics Backsheet'!$A$7:$AC$156,E$9,FALSE))="","",(VLOOKUP($B34,'NatCon &amp; Metrics Backsheet'!$A$7:$AC$156,E$9,FALSE))),"")</f>
        <v>On track to meet target</v>
      </c>
      <c r="F34" s="98" t="str">
        <f ca="1">IFERROR(IF((VLOOKUP($B34,'NatCon &amp; Metrics Backsheet'!$A$7:$AC$156,F$9,FALSE))="","",(VLOOKUP($B34,'NatCon &amp; Metrics Backsheet'!$A$7:$AC$156,F$9,FALSE))),"")</f>
        <v>Not on track to meet target</v>
      </c>
      <c r="G34" s="99" t="str">
        <f ca="1">IFERROR(IF((VLOOKUP($B34,'NatCon &amp; Metrics Backsheet'!$A$7:$AC$156,G$9,FALSE))="","",(VLOOKUP($B34,'NatCon &amp; Metrics Backsheet'!$A$7:$AC$156,G$9,FALSE))),"")</f>
        <v>On track to meet target</v>
      </c>
    </row>
    <row r="35" spans="1:7" x14ac:dyDescent="0.3">
      <c r="A35" s="57">
        <v>13</v>
      </c>
      <c r="B35" s="50" t="str">
        <f t="shared" ca="1" si="6"/>
        <v>E09000005</v>
      </c>
      <c r="C35" s="51" t="str">
        <f ca="1">IFERROR(VLOOKUP($B35,'Org List'!$J$9:$K$488,2,0), "")</f>
        <v>Brent</v>
      </c>
      <c r="D35" s="143" t="str">
        <f ca="1">IFERROR(IF((VLOOKUP($B35,'NatCon &amp; Metrics Backsheet'!$A$7:$AC$156,D$9,FALSE))="","",(VLOOKUP($B35,'NatCon &amp; Metrics Backsheet'!$A$7:$AC$156,D$9,FALSE))),"")</f>
        <v>On track to meet target</v>
      </c>
      <c r="E35" s="98" t="str">
        <f ca="1">IFERROR(IF((VLOOKUP($B35,'NatCon &amp; Metrics Backsheet'!$A$7:$AC$156,E$9,FALSE))="","",(VLOOKUP($B35,'NatCon &amp; Metrics Backsheet'!$A$7:$AC$156,E$9,FALSE))),"")</f>
        <v>On track to meet target</v>
      </c>
      <c r="F35" s="98" t="str">
        <f ca="1">IFERROR(IF((VLOOKUP($B35,'NatCon &amp; Metrics Backsheet'!$A$7:$AC$156,F$9,FALSE))="","",(VLOOKUP($B35,'NatCon &amp; Metrics Backsheet'!$A$7:$AC$156,F$9,FALSE))),"")</f>
        <v>On track to meet target</v>
      </c>
      <c r="G35" s="99" t="str">
        <f ca="1">IFERROR(IF((VLOOKUP($B35,'NatCon &amp; Metrics Backsheet'!$A$7:$AC$156,G$9,FALSE))="","",(VLOOKUP($B35,'NatCon &amp; Metrics Backsheet'!$A$7:$AC$156,G$9,FALSE))),"")</f>
        <v>On track to meet target</v>
      </c>
    </row>
    <row r="36" spans="1:7" x14ac:dyDescent="0.3">
      <c r="A36" s="57">
        <v>14</v>
      </c>
      <c r="B36" s="50" t="str">
        <f t="shared" ca="1" si="6"/>
        <v>E06000043</v>
      </c>
      <c r="C36" s="51" t="str">
        <f ca="1">IFERROR(VLOOKUP($B36,'Org List'!$J$9:$K$488,2,0), "")</f>
        <v>Brighton and Hove</v>
      </c>
      <c r="D36" s="143" t="str">
        <f ca="1">IFERROR(IF((VLOOKUP($B36,'NatCon &amp; Metrics Backsheet'!$A$7:$AC$156,D$9,FALSE))="","",(VLOOKUP($B36,'NatCon &amp; Metrics Backsheet'!$A$7:$AC$156,D$9,FALSE))),"")</f>
        <v>On track to meet target</v>
      </c>
      <c r="E36" s="98" t="str">
        <f ca="1">IFERROR(IF((VLOOKUP($B36,'NatCon &amp; Metrics Backsheet'!$A$7:$AC$156,E$9,FALSE))="","",(VLOOKUP($B36,'NatCon &amp; Metrics Backsheet'!$A$7:$AC$156,E$9,FALSE))),"")</f>
        <v>Not on track to meet target</v>
      </c>
      <c r="F36" s="98" t="str">
        <f ca="1">IFERROR(IF((VLOOKUP($B36,'NatCon &amp; Metrics Backsheet'!$A$7:$AC$156,F$9,FALSE))="","",(VLOOKUP($B36,'NatCon &amp; Metrics Backsheet'!$A$7:$AC$156,F$9,FALSE))),"")</f>
        <v>Data not available to assess progress</v>
      </c>
      <c r="G36" s="99" t="str">
        <f ca="1">IFERROR(IF((VLOOKUP($B36,'NatCon &amp; Metrics Backsheet'!$A$7:$AC$156,G$9,FALSE))="","",(VLOOKUP($B36,'NatCon &amp; Metrics Backsheet'!$A$7:$AC$156,G$9,FALSE))),"")</f>
        <v>Not on track to meet target</v>
      </c>
    </row>
    <row r="37" spans="1:7" x14ac:dyDescent="0.3">
      <c r="A37" s="57">
        <v>15</v>
      </c>
      <c r="B37" s="50" t="str">
        <f t="shared" ca="1" si="6"/>
        <v>E06000023</v>
      </c>
      <c r="C37" s="51" t="str">
        <f ca="1">IFERROR(VLOOKUP($B37,'Org List'!$J$9:$K$488,2,0), "")</f>
        <v>Bristol, City of</v>
      </c>
      <c r="D37" s="143" t="str">
        <f ca="1">IFERROR(IF((VLOOKUP($B37,'NatCon &amp; Metrics Backsheet'!$A$7:$AC$156,D$9,FALSE))="","",(VLOOKUP($B37,'NatCon &amp; Metrics Backsheet'!$A$7:$AC$156,D$9,FALSE))),"")</f>
        <v>Not on track to meet target</v>
      </c>
      <c r="E37" s="98" t="str">
        <f ca="1">IFERROR(IF((VLOOKUP($B37,'NatCon &amp; Metrics Backsheet'!$A$7:$AC$156,E$9,FALSE))="","",(VLOOKUP($B37,'NatCon &amp; Metrics Backsheet'!$A$7:$AC$156,E$9,FALSE))),"")</f>
        <v>On track to meet target</v>
      </c>
      <c r="F37" s="98" t="str">
        <f ca="1">IFERROR(IF((VLOOKUP($B37,'NatCon &amp; Metrics Backsheet'!$A$7:$AC$156,F$9,FALSE))="","",(VLOOKUP($B37,'NatCon &amp; Metrics Backsheet'!$A$7:$AC$156,F$9,FALSE))),"")</f>
        <v>On track to meet target</v>
      </c>
      <c r="G37" s="99" t="str">
        <f ca="1">IFERROR(IF((VLOOKUP($B37,'NatCon &amp; Metrics Backsheet'!$A$7:$AC$156,G$9,FALSE))="","",(VLOOKUP($B37,'NatCon &amp; Metrics Backsheet'!$A$7:$AC$156,G$9,FALSE))),"")</f>
        <v>On track to meet target</v>
      </c>
    </row>
    <row r="38" spans="1:7" x14ac:dyDescent="0.3">
      <c r="A38" s="57">
        <v>16</v>
      </c>
      <c r="B38" s="50" t="str">
        <f t="shared" ca="1" si="6"/>
        <v>E09000006</v>
      </c>
      <c r="C38" s="51" t="str">
        <f ca="1">IFERROR(VLOOKUP($B38,'Org List'!$J$9:$K$488,2,0), "")</f>
        <v>Bromley</v>
      </c>
      <c r="D38" s="143" t="str">
        <f ca="1">IFERROR(IF((VLOOKUP($B38,'NatCon &amp; Metrics Backsheet'!$A$7:$AC$156,D$9,FALSE))="","",(VLOOKUP($B38,'NatCon &amp; Metrics Backsheet'!$A$7:$AC$156,D$9,FALSE))),"")</f>
        <v>On track to meet target</v>
      </c>
      <c r="E38" s="98" t="str">
        <f ca="1">IFERROR(IF((VLOOKUP($B38,'NatCon &amp; Metrics Backsheet'!$A$7:$AC$156,E$9,FALSE))="","",(VLOOKUP($B38,'NatCon &amp; Metrics Backsheet'!$A$7:$AC$156,E$9,FALSE))),"")</f>
        <v>On track to meet target</v>
      </c>
      <c r="F38" s="98" t="str">
        <f ca="1">IFERROR(IF((VLOOKUP($B38,'NatCon &amp; Metrics Backsheet'!$A$7:$AC$156,F$9,FALSE))="","",(VLOOKUP($B38,'NatCon &amp; Metrics Backsheet'!$A$7:$AC$156,F$9,FALSE))),"")</f>
        <v>On track to meet target</v>
      </c>
      <c r="G38" s="99" t="str">
        <f ca="1">IFERROR(IF((VLOOKUP($B38,'NatCon &amp; Metrics Backsheet'!$A$7:$AC$156,G$9,FALSE))="","",(VLOOKUP($B38,'NatCon &amp; Metrics Backsheet'!$A$7:$AC$156,G$9,FALSE))),"")</f>
        <v>On track to meet target</v>
      </c>
    </row>
    <row r="39" spans="1:7" x14ac:dyDescent="0.3">
      <c r="A39" s="57">
        <v>17</v>
      </c>
      <c r="B39" s="50" t="str">
        <f t="shared" ca="1" si="6"/>
        <v>E10000002</v>
      </c>
      <c r="C39" s="51" t="str">
        <f ca="1">IFERROR(VLOOKUP($B39,'Org List'!$J$9:$K$488,2,0), "")</f>
        <v>Buckinghamshire</v>
      </c>
      <c r="D39" s="143" t="str">
        <f ca="1">IFERROR(IF((VLOOKUP($B39,'NatCon &amp; Metrics Backsheet'!$A$7:$AC$156,D$9,FALSE))="","",(VLOOKUP($B39,'NatCon &amp; Metrics Backsheet'!$A$7:$AC$156,D$9,FALSE))),"")</f>
        <v>Not on track to meet target</v>
      </c>
      <c r="E39" s="98" t="str">
        <f ca="1">IFERROR(IF((VLOOKUP($B39,'NatCon &amp; Metrics Backsheet'!$A$7:$AC$156,E$9,FALSE))="","",(VLOOKUP($B39,'NatCon &amp; Metrics Backsheet'!$A$7:$AC$156,E$9,FALSE))),"")</f>
        <v>On track to meet target</v>
      </c>
      <c r="F39" s="98" t="str">
        <f ca="1">IFERROR(IF((VLOOKUP($B39,'NatCon &amp; Metrics Backsheet'!$A$7:$AC$156,F$9,FALSE))="","",(VLOOKUP($B39,'NatCon &amp; Metrics Backsheet'!$A$7:$AC$156,F$9,FALSE))),"")</f>
        <v>Data not available to assess progress</v>
      </c>
      <c r="G39" s="99" t="str">
        <f ca="1">IFERROR(IF((VLOOKUP($B39,'NatCon &amp; Metrics Backsheet'!$A$7:$AC$156,G$9,FALSE))="","",(VLOOKUP($B39,'NatCon &amp; Metrics Backsheet'!$A$7:$AC$156,G$9,FALSE))),"")</f>
        <v>Not on track to meet target</v>
      </c>
    </row>
    <row r="40" spans="1:7" x14ac:dyDescent="0.3">
      <c r="A40" s="57">
        <v>18</v>
      </c>
      <c r="B40" s="50" t="str">
        <f t="shared" ca="1" si="6"/>
        <v>E08000002</v>
      </c>
      <c r="C40" s="51" t="str">
        <f ca="1">IFERROR(VLOOKUP($B40,'Org List'!$J$9:$K$488,2,0), "")</f>
        <v>Bury</v>
      </c>
      <c r="D40" s="143" t="str">
        <f ca="1">IFERROR(IF((VLOOKUP($B40,'NatCon &amp; Metrics Backsheet'!$A$7:$AC$156,D$9,FALSE))="","",(VLOOKUP($B40,'NatCon &amp; Metrics Backsheet'!$A$7:$AC$156,D$9,FALSE))),"")</f>
        <v>Not on track to meet target</v>
      </c>
      <c r="E40" s="98" t="str">
        <f ca="1">IFERROR(IF((VLOOKUP($B40,'NatCon &amp; Metrics Backsheet'!$A$7:$AC$156,E$9,FALSE))="","",(VLOOKUP($B40,'NatCon &amp; Metrics Backsheet'!$A$7:$AC$156,E$9,FALSE))),"")</f>
        <v>On track to meet target</v>
      </c>
      <c r="F40" s="98" t="str">
        <f ca="1">IFERROR(IF((VLOOKUP($B40,'NatCon &amp; Metrics Backsheet'!$A$7:$AC$156,F$9,FALSE))="","",(VLOOKUP($B40,'NatCon &amp; Metrics Backsheet'!$A$7:$AC$156,F$9,FALSE))),"")</f>
        <v>On track to meet target</v>
      </c>
      <c r="G40" s="99" t="str">
        <f ca="1">IFERROR(IF((VLOOKUP($B40,'NatCon &amp; Metrics Backsheet'!$A$7:$AC$156,G$9,FALSE))="","",(VLOOKUP($B40,'NatCon &amp; Metrics Backsheet'!$A$7:$AC$156,G$9,FALSE))),"")</f>
        <v>On track to meet target</v>
      </c>
    </row>
    <row r="41" spans="1:7" x14ac:dyDescent="0.3">
      <c r="A41" s="57">
        <v>19</v>
      </c>
      <c r="B41" s="50" t="str">
        <f t="shared" ca="1" si="6"/>
        <v>E08000033</v>
      </c>
      <c r="C41" s="51" t="str">
        <f ca="1">IFERROR(VLOOKUP($B41,'Org List'!$J$9:$K$488,2,0), "")</f>
        <v>Calderdale</v>
      </c>
      <c r="D41" s="143" t="str">
        <f ca="1">IFERROR(IF((VLOOKUP($B41,'NatCon &amp; Metrics Backsheet'!$A$7:$AC$156,D$9,FALSE))="","",(VLOOKUP($B41,'NatCon &amp; Metrics Backsheet'!$A$7:$AC$156,D$9,FALSE))),"")</f>
        <v>Not on track to meet target</v>
      </c>
      <c r="E41" s="98" t="str">
        <f ca="1">IFERROR(IF((VLOOKUP($B41,'NatCon &amp; Metrics Backsheet'!$A$7:$AC$156,E$9,FALSE))="","",(VLOOKUP($B41,'NatCon &amp; Metrics Backsheet'!$A$7:$AC$156,E$9,FALSE))),"")</f>
        <v>On track to meet target</v>
      </c>
      <c r="F41" s="98" t="str">
        <f ca="1">IFERROR(IF((VLOOKUP($B41,'NatCon &amp; Metrics Backsheet'!$A$7:$AC$156,F$9,FALSE))="","",(VLOOKUP($B41,'NatCon &amp; Metrics Backsheet'!$A$7:$AC$156,F$9,FALSE))),"")</f>
        <v>On track to meet target</v>
      </c>
      <c r="G41" s="99" t="str">
        <f ca="1">IFERROR(IF((VLOOKUP($B41,'NatCon &amp; Metrics Backsheet'!$A$7:$AC$156,G$9,FALSE))="","",(VLOOKUP($B41,'NatCon &amp; Metrics Backsheet'!$A$7:$AC$156,G$9,FALSE))),"")</f>
        <v>On track to meet target</v>
      </c>
    </row>
    <row r="42" spans="1:7" x14ac:dyDescent="0.3">
      <c r="A42" s="57">
        <v>20</v>
      </c>
      <c r="B42" s="50" t="str">
        <f t="shared" ca="1" si="6"/>
        <v>E10000003</v>
      </c>
      <c r="C42" s="51" t="str">
        <f ca="1">IFERROR(VLOOKUP($B42,'Org List'!$J$9:$K$488,2,0), "")</f>
        <v>Cambridgeshire</v>
      </c>
      <c r="D42" s="143" t="str">
        <f ca="1">IFERROR(IF((VLOOKUP($B42,'NatCon &amp; Metrics Backsheet'!$A$7:$AC$156,D$9,FALSE))="","",(VLOOKUP($B42,'NatCon &amp; Metrics Backsheet'!$A$7:$AC$156,D$9,FALSE))),"")</f>
        <v>Not on track to meet target</v>
      </c>
      <c r="E42" s="98" t="str">
        <f ca="1">IFERROR(IF((VLOOKUP($B42,'NatCon &amp; Metrics Backsheet'!$A$7:$AC$156,E$9,FALSE))="","",(VLOOKUP($B42,'NatCon &amp; Metrics Backsheet'!$A$7:$AC$156,E$9,FALSE))),"")</f>
        <v>On track to meet target</v>
      </c>
      <c r="F42" s="98" t="str">
        <f ca="1">IFERROR(IF((VLOOKUP($B42,'NatCon &amp; Metrics Backsheet'!$A$7:$AC$156,F$9,FALSE))="","",(VLOOKUP($B42,'NatCon &amp; Metrics Backsheet'!$A$7:$AC$156,F$9,FALSE))),"")</f>
        <v>Data not available to assess progress</v>
      </c>
      <c r="G42" s="99" t="str">
        <f ca="1">IFERROR(IF((VLOOKUP($B42,'NatCon &amp; Metrics Backsheet'!$A$7:$AC$156,G$9,FALSE))="","",(VLOOKUP($B42,'NatCon &amp; Metrics Backsheet'!$A$7:$AC$156,G$9,FALSE))),"")</f>
        <v>Not on track to meet target</v>
      </c>
    </row>
    <row r="43" spans="1:7" x14ac:dyDescent="0.3">
      <c r="A43" s="57">
        <v>21</v>
      </c>
      <c r="B43" s="50" t="str">
        <f t="shared" ca="1" si="6"/>
        <v>E09000007</v>
      </c>
      <c r="C43" s="51" t="str">
        <f ca="1">IFERROR(VLOOKUP($B43,'Org List'!$J$9:$K$488,2,0), "")</f>
        <v>Camden</v>
      </c>
      <c r="D43" s="143" t="str">
        <f ca="1">IFERROR(IF((VLOOKUP($B43,'NatCon &amp; Metrics Backsheet'!$A$7:$AC$156,D$9,FALSE))="","",(VLOOKUP($B43,'NatCon &amp; Metrics Backsheet'!$A$7:$AC$156,D$9,FALSE))),"")</f>
        <v>Not on track to meet target</v>
      </c>
      <c r="E43" s="98" t="str">
        <f ca="1">IFERROR(IF((VLOOKUP($B43,'NatCon &amp; Metrics Backsheet'!$A$7:$AC$156,E$9,FALSE))="","",(VLOOKUP($B43,'NatCon &amp; Metrics Backsheet'!$A$7:$AC$156,E$9,FALSE))),"")</f>
        <v>On track to meet target</v>
      </c>
      <c r="F43" s="98" t="str">
        <f ca="1">IFERROR(IF((VLOOKUP($B43,'NatCon &amp; Metrics Backsheet'!$A$7:$AC$156,F$9,FALSE))="","",(VLOOKUP($B43,'NatCon &amp; Metrics Backsheet'!$A$7:$AC$156,F$9,FALSE))),"")</f>
        <v>On track to meet target</v>
      </c>
      <c r="G43" s="99" t="str">
        <f ca="1">IFERROR(IF((VLOOKUP($B43,'NatCon &amp; Metrics Backsheet'!$A$7:$AC$156,G$9,FALSE))="","",(VLOOKUP($B43,'NatCon &amp; Metrics Backsheet'!$A$7:$AC$156,G$9,FALSE))),"")</f>
        <v>On track to meet target</v>
      </c>
    </row>
    <row r="44" spans="1:7" x14ac:dyDescent="0.3">
      <c r="A44" s="57">
        <v>22</v>
      </c>
      <c r="B44" s="50" t="str">
        <f t="shared" ca="1" si="6"/>
        <v>E06000056</v>
      </c>
      <c r="C44" s="51" t="str">
        <f ca="1">IFERROR(VLOOKUP($B44,'Org List'!$J$9:$K$488,2,0), "")</f>
        <v>Central Bedfordshire</v>
      </c>
      <c r="D44" s="143" t="str">
        <f ca="1">IFERROR(IF((VLOOKUP($B44,'NatCon &amp; Metrics Backsheet'!$A$7:$AC$156,D$9,FALSE))="","",(VLOOKUP($B44,'NatCon &amp; Metrics Backsheet'!$A$7:$AC$156,D$9,FALSE))),"")</f>
        <v>Not on track to meet target</v>
      </c>
      <c r="E44" s="98" t="str">
        <f ca="1">IFERROR(IF((VLOOKUP($B44,'NatCon &amp; Metrics Backsheet'!$A$7:$AC$156,E$9,FALSE))="","",(VLOOKUP($B44,'NatCon &amp; Metrics Backsheet'!$A$7:$AC$156,E$9,FALSE))),"")</f>
        <v>On track to meet target</v>
      </c>
      <c r="F44" s="98" t="str">
        <f ca="1">IFERROR(IF((VLOOKUP($B44,'NatCon &amp; Metrics Backsheet'!$A$7:$AC$156,F$9,FALSE))="","",(VLOOKUP($B44,'NatCon &amp; Metrics Backsheet'!$A$7:$AC$156,F$9,FALSE))),"")</f>
        <v>On track to meet target</v>
      </c>
      <c r="G44" s="99" t="str">
        <f ca="1">IFERROR(IF((VLOOKUP($B44,'NatCon &amp; Metrics Backsheet'!$A$7:$AC$156,G$9,FALSE))="","",(VLOOKUP($B44,'NatCon &amp; Metrics Backsheet'!$A$7:$AC$156,G$9,FALSE))),"")</f>
        <v>On track to meet target</v>
      </c>
    </row>
    <row r="45" spans="1:7" x14ac:dyDescent="0.3">
      <c r="A45" s="57">
        <v>23</v>
      </c>
      <c r="B45" s="50" t="str">
        <f t="shared" ca="1" si="6"/>
        <v>E06000049</v>
      </c>
      <c r="C45" s="51" t="str">
        <f ca="1">IFERROR(VLOOKUP($B45,'Org List'!$J$9:$K$488,2,0), "")</f>
        <v>Cheshire East</v>
      </c>
      <c r="D45" s="143" t="str">
        <f ca="1">IFERROR(IF((VLOOKUP($B45,'NatCon &amp; Metrics Backsheet'!$A$7:$AC$156,D$9,FALSE))="","",(VLOOKUP($B45,'NatCon &amp; Metrics Backsheet'!$A$7:$AC$156,D$9,FALSE))),"")</f>
        <v>Not on track to meet target</v>
      </c>
      <c r="E45" s="98" t="str">
        <f ca="1">IFERROR(IF((VLOOKUP($B45,'NatCon &amp; Metrics Backsheet'!$A$7:$AC$156,E$9,FALSE))="","",(VLOOKUP($B45,'NatCon &amp; Metrics Backsheet'!$A$7:$AC$156,E$9,FALSE))),"")</f>
        <v>On track to meet target</v>
      </c>
      <c r="F45" s="98" t="str">
        <f ca="1">IFERROR(IF((VLOOKUP($B45,'NatCon &amp; Metrics Backsheet'!$A$7:$AC$156,F$9,FALSE))="","",(VLOOKUP($B45,'NatCon &amp; Metrics Backsheet'!$A$7:$AC$156,F$9,FALSE))),"")</f>
        <v>Not on track to meet target</v>
      </c>
      <c r="G45" s="99" t="str">
        <f ca="1">IFERROR(IF((VLOOKUP($B45,'NatCon &amp; Metrics Backsheet'!$A$7:$AC$156,G$9,FALSE))="","",(VLOOKUP($B45,'NatCon &amp; Metrics Backsheet'!$A$7:$AC$156,G$9,FALSE))),"")</f>
        <v>Not on track to meet target</v>
      </c>
    </row>
    <row r="46" spans="1:7" x14ac:dyDescent="0.3">
      <c r="A46" s="57">
        <v>24</v>
      </c>
      <c r="B46" s="50" t="str">
        <f t="shared" ca="1" si="6"/>
        <v>E06000050</v>
      </c>
      <c r="C46" s="51" t="str">
        <f ca="1">IFERROR(VLOOKUP($B46,'Org List'!$J$9:$K$488,2,0), "")</f>
        <v>Cheshire West and Chester</v>
      </c>
      <c r="D46" s="143" t="str">
        <f ca="1">IFERROR(IF((VLOOKUP($B46,'NatCon &amp; Metrics Backsheet'!$A$7:$AC$156,D$9,FALSE))="","",(VLOOKUP($B46,'NatCon &amp; Metrics Backsheet'!$A$7:$AC$156,D$9,FALSE))),"")</f>
        <v>Not on track to meet target</v>
      </c>
      <c r="E46" s="98" t="str">
        <f ca="1">IFERROR(IF((VLOOKUP($B46,'NatCon &amp; Metrics Backsheet'!$A$7:$AC$156,E$9,FALSE))="","",(VLOOKUP($B46,'NatCon &amp; Metrics Backsheet'!$A$7:$AC$156,E$9,FALSE))),"")</f>
        <v>Not on track to meet target</v>
      </c>
      <c r="F46" s="98" t="str">
        <f ca="1">IFERROR(IF((VLOOKUP($B46,'NatCon &amp; Metrics Backsheet'!$A$7:$AC$156,F$9,FALSE))="","",(VLOOKUP($B46,'NatCon &amp; Metrics Backsheet'!$A$7:$AC$156,F$9,FALSE))),"")</f>
        <v>On track to meet target</v>
      </c>
      <c r="G46" s="99" t="str">
        <f ca="1">IFERROR(IF((VLOOKUP($B46,'NatCon &amp; Metrics Backsheet'!$A$7:$AC$156,G$9,FALSE))="","",(VLOOKUP($B46,'NatCon &amp; Metrics Backsheet'!$A$7:$AC$156,G$9,FALSE))),"")</f>
        <v>On track to meet target</v>
      </c>
    </row>
    <row r="47" spans="1:7" x14ac:dyDescent="0.3">
      <c r="A47" s="57">
        <v>25</v>
      </c>
      <c r="B47" s="50" t="str">
        <f t="shared" ca="1" si="6"/>
        <v>E09000001</v>
      </c>
      <c r="C47" s="51" t="str">
        <f ca="1">IFERROR(VLOOKUP($B47,'Org List'!$J$9:$K$488,2,0), "")</f>
        <v>City of London</v>
      </c>
      <c r="D47" s="143" t="str">
        <f ca="1">IFERROR(IF((VLOOKUP($B47,'NatCon &amp; Metrics Backsheet'!$A$7:$AC$156,D$9,FALSE))="","",(VLOOKUP($B47,'NatCon &amp; Metrics Backsheet'!$A$7:$AC$156,D$9,FALSE))),"")</f>
        <v>On track to meet target</v>
      </c>
      <c r="E47" s="98" t="str">
        <f ca="1">IFERROR(IF((VLOOKUP($B47,'NatCon &amp; Metrics Backsheet'!$A$7:$AC$156,E$9,FALSE))="","",(VLOOKUP($B47,'NatCon &amp; Metrics Backsheet'!$A$7:$AC$156,E$9,FALSE))),"")</f>
        <v>On track to meet target</v>
      </c>
      <c r="F47" s="98" t="str">
        <f ca="1">IFERROR(IF((VLOOKUP($B47,'NatCon &amp; Metrics Backsheet'!$A$7:$AC$156,F$9,FALSE))="","",(VLOOKUP($B47,'NatCon &amp; Metrics Backsheet'!$A$7:$AC$156,F$9,FALSE))),"")</f>
        <v>On track to meet target</v>
      </c>
      <c r="G47" s="99" t="str">
        <f ca="1">IFERROR(IF((VLOOKUP($B47,'NatCon &amp; Metrics Backsheet'!$A$7:$AC$156,G$9,FALSE))="","",(VLOOKUP($B47,'NatCon &amp; Metrics Backsheet'!$A$7:$AC$156,G$9,FALSE))),"")</f>
        <v>Not on track to meet target</v>
      </c>
    </row>
    <row r="48" spans="1:7" x14ac:dyDescent="0.3">
      <c r="A48" s="57">
        <v>26</v>
      </c>
      <c r="B48" s="50" t="str">
        <f t="shared" ca="1" si="6"/>
        <v>E06000052</v>
      </c>
      <c r="C48" s="51" t="str">
        <f ca="1">IFERROR(VLOOKUP($B48,'Org List'!$J$9:$K$488,2,0), "")</f>
        <v>Cornwall &amp; Scilly</v>
      </c>
      <c r="D48" s="143" t="str">
        <f ca="1">IFERROR(IF((VLOOKUP($B48,'NatCon &amp; Metrics Backsheet'!$A$7:$AC$156,D$9,FALSE))="","",(VLOOKUP($B48,'NatCon &amp; Metrics Backsheet'!$A$7:$AC$156,D$9,FALSE))),"")</f>
        <v>Not on track to meet target</v>
      </c>
      <c r="E48" s="98" t="str">
        <f ca="1">IFERROR(IF((VLOOKUP($B48,'NatCon &amp; Metrics Backsheet'!$A$7:$AC$156,E$9,FALSE))="","",(VLOOKUP($B48,'NatCon &amp; Metrics Backsheet'!$A$7:$AC$156,E$9,FALSE))),"")</f>
        <v>On track to meet target</v>
      </c>
      <c r="F48" s="98" t="str">
        <f ca="1">IFERROR(IF((VLOOKUP($B48,'NatCon &amp; Metrics Backsheet'!$A$7:$AC$156,F$9,FALSE))="","",(VLOOKUP($B48,'NatCon &amp; Metrics Backsheet'!$A$7:$AC$156,F$9,FALSE))),"")</f>
        <v>On track to meet target</v>
      </c>
      <c r="G48" s="99" t="str">
        <f ca="1">IFERROR(IF((VLOOKUP($B48,'NatCon &amp; Metrics Backsheet'!$A$7:$AC$156,G$9,FALSE))="","",(VLOOKUP($B48,'NatCon &amp; Metrics Backsheet'!$A$7:$AC$156,G$9,FALSE))),"")</f>
        <v>Not on track to meet target</v>
      </c>
    </row>
    <row r="49" spans="1:7" x14ac:dyDescent="0.3">
      <c r="A49" s="57">
        <v>27</v>
      </c>
      <c r="B49" s="50" t="str">
        <f t="shared" ca="1" si="6"/>
        <v>E06000047</v>
      </c>
      <c r="C49" s="51" t="str">
        <f ca="1">IFERROR(VLOOKUP($B49,'Org List'!$J$9:$K$488,2,0), "")</f>
        <v>County Durham</v>
      </c>
      <c r="D49" s="143" t="str">
        <f ca="1">IFERROR(IF((VLOOKUP($B49,'NatCon &amp; Metrics Backsheet'!$A$7:$AC$156,D$9,FALSE))="","",(VLOOKUP($B49,'NatCon &amp; Metrics Backsheet'!$A$7:$AC$156,D$9,FALSE))),"")</f>
        <v>Not on track to meet target</v>
      </c>
      <c r="E49" s="98" t="str">
        <f ca="1">IFERROR(IF((VLOOKUP($B49,'NatCon &amp; Metrics Backsheet'!$A$7:$AC$156,E$9,FALSE))="","",(VLOOKUP($B49,'NatCon &amp; Metrics Backsheet'!$A$7:$AC$156,E$9,FALSE))),"")</f>
        <v>Not on track to meet target</v>
      </c>
      <c r="F49" s="98" t="str">
        <f ca="1">IFERROR(IF((VLOOKUP($B49,'NatCon &amp; Metrics Backsheet'!$A$7:$AC$156,F$9,FALSE))="","",(VLOOKUP($B49,'NatCon &amp; Metrics Backsheet'!$A$7:$AC$156,F$9,FALSE))),"")</f>
        <v>On track to meet target</v>
      </c>
      <c r="G49" s="99" t="str">
        <f ca="1">IFERROR(IF((VLOOKUP($B49,'NatCon &amp; Metrics Backsheet'!$A$7:$AC$156,G$9,FALSE))="","",(VLOOKUP($B49,'NatCon &amp; Metrics Backsheet'!$A$7:$AC$156,G$9,FALSE))),"")</f>
        <v>On track to meet target</v>
      </c>
    </row>
    <row r="50" spans="1:7" x14ac:dyDescent="0.3">
      <c r="A50" s="57">
        <v>28</v>
      </c>
      <c r="B50" s="50" t="str">
        <f t="shared" ca="1" si="6"/>
        <v>E08000026</v>
      </c>
      <c r="C50" s="51" t="str">
        <f ca="1">IFERROR(VLOOKUP($B50,'Org List'!$J$9:$K$488,2,0), "")</f>
        <v>Coventry</v>
      </c>
      <c r="D50" s="143" t="str">
        <f ca="1">IFERROR(IF((VLOOKUP($B50,'NatCon &amp; Metrics Backsheet'!$A$7:$AC$156,D$9,FALSE))="","",(VLOOKUP($B50,'NatCon &amp; Metrics Backsheet'!$A$7:$AC$156,D$9,FALSE))),"")</f>
        <v>Not on track to meet target</v>
      </c>
      <c r="E50" s="98" t="str">
        <f ca="1">IFERROR(IF((VLOOKUP($B50,'NatCon &amp; Metrics Backsheet'!$A$7:$AC$156,E$9,FALSE))="","",(VLOOKUP($B50,'NatCon &amp; Metrics Backsheet'!$A$7:$AC$156,E$9,FALSE))),"")</f>
        <v>Not on track to meet target</v>
      </c>
      <c r="F50" s="98" t="str">
        <f ca="1">IFERROR(IF((VLOOKUP($B50,'NatCon &amp; Metrics Backsheet'!$A$7:$AC$156,F$9,FALSE))="","",(VLOOKUP($B50,'NatCon &amp; Metrics Backsheet'!$A$7:$AC$156,F$9,FALSE))),"")</f>
        <v>Data not available to assess progress</v>
      </c>
      <c r="G50" s="99" t="str">
        <f ca="1">IFERROR(IF((VLOOKUP($B50,'NatCon &amp; Metrics Backsheet'!$A$7:$AC$156,G$9,FALSE))="","",(VLOOKUP($B50,'NatCon &amp; Metrics Backsheet'!$A$7:$AC$156,G$9,FALSE))),"")</f>
        <v>Not on track to meet target</v>
      </c>
    </row>
    <row r="51" spans="1:7" x14ac:dyDescent="0.3">
      <c r="A51" s="57">
        <v>29</v>
      </c>
      <c r="B51" s="50" t="str">
        <f t="shared" ca="1" si="6"/>
        <v>E09000008</v>
      </c>
      <c r="C51" s="51" t="str">
        <f ca="1">IFERROR(VLOOKUP($B51,'Org List'!$J$9:$K$488,2,0), "")</f>
        <v>Croydon</v>
      </c>
      <c r="D51" s="143" t="str">
        <f ca="1">IFERROR(IF((VLOOKUP($B51,'NatCon &amp; Metrics Backsheet'!$A$7:$AC$156,D$9,FALSE))="","",(VLOOKUP($B51,'NatCon &amp; Metrics Backsheet'!$A$7:$AC$156,D$9,FALSE))),"")</f>
        <v>On track to meet target</v>
      </c>
      <c r="E51" s="98" t="str">
        <f ca="1">IFERROR(IF((VLOOKUP($B51,'NatCon &amp; Metrics Backsheet'!$A$7:$AC$156,E$9,FALSE))="","",(VLOOKUP($B51,'NatCon &amp; Metrics Backsheet'!$A$7:$AC$156,E$9,FALSE))),"")</f>
        <v>On track to meet target</v>
      </c>
      <c r="F51" s="98" t="str">
        <f ca="1">IFERROR(IF((VLOOKUP($B51,'NatCon &amp; Metrics Backsheet'!$A$7:$AC$156,F$9,FALSE))="","",(VLOOKUP($B51,'NatCon &amp; Metrics Backsheet'!$A$7:$AC$156,F$9,FALSE))),"")</f>
        <v>On track to meet target</v>
      </c>
      <c r="G51" s="99" t="str">
        <f ca="1">IFERROR(IF((VLOOKUP($B51,'NatCon &amp; Metrics Backsheet'!$A$7:$AC$156,G$9,FALSE))="","",(VLOOKUP($B51,'NatCon &amp; Metrics Backsheet'!$A$7:$AC$156,G$9,FALSE))),"")</f>
        <v>Not on track to meet target</v>
      </c>
    </row>
    <row r="52" spans="1:7" x14ac:dyDescent="0.3">
      <c r="A52" s="57">
        <v>30</v>
      </c>
      <c r="B52" s="50" t="str">
        <f t="shared" ca="1" si="6"/>
        <v>E10000006</v>
      </c>
      <c r="C52" s="51" t="str">
        <f ca="1">IFERROR(VLOOKUP($B52,'Org List'!$J$9:$K$488,2,0), "")</f>
        <v>Cumbria</v>
      </c>
      <c r="D52" s="143" t="str">
        <f ca="1">IFERROR(IF((VLOOKUP($B52,'NatCon &amp; Metrics Backsheet'!$A$7:$AC$156,D$9,FALSE))="","",(VLOOKUP($B52,'NatCon &amp; Metrics Backsheet'!$A$7:$AC$156,D$9,FALSE))),"")</f>
        <v>Data not available to assess progress</v>
      </c>
      <c r="E52" s="98" t="str">
        <f ca="1">IFERROR(IF((VLOOKUP($B52,'NatCon &amp; Metrics Backsheet'!$A$7:$AC$156,E$9,FALSE))="","",(VLOOKUP($B52,'NatCon &amp; Metrics Backsheet'!$A$7:$AC$156,E$9,FALSE))),"")</f>
        <v>On track to meet target</v>
      </c>
      <c r="F52" s="98" t="str">
        <f ca="1">IFERROR(IF((VLOOKUP($B52,'NatCon &amp; Metrics Backsheet'!$A$7:$AC$156,F$9,FALSE))="","",(VLOOKUP($B52,'NatCon &amp; Metrics Backsheet'!$A$7:$AC$156,F$9,FALSE))),"")</f>
        <v>Not on track to meet target</v>
      </c>
      <c r="G52" s="99" t="str">
        <f ca="1">IFERROR(IF((VLOOKUP($B52,'NatCon &amp; Metrics Backsheet'!$A$7:$AC$156,G$9,FALSE))="","",(VLOOKUP($B52,'NatCon &amp; Metrics Backsheet'!$A$7:$AC$156,G$9,FALSE))),"")</f>
        <v>Data not available to assess progress</v>
      </c>
    </row>
    <row r="53" spans="1:7" x14ac:dyDescent="0.3">
      <c r="A53" s="57">
        <v>31</v>
      </c>
      <c r="B53" s="50" t="str">
        <f t="shared" ca="1" si="6"/>
        <v>E06000005</v>
      </c>
      <c r="C53" s="51" t="str">
        <f ca="1">IFERROR(VLOOKUP($B53,'Org List'!$J$9:$K$488,2,0), "")</f>
        <v>Darlington</v>
      </c>
      <c r="D53" s="143" t="str">
        <f ca="1">IFERROR(IF((VLOOKUP($B53,'NatCon &amp; Metrics Backsheet'!$A$7:$AC$156,D$9,FALSE))="","",(VLOOKUP($B53,'NatCon &amp; Metrics Backsheet'!$A$7:$AC$156,D$9,FALSE))),"")</f>
        <v>Not on track to meet target</v>
      </c>
      <c r="E53" s="98" t="str">
        <f ca="1">IFERROR(IF((VLOOKUP($B53,'NatCon &amp; Metrics Backsheet'!$A$7:$AC$156,E$9,FALSE))="","",(VLOOKUP($B53,'NatCon &amp; Metrics Backsheet'!$A$7:$AC$156,E$9,FALSE))),"")</f>
        <v>On track to meet target</v>
      </c>
      <c r="F53" s="98" t="str">
        <f ca="1">IFERROR(IF((VLOOKUP($B53,'NatCon &amp; Metrics Backsheet'!$A$7:$AC$156,F$9,FALSE))="","",(VLOOKUP($B53,'NatCon &amp; Metrics Backsheet'!$A$7:$AC$156,F$9,FALSE))),"")</f>
        <v>Not on track to meet target</v>
      </c>
      <c r="G53" s="99" t="str">
        <f ca="1">IFERROR(IF((VLOOKUP($B53,'NatCon &amp; Metrics Backsheet'!$A$7:$AC$156,G$9,FALSE))="","",(VLOOKUP($B53,'NatCon &amp; Metrics Backsheet'!$A$7:$AC$156,G$9,FALSE))),"")</f>
        <v>On track to meet target</v>
      </c>
    </row>
    <row r="54" spans="1:7" x14ac:dyDescent="0.3">
      <c r="A54" s="57">
        <v>32</v>
      </c>
      <c r="B54" s="50" t="str">
        <f t="shared" ca="1" si="6"/>
        <v>E06000015</v>
      </c>
      <c r="C54" s="51" t="str">
        <f ca="1">IFERROR(VLOOKUP($B54,'Org List'!$J$9:$K$488,2,0), "")</f>
        <v>Derby</v>
      </c>
      <c r="D54" s="143" t="str">
        <f ca="1">IFERROR(IF((VLOOKUP($B54,'NatCon &amp; Metrics Backsheet'!$A$7:$AC$156,D$9,FALSE))="","",(VLOOKUP($B54,'NatCon &amp; Metrics Backsheet'!$A$7:$AC$156,D$9,FALSE))),"")</f>
        <v>On track to meet target</v>
      </c>
      <c r="E54" s="98" t="str">
        <f ca="1">IFERROR(IF((VLOOKUP($B54,'NatCon &amp; Metrics Backsheet'!$A$7:$AC$156,E$9,FALSE))="","",(VLOOKUP($B54,'NatCon &amp; Metrics Backsheet'!$A$7:$AC$156,E$9,FALSE))),"")</f>
        <v>On track to meet target</v>
      </c>
      <c r="F54" s="98" t="str">
        <f ca="1">IFERROR(IF((VLOOKUP($B54,'NatCon &amp; Metrics Backsheet'!$A$7:$AC$156,F$9,FALSE))="","",(VLOOKUP($B54,'NatCon &amp; Metrics Backsheet'!$A$7:$AC$156,F$9,FALSE))),"")</f>
        <v>Not on track to meet target</v>
      </c>
      <c r="G54" s="99" t="str">
        <f ca="1">IFERROR(IF((VLOOKUP($B54,'NatCon &amp; Metrics Backsheet'!$A$7:$AC$156,G$9,FALSE))="","",(VLOOKUP($B54,'NatCon &amp; Metrics Backsheet'!$A$7:$AC$156,G$9,FALSE))),"")</f>
        <v>On track to meet target</v>
      </c>
    </row>
    <row r="55" spans="1:7" x14ac:dyDescent="0.3">
      <c r="A55" s="57">
        <v>33</v>
      </c>
      <c r="B55" s="50" t="str">
        <f t="shared" ca="1" si="6"/>
        <v>E10000007</v>
      </c>
      <c r="C55" s="51" t="str">
        <f ca="1">IFERROR(VLOOKUP($B55,'Org List'!$J$9:$K$488,2,0), "")</f>
        <v>Derbyshire</v>
      </c>
      <c r="D55" s="143" t="str">
        <f ca="1">IFERROR(IF((VLOOKUP($B55,'NatCon &amp; Metrics Backsheet'!$A$7:$AC$156,D$9,FALSE))="","",(VLOOKUP($B55,'NatCon &amp; Metrics Backsheet'!$A$7:$AC$156,D$9,FALSE))),"")</f>
        <v>Not on track to meet target</v>
      </c>
      <c r="E55" s="98" t="str">
        <f ca="1">IFERROR(IF((VLOOKUP($B55,'NatCon &amp; Metrics Backsheet'!$A$7:$AC$156,E$9,FALSE))="","",(VLOOKUP($B55,'NatCon &amp; Metrics Backsheet'!$A$7:$AC$156,E$9,FALSE))),"")</f>
        <v>Not on track to meet target</v>
      </c>
      <c r="F55" s="98" t="str">
        <f ca="1">IFERROR(IF((VLOOKUP($B55,'NatCon &amp; Metrics Backsheet'!$A$7:$AC$156,F$9,FALSE))="","",(VLOOKUP($B55,'NatCon &amp; Metrics Backsheet'!$A$7:$AC$156,F$9,FALSE))),"")</f>
        <v>Not on track to meet target</v>
      </c>
      <c r="G55" s="99" t="str">
        <f ca="1">IFERROR(IF((VLOOKUP($B55,'NatCon &amp; Metrics Backsheet'!$A$7:$AC$156,G$9,FALSE))="","",(VLOOKUP($B55,'NatCon &amp; Metrics Backsheet'!$A$7:$AC$156,G$9,FALSE))),"")</f>
        <v>On track to meet target</v>
      </c>
    </row>
    <row r="56" spans="1:7" x14ac:dyDescent="0.3">
      <c r="A56" s="57">
        <v>34</v>
      </c>
      <c r="B56" s="50" t="str">
        <f t="shared" ca="1" si="6"/>
        <v>E10000008</v>
      </c>
      <c r="C56" s="51" t="str">
        <f ca="1">IFERROR(VLOOKUP($B56,'Org List'!$J$9:$K$488,2,0), "")</f>
        <v>Devon</v>
      </c>
      <c r="D56" s="143" t="str">
        <f ca="1">IFERROR(IF((VLOOKUP($B56,'NatCon &amp; Metrics Backsheet'!$A$7:$AC$156,D$9,FALSE))="","",(VLOOKUP($B56,'NatCon &amp; Metrics Backsheet'!$A$7:$AC$156,D$9,FALSE))),"")</f>
        <v>On track to meet target</v>
      </c>
      <c r="E56" s="98" t="str">
        <f ca="1">IFERROR(IF((VLOOKUP($B56,'NatCon &amp; Metrics Backsheet'!$A$7:$AC$156,E$9,FALSE))="","",(VLOOKUP($B56,'NatCon &amp; Metrics Backsheet'!$A$7:$AC$156,E$9,FALSE))),"")</f>
        <v>Not on track to meet target</v>
      </c>
      <c r="F56" s="98" t="str">
        <f ca="1">IFERROR(IF((VLOOKUP($B56,'NatCon &amp; Metrics Backsheet'!$A$7:$AC$156,F$9,FALSE))="","",(VLOOKUP($B56,'NatCon &amp; Metrics Backsheet'!$A$7:$AC$156,F$9,FALSE))),"")</f>
        <v>On track to meet target</v>
      </c>
      <c r="G56" s="99" t="str">
        <f ca="1">IFERROR(IF((VLOOKUP($B56,'NatCon &amp; Metrics Backsheet'!$A$7:$AC$156,G$9,FALSE))="","",(VLOOKUP($B56,'NatCon &amp; Metrics Backsheet'!$A$7:$AC$156,G$9,FALSE))),"")</f>
        <v>Not on track to meet target</v>
      </c>
    </row>
    <row r="57" spans="1:7" x14ac:dyDescent="0.3">
      <c r="A57" s="57">
        <v>35</v>
      </c>
      <c r="B57" s="50" t="str">
        <f t="shared" ca="1" si="6"/>
        <v>E08000017</v>
      </c>
      <c r="C57" s="51" t="str">
        <f ca="1">IFERROR(VLOOKUP($B57,'Org List'!$J$9:$K$488,2,0), "")</f>
        <v>Doncaster</v>
      </c>
      <c r="D57" s="143" t="str">
        <f ca="1">IFERROR(IF((VLOOKUP($B57,'NatCon &amp; Metrics Backsheet'!$A$7:$AC$156,D$9,FALSE))="","",(VLOOKUP($B57,'NatCon &amp; Metrics Backsheet'!$A$7:$AC$156,D$9,FALSE))),"")</f>
        <v>On track to meet target</v>
      </c>
      <c r="E57" s="98" t="str">
        <f ca="1">IFERROR(IF((VLOOKUP($B57,'NatCon &amp; Metrics Backsheet'!$A$7:$AC$156,E$9,FALSE))="","",(VLOOKUP($B57,'NatCon &amp; Metrics Backsheet'!$A$7:$AC$156,E$9,FALSE))),"")</f>
        <v>Not on track to meet target</v>
      </c>
      <c r="F57" s="98" t="str">
        <f ca="1">IFERROR(IF((VLOOKUP($B57,'NatCon &amp; Metrics Backsheet'!$A$7:$AC$156,F$9,FALSE))="","",(VLOOKUP($B57,'NatCon &amp; Metrics Backsheet'!$A$7:$AC$156,F$9,FALSE))),"")</f>
        <v>On track to meet target</v>
      </c>
      <c r="G57" s="99" t="str">
        <f ca="1">IFERROR(IF((VLOOKUP($B57,'NatCon &amp; Metrics Backsheet'!$A$7:$AC$156,G$9,FALSE))="","",(VLOOKUP($B57,'NatCon &amp; Metrics Backsheet'!$A$7:$AC$156,G$9,FALSE))),"")</f>
        <v>On track to meet target</v>
      </c>
    </row>
    <row r="58" spans="1:7" x14ac:dyDescent="0.3">
      <c r="A58" s="57">
        <v>36</v>
      </c>
      <c r="B58" s="50" t="str">
        <f t="shared" ca="1" si="6"/>
        <v>E10000009</v>
      </c>
      <c r="C58" s="51" t="str">
        <f ca="1">IFERROR(VLOOKUP($B58,'Org List'!$J$9:$K$488,2,0), "")</f>
        <v>Dorset</v>
      </c>
      <c r="D58" s="143" t="str">
        <f ca="1">IFERROR(IF((VLOOKUP($B58,'NatCon &amp; Metrics Backsheet'!$A$7:$AC$156,D$9,FALSE))="","",(VLOOKUP($B58,'NatCon &amp; Metrics Backsheet'!$A$7:$AC$156,D$9,FALSE))),"")</f>
        <v>Not on track to meet target</v>
      </c>
      <c r="E58" s="98" t="str">
        <f ca="1">IFERROR(IF((VLOOKUP($B58,'NatCon &amp; Metrics Backsheet'!$A$7:$AC$156,E$9,FALSE))="","",(VLOOKUP($B58,'NatCon &amp; Metrics Backsheet'!$A$7:$AC$156,E$9,FALSE))),"")</f>
        <v>Not on track to meet target</v>
      </c>
      <c r="F58" s="98" t="str">
        <f ca="1">IFERROR(IF((VLOOKUP($B58,'NatCon &amp; Metrics Backsheet'!$A$7:$AC$156,F$9,FALSE))="","",(VLOOKUP($B58,'NatCon &amp; Metrics Backsheet'!$A$7:$AC$156,F$9,FALSE))),"")</f>
        <v>Not on track to meet target</v>
      </c>
      <c r="G58" s="99" t="str">
        <f ca="1">IFERROR(IF((VLOOKUP($B58,'NatCon &amp; Metrics Backsheet'!$A$7:$AC$156,G$9,FALSE))="","",(VLOOKUP($B58,'NatCon &amp; Metrics Backsheet'!$A$7:$AC$156,G$9,FALSE))),"")</f>
        <v>Not on track to meet target</v>
      </c>
    </row>
    <row r="59" spans="1:7" x14ac:dyDescent="0.3">
      <c r="A59" s="57">
        <v>37</v>
      </c>
      <c r="B59" s="50" t="str">
        <f t="shared" ca="1" si="6"/>
        <v>E08000027</v>
      </c>
      <c r="C59" s="51" t="str">
        <f ca="1">IFERROR(VLOOKUP($B59,'Org List'!$J$9:$K$488,2,0), "")</f>
        <v>Dudley</v>
      </c>
      <c r="D59" s="143" t="str">
        <f ca="1">IFERROR(IF((VLOOKUP($B59,'NatCon &amp; Metrics Backsheet'!$A$7:$AC$156,D$9,FALSE))="","",(VLOOKUP($B59,'NatCon &amp; Metrics Backsheet'!$A$7:$AC$156,D$9,FALSE))),"")</f>
        <v>On track to meet target</v>
      </c>
      <c r="E59" s="98" t="str">
        <f ca="1">IFERROR(IF((VLOOKUP($B59,'NatCon &amp; Metrics Backsheet'!$A$7:$AC$156,E$9,FALSE))="","",(VLOOKUP($B59,'NatCon &amp; Metrics Backsheet'!$A$7:$AC$156,E$9,FALSE))),"")</f>
        <v>On track to meet target</v>
      </c>
      <c r="F59" s="98" t="str">
        <f ca="1">IFERROR(IF((VLOOKUP($B59,'NatCon &amp; Metrics Backsheet'!$A$7:$AC$156,F$9,FALSE))="","",(VLOOKUP($B59,'NatCon &amp; Metrics Backsheet'!$A$7:$AC$156,F$9,FALSE))),"")</f>
        <v>On track to meet target</v>
      </c>
      <c r="G59" s="99" t="str">
        <f ca="1">IFERROR(IF((VLOOKUP($B59,'NatCon &amp; Metrics Backsheet'!$A$7:$AC$156,G$9,FALSE))="","",(VLOOKUP($B59,'NatCon &amp; Metrics Backsheet'!$A$7:$AC$156,G$9,FALSE))),"")</f>
        <v>On track to meet target</v>
      </c>
    </row>
    <row r="60" spans="1:7" x14ac:dyDescent="0.3">
      <c r="A60" s="57">
        <v>38</v>
      </c>
      <c r="B60" s="50" t="str">
        <f t="shared" ca="1" si="6"/>
        <v>E09000009</v>
      </c>
      <c r="C60" s="51" t="str">
        <f ca="1">IFERROR(VLOOKUP($B60,'Org List'!$J$9:$K$488,2,0), "")</f>
        <v>Ealing</v>
      </c>
      <c r="D60" s="143" t="str">
        <f ca="1">IFERROR(IF((VLOOKUP($B60,'NatCon &amp; Metrics Backsheet'!$A$7:$AC$156,D$9,FALSE))="","",(VLOOKUP($B60,'NatCon &amp; Metrics Backsheet'!$A$7:$AC$156,D$9,FALSE))),"")</f>
        <v>On track to meet target</v>
      </c>
      <c r="E60" s="98" t="str">
        <f ca="1">IFERROR(IF((VLOOKUP($B60,'NatCon &amp; Metrics Backsheet'!$A$7:$AC$156,E$9,FALSE))="","",(VLOOKUP($B60,'NatCon &amp; Metrics Backsheet'!$A$7:$AC$156,E$9,FALSE))),"")</f>
        <v>On track to meet target</v>
      </c>
      <c r="F60" s="98" t="str">
        <f ca="1">IFERROR(IF((VLOOKUP($B60,'NatCon &amp; Metrics Backsheet'!$A$7:$AC$156,F$9,FALSE))="","",(VLOOKUP($B60,'NatCon &amp; Metrics Backsheet'!$A$7:$AC$156,F$9,FALSE))),"")</f>
        <v>Data not available to assess progress</v>
      </c>
      <c r="G60" s="99" t="str">
        <f ca="1">IFERROR(IF((VLOOKUP($B60,'NatCon &amp; Metrics Backsheet'!$A$7:$AC$156,G$9,FALSE))="","",(VLOOKUP($B60,'NatCon &amp; Metrics Backsheet'!$A$7:$AC$156,G$9,FALSE))),"")</f>
        <v>On track to meet target</v>
      </c>
    </row>
    <row r="61" spans="1:7" x14ac:dyDescent="0.3">
      <c r="A61" s="57">
        <v>39</v>
      </c>
      <c r="B61" s="50" t="str">
        <f t="shared" ca="1" si="6"/>
        <v>E06000011</v>
      </c>
      <c r="C61" s="51" t="str">
        <f ca="1">IFERROR(VLOOKUP($B61,'Org List'!$J$9:$K$488,2,0), "")</f>
        <v>East Riding of Yorkshire</v>
      </c>
      <c r="D61" s="143" t="str">
        <f ca="1">IFERROR(IF((VLOOKUP($B61,'NatCon &amp; Metrics Backsheet'!$A$7:$AC$156,D$9,FALSE))="","",(VLOOKUP($B61,'NatCon &amp; Metrics Backsheet'!$A$7:$AC$156,D$9,FALSE))),"")</f>
        <v>Not on track to meet target</v>
      </c>
      <c r="E61" s="98" t="str">
        <f ca="1">IFERROR(IF((VLOOKUP($B61,'NatCon &amp; Metrics Backsheet'!$A$7:$AC$156,E$9,FALSE))="","",(VLOOKUP($B61,'NatCon &amp; Metrics Backsheet'!$A$7:$AC$156,E$9,FALSE))),"")</f>
        <v>On track to meet target</v>
      </c>
      <c r="F61" s="98" t="str">
        <f ca="1">IFERROR(IF((VLOOKUP($B61,'NatCon &amp; Metrics Backsheet'!$A$7:$AC$156,F$9,FALSE))="","",(VLOOKUP($B61,'NatCon &amp; Metrics Backsheet'!$A$7:$AC$156,F$9,FALSE))),"")</f>
        <v>Data not available to assess progress</v>
      </c>
      <c r="G61" s="99" t="str">
        <f ca="1">IFERROR(IF((VLOOKUP($B61,'NatCon &amp; Metrics Backsheet'!$A$7:$AC$156,G$9,FALSE))="","",(VLOOKUP($B61,'NatCon &amp; Metrics Backsheet'!$A$7:$AC$156,G$9,FALSE))),"")</f>
        <v>Not on track to meet target</v>
      </c>
    </row>
    <row r="62" spans="1:7" x14ac:dyDescent="0.3">
      <c r="A62" s="57">
        <v>40</v>
      </c>
      <c r="B62" s="50" t="str">
        <f t="shared" ca="1" si="6"/>
        <v>E10000011</v>
      </c>
      <c r="C62" s="51" t="str">
        <f ca="1">IFERROR(VLOOKUP($B62,'Org List'!$J$9:$K$488,2,0), "")</f>
        <v>East Sussex</v>
      </c>
      <c r="D62" s="143" t="str">
        <f ca="1">IFERROR(IF((VLOOKUP($B62,'NatCon &amp; Metrics Backsheet'!$A$7:$AC$156,D$9,FALSE))="","",(VLOOKUP($B62,'NatCon &amp; Metrics Backsheet'!$A$7:$AC$156,D$9,FALSE))),"")</f>
        <v>Data not available to assess progress</v>
      </c>
      <c r="E62" s="98" t="str">
        <f ca="1">IFERROR(IF((VLOOKUP($B62,'NatCon &amp; Metrics Backsheet'!$A$7:$AC$156,E$9,FALSE))="","",(VLOOKUP($B62,'NatCon &amp; Metrics Backsheet'!$A$7:$AC$156,E$9,FALSE))),"")</f>
        <v>On track to meet target</v>
      </c>
      <c r="F62" s="98" t="str">
        <f ca="1">IFERROR(IF((VLOOKUP($B62,'NatCon &amp; Metrics Backsheet'!$A$7:$AC$156,F$9,FALSE))="","",(VLOOKUP($B62,'NatCon &amp; Metrics Backsheet'!$A$7:$AC$156,F$9,FALSE))),"")</f>
        <v>On track to meet target</v>
      </c>
      <c r="G62" s="99" t="str">
        <f ca="1">IFERROR(IF((VLOOKUP($B62,'NatCon &amp; Metrics Backsheet'!$A$7:$AC$156,G$9,FALSE))="","",(VLOOKUP($B62,'NatCon &amp; Metrics Backsheet'!$A$7:$AC$156,G$9,FALSE))),"")</f>
        <v>Not on track to meet target</v>
      </c>
    </row>
    <row r="63" spans="1:7" x14ac:dyDescent="0.3">
      <c r="A63" s="57">
        <v>41</v>
      </c>
      <c r="B63" s="50" t="str">
        <f t="shared" ca="1" si="6"/>
        <v>E09000010</v>
      </c>
      <c r="C63" s="51" t="str">
        <f ca="1">IFERROR(VLOOKUP($B63,'Org List'!$J$9:$K$488,2,0), "")</f>
        <v>Enfield</v>
      </c>
      <c r="D63" s="143" t="str">
        <f ca="1">IFERROR(IF((VLOOKUP($B63,'NatCon &amp; Metrics Backsheet'!$A$7:$AC$156,D$9,FALSE))="","",(VLOOKUP($B63,'NatCon &amp; Metrics Backsheet'!$A$7:$AC$156,D$9,FALSE))),"")</f>
        <v>Data not available to assess progress</v>
      </c>
      <c r="E63" s="98" t="str">
        <f ca="1">IFERROR(IF((VLOOKUP($B63,'NatCon &amp; Metrics Backsheet'!$A$7:$AC$156,E$9,FALSE))="","",(VLOOKUP($B63,'NatCon &amp; Metrics Backsheet'!$A$7:$AC$156,E$9,FALSE))),"")</f>
        <v>On track to meet target</v>
      </c>
      <c r="F63" s="98" t="str">
        <f ca="1">IFERROR(IF((VLOOKUP($B63,'NatCon &amp; Metrics Backsheet'!$A$7:$AC$156,F$9,FALSE))="","",(VLOOKUP($B63,'NatCon &amp; Metrics Backsheet'!$A$7:$AC$156,F$9,FALSE))),"")</f>
        <v>On track to meet target</v>
      </c>
      <c r="G63" s="99" t="str">
        <f ca="1">IFERROR(IF((VLOOKUP($B63,'NatCon &amp; Metrics Backsheet'!$A$7:$AC$156,G$9,FALSE))="","",(VLOOKUP($B63,'NatCon &amp; Metrics Backsheet'!$A$7:$AC$156,G$9,FALSE))),"")</f>
        <v>On track to meet target</v>
      </c>
    </row>
    <row r="64" spans="1:7" x14ac:dyDescent="0.3">
      <c r="A64" s="57">
        <v>42</v>
      </c>
      <c r="B64" s="50" t="str">
        <f t="shared" ca="1" si="6"/>
        <v>E10000012</v>
      </c>
      <c r="C64" s="51" t="str">
        <f ca="1">IFERROR(VLOOKUP($B64,'Org List'!$J$9:$K$488,2,0), "")</f>
        <v>Essex</v>
      </c>
      <c r="D64" s="143" t="str">
        <f ca="1">IFERROR(IF((VLOOKUP($B64,'NatCon &amp; Metrics Backsheet'!$A$7:$AC$156,D$9,FALSE))="","",(VLOOKUP($B64,'NatCon &amp; Metrics Backsheet'!$A$7:$AC$156,D$9,FALSE))),"")</f>
        <v>Not on track to meet target</v>
      </c>
      <c r="E64" s="98" t="str">
        <f ca="1">IFERROR(IF((VLOOKUP($B64,'NatCon &amp; Metrics Backsheet'!$A$7:$AC$156,E$9,FALSE))="","",(VLOOKUP($B64,'NatCon &amp; Metrics Backsheet'!$A$7:$AC$156,E$9,FALSE))),"")</f>
        <v>Not on track to meet target</v>
      </c>
      <c r="F64" s="98" t="str">
        <f ca="1">IFERROR(IF((VLOOKUP($B64,'NatCon &amp; Metrics Backsheet'!$A$7:$AC$156,F$9,FALSE))="","",(VLOOKUP($B64,'NatCon &amp; Metrics Backsheet'!$A$7:$AC$156,F$9,FALSE))),"")</f>
        <v>On track to meet target</v>
      </c>
      <c r="G64" s="99" t="str">
        <f ca="1">IFERROR(IF((VLOOKUP($B64,'NatCon &amp; Metrics Backsheet'!$A$7:$AC$156,G$9,FALSE))="","",(VLOOKUP($B64,'NatCon &amp; Metrics Backsheet'!$A$7:$AC$156,G$9,FALSE))),"")</f>
        <v>On track to meet target</v>
      </c>
    </row>
    <row r="65" spans="1:7" x14ac:dyDescent="0.3">
      <c r="A65" s="57">
        <v>43</v>
      </c>
      <c r="B65" s="50" t="str">
        <f t="shared" ca="1" si="6"/>
        <v>E08000037</v>
      </c>
      <c r="C65" s="51" t="str">
        <f ca="1">IFERROR(VLOOKUP($B65,'Org List'!$J$9:$K$488,2,0), "")</f>
        <v>Gateshead</v>
      </c>
      <c r="D65" s="143" t="str">
        <f ca="1">IFERROR(IF((VLOOKUP($B65,'NatCon &amp; Metrics Backsheet'!$A$7:$AC$156,D$9,FALSE))="","",(VLOOKUP($B65,'NatCon &amp; Metrics Backsheet'!$A$7:$AC$156,D$9,FALSE))),"")</f>
        <v>On track to meet target</v>
      </c>
      <c r="E65" s="98" t="str">
        <f ca="1">IFERROR(IF((VLOOKUP($B65,'NatCon &amp; Metrics Backsheet'!$A$7:$AC$156,E$9,FALSE))="","",(VLOOKUP($B65,'NatCon &amp; Metrics Backsheet'!$A$7:$AC$156,E$9,FALSE))),"")</f>
        <v>Not on track to meet target</v>
      </c>
      <c r="F65" s="98" t="str">
        <f ca="1">IFERROR(IF((VLOOKUP($B65,'NatCon &amp; Metrics Backsheet'!$A$7:$AC$156,F$9,FALSE))="","",(VLOOKUP($B65,'NatCon &amp; Metrics Backsheet'!$A$7:$AC$156,F$9,FALSE))),"")</f>
        <v>On track to meet target</v>
      </c>
      <c r="G65" s="99" t="str">
        <f ca="1">IFERROR(IF((VLOOKUP($B65,'NatCon &amp; Metrics Backsheet'!$A$7:$AC$156,G$9,FALSE))="","",(VLOOKUP($B65,'NatCon &amp; Metrics Backsheet'!$A$7:$AC$156,G$9,FALSE))),"")</f>
        <v>Not on track to meet target</v>
      </c>
    </row>
    <row r="66" spans="1:7" x14ac:dyDescent="0.3">
      <c r="A66" s="57">
        <v>44</v>
      </c>
      <c r="B66" s="50" t="str">
        <f t="shared" ca="1" si="6"/>
        <v>E10000013</v>
      </c>
      <c r="C66" s="51" t="str">
        <f ca="1">IFERROR(VLOOKUP($B66,'Org List'!$J$9:$K$488,2,0), "")</f>
        <v>Gloucestershire</v>
      </c>
      <c r="D66" s="143" t="str">
        <f ca="1">IFERROR(IF((VLOOKUP($B66,'NatCon &amp; Metrics Backsheet'!$A$7:$AC$156,D$9,FALSE))="","",(VLOOKUP($B66,'NatCon &amp; Metrics Backsheet'!$A$7:$AC$156,D$9,FALSE))),"")</f>
        <v>On track to meet target</v>
      </c>
      <c r="E66" s="98" t="str">
        <f ca="1">IFERROR(IF((VLOOKUP($B66,'NatCon &amp; Metrics Backsheet'!$A$7:$AC$156,E$9,FALSE))="","",(VLOOKUP($B66,'NatCon &amp; Metrics Backsheet'!$A$7:$AC$156,E$9,FALSE))),"")</f>
        <v>On track to meet target</v>
      </c>
      <c r="F66" s="98" t="str">
        <f ca="1">IFERROR(IF((VLOOKUP($B66,'NatCon &amp; Metrics Backsheet'!$A$7:$AC$156,F$9,FALSE))="","",(VLOOKUP($B66,'NatCon &amp; Metrics Backsheet'!$A$7:$AC$156,F$9,FALSE))),"")</f>
        <v>Data not available to assess progress</v>
      </c>
      <c r="G66" s="99" t="str">
        <f ca="1">IFERROR(IF((VLOOKUP($B66,'NatCon &amp; Metrics Backsheet'!$A$7:$AC$156,G$9,FALSE))="","",(VLOOKUP($B66,'NatCon &amp; Metrics Backsheet'!$A$7:$AC$156,G$9,FALSE))),"")</f>
        <v>On track to meet target</v>
      </c>
    </row>
    <row r="67" spans="1:7" x14ac:dyDescent="0.3">
      <c r="A67" s="57">
        <v>45</v>
      </c>
      <c r="B67" s="50" t="str">
        <f t="shared" ca="1" si="6"/>
        <v>E09000011</v>
      </c>
      <c r="C67" s="51" t="str">
        <f ca="1">IFERROR(VLOOKUP($B67,'Org List'!$J$9:$K$488,2,0), "")</f>
        <v>Greenwich</v>
      </c>
      <c r="D67" s="143" t="str">
        <f ca="1">IFERROR(IF((VLOOKUP($B67,'NatCon &amp; Metrics Backsheet'!$A$7:$AC$156,D$9,FALSE))="","",(VLOOKUP($B67,'NatCon &amp; Metrics Backsheet'!$A$7:$AC$156,D$9,FALSE))),"")</f>
        <v>On track to meet target</v>
      </c>
      <c r="E67" s="98" t="str">
        <f ca="1">IFERROR(IF((VLOOKUP($B67,'NatCon &amp; Metrics Backsheet'!$A$7:$AC$156,E$9,FALSE))="","",(VLOOKUP($B67,'NatCon &amp; Metrics Backsheet'!$A$7:$AC$156,E$9,FALSE))),"")</f>
        <v>On track to meet target</v>
      </c>
      <c r="F67" s="98" t="str">
        <f ca="1">IFERROR(IF((VLOOKUP($B67,'NatCon &amp; Metrics Backsheet'!$A$7:$AC$156,F$9,FALSE))="","",(VLOOKUP($B67,'NatCon &amp; Metrics Backsheet'!$A$7:$AC$156,F$9,FALSE))),"")</f>
        <v>On track to meet target</v>
      </c>
      <c r="G67" s="99" t="str">
        <f ca="1">IFERROR(IF((VLOOKUP($B67,'NatCon &amp; Metrics Backsheet'!$A$7:$AC$156,G$9,FALSE))="","",(VLOOKUP($B67,'NatCon &amp; Metrics Backsheet'!$A$7:$AC$156,G$9,FALSE))),"")</f>
        <v>On track to meet target</v>
      </c>
    </row>
    <row r="68" spans="1:7" x14ac:dyDescent="0.3">
      <c r="A68" s="57">
        <v>46</v>
      </c>
      <c r="B68" s="50" t="str">
        <f t="shared" ca="1" si="6"/>
        <v>E09000012</v>
      </c>
      <c r="C68" s="51" t="str">
        <f ca="1">IFERROR(VLOOKUP($B68,'Org List'!$J$9:$K$488,2,0), "")</f>
        <v>Hackney</v>
      </c>
      <c r="D68" s="143" t="str">
        <f ca="1">IFERROR(IF((VLOOKUP($B68,'NatCon &amp; Metrics Backsheet'!$A$7:$AC$156,D$9,FALSE))="","",(VLOOKUP($B68,'NatCon &amp; Metrics Backsheet'!$A$7:$AC$156,D$9,FALSE))),"")</f>
        <v>On track to meet target</v>
      </c>
      <c r="E68" s="98" t="str">
        <f ca="1">IFERROR(IF((VLOOKUP($B68,'NatCon &amp; Metrics Backsheet'!$A$7:$AC$156,E$9,FALSE))="","",(VLOOKUP($B68,'NatCon &amp; Metrics Backsheet'!$A$7:$AC$156,E$9,FALSE))),"")</f>
        <v>Not on track to meet target</v>
      </c>
      <c r="F68" s="98" t="str">
        <f ca="1">IFERROR(IF((VLOOKUP($B68,'NatCon &amp; Metrics Backsheet'!$A$7:$AC$156,F$9,FALSE))="","",(VLOOKUP($B68,'NatCon &amp; Metrics Backsheet'!$A$7:$AC$156,F$9,FALSE))),"")</f>
        <v>Not on track to meet target</v>
      </c>
      <c r="G68" s="99" t="str">
        <f ca="1">IFERROR(IF((VLOOKUP($B68,'NatCon &amp; Metrics Backsheet'!$A$7:$AC$156,G$9,FALSE))="","",(VLOOKUP($B68,'NatCon &amp; Metrics Backsheet'!$A$7:$AC$156,G$9,FALSE))),"")</f>
        <v>Not on track to meet target</v>
      </c>
    </row>
    <row r="69" spans="1:7" x14ac:dyDescent="0.3">
      <c r="A69" s="57">
        <v>47</v>
      </c>
      <c r="B69" s="50" t="str">
        <f t="shared" ca="1" si="6"/>
        <v>E06000006</v>
      </c>
      <c r="C69" s="51" t="str">
        <f ca="1">IFERROR(VLOOKUP($B69,'Org List'!$J$9:$K$488,2,0), "")</f>
        <v>Halton</v>
      </c>
      <c r="D69" s="143" t="str">
        <f ca="1">IFERROR(IF((VLOOKUP($B69,'NatCon &amp; Metrics Backsheet'!$A$7:$AC$156,D$9,FALSE))="","",(VLOOKUP($B69,'NatCon &amp; Metrics Backsheet'!$A$7:$AC$156,D$9,FALSE))),"")</f>
        <v>Not on track to meet target</v>
      </c>
      <c r="E69" s="98" t="str">
        <f ca="1">IFERROR(IF((VLOOKUP($B69,'NatCon &amp; Metrics Backsheet'!$A$7:$AC$156,E$9,FALSE))="","",(VLOOKUP($B69,'NatCon &amp; Metrics Backsheet'!$A$7:$AC$156,E$9,FALSE))),"")</f>
        <v>On track to meet target</v>
      </c>
      <c r="F69" s="98" t="str">
        <f ca="1">IFERROR(IF((VLOOKUP($B69,'NatCon &amp; Metrics Backsheet'!$A$7:$AC$156,F$9,FALSE))="","",(VLOOKUP($B69,'NatCon &amp; Metrics Backsheet'!$A$7:$AC$156,F$9,FALSE))),"")</f>
        <v>Data not available to assess progress</v>
      </c>
      <c r="G69" s="99" t="str">
        <f ca="1">IFERROR(IF((VLOOKUP($B69,'NatCon &amp; Metrics Backsheet'!$A$7:$AC$156,G$9,FALSE))="","",(VLOOKUP($B69,'NatCon &amp; Metrics Backsheet'!$A$7:$AC$156,G$9,FALSE))),"")</f>
        <v>Data not available to assess progress</v>
      </c>
    </row>
    <row r="70" spans="1:7" x14ac:dyDescent="0.3">
      <c r="A70" s="57">
        <v>48</v>
      </c>
      <c r="B70" s="50" t="str">
        <f t="shared" ca="1" si="6"/>
        <v>E09000013</v>
      </c>
      <c r="C70" s="51" t="str">
        <f ca="1">IFERROR(VLOOKUP($B70,'Org List'!$J$9:$K$488,2,0), "")</f>
        <v>Hammersmith and Fulham</v>
      </c>
      <c r="D70" s="143" t="str">
        <f ca="1">IFERROR(IF((VLOOKUP($B70,'NatCon &amp; Metrics Backsheet'!$A$7:$AC$156,D$9,FALSE))="","",(VLOOKUP($B70,'NatCon &amp; Metrics Backsheet'!$A$7:$AC$156,D$9,FALSE))),"")</f>
        <v>On track to meet target</v>
      </c>
      <c r="E70" s="98" t="str">
        <f ca="1">IFERROR(IF((VLOOKUP($B70,'NatCon &amp; Metrics Backsheet'!$A$7:$AC$156,E$9,FALSE))="","",(VLOOKUP($B70,'NatCon &amp; Metrics Backsheet'!$A$7:$AC$156,E$9,FALSE))),"")</f>
        <v>On track to meet target</v>
      </c>
      <c r="F70" s="98" t="str">
        <f ca="1">IFERROR(IF((VLOOKUP($B70,'NatCon &amp; Metrics Backsheet'!$A$7:$AC$156,F$9,FALSE))="","",(VLOOKUP($B70,'NatCon &amp; Metrics Backsheet'!$A$7:$AC$156,F$9,FALSE))),"")</f>
        <v>Not on track to meet target</v>
      </c>
      <c r="G70" s="99" t="str">
        <f ca="1">IFERROR(IF((VLOOKUP($B70,'NatCon &amp; Metrics Backsheet'!$A$7:$AC$156,G$9,FALSE))="","",(VLOOKUP($B70,'NatCon &amp; Metrics Backsheet'!$A$7:$AC$156,G$9,FALSE))),"")</f>
        <v>Not on track to meet target</v>
      </c>
    </row>
    <row r="71" spans="1:7" x14ac:dyDescent="0.3">
      <c r="A71" s="57">
        <v>49</v>
      </c>
      <c r="B71" s="50" t="str">
        <f t="shared" ca="1" si="6"/>
        <v>E10000014</v>
      </c>
      <c r="C71" s="51" t="str">
        <f ca="1">IFERROR(VLOOKUP($B71,'Org List'!$J$9:$K$488,2,0), "")</f>
        <v>Hampshire</v>
      </c>
      <c r="D71" s="143" t="str">
        <f ca="1">IFERROR(IF((VLOOKUP($B71,'NatCon &amp; Metrics Backsheet'!$A$7:$AC$156,D$9,FALSE))="","",(VLOOKUP($B71,'NatCon &amp; Metrics Backsheet'!$A$7:$AC$156,D$9,FALSE))),"")</f>
        <v>Not on track to meet target</v>
      </c>
      <c r="E71" s="98" t="str">
        <f ca="1">IFERROR(IF((VLOOKUP($B71,'NatCon &amp; Metrics Backsheet'!$A$7:$AC$156,E$9,FALSE))="","",(VLOOKUP($B71,'NatCon &amp; Metrics Backsheet'!$A$7:$AC$156,E$9,FALSE))),"")</f>
        <v>On track to meet target</v>
      </c>
      <c r="F71" s="98" t="str">
        <f ca="1">IFERROR(IF((VLOOKUP($B71,'NatCon &amp; Metrics Backsheet'!$A$7:$AC$156,F$9,FALSE))="","",(VLOOKUP($B71,'NatCon &amp; Metrics Backsheet'!$A$7:$AC$156,F$9,FALSE))),"")</f>
        <v>On track to meet target</v>
      </c>
      <c r="G71" s="99" t="str">
        <f ca="1">IFERROR(IF((VLOOKUP($B71,'NatCon &amp; Metrics Backsheet'!$A$7:$AC$156,G$9,FALSE))="","",(VLOOKUP($B71,'NatCon &amp; Metrics Backsheet'!$A$7:$AC$156,G$9,FALSE))),"")</f>
        <v>Not on track to meet target</v>
      </c>
    </row>
    <row r="72" spans="1:7" x14ac:dyDescent="0.3">
      <c r="A72" s="57">
        <v>50</v>
      </c>
      <c r="B72" s="50" t="str">
        <f t="shared" ca="1" si="6"/>
        <v>E09000014</v>
      </c>
      <c r="C72" s="51" t="str">
        <f ca="1">IFERROR(VLOOKUP($B72,'Org List'!$J$9:$K$488,2,0), "")</f>
        <v>Haringey</v>
      </c>
      <c r="D72" s="143" t="str">
        <f ca="1">IFERROR(IF((VLOOKUP($B72,'NatCon &amp; Metrics Backsheet'!$A$7:$AC$156,D$9,FALSE))="","",(VLOOKUP($B72,'NatCon &amp; Metrics Backsheet'!$A$7:$AC$156,D$9,FALSE))),"")</f>
        <v>Not on track to meet target</v>
      </c>
      <c r="E72" s="98" t="str">
        <f ca="1">IFERROR(IF((VLOOKUP($B72,'NatCon &amp; Metrics Backsheet'!$A$7:$AC$156,E$9,FALSE))="","",(VLOOKUP($B72,'NatCon &amp; Metrics Backsheet'!$A$7:$AC$156,E$9,FALSE))),"")</f>
        <v>Not on track to meet target</v>
      </c>
      <c r="F72" s="98" t="str">
        <f ca="1">IFERROR(IF((VLOOKUP($B72,'NatCon &amp; Metrics Backsheet'!$A$7:$AC$156,F$9,FALSE))="","",(VLOOKUP($B72,'NatCon &amp; Metrics Backsheet'!$A$7:$AC$156,F$9,FALSE))),"")</f>
        <v>Data not available to assess progress</v>
      </c>
      <c r="G72" s="99" t="str">
        <f ca="1">IFERROR(IF((VLOOKUP($B72,'NatCon &amp; Metrics Backsheet'!$A$7:$AC$156,G$9,FALSE))="","",(VLOOKUP($B72,'NatCon &amp; Metrics Backsheet'!$A$7:$AC$156,G$9,FALSE))),"")</f>
        <v>On track to meet target</v>
      </c>
    </row>
    <row r="73" spans="1:7" x14ac:dyDescent="0.3">
      <c r="A73" s="57">
        <v>51</v>
      </c>
      <c r="B73" s="50" t="str">
        <f t="shared" ca="1" si="6"/>
        <v>E09000015</v>
      </c>
      <c r="C73" s="51" t="str">
        <f ca="1">IFERROR(VLOOKUP($B73,'Org List'!$J$9:$K$488,2,0), "")</f>
        <v>Harrow</v>
      </c>
      <c r="D73" s="143" t="str">
        <f ca="1">IFERROR(IF((VLOOKUP($B73,'NatCon &amp; Metrics Backsheet'!$A$7:$AC$156,D$9,FALSE))="","",(VLOOKUP($B73,'NatCon &amp; Metrics Backsheet'!$A$7:$AC$156,D$9,FALSE))),"")</f>
        <v>Not on track to meet target</v>
      </c>
      <c r="E73" s="98" t="str">
        <f ca="1">IFERROR(IF((VLOOKUP($B73,'NatCon &amp; Metrics Backsheet'!$A$7:$AC$156,E$9,FALSE))="","",(VLOOKUP($B73,'NatCon &amp; Metrics Backsheet'!$A$7:$AC$156,E$9,FALSE))),"")</f>
        <v>On track to meet target</v>
      </c>
      <c r="F73" s="98" t="str">
        <f ca="1">IFERROR(IF((VLOOKUP($B73,'NatCon &amp; Metrics Backsheet'!$A$7:$AC$156,F$9,FALSE))="","",(VLOOKUP($B73,'NatCon &amp; Metrics Backsheet'!$A$7:$AC$156,F$9,FALSE))),"")</f>
        <v>Data not available to assess progress</v>
      </c>
      <c r="G73" s="99" t="str">
        <f ca="1">IFERROR(IF((VLOOKUP($B73,'NatCon &amp; Metrics Backsheet'!$A$7:$AC$156,G$9,FALSE))="","",(VLOOKUP($B73,'NatCon &amp; Metrics Backsheet'!$A$7:$AC$156,G$9,FALSE))),"")</f>
        <v>Not on track to meet target</v>
      </c>
    </row>
    <row r="74" spans="1:7" x14ac:dyDescent="0.3">
      <c r="A74" s="57">
        <v>52</v>
      </c>
      <c r="B74" s="50" t="str">
        <f t="shared" ca="1" si="6"/>
        <v>E06000001</v>
      </c>
      <c r="C74" s="51" t="str">
        <f ca="1">IFERROR(VLOOKUP($B74,'Org List'!$J$9:$K$488,2,0), "")</f>
        <v>Hartlepool</v>
      </c>
      <c r="D74" s="143" t="str">
        <f ca="1">IFERROR(IF((VLOOKUP($B74,'NatCon &amp; Metrics Backsheet'!$A$7:$AC$156,D$9,FALSE))="","",(VLOOKUP($B74,'NatCon &amp; Metrics Backsheet'!$A$7:$AC$156,D$9,FALSE))),"")</f>
        <v>Not on track to meet target</v>
      </c>
      <c r="E74" s="98" t="str">
        <f ca="1">IFERROR(IF((VLOOKUP($B74,'NatCon &amp; Metrics Backsheet'!$A$7:$AC$156,E$9,FALSE))="","",(VLOOKUP($B74,'NatCon &amp; Metrics Backsheet'!$A$7:$AC$156,E$9,FALSE))),"")</f>
        <v>On track to meet target</v>
      </c>
      <c r="F74" s="98" t="str">
        <f ca="1">IFERROR(IF((VLOOKUP($B74,'NatCon &amp; Metrics Backsheet'!$A$7:$AC$156,F$9,FALSE))="","",(VLOOKUP($B74,'NatCon &amp; Metrics Backsheet'!$A$7:$AC$156,F$9,FALSE))),"")</f>
        <v>On track to meet target</v>
      </c>
      <c r="G74" s="99" t="str">
        <f ca="1">IFERROR(IF((VLOOKUP($B74,'NatCon &amp; Metrics Backsheet'!$A$7:$AC$156,G$9,FALSE))="","",(VLOOKUP($B74,'NatCon &amp; Metrics Backsheet'!$A$7:$AC$156,G$9,FALSE))),"")</f>
        <v>On track to meet target</v>
      </c>
    </row>
    <row r="75" spans="1:7" x14ac:dyDescent="0.3">
      <c r="A75" s="57">
        <v>53</v>
      </c>
      <c r="B75" s="50" t="str">
        <f t="shared" ca="1" si="6"/>
        <v>E09000016</v>
      </c>
      <c r="C75" s="51" t="str">
        <f ca="1">IFERROR(VLOOKUP($B75,'Org List'!$J$9:$K$488,2,0), "")</f>
        <v>Havering</v>
      </c>
      <c r="D75" s="143" t="str">
        <f ca="1">IFERROR(IF((VLOOKUP($B75,'NatCon &amp; Metrics Backsheet'!$A$7:$AC$156,D$9,FALSE))="","",(VLOOKUP($B75,'NatCon &amp; Metrics Backsheet'!$A$7:$AC$156,D$9,FALSE))),"")</f>
        <v>Not on track to meet target</v>
      </c>
      <c r="E75" s="98" t="str">
        <f ca="1">IFERROR(IF((VLOOKUP($B75,'NatCon &amp; Metrics Backsheet'!$A$7:$AC$156,E$9,FALSE))="","",(VLOOKUP($B75,'NatCon &amp; Metrics Backsheet'!$A$7:$AC$156,E$9,FALSE))),"")</f>
        <v>On track to meet target</v>
      </c>
      <c r="F75" s="98" t="str">
        <f ca="1">IFERROR(IF((VLOOKUP($B75,'NatCon &amp; Metrics Backsheet'!$A$7:$AC$156,F$9,FALSE))="","",(VLOOKUP($B75,'NatCon &amp; Metrics Backsheet'!$A$7:$AC$156,F$9,FALSE))),"")</f>
        <v>On track to meet target</v>
      </c>
      <c r="G75" s="99" t="str">
        <f ca="1">IFERROR(IF((VLOOKUP($B75,'NatCon &amp; Metrics Backsheet'!$A$7:$AC$156,G$9,FALSE))="","",(VLOOKUP($B75,'NatCon &amp; Metrics Backsheet'!$A$7:$AC$156,G$9,FALSE))),"")</f>
        <v>Not on track to meet target</v>
      </c>
    </row>
    <row r="76" spans="1:7" x14ac:dyDescent="0.3">
      <c r="A76" s="57">
        <v>54</v>
      </c>
      <c r="B76" s="50" t="str">
        <f t="shared" ca="1" si="6"/>
        <v>E06000019</v>
      </c>
      <c r="C76" s="51" t="str">
        <f ca="1">IFERROR(VLOOKUP($B76,'Org List'!$J$9:$K$488,2,0), "")</f>
        <v>Herefordshire, County of</v>
      </c>
      <c r="D76" s="143" t="str">
        <f ca="1">IFERROR(IF((VLOOKUP($B76,'NatCon &amp; Metrics Backsheet'!$A$7:$AC$156,D$9,FALSE))="","",(VLOOKUP($B76,'NatCon &amp; Metrics Backsheet'!$A$7:$AC$156,D$9,FALSE))),"")</f>
        <v>On track to meet target</v>
      </c>
      <c r="E76" s="98" t="str">
        <f ca="1">IFERROR(IF((VLOOKUP($B76,'NatCon &amp; Metrics Backsheet'!$A$7:$AC$156,E$9,FALSE))="","",(VLOOKUP($B76,'NatCon &amp; Metrics Backsheet'!$A$7:$AC$156,E$9,FALSE))),"")</f>
        <v>Not on track to meet target</v>
      </c>
      <c r="F76" s="98" t="str">
        <f ca="1">IFERROR(IF((VLOOKUP($B76,'NatCon &amp; Metrics Backsheet'!$A$7:$AC$156,F$9,FALSE))="","",(VLOOKUP($B76,'NatCon &amp; Metrics Backsheet'!$A$7:$AC$156,F$9,FALSE))),"")</f>
        <v>Not on track to meet target</v>
      </c>
      <c r="G76" s="99" t="str">
        <f ca="1">IFERROR(IF((VLOOKUP($B76,'NatCon &amp; Metrics Backsheet'!$A$7:$AC$156,G$9,FALSE))="","",(VLOOKUP($B76,'NatCon &amp; Metrics Backsheet'!$A$7:$AC$156,G$9,FALSE))),"")</f>
        <v>Not on track to meet target</v>
      </c>
    </row>
    <row r="77" spans="1:7" x14ac:dyDescent="0.3">
      <c r="A77" s="57">
        <v>55</v>
      </c>
      <c r="B77" s="50" t="str">
        <f t="shared" ca="1" si="6"/>
        <v>E10000015</v>
      </c>
      <c r="C77" s="51" t="str">
        <f ca="1">IFERROR(VLOOKUP($B77,'Org List'!$J$9:$K$488,2,0), "")</f>
        <v>Hertfordshire</v>
      </c>
      <c r="D77" s="143" t="str">
        <f ca="1">IFERROR(IF((VLOOKUP($B77,'NatCon &amp; Metrics Backsheet'!$A$7:$AC$156,D$9,FALSE))="","",(VLOOKUP($B77,'NatCon &amp; Metrics Backsheet'!$A$7:$AC$156,D$9,FALSE))),"")</f>
        <v>On track to meet target</v>
      </c>
      <c r="E77" s="98" t="str">
        <f ca="1">IFERROR(IF((VLOOKUP($B77,'NatCon &amp; Metrics Backsheet'!$A$7:$AC$156,E$9,FALSE))="","",(VLOOKUP($B77,'NatCon &amp; Metrics Backsheet'!$A$7:$AC$156,E$9,FALSE))),"")</f>
        <v>Not on track to meet target</v>
      </c>
      <c r="F77" s="98" t="str">
        <f ca="1">IFERROR(IF((VLOOKUP($B77,'NatCon &amp; Metrics Backsheet'!$A$7:$AC$156,F$9,FALSE))="","",(VLOOKUP($B77,'NatCon &amp; Metrics Backsheet'!$A$7:$AC$156,F$9,FALSE))),"")</f>
        <v>Not on track to meet target</v>
      </c>
      <c r="G77" s="99" t="str">
        <f ca="1">IFERROR(IF((VLOOKUP($B77,'NatCon &amp; Metrics Backsheet'!$A$7:$AC$156,G$9,FALSE))="","",(VLOOKUP($B77,'NatCon &amp; Metrics Backsheet'!$A$7:$AC$156,G$9,FALSE))),"")</f>
        <v>On track to meet target</v>
      </c>
    </row>
    <row r="78" spans="1:7" x14ac:dyDescent="0.3">
      <c r="A78" s="57">
        <v>56</v>
      </c>
      <c r="B78" s="50" t="str">
        <f t="shared" ca="1" si="6"/>
        <v>E09000017</v>
      </c>
      <c r="C78" s="51" t="str">
        <f ca="1">IFERROR(VLOOKUP($B78,'Org List'!$J$9:$K$488,2,0), "")</f>
        <v>Hillingdon</v>
      </c>
      <c r="D78" s="143" t="str">
        <f ca="1">IFERROR(IF((VLOOKUP($B78,'NatCon &amp; Metrics Backsheet'!$A$7:$AC$156,D$9,FALSE))="","",(VLOOKUP($B78,'NatCon &amp; Metrics Backsheet'!$A$7:$AC$156,D$9,FALSE))),"")</f>
        <v>Not on track to meet target</v>
      </c>
      <c r="E78" s="98" t="str">
        <f ca="1">IFERROR(IF((VLOOKUP($B78,'NatCon &amp; Metrics Backsheet'!$A$7:$AC$156,E$9,FALSE))="","",(VLOOKUP($B78,'NatCon &amp; Metrics Backsheet'!$A$7:$AC$156,E$9,FALSE))),"")</f>
        <v>Not on track to meet target</v>
      </c>
      <c r="F78" s="98" t="str">
        <f ca="1">IFERROR(IF((VLOOKUP($B78,'NatCon &amp; Metrics Backsheet'!$A$7:$AC$156,F$9,FALSE))="","",(VLOOKUP($B78,'NatCon &amp; Metrics Backsheet'!$A$7:$AC$156,F$9,FALSE))),"")</f>
        <v>On track to meet target</v>
      </c>
      <c r="G78" s="99" t="str">
        <f ca="1">IFERROR(IF((VLOOKUP($B78,'NatCon &amp; Metrics Backsheet'!$A$7:$AC$156,G$9,FALSE))="","",(VLOOKUP($B78,'NatCon &amp; Metrics Backsheet'!$A$7:$AC$156,G$9,FALSE))),"")</f>
        <v>Not on track to meet target</v>
      </c>
    </row>
    <row r="79" spans="1:7" x14ac:dyDescent="0.3">
      <c r="A79" s="57">
        <v>57</v>
      </c>
      <c r="B79" s="50" t="str">
        <f t="shared" ca="1" si="6"/>
        <v>E09000018</v>
      </c>
      <c r="C79" s="51" t="str">
        <f ca="1">IFERROR(VLOOKUP($B79,'Org List'!$J$9:$K$488,2,0), "")</f>
        <v>Hounslow</v>
      </c>
      <c r="D79" s="143" t="str">
        <f ca="1">IFERROR(IF((VLOOKUP($B79,'NatCon &amp; Metrics Backsheet'!$A$7:$AC$156,D$9,FALSE))="","",(VLOOKUP($B79,'NatCon &amp; Metrics Backsheet'!$A$7:$AC$156,D$9,FALSE))),"")</f>
        <v>Not on track to meet target</v>
      </c>
      <c r="E79" s="98" t="str">
        <f ca="1">IFERROR(IF((VLOOKUP($B79,'NatCon &amp; Metrics Backsheet'!$A$7:$AC$156,E$9,FALSE))="","",(VLOOKUP($B79,'NatCon &amp; Metrics Backsheet'!$A$7:$AC$156,E$9,FALSE))),"")</f>
        <v>On track to meet target</v>
      </c>
      <c r="F79" s="98" t="str">
        <f ca="1">IFERROR(IF((VLOOKUP($B79,'NatCon &amp; Metrics Backsheet'!$A$7:$AC$156,F$9,FALSE))="","",(VLOOKUP($B79,'NatCon &amp; Metrics Backsheet'!$A$7:$AC$156,F$9,FALSE))),"")</f>
        <v>On track to meet target</v>
      </c>
      <c r="G79" s="99" t="str">
        <f ca="1">IFERROR(IF((VLOOKUP($B79,'NatCon &amp; Metrics Backsheet'!$A$7:$AC$156,G$9,FALSE))="","",(VLOOKUP($B79,'NatCon &amp; Metrics Backsheet'!$A$7:$AC$156,G$9,FALSE))),"")</f>
        <v>On track to meet target</v>
      </c>
    </row>
    <row r="80" spans="1:7" x14ac:dyDescent="0.3">
      <c r="A80" s="57">
        <v>58</v>
      </c>
      <c r="B80" s="50" t="str">
        <f t="shared" ca="1" si="6"/>
        <v>E06000046</v>
      </c>
      <c r="C80" s="51" t="str">
        <f ca="1">IFERROR(VLOOKUP($B80,'Org List'!$J$9:$K$488,2,0), "")</f>
        <v>Isle of Wight</v>
      </c>
      <c r="D80" s="143" t="str">
        <f ca="1">IFERROR(IF((VLOOKUP($B80,'NatCon &amp; Metrics Backsheet'!$A$7:$AC$156,D$9,FALSE))="","",(VLOOKUP($B80,'NatCon &amp; Metrics Backsheet'!$A$7:$AC$156,D$9,FALSE))),"")</f>
        <v>Not on track to meet target</v>
      </c>
      <c r="E80" s="98" t="str">
        <f ca="1">IFERROR(IF((VLOOKUP($B80,'NatCon &amp; Metrics Backsheet'!$A$7:$AC$156,E$9,FALSE))="","",(VLOOKUP($B80,'NatCon &amp; Metrics Backsheet'!$A$7:$AC$156,E$9,FALSE))),"")</f>
        <v>On track to meet target</v>
      </c>
      <c r="F80" s="98" t="str">
        <f ca="1">IFERROR(IF((VLOOKUP($B80,'NatCon &amp; Metrics Backsheet'!$A$7:$AC$156,F$9,FALSE))="","",(VLOOKUP($B80,'NatCon &amp; Metrics Backsheet'!$A$7:$AC$156,F$9,FALSE))),"")</f>
        <v>Not on track to meet target</v>
      </c>
      <c r="G80" s="99" t="str">
        <f ca="1">IFERROR(IF((VLOOKUP($B80,'NatCon &amp; Metrics Backsheet'!$A$7:$AC$156,G$9,FALSE))="","",(VLOOKUP($B80,'NatCon &amp; Metrics Backsheet'!$A$7:$AC$156,G$9,FALSE))),"")</f>
        <v>On track to meet target</v>
      </c>
    </row>
    <row r="81" spans="1:7" x14ac:dyDescent="0.3">
      <c r="A81" s="57">
        <v>59</v>
      </c>
      <c r="B81" s="50" t="str">
        <f t="shared" ca="1" si="6"/>
        <v>E09000019</v>
      </c>
      <c r="C81" s="51" t="str">
        <f ca="1">IFERROR(VLOOKUP($B81,'Org List'!$J$9:$K$488,2,0), "")</f>
        <v>Islington</v>
      </c>
      <c r="D81" s="143" t="str">
        <f ca="1">IFERROR(IF((VLOOKUP($B81,'NatCon &amp; Metrics Backsheet'!$A$7:$AC$156,D$9,FALSE))="","",(VLOOKUP($B81,'NatCon &amp; Metrics Backsheet'!$A$7:$AC$156,D$9,FALSE))),"")</f>
        <v>On track to meet target</v>
      </c>
      <c r="E81" s="98" t="str">
        <f ca="1">IFERROR(IF((VLOOKUP($B81,'NatCon &amp; Metrics Backsheet'!$A$7:$AC$156,E$9,FALSE))="","",(VLOOKUP($B81,'NatCon &amp; Metrics Backsheet'!$A$7:$AC$156,E$9,FALSE))),"")</f>
        <v>Not on track to meet target</v>
      </c>
      <c r="F81" s="98" t="str">
        <f ca="1">IFERROR(IF((VLOOKUP($B81,'NatCon &amp; Metrics Backsheet'!$A$7:$AC$156,F$9,FALSE))="","",(VLOOKUP($B81,'NatCon &amp; Metrics Backsheet'!$A$7:$AC$156,F$9,FALSE))),"")</f>
        <v>On track to meet target</v>
      </c>
      <c r="G81" s="99" t="str">
        <f ca="1">IFERROR(IF((VLOOKUP($B81,'NatCon &amp; Metrics Backsheet'!$A$7:$AC$156,G$9,FALSE))="","",(VLOOKUP($B81,'NatCon &amp; Metrics Backsheet'!$A$7:$AC$156,G$9,FALSE))),"")</f>
        <v>Not on track to meet target</v>
      </c>
    </row>
    <row r="82" spans="1:7" x14ac:dyDescent="0.3">
      <c r="A82" s="57">
        <v>60</v>
      </c>
      <c r="B82" s="50" t="str">
        <f t="shared" ca="1" si="6"/>
        <v>E09000020</v>
      </c>
      <c r="C82" s="51" t="str">
        <f ca="1">IFERROR(VLOOKUP($B82,'Org List'!$J$9:$K$488,2,0), "")</f>
        <v>Kensington and Chelsea</v>
      </c>
      <c r="D82" s="143" t="str">
        <f ca="1">IFERROR(IF((VLOOKUP($B82,'NatCon &amp; Metrics Backsheet'!$A$7:$AC$156,D$9,FALSE))="","",(VLOOKUP($B82,'NatCon &amp; Metrics Backsheet'!$A$7:$AC$156,D$9,FALSE))),"")</f>
        <v>Not on track to meet target</v>
      </c>
      <c r="E82" s="98" t="str">
        <f ca="1">IFERROR(IF((VLOOKUP($B82,'NatCon &amp; Metrics Backsheet'!$A$7:$AC$156,E$9,FALSE))="","",(VLOOKUP($B82,'NatCon &amp; Metrics Backsheet'!$A$7:$AC$156,E$9,FALSE))),"")</f>
        <v>On track to meet target</v>
      </c>
      <c r="F82" s="98" t="str">
        <f ca="1">IFERROR(IF((VLOOKUP($B82,'NatCon &amp; Metrics Backsheet'!$A$7:$AC$156,F$9,FALSE))="","",(VLOOKUP($B82,'NatCon &amp; Metrics Backsheet'!$A$7:$AC$156,F$9,FALSE))),"")</f>
        <v>Not on track to meet target</v>
      </c>
      <c r="G82" s="99" t="str">
        <f ca="1">IFERROR(IF((VLOOKUP($B82,'NatCon &amp; Metrics Backsheet'!$A$7:$AC$156,G$9,FALSE))="","",(VLOOKUP($B82,'NatCon &amp; Metrics Backsheet'!$A$7:$AC$156,G$9,FALSE))),"")</f>
        <v>On track to meet target</v>
      </c>
    </row>
    <row r="83" spans="1:7" x14ac:dyDescent="0.3">
      <c r="A83" s="57">
        <v>61</v>
      </c>
      <c r="B83" s="50" t="str">
        <f t="shared" ca="1" si="6"/>
        <v>E10000016</v>
      </c>
      <c r="C83" s="51" t="str">
        <f ca="1">IFERROR(VLOOKUP($B83,'Org List'!$J$9:$K$488,2,0), "")</f>
        <v>Kent</v>
      </c>
      <c r="D83" s="143" t="str">
        <f ca="1">IFERROR(IF((VLOOKUP($B83,'NatCon &amp; Metrics Backsheet'!$A$7:$AC$156,D$9,FALSE))="","",(VLOOKUP($B83,'NatCon &amp; Metrics Backsheet'!$A$7:$AC$156,D$9,FALSE))),"")</f>
        <v>On track to meet target</v>
      </c>
      <c r="E83" s="98" t="str">
        <f ca="1">IFERROR(IF((VLOOKUP($B83,'NatCon &amp; Metrics Backsheet'!$A$7:$AC$156,E$9,FALSE))="","",(VLOOKUP($B83,'NatCon &amp; Metrics Backsheet'!$A$7:$AC$156,E$9,FALSE))),"")</f>
        <v>Data not available to assess progress</v>
      </c>
      <c r="F83" s="98" t="str">
        <f ca="1">IFERROR(IF((VLOOKUP($B83,'NatCon &amp; Metrics Backsheet'!$A$7:$AC$156,F$9,FALSE))="","",(VLOOKUP($B83,'NatCon &amp; Metrics Backsheet'!$A$7:$AC$156,F$9,FALSE))),"")</f>
        <v>Data not available to assess progress</v>
      </c>
      <c r="G83" s="99" t="str">
        <f ca="1">IFERROR(IF((VLOOKUP($B83,'NatCon &amp; Metrics Backsheet'!$A$7:$AC$156,G$9,FALSE))="","",(VLOOKUP($B83,'NatCon &amp; Metrics Backsheet'!$A$7:$AC$156,G$9,FALSE))),"")</f>
        <v>Data not available to assess progress</v>
      </c>
    </row>
    <row r="84" spans="1:7" x14ac:dyDescent="0.3">
      <c r="A84" s="57">
        <v>62</v>
      </c>
      <c r="B84" s="50" t="str">
        <f t="shared" ca="1" si="6"/>
        <v>E06000010</v>
      </c>
      <c r="C84" s="51" t="str">
        <f ca="1">IFERROR(VLOOKUP($B84,'Org List'!$J$9:$K$488,2,0), "")</f>
        <v>Kingston upon Hull, City of</v>
      </c>
      <c r="D84" s="143" t="str">
        <f ca="1">IFERROR(IF((VLOOKUP($B84,'NatCon &amp; Metrics Backsheet'!$A$7:$AC$156,D$9,FALSE))="","",(VLOOKUP($B84,'NatCon &amp; Metrics Backsheet'!$A$7:$AC$156,D$9,FALSE))),"")</f>
        <v>On track to meet target</v>
      </c>
      <c r="E84" s="98" t="str">
        <f ca="1">IFERROR(IF((VLOOKUP($B84,'NatCon &amp; Metrics Backsheet'!$A$7:$AC$156,E$9,FALSE))="","",(VLOOKUP($B84,'NatCon &amp; Metrics Backsheet'!$A$7:$AC$156,E$9,FALSE))),"")</f>
        <v>Not on track to meet target</v>
      </c>
      <c r="F84" s="98" t="str">
        <f ca="1">IFERROR(IF((VLOOKUP($B84,'NatCon &amp; Metrics Backsheet'!$A$7:$AC$156,F$9,FALSE))="","",(VLOOKUP($B84,'NatCon &amp; Metrics Backsheet'!$A$7:$AC$156,F$9,FALSE))),"")</f>
        <v>Not on track to meet target</v>
      </c>
      <c r="G84" s="99" t="str">
        <f ca="1">IFERROR(IF((VLOOKUP($B84,'NatCon &amp; Metrics Backsheet'!$A$7:$AC$156,G$9,FALSE))="","",(VLOOKUP($B84,'NatCon &amp; Metrics Backsheet'!$A$7:$AC$156,G$9,FALSE))),"")</f>
        <v>Not on track to meet target</v>
      </c>
    </row>
    <row r="85" spans="1:7" x14ac:dyDescent="0.3">
      <c r="A85" s="57">
        <v>63</v>
      </c>
      <c r="B85" s="50" t="str">
        <f t="shared" ca="1" si="6"/>
        <v>E09000021</v>
      </c>
      <c r="C85" s="51" t="str">
        <f ca="1">IFERROR(VLOOKUP($B85,'Org List'!$J$9:$K$488,2,0), "")</f>
        <v>Kingston upon Thames</v>
      </c>
      <c r="D85" s="143" t="str">
        <f ca="1">IFERROR(IF((VLOOKUP($B85,'NatCon &amp; Metrics Backsheet'!$A$7:$AC$156,D$9,FALSE))="","",(VLOOKUP($B85,'NatCon &amp; Metrics Backsheet'!$A$7:$AC$156,D$9,FALSE))),"")</f>
        <v>On track to meet target</v>
      </c>
      <c r="E85" s="98" t="str">
        <f ca="1">IFERROR(IF((VLOOKUP($B85,'NatCon &amp; Metrics Backsheet'!$A$7:$AC$156,E$9,FALSE))="","",(VLOOKUP($B85,'NatCon &amp; Metrics Backsheet'!$A$7:$AC$156,E$9,FALSE))),"")</f>
        <v>On track to meet target</v>
      </c>
      <c r="F85" s="98" t="str">
        <f ca="1">IFERROR(IF((VLOOKUP($B85,'NatCon &amp; Metrics Backsheet'!$A$7:$AC$156,F$9,FALSE))="","",(VLOOKUP($B85,'NatCon &amp; Metrics Backsheet'!$A$7:$AC$156,F$9,FALSE))),"")</f>
        <v>On track to meet target</v>
      </c>
      <c r="G85" s="99" t="str">
        <f ca="1">IFERROR(IF((VLOOKUP($B85,'NatCon &amp; Metrics Backsheet'!$A$7:$AC$156,G$9,FALSE))="","",(VLOOKUP($B85,'NatCon &amp; Metrics Backsheet'!$A$7:$AC$156,G$9,FALSE))),"")</f>
        <v>On track to meet target</v>
      </c>
    </row>
    <row r="86" spans="1:7" x14ac:dyDescent="0.3">
      <c r="A86" s="57">
        <v>64</v>
      </c>
      <c r="B86" s="50" t="str">
        <f t="shared" ca="1" si="6"/>
        <v>E08000034</v>
      </c>
      <c r="C86" s="51" t="str">
        <f ca="1">IFERROR(VLOOKUP($B86,'Org List'!$J$9:$K$488,2,0), "")</f>
        <v>Kirklees</v>
      </c>
      <c r="D86" s="143" t="str">
        <f ca="1">IFERROR(IF((VLOOKUP($B86,'NatCon &amp; Metrics Backsheet'!$A$7:$AC$156,D$9,FALSE))="","",(VLOOKUP($B86,'NatCon &amp; Metrics Backsheet'!$A$7:$AC$156,D$9,FALSE))),"")</f>
        <v>Not on track to meet target</v>
      </c>
      <c r="E86" s="98" t="str">
        <f ca="1">IFERROR(IF((VLOOKUP($B86,'NatCon &amp; Metrics Backsheet'!$A$7:$AC$156,E$9,FALSE))="","",(VLOOKUP($B86,'NatCon &amp; Metrics Backsheet'!$A$7:$AC$156,E$9,FALSE))),"")</f>
        <v>On track to meet target</v>
      </c>
      <c r="F86" s="98" t="str">
        <f ca="1">IFERROR(IF((VLOOKUP($B86,'NatCon &amp; Metrics Backsheet'!$A$7:$AC$156,F$9,FALSE))="","",(VLOOKUP($B86,'NatCon &amp; Metrics Backsheet'!$A$7:$AC$156,F$9,FALSE))),"")</f>
        <v>Data not available to assess progress</v>
      </c>
      <c r="G86" s="99" t="str">
        <f ca="1">IFERROR(IF((VLOOKUP($B86,'NatCon &amp; Metrics Backsheet'!$A$7:$AC$156,G$9,FALSE))="","",(VLOOKUP($B86,'NatCon &amp; Metrics Backsheet'!$A$7:$AC$156,G$9,FALSE))),"")</f>
        <v>Not on track to meet target</v>
      </c>
    </row>
    <row r="87" spans="1:7" x14ac:dyDescent="0.3">
      <c r="A87" s="57">
        <v>65</v>
      </c>
      <c r="B87" s="50" t="str">
        <f t="shared" ref="B87:B150" ca="1" si="7">IF($A87&gt;$J$5-1,"",INDIRECT("'Comms by AT'!AA"&amp;$A87+$J$4))</f>
        <v>E08000011</v>
      </c>
      <c r="C87" s="51" t="str">
        <f ca="1">IFERROR(VLOOKUP($B87,'Org List'!$J$9:$K$488,2,0), "")</f>
        <v>Knowsley</v>
      </c>
      <c r="D87" s="143" t="str">
        <f ca="1">IFERROR(IF((VLOOKUP($B87,'NatCon &amp; Metrics Backsheet'!$A$7:$AC$156,D$9,FALSE))="","",(VLOOKUP($B87,'NatCon &amp; Metrics Backsheet'!$A$7:$AC$156,D$9,FALSE))),"")</f>
        <v>Not on track to meet target</v>
      </c>
      <c r="E87" s="98" t="str">
        <f ca="1">IFERROR(IF((VLOOKUP($B87,'NatCon &amp; Metrics Backsheet'!$A$7:$AC$156,E$9,FALSE))="","",(VLOOKUP($B87,'NatCon &amp; Metrics Backsheet'!$A$7:$AC$156,E$9,FALSE))),"")</f>
        <v>Not on track to meet target</v>
      </c>
      <c r="F87" s="98" t="str">
        <f ca="1">IFERROR(IF((VLOOKUP($B87,'NatCon &amp; Metrics Backsheet'!$A$7:$AC$156,F$9,FALSE))="","",(VLOOKUP($B87,'NatCon &amp; Metrics Backsheet'!$A$7:$AC$156,F$9,FALSE))),"")</f>
        <v>On track to meet target</v>
      </c>
      <c r="G87" s="99" t="str">
        <f ca="1">IFERROR(IF((VLOOKUP($B87,'NatCon &amp; Metrics Backsheet'!$A$7:$AC$156,G$9,FALSE))="","",(VLOOKUP($B87,'NatCon &amp; Metrics Backsheet'!$A$7:$AC$156,G$9,FALSE))),"")</f>
        <v>Not on track to meet target</v>
      </c>
    </row>
    <row r="88" spans="1:7" x14ac:dyDescent="0.3">
      <c r="A88" s="57">
        <v>66</v>
      </c>
      <c r="B88" s="50" t="str">
        <f t="shared" ca="1" si="7"/>
        <v>E09000022</v>
      </c>
      <c r="C88" s="51" t="str">
        <f ca="1">IFERROR(VLOOKUP($B88,'Org List'!$J$9:$K$488,2,0), "")</f>
        <v>Lambeth</v>
      </c>
      <c r="D88" s="143" t="str">
        <f ca="1">IFERROR(IF((VLOOKUP($B88,'NatCon &amp; Metrics Backsheet'!$A$7:$AC$156,D$9,FALSE))="","",(VLOOKUP($B88,'NatCon &amp; Metrics Backsheet'!$A$7:$AC$156,D$9,FALSE))),"")</f>
        <v>On track to meet target</v>
      </c>
      <c r="E88" s="98" t="str">
        <f ca="1">IFERROR(IF((VLOOKUP($B88,'NatCon &amp; Metrics Backsheet'!$A$7:$AC$156,E$9,FALSE))="","",(VLOOKUP($B88,'NatCon &amp; Metrics Backsheet'!$A$7:$AC$156,E$9,FALSE))),"")</f>
        <v>On track to meet target</v>
      </c>
      <c r="F88" s="98" t="str">
        <f ca="1">IFERROR(IF((VLOOKUP($B88,'NatCon &amp; Metrics Backsheet'!$A$7:$AC$156,F$9,FALSE))="","",(VLOOKUP($B88,'NatCon &amp; Metrics Backsheet'!$A$7:$AC$156,F$9,FALSE))),"")</f>
        <v>On track to meet target</v>
      </c>
      <c r="G88" s="99" t="str">
        <f ca="1">IFERROR(IF((VLOOKUP($B88,'NatCon &amp; Metrics Backsheet'!$A$7:$AC$156,G$9,FALSE))="","",(VLOOKUP($B88,'NatCon &amp; Metrics Backsheet'!$A$7:$AC$156,G$9,FALSE))),"")</f>
        <v>Not on track to meet target</v>
      </c>
    </row>
    <row r="89" spans="1:7" x14ac:dyDescent="0.3">
      <c r="A89" s="57">
        <v>67</v>
      </c>
      <c r="B89" s="50" t="str">
        <f t="shared" ca="1" si="7"/>
        <v>E10000017</v>
      </c>
      <c r="C89" s="51" t="str">
        <f ca="1">IFERROR(VLOOKUP($B89,'Org List'!$J$9:$K$488,2,0), "")</f>
        <v>Lancashire</v>
      </c>
      <c r="D89" s="143" t="str">
        <f ca="1">IFERROR(IF((VLOOKUP($B89,'NatCon &amp; Metrics Backsheet'!$A$7:$AC$156,D$9,FALSE))="","",(VLOOKUP($B89,'NatCon &amp; Metrics Backsheet'!$A$7:$AC$156,D$9,FALSE))),"")</f>
        <v>Not on track to meet target</v>
      </c>
      <c r="E89" s="98" t="str">
        <f ca="1">IFERROR(IF((VLOOKUP($B89,'NatCon &amp; Metrics Backsheet'!$A$7:$AC$156,E$9,FALSE))="","",(VLOOKUP($B89,'NatCon &amp; Metrics Backsheet'!$A$7:$AC$156,E$9,FALSE))),"")</f>
        <v>On track to meet target</v>
      </c>
      <c r="F89" s="98" t="str">
        <f ca="1">IFERROR(IF((VLOOKUP($B89,'NatCon &amp; Metrics Backsheet'!$A$7:$AC$156,F$9,FALSE))="","",(VLOOKUP($B89,'NatCon &amp; Metrics Backsheet'!$A$7:$AC$156,F$9,FALSE))),"")</f>
        <v>On track to meet target</v>
      </c>
      <c r="G89" s="99" t="str">
        <f ca="1">IFERROR(IF((VLOOKUP($B89,'NatCon &amp; Metrics Backsheet'!$A$7:$AC$156,G$9,FALSE))="","",(VLOOKUP($B89,'NatCon &amp; Metrics Backsheet'!$A$7:$AC$156,G$9,FALSE))),"")</f>
        <v>On track to meet target</v>
      </c>
    </row>
    <row r="90" spans="1:7" x14ac:dyDescent="0.3">
      <c r="A90" s="57">
        <v>68</v>
      </c>
      <c r="B90" s="50" t="str">
        <f t="shared" ca="1" si="7"/>
        <v>E08000035</v>
      </c>
      <c r="C90" s="51" t="str">
        <f ca="1">IFERROR(VLOOKUP($B90,'Org List'!$J$9:$K$488,2,0), "")</f>
        <v>Leeds</v>
      </c>
      <c r="D90" s="143" t="str">
        <f ca="1">IFERROR(IF((VLOOKUP($B90,'NatCon &amp; Metrics Backsheet'!$A$7:$AC$156,D$9,FALSE))="","",(VLOOKUP($B90,'NatCon &amp; Metrics Backsheet'!$A$7:$AC$156,D$9,FALSE))),"")</f>
        <v>On track to meet target</v>
      </c>
      <c r="E90" s="98" t="str">
        <f ca="1">IFERROR(IF((VLOOKUP($B90,'NatCon &amp; Metrics Backsheet'!$A$7:$AC$156,E$9,FALSE))="","",(VLOOKUP($B90,'NatCon &amp; Metrics Backsheet'!$A$7:$AC$156,E$9,FALSE))),"")</f>
        <v>On track to meet target</v>
      </c>
      <c r="F90" s="98" t="str">
        <f ca="1">IFERROR(IF((VLOOKUP($B90,'NatCon &amp; Metrics Backsheet'!$A$7:$AC$156,F$9,FALSE))="","",(VLOOKUP($B90,'NatCon &amp; Metrics Backsheet'!$A$7:$AC$156,F$9,FALSE))),"")</f>
        <v>On track to meet target</v>
      </c>
      <c r="G90" s="99" t="str">
        <f ca="1">IFERROR(IF((VLOOKUP($B90,'NatCon &amp; Metrics Backsheet'!$A$7:$AC$156,G$9,FALSE))="","",(VLOOKUP($B90,'NatCon &amp; Metrics Backsheet'!$A$7:$AC$156,G$9,FALSE))),"")</f>
        <v>On track to meet target</v>
      </c>
    </row>
    <row r="91" spans="1:7" x14ac:dyDescent="0.3">
      <c r="A91" s="57">
        <v>69</v>
      </c>
      <c r="B91" s="50" t="str">
        <f t="shared" ca="1" si="7"/>
        <v>E06000016</v>
      </c>
      <c r="C91" s="51" t="str">
        <f ca="1">IFERROR(VLOOKUP($B91,'Org List'!$J$9:$K$488,2,0), "")</f>
        <v>Leicester</v>
      </c>
      <c r="D91" s="143" t="str">
        <f ca="1">IFERROR(IF((VLOOKUP($B91,'NatCon &amp; Metrics Backsheet'!$A$7:$AC$156,D$9,FALSE))="","",(VLOOKUP($B91,'NatCon &amp; Metrics Backsheet'!$A$7:$AC$156,D$9,FALSE))),"")</f>
        <v>Not on track to meet target</v>
      </c>
      <c r="E91" s="98" t="str">
        <f ca="1">IFERROR(IF((VLOOKUP($B91,'NatCon &amp; Metrics Backsheet'!$A$7:$AC$156,E$9,FALSE))="","",(VLOOKUP($B91,'NatCon &amp; Metrics Backsheet'!$A$7:$AC$156,E$9,FALSE))),"")</f>
        <v>Not on track to meet target</v>
      </c>
      <c r="F91" s="98" t="str">
        <f ca="1">IFERROR(IF((VLOOKUP($B91,'NatCon &amp; Metrics Backsheet'!$A$7:$AC$156,F$9,FALSE))="","",(VLOOKUP($B91,'NatCon &amp; Metrics Backsheet'!$A$7:$AC$156,F$9,FALSE))),"")</f>
        <v>On track to meet target</v>
      </c>
      <c r="G91" s="99" t="str">
        <f ca="1">IFERROR(IF((VLOOKUP($B91,'NatCon &amp; Metrics Backsheet'!$A$7:$AC$156,G$9,FALSE))="","",(VLOOKUP($B91,'NatCon &amp; Metrics Backsheet'!$A$7:$AC$156,G$9,FALSE))),"")</f>
        <v>On track to meet target</v>
      </c>
    </row>
    <row r="92" spans="1:7" x14ac:dyDescent="0.3">
      <c r="A92" s="57">
        <v>70</v>
      </c>
      <c r="B92" s="50" t="str">
        <f t="shared" ca="1" si="7"/>
        <v>E10000018</v>
      </c>
      <c r="C92" s="51" t="str">
        <f ca="1">IFERROR(VLOOKUP($B92,'Org List'!$J$9:$K$488,2,0), "")</f>
        <v>Leicestershire</v>
      </c>
      <c r="D92" s="143" t="str">
        <f ca="1">IFERROR(IF((VLOOKUP($B92,'NatCon &amp; Metrics Backsheet'!$A$7:$AC$156,D$9,FALSE))="","",(VLOOKUP($B92,'NatCon &amp; Metrics Backsheet'!$A$7:$AC$156,D$9,FALSE))),"")</f>
        <v>On track to meet target</v>
      </c>
      <c r="E92" s="98" t="str">
        <f ca="1">IFERROR(IF((VLOOKUP($B92,'NatCon &amp; Metrics Backsheet'!$A$7:$AC$156,E$9,FALSE))="","",(VLOOKUP($B92,'NatCon &amp; Metrics Backsheet'!$A$7:$AC$156,E$9,FALSE))),"")</f>
        <v>On track to meet target</v>
      </c>
      <c r="F92" s="98" t="str">
        <f ca="1">IFERROR(IF((VLOOKUP($B92,'NatCon &amp; Metrics Backsheet'!$A$7:$AC$156,F$9,FALSE))="","",(VLOOKUP($B92,'NatCon &amp; Metrics Backsheet'!$A$7:$AC$156,F$9,FALSE))),"")</f>
        <v>On track to meet target</v>
      </c>
      <c r="G92" s="99" t="str">
        <f ca="1">IFERROR(IF((VLOOKUP($B92,'NatCon &amp; Metrics Backsheet'!$A$7:$AC$156,G$9,FALSE))="","",(VLOOKUP($B92,'NatCon &amp; Metrics Backsheet'!$A$7:$AC$156,G$9,FALSE))),"")</f>
        <v>On track to meet target</v>
      </c>
    </row>
    <row r="93" spans="1:7" x14ac:dyDescent="0.3">
      <c r="A93" s="57">
        <v>71</v>
      </c>
      <c r="B93" s="50" t="str">
        <f t="shared" ca="1" si="7"/>
        <v>E09000023</v>
      </c>
      <c r="C93" s="51" t="str">
        <f ca="1">IFERROR(VLOOKUP($B93,'Org List'!$J$9:$K$488,2,0), "")</f>
        <v>Lewisham</v>
      </c>
      <c r="D93" s="143" t="str">
        <f ca="1">IFERROR(IF((VLOOKUP($B93,'NatCon &amp; Metrics Backsheet'!$A$7:$AC$156,D$9,FALSE))="","",(VLOOKUP($B93,'NatCon &amp; Metrics Backsheet'!$A$7:$AC$156,D$9,FALSE))),"")</f>
        <v>Not on track to meet target</v>
      </c>
      <c r="E93" s="98" t="str">
        <f ca="1">IFERROR(IF((VLOOKUP($B93,'NatCon &amp; Metrics Backsheet'!$A$7:$AC$156,E$9,FALSE))="","",(VLOOKUP($B93,'NatCon &amp; Metrics Backsheet'!$A$7:$AC$156,E$9,FALSE))),"")</f>
        <v>On track to meet target</v>
      </c>
      <c r="F93" s="98" t="str">
        <f ca="1">IFERROR(IF((VLOOKUP($B93,'NatCon &amp; Metrics Backsheet'!$A$7:$AC$156,F$9,FALSE))="","",(VLOOKUP($B93,'NatCon &amp; Metrics Backsheet'!$A$7:$AC$156,F$9,FALSE))),"")</f>
        <v>On track to meet target</v>
      </c>
      <c r="G93" s="99" t="str">
        <f ca="1">IFERROR(IF((VLOOKUP($B93,'NatCon &amp; Metrics Backsheet'!$A$7:$AC$156,G$9,FALSE))="","",(VLOOKUP($B93,'NatCon &amp; Metrics Backsheet'!$A$7:$AC$156,G$9,FALSE))),"")</f>
        <v>On track to meet target</v>
      </c>
    </row>
    <row r="94" spans="1:7" x14ac:dyDescent="0.3">
      <c r="A94" s="57">
        <v>72</v>
      </c>
      <c r="B94" s="50" t="str">
        <f t="shared" ca="1" si="7"/>
        <v>E10000019</v>
      </c>
      <c r="C94" s="51" t="str">
        <f ca="1">IFERROR(VLOOKUP($B94,'Org List'!$J$9:$K$488,2,0), "")</f>
        <v>Lincolnshire</v>
      </c>
      <c r="D94" s="143" t="str">
        <f ca="1">IFERROR(IF((VLOOKUP($B94,'NatCon &amp; Metrics Backsheet'!$A$7:$AC$156,D$9,FALSE))="","",(VLOOKUP($B94,'NatCon &amp; Metrics Backsheet'!$A$7:$AC$156,D$9,FALSE))),"")</f>
        <v>Not on track to meet target</v>
      </c>
      <c r="E94" s="98" t="str">
        <f ca="1">IFERROR(IF((VLOOKUP($B94,'NatCon &amp; Metrics Backsheet'!$A$7:$AC$156,E$9,FALSE))="","",(VLOOKUP($B94,'NatCon &amp; Metrics Backsheet'!$A$7:$AC$156,E$9,FALSE))),"")</f>
        <v>On track to meet target</v>
      </c>
      <c r="F94" s="98" t="str">
        <f ca="1">IFERROR(IF((VLOOKUP($B94,'NatCon &amp; Metrics Backsheet'!$A$7:$AC$156,F$9,FALSE))="","",(VLOOKUP($B94,'NatCon &amp; Metrics Backsheet'!$A$7:$AC$156,F$9,FALSE))),"")</f>
        <v>Data not available to assess progress</v>
      </c>
      <c r="G94" s="99" t="str">
        <f ca="1">IFERROR(IF((VLOOKUP($B94,'NatCon &amp; Metrics Backsheet'!$A$7:$AC$156,G$9,FALSE))="","",(VLOOKUP($B94,'NatCon &amp; Metrics Backsheet'!$A$7:$AC$156,G$9,FALSE))),"")</f>
        <v>On track to meet target</v>
      </c>
    </row>
    <row r="95" spans="1:7" x14ac:dyDescent="0.3">
      <c r="A95" s="57">
        <v>73</v>
      </c>
      <c r="B95" s="50" t="str">
        <f t="shared" ca="1" si="7"/>
        <v>E08000012</v>
      </c>
      <c r="C95" s="51" t="str">
        <f ca="1">IFERROR(VLOOKUP($B95,'Org List'!$J$9:$K$488,2,0), "")</f>
        <v>Liverpool</v>
      </c>
      <c r="D95" s="143" t="str">
        <f ca="1">IFERROR(IF((VLOOKUP($B95,'NatCon &amp; Metrics Backsheet'!$A$7:$AC$156,D$9,FALSE))="","",(VLOOKUP($B95,'NatCon &amp; Metrics Backsheet'!$A$7:$AC$156,D$9,FALSE))),"")</f>
        <v>Not on track to meet target</v>
      </c>
      <c r="E95" s="98" t="str">
        <f ca="1">IFERROR(IF((VLOOKUP($B95,'NatCon &amp; Metrics Backsheet'!$A$7:$AC$156,E$9,FALSE))="","",(VLOOKUP($B95,'NatCon &amp; Metrics Backsheet'!$A$7:$AC$156,E$9,FALSE))),"")</f>
        <v>On track to meet target</v>
      </c>
      <c r="F95" s="98" t="str">
        <f ca="1">IFERROR(IF((VLOOKUP($B95,'NatCon &amp; Metrics Backsheet'!$A$7:$AC$156,F$9,FALSE))="","",(VLOOKUP($B95,'NatCon &amp; Metrics Backsheet'!$A$7:$AC$156,F$9,FALSE))),"")</f>
        <v>On track to meet target</v>
      </c>
      <c r="G95" s="99" t="str">
        <f ca="1">IFERROR(IF((VLOOKUP($B95,'NatCon &amp; Metrics Backsheet'!$A$7:$AC$156,G$9,FALSE))="","",(VLOOKUP($B95,'NatCon &amp; Metrics Backsheet'!$A$7:$AC$156,G$9,FALSE))),"")</f>
        <v>Not on track to meet target</v>
      </c>
    </row>
    <row r="96" spans="1:7" x14ac:dyDescent="0.3">
      <c r="A96" s="57">
        <v>74</v>
      </c>
      <c r="B96" s="50" t="str">
        <f t="shared" ca="1" si="7"/>
        <v>E06000032</v>
      </c>
      <c r="C96" s="51" t="str">
        <f ca="1">IFERROR(VLOOKUP($B96,'Org List'!$J$9:$K$488,2,0), "")</f>
        <v>Luton</v>
      </c>
      <c r="D96" s="143" t="str">
        <f ca="1">IFERROR(IF((VLOOKUP($B96,'NatCon &amp; Metrics Backsheet'!$A$7:$AC$156,D$9,FALSE))="","",(VLOOKUP($B96,'NatCon &amp; Metrics Backsheet'!$A$7:$AC$156,D$9,FALSE))),"")</f>
        <v>Not on track to meet target</v>
      </c>
      <c r="E96" s="98" t="str">
        <f ca="1">IFERROR(IF((VLOOKUP($B96,'NatCon &amp; Metrics Backsheet'!$A$7:$AC$156,E$9,FALSE))="","",(VLOOKUP($B96,'NatCon &amp; Metrics Backsheet'!$A$7:$AC$156,E$9,FALSE))),"")</f>
        <v>On track to meet target</v>
      </c>
      <c r="F96" s="98" t="str">
        <f ca="1">IFERROR(IF((VLOOKUP($B96,'NatCon &amp; Metrics Backsheet'!$A$7:$AC$156,F$9,FALSE))="","",(VLOOKUP($B96,'NatCon &amp; Metrics Backsheet'!$A$7:$AC$156,F$9,FALSE))),"")</f>
        <v>On track to meet target</v>
      </c>
      <c r="G96" s="99" t="str">
        <f ca="1">IFERROR(IF((VLOOKUP($B96,'NatCon &amp; Metrics Backsheet'!$A$7:$AC$156,G$9,FALSE))="","",(VLOOKUP($B96,'NatCon &amp; Metrics Backsheet'!$A$7:$AC$156,G$9,FALSE))),"")</f>
        <v>On track to meet target</v>
      </c>
    </row>
    <row r="97" spans="1:7" x14ac:dyDescent="0.3">
      <c r="A97" s="57">
        <v>75</v>
      </c>
      <c r="B97" s="50" t="str">
        <f t="shared" ca="1" si="7"/>
        <v>E08000003</v>
      </c>
      <c r="C97" s="51" t="str">
        <f ca="1">IFERROR(VLOOKUP($B97,'Org List'!$J$9:$K$488,2,0), "")</f>
        <v>Manchester</v>
      </c>
      <c r="D97" s="143" t="str">
        <f ca="1">IFERROR(IF((VLOOKUP($B97,'NatCon &amp; Metrics Backsheet'!$A$7:$AC$156,D$9,FALSE))="","",(VLOOKUP($B97,'NatCon &amp; Metrics Backsheet'!$A$7:$AC$156,D$9,FALSE))),"")</f>
        <v>Not on track to meet target</v>
      </c>
      <c r="E97" s="98" t="str">
        <f ca="1">IFERROR(IF((VLOOKUP($B97,'NatCon &amp; Metrics Backsheet'!$A$7:$AC$156,E$9,FALSE))="","",(VLOOKUP($B97,'NatCon &amp; Metrics Backsheet'!$A$7:$AC$156,E$9,FALSE))),"")</f>
        <v>On track to meet target</v>
      </c>
      <c r="F97" s="98" t="str">
        <f ca="1">IFERROR(IF((VLOOKUP($B97,'NatCon &amp; Metrics Backsheet'!$A$7:$AC$156,F$9,FALSE))="","",(VLOOKUP($B97,'NatCon &amp; Metrics Backsheet'!$A$7:$AC$156,F$9,FALSE))),"")</f>
        <v>On track to meet target</v>
      </c>
      <c r="G97" s="99" t="str">
        <f ca="1">IFERROR(IF((VLOOKUP($B97,'NatCon &amp; Metrics Backsheet'!$A$7:$AC$156,G$9,FALSE))="","",(VLOOKUP($B97,'NatCon &amp; Metrics Backsheet'!$A$7:$AC$156,G$9,FALSE))),"")</f>
        <v>On track to meet target</v>
      </c>
    </row>
    <row r="98" spans="1:7" x14ac:dyDescent="0.3">
      <c r="A98" s="57">
        <v>76</v>
      </c>
      <c r="B98" s="50" t="str">
        <f t="shared" ca="1" si="7"/>
        <v>E06000035</v>
      </c>
      <c r="C98" s="51" t="str">
        <f ca="1">IFERROR(VLOOKUP($B98,'Org List'!$J$9:$K$488,2,0), "")</f>
        <v>Medway</v>
      </c>
      <c r="D98" s="143" t="str">
        <f ca="1">IFERROR(IF((VLOOKUP($B98,'NatCon &amp; Metrics Backsheet'!$A$7:$AC$156,D$9,FALSE))="","",(VLOOKUP($B98,'NatCon &amp; Metrics Backsheet'!$A$7:$AC$156,D$9,FALSE))),"")</f>
        <v>Data not available to assess progress</v>
      </c>
      <c r="E98" s="98" t="str">
        <f ca="1">IFERROR(IF((VLOOKUP($B98,'NatCon &amp; Metrics Backsheet'!$A$7:$AC$156,E$9,FALSE))="","",(VLOOKUP($B98,'NatCon &amp; Metrics Backsheet'!$A$7:$AC$156,E$9,FALSE))),"")</f>
        <v>On track to meet target</v>
      </c>
      <c r="F98" s="98" t="str">
        <f ca="1">IFERROR(IF((VLOOKUP($B98,'NatCon &amp; Metrics Backsheet'!$A$7:$AC$156,F$9,FALSE))="","",(VLOOKUP($B98,'NatCon &amp; Metrics Backsheet'!$A$7:$AC$156,F$9,FALSE))),"")</f>
        <v>Data not available to assess progress</v>
      </c>
      <c r="G98" s="99" t="str">
        <f ca="1">IFERROR(IF((VLOOKUP($B98,'NatCon &amp; Metrics Backsheet'!$A$7:$AC$156,G$9,FALSE))="","",(VLOOKUP($B98,'NatCon &amp; Metrics Backsheet'!$A$7:$AC$156,G$9,FALSE))),"")</f>
        <v>On track to meet target</v>
      </c>
    </row>
    <row r="99" spans="1:7" x14ac:dyDescent="0.3">
      <c r="A99" s="57">
        <v>77</v>
      </c>
      <c r="B99" s="50" t="str">
        <f t="shared" ca="1" si="7"/>
        <v>E09000024</v>
      </c>
      <c r="C99" s="51" t="str">
        <f ca="1">IFERROR(VLOOKUP($B99,'Org List'!$J$9:$K$488,2,0), "")</f>
        <v>Merton</v>
      </c>
      <c r="D99" s="143" t="str">
        <f ca="1">IFERROR(IF((VLOOKUP($B99,'NatCon &amp; Metrics Backsheet'!$A$7:$AC$156,D$9,FALSE))="","",(VLOOKUP($B99,'NatCon &amp; Metrics Backsheet'!$A$7:$AC$156,D$9,FALSE))),"")</f>
        <v>On track to meet target</v>
      </c>
      <c r="E99" s="98" t="str">
        <f ca="1">IFERROR(IF((VLOOKUP($B99,'NatCon &amp; Metrics Backsheet'!$A$7:$AC$156,E$9,FALSE))="","",(VLOOKUP($B99,'NatCon &amp; Metrics Backsheet'!$A$7:$AC$156,E$9,FALSE))),"")</f>
        <v>On track to meet target</v>
      </c>
      <c r="F99" s="98" t="str">
        <f ca="1">IFERROR(IF((VLOOKUP($B99,'NatCon &amp; Metrics Backsheet'!$A$7:$AC$156,F$9,FALSE))="","",(VLOOKUP($B99,'NatCon &amp; Metrics Backsheet'!$A$7:$AC$156,F$9,FALSE))),"")</f>
        <v>Data not available to assess progress</v>
      </c>
      <c r="G99" s="99" t="str">
        <f ca="1">IFERROR(IF((VLOOKUP($B99,'NatCon &amp; Metrics Backsheet'!$A$7:$AC$156,G$9,FALSE))="","",(VLOOKUP($B99,'NatCon &amp; Metrics Backsheet'!$A$7:$AC$156,G$9,FALSE))),"")</f>
        <v>On track to meet target</v>
      </c>
    </row>
    <row r="100" spans="1:7" x14ac:dyDescent="0.3">
      <c r="A100" s="57">
        <v>78</v>
      </c>
      <c r="B100" s="50" t="str">
        <f t="shared" ca="1" si="7"/>
        <v>E06000002</v>
      </c>
      <c r="C100" s="51" t="str">
        <f ca="1">IFERROR(VLOOKUP($B100,'Org List'!$J$9:$K$488,2,0), "")</f>
        <v>Middlesbrough</v>
      </c>
      <c r="D100" s="143" t="str">
        <f ca="1">IFERROR(IF((VLOOKUP($B100,'NatCon &amp; Metrics Backsheet'!$A$7:$AC$156,D$9,FALSE))="","",(VLOOKUP($B100,'NatCon &amp; Metrics Backsheet'!$A$7:$AC$156,D$9,FALSE))),"")</f>
        <v>Not on track to meet target</v>
      </c>
      <c r="E100" s="98" t="str">
        <f ca="1">IFERROR(IF((VLOOKUP($B100,'NatCon &amp; Metrics Backsheet'!$A$7:$AC$156,E$9,FALSE))="","",(VLOOKUP($B100,'NatCon &amp; Metrics Backsheet'!$A$7:$AC$156,E$9,FALSE))),"")</f>
        <v>On track to meet target</v>
      </c>
      <c r="F100" s="98" t="str">
        <f ca="1">IFERROR(IF((VLOOKUP($B100,'NatCon &amp; Metrics Backsheet'!$A$7:$AC$156,F$9,FALSE))="","",(VLOOKUP($B100,'NatCon &amp; Metrics Backsheet'!$A$7:$AC$156,F$9,FALSE))),"")</f>
        <v>Data not available to assess progress</v>
      </c>
      <c r="G100" s="99" t="str">
        <f ca="1">IFERROR(IF((VLOOKUP($B100,'NatCon &amp; Metrics Backsheet'!$A$7:$AC$156,G$9,FALSE))="","",(VLOOKUP($B100,'NatCon &amp; Metrics Backsheet'!$A$7:$AC$156,G$9,FALSE))),"")</f>
        <v>Not on track to meet target</v>
      </c>
    </row>
    <row r="101" spans="1:7" x14ac:dyDescent="0.3">
      <c r="A101" s="57">
        <v>79</v>
      </c>
      <c r="B101" s="50" t="str">
        <f t="shared" ca="1" si="7"/>
        <v>E06000042</v>
      </c>
      <c r="C101" s="51" t="str">
        <f ca="1">IFERROR(VLOOKUP($B101,'Org List'!$J$9:$K$488,2,0), "")</f>
        <v>Milton Keynes</v>
      </c>
      <c r="D101" s="143" t="str">
        <f ca="1">IFERROR(IF((VLOOKUP($B101,'NatCon &amp; Metrics Backsheet'!$A$7:$AC$156,D$9,FALSE))="","",(VLOOKUP($B101,'NatCon &amp; Metrics Backsheet'!$A$7:$AC$156,D$9,FALSE))),"")</f>
        <v>Not on track to meet target</v>
      </c>
      <c r="E101" s="98" t="str">
        <f ca="1">IFERROR(IF((VLOOKUP($B101,'NatCon &amp; Metrics Backsheet'!$A$7:$AC$156,E$9,FALSE))="","",(VLOOKUP($B101,'NatCon &amp; Metrics Backsheet'!$A$7:$AC$156,E$9,FALSE))),"")</f>
        <v>On track to meet target</v>
      </c>
      <c r="F101" s="98" t="str">
        <f ca="1">IFERROR(IF((VLOOKUP($B101,'NatCon &amp; Metrics Backsheet'!$A$7:$AC$156,F$9,FALSE))="","",(VLOOKUP($B101,'NatCon &amp; Metrics Backsheet'!$A$7:$AC$156,F$9,FALSE))),"")</f>
        <v>On track to meet target</v>
      </c>
      <c r="G101" s="99" t="str">
        <f ca="1">IFERROR(IF((VLOOKUP($B101,'NatCon &amp; Metrics Backsheet'!$A$7:$AC$156,G$9,FALSE))="","",(VLOOKUP($B101,'NatCon &amp; Metrics Backsheet'!$A$7:$AC$156,G$9,FALSE))),"")</f>
        <v>On track to meet target</v>
      </c>
    </row>
    <row r="102" spans="1:7" x14ac:dyDescent="0.3">
      <c r="A102" s="57">
        <v>80</v>
      </c>
      <c r="B102" s="50" t="str">
        <f t="shared" ca="1" si="7"/>
        <v>E08000021</v>
      </c>
      <c r="C102" s="51" t="str">
        <f ca="1">IFERROR(VLOOKUP($B102,'Org List'!$J$9:$K$488,2,0), "")</f>
        <v>Newcastle upon Tyne</v>
      </c>
      <c r="D102" s="143" t="str">
        <f ca="1">IFERROR(IF((VLOOKUP($B102,'NatCon &amp; Metrics Backsheet'!$A$7:$AC$156,D$9,FALSE))="","",(VLOOKUP($B102,'NatCon &amp; Metrics Backsheet'!$A$7:$AC$156,D$9,FALSE))),"")</f>
        <v>On track to meet target</v>
      </c>
      <c r="E102" s="98" t="str">
        <f ca="1">IFERROR(IF((VLOOKUP($B102,'NatCon &amp; Metrics Backsheet'!$A$7:$AC$156,E$9,FALSE))="","",(VLOOKUP($B102,'NatCon &amp; Metrics Backsheet'!$A$7:$AC$156,E$9,FALSE))),"")</f>
        <v>On track to meet target</v>
      </c>
      <c r="F102" s="98" t="str">
        <f ca="1">IFERROR(IF((VLOOKUP($B102,'NatCon &amp; Metrics Backsheet'!$A$7:$AC$156,F$9,FALSE))="","",(VLOOKUP($B102,'NatCon &amp; Metrics Backsheet'!$A$7:$AC$156,F$9,FALSE))),"")</f>
        <v>On track to meet target</v>
      </c>
      <c r="G102" s="99" t="str">
        <f ca="1">IFERROR(IF((VLOOKUP($B102,'NatCon &amp; Metrics Backsheet'!$A$7:$AC$156,G$9,FALSE))="","",(VLOOKUP($B102,'NatCon &amp; Metrics Backsheet'!$A$7:$AC$156,G$9,FALSE))),"")</f>
        <v>On track to meet target</v>
      </c>
    </row>
    <row r="103" spans="1:7" x14ac:dyDescent="0.3">
      <c r="A103" s="57">
        <v>81</v>
      </c>
      <c r="B103" s="50" t="str">
        <f t="shared" ca="1" si="7"/>
        <v>E09000025</v>
      </c>
      <c r="C103" s="51" t="str">
        <f ca="1">IFERROR(VLOOKUP($B103,'Org List'!$J$9:$K$488,2,0), "")</f>
        <v>Newham</v>
      </c>
      <c r="D103" s="143" t="str">
        <f ca="1">IFERROR(IF((VLOOKUP($B103,'NatCon &amp; Metrics Backsheet'!$A$7:$AC$156,D$9,FALSE))="","",(VLOOKUP($B103,'NatCon &amp; Metrics Backsheet'!$A$7:$AC$156,D$9,FALSE))),"")</f>
        <v>On track to meet target</v>
      </c>
      <c r="E103" s="98" t="str">
        <f ca="1">IFERROR(IF((VLOOKUP($B103,'NatCon &amp; Metrics Backsheet'!$A$7:$AC$156,E$9,FALSE))="","",(VLOOKUP($B103,'NatCon &amp; Metrics Backsheet'!$A$7:$AC$156,E$9,FALSE))),"")</f>
        <v>On track to meet target</v>
      </c>
      <c r="F103" s="98" t="str">
        <f ca="1">IFERROR(IF((VLOOKUP($B103,'NatCon &amp; Metrics Backsheet'!$A$7:$AC$156,F$9,FALSE))="","",(VLOOKUP($B103,'NatCon &amp; Metrics Backsheet'!$A$7:$AC$156,F$9,FALSE))),"")</f>
        <v>Not on track to meet target</v>
      </c>
      <c r="G103" s="99" t="str">
        <f ca="1">IFERROR(IF((VLOOKUP($B103,'NatCon &amp; Metrics Backsheet'!$A$7:$AC$156,G$9,FALSE))="","",(VLOOKUP($B103,'NatCon &amp; Metrics Backsheet'!$A$7:$AC$156,G$9,FALSE))),"")</f>
        <v>Not on track to meet target</v>
      </c>
    </row>
    <row r="104" spans="1:7" x14ac:dyDescent="0.3">
      <c r="A104" s="57">
        <v>82</v>
      </c>
      <c r="B104" s="50" t="str">
        <f t="shared" ca="1" si="7"/>
        <v>E10000020</v>
      </c>
      <c r="C104" s="51" t="str">
        <f ca="1">IFERROR(VLOOKUP($B104,'Org List'!$J$9:$K$488,2,0), "")</f>
        <v>Norfolk</v>
      </c>
      <c r="D104" s="143" t="str">
        <f ca="1">IFERROR(IF((VLOOKUP($B104,'NatCon &amp; Metrics Backsheet'!$A$7:$AC$156,D$9,FALSE))="","",(VLOOKUP($B104,'NatCon &amp; Metrics Backsheet'!$A$7:$AC$156,D$9,FALSE))),"")</f>
        <v>On track to meet target</v>
      </c>
      <c r="E104" s="98" t="str">
        <f ca="1">IFERROR(IF((VLOOKUP($B104,'NatCon &amp; Metrics Backsheet'!$A$7:$AC$156,E$9,FALSE))="","",(VLOOKUP($B104,'NatCon &amp; Metrics Backsheet'!$A$7:$AC$156,E$9,FALSE))),"")</f>
        <v>On track to meet target</v>
      </c>
      <c r="F104" s="98" t="str">
        <f ca="1">IFERROR(IF((VLOOKUP($B104,'NatCon &amp; Metrics Backsheet'!$A$7:$AC$156,F$9,FALSE))="","",(VLOOKUP($B104,'NatCon &amp; Metrics Backsheet'!$A$7:$AC$156,F$9,FALSE))),"")</f>
        <v>Not on track to meet target</v>
      </c>
      <c r="G104" s="99" t="str">
        <f ca="1">IFERROR(IF((VLOOKUP($B104,'NatCon &amp; Metrics Backsheet'!$A$7:$AC$156,G$9,FALSE))="","",(VLOOKUP($B104,'NatCon &amp; Metrics Backsheet'!$A$7:$AC$156,G$9,FALSE))),"")</f>
        <v>Not on track to meet target</v>
      </c>
    </row>
    <row r="105" spans="1:7" x14ac:dyDescent="0.3">
      <c r="A105" s="57">
        <v>83</v>
      </c>
      <c r="B105" s="50" t="str">
        <f t="shared" ca="1" si="7"/>
        <v>E06000012</v>
      </c>
      <c r="C105" s="51" t="str">
        <f ca="1">IFERROR(VLOOKUP($B105,'Org List'!$J$9:$K$488,2,0), "")</f>
        <v>North East Lincolnshire</v>
      </c>
      <c r="D105" s="143" t="str">
        <f ca="1">IFERROR(IF((VLOOKUP($B105,'NatCon &amp; Metrics Backsheet'!$A$7:$AC$156,D$9,FALSE))="","",(VLOOKUP($B105,'NatCon &amp; Metrics Backsheet'!$A$7:$AC$156,D$9,FALSE))),"")</f>
        <v>Not on track to meet target</v>
      </c>
      <c r="E105" s="98" t="str">
        <f ca="1">IFERROR(IF((VLOOKUP($B105,'NatCon &amp; Metrics Backsheet'!$A$7:$AC$156,E$9,FALSE))="","",(VLOOKUP($B105,'NatCon &amp; Metrics Backsheet'!$A$7:$AC$156,E$9,FALSE))),"")</f>
        <v>On track to meet target</v>
      </c>
      <c r="F105" s="98" t="str">
        <f ca="1">IFERROR(IF((VLOOKUP($B105,'NatCon &amp; Metrics Backsheet'!$A$7:$AC$156,F$9,FALSE))="","",(VLOOKUP($B105,'NatCon &amp; Metrics Backsheet'!$A$7:$AC$156,F$9,FALSE))),"")</f>
        <v>On track to meet target</v>
      </c>
      <c r="G105" s="99" t="str">
        <f ca="1">IFERROR(IF((VLOOKUP($B105,'NatCon &amp; Metrics Backsheet'!$A$7:$AC$156,G$9,FALSE))="","",(VLOOKUP($B105,'NatCon &amp; Metrics Backsheet'!$A$7:$AC$156,G$9,FALSE))),"")</f>
        <v>Not on track to meet target</v>
      </c>
    </row>
    <row r="106" spans="1:7" x14ac:dyDescent="0.3">
      <c r="A106" s="57">
        <v>84</v>
      </c>
      <c r="B106" s="50" t="str">
        <f t="shared" ca="1" si="7"/>
        <v>E06000013</v>
      </c>
      <c r="C106" s="51" t="str">
        <f ca="1">IFERROR(VLOOKUP($B106,'Org List'!$J$9:$K$488,2,0), "")</f>
        <v>North Lincolnshire</v>
      </c>
      <c r="D106" s="143" t="str">
        <f ca="1">IFERROR(IF((VLOOKUP($B106,'NatCon &amp; Metrics Backsheet'!$A$7:$AC$156,D$9,FALSE))="","",(VLOOKUP($B106,'NatCon &amp; Metrics Backsheet'!$A$7:$AC$156,D$9,FALSE))),"")</f>
        <v>Not on track to meet target</v>
      </c>
      <c r="E106" s="98" t="str">
        <f ca="1">IFERROR(IF((VLOOKUP($B106,'NatCon &amp; Metrics Backsheet'!$A$7:$AC$156,E$9,FALSE))="","",(VLOOKUP($B106,'NatCon &amp; Metrics Backsheet'!$A$7:$AC$156,E$9,FALSE))),"")</f>
        <v>On track to meet target</v>
      </c>
      <c r="F106" s="98" t="str">
        <f ca="1">IFERROR(IF((VLOOKUP($B106,'NatCon &amp; Metrics Backsheet'!$A$7:$AC$156,F$9,FALSE))="","",(VLOOKUP($B106,'NatCon &amp; Metrics Backsheet'!$A$7:$AC$156,F$9,FALSE))),"")</f>
        <v>On track to meet target</v>
      </c>
      <c r="G106" s="99" t="str">
        <f ca="1">IFERROR(IF((VLOOKUP($B106,'NatCon &amp; Metrics Backsheet'!$A$7:$AC$156,G$9,FALSE))="","",(VLOOKUP($B106,'NatCon &amp; Metrics Backsheet'!$A$7:$AC$156,G$9,FALSE))),"")</f>
        <v>Not on track to meet target</v>
      </c>
    </row>
    <row r="107" spans="1:7" x14ac:dyDescent="0.3">
      <c r="A107" s="57">
        <v>85</v>
      </c>
      <c r="B107" s="50" t="str">
        <f t="shared" ca="1" si="7"/>
        <v>E06000024</v>
      </c>
      <c r="C107" s="51" t="str">
        <f ca="1">IFERROR(VLOOKUP($B107,'Org List'!$J$9:$K$488,2,0), "")</f>
        <v>North Somerset</v>
      </c>
      <c r="D107" s="143" t="str">
        <f ca="1">IFERROR(IF((VLOOKUP($B107,'NatCon &amp; Metrics Backsheet'!$A$7:$AC$156,D$9,FALSE))="","",(VLOOKUP($B107,'NatCon &amp; Metrics Backsheet'!$A$7:$AC$156,D$9,FALSE))),"")</f>
        <v>Not on track to meet target</v>
      </c>
      <c r="E107" s="98" t="str">
        <f ca="1">IFERROR(IF((VLOOKUP($B107,'NatCon &amp; Metrics Backsheet'!$A$7:$AC$156,E$9,FALSE))="","",(VLOOKUP($B107,'NatCon &amp; Metrics Backsheet'!$A$7:$AC$156,E$9,FALSE))),"")</f>
        <v>Data not available to assess progress</v>
      </c>
      <c r="F107" s="98" t="str">
        <f ca="1">IFERROR(IF((VLOOKUP($B107,'NatCon &amp; Metrics Backsheet'!$A$7:$AC$156,F$9,FALSE))="","",(VLOOKUP($B107,'NatCon &amp; Metrics Backsheet'!$A$7:$AC$156,F$9,FALSE))),"")</f>
        <v>Data not available to assess progress</v>
      </c>
      <c r="G107" s="99" t="str">
        <f ca="1">IFERROR(IF((VLOOKUP($B107,'NatCon &amp; Metrics Backsheet'!$A$7:$AC$156,G$9,FALSE))="","",(VLOOKUP($B107,'NatCon &amp; Metrics Backsheet'!$A$7:$AC$156,G$9,FALSE))),"")</f>
        <v>On track to meet target</v>
      </c>
    </row>
    <row r="108" spans="1:7" x14ac:dyDescent="0.3">
      <c r="A108" s="57">
        <v>86</v>
      </c>
      <c r="B108" s="50" t="str">
        <f t="shared" ca="1" si="7"/>
        <v>E08000022</v>
      </c>
      <c r="C108" s="51" t="str">
        <f ca="1">IFERROR(VLOOKUP($B108,'Org List'!$J$9:$K$488,2,0), "")</f>
        <v>North Tyneside</v>
      </c>
      <c r="D108" s="143" t="str">
        <f ca="1">IFERROR(IF((VLOOKUP($B108,'NatCon &amp; Metrics Backsheet'!$A$7:$AC$156,D$9,FALSE))="","",(VLOOKUP($B108,'NatCon &amp; Metrics Backsheet'!$A$7:$AC$156,D$9,FALSE))),"")</f>
        <v>On track to meet target</v>
      </c>
      <c r="E108" s="98" t="str">
        <f ca="1">IFERROR(IF((VLOOKUP($B108,'NatCon &amp; Metrics Backsheet'!$A$7:$AC$156,E$9,FALSE))="","",(VLOOKUP($B108,'NatCon &amp; Metrics Backsheet'!$A$7:$AC$156,E$9,FALSE))),"")</f>
        <v>On track to meet target</v>
      </c>
      <c r="F108" s="98" t="str">
        <f ca="1">IFERROR(IF((VLOOKUP($B108,'NatCon &amp; Metrics Backsheet'!$A$7:$AC$156,F$9,FALSE))="","",(VLOOKUP($B108,'NatCon &amp; Metrics Backsheet'!$A$7:$AC$156,F$9,FALSE))),"")</f>
        <v>On track to meet target</v>
      </c>
      <c r="G108" s="99" t="str">
        <f ca="1">IFERROR(IF((VLOOKUP($B108,'NatCon &amp; Metrics Backsheet'!$A$7:$AC$156,G$9,FALSE))="","",(VLOOKUP($B108,'NatCon &amp; Metrics Backsheet'!$A$7:$AC$156,G$9,FALSE))),"")</f>
        <v>On track to meet target</v>
      </c>
    </row>
    <row r="109" spans="1:7" x14ac:dyDescent="0.3">
      <c r="A109" s="57">
        <v>87</v>
      </c>
      <c r="B109" s="50" t="str">
        <f t="shared" ca="1" si="7"/>
        <v>E10000023</v>
      </c>
      <c r="C109" s="51" t="str">
        <f ca="1">IFERROR(VLOOKUP($B109,'Org List'!$J$9:$K$488,2,0), "")</f>
        <v>North Yorkshire</v>
      </c>
      <c r="D109" s="143" t="str">
        <f ca="1">IFERROR(IF((VLOOKUP($B109,'NatCon &amp; Metrics Backsheet'!$A$7:$AC$156,D$9,FALSE))="","",(VLOOKUP($B109,'NatCon &amp; Metrics Backsheet'!$A$7:$AC$156,D$9,FALSE))),"")</f>
        <v>Not on track to meet target</v>
      </c>
      <c r="E109" s="98" t="str">
        <f ca="1">IFERROR(IF((VLOOKUP($B109,'NatCon &amp; Metrics Backsheet'!$A$7:$AC$156,E$9,FALSE))="","",(VLOOKUP($B109,'NatCon &amp; Metrics Backsheet'!$A$7:$AC$156,E$9,FALSE))),"")</f>
        <v>Not on track to meet target</v>
      </c>
      <c r="F109" s="98" t="str">
        <f ca="1">IFERROR(IF((VLOOKUP($B109,'NatCon &amp; Metrics Backsheet'!$A$7:$AC$156,F$9,FALSE))="","",(VLOOKUP($B109,'NatCon &amp; Metrics Backsheet'!$A$7:$AC$156,F$9,FALSE))),"")</f>
        <v>Data not available to assess progress</v>
      </c>
      <c r="G109" s="99" t="str">
        <f ca="1">IFERROR(IF((VLOOKUP($B109,'NatCon &amp; Metrics Backsheet'!$A$7:$AC$156,G$9,FALSE))="","",(VLOOKUP($B109,'NatCon &amp; Metrics Backsheet'!$A$7:$AC$156,G$9,FALSE))),"")</f>
        <v>Not on track to meet target</v>
      </c>
    </row>
    <row r="110" spans="1:7" x14ac:dyDescent="0.3">
      <c r="A110" s="57">
        <v>88</v>
      </c>
      <c r="B110" s="50" t="str">
        <f t="shared" ca="1" si="7"/>
        <v>E10000021</v>
      </c>
      <c r="C110" s="51" t="str">
        <f ca="1">IFERROR(VLOOKUP($B110,'Org List'!$J$9:$K$488,2,0), "")</f>
        <v>Northamptonshire</v>
      </c>
      <c r="D110" s="143" t="str">
        <f ca="1">IFERROR(IF((VLOOKUP($B110,'NatCon &amp; Metrics Backsheet'!$A$7:$AC$156,D$9,FALSE))="","",(VLOOKUP($B110,'NatCon &amp; Metrics Backsheet'!$A$7:$AC$156,D$9,FALSE))),"")</f>
        <v>On track to meet target</v>
      </c>
      <c r="E110" s="98" t="str">
        <f ca="1">IFERROR(IF((VLOOKUP($B110,'NatCon &amp; Metrics Backsheet'!$A$7:$AC$156,E$9,FALSE))="","",(VLOOKUP($B110,'NatCon &amp; Metrics Backsheet'!$A$7:$AC$156,E$9,FALSE))),"")</f>
        <v>On track to meet target</v>
      </c>
      <c r="F110" s="98" t="str">
        <f ca="1">IFERROR(IF((VLOOKUP($B110,'NatCon &amp; Metrics Backsheet'!$A$7:$AC$156,F$9,FALSE))="","",(VLOOKUP($B110,'NatCon &amp; Metrics Backsheet'!$A$7:$AC$156,F$9,FALSE))),"")</f>
        <v>On track to meet target</v>
      </c>
      <c r="G110" s="99" t="str">
        <f ca="1">IFERROR(IF((VLOOKUP($B110,'NatCon &amp; Metrics Backsheet'!$A$7:$AC$156,G$9,FALSE))="","",(VLOOKUP($B110,'NatCon &amp; Metrics Backsheet'!$A$7:$AC$156,G$9,FALSE))),"")</f>
        <v>On track to meet target</v>
      </c>
    </row>
    <row r="111" spans="1:7" x14ac:dyDescent="0.3">
      <c r="A111" s="57">
        <v>89</v>
      </c>
      <c r="B111" s="50" t="str">
        <f t="shared" ca="1" si="7"/>
        <v>E06000057</v>
      </c>
      <c r="C111" s="51" t="str">
        <f ca="1">IFERROR(VLOOKUP($B111,'Org List'!$J$9:$K$488,2,0), "")</f>
        <v>Northumberland</v>
      </c>
      <c r="D111" s="143" t="str">
        <f ca="1">IFERROR(IF((VLOOKUP($B111,'NatCon &amp; Metrics Backsheet'!$A$7:$AC$156,D$9,FALSE))="","",(VLOOKUP($B111,'NatCon &amp; Metrics Backsheet'!$A$7:$AC$156,D$9,FALSE))),"")</f>
        <v>On track to meet target</v>
      </c>
      <c r="E111" s="98" t="str">
        <f ca="1">IFERROR(IF((VLOOKUP($B111,'NatCon &amp; Metrics Backsheet'!$A$7:$AC$156,E$9,FALSE))="","",(VLOOKUP($B111,'NatCon &amp; Metrics Backsheet'!$A$7:$AC$156,E$9,FALSE))),"")</f>
        <v>On track to meet target</v>
      </c>
      <c r="F111" s="98" t="str">
        <f ca="1">IFERROR(IF((VLOOKUP($B111,'NatCon &amp; Metrics Backsheet'!$A$7:$AC$156,F$9,FALSE))="","",(VLOOKUP($B111,'NatCon &amp; Metrics Backsheet'!$A$7:$AC$156,F$9,FALSE))),"")</f>
        <v>On track to meet target</v>
      </c>
      <c r="G111" s="99" t="str">
        <f ca="1">IFERROR(IF((VLOOKUP($B111,'NatCon &amp; Metrics Backsheet'!$A$7:$AC$156,G$9,FALSE))="","",(VLOOKUP($B111,'NatCon &amp; Metrics Backsheet'!$A$7:$AC$156,G$9,FALSE))),"")</f>
        <v>On track to meet target</v>
      </c>
    </row>
    <row r="112" spans="1:7" x14ac:dyDescent="0.3">
      <c r="A112" s="57">
        <v>90</v>
      </c>
      <c r="B112" s="50" t="str">
        <f t="shared" ca="1" si="7"/>
        <v>E06000018</v>
      </c>
      <c r="C112" s="51" t="str">
        <f ca="1">IFERROR(VLOOKUP($B112,'Org List'!$J$9:$K$488,2,0), "")</f>
        <v>Nottingham</v>
      </c>
      <c r="D112" s="143" t="str">
        <f ca="1">IFERROR(IF((VLOOKUP($B112,'NatCon &amp; Metrics Backsheet'!$A$7:$AC$156,D$9,FALSE))="","",(VLOOKUP($B112,'NatCon &amp; Metrics Backsheet'!$A$7:$AC$156,D$9,FALSE))),"")</f>
        <v>Not on track to meet target</v>
      </c>
      <c r="E112" s="98" t="str">
        <f ca="1">IFERROR(IF((VLOOKUP($B112,'NatCon &amp; Metrics Backsheet'!$A$7:$AC$156,E$9,FALSE))="","",(VLOOKUP($B112,'NatCon &amp; Metrics Backsheet'!$A$7:$AC$156,E$9,FALSE))),"")</f>
        <v>On track to meet target</v>
      </c>
      <c r="F112" s="98" t="str">
        <f ca="1">IFERROR(IF((VLOOKUP($B112,'NatCon &amp; Metrics Backsheet'!$A$7:$AC$156,F$9,FALSE))="","",(VLOOKUP($B112,'NatCon &amp; Metrics Backsheet'!$A$7:$AC$156,F$9,FALSE))),"")</f>
        <v>On track to meet target</v>
      </c>
      <c r="G112" s="99" t="str">
        <f ca="1">IFERROR(IF((VLOOKUP($B112,'NatCon &amp; Metrics Backsheet'!$A$7:$AC$156,G$9,FALSE))="","",(VLOOKUP($B112,'NatCon &amp; Metrics Backsheet'!$A$7:$AC$156,G$9,FALSE))),"")</f>
        <v>Data not available to assess progress</v>
      </c>
    </row>
    <row r="113" spans="1:7" x14ac:dyDescent="0.3">
      <c r="A113" s="57">
        <v>91</v>
      </c>
      <c r="B113" s="50" t="str">
        <f t="shared" ca="1" si="7"/>
        <v>E10000024</v>
      </c>
      <c r="C113" s="51" t="str">
        <f ca="1">IFERROR(VLOOKUP($B113,'Org List'!$J$9:$K$488,2,0), "")</f>
        <v>Nottinghamshire</v>
      </c>
      <c r="D113" s="143" t="str">
        <f ca="1">IFERROR(IF((VLOOKUP($B113,'NatCon &amp; Metrics Backsheet'!$A$7:$AC$156,D$9,FALSE))="","",(VLOOKUP($B113,'NatCon &amp; Metrics Backsheet'!$A$7:$AC$156,D$9,FALSE))),"")</f>
        <v>Not on track to meet target</v>
      </c>
      <c r="E113" s="98" t="str">
        <f ca="1">IFERROR(IF((VLOOKUP($B113,'NatCon &amp; Metrics Backsheet'!$A$7:$AC$156,E$9,FALSE))="","",(VLOOKUP($B113,'NatCon &amp; Metrics Backsheet'!$A$7:$AC$156,E$9,FALSE))),"")</f>
        <v>Not on track to meet target</v>
      </c>
      <c r="F113" s="98" t="str">
        <f ca="1">IFERROR(IF((VLOOKUP($B113,'NatCon &amp; Metrics Backsheet'!$A$7:$AC$156,F$9,FALSE))="","",(VLOOKUP($B113,'NatCon &amp; Metrics Backsheet'!$A$7:$AC$156,F$9,FALSE))),"")</f>
        <v>Not on track to meet target</v>
      </c>
      <c r="G113" s="99" t="str">
        <f ca="1">IFERROR(IF((VLOOKUP($B113,'NatCon &amp; Metrics Backsheet'!$A$7:$AC$156,G$9,FALSE))="","",(VLOOKUP($B113,'NatCon &amp; Metrics Backsheet'!$A$7:$AC$156,G$9,FALSE))),"")</f>
        <v>Not on track to meet target</v>
      </c>
    </row>
    <row r="114" spans="1:7" x14ac:dyDescent="0.3">
      <c r="A114" s="57">
        <v>92</v>
      </c>
      <c r="B114" s="50" t="str">
        <f t="shared" ca="1" si="7"/>
        <v>E08000004</v>
      </c>
      <c r="C114" s="51" t="str">
        <f ca="1">IFERROR(VLOOKUP($B114,'Org List'!$J$9:$K$488,2,0), "")</f>
        <v>Oldham</v>
      </c>
      <c r="D114" s="143" t="str">
        <f ca="1">IFERROR(IF((VLOOKUP($B114,'NatCon &amp; Metrics Backsheet'!$A$7:$AC$156,D$9,FALSE))="","",(VLOOKUP($B114,'NatCon &amp; Metrics Backsheet'!$A$7:$AC$156,D$9,FALSE))),"")</f>
        <v>Not on track to meet target</v>
      </c>
      <c r="E114" s="98" t="str">
        <f ca="1">IFERROR(IF((VLOOKUP($B114,'NatCon &amp; Metrics Backsheet'!$A$7:$AC$156,E$9,FALSE))="","",(VLOOKUP($B114,'NatCon &amp; Metrics Backsheet'!$A$7:$AC$156,E$9,FALSE))),"")</f>
        <v>Not on track to meet target</v>
      </c>
      <c r="F114" s="98" t="str">
        <f ca="1">IFERROR(IF((VLOOKUP($B114,'NatCon &amp; Metrics Backsheet'!$A$7:$AC$156,F$9,FALSE))="","",(VLOOKUP($B114,'NatCon &amp; Metrics Backsheet'!$A$7:$AC$156,F$9,FALSE))),"")</f>
        <v>On track to meet target</v>
      </c>
      <c r="G114" s="99" t="str">
        <f ca="1">IFERROR(IF((VLOOKUP($B114,'NatCon &amp; Metrics Backsheet'!$A$7:$AC$156,G$9,FALSE))="","",(VLOOKUP($B114,'NatCon &amp; Metrics Backsheet'!$A$7:$AC$156,G$9,FALSE))),"")</f>
        <v>On track to meet target</v>
      </c>
    </row>
    <row r="115" spans="1:7" x14ac:dyDescent="0.3">
      <c r="A115" s="57">
        <v>93</v>
      </c>
      <c r="B115" s="50" t="str">
        <f t="shared" ca="1" si="7"/>
        <v>E10000025</v>
      </c>
      <c r="C115" s="51" t="str">
        <f ca="1">IFERROR(VLOOKUP($B115,'Org List'!$J$9:$K$488,2,0), "")</f>
        <v>Oxfordshire</v>
      </c>
      <c r="D115" s="143" t="str">
        <f ca="1">IFERROR(IF((VLOOKUP($B115,'NatCon &amp; Metrics Backsheet'!$A$7:$AC$156,D$9,FALSE))="","",(VLOOKUP($B115,'NatCon &amp; Metrics Backsheet'!$A$7:$AC$156,D$9,FALSE))),"")</f>
        <v>Not on track to meet target</v>
      </c>
      <c r="E115" s="98" t="str">
        <f ca="1">IFERROR(IF((VLOOKUP($B115,'NatCon &amp; Metrics Backsheet'!$A$7:$AC$156,E$9,FALSE))="","",(VLOOKUP($B115,'NatCon &amp; Metrics Backsheet'!$A$7:$AC$156,E$9,FALSE))),"")</f>
        <v>On track to meet target</v>
      </c>
      <c r="F115" s="98" t="str">
        <f ca="1">IFERROR(IF((VLOOKUP($B115,'NatCon &amp; Metrics Backsheet'!$A$7:$AC$156,F$9,FALSE))="","",(VLOOKUP($B115,'NatCon &amp; Metrics Backsheet'!$A$7:$AC$156,F$9,FALSE))),"")</f>
        <v>Data not available to assess progress</v>
      </c>
      <c r="G115" s="99" t="str">
        <f ca="1">IFERROR(IF((VLOOKUP($B115,'NatCon &amp; Metrics Backsheet'!$A$7:$AC$156,G$9,FALSE))="","",(VLOOKUP($B115,'NatCon &amp; Metrics Backsheet'!$A$7:$AC$156,G$9,FALSE))),"")</f>
        <v>Not on track to meet target</v>
      </c>
    </row>
    <row r="116" spans="1:7" x14ac:dyDescent="0.3">
      <c r="A116" s="57">
        <v>94</v>
      </c>
      <c r="B116" s="50" t="str">
        <f t="shared" ca="1" si="7"/>
        <v>E06000031</v>
      </c>
      <c r="C116" s="51" t="str">
        <f ca="1">IFERROR(VLOOKUP($B116,'Org List'!$J$9:$K$488,2,0), "")</f>
        <v>Peterborough</v>
      </c>
      <c r="D116" s="143" t="str">
        <f ca="1">IFERROR(IF((VLOOKUP($B116,'NatCon &amp; Metrics Backsheet'!$A$7:$AC$156,D$9,FALSE))="","",(VLOOKUP($B116,'NatCon &amp; Metrics Backsheet'!$A$7:$AC$156,D$9,FALSE))),"")</f>
        <v>Not on track to meet target</v>
      </c>
      <c r="E116" s="98" t="str">
        <f ca="1">IFERROR(IF((VLOOKUP($B116,'NatCon &amp; Metrics Backsheet'!$A$7:$AC$156,E$9,FALSE))="","",(VLOOKUP($B116,'NatCon &amp; Metrics Backsheet'!$A$7:$AC$156,E$9,FALSE))),"")</f>
        <v>On track to meet target</v>
      </c>
      <c r="F116" s="98" t="str">
        <f ca="1">IFERROR(IF((VLOOKUP($B116,'NatCon &amp; Metrics Backsheet'!$A$7:$AC$156,F$9,FALSE))="","",(VLOOKUP($B116,'NatCon &amp; Metrics Backsheet'!$A$7:$AC$156,F$9,FALSE))),"")</f>
        <v>Not on track to meet target</v>
      </c>
      <c r="G116" s="99" t="str">
        <f ca="1">IFERROR(IF((VLOOKUP($B116,'NatCon &amp; Metrics Backsheet'!$A$7:$AC$156,G$9,FALSE))="","",(VLOOKUP($B116,'NatCon &amp; Metrics Backsheet'!$A$7:$AC$156,G$9,FALSE))),"")</f>
        <v>Not on track to meet target</v>
      </c>
    </row>
    <row r="117" spans="1:7" x14ac:dyDescent="0.3">
      <c r="A117" s="57">
        <v>95</v>
      </c>
      <c r="B117" s="50" t="str">
        <f t="shared" ca="1" si="7"/>
        <v>E06000026</v>
      </c>
      <c r="C117" s="51" t="str">
        <f ca="1">IFERROR(VLOOKUP($B117,'Org List'!$J$9:$K$488,2,0), "")</f>
        <v>Plymouth</v>
      </c>
      <c r="D117" s="143" t="str">
        <f ca="1">IFERROR(IF((VLOOKUP($B117,'NatCon &amp; Metrics Backsheet'!$A$7:$AC$156,D$9,FALSE))="","",(VLOOKUP($B117,'NatCon &amp; Metrics Backsheet'!$A$7:$AC$156,D$9,FALSE))),"")</f>
        <v>On track to meet target</v>
      </c>
      <c r="E117" s="98" t="str">
        <f ca="1">IFERROR(IF((VLOOKUP($B117,'NatCon &amp; Metrics Backsheet'!$A$7:$AC$156,E$9,FALSE))="","",(VLOOKUP($B117,'NatCon &amp; Metrics Backsheet'!$A$7:$AC$156,E$9,FALSE))),"")</f>
        <v>Not on track to meet target</v>
      </c>
      <c r="F117" s="98" t="str">
        <f ca="1">IFERROR(IF((VLOOKUP($B117,'NatCon &amp; Metrics Backsheet'!$A$7:$AC$156,F$9,FALSE))="","",(VLOOKUP($B117,'NatCon &amp; Metrics Backsheet'!$A$7:$AC$156,F$9,FALSE))),"")</f>
        <v>Not on track to meet target</v>
      </c>
      <c r="G117" s="99" t="str">
        <f ca="1">IFERROR(IF((VLOOKUP($B117,'NatCon &amp; Metrics Backsheet'!$A$7:$AC$156,G$9,FALSE))="","",(VLOOKUP($B117,'NatCon &amp; Metrics Backsheet'!$A$7:$AC$156,G$9,FALSE))),"")</f>
        <v>On track to meet target</v>
      </c>
    </row>
    <row r="118" spans="1:7" x14ac:dyDescent="0.3">
      <c r="A118" s="57">
        <v>96</v>
      </c>
      <c r="B118" s="50" t="str">
        <f t="shared" ca="1" si="7"/>
        <v>E06000044</v>
      </c>
      <c r="C118" s="51" t="str">
        <f ca="1">IFERROR(VLOOKUP($B118,'Org List'!$J$9:$K$488,2,0), "")</f>
        <v>Portsmouth</v>
      </c>
      <c r="D118" s="143" t="str">
        <f ca="1">IFERROR(IF((VLOOKUP($B118,'NatCon &amp; Metrics Backsheet'!$A$7:$AC$156,D$9,FALSE))="","",(VLOOKUP($B118,'NatCon &amp; Metrics Backsheet'!$A$7:$AC$156,D$9,FALSE))),"")</f>
        <v>Not on track to meet target</v>
      </c>
      <c r="E118" s="98" t="str">
        <f ca="1">IFERROR(IF((VLOOKUP($B118,'NatCon &amp; Metrics Backsheet'!$A$7:$AC$156,E$9,FALSE))="","",(VLOOKUP($B118,'NatCon &amp; Metrics Backsheet'!$A$7:$AC$156,E$9,FALSE))),"")</f>
        <v>Not on track to meet target</v>
      </c>
      <c r="F118" s="98" t="str">
        <f ca="1">IFERROR(IF((VLOOKUP($B118,'NatCon &amp; Metrics Backsheet'!$A$7:$AC$156,F$9,FALSE))="","",(VLOOKUP($B118,'NatCon &amp; Metrics Backsheet'!$A$7:$AC$156,F$9,FALSE))),"")</f>
        <v>Not on track to meet target</v>
      </c>
      <c r="G118" s="99" t="str">
        <f ca="1">IFERROR(IF((VLOOKUP($B118,'NatCon &amp; Metrics Backsheet'!$A$7:$AC$156,G$9,FALSE))="","",(VLOOKUP($B118,'NatCon &amp; Metrics Backsheet'!$A$7:$AC$156,G$9,FALSE))),"")</f>
        <v>On track to meet target</v>
      </c>
    </row>
    <row r="119" spans="1:7" x14ac:dyDescent="0.3">
      <c r="A119" s="57">
        <v>97</v>
      </c>
      <c r="B119" s="50" t="str">
        <f t="shared" ca="1" si="7"/>
        <v>E06000038</v>
      </c>
      <c r="C119" s="51" t="str">
        <f ca="1">IFERROR(VLOOKUP($B119,'Org List'!$J$9:$K$488,2,0), "")</f>
        <v>Reading</v>
      </c>
      <c r="D119" s="143" t="str">
        <f ca="1">IFERROR(IF((VLOOKUP($B119,'NatCon &amp; Metrics Backsheet'!$A$7:$AC$156,D$9,FALSE))="","",(VLOOKUP($B119,'NatCon &amp; Metrics Backsheet'!$A$7:$AC$156,D$9,FALSE))),"")</f>
        <v>Not on track to meet target</v>
      </c>
      <c r="E119" s="98" t="str">
        <f ca="1">IFERROR(IF((VLOOKUP($B119,'NatCon &amp; Metrics Backsheet'!$A$7:$AC$156,E$9,FALSE))="","",(VLOOKUP($B119,'NatCon &amp; Metrics Backsheet'!$A$7:$AC$156,E$9,FALSE))),"")</f>
        <v>On track to meet target</v>
      </c>
      <c r="F119" s="98" t="str">
        <f ca="1">IFERROR(IF((VLOOKUP($B119,'NatCon &amp; Metrics Backsheet'!$A$7:$AC$156,F$9,FALSE))="","",(VLOOKUP($B119,'NatCon &amp; Metrics Backsheet'!$A$7:$AC$156,F$9,FALSE))),"")</f>
        <v>Not on track to meet target</v>
      </c>
      <c r="G119" s="99" t="str">
        <f ca="1">IFERROR(IF((VLOOKUP($B119,'NatCon &amp; Metrics Backsheet'!$A$7:$AC$156,G$9,FALSE))="","",(VLOOKUP($B119,'NatCon &amp; Metrics Backsheet'!$A$7:$AC$156,G$9,FALSE))),"")</f>
        <v>Not on track to meet target</v>
      </c>
    </row>
    <row r="120" spans="1:7" x14ac:dyDescent="0.3">
      <c r="A120" s="57">
        <v>98</v>
      </c>
      <c r="B120" s="50" t="str">
        <f t="shared" ca="1" si="7"/>
        <v>E09000026</v>
      </c>
      <c r="C120" s="51" t="str">
        <f ca="1">IFERROR(VLOOKUP($B120,'Org List'!$J$9:$K$488,2,0), "")</f>
        <v>Redbridge</v>
      </c>
      <c r="D120" s="143" t="str">
        <f ca="1">IFERROR(IF((VLOOKUP($B120,'NatCon &amp; Metrics Backsheet'!$A$7:$AC$156,D$9,FALSE))="","",(VLOOKUP($B120,'NatCon &amp; Metrics Backsheet'!$A$7:$AC$156,D$9,FALSE))),"")</f>
        <v>Not on track to meet target</v>
      </c>
      <c r="E120" s="98" t="str">
        <f ca="1">IFERROR(IF((VLOOKUP($B120,'NatCon &amp; Metrics Backsheet'!$A$7:$AC$156,E$9,FALSE))="","",(VLOOKUP($B120,'NatCon &amp; Metrics Backsheet'!$A$7:$AC$156,E$9,FALSE))),"")</f>
        <v>On track to meet target</v>
      </c>
      <c r="F120" s="98" t="str">
        <f ca="1">IFERROR(IF((VLOOKUP($B120,'NatCon &amp; Metrics Backsheet'!$A$7:$AC$156,F$9,FALSE))="","",(VLOOKUP($B120,'NatCon &amp; Metrics Backsheet'!$A$7:$AC$156,F$9,FALSE))),"")</f>
        <v>On track to meet target</v>
      </c>
      <c r="G120" s="99" t="str">
        <f ca="1">IFERROR(IF((VLOOKUP($B120,'NatCon &amp; Metrics Backsheet'!$A$7:$AC$156,G$9,FALSE))="","",(VLOOKUP($B120,'NatCon &amp; Metrics Backsheet'!$A$7:$AC$156,G$9,FALSE))),"")</f>
        <v>Not on track to meet target</v>
      </c>
    </row>
    <row r="121" spans="1:7" x14ac:dyDescent="0.3">
      <c r="A121" s="57">
        <v>99</v>
      </c>
      <c r="B121" s="50" t="str">
        <f t="shared" ca="1" si="7"/>
        <v>E06000003</v>
      </c>
      <c r="C121" s="51" t="str">
        <f ca="1">IFERROR(VLOOKUP($B121,'Org List'!$J$9:$K$488,2,0), "")</f>
        <v>Redcar and Cleveland</v>
      </c>
      <c r="D121" s="143" t="str">
        <f ca="1">IFERROR(IF((VLOOKUP($B121,'NatCon &amp; Metrics Backsheet'!$A$7:$AC$156,D$9,FALSE))="","",(VLOOKUP($B121,'NatCon &amp; Metrics Backsheet'!$A$7:$AC$156,D$9,FALSE))),"")</f>
        <v>Not on track to meet target</v>
      </c>
      <c r="E121" s="98" t="str">
        <f ca="1">IFERROR(IF((VLOOKUP($B121,'NatCon &amp; Metrics Backsheet'!$A$7:$AC$156,E$9,FALSE))="","",(VLOOKUP($B121,'NatCon &amp; Metrics Backsheet'!$A$7:$AC$156,E$9,FALSE))),"")</f>
        <v>On track to meet target</v>
      </c>
      <c r="F121" s="98" t="str">
        <f ca="1">IFERROR(IF((VLOOKUP($B121,'NatCon &amp; Metrics Backsheet'!$A$7:$AC$156,F$9,FALSE))="","",(VLOOKUP($B121,'NatCon &amp; Metrics Backsheet'!$A$7:$AC$156,F$9,FALSE))),"")</f>
        <v>On track to meet target</v>
      </c>
      <c r="G121" s="99" t="str">
        <f ca="1">IFERROR(IF((VLOOKUP($B121,'NatCon &amp; Metrics Backsheet'!$A$7:$AC$156,G$9,FALSE))="","",(VLOOKUP($B121,'NatCon &amp; Metrics Backsheet'!$A$7:$AC$156,G$9,FALSE))),"")</f>
        <v>Not on track to meet target</v>
      </c>
    </row>
    <row r="122" spans="1:7" x14ac:dyDescent="0.3">
      <c r="A122" s="57">
        <v>100</v>
      </c>
      <c r="B122" s="50" t="str">
        <f t="shared" ca="1" si="7"/>
        <v>E09000027</v>
      </c>
      <c r="C122" s="51" t="str">
        <f ca="1">IFERROR(VLOOKUP($B122,'Org List'!$J$9:$K$488,2,0), "")</f>
        <v>Richmond upon Thames</v>
      </c>
      <c r="D122" s="143" t="str">
        <f ca="1">IFERROR(IF((VLOOKUP($B122,'NatCon &amp; Metrics Backsheet'!$A$7:$AC$156,D$9,FALSE))="","",(VLOOKUP($B122,'NatCon &amp; Metrics Backsheet'!$A$7:$AC$156,D$9,FALSE))),"")</f>
        <v>On track to meet target</v>
      </c>
      <c r="E122" s="98" t="str">
        <f ca="1">IFERROR(IF((VLOOKUP($B122,'NatCon &amp; Metrics Backsheet'!$A$7:$AC$156,E$9,FALSE))="","",(VLOOKUP($B122,'NatCon &amp; Metrics Backsheet'!$A$7:$AC$156,E$9,FALSE))),"")</f>
        <v>On track to meet target</v>
      </c>
      <c r="F122" s="98" t="str">
        <f ca="1">IFERROR(IF((VLOOKUP($B122,'NatCon &amp; Metrics Backsheet'!$A$7:$AC$156,F$9,FALSE))="","",(VLOOKUP($B122,'NatCon &amp; Metrics Backsheet'!$A$7:$AC$156,F$9,FALSE))),"")</f>
        <v>On track to meet target</v>
      </c>
      <c r="G122" s="99" t="str">
        <f ca="1">IFERROR(IF((VLOOKUP($B122,'NatCon &amp; Metrics Backsheet'!$A$7:$AC$156,G$9,FALSE))="","",(VLOOKUP($B122,'NatCon &amp; Metrics Backsheet'!$A$7:$AC$156,G$9,FALSE))),"")</f>
        <v>On track to meet target</v>
      </c>
    </row>
    <row r="123" spans="1:7" x14ac:dyDescent="0.3">
      <c r="A123" s="57">
        <v>101</v>
      </c>
      <c r="B123" s="50" t="str">
        <f t="shared" ca="1" si="7"/>
        <v>E08000005</v>
      </c>
      <c r="C123" s="51" t="str">
        <f ca="1">IFERROR(VLOOKUP($B123,'Org List'!$J$9:$K$488,2,0), "")</f>
        <v>Rochdale</v>
      </c>
      <c r="D123" s="143" t="str">
        <f ca="1">IFERROR(IF((VLOOKUP($B123,'NatCon &amp; Metrics Backsheet'!$A$7:$AC$156,D$9,FALSE))="","",(VLOOKUP($B123,'NatCon &amp; Metrics Backsheet'!$A$7:$AC$156,D$9,FALSE))),"")</f>
        <v>Not on track to meet target</v>
      </c>
      <c r="E123" s="98" t="str">
        <f ca="1">IFERROR(IF((VLOOKUP($B123,'NatCon &amp; Metrics Backsheet'!$A$7:$AC$156,E$9,FALSE))="","",(VLOOKUP($B123,'NatCon &amp; Metrics Backsheet'!$A$7:$AC$156,E$9,FALSE))),"")</f>
        <v>On track to meet target</v>
      </c>
      <c r="F123" s="98" t="str">
        <f ca="1">IFERROR(IF((VLOOKUP($B123,'NatCon &amp; Metrics Backsheet'!$A$7:$AC$156,F$9,FALSE))="","",(VLOOKUP($B123,'NatCon &amp; Metrics Backsheet'!$A$7:$AC$156,F$9,FALSE))),"")</f>
        <v>On track to meet target</v>
      </c>
      <c r="G123" s="99" t="str">
        <f ca="1">IFERROR(IF((VLOOKUP($B123,'NatCon &amp; Metrics Backsheet'!$A$7:$AC$156,G$9,FALSE))="","",(VLOOKUP($B123,'NatCon &amp; Metrics Backsheet'!$A$7:$AC$156,G$9,FALSE))),"")</f>
        <v>On track to meet target</v>
      </c>
    </row>
    <row r="124" spans="1:7" x14ac:dyDescent="0.3">
      <c r="A124" s="57">
        <v>102</v>
      </c>
      <c r="B124" s="50" t="str">
        <f t="shared" ca="1" si="7"/>
        <v>E08000018</v>
      </c>
      <c r="C124" s="51" t="str">
        <f ca="1">IFERROR(VLOOKUP($B124,'Org List'!$J$9:$K$488,2,0), "")</f>
        <v>Rotherham</v>
      </c>
      <c r="D124" s="143" t="str">
        <f ca="1">IFERROR(IF((VLOOKUP($B124,'NatCon &amp; Metrics Backsheet'!$A$7:$AC$156,D$9,FALSE))="","",(VLOOKUP($B124,'NatCon &amp; Metrics Backsheet'!$A$7:$AC$156,D$9,FALSE))),"")</f>
        <v>Not on track to meet target</v>
      </c>
      <c r="E124" s="98" t="str">
        <f ca="1">IFERROR(IF((VLOOKUP($B124,'NatCon &amp; Metrics Backsheet'!$A$7:$AC$156,E$9,FALSE))="","",(VLOOKUP($B124,'NatCon &amp; Metrics Backsheet'!$A$7:$AC$156,E$9,FALSE))),"")</f>
        <v>Not on track to meet target</v>
      </c>
      <c r="F124" s="98" t="str">
        <f ca="1">IFERROR(IF((VLOOKUP($B124,'NatCon &amp; Metrics Backsheet'!$A$7:$AC$156,F$9,FALSE))="","",(VLOOKUP($B124,'NatCon &amp; Metrics Backsheet'!$A$7:$AC$156,F$9,FALSE))),"")</f>
        <v>Not on track to meet target</v>
      </c>
      <c r="G124" s="99" t="str">
        <f ca="1">IFERROR(IF((VLOOKUP($B124,'NatCon &amp; Metrics Backsheet'!$A$7:$AC$156,G$9,FALSE))="","",(VLOOKUP($B124,'NatCon &amp; Metrics Backsheet'!$A$7:$AC$156,G$9,FALSE))),"")</f>
        <v>Not on track to meet target</v>
      </c>
    </row>
    <row r="125" spans="1:7" x14ac:dyDescent="0.3">
      <c r="A125" s="57">
        <v>103</v>
      </c>
      <c r="B125" s="50" t="str">
        <f t="shared" ca="1" si="7"/>
        <v>E06000017</v>
      </c>
      <c r="C125" s="51" t="str">
        <f ca="1">IFERROR(VLOOKUP($B125,'Org List'!$J$9:$K$488,2,0), "")</f>
        <v>Rutland</v>
      </c>
      <c r="D125" s="143" t="str">
        <f ca="1">IFERROR(IF((VLOOKUP($B125,'NatCon &amp; Metrics Backsheet'!$A$7:$AC$156,D$9,FALSE))="","",(VLOOKUP($B125,'NatCon &amp; Metrics Backsheet'!$A$7:$AC$156,D$9,FALSE))),"")</f>
        <v>On track to meet target</v>
      </c>
      <c r="E125" s="98" t="str">
        <f ca="1">IFERROR(IF((VLOOKUP($B125,'NatCon &amp; Metrics Backsheet'!$A$7:$AC$156,E$9,FALSE))="","",(VLOOKUP($B125,'NatCon &amp; Metrics Backsheet'!$A$7:$AC$156,E$9,FALSE))),"")</f>
        <v>On track to meet target</v>
      </c>
      <c r="F125" s="98" t="str">
        <f ca="1">IFERROR(IF((VLOOKUP($B125,'NatCon &amp; Metrics Backsheet'!$A$7:$AC$156,F$9,FALSE))="","",(VLOOKUP($B125,'NatCon &amp; Metrics Backsheet'!$A$7:$AC$156,F$9,FALSE))),"")</f>
        <v>On track to meet target</v>
      </c>
      <c r="G125" s="99" t="str">
        <f ca="1">IFERROR(IF((VLOOKUP($B125,'NatCon &amp; Metrics Backsheet'!$A$7:$AC$156,G$9,FALSE))="","",(VLOOKUP($B125,'NatCon &amp; Metrics Backsheet'!$A$7:$AC$156,G$9,FALSE))),"")</f>
        <v>Not on track to meet target</v>
      </c>
    </row>
    <row r="126" spans="1:7" x14ac:dyDescent="0.3">
      <c r="A126" s="57">
        <v>104</v>
      </c>
      <c r="B126" s="50" t="str">
        <f t="shared" ca="1" si="7"/>
        <v>E08000006</v>
      </c>
      <c r="C126" s="51" t="str">
        <f ca="1">IFERROR(VLOOKUP($B126,'Org List'!$J$9:$K$488,2,0), "")</f>
        <v>Salford</v>
      </c>
      <c r="D126" s="143" t="str">
        <f ca="1">IFERROR(IF((VLOOKUP($B126,'NatCon &amp; Metrics Backsheet'!$A$7:$AC$156,D$9,FALSE))="","",(VLOOKUP($B126,'NatCon &amp; Metrics Backsheet'!$A$7:$AC$156,D$9,FALSE))),"")</f>
        <v>Not on track to meet target</v>
      </c>
      <c r="E126" s="98" t="str">
        <f ca="1">IFERROR(IF((VLOOKUP($B126,'NatCon &amp; Metrics Backsheet'!$A$7:$AC$156,E$9,FALSE))="","",(VLOOKUP($B126,'NatCon &amp; Metrics Backsheet'!$A$7:$AC$156,E$9,FALSE))),"")</f>
        <v>Not on track to meet target</v>
      </c>
      <c r="F126" s="98" t="str">
        <f ca="1">IFERROR(IF((VLOOKUP($B126,'NatCon &amp; Metrics Backsheet'!$A$7:$AC$156,F$9,FALSE))="","",(VLOOKUP($B126,'NatCon &amp; Metrics Backsheet'!$A$7:$AC$156,F$9,FALSE))),"")</f>
        <v>On track to meet target</v>
      </c>
      <c r="G126" s="99" t="str">
        <f ca="1">IFERROR(IF((VLOOKUP($B126,'NatCon &amp; Metrics Backsheet'!$A$7:$AC$156,G$9,FALSE))="","",(VLOOKUP($B126,'NatCon &amp; Metrics Backsheet'!$A$7:$AC$156,G$9,FALSE))),"")</f>
        <v>On track to meet target</v>
      </c>
    </row>
    <row r="127" spans="1:7" x14ac:dyDescent="0.3">
      <c r="A127" s="57">
        <v>105</v>
      </c>
      <c r="B127" s="50" t="str">
        <f t="shared" ca="1" si="7"/>
        <v>E08000028</v>
      </c>
      <c r="C127" s="51" t="str">
        <f ca="1">IFERROR(VLOOKUP($B127,'Org List'!$J$9:$K$488,2,0), "")</f>
        <v>Sandwell</v>
      </c>
      <c r="D127" s="143" t="str">
        <f ca="1">IFERROR(IF((VLOOKUP($B127,'NatCon &amp; Metrics Backsheet'!$A$7:$AC$156,D$9,FALSE))="","",(VLOOKUP($B127,'NatCon &amp; Metrics Backsheet'!$A$7:$AC$156,D$9,FALSE))),"")</f>
        <v>On track to meet target</v>
      </c>
      <c r="E127" s="98" t="str">
        <f ca="1">IFERROR(IF((VLOOKUP($B127,'NatCon &amp; Metrics Backsheet'!$A$7:$AC$156,E$9,FALSE))="","",(VLOOKUP($B127,'NatCon &amp; Metrics Backsheet'!$A$7:$AC$156,E$9,FALSE))),"")</f>
        <v>Not on track to meet target</v>
      </c>
      <c r="F127" s="98" t="str">
        <f ca="1">IFERROR(IF((VLOOKUP($B127,'NatCon &amp; Metrics Backsheet'!$A$7:$AC$156,F$9,FALSE))="","",(VLOOKUP($B127,'NatCon &amp; Metrics Backsheet'!$A$7:$AC$156,F$9,FALSE))),"")</f>
        <v>Not on track to meet target</v>
      </c>
      <c r="G127" s="99" t="str">
        <f ca="1">IFERROR(IF((VLOOKUP($B127,'NatCon &amp; Metrics Backsheet'!$A$7:$AC$156,G$9,FALSE))="","",(VLOOKUP($B127,'NatCon &amp; Metrics Backsheet'!$A$7:$AC$156,G$9,FALSE))),"")</f>
        <v>On track to meet target</v>
      </c>
    </row>
    <row r="128" spans="1:7" x14ac:dyDescent="0.3">
      <c r="A128" s="57">
        <v>106</v>
      </c>
      <c r="B128" s="50" t="str">
        <f t="shared" ca="1" si="7"/>
        <v>E08000014</v>
      </c>
      <c r="C128" s="51" t="str">
        <f ca="1">IFERROR(VLOOKUP($B128,'Org List'!$J$9:$K$488,2,0), "")</f>
        <v>Sefton</v>
      </c>
      <c r="D128" s="143" t="str">
        <f ca="1">IFERROR(IF((VLOOKUP($B128,'NatCon &amp; Metrics Backsheet'!$A$7:$AC$156,D$9,FALSE))="","",(VLOOKUP($B128,'NatCon &amp; Metrics Backsheet'!$A$7:$AC$156,D$9,FALSE))),"")</f>
        <v>Not on track to meet target</v>
      </c>
      <c r="E128" s="98" t="str">
        <f ca="1">IFERROR(IF((VLOOKUP($B128,'NatCon &amp; Metrics Backsheet'!$A$7:$AC$156,E$9,FALSE))="","",(VLOOKUP($B128,'NatCon &amp; Metrics Backsheet'!$A$7:$AC$156,E$9,FALSE))),"")</f>
        <v>On track to meet target</v>
      </c>
      <c r="F128" s="98" t="str">
        <f ca="1">IFERROR(IF((VLOOKUP($B128,'NatCon &amp; Metrics Backsheet'!$A$7:$AC$156,F$9,FALSE))="","",(VLOOKUP($B128,'NatCon &amp; Metrics Backsheet'!$A$7:$AC$156,F$9,FALSE))),"")</f>
        <v>Not on track to meet target</v>
      </c>
      <c r="G128" s="99" t="str">
        <f ca="1">IFERROR(IF((VLOOKUP($B128,'NatCon &amp; Metrics Backsheet'!$A$7:$AC$156,G$9,FALSE))="","",(VLOOKUP($B128,'NatCon &amp; Metrics Backsheet'!$A$7:$AC$156,G$9,FALSE))),"")</f>
        <v>Not on track to meet target</v>
      </c>
    </row>
    <row r="129" spans="1:7" x14ac:dyDescent="0.3">
      <c r="A129" s="57">
        <v>107</v>
      </c>
      <c r="B129" s="50" t="str">
        <f t="shared" ca="1" si="7"/>
        <v>E08000019</v>
      </c>
      <c r="C129" s="51" t="str">
        <f ca="1">IFERROR(VLOOKUP($B129,'Org List'!$J$9:$K$488,2,0), "")</f>
        <v>Sheffield</v>
      </c>
      <c r="D129" s="143" t="str">
        <f ca="1">IFERROR(IF((VLOOKUP($B129,'NatCon &amp; Metrics Backsheet'!$A$7:$AC$156,D$9,FALSE))="","",(VLOOKUP($B129,'NatCon &amp; Metrics Backsheet'!$A$7:$AC$156,D$9,FALSE))),"")</f>
        <v>Not on track to meet target</v>
      </c>
      <c r="E129" s="98" t="str">
        <f ca="1">IFERROR(IF((VLOOKUP($B129,'NatCon &amp; Metrics Backsheet'!$A$7:$AC$156,E$9,FALSE))="","",(VLOOKUP($B129,'NatCon &amp; Metrics Backsheet'!$A$7:$AC$156,E$9,FALSE))),"")</f>
        <v>On track to meet target</v>
      </c>
      <c r="F129" s="98" t="str">
        <f ca="1">IFERROR(IF((VLOOKUP($B129,'NatCon &amp; Metrics Backsheet'!$A$7:$AC$156,F$9,FALSE))="","",(VLOOKUP($B129,'NatCon &amp; Metrics Backsheet'!$A$7:$AC$156,F$9,FALSE))),"")</f>
        <v>On track to meet target</v>
      </c>
      <c r="G129" s="99" t="str">
        <f ca="1">IFERROR(IF((VLOOKUP($B129,'NatCon &amp; Metrics Backsheet'!$A$7:$AC$156,G$9,FALSE))="","",(VLOOKUP($B129,'NatCon &amp; Metrics Backsheet'!$A$7:$AC$156,G$9,FALSE))),"")</f>
        <v>On track to meet target</v>
      </c>
    </row>
    <row r="130" spans="1:7" x14ac:dyDescent="0.3">
      <c r="A130" s="57">
        <v>108</v>
      </c>
      <c r="B130" s="50" t="str">
        <f t="shared" ca="1" si="7"/>
        <v>E06000051</v>
      </c>
      <c r="C130" s="51" t="str">
        <f ca="1">IFERROR(VLOOKUP($B130,'Org List'!$J$9:$K$488,2,0), "")</f>
        <v>Shropshire</v>
      </c>
      <c r="D130" s="143" t="str">
        <f ca="1">IFERROR(IF((VLOOKUP($B130,'NatCon &amp; Metrics Backsheet'!$A$7:$AC$156,D$9,FALSE))="","",(VLOOKUP($B130,'NatCon &amp; Metrics Backsheet'!$A$7:$AC$156,D$9,FALSE))),"")</f>
        <v>Not on track to meet target</v>
      </c>
      <c r="E130" s="98" t="str">
        <f ca="1">IFERROR(IF((VLOOKUP($B130,'NatCon &amp; Metrics Backsheet'!$A$7:$AC$156,E$9,FALSE))="","",(VLOOKUP($B130,'NatCon &amp; Metrics Backsheet'!$A$7:$AC$156,E$9,FALSE))),"")</f>
        <v>On track to meet target</v>
      </c>
      <c r="F130" s="98" t="str">
        <f ca="1">IFERROR(IF((VLOOKUP($B130,'NatCon &amp; Metrics Backsheet'!$A$7:$AC$156,F$9,FALSE))="","",(VLOOKUP($B130,'NatCon &amp; Metrics Backsheet'!$A$7:$AC$156,F$9,FALSE))),"")</f>
        <v>On track to meet target</v>
      </c>
      <c r="G130" s="99" t="str">
        <f ca="1">IFERROR(IF((VLOOKUP($B130,'NatCon &amp; Metrics Backsheet'!$A$7:$AC$156,G$9,FALSE))="","",(VLOOKUP($B130,'NatCon &amp; Metrics Backsheet'!$A$7:$AC$156,G$9,FALSE))),"")</f>
        <v>On track to meet target</v>
      </c>
    </row>
    <row r="131" spans="1:7" x14ac:dyDescent="0.3">
      <c r="A131" s="57">
        <v>109</v>
      </c>
      <c r="B131" s="50" t="str">
        <f t="shared" ca="1" si="7"/>
        <v>E06000039</v>
      </c>
      <c r="C131" s="51" t="str">
        <f ca="1">IFERROR(VLOOKUP($B131,'Org List'!$J$9:$K$488,2,0), "")</f>
        <v>Slough</v>
      </c>
      <c r="D131" s="143" t="str">
        <f ca="1">IFERROR(IF((VLOOKUP($B131,'NatCon &amp; Metrics Backsheet'!$A$7:$AC$156,D$9,FALSE))="","",(VLOOKUP($B131,'NatCon &amp; Metrics Backsheet'!$A$7:$AC$156,D$9,FALSE))),"")</f>
        <v>On track to meet target</v>
      </c>
      <c r="E131" s="98" t="str">
        <f ca="1">IFERROR(IF((VLOOKUP($B131,'NatCon &amp; Metrics Backsheet'!$A$7:$AC$156,E$9,FALSE))="","",(VLOOKUP($B131,'NatCon &amp; Metrics Backsheet'!$A$7:$AC$156,E$9,FALSE))),"")</f>
        <v>Data not available to assess progress</v>
      </c>
      <c r="F131" s="98" t="str">
        <f ca="1">IFERROR(IF((VLOOKUP($B131,'NatCon &amp; Metrics Backsheet'!$A$7:$AC$156,F$9,FALSE))="","",(VLOOKUP($B131,'NatCon &amp; Metrics Backsheet'!$A$7:$AC$156,F$9,FALSE))),"")</f>
        <v>Not on track to meet target</v>
      </c>
      <c r="G131" s="99" t="str">
        <f ca="1">IFERROR(IF((VLOOKUP($B131,'NatCon &amp; Metrics Backsheet'!$A$7:$AC$156,G$9,FALSE))="","",(VLOOKUP($B131,'NatCon &amp; Metrics Backsheet'!$A$7:$AC$156,G$9,FALSE))),"")</f>
        <v>Not on track to meet target</v>
      </c>
    </row>
    <row r="132" spans="1:7" x14ac:dyDescent="0.3">
      <c r="A132" s="57">
        <v>110</v>
      </c>
      <c r="B132" s="50" t="str">
        <f t="shared" ca="1" si="7"/>
        <v>E08000029</v>
      </c>
      <c r="C132" s="51" t="str">
        <f ca="1">IFERROR(VLOOKUP($B132,'Org List'!$J$9:$K$488,2,0), "")</f>
        <v>Solihull</v>
      </c>
      <c r="D132" s="143" t="str">
        <f ca="1">IFERROR(IF((VLOOKUP($B132,'NatCon &amp; Metrics Backsheet'!$A$7:$AC$156,D$9,FALSE))="","",(VLOOKUP($B132,'NatCon &amp; Metrics Backsheet'!$A$7:$AC$156,D$9,FALSE))),"")</f>
        <v>On track to meet target</v>
      </c>
      <c r="E132" s="98" t="str">
        <f ca="1">IFERROR(IF((VLOOKUP($B132,'NatCon &amp; Metrics Backsheet'!$A$7:$AC$156,E$9,FALSE))="","",(VLOOKUP($B132,'NatCon &amp; Metrics Backsheet'!$A$7:$AC$156,E$9,FALSE))),"")</f>
        <v>Not on track to meet target</v>
      </c>
      <c r="F132" s="98" t="str">
        <f ca="1">IFERROR(IF((VLOOKUP($B132,'NatCon &amp; Metrics Backsheet'!$A$7:$AC$156,F$9,FALSE))="","",(VLOOKUP($B132,'NatCon &amp; Metrics Backsheet'!$A$7:$AC$156,F$9,FALSE))),"")</f>
        <v>Not on track to meet target</v>
      </c>
      <c r="G132" s="99" t="str">
        <f ca="1">IFERROR(IF((VLOOKUP($B132,'NatCon &amp; Metrics Backsheet'!$A$7:$AC$156,G$9,FALSE))="","",(VLOOKUP($B132,'NatCon &amp; Metrics Backsheet'!$A$7:$AC$156,G$9,FALSE))),"")</f>
        <v>Not on track to meet target</v>
      </c>
    </row>
    <row r="133" spans="1:7" x14ac:dyDescent="0.3">
      <c r="A133" s="57">
        <v>111</v>
      </c>
      <c r="B133" s="50" t="str">
        <f t="shared" ca="1" si="7"/>
        <v>E10000027</v>
      </c>
      <c r="C133" s="51" t="str">
        <f ca="1">IFERROR(VLOOKUP($B133,'Org List'!$J$9:$K$488,2,0), "")</f>
        <v>Somerset</v>
      </c>
      <c r="D133" s="143" t="str">
        <f ca="1">IFERROR(IF((VLOOKUP($B133,'NatCon &amp; Metrics Backsheet'!$A$7:$AC$156,D$9,FALSE))="","",(VLOOKUP($B133,'NatCon &amp; Metrics Backsheet'!$A$7:$AC$156,D$9,FALSE))),"")</f>
        <v>Not on track to meet target</v>
      </c>
      <c r="E133" s="98" t="str">
        <f ca="1">IFERROR(IF((VLOOKUP($B133,'NatCon &amp; Metrics Backsheet'!$A$7:$AC$156,E$9,FALSE))="","",(VLOOKUP($B133,'NatCon &amp; Metrics Backsheet'!$A$7:$AC$156,E$9,FALSE))),"")</f>
        <v>On track to meet target</v>
      </c>
      <c r="F133" s="98" t="str">
        <f ca="1">IFERROR(IF((VLOOKUP($B133,'NatCon &amp; Metrics Backsheet'!$A$7:$AC$156,F$9,FALSE))="","",(VLOOKUP($B133,'NatCon &amp; Metrics Backsheet'!$A$7:$AC$156,F$9,FALSE))),"")</f>
        <v>On track to meet target</v>
      </c>
      <c r="G133" s="99" t="str">
        <f ca="1">IFERROR(IF((VLOOKUP($B133,'NatCon &amp; Metrics Backsheet'!$A$7:$AC$156,G$9,FALSE))="","",(VLOOKUP($B133,'NatCon &amp; Metrics Backsheet'!$A$7:$AC$156,G$9,FALSE))),"")</f>
        <v>On track to meet target</v>
      </c>
    </row>
    <row r="134" spans="1:7" x14ac:dyDescent="0.3">
      <c r="A134" s="57">
        <v>112</v>
      </c>
      <c r="B134" s="50" t="str">
        <f t="shared" ca="1" si="7"/>
        <v>E06000025</v>
      </c>
      <c r="C134" s="51" t="str">
        <f ca="1">IFERROR(VLOOKUP($B134,'Org List'!$J$9:$K$488,2,0), "")</f>
        <v>South Gloucestershire</v>
      </c>
      <c r="D134" s="143" t="str">
        <f ca="1">IFERROR(IF((VLOOKUP($B134,'NatCon &amp; Metrics Backsheet'!$A$7:$AC$156,D$9,FALSE))="","",(VLOOKUP($B134,'NatCon &amp; Metrics Backsheet'!$A$7:$AC$156,D$9,FALSE))),"")</f>
        <v>Not on track to meet target</v>
      </c>
      <c r="E134" s="98" t="str">
        <f ca="1">IFERROR(IF((VLOOKUP($B134,'NatCon &amp; Metrics Backsheet'!$A$7:$AC$156,E$9,FALSE))="","",(VLOOKUP($B134,'NatCon &amp; Metrics Backsheet'!$A$7:$AC$156,E$9,FALSE))),"")</f>
        <v>On track to meet target</v>
      </c>
      <c r="F134" s="98" t="str">
        <f ca="1">IFERROR(IF((VLOOKUP($B134,'NatCon &amp; Metrics Backsheet'!$A$7:$AC$156,F$9,FALSE))="","",(VLOOKUP($B134,'NatCon &amp; Metrics Backsheet'!$A$7:$AC$156,F$9,FALSE))),"")</f>
        <v>On track to meet target</v>
      </c>
      <c r="G134" s="99" t="str">
        <f ca="1">IFERROR(IF((VLOOKUP($B134,'NatCon &amp; Metrics Backsheet'!$A$7:$AC$156,G$9,FALSE))="","",(VLOOKUP($B134,'NatCon &amp; Metrics Backsheet'!$A$7:$AC$156,G$9,FALSE))),"")</f>
        <v>On track to meet target</v>
      </c>
    </row>
    <row r="135" spans="1:7" x14ac:dyDescent="0.3">
      <c r="A135" s="57">
        <v>113</v>
      </c>
      <c r="B135" s="50" t="str">
        <f t="shared" ca="1" si="7"/>
        <v>E08000023</v>
      </c>
      <c r="C135" s="51" t="str">
        <f ca="1">IFERROR(VLOOKUP($B135,'Org List'!$J$9:$K$488,2,0), "")</f>
        <v>South Tyneside</v>
      </c>
      <c r="D135" s="143" t="str">
        <f ca="1">IFERROR(IF((VLOOKUP($B135,'NatCon &amp; Metrics Backsheet'!$A$7:$AC$156,D$9,FALSE))="","",(VLOOKUP($B135,'NatCon &amp; Metrics Backsheet'!$A$7:$AC$156,D$9,FALSE))),"")</f>
        <v>On track to meet target</v>
      </c>
      <c r="E135" s="98" t="str">
        <f ca="1">IFERROR(IF((VLOOKUP($B135,'NatCon &amp; Metrics Backsheet'!$A$7:$AC$156,E$9,FALSE))="","",(VLOOKUP($B135,'NatCon &amp; Metrics Backsheet'!$A$7:$AC$156,E$9,FALSE))),"")</f>
        <v>On track to meet target</v>
      </c>
      <c r="F135" s="98" t="str">
        <f ca="1">IFERROR(IF((VLOOKUP($B135,'NatCon &amp; Metrics Backsheet'!$A$7:$AC$156,F$9,FALSE))="","",(VLOOKUP($B135,'NatCon &amp; Metrics Backsheet'!$A$7:$AC$156,F$9,FALSE))),"")</f>
        <v>On track to meet target</v>
      </c>
      <c r="G135" s="99" t="str">
        <f ca="1">IFERROR(IF((VLOOKUP($B135,'NatCon &amp; Metrics Backsheet'!$A$7:$AC$156,G$9,FALSE))="","",(VLOOKUP($B135,'NatCon &amp; Metrics Backsheet'!$A$7:$AC$156,G$9,FALSE))),"")</f>
        <v>On track to meet target</v>
      </c>
    </row>
    <row r="136" spans="1:7" x14ac:dyDescent="0.3">
      <c r="A136" s="57">
        <v>114</v>
      </c>
      <c r="B136" s="50" t="str">
        <f t="shared" ca="1" si="7"/>
        <v>E06000045</v>
      </c>
      <c r="C136" s="51" t="str">
        <f ca="1">IFERROR(VLOOKUP($B136,'Org List'!$J$9:$K$488,2,0), "")</f>
        <v>Southampton</v>
      </c>
      <c r="D136" s="143" t="str">
        <f ca="1">IFERROR(IF((VLOOKUP($B136,'NatCon &amp; Metrics Backsheet'!$A$7:$AC$156,D$9,FALSE))="","",(VLOOKUP($B136,'NatCon &amp; Metrics Backsheet'!$A$7:$AC$156,D$9,FALSE))),"")</f>
        <v>Not on track to meet target</v>
      </c>
      <c r="E136" s="98" t="str">
        <f ca="1">IFERROR(IF((VLOOKUP($B136,'NatCon &amp; Metrics Backsheet'!$A$7:$AC$156,E$9,FALSE))="","",(VLOOKUP($B136,'NatCon &amp; Metrics Backsheet'!$A$7:$AC$156,E$9,FALSE))),"")</f>
        <v>Data not available to assess progress</v>
      </c>
      <c r="F136" s="98" t="str">
        <f ca="1">IFERROR(IF((VLOOKUP($B136,'NatCon &amp; Metrics Backsheet'!$A$7:$AC$156,F$9,FALSE))="","",(VLOOKUP($B136,'NatCon &amp; Metrics Backsheet'!$A$7:$AC$156,F$9,FALSE))),"")</f>
        <v>Data not available to assess progress</v>
      </c>
      <c r="G136" s="99" t="str">
        <f ca="1">IFERROR(IF((VLOOKUP($B136,'NatCon &amp; Metrics Backsheet'!$A$7:$AC$156,G$9,FALSE))="","",(VLOOKUP($B136,'NatCon &amp; Metrics Backsheet'!$A$7:$AC$156,G$9,FALSE))),"")</f>
        <v>Not on track to meet target</v>
      </c>
    </row>
    <row r="137" spans="1:7" x14ac:dyDescent="0.3">
      <c r="A137" s="57">
        <v>115</v>
      </c>
      <c r="B137" s="50" t="str">
        <f t="shared" ca="1" si="7"/>
        <v>E06000033</v>
      </c>
      <c r="C137" s="51" t="str">
        <f ca="1">IFERROR(VLOOKUP($B137,'Org List'!$J$9:$K$488,2,0), "")</f>
        <v>Southend-on-Sea</v>
      </c>
      <c r="D137" s="143" t="str">
        <f ca="1">IFERROR(IF((VLOOKUP($B137,'NatCon &amp; Metrics Backsheet'!$A$7:$AC$156,D$9,FALSE))="","",(VLOOKUP($B137,'NatCon &amp; Metrics Backsheet'!$A$7:$AC$156,D$9,FALSE))),"")</f>
        <v>On track to meet target</v>
      </c>
      <c r="E137" s="98" t="str">
        <f ca="1">IFERROR(IF((VLOOKUP($B137,'NatCon &amp; Metrics Backsheet'!$A$7:$AC$156,E$9,FALSE))="","",(VLOOKUP($B137,'NatCon &amp; Metrics Backsheet'!$A$7:$AC$156,E$9,FALSE))),"")</f>
        <v>On track to meet target</v>
      </c>
      <c r="F137" s="98" t="str">
        <f ca="1">IFERROR(IF((VLOOKUP($B137,'NatCon &amp; Metrics Backsheet'!$A$7:$AC$156,F$9,FALSE))="","",(VLOOKUP($B137,'NatCon &amp; Metrics Backsheet'!$A$7:$AC$156,F$9,FALSE))),"")</f>
        <v>On track to meet target</v>
      </c>
      <c r="G137" s="99" t="str">
        <f ca="1">IFERROR(IF((VLOOKUP($B137,'NatCon &amp; Metrics Backsheet'!$A$7:$AC$156,G$9,FALSE))="","",(VLOOKUP($B137,'NatCon &amp; Metrics Backsheet'!$A$7:$AC$156,G$9,FALSE))),"")</f>
        <v>On track to meet target</v>
      </c>
    </row>
    <row r="138" spans="1:7" x14ac:dyDescent="0.3">
      <c r="A138" s="57">
        <v>116</v>
      </c>
      <c r="B138" s="50" t="str">
        <f t="shared" ca="1" si="7"/>
        <v>E09000028</v>
      </c>
      <c r="C138" s="51" t="str">
        <f ca="1">IFERROR(VLOOKUP($B138,'Org List'!$J$9:$K$488,2,0), "")</f>
        <v>Southwark</v>
      </c>
      <c r="D138" s="143" t="str">
        <f ca="1">IFERROR(IF((VLOOKUP($B138,'NatCon &amp; Metrics Backsheet'!$A$7:$AC$156,D$9,FALSE))="","",(VLOOKUP($B138,'NatCon &amp; Metrics Backsheet'!$A$7:$AC$156,D$9,FALSE))),"")</f>
        <v>Not on track to meet target</v>
      </c>
      <c r="E138" s="98" t="str">
        <f ca="1">IFERROR(IF((VLOOKUP($B138,'NatCon &amp; Metrics Backsheet'!$A$7:$AC$156,E$9,FALSE))="","",(VLOOKUP($B138,'NatCon &amp; Metrics Backsheet'!$A$7:$AC$156,E$9,FALSE))),"")</f>
        <v>Not on track to meet target</v>
      </c>
      <c r="F138" s="98" t="str">
        <f ca="1">IFERROR(IF((VLOOKUP($B138,'NatCon &amp; Metrics Backsheet'!$A$7:$AC$156,F$9,FALSE))="","",(VLOOKUP($B138,'NatCon &amp; Metrics Backsheet'!$A$7:$AC$156,F$9,FALSE))),"")</f>
        <v>Not on track to meet target</v>
      </c>
      <c r="G138" s="99" t="str">
        <f ca="1">IFERROR(IF((VLOOKUP($B138,'NatCon &amp; Metrics Backsheet'!$A$7:$AC$156,G$9,FALSE))="","",(VLOOKUP($B138,'NatCon &amp; Metrics Backsheet'!$A$7:$AC$156,G$9,FALSE))),"")</f>
        <v>Not on track to meet target</v>
      </c>
    </row>
    <row r="139" spans="1:7" x14ac:dyDescent="0.3">
      <c r="A139" s="57">
        <v>117</v>
      </c>
      <c r="B139" s="50" t="str">
        <f t="shared" ca="1" si="7"/>
        <v>E08000013</v>
      </c>
      <c r="C139" s="51" t="str">
        <f ca="1">IFERROR(VLOOKUP($B139,'Org List'!$J$9:$K$488,2,0), "")</f>
        <v>St. Helens</v>
      </c>
      <c r="D139" s="143" t="str">
        <f ca="1">IFERROR(IF((VLOOKUP($B139,'NatCon &amp; Metrics Backsheet'!$A$7:$AC$156,D$9,FALSE))="","",(VLOOKUP($B139,'NatCon &amp; Metrics Backsheet'!$A$7:$AC$156,D$9,FALSE))),"")</f>
        <v>Not on track to meet target</v>
      </c>
      <c r="E139" s="98" t="str">
        <f ca="1">IFERROR(IF((VLOOKUP($B139,'NatCon &amp; Metrics Backsheet'!$A$7:$AC$156,E$9,FALSE))="","",(VLOOKUP($B139,'NatCon &amp; Metrics Backsheet'!$A$7:$AC$156,E$9,FALSE))),"")</f>
        <v>On track to meet target</v>
      </c>
      <c r="F139" s="98" t="str">
        <f ca="1">IFERROR(IF((VLOOKUP($B139,'NatCon &amp; Metrics Backsheet'!$A$7:$AC$156,F$9,FALSE))="","",(VLOOKUP($B139,'NatCon &amp; Metrics Backsheet'!$A$7:$AC$156,F$9,FALSE))),"")</f>
        <v>Not on track to meet target</v>
      </c>
      <c r="G139" s="99" t="str">
        <f ca="1">IFERROR(IF((VLOOKUP($B139,'NatCon &amp; Metrics Backsheet'!$A$7:$AC$156,G$9,FALSE))="","",(VLOOKUP($B139,'NatCon &amp; Metrics Backsheet'!$A$7:$AC$156,G$9,FALSE))),"")</f>
        <v>On track to meet target</v>
      </c>
    </row>
    <row r="140" spans="1:7" x14ac:dyDescent="0.3">
      <c r="A140" s="57">
        <v>118</v>
      </c>
      <c r="B140" s="50" t="str">
        <f t="shared" ca="1" si="7"/>
        <v>E10000028</v>
      </c>
      <c r="C140" s="51" t="str">
        <f ca="1">IFERROR(VLOOKUP($B140,'Org List'!$J$9:$K$488,2,0), "")</f>
        <v>Staffordshire</v>
      </c>
      <c r="D140" s="143" t="str">
        <f ca="1">IFERROR(IF((VLOOKUP($B140,'NatCon &amp; Metrics Backsheet'!$A$7:$AC$156,D$9,FALSE))="","",(VLOOKUP($B140,'NatCon &amp; Metrics Backsheet'!$A$7:$AC$156,D$9,FALSE))),"")</f>
        <v>Not on track to meet target</v>
      </c>
      <c r="E140" s="98" t="str">
        <f ca="1">IFERROR(IF((VLOOKUP($B140,'NatCon &amp; Metrics Backsheet'!$A$7:$AC$156,E$9,FALSE))="","",(VLOOKUP($B140,'NatCon &amp; Metrics Backsheet'!$A$7:$AC$156,E$9,FALSE))),"")</f>
        <v>On track to meet target</v>
      </c>
      <c r="F140" s="98" t="str">
        <f ca="1">IFERROR(IF((VLOOKUP($B140,'NatCon &amp; Metrics Backsheet'!$A$7:$AC$156,F$9,FALSE))="","",(VLOOKUP($B140,'NatCon &amp; Metrics Backsheet'!$A$7:$AC$156,F$9,FALSE))),"")</f>
        <v>On track to meet target</v>
      </c>
      <c r="G140" s="99" t="str">
        <f ca="1">IFERROR(IF((VLOOKUP($B140,'NatCon &amp; Metrics Backsheet'!$A$7:$AC$156,G$9,FALSE))="","",(VLOOKUP($B140,'NatCon &amp; Metrics Backsheet'!$A$7:$AC$156,G$9,FALSE))),"")</f>
        <v>Not on track to meet target</v>
      </c>
    </row>
    <row r="141" spans="1:7" x14ac:dyDescent="0.3">
      <c r="A141" s="57">
        <v>119</v>
      </c>
      <c r="B141" s="50" t="str">
        <f t="shared" ca="1" si="7"/>
        <v>E08000007</v>
      </c>
      <c r="C141" s="51" t="str">
        <f ca="1">IFERROR(VLOOKUP($B141,'Org List'!$J$9:$K$488,2,0), "")</f>
        <v>Stockport</v>
      </c>
      <c r="D141" s="143" t="str">
        <f ca="1">IFERROR(IF((VLOOKUP($B141,'NatCon &amp; Metrics Backsheet'!$A$7:$AC$156,D$9,FALSE))="","",(VLOOKUP($B141,'NatCon &amp; Metrics Backsheet'!$A$7:$AC$156,D$9,FALSE))),"")</f>
        <v>Not on track to meet target</v>
      </c>
      <c r="E141" s="98" t="str">
        <f ca="1">IFERROR(IF((VLOOKUP($B141,'NatCon &amp; Metrics Backsheet'!$A$7:$AC$156,E$9,FALSE))="","",(VLOOKUP($B141,'NatCon &amp; Metrics Backsheet'!$A$7:$AC$156,E$9,FALSE))),"")</f>
        <v>Not on track to meet target</v>
      </c>
      <c r="F141" s="98" t="str">
        <f ca="1">IFERROR(IF((VLOOKUP($B141,'NatCon &amp; Metrics Backsheet'!$A$7:$AC$156,F$9,FALSE))="","",(VLOOKUP($B141,'NatCon &amp; Metrics Backsheet'!$A$7:$AC$156,F$9,FALSE))),"")</f>
        <v>On track to meet target</v>
      </c>
      <c r="G141" s="99" t="str">
        <f ca="1">IFERROR(IF((VLOOKUP($B141,'NatCon &amp; Metrics Backsheet'!$A$7:$AC$156,G$9,FALSE))="","",(VLOOKUP($B141,'NatCon &amp; Metrics Backsheet'!$A$7:$AC$156,G$9,FALSE))),"")</f>
        <v>Not on track to meet target</v>
      </c>
    </row>
    <row r="142" spans="1:7" x14ac:dyDescent="0.3">
      <c r="A142" s="57">
        <v>120</v>
      </c>
      <c r="B142" s="50" t="str">
        <f t="shared" ca="1" si="7"/>
        <v>E06000004</v>
      </c>
      <c r="C142" s="51" t="str">
        <f ca="1">IFERROR(VLOOKUP($B142,'Org List'!$J$9:$K$488,2,0), "")</f>
        <v>Stockton-on-Tees</v>
      </c>
      <c r="D142" s="143" t="str">
        <f ca="1">IFERROR(IF((VLOOKUP($B142,'NatCon &amp; Metrics Backsheet'!$A$7:$AC$156,D$9,FALSE))="","",(VLOOKUP($B142,'NatCon &amp; Metrics Backsheet'!$A$7:$AC$156,D$9,FALSE))),"")</f>
        <v>Not on track to meet target</v>
      </c>
      <c r="E142" s="98" t="str">
        <f ca="1">IFERROR(IF((VLOOKUP($B142,'NatCon &amp; Metrics Backsheet'!$A$7:$AC$156,E$9,FALSE))="","",(VLOOKUP($B142,'NatCon &amp; Metrics Backsheet'!$A$7:$AC$156,E$9,FALSE))),"")</f>
        <v>On track to meet target</v>
      </c>
      <c r="F142" s="98" t="str">
        <f ca="1">IFERROR(IF((VLOOKUP($B142,'NatCon &amp; Metrics Backsheet'!$A$7:$AC$156,F$9,FALSE))="","",(VLOOKUP($B142,'NatCon &amp; Metrics Backsheet'!$A$7:$AC$156,F$9,FALSE))),"")</f>
        <v>On track to meet target</v>
      </c>
      <c r="G142" s="99" t="str">
        <f ca="1">IFERROR(IF((VLOOKUP($B142,'NatCon &amp; Metrics Backsheet'!$A$7:$AC$156,G$9,FALSE))="","",(VLOOKUP($B142,'NatCon &amp; Metrics Backsheet'!$A$7:$AC$156,G$9,FALSE))),"")</f>
        <v>On track to meet target</v>
      </c>
    </row>
    <row r="143" spans="1:7" x14ac:dyDescent="0.3">
      <c r="A143" s="57">
        <v>121</v>
      </c>
      <c r="B143" s="50" t="str">
        <f t="shared" ca="1" si="7"/>
        <v>E06000021</v>
      </c>
      <c r="C143" s="51" t="str">
        <f ca="1">IFERROR(VLOOKUP($B143,'Org List'!$J$9:$K$488,2,0), "")</f>
        <v>Stoke-on-Trent</v>
      </c>
      <c r="D143" s="143" t="str">
        <f ca="1">IFERROR(IF((VLOOKUP($B143,'NatCon &amp; Metrics Backsheet'!$A$7:$AC$156,D$9,FALSE))="","",(VLOOKUP($B143,'NatCon &amp; Metrics Backsheet'!$A$7:$AC$156,D$9,FALSE))),"")</f>
        <v>Not on track to meet target</v>
      </c>
      <c r="E143" s="98" t="str">
        <f ca="1">IFERROR(IF((VLOOKUP($B143,'NatCon &amp; Metrics Backsheet'!$A$7:$AC$156,E$9,FALSE))="","",(VLOOKUP($B143,'NatCon &amp; Metrics Backsheet'!$A$7:$AC$156,E$9,FALSE))),"")</f>
        <v>On track to meet target</v>
      </c>
      <c r="F143" s="98" t="str">
        <f ca="1">IFERROR(IF((VLOOKUP($B143,'NatCon &amp; Metrics Backsheet'!$A$7:$AC$156,F$9,FALSE))="","",(VLOOKUP($B143,'NatCon &amp; Metrics Backsheet'!$A$7:$AC$156,F$9,FALSE))),"")</f>
        <v>Data not available to assess progress</v>
      </c>
      <c r="G143" s="99" t="str">
        <f ca="1">IFERROR(IF((VLOOKUP($B143,'NatCon &amp; Metrics Backsheet'!$A$7:$AC$156,G$9,FALSE))="","",(VLOOKUP($B143,'NatCon &amp; Metrics Backsheet'!$A$7:$AC$156,G$9,FALSE))),"")</f>
        <v>Not on track to meet target</v>
      </c>
    </row>
    <row r="144" spans="1:7" x14ac:dyDescent="0.3">
      <c r="A144" s="57">
        <v>122</v>
      </c>
      <c r="B144" s="50" t="str">
        <f t="shared" ca="1" si="7"/>
        <v>E10000029</v>
      </c>
      <c r="C144" s="51" t="str">
        <f ca="1">IFERROR(VLOOKUP($B144,'Org List'!$J$9:$K$488,2,0), "")</f>
        <v>Suffolk</v>
      </c>
      <c r="D144" s="143" t="str">
        <f ca="1">IFERROR(IF((VLOOKUP($B144,'NatCon &amp; Metrics Backsheet'!$A$7:$AC$156,D$9,FALSE))="","",(VLOOKUP($B144,'NatCon &amp; Metrics Backsheet'!$A$7:$AC$156,D$9,FALSE))),"")</f>
        <v>On track to meet target</v>
      </c>
      <c r="E144" s="98" t="str">
        <f ca="1">IFERROR(IF((VLOOKUP($B144,'NatCon &amp; Metrics Backsheet'!$A$7:$AC$156,E$9,FALSE))="","",(VLOOKUP($B144,'NatCon &amp; Metrics Backsheet'!$A$7:$AC$156,E$9,FALSE))),"")</f>
        <v>Not on track to meet target</v>
      </c>
      <c r="F144" s="98" t="str">
        <f ca="1">IFERROR(IF((VLOOKUP($B144,'NatCon &amp; Metrics Backsheet'!$A$7:$AC$156,F$9,FALSE))="","",(VLOOKUP($B144,'NatCon &amp; Metrics Backsheet'!$A$7:$AC$156,F$9,FALSE))),"")</f>
        <v>On track to meet target</v>
      </c>
      <c r="G144" s="99" t="str">
        <f ca="1">IFERROR(IF((VLOOKUP($B144,'NatCon &amp; Metrics Backsheet'!$A$7:$AC$156,G$9,FALSE))="","",(VLOOKUP($B144,'NatCon &amp; Metrics Backsheet'!$A$7:$AC$156,G$9,FALSE))),"")</f>
        <v>Not on track to meet target</v>
      </c>
    </row>
    <row r="145" spans="1:7" x14ac:dyDescent="0.3">
      <c r="A145" s="57">
        <v>123</v>
      </c>
      <c r="B145" s="50" t="str">
        <f t="shared" ca="1" si="7"/>
        <v>E08000024</v>
      </c>
      <c r="C145" s="51" t="str">
        <f ca="1">IFERROR(VLOOKUP($B145,'Org List'!$J$9:$K$488,2,0), "")</f>
        <v>Sunderland</v>
      </c>
      <c r="D145" s="143" t="str">
        <f ca="1">IFERROR(IF((VLOOKUP($B145,'NatCon &amp; Metrics Backsheet'!$A$7:$AC$156,D$9,FALSE))="","",(VLOOKUP($B145,'NatCon &amp; Metrics Backsheet'!$A$7:$AC$156,D$9,FALSE))),"")</f>
        <v>Not on track to meet target</v>
      </c>
      <c r="E145" s="98" t="str">
        <f ca="1">IFERROR(IF((VLOOKUP($B145,'NatCon &amp; Metrics Backsheet'!$A$7:$AC$156,E$9,FALSE))="","",(VLOOKUP($B145,'NatCon &amp; Metrics Backsheet'!$A$7:$AC$156,E$9,FALSE))),"")</f>
        <v>Not on track to meet target</v>
      </c>
      <c r="F145" s="98" t="str">
        <f ca="1">IFERROR(IF((VLOOKUP($B145,'NatCon &amp; Metrics Backsheet'!$A$7:$AC$156,F$9,FALSE))="","",(VLOOKUP($B145,'NatCon &amp; Metrics Backsheet'!$A$7:$AC$156,F$9,FALSE))),"")</f>
        <v>On track to meet target</v>
      </c>
      <c r="G145" s="99" t="str">
        <f ca="1">IFERROR(IF((VLOOKUP($B145,'NatCon &amp; Metrics Backsheet'!$A$7:$AC$156,G$9,FALSE))="","",(VLOOKUP($B145,'NatCon &amp; Metrics Backsheet'!$A$7:$AC$156,G$9,FALSE))),"")</f>
        <v>Not on track to meet target</v>
      </c>
    </row>
    <row r="146" spans="1:7" x14ac:dyDescent="0.3">
      <c r="A146" s="57">
        <v>124</v>
      </c>
      <c r="B146" s="50" t="str">
        <f t="shared" ca="1" si="7"/>
        <v>E10000030</v>
      </c>
      <c r="C146" s="51" t="str">
        <f ca="1">IFERROR(VLOOKUP($B146,'Org List'!$J$9:$K$488,2,0), "")</f>
        <v>Surrey</v>
      </c>
      <c r="D146" s="143" t="str">
        <f ca="1">IFERROR(IF((VLOOKUP($B146,'NatCon &amp; Metrics Backsheet'!$A$7:$AC$156,D$9,FALSE))="","",(VLOOKUP($B146,'NatCon &amp; Metrics Backsheet'!$A$7:$AC$156,D$9,FALSE))),"")</f>
        <v>Not on track to meet target</v>
      </c>
      <c r="E146" s="98" t="str">
        <f ca="1">IFERROR(IF((VLOOKUP($B146,'NatCon &amp; Metrics Backsheet'!$A$7:$AC$156,E$9,FALSE))="","",(VLOOKUP($B146,'NatCon &amp; Metrics Backsheet'!$A$7:$AC$156,E$9,FALSE))),"")</f>
        <v>On track to meet target</v>
      </c>
      <c r="F146" s="98" t="str">
        <f ca="1">IFERROR(IF((VLOOKUP($B146,'NatCon &amp; Metrics Backsheet'!$A$7:$AC$156,F$9,FALSE))="","",(VLOOKUP($B146,'NatCon &amp; Metrics Backsheet'!$A$7:$AC$156,F$9,FALSE))),"")</f>
        <v>On track to meet target</v>
      </c>
      <c r="G146" s="99" t="str">
        <f ca="1">IFERROR(IF((VLOOKUP($B146,'NatCon &amp; Metrics Backsheet'!$A$7:$AC$156,G$9,FALSE))="","",(VLOOKUP($B146,'NatCon &amp; Metrics Backsheet'!$A$7:$AC$156,G$9,FALSE))),"")</f>
        <v>On track to meet target</v>
      </c>
    </row>
    <row r="147" spans="1:7" x14ac:dyDescent="0.3">
      <c r="A147" s="57">
        <v>125</v>
      </c>
      <c r="B147" s="50" t="str">
        <f t="shared" ca="1" si="7"/>
        <v>E09000029</v>
      </c>
      <c r="C147" s="51" t="str">
        <f ca="1">IFERROR(VLOOKUP($B147,'Org List'!$J$9:$K$488,2,0), "")</f>
        <v>Sutton</v>
      </c>
      <c r="D147" s="143" t="str">
        <f ca="1">IFERROR(IF((VLOOKUP($B147,'NatCon &amp; Metrics Backsheet'!$A$7:$AC$156,D$9,FALSE))="","",(VLOOKUP($B147,'NatCon &amp; Metrics Backsheet'!$A$7:$AC$156,D$9,FALSE))),"")</f>
        <v>Not on track to meet target</v>
      </c>
      <c r="E147" s="98" t="str">
        <f ca="1">IFERROR(IF((VLOOKUP($B147,'NatCon &amp; Metrics Backsheet'!$A$7:$AC$156,E$9,FALSE))="","",(VLOOKUP($B147,'NatCon &amp; Metrics Backsheet'!$A$7:$AC$156,E$9,FALSE))),"")</f>
        <v>Not on track to meet target</v>
      </c>
      <c r="F147" s="98" t="str">
        <f ca="1">IFERROR(IF((VLOOKUP($B147,'NatCon &amp; Metrics Backsheet'!$A$7:$AC$156,F$9,FALSE))="","",(VLOOKUP($B147,'NatCon &amp; Metrics Backsheet'!$A$7:$AC$156,F$9,FALSE))),"")</f>
        <v>On track to meet target</v>
      </c>
      <c r="G147" s="99" t="str">
        <f ca="1">IFERROR(IF((VLOOKUP($B147,'NatCon &amp; Metrics Backsheet'!$A$7:$AC$156,G$9,FALSE))="","",(VLOOKUP($B147,'NatCon &amp; Metrics Backsheet'!$A$7:$AC$156,G$9,FALSE))),"")</f>
        <v>Not on track to meet target</v>
      </c>
    </row>
    <row r="148" spans="1:7" x14ac:dyDescent="0.3">
      <c r="A148" s="57">
        <v>126</v>
      </c>
      <c r="B148" s="50" t="str">
        <f t="shared" ca="1" si="7"/>
        <v>E06000030</v>
      </c>
      <c r="C148" s="51" t="str">
        <f ca="1">IFERROR(VLOOKUP($B148,'Org List'!$J$9:$K$488,2,0), "")</f>
        <v>Swindon</v>
      </c>
      <c r="D148" s="143" t="str">
        <f ca="1">IFERROR(IF((VLOOKUP($B148,'NatCon &amp; Metrics Backsheet'!$A$7:$AC$156,D$9,FALSE))="","",(VLOOKUP($B148,'NatCon &amp; Metrics Backsheet'!$A$7:$AC$156,D$9,FALSE))),"")</f>
        <v>Not on track to meet target</v>
      </c>
      <c r="E148" s="98" t="str">
        <f ca="1">IFERROR(IF((VLOOKUP($B148,'NatCon &amp; Metrics Backsheet'!$A$7:$AC$156,E$9,FALSE))="","",(VLOOKUP($B148,'NatCon &amp; Metrics Backsheet'!$A$7:$AC$156,E$9,FALSE))),"")</f>
        <v>On track to meet target</v>
      </c>
      <c r="F148" s="98" t="str">
        <f ca="1">IFERROR(IF((VLOOKUP($B148,'NatCon &amp; Metrics Backsheet'!$A$7:$AC$156,F$9,FALSE))="","",(VLOOKUP($B148,'NatCon &amp; Metrics Backsheet'!$A$7:$AC$156,F$9,FALSE))),"")</f>
        <v>Data not available to assess progress</v>
      </c>
      <c r="G148" s="99" t="str">
        <f ca="1">IFERROR(IF((VLOOKUP($B148,'NatCon &amp; Metrics Backsheet'!$A$7:$AC$156,G$9,FALSE))="","",(VLOOKUP($B148,'NatCon &amp; Metrics Backsheet'!$A$7:$AC$156,G$9,FALSE))),"")</f>
        <v>On track to meet target</v>
      </c>
    </row>
    <row r="149" spans="1:7" x14ac:dyDescent="0.3">
      <c r="A149" s="57">
        <v>127</v>
      </c>
      <c r="B149" s="50" t="str">
        <f t="shared" ca="1" si="7"/>
        <v>E08000008</v>
      </c>
      <c r="C149" s="51" t="str">
        <f ca="1">IFERROR(VLOOKUP($B149,'Org List'!$J$9:$K$488,2,0), "")</f>
        <v>Tameside</v>
      </c>
      <c r="D149" s="143" t="str">
        <f ca="1">IFERROR(IF((VLOOKUP($B149,'NatCon &amp; Metrics Backsheet'!$A$7:$AC$156,D$9,FALSE))="","",(VLOOKUP($B149,'NatCon &amp; Metrics Backsheet'!$A$7:$AC$156,D$9,FALSE))),"")</f>
        <v>Not on track to meet target</v>
      </c>
      <c r="E149" s="98" t="str">
        <f ca="1">IFERROR(IF((VLOOKUP($B149,'NatCon &amp; Metrics Backsheet'!$A$7:$AC$156,E$9,FALSE))="","",(VLOOKUP($B149,'NatCon &amp; Metrics Backsheet'!$A$7:$AC$156,E$9,FALSE))),"")</f>
        <v>Data not available to assess progress</v>
      </c>
      <c r="F149" s="98" t="str">
        <f ca="1">IFERROR(IF((VLOOKUP($B149,'NatCon &amp; Metrics Backsheet'!$A$7:$AC$156,F$9,FALSE))="","",(VLOOKUP($B149,'NatCon &amp; Metrics Backsheet'!$A$7:$AC$156,F$9,FALSE))),"")</f>
        <v>Not on track to meet target</v>
      </c>
      <c r="G149" s="99" t="str">
        <f ca="1">IFERROR(IF((VLOOKUP($B149,'NatCon &amp; Metrics Backsheet'!$A$7:$AC$156,G$9,FALSE))="","",(VLOOKUP($B149,'NatCon &amp; Metrics Backsheet'!$A$7:$AC$156,G$9,FALSE))),"")</f>
        <v>Not on track to meet target</v>
      </c>
    </row>
    <row r="150" spans="1:7" x14ac:dyDescent="0.3">
      <c r="A150" s="57">
        <v>128</v>
      </c>
      <c r="B150" s="50" t="str">
        <f t="shared" ca="1" si="7"/>
        <v>E06000020</v>
      </c>
      <c r="C150" s="51" t="str">
        <f ca="1">IFERROR(VLOOKUP($B150,'Org List'!$J$9:$K$488,2,0), "")</f>
        <v>Telford and Wrekin</v>
      </c>
      <c r="D150" s="143" t="str">
        <f ca="1">IFERROR(IF((VLOOKUP($B150,'NatCon &amp; Metrics Backsheet'!$A$7:$AC$156,D$9,FALSE))="","",(VLOOKUP($B150,'NatCon &amp; Metrics Backsheet'!$A$7:$AC$156,D$9,FALSE))),"")</f>
        <v>Not on track to meet target</v>
      </c>
      <c r="E150" s="98" t="str">
        <f ca="1">IFERROR(IF((VLOOKUP($B150,'NatCon &amp; Metrics Backsheet'!$A$7:$AC$156,E$9,FALSE))="","",(VLOOKUP($B150,'NatCon &amp; Metrics Backsheet'!$A$7:$AC$156,E$9,FALSE))),"")</f>
        <v>On track to meet target</v>
      </c>
      <c r="F150" s="98" t="str">
        <f ca="1">IFERROR(IF((VLOOKUP($B150,'NatCon &amp; Metrics Backsheet'!$A$7:$AC$156,F$9,FALSE))="","",(VLOOKUP($B150,'NatCon &amp; Metrics Backsheet'!$A$7:$AC$156,F$9,FALSE))),"")</f>
        <v>Not on track to meet target</v>
      </c>
      <c r="G150" s="99" t="str">
        <f ca="1">IFERROR(IF((VLOOKUP($B150,'NatCon &amp; Metrics Backsheet'!$A$7:$AC$156,G$9,FALSE))="","",(VLOOKUP($B150,'NatCon &amp; Metrics Backsheet'!$A$7:$AC$156,G$9,FALSE))),"")</f>
        <v>On track to meet target</v>
      </c>
    </row>
    <row r="151" spans="1:7" x14ac:dyDescent="0.3">
      <c r="A151" s="57">
        <v>129</v>
      </c>
      <c r="B151" s="50" t="str">
        <f t="shared" ref="B151:B171" ca="1" si="8">IF($A151&gt;$J$5-1,"",INDIRECT("'Comms by AT'!AA"&amp;$A151+$J$4))</f>
        <v>E06000034</v>
      </c>
      <c r="C151" s="51" t="str">
        <f ca="1">IFERROR(VLOOKUP($B151,'Org List'!$J$9:$K$488,2,0), "")</f>
        <v>Thurrock</v>
      </c>
      <c r="D151" s="143" t="str">
        <f ca="1">IFERROR(IF((VLOOKUP($B151,'NatCon &amp; Metrics Backsheet'!$A$7:$AC$156,D$9,FALSE))="","",(VLOOKUP($B151,'NatCon &amp; Metrics Backsheet'!$A$7:$AC$156,D$9,FALSE))),"")</f>
        <v>Not on track to meet target</v>
      </c>
      <c r="E151" s="98" t="str">
        <f ca="1">IFERROR(IF((VLOOKUP($B151,'NatCon &amp; Metrics Backsheet'!$A$7:$AC$156,E$9,FALSE))="","",(VLOOKUP($B151,'NatCon &amp; Metrics Backsheet'!$A$7:$AC$156,E$9,FALSE))),"")</f>
        <v>On track to meet target</v>
      </c>
      <c r="F151" s="98" t="str">
        <f ca="1">IFERROR(IF((VLOOKUP($B151,'NatCon &amp; Metrics Backsheet'!$A$7:$AC$156,F$9,FALSE))="","",(VLOOKUP($B151,'NatCon &amp; Metrics Backsheet'!$A$7:$AC$156,F$9,FALSE))),"")</f>
        <v>Data not available to assess progress</v>
      </c>
      <c r="G151" s="99" t="str">
        <f ca="1">IFERROR(IF((VLOOKUP($B151,'NatCon &amp; Metrics Backsheet'!$A$7:$AC$156,G$9,FALSE))="","",(VLOOKUP($B151,'NatCon &amp; Metrics Backsheet'!$A$7:$AC$156,G$9,FALSE))),"")</f>
        <v>On track to meet target</v>
      </c>
    </row>
    <row r="152" spans="1:7" x14ac:dyDescent="0.3">
      <c r="A152" s="57">
        <v>130</v>
      </c>
      <c r="B152" s="50" t="str">
        <f t="shared" ca="1" si="8"/>
        <v>E06000027</v>
      </c>
      <c r="C152" s="51" t="str">
        <f ca="1">IFERROR(VLOOKUP($B152,'Org List'!$J$9:$K$488,2,0), "")</f>
        <v>Torbay</v>
      </c>
      <c r="D152" s="143" t="str">
        <f ca="1">IFERROR(IF((VLOOKUP($B152,'NatCon &amp; Metrics Backsheet'!$A$7:$AC$156,D$9,FALSE))="","",(VLOOKUP($B152,'NatCon &amp; Metrics Backsheet'!$A$7:$AC$156,D$9,FALSE))),"")</f>
        <v>Not on track to meet target</v>
      </c>
      <c r="E152" s="98" t="str">
        <f ca="1">IFERROR(IF((VLOOKUP($B152,'NatCon &amp; Metrics Backsheet'!$A$7:$AC$156,E$9,FALSE))="","",(VLOOKUP($B152,'NatCon &amp; Metrics Backsheet'!$A$7:$AC$156,E$9,FALSE))),"")</f>
        <v>Not on track to meet target</v>
      </c>
      <c r="F152" s="98" t="str">
        <f ca="1">IFERROR(IF((VLOOKUP($B152,'NatCon &amp; Metrics Backsheet'!$A$7:$AC$156,F$9,FALSE))="","",(VLOOKUP($B152,'NatCon &amp; Metrics Backsheet'!$A$7:$AC$156,F$9,FALSE))),"")</f>
        <v>Data not available to assess progress</v>
      </c>
      <c r="G152" s="99" t="str">
        <f ca="1">IFERROR(IF((VLOOKUP($B152,'NatCon &amp; Metrics Backsheet'!$A$7:$AC$156,G$9,FALSE))="","",(VLOOKUP($B152,'NatCon &amp; Metrics Backsheet'!$A$7:$AC$156,G$9,FALSE))),"")</f>
        <v>On track to meet target</v>
      </c>
    </row>
    <row r="153" spans="1:7" x14ac:dyDescent="0.3">
      <c r="A153" s="57">
        <v>131</v>
      </c>
      <c r="B153" s="50" t="str">
        <f t="shared" ca="1" si="8"/>
        <v>E09000030</v>
      </c>
      <c r="C153" s="51" t="str">
        <f ca="1">IFERROR(VLOOKUP($B153,'Org List'!$J$9:$K$488,2,0), "")</f>
        <v>Tower Hamlets</v>
      </c>
      <c r="D153" s="143" t="str">
        <f ca="1">IFERROR(IF((VLOOKUP($B153,'NatCon &amp; Metrics Backsheet'!$A$7:$AC$156,D$9,FALSE))="","",(VLOOKUP($B153,'NatCon &amp; Metrics Backsheet'!$A$7:$AC$156,D$9,FALSE))),"")</f>
        <v>Not on track to meet target</v>
      </c>
      <c r="E153" s="98" t="str">
        <f ca="1">IFERROR(IF((VLOOKUP($B153,'NatCon &amp; Metrics Backsheet'!$A$7:$AC$156,E$9,FALSE))="","",(VLOOKUP($B153,'NatCon &amp; Metrics Backsheet'!$A$7:$AC$156,E$9,FALSE))),"")</f>
        <v>On track to meet target</v>
      </c>
      <c r="F153" s="98" t="str">
        <f ca="1">IFERROR(IF((VLOOKUP($B153,'NatCon &amp; Metrics Backsheet'!$A$7:$AC$156,F$9,FALSE))="","",(VLOOKUP($B153,'NatCon &amp; Metrics Backsheet'!$A$7:$AC$156,F$9,FALSE))),"")</f>
        <v>On track to meet target</v>
      </c>
      <c r="G153" s="99" t="str">
        <f ca="1">IFERROR(IF((VLOOKUP($B153,'NatCon &amp; Metrics Backsheet'!$A$7:$AC$156,G$9,FALSE))="","",(VLOOKUP($B153,'NatCon &amp; Metrics Backsheet'!$A$7:$AC$156,G$9,FALSE))),"")</f>
        <v>Not on track to meet target</v>
      </c>
    </row>
    <row r="154" spans="1:7" x14ac:dyDescent="0.3">
      <c r="A154" s="57">
        <v>132</v>
      </c>
      <c r="B154" s="50" t="str">
        <f t="shared" ca="1" si="8"/>
        <v>E08000009</v>
      </c>
      <c r="C154" s="51" t="str">
        <f ca="1">IFERROR(VLOOKUP($B154,'Org List'!$J$9:$K$488,2,0), "")</f>
        <v>Trafford</v>
      </c>
      <c r="D154" s="143" t="str">
        <f ca="1">IFERROR(IF((VLOOKUP($B154,'NatCon &amp; Metrics Backsheet'!$A$7:$AC$156,D$9,FALSE))="","",(VLOOKUP($B154,'NatCon &amp; Metrics Backsheet'!$A$7:$AC$156,D$9,FALSE))),"")</f>
        <v>Not on track to meet target</v>
      </c>
      <c r="E154" s="98" t="str">
        <f ca="1">IFERROR(IF((VLOOKUP($B154,'NatCon &amp; Metrics Backsheet'!$A$7:$AC$156,E$9,FALSE))="","",(VLOOKUP($B154,'NatCon &amp; Metrics Backsheet'!$A$7:$AC$156,E$9,FALSE))),"")</f>
        <v>Not on track to meet target</v>
      </c>
      <c r="F154" s="98" t="str">
        <f ca="1">IFERROR(IF((VLOOKUP($B154,'NatCon &amp; Metrics Backsheet'!$A$7:$AC$156,F$9,FALSE))="","",(VLOOKUP($B154,'NatCon &amp; Metrics Backsheet'!$A$7:$AC$156,F$9,FALSE))),"")</f>
        <v>Not on track to meet target</v>
      </c>
      <c r="G154" s="99" t="str">
        <f ca="1">IFERROR(IF((VLOOKUP($B154,'NatCon &amp; Metrics Backsheet'!$A$7:$AC$156,G$9,FALSE))="","",(VLOOKUP($B154,'NatCon &amp; Metrics Backsheet'!$A$7:$AC$156,G$9,FALSE))),"")</f>
        <v>On track to meet target</v>
      </c>
    </row>
    <row r="155" spans="1:7" x14ac:dyDescent="0.3">
      <c r="A155" s="57">
        <v>133</v>
      </c>
      <c r="B155" s="50" t="str">
        <f t="shared" ca="1" si="8"/>
        <v>E08000036</v>
      </c>
      <c r="C155" s="51" t="str">
        <f ca="1">IFERROR(VLOOKUP($B155,'Org List'!$J$9:$K$488,2,0), "")</f>
        <v>Wakefield</v>
      </c>
      <c r="D155" s="143" t="str">
        <f ca="1">IFERROR(IF((VLOOKUP($B155,'NatCon &amp; Metrics Backsheet'!$A$7:$AC$156,D$9,FALSE))="","",(VLOOKUP($B155,'NatCon &amp; Metrics Backsheet'!$A$7:$AC$156,D$9,FALSE))),"")</f>
        <v>On track to meet target</v>
      </c>
      <c r="E155" s="98" t="str">
        <f ca="1">IFERROR(IF((VLOOKUP($B155,'NatCon &amp; Metrics Backsheet'!$A$7:$AC$156,E$9,FALSE))="","",(VLOOKUP($B155,'NatCon &amp; Metrics Backsheet'!$A$7:$AC$156,E$9,FALSE))),"")</f>
        <v>Not on track to meet target</v>
      </c>
      <c r="F155" s="98" t="str">
        <f ca="1">IFERROR(IF((VLOOKUP($B155,'NatCon &amp; Metrics Backsheet'!$A$7:$AC$156,F$9,FALSE))="","",(VLOOKUP($B155,'NatCon &amp; Metrics Backsheet'!$A$7:$AC$156,F$9,FALSE))),"")</f>
        <v>On track to meet target</v>
      </c>
      <c r="G155" s="99" t="str">
        <f ca="1">IFERROR(IF((VLOOKUP($B155,'NatCon &amp; Metrics Backsheet'!$A$7:$AC$156,G$9,FALSE))="","",(VLOOKUP($B155,'NatCon &amp; Metrics Backsheet'!$A$7:$AC$156,G$9,FALSE))),"")</f>
        <v>Not on track to meet target</v>
      </c>
    </row>
    <row r="156" spans="1:7" x14ac:dyDescent="0.3">
      <c r="A156" s="57">
        <v>134</v>
      </c>
      <c r="B156" s="50" t="str">
        <f t="shared" ca="1" si="8"/>
        <v>E08000030</v>
      </c>
      <c r="C156" s="51" t="str">
        <f ca="1">IFERROR(VLOOKUP($B156,'Org List'!$J$9:$K$488,2,0), "")</f>
        <v>Walsall</v>
      </c>
      <c r="D156" s="143" t="str">
        <f ca="1">IFERROR(IF((VLOOKUP($B156,'NatCon &amp; Metrics Backsheet'!$A$7:$AC$156,D$9,FALSE))="","",(VLOOKUP($B156,'NatCon &amp; Metrics Backsheet'!$A$7:$AC$156,D$9,FALSE))),"")</f>
        <v>Not on track to meet target</v>
      </c>
      <c r="E156" s="98" t="str">
        <f ca="1">IFERROR(IF((VLOOKUP($B156,'NatCon &amp; Metrics Backsheet'!$A$7:$AC$156,E$9,FALSE))="","",(VLOOKUP($B156,'NatCon &amp; Metrics Backsheet'!$A$7:$AC$156,E$9,FALSE))),"")</f>
        <v>On track to meet target</v>
      </c>
      <c r="F156" s="98" t="str">
        <f ca="1">IFERROR(IF((VLOOKUP($B156,'NatCon &amp; Metrics Backsheet'!$A$7:$AC$156,F$9,FALSE))="","",(VLOOKUP($B156,'NatCon &amp; Metrics Backsheet'!$A$7:$AC$156,F$9,FALSE))),"")</f>
        <v>On track to meet target</v>
      </c>
      <c r="G156" s="99" t="str">
        <f ca="1">IFERROR(IF((VLOOKUP($B156,'NatCon &amp; Metrics Backsheet'!$A$7:$AC$156,G$9,FALSE))="","",(VLOOKUP($B156,'NatCon &amp; Metrics Backsheet'!$A$7:$AC$156,G$9,FALSE))),"")</f>
        <v>Not on track to meet target</v>
      </c>
    </row>
    <row r="157" spans="1:7" x14ac:dyDescent="0.3">
      <c r="A157" s="57">
        <v>135</v>
      </c>
      <c r="B157" s="50" t="str">
        <f t="shared" ca="1" si="8"/>
        <v>E09000031</v>
      </c>
      <c r="C157" s="51" t="str">
        <f ca="1">IFERROR(VLOOKUP($B157,'Org List'!$J$9:$K$488,2,0), "")</f>
        <v>Waltham Forest</v>
      </c>
      <c r="D157" s="143" t="str">
        <f ca="1">IFERROR(IF((VLOOKUP($B157,'NatCon &amp; Metrics Backsheet'!$A$7:$AC$156,D$9,FALSE))="","",(VLOOKUP($B157,'NatCon &amp; Metrics Backsheet'!$A$7:$AC$156,D$9,FALSE))),"")</f>
        <v>On track to meet target</v>
      </c>
      <c r="E157" s="98" t="str">
        <f ca="1">IFERROR(IF((VLOOKUP($B157,'NatCon &amp; Metrics Backsheet'!$A$7:$AC$156,E$9,FALSE))="","",(VLOOKUP($B157,'NatCon &amp; Metrics Backsheet'!$A$7:$AC$156,E$9,FALSE))),"")</f>
        <v>Not on track to meet target</v>
      </c>
      <c r="F157" s="98" t="str">
        <f ca="1">IFERROR(IF((VLOOKUP($B157,'NatCon &amp; Metrics Backsheet'!$A$7:$AC$156,F$9,FALSE))="","",(VLOOKUP($B157,'NatCon &amp; Metrics Backsheet'!$A$7:$AC$156,F$9,FALSE))),"")</f>
        <v>On track to meet target</v>
      </c>
      <c r="G157" s="99" t="str">
        <f ca="1">IFERROR(IF((VLOOKUP($B157,'NatCon &amp; Metrics Backsheet'!$A$7:$AC$156,G$9,FALSE))="","",(VLOOKUP($B157,'NatCon &amp; Metrics Backsheet'!$A$7:$AC$156,G$9,FALSE))),"")</f>
        <v>Not on track to meet target</v>
      </c>
    </row>
    <row r="158" spans="1:7" x14ac:dyDescent="0.3">
      <c r="A158" s="57">
        <v>136</v>
      </c>
      <c r="B158" s="50" t="str">
        <f t="shared" ca="1" si="8"/>
        <v>E09000032</v>
      </c>
      <c r="C158" s="51" t="str">
        <f ca="1">IFERROR(VLOOKUP($B158,'Org List'!$J$9:$K$488,2,0), "")</f>
        <v>Wandsworth</v>
      </c>
      <c r="D158" s="143" t="str">
        <f ca="1">IFERROR(IF((VLOOKUP($B158,'NatCon &amp; Metrics Backsheet'!$A$7:$AC$156,D$9,FALSE))="","",(VLOOKUP($B158,'NatCon &amp; Metrics Backsheet'!$A$7:$AC$156,D$9,FALSE))),"")</f>
        <v>Not on track to meet target</v>
      </c>
      <c r="E158" s="98" t="str">
        <f ca="1">IFERROR(IF((VLOOKUP($B158,'NatCon &amp; Metrics Backsheet'!$A$7:$AC$156,E$9,FALSE))="","",(VLOOKUP($B158,'NatCon &amp; Metrics Backsheet'!$A$7:$AC$156,E$9,FALSE))),"")</f>
        <v>On track to meet target</v>
      </c>
      <c r="F158" s="98" t="str">
        <f ca="1">IFERROR(IF((VLOOKUP($B158,'NatCon &amp; Metrics Backsheet'!$A$7:$AC$156,F$9,FALSE))="","",(VLOOKUP($B158,'NatCon &amp; Metrics Backsheet'!$A$7:$AC$156,F$9,FALSE))),"")</f>
        <v>Data not available to assess progress</v>
      </c>
      <c r="G158" s="99" t="str">
        <f ca="1">IFERROR(IF((VLOOKUP($B158,'NatCon &amp; Metrics Backsheet'!$A$7:$AC$156,G$9,FALSE))="","",(VLOOKUP($B158,'NatCon &amp; Metrics Backsheet'!$A$7:$AC$156,G$9,FALSE))),"")</f>
        <v>On track to meet target</v>
      </c>
    </row>
    <row r="159" spans="1:7" x14ac:dyDescent="0.3">
      <c r="A159" s="57">
        <v>137</v>
      </c>
      <c r="B159" s="50" t="str">
        <f t="shared" ca="1" si="8"/>
        <v>E06000007</v>
      </c>
      <c r="C159" s="51" t="str">
        <f ca="1">IFERROR(VLOOKUP($B159,'Org List'!$J$9:$K$488,2,0), "")</f>
        <v>Warrington</v>
      </c>
      <c r="D159" s="143" t="str">
        <f ca="1">IFERROR(IF((VLOOKUP($B159,'NatCon &amp; Metrics Backsheet'!$A$7:$AC$156,D$9,FALSE))="","",(VLOOKUP($B159,'NatCon &amp; Metrics Backsheet'!$A$7:$AC$156,D$9,FALSE))),"")</f>
        <v>On track to meet target</v>
      </c>
      <c r="E159" s="98" t="str">
        <f ca="1">IFERROR(IF((VLOOKUP($B159,'NatCon &amp; Metrics Backsheet'!$A$7:$AC$156,E$9,FALSE))="","",(VLOOKUP($B159,'NatCon &amp; Metrics Backsheet'!$A$7:$AC$156,E$9,FALSE))),"")</f>
        <v>On track to meet target</v>
      </c>
      <c r="F159" s="98" t="str">
        <f ca="1">IFERROR(IF((VLOOKUP($B159,'NatCon &amp; Metrics Backsheet'!$A$7:$AC$156,F$9,FALSE))="","",(VLOOKUP($B159,'NatCon &amp; Metrics Backsheet'!$A$7:$AC$156,F$9,FALSE))),"")</f>
        <v>On track to meet target</v>
      </c>
      <c r="G159" s="99" t="str">
        <f ca="1">IFERROR(IF((VLOOKUP($B159,'NatCon &amp; Metrics Backsheet'!$A$7:$AC$156,G$9,FALSE))="","",(VLOOKUP($B159,'NatCon &amp; Metrics Backsheet'!$A$7:$AC$156,G$9,FALSE))),"")</f>
        <v>Data not available to assess progress</v>
      </c>
    </row>
    <row r="160" spans="1:7" x14ac:dyDescent="0.3">
      <c r="A160" s="57">
        <v>138</v>
      </c>
      <c r="B160" s="50" t="str">
        <f t="shared" ca="1" si="8"/>
        <v>E10000031</v>
      </c>
      <c r="C160" s="51" t="str">
        <f ca="1">IFERROR(VLOOKUP($B160,'Org List'!$J$9:$K$488,2,0), "")</f>
        <v>Warwickshire</v>
      </c>
      <c r="D160" s="143" t="str">
        <f ca="1">IFERROR(IF((VLOOKUP($B160,'NatCon &amp; Metrics Backsheet'!$A$7:$AC$156,D$9,FALSE))="","",(VLOOKUP($B160,'NatCon &amp; Metrics Backsheet'!$A$7:$AC$156,D$9,FALSE))),"")</f>
        <v>Not on track to meet target</v>
      </c>
      <c r="E160" s="98" t="str">
        <f ca="1">IFERROR(IF((VLOOKUP($B160,'NatCon &amp; Metrics Backsheet'!$A$7:$AC$156,E$9,FALSE))="","",(VLOOKUP($B160,'NatCon &amp; Metrics Backsheet'!$A$7:$AC$156,E$9,FALSE))),"")</f>
        <v>On track to meet target</v>
      </c>
      <c r="F160" s="98" t="str">
        <f ca="1">IFERROR(IF((VLOOKUP($B160,'NatCon &amp; Metrics Backsheet'!$A$7:$AC$156,F$9,FALSE))="","",(VLOOKUP($B160,'NatCon &amp; Metrics Backsheet'!$A$7:$AC$156,F$9,FALSE))),"")</f>
        <v>On track to meet target</v>
      </c>
      <c r="G160" s="99" t="str">
        <f ca="1">IFERROR(IF((VLOOKUP($B160,'NatCon &amp; Metrics Backsheet'!$A$7:$AC$156,G$9,FALSE))="","",(VLOOKUP($B160,'NatCon &amp; Metrics Backsheet'!$A$7:$AC$156,G$9,FALSE))),"")</f>
        <v>On track to meet target</v>
      </c>
    </row>
    <row r="161" spans="1:8" x14ac:dyDescent="0.3">
      <c r="A161" s="57">
        <v>139</v>
      </c>
      <c r="B161" s="50" t="str">
        <f t="shared" ca="1" si="8"/>
        <v>E06000037</v>
      </c>
      <c r="C161" s="51" t="str">
        <f ca="1">IFERROR(VLOOKUP($B161,'Org List'!$J$9:$K$488,2,0), "")</f>
        <v>West Berkshire</v>
      </c>
      <c r="D161" s="143" t="str">
        <f ca="1">IFERROR(IF((VLOOKUP($B161,'NatCon &amp; Metrics Backsheet'!$A$7:$AC$156,D$9,FALSE))="","",(VLOOKUP($B161,'NatCon &amp; Metrics Backsheet'!$A$7:$AC$156,D$9,FALSE))),"")</f>
        <v>Not on track to meet target</v>
      </c>
      <c r="E161" s="98" t="str">
        <f ca="1">IFERROR(IF((VLOOKUP($B161,'NatCon &amp; Metrics Backsheet'!$A$7:$AC$156,E$9,FALSE))="","",(VLOOKUP($B161,'NatCon &amp; Metrics Backsheet'!$A$7:$AC$156,E$9,FALSE))),"")</f>
        <v>Not on track to meet target</v>
      </c>
      <c r="F161" s="98" t="str">
        <f ca="1">IFERROR(IF((VLOOKUP($B161,'NatCon &amp; Metrics Backsheet'!$A$7:$AC$156,F$9,FALSE))="","",(VLOOKUP($B161,'NatCon &amp; Metrics Backsheet'!$A$7:$AC$156,F$9,FALSE))),"")</f>
        <v>On track to meet target</v>
      </c>
      <c r="G161" s="99" t="str">
        <f ca="1">IFERROR(IF((VLOOKUP($B161,'NatCon &amp; Metrics Backsheet'!$A$7:$AC$156,G$9,FALSE))="","",(VLOOKUP($B161,'NatCon &amp; Metrics Backsheet'!$A$7:$AC$156,G$9,FALSE))),"")</f>
        <v>Not on track to meet target</v>
      </c>
    </row>
    <row r="162" spans="1:8" x14ac:dyDescent="0.3">
      <c r="A162" s="57">
        <v>140</v>
      </c>
      <c r="B162" s="50" t="str">
        <f t="shared" ca="1" si="8"/>
        <v>E10000032</v>
      </c>
      <c r="C162" s="51" t="str">
        <f ca="1">IFERROR(VLOOKUP($B162,'Org List'!$J$9:$K$488,2,0), "")</f>
        <v>West Sussex</v>
      </c>
      <c r="D162" s="143" t="str">
        <f ca="1">IFERROR(IF((VLOOKUP($B162,'NatCon &amp; Metrics Backsheet'!$A$7:$AC$156,D$9,FALSE))="","",(VLOOKUP($B162,'NatCon &amp; Metrics Backsheet'!$A$7:$AC$156,D$9,FALSE))),"")</f>
        <v>Not on track to meet target</v>
      </c>
      <c r="E162" s="98" t="str">
        <f ca="1">IFERROR(IF((VLOOKUP($B162,'NatCon &amp; Metrics Backsheet'!$A$7:$AC$156,E$9,FALSE))="","",(VLOOKUP($B162,'NatCon &amp; Metrics Backsheet'!$A$7:$AC$156,E$9,FALSE))),"")</f>
        <v>Not on track to meet target</v>
      </c>
      <c r="F162" s="98" t="str">
        <f ca="1">IFERROR(IF((VLOOKUP($B162,'NatCon &amp; Metrics Backsheet'!$A$7:$AC$156,F$9,FALSE))="","",(VLOOKUP($B162,'NatCon &amp; Metrics Backsheet'!$A$7:$AC$156,F$9,FALSE))),"")</f>
        <v>Not on track to meet target</v>
      </c>
      <c r="G162" s="99" t="str">
        <f ca="1">IFERROR(IF((VLOOKUP($B162,'NatCon &amp; Metrics Backsheet'!$A$7:$AC$156,G$9,FALSE))="","",(VLOOKUP($B162,'NatCon &amp; Metrics Backsheet'!$A$7:$AC$156,G$9,FALSE))),"")</f>
        <v>Not on track to meet target</v>
      </c>
    </row>
    <row r="163" spans="1:8" x14ac:dyDescent="0.3">
      <c r="A163" s="57">
        <v>141</v>
      </c>
      <c r="B163" s="50" t="str">
        <f t="shared" ca="1" si="8"/>
        <v>E09000033</v>
      </c>
      <c r="C163" s="51" t="str">
        <f ca="1">IFERROR(VLOOKUP($B163,'Org List'!$J$9:$K$488,2,0), "")</f>
        <v>Westminster</v>
      </c>
      <c r="D163" s="143" t="str">
        <f ca="1">IFERROR(IF((VLOOKUP($B163,'NatCon &amp; Metrics Backsheet'!$A$7:$AC$156,D$9,FALSE))="","",(VLOOKUP($B163,'NatCon &amp; Metrics Backsheet'!$A$7:$AC$156,D$9,FALSE))),"")</f>
        <v>Not on track to meet target</v>
      </c>
      <c r="E163" s="98" t="str">
        <f ca="1">IFERROR(IF((VLOOKUP($B163,'NatCon &amp; Metrics Backsheet'!$A$7:$AC$156,E$9,FALSE))="","",(VLOOKUP($B163,'NatCon &amp; Metrics Backsheet'!$A$7:$AC$156,E$9,FALSE))),"")</f>
        <v>Not on track to meet target</v>
      </c>
      <c r="F163" s="98" t="str">
        <f ca="1">IFERROR(IF((VLOOKUP($B163,'NatCon &amp; Metrics Backsheet'!$A$7:$AC$156,F$9,FALSE))="","",(VLOOKUP($B163,'NatCon &amp; Metrics Backsheet'!$A$7:$AC$156,F$9,FALSE))),"")</f>
        <v>Not on track to meet target</v>
      </c>
      <c r="G163" s="99" t="str">
        <f ca="1">IFERROR(IF((VLOOKUP($B163,'NatCon &amp; Metrics Backsheet'!$A$7:$AC$156,G$9,FALSE))="","",(VLOOKUP($B163,'NatCon &amp; Metrics Backsheet'!$A$7:$AC$156,G$9,FALSE))),"")</f>
        <v>Not on track to meet target</v>
      </c>
    </row>
    <row r="164" spans="1:8" x14ac:dyDescent="0.3">
      <c r="A164" s="57">
        <v>142</v>
      </c>
      <c r="B164" s="50" t="str">
        <f t="shared" ca="1" si="8"/>
        <v>E08000010</v>
      </c>
      <c r="C164" s="51" t="str">
        <f ca="1">IFERROR(VLOOKUP($B164,'Org List'!$J$9:$K$488,2,0), "")</f>
        <v>Wigan</v>
      </c>
      <c r="D164" s="143" t="str">
        <f ca="1">IFERROR(IF((VLOOKUP($B164,'NatCon &amp; Metrics Backsheet'!$A$7:$AC$156,D$9,FALSE))="","",(VLOOKUP($B164,'NatCon &amp; Metrics Backsheet'!$A$7:$AC$156,D$9,FALSE))),"")</f>
        <v>Not on track to meet target</v>
      </c>
      <c r="E164" s="98" t="str">
        <f ca="1">IFERROR(IF((VLOOKUP($B164,'NatCon &amp; Metrics Backsheet'!$A$7:$AC$156,E$9,FALSE))="","",(VLOOKUP($B164,'NatCon &amp; Metrics Backsheet'!$A$7:$AC$156,E$9,FALSE))),"")</f>
        <v>On track to meet target</v>
      </c>
      <c r="F164" s="98" t="str">
        <f ca="1">IFERROR(IF((VLOOKUP($B164,'NatCon &amp; Metrics Backsheet'!$A$7:$AC$156,F$9,FALSE))="","",(VLOOKUP($B164,'NatCon &amp; Metrics Backsheet'!$A$7:$AC$156,F$9,FALSE))),"")</f>
        <v>On track to meet target</v>
      </c>
      <c r="G164" s="99" t="str">
        <f ca="1">IFERROR(IF((VLOOKUP($B164,'NatCon &amp; Metrics Backsheet'!$A$7:$AC$156,G$9,FALSE))="","",(VLOOKUP($B164,'NatCon &amp; Metrics Backsheet'!$A$7:$AC$156,G$9,FALSE))),"")</f>
        <v>On track to meet target</v>
      </c>
    </row>
    <row r="165" spans="1:8" x14ac:dyDescent="0.3">
      <c r="A165" s="57">
        <v>143</v>
      </c>
      <c r="B165" s="50" t="str">
        <f t="shared" ca="1" si="8"/>
        <v>E06000054</v>
      </c>
      <c r="C165" s="51" t="str">
        <f ca="1">IFERROR(VLOOKUP($B165,'Org List'!$J$9:$K$488,2,0), "")</f>
        <v>Wiltshire</v>
      </c>
      <c r="D165" s="143" t="str">
        <f ca="1">IFERROR(IF((VLOOKUP($B165,'NatCon &amp; Metrics Backsheet'!$A$7:$AC$156,D$9,FALSE))="","",(VLOOKUP($B165,'NatCon &amp; Metrics Backsheet'!$A$7:$AC$156,D$9,FALSE))),"")</f>
        <v>Not on track to meet target</v>
      </c>
      <c r="E165" s="98" t="str">
        <f ca="1">IFERROR(IF((VLOOKUP($B165,'NatCon &amp; Metrics Backsheet'!$A$7:$AC$156,E$9,FALSE))="","",(VLOOKUP($B165,'NatCon &amp; Metrics Backsheet'!$A$7:$AC$156,E$9,FALSE))),"")</f>
        <v>On track to meet target</v>
      </c>
      <c r="F165" s="98" t="str">
        <f ca="1">IFERROR(IF((VLOOKUP($B165,'NatCon &amp; Metrics Backsheet'!$A$7:$AC$156,F$9,FALSE))="","",(VLOOKUP($B165,'NatCon &amp; Metrics Backsheet'!$A$7:$AC$156,F$9,FALSE))),"")</f>
        <v>Not on track to meet target</v>
      </c>
      <c r="G165" s="99" t="str">
        <f ca="1">IFERROR(IF((VLOOKUP($B165,'NatCon &amp; Metrics Backsheet'!$A$7:$AC$156,G$9,FALSE))="","",(VLOOKUP($B165,'NatCon &amp; Metrics Backsheet'!$A$7:$AC$156,G$9,FALSE))),"")</f>
        <v>Not on track to meet target</v>
      </c>
    </row>
    <row r="166" spans="1:8" x14ac:dyDescent="0.3">
      <c r="A166" s="57">
        <v>144</v>
      </c>
      <c r="B166" s="50" t="str">
        <f t="shared" ca="1" si="8"/>
        <v>E06000040</v>
      </c>
      <c r="C166" s="51" t="str">
        <f ca="1">IFERROR(VLOOKUP($B166,'Org List'!$J$9:$K$488,2,0), "")</f>
        <v>Windsor and Maidenhead</v>
      </c>
      <c r="D166" s="143" t="str">
        <f ca="1">IFERROR(IF((VLOOKUP($B166,'NatCon &amp; Metrics Backsheet'!$A$7:$AC$156,D$9,FALSE))="","",(VLOOKUP($B166,'NatCon &amp; Metrics Backsheet'!$A$7:$AC$156,D$9,FALSE))),"")</f>
        <v>On track to meet target</v>
      </c>
      <c r="E166" s="98" t="str">
        <f ca="1">IFERROR(IF((VLOOKUP($B166,'NatCon &amp; Metrics Backsheet'!$A$7:$AC$156,E$9,FALSE))="","",(VLOOKUP($B166,'NatCon &amp; Metrics Backsheet'!$A$7:$AC$156,E$9,FALSE))),"")</f>
        <v>On track to meet target</v>
      </c>
      <c r="F166" s="98" t="str">
        <f ca="1">IFERROR(IF((VLOOKUP($B166,'NatCon &amp; Metrics Backsheet'!$A$7:$AC$156,F$9,FALSE))="","",(VLOOKUP($B166,'NatCon &amp; Metrics Backsheet'!$A$7:$AC$156,F$9,FALSE))),"")</f>
        <v>On track to meet target</v>
      </c>
      <c r="G166" s="99" t="str">
        <f ca="1">IFERROR(IF((VLOOKUP($B166,'NatCon &amp; Metrics Backsheet'!$A$7:$AC$156,G$9,FALSE))="","",(VLOOKUP($B166,'NatCon &amp; Metrics Backsheet'!$A$7:$AC$156,G$9,FALSE))),"")</f>
        <v>Not on track to meet target</v>
      </c>
    </row>
    <row r="167" spans="1:8" x14ac:dyDescent="0.3">
      <c r="A167" s="57">
        <v>145</v>
      </c>
      <c r="B167" s="50" t="str">
        <f t="shared" ca="1" si="8"/>
        <v>E08000015</v>
      </c>
      <c r="C167" s="51" t="str">
        <f ca="1">IFERROR(VLOOKUP($B167,'Org List'!$J$9:$K$488,2,0), "")</f>
        <v>Wirral</v>
      </c>
      <c r="D167" s="143" t="str">
        <f ca="1">IFERROR(IF((VLOOKUP($B167,'NatCon &amp; Metrics Backsheet'!$A$7:$AC$156,D$9,FALSE))="","",(VLOOKUP($B167,'NatCon &amp; Metrics Backsheet'!$A$7:$AC$156,D$9,FALSE))),"")</f>
        <v>Not on track to meet target</v>
      </c>
      <c r="E167" s="98" t="str">
        <f ca="1">IFERROR(IF((VLOOKUP($B167,'NatCon &amp; Metrics Backsheet'!$A$7:$AC$156,E$9,FALSE))="","",(VLOOKUP($B167,'NatCon &amp; Metrics Backsheet'!$A$7:$AC$156,E$9,FALSE))),"")</f>
        <v>On track to meet target</v>
      </c>
      <c r="F167" s="98" t="str">
        <f ca="1">IFERROR(IF((VLOOKUP($B167,'NatCon &amp; Metrics Backsheet'!$A$7:$AC$156,F$9,FALSE))="","",(VLOOKUP($B167,'NatCon &amp; Metrics Backsheet'!$A$7:$AC$156,F$9,FALSE))),"")</f>
        <v>On track to meet target</v>
      </c>
      <c r="G167" s="99" t="str">
        <f ca="1">IFERROR(IF((VLOOKUP($B167,'NatCon &amp; Metrics Backsheet'!$A$7:$AC$156,G$9,FALSE))="","",(VLOOKUP($B167,'NatCon &amp; Metrics Backsheet'!$A$7:$AC$156,G$9,FALSE))),"")</f>
        <v>On track to meet target</v>
      </c>
    </row>
    <row r="168" spans="1:8" x14ac:dyDescent="0.3">
      <c r="A168" s="57">
        <v>146</v>
      </c>
      <c r="B168" s="50" t="str">
        <f t="shared" ca="1" si="8"/>
        <v>E06000041</v>
      </c>
      <c r="C168" s="51" t="str">
        <f ca="1">IFERROR(VLOOKUP($B168,'Org List'!$J$9:$K$488,2,0), "")</f>
        <v>Wokingham</v>
      </c>
      <c r="D168" s="143" t="str">
        <f ca="1">IFERROR(IF((VLOOKUP($B168,'NatCon &amp; Metrics Backsheet'!$A$7:$AC$156,D$9,FALSE))="","",(VLOOKUP($B168,'NatCon &amp; Metrics Backsheet'!$A$7:$AC$156,D$9,FALSE))),"")</f>
        <v>Not on track to meet target</v>
      </c>
      <c r="E168" s="98" t="str">
        <f ca="1">IFERROR(IF((VLOOKUP($B168,'NatCon &amp; Metrics Backsheet'!$A$7:$AC$156,E$9,FALSE))="","",(VLOOKUP($B168,'NatCon &amp; Metrics Backsheet'!$A$7:$AC$156,E$9,FALSE))),"")</f>
        <v>On track to meet target</v>
      </c>
      <c r="F168" s="98" t="str">
        <f ca="1">IFERROR(IF((VLOOKUP($B168,'NatCon &amp; Metrics Backsheet'!$A$7:$AC$156,F$9,FALSE))="","",(VLOOKUP($B168,'NatCon &amp; Metrics Backsheet'!$A$7:$AC$156,F$9,FALSE))),"")</f>
        <v>On track to meet target</v>
      </c>
      <c r="G168" s="99" t="str">
        <f ca="1">IFERROR(IF((VLOOKUP($B168,'NatCon &amp; Metrics Backsheet'!$A$7:$AC$156,G$9,FALSE))="","",(VLOOKUP($B168,'NatCon &amp; Metrics Backsheet'!$A$7:$AC$156,G$9,FALSE))),"")</f>
        <v>Not on track to meet target</v>
      </c>
    </row>
    <row r="169" spans="1:8" x14ac:dyDescent="0.3">
      <c r="A169" s="57">
        <v>147</v>
      </c>
      <c r="B169" s="50" t="str">
        <f t="shared" ca="1" si="8"/>
        <v>E08000031</v>
      </c>
      <c r="C169" s="51" t="str">
        <f ca="1">IFERROR(VLOOKUP($B169,'Org List'!$J$9:$K$488,2,0), "")</f>
        <v>Wolverhampton</v>
      </c>
      <c r="D169" s="143" t="str">
        <f ca="1">IFERROR(IF((VLOOKUP($B169,'NatCon &amp; Metrics Backsheet'!$A$7:$AC$156,D$9,FALSE))="","",(VLOOKUP($B169,'NatCon &amp; Metrics Backsheet'!$A$7:$AC$156,D$9,FALSE))),"")</f>
        <v>On track to meet target</v>
      </c>
      <c r="E169" s="98" t="str">
        <f ca="1">IFERROR(IF((VLOOKUP($B169,'NatCon &amp; Metrics Backsheet'!$A$7:$AC$156,E$9,FALSE))="","",(VLOOKUP($B169,'NatCon &amp; Metrics Backsheet'!$A$7:$AC$156,E$9,FALSE))),"")</f>
        <v>Not on track to meet target</v>
      </c>
      <c r="F169" s="98" t="str">
        <f ca="1">IFERROR(IF((VLOOKUP($B169,'NatCon &amp; Metrics Backsheet'!$A$7:$AC$156,F$9,FALSE))="","",(VLOOKUP($B169,'NatCon &amp; Metrics Backsheet'!$A$7:$AC$156,F$9,FALSE))),"")</f>
        <v>Data not available to assess progress</v>
      </c>
      <c r="G169" s="99" t="str">
        <f ca="1">IFERROR(IF((VLOOKUP($B169,'NatCon &amp; Metrics Backsheet'!$A$7:$AC$156,G$9,FALSE))="","",(VLOOKUP($B169,'NatCon &amp; Metrics Backsheet'!$A$7:$AC$156,G$9,FALSE))),"")</f>
        <v>On track to meet target</v>
      </c>
    </row>
    <row r="170" spans="1:8" x14ac:dyDescent="0.3">
      <c r="A170" s="57">
        <v>148</v>
      </c>
      <c r="B170" s="50" t="str">
        <f t="shared" ca="1" si="8"/>
        <v>E10000034</v>
      </c>
      <c r="C170" s="51" t="str">
        <f ca="1">IFERROR(VLOOKUP($B170,'Org List'!$J$9:$K$488,2,0), "")</f>
        <v>Worcestershire</v>
      </c>
      <c r="D170" s="143" t="str">
        <f ca="1">IFERROR(IF((VLOOKUP($B170,'NatCon &amp; Metrics Backsheet'!$A$7:$AC$156,D$9,FALSE))="","",(VLOOKUP($B170,'NatCon &amp; Metrics Backsheet'!$A$7:$AC$156,D$9,FALSE))),"")</f>
        <v>Data not available to assess progress</v>
      </c>
      <c r="E170" s="98" t="str">
        <f ca="1">IFERROR(IF((VLOOKUP($B170,'NatCon &amp; Metrics Backsheet'!$A$7:$AC$156,E$9,FALSE))="","",(VLOOKUP($B170,'NatCon &amp; Metrics Backsheet'!$A$7:$AC$156,E$9,FALSE))),"")</f>
        <v>Not on track to meet target</v>
      </c>
      <c r="F170" s="98" t="str">
        <f ca="1">IFERROR(IF((VLOOKUP($B170,'NatCon &amp; Metrics Backsheet'!$A$7:$AC$156,F$9,FALSE))="","",(VLOOKUP($B170,'NatCon &amp; Metrics Backsheet'!$A$7:$AC$156,F$9,FALSE))),"")</f>
        <v>Not on track to meet target</v>
      </c>
      <c r="G170" s="99" t="str">
        <f ca="1">IFERROR(IF((VLOOKUP($B170,'NatCon &amp; Metrics Backsheet'!$A$7:$AC$156,G$9,FALSE))="","",(VLOOKUP($B170,'NatCon &amp; Metrics Backsheet'!$A$7:$AC$156,G$9,FALSE))),"")</f>
        <v>Not on track to meet target</v>
      </c>
    </row>
    <row r="171" spans="1:8" ht="15" thickBot="1" x14ac:dyDescent="0.35">
      <c r="A171" s="57">
        <v>149</v>
      </c>
      <c r="B171" s="52" t="str">
        <f t="shared" ca="1" si="8"/>
        <v>E06000014</v>
      </c>
      <c r="C171" s="53" t="str">
        <f ca="1">IFERROR(VLOOKUP($B171,'Org List'!$J$9:$K$488,2,0), "")</f>
        <v>York</v>
      </c>
      <c r="D171" s="144" t="str">
        <f ca="1">IFERROR(IF((VLOOKUP($B171,'NatCon &amp; Metrics Backsheet'!$A$7:$AC$156,D$9,FALSE))="","",(VLOOKUP($B171,'NatCon &amp; Metrics Backsheet'!$A$7:$AC$156,D$9,FALSE))),"")</f>
        <v>Not on track to meet target</v>
      </c>
      <c r="E171" s="101" t="str">
        <f ca="1">IFERROR(IF((VLOOKUP($B171,'NatCon &amp; Metrics Backsheet'!$A$7:$AC$156,E$9,FALSE))="","",(VLOOKUP($B171,'NatCon &amp; Metrics Backsheet'!$A$7:$AC$156,E$9,FALSE))),"")</f>
        <v>Not on track to meet target</v>
      </c>
      <c r="F171" s="101" t="str">
        <f ca="1">IFERROR(IF((VLOOKUP($B171,'NatCon &amp; Metrics Backsheet'!$A$7:$AC$156,F$9,FALSE))="","",(VLOOKUP($B171,'NatCon &amp; Metrics Backsheet'!$A$7:$AC$156,F$9,FALSE))),"")</f>
        <v>Data not available to assess progress</v>
      </c>
      <c r="G171" s="102" t="str">
        <f ca="1">IFERROR(IF((VLOOKUP($B171,'NatCon &amp; Metrics Backsheet'!$A$7:$AC$156,G$9,FALSE))="","",(VLOOKUP($B171,'NatCon &amp; Metrics Backsheet'!$A$7:$AC$156,G$9,FALSE))),"")</f>
        <v>Not on track to meet target</v>
      </c>
    </row>
    <row r="173" spans="1:8" x14ac:dyDescent="0.3">
      <c r="A173" s="37"/>
      <c r="B173" s="38" t="s">
        <v>1090</v>
      </c>
      <c r="C173" s="37"/>
      <c r="D173" s="37"/>
      <c r="E173" s="37"/>
      <c r="F173" s="37"/>
      <c r="G173" s="37"/>
      <c r="H173" s="37"/>
    </row>
    <row r="175" spans="1:8" x14ac:dyDescent="0.3">
      <c r="B175" s="352" t="s">
        <v>1095</v>
      </c>
      <c r="C175" s="352"/>
      <c r="D175" s="352"/>
      <c r="E175" s="352"/>
      <c r="F175" s="352"/>
    </row>
  </sheetData>
  <sheetProtection algorithmName="SHA-512" hashValue="JLjsXxjq7XGepVYYV6X/R9D1xMoqgTeKG01+UjpYDOjLNPxxRRVPOGZWOFJYLzjmSs1LKDczY5EboX3yfqKtWw==" saltValue="ncE+2qOrnRZe8rvWBYNhUg==" spinCount="100000" sheet="1" objects="1" scenarios="1" formatColumns="0" formatRows="0" autoFilter="0"/>
  <autoFilter ref="B21:G171" xr:uid="{00000000-0009-0000-0000-00000D000000}"/>
  <mergeCells count="8">
    <mergeCell ref="B175:F175"/>
    <mergeCell ref="D20:G20"/>
    <mergeCell ref="B1:G1"/>
    <mergeCell ref="B2:G2"/>
    <mergeCell ref="B10:B11"/>
    <mergeCell ref="C10:C11"/>
    <mergeCell ref="D10:G10"/>
    <mergeCell ref="B12:B18"/>
  </mergeCells>
  <hyperlinks>
    <hyperlink ref="B6" location="Contents!A1" display="&lt;&lt; Contents" xr:uid="{00000000-0004-0000-0D00-000000000000}"/>
  </hyperlinks>
  <pageMargins left="0.7" right="0.7" top="0.75" bottom="0.75" header="0.3" footer="0.3"/>
  <ignoredErrors>
    <ignoredError sqref="D16:G16 D14:G14"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O175"/>
  <sheetViews>
    <sheetView showGridLines="0" zoomScale="80" zoomScaleNormal="80" workbookViewId="0"/>
  </sheetViews>
  <sheetFormatPr defaultRowHeight="14.4" x14ac:dyDescent="0.3"/>
  <cols>
    <col min="1" max="1" width="4.6640625" customWidth="1"/>
    <col min="2" max="2" width="23.6640625" customWidth="1"/>
    <col min="3" max="3" width="39.6640625" customWidth="1"/>
    <col min="4" max="12" width="20.6640625" customWidth="1"/>
    <col min="13" max="14" width="4.6640625" customWidth="1"/>
    <col min="15" max="15" width="0" style="1" hidden="1" customWidth="1"/>
    <col min="16" max="16" width="4.6640625" customWidth="1"/>
  </cols>
  <sheetData>
    <row r="1" spans="1:15" ht="21" x14ac:dyDescent="0.4">
      <c r="A1" s="37"/>
      <c r="B1" s="340" t="s">
        <v>908</v>
      </c>
      <c r="C1" s="340"/>
      <c r="D1" s="340"/>
      <c r="E1" s="340"/>
      <c r="F1" s="340"/>
      <c r="G1" s="340"/>
      <c r="H1" s="340"/>
      <c r="I1" s="80"/>
      <c r="J1" s="80"/>
      <c r="K1" s="80"/>
      <c r="L1" s="80"/>
      <c r="M1" s="37"/>
    </row>
    <row r="2" spans="1:15" x14ac:dyDescent="0.3">
      <c r="A2" s="37"/>
      <c r="B2" s="336"/>
      <c r="C2" s="336"/>
      <c r="D2" s="336"/>
      <c r="E2" s="336"/>
      <c r="F2" s="336"/>
      <c r="G2" s="336"/>
      <c r="H2" s="336"/>
      <c r="I2" s="79"/>
      <c r="J2" s="79"/>
      <c r="K2" s="79"/>
      <c r="L2" s="79"/>
      <c r="M2" s="37"/>
    </row>
    <row r="3" spans="1:15" x14ac:dyDescent="0.3">
      <c r="A3" s="37"/>
      <c r="B3" s="37"/>
      <c r="C3" s="37"/>
      <c r="D3" s="37"/>
      <c r="E3" s="37"/>
      <c r="F3" s="37"/>
      <c r="G3" s="37"/>
      <c r="H3" s="37"/>
      <c r="I3" s="37"/>
      <c r="J3" s="37"/>
      <c r="K3" s="37"/>
      <c r="L3" s="37"/>
      <c r="M3" s="37"/>
    </row>
    <row r="4" spans="1:15" x14ac:dyDescent="0.3">
      <c r="A4" s="37"/>
      <c r="B4" s="38" t="s">
        <v>1015</v>
      </c>
      <c r="C4" s="37"/>
      <c r="D4" s="39" t="str">
        <f ca="1">'Org List'!J7</f>
        <v>HWB</v>
      </c>
      <c r="E4" s="37"/>
      <c r="F4" s="37"/>
      <c r="G4" s="37"/>
      <c r="H4" s="37"/>
      <c r="I4" s="37"/>
      <c r="J4" s="37"/>
      <c r="K4" s="37"/>
      <c r="L4" s="37"/>
      <c r="M4" s="37"/>
      <c r="O4" s="1">
        <f ca="1">MATCH(D4,'Comms by AT'!$Y:$Y,0)</f>
        <v>4</v>
      </c>
    </row>
    <row r="5" spans="1:15" x14ac:dyDescent="0.3">
      <c r="A5" s="37"/>
      <c r="B5" s="37"/>
      <c r="C5" s="37"/>
      <c r="D5" s="37"/>
      <c r="E5" s="37"/>
      <c r="F5" s="37"/>
      <c r="G5" s="37"/>
      <c r="H5" s="37"/>
      <c r="I5" s="37"/>
      <c r="J5" s="37"/>
      <c r="K5" s="37"/>
      <c r="L5" s="37"/>
      <c r="M5" s="37"/>
      <c r="O5" s="1">
        <f ca="1">COUNTIF('Comms by AT'!$Z:$Z,$D$4)</f>
        <v>150</v>
      </c>
    </row>
    <row r="6" spans="1:15" ht="20.100000000000001" customHeight="1" x14ac:dyDescent="0.3">
      <c r="B6" s="207" t="s">
        <v>1168</v>
      </c>
    </row>
    <row r="7" spans="1:15" x14ac:dyDescent="0.3">
      <c r="A7" s="37"/>
      <c r="B7" s="38" t="s">
        <v>1016</v>
      </c>
      <c r="C7" s="37"/>
      <c r="D7" s="37"/>
      <c r="E7" s="37"/>
      <c r="F7" s="37"/>
      <c r="G7" s="37"/>
      <c r="H7" s="37"/>
      <c r="I7" s="37"/>
      <c r="J7" s="37"/>
      <c r="K7" s="37"/>
      <c r="L7" s="37"/>
      <c r="M7" s="37"/>
    </row>
    <row r="8" spans="1:15" ht="15" thickBot="1" x14ac:dyDescent="0.35"/>
    <row r="9" spans="1:15" s="1" customFormat="1" ht="15" hidden="1" thickBot="1" x14ac:dyDescent="0.35">
      <c r="D9" s="1">
        <v>3</v>
      </c>
      <c r="E9" s="1">
        <v>4</v>
      </c>
      <c r="F9" s="1">
        <v>5</v>
      </c>
      <c r="G9" s="1">
        <v>6</v>
      </c>
      <c r="H9" s="1">
        <v>7</v>
      </c>
      <c r="I9" s="1">
        <v>8</v>
      </c>
      <c r="J9" s="1">
        <v>9</v>
      </c>
      <c r="K9" s="1">
        <v>10</v>
      </c>
      <c r="L9" s="1">
        <v>11</v>
      </c>
    </row>
    <row r="10" spans="1:15" x14ac:dyDescent="0.3">
      <c r="B10" s="371" t="s">
        <v>1017</v>
      </c>
      <c r="C10" s="366"/>
      <c r="D10" s="363" t="s">
        <v>1289</v>
      </c>
      <c r="E10" s="364"/>
      <c r="F10" s="364"/>
      <c r="G10" s="364"/>
      <c r="H10" s="364"/>
      <c r="I10" s="364"/>
      <c r="J10" s="364"/>
      <c r="K10" s="364"/>
      <c r="L10" s="365"/>
    </row>
    <row r="11" spans="1:15" ht="45" customHeight="1" thickBot="1" x14ac:dyDescent="0.35">
      <c r="B11" s="372"/>
      <c r="C11" s="367"/>
      <c r="D11" s="148" t="s">
        <v>1053</v>
      </c>
      <c r="E11" s="146" t="s">
        <v>1054</v>
      </c>
      <c r="F11" s="146" t="s">
        <v>1055</v>
      </c>
      <c r="G11" s="146" t="s">
        <v>1056</v>
      </c>
      <c r="H11" s="146" t="s">
        <v>1057</v>
      </c>
      <c r="I11" s="146" t="s">
        <v>1058</v>
      </c>
      <c r="J11" s="146" t="s">
        <v>1059</v>
      </c>
      <c r="K11" s="146" t="s">
        <v>1060</v>
      </c>
      <c r="L11" s="147" t="s">
        <v>1061</v>
      </c>
    </row>
    <row r="12" spans="1:15" x14ac:dyDescent="0.3">
      <c r="B12" s="368" t="str">
        <f ca="1">'Org List'!$J$6</f>
        <v>Health and Wellbeing Board</v>
      </c>
      <c r="C12" s="49" t="s">
        <v>1018</v>
      </c>
      <c r="D12" s="58">
        <f ca="1">SUM(D$13,D$15,D$17,D$19,D$21)</f>
        <v>150</v>
      </c>
      <c r="E12" s="59">
        <f t="shared" ref="E12:L12" ca="1" si="0">SUM(E$13,E$15,E$17,E$19,E$21)</f>
        <v>150</v>
      </c>
      <c r="F12" s="59">
        <f t="shared" ca="1" si="0"/>
        <v>150</v>
      </c>
      <c r="G12" s="59">
        <f t="shared" ca="1" si="0"/>
        <v>150</v>
      </c>
      <c r="H12" s="59">
        <f t="shared" ca="1" si="0"/>
        <v>150</v>
      </c>
      <c r="I12" s="59">
        <f t="shared" ca="1" si="0"/>
        <v>150</v>
      </c>
      <c r="J12" s="59">
        <f t="shared" ca="1" si="0"/>
        <v>150</v>
      </c>
      <c r="K12" s="59">
        <f t="shared" ca="1" si="0"/>
        <v>150</v>
      </c>
      <c r="L12" s="61">
        <f t="shared" ca="1" si="0"/>
        <v>150</v>
      </c>
    </row>
    <row r="13" spans="1:15" x14ac:dyDescent="0.3">
      <c r="B13" s="369"/>
      <c r="C13" s="51" t="s">
        <v>1062</v>
      </c>
      <c r="D13" s="62">
        <f ca="1">COUNTIF(D$26:D$175,$C13)</f>
        <v>0</v>
      </c>
      <c r="E13" s="63">
        <f t="shared" ref="E13:L13" ca="1" si="1">COUNTIF(E$26:E$175,$C13)</f>
        <v>0</v>
      </c>
      <c r="F13" s="63">
        <f t="shared" ca="1" si="1"/>
        <v>0</v>
      </c>
      <c r="G13" s="63">
        <f t="shared" ca="1" si="1"/>
        <v>1</v>
      </c>
      <c r="H13" s="63">
        <f t="shared" ca="1" si="1"/>
        <v>4</v>
      </c>
      <c r="I13" s="63">
        <f t="shared" ca="1" si="1"/>
        <v>0</v>
      </c>
      <c r="J13" s="63">
        <f t="shared" ca="1" si="1"/>
        <v>0</v>
      </c>
      <c r="K13" s="63">
        <f t="shared" ca="1" si="1"/>
        <v>0</v>
      </c>
      <c r="L13" s="65">
        <f t="shared" ca="1" si="1"/>
        <v>7</v>
      </c>
    </row>
    <row r="14" spans="1:15" x14ac:dyDescent="0.3">
      <c r="B14" s="369"/>
      <c r="C14" s="51" t="s">
        <v>1063</v>
      </c>
      <c r="D14" s="69">
        <f ca="1">IFERROR(IF((D13/D12)="","",(D13/D12)),"")</f>
        <v>0</v>
      </c>
      <c r="E14" s="70">
        <f t="shared" ref="E14:L14" ca="1" si="2">IFERROR(IF((E13/E12)="","",(E13/E12)),"")</f>
        <v>0</v>
      </c>
      <c r="F14" s="70">
        <f t="shared" ca="1" si="2"/>
        <v>0</v>
      </c>
      <c r="G14" s="70">
        <f t="shared" ca="1" si="2"/>
        <v>6.6666666666666671E-3</v>
      </c>
      <c r="H14" s="70">
        <f t="shared" ca="1" si="2"/>
        <v>2.6666666666666668E-2</v>
      </c>
      <c r="I14" s="70">
        <f t="shared" ca="1" si="2"/>
        <v>0</v>
      </c>
      <c r="J14" s="70">
        <f t="shared" ca="1" si="2"/>
        <v>0</v>
      </c>
      <c r="K14" s="70">
        <f t="shared" ca="1" si="2"/>
        <v>0</v>
      </c>
      <c r="L14" s="73">
        <f t="shared" ca="1" si="2"/>
        <v>4.6666666666666669E-2</v>
      </c>
    </row>
    <row r="15" spans="1:15" x14ac:dyDescent="0.3">
      <c r="B15" s="369"/>
      <c r="C15" s="51" t="s">
        <v>1064</v>
      </c>
      <c r="D15" s="62">
        <f t="shared" ref="D15:D21" ca="1" si="3">COUNTIF(D$26:D$175,$C15)</f>
        <v>12</v>
      </c>
      <c r="E15" s="63">
        <f t="shared" ref="E15:L21" ca="1" si="4">COUNTIF(E$26:E$175,$C15)</f>
        <v>7</v>
      </c>
      <c r="F15" s="63">
        <f t="shared" ca="1" si="4"/>
        <v>6</v>
      </c>
      <c r="G15" s="63">
        <f t="shared" ca="1" si="4"/>
        <v>10</v>
      </c>
      <c r="H15" s="63">
        <f t="shared" ca="1" si="4"/>
        <v>31</v>
      </c>
      <c r="I15" s="63">
        <f t="shared" ca="1" si="4"/>
        <v>32</v>
      </c>
      <c r="J15" s="63">
        <f t="shared" ca="1" si="4"/>
        <v>6</v>
      </c>
      <c r="K15" s="63">
        <f t="shared" ca="1" si="4"/>
        <v>8</v>
      </c>
      <c r="L15" s="65">
        <f t="shared" ca="1" si="4"/>
        <v>23</v>
      </c>
    </row>
    <row r="16" spans="1:15" x14ac:dyDescent="0.3">
      <c r="B16" s="369"/>
      <c r="C16" s="51" t="s">
        <v>1065</v>
      </c>
      <c r="D16" s="69">
        <f ca="1">IFERROR(IF((D15/D12)="","",(D15/D12)),"")</f>
        <v>0.08</v>
      </c>
      <c r="E16" s="70">
        <f t="shared" ref="E16:L16" ca="1" si="5">IFERROR(IF((E15/E12)="","",(E15/E12)),"")</f>
        <v>4.6666666666666669E-2</v>
      </c>
      <c r="F16" s="70">
        <f t="shared" ca="1" si="5"/>
        <v>0.04</v>
      </c>
      <c r="G16" s="70">
        <f t="shared" ca="1" si="5"/>
        <v>6.6666666666666666E-2</v>
      </c>
      <c r="H16" s="70">
        <f t="shared" ca="1" si="5"/>
        <v>0.20666666666666667</v>
      </c>
      <c r="I16" s="70">
        <f t="shared" ca="1" si="5"/>
        <v>0.21333333333333335</v>
      </c>
      <c r="J16" s="70">
        <f t="shared" ca="1" si="5"/>
        <v>0.04</v>
      </c>
      <c r="K16" s="70">
        <f t="shared" ca="1" si="5"/>
        <v>5.3333333333333337E-2</v>
      </c>
      <c r="L16" s="73">
        <f t="shared" ca="1" si="5"/>
        <v>0.15333333333333332</v>
      </c>
    </row>
    <row r="17" spans="1:12" x14ac:dyDescent="0.3">
      <c r="B17" s="369"/>
      <c r="C17" s="51" t="s">
        <v>1066</v>
      </c>
      <c r="D17" s="62">
        <f t="shared" ca="1" si="3"/>
        <v>91</v>
      </c>
      <c r="E17" s="63">
        <f t="shared" ca="1" si="4"/>
        <v>93</v>
      </c>
      <c r="F17" s="63">
        <f t="shared" ca="1" si="4"/>
        <v>78</v>
      </c>
      <c r="G17" s="63">
        <f t="shared" ca="1" si="4"/>
        <v>92</v>
      </c>
      <c r="H17" s="63">
        <f t="shared" ca="1" si="4"/>
        <v>88</v>
      </c>
      <c r="I17" s="63">
        <f t="shared" ca="1" si="4"/>
        <v>89</v>
      </c>
      <c r="J17" s="63">
        <f t="shared" ca="1" si="4"/>
        <v>97</v>
      </c>
      <c r="K17" s="63">
        <f t="shared" ca="1" si="4"/>
        <v>102</v>
      </c>
      <c r="L17" s="65">
        <f t="shared" ca="1" si="4"/>
        <v>86</v>
      </c>
    </row>
    <row r="18" spans="1:12" x14ac:dyDescent="0.3">
      <c r="B18" s="369"/>
      <c r="C18" s="51" t="s">
        <v>1067</v>
      </c>
      <c r="D18" s="69">
        <f ca="1">IFERROR(IF((D17/D12)="","",(D17/D12)),"")</f>
        <v>0.60666666666666669</v>
      </c>
      <c r="E18" s="70">
        <f t="shared" ref="E18:L18" ca="1" si="6">IFERROR(IF((E17/E12)="","",(E17/E12)),"")</f>
        <v>0.62</v>
      </c>
      <c r="F18" s="70">
        <f t="shared" ca="1" si="6"/>
        <v>0.52</v>
      </c>
      <c r="G18" s="70">
        <f t="shared" ca="1" si="6"/>
        <v>0.61333333333333329</v>
      </c>
      <c r="H18" s="70">
        <f t="shared" ca="1" si="6"/>
        <v>0.58666666666666667</v>
      </c>
      <c r="I18" s="70">
        <f t="shared" ca="1" si="6"/>
        <v>0.59333333333333338</v>
      </c>
      <c r="J18" s="70">
        <f t="shared" ca="1" si="6"/>
        <v>0.64666666666666661</v>
      </c>
      <c r="K18" s="70">
        <f t="shared" ca="1" si="6"/>
        <v>0.68</v>
      </c>
      <c r="L18" s="73">
        <f t="shared" ca="1" si="6"/>
        <v>0.57333333333333336</v>
      </c>
    </row>
    <row r="19" spans="1:12" x14ac:dyDescent="0.3">
      <c r="B19" s="369"/>
      <c r="C19" s="51" t="s">
        <v>1068</v>
      </c>
      <c r="D19" s="62">
        <f t="shared" ca="1" si="3"/>
        <v>40</v>
      </c>
      <c r="E19" s="63">
        <f t="shared" ca="1" si="4"/>
        <v>44</v>
      </c>
      <c r="F19" s="63">
        <f t="shared" ca="1" si="4"/>
        <v>57</v>
      </c>
      <c r="G19" s="63">
        <f t="shared" ca="1" si="4"/>
        <v>40</v>
      </c>
      <c r="H19" s="63">
        <f t="shared" ca="1" si="4"/>
        <v>26</v>
      </c>
      <c r="I19" s="63">
        <f t="shared" ca="1" si="4"/>
        <v>27</v>
      </c>
      <c r="J19" s="63">
        <f t="shared" ca="1" si="4"/>
        <v>45</v>
      </c>
      <c r="K19" s="63">
        <f t="shared" ca="1" si="4"/>
        <v>36</v>
      </c>
      <c r="L19" s="65">
        <f t="shared" ca="1" si="4"/>
        <v>30</v>
      </c>
    </row>
    <row r="20" spans="1:12" x14ac:dyDescent="0.3">
      <c r="B20" s="369"/>
      <c r="C20" s="51" t="s">
        <v>1069</v>
      </c>
      <c r="D20" s="69">
        <f ca="1">IFERROR(IF((D19/D12)="","",(D19/D12)),"")</f>
        <v>0.26666666666666666</v>
      </c>
      <c r="E20" s="70">
        <f t="shared" ref="E20:L20" ca="1" si="7">IFERROR(IF((E19/E12)="","",(E19/E12)),"")</f>
        <v>0.29333333333333333</v>
      </c>
      <c r="F20" s="70">
        <f t="shared" ca="1" si="7"/>
        <v>0.38</v>
      </c>
      <c r="G20" s="70">
        <f t="shared" ca="1" si="7"/>
        <v>0.26666666666666666</v>
      </c>
      <c r="H20" s="70">
        <f t="shared" ca="1" si="7"/>
        <v>0.17333333333333334</v>
      </c>
      <c r="I20" s="70">
        <f t="shared" ca="1" si="7"/>
        <v>0.18</v>
      </c>
      <c r="J20" s="70">
        <f t="shared" ca="1" si="7"/>
        <v>0.3</v>
      </c>
      <c r="K20" s="70">
        <f t="shared" ca="1" si="7"/>
        <v>0.24</v>
      </c>
      <c r="L20" s="73">
        <f t="shared" ca="1" si="7"/>
        <v>0.2</v>
      </c>
    </row>
    <row r="21" spans="1:12" x14ac:dyDescent="0.3">
      <c r="B21" s="369"/>
      <c r="C21" s="51" t="s">
        <v>1070</v>
      </c>
      <c r="D21" s="62">
        <f t="shared" ca="1" si="3"/>
        <v>7</v>
      </c>
      <c r="E21" s="63">
        <f t="shared" ca="1" si="4"/>
        <v>6</v>
      </c>
      <c r="F21" s="63">
        <f t="shared" ca="1" si="4"/>
        <v>9</v>
      </c>
      <c r="G21" s="63">
        <f t="shared" ca="1" si="4"/>
        <v>7</v>
      </c>
      <c r="H21" s="63">
        <f t="shared" ca="1" si="4"/>
        <v>1</v>
      </c>
      <c r="I21" s="63">
        <f t="shared" ca="1" si="4"/>
        <v>2</v>
      </c>
      <c r="J21" s="63">
        <f t="shared" ca="1" si="4"/>
        <v>2</v>
      </c>
      <c r="K21" s="63">
        <f t="shared" ca="1" si="4"/>
        <v>4</v>
      </c>
      <c r="L21" s="65">
        <f t="shared" ca="1" si="4"/>
        <v>4</v>
      </c>
    </row>
    <row r="22" spans="1:12" ht="15" thickBot="1" x14ac:dyDescent="0.35">
      <c r="B22" s="370"/>
      <c r="C22" s="53" t="s">
        <v>1071</v>
      </c>
      <c r="D22" s="74">
        <f ca="1">IFERROR(IF((D21/D12)="","",(D21/D12)),"")</f>
        <v>4.6666666666666669E-2</v>
      </c>
      <c r="E22" s="75">
        <f t="shared" ref="E22:L22" ca="1" si="8">IFERROR(IF((E21/E12)="","",(E21/E12)),"")</f>
        <v>0.04</v>
      </c>
      <c r="F22" s="75">
        <f t="shared" ca="1" si="8"/>
        <v>0.06</v>
      </c>
      <c r="G22" s="75">
        <f t="shared" ca="1" si="8"/>
        <v>4.6666666666666669E-2</v>
      </c>
      <c r="H22" s="75">
        <f t="shared" ca="1" si="8"/>
        <v>6.6666666666666671E-3</v>
      </c>
      <c r="I22" s="75">
        <f t="shared" ca="1" si="8"/>
        <v>1.3333333333333334E-2</v>
      </c>
      <c r="J22" s="75">
        <f t="shared" ca="1" si="8"/>
        <v>1.3333333333333334E-2</v>
      </c>
      <c r="K22" s="75">
        <f t="shared" ca="1" si="8"/>
        <v>2.6666666666666668E-2</v>
      </c>
      <c r="L22" s="78">
        <f t="shared" ca="1" si="8"/>
        <v>2.6666666666666668E-2</v>
      </c>
    </row>
    <row r="23" spans="1:12" ht="15" thickBot="1" x14ac:dyDescent="0.35"/>
    <row r="24" spans="1:12" x14ac:dyDescent="0.3">
      <c r="B24" s="191"/>
      <c r="C24" s="193"/>
      <c r="D24" s="363" t="s">
        <v>1289</v>
      </c>
      <c r="E24" s="364"/>
      <c r="F24" s="364"/>
      <c r="G24" s="364"/>
      <c r="H24" s="364"/>
      <c r="I24" s="364"/>
      <c r="J24" s="364"/>
      <c r="K24" s="364"/>
      <c r="L24" s="365"/>
    </row>
    <row r="25" spans="1:12" ht="60" customHeight="1" thickBot="1" x14ac:dyDescent="0.35">
      <c r="B25" s="192" t="s">
        <v>195</v>
      </c>
      <c r="C25" s="194" t="s">
        <v>1017</v>
      </c>
      <c r="D25" s="148" t="s">
        <v>1053</v>
      </c>
      <c r="E25" s="146" t="s">
        <v>1054</v>
      </c>
      <c r="F25" s="146" t="s">
        <v>1055</v>
      </c>
      <c r="G25" s="146" t="s">
        <v>1056</v>
      </c>
      <c r="H25" s="146" t="s">
        <v>1057</v>
      </c>
      <c r="I25" s="146" t="s">
        <v>1058</v>
      </c>
      <c r="J25" s="146" t="s">
        <v>1059</v>
      </c>
      <c r="K25" s="146" t="s">
        <v>1060</v>
      </c>
      <c r="L25" s="147" t="s">
        <v>1061</v>
      </c>
    </row>
    <row r="26" spans="1:12" x14ac:dyDescent="0.3">
      <c r="A26" s="57">
        <v>0</v>
      </c>
      <c r="B26" s="48" t="str">
        <f t="shared" ref="B26:B57" ca="1" si="9">IF($A26&gt;$O$5-1,"",INDIRECT("'Comms by AT'!AA"&amp;$A26+$O$4))</f>
        <v>E09000002</v>
      </c>
      <c r="C26" s="139" t="str">
        <f ca="1">IFERROR(VLOOKUP($B26,'Org List'!$J$9:$K$488,2,0), "")</f>
        <v>Barking and Dagenham</v>
      </c>
      <c r="D26" s="149" t="str">
        <f ca="1">IFERROR(IF((VLOOKUP($B26,'HICM and Narrative Backsheet'!$A$7:$AW$156,D$9,FALSE))="","",(VLOOKUP($B26,'HICM and Narrative Backsheet'!$A$7:$AW$156,D$9,FALSE))),"")</f>
        <v>Exemplary</v>
      </c>
      <c r="E26" s="150" t="str">
        <f ca="1">IFERROR(IF((VLOOKUP($B26,'HICM and Narrative Backsheet'!$A$7:$AW$156,E$9,FALSE))="","",(VLOOKUP($B26,'HICM and Narrative Backsheet'!$A$7:$AW$156,E$9,FALSE))),"")</f>
        <v>Mature</v>
      </c>
      <c r="F26" s="150" t="str">
        <f ca="1">IFERROR(IF((VLOOKUP($B26,'HICM and Narrative Backsheet'!$A$7:$AW$156,F$9,FALSE))="","",(VLOOKUP($B26,'HICM and Narrative Backsheet'!$A$7:$AW$156,F$9,FALSE))),"")</f>
        <v>Exemplary</v>
      </c>
      <c r="G26" s="150" t="str">
        <f ca="1">IFERROR(IF((VLOOKUP($B26,'HICM and Narrative Backsheet'!$A$7:$AW$156,G$9,FALSE))="","",(VLOOKUP($B26,'HICM and Narrative Backsheet'!$A$7:$AW$156,G$9,FALSE))),"")</f>
        <v>Exemplary</v>
      </c>
      <c r="H26" s="150" t="str">
        <f ca="1">IFERROR(IF((VLOOKUP($B26,'HICM and Narrative Backsheet'!$A$7:$AW$156,H$9,FALSE))="","",(VLOOKUP($B26,'HICM and Narrative Backsheet'!$A$7:$AW$156,H$9,FALSE))),"")</f>
        <v>Mature</v>
      </c>
      <c r="I26" s="150" t="str">
        <f ca="1">IFERROR(IF((VLOOKUP($B26,'HICM and Narrative Backsheet'!$A$7:$AW$156,I$9,FALSE))="","",(VLOOKUP($B26,'HICM and Narrative Backsheet'!$A$7:$AW$156,I$9,FALSE))),"")</f>
        <v>Mature</v>
      </c>
      <c r="J26" s="150" t="str">
        <f ca="1">IFERROR(IF((VLOOKUP($B26,'HICM and Narrative Backsheet'!$A$7:$AW$156,J$9,FALSE))="","",(VLOOKUP($B26,'HICM and Narrative Backsheet'!$A$7:$AW$156,J$9,FALSE))),"")</f>
        <v>Mature</v>
      </c>
      <c r="K26" s="150" t="str">
        <f ca="1">IFERROR(IF((VLOOKUP($B26,'HICM and Narrative Backsheet'!$A$7:$AW$156,K$9,FALSE))="","",(VLOOKUP($B26,'HICM and Narrative Backsheet'!$A$7:$AW$156,K$9,FALSE))),"")</f>
        <v>Mature</v>
      </c>
      <c r="L26" s="151" t="str">
        <f ca="1">IFERROR(IF((VLOOKUP($B26,'HICM and Narrative Backsheet'!$A$7:$AW$156,L$9,FALSE))="","",(VLOOKUP($B26,'HICM and Narrative Backsheet'!$A$7:$AW$156,L$9,FALSE))),"")</f>
        <v>Mature</v>
      </c>
    </row>
    <row r="27" spans="1:12" x14ac:dyDescent="0.3">
      <c r="A27" s="57">
        <v>1</v>
      </c>
      <c r="B27" s="50" t="str">
        <f t="shared" ca="1" si="9"/>
        <v>E09000003</v>
      </c>
      <c r="C27" s="140" t="str">
        <f ca="1">IFERROR(VLOOKUP($B27,'Org List'!$J$9:$K$488,2,0), "")</f>
        <v>Barnet</v>
      </c>
      <c r="D27" s="152" t="str">
        <f ca="1">IFERROR(IF((VLOOKUP($B27,'HICM and Narrative Backsheet'!$A$7:$AW$156,D$9,FALSE))="","",(VLOOKUP($B27,'HICM and Narrative Backsheet'!$A$7:$AW$156,D$9,FALSE))),"")</f>
        <v>Established</v>
      </c>
      <c r="E27" s="153" t="str">
        <f ca="1">IFERROR(IF((VLOOKUP($B27,'HICM and Narrative Backsheet'!$A$7:$AW$156,E$9,FALSE))="","",(VLOOKUP($B27,'HICM and Narrative Backsheet'!$A$7:$AW$156,E$9,FALSE))),"")</f>
        <v>Established</v>
      </c>
      <c r="F27" s="153" t="str">
        <f ca="1">IFERROR(IF((VLOOKUP($B27,'HICM and Narrative Backsheet'!$A$7:$AW$156,F$9,FALSE))="","",(VLOOKUP($B27,'HICM and Narrative Backsheet'!$A$7:$AW$156,F$9,FALSE))),"")</f>
        <v>Mature</v>
      </c>
      <c r="G27" s="153" t="str">
        <f ca="1">IFERROR(IF((VLOOKUP($B27,'HICM and Narrative Backsheet'!$A$7:$AW$156,G$9,FALSE))="","",(VLOOKUP($B27,'HICM and Narrative Backsheet'!$A$7:$AW$156,G$9,FALSE))),"")</f>
        <v>Established</v>
      </c>
      <c r="H27" s="153" t="str">
        <f ca="1">IFERROR(IF((VLOOKUP($B27,'HICM and Narrative Backsheet'!$A$7:$AW$156,H$9,FALSE))="","",(VLOOKUP($B27,'HICM and Narrative Backsheet'!$A$7:$AW$156,H$9,FALSE))),"")</f>
        <v>Plans in place</v>
      </c>
      <c r="I27" s="153" t="str">
        <f ca="1">IFERROR(IF((VLOOKUP($B27,'HICM and Narrative Backsheet'!$A$7:$AW$156,I$9,FALSE))="","",(VLOOKUP($B27,'HICM and Narrative Backsheet'!$A$7:$AW$156,I$9,FALSE))),"")</f>
        <v>Mature</v>
      </c>
      <c r="J27" s="153" t="str">
        <f ca="1">IFERROR(IF((VLOOKUP($B27,'HICM and Narrative Backsheet'!$A$7:$AW$156,J$9,FALSE))="","",(VLOOKUP($B27,'HICM and Narrative Backsheet'!$A$7:$AW$156,J$9,FALSE))),"")</f>
        <v>Established</v>
      </c>
      <c r="K27" s="153" t="str">
        <f ca="1">IFERROR(IF((VLOOKUP($B27,'HICM and Narrative Backsheet'!$A$7:$AW$156,K$9,FALSE))="","",(VLOOKUP($B27,'HICM and Narrative Backsheet'!$A$7:$AW$156,K$9,FALSE))),"")</f>
        <v>Established</v>
      </c>
      <c r="L27" s="154" t="str">
        <f ca="1">IFERROR(IF((VLOOKUP($B27,'HICM and Narrative Backsheet'!$A$7:$AW$156,L$9,FALSE))="","",(VLOOKUP($B27,'HICM and Narrative Backsheet'!$A$7:$AW$156,L$9,FALSE))),"")</f>
        <v>Mature</v>
      </c>
    </row>
    <row r="28" spans="1:12" x14ac:dyDescent="0.3">
      <c r="A28" s="57">
        <v>2</v>
      </c>
      <c r="B28" s="50" t="str">
        <f t="shared" ca="1" si="9"/>
        <v>E08000016</v>
      </c>
      <c r="C28" s="140" t="str">
        <f ca="1">IFERROR(VLOOKUP($B28,'Org List'!$J$9:$K$488,2,0), "")</f>
        <v>Barnsley</v>
      </c>
      <c r="D28" s="152" t="str">
        <f ca="1">IFERROR(IF((VLOOKUP($B28,'HICM and Narrative Backsheet'!$A$7:$AW$156,D$9,FALSE))="","",(VLOOKUP($B28,'HICM and Narrative Backsheet'!$A$7:$AW$156,D$9,FALSE))),"")</f>
        <v>Established</v>
      </c>
      <c r="E28" s="153" t="str">
        <f ca="1">IFERROR(IF((VLOOKUP($B28,'HICM and Narrative Backsheet'!$A$7:$AW$156,E$9,FALSE))="","",(VLOOKUP($B28,'HICM and Narrative Backsheet'!$A$7:$AW$156,E$9,FALSE))),"")</f>
        <v>Established</v>
      </c>
      <c r="F28" s="153" t="str">
        <f ca="1">IFERROR(IF((VLOOKUP($B28,'HICM and Narrative Backsheet'!$A$7:$AW$156,F$9,FALSE))="","",(VLOOKUP($B28,'HICM and Narrative Backsheet'!$A$7:$AW$156,F$9,FALSE))),"")</f>
        <v>Established</v>
      </c>
      <c r="G28" s="153" t="str">
        <f ca="1">IFERROR(IF((VLOOKUP($B28,'HICM and Narrative Backsheet'!$A$7:$AW$156,G$9,FALSE))="","",(VLOOKUP($B28,'HICM and Narrative Backsheet'!$A$7:$AW$156,G$9,FALSE))),"")</f>
        <v>Established</v>
      </c>
      <c r="H28" s="153" t="str">
        <f ca="1">IFERROR(IF((VLOOKUP($B28,'HICM and Narrative Backsheet'!$A$7:$AW$156,H$9,FALSE))="","",(VLOOKUP($B28,'HICM and Narrative Backsheet'!$A$7:$AW$156,H$9,FALSE))),"")</f>
        <v>Mature</v>
      </c>
      <c r="I28" s="153" t="str">
        <f ca="1">IFERROR(IF((VLOOKUP($B28,'HICM and Narrative Backsheet'!$A$7:$AW$156,I$9,FALSE))="","",(VLOOKUP($B28,'HICM and Narrative Backsheet'!$A$7:$AW$156,I$9,FALSE))),"")</f>
        <v>Established</v>
      </c>
      <c r="J28" s="153" t="str">
        <f ca="1">IFERROR(IF((VLOOKUP($B28,'HICM and Narrative Backsheet'!$A$7:$AW$156,J$9,FALSE))="","",(VLOOKUP($B28,'HICM and Narrative Backsheet'!$A$7:$AW$156,J$9,FALSE))),"")</f>
        <v>Established</v>
      </c>
      <c r="K28" s="153" t="str">
        <f ca="1">IFERROR(IF((VLOOKUP($B28,'HICM and Narrative Backsheet'!$A$7:$AW$156,K$9,FALSE))="","",(VLOOKUP($B28,'HICM and Narrative Backsheet'!$A$7:$AW$156,K$9,FALSE))),"")</f>
        <v>Established</v>
      </c>
      <c r="L28" s="154" t="str">
        <f ca="1">IFERROR(IF((VLOOKUP($B28,'HICM and Narrative Backsheet'!$A$7:$AW$156,L$9,FALSE))="","",(VLOOKUP($B28,'HICM and Narrative Backsheet'!$A$7:$AW$156,L$9,FALSE))),"")</f>
        <v>Mature</v>
      </c>
    </row>
    <row r="29" spans="1:12" x14ac:dyDescent="0.3">
      <c r="A29" s="57">
        <v>3</v>
      </c>
      <c r="B29" s="50" t="str">
        <f t="shared" ca="1" si="9"/>
        <v>E06000022</v>
      </c>
      <c r="C29" s="140" t="str">
        <f ca="1">IFERROR(VLOOKUP($B29,'Org List'!$J$9:$K$488,2,0), "")</f>
        <v>Bath and North East Somerset</v>
      </c>
      <c r="D29" s="152" t="str">
        <f ca="1">IFERROR(IF((VLOOKUP($B29,'HICM and Narrative Backsheet'!$A$7:$AW$156,D$9,FALSE))="","",(VLOOKUP($B29,'HICM and Narrative Backsheet'!$A$7:$AW$156,D$9,FALSE))),"")</f>
        <v>Established</v>
      </c>
      <c r="E29" s="153" t="str">
        <f ca="1">IFERROR(IF((VLOOKUP($B29,'HICM and Narrative Backsheet'!$A$7:$AW$156,E$9,FALSE))="","",(VLOOKUP($B29,'HICM and Narrative Backsheet'!$A$7:$AW$156,E$9,FALSE))),"")</f>
        <v>Established</v>
      </c>
      <c r="F29" s="153" t="str">
        <f ca="1">IFERROR(IF((VLOOKUP($B29,'HICM and Narrative Backsheet'!$A$7:$AW$156,F$9,FALSE))="","",(VLOOKUP($B29,'HICM and Narrative Backsheet'!$A$7:$AW$156,F$9,FALSE))),"")</f>
        <v>Established</v>
      </c>
      <c r="G29" s="153" t="str">
        <f ca="1">IFERROR(IF((VLOOKUP($B29,'HICM and Narrative Backsheet'!$A$7:$AW$156,G$9,FALSE))="","",(VLOOKUP($B29,'HICM and Narrative Backsheet'!$A$7:$AW$156,G$9,FALSE))),"")</f>
        <v>Established</v>
      </c>
      <c r="H29" s="153" t="str">
        <f ca="1">IFERROR(IF((VLOOKUP($B29,'HICM and Narrative Backsheet'!$A$7:$AW$156,H$9,FALSE))="","",(VLOOKUP($B29,'HICM and Narrative Backsheet'!$A$7:$AW$156,H$9,FALSE))),"")</f>
        <v>Established</v>
      </c>
      <c r="I29" s="153" t="str">
        <f ca="1">IFERROR(IF((VLOOKUP($B29,'HICM and Narrative Backsheet'!$A$7:$AW$156,I$9,FALSE))="","",(VLOOKUP($B29,'HICM and Narrative Backsheet'!$A$7:$AW$156,I$9,FALSE))),"")</f>
        <v>Plans in place</v>
      </c>
      <c r="J29" s="153" t="str">
        <f ca="1">IFERROR(IF((VLOOKUP($B29,'HICM and Narrative Backsheet'!$A$7:$AW$156,J$9,FALSE))="","",(VLOOKUP($B29,'HICM and Narrative Backsheet'!$A$7:$AW$156,J$9,FALSE))),"")</f>
        <v>Established</v>
      </c>
      <c r="K29" s="153" t="str">
        <f ca="1">IFERROR(IF((VLOOKUP($B29,'HICM and Narrative Backsheet'!$A$7:$AW$156,K$9,FALSE))="","",(VLOOKUP($B29,'HICM and Narrative Backsheet'!$A$7:$AW$156,K$9,FALSE))),"")</f>
        <v>Established</v>
      </c>
      <c r="L29" s="154" t="str">
        <f ca="1">IFERROR(IF((VLOOKUP($B29,'HICM and Narrative Backsheet'!$A$7:$AW$156,L$9,FALSE))="","",(VLOOKUP($B29,'HICM and Narrative Backsheet'!$A$7:$AW$156,L$9,FALSE))),"")</f>
        <v>Established</v>
      </c>
    </row>
    <row r="30" spans="1:12" x14ac:dyDescent="0.3">
      <c r="A30" s="57">
        <v>4</v>
      </c>
      <c r="B30" s="50" t="str">
        <f t="shared" ca="1" si="9"/>
        <v>E06000055</v>
      </c>
      <c r="C30" s="140" t="str">
        <f ca="1">IFERROR(VLOOKUP($B30,'Org List'!$J$9:$K$488,2,0), "")</f>
        <v>Bedford</v>
      </c>
      <c r="D30" s="152" t="str">
        <f ca="1">IFERROR(IF((VLOOKUP($B30,'HICM and Narrative Backsheet'!$A$7:$AW$156,D$9,FALSE))="","",(VLOOKUP($B30,'HICM and Narrative Backsheet'!$A$7:$AW$156,D$9,FALSE))),"")</f>
        <v>Established</v>
      </c>
      <c r="E30" s="153" t="str">
        <f ca="1">IFERROR(IF((VLOOKUP($B30,'HICM and Narrative Backsheet'!$A$7:$AW$156,E$9,FALSE))="","",(VLOOKUP($B30,'HICM and Narrative Backsheet'!$A$7:$AW$156,E$9,FALSE))),"")</f>
        <v>Exemplary</v>
      </c>
      <c r="F30" s="153" t="str">
        <f ca="1">IFERROR(IF((VLOOKUP($B30,'HICM and Narrative Backsheet'!$A$7:$AW$156,F$9,FALSE))="","",(VLOOKUP($B30,'HICM and Narrative Backsheet'!$A$7:$AW$156,F$9,FALSE))),"")</f>
        <v>Mature</v>
      </c>
      <c r="G30" s="153" t="str">
        <f ca="1">IFERROR(IF((VLOOKUP($B30,'HICM and Narrative Backsheet'!$A$7:$AW$156,G$9,FALSE))="","",(VLOOKUP($B30,'HICM and Narrative Backsheet'!$A$7:$AW$156,G$9,FALSE))),"")</f>
        <v>Mature</v>
      </c>
      <c r="H30" s="153" t="str">
        <f ca="1">IFERROR(IF((VLOOKUP($B30,'HICM and Narrative Backsheet'!$A$7:$AW$156,H$9,FALSE))="","",(VLOOKUP($B30,'HICM and Narrative Backsheet'!$A$7:$AW$156,H$9,FALSE))),"")</f>
        <v>Established</v>
      </c>
      <c r="I30" s="153" t="str">
        <f ca="1">IFERROR(IF((VLOOKUP($B30,'HICM and Narrative Backsheet'!$A$7:$AW$156,I$9,FALSE))="","",(VLOOKUP($B30,'HICM and Narrative Backsheet'!$A$7:$AW$156,I$9,FALSE))),"")</f>
        <v>Exemplary</v>
      </c>
      <c r="J30" s="153" t="str">
        <f ca="1">IFERROR(IF((VLOOKUP($B30,'HICM and Narrative Backsheet'!$A$7:$AW$156,J$9,FALSE))="","",(VLOOKUP($B30,'HICM and Narrative Backsheet'!$A$7:$AW$156,J$9,FALSE))),"")</f>
        <v>Established</v>
      </c>
      <c r="K30" s="153" t="str">
        <f ca="1">IFERROR(IF((VLOOKUP($B30,'HICM and Narrative Backsheet'!$A$7:$AW$156,K$9,FALSE))="","",(VLOOKUP($B30,'HICM and Narrative Backsheet'!$A$7:$AW$156,K$9,FALSE))),"")</f>
        <v>Mature</v>
      </c>
      <c r="L30" s="154" t="str">
        <f ca="1">IFERROR(IF((VLOOKUP($B30,'HICM and Narrative Backsheet'!$A$7:$AW$156,L$9,FALSE))="","",(VLOOKUP($B30,'HICM and Narrative Backsheet'!$A$7:$AW$156,L$9,FALSE))),"")</f>
        <v>Mature</v>
      </c>
    </row>
    <row r="31" spans="1:12" x14ac:dyDescent="0.3">
      <c r="A31" s="57">
        <v>5</v>
      </c>
      <c r="B31" s="50" t="str">
        <f t="shared" ca="1" si="9"/>
        <v>E09000004</v>
      </c>
      <c r="C31" s="140" t="str">
        <f ca="1">IFERROR(VLOOKUP($B31,'Org List'!$J$9:$K$488,2,0), "")</f>
        <v>Bexley</v>
      </c>
      <c r="D31" s="152" t="str">
        <f ca="1">IFERROR(IF((VLOOKUP($B31,'HICM and Narrative Backsheet'!$A$7:$AW$156,D$9,FALSE))="","",(VLOOKUP($B31,'HICM and Narrative Backsheet'!$A$7:$AW$156,D$9,FALSE))),"")</f>
        <v>Established</v>
      </c>
      <c r="E31" s="153" t="str">
        <f ca="1">IFERROR(IF((VLOOKUP($B31,'HICM and Narrative Backsheet'!$A$7:$AW$156,E$9,FALSE))="","",(VLOOKUP($B31,'HICM and Narrative Backsheet'!$A$7:$AW$156,E$9,FALSE))),"")</f>
        <v>Mature</v>
      </c>
      <c r="F31" s="153" t="str">
        <f ca="1">IFERROR(IF((VLOOKUP($B31,'HICM and Narrative Backsheet'!$A$7:$AW$156,F$9,FALSE))="","",(VLOOKUP($B31,'HICM and Narrative Backsheet'!$A$7:$AW$156,F$9,FALSE))),"")</f>
        <v>Mature</v>
      </c>
      <c r="G31" s="153" t="str">
        <f ca="1">IFERROR(IF((VLOOKUP($B31,'HICM and Narrative Backsheet'!$A$7:$AW$156,G$9,FALSE))="","",(VLOOKUP($B31,'HICM and Narrative Backsheet'!$A$7:$AW$156,G$9,FALSE))),"")</f>
        <v>Exemplary</v>
      </c>
      <c r="H31" s="153" t="str">
        <f ca="1">IFERROR(IF((VLOOKUP($B31,'HICM and Narrative Backsheet'!$A$7:$AW$156,H$9,FALSE))="","",(VLOOKUP($B31,'HICM and Narrative Backsheet'!$A$7:$AW$156,H$9,FALSE))),"")</f>
        <v>Mature</v>
      </c>
      <c r="I31" s="153" t="str">
        <f ca="1">IFERROR(IF((VLOOKUP($B31,'HICM and Narrative Backsheet'!$A$7:$AW$156,I$9,FALSE))="","",(VLOOKUP($B31,'HICM and Narrative Backsheet'!$A$7:$AW$156,I$9,FALSE))),"")</f>
        <v>Established</v>
      </c>
      <c r="J31" s="153" t="str">
        <f ca="1">IFERROR(IF((VLOOKUP($B31,'HICM and Narrative Backsheet'!$A$7:$AW$156,J$9,FALSE))="","",(VLOOKUP($B31,'HICM and Narrative Backsheet'!$A$7:$AW$156,J$9,FALSE))),"")</f>
        <v>Mature</v>
      </c>
      <c r="K31" s="153" t="str">
        <f ca="1">IFERROR(IF((VLOOKUP($B31,'HICM and Narrative Backsheet'!$A$7:$AW$156,K$9,FALSE))="","",(VLOOKUP($B31,'HICM and Narrative Backsheet'!$A$7:$AW$156,K$9,FALSE))),"")</f>
        <v>Established</v>
      </c>
      <c r="L31" s="154" t="str">
        <f ca="1">IFERROR(IF((VLOOKUP($B31,'HICM and Narrative Backsheet'!$A$7:$AW$156,L$9,FALSE))="","",(VLOOKUP($B31,'HICM and Narrative Backsheet'!$A$7:$AW$156,L$9,FALSE))),"")</f>
        <v>Established</v>
      </c>
    </row>
    <row r="32" spans="1:12" x14ac:dyDescent="0.3">
      <c r="A32" s="57">
        <v>6</v>
      </c>
      <c r="B32" s="50" t="str">
        <f t="shared" ca="1" si="9"/>
        <v>E08000025</v>
      </c>
      <c r="C32" s="140" t="str">
        <f ca="1">IFERROR(VLOOKUP($B32,'Org List'!$J$9:$K$488,2,0), "")</f>
        <v>Birmingham</v>
      </c>
      <c r="D32" s="152" t="str">
        <f ca="1">IFERROR(IF((VLOOKUP($B32,'HICM and Narrative Backsheet'!$A$7:$AW$156,D$9,FALSE))="","",(VLOOKUP($B32,'HICM and Narrative Backsheet'!$A$7:$AW$156,D$9,FALSE))),"")</f>
        <v>Mature</v>
      </c>
      <c r="E32" s="153" t="str">
        <f ca="1">IFERROR(IF((VLOOKUP($B32,'HICM and Narrative Backsheet'!$A$7:$AW$156,E$9,FALSE))="","",(VLOOKUP($B32,'HICM and Narrative Backsheet'!$A$7:$AW$156,E$9,FALSE))),"")</f>
        <v>Mature</v>
      </c>
      <c r="F32" s="153" t="str">
        <f ca="1">IFERROR(IF((VLOOKUP($B32,'HICM and Narrative Backsheet'!$A$7:$AW$156,F$9,FALSE))="","",(VLOOKUP($B32,'HICM and Narrative Backsheet'!$A$7:$AW$156,F$9,FALSE))),"")</f>
        <v>Mature</v>
      </c>
      <c r="G32" s="153" t="str">
        <f ca="1">IFERROR(IF((VLOOKUP($B32,'HICM and Narrative Backsheet'!$A$7:$AW$156,G$9,FALSE))="","",(VLOOKUP($B32,'HICM and Narrative Backsheet'!$A$7:$AW$156,G$9,FALSE))),"")</f>
        <v>Mature</v>
      </c>
      <c r="H32" s="153" t="str">
        <f ca="1">IFERROR(IF((VLOOKUP($B32,'HICM and Narrative Backsheet'!$A$7:$AW$156,H$9,FALSE))="","",(VLOOKUP($B32,'HICM and Narrative Backsheet'!$A$7:$AW$156,H$9,FALSE))),"")</f>
        <v>Mature</v>
      </c>
      <c r="I32" s="153" t="str">
        <f ca="1">IFERROR(IF((VLOOKUP($B32,'HICM and Narrative Backsheet'!$A$7:$AW$156,I$9,FALSE))="","",(VLOOKUP($B32,'HICM and Narrative Backsheet'!$A$7:$AW$156,I$9,FALSE))),"")</f>
        <v>Mature</v>
      </c>
      <c r="J32" s="153" t="str">
        <f ca="1">IFERROR(IF((VLOOKUP($B32,'HICM and Narrative Backsheet'!$A$7:$AW$156,J$9,FALSE))="","",(VLOOKUP($B32,'HICM and Narrative Backsheet'!$A$7:$AW$156,J$9,FALSE))),"")</f>
        <v>Mature</v>
      </c>
      <c r="K32" s="153" t="str">
        <f ca="1">IFERROR(IF((VLOOKUP($B32,'HICM and Narrative Backsheet'!$A$7:$AW$156,K$9,FALSE))="","",(VLOOKUP($B32,'HICM and Narrative Backsheet'!$A$7:$AW$156,K$9,FALSE))),"")</f>
        <v>Mature</v>
      </c>
      <c r="L32" s="154" t="str">
        <f ca="1">IFERROR(IF((VLOOKUP($B32,'HICM and Narrative Backsheet'!$A$7:$AW$156,L$9,FALSE))="","",(VLOOKUP($B32,'HICM and Narrative Backsheet'!$A$7:$AW$156,L$9,FALSE))),"")</f>
        <v>Not yet established</v>
      </c>
    </row>
    <row r="33" spans="1:12" x14ac:dyDescent="0.3">
      <c r="A33" s="57">
        <v>7</v>
      </c>
      <c r="B33" s="50" t="str">
        <f t="shared" ca="1" si="9"/>
        <v>E06000008</v>
      </c>
      <c r="C33" s="140" t="str">
        <f ca="1">IFERROR(VLOOKUP($B33,'Org List'!$J$9:$K$488,2,0), "")</f>
        <v>Blackburn with Darwen</v>
      </c>
      <c r="D33" s="152" t="str">
        <f ca="1">IFERROR(IF((VLOOKUP($B33,'HICM and Narrative Backsheet'!$A$7:$AW$156,D$9,FALSE))="","",(VLOOKUP($B33,'HICM and Narrative Backsheet'!$A$7:$AW$156,D$9,FALSE))),"")</f>
        <v>Mature</v>
      </c>
      <c r="E33" s="153" t="str">
        <f ca="1">IFERROR(IF((VLOOKUP($B33,'HICM and Narrative Backsheet'!$A$7:$AW$156,E$9,FALSE))="","",(VLOOKUP($B33,'HICM and Narrative Backsheet'!$A$7:$AW$156,E$9,FALSE))),"")</f>
        <v>Established</v>
      </c>
      <c r="F33" s="153" t="str">
        <f ca="1">IFERROR(IF((VLOOKUP($B33,'HICM and Narrative Backsheet'!$A$7:$AW$156,F$9,FALSE))="","",(VLOOKUP($B33,'HICM and Narrative Backsheet'!$A$7:$AW$156,F$9,FALSE))),"")</f>
        <v>Established</v>
      </c>
      <c r="G33" s="153" t="str">
        <f ca="1">IFERROR(IF((VLOOKUP($B33,'HICM and Narrative Backsheet'!$A$7:$AW$156,G$9,FALSE))="","",(VLOOKUP($B33,'HICM and Narrative Backsheet'!$A$7:$AW$156,G$9,FALSE))),"")</f>
        <v>Established</v>
      </c>
      <c r="H33" s="153" t="str">
        <f ca="1">IFERROR(IF((VLOOKUP($B33,'HICM and Narrative Backsheet'!$A$7:$AW$156,H$9,FALSE))="","",(VLOOKUP($B33,'HICM and Narrative Backsheet'!$A$7:$AW$156,H$9,FALSE))),"")</f>
        <v>Established</v>
      </c>
      <c r="I33" s="153" t="str">
        <f ca="1">IFERROR(IF((VLOOKUP($B33,'HICM and Narrative Backsheet'!$A$7:$AW$156,I$9,FALSE))="","",(VLOOKUP($B33,'HICM and Narrative Backsheet'!$A$7:$AW$156,I$9,FALSE))),"")</f>
        <v>Mature</v>
      </c>
      <c r="J33" s="153" t="str">
        <f ca="1">IFERROR(IF((VLOOKUP($B33,'HICM and Narrative Backsheet'!$A$7:$AW$156,J$9,FALSE))="","",(VLOOKUP($B33,'HICM and Narrative Backsheet'!$A$7:$AW$156,J$9,FALSE))),"")</f>
        <v>Established</v>
      </c>
      <c r="K33" s="153" t="str">
        <f ca="1">IFERROR(IF((VLOOKUP($B33,'HICM and Narrative Backsheet'!$A$7:$AW$156,K$9,FALSE))="","",(VLOOKUP($B33,'HICM and Narrative Backsheet'!$A$7:$AW$156,K$9,FALSE))),"")</f>
        <v>Established</v>
      </c>
      <c r="L33" s="154" t="str">
        <f ca="1">IFERROR(IF((VLOOKUP($B33,'HICM and Narrative Backsheet'!$A$7:$AW$156,L$9,FALSE))="","",(VLOOKUP($B33,'HICM and Narrative Backsheet'!$A$7:$AW$156,L$9,FALSE))),"")</f>
        <v>Established</v>
      </c>
    </row>
    <row r="34" spans="1:12" x14ac:dyDescent="0.3">
      <c r="A34" s="57">
        <v>8</v>
      </c>
      <c r="B34" s="50" t="str">
        <f t="shared" ca="1" si="9"/>
        <v>E06000009</v>
      </c>
      <c r="C34" s="140" t="str">
        <f ca="1">IFERROR(VLOOKUP($B34,'Org List'!$J$9:$K$488,2,0), "")</f>
        <v>Blackpool</v>
      </c>
      <c r="D34" s="152" t="str">
        <f ca="1">IFERROR(IF((VLOOKUP($B34,'HICM and Narrative Backsheet'!$A$7:$AW$156,D$9,FALSE))="","",(VLOOKUP($B34,'HICM and Narrative Backsheet'!$A$7:$AW$156,D$9,FALSE))),"")</f>
        <v>Mature</v>
      </c>
      <c r="E34" s="153" t="str">
        <f ca="1">IFERROR(IF((VLOOKUP($B34,'HICM and Narrative Backsheet'!$A$7:$AW$156,E$9,FALSE))="","",(VLOOKUP($B34,'HICM and Narrative Backsheet'!$A$7:$AW$156,E$9,FALSE))),"")</f>
        <v>Established</v>
      </c>
      <c r="F34" s="153" t="str">
        <f ca="1">IFERROR(IF((VLOOKUP($B34,'HICM and Narrative Backsheet'!$A$7:$AW$156,F$9,FALSE))="","",(VLOOKUP($B34,'HICM and Narrative Backsheet'!$A$7:$AW$156,F$9,FALSE))),"")</f>
        <v>Established</v>
      </c>
      <c r="G34" s="153" t="str">
        <f ca="1">IFERROR(IF((VLOOKUP($B34,'HICM and Narrative Backsheet'!$A$7:$AW$156,G$9,FALSE))="","",(VLOOKUP($B34,'HICM and Narrative Backsheet'!$A$7:$AW$156,G$9,FALSE))),"")</f>
        <v>Established</v>
      </c>
      <c r="H34" s="153" t="str">
        <f ca="1">IFERROR(IF((VLOOKUP($B34,'HICM and Narrative Backsheet'!$A$7:$AW$156,H$9,FALSE))="","",(VLOOKUP($B34,'HICM and Narrative Backsheet'!$A$7:$AW$156,H$9,FALSE))),"")</f>
        <v>Mature</v>
      </c>
      <c r="I34" s="153" t="str">
        <f ca="1">IFERROR(IF((VLOOKUP($B34,'HICM and Narrative Backsheet'!$A$7:$AW$156,I$9,FALSE))="","",(VLOOKUP($B34,'HICM and Narrative Backsheet'!$A$7:$AW$156,I$9,FALSE))),"")</f>
        <v>Established</v>
      </c>
      <c r="J34" s="153" t="str">
        <f ca="1">IFERROR(IF((VLOOKUP($B34,'HICM and Narrative Backsheet'!$A$7:$AW$156,J$9,FALSE))="","",(VLOOKUP($B34,'HICM and Narrative Backsheet'!$A$7:$AW$156,J$9,FALSE))),"")</f>
        <v>Established</v>
      </c>
      <c r="K34" s="153" t="str">
        <f ca="1">IFERROR(IF((VLOOKUP($B34,'HICM and Narrative Backsheet'!$A$7:$AW$156,K$9,FALSE))="","",(VLOOKUP($B34,'HICM and Narrative Backsheet'!$A$7:$AW$156,K$9,FALSE))),"")</f>
        <v>Mature</v>
      </c>
      <c r="L34" s="154" t="str">
        <f ca="1">IFERROR(IF((VLOOKUP($B34,'HICM and Narrative Backsheet'!$A$7:$AW$156,L$9,FALSE))="","",(VLOOKUP($B34,'HICM and Narrative Backsheet'!$A$7:$AW$156,L$9,FALSE))),"")</f>
        <v>Established</v>
      </c>
    </row>
    <row r="35" spans="1:12" x14ac:dyDescent="0.3">
      <c r="A35" s="57">
        <v>9</v>
      </c>
      <c r="B35" s="50" t="str">
        <f t="shared" ca="1" si="9"/>
        <v>E08000001</v>
      </c>
      <c r="C35" s="140" t="str">
        <f ca="1">IFERROR(VLOOKUP($B35,'Org List'!$J$9:$K$488,2,0), "")</f>
        <v>Bolton</v>
      </c>
      <c r="D35" s="152" t="str">
        <f ca="1">IFERROR(IF((VLOOKUP($B35,'HICM and Narrative Backsheet'!$A$7:$AW$156,D$9,FALSE))="","",(VLOOKUP($B35,'HICM and Narrative Backsheet'!$A$7:$AW$156,D$9,FALSE))),"")</f>
        <v>Established</v>
      </c>
      <c r="E35" s="153" t="str">
        <f ca="1">IFERROR(IF((VLOOKUP($B35,'HICM and Narrative Backsheet'!$A$7:$AW$156,E$9,FALSE))="","",(VLOOKUP($B35,'HICM and Narrative Backsheet'!$A$7:$AW$156,E$9,FALSE))),"")</f>
        <v>Mature</v>
      </c>
      <c r="F35" s="153" t="str">
        <f ca="1">IFERROR(IF((VLOOKUP($B35,'HICM and Narrative Backsheet'!$A$7:$AW$156,F$9,FALSE))="","",(VLOOKUP($B35,'HICM and Narrative Backsheet'!$A$7:$AW$156,F$9,FALSE))),"")</f>
        <v>Established</v>
      </c>
      <c r="G35" s="153" t="str">
        <f ca="1">IFERROR(IF((VLOOKUP($B35,'HICM and Narrative Backsheet'!$A$7:$AW$156,G$9,FALSE))="","",(VLOOKUP($B35,'HICM and Narrative Backsheet'!$A$7:$AW$156,G$9,FALSE))),"")</f>
        <v>Mature</v>
      </c>
      <c r="H35" s="153" t="str">
        <f ca="1">IFERROR(IF((VLOOKUP($B35,'HICM and Narrative Backsheet'!$A$7:$AW$156,H$9,FALSE))="","",(VLOOKUP($B35,'HICM and Narrative Backsheet'!$A$7:$AW$156,H$9,FALSE))),"")</f>
        <v>Established</v>
      </c>
      <c r="I35" s="153" t="str">
        <f ca="1">IFERROR(IF((VLOOKUP($B35,'HICM and Narrative Backsheet'!$A$7:$AW$156,I$9,FALSE))="","",(VLOOKUP($B35,'HICM and Narrative Backsheet'!$A$7:$AW$156,I$9,FALSE))),"")</f>
        <v>Mature</v>
      </c>
      <c r="J35" s="153" t="str">
        <f ca="1">IFERROR(IF((VLOOKUP($B35,'HICM and Narrative Backsheet'!$A$7:$AW$156,J$9,FALSE))="","",(VLOOKUP($B35,'HICM and Narrative Backsheet'!$A$7:$AW$156,J$9,FALSE))),"")</f>
        <v>Mature</v>
      </c>
      <c r="K35" s="153" t="str">
        <f ca="1">IFERROR(IF((VLOOKUP($B35,'HICM and Narrative Backsheet'!$A$7:$AW$156,K$9,FALSE))="","",(VLOOKUP($B35,'HICM and Narrative Backsheet'!$A$7:$AW$156,K$9,FALSE))),"")</f>
        <v>Mature</v>
      </c>
      <c r="L35" s="154" t="str">
        <f ca="1">IFERROR(IF((VLOOKUP($B35,'HICM and Narrative Backsheet'!$A$7:$AW$156,L$9,FALSE))="","",(VLOOKUP($B35,'HICM and Narrative Backsheet'!$A$7:$AW$156,L$9,FALSE))),"")</f>
        <v>Established</v>
      </c>
    </row>
    <row r="36" spans="1:12" x14ac:dyDescent="0.3">
      <c r="A36" s="57">
        <v>10</v>
      </c>
      <c r="B36" s="50" t="str">
        <f t="shared" ca="1" si="9"/>
        <v>E06000028 &amp; E06000029</v>
      </c>
      <c r="C36" s="140" t="str">
        <f ca="1">IFERROR(VLOOKUP($B36,'Org List'!$J$9:$K$488,2,0), "")</f>
        <v>Bournemouth &amp; Poole</v>
      </c>
      <c r="D36" s="152" t="str">
        <f ca="1">IFERROR(IF((VLOOKUP($B36,'HICM and Narrative Backsheet'!$A$7:$AW$156,D$9,FALSE))="","",(VLOOKUP($B36,'HICM and Narrative Backsheet'!$A$7:$AW$156,D$9,FALSE))),"")</f>
        <v>Established</v>
      </c>
      <c r="E36" s="153" t="str">
        <f ca="1">IFERROR(IF((VLOOKUP($B36,'HICM and Narrative Backsheet'!$A$7:$AW$156,E$9,FALSE))="","",(VLOOKUP($B36,'HICM and Narrative Backsheet'!$A$7:$AW$156,E$9,FALSE))),"")</f>
        <v>Established</v>
      </c>
      <c r="F36" s="153" t="str">
        <f ca="1">IFERROR(IF((VLOOKUP($B36,'HICM and Narrative Backsheet'!$A$7:$AW$156,F$9,FALSE))="","",(VLOOKUP($B36,'HICM and Narrative Backsheet'!$A$7:$AW$156,F$9,FALSE))),"")</f>
        <v>Established</v>
      </c>
      <c r="G36" s="153" t="str">
        <f ca="1">IFERROR(IF((VLOOKUP($B36,'HICM and Narrative Backsheet'!$A$7:$AW$156,G$9,FALSE))="","",(VLOOKUP($B36,'HICM and Narrative Backsheet'!$A$7:$AW$156,G$9,FALSE))),"")</f>
        <v>Established</v>
      </c>
      <c r="H36" s="153" t="str">
        <f ca="1">IFERROR(IF((VLOOKUP($B36,'HICM and Narrative Backsheet'!$A$7:$AW$156,H$9,FALSE))="","",(VLOOKUP($B36,'HICM and Narrative Backsheet'!$A$7:$AW$156,H$9,FALSE))),"")</f>
        <v>Established</v>
      </c>
      <c r="I36" s="153" t="str">
        <f ca="1">IFERROR(IF((VLOOKUP($B36,'HICM and Narrative Backsheet'!$A$7:$AW$156,I$9,FALSE))="","",(VLOOKUP($B36,'HICM and Narrative Backsheet'!$A$7:$AW$156,I$9,FALSE))),"")</f>
        <v>Established</v>
      </c>
      <c r="J36" s="153" t="str">
        <f ca="1">IFERROR(IF((VLOOKUP($B36,'HICM and Narrative Backsheet'!$A$7:$AW$156,J$9,FALSE))="","",(VLOOKUP($B36,'HICM and Narrative Backsheet'!$A$7:$AW$156,J$9,FALSE))),"")</f>
        <v>Established</v>
      </c>
      <c r="K36" s="153" t="str">
        <f ca="1">IFERROR(IF((VLOOKUP($B36,'HICM and Narrative Backsheet'!$A$7:$AW$156,K$9,FALSE))="","",(VLOOKUP($B36,'HICM and Narrative Backsheet'!$A$7:$AW$156,K$9,FALSE))),"")</f>
        <v>Established</v>
      </c>
      <c r="L36" s="154" t="str">
        <f ca="1">IFERROR(IF((VLOOKUP($B36,'HICM and Narrative Backsheet'!$A$7:$AW$156,L$9,FALSE))="","",(VLOOKUP($B36,'HICM and Narrative Backsheet'!$A$7:$AW$156,L$9,FALSE))),"")</f>
        <v>Established</v>
      </c>
    </row>
    <row r="37" spans="1:12" x14ac:dyDescent="0.3">
      <c r="A37" s="57">
        <v>11</v>
      </c>
      <c r="B37" s="50" t="str">
        <f t="shared" ca="1" si="9"/>
        <v>E06000036</v>
      </c>
      <c r="C37" s="140" t="str">
        <f ca="1">IFERROR(VLOOKUP($B37,'Org List'!$J$9:$K$488,2,0), "")</f>
        <v>Bracknell Forest</v>
      </c>
      <c r="D37" s="152" t="str">
        <f ca="1">IFERROR(IF((VLOOKUP($B37,'HICM and Narrative Backsheet'!$A$7:$AW$156,D$9,FALSE))="","",(VLOOKUP($B37,'HICM and Narrative Backsheet'!$A$7:$AW$156,D$9,FALSE))),"")</f>
        <v>Established</v>
      </c>
      <c r="E37" s="153" t="str">
        <f ca="1">IFERROR(IF((VLOOKUP($B37,'HICM and Narrative Backsheet'!$A$7:$AW$156,E$9,FALSE))="","",(VLOOKUP($B37,'HICM and Narrative Backsheet'!$A$7:$AW$156,E$9,FALSE))),"")</f>
        <v>Established</v>
      </c>
      <c r="F37" s="153" t="str">
        <f ca="1">IFERROR(IF((VLOOKUP($B37,'HICM and Narrative Backsheet'!$A$7:$AW$156,F$9,FALSE))="","",(VLOOKUP($B37,'HICM and Narrative Backsheet'!$A$7:$AW$156,F$9,FALSE))),"")</f>
        <v>Established</v>
      </c>
      <c r="G37" s="153" t="str">
        <f ca="1">IFERROR(IF((VLOOKUP($B37,'HICM and Narrative Backsheet'!$A$7:$AW$156,G$9,FALSE))="","",(VLOOKUP($B37,'HICM and Narrative Backsheet'!$A$7:$AW$156,G$9,FALSE))),"")</f>
        <v>Not yet established</v>
      </c>
      <c r="H37" s="153" t="str">
        <f ca="1">IFERROR(IF((VLOOKUP($B37,'HICM and Narrative Backsheet'!$A$7:$AW$156,H$9,FALSE))="","",(VLOOKUP($B37,'HICM and Narrative Backsheet'!$A$7:$AW$156,H$9,FALSE))),"")</f>
        <v>Established</v>
      </c>
      <c r="I37" s="153" t="str">
        <f ca="1">IFERROR(IF((VLOOKUP($B37,'HICM and Narrative Backsheet'!$A$7:$AW$156,I$9,FALSE))="","",(VLOOKUP($B37,'HICM and Narrative Backsheet'!$A$7:$AW$156,I$9,FALSE))),"")</f>
        <v>Established</v>
      </c>
      <c r="J37" s="153" t="str">
        <f ca="1">IFERROR(IF((VLOOKUP($B37,'HICM and Narrative Backsheet'!$A$7:$AW$156,J$9,FALSE))="","",(VLOOKUP($B37,'HICM and Narrative Backsheet'!$A$7:$AW$156,J$9,FALSE))),"")</f>
        <v>Established</v>
      </c>
      <c r="K37" s="153" t="str">
        <f ca="1">IFERROR(IF((VLOOKUP($B37,'HICM and Narrative Backsheet'!$A$7:$AW$156,K$9,FALSE))="","",(VLOOKUP($B37,'HICM and Narrative Backsheet'!$A$7:$AW$156,K$9,FALSE))),"")</f>
        <v>Established</v>
      </c>
      <c r="L37" s="154" t="str">
        <f ca="1">IFERROR(IF((VLOOKUP($B37,'HICM and Narrative Backsheet'!$A$7:$AW$156,L$9,FALSE))="","",(VLOOKUP($B37,'HICM and Narrative Backsheet'!$A$7:$AW$156,L$9,FALSE))),"")</f>
        <v>Established</v>
      </c>
    </row>
    <row r="38" spans="1:12" x14ac:dyDescent="0.3">
      <c r="A38" s="57">
        <v>12</v>
      </c>
      <c r="B38" s="50" t="str">
        <f t="shared" ca="1" si="9"/>
        <v>E08000032</v>
      </c>
      <c r="C38" s="140" t="str">
        <f ca="1">IFERROR(VLOOKUP($B38,'Org List'!$J$9:$K$488,2,0), "")</f>
        <v>Bradford</v>
      </c>
      <c r="D38" s="152" t="str">
        <f ca="1">IFERROR(IF((VLOOKUP($B38,'HICM and Narrative Backsheet'!$A$7:$AW$156,D$9,FALSE))="","",(VLOOKUP($B38,'HICM and Narrative Backsheet'!$A$7:$AW$156,D$9,FALSE))),"")</f>
        <v>Established</v>
      </c>
      <c r="E38" s="153" t="str">
        <f ca="1">IFERROR(IF((VLOOKUP($B38,'HICM and Narrative Backsheet'!$A$7:$AW$156,E$9,FALSE))="","",(VLOOKUP($B38,'HICM and Narrative Backsheet'!$A$7:$AW$156,E$9,FALSE))),"")</f>
        <v>Established</v>
      </c>
      <c r="F38" s="153" t="str">
        <f ca="1">IFERROR(IF((VLOOKUP($B38,'HICM and Narrative Backsheet'!$A$7:$AW$156,F$9,FALSE))="","",(VLOOKUP($B38,'HICM and Narrative Backsheet'!$A$7:$AW$156,F$9,FALSE))),"")</f>
        <v>Mature</v>
      </c>
      <c r="G38" s="153" t="str">
        <f ca="1">IFERROR(IF((VLOOKUP($B38,'HICM and Narrative Backsheet'!$A$7:$AW$156,G$9,FALSE))="","",(VLOOKUP($B38,'HICM and Narrative Backsheet'!$A$7:$AW$156,G$9,FALSE))),"")</f>
        <v>Established</v>
      </c>
      <c r="H38" s="153" t="str">
        <f ca="1">IFERROR(IF((VLOOKUP($B38,'HICM and Narrative Backsheet'!$A$7:$AW$156,H$9,FALSE))="","",(VLOOKUP($B38,'HICM and Narrative Backsheet'!$A$7:$AW$156,H$9,FALSE))),"")</f>
        <v>Established</v>
      </c>
      <c r="I38" s="153" t="str">
        <f ca="1">IFERROR(IF((VLOOKUP($B38,'HICM and Narrative Backsheet'!$A$7:$AW$156,I$9,FALSE))="","",(VLOOKUP($B38,'HICM and Narrative Backsheet'!$A$7:$AW$156,I$9,FALSE))),"")</f>
        <v>Established</v>
      </c>
      <c r="J38" s="153" t="str">
        <f ca="1">IFERROR(IF((VLOOKUP($B38,'HICM and Narrative Backsheet'!$A$7:$AW$156,J$9,FALSE))="","",(VLOOKUP($B38,'HICM and Narrative Backsheet'!$A$7:$AW$156,J$9,FALSE))),"")</f>
        <v>Established</v>
      </c>
      <c r="K38" s="153" t="str">
        <f ca="1">IFERROR(IF((VLOOKUP($B38,'HICM and Narrative Backsheet'!$A$7:$AW$156,K$9,FALSE))="","",(VLOOKUP($B38,'HICM and Narrative Backsheet'!$A$7:$AW$156,K$9,FALSE))),"")</f>
        <v>Established</v>
      </c>
      <c r="L38" s="154" t="str">
        <f ca="1">IFERROR(IF((VLOOKUP($B38,'HICM and Narrative Backsheet'!$A$7:$AW$156,L$9,FALSE))="","",(VLOOKUP($B38,'HICM and Narrative Backsheet'!$A$7:$AW$156,L$9,FALSE))),"")</f>
        <v>Established</v>
      </c>
    </row>
    <row r="39" spans="1:12" ht="15" customHeight="1" x14ac:dyDescent="0.3">
      <c r="A39" s="57">
        <v>13</v>
      </c>
      <c r="B39" s="50" t="str">
        <f t="shared" ca="1" si="9"/>
        <v>E09000005</v>
      </c>
      <c r="C39" s="140" t="str">
        <f ca="1">IFERROR(VLOOKUP($B39,'Org List'!$J$9:$K$488,2,0), "")</f>
        <v>Brent</v>
      </c>
      <c r="D39" s="152" t="str">
        <f ca="1">IFERROR(IF((VLOOKUP($B39,'HICM and Narrative Backsheet'!$A$7:$AW$156,D$9,FALSE))="","",(VLOOKUP($B39,'HICM and Narrative Backsheet'!$A$7:$AW$156,D$9,FALSE))),"")</f>
        <v>Established</v>
      </c>
      <c r="E39" s="153" t="str">
        <f ca="1">IFERROR(IF((VLOOKUP($B39,'HICM and Narrative Backsheet'!$A$7:$AW$156,E$9,FALSE))="","",(VLOOKUP($B39,'HICM and Narrative Backsheet'!$A$7:$AW$156,E$9,FALSE))),"")</f>
        <v>Mature</v>
      </c>
      <c r="F39" s="153" t="str">
        <f ca="1">IFERROR(IF((VLOOKUP($B39,'HICM and Narrative Backsheet'!$A$7:$AW$156,F$9,FALSE))="","",(VLOOKUP($B39,'HICM and Narrative Backsheet'!$A$7:$AW$156,F$9,FALSE))),"")</f>
        <v>Mature</v>
      </c>
      <c r="G39" s="153" t="str">
        <f ca="1">IFERROR(IF((VLOOKUP($B39,'HICM and Narrative Backsheet'!$A$7:$AW$156,G$9,FALSE))="","",(VLOOKUP($B39,'HICM and Narrative Backsheet'!$A$7:$AW$156,G$9,FALSE))),"")</f>
        <v>Mature</v>
      </c>
      <c r="H39" s="153" t="str">
        <f ca="1">IFERROR(IF((VLOOKUP($B39,'HICM and Narrative Backsheet'!$A$7:$AW$156,H$9,FALSE))="","",(VLOOKUP($B39,'HICM and Narrative Backsheet'!$A$7:$AW$156,H$9,FALSE))),"")</f>
        <v>Established</v>
      </c>
      <c r="I39" s="153" t="str">
        <f ca="1">IFERROR(IF((VLOOKUP($B39,'HICM and Narrative Backsheet'!$A$7:$AW$156,I$9,FALSE))="","",(VLOOKUP($B39,'HICM and Narrative Backsheet'!$A$7:$AW$156,I$9,FALSE))),"")</f>
        <v>Mature</v>
      </c>
      <c r="J39" s="153" t="str">
        <f ca="1">IFERROR(IF((VLOOKUP($B39,'HICM and Narrative Backsheet'!$A$7:$AW$156,J$9,FALSE))="","",(VLOOKUP($B39,'HICM and Narrative Backsheet'!$A$7:$AW$156,J$9,FALSE))),"")</f>
        <v>Established</v>
      </c>
      <c r="K39" s="153" t="str">
        <f ca="1">IFERROR(IF((VLOOKUP($B39,'HICM and Narrative Backsheet'!$A$7:$AW$156,K$9,FALSE))="","",(VLOOKUP($B39,'HICM and Narrative Backsheet'!$A$7:$AW$156,K$9,FALSE))),"")</f>
        <v>Mature</v>
      </c>
      <c r="L39" s="154" t="str">
        <f ca="1">IFERROR(IF((VLOOKUP($B39,'HICM and Narrative Backsheet'!$A$7:$AW$156,L$9,FALSE))="","",(VLOOKUP($B39,'HICM and Narrative Backsheet'!$A$7:$AW$156,L$9,FALSE))),"")</f>
        <v>Established</v>
      </c>
    </row>
    <row r="40" spans="1:12" x14ac:dyDescent="0.3">
      <c r="A40" s="57">
        <v>14</v>
      </c>
      <c r="B40" s="50" t="str">
        <f t="shared" ca="1" si="9"/>
        <v>E06000043</v>
      </c>
      <c r="C40" s="140" t="str">
        <f ca="1">IFERROR(VLOOKUP($B40,'Org List'!$J$9:$K$488,2,0), "")</f>
        <v>Brighton and Hove</v>
      </c>
      <c r="D40" s="152" t="str">
        <f ca="1">IFERROR(IF((VLOOKUP($B40,'HICM and Narrative Backsheet'!$A$7:$AW$156,D$9,FALSE))="","",(VLOOKUP($B40,'HICM and Narrative Backsheet'!$A$7:$AW$156,D$9,FALSE))),"")</f>
        <v>Established</v>
      </c>
      <c r="E40" s="153" t="str">
        <f ca="1">IFERROR(IF((VLOOKUP($B40,'HICM and Narrative Backsheet'!$A$7:$AW$156,E$9,FALSE))="","",(VLOOKUP($B40,'HICM and Narrative Backsheet'!$A$7:$AW$156,E$9,FALSE))),"")</f>
        <v>Established</v>
      </c>
      <c r="F40" s="153" t="str">
        <f ca="1">IFERROR(IF((VLOOKUP($B40,'HICM and Narrative Backsheet'!$A$7:$AW$156,F$9,FALSE))="","",(VLOOKUP($B40,'HICM and Narrative Backsheet'!$A$7:$AW$156,F$9,FALSE))),"")</f>
        <v>Established</v>
      </c>
      <c r="G40" s="153" t="str">
        <f ca="1">IFERROR(IF((VLOOKUP($B40,'HICM and Narrative Backsheet'!$A$7:$AW$156,G$9,FALSE))="","",(VLOOKUP($B40,'HICM and Narrative Backsheet'!$A$7:$AW$156,G$9,FALSE))),"")</f>
        <v>Established</v>
      </c>
      <c r="H40" s="153" t="str">
        <f ca="1">IFERROR(IF((VLOOKUP($B40,'HICM and Narrative Backsheet'!$A$7:$AW$156,H$9,FALSE))="","",(VLOOKUP($B40,'HICM and Narrative Backsheet'!$A$7:$AW$156,H$9,FALSE))),"")</f>
        <v>Established</v>
      </c>
      <c r="I40" s="153" t="str">
        <f ca="1">IFERROR(IF((VLOOKUP($B40,'HICM and Narrative Backsheet'!$A$7:$AW$156,I$9,FALSE))="","",(VLOOKUP($B40,'HICM and Narrative Backsheet'!$A$7:$AW$156,I$9,FALSE))),"")</f>
        <v>Established</v>
      </c>
      <c r="J40" s="153" t="str">
        <f ca="1">IFERROR(IF((VLOOKUP($B40,'HICM and Narrative Backsheet'!$A$7:$AW$156,J$9,FALSE))="","",(VLOOKUP($B40,'HICM and Narrative Backsheet'!$A$7:$AW$156,J$9,FALSE))),"")</f>
        <v>Established</v>
      </c>
      <c r="K40" s="153" t="str">
        <f ca="1">IFERROR(IF((VLOOKUP($B40,'HICM and Narrative Backsheet'!$A$7:$AW$156,K$9,FALSE))="","",(VLOOKUP($B40,'HICM and Narrative Backsheet'!$A$7:$AW$156,K$9,FALSE))),"")</f>
        <v>Established</v>
      </c>
      <c r="L40" s="154" t="str">
        <f ca="1">IFERROR(IF((VLOOKUP($B40,'HICM and Narrative Backsheet'!$A$7:$AW$156,L$9,FALSE))="","",(VLOOKUP($B40,'HICM and Narrative Backsheet'!$A$7:$AW$156,L$9,FALSE))),"")</f>
        <v>Established</v>
      </c>
    </row>
    <row r="41" spans="1:12" x14ac:dyDescent="0.3">
      <c r="A41" s="57">
        <v>15</v>
      </c>
      <c r="B41" s="50" t="str">
        <f t="shared" ca="1" si="9"/>
        <v>E06000023</v>
      </c>
      <c r="C41" s="140" t="str">
        <f ca="1">IFERROR(VLOOKUP($B41,'Org List'!$J$9:$K$488,2,0), "")</f>
        <v>Bristol, City of</v>
      </c>
      <c r="D41" s="152" t="str">
        <f ca="1">IFERROR(IF((VLOOKUP($B41,'HICM and Narrative Backsheet'!$A$7:$AW$156,D$9,FALSE))="","",(VLOOKUP($B41,'HICM and Narrative Backsheet'!$A$7:$AW$156,D$9,FALSE))),"")</f>
        <v>Mature</v>
      </c>
      <c r="E41" s="153" t="str">
        <f ca="1">IFERROR(IF((VLOOKUP($B41,'HICM and Narrative Backsheet'!$A$7:$AW$156,E$9,FALSE))="","",(VLOOKUP($B41,'HICM and Narrative Backsheet'!$A$7:$AW$156,E$9,FALSE))),"")</f>
        <v>Mature</v>
      </c>
      <c r="F41" s="153" t="str">
        <f ca="1">IFERROR(IF((VLOOKUP($B41,'HICM and Narrative Backsheet'!$A$7:$AW$156,F$9,FALSE))="","",(VLOOKUP($B41,'HICM and Narrative Backsheet'!$A$7:$AW$156,F$9,FALSE))),"")</f>
        <v>Mature</v>
      </c>
      <c r="G41" s="153" t="str">
        <f ca="1">IFERROR(IF((VLOOKUP($B41,'HICM and Narrative Backsheet'!$A$7:$AW$156,G$9,FALSE))="","",(VLOOKUP($B41,'HICM and Narrative Backsheet'!$A$7:$AW$156,G$9,FALSE))),"")</f>
        <v>Established</v>
      </c>
      <c r="H41" s="153" t="str">
        <f ca="1">IFERROR(IF((VLOOKUP($B41,'HICM and Narrative Backsheet'!$A$7:$AW$156,H$9,FALSE))="","",(VLOOKUP($B41,'HICM and Narrative Backsheet'!$A$7:$AW$156,H$9,FALSE))),"")</f>
        <v>Plans in place</v>
      </c>
      <c r="I41" s="153" t="str">
        <f ca="1">IFERROR(IF((VLOOKUP($B41,'HICM and Narrative Backsheet'!$A$7:$AW$156,I$9,FALSE))="","",(VLOOKUP($B41,'HICM and Narrative Backsheet'!$A$7:$AW$156,I$9,FALSE))),"")</f>
        <v>Plans in place</v>
      </c>
      <c r="J41" s="153" t="str">
        <f ca="1">IFERROR(IF((VLOOKUP($B41,'HICM and Narrative Backsheet'!$A$7:$AW$156,J$9,FALSE))="","",(VLOOKUP($B41,'HICM and Narrative Backsheet'!$A$7:$AW$156,J$9,FALSE))),"")</f>
        <v>Established</v>
      </c>
      <c r="K41" s="153" t="str">
        <f ca="1">IFERROR(IF((VLOOKUP($B41,'HICM and Narrative Backsheet'!$A$7:$AW$156,K$9,FALSE))="","",(VLOOKUP($B41,'HICM and Narrative Backsheet'!$A$7:$AW$156,K$9,FALSE))),"")</f>
        <v>Plans in place</v>
      </c>
      <c r="L41" s="154" t="str">
        <f ca="1">IFERROR(IF((VLOOKUP($B41,'HICM and Narrative Backsheet'!$A$7:$AW$156,L$9,FALSE))="","",(VLOOKUP($B41,'HICM and Narrative Backsheet'!$A$7:$AW$156,L$9,FALSE))),"")</f>
        <v>Established</v>
      </c>
    </row>
    <row r="42" spans="1:12" x14ac:dyDescent="0.3">
      <c r="A42" s="57">
        <v>16</v>
      </c>
      <c r="B42" s="50" t="str">
        <f t="shared" ca="1" si="9"/>
        <v>E09000006</v>
      </c>
      <c r="C42" s="140" t="str">
        <f ca="1">IFERROR(VLOOKUP($B42,'Org List'!$J$9:$K$488,2,0), "")</f>
        <v>Bromley</v>
      </c>
      <c r="D42" s="152" t="str">
        <f ca="1">IFERROR(IF((VLOOKUP($B42,'HICM and Narrative Backsheet'!$A$7:$AW$156,D$9,FALSE))="","",(VLOOKUP($B42,'HICM and Narrative Backsheet'!$A$7:$AW$156,D$9,FALSE))),"")</f>
        <v>Mature</v>
      </c>
      <c r="E42" s="153" t="str">
        <f ca="1">IFERROR(IF((VLOOKUP($B42,'HICM and Narrative Backsheet'!$A$7:$AW$156,E$9,FALSE))="","",(VLOOKUP($B42,'HICM and Narrative Backsheet'!$A$7:$AW$156,E$9,FALSE))),"")</f>
        <v>Mature</v>
      </c>
      <c r="F42" s="153" t="str">
        <f ca="1">IFERROR(IF((VLOOKUP($B42,'HICM and Narrative Backsheet'!$A$7:$AW$156,F$9,FALSE))="","",(VLOOKUP($B42,'HICM and Narrative Backsheet'!$A$7:$AW$156,F$9,FALSE))),"")</f>
        <v>Exemplary</v>
      </c>
      <c r="G42" s="153" t="str">
        <f ca="1">IFERROR(IF((VLOOKUP($B42,'HICM and Narrative Backsheet'!$A$7:$AW$156,G$9,FALSE))="","",(VLOOKUP($B42,'HICM and Narrative Backsheet'!$A$7:$AW$156,G$9,FALSE))),"")</f>
        <v>Exemplary</v>
      </c>
      <c r="H42" s="153" t="str">
        <f ca="1">IFERROR(IF((VLOOKUP($B42,'HICM and Narrative Backsheet'!$A$7:$AW$156,H$9,FALSE))="","",(VLOOKUP($B42,'HICM and Narrative Backsheet'!$A$7:$AW$156,H$9,FALSE))),"")</f>
        <v>Mature</v>
      </c>
      <c r="I42" s="153" t="str">
        <f ca="1">IFERROR(IF((VLOOKUP($B42,'HICM and Narrative Backsheet'!$A$7:$AW$156,I$9,FALSE))="","",(VLOOKUP($B42,'HICM and Narrative Backsheet'!$A$7:$AW$156,I$9,FALSE))),"")</f>
        <v>Mature</v>
      </c>
      <c r="J42" s="153" t="str">
        <f ca="1">IFERROR(IF((VLOOKUP($B42,'HICM and Narrative Backsheet'!$A$7:$AW$156,J$9,FALSE))="","",(VLOOKUP($B42,'HICM and Narrative Backsheet'!$A$7:$AW$156,J$9,FALSE))),"")</f>
        <v>Mature</v>
      </c>
      <c r="K42" s="153" t="str">
        <f ca="1">IFERROR(IF((VLOOKUP($B42,'HICM and Narrative Backsheet'!$A$7:$AW$156,K$9,FALSE))="","",(VLOOKUP($B42,'HICM and Narrative Backsheet'!$A$7:$AW$156,K$9,FALSE))),"")</f>
        <v>Established</v>
      </c>
      <c r="L42" s="154" t="str">
        <f ca="1">IFERROR(IF((VLOOKUP($B42,'HICM and Narrative Backsheet'!$A$7:$AW$156,L$9,FALSE))="","",(VLOOKUP($B42,'HICM and Narrative Backsheet'!$A$7:$AW$156,L$9,FALSE))),"")</f>
        <v>Mature</v>
      </c>
    </row>
    <row r="43" spans="1:12" x14ac:dyDescent="0.3">
      <c r="A43" s="57">
        <v>17</v>
      </c>
      <c r="B43" s="50" t="str">
        <f t="shared" ca="1" si="9"/>
        <v>E10000002</v>
      </c>
      <c r="C43" s="140" t="str">
        <f ca="1">IFERROR(VLOOKUP($B43,'Org List'!$J$9:$K$488,2,0), "")</f>
        <v>Buckinghamshire</v>
      </c>
      <c r="D43" s="152" t="str">
        <f ca="1">IFERROR(IF((VLOOKUP($B43,'HICM and Narrative Backsheet'!$A$7:$AW$156,D$9,FALSE))="","",(VLOOKUP($B43,'HICM and Narrative Backsheet'!$A$7:$AW$156,D$9,FALSE))),"")</f>
        <v>Established</v>
      </c>
      <c r="E43" s="153" t="str">
        <f ca="1">IFERROR(IF((VLOOKUP($B43,'HICM and Narrative Backsheet'!$A$7:$AW$156,E$9,FALSE))="","",(VLOOKUP($B43,'HICM and Narrative Backsheet'!$A$7:$AW$156,E$9,FALSE))),"")</f>
        <v>Established</v>
      </c>
      <c r="F43" s="153" t="str">
        <f ca="1">IFERROR(IF((VLOOKUP($B43,'HICM and Narrative Backsheet'!$A$7:$AW$156,F$9,FALSE))="","",(VLOOKUP($B43,'HICM and Narrative Backsheet'!$A$7:$AW$156,F$9,FALSE))),"")</f>
        <v>Established</v>
      </c>
      <c r="G43" s="153" t="str">
        <f ca="1">IFERROR(IF((VLOOKUP($B43,'HICM and Narrative Backsheet'!$A$7:$AW$156,G$9,FALSE))="","",(VLOOKUP($B43,'HICM and Narrative Backsheet'!$A$7:$AW$156,G$9,FALSE))),"")</f>
        <v>Established</v>
      </c>
      <c r="H43" s="153" t="str">
        <f ca="1">IFERROR(IF((VLOOKUP($B43,'HICM and Narrative Backsheet'!$A$7:$AW$156,H$9,FALSE))="","",(VLOOKUP($B43,'HICM and Narrative Backsheet'!$A$7:$AW$156,H$9,FALSE))),"")</f>
        <v>Established</v>
      </c>
      <c r="I43" s="153" t="str">
        <f ca="1">IFERROR(IF((VLOOKUP($B43,'HICM and Narrative Backsheet'!$A$7:$AW$156,I$9,FALSE))="","",(VLOOKUP($B43,'HICM and Narrative Backsheet'!$A$7:$AW$156,I$9,FALSE))),"")</f>
        <v>Plans in place</v>
      </c>
      <c r="J43" s="153" t="str">
        <f ca="1">IFERROR(IF((VLOOKUP($B43,'HICM and Narrative Backsheet'!$A$7:$AW$156,J$9,FALSE))="","",(VLOOKUP($B43,'HICM and Narrative Backsheet'!$A$7:$AW$156,J$9,FALSE))),"")</f>
        <v>Plans in place</v>
      </c>
      <c r="K43" s="153" t="str">
        <f ca="1">IFERROR(IF((VLOOKUP($B43,'HICM and Narrative Backsheet'!$A$7:$AW$156,K$9,FALSE))="","",(VLOOKUP($B43,'HICM and Narrative Backsheet'!$A$7:$AW$156,K$9,FALSE))),"")</f>
        <v>Established</v>
      </c>
      <c r="L43" s="154" t="str">
        <f ca="1">IFERROR(IF((VLOOKUP($B43,'HICM and Narrative Backsheet'!$A$7:$AW$156,L$9,FALSE))="","",(VLOOKUP($B43,'HICM and Narrative Backsheet'!$A$7:$AW$156,L$9,FALSE))),"")</f>
        <v>Established</v>
      </c>
    </row>
    <row r="44" spans="1:12" x14ac:dyDescent="0.3">
      <c r="A44" s="57">
        <v>18</v>
      </c>
      <c r="B44" s="50" t="str">
        <f t="shared" ca="1" si="9"/>
        <v>E08000002</v>
      </c>
      <c r="C44" s="140" t="str">
        <f ca="1">IFERROR(VLOOKUP($B44,'Org List'!$J$9:$K$488,2,0), "")</f>
        <v>Bury</v>
      </c>
      <c r="D44" s="152" t="str">
        <f ca="1">IFERROR(IF((VLOOKUP($B44,'HICM and Narrative Backsheet'!$A$7:$AW$156,D$9,FALSE))="","",(VLOOKUP($B44,'HICM and Narrative Backsheet'!$A$7:$AW$156,D$9,FALSE))),"")</f>
        <v>Established</v>
      </c>
      <c r="E44" s="153" t="str">
        <f ca="1">IFERROR(IF((VLOOKUP($B44,'HICM and Narrative Backsheet'!$A$7:$AW$156,E$9,FALSE))="","",(VLOOKUP($B44,'HICM and Narrative Backsheet'!$A$7:$AW$156,E$9,FALSE))),"")</f>
        <v>Established</v>
      </c>
      <c r="F44" s="153" t="str">
        <f ca="1">IFERROR(IF((VLOOKUP($B44,'HICM and Narrative Backsheet'!$A$7:$AW$156,F$9,FALSE))="","",(VLOOKUP($B44,'HICM and Narrative Backsheet'!$A$7:$AW$156,F$9,FALSE))),"")</f>
        <v>Mature</v>
      </c>
      <c r="G44" s="153" t="str">
        <f ca="1">IFERROR(IF((VLOOKUP($B44,'HICM and Narrative Backsheet'!$A$7:$AW$156,G$9,FALSE))="","",(VLOOKUP($B44,'HICM and Narrative Backsheet'!$A$7:$AW$156,G$9,FALSE))),"")</f>
        <v>Established</v>
      </c>
      <c r="H44" s="153" t="str">
        <f ca="1">IFERROR(IF((VLOOKUP($B44,'HICM and Narrative Backsheet'!$A$7:$AW$156,H$9,FALSE))="","",(VLOOKUP($B44,'HICM and Narrative Backsheet'!$A$7:$AW$156,H$9,FALSE))),"")</f>
        <v>Established</v>
      </c>
      <c r="I44" s="153" t="str">
        <f ca="1">IFERROR(IF((VLOOKUP($B44,'HICM and Narrative Backsheet'!$A$7:$AW$156,I$9,FALSE))="","",(VLOOKUP($B44,'HICM and Narrative Backsheet'!$A$7:$AW$156,I$9,FALSE))),"")</f>
        <v>Established</v>
      </c>
      <c r="J44" s="153" t="str">
        <f ca="1">IFERROR(IF((VLOOKUP($B44,'HICM and Narrative Backsheet'!$A$7:$AW$156,J$9,FALSE))="","",(VLOOKUP($B44,'HICM and Narrative Backsheet'!$A$7:$AW$156,J$9,FALSE))),"")</f>
        <v>Established</v>
      </c>
      <c r="K44" s="153" t="str">
        <f ca="1">IFERROR(IF((VLOOKUP($B44,'HICM and Narrative Backsheet'!$A$7:$AW$156,K$9,FALSE))="","",(VLOOKUP($B44,'HICM and Narrative Backsheet'!$A$7:$AW$156,K$9,FALSE))),"")</f>
        <v>Established</v>
      </c>
      <c r="L44" s="154" t="str">
        <f ca="1">IFERROR(IF((VLOOKUP($B44,'HICM and Narrative Backsheet'!$A$7:$AW$156,L$9,FALSE))="","",(VLOOKUP($B44,'HICM and Narrative Backsheet'!$A$7:$AW$156,L$9,FALSE))),"")</f>
        <v>Established</v>
      </c>
    </row>
    <row r="45" spans="1:12" x14ac:dyDescent="0.3">
      <c r="A45" s="57">
        <v>19</v>
      </c>
      <c r="B45" s="50" t="str">
        <f t="shared" ca="1" si="9"/>
        <v>E08000033</v>
      </c>
      <c r="C45" s="140" t="str">
        <f ca="1">IFERROR(VLOOKUP($B45,'Org List'!$J$9:$K$488,2,0), "")</f>
        <v>Calderdale</v>
      </c>
      <c r="D45" s="152" t="str">
        <f ca="1">IFERROR(IF((VLOOKUP($B45,'HICM and Narrative Backsheet'!$A$7:$AW$156,D$9,FALSE))="","",(VLOOKUP($B45,'HICM and Narrative Backsheet'!$A$7:$AW$156,D$9,FALSE))),"")</f>
        <v>Established</v>
      </c>
      <c r="E45" s="153" t="str">
        <f ca="1">IFERROR(IF((VLOOKUP($B45,'HICM and Narrative Backsheet'!$A$7:$AW$156,E$9,FALSE))="","",(VLOOKUP($B45,'HICM and Narrative Backsheet'!$A$7:$AW$156,E$9,FALSE))),"")</f>
        <v>Established</v>
      </c>
      <c r="F45" s="153" t="str">
        <f ca="1">IFERROR(IF((VLOOKUP($B45,'HICM and Narrative Backsheet'!$A$7:$AW$156,F$9,FALSE))="","",(VLOOKUP($B45,'HICM and Narrative Backsheet'!$A$7:$AW$156,F$9,FALSE))),"")</f>
        <v>Mature</v>
      </c>
      <c r="G45" s="153" t="str">
        <f ca="1">IFERROR(IF((VLOOKUP($B45,'HICM and Narrative Backsheet'!$A$7:$AW$156,G$9,FALSE))="","",(VLOOKUP($B45,'HICM and Narrative Backsheet'!$A$7:$AW$156,G$9,FALSE))),"")</f>
        <v>Established</v>
      </c>
      <c r="H45" s="153" t="str">
        <f ca="1">IFERROR(IF((VLOOKUP($B45,'HICM and Narrative Backsheet'!$A$7:$AW$156,H$9,FALSE))="","",(VLOOKUP($B45,'HICM and Narrative Backsheet'!$A$7:$AW$156,H$9,FALSE))),"")</f>
        <v>Established</v>
      </c>
      <c r="I45" s="153" t="str">
        <f ca="1">IFERROR(IF((VLOOKUP($B45,'HICM and Narrative Backsheet'!$A$7:$AW$156,I$9,FALSE))="","",(VLOOKUP($B45,'HICM and Narrative Backsheet'!$A$7:$AW$156,I$9,FALSE))),"")</f>
        <v>Established</v>
      </c>
      <c r="J45" s="153" t="str">
        <f ca="1">IFERROR(IF((VLOOKUP($B45,'HICM and Narrative Backsheet'!$A$7:$AW$156,J$9,FALSE))="","",(VLOOKUP($B45,'HICM and Narrative Backsheet'!$A$7:$AW$156,J$9,FALSE))),"")</f>
        <v>Mature</v>
      </c>
      <c r="K45" s="153" t="str">
        <f ca="1">IFERROR(IF((VLOOKUP($B45,'HICM and Narrative Backsheet'!$A$7:$AW$156,K$9,FALSE))="","",(VLOOKUP($B45,'HICM and Narrative Backsheet'!$A$7:$AW$156,K$9,FALSE))),"")</f>
        <v>Mature</v>
      </c>
      <c r="L45" s="154" t="str">
        <f ca="1">IFERROR(IF((VLOOKUP($B45,'HICM and Narrative Backsheet'!$A$7:$AW$156,L$9,FALSE))="","",(VLOOKUP($B45,'HICM and Narrative Backsheet'!$A$7:$AW$156,L$9,FALSE))),"")</f>
        <v>Mature</v>
      </c>
    </row>
    <row r="46" spans="1:12" x14ac:dyDescent="0.3">
      <c r="A46" s="57">
        <v>20</v>
      </c>
      <c r="B46" s="50" t="str">
        <f t="shared" ca="1" si="9"/>
        <v>E10000003</v>
      </c>
      <c r="C46" s="140" t="str">
        <f ca="1">IFERROR(VLOOKUP($B46,'Org List'!$J$9:$K$488,2,0), "")</f>
        <v>Cambridgeshire</v>
      </c>
      <c r="D46" s="152" t="str">
        <f ca="1">IFERROR(IF((VLOOKUP($B46,'HICM and Narrative Backsheet'!$A$7:$AW$156,D$9,FALSE))="","",(VLOOKUP($B46,'HICM and Narrative Backsheet'!$A$7:$AW$156,D$9,FALSE))),"")</f>
        <v>Mature</v>
      </c>
      <c r="E46" s="153" t="str">
        <f ca="1">IFERROR(IF((VLOOKUP($B46,'HICM and Narrative Backsheet'!$A$7:$AW$156,E$9,FALSE))="","",(VLOOKUP($B46,'HICM and Narrative Backsheet'!$A$7:$AW$156,E$9,FALSE))),"")</f>
        <v>Established</v>
      </c>
      <c r="F46" s="153" t="str">
        <f ca="1">IFERROR(IF((VLOOKUP($B46,'HICM and Narrative Backsheet'!$A$7:$AW$156,F$9,FALSE))="","",(VLOOKUP($B46,'HICM and Narrative Backsheet'!$A$7:$AW$156,F$9,FALSE))),"")</f>
        <v>Established</v>
      </c>
      <c r="G46" s="153" t="str">
        <f ca="1">IFERROR(IF((VLOOKUP($B46,'HICM and Narrative Backsheet'!$A$7:$AW$156,G$9,FALSE))="","",(VLOOKUP($B46,'HICM and Narrative Backsheet'!$A$7:$AW$156,G$9,FALSE))),"")</f>
        <v>Plans in place</v>
      </c>
      <c r="H46" s="153" t="str">
        <f ca="1">IFERROR(IF((VLOOKUP($B46,'HICM and Narrative Backsheet'!$A$7:$AW$156,H$9,FALSE))="","",(VLOOKUP($B46,'HICM and Narrative Backsheet'!$A$7:$AW$156,H$9,FALSE))),"")</f>
        <v>Established</v>
      </c>
      <c r="I46" s="153" t="str">
        <f ca="1">IFERROR(IF((VLOOKUP($B46,'HICM and Narrative Backsheet'!$A$7:$AW$156,I$9,FALSE))="","",(VLOOKUP($B46,'HICM and Narrative Backsheet'!$A$7:$AW$156,I$9,FALSE))),"")</f>
        <v>Mature</v>
      </c>
      <c r="J46" s="153" t="str">
        <f ca="1">IFERROR(IF((VLOOKUP($B46,'HICM and Narrative Backsheet'!$A$7:$AW$156,J$9,FALSE))="","",(VLOOKUP($B46,'HICM and Narrative Backsheet'!$A$7:$AW$156,J$9,FALSE))),"")</f>
        <v>Established</v>
      </c>
      <c r="K46" s="153" t="str">
        <f ca="1">IFERROR(IF((VLOOKUP($B46,'HICM and Narrative Backsheet'!$A$7:$AW$156,K$9,FALSE))="","",(VLOOKUP($B46,'HICM and Narrative Backsheet'!$A$7:$AW$156,K$9,FALSE))),"")</f>
        <v>Established</v>
      </c>
      <c r="L46" s="154" t="str">
        <f ca="1">IFERROR(IF((VLOOKUP($B46,'HICM and Narrative Backsheet'!$A$7:$AW$156,L$9,FALSE))="","",(VLOOKUP($B46,'HICM and Narrative Backsheet'!$A$7:$AW$156,L$9,FALSE))),"")</f>
        <v>Mature</v>
      </c>
    </row>
    <row r="47" spans="1:12" x14ac:dyDescent="0.3">
      <c r="A47" s="57">
        <v>21</v>
      </c>
      <c r="B47" s="50" t="str">
        <f t="shared" ca="1" si="9"/>
        <v>E09000007</v>
      </c>
      <c r="C47" s="140" t="str">
        <f ca="1">IFERROR(VLOOKUP($B47,'Org List'!$J$9:$K$488,2,0), "")</f>
        <v>Camden</v>
      </c>
      <c r="D47" s="152" t="str">
        <f ca="1">IFERROR(IF((VLOOKUP($B47,'HICM and Narrative Backsheet'!$A$7:$AW$156,D$9,FALSE))="","",(VLOOKUP($B47,'HICM and Narrative Backsheet'!$A$7:$AW$156,D$9,FALSE))),"")</f>
        <v>Exemplary</v>
      </c>
      <c r="E47" s="153" t="str">
        <f ca="1">IFERROR(IF((VLOOKUP($B47,'HICM and Narrative Backsheet'!$A$7:$AW$156,E$9,FALSE))="","",(VLOOKUP($B47,'HICM and Narrative Backsheet'!$A$7:$AW$156,E$9,FALSE))),"")</f>
        <v>Exemplary</v>
      </c>
      <c r="F47" s="153" t="str">
        <f ca="1">IFERROR(IF((VLOOKUP($B47,'HICM and Narrative Backsheet'!$A$7:$AW$156,F$9,FALSE))="","",(VLOOKUP($B47,'HICM and Narrative Backsheet'!$A$7:$AW$156,F$9,FALSE))),"")</f>
        <v>Mature</v>
      </c>
      <c r="G47" s="153" t="str">
        <f ca="1">IFERROR(IF((VLOOKUP($B47,'HICM and Narrative Backsheet'!$A$7:$AW$156,G$9,FALSE))="","",(VLOOKUP($B47,'HICM and Narrative Backsheet'!$A$7:$AW$156,G$9,FALSE))),"")</f>
        <v>Established</v>
      </c>
      <c r="H47" s="153" t="str">
        <f ca="1">IFERROR(IF((VLOOKUP($B47,'HICM and Narrative Backsheet'!$A$7:$AW$156,H$9,FALSE))="","",(VLOOKUP($B47,'HICM and Narrative Backsheet'!$A$7:$AW$156,H$9,FALSE))),"")</f>
        <v>Established</v>
      </c>
      <c r="I47" s="153" t="str">
        <f ca="1">IFERROR(IF((VLOOKUP($B47,'HICM and Narrative Backsheet'!$A$7:$AW$156,I$9,FALSE))="","",(VLOOKUP($B47,'HICM and Narrative Backsheet'!$A$7:$AW$156,I$9,FALSE))),"")</f>
        <v>Established</v>
      </c>
      <c r="J47" s="153" t="str">
        <f ca="1">IFERROR(IF((VLOOKUP($B47,'HICM and Narrative Backsheet'!$A$7:$AW$156,J$9,FALSE))="","",(VLOOKUP($B47,'HICM and Narrative Backsheet'!$A$7:$AW$156,J$9,FALSE))),"")</f>
        <v>Established</v>
      </c>
      <c r="K47" s="153" t="str">
        <f ca="1">IFERROR(IF((VLOOKUP($B47,'HICM and Narrative Backsheet'!$A$7:$AW$156,K$9,FALSE))="","",(VLOOKUP($B47,'HICM and Narrative Backsheet'!$A$7:$AW$156,K$9,FALSE))),"")</f>
        <v>Established</v>
      </c>
      <c r="L47" s="154" t="str">
        <f ca="1">IFERROR(IF((VLOOKUP($B47,'HICM and Narrative Backsheet'!$A$7:$AW$156,L$9,FALSE))="","",(VLOOKUP($B47,'HICM and Narrative Backsheet'!$A$7:$AW$156,L$9,FALSE))),"")</f>
        <v>Plans in place</v>
      </c>
    </row>
    <row r="48" spans="1:12" x14ac:dyDescent="0.3">
      <c r="A48" s="57">
        <v>22</v>
      </c>
      <c r="B48" s="50" t="str">
        <f t="shared" ca="1" si="9"/>
        <v>E06000056</v>
      </c>
      <c r="C48" s="140" t="str">
        <f ca="1">IFERROR(VLOOKUP($B48,'Org List'!$J$9:$K$488,2,0), "")</f>
        <v>Central Bedfordshire</v>
      </c>
      <c r="D48" s="152" t="str">
        <f ca="1">IFERROR(IF((VLOOKUP($B48,'HICM and Narrative Backsheet'!$A$7:$AW$156,D$9,FALSE))="","",(VLOOKUP($B48,'HICM and Narrative Backsheet'!$A$7:$AW$156,D$9,FALSE))),"")</f>
        <v>Mature</v>
      </c>
      <c r="E48" s="153" t="str">
        <f ca="1">IFERROR(IF((VLOOKUP($B48,'HICM and Narrative Backsheet'!$A$7:$AW$156,E$9,FALSE))="","",(VLOOKUP($B48,'HICM and Narrative Backsheet'!$A$7:$AW$156,E$9,FALSE))),"")</f>
        <v>Mature</v>
      </c>
      <c r="F48" s="153" t="str">
        <f ca="1">IFERROR(IF((VLOOKUP($B48,'HICM and Narrative Backsheet'!$A$7:$AW$156,F$9,FALSE))="","",(VLOOKUP($B48,'HICM and Narrative Backsheet'!$A$7:$AW$156,F$9,FALSE))),"")</f>
        <v>Mature</v>
      </c>
      <c r="G48" s="153" t="str">
        <f ca="1">IFERROR(IF((VLOOKUP($B48,'HICM and Narrative Backsheet'!$A$7:$AW$156,G$9,FALSE))="","",(VLOOKUP($B48,'HICM and Narrative Backsheet'!$A$7:$AW$156,G$9,FALSE))),"")</f>
        <v>Plans in place</v>
      </c>
      <c r="H48" s="153" t="str">
        <f ca="1">IFERROR(IF((VLOOKUP($B48,'HICM and Narrative Backsheet'!$A$7:$AW$156,H$9,FALSE))="","",(VLOOKUP($B48,'HICM and Narrative Backsheet'!$A$7:$AW$156,H$9,FALSE))),"")</f>
        <v>Established</v>
      </c>
      <c r="I48" s="153" t="str">
        <f ca="1">IFERROR(IF((VLOOKUP($B48,'HICM and Narrative Backsheet'!$A$7:$AW$156,I$9,FALSE))="","",(VLOOKUP($B48,'HICM and Narrative Backsheet'!$A$7:$AW$156,I$9,FALSE))),"")</f>
        <v>Established</v>
      </c>
      <c r="J48" s="153" t="str">
        <f ca="1">IFERROR(IF((VLOOKUP($B48,'HICM and Narrative Backsheet'!$A$7:$AW$156,J$9,FALSE))="","",(VLOOKUP($B48,'HICM and Narrative Backsheet'!$A$7:$AW$156,J$9,FALSE))),"")</f>
        <v>Mature</v>
      </c>
      <c r="K48" s="153" t="str">
        <f ca="1">IFERROR(IF((VLOOKUP($B48,'HICM and Narrative Backsheet'!$A$7:$AW$156,K$9,FALSE))="","",(VLOOKUP($B48,'HICM and Narrative Backsheet'!$A$7:$AW$156,K$9,FALSE))),"")</f>
        <v>Mature</v>
      </c>
      <c r="L48" s="154" t="str">
        <f ca="1">IFERROR(IF((VLOOKUP($B48,'HICM and Narrative Backsheet'!$A$7:$AW$156,L$9,FALSE))="","",(VLOOKUP($B48,'HICM and Narrative Backsheet'!$A$7:$AW$156,L$9,FALSE))),"")</f>
        <v>Mature</v>
      </c>
    </row>
    <row r="49" spans="1:12" x14ac:dyDescent="0.3">
      <c r="A49" s="57">
        <v>23</v>
      </c>
      <c r="B49" s="50" t="str">
        <f t="shared" ca="1" si="9"/>
        <v>E06000049</v>
      </c>
      <c r="C49" s="140" t="str">
        <f ca="1">IFERROR(VLOOKUP($B49,'Org List'!$J$9:$K$488,2,0), "")</f>
        <v>Cheshire East</v>
      </c>
      <c r="D49" s="152" t="str">
        <f ca="1">IFERROR(IF((VLOOKUP($B49,'HICM and Narrative Backsheet'!$A$7:$AW$156,D$9,FALSE))="","",(VLOOKUP($B49,'HICM and Narrative Backsheet'!$A$7:$AW$156,D$9,FALSE))),"")</f>
        <v>Mature</v>
      </c>
      <c r="E49" s="153" t="str">
        <f ca="1">IFERROR(IF((VLOOKUP($B49,'HICM and Narrative Backsheet'!$A$7:$AW$156,E$9,FALSE))="","",(VLOOKUP($B49,'HICM and Narrative Backsheet'!$A$7:$AW$156,E$9,FALSE))),"")</f>
        <v>Mature</v>
      </c>
      <c r="F49" s="153" t="str">
        <f ca="1">IFERROR(IF((VLOOKUP($B49,'HICM and Narrative Backsheet'!$A$7:$AW$156,F$9,FALSE))="","",(VLOOKUP($B49,'HICM and Narrative Backsheet'!$A$7:$AW$156,F$9,FALSE))),"")</f>
        <v>Mature</v>
      </c>
      <c r="G49" s="153" t="str">
        <f ca="1">IFERROR(IF((VLOOKUP($B49,'HICM and Narrative Backsheet'!$A$7:$AW$156,G$9,FALSE))="","",(VLOOKUP($B49,'HICM and Narrative Backsheet'!$A$7:$AW$156,G$9,FALSE))),"")</f>
        <v>Mature</v>
      </c>
      <c r="H49" s="153" t="str">
        <f ca="1">IFERROR(IF((VLOOKUP($B49,'HICM and Narrative Backsheet'!$A$7:$AW$156,H$9,FALSE))="","",(VLOOKUP($B49,'HICM and Narrative Backsheet'!$A$7:$AW$156,H$9,FALSE))),"")</f>
        <v>Mature</v>
      </c>
      <c r="I49" s="153" t="str">
        <f ca="1">IFERROR(IF((VLOOKUP($B49,'HICM and Narrative Backsheet'!$A$7:$AW$156,I$9,FALSE))="","",(VLOOKUP($B49,'HICM and Narrative Backsheet'!$A$7:$AW$156,I$9,FALSE))),"")</f>
        <v>Established</v>
      </c>
      <c r="J49" s="153" t="str">
        <f ca="1">IFERROR(IF((VLOOKUP($B49,'HICM and Narrative Backsheet'!$A$7:$AW$156,J$9,FALSE))="","",(VLOOKUP($B49,'HICM and Narrative Backsheet'!$A$7:$AW$156,J$9,FALSE))),"")</f>
        <v>Mature</v>
      </c>
      <c r="K49" s="153" t="str">
        <f ca="1">IFERROR(IF((VLOOKUP($B49,'HICM and Narrative Backsheet'!$A$7:$AW$156,K$9,FALSE))="","",(VLOOKUP($B49,'HICM and Narrative Backsheet'!$A$7:$AW$156,K$9,FALSE))),"")</f>
        <v>Established</v>
      </c>
      <c r="L49" s="154" t="str">
        <f ca="1">IFERROR(IF((VLOOKUP($B49,'HICM and Narrative Backsheet'!$A$7:$AW$156,L$9,FALSE))="","",(VLOOKUP($B49,'HICM and Narrative Backsheet'!$A$7:$AW$156,L$9,FALSE))),"")</f>
        <v>Mature</v>
      </c>
    </row>
    <row r="50" spans="1:12" x14ac:dyDescent="0.3">
      <c r="A50" s="57">
        <v>24</v>
      </c>
      <c r="B50" s="50" t="str">
        <f t="shared" ca="1" si="9"/>
        <v>E06000050</v>
      </c>
      <c r="C50" s="140" t="str">
        <f ca="1">IFERROR(VLOOKUP($B50,'Org List'!$J$9:$K$488,2,0), "")</f>
        <v>Cheshire West and Chester</v>
      </c>
      <c r="D50" s="152" t="str">
        <f ca="1">IFERROR(IF((VLOOKUP($B50,'HICM and Narrative Backsheet'!$A$7:$AW$156,D$9,FALSE))="","",(VLOOKUP($B50,'HICM and Narrative Backsheet'!$A$7:$AW$156,D$9,FALSE))),"")</f>
        <v>Mature</v>
      </c>
      <c r="E50" s="153" t="str">
        <f ca="1">IFERROR(IF((VLOOKUP($B50,'HICM and Narrative Backsheet'!$A$7:$AW$156,E$9,FALSE))="","",(VLOOKUP($B50,'HICM and Narrative Backsheet'!$A$7:$AW$156,E$9,FALSE))),"")</f>
        <v>Mature</v>
      </c>
      <c r="F50" s="153" t="str">
        <f ca="1">IFERROR(IF((VLOOKUP($B50,'HICM and Narrative Backsheet'!$A$7:$AW$156,F$9,FALSE))="","",(VLOOKUP($B50,'HICM and Narrative Backsheet'!$A$7:$AW$156,F$9,FALSE))),"")</f>
        <v>Mature</v>
      </c>
      <c r="G50" s="153" t="str">
        <f ca="1">IFERROR(IF((VLOOKUP($B50,'HICM and Narrative Backsheet'!$A$7:$AW$156,G$9,FALSE))="","",(VLOOKUP($B50,'HICM and Narrative Backsheet'!$A$7:$AW$156,G$9,FALSE))),"")</f>
        <v>Mature</v>
      </c>
      <c r="H50" s="153" t="str">
        <f ca="1">IFERROR(IF((VLOOKUP($B50,'HICM and Narrative Backsheet'!$A$7:$AW$156,H$9,FALSE))="","",(VLOOKUP($B50,'HICM and Narrative Backsheet'!$A$7:$AW$156,H$9,FALSE))),"")</f>
        <v>Established</v>
      </c>
      <c r="I50" s="153" t="str">
        <f ca="1">IFERROR(IF((VLOOKUP($B50,'HICM and Narrative Backsheet'!$A$7:$AW$156,I$9,FALSE))="","",(VLOOKUP($B50,'HICM and Narrative Backsheet'!$A$7:$AW$156,I$9,FALSE))),"")</f>
        <v>Established</v>
      </c>
      <c r="J50" s="153" t="str">
        <f ca="1">IFERROR(IF((VLOOKUP($B50,'HICM and Narrative Backsheet'!$A$7:$AW$156,J$9,FALSE))="","",(VLOOKUP($B50,'HICM and Narrative Backsheet'!$A$7:$AW$156,J$9,FALSE))),"")</f>
        <v>Mature</v>
      </c>
      <c r="K50" s="153" t="str">
        <f ca="1">IFERROR(IF((VLOOKUP($B50,'HICM and Narrative Backsheet'!$A$7:$AW$156,K$9,FALSE))="","",(VLOOKUP($B50,'HICM and Narrative Backsheet'!$A$7:$AW$156,K$9,FALSE))),"")</f>
        <v>Mature</v>
      </c>
      <c r="L50" s="154" t="str">
        <f ca="1">IFERROR(IF((VLOOKUP($B50,'HICM and Narrative Backsheet'!$A$7:$AW$156,L$9,FALSE))="","",(VLOOKUP($B50,'HICM and Narrative Backsheet'!$A$7:$AW$156,L$9,FALSE))),"")</f>
        <v>Plans in place</v>
      </c>
    </row>
    <row r="51" spans="1:12" x14ac:dyDescent="0.3">
      <c r="A51" s="57">
        <v>25</v>
      </c>
      <c r="B51" s="50" t="str">
        <f t="shared" ca="1" si="9"/>
        <v>E09000001</v>
      </c>
      <c r="C51" s="140" t="str">
        <f ca="1">IFERROR(VLOOKUP($B51,'Org List'!$J$9:$K$488,2,0), "")</f>
        <v>City of London</v>
      </c>
      <c r="D51" s="152" t="str">
        <f ca="1">IFERROR(IF((VLOOKUP($B51,'HICM and Narrative Backsheet'!$A$7:$AW$156,D$9,FALSE))="","",(VLOOKUP($B51,'HICM and Narrative Backsheet'!$A$7:$AW$156,D$9,FALSE))),"")</f>
        <v>Mature</v>
      </c>
      <c r="E51" s="153" t="str">
        <f ca="1">IFERROR(IF((VLOOKUP($B51,'HICM and Narrative Backsheet'!$A$7:$AW$156,E$9,FALSE))="","",(VLOOKUP($B51,'HICM and Narrative Backsheet'!$A$7:$AW$156,E$9,FALSE))),"")</f>
        <v>Mature</v>
      </c>
      <c r="F51" s="153" t="str">
        <f ca="1">IFERROR(IF((VLOOKUP($B51,'HICM and Narrative Backsheet'!$A$7:$AW$156,F$9,FALSE))="","",(VLOOKUP($B51,'HICM and Narrative Backsheet'!$A$7:$AW$156,F$9,FALSE))),"")</f>
        <v>Mature</v>
      </c>
      <c r="G51" s="153" t="str">
        <f ca="1">IFERROR(IF((VLOOKUP($B51,'HICM and Narrative Backsheet'!$A$7:$AW$156,G$9,FALSE))="","",(VLOOKUP($B51,'HICM and Narrative Backsheet'!$A$7:$AW$156,G$9,FALSE))),"")</f>
        <v>Mature</v>
      </c>
      <c r="H51" s="153" t="str">
        <f ca="1">IFERROR(IF((VLOOKUP($B51,'HICM and Narrative Backsheet'!$A$7:$AW$156,H$9,FALSE))="","",(VLOOKUP($B51,'HICM and Narrative Backsheet'!$A$7:$AW$156,H$9,FALSE))),"")</f>
        <v>Established</v>
      </c>
      <c r="I51" s="153" t="str">
        <f ca="1">IFERROR(IF((VLOOKUP($B51,'HICM and Narrative Backsheet'!$A$7:$AW$156,I$9,FALSE))="","",(VLOOKUP($B51,'HICM and Narrative Backsheet'!$A$7:$AW$156,I$9,FALSE))),"")</f>
        <v>Plans in place</v>
      </c>
      <c r="J51" s="153" t="str">
        <f ca="1">IFERROR(IF((VLOOKUP($B51,'HICM and Narrative Backsheet'!$A$7:$AW$156,J$9,FALSE))="","",(VLOOKUP($B51,'HICM and Narrative Backsheet'!$A$7:$AW$156,J$9,FALSE))),"")</f>
        <v>Established</v>
      </c>
      <c r="K51" s="153" t="str">
        <f ca="1">IFERROR(IF((VLOOKUP($B51,'HICM and Narrative Backsheet'!$A$7:$AW$156,K$9,FALSE))="","",(VLOOKUP($B51,'HICM and Narrative Backsheet'!$A$7:$AW$156,K$9,FALSE))),"")</f>
        <v>Established</v>
      </c>
      <c r="L51" s="154" t="str">
        <f ca="1">IFERROR(IF((VLOOKUP($B51,'HICM and Narrative Backsheet'!$A$7:$AW$156,L$9,FALSE))="","",(VLOOKUP($B51,'HICM and Narrative Backsheet'!$A$7:$AW$156,L$9,FALSE))),"")</f>
        <v>Not yet established</v>
      </c>
    </row>
    <row r="52" spans="1:12" x14ac:dyDescent="0.3">
      <c r="A52" s="57">
        <v>26</v>
      </c>
      <c r="B52" s="50" t="str">
        <f t="shared" ca="1" si="9"/>
        <v>E06000052</v>
      </c>
      <c r="C52" s="140" t="str">
        <f ca="1">IFERROR(VLOOKUP($B52,'Org List'!$J$9:$K$488,2,0), "")</f>
        <v>Cornwall &amp; Scilly</v>
      </c>
      <c r="D52" s="152" t="str">
        <f ca="1">IFERROR(IF((VLOOKUP($B52,'HICM and Narrative Backsheet'!$A$7:$AW$156,D$9,FALSE))="","",(VLOOKUP($B52,'HICM and Narrative Backsheet'!$A$7:$AW$156,D$9,FALSE))),"")</f>
        <v>Established</v>
      </c>
      <c r="E52" s="153" t="str">
        <f ca="1">IFERROR(IF((VLOOKUP($B52,'HICM and Narrative Backsheet'!$A$7:$AW$156,E$9,FALSE))="","",(VLOOKUP($B52,'HICM and Narrative Backsheet'!$A$7:$AW$156,E$9,FALSE))),"")</f>
        <v>Established</v>
      </c>
      <c r="F52" s="153" t="str">
        <f ca="1">IFERROR(IF((VLOOKUP($B52,'HICM and Narrative Backsheet'!$A$7:$AW$156,F$9,FALSE))="","",(VLOOKUP($B52,'HICM and Narrative Backsheet'!$A$7:$AW$156,F$9,FALSE))),"")</f>
        <v>Established</v>
      </c>
      <c r="G52" s="153" t="str">
        <f ca="1">IFERROR(IF((VLOOKUP($B52,'HICM and Narrative Backsheet'!$A$7:$AW$156,G$9,FALSE))="","",(VLOOKUP($B52,'HICM and Narrative Backsheet'!$A$7:$AW$156,G$9,FALSE))),"")</f>
        <v>Established</v>
      </c>
      <c r="H52" s="153" t="str">
        <f ca="1">IFERROR(IF((VLOOKUP($B52,'HICM and Narrative Backsheet'!$A$7:$AW$156,H$9,FALSE))="","",(VLOOKUP($B52,'HICM and Narrative Backsheet'!$A$7:$AW$156,H$9,FALSE))),"")</f>
        <v>Established</v>
      </c>
      <c r="I52" s="153" t="str">
        <f ca="1">IFERROR(IF((VLOOKUP($B52,'HICM and Narrative Backsheet'!$A$7:$AW$156,I$9,FALSE))="","",(VLOOKUP($B52,'HICM and Narrative Backsheet'!$A$7:$AW$156,I$9,FALSE))),"")</f>
        <v>Established</v>
      </c>
      <c r="J52" s="153" t="str">
        <f ca="1">IFERROR(IF((VLOOKUP($B52,'HICM and Narrative Backsheet'!$A$7:$AW$156,J$9,FALSE))="","",(VLOOKUP($B52,'HICM and Narrative Backsheet'!$A$7:$AW$156,J$9,FALSE))),"")</f>
        <v>Established</v>
      </c>
      <c r="K52" s="153" t="str">
        <f ca="1">IFERROR(IF((VLOOKUP($B52,'HICM and Narrative Backsheet'!$A$7:$AW$156,K$9,FALSE))="","",(VLOOKUP($B52,'HICM and Narrative Backsheet'!$A$7:$AW$156,K$9,FALSE))),"")</f>
        <v>Established</v>
      </c>
      <c r="L52" s="154" t="str">
        <f ca="1">IFERROR(IF((VLOOKUP($B52,'HICM and Narrative Backsheet'!$A$7:$AW$156,L$9,FALSE))="","",(VLOOKUP($B52,'HICM and Narrative Backsheet'!$A$7:$AW$156,L$9,FALSE))),"")</f>
        <v>Established</v>
      </c>
    </row>
    <row r="53" spans="1:12" x14ac:dyDescent="0.3">
      <c r="A53" s="57">
        <v>27</v>
      </c>
      <c r="B53" s="50" t="str">
        <f t="shared" ca="1" si="9"/>
        <v>E06000047</v>
      </c>
      <c r="C53" s="140" t="str">
        <f ca="1">IFERROR(VLOOKUP($B53,'Org List'!$J$9:$K$488,2,0), "")</f>
        <v>County Durham</v>
      </c>
      <c r="D53" s="152" t="str">
        <f ca="1">IFERROR(IF((VLOOKUP($B53,'HICM and Narrative Backsheet'!$A$7:$AW$156,D$9,FALSE))="","",(VLOOKUP($B53,'HICM and Narrative Backsheet'!$A$7:$AW$156,D$9,FALSE))),"")</f>
        <v>Established</v>
      </c>
      <c r="E53" s="153" t="str">
        <f ca="1">IFERROR(IF((VLOOKUP($B53,'HICM and Narrative Backsheet'!$A$7:$AW$156,E$9,FALSE))="","",(VLOOKUP($B53,'HICM and Narrative Backsheet'!$A$7:$AW$156,E$9,FALSE))),"")</f>
        <v>Established</v>
      </c>
      <c r="F53" s="153" t="str">
        <f ca="1">IFERROR(IF((VLOOKUP($B53,'HICM and Narrative Backsheet'!$A$7:$AW$156,F$9,FALSE))="","",(VLOOKUP($B53,'HICM and Narrative Backsheet'!$A$7:$AW$156,F$9,FALSE))),"")</f>
        <v>Established</v>
      </c>
      <c r="G53" s="153" t="str">
        <f ca="1">IFERROR(IF((VLOOKUP($B53,'HICM and Narrative Backsheet'!$A$7:$AW$156,G$9,FALSE))="","",(VLOOKUP($B53,'HICM and Narrative Backsheet'!$A$7:$AW$156,G$9,FALSE))),"")</f>
        <v>Mature</v>
      </c>
      <c r="H53" s="153" t="str">
        <f ca="1">IFERROR(IF((VLOOKUP($B53,'HICM and Narrative Backsheet'!$A$7:$AW$156,H$9,FALSE))="","",(VLOOKUP($B53,'HICM and Narrative Backsheet'!$A$7:$AW$156,H$9,FALSE))),"")</f>
        <v>Established</v>
      </c>
      <c r="I53" s="153" t="str">
        <f ca="1">IFERROR(IF((VLOOKUP($B53,'HICM and Narrative Backsheet'!$A$7:$AW$156,I$9,FALSE))="","",(VLOOKUP($B53,'HICM and Narrative Backsheet'!$A$7:$AW$156,I$9,FALSE))),"")</f>
        <v>Established</v>
      </c>
      <c r="J53" s="153" t="str">
        <f ca="1">IFERROR(IF((VLOOKUP($B53,'HICM and Narrative Backsheet'!$A$7:$AW$156,J$9,FALSE))="","",(VLOOKUP($B53,'HICM and Narrative Backsheet'!$A$7:$AW$156,J$9,FALSE))),"")</f>
        <v>Established</v>
      </c>
      <c r="K53" s="153" t="str">
        <f ca="1">IFERROR(IF((VLOOKUP($B53,'HICM and Narrative Backsheet'!$A$7:$AW$156,K$9,FALSE))="","",(VLOOKUP($B53,'HICM and Narrative Backsheet'!$A$7:$AW$156,K$9,FALSE))),"")</f>
        <v>Established</v>
      </c>
      <c r="L53" s="154" t="str">
        <f ca="1">IFERROR(IF((VLOOKUP($B53,'HICM and Narrative Backsheet'!$A$7:$AW$156,L$9,FALSE))="","",(VLOOKUP($B53,'HICM and Narrative Backsheet'!$A$7:$AW$156,L$9,FALSE))),"")</f>
        <v>Established</v>
      </c>
    </row>
    <row r="54" spans="1:12" x14ac:dyDescent="0.3">
      <c r="A54" s="57">
        <v>28</v>
      </c>
      <c r="B54" s="50" t="str">
        <f t="shared" ca="1" si="9"/>
        <v>E08000026</v>
      </c>
      <c r="C54" s="140" t="str">
        <f ca="1">IFERROR(VLOOKUP($B54,'Org List'!$J$9:$K$488,2,0), "")</f>
        <v>Coventry</v>
      </c>
      <c r="D54" s="152" t="str">
        <f ca="1">IFERROR(IF((VLOOKUP($B54,'HICM and Narrative Backsheet'!$A$7:$AW$156,D$9,FALSE))="","",(VLOOKUP($B54,'HICM and Narrative Backsheet'!$A$7:$AW$156,D$9,FALSE))),"")</f>
        <v>Established</v>
      </c>
      <c r="E54" s="153" t="str">
        <f ca="1">IFERROR(IF((VLOOKUP($B54,'HICM and Narrative Backsheet'!$A$7:$AW$156,E$9,FALSE))="","",(VLOOKUP($B54,'HICM and Narrative Backsheet'!$A$7:$AW$156,E$9,FALSE))),"")</f>
        <v>Established</v>
      </c>
      <c r="F54" s="153" t="str">
        <f ca="1">IFERROR(IF((VLOOKUP($B54,'HICM and Narrative Backsheet'!$A$7:$AW$156,F$9,FALSE))="","",(VLOOKUP($B54,'HICM and Narrative Backsheet'!$A$7:$AW$156,F$9,FALSE))),"")</f>
        <v>Mature</v>
      </c>
      <c r="G54" s="153" t="str">
        <f ca="1">IFERROR(IF((VLOOKUP($B54,'HICM and Narrative Backsheet'!$A$7:$AW$156,G$9,FALSE))="","",(VLOOKUP($B54,'HICM and Narrative Backsheet'!$A$7:$AW$156,G$9,FALSE))),"")</f>
        <v>Mature</v>
      </c>
      <c r="H54" s="153" t="str">
        <f ca="1">IFERROR(IF((VLOOKUP($B54,'HICM and Narrative Backsheet'!$A$7:$AW$156,H$9,FALSE))="","",(VLOOKUP($B54,'HICM and Narrative Backsheet'!$A$7:$AW$156,H$9,FALSE))),"")</f>
        <v>Plans in place</v>
      </c>
      <c r="I54" s="153" t="str">
        <f ca="1">IFERROR(IF((VLOOKUP($B54,'HICM and Narrative Backsheet'!$A$7:$AW$156,I$9,FALSE))="","",(VLOOKUP($B54,'HICM and Narrative Backsheet'!$A$7:$AW$156,I$9,FALSE))),"")</f>
        <v>Plans in place</v>
      </c>
      <c r="J54" s="153" t="str">
        <f ca="1">IFERROR(IF((VLOOKUP($B54,'HICM and Narrative Backsheet'!$A$7:$AW$156,J$9,FALSE))="","",(VLOOKUP($B54,'HICM and Narrative Backsheet'!$A$7:$AW$156,J$9,FALSE))),"")</f>
        <v>Established</v>
      </c>
      <c r="K54" s="153" t="str">
        <f ca="1">IFERROR(IF((VLOOKUP($B54,'HICM and Narrative Backsheet'!$A$7:$AW$156,K$9,FALSE))="","",(VLOOKUP($B54,'HICM and Narrative Backsheet'!$A$7:$AW$156,K$9,FALSE))),"")</f>
        <v>Established</v>
      </c>
      <c r="L54" s="154" t="str">
        <f ca="1">IFERROR(IF((VLOOKUP($B54,'HICM and Narrative Backsheet'!$A$7:$AW$156,L$9,FALSE))="","",(VLOOKUP($B54,'HICM and Narrative Backsheet'!$A$7:$AW$156,L$9,FALSE))),"")</f>
        <v>Established</v>
      </c>
    </row>
    <row r="55" spans="1:12" x14ac:dyDescent="0.3">
      <c r="A55" s="57">
        <v>29</v>
      </c>
      <c r="B55" s="50" t="str">
        <f t="shared" ca="1" si="9"/>
        <v>E09000008</v>
      </c>
      <c r="C55" s="140" t="str">
        <f ca="1">IFERROR(VLOOKUP($B55,'Org List'!$J$9:$K$488,2,0), "")</f>
        <v>Croydon</v>
      </c>
      <c r="D55" s="152" t="str">
        <f ca="1">IFERROR(IF((VLOOKUP($B55,'HICM and Narrative Backsheet'!$A$7:$AW$156,D$9,FALSE))="","",(VLOOKUP($B55,'HICM and Narrative Backsheet'!$A$7:$AW$156,D$9,FALSE))),"")</f>
        <v>Established</v>
      </c>
      <c r="E55" s="153" t="str">
        <f ca="1">IFERROR(IF((VLOOKUP($B55,'HICM and Narrative Backsheet'!$A$7:$AW$156,E$9,FALSE))="","",(VLOOKUP($B55,'HICM and Narrative Backsheet'!$A$7:$AW$156,E$9,FALSE))),"")</f>
        <v>Established</v>
      </c>
      <c r="F55" s="153" t="str">
        <f ca="1">IFERROR(IF((VLOOKUP($B55,'HICM and Narrative Backsheet'!$A$7:$AW$156,F$9,FALSE))="","",(VLOOKUP($B55,'HICM and Narrative Backsheet'!$A$7:$AW$156,F$9,FALSE))),"")</f>
        <v>Established</v>
      </c>
      <c r="G55" s="153" t="str">
        <f ca="1">IFERROR(IF((VLOOKUP($B55,'HICM and Narrative Backsheet'!$A$7:$AW$156,G$9,FALSE))="","",(VLOOKUP($B55,'HICM and Narrative Backsheet'!$A$7:$AW$156,G$9,FALSE))),"")</f>
        <v>Mature</v>
      </c>
      <c r="H55" s="153" t="str">
        <f ca="1">IFERROR(IF((VLOOKUP($B55,'HICM and Narrative Backsheet'!$A$7:$AW$156,H$9,FALSE))="","",(VLOOKUP($B55,'HICM and Narrative Backsheet'!$A$7:$AW$156,H$9,FALSE))),"")</f>
        <v>Mature</v>
      </c>
      <c r="I55" s="153" t="str">
        <f ca="1">IFERROR(IF((VLOOKUP($B55,'HICM and Narrative Backsheet'!$A$7:$AW$156,I$9,FALSE))="","",(VLOOKUP($B55,'HICM and Narrative Backsheet'!$A$7:$AW$156,I$9,FALSE))),"")</f>
        <v>Mature</v>
      </c>
      <c r="J55" s="153" t="str">
        <f ca="1">IFERROR(IF((VLOOKUP($B55,'HICM and Narrative Backsheet'!$A$7:$AW$156,J$9,FALSE))="","",(VLOOKUP($B55,'HICM and Narrative Backsheet'!$A$7:$AW$156,J$9,FALSE))),"")</f>
        <v>Established</v>
      </c>
      <c r="K55" s="153" t="str">
        <f ca="1">IFERROR(IF((VLOOKUP($B55,'HICM and Narrative Backsheet'!$A$7:$AW$156,K$9,FALSE))="","",(VLOOKUP($B55,'HICM and Narrative Backsheet'!$A$7:$AW$156,K$9,FALSE))),"")</f>
        <v>Mature</v>
      </c>
      <c r="L55" s="154" t="str">
        <f ca="1">IFERROR(IF((VLOOKUP($B55,'HICM and Narrative Backsheet'!$A$7:$AW$156,L$9,FALSE))="","",(VLOOKUP($B55,'HICM and Narrative Backsheet'!$A$7:$AW$156,L$9,FALSE))),"")</f>
        <v>Established</v>
      </c>
    </row>
    <row r="56" spans="1:12" x14ac:dyDescent="0.3">
      <c r="A56" s="57">
        <v>30</v>
      </c>
      <c r="B56" s="50" t="str">
        <f t="shared" ca="1" si="9"/>
        <v>E10000006</v>
      </c>
      <c r="C56" s="140" t="str">
        <f ca="1">IFERROR(VLOOKUP($B56,'Org List'!$J$9:$K$488,2,0), "")</f>
        <v>Cumbria</v>
      </c>
      <c r="D56" s="152" t="str">
        <f ca="1">IFERROR(IF((VLOOKUP($B56,'HICM and Narrative Backsheet'!$A$7:$AW$156,D$9,FALSE))="","",(VLOOKUP($B56,'HICM and Narrative Backsheet'!$A$7:$AW$156,D$9,FALSE))),"")</f>
        <v>Established</v>
      </c>
      <c r="E56" s="153" t="str">
        <f ca="1">IFERROR(IF((VLOOKUP($B56,'HICM and Narrative Backsheet'!$A$7:$AW$156,E$9,FALSE))="","",(VLOOKUP($B56,'HICM and Narrative Backsheet'!$A$7:$AW$156,E$9,FALSE))),"")</f>
        <v>Established</v>
      </c>
      <c r="F56" s="153" t="str">
        <f ca="1">IFERROR(IF((VLOOKUP($B56,'HICM and Narrative Backsheet'!$A$7:$AW$156,F$9,FALSE))="","",(VLOOKUP($B56,'HICM and Narrative Backsheet'!$A$7:$AW$156,F$9,FALSE))),"")</f>
        <v>Established</v>
      </c>
      <c r="G56" s="153" t="str">
        <f ca="1">IFERROR(IF((VLOOKUP($B56,'HICM and Narrative Backsheet'!$A$7:$AW$156,G$9,FALSE))="","",(VLOOKUP($B56,'HICM and Narrative Backsheet'!$A$7:$AW$156,G$9,FALSE))),"")</f>
        <v>Established</v>
      </c>
      <c r="H56" s="153" t="str">
        <f ca="1">IFERROR(IF((VLOOKUP($B56,'HICM and Narrative Backsheet'!$A$7:$AW$156,H$9,FALSE))="","",(VLOOKUP($B56,'HICM and Narrative Backsheet'!$A$7:$AW$156,H$9,FALSE))),"")</f>
        <v>Established</v>
      </c>
      <c r="I56" s="153" t="str">
        <f ca="1">IFERROR(IF((VLOOKUP($B56,'HICM and Narrative Backsheet'!$A$7:$AW$156,I$9,FALSE))="","",(VLOOKUP($B56,'HICM and Narrative Backsheet'!$A$7:$AW$156,I$9,FALSE))),"")</f>
        <v>Plans in place</v>
      </c>
      <c r="J56" s="153" t="str">
        <f ca="1">IFERROR(IF((VLOOKUP($B56,'HICM and Narrative Backsheet'!$A$7:$AW$156,J$9,FALSE))="","",(VLOOKUP($B56,'HICM and Narrative Backsheet'!$A$7:$AW$156,J$9,FALSE))),"")</f>
        <v>Established</v>
      </c>
      <c r="K56" s="153" t="str">
        <f ca="1">IFERROR(IF((VLOOKUP($B56,'HICM and Narrative Backsheet'!$A$7:$AW$156,K$9,FALSE))="","",(VLOOKUP($B56,'HICM and Narrative Backsheet'!$A$7:$AW$156,K$9,FALSE))),"")</f>
        <v>Established</v>
      </c>
      <c r="L56" s="154" t="str">
        <f ca="1">IFERROR(IF((VLOOKUP($B56,'HICM and Narrative Backsheet'!$A$7:$AW$156,L$9,FALSE))="","",(VLOOKUP($B56,'HICM and Narrative Backsheet'!$A$7:$AW$156,L$9,FALSE))),"")</f>
        <v>Established</v>
      </c>
    </row>
    <row r="57" spans="1:12" x14ac:dyDescent="0.3">
      <c r="A57" s="57">
        <v>31</v>
      </c>
      <c r="B57" s="50" t="str">
        <f t="shared" ca="1" si="9"/>
        <v>E06000005</v>
      </c>
      <c r="C57" s="140" t="str">
        <f ca="1">IFERROR(VLOOKUP($B57,'Org List'!$J$9:$K$488,2,0), "")</f>
        <v>Darlington</v>
      </c>
      <c r="D57" s="152" t="str">
        <f ca="1">IFERROR(IF((VLOOKUP($B57,'HICM and Narrative Backsheet'!$A$7:$AW$156,D$9,FALSE))="","",(VLOOKUP($B57,'HICM and Narrative Backsheet'!$A$7:$AW$156,D$9,FALSE))),"")</f>
        <v>Established</v>
      </c>
      <c r="E57" s="153" t="str">
        <f ca="1">IFERROR(IF((VLOOKUP($B57,'HICM and Narrative Backsheet'!$A$7:$AW$156,E$9,FALSE))="","",(VLOOKUP($B57,'HICM and Narrative Backsheet'!$A$7:$AW$156,E$9,FALSE))),"")</f>
        <v>Established</v>
      </c>
      <c r="F57" s="153" t="str">
        <f ca="1">IFERROR(IF((VLOOKUP($B57,'HICM and Narrative Backsheet'!$A$7:$AW$156,F$9,FALSE))="","",(VLOOKUP($B57,'HICM and Narrative Backsheet'!$A$7:$AW$156,F$9,FALSE))),"")</f>
        <v>Mature</v>
      </c>
      <c r="G57" s="153" t="str">
        <f ca="1">IFERROR(IF((VLOOKUP($B57,'HICM and Narrative Backsheet'!$A$7:$AW$156,G$9,FALSE))="","",(VLOOKUP($B57,'HICM and Narrative Backsheet'!$A$7:$AW$156,G$9,FALSE))),"")</f>
        <v>Plans in place</v>
      </c>
      <c r="H57" s="153" t="str">
        <f ca="1">IFERROR(IF((VLOOKUP($B57,'HICM and Narrative Backsheet'!$A$7:$AW$156,H$9,FALSE))="","",(VLOOKUP($B57,'HICM and Narrative Backsheet'!$A$7:$AW$156,H$9,FALSE))),"")</f>
        <v>Established</v>
      </c>
      <c r="I57" s="153" t="str">
        <f ca="1">IFERROR(IF((VLOOKUP($B57,'HICM and Narrative Backsheet'!$A$7:$AW$156,I$9,FALSE))="","",(VLOOKUP($B57,'HICM and Narrative Backsheet'!$A$7:$AW$156,I$9,FALSE))),"")</f>
        <v>Established</v>
      </c>
      <c r="J57" s="153" t="str">
        <f ca="1">IFERROR(IF((VLOOKUP($B57,'HICM and Narrative Backsheet'!$A$7:$AW$156,J$9,FALSE))="","",(VLOOKUP($B57,'HICM and Narrative Backsheet'!$A$7:$AW$156,J$9,FALSE))),"")</f>
        <v>Established</v>
      </c>
      <c r="K57" s="153" t="str">
        <f ca="1">IFERROR(IF((VLOOKUP($B57,'HICM and Narrative Backsheet'!$A$7:$AW$156,K$9,FALSE))="","",(VLOOKUP($B57,'HICM and Narrative Backsheet'!$A$7:$AW$156,K$9,FALSE))),"")</f>
        <v>Established</v>
      </c>
      <c r="L57" s="154" t="str">
        <f ca="1">IFERROR(IF((VLOOKUP($B57,'HICM and Narrative Backsheet'!$A$7:$AW$156,L$9,FALSE))="","",(VLOOKUP($B57,'HICM and Narrative Backsheet'!$A$7:$AW$156,L$9,FALSE))),"")</f>
        <v>Established</v>
      </c>
    </row>
    <row r="58" spans="1:12" x14ac:dyDescent="0.3">
      <c r="A58" s="57">
        <v>32</v>
      </c>
      <c r="B58" s="50" t="str">
        <f t="shared" ref="B58:B89" ca="1" si="10">IF($A58&gt;$O$5-1,"",INDIRECT("'Comms by AT'!AA"&amp;$A58+$O$4))</f>
        <v>E06000015</v>
      </c>
      <c r="C58" s="140" t="str">
        <f ca="1">IFERROR(VLOOKUP($B58,'Org List'!$J$9:$K$488,2,0), "")</f>
        <v>Derby</v>
      </c>
      <c r="D58" s="152" t="str">
        <f ca="1">IFERROR(IF((VLOOKUP($B58,'HICM and Narrative Backsheet'!$A$7:$AW$156,D$9,FALSE))="","",(VLOOKUP($B58,'HICM and Narrative Backsheet'!$A$7:$AW$156,D$9,FALSE))),"")</f>
        <v>Established</v>
      </c>
      <c r="E58" s="153" t="str">
        <f ca="1">IFERROR(IF((VLOOKUP($B58,'HICM and Narrative Backsheet'!$A$7:$AW$156,E$9,FALSE))="","",(VLOOKUP($B58,'HICM and Narrative Backsheet'!$A$7:$AW$156,E$9,FALSE))),"")</f>
        <v>Established</v>
      </c>
      <c r="F58" s="153" t="str">
        <f ca="1">IFERROR(IF((VLOOKUP($B58,'HICM and Narrative Backsheet'!$A$7:$AW$156,F$9,FALSE))="","",(VLOOKUP($B58,'HICM and Narrative Backsheet'!$A$7:$AW$156,F$9,FALSE))),"")</f>
        <v>Established</v>
      </c>
      <c r="G58" s="153" t="str">
        <f ca="1">IFERROR(IF((VLOOKUP($B58,'HICM and Narrative Backsheet'!$A$7:$AW$156,G$9,FALSE))="","",(VLOOKUP($B58,'HICM and Narrative Backsheet'!$A$7:$AW$156,G$9,FALSE))),"")</f>
        <v>Mature</v>
      </c>
      <c r="H58" s="153" t="str">
        <f ca="1">IFERROR(IF((VLOOKUP($B58,'HICM and Narrative Backsheet'!$A$7:$AW$156,H$9,FALSE))="","",(VLOOKUP($B58,'HICM and Narrative Backsheet'!$A$7:$AW$156,H$9,FALSE))),"")</f>
        <v>Plans in place</v>
      </c>
      <c r="I58" s="153" t="str">
        <f ca="1">IFERROR(IF((VLOOKUP($B58,'HICM and Narrative Backsheet'!$A$7:$AW$156,I$9,FALSE))="","",(VLOOKUP($B58,'HICM and Narrative Backsheet'!$A$7:$AW$156,I$9,FALSE))),"")</f>
        <v>Established</v>
      </c>
      <c r="J58" s="153" t="str">
        <f ca="1">IFERROR(IF((VLOOKUP($B58,'HICM and Narrative Backsheet'!$A$7:$AW$156,J$9,FALSE))="","",(VLOOKUP($B58,'HICM and Narrative Backsheet'!$A$7:$AW$156,J$9,FALSE))),"")</f>
        <v>Established</v>
      </c>
      <c r="K58" s="153" t="str">
        <f ca="1">IFERROR(IF((VLOOKUP($B58,'HICM and Narrative Backsheet'!$A$7:$AW$156,K$9,FALSE))="","",(VLOOKUP($B58,'HICM and Narrative Backsheet'!$A$7:$AW$156,K$9,FALSE))),"")</f>
        <v>Established</v>
      </c>
      <c r="L58" s="154" t="str">
        <f ca="1">IFERROR(IF((VLOOKUP($B58,'HICM and Narrative Backsheet'!$A$7:$AW$156,L$9,FALSE))="","",(VLOOKUP($B58,'HICM and Narrative Backsheet'!$A$7:$AW$156,L$9,FALSE))),"")</f>
        <v>Established</v>
      </c>
    </row>
    <row r="59" spans="1:12" x14ac:dyDescent="0.3">
      <c r="A59" s="57">
        <v>33</v>
      </c>
      <c r="B59" s="50" t="str">
        <f t="shared" ca="1" si="10"/>
        <v>E10000007</v>
      </c>
      <c r="C59" s="140" t="str">
        <f ca="1">IFERROR(VLOOKUP($B59,'Org List'!$J$9:$K$488,2,0), "")</f>
        <v>Derbyshire</v>
      </c>
      <c r="D59" s="152" t="str">
        <f ca="1">IFERROR(IF((VLOOKUP($B59,'HICM and Narrative Backsheet'!$A$7:$AW$156,D$9,FALSE))="","",(VLOOKUP($B59,'HICM and Narrative Backsheet'!$A$7:$AW$156,D$9,FALSE))),"")</f>
        <v>Established</v>
      </c>
      <c r="E59" s="153" t="str">
        <f ca="1">IFERROR(IF((VLOOKUP($B59,'HICM and Narrative Backsheet'!$A$7:$AW$156,E$9,FALSE))="","",(VLOOKUP($B59,'HICM and Narrative Backsheet'!$A$7:$AW$156,E$9,FALSE))),"")</f>
        <v>Established</v>
      </c>
      <c r="F59" s="153" t="str">
        <f ca="1">IFERROR(IF((VLOOKUP($B59,'HICM and Narrative Backsheet'!$A$7:$AW$156,F$9,FALSE))="","",(VLOOKUP($B59,'HICM and Narrative Backsheet'!$A$7:$AW$156,F$9,FALSE))),"")</f>
        <v>Established</v>
      </c>
      <c r="G59" s="153" t="str">
        <f ca="1">IFERROR(IF((VLOOKUP($B59,'HICM and Narrative Backsheet'!$A$7:$AW$156,G$9,FALSE))="","",(VLOOKUP($B59,'HICM and Narrative Backsheet'!$A$7:$AW$156,G$9,FALSE))),"")</f>
        <v>Mature</v>
      </c>
      <c r="H59" s="153" t="str">
        <f ca="1">IFERROR(IF((VLOOKUP($B59,'HICM and Narrative Backsheet'!$A$7:$AW$156,H$9,FALSE))="","",(VLOOKUP($B59,'HICM and Narrative Backsheet'!$A$7:$AW$156,H$9,FALSE))),"")</f>
        <v>Plans in place</v>
      </c>
      <c r="I59" s="153" t="str">
        <f ca="1">IFERROR(IF((VLOOKUP($B59,'HICM and Narrative Backsheet'!$A$7:$AW$156,I$9,FALSE))="","",(VLOOKUP($B59,'HICM and Narrative Backsheet'!$A$7:$AW$156,I$9,FALSE))),"")</f>
        <v>Established</v>
      </c>
      <c r="J59" s="153" t="str">
        <f ca="1">IFERROR(IF((VLOOKUP($B59,'HICM and Narrative Backsheet'!$A$7:$AW$156,J$9,FALSE))="","",(VLOOKUP($B59,'HICM and Narrative Backsheet'!$A$7:$AW$156,J$9,FALSE))),"")</f>
        <v>Established</v>
      </c>
      <c r="K59" s="153" t="str">
        <f ca="1">IFERROR(IF((VLOOKUP($B59,'HICM and Narrative Backsheet'!$A$7:$AW$156,K$9,FALSE))="","",(VLOOKUP($B59,'HICM and Narrative Backsheet'!$A$7:$AW$156,K$9,FALSE))),"")</f>
        <v>Established</v>
      </c>
      <c r="L59" s="154" t="str">
        <f ca="1">IFERROR(IF((VLOOKUP($B59,'HICM and Narrative Backsheet'!$A$7:$AW$156,L$9,FALSE))="","",(VLOOKUP($B59,'HICM and Narrative Backsheet'!$A$7:$AW$156,L$9,FALSE))),"")</f>
        <v>Established</v>
      </c>
    </row>
    <row r="60" spans="1:12" x14ac:dyDescent="0.3">
      <c r="A60" s="57">
        <v>34</v>
      </c>
      <c r="B60" s="50" t="str">
        <f t="shared" ca="1" si="10"/>
        <v>E10000008</v>
      </c>
      <c r="C60" s="140" t="str">
        <f ca="1">IFERROR(VLOOKUP($B60,'Org List'!$J$9:$K$488,2,0), "")</f>
        <v>Devon</v>
      </c>
      <c r="D60" s="152" t="str">
        <f ca="1">IFERROR(IF((VLOOKUP($B60,'HICM and Narrative Backsheet'!$A$7:$AW$156,D$9,FALSE))="","",(VLOOKUP($B60,'HICM and Narrative Backsheet'!$A$7:$AW$156,D$9,FALSE))),"")</f>
        <v>Exemplary</v>
      </c>
      <c r="E60" s="153" t="str">
        <f ca="1">IFERROR(IF((VLOOKUP($B60,'HICM and Narrative Backsheet'!$A$7:$AW$156,E$9,FALSE))="","",(VLOOKUP($B60,'HICM and Narrative Backsheet'!$A$7:$AW$156,E$9,FALSE))),"")</f>
        <v>Exemplary</v>
      </c>
      <c r="F60" s="153" t="str">
        <f ca="1">IFERROR(IF((VLOOKUP($B60,'HICM and Narrative Backsheet'!$A$7:$AW$156,F$9,FALSE))="","",(VLOOKUP($B60,'HICM and Narrative Backsheet'!$A$7:$AW$156,F$9,FALSE))),"")</f>
        <v>Exemplary</v>
      </c>
      <c r="G60" s="153" t="str">
        <f ca="1">IFERROR(IF((VLOOKUP($B60,'HICM and Narrative Backsheet'!$A$7:$AW$156,G$9,FALSE))="","",(VLOOKUP($B60,'HICM and Narrative Backsheet'!$A$7:$AW$156,G$9,FALSE))),"")</f>
        <v>Mature</v>
      </c>
      <c r="H60" s="153" t="str">
        <f ca="1">IFERROR(IF((VLOOKUP($B60,'HICM and Narrative Backsheet'!$A$7:$AW$156,H$9,FALSE))="","",(VLOOKUP($B60,'HICM and Narrative Backsheet'!$A$7:$AW$156,H$9,FALSE))),"")</f>
        <v>Established</v>
      </c>
      <c r="I60" s="153" t="str">
        <f ca="1">IFERROR(IF((VLOOKUP($B60,'HICM and Narrative Backsheet'!$A$7:$AW$156,I$9,FALSE))="","",(VLOOKUP($B60,'HICM and Narrative Backsheet'!$A$7:$AW$156,I$9,FALSE))),"")</f>
        <v>Established</v>
      </c>
      <c r="J60" s="153" t="str">
        <f ca="1">IFERROR(IF((VLOOKUP($B60,'HICM and Narrative Backsheet'!$A$7:$AW$156,J$9,FALSE))="","",(VLOOKUP($B60,'HICM and Narrative Backsheet'!$A$7:$AW$156,J$9,FALSE))),"")</f>
        <v>Exemplary</v>
      </c>
      <c r="K60" s="153" t="str">
        <f ca="1">IFERROR(IF((VLOOKUP($B60,'HICM and Narrative Backsheet'!$A$7:$AW$156,K$9,FALSE))="","",(VLOOKUP($B60,'HICM and Narrative Backsheet'!$A$7:$AW$156,K$9,FALSE))),"")</f>
        <v>Established</v>
      </c>
      <c r="L60" s="154" t="str">
        <f ca="1">IFERROR(IF((VLOOKUP($B60,'HICM and Narrative Backsheet'!$A$7:$AW$156,L$9,FALSE))="","",(VLOOKUP($B60,'HICM and Narrative Backsheet'!$A$7:$AW$156,L$9,FALSE))),"")</f>
        <v>Established</v>
      </c>
    </row>
    <row r="61" spans="1:12" x14ac:dyDescent="0.3">
      <c r="A61" s="57">
        <v>35</v>
      </c>
      <c r="B61" s="50" t="str">
        <f t="shared" ca="1" si="10"/>
        <v>E08000017</v>
      </c>
      <c r="C61" s="140" t="str">
        <f ca="1">IFERROR(VLOOKUP($B61,'Org List'!$J$9:$K$488,2,0), "")</f>
        <v>Doncaster</v>
      </c>
      <c r="D61" s="152" t="str">
        <f ca="1">IFERROR(IF((VLOOKUP($B61,'HICM and Narrative Backsheet'!$A$7:$AW$156,D$9,FALSE))="","",(VLOOKUP($B61,'HICM and Narrative Backsheet'!$A$7:$AW$156,D$9,FALSE))),"")</f>
        <v>Plans in place</v>
      </c>
      <c r="E61" s="153" t="str">
        <f ca="1">IFERROR(IF((VLOOKUP($B61,'HICM and Narrative Backsheet'!$A$7:$AW$156,E$9,FALSE))="","",(VLOOKUP($B61,'HICM and Narrative Backsheet'!$A$7:$AW$156,E$9,FALSE))),"")</f>
        <v>Established</v>
      </c>
      <c r="F61" s="153" t="str">
        <f ca="1">IFERROR(IF((VLOOKUP($B61,'HICM and Narrative Backsheet'!$A$7:$AW$156,F$9,FALSE))="","",(VLOOKUP($B61,'HICM and Narrative Backsheet'!$A$7:$AW$156,F$9,FALSE))),"")</f>
        <v>Established</v>
      </c>
      <c r="G61" s="153" t="str">
        <f ca="1">IFERROR(IF((VLOOKUP($B61,'HICM and Narrative Backsheet'!$A$7:$AW$156,G$9,FALSE))="","",(VLOOKUP($B61,'HICM and Narrative Backsheet'!$A$7:$AW$156,G$9,FALSE))),"")</f>
        <v>Established</v>
      </c>
      <c r="H61" s="153" t="str">
        <f ca="1">IFERROR(IF((VLOOKUP($B61,'HICM and Narrative Backsheet'!$A$7:$AW$156,H$9,FALSE))="","",(VLOOKUP($B61,'HICM and Narrative Backsheet'!$A$7:$AW$156,H$9,FALSE))),"")</f>
        <v>Established</v>
      </c>
      <c r="I61" s="153" t="str">
        <f ca="1">IFERROR(IF((VLOOKUP($B61,'HICM and Narrative Backsheet'!$A$7:$AW$156,I$9,FALSE))="","",(VLOOKUP($B61,'HICM and Narrative Backsheet'!$A$7:$AW$156,I$9,FALSE))),"")</f>
        <v>Plans in place</v>
      </c>
      <c r="J61" s="153" t="str">
        <f ca="1">IFERROR(IF((VLOOKUP($B61,'HICM and Narrative Backsheet'!$A$7:$AW$156,J$9,FALSE))="","",(VLOOKUP($B61,'HICM and Narrative Backsheet'!$A$7:$AW$156,J$9,FALSE))),"")</f>
        <v>Established</v>
      </c>
      <c r="K61" s="153" t="str">
        <f ca="1">IFERROR(IF((VLOOKUP($B61,'HICM and Narrative Backsheet'!$A$7:$AW$156,K$9,FALSE))="","",(VLOOKUP($B61,'HICM and Narrative Backsheet'!$A$7:$AW$156,K$9,FALSE))),"")</f>
        <v>Established</v>
      </c>
      <c r="L61" s="154" t="str">
        <f ca="1">IFERROR(IF((VLOOKUP($B61,'HICM and Narrative Backsheet'!$A$7:$AW$156,L$9,FALSE))="","",(VLOOKUP($B61,'HICM and Narrative Backsheet'!$A$7:$AW$156,L$9,FALSE))),"")</f>
        <v>Plans in place</v>
      </c>
    </row>
    <row r="62" spans="1:12" x14ac:dyDescent="0.3">
      <c r="A62" s="57">
        <v>36</v>
      </c>
      <c r="B62" s="50" t="str">
        <f t="shared" ca="1" si="10"/>
        <v>E10000009</v>
      </c>
      <c r="C62" s="140" t="str">
        <f ca="1">IFERROR(VLOOKUP($B62,'Org List'!$J$9:$K$488,2,0), "")</f>
        <v>Dorset</v>
      </c>
      <c r="D62" s="152" t="str">
        <f ca="1">IFERROR(IF((VLOOKUP($B62,'HICM and Narrative Backsheet'!$A$7:$AW$156,D$9,FALSE))="","",(VLOOKUP($B62,'HICM and Narrative Backsheet'!$A$7:$AW$156,D$9,FALSE))),"")</f>
        <v>Established</v>
      </c>
      <c r="E62" s="153" t="str">
        <f ca="1">IFERROR(IF((VLOOKUP($B62,'HICM and Narrative Backsheet'!$A$7:$AW$156,E$9,FALSE))="","",(VLOOKUP($B62,'HICM and Narrative Backsheet'!$A$7:$AW$156,E$9,FALSE))),"")</f>
        <v>Established</v>
      </c>
      <c r="F62" s="153" t="str">
        <f ca="1">IFERROR(IF((VLOOKUP($B62,'HICM and Narrative Backsheet'!$A$7:$AW$156,F$9,FALSE))="","",(VLOOKUP($B62,'HICM and Narrative Backsheet'!$A$7:$AW$156,F$9,FALSE))),"")</f>
        <v>Established</v>
      </c>
      <c r="G62" s="153" t="str">
        <f ca="1">IFERROR(IF((VLOOKUP($B62,'HICM and Narrative Backsheet'!$A$7:$AW$156,G$9,FALSE))="","",(VLOOKUP($B62,'HICM and Narrative Backsheet'!$A$7:$AW$156,G$9,FALSE))),"")</f>
        <v>Established</v>
      </c>
      <c r="H62" s="153" t="str">
        <f ca="1">IFERROR(IF((VLOOKUP($B62,'HICM and Narrative Backsheet'!$A$7:$AW$156,H$9,FALSE))="","",(VLOOKUP($B62,'HICM and Narrative Backsheet'!$A$7:$AW$156,H$9,FALSE))),"")</f>
        <v>Established</v>
      </c>
      <c r="I62" s="153" t="str">
        <f ca="1">IFERROR(IF((VLOOKUP($B62,'HICM and Narrative Backsheet'!$A$7:$AW$156,I$9,FALSE))="","",(VLOOKUP($B62,'HICM and Narrative Backsheet'!$A$7:$AW$156,I$9,FALSE))),"")</f>
        <v>Established</v>
      </c>
      <c r="J62" s="153" t="str">
        <f ca="1">IFERROR(IF((VLOOKUP($B62,'HICM and Narrative Backsheet'!$A$7:$AW$156,J$9,FALSE))="","",(VLOOKUP($B62,'HICM and Narrative Backsheet'!$A$7:$AW$156,J$9,FALSE))),"")</f>
        <v>Established</v>
      </c>
      <c r="K62" s="153" t="str">
        <f ca="1">IFERROR(IF((VLOOKUP($B62,'HICM and Narrative Backsheet'!$A$7:$AW$156,K$9,FALSE))="","",(VLOOKUP($B62,'HICM and Narrative Backsheet'!$A$7:$AW$156,K$9,FALSE))),"")</f>
        <v>Established</v>
      </c>
      <c r="L62" s="154" t="str">
        <f ca="1">IFERROR(IF((VLOOKUP($B62,'HICM and Narrative Backsheet'!$A$7:$AW$156,L$9,FALSE))="","",(VLOOKUP($B62,'HICM and Narrative Backsheet'!$A$7:$AW$156,L$9,FALSE))),"")</f>
        <v>Established</v>
      </c>
    </row>
    <row r="63" spans="1:12" x14ac:dyDescent="0.3">
      <c r="A63" s="57">
        <v>37</v>
      </c>
      <c r="B63" s="50" t="str">
        <f t="shared" ca="1" si="10"/>
        <v>E08000027</v>
      </c>
      <c r="C63" s="140" t="str">
        <f ca="1">IFERROR(VLOOKUP($B63,'Org List'!$J$9:$K$488,2,0), "")</f>
        <v>Dudley</v>
      </c>
      <c r="D63" s="152" t="str">
        <f ca="1">IFERROR(IF((VLOOKUP($B63,'HICM and Narrative Backsheet'!$A$7:$AW$156,D$9,FALSE))="","",(VLOOKUP($B63,'HICM and Narrative Backsheet'!$A$7:$AW$156,D$9,FALSE))),"")</f>
        <v>Mature</v>
      </c>
      <c r="E63" s="153" t="str">
        <f ca="1">IFERROR(IF((VLOOKUP($B63,'HICM and Narrative Backsheet'!$A$7:$AW$156,E$9,FALSE))="","",(VLOOKUP($B63,'HICM and Narrative Backsheet'!$A$7:$AW$156,E$9,FALSE))),"")</f>
        <v>Established</v>
      </c>
      <c r="F63" s="153" t="str">
        <f ca="1">IFERROR(IF((VLOOKUP($B63,'HICM and Narrative Backsheet'!$A$7:$AW$156,F$9,FALSE))="","",(VLOOKUP($B63,'HICM and Narrative Backsheet'!$A$7:$AW$156,F$9,FALSE))),"")</f>
        <v>Mature</v>
      </c>
      <c r="G63" s="153" t="str">
        <f ca="1">IFERROR(IF((VLOOKUP($B63,'HICM and Narrative Backsheet'!$A$7:$AW$156,G$9,FALSE))="","",(VLOOKUP($B63,'HICM and Narrative Backsheet'!$A$7:$AW$156,G$9,FALSE))),"")</f>
        <v>Exemplary</v>
      </c>
      <c r="H63" s="153" t="str">
        <f ca="1">IFERROR(IF((VLOOKUP($B63,'HICM and Narrative Backsheet'!$A$7:$AW$156,H$9,FALSE))="","",(VLOOKUP($B63,'HICM and Narrative Backsheet'!$A$7:$AW$156,H$9,FALSE))),"")</f>
        <v>Mature</v>
      </c>
      <c r="I63" s="153" t="str">
        <f ca="1">IFERROR(IF((VLOOKUP($B63,'HICM and Narrative Backsheet'!$A$7:$AW$156,I$9,FALSE))="","",(VLOOKUP($B63,'HICM and Narrative Backsheet'!$A$7:$AW$156,I$9,FALSE))),"")</f>
        <v>Established</v>
      </c>
      <c r="J63" s="153" t="str">
        <f ca="1">IFERROR(IF((VLOOKUP($B63,'HICM and Narrative Backsheet'!$A$7:$AW$156,J$9,FALSE))="","",(VLOOKUP($B63,'HICM and Narrative Backsheet'!$A$7:$AW$156,J$9,FALSE))),"")</f>
        <v>Mature</v>
      </c>
      <c r="K63" s="153" t="str">
        <f ca="1">IFERROR(IF((VLOOKUP($B63,'HICM and Narrative Backsheet'!$A$7:$AW$156,K$9,FALSE))="","",(VLOOKUP($B63,'HICM and Narrative Backsheet'!$A$7:$AW$156,K$9,FALSE))),"")</f>
        <v>Exemplary</v>
      </c>
      <c r="L63" s="154" t="str">
        <f ca="1">IFERROR(IF((VLOOKUP($B63,'HICM and Narrative Backsheet'!$A$7:$AW$156,L$9,FALSE))="","",(VLOOKUP($B63,'HICM and Narrative Backsheet'!$A$7:$AW$156,L$9,FALSE))),"")</f>
        <v>Established</v>
      </c>
    </row>
    <row r="64" spans="1:12" x14ac:dyDescent="0.3">
      <c r="A64" s="57">
        <v>38</v>
      </c>
      <c r="B64" s="50" t="str">
        <f t="shared" ca="1" si="10"/>
        <v>E09000009</v>
      </c>
      <c r="C64" s="140" t="str">
        <f ca="1">IFERROR(VLOOKUP($B64,'Org List'!$J$9:$K$488,2,0), "")</f>
        <v>Ealing</v>
      </c>
      <c r="D64" s="152" t="str">
        <f ca="1">IFERROR(IF((VLOOKUP($B64,'HICM and Narrative Backsheet'!$A$7:$AW$156,D$9,FALSE))="","",(VLOOKUP($B64,'HICM and Narrative Backsheet'!$A$7:$AW$156,D$9,FALSE))),"")</f>
        <v>Established</v>
      </c>
      <c r="E64" s="153" t="str">
        <f ca="1">IFERROR(IF((VLOOKUP($B64,'HICM and Narrative Backsheet'!$A$7:$AW$156,E$9,FALSE))="","",(VLOOKUP($B64,'HICM and Narrative Backsheet'!$A$7:$AW$156,E$9,FALSE))),"")</f>
        <v>Mature</v>
      </c>
      <c r="F64" s="153" t="str">
        <f ca="1">IFERROR(IF((VLOOKUP($B64,'HICM and Narrative Backsheet'!$A$7:$AW$156,F$9,FALSE))="","",(VLOOKUP($B64,'HICM and Narrative Backsheet'!$A$7:$AW$156,F$9,FALSE))),"")</f>
        <v>Mature</v>
      </c>
      <c r="G64" s="153" t="str">
        <f ca="1">IFERROR(IF((VLOOKUP($B64,'HICM and Narrative Backsheet'!$A$7:$AW$156,G$9,FALSE))="","",(VLOOKUP($B64,'HICM and Narrative Backsheet'!$A$7:$AW$156,G$9,FALSE))),"")</f>
        <v>Established</v>
      </c>
      <c r="H64" s="153" t="str">
        <f ca="1">IFERROR(IF((VLOOKUP($B64,'HICM and Narrative Backsheet'!$A$7:$AW$156,H$9,FALSE))="","",(VLOOKUP($B64,'HICM and Narrative Backsheet'!$A$7:$AW$156,H$9,FALSE))),"")</f>
        <v>Established</v>
      </c>
      <c r="I64" s="153" t="str">
        <f ca="1">IFERROR(IF((VLOOKUP($B64,'HICM and Narrative Backsheet'!$A$7:$AW$156,I$9,FALSE))="","",(VLOOKUP($B64,'HICM and Narrative Backsheet'!$A$7:$AW$156,I$9,FALSE))),"")</f>
        <v>Established</v>
      </c>
      <c r="J64" s="153" t="str">
        <f ca="1">IFERROR(IF((VLOOKUP($B64,'HICM and Narrative Backsheet'!$A$7:$AW$156,J$9,FALSE))="","",(VLOOKUP($B64,'HICM and Narrative Backsheet'!$A$7:$AW$156,J$9,FALSE))),"")</f>
        <v>Established</v>
      </c>
      <c r="K64" s="153" t="str">
        <f ca="1">IFERROR(IF((VLOOKUP($B64,'HICM and Narrative Backsheet'!$A$7:$AW$156,K$9,FALSE))="","",(VLOOKUP($B64,'HICM and Narrative Backsheet'!$A$7:$AW$156,K$9,FALSE))),"")</f>
        <v>Established</v>
      </c>
      <c r="L64" s="154" t="str">
        <f ca="1">IFERROR(IF((VLOOKUP($B64,'HICM and Narrative Backsheet'!$A$7:$AW$156,L$9,FALSE))="","",(VLOOKUP($B64,'HICM and Narrative Backsheet'!$A$7:$AW$156,L$9,FALSE))),"")</f>
        <v>Plans in place</v>
      </c>
    </row>
    <row r="65" spans="1:12" x14ac:dyDescent="0.3">
      <c r="A65" s="57">
        <v>39</v>
      </c>
      <c r="B65" s="50" t="str">
        <f t="shared" ca="1" si="10"/>
        <v>E06000011</v>
      </c>
      <c r="C65" s="140" t="str">
        <f ca="1">IFERROR(VLOOKUP($B65,'Org List'!$J$9:$K$488,2,0), "")</f>
        <v>East Riding of Yorkshire</v>
      </c>
      <c r="D65" s="152" t="str">
        <f ca="1">IFERROR(IF((VLOOKUP($B65,'HICM and Narrative Backsheet'!$A$7:$AW$156,D$9,FALSE))="","",(VLOOKUP($B65,'HICM and Narrative Backsheet'!$A$7:$AW$156,D$9,FALSE))),"")</f>
        <v>Plans in place</v>
      </c>
      <c r="E65" s="153" t="str">
        <f ca="1">IFERROR(IF((VLOOKUP($B65,'HICM and Narrative Backsheet'!$A$7:$AW$156,E$9,FALSE))="","",(VLOOKUP($B65,'HICM and Narrative Backsheet'!$A$7:$AW$156,E$9,FALSE))),"")</f>
        <v>Established</v>
      </c>
      <c r="F65" s="153" t="str">
        <f ca="1">IFERROR(IF((VLOOKUP($B65,'HICM and Narrative Backsheet'!$A$7:$AW$156,F$9,FALSE))="","",(VLOOKUP($B65,'HICM and Narrative Backsheet'!$A$7:$AW$156,F$9,FALSE))),"")</f>
        <v>Established</v>
      </c>
      <c r="G65" s="153" t="str">
        <f ca="1">IFERROR(IF((VLOOKUP($B65,'HICM and Narrative Backsheet'!$A$7:$AW$156,G$9,FALSE))="","",(VLOOKUP($B65,'HICM and Narrative Backsheet'!$A$7:$AW$156,G$9,FALSE))),"")</f>
        <v>Plans in place</v>
      </c>
      <c r="H65" s="153" t="str">
        <f ca="1">IFERROR(IF((VLOOKUP($B65,'HICM and Narrative Backsheet'!$A$7:$AW$156,H$9,FALSE))="","",(VLOOKUP($B65,'HICM and Narrative Backsheet'!$A$7:$AW$156,H$9,FALSE))),"")</f>
        <v>Established</v>
      </c>
      <c r="I65" s="153" t="str">
        <f ca="1">IFERROR(IF((VLOOKUP($B65,'HICM and Narrative Backsheet'!$A$7:$AW$156,I$9,FALSE))="","",(VLOOKUP($B65,'HICM and Narrative Backsheet'!$A$7:$AW$156,I$9,FALSE))),"")</f>
        <v>Plans in place</v>
      </c>
      <c r="J65" s="153" t="str">
        <f ca="1">IFERROR(IF((VLOOKUP($B65,'HICM and Narrative Backsheet'!$A$7:$AW$156,J$9,FALSE))="","",(VLOOKUP($B65,'HICM and Narrative Backsheet'!$A$7:$AW$156,J$9,FALSE))),"")</f>
        <v>Established</v>
      </c>
      <c r="K65" s="153" t="str">
        <f ca="1">IFERROR(IF((VLOOKUP($B65,'HICM and Narrative Backsheet'!$A$7:$AW$156,K$9,FALSE))="","",(VLOOKUP($B65,'HICM and Narrative Backsheet'!$A$7:$AW$156,K$9,FALSE))),"")</f>
        <v>Established</v>
      </c>
      <c r="L65" s="154" t="str">
        <f ca="1">IFERROR(IF((VLOOKUP($B65,'HICM and Narrative Backsheet'!$A$7:$AW$156,L$9,FALSE))="","",(VLOOKUP($B65,'HICM and Narrative Backsheet'!$A$7:$AW$156,L$9,FALSE))),"")</f>
        <v>Plans in place</v>
      </c>
    </row>
    <row r="66" spans="1:12" x14ac:dyDescent="0.3">
      <c r="A66" s="57">
        <v>40</v>
      </c>
      <c r="B66" s="50" t="str">
        <f t="shared" ca="1" si="10"/>
        <v>E10000011</v>
      </c>
      <c r="C66" s="140" t="str">
        <f ca="1">IFERROR(VLOOKUP($B66,'Org List'!$J$9:$K$488,2,0), "")</f>
        <v>East Sussex</v>
      </c>
      <c r="D66" s="152" t="str">
        <f ca="1">IFERROR(IF((VLOOKUP($B66,'HICM and Narrative Backsheet'!$A$7:$AW$156,D$9,FALSE))="","",(VLOOKUP($B66,'HICM and Narrative Backsheet'!$A$7:$AW$156,D$9,FALSE))),"")</f>
        <v>Established</v>
      </c>
      <c r="E66" s="153" t="str">
        <f ca="1">IFERROR(IF((VLOOKUP($B66,'HICM and Narrative Backsheet'!$A$7:$AW$156,E$9,FALSE))="","",(VLOOKUP($B66,'HICM and Narrative Backsheet'!$A$7:$AW$156,E$9,FALSE))),"")</f>
        <v>Established</v>
      </c>
      <c r="F66" s="153" t="str">
        <f ca="1">IFERROR(IF((VLOOKUP($B66,'HICM and Narrative Backsheet'!$A$7:$AW$156,F$9,FALSE))="","",(VLOOKUP($B66,'HICM and Narrative Backsheet'!$A$7:$AW$156,F$9,FALSE))),"")</f>
        <v>Established</v>
      </c>
      <c r="G66" s="153" t="str">
        <f ca="1">IFERROR(IF((VLOOKUP($B66,'HICM and Narrative Backsheet'!$A$7:$AW$156,G$9,FALSE))="","",(VLOOKUP($B66,'HICM and Narrative Backsheet'!$A$7:$AW$156,G$9,FALSE))),"")</f>
        <v>Plans in place</v>
      </c>
      <c r="H66" s="153" t="str">
        <f ca="1">IFERROR(IF((VLOOKUP($B66,'HICM and Narrative Backsheet'!$A$7:$AW$156,H$9,FALSE))="","",(VLOOKUP($B66,'HICM and Narrative Backsheet'!$A$7:$AW$156,H$9,FALSE))),"")</f>
        <v>Established</v>
      </c>
      <c r="I66" s="153" t="str">
        <f ca="1">IFERROR(IF((VLOOKUP($B66,'HICM and Narrative Backsheet'!$A$7:$AW$156,I$9,FALSE))="","",(VLOOKUP($B66,'HICM and Narrative Backsheet'!$A$7:$AW$156,I$9,FALSE))),"")</f>
        <v>Established</v>
      </c>
      <c r="J66" s="153" t="str">
        <f ca="1">IFERROR(IF((VLOOKUP($B66,'HICM and Narrative Backsheet'!$A$7:$AW$156,J$9,FALSE))="","",(VLOOKUP($B66,'HICM and Narrative Backsheet'!$A$7:$AW$156,J$9,FALSE))),"")</f>
        <v>Established</v>
      </c>
      <c r="K66" s="153" t="str">
        <f ca="1">IFERROR(IF((VLOOKUP($B66,'HICM and Narrative Backsheet'!$A$7:$AW$156,K$9,FALSE))="","",(VLOOKUP($B66,'HICM and Narrative Backsheet'!$A$7:$AW$156,K$9,FALSE))),"")</f>
        <v>Established</v>
      </c>
      <c r="L66" s="154" t="str">
        <f ca="1">IFERROR(IF((VLOOKUP($B66,'HICM and Narrative Backsheet'!$A$7:$AW$156,L$9,FALSE))="","",(VLOOKUP($B66,'HICM and Narrative Backsheet'!$A$7:$AW$156,L$9,FALSE))),"")</f>
        <v>Not yet established</v>
      </c>
    </row>
    <row r="67" spans="1:12" x14ac:dyDescent="0.3">
      <c r="A67" s="57">
        <v>41</v>
      </c>
      <c r="B67" s="50" t="str">
        <f t="shared" ca="1" si="10"/>
        <v>E09000010</v>
      </c>
      <c r="C67" s="140" t="str">
        <f ca="1">IFERROR(VLOOKUP($B67,'Org List'!$J$9:$K$488,2,0), "")</f>
        <v>Enfield</v>
      </c>
      <c r="D67" s="152" t="str">
        <f ca="1">IFERROR(IF((VLOOKUP($B67,'HICM and Narrative Backsheet'!$A$7:$AW$156,D$9,FALSE))="","",(VLOOKUP($B67,'HICM and Narrative Backsheet'!$A$7:$AW$156,D$9,FALSE))),"")</f>
        <v>Established</v>
      </c>
      <c r="E67" s="153" t="str">
        <f ca="1">IFERROR(IF((VLOOKUP($B67,'HICM and Narrative Backsheet'!$A$7:$AW$156,E$9,FALSE))="","",(VLOOKUP($B67,'HICM and Narrative Backsheet'!$A$7:$AW$156,E$9,FALSE))),"")</f>
        <v>Established</v>
      </c>
      <c r="F67" s="153" t="str">
        <f ca="1">IFERROR(IF((VLOOKUP($B67,'HICM and Narrative Backsheet'!$A$7:$AW$156,F$9,FALSE))="","",(VLOOKUP($B67,'HICM and Narrative Backsheet'!$A$7:$AW$156,F$9,FALSE))),"")</f>
        <v>Plans in place</v>
      </c>
      <c r="G67" s="153" t="str">
        <f ca="1">IFERROR(IF((VLOOKUP($B67,'HICM and Narrative Backsheet'!$A$7:$AW$156,G$9,FALSE))="","",(VLOOKUP($B67,'HICM and Narrative Backsheet'!$A$7:$AW$156,G$9,FALSE))),"")</f>
        <v>Established</v>
      </c>
      <c r="H67" s="153" t="str">
        <f ca="1">IFERROR(IF((VLOOKUP($B67,'HICM and Narrative Backsheet'!$A$7:$AW$156,H$9,FALSE))="","",(VLOOKUP($B67,'HICM and Narrative Backsheet'!$A$7:$AW$156,H$9,FALSE))),"")</f>
        <v>Plans in place</v>
      </c>
      <c r="I67" s="153" t="str">
        <f ca="1">IFERROR(IF((VLOOKUP($B67,'HICM and Narrative Backsheet'!$A$7:$AW$156,I$9,FALSE))="","",(VLOOKUP($B67,'HICM and Narrative Backsheet'!$A$7:$AW$156,I$9,FALSE))),"")</f>
        <v>Established</v>
      </c>
      <c r="J67" s="153" t="str">
        <f ca="1">IFERROR(IF((VLOOKUP($B67,'HICM and Narrative Backsheet'!$A$7:$AW$156,J$9,FALSE))="","",(VLOOKUP($B67,'HICM and Narrative Backsheet'!$A$7:$AW$156,J$9,FALSE))),"")</f>
        <v>Established</v>
      </c>
      <c r="K67" s="153" t="str">
        <f ca="1">IFERROR(IF((VLOOKUP($B67,'HICM and Narrative Backsheet'!$A$7:$AW$156,K$9,FALSE))="","",(VLOOKUP($B67,'HICM and Narrative Backsheet'!$A$7:$AW$156,K$9,FALSE))),"")</f>
        <v>Mature</v>
      </c>
      <c r="L67" s="154" t="str">
        <f ca="1">IFERROR(IF((VLOOKUP($B67,'HICM and Narrative Backsheet'!$A$7:$AW$156,L$9,FALSE))="","",(VLOOKUP($B67,'HICM and Narrative Backsheet'!$A$7:$AW$156,L$9,FALSE))),"")</f>
        <v>Plans in place</v>
      </c>
    </row>
    <row r="68" spans="1:12" x14ac:dyDescent="0.3">
      <c r="A68" s="57">
        <v>42</v>
      </c>
      <c r="B68" s="50" t="str">
        <f t="shared" ca="1" si="10"/>
        <v>E10000012</v>
      </c>
      <c r="C68" s="140" t="str">
        <f ca="1">IFERROR(VLOOKUP($B68,'Org List'!$J$9:$K$488,2,0), "")</f>
        <v>Essex</v>
      </c>
      <c r="D68" s="152" t="str">
        <f ca="1">IFERROR(IF((VLOOKUP($B68,'HICM and Narrative Backsheet'!$A$7:$AW$156,D$9,FALSE))="","",(VLOOKUP($B68,'HICM and Narrative Backsheet'!$A$7:$AW$156,D$9,FALSE))),"")</f>
        <v>Established</v>
      </c>
      <c r="E68" s="153" t="str">
        <f ca="1">IFERROR(IF((VLOOKUP($B68,'HICM and Narrative Backsheet'!$A$7:$AW$156,E$9,FALSE))="","",(VLOOKUP($B68,'HICM and Narrative Backsheet'!$A$7:$AW$156,E$9,FALSE))),"")</f>
        <v>Established</v>
      </c>
      <c r="F68" s="153" t="str">
        <f ca="1">IFERROR(IF((VLOOKUP($B68,'HICM and Narrative Backsheet'!$A$7:$AW$156,F$9,FALSE))="","",(VLOOKUP($B68,'HICM and Narrative Backsheet'!$A$7:$AW$156,F$9,FALSE))),"")</f>
        <v>Established</v>
      </c>
      <c r="G68" s="153" t="str">
        <f ca="1">IFERROR(IF((VLOOKUP($B68,'HICM and Narrative Backsheet'!$A$7:$AW$156,G$9,FALSE))="","",(VLOOKUP($B68,'HICM and Narrative Backsheet'!$A$7:$AW$156,G$9,FALSE))),"")</f>
        <v>Established</v>
      </c>
      <c r="H68" s="153" t="str">
        <f ca="1">IFERROR(IF((VLOOKUP($B68,'HICM and Narrative Backsheet'!$A$7:$AW$156,H$9,FALSE))="","",(VLOOKUP($B68,'HICM and Narrative Backsheet'!$A$7:$AW$156,H$9,FALSE))),"")</f>
        <v>Established</v>
      </c>
      <c r="I68" s="153" t="str">
        <f ca="1">IFERROR(IF((VLOOKUP($B68,'HICM and Narrative Backsheet'!$A$7:$AW$156,I$9,FALSE))="","",(VLOOKUP($B68,'HICM and Narrative Backsheet'!$A$7:$AW$156,I$9,FALSE))),"")</f>
        <v>Established</v>
      </c>
      <c r="J68" s="153" t="str">
        <f ca="1">IFERROR(IF((VLOOKUP($B68,'HICM and Narrative Backsheet'!$A$7:$AW$156,J$9,FALSE))="","",(VLOOKUP($B68,'HICM and Narrative Backsheet'!$A$7:$AW$156,J$9,FALSE))),"")</f>
        <v>Established</v>
      </c>
      <c r="K68" s="153" t="str">
        <f ca="1">IFERROR(IF((VLOOKUP($B68,'HICM and Narrative Backsheet'!$A$7:$AW$156,K$9,FALSE))="","",(VLOOKUP($B68,'HICM and Narrative Backsheet'!$A$7:$AW$156,K$9,FALSE))),"")</f>
        <v>Established</v>
      </c>
      <c r="L68" s="154" t="str">
        <f ca="1">IFERROR(IF((VLOOKUP($B68,'HICM and Narrative Backsheet'!$A$7:$AW$156,L$9,FALSE))="","",(VLOOKUP($B68,'HICM and Narrative Backsheet'!$A$7:$AW$156,L$9,FALSE))),"")</f>
        <v>Established</v>
      </c>
    </row>
    <row r="69" spans="1:12" x14ac:dyDescent="0.3">
      <c r="A69" s="57">
        <v>43</v>
      </c>
      <c r="B69" s="50" t="str">
        <f t="shared" ca="1" si="10"/>
        <v>E08000037</v>
      </c>
      <c r="C69" s="140" t="str">
        <f ca="1">IFERROR(VLOOKUP($B69,'Org List'!$J$9:$K$488,2,0), "")</f>
        <v>Gateshead</v>
      </c>
      <c r="D69" s="152" t="str">
        <f ca="1">IFERROR(IF((VLOOKUP($B69,'HICM and Narrative Backsheet'!$A$7:$AW$156,D$9,FALSE))="","",(VLOOKUP($B69,'HICM and Narrative Backsheet'!$A$7:$AW$156,D$9,FALSE))),"")</f>
        <v>Mature</v>
      </c>
      <c r="E69" s="153" t="str">
        <f ca="1">IFERROR(IF((VLOOKUP($B69,'HICM and Narrative Backsheet'!$A$7:$AW$156,E$9,FALSE))="","",(VLOOKUP($B69,'HICM and Narrative Backsheet'!$A$7:$AW$156,E$9,FALSE))),"")</f>
        <v>Mature</v>
      </c>
      <c r="F69" s="153" t="str">
        <f ca="1">IFERROR(IF((VLOOKUP($B69,'HICM and Narrative Backsheet'!$A$7:$AW$156,F$9,FALSE))="","",(VLOOKUP($B69,'HICM and Narrative Backsheet'!$A$7:$AW$156,F$9,FALSE))),"")</f>
        <v>Mature</v>
      </c>
      <c r="G69" s="153" t="str">
        <f ca="1">IFERROR(IF((VLOOKUP($B69,'HICM and Narrative Backsheet'!$A$7:$AW$156,G$9,FALSE))="","",(VLOOKUP($B69,'HICM and Narrative Backsheet'!$A$7:$AW$156,G$9,FALSE))),"")</f>
        <v>Mature</v>
      </c>
      <c r="H69" s="153" t="str">
        <f ca="1">IFERROR(IF((VLOOKUP($B69,'HICM and Narrative Backsheet'!$A$7:$AW$156,H$9,FALSE))="","",(VLOOKUP($B69,'HICM and Narrative Backsheet'!$A$7:$AW$156,H$9,FALSE))),"")</f>
        <v>Mature</v>
      </c>
      <c r="I69" s="153" t="str">
        <f ca="1">IFERROR(IF((VLOOKUP($B69,'HICM and Narrative Backsheet'!$A$7:$AW$156,I$9,FALSE))="","",(VLOOKUP($B69,'HICM and Narrative Backsheet'!$A$7:$AW$156,I$9,FALSE))),"")</f>
        <v>Mature</v>
      </c>
      <c r="J69" s="153" t="str">
        <f ca="1">IFERROR(IF((VLOOKUP($B69,'HICM and Narrative Backsheet'!$A$7:$AW$156,J$9,FALSE))="","",(VLOOKUP($B69,'HICM and Narrative Backsheet'!$A$7:$AW$156,J$9,FALSE))),"")</f>
        <v>Mature</v>
      </c>
      <c r="K69" s="153" t="str">
        <f ca="1">IFERROR(IF((VLOOKUP($B69,'HICM and Narrative Backsheet'!$A$7:$AW$156,K$9,FALSE))="","",(VLOOKUP($B69,'HICM and Narrative Backsheet'!$A$7:$AW$156,K$9,FALSE))),"")</f>
        <v>Exemplary</v>
      </c>
      <c r="L69" s="154" t="str">
        <f ca="1">IFERROR(IF((VLOOKUP($B69,'HICM and Narrative Backsheet'!$A$7:$AW$156,L$9,FALSE))="","",(VLOOKUP($B69,'HICM and Narrative Backsheet'!$A$7:$AW$156,L$9,FALSE))),"")</f>
        <v>Exemplary</v>
      </c>
    </row>
    <row r="70" spans="1:12" x14ac:dyDescent="0.3">
      <c r="A70" s="57">
        <v>44</v>
      </c>
      <c r="B70" s="50" t="str">
        <f t="shared" ca="1" si="10"/>
        <v>E10000013</v>
      </c>
      <c r="C70" s="140" t="str">
        <f ca="1">IFERROR(VLOOKUP($B70,'Org List'!$J$9:$K$488,2,0), "")</f>
        <v>Gloucestershire</v>
      </c>
      <c r="D70" s="152" t="str">
        <f ca="1">IFERROR(IF((VLOOKUP($B70,'HICM and Narrative Backsheet'!$A$7:$AW$156,D$9,FALSE))="","",(VLOOKUP($B70,'HICM and Narrative Backsheet'!$A$7:$AW$156,D$9,FALSE))),"")</f>
        <v>Established</v>
      </c>
      <c r="E70" s="153" t="str">
        <f ca="1">IFERROR(IF((VLOOKUP($B70,'HICM and Narrative Backsheet'!$A$7:$AW$156,E$9,FALSE))="","",(VLOOKUP($B70,'HICM and Narrative Backsheet'!$A$7:$AW$156,E$9,FALSE))),"")</f>
        <v>Established</v>
      </c>
      <c r="F70" s="153" t="str">
        <f ca="1">IFERROR(IF((VLOOKUP($B70,'HICM and Narrative Backsheet'!$A$7:$AW$156,F$9,FALSE))="","",(VLOOKUP($B70,'HICM and Narrative Backsheet'!$A$7:$AW$156,F$9,FALSE))),"")</f>
        <v>Established</v>
      </c>
      <c r="G70" s="153" t="str">
        <f ca="1">IFERROR(IF((VLOOKUP($B70,'HICM and Narrative Backsheet'!$A$7:$AW$156,G$9,FALSE))="","",(VLOOKUP($B70,'HICM and Narrative Backsheet'!$A$7:$AW$156,G$9,FALSE))),"")</f>
        <v>Established</v>
      </c>
      <c r="H70" s="153" t="str">
        <f ca="1">IFERROR(IF((VLOOKUP($B70,'HICM and Narrative Backsheet'!$A$7:$AW$156,H$9,FALSE))="","",(VLOOKUP($B70,'HICM and Narrative Backsheet'!$A$7:$AW$156,H$9,FALSE))),"")</f>
        <v>Established</v>
      </c>
      <c r="I70" s="153" t="str">
        <f ca="1">IFERROR(IF((VLOOKUP($B70,'HICM and Narrative Backsheet'!$A$7:$AW$156,I$9,FALSE))="","",(VLOOKUP($B70,'HICM and Narrative Backsheet'!$A$7:$AW$156,I$9,FALSE))),"")</f>
        <v>Established</v>
      </c>
      <c r="J70" s="153" t="str">
        <f ca="1">IFERROR(IF((VLOOKUP($B70,'HICM and Narrative Backsheet'!$A$7:$AW$156,J$9,FALSE))="","",(VLOOKUP($B70,'HICM and Narrative Backsheet'!$A$7:$AW$156,J$9,FALSE))),"")</f>
        <v>Established</v>
      </c>
      <c r="K70" s="153" t="str">
        <f ca="1">IFERROR(IF((VLOOKUP($B70,'HICM and Narrative Backsheet'!$A$7:$AW$156,K$9,FALSE))="","",(VLOOKUP($B70,'HICM and Narrative Backsheet'!$A$7:$AW$156,K$9,FALSE))),"")</f>
        <v>Mature</v>
      </c>
      <c r="L70" s="154" t="str">
        <f ca="1">IFERROR(IF((VLOOKUP($B70,'HICM and Narrative Backsheet'!$A$7:$AW$156,L$9,FALSE))="","",(VLOOKUP($B70,'HICM and Narrative Backsheet'!$A$7:$AW$156,L$9,FALSE))),"")</f>
        <v>Established</v>
      </c>
    </row>
    <row r="71" spans="1:12" x14ac:dyDescent="0.3">
      <c r="A71" s="57">
        <v>45</v>
      </c>
      <c r="B71" s="50" t="str">
        <f t="shared" ca="1" si="10"/>
        <v>E09000011</v>
      </c>
      <c r="C71" s="140" t="str">
        <f ca="1">IFERROR(VLOOKUP($B71,'Org List'!$J$9:$K$488,2,0), "")</f>
        <v>Greenwich</v>
      </c>
      <c r="D71" s="152" t="str">
        <f ca="1">IFERROR(IF((VLOOKUP($B71,'HICM and Narrative Backsheet'!$A$7:$AW$156,D$9,FALSE))="","",(VLOOKUP($B71,'HICM and Narrative Backsheet'!$A$7:$AW$156,D$9,FALSE))),"")</f>
        <v>Established</v>
      </c>
      <c r="E71" s="153" t="str">
        <f ca="1">IFERROR(IF((VLOOKUP($B71,'HICM and Narrative Backsheet'!$A$7:$AW$156,E$9,FALSE))="","",(VLOOKUP($B71,'HICM and Narrative Backsheet'!$A$7:$AW$156,E$9,FALSE))),"")</f>
        <v>Established</v>
      </c>
      <c r="F71" s="153" t="str">
        <f ca="1">IFERROR(IF((VLOOKUP($B71,'HICM and Narrative Backsheet'!$A$7:$AW$156,F$9,FALSE))="","",(VLOOKUP($B71,'HICM and Narrative Backsheet'!$A$7:$AW$156,F$9,FALSE))),"")</f>
        <v>Established</v>
      </c>
      <c r="G71" s="153" t="str">
        <f ca="1">IFERROR(IF((VLOOKUP($B71,'HICM and Narrative Backsheet'!$A$7:$AW$156,G$9,FALSE))="","",(VLOOKUP($B71,'HICM and Narrative Backsheet'!$A$7:$AW$156,G$9,FALSE))),"")</f>
        <v>Established</v>
      </c>
      <c r="H71" s="153" t="str">
        <f ca="1">IFERROR(IF((VLOOKUP($B71,'HICM and Narrative Backsheet'!$A$7:$AW$156,H$9,FALSE))="","",(VLOOKUP($B71,'HICM and Narrative Backsheet'!$A$7:$AW$156,H$9,FALSE))),"")</f>
        <v>Established</v>
      </c>
      <c r="I71" s="153" t="str">
        <f ca="1">IFERROR(IF((VLOOKUP($B71,'HICM and Narrative Backsheet'!$A$7:$AW$156,I$9,FALSE))="","",(VLOOKUP($B71,'HICM and Narrative Backsheet'!$A$7:$AW$156,I$9,FALSE))),"")</f>
        <v>Established</v>
      </c>
      <c r="J71" s="153" t="str">
        <f ca="1">IFERROR(IF((VLOOKUP($B71,'HICM and Narrative Backsheet'!$A$7:$AW$156,J$9,FALSE))="","",(VLOOKUP($B71,'HICM and Narrative Backsheet'!$A$7:$AW$156,J$9,FALSE))),"")</f>
        <v>Established</v>
      </c>
      <c r="K71" s="153" t="str">
        <f ca="1">IFERROR(IF((VLOOKUP($B71,'HICM and Narrative Backsheet'!$A$7:$AW$156,K$9,FALSE))="","",(VLOOKUP($B71,'HICM and Narrative Backsheet'!$A$7:$AW$156,K$9,FALSE))),"")</f>
        <v>Established</v>
      </c>
      <c r="L71" s="154" t="str">
        <f ca="1">IFERROR(IF((VLOOKUP($B71,'HICM and Narrative Backsheet'!$A$7:$AW$156,L$9,FALSE))="","",(VLOOKUP($B71,'HICM and Narrative Backsheet'!$A$7:$AW$156,L$9,FALSE))),"")</f>
        <v>Established</v>
      </c>
    </row>
    <row r="72" spans="1:12" x14ac:dyDescent="0.3">
      <c r="A72" s="57">
        <v>46</v>
      </c>
      <c r="B72" s="50" t="str">
        <f t="shared" ca="1" si="10"/>
        <v>E09000012</v>
      </c>
      <c r="C72" s="140" t="str">
        <f ca="1">IFERROR(VLOOKUP($B72,'Org List'!$J$9:$K$488,2,0), "")</f>
        <v>Hackney</v>
      </c>
      <c r="D72" s="152" t="str">
        <f ca="1">IFERROR(IF((VLOOKUP($B72,'HICM and Narrative Backsheet'!$A$7:$AW$156,D$9,FALSE))="","",(VLOOKUP($B72,'HICM and Narrative Backsheet'!$A$7:$AW$156,D$9,FALSE))),"")</f>
        <v>Mature</v>
      </c>
      <c r="E72" s="153" t="str">
        <f ca="1">IFERROR(IF((VLOOKUP($B72,'HICM and Narrative Backsheet'!$A$7:$AW$156,E$9,FALSE))="","",(VLOOKUP($B72,'HICM and Narrative Backsheet'!$A$7:$AW$156,E$9,FALSE))),"")</f>
        <v>Mature</v>
      </c>
      <c r="F72" s="153" t="str">
        <f ca="1">IFERROR(IF((VLOOKUP($B72,'HICM and Narrative Backsheet'!$A$7:$AW$156,F$9,FALSE))="","",(VLOOKUP($B72,'HICM and Narrative Backsheet'!$A$7:$AW$156,F$9,FALSE))),"")</f>
        <v>Mature</v>
      </c>
      <c r="G72" s="153" t="str">
        <f ca="1">IFERROR(IF((VLOOKUP($B72,'HICM and Narrative Backsheet'!$A$7:$AW$156,G$9,FALSE))="","",(VLOOKUP($B72,'HICM and Narrative Backsheet'!$A$7:$AW$156,G$9,FALSE))),"")</f>
        <v>Established</v>
      </c>
      <c r="H72" s="153" t="str">
        <f ca="1">IFERROR(IF((VLOOKUP($B72,'HICM and Narrative Backsheet'!$A$7:$AW$156,H$9,FALSE))="","",(VLOOKUP($B72,'HICM and Narrative Backsheet'!$A$7:$AW$156,H$9,FALSE))),"")</f>
        <v>Established</v>
      </c>
      <c r="I72" s="153" t="str">
        <f ca="1">IFERROR(IF((VLOOKUP($B72,'HICM and Narrative Backsheet'!$A$7:$AW$156,I$9,FALSE))="","",(VLOOKUP($B72,'HICM and Narrative Backsheet'!$A$7:$AW$156,I$9,FALSE))),"")</f>
        <v>Established</v>
      </c>
      <c r="J72" s="153" t="str">
        <f ca="1">IFERROR(IF((VLOOKUP($B72,'HICM and Narrative Backsheet'!$A$7:$AW$156,J$9,FALSE))="","",(VLOOKUP($B72,'HICM and Narrative Backsheet'!$A$7:$AW$156,J$9,FALSE))),"")</f>
        <v>Mature</v>
      </c>
      <c r="K72" s="153" t="str">
        <f ca="1">IFERROR(IF((VLOOKUP($B72,'HICM and Narrative Backsheet'!$A$7:$AW$156,K$9,FALSE))="","",(VLOOKUP($B72,'HICM and Narrative Backsheet'!$A$7:$AW$156,K$9,FALSE))),"")</f>
        <v>Established</v>
      </c>
      <c r="L72" s="154" t="str">
        <f ca="1">IFERROR(IF((VLOOKUP($B72,'HICM and Narrative Backsheet'!$A$7:$AW$156,L$9,FALSE))="","",(VLOOKUP($B72,'HICM and Narrative Backsheet'!$A$7:$AW$156,L$9,FALSE))),"")</f>
        <v>Plans in place</v>
      </c>
    </row>
    <row r="73" spans="1:12" x14ac:dyDescent="0.3">
      <c r="A73" s="57">
        <v>47</v>
      </c>
      <c r="B73" s="50" t="str">
        <f t="shared" ca="1" si="10"/>
        <v>E06000006</v>
      </c>
      <c r="C73" s="140" t="str">
        <f ca="1">IFERROR(VLOOKUP($B73,'Org List'!$J$9:$K$488,2,0), "")</f>
        <v>Halton</v>
      </c>
      <c r="D73" s="152" t="str">
        <f ca="1">IFERROR(IF((VLOOKUP($B73,'HICM and Narrative Backsheet'!$A$7:$AW$156,D$9,FALSE))="","",(VLOOKUP($B73,'HICM and Narrative Backsheet'!$A$7:$AW$156,D$9,FALSE))),"")</f>
        <v>Mature</v>
      </c>
      <c r="E73" s="153" t="str">
        <f ca="1">IFERROR(IF((VLOOKUP($B73,'HICM and Narrative Backsheet'!$A$7:$AW$156,E$9,FALSE))="","",(VLOOKUP($B73,'HICM and Narrative Backsheet'!$A$7:$AW$156,E$9,FALSE))),"")</f>
        <v>Established</v>
      </c>
      <c r="F73" s="153" t="str">
        <f ca="1">IFERROR(IF((VLOOKUP($B73,'HICM and Narrative Backsheet'!$A$7:$AW$156,F$9,FALSE))="","",(VLOOKUP($B73,'HICM and Narrative Backsheet'!$A$7:$AW$156,F$9,FALSE))),"")</f>
        <v>Mature</v>
      </c>
      <c r="G73" s="153" t="str">
        <f ca="1">IFERROR(IF((VLOOKUP($B73,'HICM and Narrative Backsheet'!$A$7:$AW$156,G$9,FALSE))="","",(VLOOKUP($B73,'HICM and Narrative Backsheet'!$A$7:$AW$156,G$9,FALSE))),"")</f>
        <v>Established</v>
      </c>
      <c r="H73" s="153" t="str">
        <f ca="1">IFERROR(IF((VLOOKUP($B73,'HICM and Narrative Backsheet'!$A$7:$AW$156,H$9,FALSE))="","",(VLOOKUP($B73,'HICM and Narrative Backsheet'!$A$7:$AW$156,H$9,FALSE))),"")</f>
        <v>Mature</v>
      </c>
      <c r="I73" s="153" t="str">
        <f ca="1">IFERROR(IF((VLOOKUP($B73,'HICM and Narrative Backsheet'!$A$7:$AW$156,I$9,FALSE))="","",(VLOOKUP($B73,'HICM and Narrative Backsheet'!$A$7:$AW$156,I$9,FALSE))),"")</f>
        <v>Plans in place</v>
      </c>
      <c r="J73" s="153" t="str">
        <f ca="1">IFERROR(IF((VLOOKUP($B73,'HICM and Narrative Backsheet'!$A$7:$AW$156,J$9,FALSE))="","",(VLOOKUP($B73,'HICM and Narrative Backsheet'!$A$7:$AW$156,J$9,FALSE))),"")</f>
        <v>Mature</v>
      </c>
      <c r="K73" s="153" t="str">
        <f ca="1">IFERROR(IF((VLOOKUP($B73,'HICM and Narrative Backsheet'!$A$7:$AW$156,K$9,FALSE))="","",(VLOOKUP($B73,'HICM and Narrative Backsheet'!$A$7:$AW$156,K$9,FALSE))),"")</f>
        <v>Established</v>
      </c>
      <c r="L73" s="154" t="str">
        <f ca="1">IFERROR(IF((VLOOKUP($B73,'HICM and Narrative Backsheet'!$A$7:$AW$156,L$9,FALSE))="","",(VLOOKUP($B73,'HICM and Narrative Backsheet'!$A$7:$AW$156,L$9,FALSE))),"")</f>
        <v>Mature</v>
      </c>
    </row>
    <row r="74" spans="1:12" x14ac:dyDescent="0.3">
      <c r="A74" s="57">
        <v>48</v>
      </c>
      <c r="B74" s="50" t="str">
        <f t="shared" ca="1" si="10"/>
        <v>E09000013</v>
      </c>
      <c r="C74" s="140" t="str">
        <f ca="1">IFERROR(VLOOKUP($B74,'Org List'!$J$9:$K$488,2,0), "")</f>
        <v>Hammersmith and Fulham</v>
      </c>
      <c r="D74" s="152" t="str">
        <f ca="1">IFERROR(IF((VLOOKUP($B74,'HICM and Narrative Backsheet'!$A$7:$AW$156,D$9,FALSE))="","",(VLOOKUP($B74,'HICM and Narrative Backsheet'!$A$7:$AW$156,D$9,FALSE))),"")</f>
        <v>Established</v>
      </c>
      <c r="E74" s="153" t="str">
        <f ca="1">IFERROR(IF((VLOOKUP($B74,'HICM and Narrative Backsheet'!$A$7:$AW$156,E$9,FALSE))="","",(VLOOKUP($B74,'HICM and Narrative Backsheet'!$A$7:$AW$156,E$9,FALSE))),"")</f>
        <v>Established</v>
      </c>
      <c r="F74" s="153" t="str">
        <f ca="1">IFERROR(IF((VLOOKUP($B74,'HICM and Narrative Backsheet'!$A$7:$AW$156,F$9,FALSE))="","",(VLOOKUP($B74,'HICM and Narrative Backsheet'!$A$7:$AW$156,F$9,FALSE))),"")</f>
        <v>Established</v>
      </c>
      <c r="G74" s="153" t="str">
        <f ca="1">IFERROR(IF((VLOOKUP($B74,'HICM and Narrative Backsheet'!$A$7:$AW$156,G$9,FALSE))="","",(VLOOKUP($B74,'HICM and Narrative Backsheet'!$A$7:$AW$156,G$9,FALSE))),"")</f>
        <v>Established</v>
      </c>
      <c r="H74" s="153" t="str">
        <f ca="1">IFERROR(IF((VLOOKUP($B74,'HICM and Narrative Backsheet'!$A$7:$AW$156,H$9,FALSE))="","",(VLOOKUP($B74,'HICM and Narrative Backsheet'!$A$7:$AW$156,H$9,FALSE))),"")</f>
        <v>Mature</v>
      </c>
      <c r="I74" s="153" t="str">
        <f ca="1">IFERROR(IF((VLOOKUP($B74,'HICM and Narrative Backsheet'!$A$7:$AW$156,I$9,FALSE))="","",(VLOOKUP($B74,'HICM and Narrative Backsheet'!$A$7:$AW$156,I$9,FALSE))),"")</f>
        <v>Established</v>
      </c>
      <c r="J74" s="153" t="str">
        <f ca="1">IFERROR(IF((VLOOKUP($B74,'HICM and Narrative Backsheet'!$A$7:$AW$156,J$9,FALSE))="","",(VLOOKUP($B74,'HICM and Narrative Backsheet'!$A$7:$AW$156,J$9,FALSE))),"")</f>
        <v>Established</v>
      </c>
      <c r="K74" s="153" t="str">
        <f ca="1">IFERROR(IF((VLOOKUP($B74,'HICM and Narrative Backsheet'!$A$7:$AW$156,K$9,FALSE))="","",(VLOOKUP($B74,'HICM and Narrative Backsheet'!$A$7:$AW$156,K$9,FALSE))),"")</f>
        <v>Established</v>
      </c>
      <c r="L74" s="154" t="str">
        <f ca="1">IFERROR(IF((VLOOKUP($B74,'HICM and Narrative Backsheet'!$A$7:$AW$156,L$9,FALSE))="","",(VLOOKUP($B74,'HICM and Narrative Backsheet'!$A$7:$AW$156,L$9,FALSE))),"")</f>
        <v>Established</v>
      </c>
    </row>
    <row r="75" spans="1:12" x14ac:dyDescent="0.3">
      <c r="A75" s="57">
        <v>49</v>
      </c>
      <c r="B75" s="50" t="str">
        <f t="shared" ca="1" si="10"/>
        <v>E10000014</v>
      </c>
      <c r="C75" s="140" t="str">
        <f ca="1">IFERROR(VLOOKUP($B75,'Org List'!$J$9:$K$488,2,0), "")</f>
        <v>Hampshire</v>
      </c>
      <c r="D75" s="152" t="str">
        <f ca="1">IFERROR(IF((VLOOKUP($B75,'HICM and Narrative Backsheet'!$A$7:$AW$156,D$9,FALSE))="","",(VLOOKUP($B75,'HICM and Narrative Backsheet'!$A$7:$AW$156,D$9,FALSE))),"")</f>
        <v>Established</v>
      </c>
      <c r="E75" s="153" t="str">
        <f ca="1">IFERROR(IF((VLOOKUP($B75,'HICM and Narrative Backsheet'!$A$7:$AW$156,E$9,FALSE))="","",(VLOOKUP($B75,'HICM and Narrative Backsheet'!$A$7:$AW$156,E$9,FALSE))),"")</f>
        <v>Plans in place</v>
      </c>
      <c r="F75" s="153" t="str">
        <f ca="1">IFERROR(IF((VLOOKUP($B75,'HICM and Narrative Backsheet'!$A$7:$AW$156,F$9,FALSE))="","",(VLOOKUP($B75,'HICM and Narrative Backsheet'!$A$7:$AW$156,F$9,FALSE))),"")</f>
        <v>Established</v>
      </c>
      <c r="G75" s="153" t="str">
        <f ca="1">IFERROR(IF((VLOOKUP($B75,'HICM and Narrative Backsheet'!$A$7:$AW$156,G$9,FALSE))="","",(VLOOKUP($B75,'HICM and Narrative Backsheet'!$A$7:$AW$156,G$9,FALSE))),"")</f>
        <v>Established</v>
      </c>
      <c r="H75" s="153" t="str">
        <f ca="1">IFERROR(IF((VLOOKUP($B75,'HICM and Narrative Backsheet'!$A$7:$AW$156,H$9,FALSE))="","",(VLOOKUP($B75,'HICM and Narrative Backsheet'!$A$7:$AW$156,H$9,FALSE))),"")</f>
        <v>Plans in place</v>
      </c>
      <c r="I75" s="153" t="str">
        <f ca="1">IFERROR(IF((VLOOKUP($B75,'HICM and Narrative Backsheet'!$A$7:$AW$156,I$9,FALSE))="","",(VLOOKUP($B75,'HICM and Narrative Backsheet'!$A$7:$AW$156,I$9,FALSE))),"")</f>
        <v>Plans in place</v>
      </c>
      <c r="J75" s="153" t="str">
        <f ca="1">IFERROR(IF((VLOOKUP($B75,'HICM and Narrative Backsheet'!$A$7:$AW$156,J$9,FALSE))="","",(VLOOKUP($B75,'HICM and Narrative Backsheet'!$A$7:$AW$156,J$9,FALSE))),"")</f>
        <v>Established</v>
      </c>
      <c r="K75" s="153" t="str">
        <f ca="1">IFERROR(IF((VLOOKUP($B75,'HICM and Narrative Backsheet'!$A$7:$AW$156,K$9,FALSE))="","",(VLOOKUP($B75,'HICM and Narrative Backsheet'!$A$7:$AW$156,K$9,FALSE))),"")</f>
        <v>Established</v>
      </c>
      <c r="L75" s="154" t="str">
        <f ca="1">IFERROR(IF((VLOOKUP($B75,'HICM and Narrative Backsheet'!$A$7:$AW$156,L$9,FALSE))="","",(VLOOKUP($B75,'HICM and Narrative Backsheet'!$A$7:$AW$156,L$9,FALSE))),"")</f>
        <v>Plans in place</v>
      </c>
    </row>
    <row r="76" spans="1:12" x14ac:dyDescent="0.3">
      <c r="A76" s="57">
        <v>50</v>
      </c>
      <c r="B76" s="50" t="str">
        <f t="shared" ca="1" si="10"/>
        <v>E09000014</v>
      </c>
      <c r="C76" s="140" t="str">
        <f ca="1">IFERROR(VLOOKUP($B76,'Org List'!$J$9:$K$488,2,0), "")</f>
        <v>Haringey</v>
      </c>
      <c r="D76" s="152" t="str">
        <f ca="1">IFERROR(IF((VLOOKUP($B76,'HICM and Narrative Backsheet'!$A$7:$AW$156,D$9,FALSE))="","",(VLOOKUP($B76,'HICM and Narrative Backsheet'!$A$7:$AW$156,D$9,FALSE))),"")</f>
        <v>Plans in place</v>
      </c>
      <c r="E76" s="153" t="str">
        <f ca="1">IFERROR(IF((VLOOKUP($B76,'HICM and Narrative Backsheet'!$A$7:$AW$156,E$9,FALSE))="","",(VLOOKUP($B76,'HICM and Narrative Backsheet'!$A$7:$AW$156,E$9,FALSE))),"")</f>
        <v>Plans in place</v>
      </c>
      <c r="F76" s="153" t="str">
        <f ca="1">IFERROR(IF((VLOOKUP($B76,'HICM and Narrative Backsheet'!$A$7:$AW$156,F$9,FALSE))="","",(VLOOKUP($B76,'HICM and Narrative Backsheet'!$A$7:$AW$156,F$9,FALSE))),"")</f>
        <v>Established</v>
      </c>
      <c r="G76" s="153" t="str">
        <f ca="1">IFERROR(IF((VLOOKUP($B76,'HICM and Narrative Backsheet'!$A$7:$AW$156,G$9,FALSE))="","",(VLOOKUP($B76,'HICM and Narrative Backsheet'!$A$7:$AW$156,G$9,FALSE))),"")</f>
        <v>Established</v>
      </c>
      <c r="H76" s="153" t="str">
        <f ca="1">IFERROR(IF((VLOOKUP($B76,'HICM and Narrative Backsheet'!$A$7:$AW$156,H$9,FALSE))="","",(VLOOKUP($B76,'HICM and Narrative Backsheet'!$A$7:$AW$156,H$9,FALSE))),"")</f>
        <v>Plans in place</v>
      </c>
      <c r="I76" s="153" t="str">
        <f ca="1">IFERROR(IF((VLOOKUP($B76,'HICM and Narrative Backsheet'!$A$7:$AW$156,I$9,FALSE))="","",(VLOOKUP($B76,'HICM and Narrative Backsheet'!$A$7:$AW$156,I$9,FALSE))),"")</f>
        <v>Plans in place</v>
      </c>
      <c r="J76" s="153" t="str">
        <f ca="1">IFERROR(IF((VLOOKUP($B76,'HICM and Narrative Backsheet'!$A$7:$AW$156,J$9,FALSE))="","",(VLOOKUP($B76,'HICM and Narrative Backsheet'!$A$7:$AW$156,J$9,FALSE))),"")</f>
        <v>Established</v>
      </c>
      <c r="K76" s="153" t="str">
        <f ca="1">IFERROR(IF((VLOOKUP($B76,'HICM and Narrative Backsheet'!$A$7:$AW$156,K$9,FALSE))="","",(VLOOKUP($B76,'HICM and Narrative Backsheet'!$A$7:$AW$156,K$9,FALSE))),"")</f>
        <v>Plans in place</v>
      </c>
      <c r="L76" s="154" t="str">
        <f ca="1">IFERROR(IF((VLOOKUP($B76,'HICM and Narrative Backsheet'!$A$7:$AW$156,L$9,FALSE))="","",(VLOOKUP($B76,'HICM and Narrative Backsheet'!$A$7:$AW$156,L$9,FALSE))),"")</f>
        <v>Plans in place</v>
      </c>
    </row>
    <row r="77" spans="1:12" x14ac:dyDescent="0.3">
      <c r="A77" s="57">
        <v>51</v>
      </c>
      <c r="B77" s="50" t="str">
        <f t="shared" ca="1" si="10"/>
        <v>E09000015</v>
      </c>
      <c r="C77" s="140" t="str">
        <f ca="1">IFERROR(VLOOKUP($B77,'Org List'!$J$9:$K$488,2,0), "")</f>
        <v>Harrow</v>
      </c>
      <c r="D77" s="152" t="str">
        <f ca="1">IFERROR(IF((VLOOKUP($B77,'HICM and Narrative Backsheet'!$A$7:$AW$156,D$9,FALSE))="","",(VLOOKUP($B77,'HICM and Narrative Backsheet'!$A$7:$AW$156,D$9,FALSE))),"")</f>
        <v>Established</v>
      </c>
      <c r="E77" s="153" t="str">
        <f ca="1">IFERROR(IF((VLOOKUP($B77,'HICM and Narrative Backsheet'!$A$7:$AW$156,E$9,FALSE))="","",(VLOOKUP($B77,'HICM and Narrative Backsheet'!$A$7:$AW$156,E$9,FALSE))),"")</f>
        <v>Established</v>
      </c>
      <c r="F77" s="153" t="str">
        <f ca="1">IFERROR(IF((VLOOKUP($B77,'HICM and Narrative Backsheet'!$A$7:$AW$156,F$9,FALSE))="","",(VLOOKUP($B77,'HICM and Narrative Backsheet'!$A$7:$AW$156,F$9,FALSE))),"")</f>
        <v>Established</v>
      </c>
      <c r="G77" s="153" t="str">
        <f ca="1">IFERROR(IF((VLOOKUP($B77,'HICM and Narrative Backsheet'!$A$7:$AW$156,G$9,FALSE))="","",(VLOOKUP($B77,'HICM and Narrative Backsheet'!$A$7:$AW$156,G$9,FALSE))),"")</f>
        <v>Established</v>
      </c>
      <c r="H77" s="153" t="str">
        <f ca="1">IFERROR(IF((VLOOKUP($B77,'HICM and Narrative Backsheet'!$A$7:$AW$156,H$9,FALSE))="","",(VLOOKUP($B77,'HICM and Narrative Backsheet'!$A$7:$AW$156,H$9,FALSE))),"")</f>
        <v>Established</v>
      </c>
      <c r="I77" s="153" t="str">
        <f ca="1">IFERROR(IF((VLOOKUP($B77,'HICM and Narrative Backsheet'!$A$7:$AW$156,I$9,FALSE))="","",(VLOOKUP($B77,'HICM and Narrative Backsheet'!$A$7:$AW$156,I$9,FALSE))),"")</f>
        <v>Established</v>
      </c>
      <c r="J77" s="153" t="str">
        <f ca="1">IFERROR(IF((VLOOKUP($B77,'HICM and Narrative Backsheet'!$A$7:$AW$156,J$9,FALSE))="","",(VLOOKUP($B77,'HICM and Narrative Backsheet'!$A$7:$AW$156,J$9,FALSE))),"")</f>
        <v>Established</v>
      </c>
      <c r="K77" s="153" t="str">
        <f ca="1">IFERROR(IF((VLOOKUP($B77,'HICM and Narrative Backsheet'!$A$7:$AW$156,K$9,FALSE))="","",(VLOOKUP($B77,'HICM and Narrative Backsheet'!$A$7:$AW$156,K$9,FALSE))),"")</f>
        <v>Established</v>
      </c>
      <c r="L77" s="154" t="str">
        <f ca="1">IFERROR(IF((VLOOKUP($B77,'HICM and Narrative Backsheet'!$A$7:$AW$156,L$9,FALSE))="","",(VLOOKUP($B77,'HICM and Narrative Backsheet'!$A$7:$AW$156,L$9,FALSE))),"")</f>
        <v>Established</v>
      </c>
    </row>
    <row r="78" spans="1:12" x14ac:dyDescent="0.3">
      <c r="A78" s="57">
        <v>52</v>
      </c>
      <c r="B78" s="50" t="str">
        <f t="shared" ca="1" si="10"/>
        <v>E06000001</v>
      </c>
      <c r="C78" s="140" t="str">
        <f ca="1">IFERROR(VLOOKUP($B78,'Org List'!$J$9:$K$488,2,0), "")</f>
        <v>Hartlepool</v>
      </c>
      <c r="D78" s="152" t="str">
        <f ca="1">IFERROR(IF((VLOOKUP($B78,'HICM and Narrative Backsheet'!$A$7:$AW$156,D$9,FALSE))="","",(VLOOKUP($B78,'HICM and Narrative Backsheet'!$A$7:$AW$156,D$9,FALSE))),"")</f>
        <v>Exemplary</v>
      </c>
      <c r="E78" s="153" t="str">
        <f ca="1">IFERROR(IF((VLOOKUP($B78,'HICM and Narrative Backsheet'!$A$7:$AW$156,E$9,FALSE))="","",(VLOOKUP($B78,'HICM and Narrative Backsheet'!$A$7:$AW$156,E$9,FALSE))),"")</f>
        <v>Mature</v>
      </c>
      <c r="F78" s="153" t="str">
        <f ca="1">IFERROR(IF((VLOOKUP($B78,'HICM and Narrative Backsheet'!$A$7:$AW$156,F$9,FALSE))="","",(VLOOKUP($B78,'HICM and Narrative Backsheet'!$A$7:$AW$156,F$9,FALSE))),"")</f>
        <v>Exemplary</v>
      </c>
      <c r="G78" s="153" t="str">
        <f ca="1">IFERROR(IF((VLOOKUP($B78,'HICM and Narrative Backsheet'!$A$7:$AW$156,G$9,FALSE))="","",(VLOOKUP($B78,'HICM and Narrative Backsheet'!$A$7:$AW$156,G$9,FALSE))),"")</f>
        <v>Established</v>
      </c>
      <c r="H78" s="153" t="str">
        <f ca="1">IFERROR(IF((VLOOKUP($B78,'HICM and Narrative Backsheet'!$A$7:$AW$156,H$9,FALSE))="","",(VLOOKUP($B78,'HICM and Narrative Backsheet'!$A$7:$AW$156,H$9,FALSE))),"")</f>
        <v>Established</v>
      </c>
      <c r="I78" s="153" t="str">
        <f ca="1">IFERROR(IF((VLOOKUP($B78,'HICM and Narrative Backsheet'!$A$7:$AW$156,I$9,FALSE))="","",(VLOOKUP($B78,'HICM and Narrative Backsheet'!$A$7:$AW$156,I$9,FALSE))),"")</f>
        <v>Mature</v>
      </c>
      <c r="J78" s="153" t="str">
        <f ca="1">IFERROR(IF((VLOOKUP($B78,'HICM and Narrative Backsheet'!$A$7:$AW$156,J$9,FALSE))="","",(VLOOKUP($B78,'HICM and Narrative Backsheet'!$A$7:$AW$156,J$9,FALSE))),"")</f>
        <v>Mature</v>
      </c>
      <c r="K78" s="153" t="str">
        <f ca="1">IFERROR(IF((VLOOKUP($B78,'HICM and Narrative Backsheet'!$A$7:$AW$156,K$9,FALSE))="","",(VLOOKUP($B78,'HICM and Narrative Backsheet'!$A$7:$AW$156,K$9,FALSE))),"")</f>
        <v>Mature</v>
      </c>
      <c r="L78" s="154" t="str">
        <f ca="1">IFERROR(IF((VLOOKUP($B78,'HICM and Narrative Backsheet'!$A$7:$AW$156,L$9,FALSE))="","",(VLOOKUP($B78,'HICM and Narrative Backsheet'!$A$7:$AW$156,L$9,FALSE))),"")</f>
        <v>Mature</v>
      </c>
    </row>
    <row r="79" spans="1:12" x14ac:dyDescent="0.3">
      <c r="A79" s="57">
        <v>53</v>
      </c>
      <c r="B79" s="50" t="str">
        <f t="shared" ca="1" si="10"/>
        <v>E09000016</v>
      </c>
      <c r="C79" s="140" t="str">
        <f ca="1">IFERROR(VLOOKUP($B79,'Org List'!$J$9:$K$488,2,0), "")</f>
        <v>Havering</v>
      </c>
      <c r="D79" s="152" t="str">
        <f ca="1">IFERROR(IF((VLOOKUP($B79,'HICM and Narrative Backsheet'!$A$7:$AW$156,D$9,FALSE))="","",(VLOOKUP($B79,'HICM and Narrative Backsheet'!$A$7:$AW$156,D$9,FALSE))),"")</f>
        <v>Established</v>
      </c>
      <c r="E79" s="153" t="str">
        <f ca="1">IFERROR(IF((VLOOKUP($B79,'HICM and Narrative Backsheet'!$A$7:$AW$156,E$9,FALSE))="","",(VLOOKUP($B79,'HICM and Narrative Backsheet'!$A$7:$AW$156,E$9,FALSE))),"")</f>
        <v>Established</v>
      </c>
      <c r="F79" s="153" t="str">
        <f ca="1">IFERROR(IF((VLOOKUP($B79,'HICM and Narrative Backsheet'!$A$7:$AW$156,F$9,FALSE))="","",(VLOOKUP($B79,'HICM and Narrative Backsheet'!$A$7:$AW$156,F$9,FALSE))),"")</f>
        <v>Established</v>
      </c>
      <c r="G79" s="153" t="str">
        <f ca="1">IFERROR(IF((VLOOKUP($B79,'HICM and Narrative Backsheet'!$A$7:$AW$156,G$9,FALSE))="","",(VLOOKUP($B79,'HICM and Narrative Backsheet'!$A$7:$AW$156,G$9,FALSE))),"")</f>
        <v>Established</v>
      </c>
      <c r="H79" s="153" t="str">
        <f ca="1">IFERROR(IF((VLOOKUP($B79,'HICM and Narrative Backsheet'!$A$7:$AW$156,H$9,FALSE))="","",(VLOOKUP($B79,'HICM and Narrative Backsheet'!$A$7:$AW$156,H$9,FALSE))),"")</f>
        <v>Established</v>
      </c>
      <c r="I79" s="153" t="str">
        <f ca="1">IFERROR(IF((VLOOKUP($B79,'HICM and Narrative Backsheet'!$A$7:$AW$156,I$9,FALSE))="","",(VLOOKUP($B79,'HICM and Narrative Backsheet'!$A$7:$AW$156,I$9,FALSE))),"")</f>
        <v>Established</v>
      </c>
      <c r="J79" s="153" t="str">
        <f ca="1">IFERROR(IF((VLOOKUP($B79,'HICM and Narrative Backsheet'!$A$7:$AW$156,J$9,FALSE))="","",(VLOOKUP($B79,'HICM and Narrative Backsheet'!$A$7:$AW$156,J$9,FALSE))),"")</f>
        <v>Established</v>
      </c>
      <c r="K79" s="153" t="str">
        <f ca="1">IFERROR(IF((VLOOKUP($B79,'HICM and Narrative Backsheet'!$A$7:$AW$156,K$9,FALSE))="","",(VLOOKUP($B79,'HICM and Narrative Backsheet'!$A$7:$AW$156,K$9,FALSE))),"")</f>
        <v>Established</v>
      </c>
      <c r="L79" s="154" t="str">
        <f ca="1">IFERROR(IF((VLOOKUP($B79,'HICM and Narrative Backsheet'!$A$7:$AW$156,L$9,FALSE))="","",(VLOOKUP($B79,'HICM and Narrative Backsheet'!$A$7:$AW$156,L$9,FALSE))),"")</f>
        <v>Established</v>
      </c>
    </row>
    <row r="80" spans="1:12" x14ac:dyDescent="0.3">
      <c r="A80" s="57">
        <v>54</v>
      </c>
      <c r="B80" s="50" t="str">
        <f t="shared" ca="1" si="10"/>
        <v>E06000019</v>
      </c>
      <c r="C80" s="140" t="str">
        <f ca="1">IFERROR(VLOOKUP($B80,'Org List'!$J$9:$K$488,2,0), "")</f>
        <v>Herefordshire, County of</v>
      </c>
      <c r="D80" s="152" t="str">
        <f ca="1">IFERROR(IF((VLOOKUP($B80,'HICM and Narrative Backsheet'!$A$7:$AW$156,D$9,FALSE))="","",(VLOOKUP($B80,'HICM and Narrative Backsheet'!$A$7:$AW$156,D$9,FALSE))),"")</f>
        <v>Plans in place</v>
      </c>
      <c r="E80" s="153" t="str">
        <f ca="1">IFERROR(IF((VLOOKUP($B80,'HICM and Narrative Backsheet'!$A$7:$AW$156,E$9,FALSE))="","",(VLOOKUP($B80,'HICM and Narrative Backsheet'!$A$7:$AW$156,E$9,FALSE))),"")</f>
        <v>Plans in place</v>
      </c>
      <c r="F80" s="153" t="str">
        <f ca="1">IFERROR(IF((VLOOKUP($B80,'HICM and Narrative Backsheet'!$A$7:$AW$156,F$9,FALSE))="","",(VLOOKUP($B80,'HICM and Narrative Backsheet'!$A$7:$AW$156,F$9,FALSE))),"")</f>
        <v>Plans in place</v>
      </c>
      <c r="G80" s="153" t="str">
        <f ca="1">IFERROR(IF((VLOOKUP($B80,'HICM and Narrative Backsheet'!$A$7:$AW$156,G$9,FALSE))="","",(VLOOKUP($B80,'HICM and Narrative Backsheet'!$A$7:$AW$156,G$9,FALSE))),"")</f>
        <v>Established</v>
      </c>
      <c r="H80" s="153" t="str">
        <f ca="1">IFERROR(IF((VLOOKUP($B80,'HICM and Narrative Backsheet'!$A$7:$AW$156,H$9,FALSE))="","",(VLOOKUP($B80,'HICM and Narrative Backsheet'!$A$7:$AW$156,H$9,FALSE))),"")</f>
        <v>Not yet established</v>
      </c>
      <c r="I80" s="153" t="str">
        <f ca="1">IFERROR(IF((VLOOKUP($B80,'HICM and Narrative Backsheet'!$A$7:$AW$156,I$9,FALSE))="","",(VLOOKUP($B80,'HICM and Narrative Backsheet'!$A$7:$AW$156,I$9,FALSE))),"")</f>
        <v>Plans in place</v>
      </c>
      <c r="J80" s="153" t="str">
        <f ca="1">IFERROR(IF((VLOOKUP($B80,'HICM and Narrative Backsheet'!$A$7:$AW$156,J$9,FALSE))="","",(VLOOKUP($B80,'HICM and Narrative Backsheet'!$A$7:$AW$156,J$9,FALSE))),"")</f>
        <v>Established</v>
      </c>
      <c r="K80" s="153" t="str">
        <f ca="1">IFERROR(IF((VLOOKUP($B80,'HICM and Narrative Backsheet'!$A$7:$AW$156,K$9,FALSE))="","",(VLOOKUP($B80,'HICM and Narrative Backsheet'!$A$7:$AW$156,K$9,FALSE))),"")</f>
        <v>Plans in place</v>
      </c>
      <c r="L80" s="154" t="str">
        <f ca="1">IFERROR(IF((VLOOKUP($B80,'HICM and Narrative Backsheet'!$A$7:$AW$156,L$9,FALSE))="","",(VLOOKUP($B80,'HICM and Narrative Backsheet'!$A$7:$AW$156,L$9,FALSE))),"")</f>
        <v>Established</v>
      </c>
    </row>
    <row r="81" spans="1:12" x14ac:dyDescent="0.3">
      <c r="A81" s="57">
        <v>55</v>
      </c>
      <c r="B81" s="50" t="str">
        <f t="shared" ca="1" si="10"/>
        <v>E10000015</v>
      </c>
      <c r="C81" s="140" t="str">
        <f ca="1">IFERROR(VLOOKUP($B81,'Org List'!$J$9:$K$488,2,0), "")</f>
        <v>Hertfordshire</v>
      </c>
      <c r="D81" s="152" t="str">
        <f ca="1">IFERROR(IF((VLOOKUP($B81,'HICM and Narrative Backsheet'!$A$7:$AW$156,D$9,FALSE))="","",(VLOOKUP($B81,'HICM and Narrative Backsheet'!$A$7:$AW$156,D$9,FALSE))),"")</f>
        <v>Established</v>
      </c>
      <c r="E81" s="153" t="str">
        <f ca="1">IFERROR(IF((VLOOKUP($B81,'HICM and Narrative Backsheet'!$A$7:$AW$156,E$9,FALSE))="","",(VLOOKUP($B81,'HICM and Narrative Backsheet'!$A$7:$AW$156,E$9,FALSE))),"")</f>
        <v>Established</v>
      </c>
      <c r="F81" s="153" t="str">
        <f ca="1">IFERROR(IF((VLOOKUP($B81,'HICM and Narrative Backsheet'!$A$7:$AW$156,F$9,FALSE))="","",(VLOOKUP($B81,'HICM and Narrative Backsheet'!$A$7:$AW$156,F$9,FALSE))),"")</f>
        <v>Mature</v>
      </c>
      <c r="G81" s="153" t="str">
        <f ca="1">IFERROR(IF((VLOOKUP($B81,'HICM and Narrative Backsheet'!$A$7:$AW$156,G$9,FALSE))="","",(VLOOKUP($B81,'HICM and Narrative Backsheet'!$A$7:$AW$156,G$9,FALSE))),"")</f>
        <v>Established</v>
      </c>
      <c r="H81" s="153" t="str">
        <f ca="1">IFERROR(IF((VLOOKUP($B81,'HICM and Narrative Backsheet'!$A$7:$AW$156,H$9,FALSE))="","",(VLOOKUP($B81,'HICM and Narrative Backsheet'!$A$7:$AW$156,H$9,FALSE))),"")</f>
        <v>Established</v>
      </c>
      <c r="I81" s="153" t="str">
        <f ca="1">IFERROR(IF((VLOOKUP($B81,'HICM and Narrative Backsheet'!$A$7:$AW$156,I$9,FALSE))="","",(VLOOKUP($B81,'HICM and Narrative Backsheet'!$A$7:$AW$156,I$9,FALSE))),"")</f>
        <v>Mature</v>
      </c>
      <c r="J81" s="153" t="str">
        <f ca="1">IFERROR(IF((VLOOKUP($B81,'HICM and Narrative Backsheet'!$A$7:$AW$156,J$9,FALSE))="","",(VLOOKUP($B81,'HICM and Narrative Backsheet'!$A$7:$AW$156,J$9,FALSE))),"")</f>
        <v>Established</v>
      </c>
      <c r="K81" s="153" t="str">
        <f ca="1">IFERROR(IF((VLOOKUP($B81,'HICM and Narrative Backsheet'!$A$7:$AW$156,K$9,FALSE))="","",(VLOOKUP($B81,'HICM and Narrative Backsheet'!$A$7:$AW$156,K$9,FALSE))),"")</f>
        <v>Mature</v>
      </c>
      <c r="L81" s="154" t="str">
        <f ca="1">IFERROR(IF((VLOOKUP($B81,'HICM and Narrative Backsheet'!$A$7:$AW$156,L$9,FALSE))="","",(VLOOKUP($B81,'HICM and Narrative Backsheet'!$A$7:$AW$156,L$9,FALSE))),"")</f>
        <v>Plans in place</v>
      </c>
    </row>
    <row r="82" spans="1:12" x14ac:dyDescent="0.3">
      <c r="A82" s="57">
        <v>56</v>
      </c>
      <c r="B82" s="50" t="str">
        <f t="shared" ca="1" si="10"/>
        <v>E09000017</v>
      </c>
      <c r="C82" s="140" t="str">
        <f ca="1">IFERROR(VLOOKUP($B82,'Org List'!$J$9:$K$488,2,0), "")</f>
        <v>Hillingdon</v>
      </c>
      <c r="D82" s="152" t="str">
        <f ca="1">IFERROR(IF((VLOOKUP($B82,'HICM and Narrative Backsheet'!$A$7:$AW$156,D$9,FALSE))="","",(VLOOKUP($B82,'HICM and Narrative Backsheet'!$A$7:$AW$156,D$9,FALSE))),"")</f>
        <v>Established</v>
      </c>
      <c r="E82" s="153" t="str">
        <f ca="1">IFERROR(IF((VLOOKUP($B82,'HICM and Narrative Backsheet'!$A$7:$AW$156,E$9,FALSE))="","",(VLOOKUP($B82,'HICM and Narrative Backsheet'!$A$7:$AW$156,E$9,FALSE))),"")</f>
        <v>Mature</v>
      </c>
      <c r="F82" s="153" t="str">
        <f ca="1">IFERROR(IF((VLOOKUP($B82,'HICM and Narrative Backsheet'!$A$7:$AW$156,F$9,FALSE))="","",(VLOOKUP($B82,'HICM and Narrative Backsheet'!$A$7:$AW$156,F$9,FALSE))),"")</f>
        <v>Established</v>
      </c>
      <c r="G82" s="153" t="str">
        <f ca="1">IFERROR(IF((VLOOKUP($B82,'HICM and Narrative Backsheet'!$A$7:$AW$156,G$9,FALSE))="","",(VLOOKUP($B82,'HICM and Narrative Backsheet'!$A$7:$AW$156,G$9,FALSE))),"")</f>
        <v>Established</v>
      </c>
      <c r="H82" s="153" t="str">
        <f ca="1">IFERROR(IF((VLOOKUP($B82,'HICM and Narrative Backsheet'!$A$7:$AW$156,H$9,FALSE))="","",(VLOOKUP($B82,'HICM and Narrative Backsheet'!$A$7:$AW$156,H$9,FALSE))),"")</f>
        <v>Established</v>
      </c>
      <c r="I82" s="153" t="str">
        <f ca="1">IFERROR(IF((VLOOKUP($B82,'HICM and Narrative Backsheet'!$A$7:$AW$156,I$9,FALSE))="","",(VLOOKUP($B82,'HICM and Narrative Backsheet'!$A$7:$AW$156,I$9,FALSE))),"")</f>
        <v>Established</v>
      </c>
      <c r="J82" s="153" t="str">
        <f ca="1">IFERROR(IF((VLOOKUP($B82,'HICM and Narrative Backsheet'!$A$7:$AW$156,J$9,FALSE))="","",(VLOOKUP($B82,'HICM and Narrative Backsheet'!$A$7:$AW$156,J$9,FALSE))),"")</f>
        <v>Established</v>
      </c>
      <c r="K82" s="153" t="str">
        <f ca="1">IFERROR(IF((VLOOKUP($B82,'HICM and Narrative Backsheet'!$A$7:$AW$156,K$9,FALSE))="","",(VLOOKUP($B82,'HICM and Narrative Backsheet'!$A$7:$AW$156,K$9,FALSE))),"")</f>
        <v>Established</v>
      </c>
      <c r="L82" s="154" t="str">
        <f ca="1">IFERROR(IF((VLOOKUP($B82,'HICM and Narrative Backsheet'!$A$7:$AW$156,L$9,FALSE))="","",(VLOOKUP($B82,'HICM and Narrative Backsheet'!$A$7:$AW$156,L$9,FALSE))),"")</f>
        <v>Mature</v>
      </c>
    </row>
    <row r="83" spans="1:12" x14ac:dyDescent="0.3">
      <c r="A83" s="57">
        <v>57</v>
      </c>
      <c r="B83" s="50" t="str">
        <f t="shared" ca="1" si="10"/>
        <v>E09000018</v>
      </c>
      <c r="C83" s="140" t="str">
        <f ca="1">IFERROR(VLOOKUP($B83,'Org List'!$J$9:$K$488,2,0), "")</f>
        <v>Hounslow</v>
      </c>
      <c r="D83" s="152" t="str">
        <f ca="1">IFERROR(IF((VLOOKUP($B83,'HICM and Narrative Backsheet'!$A$7:$AW$156,D$9,FALSE))="","",(VLOOKUP($B83,'HICM and Narrative Backsheet'!$A$7:$AW$156,D$9,FALSE))),"")</f>
        <v>Mature</v>
      </c>
      <c r="E83" s="153" t="str">
        <f ca="1">IFERROR(IF((VLOOKUP($B83,'HICM and Narrative Backsheet'!$A$7:$AW$156,E$9,FALSE))="","",(VLOOKUP($B83,'HICM and Narrative Backsheet'!$A$7:$AW$156,E$9,FALSE))),"")</f>
        <v>Established</v>
      </c>
      <c r="F83" s="153" t="str">
        <f ca="1">IFERROR(IF((VLOOKUP($B83,'HICM and Narrative Backsheet'!$A$7:$AW$156,F$9,FALSE))="","",(VLOOKUP($B83,'HICM and Narrative Backsheet'!$A$7:$AW$156,F$9,FALSE))),"")</f>
        <v>Established</v>
      </c>
      <c r="G83" s="153" t="str">
        <f ca="1">IFERROR(IF((VLOOKUP($B83,'HICM and Narrative Backsheet'!$A$7:$AW$156,G$9,FALSE))="","",(VLOOKUP($B83,'HICM and Narrative Backsheet'!$A$7:$AW$156,G$9,FALSE))),"")</f>
        <v>Mature</v>
      </c>
      <c r="H83" s="153" t="str">
        <f ca="1">IFERROR(IF((VLOOKUP($B83,'HICM and Narrative Backsheet'!$A$7:$AW$156,H$9,FALSE))="","",(VLOOKUP($B83,'HICM and Narrative Backsheet'!$A$7:$AW$156,H$9,FALSE))),"")</f>
        <v>Mature</v>
      </c>
      <c r="I83" s="153" t="str">
        <f ca="1">IFERROR(IF((VLOOKUP($B83,'HICM and Narrative Backsheet'!$A$7:$AW$156,I$9,FALSE))="","",(VLOOKUP($B83,'HICM and Narrative Backsheet'!$A$7:$AW$156,I$9,FALSE))),"")</f>
        <v>Established</v>
      </c>
      <c r="J83" s="153" t="str">
        <f ca="1">IFERROR(IF((VLOOKUP($B83,'HICM and Narrative Backsheet'!$A$7:$AW$156,J$9,FALSE))="","",(VLOOKUP($B83,'HICM and Narrative Backsheet'!$A$7:$AW$156,J$9,FALSE))),"")</f>
        <v>Established</v>
      </c>
      <c r="K83" s="153" t="str">
        <f ca="1">IFERROR(IF((VLOOKUP($B83,'HICM and Narrative Backsheet'!$A$7:$AW$156,K$9,FALSE))="","",(VLOOKUP($B83,'HICM and Narrative Backsheet'!$A$7:$AW$156,K$9,FALSE))),"")</f>
        <v>Established</v>
      </c>
      <c r="L83" s="154" t="str">
        <f ca="1">IFERROR(IF((VLOOKUP($B83,'HICM and Narrative Backsheet'!$A$7:$AW$156,L$9,FALSE))="","",(VLOOKUP($B83,'HICM and Narrative Backsheet'!$A$7:$AW$156,L$9,FALSE))),"")</f>
        <v>Established</v>
      </c>
    </row>
    <row r="84" spans="1:12" x14ac:dyDescent="0.3">
      <c r="A84" s="57">
        <v>58</v>
      </c>
      <c r="B84" s="50" t="str">
        <f t="shared" ca="1" si="10"/>
        <v>E06000046</v>
      </c>
      <c r="C84" s="140" t="str">
        <f ca="1">IFERROR(VLOOKUP($B84,'Org List'!$J$9:$K$488,2,0), "")</f>
        <v>Isle of Wight</v>
      </c>
      <c r="D84" s="152" t="str">
        <f ca="1">IFERROR(IF((VLOOKUP($B84,'HICM and Narrative Backsheet'!$A$7:$AW$156,D$9,FALSE))="","",(VLOOKUP($B84,'HICM and Narrative Backsheet'!$A$7:$AW$156,D$9,FALSE))),"")</f>
        <v>Plans in place</v>
      </c>
      <c r="E84" s="153" t="str">
        <f ca="1">IFERROR(IF((VLOOKUP($B84,'HICM and Narrative Backsheet'!$A$7:$AW$156,E$9,FALSE))="","",(VLOOKUP($B84,'HICM and Narrative Backsheet'!$A$7:$AW$156,E$9,FALSE))),"")</f>
        <v>Plans in place</v>
      </c>
      <c r="F84" s="153" t="str">
        <f ca="1">IFERROR(IF((VLOOKUP($B84,'HICM and Narrative Backsheet'!$A$7:$AW$156,F$9,FALSE))="","",(VLOOKUP($B84,'HICM and Narrative Backsheet'!$A$7:$AW$156,F$9,FALSE))),"")</f>
        <v>Plans in place</v>
      </c>
      <c r="G84" s="153" t="str">
        <f ca="1">IFERROR(IF((VLOOKUP($B84,'HICM and Narrative Backsheet'!$A$7:$AW$156,G$9,FALSE))="","",(VLOOKUP($B84,'HICM and Narrative Backsheet'!$A$7:$AW$156,G$9,FALSE))),"")</f>
        <v>Plans in place</v>
      </c>
      <c r="H84" s="153" t="str">
        <f ca="1">IFERROR(IF((VLOOKUP($B84,'HICM and Narrative Backsheet'!$A$7:$AW$156,H$9,FALSE))="","",(VLOOKUP($B84,'HICM and Narrative Backsheet'!$A$7:$AW$156,H$9,FALSE))),"")</f>
        <v>Plans in place</v>
      </c>
      <c r="I84" s="153" t="str">
        <f ca="1">IFERROR(IF((VLOOKUP($B84,'HICM and Narrative Backsheet'!$A$7:$AW$156,I$9,FALSE))="","",(VLOOKUP($B84,'HICM and Narrative Backsheet'!$A$7:$AW$156,I$9,FALSE))),"")</f>
        <v>Plans in place</v>
      </c>
      <c r="J84" s="153" t="str">
        <f ca="1">IFERROR(IF((VLOOKUP($B84,'HICM and Narrative Backsheet'!$A$7:$AW$156,J$9,FALSE))="","",(VLOOKUP($B84,'HICM and Narrative Backsheet'!$A$7:$AW$156,J$9,FALSE))),"")</f>
        <v>Plans in place</v>
      </c>
      <c r="K84" s="153" t="str">
        <f ca="1">IFERROR(IF((VLOOKUP($B84,'HICM and Narrative Backsheet'!$A$7:$AW$156,K$9,FALSE))="","",(VLOOKUP($B84,'HICM and Narrative Backsheet'!$A$7:$AW$156,K$9,FALSE))),"")</f>
        <v>Plans in place</v>
      </c>
      <c r="L84" s="154" t="str">
        <f ca="1">IFERROR(IF((VLOOKUP($B84,'HICM and Narrative Backsheet'!$A$7:$AW$156,L$9,FALSE))="","",(VLOOKUP($B84,'HICM and Narrative Backsheet'!$A$7:$AW$156,L$9,FALSE))),"")</f>
        <v>Established</v>
      </c>
    </row>
    <row r="85" spans="1:12" x14ac:dyDescent="0.3">
      <c r="A85" s="57">
        <v>59</v>
      </c>
      <c r="B85" s="50" t="str">
        <f t="shared" ca="1" si="10"/>
        <v>E09000019</v>
      </c>
      <c r="C85" s="140" t="str">
        <f ca="1">IFERROR(VLOOKUP($B85,'Org List'!$J$9:$K$488,2,0), "")</f>
        <v>Islington</v>
      </c>
      <c r="D85" s="152" t="str">
        <f ca="1">IFERROR(IF((VLOOKUP($B85,'HICM and Narrative Backsheet'!$A$7:$AW$156,D$9,FALSE))="","",(VLOOKUP($B85,'HICM and Narrative Backsheet'!$A$7:$AW$156,D$9,FALSE))),"")</f>
        <v>Plans in place</v>
      </c>
      <c r="E85" s="153" t="str">
        <f ca="1">IFERROR(IF((VLOOKUP($B85,'HICM and Narrative Backsheet'!$A$7:$AW$156,E$9,FALSE))="","",(VLOOKUP($B85,'HICM and Narrative Backsheet'!$A$7:$AW$156,E$9,FALSE))),"")</f>
        <v>Established</v>
      </c>
      <c r="F85" s="153" t="str">
        <f ca="1">IFERROR(IF((VLOOKUP($B85,'HICM and Narrative Backsheet'!$A$7:$AW$156,F$9,FALSE))="","",(VLOOKUP($B85,'HICM and Narrative Backsheet'!$A$7:$AW$156,F$9,FALSE))),"")</f>
        <v>Mature</v>
      </c>
      <c r="G85" s="153" t="str">
        <f ca="1">IFERROR(IF((VLOOKUP($B85,'HICM and Narrative Backsheet'!$A$7:$AW$156,G$9,FALSE))="","",(VLOOKUP($B85,'HICM and Narrative Backsheet'!$A$7:$AW$156,G$9,FALSE))),"")</f>
        <v>Established</v>
      </c>
      <c r="H85" s="153" t="str">
        <f ca="1">IFERROR(IF((VLOOKUP($B85,'HICM and Narrative Backsheet'!$A$7:$AW$156,H$9,FALSE))="","",(VLOOKUP($B85,'HICM and Narrative Backsheet'!$A$7:$AW$156,H$9,FALSE))),"")</f>
        <v>Plans in place</v>
      </c>
      <c r="I85" s="153" t="str">
        <f ca="1">IFERROR(IF((VLOOKUP($B85,'HICM and Narrative Backsheet'!$A$7:$AW$156,I$9,FALSE))="","",(VLOOKUP($B85,'HICM and Narrative Backsheet'!$A$7:$AW$156,I$9,FALSE))),"")</f>
        <v>Plans in place</v>
      </c>
      <c r="J85" s="153" t="str">
        <f ca="1">IFERROR(IF((VLOOKUP($B85,'HICM and Narrative Backsheet'!$A$7:$AW$156,J$9,FALSE))="","",(VLOOKUP($B85,'HICM and Narrative Backsheet'!$A$7:$AW$156,J$9,FALSE))),"")</f>
        <v>Plans in place</v>
      </c>
      <c r="K85" s="153" t="str">
        <f ca="1">IFERROR(IF((VLOOKUP($B85,'HICM and Narrative Backsheet'!$A$7:$AW$156,K$9,FALSE))="","",(VLOOKUP($B85,'HICM and Narrative Backsheet'!$A$7:$AW$156,K$9,FALSE))),"")</f>
        <v>Established</v>
      </c>
      <c r="L85" s="154" t="str">
        <f ca="1">IFERROR(IF((VLOOKUP($B85,'HICM and Narrative Backsheet'!$A$7:$AW$156,L$9,FALSE))="","",(VLOOKUP($B85,'HICM and Narrative Backsheet'!$A$7:$AW$156,L$9,FALSE))),"")</f>
        <v>Mature</v>
      </c>
    </row>
    <row r="86" spans="1:12" x14ac:dyDescent="0.3">
      <c r="A86" s="57">
        <v>60</v>
      </c>
      <c r="B86" s="50" t="str">
        <f t="shared" ca="1" si="10"/>
        <v>E09000020</v>
      </c>
      <c r="C86" s="140" t="str">
        <f ca="1">IFERROR(VLOOKUP($B86,'Org List'!$J$9:$K$488,2,0), "")</f>
        <v>Kensington and Chelsea</v>
      </c>
      <c r="D86" s="152" t="str">
        <f ca="1">IFERROR(IF((VLOOKUP($B86,'HICM and Narrative Backsheet'!$A$7:$AW$156,D$9,FALSE))="","",(VLOOKUP($B86,'HICM and Narrative Backsheet'!$A$7:$AW$156,D$9,FALSE))),"")</f>
        <v>Established</v>
      </c>
      <c r="E86" s="153" t="str">
        <f ca="1">IFERROR(IF((VLOOKUP($B86,'HICM and Narrative Backsheet'!$A$7:$AW$156,E$9,FALSE))="","",(VLOOKUP($B86,'HICM and Narrative Backsheet'!$A$7:$AW$156,E$9,FALSE))),"")</f>
        <v>Established</v>
      </c>
      <c r="F86" s="153" t="str">
        <f ca="1">IFERROR(IF((VLOOKUP($B86,'HICM and Narrative Backsheet'!$A$7:$AW$156,F$9,FALSE))="","",(VLOOKUP($B86,'HICM and Narrative Backsheet'!$A$7:$AW$156,F$9,FALSE))),"")</f>
        <v>Established</v>
      </c>
      <c r="G86" s="153" t="str">
        <f ca="1">IFERROR(IF((VLOOKUP($B86,'HICM and Narrative Backsheet'!$A$7:$AW$156,G$9,FALSE))="","",(VLOOKUP($B86,'HICM and Narrative Backsheet'!$A$7:$AW$156,G$9,FALSE))),"")</f>
        <v>Established</v>
      </c>
      <c r="H86" s="153" t="str">
        <f ca="1">IFERROR(IF((VLOOKUP($B86,'HICM and Narrative Backsheet'!$A$7:$AW$156,H$9,FALSE))="","",(VLOOKUP($B86,'HICM and Narrative Backsheet'!$A$7:$AW$156,H$9,FALSE))),"")</f>
        <v>Mature</v>
      </c>
      <c r="I86" s="153" t="str">
        <f ca="1">IFERROR(IF((VLOOKUP($B86,'HICM and Narrative Backsheet'!$A$7:$AW$156,I$9,FALSE))="","",(VLOOKUP($B86,'HICM and Narrative Backsheet'!$A$7:$AW$156,I$9,FALSE))),"")</f>
        <v>Established</v>
      </c>
      <c r="J86" s="153" t="str">
        <f ca="1">IFERROR(IF((VLOOKUP($B86,'HICM and Narrative Backsheet'!$A$7:$AW$156,J$9,FALSE))="","",(VLOOKUP($B86,'HICM and Narrative Backsheet'!$A$7:$AW$156,J$9,FALSE))),"")</f>
        <v>Established</v>
      </c>
      <c r="K86" s="153" t="str">
        <f ca="1">IFERROR(IF((VLOOKUP($B86,'HICM and Narrative Backsheet'!$A$7:$AW$156,K$9,FALSE))="","",(VLOOKUP($B86,'HICM and Narrative Backsheet'!$A$7:$AW$156,K$9,FALSE))),"")</f>
        <v>Established</v>
      </c>
      <c r="L86" s="154" t="str">
        <f ca="1">IFERROR(IF((VLOOKUP($B86,'HICM and Narrative Backsheet'!$A$7:$AW$156,L$9,FALSE))="","",(VLOOKUP($B86,'HICM and Narrative Backsheet'!$A$7:$AW$156,L$9,FALSE))),"")</f>
        <v>Established</v>
      </c>
    </row>
    <row r="87" spans="1:12" x14ac:dyDescent="0.3">
      <c r="A87" s="57">
        <v>61</v>
      </c>
      <c r="B87" s="50" t="str">
        <f t="shared" ca="1" si="10"/>
        <v>E10000016</v>
      </c>
      <c r="C87" s="140" t="str">
        <f ca="1">IFERROR(VLOOKUP($B87,'Org List'!$J$9:$K$488,2,0), "")</f>
        <v>Kent</v>
      </c>
      <c r="D87" s="152" t="str">
        <f ca="1">IFERROR(IF((VLOOKUP($B87,'HICM and Narrative Backsheet'!$A$7:$AW$156,D$9,FALSE))="","",(VLOOKUP($B87,'HICM and Narrative Backsheet'!$A$7:$AW$156,D$9,FALSE))),"")</f>
        <v>Established</v>
      </c>
      <c r="E87" s="153" t="str">
        <f ca="1">IFERROR(IF((VLOOKUP($B87,'HICM and Narrative Backsheet'!$A$7:$AW$156,E$9,FALSE))="","",(VLOOKUP($B87,'HICM and Narrative Backsheet'!$A$7:$AW$156,E$9,FALSE))),"")</f>
        <v>Established</v>
      </c>
      <c r="F87" s="153" t="str">
        <f ca="1">IFERROR(IF((VLOOKUP($B87,'HICM and Narrative Backsheet'!$A$7:$AW$156,F$9,FALSE))="","",(VLOOKUP($B87,'HICM and Narrative Backsheet'!$A$7:$AW$156,F$9,FALSE))),"")</f>
        <v>Established</v>
      </c>
      <c r="G87" s="153" t="str">
        <f ca="1">IFERROR(IF((VLOOKUP($B87,'HICM and Narrative Backsheet'!$A$7:$AW$156,G$9,FALSE))="","",(VLOOKUP($B87,'HICM and Narrative Backsheet'!$A$7:$AW$156,G$9,FALSE))),"")</f>
        <v>Established</v>
      </c>
      <c r="H87" s="153" t="str">
        <f ca="1">IFERROR(IF((VLOOKUP($B87,'HICM and Narrative Backsheet'!$A$7:$AW$156,H$9,FALSE))="","",(VLOOKUP($B87,'HICM and Narrative Backsheet'!$A$7:$AW$156,H$9,FALSE))),"")</f>
        <v>Mature</v>
      </c>
      <c r="I87" s="153" t="str">
        <f ca="1">IFERROR(IF((VLOOKUP($B87,'HICM and Narrative Backsheet'!$A$7:$AW$156,I$9,FALSE))="","",(VLOOKUP($B87,'HICM and Narrative Backsheet'!$A$7:$AW$156,I$9,FALSE))),"")</f>
        <v>Established</v>
      </c>
      <c r="J87" s="153" t="str">
        <f ca="1">IFERROR(IF((VLOOKUP($B87,'HICM and Narrative Backsheet'!$A$7:$AW$156,J$9,FALSE))="","",(VLOOKUP($B87,'HICM and Narrative Backsheet'!$A$7:$AW$156,J$9,FALSE))),"")</f>
        <v>Mature</v>
      </c>
      <c r="K87" s="153" t="str">
        <f ca="1">IFERROR(IF((VLOOKUP($B87,'HICM and Narrative Backsheet'!$A$7:$AW$156,K$9,FALSE))="","",(VLOOKUP($B87,'HICM and Narrative Backsheet'!$A$7:$AW$156,K$9,FALSE))),"")</f>
        <v>Established</v>
      </c>
      <c r="L87" s="154" t="str">
        <f ca="1">IFERROR(IF((VLOOKUP($B87,'HICM and Narrative Backsheet'!$A$7:$AW$156,L$9,FALSE))="","",(VLOOKUP($B87,'HICM and Narrative Backsheet'!$A$7:$AW$156,L$9,FALSE))),"")</f>
        <v>Established</v>
      </c>
    </row>
    <row r="88" spans="1:12" x14ac:dyDescent="0.3">
      <c r="A88" s="57">
        <v>62</v>
      </c>
      <c r="B88" s="50" t="str">
        <f t="shared" ca="1" si="10"/>
        <v>E06000010</v>
      </c>
      <c r="C88" s="140" t="str">
        <f ca="1">IFERROR(VLOOKUP($B88,'Org List'!$J$9:$K$488,2,0), "")</f>
        <v>Kingston upon Hull, City of</v>
      </c>
      <c r="D88" s="152" t="str">
        <f ca="1">IFERROR(IF((VLOOKUP($B88,'HICM and Narrative Backsheet'!$A$7:$AW$156,D$9,FALSE))="","",(VLOOKUP($B88,'HICM and Narrative Backsheet'!$A$7:$AW$156,D$9,FALSE))),"")</f>
        <v>Mature</v>
      </c>
      <c r="E88" s="153" t="str">
        <f ca="1">IFERROR(IF((VLOOKUP($B88,'HICM and Narrative Backsheet'!$A$7:$AW$156,E$9,FALSE))="","",(VLOOKUP($B88,'HICM and Narrative Backsheet'!$A$7:$AW$156,E$9,FALSE))),"")</f>
        <v>Mature</v>
      </c>
      <c r="F88" s="153" t="str">
        <f ca="1">IFERROR(IF((VLOOKUP($B88,'HICM and Narrative Backsheet'!$A$7:$AW$156,F$9,FALSE))="","",(VLOOKUP($B88,'HICM and Narrative Backsheet'!$A$7:$AW$156,F$9,FALSE))),"")</f>
        <v>Mature</v>
      </c>
      <c r="G88" s="153" t="str">
        <f ca="1">IFERROR(IF((VLOOKUP($B88,'HICM and Narrative Backsheet'!$A$7:$AW$156,G$9,FALSE))="","",(VLOOKUP($B88,'HICM and Narrative Backsheet'!$A$7:$AW$156,G$9,FALSE))),"")</f>
        <v>Mature</v>
      </c>
      <c r="H88" s="153" t="str">
        <f ca="1">IFERROR(IF((VLOOKUP($B88,'HICM and Narrative Backsheet'!$A$7:$AW$156,H$9,FALSE))="","",(VLOOKUP($B88,'HICM and Narrative Backsheet'!$A$7:$AW$156,H$9,FALSE))),"")</f>
        <v>Mature</v>
      </c>
      <c r="I88" s="153" t="str">
        <f ca="1">IFERROR(IF((VLOOKUP($B88,'HICM and Narrative Backsheet'!$A$7:$AW$156,I$9,FALSE))="","",(VLOOKUP($B88,'HICM and Narrative Backsheet'!$A$7:$AW$156,I$9,FALSE))),"")</f>
        <v>Mature</v>
      </c>
      <c r="J88" s="153" t="str">
        <f ca="1">IFERROR(IF((VLOOKUP($B88,'HICM and Narrative Backsheet'!$A$7:$AW$156,J$9,FALSE))="","",(VLOOKUP($B88,'HICM and Narrative Backsheet'!$A$7:$AW$156,J$9,FALSE))),"")</f>
        <v>Mature</v>
      </c>
      <c r="K88" s="153" t="str">
        <f ca="1">IFERROR(IF((VLOOKUP($B88,'HICM and Narrative Backsheet'!$A$7:$AW$156,K$9,FALSE))="","",(VLOOKUP($B88,'HICM and Narrative Backsheet'!$A$7:$AW$156,K$9,FALSE))),"")</f>
        <v>Mature</v>
      </c>
      <c r="L88" s="154" t="str">
        <f ca="1">IFERROR(IF((VLOOKUP($B88,'HICM and Narrative Backsheet'!$A$7:$AW$156,L$9,FALSE))="","",(VLOOKUP($B88,'HICM and Narrative Backsheet'!$A$7:$AW$156,L$9,FALSE))),"")</f>
        <v>Not yet established</v>
      </c>
    </row>
    <row r="89" spans="1:12" x14ac:dyDescent="0.3">
      <c r="A89" s="57">
        <v>63</v>
      </c>
      <c r="B89" s="50" t="str">
        <f t="shared" ca="1" si="10"/>
        <v>E09000021</v>
      </c>
      <c r="C89" s="140" t="str">
        <f ca="1">IFERROR(VLOOKUP($B89,'Org List'!$J$9:$K$488,2,0), "")</f>
        <v>Kingston upon Thames</v>
      </c>
      <c r="D89" s="152" t="str">
        <f ca="1">IFERROR(IF((VLOOKUP($B89,'HICM and Narrative Backsheet'!$A$7:$AW$156,D$9,FALSE))="","",(VLOOKUP($B89,'HICM and Narrative Backsheet'!$A$7:$AW$156,D$9,FALSE))),"")</f>
        <v>Mature</v>
      </c>
      <c r="E89" s="153" t="str">
        <f ca="1">IFERROR(IF((VLOOKUP($B89,'HICM and Narrative Backsheet'!$A$7:$AW$156,E$9,FALSE))="","",(VLOOKUP($B89,'HICM and Narrative Backsheet'!$A$7:$AW$156,E$9,FALSE))),"")</f>
        <v>Mature</v>
      </c>
      <c r="F89" s="153" t="str">
        <f ca="1">IFERROR(IF((VLOOKUP($B89,'HICM and Narrative Backsheet'!$A$7:$AW$156,F$9,FALSE))="","",(VLOOKUP($B89,'HICM and Narrative Backsheet'!$A$7:$AW$156,F$9,FALSE))),"")</f>
        <v>Mature</v>
      </c>
      <c r="G89" s="153" t="str">
        <f ca="1">IFERROR(IF((VLOOKUP($B89,'HICM and Narrative Backsheet'!$A$7:$AW$156,G$9,FALSE))="","",(VLOOKUP($B89,'HICM and Narrative Backsheet'!$A$7:$AW$156,G$9,FALSE))),"")</f>
        <v>Established</v>
      </c>
      <c r="H89" s="153" t="str">
        <f ca="1">IFERROR(IF((VLOOKUP($B89,'HICM and Narrative Backsheet'!$A$7:$AW$156,H$9,FALSE))="","",(VLOOKUP($B89,'HICM and Narrative Backsheet'!$A$7:$AW$156,H$9,FALSE))),"")</f>
        <v>Established</v>
      </c>
      <c r="I89" s="153" t="str">
        <f ca="1">IFERROR(IF((VLOOKUP($B89,'HICM and Narrative Backsheet'!$A$7:$AW$156,I$9,FALSE))="","",(VLOOKUP($B89,'HICM and Narrative Backsheet'!$A$7:$AW$156,I$9,FALSE))),"")</f>
        <v>Established</v>
      </c>
      <c r="J89" s="153" t="str">
        <f ca="1">IFERROR(IF((VLOOKUP($B89,'HICM and Narrative Backsheet'!$A$7:$AW$156,J$9,FALSE))="","",(VLOOKUP($B89,'HICM and Narrative Backsheet'!$A$7:$AW$156,J$9,FALSE))),"")</f>
        <v>Established</v>
      </c>
      <c r="K89" s="153" t="str">
        <f ca="1">IFERROR(IF((VLOOKUP($B89,'HICM and Narrative Backsheet'!$A$7:$AW$156,K$9,FALSE))="","",(VLOOKUP($B89,'HICM and Narrative Backsheet'!$A$7:$AW$156,K$9,FALSE))),"")</f>
        <v>Mature</v>
      </c>
      <c r="L89" s="154" t="str">
        <f ca="1">IFERROR(IF((VLOOKUP($B89,'HICM and Narrative Backsheet'!$A$7:$AW$156,L$9,FALSE))="","",(VLOOKUP($B89,'HICM and Narrative Backsheet'!$A$7:$AW$156,L$9,FALSE))),"")</f>
        <v>Mature</v>
      </c>
    </row>
    <row r="90" spans="1:12" x14ac:dyDescent="0.3">
      <c r="A90" s="57">
        <v>64</v>
      </c>
      <c r="B90" s="50" t="str">
        <f t="shared" ref="B90:B121" ca="1" si="11">IF($A90&gt;$O$5-1,"",INDIRECT("'Comms by AT'!AA"&amp;$A90+$O$4))</f>
        <v>E08000034</v>
      </c>
      <c r="C90" s="140" t="str">
        <f ca="1">IFERROR(VLOOKUP($B90,'Org List'!$J$9:$K$488,2,0), "")</f>
        <v>Kirklees</v>
      </c>
      <c r="D90" s="152" t="str">
        <f ca="1">IFERROR(IF((VLOOKUP($B90,'HICM and Narrative Backsheet'!$A$7:$AW$156,D$9,FALSE))="","",(VLOOKUP($B90,'HICM and Narrative Backsheet'!$A$7:$AW$156,D$9,FALSE))),"")</f>
        <v>Established</v>
      </c>
      <c r="E90" s="153" t="str">
        <f ca="1">IFERROR(IF((VLOOKUP($B90,'HICM and Narrative Backsheet'!$A$7:$AW$156,E$9,FALSE))="","",(VLOOKUP($B90,'HICM and Narrative Backsheet'!$A$7:$AW$156,E$9,FALSE))),"")</f>
        <v>Established</v>
      </c>
      <c r="F90" s="153" t="str">
        <f ca="1">IFERROR(IF((VLOOKUP($B90,'HICM and Narrative Backsheet'!$A$7:$AW$156,F$9,FALSE))="","",(VLOOKUP($B90,'HICM and Narrative Backsheet'!$A$7:$AW$156,F$9,FALSE))),"")</f>
        <v>Established</v>
      </c>
      <c r="G90" s="153" t="str">
        <f ca="1">IFERROR(IF((VLOOKUP($B90,'HICM and Narrative Backsheet'!$A$7:$AW$156,G$9,FALSE))="","",(VLOOKUP($B90,'HICM and Narrative Backsheet'!$A$7:$AW$156,G$9,FALSE))),"")</f>
        <v>Established</v>
      </c>
      <c r="H90" s="153" t="str">
        <f ca="1">IFERROR(IF((VLOOKUP($B90,'HICM and Narrative Backsheet'!$A$7:$AW$156,H$9,FALSE))="","",(VLOOKUP($B90,'HICM and Narrative Backsheet'!$A$7:$AW$156,H$9,FALSE))),"")</f>
        <v>Plans in place</v>
      </c>
      <c r="I90" s="153" t="str">
        <f ca="1">IFERROR(IF((VLOOKUP($B90,'HICM and Narrative Backsheet'!$A$7:$AW$156,I$9,FALSE))="","",(VLOOKUP($B90,'HICM and Narrative Backsheet'!$A$7:$AW$156,I$9,FALSE))),"")</f>
        <v>Established</v>
      </c>
      <c r="J90" s="153" t="str">
        <f ca="1">IFERROR(IF((VLOOKUP($B90,'HICM and Narrative Backsheet'!$A$7:$AW$156,J$9,FALSE))="","",(VLOOKUP($B90,'HICM and Narrative Backsheet'!$A$7:$AW$156,J$9,FALSE))),"")</f>
        <v>Mature</v>
      </c>
      <c r="K90" s="153" t="str">
        <f ca="1">IFERROR(IF((VLOOKUP($B90,'HICM and Narrative Backsheet'!$A$7:$AW$156,K$9,FALSE))="","",(VLOOKUP($B90,'HICM and Narrative Backsheet'!$A$7:$AW$156,K$9,FALSE))),"")</f>
        <v>Plans in place</v>
      </c>
      <c r="L90" s="154" t="str">
        <f ca="1">IFERROR(IF((VLOOKUP($B90,'HICM and Narrative Backsheet'!$A$7:$AW$156,L$9,FALSE))="","",(VLOOKUP($B90,'HICM and Narrative Backsheet'!$A$7:$AW$156,L$9,FALSE))),"")</f>
        <v>Mature</v>
      </c>
    </row>
    <row r="91" spans="1:12" x14ac:dyDescent="0.3">
      <c r="A91" s="57">
        <v>65</v>
      </c>
      <c r="B91" s="50" t="str">
        <f t="shared" ca="1" si="11"/>
        <v>E08000011</v>
      </c>
      <c r="C91" s="140" t="str">
        <f ca="1">IFERROR(VLOOKUP($B91,'Org List'!$J$9:$K$488,2,0), "")</f>
        <v>Knowsley</v>
      </c>
      <c r="D91" s="152" t="str">
        <f ca="1">IFERROR(IF((VLOOKUP($B91,'HICM and Narrative Backsheet'!$A$7:$AW$156,D$9,FALSE))="","",(VLOOKUP($B91,'HICM and Narrative Backsheet'!$A$7:$AW$156,D$9,FALSE))),"")</f>
        <v>Mature</v>
      </c>
      <c r="E91" s="153" t="str">
        <f ca="1">IFERROR(IF((VLOOKUP($B91,'HICM and Narrative Backsheet'!$A$7:$AW$156,E$9,FALSE))="","",(VLOOKUP($B91,'HICM and Narrative Backsheet'!$A$7:$AW$156,E$9,FALSE))),"")</f>
        <v>Mature</v>
      </c>
      <c r="F91" s="153" t="str">
        <f ca="1">IFERROR(IF((VLOOKUP($B91,'HICM and Narrative Backsheet'!$A$7:$AW$156,F$9,FALSE))="","",(VLOOKUP($B91,'HICM and Narrative Backsheet'!$A$7:$AW$156,F$9,FALSE))),"")</f>
        <v>Mature</v>
      </c>
      <c r="G91" s="153" t="str">
        <f ca="1">IFERROR(IF((VLOOKUP($B91,'HICM and Narrative Backsheet'!$A$7:$AW$156,G$9,FALSE))="","",(VLOOKUP($B91,'HICM and Narrative Backsheet'!$A$7:$AW$156,G$9,FALSE))),"")</f>
        <v>Established</v>
      </c>
      <c r="H91" s="153" t="str">
        <f ca="1">IFERROR(IF((VLOOKUP($B91,'HICM and Narrative Backsheet'!$A$7:$AW$156,H$9,FALSE))="","",(VLOOKUP($B91,'HICM and Narrative Backsheet'!$A$7:$AW$156,H$9,FALSE))),"")</f>
        <v>Plans in place</v>
      </c>
      <c r="I91" s="153" t="str">
        <f ca="1">IFERROR(IF((VLOOKUP($B91,'HICM and Narrative Backsheet'!$A$7:$AW$156,I$9,FALSE))="","",(VLOOKUP($B91,'HICM and Narrative Backsheet'!$A$7:$AW$156,I$9,FALSE))),"")</f>
        <v>Established</v>
      </c>
      <c r="J91" s="153" t="str">
        <f ca="1">IFERROR(IF((VLOOKUP($B91,'HICM and Narrative Backsheet'!$A$7:$AW$156,J$9,FALSE))="","",(VLOOKUP($B91,'HICM and Narrative Backsheet'!$A$7:$AW$156,J$9,FALSE))),"")</f>
        <v>Established</v>
      </c>
      <c r="K91" s="153" t="str">
        <f ca="1">IFERROR(IF((VLOOKUP($B91,'HICM and Narrative Backsheet'!$A$7:$AW$156,K$9,FALSE))="","",(VLOOKUP($B91,'HICM and Narrative Backsheet'!$A$7:$AW$156,K$9,FALSE))),"")</f>
        <v>Established</v>
      </c>
      <c r="L91" s="154" t="str">
        <f ca="1">IFERROR(IF((VLOOKUP($B91,'HICM and Narrative Backsheet'!$A$7:$AW$156,L$9,FALSE))="","",(VLOOKUP($B91,'HICM and Narrative Backsheet'!$A$7:$AW$156,L$9,FALSE))),"")</f>
        <v>Plans in place</v>
      </c>
    </row>
    <row r="92" spans="1:12" x14ac:dyDescent="0.3">
      <c r="A92" s="57">
        <v>66</v>
      </c>
      <c r="B92" s="50" t="str">
        <f t="shared" ca="1" si="11"/>
        <v>E09000022</v>
      </c>
      <c r="C92" s="140" t="str">
        <f ca="1">IFERROR(VLOOKUP($B92,'Org List'!$J$9:$K$488,2,0), "")</f>
        <v>Lambeth</v>
      </c>
      <c r="D92" s="152" t="str">
        <f ca="1">IFERROR(IF((VLOOKUP($B92,'HICM and Narrative Backsheet'!$A$7:$AW$156,D$9,FALSE))="","",(VLOOKUP($B92,'HICM and Narrative Backsheet'!$A$7:$AW$156,D$9,FALSE))),"")</f>
        <v>Established</v>
      </c>
      <c r="E92" s="153" t="str">
        <f ca="1">IFERROR(IF((VLOOKUP($B92,'HICM and Narrative Backsheet'!$A$7:$AW$156,E$9,FALSE))="","",(VLOOKUP($B92,'HICM and Narrative Backsheet'!$A$7:$AW$156,E$9,FALSE))),"")</f>
        <v>Mature</v>
      </c>
      <c r="F92" s="153" t="str">
        <f ca="1">IFERROR(IF((VLOOKUP($B92,'HICM and Narrative Backsheet'!$A$7:$AW$156,F$9,FALSE))="","",(VLOOKUP($B92,'HICM and Narrative Backsheet'!$A$7:$AW$156,F$9,FALSE))),"")</f>
        <v>Mature</v>
      </c>
      <c r="G92" s="153" t="str">
        <f ca="1">IFERROR(IF((VLOOKUP($B92,'HICM and Narrative Backsheet'!$A$7:$AW$156,G$9,FALSE))="","",(VLOOKUP($B92,'HICM and Narrative Backsheet'!$A$7:$AW$156,G$9,FALSE))),"")</f>
        <v>Mature</v>
      </c>
      <c r="H92" s="153" t="str">
        <f ca="1">IFERROR(IF((VLOOKUP($B92,'HICM and Narrative Backsheet'!$A$7:$AW$156,H$9,FALSE))="","",(VLOOKUP($B92,'HICM and Narrative Backsheet'!$A$7:$AW$156,H$9,FALSE))),"")</f>
        <v>Established</v>
      </c>
      <c r="I92" s="153" t="str">
        <f ca="1">IFERROR(IF((VLOOKUP($B92,'HICM and Narrative Backsheet'!$A$7:$AW$156,I$9,FALSE))="","",(VLOOKUP($B92,'HICM and Narrative Backsheet'!$A$7:$AW$156,I$9,FALSE))),"")</f>
        <v>Established</v>
      </c>
      <c r="J92" s="153" t="str">
        <f ca="1">IFERROR(IF((VLOOKUP($B92,'HICM and Narrative Backsheet'!$A$7:$AW$156,J$9,FALSE))="","",(VLOOKUP($B92,'HICM and Narrative Backsheet'!$A$7:$AW$156,J$9,FALSE))),"")</f>
        <v>Mature</v>
      </c>
      <c r="K92" s="153" t="str">
        <f ca="1">IFERROR(IF((VLOOKUP($B92,'HICM and Narrative Backsheet'!$A$7:$AW$156,K$9,FALSE))="","",(VLOOKUP($B92,'HICM and Narrative Backsheet'!$A$7:$AW$156,K$9,FALSE))),"")</f>
        <v>Established</v>
      </c>
      <c r="L92" s="154" t="str">
        <f ca="1">IFERROR(IF((VLOOKUP($B92,'HICM and Narrative Backsheet'!$A$7:$AW$156,L$9,FALSE))="","",(VLOOKUP($B92,'HICM and Narrative Backsheet'!$A$7:$AW$156,L$9,FALSE))),"")</f>
        <v>Established</v>
      </c>
    </row>
    <row r="93" spans="1:12" x14ac:dyDescent="0.3">
      <c r="A93" s="57">
        <v>67</v>
      </c>
      <c r="B93" s="50" t="str">
        <f t="shared" ca="1" si="11"/>
        <v>E10000017</v>
      </c>
      <c r="C93" s="140" t="str">
        <f ca="1">IFERROR(VLOOKUP($B93,'Org List'!$J$9:$K$488,2,0), "")</f>
        <v>Lancashire</v>
      </c>
      <c r="D93" s="152" t="str">
        <f ca="1">IFERROR(IF((VLOOKUP($B93,'HICM and Narrative Backsheet'!$A$7:$AW$156,D$9,FALSE))="","",(VLOOKUP($B93,'HICM and Narrative Backsheet'!$A$7:$AW$156,D$9,FALSE))),"")</f>
        <v>Established</v>
      </c>
      <c r="E93" s="153" t="str">
        <f ca="1">IFERROR(IF((VLOOKUP($B93,'HICM and Narrative Backsheet'!$A$7:$AW$156,E$9,FALSE))="","",(VLOOKUP($B93,'HICM and Narrative Backsheet'!$A$7:$AW$156,E$9,FALSE))),"")</f>
        <v>Established</v>
      </c>
      <c r="F93" s="153" t="str">
        <f ca="1">IFERROR(IF((VLOOKUP($B93,'HICM and Narrative Backsheet'!$A$7:$AW$156,F$9,FALSE))="","",(VLOOKUP($B93,'HICM and Narrative Backsheet'!$A$7:$AW$156,F$9,FALSE))),"")</f>
        <v>Established</v>
      </c>
      <c r="G93" s="153" t="str">
        <f ca="1">IFERROR(IF((VLOOKUP($B93,'HICM and Narrative Backsheet'!$A$7:$AW$156,G$9,FALSE))="","",(VLOOKUP($B93,'HICM and Narrative Backsheet'!$A$7:$AW$156,G$9,FALSE))),"")</f>
        <v>Established</v>
      </c>
      <c r="H93" s="153" t="str">
        <f ca="1">IFERROR(IF((VLOOKUP($B93,'HICM and Narrative Backsheet'!$A$7:$AW$156,H$9,FALSE))="","",(VLOOKUP($B93,'HICM and Narrative Backsheet'!$A$7:$AW$156,H$9,FALSE))),"")</f>
        <v>Established</v>
      </c>
      <c r="I93" s="153" t="str">
        <f ca="1">IFERROR(IF((VLOOKUP($B93,'HICM and Narrative Backsheet'!$A$7:$AW$156,I$9,FALSE))="","",(VLOOKUP($B93,'HICM and Narrative Backsheet'!$A$7:$AW$156,I$9,FALSE))),"")</f>
        <v>Established</v>
      </c>
      <c r="J93" s="153" t="str">
        <f ca="1">IFERROR(IF((VLOOKUP($B93,'HICM and Narrative Backsheet'!$A$7:$AW$156,J$9,FALSE))="","",(VLOOKUP($B93,'HICM and Narrative Backsheet'!$A$7:$AW$156,J$9,FALSE))),"")</f>
        <v>Mature</v>
      </c>
      <c r="K93" s="153" t="str">
        <f ca="1">IFERROR(IF((VLOOKUP($B93,'HICM and Narrative Backsheet'!$A$7:$AW$156,K$9,FALSE))="","",(VLOOKUP($B93,'HICM and Narrative Backsheet'!$A$7:$AW$156,K$9,FALSE))),"")</f>
        <v>Established</v>
      </c>
      <c r="L93" s="154" t="str">
        <f ca="1">IFERROR(IF((VLOOKUP($B93,'HICM and Narrative Backsheet'!$A$7:$AW$156,L$9,FALSE))="","",(VLOOKUP($B93,'HICM and Narrative Backsheet'!$A$7:$AW$156,L$9,FALSE))),"")</f>
        <v>Established</v>
      </c>
    </row>
    <row r="94" spans="1:12" x14ac:dyDescent="0.3">
      <c r="A94" s="57">
        <v>68</v>
      </c>
      <c r="B94" s="50" t="str">
        <f t="shared" ca="1" si="11"/>
        <v>E08000035</v>
      </c>
      <c r="C94" s="140" t="str">
        <f ca="1">IFERROR(VLOOKUP($B94,'Org List'!$J$9:$K$488,2,0), "")</f>
        <v>Leeds</v>
      </c>
      <c r="D94" s="152" t="str">
        <f ca="1">IFERROR(IF((VLOOKUP($B94,'HICM and Narrative Backsheet'!$A$7:$AW$156,D$9,FALSE))="","",(VLOOKUP($B94,'HICM and Narrative Backsheet'!$A$7:$AW$156,D$9,FALSE))),"")</f>
        <v>Mature</v>
      </c>
      <c r="E94" s="153" t="str">
        <f ca="1">IFERROR(IF((VLOOKUP($B94,'HICM and Narrative Backsheet'!$A$7:$AW$156,E$9,FALSE))="","",(VLOOKUP($B94,'HICM and Narrative Backsheet'!$A$7:$AW$156,E$9,FALSE))),"")</f>
        <v>Mature</v>
      </c>
      <c r="F94" s="153" t="str">
        <f ca="1">IFERROR(IF((VLOOKUP($B94,'HICM and Narrative Backsheet'!$A$7:$AW$156,F$9,FALSE))="","",(VLOOKUP($B94,'HICM and Narrative Backsheet'!$A$7:$AW$156,F$9,FALSE))),"")</f>
        <v>Mature</v>
      </c>
      <c r="G94" s="153" t="str">
        <f ca="1">IFERROR(IF((VLOOKUP($B94,'HICM and Narrative Backsheet'!$A$7:$AW$156,G$9,FALSE))="","",(VLOOKUP($B94,'HICM and Narrative Backsheet'!$A$7:$AW$156,G$9,FALSE))),"")</f>
        <v>Established</v>
      </c>
      <c r="H94" s="153" t="str">
        <f ca="1">IFERROR(IF((VLOOKUP($B94,'HICM and Narrative Backsheet'!$A$7:$AW$156,H$9,FALSE))="","",(VLOOKUP($B94,'HICM and Narrative Backsheet'!$A$7:$AW$156,H$9,FALSE))),"")</f>
        <v>Not yet established</v>
      </c>
      <c r="I94" s="153" t="str">
        <f ca="1">IFERROR(IF((VLOOKUP($B94,'HICM and Narrative Backsheet'!$A$7:$AW$156,I$9,FALSE))="","",(VLOOKUP($B94,'HICM and Narrative Backsheet'!$A$7:$AW$156,I$9,FALSE))),"")</f>
        <v>Mature</v>
      </c>
      <c r="J94" s="153" t="str">
        <f ca="1">IFERROR(IF((VLOOKUP($B94,'HICM and Narrative Backsheet'!$A$7:$AW$156,J$9,FALSE))="","",(VLOOKUP($B94,'HICM and Narrative Backsheet'!$A$7:$AW$156,J$9,FALSE))),"")</f>
        <v>Mature</v>
      </c>
      <c r="K94" s="153" t="str">
        <f ca="1">IFERROR(IF((VLOOKUP($B94,'HICM and Narrative Backsheet'!$A$7:$AW$156,K$9,FALSE))="","",(VLOOKUP($B94,'HICM and Narrative Backsheet'!$A$7:$AW$156,K$9,FALSE))),"")</f>
        <v>Established</v>
      </c>
      <c r="L94" s="154" t="str">
        <f ca="1">IFERROR(IF((VLOOKUP($B94,'HICM and Narrative Backsheet'!$A$7:$AW$156,L$9,FALSE))="","",(VLOOKUP($B94,'HICM and Narrative Backsheet'!$A$7:$AW$156,L$9,FALSE))),"")</f>
        <v>Established</v>
      </c>
    </row>
    <row r="95" spans="1:12" x14ac:dyDescent="0.3">
      <c r="A95" s="57">
        <v>69</v>
      </c>
      <c r="B95" s="50" t="str">
        <f t="shared" ca="1" si="11"/>
        <v>E06000016</v>
      </c>
      <c r="C95" s="140" t="str">
        <f ca="1">IFERROR(VLOOKUP($B95,'Org List'!$J$9:$K$488,2,0), "")</f>
        <v>Leicester</v>
      </c>
      <c r="D95" s="152" t="str">
        <f ca="1">IFERROR(IF((VLOOKUP($B95,'HICM and Narrative Backsheet'!$A$7:$AW$156,D$9,FALSE))="","",(VLOOKUP($B95,'HICM and Narrative Backsheet'!$A$7:$AW$156,D$9,FALSE))),"")</f>
        <v>Mature</v>
      </c>
      <c r="E95" s="153" t="str">
        <f ca="1">IFERROR(IF((VLOOKUP($B95,'HICM and Narrative Backsheet'!$A$7:$AW$156,E$9,FALSE))="","",(VLOOKUP($B95,'HICM and Narrative Backsheet'!$A$7:$AW$156,E$9,FALSE))),"")</f>
        <v>Established</v>
      </c>
      <c r="F95" s="153" t="str">
        <f ca="1">IFERROR(IF((VLOOKUP($B95,'HICM and Narrative Backsheet'!$A$7:$AW$156,F$9,FALSE))="","",(VLOOKUP($B95,'HICM and Narrative Backsheet'!$A$7:$AW$156,F$9,FALSE))),"")</f>
        <v>Mature</v>
      </c>
      <c r="G95" s="153" t="str">
        <f ca="1">IFERROR(IF((VLOOKUP($B95,'HICM and Narrative Backsheet'!$A$7:$AW$156,G$9,FALSE))="","",(VLOOKUP($B95,'HICM and Narrative Backsheet'!$A$7:$AW$156,G$9,FALSE))),"")</f>
        <v>Established</v>
      </c>
      <c r="H95" s="153" t="str">
        <f ca="1">IFERROR(IF((VLOOKUP($B95,'HICM and Narrative Backsheet'!$A$7:$AW$156,H$9,FALSE))="","",(VLOOKUP($B95,'HICM and Narrative Backsheet'!$A$7:$AW$156,H$9,FALSE))),"")</f>
        <v>Established</v>
      </c>
      <c r="I95" s="153" t="str">
        <f ca="1">IFERROR(IF((VLOOKUP($B95,'HICM and Narrative Backsheet'!$A$7:$AW$156,I$9,FALSE))="","",(VLOOKUP($B95,'HICM and Narrative Backsheet'!$A$7:$AW$156,I$9,FALSE))),"")</f>
        <v>Established</v>
      </c>
      <c r="J95" s="153" t="str">
        <f ca="1">IFERROR(IF((VLOOKUP($B95,'HICM and Narrative Backsheet'!$A$7:$AW$156,J$9,FALSE))="","",(VLOOKUP($B95,'HICM and Narrative Backsheet'!$A$7:$AW$156,J$9,FALSE))),"")</f>
        <v>Established</v>
      </c>
      <c r="K95" s="153" t="str">
        <f ca="1">IFERROR(IF((VLOOKUP($B95,'HICM and Narrative Backsheet'!$A$7:$AW$156,K$9,FALSE))="","",(VLOOKUP($B95,'HICM and Narrative Backsheet'!$A$7:$AW$156,K$9,FALSE))),"")</f>
        <v>Established</v>
      </c>
      <c r="L95" s="154" t="str">
        <f ca="1">IFERROR(IF((VLOOKUP($B95,'HICM and Narrative Backsheet'!$A$7:$AW$156,L$9,FALSE))="","",(VLOOKUP($B95,'HICM and Narrative Backsheet'!$A$7:$AW$156,L$9,FALSE))),"")</f>
        <v>Established</v>
      </c>
    </row>
    <row r="96" spans="1:12" x14ac:dyDescent="0.3">
      <c r="A96" s="57">
        <v>70</v>
      </c>
      <c r="B96" s="50" t="str">
        <f t="shared" ca="1" si="11"/>
        <v>E10000018</v>
      </c>
      <c r="C96" s="140" t="str">
        <f ca="1">IFERROR(VLOOKUP($B96,'Org List'!$J$9:$K$488,2,0), "")</f>
        <v>Leicestershire</v>
      </c>
      <c r="D96" s="152" t="str">
        <f ca="1">IFERROR(IF((VLOOKUP($B96,'HICM and Narrative Backsheet'!$A$7:$AW$156,D$9,FALSE))="","",(VLOOKUP($B96,'HICM and Narrative Backsheet'!$A$7:$AW$156,D$9,FALSE))),"")</f>
        <v>Established</v>
      </c>
      <c r="E96" s="153" t="str">
        <f ca="1">IFERROR(IF((VLOOKUP($B96,'HICM and Narrative Backsheet'!$A$7:$AW$156,E$9,FALSE))="","",(VLOOKUP($B96,'HICM and Narrative Backsheet'!$A$7:$AW$156,E$9,FALSE))),"")</f>
        <v>Established</v>
      </c>
      <c r="F96" s="153" t="str">
        <f ca="1">IFERROR(IF((VLOOKUP($B96,'HICM and Narrative Backsheet'!$A$7:$AW$156,F$9,FALSE))="","",(VLOOKUP($B96,'HICM and Narrative Backsheet'!$A$7:$AW$156,F$9,FALSE))),"")</f>
        <v>Established</v>
      </c>
      <c r="G96" s="153" t="str">
        <f ca="1">IFERROR(IF((VLOOKUP($B96,'HICM and Narrative Backsheet'!$A$7:$AW$156,G$9,FALSE))="","",(VLOOKUP($B96,'HICM and Narrative Backsheet'!$A$7:$AW$156,G$9,FALSE))),"")</f>
        <v>Established</v>
      </c>
      <c r="H96" s="153" t="str">
        <f ca="1">IFERROR(IF((VLOOKUP($B96,'HICM and Narrative Backsheet'!$A$7:$AW$156,H$9,FALSE))="","",(VLOOKUP($B96,'HICM and Narrative Backsheet'!$A$7:$AW$156,H$9,FALSE))),"")</f>
        <v>Plans in place</v>
      </c>
      <c r="I96" s="153" t="str">
        <f ca="1">IFERROR(IF((VLOOKUP($B96,'HICM and Narrative Backsheet'!$A$7:$AW$156,I$9,FALSE))="","",(VLOOKUP($B96,'HICM and Narrative Backsheet'!$A$7:$AW$156,I$9,FALSE))),"")</f>
        <v>Established</v>
      </c>
      <c r="J96" s="153" t="str">
        <f ca="1">IFERROR(IF((VLOOKUP($B96,'HICM and Narrative Backsheet'!$A$7:$AW$156,J$9,FALSE))="","",(VLOOKUP($B96,'HICM and Narrative Backsheet'!$A$7:$AW$156,J$9,FALSE))),"")</f>
        <v>Mature</v>
      </c>
      <c r="K96" s="153" t="str">
        <f ca="1">IFERROR(IF((VLOOKUP($B96,'HICM and Narrative Backsheet'!$A$7:$AW$156,K$9,FALSE))="","",(VLOOKUP($B96,'HICM and Narrative Backsheet'!$A$7:$AW$156,K$9,FALSE))),"")</f>
        <v>Established</v>
      </c>
      <c r="L96" s="154" t="str">
        <f ca="1">IFERROR(IF((VLOOKUP($B96,'HICM and Narrative Backsheet'!$A$7:$AW$156,L$9,FALSE))="","",(VLOOKUP($B96,'HICM and Narrative Backsheet'!$A$7:$AW$156,L$9,FALSE))),"")</f>
        <v>Established</v>
      </c>
    </row>
    <row r="97" spans="1:12" x14ac:dyDescent="0.3">
      <c r="A97" s="57">
        <v>71</v>
      </c>
      <c r="B97" s="50" t="str">
        <f t="shared" ca="1" si="11"/>
        <v>E09000023</v>
      </c>
      <c r="C97" s="140" t="str">
        <f ca="1">IFERROR(VLOOKUP($B97,'Org List'!$J$9:$K$488,2,0), "")</f>
        <v>Lewisham</v>
      </c>
      <c r="D97" s="152" t="str">
        <f ca="1">IFERROR(IF((VLOOKUP($B97,'HICM and Narrative Backsheet'!$A$7:$AW$156,D$9,FALSE))="","",(VLOOKUP($B97,'HICM and Narrative Backsheet'!$A$7:$AW$156,D$9,FALSE))),"")</f>
        <v>Established</v>
      </c>
      <c r="E97" s="153" t="str">
        <f ca="1">IFERROR(IF((VLOOKUP($B97,'HICM and Narrative Backsheet'!$A$7:$AW$156,E$9,FALSE))="","",(VLOOKUP($B97,'HICM and Narrative Backsheet'!$A$7:$AW$156,E$9,FALSE))),"")</f>
        <v>Established</v>
      </c>
      <c r="F97" s="153" t="str">
        <f ca="1">IFERROR(IF((VLOOKUP($B97,'HICM and Narrative Backsheet'!$A$7:$AW$156,F$9,FALSE))="","",(VLOOKUP($B97,'HICM and Narrative Backsheet'!$A$7:$AW$156,F$9,FALSE))),"")</f>
        <v>Established</v>
      </c>
      <c r="G97" s="153" t="str">
        <f ca="1">IFERROR(IF((VLOOKUP($B97,'HICM and Narrative Backsheet'!$A$7:$AW$156,G$9,FALSE))="","",(VLOOKUP($B97,'HICM and Narrative Backsheet'!$A$7:$AW$156,G$9,FALSE))),"")</f>
        <v>Established</v>
      </c>
      <c r="H97" s="153" t="str">
        <f ca="1">IFERROR(IF((VLOOKUP($B97,'HICM and Narrative Backsheet'!$A$7:$AW$156,H$9,FALSE))="","",(VLOOKUP($B97,'HICM and Narrative Backsheet'!$A$7:$AW$156,H$9,FALSE))),"")</f>
        <v>Established</v>
      </c>
      <c r="I97" s="153" t="str">
        <f ca="1">IFERROR(IF((VLOOKUP($B97,'HICM and Narrative Backsheet'!$A$7:$AW$156,I$9,FALSE))="","",(VLOOKUP($B97,'HICM and Narrative Backsheet'!$A$7:$AW$156,I$9,FALSE))),"")</f>
        <v>Established</v>
      </c>
      <c r="J97" s="153" t="str">
        <f ca="1">IFERROR(IF((VLOOKUP($B97,'HICM and Narrative Backsheet'!$A$7:$AW$156,J$9,FALSE))="","",(VLOOKUP($B97,'HICM and Narrative Backsheet'!$A$7:$AW$156,J$9,FALSE))),"")</f>
        <v>Established</v>
      </c>
      <c r="K97" s="153" t="str">
        <f ca="1">IFERROR(IF((VLOOKUP($B97,'HICM and Narrative Backsheet'!$A$7:$AW$156,K$9,FALSE))="","",(VLOOKUP($B97,'HICM and Narrative Backsheet'!$A$7:$AW$156,K$9,FALSE))),"")</f>
        <v>Established</v>
      </c>
      <c r="L97" s="154" t="str">
        <f ca="1">IFERROR(IF((VLOOKUP($B97,'HICM and Narrative Backsheet'!$A$7:$AW$156,L$9,FALSE))="","",(VLOOKUP($B97,'HICM and Narrative Backsheet'!$A$7:$AW$156,L$9,FALSE))),"")</f>
        <v>Established</v>
      </c>
    </row>
    <row r="98" spans="1:12" x14ac:dyDescent="0.3">
      <c r="A98" s="57">
        <v>72</v>
      </c>
      <c r="B98" s="50" t="str">
        <f t="shared" ca="1" si="11"/>
        <v>E10000019</v>
      </c>
      <c r="C98" s="140" t="str">
        <f ca="1">IFERROR(VLOOKUP($B98,'Org List'!$J$9:$K$488,2,0), "")</f>
        <v>Lincolnshire</v>
      </c>
      <c r="D98" s="152" t="str">
        <f ca="1">IFERROR(IF((VLOOKUP($B98,'HICM and Narrative Backsheet'!$A$7:$AW$156,D$9,FALSE))="","",(VLOOKUP($B98,'HICM and Narrative Backsheet'!$A$7:$AW$156,D$9,FALSE))),"")</f>
        <v>Established</v>
      </c>
      <c r="E98" s="153" t="str">
        <f ca="1">IFERROR(IF((VLOOKUP($B98,'HICM and Narrative Backsheet'!$A$7:$AW$156,E$9,FALSE))="","",(VLOOKUP($B98,'HICM and Narrative Backsheet'!$A$7:$AW$156,E$9,FALSE))),"")</f>
        <v>Established</v>
      </c>
      <c r="F98" s="153" t="str">
        <f ca="1">IFERROR(IF((VLOOKUP($B98,'HICM and Narrative Backsheet'!$A$7:$AW$156,F$9,FALSE))="","",(VLOOKUP($B98,'HICM and Narrative Backsheet'!$A$7:$AW$156,F$9,FALSE))),"")</f>
        <v>Established</v>
      </c>
      <c r="G98" s="153" t="str">
        <f ca="1">IFERROR(IF((VLOOKUP($B98,'HICM and Narrative Backsheet'!$A$7:$AW$156,G$9,FALSE))="","",(VLOOKUP($B98,'HICM and Narrative Backsheet'!$A$7:$AW$156,G$9,FALSE))),"")</f>
        <v>Established</v>
      </c>
      <c r="H98" s="153" t="str">
        <f ca="1">IFERROR(IF((VLOOKUP($B98,'HICM and Narrative Backsheet'!$A$7:$AW$156,H$9,FALSE))="","",(VLOOKUP($B98,'HICM and Narrative Backsheet'!$A$7:$AW$156,H$9,FALSE))),"")</f>
        <v>Established</v>
      </c>
      <c r="I98" s="153" t="str">
        <f ca="1">IFERROR(IF((VLOOKUP($B98,'HICM and Narrative Backsheet'!$A$7:$AW$156,I$9,FALSE))="","",(VLOOKUP($B98,'HICM and Narrative Backsheet'!$A$7:$AW$156,I$9,FALSE))),"")</f>
        <v>Established</v>
      </c>
      <c r="J98" s="153" t="str">
        <f ca="1">IFERROR(IF((VLOOKUP($B98,'HICM and Narrative Backsheet'!$A$7:$AW$156,J$9,FALSE))="","",(VLOOKUP($B98,'HICM and Narrative Backsheet'!$A$7:$AW$156,J$9,FALSE))),"")</f>
        <v>Established</v>
      </c>
      <c r="K98" s="153" t="str">
        <f ca="1">IFERROR(IF((VLOOKUP($B98,'HICM and Narrative Backsheet'!$A$7:$AW$156,K$9,FALSE))="","",(VLOOKUP($B98,'HICM and Narrative Backsheet'!$A$7:$AW$156,K$9,FALSE))),"")</f>
        <v>Established</v>
      </c>
      <c r="L98" s="154" t="str">
        <f ca="1">IFERROR(IF((VLOOKUP($B98,'HICM and Narrative Backsheet'!$A$7:$AW$156,L$9,FALSE))="","",(VLOOKUP($B98,'HICM and Narrative Backsheet'!$A$7:$AW$156,L$9,FALSE))),"")</f>
        <v>Plans in place</v>
      </c>
    </row>
    <row r="99" spans="1:12" x14ac:dyDescent="0.3">
      <c r="A99" s="57">
        <v>73</v>
      </c>
      <c r="B99" s="50" t="str">
        <f t="shared" ca="1" si="11"/>
        <v>E08000012</v>
      </c>
      <c r="C99" s="140" t="str">
        <f ca="1">IFERROR(VLOOKUP($B99,'Org List'!$J$9:$K$488,2,0), "")</f>
        <v>Liverpool</v>
      </c>
      <c r="D99" s="152" t="str">
        <f ca="1">IFERROR(IF((VLOOKUP($B99,'HICM and Narrative Backsheet'!$A$7:$AW$156,D$9,FALSE))="","",(VLOOKUP($B99,'HICM and Narrative Backsheet'!$A$7:$AW$156,D$9,FALSE))),"")</f>
        <v>Established</v>
      </c>
      <c r="E99" s="153" t="str">
        <f ca="1">IFERROR(IF((VLOOKUP($B99,'HICM and Narrative Backsheet'!$A$7:$AW$156,E$9,FALSE))="","",(VLOOKUP($B99,'HICM and Narrative Backsheet'!$A$7:$AW$156,E$9,FALSE))),"")</f>
        <v>Established</v>
      </c>
      <c r="F99" s="153" t="str">
        <f ca="1">IFERROR(IF((VLOOKUP($B99,'HICM and Narrative Backsheet'!$A$7:$AW$156,F$9,FALSE))="","",(VLOOKUP($B99,'HICM and Narrative Backsheet'!$A$7:$AW$156,F$9,FALSE))),"")</f>
        <v>Plans in place</v>
      </c>
      <c r="G99" s="153" t="str">
        <f ca="1">IFERROR(IF((VLOOKUP($B99,'HICM and Narrative Backsheet'!$A$7:$AW$156,G$9,FALSE))="","",(VLOOKUP($B99,'HICM and Narrative Backsheet'!$A$7:$AW$156,G$9,FALSE))),"")</f>
        <v>Mature</v>
      </c>
      <c r="H99" s="153" t="str">
        <f ca="1">IFERROR(IF((VLOOKUP($B99,'HICM and Narrative Backsheet'!$A$7:$AW$156,H$9,FALSE))="","",(VLOOKUP($B99,'HICM and Narrative Backsheet'!$A$7:$AW$156,H$9,FALSE))),"")</f>
        <v>Established</v>
      </c>
      <c r="I99" s="153" t="str">
        <f ca="1">IFERROR(IF((VLOOKUP($B99,'HICM and Narrative Backsheet'!$A$7:$AW$156,I$9,FALSE))="","",(VLOOKUP($B99,'HICM and Narrative Backsheet'!$A$7:$AW$156,I$9,FALSE))),"")</f>
        <v>Established</v>
      </c>
      <c r="J99" s="153" t="str">
        <f ca="1">IFERROR(IF((VLOOKUP($B99,'HICM and Narrative Backsheet'!$A$7:$AW$156,J$9,FALSE))="","",(VLOOKUP($B99,'HICM and Narrative Backsheet'!$A$7:$AW$156,J$9,FALSE))),"")</f>
        <v>Established</v>
      </c>
      <c r="K99" s="153" t="str">
        <f ca="1">IFERROR(IF((VLOOKUP($B99,'HICM and Narrative Backsheet'!$A$7:$AW$156,K$9,FALSE))="","",(VLOOKUP($B99,'HICM and Narrative Backsheet'!$A$7:$AW$156,K$9,FALSE))),"")</f>
        <v>Established</v>
      </c>
      <c r="L99" s="154" t="str">
        <f ca="1">IFERROR(IF((VLOOKUP($B99,'HICM and Narrative Backsheet'!$A$7:$AW$156,L$9,FALSE))="","",(VLOOKUP($B99,'HICM and Narrative Backsheet'!$A$7:$AW$156,L$9,FALSE))),"")</f>
        <v>Established</v>
      </c>
    </row>
    <row r="100" spans="1:12" x14ac:dyDescent="0.3">
      <c r="A100" s="57">
        <v>74</v>
      </c>
      <c r="B100" s="50" t="str">
        <f t="shared" ca="1" si="11"/>
        <v>E06000032</v>
      </c>
      <c r="C100" s="140" t="str">
        <f ca="1">IFERROR(VLOOKUP($B100,'Org List'!$J$9:$K$488,2,0), "")</f>
        <v>Luton</v>
      </c>
      <c r="D100" s="152" t="str">
        <f ca="1">IFERROR(IF((VLOOKUP($B100,'HICM and Narrative Backsheet'!$A$7:$AW$156,D$9,FALSE))="","",(VLOOKUP($B100,'HICM and Narrative Backsheet'!$A$7:$AW$156,D$9,FALSE))),"")</f>
        <v>Exemplary</v>
      </c>
      <c r="E100" s="153" t="str">
        <f ca="1">IFERROR(IF((VLOOKUP($B100,'HICM and Narrative Backsheet'!$A$7:$AW$156,E$9,FALSE))="","",(VLOOKUP($B100,'HICM and Narrative Backsheet'!$A$7:$AW$156,E$9,FALSE))),"")</f>
        <v>Exemplary</v>
      </c>
      <c r="F100" s="153" t="str">
        <f ca="1">IFERROR(IF((VLOOKUP($B100,'HICM and Narrative Backsheet'!$A$7:$AW$156,F$9,FALSE))="","",(VLOOKUP($B100,'HICM and Narrative Backsheet'!$A$7:$AW$156,F$9,FALSE))),"")</f>
        <v>Exemplary</v>
      </c>
      <c r="G100" s="153" t="str">
        <f ca="1">IFERROR(IF((VLOOKUP($B100,'HICM and Narrative Backsheet'!$A$7:$AW$156,G$9,FALSE))="","",(VLOOKUP($B100,'HICM and Narrative Backsheet'!$A$7:$AW$156,G$9,FALSE))),"")</f>
        <v>Exemplary</v>
      </c>
      <c r="H100" s="153" t="str">
        <f ca="1">IFERROR(IF((VLOOKUP($B100,'HICM and Narrative Backsheet'!$A$7:$AW$156,H$9,FALSE))="","",(VLOOKUP($B100,'HICM and Narrative Backsheet'!$A$7:$AW$156,H$9,FALSE))),"")</f>
        <v>Exemplary</v>
      </c>
      <c r="I100" s="153" t="str">
        <f ca="1">IFERROR(IF((VLOOKUP($B100,'HICM and Narrative Backsheet'!$A$7:$AW$156,I$9,FALSE))="","",(VLOOKUP($B100,'HICM and Narrative Backsheet'!$A$7:$AW$156,I$9,FALSE))),"")</f>
        <v>Established</v>
      </c>
      <c r="J100" s="153" t="str">
        <f ca="1">IFERROR(IF((VLOOKUP($B100,'HICM and Narrative Backsheet'!$A$7:$AW$156,J$9,FALSE))="","",(VLOOKUP($B100,'HICM and Narrative Backsheet'!$A$7:$AW$156,J$9,FALSE))),"")</f>
        <v>Exemplary</v>
      </c>
      <c r="K100" s="153" t="str">
        <f ca="1">IFERROR(IF((VLOOKUP($B100,'HICM and Narrative Backsheet'!$A$7:$AW$156,K$9,FALSE))="","",(VLOOKUP($B100,'HICM and Narrative Backsheet'!$A$7:$AW$156,K$9,FALSE))),"")</f>
        <v>Mature</v>
      </c>
      <c r="L100" s="154" t="str">
        <f ca="1">IFERROR(IF((VLOOKUP($B100,'HICM and Narrative Backsheet'!$A$7:$AW$156,L$9,FALSE))="","",(VLOOKUP($B100,'HICM and Narrative Backsheet'!$A$7:$AW$156,L$9,FALSE))),"")</f>
        <v>Mature</v>
      </c>
    </row>
    <row r="101" spans="1:12" x14ac:dyDescent="0.3">
      <c r="A101" s="57">
        <v>75</v>
      </c>
      <c r="B101" s="50" t="str">
        <f t="shared" ca="1" si="11"/>
        <v>E08000003</v>
      </c>
      <c r="C101" s="140" t="str">
        <f ca="1">IFERROR(VLOOKUP($B101,'Org List'!$J$9:$K$488,2,0), "")</f>
        <v>Manchester</v>
      </c>
      <c r="D101" s="152" t="str">
        <f ca="1">IFERROR(IF((VLOOKUP($B101,'HICM and Narrative Backsheet'!$A$7:$AW$156,D$9,FALSE))="","",(VLOOKUP($B101,'HICM and Narrative Backsheet'!$A$7:$AW$156,D$9,FALSE))),"")</f>
        <v>Plans in place</v>
      </c>
      <c r="E101" s="153" t="str">
        <f ca="1">IFERROR(IF((VLOOKUP($B101,'HICM and Narrative Backsheet'!$A$7:$AW$156,E$9,FALSE))="","",(VLOOKUP($B101,'HICM and Narrative Backsheet'!$A$7:$AW$156,E$9,FALSE))),"")</f>
        <v>Established</v>
      </c>
      <c r="F101" s="153" t="str">
        <f ca="1">IFERROR(IF((VLOOKUP($B101,'HICM and Narrative Backsheet'!$A$7:$AW$156,F$9,FALSE))="","",(VLOOKUP($B101,'HICM and Narrative Backsheet'!$A$7:$AW$156,F$9,FALSE))),"")</f>
        <v>Established</v>
      </c>
      <c r="G101" s="153" t="str">
        <f ca="1">IFERROR(IF((VLOOKUP($B101,'HICM and Narrative Backsheet'!$A$7:$AW$156,G$9,FALSE))="","",(VLOOKUP($B101,'HICM and Narrative Backsheet'!$A$7:$AW$156,G$9,FALSE))),"")</f>
        <v>Established</v>
      </c>
      <c r="H101" s="153" t="str">
        <f ca="1">IFERROR(IF((VLOOKUP($B101,'HICM and Narrative Backsheet'!$A$7:$AW$156,H$9,FALSE))="","",(VLOOKUP($B101,'HICM and Narrative Backsheet'!$A$7:$AW$156,H$9,FALSE))),"")</f>
        <v>Plans in place</v>
      </c>
      <c r="I101" s="153" t="str">
        <f ca="1">IFERROR(IF((VLOOKUP($B101,'HICM and Narrative Backsheet'!$A$7:$AW$156,I$9,FALSE))="","",(VLOOKUP($B101,'HICM and Narrative Backsheet'!$A$7:$AW$156,I$9,FALSE))),"")</f>
        <v>Plans in place</v>
      </c>
      <c r="J101" s="153" t="str">
        <f ca="1">IFERROR(IF((VLOOKUP($B101,'HICM and Narrative Backsheet'!$A$7:$AW$156,J$9,FALSE))="","",(VLOOKUP($B101,'HICM and Narrative Backsheet'!$A$7:$AW$156,J$9,FALSE))),"")</f>
        <v>Plans in place</v>
      </c>
      <c r="K101" s="153" t="str">
        <f ca="1">IFERROR(IF((VLOOKUP($B101,'HICM and Narrative Backsheet'!$A$7:$AW$156,K$9,FALSE))="","",(VLOOKUP($B101,'HICM and Narrative Backsheet'!$A$7:$AW$156,K$9,FALSE))),"")</f>
        <v>Plans in place</v>
      </c>
      <c r="L101" s="154" t="str">
        <f ca="1">IFERROR(IF((VLOOKUP($B101,'HICM and Narrative Backsheet'!$A$7:$AW$156,L$9,FALSE))="","",(VLOOKUP($B101,'HICM and Narrative Backsheet'!$A$7:$AW$156,L$9,FALSE))),"")</f>
        <v>Plans in place</v>
      </c>
    </row>
    <row r="102" spans="1:12" x14ac:dyDescent="0.3">
      <c r="A102" s="57">
        <v>76</v>
      </c>
      <c r="B102" s="50" t="str">
        <f t="shared" ca="1" si="11"/>
        <v>E06000035</v>
      </c>
      <c r="C102" s="140" t="str">
        <f ca="1">IFERROR(VLOOKUP($B102,'Org List'!$J$9:$K$488,2,0), "")</f>
        <v>Medway</v>
      </c>
      <c r="D102" s="152" t="str">
        <f ca="1">IFERROR(IF((VLOOKUP($B102,'HICM and Narrative Backsheet'!$A$7:$AW$156,D$9,FALSE))="","",(VLOOKUP($B102,'HICM and Narrative Backsheet'!$A$7:$AW$156,D$9,FALSE))),"")</f>
        <v>Established</v>
      </c>
      <c r="E102" s="153" t="str">
        <f ca="1">IFERROR(IF((VLOOKUP($B102,'HICM and Narrative Backsheet'!$A$7:$AW$156,E$9,FALSE))="","",(VLOOKUP($B102,'HICM and Narrative Backsheet'!$A$7:$AW$156,E$9,FALSE))),"")</f>
        <v>Established</v>
      </c>
      <c r="F102" s="153" t="str">
        <f ca="1">IFERROR(IF((VLOOKUP($B102,'HICM and Narrative Backsheet'!$A$7:$AW$156,F$9,FALSE))="","",(VLOOKUP($B102,'HICM and Narrative Backsheet'!$A$7:$AW$156,F$9,FALSE))),"")</f>
        <v>Established</v>
      </c>
      <c r="G102" s="153" t="str">
        <f ca="1">IFERROR(IF((VLOOKUP($B102,'HICM and Narrative Backsheet'!$A$7:$AW$156,G$9,FALSE))="","",(VLOOKUP($B102,'HICM and Narrative Backsheet'!$A$7:$AW$156,G$9,FALSE))),"")</f>
        <v>Mature</v>
      </c>
      <c r="H102" s="153" t="str">
        <f ca="1">IFERROR(IF((VLOOKUP($B102,'HICM and Narrative Backsheet'!$A$7:$AW$156,H$9,FALSE))="","",(VLOOKUP($B102,'HICM and Narrative Backsheet'!$A$7:$AW$156,H$9,FALSE))),"")</f>
        <v>Plans in place</v>
      </c>
      <c r="I102" s="153" t="str">
        <f ca="1">IFERROR(IF((VLOOKUP($B102,'HICM and Narrative Backsheet'!$A$7:$AW$156,I$9,FALSE))="","",(VLOOKUP($B102,'HICM and Narrative Backsheet'!$A$7:$AW$156,I$9,FALSE))),"")</f>
        <v>Plans in place</v>
      </c>
      <c r="J102" s="153" t="str">
        <f ca="1">IFERROR(IF((VLOOKUP($B102,'HICM and Narrative Backsheet'!$A$7:$AW$156,J$9,FALSE))="","",(VLOOKUP($B102,'HICM and Narrative Backsheet'!$A$7:$AW$156,J$9,FALSE))),"")</f>
        <v>Mature</v>
      </c>
      <c r="K102" s="153" t="str">
        <f ca="1">IFERROR(IF((VLOOKUP($B102,'HICM and Narrative Backsheet'!$A$7:$AW$156,K$9,FALSE))="","",(VLOOKUP($B102,'HICM and Narrative Backsheet'!$A$7:$AW$156,K$9,FALSE))),"")</f>
        <v>Established</v>
      </c>
      <c r="L102" s="154" t="str">
        <f ca="1">IFERROR(IF((VLOOKUP($B102,'HICM and Narrative Backsheet'!$A$7:$AW$156,L$9,FALSE))="","",(VLOOKUP($B102,'HICM and Narrative Backsheet'!$A$7:$AW$156,L$9,FALSE))),"")</f>
        <v>Established</v>
      </c>
    </row>
    <row r="103" spans="1:12" x14ac:dyDescent="0.3">
      <c r="A103" s="57">
        <v>77</v>
      </c>
      <c r="B103" s="50" t="str">
        <f t="shared" ca="1" si="11"/>
        <v>E09000024</v>
      </c>
      <c r="C103" s="140" t="str">
        <f ca="1">IFERROR(VLOOKUP($B103,'Org List'!$J$9:$K$488,2,0), "")</f>
        <v>Merton</v>
      </c>
      <c r="D103" s="152" t="str">
        <f ca="1">IFERROR(IF((VLOOKUP($B103,'HICM and Narrative Backsheet'!$A$7:$AW$156,D$9,FALSE))="","",(VLOOKUP($B103,'HICM and Narrative Backsheet'!$A$7:$AW$156,D$9,FALSE))),"")</f>
        <v>Established</v>
      </c>
      <c r="E103" s="153" t="str">
        <f ca="1">IFERROR(IF((VLOOKUP($B103,'HICM and Narrative Backsheet'!$A$7:$AW$156,E$9,FALSE))="","",(VLOOKUP($B103,'HICM and Narrative Backsheet'!$A$7:$AW$156,E$9,FALSE))),"")</f>
        <v>Established</v>
      </c>
      <c r="F103" s="153" t="str">
        <f ca="1">IFERROR(IF((VLOOKUP($B103,'HICM and Narrative Backsheet'!$A$7:$AW$156,F$9,FALSE))="","",(VLOOKUP($B103,'HICM and Narrative Backsheet'!$A$7:$AW$156,F$9,FALSE))),"")</f>
        <v>Established</v>
      </c>
      <c r="G103" s="153" t="str">
        <f ca="1">IFERROR(IF((VLOOKUP($B103,'HICM and Narrative Backsheet'!$A$7:$AW$156,G$9,FALSE))="","",(VLOOKUP($B103,'HICM and Narrative Backsheet'!$A$7:$AW$156,G$9,FALSE))),"")</f>
        <v>Established</v>
      </c>
      <c r="H103" s="153" t="str">
        <f ca="1">IFERROR(IF((VLOOKUP($B103,'HICM and Narrative Backsheet'!$A$7:$AW$156,H$9,FALSE))="","",(VLOOKUP($B103,'HICM and Narrative Backsheet'!$A$7:$AW$156,H$9,FALSE))),"")</f>
        <v>Plans in place</v>
      </c>
      <c r="I103" s="153" t="str">
        <f ca="1">IFERROR(IF((VLOOKUP($B103,'HICM and Narrative Backsheet'!$A$7:$AW$156,I$9,FALSE))="","",(VLOOKUP($B103,'HICM and Narrative Backsheet'!$A$7:$AW$156,I$9,FALSE))),"")</f>
        <v>Established</v>
      </c>
      <c r="J103" s="153" t="str">
        <f ca="1">IFERROR(IF((VLOOKUP($B103,'HICM and Narrative Backsheet'!$A$7:$AW$156,J$9,FALSE))="","",(VLOOKUP($B103,'HICM and Narrative Backsheet'!$A$7:$AW$156,J$9,FALSE))),"")</f>
        <v>Established</v>
      </c>
      <c r="K103" s="153" t="str">
        <f ca="1">IFERROR(IF((VLOOKUP($B103,'HICM and Narrative Backsheet'!$A$7:$AW$156,K$9,FALSE))="","",(VLOOKUP($B103,'HICM and Narrative Backsheet'!$A$7:$AW$156,K$9,FALSE))),"")</f>
        <v>Established</v>
      </c>
      <c r="L103" s="154" t="str">
        <f ca="1">IFERROR(IF((VLOOKUP($B103,'HICM and Narrative Backsheet'!$A$7:$AW$156,L$9,FALSE))="","",(VLOOKUP($B103,'HICM and Narrative Backsheet'!$A$7:$AW$156,L$9,FALSE))),"")</f>
        <v>Established</v>
      </c>
    </row>
    <row r="104" spans="1:12" x14ac:dyDescent="0.3">
      <c r="A104" s="57">
        <v>78</v>
      </c>
      <c r="B104" s="50" t="str">
        <f t="shared" ca="1" si="11"/>
        <v>E06000002</v>
      </c>
      <c r="C104" s="140" t="str">
        <f ca="1">IFERROR(VLOOKUP($B104,'Org List'!$J$9:$K$488,2,0), "")</f>
        <v>Middlesbrough</v>
      </c>
      <c r="D104" s="152" t="str">
        <f ca="1">IFERROR(IF((VLOOKUP($B104,'HICM and Narrative Backsheet'!$A$7:$AW$156,D$9,FALSE))="","",(VLOOKUP($B104,'HICM and Narrative Backsheet'!$A$7:$AW$156,D$9,FALSE))),"")</f>
        <v>Established</v>
      </c>
      <c r="E104" s="153" t="str">
        <f ca="1">IFERROR(IF((VLOOKUP($B104,'HICM and Narrative Backsheet'!$A$7:$AW$156,E$9,FALSE))="","",(VLOOKUP($B104,'HICM and Narrative Backsheet'!$A$7:$AW$156,E$9,FALSE))),"")</f>
        <v>Established</v>
      </c>
      <c r="F104" s="153" t="str">
        <f ca="1">IFERROR(IF((VLOOKUP($B104,'HICM and Narrative Backsheet'!$A$7:$AW$156,F$9,FALSE))="","",(VLOOKUP($B104,'HICM and Narrative Backsheet'!$A$7:$AW$156,F$9,FALSE))),"")</f>
        <v>Established</v>
      </c>
      <c r="G104" s="153" t="str">
        <f ca="1">IFERROR(IF((VLOOKUP($B104,'HICM and Narrative Backsheet'!$A$7:$AW$156,G$9,FALSE))="","",(VLOOKUP($B104,'HICM and Narrative Backsheet'!$A$7:$AW$156,G$9,FALSE))),"")</f>
        <v>Established</v>
      </c>
      <c r="H104" s="153" t="str">
        <f ca="1">IFERROR(IF((VLOOKUP($B104,'HICM and Narrative Backsheet'!$A$7:$AW$156,H$9,FALSE))="","",(VLOOKUP($B104,'HICM and Narrative Backsheet'!$A$7:$AW$156,H$9,FALSE))),"")</f>
        <v>Plans in place</v>
      </c>
      <c r="I104" s="153" t="str">
        <f ca="1">IFERROR(IF((VLOOKUP($B104,'HICM and Narrative Backsheet'!$A$7:$AW$156,I$9,FALSE))="","",(VLOOKUP($B104,'HICM and Narrative Backsheet'!$A$7:$AW$156,I$9,FALSE))),"")</f>
        <v>Plans in place</v>
      </c>
      <c r="J104" s="153" t="str">
        <f ca="1">IFERROR(IF((VLOOKUP($B104,'HICM and Narrative Backsheet'!$A$7:$AW$156,J$9,FALSE))="","",(VLOOKUP($B104,'HICM and Narrative Backsheet'!$A$7:$AW$156,J$9,FALSE))),"")</f>
        <v>Established</v>
      </c>
      <c r="K104" s="153" t="str">
        <f ca="1">IFERROR(IF((VLOOKUP($B104,'HICM and Narrative Backsheet'!$A$7:$AW$156,K$9,FALSE))="","",(VLOOKUP($B104,'HICM and Narrative Backsheet'!$A$7:$AW$156,K$9,FALSE))),"")</f>
        <v>Established</v>
      </c>
      <c r="L104" s="154" t="str">
        <f ca="1">IFERROR(IF((VLOOKUP($B104,'HICM and Narrative Backsheet'!$A$7:$AW$156,L$9,FALSE))="","",(VLOOKUP($B104,'HICM and Narrative Backsheet'!$A$7:$AW$156,L$9,FALSE))),"")</f>
        <v>Established</v>
      </c>
    </row>
    <row r="105" spans="1:12" x14ac:dyDescent="0.3">
      <c r="A105" s="57">
        <v>79</v>
      </c>
      <c r="B105" s="50" t="str">
        <f t="shared" ca="1" si="11"/>
        <v>E06000042</v>
      </c>
      <c r="C105" s="140" t="str">
        <f ca="1">IFERROR(VLOOKUP($B105,'Org List'!$J$9:$K$488,2,0), "")</f>
        <v>Milton Keynes</v>
      </c>
      <c r="D105" s="152" t="str">
        <f ca="1">IFERROR(IF((VLOOKUP($B105,'HICM and Narrative Backsheet'!$A$7:$AW$156,D$9,FALSE))="","",(VLOOKUP($B105,'HICM and Narrative Backsheet'!$A$7:$AW$156,D$9,FALSE))),"")</f>
        <v>Plans in place</v>
      </c>
      <c r="E105" s="153" t="str">
        <f ca="1">IFERROR(IF((VLOOKUP($B105,'HICM and Narrative Backsheet'!$A$7:$AW$156,E$9,FALSE))="","",(VLOOKUP($B105,'HICM and Narrative Backsheet'!$A$7:$AW$156,E$9,FALSE))),"")</f>
        <v>Established</v>
      </c>
      <c r="F105" s="153" t="str">
        <f ca="1">IFERROR(IF((VLOOKUP($B105,'HICM and Narrative Backsheet'!$A$7:$AW$156,F$9,FALSE))="","",(VLOOKUP($B105,'HICM and Narrative Backsheet'!$A$7:$AW$156,F$9,FALSE))),"")</f>
        <v>Mature</v>
      </c>
      <c r="G105" s="153" t="str">
        <f ca="1">IFERROR(IF((VLOOKUP($B105,'HICM and Narrative Backsheet'!$A$7:$AW$156,G$9,FALSE))="","",(VLOOKUP($B105,'HICM and Narrative Backsheet'!$A$7:$AW$156,G$9,FALSE))),"")</f>
        <v>Mature</v>
      </c>
      <c r="H105" s="153" t="str">
        <f ca="1">IFERROR(IF((VLOOKUP($B105,'HICM and Narrative Backsheet'!$A$7:$AW$156,H$9,FALSE))="","",(VLOOKUP($B105,'HICM and Narrative Backsheet'!$A$7:$AW$156,H$9,FALSE))),"")</f>
        <v>Not yet established</v>
      </c>
      <c r="I105" s="153" t="str">
        <f ca="1">IFERROR(IF((VLOOKUP($B105,'HICM and Narrative Backsheet'!$A$7:$AW$156,I$9,FALSE))="","",(VLOOKUP($B105,'HICM and Narrative Backsheet'!$A$7:$AW$156,I$9,FALSE))),"")</f>
        <v>Established</v>
      </c>
      <c r="J105" s="153" t="str">
        <f ca="1">IFERROR(IF((VLOOKUP($B105,'HICM and Narrative Backsheet'!$A$7:$AW$156,J$9,FALSE))="","",(VLOOKUP($B105,'HICM and Narrative Backsheet'!$A$7:$AW$156,J$9,FALSE))),"")</f>
        <v>Established</v>
      </c>
      <c r="K105" s="153" t="str">
        <f ca="1">IFERROR(IF((VLOOKUP($B105,'HICM and Narrative Backsheet'!$A$7:$AW$156,K$9,FALSE))="","",(VLOOKUP($B105,'HICM and Narrative Backsheet'!$A$7:$AW$156,K$9,FALSE))),"")</f>
        <v>Established</v>
      </c>
      <c r="L105" s="154" t="str">
        <f ca="1">IFERROR(IF((VLOOKUP($B105,'HICM and Narrative Backsheet'!$A$7:$AW$156,L$9,FALSE))="","",(VLOOKUP($B105,'HICM and Narrative Backsheet'!$A$7:$AW$156,L$9,FALSE))),"")</f>
        <v>Mature</v>
      </c>
    </row>
    <row r="106" spans="1:12" x14ac:dyDescent="0.3">
      <c r="A106" s="57">
        <v>80</v>
      </c>
      <c r="B106" s="50" t="str">
        <f t="shared" ca="1" si="11"/>
        <v>E08000021</v>
      </c>
      <c r="C106" s="140" t="str">
        <f ca="1">IFERROR(VLOOKUP($B106,'Org List'!$J$9:$K$488,2,0), "")</f>
        <v>Newcastle upon Tyne</v>
      </c>
      <c r="D106" s="152" t="str">
        <f ca="1">IFERROR(IF((VLOOKUP($B106,'HICM and Narrative Backsheet'!$A$7:$AW$156,D$9,FALSE))="","",(VLOOKUP($B106,'HICM and Narrative Backsheet'!$A$7:$AW$156,D$9,FALSE))),"")</f>
        <v>Mature</v>
      </c>
      <c r="E106" s="153" t="str">
        <f ca="1">IFERROR(IF((VLOOKUP($B106,'HICM and Narrative Backsheet'!$A$7:$AW$156,E$9,FALSE))="","",(VLOOKUP($B106,'HICM and Narrative Backsheet'!$A$7:$AW$156,E$9,FALSE))),"")</f>
        <v>Mature</v>
      </c>
      <c r="F106" s="153" t="str">
        <f ca="1">IFERROR(IF((VLOOKUP($B106,'HICM and Narrative Backsheet'!$A$7:$AW$156,F$9,FALSE))="","",(VLOOKUP($B106,'HICM and Narrative Backsheet'!$A$7:$AW$156,F$9,FALSE))),"")</f>
        <v>Mature</v>
      </c>
      <c r="G106" s="153" t="str">
        <f ca="1">IFERROR(IF((VLOOKUP($B106,'HICM and Narrative Backsheet'!$A$7:$AW$156,G$9,FALSE))="","",(VLOOKUP($B106,'HICM and Narrative Backsheet'!$A$7:$AW$156,G$9,FALSE))),"")</f>
        <v>Mature</v>
      </c>
      <c r="H106" s="153" t="str">
        <f ca="1">IFERROR(IF((VLOOKUP($B106,'HICM and Narrative Backsheet'!$A$7:$AW$156,H$9,FALSE))="","",(VLOOKUP($B106,'HICM and Narrative Backsheet'!$A$7:$AW$156,H$9,FALSE))),"")</f>
        <v>Established</v>
      </c>
      <c r="I106" s="153" t="str">
        <f ca="1">IFERROR(IF((VLOOKUP($B106,'HICM and Narrative Backsheet'!$A$7:$AW$156,I$9,FALSE))="","",(VLOOKUP($B106,'HICM and Narrative Backsheet'!$A$7:$AW$156,I$9,FALSE))),"")</f>
        <v>Established</v>
      </c>
      <c r="J106" s="153" t="str">
        <f ca="1">IFERROR(IF((VLOOKUP($B106,'HICM and Narrative Backsheet'!$A$7:$AW$156,J$9,FALSE))="","",(VLOOKUP($B106,'HICM and Narrative Backsheet'!$A$7:$AW$156,J$9,FALSE))),"")</f>
        <v>Established</v>
      </c>
      <c r="K106" s="153" t="str">
        <f ca="1">IFERROR(IF((VLOOKUP($B106,'HICM and Narrative Backsheet'!$A$7:$AW$156,K$9,FALSE))="","",(VLOOKUP($B106,'HICM and Narrative Backsheet'!$A$7:$AW$156,K$9,FALSE))),"")</f>
        <v>Exemplary</v>
      </c>
      <c r="L106" s="154" t="str">
        <f ca="1">IFERROR(IF((VLOOKUP($B106,'HICM and Narrative Backsheet'!$A$7:$AW$156,L$9,FALSE))="","",(VLOOKUP($B106,'HICM and Narrative Backsheet'!$A$7:$AW$156,L$9,FALSE))),"")</f>
        <v>Exemplary</v>
      </c>
    </row>
    <row r="107" spans="1:12" x14ac:dyDescent="0.3">
      <c r="A107" s="57">
        <v>81</v>
      </c>
      <c r="B107" s="50" t="str">
        <f t="shared" ca="1" si="11"/>
        <v>E09000025</v>
      </c>
      <c r="C107" s="140" t="str">
        <f ca="1">IFERROR(VLOOKUP($B107,'Org List'!$J$9:$K$488,2,0), "")</f>
        <v>Newham</v>
      </c>
      <c r="D107" s="152" t="str">
        <f ca="1">IFERROR(IF((VLOOKUP($B107,'HICM and Narrative Backsheet'!$A$7:$AW$156,D$9,FALSE))="","",(VLOOKUP($B107,'HICM and Narrative Backsheet'!$A$7:$AW$156,D$9,FALSE))),"")</f>
        <v>Established</v>
      </c>
      <c r="E107" s="153" t="str">
        <f ca="1">IFERROR(IF((VLOOKUP($B107,'HICM and Narrative Backsheet'!$A$7:$AW$156,E$9,FALSE))="","",(VLOOKUP($B107,'HICM and Narrative Backsheet'!$A$7:$AW$156,E$9,FALSE))),"")</f>
        <v>Established</v>
      </c>
      <c r="F107" s="153" t="str">
        <f ca="1">IFERROR(IF((VLOOKUP($B107,'HICM and Narrative Backsheet'!$A$7:$AW$156,F$9,FALSE))="","",(VLOOKUP($B107,'HICM and Narrative Backsheet'!$A$7:$AW$156,F$9,FALSE))),"")</f>
        <v>Established</v>
      </c>
      <c r="G107" s="153" t="str">
        <f ca="1">IFERROR(IF((VLOOKUP($B107,'HICM and Narrative Backsheet'!$A$7:$AW$156,G$9,FALSE))="","",(VLOOKUP($B107,'HICM and Narrative Backsheet'!$A$7:$AW$156,G$9,FALSE))),"")</f>
        <v>Established</v>
      </c>
      <c r="H107" s="153" t="str">
        <f ca="1">IFERROR(IF((VLOOKUP($B107,'HICM and Narrative Backsheet'!$A$7:$AW$156,H$9,FALSE))="","",(VLOOKUP($B107,'HICM and Narrative Backsheet'!$A$7:$AW$156,H$9,FALSE))),"")</f>
        <v>Established</v>
      </c>
      <c r="I107" s="153" t="str">
        <f ca="1">IFERROR(IF((VLOOKUP($B107,'HICM and Narrative Backsheet'!$A$7:$AW$156,I$9,FALSE))="","",(VLOOKUP($B107,'HICM and Narrative Backsheet'!$A$7:$AW$156,I$9,FALSE))),"")</f>
        <v>Plans in place</v>
      </c>
      <c r="J107" s="153" t="str">
        <f ca="1">IFERROR(IF((VLOOKUP($B107,'HICM and Narrative Backsheet'!$A$7:$AW$156,J$9,FALSE))="","",(VLOOKUP($B107,'HICM and Narrative Backsheet'!$A$7:$AW$156,J$9,FALSE))),"")</f>
        <v>Established</v>
      </c>
      <c r="K107" s="153" t="str">
        <f ca="1">IFERROR(IF((VLOOKUP($B107,'HICM and Narrative Backsheet'!$A$7:$AW$156,K$9,FALSE))="","",(VLOOKUP($B107,'HICM and Narrative Backsheet'!$A$7:$AW$156,K$9,FALSE))),"")</f>
        <v>Established</v>
      </c>
      <c r="L107" s="154" t="str">
        <f ca="1">IFERROR(IF((VLOOKUP($B107,'HICM and Narrative Backsheet'!$A$7:$AW$156,L$9,FALSE))="","",(VLOOKUP($B107,'HICM and Narrative Backsheet'!$A$7:$AW$156,L$9,FALSE))),"")</f>
        <v>Established</v>
      </c>
    </row>
    <row r="108" spans="1:12" x14ac:dyDescent="0.3">
      <c r="A108" s="57">
        <v>82</v>
      </c>
      <c r="B108" s="50" t="str">
        <f t="shared" ca="1" si="11"/>
        <v>E10000020</v>
      </c>
      <c r="C108" s="140" t="str">
        <f ca="1">IFERROR(VLOOKUP($B108,'Org List'!$J$9:$K$488,2,0), "")</f>
        <v>Norfolk</v>
      </c>
      <c r="D108" s="152" t="str">
        <f ca="1">IFERROR(IF((VLOOKUP($B108,'HICM and Narrative Backsheet'!$A$7:$AW$156,D$9,FALSE))="","",(VLOOKUP($B108,'HICM and Narrative Backsheet'!$A$7:$AW$156,D$9,FALSE))),"")</f>
        <v>Plans in place</v>
      </c>
      <c r="E108" s="153" t="str">
        <f ca="1">IFERROR(IF((VLOOKUP($B108,'HICM and Narrative Backsheet'!$A$7:$AW$156,E$9,FALSE))="","",(VLOOKUP($B108,'HICM and Narrative Backsheet'!$A$7:$AW$156,E$9,FALSE))),"")</f>
        <v>Established</v>
      </c>
      <c r="F108" s="153" t="str">
        <f ca="1">IFERROR(IF((VLOOKUP($B108,'HICM and Narrative Backsheet'!$A$7:$AW$156,F$9,FALSE))="","",(VLOOKUP($B108,'HICM and Narrative Backsheet'!$A$7:$AW$156,F$9,FALSE))),"")</f>
        <v>Established</v>
      </c>
      <c r="G108" s="153" t="str">
        <f ca="1">IFERROR(IF((VLOOKUP($B108,'HICM and Narrative Backsheet'!$A$7:$AW$156,G$9,FALSE))="","",(VLOOKUP($B108,'HICM and Narrative Backsheet'!$A$7:$AW$156,G$9,FALSE))),"")</f>
        <v>Established</v>
      </c>
      <c r="H108" s="153" t="str">
        <f ca="1">IFERROR(IF((VLOOKUP($B108,'HICM and Narrative Backsheet'!$A$7:$AW$156,H$9,FALSE))="","",(VLOOKUP($B108,'HICM and Narrative Backsheet'!$A$7:$AW$156,H$9,FALSE))),"")</f>
        <v>Established</v>
      </c>
      <c r="I108" s="153" t="str">
        <f ca="1">IFERROR(IF((VLOOKUP($B108,'HICM and Narrative Backsheet'!$A$7:$AW$156,I$9,FALSE))="","",(VLOOKUP($B108,'HICM and Narrative Backsheet'!$A$7:$AW$156,I$9,FALSE))),"")</f>
        <v>Established</v>
      </c>
      <c r="J108" s="153" t="str">
        <f ca="1">IFERROR(IF((VLOOKUP($B108,'HICM and Narrative Backsheet'!$A$7:$AW$156,J$9,FALSE))="","",(VLOOKUP($B108,'HICM and Narrative Backsheet'!$A$7:$AW$156,J$9,FALSE))),"")</f>
        <v>Established</v>
      </c>
      <c r="K108" s="153" t="str">
        <f ca="1">IFERROR(IF((VLOOKUP($B108,'HICM and Narrative Backsheet'!$A$7:$AW$156,K$9,FALSE))="","",(VLOOKUP($B108,'HICM and Narrative Backsheet'!$A$7:$AW$156,K$9,FALSE))),"")</f>
        <v>Mature</v>
      </c>
      <c r="L108" s="154" t="str">
        <f ca="1">IFERROR(IF((VLOOKUP($B108,'HICM and Narrative Backsheet'!$A$7:$AW$156,L$9,FALSE))="","",(VLOOKUP($B108,'HICM and Narrative Backsheet'!$A$7:$AW$156,L$9,FALSE))),"")</f>
        <v>Established</v>
      </c>
    </row>
    <row r="109" spans="1:12" x14ac:dyDescent="0.3">
      <c r="A109" s="57">
        <v>83</v>
      </c>
      <c r="B109" s="50" t="str">
        <f t="shared" ca="1" si="11"/>
        <v>E06000012</v>
      </c>
      <c r="C109" s="140" t="str">
        <f ca="1">IFERROR(VLOOKUP($B109,'Org List'!$J$9:$K$488,2,0), "")</f>
        <v>North East Lincolnshire</v>
      </c>
      <c r="D109" s="152" t="str">
        <f ca="1">IFERROR(IF((VLOOKUP($B109,'HICM and Narrative Backsheet'!$A$7:$AW$156,D$9,FALSE))="","",(VLOOKUP($B109,'HICM and Narrative Backsheet'!$A$7:$AW$156,D$9,FALSE))),"")</f>
        <v>Established</v>
      </c>
      <c r="E109" s="153" t="str">
        <f ca="1">IFERROR(IF((VLOOKUP($B109,'HICM and Narrative Backsheet'!$A$7:$AW$156,E$9,FALSE))="","",(VLOOKUP($B109,'HICM and Narrative Backsheet'!$A$7:$AW$156,E$9,FALSE))),"")</f>
        <v>Established</v>
      </c>
      <c r="F109" s="153" t="str">
        <f ca="1">IFERROR(IF((VLOOKUP($B109,'HICM and Narrative Backsheet'!$A$7:$AW$156,F$9,FALSE))="","",(VLOOKUP($B109,'HICM and Narrative Backsheet'!$A$7:$AW$156,F$9,FALSE))),"")</f>
        <v>Established</v>
      </c>
      <c r="G109" s="153" t="str">
        <f ca="1">IFERROR(IF((VLOOKUP($B109,'HICM and Narrative Backsheet'!$A$7:$AW$156,G$9,FALSE))="","",(VLOOKUP($B109,'HICM and Narrative Backsheet'!$A$7:$AW$156,G$9,FALSE))),"")</f>
        <v>Established</v>
      </c>
      <c r="H109" s="153" t="str">
        <f ca="1">IFERROR(IF((VLOOKUP($B109,'HICM and Narrative Backsheet'!$A$7:$AW$156,H$9,FALSE))="","",(VLOOKUP($B109,'HICM and Narrative Backsheet'!$A$7:$AW$156,H$9,FALSE))),"")</f>
        <v>Established</v>
      </c>
      <c r="I109" s="153" t="str">
        <f ca="1">IFERROR(IF((VLOOKUP($B109,'HICM and Narrative Backsheet'!$A$7:$AW$156,I$9,FALSE))="","",(VLOOKUP($B109,'HICM and Narrative Backsheet'!$A$7:$AW$156,I$9,FALSE))),"")</f>
        <v>Established</v>
      </c>
      <c r="J109" s="153" t="str">
        <f ca="1">IFERROR(IF((VLOOKUP($B109,'HICM and Narrative Backsheet'!$A$7:$AW$156,J$9,FALSE))="","",(VLOOKUP($B109,'HICM and Narrative Backsheet'!$A$7:$AW$156,J$9,FALSE))),"")</f>
        <v>Established</v>
      </c>
      <c r="K109" s="153" t="str">
        <f ca="1">IFERROR(IF((VLOOKUP($B109,'HICM and Narrative Backsheet'!$A$7:$AW$156,K$9,FALSE))="","",(VLOOKUP($B109,'HICM and Narrative Backsheet'!$A$7:$AW$156,K$9,FALSE))),"")</f>
        <v>Established</v>
      </c>
      <c r="L109" s="154" t="str">
        <f ca="1">IFERROR(IF((VLOOKUP($B109,'HICM and Narrative Backsheet'!$A$7:$AW$156,L$9,FALSE))="","",(VLOOKUP($B109,'HICM and Narrative Backsheet'!$A$7:$AW$156,L$9,FALSE))),"")</f>
        <v>Established</v>
      </c>
    </row>
    <row r="110" spans="1:12" x14ac:dyDescent="0.3">
      <c r="A110" s="57">
        <v>84</v>
      </c>
      <c r="B110" s="50" t="str">
        <f t="shared" ca="1" si="11"/>
        <v>E06000013</v>
      </c>
      <c r="C110" s="140" t="str">
        <f ca="1">IFERROR(VLOOKUP($B110,'Org List'!$J$9:$K$488,2,0), "")</f>
        <v>North Lincolnshire</v>
      </c>
      <c r="D110" s="152" t="str">
        <f ca="1">IFERROR(IF((VLOOKUP($B110,'HICM and Narrative Backsheet'!$A$7:$AW$156,D$9,FALSE))="","",(VLOOKUP($B110,'HICM and Narrative Backsheet'!$A$7:$AW$156,D$9,FALSE))),"")</f>
        <v>Established</v>
      </c>
      <c r="E110" s="153" t="str">
        <f ca="1">IFERROR(IF((VLOOKUP($B110,'HICM and Narrative Backsheet'!$A$7:$AW$156,E$9,FALSE))="","",(VLOOKUP($B110,'HICM and Narrative Backsheet'!$A$7:$AW$156,E$9,FALSE))),"")</f>
        <v>Established</v>
      </c>
      <c r="F110" s="153" t="str">
        <f ca="1">IFERROR(IF((VLOOKUP($B110,'HICM and Narrative Backsheet'!$A$7:$AW$156,F$9,FALSE))="","",(VLOOKUP($B110,'HICM and Narrative Backsheet'!$A$7:$AW$156,F$9,FALSE))),"")</f>
        <v>Established</v>
      </c>
      <c r="G110" s="153" t="str">
        <f ca="1">IFERROR(IF((VLOOKUP($B110,'HICM and Narrative Backsheet'!$A$7:$AW$156,G$9,FALSE))="","",(VLOOKUP($B110,'HICM and Narrative Backsheet'!$A$7:$AW$156,G$9,FALSE))),"")</f>
        <v>Established</v>
      </c>
      <c r="H110" s="153" t="str">
        <f ca="1">IFERROR(IF((VLOOKUP($B110,'HICM and Narrative Backsheet'!$A$7:$AW$156,H$9,FALSE))="","",(VLOOKUP($B110,'HICM and Narrative Backsheet'!$A$7:$AW$156,H$9,FALSE))),"")</f>
        <v>Established</v>
      </c>
      <c r="I110" s="153" t="str">
        <f ca="1">IFERROR(IF((VLOOKUP($B110,'HICM and Narrative Backsheet'!$A$7:$AW$156,I$9,FALSE))="","",(VLOOKUP($B110,'HICM and Narrative Backsheet'!$A$7:$AW$156,I$9,FALSE))),"")</f>
        <v>Established</v>
      </c>
      <c r="J110" s="153" t="str">
        <f ca="1">IFERROR(IF((VLOOKUP($B110,'HICM and Narrative Backsheet'!$A$7:$AW$156,J$9,FALSE))="","",(VLOOKUP($B110,'HICM and Narrative Backsheet'!$A$7:$AW$156,J$9,FALSE))),"")</f>
        <v>Established</v>
      </c>
      <c r="K110" s="153" t="str">
        <f ca="1">IFERROR(IF((VLOOKUP($B110,'HICM and Narrative Backsheet'!$A$7:$AW$156,K$9,FALSE))="","",(VLOOKUP($B110,'HICM and Narrative Backsheet'!$A$7:$AW$156,K$9,FALSE))),"")</f>
        <v>Established</v>
      </c>
      <c r="L110" s="154" t="str">
        <f ca="1">IFERROR(IF((VLOOKUP($B110,'HICM and Narrative Backsheet'!$A$7:$AW$156,L$9,FALSE))="","",(VLOOKUP($B110,'HICM and Narrative Backsheet'!$A$7:$AW$156,L$9,FALSE))),"")</f>
        <v>Established</v>
      </c>
    </row>
    <row r="111" spans="1:12" x14ac:dyDescent="0.3">
      <c r="A111" s="57">
        <v>85</v>
      </c>
      <c r="B111" s="50" t="str">
        <f t="shared" ca="1" si="11"/>
        <v>E06000024</v>
      </c>
      <c r="C111" s="140" t="str">
        <f ca="1">IFERROR(VLOOKUP($B111,'Org List'!$J$9:$K$488,2,0), "")</f>
        <v>North Somerset</v>
      </c>
      <c r="D111" s="152" t="str">
        <f ca="1">IFERROR(IF((VLOOKUP($B111,'HICM and Narrative Backsheet'!$A$7:$AW$156,D$9,FALSE))="","",(VLOOKUP($B111,'HICM and Narrative Backsheet'!$A$7:$AW$156,D$9,FALSE))),"")</f>
        <v>Mature</v>
      </c>
      <c r="E111" s="153" t="str">
        <f ca="1">IFERROR(IF((VLOOKUP($B111,'HICM and Narrative Backsheet'!$A$7:$AW$156,E$9,FALSE))="","",(VLOOKUP($B111,'HICM and Narrative Backsheet'!$A$7:$AW$156,E$9,FALSE))),"")</f>
        <v>Mature</v>
      </c>
      <c r="F111" s="153" t="str">
        <f ca="1">IFERROR(IF((VLOOKUP($B111,'HICM and Narrative Backsheet'!$A$7:$AW$156,F$9,FALSE))="","",(VLOOKUP($B111,'HICM and Narrative Backsheet'!$A$7:$AW$156,F$9,FALSE))),"")</f>
        <v>Mature</v>
      </c>
      <c r="G111" s="153" t="str">
        <f ca="1">IFERROR(IF((VLOOKUP($B111,'HICM and Narrative Backsheet'!$A$7:$AW$156,G$9,FALSE))="","",(VLOOKUP($B111,'HICM and Narrative Backsheet'!$A$7:$AW$156,G$9,FALSE))),"")</f>
        <v>Established</v>
      </c>
      <c r="H111" s="153" t="str">
        <f ca="1">IFERROR(IF((VLOOKUP($B111,'HICM and Narrative Backsheet'!$A$7:$AW$156,H$9,FALSE))="","",(VLOOKUP($B111,'HICM and Narrative Backsheet'!$A$7:$AW$156,H$9,FALSE))),"")</f>
        <v>Plans in place</v>
      </c>
      <c r="I111" s="153" t="str">
        <f ca="1">IFERROR(IF((VLOOKUP($B111,'HICM and Narrative Backsheet'!$A$7:$AW$156,I$9,FALSE))="","",(VLOOKUP($B111,'HICM and Narrative Backsheet'!$A$7:$AW$156,I$9,FALSE))),"")</f>
        <v>Plans in place</v>
      </c>
      <c r="J111" s="153" t="str">
        <f ca="1">IFERROR(IF((VLOOKUP($B111,'HICM and Narrative Backsheet'!$A$7:$AW$156,J$9,FALSE))="","",(VLOOKUP($B111,'HICM and Narrative Backsheet'!$A$7:$AW$156,J$9,FALSE))),"")</f>
        <v>Mature</v>
      </c>
      <c r="K111" s="153" t="str">
        <f ca="1">IFERROR(IF((VLOOKUP($B111,'HICM and Narrative Backsheet'!$A$7:$AW$156,K$9,FALSE))="","",(VLOOKUP($B111,'HICM and Narrative Backsheet'!$A$7:$AW$156,K$9,FALSE))),"")</f>
        <v>Established</v>
      </c>
      <c r="L111" s="154" t="str">
        <f ca="1">IFERROR(IF((VLOOKUP($B111,'HICM and Narrative Backsheet'!$A$7:$AW$156,L$9,FALSE))="","",(VLOOKUP($B111,'HICM and Narrative Backsheet'!$A$7:$AW$156,L$9,FALSE))),"")</f>
        <v>Established</v>
      </c>
    </row>
    <row r="112" spans="1:12" x14ac:dyDescent="0.3">
      <c r="A112" s="57">
        <v>86</v>
      </c>
      <c r="B112" s="50" t="str">
        <f t="shared" ca="1" si="11"/>
        <v>E08000022</v>
      </c>
      <c r="C112" s="140" t="str">
        <f ca="1">IFERROR(VLOOKUP($B112,'Org List'!$J$9:$K$488,2,0), "")</f>
        <v>North Tyneside</v>
      </c>
      <c r="D112" s="152" t="str">
        <f ca="1">IFERROR(IF((VLOOKUP($B112,'HICM and Narrative Backsheet'!$A$7:$AW$156,D$9,FALSE))="","",(VLOOKUP($B112,'HICM and Narrative Backsheet'!$A$7:$AW$156,D$9,FALSE))),"")</f>
        <v>Established</v>
      </c>
      <c r="E112" s="153" t="str">
        <f ca="1">IFERROR(IF((VLOOKUP($B112,'HICM and Narrative Backsheet'!$A$7:$AW$156,E$9,FALSE))="","",(VLOOKUP($B112,'HICM and Narrative Backsheet'!$A$7:$AW$156,E$9,FALSE))),"")</f>
        <v>Established</v>
      </c>
      <c r="F112" s="153" t="str">
        <f ca="1">IFERROR(IF((VLOOKUP($B112,'HICM and Narrative Backsheet'!$A$7:$AW$156,F$9,FALSE))="","",(VLOOKUP($B112,'HICM and Narrative Backsheet'!$A$7:$AW$156,F$9,FALSE))),"")</f>
        <v>Established</v>
      </c>
      <c r="G112" s="153" t="str">
        <f ca="1">IFERROR(IF((VLOOKUP($B112,'HICM and Narrative Backsheet'!$A$7:$AW$156,G$9,FALSE))="","",(VLOOKUP($B112,'HICM and Narrative Backsheet'!$A$7:$AW$156,G$9,FALSE))),"")</f>
        <v>Established</v>
      </c>
      <c r="H112" s="153" t="str">
        <f ca="1">IFERROR(IF((VLOOKUP($B112,'HICM and Narrative Backsheet'!$A$7:$AW$156,H$9,FALSE))="","",(VLOOKUP($B112,'HICM and Narrative Backsheet'!$A$7:$AW$156,H$9,FALSE))),"")</f>
        <v>Established</v>
      </c>
      <c r="I112" s="153" t="str">
        <f ca="1">IFERROR(IF((VLOOKUP($B112,'HICM and Narrative Backsheet'!$A$7:$AW$156,I$9,FALSE))="","",(VLOOKUP($B112,'HICM and Narrative Backsheet'!$A$7:$AW$156,I$9,FALSE))),"")</f>
        <v>Established</v>
      </c>
      <c r="J112" s="153" t="str">
        <f ca="1">IFERROR(IF((VLOOKUP($B112,'HICM and Narrative Backsheet'!$A$7:$AW$156,J$9,FALSE))="","",(VLOOKUP($B112,'HICM and Narrative Backsheet'!$A$7:$AW$156,J$9,FALSE))),"")</f>
        <v>Mature</v>
      </c>
      <c r="K112" s="153" t="str">
        <f ca="1">IFERROR(IF((VLOOKUP($B112,'HICM and Narrative Backsheet'!$A$7:$AW$156,K$9,FALSE))="","",(VLOOKUP($B112,'HICM and Narrative Backsheet'!$A$7:$AW$156,K$9,FALSE))),"")</f>
        <v>Mature</v>
      </c>
      <c r="L112" s="154" t="str">
        <f ca="1">IFERROR(IF((VLOOKUP($B112,'HICM and Narrative Backsheet'!$A$7:$AW$156,L$9,FALSE))="","",(VLOOKUP($B112,'HICM and Narrative Backsheet'!$A$7:$AW$156,L$9,FALSE))),"")</f>
        <v>Established</v>
      </c>
    </row>
    <row r="113" spans="1:12" x14ac:dyDescent="0.3">
      <c r="A113" s="57">
        <v>87</v>
      </c>
      <c r="B113" s="50" t="str">
        <f t="shared" ca="1" si="11"/>
        <v>E10000023</v>
      </c>
      <c r="C113" s="140" t="str">
        <f ca="1">IFERROR(VLOOKUP($B113,'Org List'!$J$9:$K$488,2,0), "")</f>
        <v>North Yorkshire</v>
      </c>
      <c r="D113" s="152" t="str">
        <f ca="1">IFERROR(IF((VLOOKUP($B113,'HICM and Narrative Backsheet'!$A$7:$AW$156,D$9,FALSE))="","",(VLOOKUP($B113,'HICM and Narrative Backsheet'!$A$7:$AW$156,D$9,FALSE))),"")</f>
        <v>Established</v>
      </c>
      <c r="E113" s="153" t="str">
        <f ca="1">IFERROR(IF((VLOOKUP($B113,'HICM and Narrative Backsheet'!$A$7:$AW$156,E$9,FALSE))="","",(VLOOKUP($B113,'HICM and Narrative Backsheet'!$A$7:$AW$156,E$9,FALSE))),"")</f>
        <v>Established</v>
      </c>
      <c r="F113" s="153" t="str">
        <f ca="1">IFERROR(IF((VLOOKUP($B113,'HICM and Narrative Backsheet'!$A$7:$AW$156,F$9,FALSE))="","",(VLOOKUP($B113,'HICM and Narrative Backsheet'!$A$7:$AW$156,F$9,FALSE))),"")</f>
        <v>Established</v>
      </c>
      <c r="G113" s="153" t="str">
        <f ca="1">IFERROR(IF((VLOOKUP($B113,'HICM and Narrative Backsheet'!$A$7:$AW$156,G$9,FALSE))="","",(VLOOKUP($B113,'HICM and Narrative Backsheet'!$A$7:$AW$156,G$9,FALSE))),"")</f>
        <v>Established</v>
      </c>
      <c r="H113" s="153" t="str">
        <f ca="1">IFERROR(IF((VLOOKUP($B113,'HICM and Narrative Backsheet'!$A$7:$AW$156,H$9,FALSE))="","",(VLOOKUP($B113,'HICM and Narrative Backsheet'!$A$7:$AW$156,H$9,FALSE))),"")</f>
        <v>Established</v>
      </c>
      <c r="I113" s="153" t="str">
        <f ca="1">IFERROR(IF((VLOOKUP($B113,'HICM and Narrative Backsheet'!$A$7:$AW$156,I$9,FALSE))="","",(VLOOKUP($B113,'HICM and Narrative Backsheet'!$A$7:$AW$156,I$9,FALSE))),"")</f>
        <v>Established</v>
      </c>
      <c r="J113" s="153" t="str">
        <f ca="1">IFERROR(IF((VLOOKUP($B113,'HICM and Narrative Backsheet'!$A$7:$AW$156,J$9,FALSE))="","",(VLOOKUP($B113,'HICM and Narrative Backsheet'!$A$7:$AW$156,J$9,FALSE))),"")</f>
        <v>Established</v>
      </c>
      <c r="K113" s="153" t="str">
        <f ca="1">IFERROR(IF((VLOOKUP($B113,'HICM and Narrative Backsheet'!$A$7:$AW$156,K$9,FALSE))="","",(VLOOKUP($B113,'HICM and Narrative Backsheet'!$A$7:$AW$156,K$9,FALSE))),"")</f>
        <v>Established</v>
      </c>
      <c r="L113" s="154" t="str">
        <f ca="1">IFERROR(IF((VLOOKUP($B113,'HICM and Narrative Backsheet'!$A$7:$AW$156,L$9,FALSE))="","",(VLOOKUP($B113,'HICM and Narrative Backsheet'!$A$7:$AW$156,L$9,FALSE))),"")</f>
        <v>Plans in place</v>
      </c>
    </row>
    <row r="114" spans="1:12" x14ac:dyDescent="0.3">
      <c r="A114" s="57">
        <v>88</v>
      </c>
      <c r="B114" s="50" t="str">
        <f t="shared" ca="1" si="11"/>
        <v>E10000021</v>
      </c>
      <c r="C114" s="140" t="str">
        <f ca="1">IFERROR(VLOOKUP($B114,'Org List'!$J$9:$K$488,2,0), "")</f>
        <v>Northamptonshire</v>
      </c>
      <c r="D114" s="152" t="str">
        <f ca="1">IFERROR(IF((VLOOKUP($B114,'HICM and Narrative Backsheet'!$A$7:$AW$156,D$9,FALSE))="","",(VLOOKUP($B114,'HICM and Narrative Backsheet'!$A$7:$AW$156,D$9,FALSE))),"")</f>
        <v>Established</v>
      </c>
      <c r="E114" s="153" t="str">
        <f ca="1">IFERROR(IF((VLOOKUP($B114,'HICM and Narrative Backsheet'!$A$7:$AW$156,E$9,FALSE))="","",(VLOOKUP($B114,'HICM and Narrative Backsheet'!$A$7:$AW$156,E$9,FALSE))),"")</f>
        <v>Established</v>
      </c>
      <c r="F114" s="153" t="str">
        <f ca="1">IFERROR(IF((VLOOKUP($B114,'HICM and Narrative Backsheet'!$A$7:$AW$156,F$9,FALSE))="","",(VLOOKUP($B114,'HICM and Narrative Backsheet'!$A$7:$AW$156,F$9,FALSE))),"")</f>
        <v>Established</v>
      </c>
      <c r="G114" s="153" t="str">
        <f ca="1">IFERROR(IF((VLOOKUP($B114,'HICM and Narrative Backsheet'!$A$7:$AW$156,G$9,FALSE))="","",(VLOOKUP($B114,'HICM and Narrative Backsheet'!$A$7:$AW$156,G$9,FALSE))),"")</f>
        <v>Mature</v>
      </c>
      <c r="H114" s="153" t="str">
        <f ca="1">IFERROR(IF((VLOOKUP($B114,'HICM and Narrative Backsheet'!$A$7:$AW$156,H$9,FALSE))="","",(VLOOKUP($B114,'HICM and Narrative Backsheet'!$A$7:$AW$156,H$9,FALSE))),"")</f>
        <v>Plans in place</v>
      </c>
      <c r="I114" s="153" t="str">
        <f ca="1">IFERROR(IF((VLOOKUP($B114,'HICM and Narrative Backsheet'!$A$7:$AW$156,I$9,FALSE))="","",(VLOOKUP($B114,'HICM and Narrative Backsheet'!$A$7:$AW$156,I$9,FALSE))),"")</f>
        <v>Established</v>
      </c>
      <c r="J114" s="153" t="str">
        <f ca="1">IFERROR(IF((VLOOKUP($B114,'HICM and Narrative Backsheet'!$A$7:$AW$156,J$9,FALSE))="","",(VLOOKUP($B114,'HICM and Narrative Backsheet'!$A$7:$AW$156,J$9,FALSE))),"")</f>
        <v>Established</v>
      </c>
      <c r="K114" s="153" t="str">
        <f ca="1">IFERROR(IF((VLOOKUP($B114,'HICM and Narrative Backsheet'!$A$7:$AW$156,K$9,FALSE))="","",(VLOOKUP($B114,'HICM and Narrative Backsheet'!$A$7:$AW$156,K$9,FALSE))),"")</f>
        <v>Established</v>
      </c>
      <c r="L114" s="154" t="str">
        <f ca="1">IFERROR(IF((VLOOKUP($B114,'HICM and Narrative Backsheet'!$A$7:$AW$156,L$9,FALSE))="","",(VLOOKUP($B114,'HICM and Narrative Backsheet'!$A$7:$AW$156,L$9,FALSE))),"")</f>
        <v>Established</v>
      </c>
    </row>
    <row r="115" spans="1:12" x14ac:dyDescent="0.3">
      <c r="A115" s="57">
        <v>89</v>
      </c>
      <c r="B115" s="50" t="str">
        <f t="shared" ca="1" si="11"/>
        <v>E06000057</v>
      </c>
      <c r="C115" s="140" t="str">
        <f ca="1">IFERROR(VLOOKUP($B115,'Org List'!$J$9:$K$488,2,0), "")</f>
        <v>Northumberland</v>
      </c>
      <c r="D115" s="152" t="str">
        <f ca="1">IFERROR(IF((VLOOKUP($B115,'HICM and Narrative Backsheet'!$A$7:$AW$156,D$9,FALSE))="","",(VLOOKUP($B115,'HICM and Narrative Backsheet'!$A$7:$AW$156,D$9,FALSE))),"")</f>
        <v>Established</v>
      </c>
      <c r="E115" s="153" t="str">
        <f ca="1">IFERROR(IF((VLOOKUP($B115,'HICM and Narrative Backsheet'!$A$7:$AW$156,E$9,FALSE))="","",(VLOOKUP($B115,'HICM and Narrative Backsheet'!$A$7:$AW$156,E$9,FALSE))),"")</f>
        <v>Established</v>
      </c>
      <c r="F115" s="153" t="str">
        <f ca="1">IFERROR(IF((VLOOKUP($B115,'HICM and Narrative Backsheet'!$A$7:$AW$156,F$9,FALSE))="","",(VLOOKUP($B115,'HICM and Narrative Backsheet'!$A$7:$AW$156,F$9,FALSE))),"")</f>
        <v>Mature</v>
      </c>
      <c r="G115" s="153" t="str">
        <f ca="1">IFERROR(IF((VLOOKUP($B115,'HICM and Narrative Backsheet'!$A$7:$AW$156,G$9,FALSE))="","",(VLOOKUP($B115,'HICM and Narrative Backsheet'!$A$7:$AW$156,G$9,FALSE))),"")</f>
        <v>Established</v>
      </c>
      <c r="H115" s="153" t="str">
        <f ca="1">IFERROR(IF((VLOOKUP($B115,'HICM and Narrative Backsheet'!$A$7:$AW$156,H$9,FALSE))="","",(VLOOKUP($B115,'HICM and Narrative Backsheet'!$A$7:$AW$156,H$9,FALSE))),"")</f>
        <v>Established</v>
      </c>
      <c r="I115" s="153" t="str">
        <f ca="1">IFERROR(IF((VLOOKUP($B115,'HICM and Narrative Backsheet'!$A$7:$AW$156,I$9,FALSE))="","",(VLOOKUP($B115,'HICM and Narrative Backsheet'!$A$7:$AW$156,I$9,FALSE))),"")</f>
        <v>Established</v>
      </c>
      <c r="J115" s="153" t="str">
        <f ca="1">IFERROR(IF((VLOOKUP($B115,'HICM and Narrative Backsheet'!$A$7:$AW$156,J$9,FALSE))="","",(VLOOKUP($B115,'HICM and Narrative Backsheet'!$A$7:$AW$156,J$9,FALSE))),"")</f>
        <v>Established</v>
      </c>
      <c r="K115" s="153" t="str">
        <f ca="1">IFERROR(IF((VLOOKUP($B115,'HICM and Narrative Backsheet'!$A$7:$AW$156,K$9,FALSE))="","",(VLOOKUP($B115,'HICM and Narrative Backsheet'!$A$7:$AW$156,K$9,FALSE))),"")</f>
        <v>Established</v>
      </c>
      <c r="L115" s="154" t="str">
        <f ca="1">IFERROR(IF((VLOOKUP($B115,'HICM and Narrative Backsheet'!$A$7:$AW$156,L$9,FALSE))="","",(VLOOKUP($B115,'HICM and Narrative Backsheet'!$A$7:$AW$156,L$9,FALSE))),"")</f>
        <v>Established</v>
      </c>
    </row>
    <row r="116" spans="1:12" x14ac:dyDescent="0.3">
      <c r="A116" s="57">
        <v>90</v>
      </c>
      <c r="B116" s="50" t="str">
        <f t="shared" ca="1" si="11"/>
        <v>E06000018</v>
      </c>
      <c r="C116" s="140" t="str">
        <f ca="1">IFERROR(VLOOKUP($B116,'Org List'!$J$9:$K$488,2,0), "")</f>
        <v>Nottingham</v>
      </c>
      <c r="D116" s="152" t="str">
        <f ca="1">IFERROR(IF((VLOOKUP($B116,'HICM and Narrative Backsheet'!$A$7:$AW$156,D$9,FALSE))="","",(VLOOKUP($B116,'HICM and Narrative Backsheet'!$A$7:$AW$156,D$9,FALSE))),"")</f>
        <v>Established</v>
      </c>
      <c r="E116" s="153" t="str">
        <f ca="1">IFERROR(IF((VLOOKUP($B116,'HICM and Narrative Backsheet'!$A$7:$AW$156,E$9,FALSE))="","",(VLOOKUP($B116,'HICM and Narrative Backsheet'!$A$7:$AW$156,E$9,FALSE))),"")</f>
        <v>Established</v>
      </c>
      <c r="F116" s="153" t="str">
        <f ca="1">IFERROR(IF((VLOOKUP($B116,'HICM and Narrative Backsheet'!$A$7:$AW$156,F$9,FALSE))="","",(VLOOKUP($B116,'HICM and Narrative Backsheet'!$A$7:$AW$156,F$9,FALSE))),"")</f>
        <v>Established</v>
      </c>
      <c r="G116" s="153" t="str">
        <f ca="1">IFERROR(IF((VLOOKUP($B116,'HICM and Narrative Backsheet'!$A$7:$AW$156,G$9,FALSE))="","",(VLOOKUP($B116,'HICM and Narrative Backsheet'!$A$7:$AW$156,G$9,FALSE))),"")</f>
        <v>Established</v>
      </c>
      <c r="H116" s="153" t="str">
        <f ca="1">IFERROR(IF((VLOOKUP($B116,'HICM and Narrative Backsheet'!$A$7:$AW$156,H$9,FALSE))="","",(VLOOKUP($B116,'HICM and Narrative Backsheet'!$A$7:$AW$156,H$9,FALSE))),"")</f>
        <v>Established</v>
      </c>
      <c r="I116" s="153" t="str">
        <f ca="1">IFERROR(IF((VLOOKUP($B116,'HICM and Narrative Backsheet'!$A$7:$AW$156,I$9,FALSE))="","",(VLOOKUP($B116,'HICM and Narrative Backsheet'!$A$7:$AW$156,I$9,FALSE))),"")</f>
        <v>Plans in place</v>
      </c>
      <c r="J116" s="153" t="str">
        <f ca="1">IFERROR(IF((VLOOKUP($B116,'HICM and Narrative Backsheet'!$A$7:$AW$156,J$9,FALSE))="","",(VLOOKUP($B116,'HICM and Narrative Backsheet'!$A$7:$AW$156,J$9,FALSE))),"")</f>
        <v>Established</v>
      </c>
      <c r="K116" s="153" t="str">
        <f ca="1">IFERROR(IF((VLOOKUP($B116,'HICM and Narrative Backsheet'!$A$7:$AW$156,K$9,FALSE))="","",(VLOOKUP($B116,'HICM and Narrative Backsheet'!$A$7:$AW$156,K$9,FALSE))),"")</f>
        <v>Established</v>
      </c>
      <c r="L116" s="154" t="str">
        <f ca="1">IFERROR(IF((VLOOKUP($B116,'HICM and Narrative Backsheet'!$A$7:$AW$156,L$9,FALSE))="","",(VLOOKUP($B116,'HICM and Narrative Backsheet'!$A$7:$AW$156,L$9,FALSE))),"")</f>
        <v>Established</v>
      </c>
    </row>
    <row r="117" spans="1:12" x14ac:dyDescent="0.3">
      <c r="A117" s="57">
        <v>91</v>
      </c>
      <c r="B117" s="50" t="str">
        <f t="shared" ca="1" si="11"/>
        <v>E10000024</v>
      </c>
      <c r="C117" s="140" t="str">
        <f ca="1">IFERROR(VLOOKUP($B117,'Org List'!$J$9:$K$488,2,0), "")</f>
        <v>Nottinghamshire</v>
      </c>
      <c r="D117" s="152" t="str">
        <f ca="1">IFERROR(IF((VLOOKUP($B117,'HICM and Narrative Backsheet'!$A$7:$AW$156,D$9,FALSE))="","",(VLOOKUP($B117,'HICM and Narrative Backsheet'!$A$7:$AW$156,D$9,FALSE))),"")</f>
        <v>Established</v>
      </c>
      <c r="E117" s="153" t="str">
        <f ca="1">IFERROR(IF((VLOOKUP($B117,'HICM and Narrative Backsheet'!$A$7:$AW$156,E$9,FALSE))="","",(VLOOKUP($B117,'HICM and Narrative Backsheet'!$A$7:$AW$156,E$9,FALSE))),"")</f>
        <v>Established</v>
      </c>
      <c r="F117" s="153" t="str">
        <f ca="1">IFERROR(IF((VLOOKUP($B117,'HICM and Narrative Backsheet'!$A$7:$AW$156,F$9,FALSE))="","",(VLOOKUP($B117,'HICM and Narrative Backsheet'!$A$7:$AW$156,F$9,FALSE))),"")</f>
        <v>Established</v>
      </c>
      <c r="G117" s="153" t="str">
        <f ca="1">IFERROR(IF((VLOOKUP($B117,'HICM and Narrative Backsheet'!$A$7:$AW$156,G$9,FALSE))="","",(VLOOKUP($B117,'HICM and Narrative Backsheet'!$A$7:$AW$156,G$9,FALSE))),"")</f>
        <v>Established</v>
      </c>
      <c r="H117" s="153" t="str">
        <f ca="1">IFERROR(IF((VLOOKUP($B117,'HICM and Narrative Backsheet'!$A$7:$AW$156,H$9,FALSE))="","",(VLOOKUP($B117,'HICM and Narrative Backsheet'!$A$7:$AW$156,H$9,FALSE))),"")</f>
        <v>Established</v>
      </c>
      <c r="I117" s="153" t="str">
        <f ca="1">IFERROR(IF((VLOOKUP($B117,'HICM and Narrative Backsheet'!$A$7:$AW$156,I$9,FALSE))="","",(VLOOKUP($B117,'HICM and Narrative Backsheet'!$A$7:$AW$156,I$9,FALSE))),"")</f>
        <v>Established</v>
      </c>
      <c r="J117" s="153" t="str">
        <f ca="1">IFERROR(IF((VLOOKUP($B117,'HICM and Narrative Backsheet'!$A$7:$AW$156,J$9,FALSE))="","",(VLOOKUP($B117,'HICM and Narrative Backsheet'!$A$7:$AW$156,J$9,FALSE))),"")</f>
        <v>Established</v>
      </c>
      <c r="K117" s="153" t="str">
        <f ca="1">IFERROR(IF((VLOOKUP($B117,'HICM and Narrative Backsheet'!$A$7:$AW$156,K$9,FALSE))="","",(VLOOKUP($B117,'HICM and Narrative Backsheet'!$A$7:$AW$156,K$9,FALSE))),"")</f>
        <v>Established</v>
      </c>
      <c r="L117" s="154" t="str">
        <f ca="1">IFERROR(IF((VLOOKUP($B117,'HICM and Narrative Backsheet'!$A$7:$AW$156,L$9,FALSE))="","",(VLOOKUP($B117,'HICM and Narrative Backsheet'!$A$7:$AW$156,L$9,FALSE))),"")</f>
        <v>Established</v>
      </c>
    </row>
    <row r="118" spans="1:12" x14ac:dyDescent="0.3">
      <c r="A118" s="57">
        <v>92</v>
      </c>
      <c r="B118" s="50" t="str">
        <f t="shared" ca="1" si="11"/>
        <v>E08000004</v>
      </c>
      <c r="C118" s="140" t="str">
        <f ca="1">IFERROR(VLOOKUP($B118,'Org List'!$J$9:$K$488,2,0), "")</f>
        <v>Oldham</v>
      </c>
      <c r="D118" s="152" t="str">
        <f ca="1">IFERROR(IF((VLOOKUP($B118,'HICM and Narrative Backsheet'!$A$7:$AW$156,D$9,FALSE))="","",(VLOOKUP($B118,'HICM and Narrative Backsheet'!$A$7:$AW$156,D$9,FALSE))),"")</f>
        <v>Established</v>
      </c>
      <c r="E118" s="153" t="str">
        <f ca="1">IFERROR(IF((VLOOKUP($B118,'HICM and Narrative Backsheet'!$A$7:$AW$156,E$9,FALSE))="","",(VLOOKUP($B118,'HICM and Narrative Backsheet'!$A$7:$AW$156,E$9,FALSE))),"")</f>
        <v>Established</v>
      </c>
      <c r="F118" s="153" t="str">
        <f ca="1">IFERROR(IF((VLOOKUP($B118,'HICM and Narrative Backsheet'!$A$7:$AW$156,F$9,FALSE))="","",(VLOOKUP($B118,'HICM and Narrative Backsheet'!$A$7:$AW$156,F$9,FALSE))),"")</f>
        <v>Established</v>
      </c>
      <c r="G118" s="153" t="str">
        <f ca="1">IFERROR(IF((VLOOKUP($B118,'HICM and Narrative Backsheet'!$A$7:$AW$156,G$9,FALSE))="","",(VLOOKUP($B118,'HICM and Narrative Backsheet'!$A$7:$AW$156,G$9,FALSE))),"")</f>
        <v>Established</v>
      </c>
      <c r="H118" s="153" t="str">
        <f ca="1">IFERROR(IF((VLOOKUP($B118,'HICM and Narrative Backsheet'!$A$7:$AW$156,H$9,FALSE))="","",(VLOOKUP($B118,'HICM and Narrative Backsheet'!$A$7:$AW$156,H$9,FALSE))),"")</f>
        <v>Plans in place</v>
      </c>
      <c r="I118" s="153" t="str">
        <f ca="1">IFERROR(IF((VLOOKUP($B118,'HICM and Narrative Backsheet'!$A$7:$AW$156,I$9,FALSE))="","",(VLOOKUP($B118,'HICM and Narrative Backsheet'!$A$7:$AW$156,I$9,FALSE))),"")</f>
        <v>Established</v>
      </c>
      <c r="J118" s="153" t="str">
        <f ca="1">IFERROR(IF((VLOOKUP($B118,'HICM and Narrative Backsheet'!$A$7:$AW$156,J$9,FALSE))="","",(VLOOKUP($B118,'HICM and Narrative Backsheet'!$A$7:$AW$156,J$9,FALSE))),"")</f>
        <v>Mature</v>
      </c>
      <c r="K118" s="153" t="str">
        <f ca="1">IFERROR(IF((VLOOKUP($B118,'HICM and Narrative Backsheet'!$A$7:$AW$156,K$9,FALSE))="","",(VLOOKUP($B118,'HICM and Narrative Backsheet'!$A$7:$AW$156,K$9,FALSE))),"")</f>
        <v>Established</v>
      </c>
      <c r="L118" s="154" t="str">
        <f ca="1">IFERROR(IF((VLOOKUP($B118,'HICM and Narrative Backsheet'!$A$7:$AW$156,L$9,FALSE))="","",(VLOOKUP($B118,'HICM and Narrative Backsheet'!$A$7:$AW$156,L$9,FALSE))),"")</f>
        <v>Not yet established</v>
      </c>
    </row>
    <row r="119" spans="1:12" x14ac:dyDescent="0.3">
      <c r="A119" s="57">
        <v>93</v>
      </c>
      <c r="B119" s="50" t="str">
        <f t="shared" ca="1" si="11"/>
        <v>E10000025</v>
      </c>
      <c r="C119" s="140" t="str">
        <f ca="1">IFERROR(VLOOKUP($B119,'Org List'!$J$9:$K$488,2,0), "")</f>
        <v>Oxfordshire</v>
      </c>
      <c r="D119" s="152" t="str">
        <f ca="1">IFERROR(IF((VLOOKUP($B119,'HICM and Narrative Backsheet'!$A$7:$AW$156,D$9,FALSE))="","",(VLOOKUP($B119,'HICM and Narrative Backsheet'!$A$7:$AW$156,D$9,FALSE))),"")</f>
        <v>Established</v>
      </c>
      <c r="E119" s="153" t="str">
        <f ca="1">IFERROR(IF((VLOOKUP($B119,'HICM and Narrative Backsheet'!$A$7:$AW$156,E$9,FALSE))="","",(VLOOKUP($B119,'HICM and Narrative Backsheet'!$A$7:$AW$156,E$9,FALSE))),"")</f>
        <v>Established</v>
      </c>
      <c r="F119" s="153" t="str">
        <f ca="1">IFERROR(IF((VLOOKUP($B119,'HICM and Narrative Backsheet'!$A$7:$AW$156,F$9,FALSE))="","",(VLOOKUP($B119,'HICM and Narrative Backsheet'!$A$7:$AW$156,F$9,FALSE))),"")</f>
        <v>Established</v>
      </c>
      <c r="G119" s="153" t="str">
        <f ca="1">IFERROR(IF((VLOOKUP($B119,'HICM and Narrative Backsheet'!$A$7:$AW$156,G$9,FALSE))="","",(VLOOKUP($B119,'HICM and Narrative Backsheet'!$A$7:$AW$156,G$9,FALSE))),"")</f>
        <v>Established</v>
      </c>
      <c r="H119" s="153" t="str">
        <f ca="1">IFERROR(IF((VLOOKUP($B119,'HICM and Narrative Backsheet'!$A$7:$AW$156,H$9,FALSE))="","",(VLOOKUP($B119,'HICM and Narrative Backsheet'!$A$7:$AW$156,H$9,FALSE))),"")</f>
        <v>Established</v>
      </c>
      <c r="I119" s="153" t="str">
        <f ca="1">IFERROR(IF((VLOOKUP($B119,'HICM and Narrative Backsheet'!$A$7:$AW$156,I$9,FALSE))="","",(VLOOKUP($B119,'HICM and Narrative Backsheet'!$A$7:$AW$156,I$9,FALSE))),"")</f>
        <v>Plans in place</v>
      </c>
      <c r="J119" s="153" t="str">
        <f ca="1">IFERROR(IF((VLOOKUP($B119,'HICM and Narrative Backsheet'!$A$7:$AW$156,J$9,FALSE))="","",(VLOOKUP($B119,'HICM and Narrative Backsheet'!$A$7:$AW$156,J$9,FALSE))),"")</f>
        <v>Established</v>
      </c>
      <c r="K119" s="153" t="str">
        <f ca="1">IFERROR(IF((VLOOKUP($B119,'HICM and Narrative Backsheet'!$A$7:$AW$156,K$9,FALSE))="","",(VLOOKUP($B119,'HICM and Narrative Backsheet'!$A$7:$AW$156,K$9,FALSE))),"")</f>
        <v>Established</v>
      </c>
      <c r="L119" s="154" t="str">
        <f ca="1">IFERROR(IF((VLOOKUP($B119,'HICM and Narrative Backsheet'!$A$7:$AW$156,L$9,FALSE))="","",(VLOOKUP($B119,'HICM and Narrative Backsheet'!$A$7:$AW$156,L$9,FALSE))),"")</f>
        <v>Established</v>
      </c>
    </row>
    <row r="120" spans="1:12" x14ac:dyDescent="0.3">
      <c r="A120" s="57">
        <v>94</v>
      </c>
      <c r="B120" s="50" t="str">
        <f t="shared" ca="1" si="11"/>
        <v>E06000031</v>
      </c>
      <c r="C120" s="140" t="str">
        <f ca="1">IFERROR(VLOOKUP($B120,'Org List'!$J$9:$K$488,2,0), "")</f>
        <v>Peterborough</v>
      </c>
      <c r="D120" s="152" t="str">
        <f ca="1">IFERROR(IF((VLOOKUP($B120,'HICM and Narrative Backsheet'!$A$7:$AW$156,D$9,FALSE))="","",(VLOOKUP($B120,'HICM and Narrative Backsheet'!$A$7:$AW$156,D$9,FALSE))),"")</f>
        <v>Mature</v>
      </c>
      <c r="E120" s="153" t="str">
        <f ca="1">IFERROR(IF((VLOOKUP($B120,'HICM and Narrative Backsheet'!$A$7:$AW$156,E$9,FALSE))="","",(VLOOKUP($B120,'HICM and Narrative Backsheet'!$A$7:$AW$156,E$9,FALSE))),"")</f>
        <v>Established</v>
      </c>
      <c r="F120" s="153" t="str">
        <f ca="1">IFERROR(IF((VLOOKUP($B120,'HICM and Narrative Backsheet'!$A$7:$AW$156,F$9,FALSE))="","",(VLOOKUP($B120,'HICM and Narrative Backsheet'!$A$7:$AW$156,F$9,FALSE))),"")</f>
        <v>Established</v>
      </c>
      <c r="G120" s="153" t="str">
        <f ca="1">IFERROR(IF((VLOOKUP($B120,'HICM and Narrative Backsheet'!$A$7:$AW$156,G$9,FALSE))="","",(VLOOKUP($B120,'HICM and Narrative Backsheet'!$A$7:$AW$156,G$9,FALSE))),"")</f>
        <v>Plans in place</v>
      </c>
      <c r="H120" s="153" t="str">
        <f ca="1">IFERROR(IF((VLOOKUP($B120,'HICM and Narrative Backsheet'!$A$7:$AW$156,H$9,FALSE))="","",(VLOOKUP($B120,'HICM and Narrative Backsheet'!$A$7:$AW$156,H$9,FALSE))),"")</f>
        <v>Established</v>
      </c>
      <c r="I120" s="153" t="str">
        <f ca="1">IFERROR(IF((VLOOKUP($B120,'HICM and Narrative Backsheet'!$A$7:$AW$156,I$9,FALSE))="","",(VLOOKUP($B120,'HICM and Narrative Backsheet'!$A$7:$AW$156,I$9,FALSE))),"")</f>
        <v>Mature</v>
      </c>
      <c r="J120" s="153" t="str">
        <f ca="1">IFERROR(IF((VLOOKUP($B120,'HICM and Narrative Backsheet'!$A$7:$AW$156,J$9,FALSE))="","",(VLOOKUP($B120,'HICM and Narrative Backsheet'!$A$7:$AW$156,J$9,FALSE))),"")</f>
        <v>Established</v>
      </c>
      <c r="K120" s="153" t="str">
        <f ca="1">IFERROR(IF((VLOOKUP($B120,'HICM and Narrative Backsheet'!$A$7:$AW$156,K$9,FALSE))="","",(VLOOKUP($B120,'HICM and Narrative Backsheet'!$A$7:$AW$156,K$9,FALSE))),"")</f>
        <v>Established</v>
      </c>
      <c r="L120" s="154" t="str">
        <f ca="1">IFERROR(IF((VLOOKUP($B120,'HICM and Narrative Backsheet'!$A$7:$AW$156,L$9,FALSE))="","",(VLOOKUP($B120,'HICM and Narrative Backsheet'!$A$7:$AW$156,L$9,FALSE))),"")</f>
        <v>Mature</v>
      </c>
    </row>
    <row r="121" spans="1:12" x14ac:dyDescent="0.3">
      <c r="A121" s="57">
        <v>95</v>
      </c>
      <c r="B121" s="50" t="str">
        <f t="shared" ca="1" si="11"/>
        <v>E06000026</v>
      </c>
      <c r="C121" s="140" t="str">
        <f ca="1">IFERROR(VLOOKUP($B121,'Org List'!$J$9:$K$488,2,0), "")</f>
        <v>Plymouth</v>
      </c>
      <c r="D121" s="152" t="str">
        <f ca="1">IFERROR(IF((VLOOKUP($B121,'HICM and Narrative Backsheet'!$A$7:$AW$156,D$9,FALSE))="","",(VLOOKUP($B121,'HICM and Narrative Backsheet'!$A$7:$AW$156,D$9,FALSE))),"")</f>
        <v>Mature</v>
      </c>
      <c r="E121" s="153" t="str">
        <f ca="1">IFERROR(IF((VLOOKUP($B121,'HICM and Narrative Backsheet'!$A$7:$AW$156,E$9,FALSE))="","",(VLOOKUP($B121,'HICM and Narrative Backsheet'!$A$7:$AW$156,E$9,FALSE))),"")</f>
        <v>Exemplary</v>
      </c>
      <c r="F121" s="153" t="str">
        <f ca="1">IFERROR(IF((VLOOKUP($B121,'HICM and Narrative Backsheet'!$A$7:$AW$156,F$9,FALSE))="","",(VLOOKUP($B121,'HICM and Narrative Backsheet'!$A$7:$AW$156,F$9,FALSE))),"")</f>
        <v>Mature</v>
      </c>
      <c r="G121" s="153" t="str">
        <f ca="1">IFERROR(IF((VLOOKUP($B121,'HICM and Narrative Backsheet'!$A$7:$AW$156,G$9,FALSE))="","",(VLOOKUP($B121,'HICM and Narrative Backsheet'!$A$7:$AW$156,G$9,FALSE))),"")</f>
        <v>Established</v>
      </c>
      <c r="H121" s="153" t="str">
        <f ca="1">IFERROR(IF((VLOOKUP($B121,'HICM and Narrative Backsheet'!$A$7:$AW$156,H$9,FALSE))="","",(VLOOKUP($B121,'HICM and Narrative Backsheet'!$A$7:$AW$156,H$9,FALSE))),"")</f>
        <v>Plans in place</v>
      </c>
      <c r="I121" s="153" t="str">
        <f ca="1">IFERROR(IF((VLOOKUP($B121,'HICM and Narrative Backsheet'!$A$7:$AW$156,I$9,FALSE))="","",(VLOOKUP($B121,'HICM and Narrative Backsheet'!$A$7:$AW$156,I$9,FALSE))),"")</f>
        <v>Mature</v>
      </c>
      <c r="J121" s="153" t="str">
        <f ca="1">IFERROR(IF((VLOOKUP($B121,'HICM and Narrative Backsheet'!$A$7:$AW$156,J$9,FALSE))="","",(VLOOKUP($B121,'HICM and Narrative Backsheet'!$A$7:$AW$156,J$9,FALSE))),"")</f>
        <v>Established</v>
      </c>
      <c r="K121" s="153" t="str">
        <f ca="1">IFERROR(IF((VLOOKUP($B121,'HICM and Narrative Backsheet'!$A$7:$AW$156,K$9,FALSE))="","",(VLOOKUP($B121,'HICM and Narrative Backsheet'!$A$7:$AW$156,K$9,FALSE))),"")</f>
        <v>Established</v>
      </c>
      <c r="L121" s="154" t="str">
        <f ca="1">IFERROR(IF((VLOOKUP($B121,'HICM and Narrative Backsheet'!$A$7:$AW$156,L$9,FALSE))="","",(VLOOKUP($B121,'HICM and Narrative Backsheet'!$A$7:$AW$156,L$9,FALSE))),"")</f>
        <v>Established</v>
      </c>
    </row>
    <row r="122" spans="1:12" x14ac:dyDescent="0.3">
      <c r="A122" s="57">
        <v>96</v>
      </c>
      <c r="B122" s="50" t="str">
        <f t="shared" ref="B122:B153" ca="1" si="12">IF($A122&gt;$O$5-1,"",INDIRECT("'Comms by AT'!AA"&amp;$A122+$O$4))</f>
        <v>E06000044</v>
      </c>
      <c r="C122" s="140" t="str">
        <f ca="1">IFERROR(VLOOKUP($B122,'Org List'!$J$9:$K$488,2,0), "")</f>
        <v>Portsmouth</v>
      </c>
      <c r="D122" s="152" t="str">
        <f ca="1">IFERROR(IF((VLOOKUP($B122,'HICM and Narrative Backsheet'!$A$7:$AW$156,D$9,FALSE))="","",(VLOOKUP($B122,'HICM and Narrative Backsheet'!$A$7:$AW$156,D$9,FALSE))),"")</f>
        <v>Established</v>
      </c>
      <c r="E122" s="153" t="str">
        <f ca="1">IFERROR(IF((VLOOKUP($B122,'HICM and Narrative Backsheet'!$A$7:$AW$156,E$9,FALSE))="","",(VLOOKUP($B122,'HICM and Narrative Backsheet'!$A$7:$AW$156,E$9,FALSE))),"")</f>
        <v>Established</v>
      </c>
      <c r="F122" s="153" t="str">
        <f ca="1">IFERROR(IF((VLOOKUP($B122,'HICM and Narrative Backsheet'!$A$7:$AW$156,F$9,FALSE))="","",(VLOOKUP($B122,'HICM and Narrative Backsheet'!$A$7:$AW$156,F$9,FALSE))),"")</f>
        <v>Established</v>
      </c>
      <c r="G122" s="153" t="str">
        <f ca="1">IFERROR(IF((VLOOKUP($B122,'HICM and Narrative Backsheet'!$A$7:$AW$156,G$9,FALSE))="","",(VLOOKUP($B122,'HICM and Narrative Backsheet'!$A$7:$AW$156,G$9,FALSE))),"")</f>
        <v>Established</v>
      </c>
      <c r="H122" s="153" t="str">
        <f ca="1">IFERROR(IF((VLOOKUP($B122,'HICM and Narrative Backsheet'!$A$7:$AW$156,H$9,FALSE))="","",(VLOOKUP($B122,'HICM and Narrative Backsheet'!$A$7:$AW$156,H$9,FALSE))),"")</f>
        <v>Established</v>
      </c>
      <c r="I122" s="153" t="str">
        <f ca="1">IFERROR(IF((VLOOKUP($B122,'HICM and Narrative Backsheet'!$A$7:$AW$156,I$9,FALSE))="","",(VLOOKUP($B122,'HICM and Narrative Backsheet'!$A$7:$AW$156,I$9,FALSE))),"")</f>
        <v>Established</v>
      </c>
      <c r="J122" s="153" t="str">
        <f ca="1">IFERROR(IF((VLOOKUP($B122,'HICM and Narrative Backsheet'!$A$7:$AW$156,J$9,FALSE))="","",(VLOOKUP($B122,'HICM and Narrative Backsheet'!$A$7:$AW$156,J$9,FALSE))),"")</f>
        <v>Established</v>
      </c>
      <c r="K122" s="153" t="str">
        <f ca="1">IFERROR(IF((VLOOKUP($B122,'HICM and Narrative Backsheet'!$A$7:$AW$156,K$9,FALSE))="","",(VLOOKUP($B122,'HICM and Narrative Backsheet'!$A$7:$AW$156,K$9,FALSE))),"")</f>
        <v>Established</v>
      </c>
      <c r="L122" s="154" t="str">
        <f ca="1">IFERROR(IF((VLOOKUP($B122,'HICM and Narrative Backsheet'!$A$7:$AW$156,L$9,FALSE))="","",(VLOOKUP($B122,'HICM and Narrative Backsheet'!$A$7:$AW$156,L$9,FALSE))),"")</f>
        <v>Established</v>
      </c>
    </row>
    <row r="123" spans="1:12" x14ac:dyDescent="0.3">
      <c r="A123" s="57">
        <v>97</v>
      </c>
      <c r="B123" s="50" t="str">
        <f t="shared" ca="1" si="12"/>
        <v>E06000038</v>
      </c>
      <c r="C123" s="140" t="str">
        <f ca="1">IFERROR(VLOOKUP($B123,'Org List'!$J$9:$K$488,2,0), "")</f>
        <v>Reading</v>
      </c>
      <c r="D123" s="152" t="str">
        <f ca="1">IFERROR(IF((VLOOKUP($B123,'HICM and Narrative Backsheet'!$A$7:$AW$156,D$9,FALSE))="","",(VLOOKUP($B123,'HICM and Narrative Backsheet'!$A$7:$AW$156,D$9,FALSE))),"")</f>
        <v>Mature</v>
      </c>
      <c r="E123" s="153" t="str">
        <f ca="1">IFERROR(IF((VLOOKUP($B123,'HICM and Narrative Backsheet'!$A$7:$AW$156,E$9,FALSE))="","",(VLOOKUP($B123,'HICM and Narrative Backsheet'!$A$7:$AW$156,E$9,FALSE))),"")</f>
        <v>Established</v>
      </c>
      <c r="F123" s="153" t="str">
        <f ca="1">IFERROR(IF((VLOOKUP($B123,'HICM and Narrative Backsheet'!$A$7:$AW$156,F$9,FALSE))="","",(VLOOKUP($B123,'HICM and Narrative Backsheet'!$A$7:$AW$156,F$9,FALSE))),"")</f>
        <v>Plans in place</v>
      </c>
      <c r="G123" s="153" t="str">
        <f ca="1">IFERROR(IF((VLOOKUP($B123,'HICM and Narrative Backsheet'!$A$7:$AW$156,G$9,FALSE))="","",(VLOOKUP($B123,'HICM and Narrative Backsheet'!$A$7:$AW$156,G$9,FALSE))),"")</f>
        <v>Established</v>
      </c>
      <c r="H123" s="153" t="str">
        <f ca="1">IFERROR(IF((VLOOKUP($B123,'HICM and Narrative Backsheet'!$A$7:$AW$156,H$9,FALSE))="","",(VLOOKUP($B123,'HICM and Narrative Backsheet'!$A$7:$AW$156,H$9,FALSE))),"")</f>
        <v>Plans in place</v>
      </c>
      <c r="I123" s="153" t="str">
        <f ca="1">IFERROR(IF((VLOOKUP($B123,'HICM and Narrative Backsheet'!$A$7:$AW$156,I$9,FALSE))="","",(VLOOKUP($B123,'HICM and Narrative Backsheet'!$A$7:$AW$156,I$9,FALSE))),"")</f>
        <v>Plans in place</v>
      </c>
      <c r="J123" s="153" t="str">
        <f ca="1">IFERROR(IF((VLOOKUP($B123,'HICM and Narrative Backsheet'!$A$7:$AW$156,J$9,FALSE))="","",(VLOOKUP($B123,'HICM and Narrative Backsheet'!$A$7:$AW$156,J$9,FALSE))),"")</f>
        <v>Mature</v>
      </c>
      <c r="K123" s="153" t="str">
        <f ca="1">IFERROR(IF((VLOOKUP($B123,'HICM and Narrative Backsheet'!$A$7:$AW$156,K$9,FALSE))="","",(VLOOKUP($B123,'HICM and Narrative Backsheet'!$A$7:$AW$156,K$9,FALSE))),"")</f>
        <v>Established</v>
      </c>
      <c r="L123" s="154" t="str">
        <f ca="1">IFERROR(IF((VLOOKUP($B123,'HICM and Narrative Backsheet'!$A$7:$AW$156,L$9,FALSE))="","",(VLOOKUP($B123,'HICM and Narrative Backsheet'!$A$7:$AW$156,L$9,FALSE))),"")</f>
        <v>Mature</v>
      </c>
    </row>
    <row r="124" spans="1:12" x14ac:dyDescent="0.3">
      <c r="A124" s="57">
        <v>98</v>
      </c>
      <c r="B124" s="50" t="str">
        <f t="shared" ca="1" si="12"/>
        <v>E09000026</v>
      </c>
      <c r="C124" s="140" t="str">
        <f ca="1">IFERROR(VLOOKUP($B124,'Org List'!$J$9:$K$488,2,0), "")</f>
        <v>Redbridge</v>
      </c>
      <c r="D124" s="152" t="str">
        <f ca="1">IFERROR(IF((VLOOKUP($B124,'HICM and Narrative Backsheet'!$A$7:$AW$156,D$9,FALSE))="","",(VLOOKUP($B124,'HICM and Narrative Backsheet'!$A$7:$AW$156,D$9,FALSE))),"")</f>
        <v>Mature</v>
      </c>
      <c r="E124" s="153" t="str">
        <f ca="1">IFERROR(IF((VLOOKUP($B124,'HICM and Narrative Backsheet'!$A$7:$AW$156,E$9,FALSE))="","",(VLOOKUP($B124,'HICM and Narrative Backsheet'!$A$7:$AW$156,E$9,FALSE))),"")</f>
        <v>Mature</v>
      </c>
      <c r="F124" s="153" t="str">
        <f ca="1">IFERROR(IF((VLOOKUP($B124,'HICM and Narrative Backsheet'!$A$7:$AW$156,F$9,FALSE))="","",(VLOOKUP($B124,'HICM and Narrative Backsheet'!$A$7:$AW$156,F$9,FALSE))),"")</f>
        <v>Established</v>
      </c>
      <c r="G124" s="153" t="str">
        <f ca="1">IFERROR(IF((VLOOKUP($B124,'HICM and Narrative Backsheet'!$A$7:$AW$156,G$9,FALSE))="","",(VLOOKUP($B124,'HICM and Narrative Backsheet'!$A$7:$AW$156,G$9,FALSE))),"")</f>
        <v>Mature</v>
      </c>
      <c r="H124" s="153" t="str">
        <f ca="1">IFERROR(IF((VLOOKUP($B124,'HICM and Narrative Backsheet'!$A$7:$AW$156,H$9,FALSE))="","",(VLOOKUP($B124,'HICM and Narrative Backsheet'!$A$7:$AW$156,H$9,FALSE))),"")</f>
        <v>Mature</v>
      </c>
      <c r="I124" s="153" t="str">
        <f ca="1">IFERROR(IF((VLOOKUP($B124,'HICM and Narrative Backsheet'!$A$7:$AW$156,I$9,FALSE))="","",(VLOOKUP($B124,'HICM and Narrative Backsheet'!$A$7:$AW$156,I$9,FALSE))),"")</f>
        <v>Established</v>
      </c>
      <c r="J124" s="153" t="str">
        <f ca="1">IFERROR(IF((VLOOKUP($B124,'HICM and Narrative Backsheet'!$A$7:$AW$156,J$9,FALSE))="","",(VLOOKUP($B124,'HICM and Narrative Backsheet'!$A$7:$AW$156,J$9,FALSE))),"")</f>
        <v>Mature</v>
      </c>
      <c r="K124" s="153" t="str">
        <f ca="1">IFERROR(IF((VLOOKUP($B124,'HICM and Narrative Backsheet'!$A$7:$AW$156,K$9,FALSE))="","",(VLOOKUP($B124,'HICM and Narrative Backsheet'!$A$7:$AW$156,K$9,FALSE))),"")</f>
        <v>Established</v>
      </c>
      <c r="L124" s="154" t="str">
        <f ca="1">IFERROR(IF((VLOOKUP($B124,'HICM and Narrative Backsheet'!$A$7:$AW$156,L$9,FALSE))="","",(VLOOKUP($B124,'HICM and Narrative Backsheet'!$A$7:$AW$156,L$9,FALSE))),"")</f>
        <v>Exemplary</v>
      </c>
    </row>
    <row r="125" spans="1:12" x14ac:dyDescent="0.3">
      <c r="A125" s="57">
        <v>99</v>
      </c>
      <c r="B125" s="50" t="str">
        <f t="shared" ca="1" si="12"/>
        <v>E06000003</v>
      </c>
      <c r="C125" s="140" t="str">
        <f ca="1">IFERROR(VLOOKUP($B125,'Org List'!$J$9:$K$488,2,0), "")</f>
        <v>Redcar and Cleveland</v>
      </c>
      <c r="D125" s="152" t="str">
        <f ca="1">IFERROR(IF((VLOOKUP($B125,'HICM and Narrative Backsheet'!$A$7:$AW$156,D$9,FALSE))="","",(VLOOKUP($B125,'HICM and Narrative Backsheet'!$A$7:$AW$156,D$9,FALSE))),"")</f>
        <v>Established</v>
      </c>
      <c r="E125" s="153" t="str">
        <f ca="1">IFERROR(IF((VLOOKUP($B125,'HICM and Narrative Backsheet'!$A$7:$AW$156,E$9,FALSE))="","",(VLOOKUP($B125,'HICM and Narrative Backsheet'!$A$7:$AW$156,E$9,FALSE))),"")</f>
        <v>Established</v>
      </c>
      <c r="F125" s="153" t="str">
        <f ca="1">IFERROR(IF((VLOOKUP($B125,'HICM and Narrative Backsheet'!$A$7:$AW$156,F$9,FALSE))="","",(VLOOKUP($B125,'HICM and Narrative Backsheet'!$A$7:$AW$156,F$9,FALSE))),"")</f>
        <v>Established</v>
      </c>
      <c r="G125" s="153" t="str">
        <f ca="1">IFERROR(IF((VLOOKUP($B125,'HICM and Narrative Backsheet'!$A$7:$AW$156,G$9,FALSE))="","",(VLOOKUP($B125,'HICM and Narrative Backsheet'!$A$7:$AW$156,G$9,FALSE))),"")</f>
        <v>Established</v>
      </c>
      <c r="H125" s="153" t="str">
        <f ca="1">IFERROR(IF((VLOOKUP($B125,'HICM and Narrative Backsheet'!$A$7:$AW$156,H$9,FALSE))="","",(VLOOKUP($B125,'HICM and Narrative Backsheet'!$A$7:$AW$156,H$9,FALSE))),"")</f>
        <v>Plans in place</v>
      </c>
      <c r="I125" s="153" t="str">
        <f ca="1">IFERROR(IF((VLOOKUP($B125,'HICM and Narrative Backsheet'!$A$7:$AW$156,I$9,FALSE))="","",(VLOOKUP($B125,'HICM and Narrative Backsheet'!$A$7:$AW$156,I$9,FALSE))),"")</f>
        <v>Established</v>
      </c>
      <c r="J125" s="153" t="str">
        <f ca="1">IFERROR(IF((VLOOKUP($B125,'HICM and Narrative Backsheet'!$A$7:$AW$156,J$9,FALSE))="","",(VLOOKUP($B125,'HICM and Narrative Backsheet'!$A$7:$AW$156,J$9,FALSE))),"")</f>
        <v>Established</v>
      </c>
      <c r="K125" s="153" t="str">
        <f ca="1">IFERROR(IF((VLOOKUP($B125,'HICM and Narrative Backsheet'!$A$7:$AW$156,K$9,FALSE))="","",(VLOOKUP($B125,'HICM and Narrative Backsheet'!$A$7:$AW$156,K$9,FALSE))),"")</f>
        <v>Established</v>
      </c>
      <c r="L125" s="154" t="str">
        <f ca="1">IFERROR(IF((VLOOKUP($B125,'HICM and Narrative Backsheet'!$A$7:$AW$156,L$9,FALSE))="","",(VLOOKUP($B125,'HICM and Narrative Backsheet'!$A$7:$AW$156,L$9,FALSE))),"")</f>
        <v>Established</v>
      </c>
    </row>
    <row r="126" spans="1:12" x14ac:dyDescent="0.3">
      <c r="A126" s="57">
        <v>100</v>
      </c>
      <c r="B126" s="50" t="str">
        <f t="shared" ca="1" si="12"/>
        <v>E09000027</v>
      </c>
      <c r="C126" s="140" t="str">
        <f ca="1">IFERROR(VLOOKUP($B126,'Org List'!$J$9:$K$488,2,0), "")</f>
        <v>Richmond upon Thames</v>
      </c>
      <c r="D126" s="152" t="str">
        <f ca="1">IFERROR(IF((VLOOKUP($B126,'HICM and Narrative Backsheet'!$A$7:$AW$156,D$9,FALSE))="","",(VLOOKUP($B126,'HICM and Narrative Backsheet'!$A$7:$AW$156,D$9,FALSE))),"")</f>
        <v>Mature</v>
      </c>
      <c r="E126" s="153" t="str">
        <f ca="1">IFERROR(IF((VLOOKUP($B126,'HICM and Narrative Backsheet'!$A$7:$AW$156,E$9,FALSE))="","",(VLOOKUP($B126,'HICM and Narrative Backsheet'!$A$7:$AW$156,E$9,FALSE))),"")</f>
        <v>Mature</v>
      </c>
      <c r="F126" s="153" t="str">
        <f ca="1">IFERROR(IF((VLOOKUP($B126,'HICM and Narrative Backsheet'!$A$7:$AW$156,F$9,FALSE))="","",(VLOOKUP($B126,'HICM and Narrative Backsheet'!$A$7:$AW$156,F$9,FALSE))),"")</f>
        <v>Mature</v>
      </c>
      <c r="G126" s="153" t="str">
        <f ca="1">IFERROR(IF((VLOOKUP($B126,'HICM and Narrative Backsheet'!$A$7:$AW$156,G$9,FALSE))="","",(VLOOKUP($B126,'HICM and Narrative Backsheet'!$A$7:$AW$156,G$9,FALSE))),"")</f>
        <v>Established</v>
      </c>
      <c r="H126" s="153" t="str">
        <f ca="1">IFERROR(IF((VLOOKUP($B126,'HICM and Narrative Backsheet'!$A$7:$AW$156,H$9,FALSE))="","",(VLOOKUP($B126,'HICM and Narrative Backsheet'!$A$7:$AW$156,H$9,FALSE))),"")</f>
        <v>Established</v>
      </c>
      <c r="I126" s="153" t="str">
        <f ca="1">IFERROR(IF((VLOOKUP($B126,'HICM and Narrative Backsheet'!$A$7:$AW$156,I$9,FALSE))="","",(VLOOKUP($B126,'HICM and Narrative Backsheet'!$A$7:$AW$156,I$9,FALSE))),"")</f>
        <v>Established</v>
      </c>
      <c r="J126" s="153" t="str">
        <f ca="1">IFERROR(IF((VLOOKUP($B126,'HICM and Narrative Backsheet'!$A$7:$AW$156,J$9,FALSE))="","",(VLOOKUP($B126,'HICM and Narrative Backsheet'!$A$7:$AW$156,J$9,FALSE))),"")</f>
        <v>Established</v>
      </c>
      <c r="K126" s="153" t="str">
        <f ca="1">IFERROR(IF((VLOOKUP($B126,'HICM and Narrative Backsheet'!$A$7:$AW$156,K$9,FALSE))="","",(VLOOKUP($B126,'HICM and Narrative Backsheet'!$A$7:$AW$156,K$9,FALSE))),"")</f>
        <v>Mature</v>
      </c>
      <c r="L126" s="154" t="str">
        <f ca="1">IFERROR(IF((VLOOKUP($B126,'HICM and Narrative Backsheet'!$A$7:$AW$156,L$9,FALSE))="","",(VLOOKUP($B126,'HICM and Narrative Backsheet'!$A$7:$AW$156,L$9,FALSE))),"")</f>
        <v>Mature</v>
      </c>
    </row>
    <row r="127" spans="1:12" x14ac:dyDescent="0.3">
      <c r="A127" s="57">
        <v>101</v>
      </c>
      <c r="B127" s="50" t="str">
        <f t="shared" ca="1" si="12"/>
        <v>E08000005</v>
      </c>
      <c r="C127" s="140" t="str">
        <f ca="1">IFERROR(VLOOKUP($B127,'Org List'!$J$9:$K$488,2,0), "")</f>
        <v>Rochdale</v>
      </c>
      <c r="D127" s="152" t="str">
        <f ca="1">IFERROR(IF((VLOOKUP($B127,'HICM and Narrative Backsheet'!$A$7:$AW$156,D$9,FALSE))="","",(VLOOKUP($B127,'HICM and Narrative Backsheet'!$A$7:$AW$156,D$9,FALSE))),"")</f>
        <v>Established</v>
      </c>
      <c r="E127" s="153" t="str">
        <f ca="1">IFERROR(IF((VLOOKUP($B127,'HICM and Narrative Backsheet'!$A$7:$AW$156,E$9,FALSE))="","",(VLOOKUP($B127,'HICM and Narrative Backsheet'!$A$7:$AW$156,E$9,FALSE))),"")</f>
        <v>Established</v>
      </c>
      <c r="F127" s="153" t="str">
        <f ca="1">IFERROR(IF((VLOOKUP($B127,'HICM and Narrative Backsheet'!$A$7:$AW$156,F$9,FALSE))="","",(VLOOKUP($B127,'HICM and Narrative Backsheet'!$A$7:$AW$156,F$9,FALSE))),"")</f>
        <v>Established</v>
      </c>
      <c r="G127" s="153" t="str">
        <f ca="1">IFERROR(IF((VLOOKUP($B127,'HICM and Narrative Backsheet'!$A$7:$AW$156,G$9,FALSE))="","",(VLOOKUP($B127,'HICM and Narrative Backsheet'!$A$7:$AW$156,G$9,FALSE))),"")</f>
        <v>Mature</v>
      </c>
      <c r="H127" s="153" t="str">
        <f ca="1">IFERROR(IF((VLOOKUP($B127,'HICM and Narrative Backsheet'!$A$7:$AW$156,H$9,FALSE))="","",(VLOOKUP($B127,'HICM and Narrative Backsheet'!$A$7:$AW$156,H$9,FALSE))),"")</f>
        <v>Established</v>
      </c>
      <c r="I127" s="153" t="str">
        <f ca="1">IFERROR(IF((VLOOKUP($B127,'HICM and Narrative Backsheet'!$A$7:$AW$156,I$9,FALSE))="","",(VLOOKUP($B127,'HICM and Narrative Backsheet'!$A$7:$AW$156,I$9,FALSE))),"")</f>
        <v>Established</v>
      </c>
      <c r="J127" s="153" t="str">
        <f ca="1">IFERROR(IF((VLOOKUP($B127,'HICM and Narrative Backsheet'!$A$7:$AW$156,J$9,FALSE))="","",(VLOOKUP($B127,'HICM and Narrative Backsheet'!$A$7:$AW$156,J$9,FALSE))),"")</f>
        <v>Established</v>
      </c>
      <c r="K127" s="153" t="str">
        <f ca="1">IFERROR(IF((VLOOKUP($B127,'HICM and Narrative Backsheet'!$A$7:$AW$156,K$9,FALSE))="","",(VLOOKUP($B127,'HICM and Narrative Backsheet'!$A$7:$AW$156,K$9,FALSE))),"")</f>
        <v>Established</v>
      </c>
      <c r="L127" s="154" t="str">
        <f ca="1">IFERROR(IF((VLOOKUP($B127,'HICM and Narrative Backsheet'!$A$7:$AW$156,L$9,FALSE))="","",(VLOOKUP($B127,'HICM and Narrative Backsheet'!$A$7:$AW$156,L$9,FALSE))),"")</f>
        <v>Plans in place</v>
      </c>
    </row>
    <row r="128" spans="1:12" x14ac:dyDescent="0.3">
      <c r="A128" s="57">
        <v>102</v>
      </c>
      <c r="B128" s="50" t="str">
        <f t="shared" ca="1" si="12"/>
        <v>E08000018</v>
      </c>
      <c r="C128" s="140" t="str">
        <f ca="1">IFERROR(VLOOKUP($B128,'Org List'!$J$9:$K$488,2,0), "")</f>
        <v>Rotherham</v>
      </c>
      <c r="D128" s="152" t="str">
        <f ca="1">IFERROR(IF((VLOOKUP($B128,'HICM and Narrative Backsheet'!$A$7:$AW$156,D$9,FALSE))="","",(VLOOKUP($B128,'HICM and Narrative Backsheet'!$A$7:$AW$156,D$9,FALSE))),"")</f>
        <v>Established</v>
      </c>
      <c r="E128" s="153" t="str">
        <f ca="1">IFERROR(IF((VLOOKUP($B128,'HICM and Narrative Backsheet'!$A$7:$AW$156,E$9,FALSE))="","",(VLOOKUP($B128,'HICM and Narrative Backsheet'!$A$7:$AW$156,E$9,FALSE))),"")</f>
        <v>Mature</v>
      </c>
      <c r="F128" s="153" t="str">
        <f ca="1">IFERROR(IF((VLOOKUP($B128,'HICM and Narrative Backsheet'!$A$7:$AW$156,F$9,FALSE))="","",(VLOOKUP($B128,'HICM and Narrative Backsheet'!$A$7:$AW$156,F$9,FALSE))),"")</f>
        <v>Exemplary</v>
      </c>
      <c r="G128" s="153" t="str">
        <f ca="1">IFERROR(IF((VLOOKUP($B128,'HICM and Narrative Backsheet'!$A$7:$AW$156,G$9,FALSE))="","",(VLOOKUP($B128,'HICM and Narrative Backsheet'!$A$7:$AW$156,G$9,FALSE))),"")</f>
        <v>Mature</v>
      </c>
      <c r="H128" s="153" t="str">
        <f ca="1">IFERROR(IF((VLOOKUP($B128,'HICM and Narrative Backsheet'!$A$7:$AW$156,H$9,FALSE))="","",(VLOOKUP($B128,'HICM and Narrative Backsheet'!$A$7:$AW$156,H$9,FALSE))),"")</f>
        <v>Established</v>
      </c>
      <c r="I128" s="153" t="str">
        <f ca="1">IFERROR(IF((VLOOKUP($B128,'HICM and Narrative Backsheet'!$A$7:$AW$156,I$9,FALSE))="","",(VLOOKUP($B128,'HICM and Narrative Backsheet'!$A$7:$AW$156,I$9,FALSE))),"")</f>
        <v>Mature</v>
      </c>
      <c r="J128" s="153" t="str">
        <f ca="1">IFERROR(IF((VLOOKUP($B128,'HICM and Narrative Backsheet'!$A$7:$AW$156,J$9,FALSE))="","",(VLOOKUP($B128,'HICM and Narrative Backsheet'!$A$7:$AW$156,J$9,FALSE))),"")</f>
        <v>Established</v>
      </c>
      <c r="K128" s="153" t="str">
        <f ca="1">IFERROR(IF((VLOOKUP($B128,'HICM and Narrative Backsheet'!$A$7:$AW$156,K$9,FALSE))="","",(VLOOKUP($B128,'HICM and Narrative Backsheet'!$A$7:$AW$156,K$9,FALSE))),"")</f>
        <v>Mature</v>
      </c>
      <c r="L128" s="154" t="str">
        <f ca="1">IFERROR(IF((VLOOKUP($B128,'HICM and Narrative Backsheet'!$A$7:$AW$156,L$9,FALSE))="","",(VLOOKUP($B128,'HICM and Narrative Backsheet'!$A$7:$AW$156,L$9,FALSE))),"")</f>
        <v>Mature</v>
      </c>
    </row>
    <row r="129" spans="1:12" x14ac:dyDescent="0.3">
      <c r="A129" s="57">
        <v>103</v>
      </c>
      <c r="B129" s="50" t="str">
        <f t="shared" ca="1" si="12"/>
        <v>E06000017</v>
      </c>
      <c r="C129" s="140" t="str">
        <f ca="1">IFERROR(VLOOKUP($B129,'Org List'!$J$9:$K$488,2,0), "")</f>
        <v>Rutland</v>
      </c>
      <c r="D129" s="152" t="str">
        <f ca="1">IFERROR(IF((VLOOKUP($B129,'HICM and Narrative Backsheet'!$A$7:$AW$156,D$9,FALSE))="","",(VLOOKUP($B129,'HICM and Narrative Backsheet'!$A$7:$AW$156,D$9,FALSE))),"")</f>
        <v>Mature</v>
      </c>
      <c r="E129" s="153" t="str">
        <f ca="1">IFERROR(IF((VLOOKUP($B129,'HICM and Narrative Backsheet'!$A$7:$AW$156,E$9,FALSE))="","",(VLOOKUP($B129,'HICM and Narrative Backsheet'!$A$7:$AW$156,E$9,FALSE))),"")</f>
        <v>Mature</v>
      </c>
      <c r="F129" s="153" t="str">
        <f ca="1">IFERROR(IF((VLOOKUP($B129,'HICM and Narrative Backsheet'!$A$7:$AW$156,F$9,FALSE))="","",(VLOOKUP($B129,'HICM and Narrative Backsheet'!$A$7:$AW$156,F$9,FALSE))),"")</f>
        <v>Exemplary</v>
      </c>
      <c r="G129" s="153" t="str">
        <f ca="1">IFERROR(IF((VLOOKUP($B129,'HICM and Narrative Backsheet'!$A$7:$AW$156,G$9,FALSE))="","",(VLOOKUP($B129,'HICM and Narrative Backsheet'!$A$7:$AW$156,G$9,FALSE))),"")</f>
        <v>Mature</v>
      </c>
      <c r="H129" s="153" t="str">
        <f ca="1">IFERROR(IF((VLOOKUP($B129,'HICM and Narrative Backsheet'!$A$7:$AW$156,H$9,FALSE))="","",(VLOOKUP($B129,'HICM and Narrative Backsheet'!$A$7:$AW$156,H$9,FALSE))),"")</f>
        <v>Mature</v>
      </c>
      <c r="I129" s="153" t="str">
        <f ca="1">IFERROR(IF((VLOOKUP($B129,'HICM and Narrative Backsheet'!$A$7:$AW$156,I$9,FALSE))="","",(VLOOKUP($B129,'HICM and Narrative Backsheet'!$A$7:$AW$156,I$9,FALSE))),"")</f>
        <v>Mature</v>
      </c>
      <c r="J129" s="153" t="str">
        <f ca="1">IFERROR(IF((VLOOKUP($B129,'HICM and Narrative Backsheet'!$A$7:$AW$156,J$9,FALSE))="","",(VLOOKUP($B129,'HICM and Narrative Backsheet'!$A$7:$AW$156,J$9,FALSE))),"")</f>
        <v>Mature</v>
      </c>
      <c r="K129" s="153" t="str">
        <f ca="1">IFERROR(IF((VLOOKUP($B129,'HICM and Narrative Backsheet'!$A$7:$AW$156,K$9,FALSE))="","",(VLOOKUP($B129,'HICM and Narrative Backsheet'!$A$7:$AW$156,K$9,FALSE))),"")</f>
        <v>Mature</v>
      </c>
      <c r="L129" s="154" t="str">
        <f ca="1">IFERROR(IF((VLOOKUP($B129,'HICM and Narrative Backsheet'!$A$7:$AW$156,L$9,FALSE))="","",(VLOOKUP($B129,'HICM and Narrative Backsheet'!$A$7:$AW$156,L$9,FALSE))),"")</f>
        <v>Established</v>
      </c>
    </row>
    <row r="130" spans="1:12" x14ac:dyDescent="0.3">
      <c r="A130" s="57">
        <v>104</v>
      </c>
      <c r="B130" s="50" t="str">
        <f t="shared" ca="1" si="12"/>
        <v>E08000006</v>
      </c>
      <c r="C130" s="140" t="str">
        <f ca="1">IFERROR(VLOOKUP($B130,'Org List'!$J$9:$K$488,2,0), "")</f>
        <v>Salford</v>
      </c>
      <c r="D130" s="152" t="str">
        <f ca="1">IFERROR(IF((VLOOKUP($B130,'HICM and Narrative Backsheet'!$A$7:$AW$156,D$9,FALSE))="","",(VLOOKUP($B130,'HICM and Narrative Backsheet'!$A$7:$AW$156,D$9,FALSE))),"")</f>
        <v>Established</v>
      </c>
      <c r="E130" s="153" t="str">
        <f ca="1">IFERROR(IF((VLOOKUP($B130,'HICM and Narrative Backsheet'!$A$7:$AW$156,E$9,FALSE))="","",(VLOOKUP($B130,'HICM and Narrative Backsheet'!$A$7:$AW$156,E$9,FALSE))),"")</f>
        <v>Established</v>
      </c>
      <c r="F130" s="153" t="str">
        <f ca="1">IFERROR(IF((VLOOKUP($B130,'HICM and Narrative Backsheet'!$A$7:$AW$156,F$9,FALSE))="","",(VLOOKUP($B130,'HICM and Narrative Backsheet'!$A$7:$AW$156,F$9,FALSE))),"")</f>
        <v>Established</v>
      </c>
      <c r="G130" s="153" t="str">
        <f ca="1">IFERROR(IF((VLOOKUP($B130,'HICM and Narrative Backsheet'!$A$7:$AW$156,G$9,FALSE))="","",(VLOOKUP($B130,'HICM and Narrative Backsheet'!$A$7:$AW$156,G$9,FALSE))),"")</f>
        <v>Established</v>
      </c>
      <c r="H130" s="153" t="str">
        <f ca="1">IFERROR(IF((VLOOKUP($B130,'HICM and Narrative Backsheet'!$A$7:$AW$156,H$9,FALSE))="","",(VLOOKUP($B130,'HICM and Narrative Backsheet'!$A$7:$AW$156,H$9,FALSE))),"")</f>
        <v>Established</v>
      </c>
      <c r="I130" s="153" t="str">
        <f ca="1">IFERROR(IF((VLOOKUP($B130,'HICM and Narrative Backsheet'!$A$7:$AW$156,I$9,FALSE))="","",(VLOOKUP($B130,'HICM and Narrative Backsheet'!$A$7:$AW$156,I$9,FALSE))),"")</f>
        <v>Plans in place</v>
      </c>
      <c r="J130" s="153" t="str">
        <f ca="1">IFERROR(IF((VLOOKUP($B130,'HICM and Narrative Backsheet'!$A$7:$AW$156,J$9,FALSE))="","",(VLOOKUP($B130,'HICM and Narrative Backsheet'!$A$7:$AW$156,J$9,FALSE))),"")</f>
        <v>Established</v>
      </c>
      <c r="K130" s="153" t="str">
        <f ca="1">IFERROR(IF((VLOOKUP($B130,'HICM and Narrative Backsheet'!$A$7:$AW$156,K$9,FALSE))="","",(VLOOKUP($B130,'HICM and Narrative Backsheet'!$A$7:$AW$156,K$9,FALSE))),"")</f>
        <v>Established</v>
      </c>
      <c r="L130" s="154" t="str">
        <f ca="1">IFERROR(IF((VLOOKUP($B130,'HICM and Narrative Backsheet'!$A$7:$AW$156,L$9,FALSE))="","",(VLOOKUP($B130,'HICM and Narrative Backsheet'!$A$7:$AW$156,L$9,FALSE))),"")</f>
        <v>Plans in place</v>
      </c>
    </row>
    <row r="131" spans="1:12" x14ac:dyDescent="0.3">
      <c r="A131" s="57">
        <v>105</v>
      </c>
      <c r="B131" s="50" t="str">
        <f t="shared" ca="1" si="12"/>
        <v>E08000028</v>
      </c>
      <c r="C131" s="140" t="str">
        <f ca="1">IFERROR(VLOOKUP($B131,'Org List'!$J$9:$K$488,2,0), "")</f>
        <v>Sandwell</v>
      </c>
      <c r="D131" s="152" t="str">
        <f ca="1">IFERROR(IF((VLOOKUP($B131,'HICM and Narrative Backsheet'!$A$7:$AW$156,D$9,FALSE))="","",(VLOOKUP($B131,'HICM and Narrative Backsheet'!$A$7:$AW$156,D$9,FALSE))),"")</f>
        <v>Established</v>
      </c>
      <c r="E131" s="153" t="str">
        <f ca="1">IFERROR(IF((VLOOKUP($B131,'HICM and Narrative Backsheet'!$A$7:$AW$156,E$9,FALSE))="","",(VLOOKUP($B131,'HICM and Narrative Backsheet'!$A$7:$AW$156,E$9,FALSE))),"")</f>
        <v>Established</v>
      </c>
      <c r="F131" s="153" t="str">
        <f ca="1">IFERROR(IF((VLOOKUP($B131,'HICM and Narrative Backsheet'!$A$7:$AW$156,F$9,FALSE))="","",(VLOOKUP($B131,'HICM and Narrative Backsheet'!$A$7:$AW$156,F$9,FALSE))),"")</f>
        <v>Established</v>
      </c>
      <c r="G131" s="153" t="str">
        <f ca="1">IFERROR(IF((VLOOKUP($B131,'HICM and Narrative Backsheet'!$A$7:$AW$156,G$9,FALSE))="","",(VLOOKUP($B131,'HICM and Narrative Backsheet'!$A$7:$AW$156,G$9,FALSE))),"")</f>
        <v>Established</v>
      </c>
      <c r="H131" s="153" t="str">
        <f ca="1">IFERROR(IF((VLOOKUP($B131,'HICM and Narrative Backsheet'!$A$7:$AW$156,H$9,FALSE))="","",(VLOOKUP($B131,'HICM and Narrative Backsheet'!$A$7:$AW$156,H$9,FALSE))),"")</f>
        <v>Mature</v>
      </c>
      <c r="I131" s="153" t="str">
        <f ca="1">IFERROR(IF((VLOOKUP($B131,'HICM and Narrative Backsheet'!$A$7:$AW$156,I$9,FALSE))="","",(VLOOKUP($B131,'HICM and Narrative Backsheet'!$A$7:$AW$156,I$9,FALSE))),"")</f>
        <v>Established</v>
      </c>
      <c r="J131" s="153" t="str">
        <f ca="1">IFERROR(IF((VLOOKUP($B131,'HICM and Narrative Backsheet'!$A$7:$AW$156,J$9,FALSE))="","",(VLOOKUP($B131,'HICM and Narrative Backsheet'!$A$7:$AW$156,J$9,FALSE))),"")</f>
        <v>Established</v>
      </c>
      <c r="K131" s="153" t="str">
        <f ca="1">IFERROR(IF((VLOOKUP($B131,'HICM and Narrative Backsheet'!$A$7:$AW$156,K$9,FALSE))="","",(VLOOKUP($B131,'HICM and Narrative Backsheet'!$A$7:$AW$156,K$9,FALSE))),"")</f>
        <v>Established</v>
      </c>
      <c r="L131" s="154" t="str">
        <f ca="1">IFERROR(IF((VLOOKUP($B131,'HICM and Narrative Backsheet'!$A$7:$AW$156,L$9,FALSE))="","",(VLOOKUP($B131,'HICM and Narrative Backsheet'!$A$7:$AW$156,L$9,FALSE))),"")</f>
        <v>Established</v>
      </c>
    </row>
    <row r="132" spans="1:12" x14ac:dyDescent="0.3">
      <c r="A132" s="57">
        <v>106</v>
      </c>
      <c r="B132" s="50" t="str">
        <f t="shared" ca="1" si="12"/>
        <v>E08000014</v>
      </c>
      <c r="C132" s="140" t="str">
        <f ca="1">IFERROR(VLOOKUP($B132,'Org List'!$J$9:$K$488,2,0), "")</f>
        <v>Sefton</v>
      </c>
      <c r="D132" s="152" t="str">
        <f ca="1">IFERROR(IF((VLOOKUP($B132,'HICM and Narrative Backsheet'!$A$7:$AW$156,D$9,FALSE))="","",(VLOOKUP($B132,'HICM and Narrative Backsheet'!$A$7:$AW$156,D$9,FALSE))),"")</f>
        <v>Established</v>
      </c>
      <c r="E132" s="153" t="str">
        <f ca="1">IFERROR(IF((VLOOKUP($B132,'HICM and Narrative Backsheet'!$A$7:$AW$156,E$9,FALSE))="","",(VLOOKUP($B132,'HICM and Narrative Backsheet'!$A$7:$AW$156,E$9,FALSE))),"")</f>
        <v>Established</v>
      </c>
      <c r="F132" s="153" t="str">
        <f ca="1">IFERROR(IF((VLOOKUP($B132,'HICM and Narrative Backsheet'!$A$7:$AW$156,F$9,FALSE))="","",(VLOOKUP($B132,'HICM and Narrative Backsheet'!$A$7:$AW$156,F$9,FALSE))),"")</f>
        <v>Mature</v>
      </c>
      <c r="G132" s="153" t="str">
        <f ca="1">IFERROR(IF((VLOOKUP($B132,'HICM and Narrative Backsheet'!$A$7:$AW$156,G$9,FALSE))="","",(VLOOKUP($B132,'HICM and Narrative Backsheet'!$A$7:$AW$156,G$9,FALSE))),"")</f>
        <v>Established</v>
      </c>
      <c r="H132" s="153" t="str">
        <f ca="1">IFERROR(IF((VLOOKUP($B132,'HICM and Narrative Backsheet'!$A$7:$AW$156,H$9,FALSE))="","",(VLOOKUP($B132,'HICM and Narrative Backsheet'!$A$7:$AW$156,H$9,FALSE))),"")</f>
        <v>Established</v>
      </c>
      <c r="I132" s="153" t="str">
        <f ca="1">IFERROR(IF((VLOOKUP($B132,'HICM and Narrative Backsheet'!$A$7:$AW$156,I$9,FALSE))="","",(VLOOKUP($B132,'HICM and Narrative Backsheet'!$A$7:$AW$156,I$9,FALSE))),"")</f>
        <v>Established</v>
      </c>
      <c r="J132" s="153" t="str">
        <f ca="1">IFERROR(IF((VLOOKUP($B132,'HICM and Narrative Backsheet'!$A$7:$AW$156,J$9,FALSE))="","",(VLOOKUP($B132,'HICM and Narrative Backsheet'!$A$7:$AW$156,J$9,FALSE))),"")</f>
        <v>Established</v>
      </c>
      <c r="K132" s="153" t="str">
        <f ca="1">IFERROR(IF((VLOOKUP($B132,'HICM and Narrative Backsheet'!$A$7:$AW$156,K$9,FALSE))="","",(VLOOKUP($B132,'HICM and Narrative Backsheet'!$A$7:$AW$156,K$9,FALSE))),"")</f>
        <v>Established</v>
      </c>
      <c r="L132" s="154" t="str">
        <f ca="1">IFERROR(IF((VLOOKUP($B132,'HICM and Narrative Backsheet'!$A$7:$AW$156,L$9,FALSE))="","",(VLOOKUP($B132,'HICM and Narrative Backsheet'!$A$7:$AW$156,L$9,FALSE))),"")</f>
        <v>Established</v>
      </c>
    </row>
    <row r="133" spans="1:12" x14ac:dyDescent="0.3">
      <c r="A133" s="57">
        <v>107</v>
      </c>
      <c r="B133" s="50" t="str">
        <f t="shared" ca="1" si="12"/>
        <v>E08000019</v>
      </c>
      <c r="C133" s="140" t="str">
        <f ca="1">IFERROR(VLOOKUP($B133,'Org List'!$J$9:$K$488,2,0), "")</f>
        <v>Sheffield</v>
      </c>
      <c r="D133" s="152" t="str">
        <f ca="1">IFERROR(IF((VLOOKUP($B133,'HICM and Narrative Backsheet'!$A$7:$AW$156,D$9,FALSE))="","",(VLOOKUP($B133,'HICM and Narrative Backsheet'!$A$7:$AW$156,D$9,FALSE))),"")</f>
        <v>Established</v>
      </c>
      <c r="E133" s="153" t="str">
        <f ca="1">IFERROR(IF((VLOOKUP($B133,'HICM and Narrative Backsheet'!$A$7:$AW$156,E$9,FALSE))="","",(VLOOKUP($B133,'HICM and Narrative Backsheet'!$A$7:$AW$156,E$9,FALSE))),"")</f>
        <v>Established</v>
      </c>
      <c r="F133" s="153" t="str">
        <f ca="1">IFERROR(IF((VLOOKUP($B133,'HICM and Narrative Backsheet'!$A$7:$AW$156,F$9,FALSE))="","",(VLOOKUP($B133,'HICM and Narrative Backsheet'!$A$7:$AW$156,F$9,FALSE))),"")</f>
        <v>Established</v>
      </c>
      <c r="G133" s="153" t="str">
        <f ca="1">IFERROR(IF((VLOOKUP($B133,'HICM and Narrative Backsheet'!$A$7:$AW$156,G$9,FALSE))="","",(VLOOKUP($B133,'HICM and Narrative Backsheet'!$A$7:$AW$156,G$9,FALSE))),"")</f>
        <v>Established</v>
      </c>
      <c r="H133" s="153" t="str">
        <f ca="1">IFERROR(IF((VLOOKUP($B133,'HICM and Narrative Backsheet'!$A$7:$AW$156,H$9,FALSE))="","",(VLOOKUP($B133,'HICM and Narrative Backsheet'!$A$7:$AW$156,H$9,FALSE))),"")</f>
        <v>Established</v>
      </c>
      <c r="I133" s="153" t="str">
        <f ca="1">IFERROR(IF((VLOOKUP($B133,'HICM and Narrative Backsheet'!$A$7:$AW$156,I$9,FALSE))="","",(VLOOKUP($B133,'HICM and Narrative Backsheet'!$A$7:$AW$156,I$9,FALSE))),"")</f>
        <v>Established</v>
      </c>
      <c r="J133" s="153" t="str">
        <f ca="1">IFERROR(IF((VLOOKUP($B133,'HICM and Narrative Backsheet'!$A$7:$AW$156,J$9,FALSE))="","",(VLOOKUP($B133,'HICM and Narrative Backsheet'!$A$7:$AW$156,J$9,FALSE))),"")</f>
        <v>Established</v>
      </c>
      <c r="K133" s="153" t="str">
        <f ca="1">IFERROR(IF((VLOOKUP($B133,'HICM and Narrative Backsheet'!$A$7:$AW$156,K$9,FALSE))="","",(VLOOKUP($B133,'HICM and Narrative Backsheet'!$A$7:$AW$156,K$9,FALSE))),"")</f>
        <v>Mature</v>
      </c>
      <c r="L133" s="154" t="str">
        <f ca="1">IFERROR(IF((VLOOKUP($B133,'HICM and Narrative Backsheet'!$A$7:$AW$156,L$9,FALSE))="","",(VLOOKUP($B133,'HICM and Narrative Backsheet'!$A$7:$AW$156,L$9,FALSE))),"")</f>
        <v>Mature</v>
      </c>
    </row>
    <row r="134" spans="1:12" x14ac:dyDescent="0.3">
      <c r="A134" s="57">
        <v>108</v>
      </c>
      <c r="B134" s="50" t="str">
        <f t="shared" ca="1" si="12"/>
        <v>E06000051</v>
      </c>
      <c r="C134" s="140" t="str">
        <f ca="1">IFERROR(VLOOKUP($B134,'Org List'!$J$9:$K$488,2,0), "")</f>
        <v>Shropshire</v>
      </c>
      <c r="D134" s="152" t="str">
        <f ca="1">IFERROR(IF((VLOOKUP($B134,'HICM and Narrative Backsheet'!$A$7:$AW$156,D$9,FALSE))="","",(VLOOKUP($B134,'HICM and Narrative Backsheet'!$A$7:$AW$156,D$9,FALSE))),"")</f>
        <v>Established</v>
      </c>
      <c r="E134" s="153" t="str">
        <f ca="1">IFERROR(IF((VLOOKUP($B134,'HICM and Narrative Backsheet'!$A$7:$AW$156,E$9,FALSE))="","",(VLOOKUP($B134,'HICM and Narrative Backsheet'!$A$7:$AW$156,E$9,FALSE))),"")</f>
        <v>Established</v>
      </c>
      <c r="F134" s="153" t="str">
        <f ca="1">IFERROR(IF((VLOOKUP($B134,'HICM and Narrative Backsheet'!$A$7:$AW$156,F$9,FALSE))="","",(VLOOKUP($B134,'HICM and Narrative Backsheet'!$A$7:$AW$156,F$9,FALSE))),"")</f>
        <v>Mature</v>
      </c>
      <c r="G134" s="153" t="str">
        <f ca="1">IFERROR(IF((VLOOKUP($B134,'HICM and Narrative Backsheet'!$A$7:$AW$156,G$9,FALSE))="","",(VLOOKUP($B134,'HICM and Narrative Backsheet'!$A$7:$AW$156,G$9,FALSE))),"")</f>
        <v>Mature</v>
      </c>
      <c r="H134" s="153" t="str">
        <f ca="1">IFERROR(IF((VLOOKUP($B134,'HICM and Narrative Backsheet'!$A$7:$AW$156,H$9,FALSE))="","",(VLOOKUP($B134,'HICM and Narrative Backsheet'!$A$7:$AW$156,H$9,FALSE))),"")</f>
        <v>Established</v>
      </c>
      <c r="I134" s="153" t="str">
        <f ca="1">IFERROR(IF((VLOOKUP($B134,'HICM and Narrative Backsheet'!$A$7:$AW$156,I$9,FALSE))="","",(VLOOKUP($B134,'HICM and Narrative Backsheet'!$A$7:$AW$156,I$9,FALSE))),"")</f>
        <v>Mature</v>
      </c>
      <c r="J134" s="153" t="str">
        <f ca="1">IFERROR(IF((VLOOKUP($B134,'HICM and Narrative Backsheet'!$A$7:$AW$156,J$9,FALSE))="","",(VLOOKUP($B134,'HICM and Narrative Backsheet'!$A$7:$AW$156,J$9,FALSE))),"")</f>
        <v>Established</v>
      </c>
      <c r="K134" s="153" t="str">
        <f ca="1">IFERROR(IF((VLOOKUP($B134,'HICM and Narrative Backsheet'!$A$7:$AW$156,K$9,FALSE))="","",(VLOOKUP($B134,'HICM and Narrative Backsheet'!$A$7:$AW$156,K$9,FALSE))),"")</f>
        <v>Established</v>
      </c>
      <c r="L134" s="154" t="str">
        <f ca="1">IFERROR(IF((VLOOKUP($B134,'HICM and Narrative Backsheet'!$A$7:$AW$156,L$9,FALSE))="","",(VLOOKUP($B134,'HICM and Narrative Backsheet'!$A$7:$AW$156,L$9,FALSE))),"")</f>
        <v>Established</v>
      </c>
    </row>
    <row r="135" spans="1:12" x14ac:dyDescent="0.3">
      <c r="A135" s="57">
        <v>109</v>
      </c>
      <c r="B135" s="50" t="str">
        <f t="shared" ca="1" si="12"/>
        <v>E06000039</v>
      </c>
      <c r="C135" s="140" t="str">
        <f ca="1">IFERROR(VLOOKUP($B135,'Org List'!$J$9:$K$488,2,0), "")</f>
        <v>Slough</v>
      </c>
      <c r="D135" s="152" t="str">
        <f ca="1">IFERROR(IF((VLOOKUP($B135,'HICM and Narrative Backsheet'!$A$7:$AW$156,D$9,FALSE))="","",(VLOOKUP($B135,'HICM and Narrative Backsheet'!$A$7:$AW$156,D$9,FALSE))),"")</f>
        <v>Established</v>
      </c>
      <c r="E135" s="153" t="str">
        <f ca="1">IFERROR(IF((VLOOKUP($B135,'HICM and Narrative Backsheet'!$A$7:$AW$156,E$9,FALSE))="","",(VLOOKUP($B135,'HICM and Narrative Backsheet'!$A$7:$AW$156,E$9,FALSE))),"")</f>
        <v>Established</v>
      </c>
      <c r="F135" s="153" t="str">
        <f ca="1">IFERROR(IF((VLOOKUP($B135,'HICM and Narrative Backsheet'!$A$7:$AW$156,F$9,FALSE))="","",(VLOOKUP($B135,'HICM and Narrative Backsheet'!$A$7:$AW$156,F$9,FALSE))),"")</f>
        <v>Established</v>
      </c>
      <c r="G135" s="153" t="str">
        <f ca="1">IFERROR(IF((VLOOKUP($B135,'HICM and Narrative Backsheet'!$A$7:$AW$156,G$9,FALSE))="","",(VLOOKUP($B135,'HICM and Narrative Backsheet'!$A$7:$AW$156,G$9,FALSE))),"")</f>
        <v>Established</v>
      </c>
      <c r="H135" s="153" t="str">
        <f ca="1">IFERROR(IF((VLOOKUP($B135,'HICM and Narrative Backsheet'!$A$7:$AW$156,H$9,FALSE))="","",(VLOOKUP($B135,'HICM and Narrative Backsheet'!$A$7:$AW$156,H$9,FALSE))),"")</f>
        <v>Plans in place</v>
      </c>
      <c r="I135" s="153" t="str">
        <f ca="1">IFERROR(IF((VLOOKUP($B135,'HICM and Narrative Backsheet'!$A$7:$AW$156,I$9,FALSE))="","",(VLOOKUP($B135,'HICM and Narrative Backsheet'!$A$7:$AW$156,I$9,FALSE))),"")</f>
        <v>Established</v>
      </c>
      <c r="J135" s="153" t="str">
        <f ca="1">IFERROR(IF((VLOOKUP($B135,'HICM and Narrative Backsheet'!$A$7:$AW$156,J$9,FALSE))="","",(VLOOKUP($B135,'HICM and Narrative Backsheet'!$A$7:$AW$156,J$9,FALSE))),"")</f>
        <v>Established</v>
      </c>
      <c r="K135" s="153" t="str">
        <f ca="1">IFERROR(IF((VLOOKUP($B135,'HICM and Narrative Backsheet'!$A$7:$AW$156,K$9,FALSE))="","",(VLOOKUP($B135,'HICM and Narrative Backsheet'!$A$7:$AW$156,K$9,FALSE))),"")</f>
        <v>Established</v>
      </c>
      <c r="L135" s="154" t="str">
        <f ca="1">IFERROR(IF((VLOOKUP($B135,'HICM and Narrative Backsheet'!$A$7:$AW$156,L$9,FALSE))="","",(VLOOKUP($B135,'HICM and Narrative Backsheet'!$A$7:$AW$156,L$9,FALSE))),"")</f>
        <v>Established</v>
      </c>
    </row>
    <row r="136" spans="1:12" x14ac:dyDescent="0.3">
      <c r="A136" s="57">
        <v>110</v>
      </c>
      <c r="B136" s="50" t="str">
        <f t="shared" ca="1" si="12"/>
        <v>E08000029</v>
      </c>
      <c r="C136" s="140" t="str">
        <f ca="1">IFERROR(VLOOKUP($B136,'Org List'!$J$9:$K$488,2,0), "")</f>
        <v>Solihull</v>
      </c>
      <c r="D136" s="152" t="str">
        <f ca="1">IFERROR(IF((VLOOKUP($B136,'HICM and Narrative Backsheet'!$A$7:$AW$156,D$9,FALSE))="","",(VLOOKUP($B136,'HICM and Narrative Backsheet'!$A$7:$AW$156,D$9,FALSE))),"")</f>
        <v>Mature</v>
      </c>
      <c r="E136" s="153" t="str">
        <f ca="1">IFERROR(IF((VLOOKUP($B136,'HICM and Narrative Backsheet'!$A$7:$AW$156,E$9,FALSE))="","",(VLOOKUP($B136,'HICM and Narrative Backsheet'!$A$7:$AW$156,E$9,FALSE))),"")</f>
        <v>Mature</v>
      </c>
      <c r="F136" s="153" t="str">
        <f ca="1">IFERROR(IF((VLOOKUP($B136,'HICM and Narrative Backsheet'!$A$7:$AW$156,F$9,FALSE))="","",(VLOOKUP($B136,'HICM and Narrative Backsheet'!$A$7:$AW$156,F$9,FALSE))),"")</f>
        <v>Mature</v>
      </c>
      <c r="G136" s="153" t="str">
        <f ca="1">IFERROR(IF((VLOOKUP($B136,'HICM and Narrative Backsheet'!$A$7:$AW$156,G$9,FALSE))="","",(VLOOKUP($B136,'HICM and Narrative Backsheet'!$A$7:$AW$156,G$9,FALSE))),"")</f>
        <v>Mature</v>
      </c>
      <c r="H136" s="153" t="str">
        <f ca="1">IFERROR(IF((VLOOKUP($B136,'HICM and Narrative Backsheet'!$A$7:$AW$156,H$9,FALSE))="","",(VLOOKUP($B136,'HICM and Narrative Backsheet'!$A$7:$AW$156,H$9,FALSE))),"")</f>
        <v>Mature</v>
      </c>
      <c r="I136" s="153" t="str">
        <f ca="1">IFERROR(IF((VLOOKUP($B136,'HICM and Narrative Backsheet'!$A$7:$AW$156,I$9,FALSE))="","",(VLOOKUP($B136,'HICM and Narrative Backsheet'!$A$7:$AW$156,I$9,FALSE))),"")</f>
        <v>Mature</v>
      </c>
      <c r="J136" s="153" t="str">
        <f ca="1">IFERROR(IF((VLOOKUP($B136,'HICM and Narrative Backsheet'!$A$7:$AW$156,J$9,FALSE))="","",(VLOOKUP($B136,'HICM and Narrative Backsheet'!$A$7:$AW$156,J$9,FALSE))),"")</f>
        <v>Mature</v>
      </c>
      <c r="K136" s="153" t="str">
        <f ca="1">IFERROR(IF((VLOOKUP($B136,'HICM and Narrative Backsheet'!$A$7:$AW$156,K$9,FALSE))="","",(VLOOKUP($B136,'HICM and Narrative Backsheet'!$A$7:$AW$156,K$9,FALSE))),"")</f>
        <v>Mature</v>
      </c>
      <c r="L136" s="154" t="str">
        <f ca="1">IFERROR(IF((VLOOKUP($B136,'HICM and Narrative Backsheet'!$A$7:$AW$156,L$9,FALSE))="","",(VLOOKUP($B136,'HICM and Narrative Backsheet'!$A$7:$AW$156,L$9,FALSE))),"")</f>
        <v>Mature</v>
      </c>
    </row>
    <row r="137" spans="1:12" x14ac:dyDescent="0.3">
      <c r="A137" s="57">
        <v>111</v>
      </c>
      <c r="B137" s="50" t="str">
        <f t="shared" ca="1" si="12"/>
        <v>E10000027</v>
      </c>
      <c r="C137" s="140" t="str">
        <f ca="1">IFERROR(VLOOKUP($B137,'Org List'!$J$9:$K$488,2,0), "")</f>
        <v>Somerset</v>
      </c>
      <c r="D137" s="152" t="str">
        <f ca="1">IFERROR(IF((VLOOKUP($B137,'HICM and Narrative Backsheet'!$A$7:$AW$156,D$9,FALSE))="","",(VLOOKUP($B137,'HICM and Narrative Backsheet'!$A$7:$AW$156,D$9,FALSE))),"")</f>
        <v>Exemplary</v>
      </c>
      <c r="E137" s="153" t="str">
        <f ca="1">IFERROR(IF((VLOOKUP($B137,'HICM and Narrative Backsheet'!$A$7:$AW$156,E$9,FALSE))="","",(VLOOKUP($B137,'HICM and Narrative Backsheet'!$A$7:$AW$156,E$9,FALSE))),"")</f>
        <v>Mature</v>
      </c>
      <c r="F137" s="153" t="str">
        <f ca="1">IFERROR(IF((VLOOKUP($B137,'HICM and Narrative Backsheet'!$A$7:$AW$156,F$9,FALSE))="","",(VLOOKUP($B137,'HICM and Narrative Backsheet'!$A$7:$AW$156,F$9,FALSE))),"")</f>
        <v>Mature</v>
      </c>
      <c r="G137" s="153" t="str">
        <f ca="1">IFERROR(IF((VLOOKUP($B137,'HICM and Narrative Backsheet'!$A$7:$AW$156,G$9,FALSE))="","",(VLOOKUP($B137,'HICM and Narrative Backsheet'!$A$7:$AW$156,G$9,FALSE))),"")</f>
        <v>Exemplary</v>
      </c>
      <c r="H137" s="153" t="str">
        <f ca="1">IFERROR(IF((VLOOKUP($B137,'HICM and Narrative Backsheet'!$A$7:$AW$156,H$9,FALSE))="","",(VLOOKUP($B137,'HICM and Narrative Backsheet'!$A$7:$AW$156,H$9,FALSE))),"")</f>
        <v>Established</v>
      </c>
      <c r="I137" s="153" t="str">
        <f ca="1">IFERROR(IF((VLOOKUP($B137,'HICM and Narrative Backsheet'!$A$7:$AW$156,I$9,FALSE))="","",(VLOOKUP($B137,'HICM and Narrative Backsheet'!$A$7:$AW$156,I$9,FALSE))),"")</f>
        <v>Mature</v>
      </c>
      <c r="J137" s="153" t="str">
        <f ca="1">IFERROR(IF((VLOOKUP($B137,'HICM and Narrative Backsheet'!$A$7:$AW$156,J$9,FALSE))="","",(VLOOKUP($B137,'HICM and Narrative Backsheet'!$A$7:$AW$156,J$9,FALSE))),"")</f>
        <v>Mature</v>
      </c>
      <c r="K137" s="153" t="str">
        <f ca="1">IFERROR(IF((VLOOKUP($B137,'HICM and Narrative Backsheet'!$A$7:$AW$156,K$9,FALSE))="","",(VLOOKUP($B137,'HICM and Narrative Backsheet'!$A$7:$AW$156,K$9,FALSE))),"")</f>
        <v>Mature</v>
      </c>
      <c r="L137" s="154" t="str">
        <f ca="1">IFERROR(IF((VLOOKUP($B137,'HICM and Narrative Backsheet'!$A$7:$AW$156,L$9,FALSE))="","",(VLOOKUP($B137,'HICM and Narrative Backsheet'!$A$7:$AW$156,L$9,FALSE))),"")</f>
        <v>Established</v>
      </c>
    </row>
    <row r="138" spans="1:12" x14ac:dyDescent="0.3">
      <c r="A138" s="57">
        <v>112</v>
      </c>
      <c r="B138" s="50" t="str">
        <f t="shared" ca="1" si="12"/>
        <v>E06000025</v>
      </c>
      <c r="C138" s="140" t="str">
        <f ca="1">IFERROR(VLOOKUP($B138,'Org List'!$J$9:$K$488,2,0), "")</f>
        <v>South Gloucestershire</v>
      </c>
      <c r="D138" s="152" t="str">
        <f ca="1">IFERROR(IF((VLOOKUP($B138,'HICM and Narrative Backsheet'!$A$7:$AW$156,D$9,FALSE))="","",(VLOOKUP($B138,'HICM and Narrative Backsheet'!$A$7:$AW$156,D$9,FALSE))),"")</f>
        <v>Mature</v>
      </c>
      <c r="E138" s="153" t="str">
        <f ca="1">IFERROR(IF((VLOOKUP($B138,'HICM and Narrative Backsheet'!$A$7:$AW$156,E$9,FALSE))="","",(VLOOKUP($B138,'HICM and Narrative Backsheet'!$A$7:$AW$156,E$9,FALSE))),"")</f>
        <v>Mature</v>
      </c>
      <c r="F138" s="153" t="str">
        <f ca="1">IFERROR(IF((VLOOKUP($B138,'HICM and Narrative Backsheet'!$A$7:$AW$156,F$9,FALSE))="","",(VLOOKUP($B138,'HICM and Narrative Backsheet'!$A$7:$AW$156,F$9,FALSE))),"")</f>
        <v>Mature</v>
      </c>
      <c r="G138" s="153" t="str">
        <f ca="1">IFERROR(IF((VLOOKUP($B138,'HICM and Narrative Backsheet'!$A$7:$AW$156,G$9,FALSE))="","",(VLOOKUP($B138,'HICM and Narrative Backsheet'!$A$7:$AW$156,G$9,FALSE))),"")</f>
        <v>Established</v>
      </c>
      <c r="H138" s="153" t="str">
        <f ca="1">IFERROR(IF((VLOOKUP($B138,'HICM and Narrative Backsheet'!$A$7:$AW$156,H$9,FALSE))="","",(VLOOKUP($B138,'HICM and Narrative Backsheet'!$A$7:$AW$156,H$9,FALSE))),"")</f>
        <v>Plans in place</v>
      </c>
      <c r="I138" s="153" t="str">
        <f ca="1">IFERROR(IF((VLOOKUP($B138,'HICM and Narrative Backsheet'!$A$7:$AW$156,I$9,FALSE))="","",(VLOOKUP($B138,'HICM and Narrative Backsheet'!$A$7:$AW$156,I$9,FALSE))),"")</f>
        <v>Plans in place</v>
      </c>
      <c r="J138" s="153" t="str">
        <f ca="1">IFERROR(IF((VLOOKUP($B138,'HICM and Narrative Backsheet'!$A$7:$AW$156,J$9,FALSE))="","",(VLOOKUP($B138,'HICM and Narrative Backsheet'!$A$7:$AW$156,J$9,FALSE))),"")</f>
        <v>Mature</v>
      </c>
      <c r="K138" s="153" t="str">
        <f ca="1">IFERROR(IF((VLOOKUP($B138,'HICM and Narrative Backsheet'!$A$7:$AW$156,K$9,FALSE))="","",(VLOOKUP($B138,'HICM and Narrative Backsheet'!$A$7:$AW$156,K$9,FALSE))),"")</f>
        <v>Established</v>
      </c>
      <c r="L138" s="154" t="str">
        <f ca="1">IFERROR(IF((VLOOKUP($B138,'HICM and Narrative Backsheet'!$A$7:$AW$156,L$9,FALSE))="","",(VLOOKUP($B138,'HICM and Narrative Backsheet'!$A$7:$AW$156,L$9,FALSE))),"")</f>
        <v>Not yet established</v>
      </c>
    </row>
    <row r="139" spans="1:12" x14ac:dyDescent="0.3">
      <c r="A139" s="57">
        <v>113</v>
      </c>
      <c r="B139" s="50" t="str">
        <f t="shared" ca="1" si="12"/>
        <v>E08000023</v>
      </c>
      <c r="C139" s="140" t="str">
        <f ca="1">IFERROR(VLOOKUP($B139,'Org List'!$J$9:$K$488,2,0), "")</f>
        <v>South Tyneside</v>
      </c>
      <c r="D139" s="152" t="str">
        <f ca="1">IFERROR(IF((VLOOKUP($B139,'HICM and Narrative Backsheet'!$A$7:$AW$156,D$9,FALSE))="","",(VLOOKUP($B139,'HICM and Narrative Backsheet'!$A$7:$AW$156,D$9,FALSE))),"")</f>
        <v>Mature</v>
      </c>
      <c r="E139" s="153" t="str">
        <f ca="1">IFERROR(IF((VLOOKUP($B139,'HICM and Narrative Backsheet'!$A$7:$AW$156,E$9,FALSE))="","",(VLOOKUP($B139,'HICM and Narrative Backsheet'!$A$7:$AW$156,E$9,FALSE))),"")</f>
        <v>Mature</v>
      </c>
      <c r="F139" s="153" t="str">
        <f ca="1">IFERROR(IF((VLOOKUP($B139,'HICM and Narrative Backsheet'!$A$7:$AW$156,F$9,FALSE))="","",(VLOOKUP($B139,'HICM and Narrative Backsheet'!$A$7:$AW$156,F$9,FALSE))),"")</f>
        <v>Mature</v>
      </c>
      <c r="G139" s="153" t="str">
        <f ca="1">IFERROR(IF((VLOOKUP($B139,'HICM and Narrative Backsheet'!$A$7:$AW$156,G$9,FALSE))="","",(VLOOKUP($B139,'HICM and Narrative Backsheet'!$A$7:$AW$156,G$9,FALSE))),"")</f>
        <v>Mature</v>
      </c>
      <c r="H139" s="153" t="str">
        <f ca="1">IFERROR(IF((VLOOKUP($B139,'HICM and Narrative Backsheet'!$A$7:$AW$156,H$9,FALSE))="","",(VLOOKUP($B139,'HICM and Narrative Backsheet'!$A$7:$AW$156,H$9,FALSE))),"")</f>
        <v>Mature</v>
      </c>
      <c r="I139" s="153" t="str">
        <f ca="1">IFERROR(IF((VLOOKUP($B139,'HICM and Narrative Backsheet'!$A$7:$AW$156,I$9,FALSE))="","",(VLOOKUP($B139,'HICM and Narrative Backsheet'!$A$7:$AW$156,I$9,FALSE))),"")</f>
        <v>Mature</v>
      </c>
      <c r="J139" s="153" t="str">
        <f ca="1">IFERROR(IF((VLOOKUP($B139,'HICM and Narrative Backsheet'!$A$7:$AW$156,J$9,FALSE))="","",(VLOOKUP($B139,'HICM and Narrative Backsheet'!$A$7:$AW$156,J$9,FALSE))),"")</f>
        <v>Established</v>
      </c>
      <c r="K139" s="153" t="str">
        <f ca="1">IFERROR(IF((VLOOKUP($B139,'HICM and Narrative Backsheet'!$A$7:$AW$156,K$9,FALSE))="","",(VLOOKUP($B139,'HICM and Narrative Backsheet'!$A$7:$AW$156,K$9,FALSE))),"")</f>
        <v>Established</v>
      </c>
      <c r="L139" s="154" t="str">
        <f ca="1">IFERROR(IF((VLOOKUP($B139,'HICM and Narrative Backsheet'!$A$7:$AW$156,L$9,FALSE))="","",(VLOOKUP($B139,'HICM and Narrative Backsheet'!$A$7:$AW$156,L$9,FALSE))),"")</f>
        <v>Established</v>
      </c>
    </row>
    <row r="140" spans="1:12" x14ac:dyDescent="0.3">
      <c r="A140" s="57">
        <v>114</v>
      </c>
      <c r="B140" s="50" t="str">
        <f t="shared" ca="1" si="12"/>
        <v>E06000045</v>
      </c>
      <c r="C140" s="140" t="str">
        <f ca="1">IFERROR(VLOOKUP($B140,'Org List'!$J$9:$K$488,2,0), "")</f>
        <v>Southampton</v>
      </c>
      <c r="D140" s="152" t="str">
        <f ca="1">IFERROR(IF((VLOOKUP($B140,'HICM and Narrative Backsheet'!$A$7:$AW$156,D$9,FALSE))="","",(VLOOKUP($B140,'HICM and Narrative Backsheet'!$A$7:$AW$156,D$9,FALSE))),"")</f>
        <v>Established</v>
      </c>
      <c r="E140" s="153" t="str">
        <f ca="1">IFERROR(IF((VLOOKUP($B140,'HICM and Narrative Backsheet'!$A$7:$AW$156,E$9,FALSE))="","",(VLOOKUP($B140,'HICM and Narrative Backsheet'!$A$7:$AW$156,E$9,FALSE))),"")</f>
        <v>Established</v>
      </c>
      <c r="F140" s="153" t="str">
        <f ca="1">IFERROR(IF((VLOOKUP($B140,'HICM and Narrative Backsheet'!$A$7:$AW$156,F$9,FALSE))="","",(VLOOKUP($B140,'HICM and Narrative Backsheet'!$A$7:$AW$156,F$9,FALSE))),"")</f>
        <v>Mature</v>
      </c>
      <c r="G140" s="153" t="str">
        <f ca="1">IFERROR(IF((VLOOKUP($B140,'HICM and Narrative Backsheet'!$A$7:$AW$156,G$9,FALSE))="","",(VLOOKUP($B140,'HICM and Narrative Backsheet'!$A$7:$AW$156,G$9,FALSE))),"")</f>
        <v>Mature</v>
      </c>
      <c r="H140" s="153" t="str">
        <f ca="1">IFERROR(IF((VLOOKUP($B140,'HICM and Narrative Backsheet'!$A$7:$AW$156,H$9,FALSE))="","",(VLOOKUP($B140,'HICM and Narrative Backsheet'!$A$7:$AW$156,H$9,FALSE))),"")</f>
        <v>Not yet established</v>
      </c>
      <c r="I140" s="153" t="str">
        <f ca="1">IFERROR(IF((VLOOKUP($B140,'HICM and Narrative Backsheet'!$A$7:$AW$156,I$9,FALSE))="","",(VLOOKUP($B140,'HICM and Narrative Backsheet'!$A$7:$AW$156,I$9,FALSE))),"")</f>
        <v>Established</v>
      </c>
      <c r="J140" s="153" t="str">
        <f ca="1">IFERROR(IF((VLOOKUP($B140,'HICM and Narrative Backsheet'!$A$7:$AW$156,J$9,FALSE))="","",(VLOOKUP($B140,'HICM and Narrative Backsheet'!$A$7:$AW$156,J$9,FALSE))),"")</f>
        <v>Mature</v>
      </c>
      <c r="K140" s="153" t="str">
        <f ca="1">IFERROR(IF((VLOOKUP($B140,'HICM and Narrative Backsheet'!$A$7:$AW$156,K$9,FALSE))="","",(VLOOKUP($B140,'HICM and Narrative Backsheet'!$A$7:$AW$156,K$9,FALSE))),"")</f>
        <v>Mature</v>
      </c>
      <c r="L140" s="154" t="str">
        <f ca="1">IFERROR(IF((VLOOKUP($B140,'HICM and Narrative Backsheet'!$A$7:$AW$156,L$9,FALSE))="","",(VLOOKUP($B140,'HICM and Narrative Backsheet'!$A$7:$AW$156,L$9,FALSE))),"")</f>
        <v>Established</v>
      </c>
    </row>
    <row r="141" spans="1:12" x14ac:dyDescent="0.3">
      <c r="A141" s="57">
        <v>115</v>
      </c>
      <c r="B141" s="50" t="str">
        <f t="shared" ca="1" si="12"/>
        <v>E06000033</v>
      </c>
      <c r="C141" s="140" t="str">
        <f ca="1">IFERROR(VLOOKUP($B141,'Org List'!$J$9:$K$488,2,0), "")</f>
        <v>Southend-on-Sea</v>
      </c>
      <c r="D141" s="152" t="str">
        <f ca="1">IFERROR(IF((VLOOKUP($B141,'HICM and Narrative Backsheet'!$A$7:$AW$156,D$9,FALSE))="","",(VLOOKUP($B141,'HICM and Narrative Backsheet'!$A$7:$AW$156,D$9,FALSE))),"")</f>
        <v>Mature</v>
      </c>
      <c r="E141" s="153" t="str">
        <f ca="1">IFERROR(IF((VLOOKUP($B141,'HICM and Narrative Backsheet'!$A$7:$AW$156,E$9,FALSE))="","",(VLOOKUP($B141,'HICM and Narrative Backsheet'!$A$7:$AW$156,E$9,FALSE))),"")</f>
        <v>Mature</v>
      </c>
      <c r="F141" s="153" t="str">
        <f ca="1">IFERROR(IF((VLOOKUP($B141,'HICM and Narrative Backsheet'!$A$7:$AW$156,F$9,FALSE))="","",(VLOOKUP($B141,'HICM and Narrative Backsheet'!$A$7:$AW$156,F$9,FALSE))),"")</f>
        <v>Mature</v>
      </c>
      <c r="G141" s="153" t="str">
        <f ca="1">IFERROR(IF((VLOOKUP($B141,'HICM and Narrative Backsheet'!$A$7:$AW$156,G$9,FALSE))="","",(VLOOKUP($B141,'HICM and Narrative Backsheet'!$A$7:$AW$156,G$9,FALSE))),"")</f>
        <v>Mature</v>
      </c>
      <c r="H141" s="153" t="str">
        <f ca="1">IFERROR(IF((VLOOKUP($B141,'HICM and Narrative Backsheet'!$A$7:$AW$156,H$9,FALSE))="","",(VLOOKUP($B141,'HICM and Narrative Backsheet'!$A$7:$AW$156,H$9,FALSE))),"")</f>
        <v>Established</v>
      </c>
      <c r="I141" s="153" t="str">
        <f ca="1">IFERROR(IF((VLOOKUP($B141,'HICM and Narrative Backsheet'!$A$7:$AW$156,I$9,FALSE))="","",(VLOOKUP($B141,'HICM and Narrative Backsheet'!$A$7:$AW$156,I$9,FALSE))),"")</f>
        <v>Established</v>
      </c>
      <c r="J141" s="153" t="str">
        <f ca="1">IFERROR(IF((VLOOKUP($B141,'HICM and Narrative Backsheet'!$A$7:$AW$156,J$9,FALSE))="","",(VLOOKUP($B141,'HICM and Narrative Backsheet'!$A$7:$AW$156,J$9,FALSE))),"")</f>
        <v>Established</v>
      </c>
      <c r="K141" s="153" t="str">
        <f ca="1">IFERROR(IF((VLOOKUP($B141,'HICM and Narrative Backsheet'!$A$7:$AW$156,K$9,FALSE))="","",(VLOOKUP($B141,'HICM and Narrative Backsheet'!$A$7:$AW$156,K$9,FALSE))),"")</f>
        <v>Established</v>
      </c>
      <c r="L141" s="154" t="str">
        <f ca="1">IFERROR(IF((VLOOKUP($B141,'HICM and Narrative Backsheet'!$A$7:$AW$156,L$9,FALSE))="","",(VLOOKUP($B141,'HICM and Narrative Backsheet'!$A$7:$AW$156,L$9,FALSE))),"")</f>
        <v>Mature</v>
      </c>
    </row>
    <row r="142" spans="1:12" x14ac:dyDescent="0.3">
      <c r="A142" s="57">
        <v>116</v>
      </c>
      <c r="B142" s="50" t="str">
        <f t="shared" ca="1" si="12"/>
        <v>E09000028</v>
      </c>
      <c r="C142" s="140" t="str">
        <f ca="1">IFERROR(VLOOKUP($B142,'Org List'!$J$9:$K$488,2,0), "")</f>
        <v>Southwark</v>
      </c>
      <c r="D142" s="152" t="str">
        <f ca="1">IFERROR(IF((VLOOKUP($B142,'HICM and Narrative Backsheet'!$A$7:$AW$156,D$9,FALSE))="","",(VLOOKUP($B142,'HICM and Narrative Backsheet'!$A$7:$AW$156,D$9,FALSE))),"")</f>
        <v>Plans in place</v>
      </c>
      <c r="E142" s="153" t="str">
        <f ca="1">IFERROR(IF((VLOOKUP($B142,'HICM and Narrative Backsheet'!$A$7:$AW$156,E$9,FALSE))="","",(VLOOKUP($B142,'HICM and Narrative Backsheet'!$A$7:$AW$156,E$9,FALSE))),"")</f>
        <v>Plans in place</v>
      </c>
      <c r="F142" s="153" t="str">
        <f ca="1">IFERROR(IF((VLOOKUP($B142,'HICM and Narrative Backsheet'!$A$7:$AW$156,F$9,FALSE))="","",(VLOOKUP($B142,'HICM and Narrative Backsheet'!$A$7:$AW$156,F$9,FALSE))),"")</f>
        <v>Established</v>
      </c>
      <c r="G142" s="153" t="str">
        <f ca="1">IFERROR(IF((VLOOKUP($B142,'HICM and Narrative Backsheet'!$A$7:$AW$156,G$9,FALSE))="","",(VLOOKUP($B142,'HICM and Narrative Backsheet'!$A$7:$AW$156,G$9,FALSE))),"")</f>
        <v>Plans in place</v>
      </c>
      <c r="H142" s="153" t="str">
        <f ca="1">IFERROR(IF((VLOOKUP($B142,'HICM and Narrative Backsheet'!$A$7:$AW$156,H$9,FALSE))="","",(VLOOKUP($B142,'HICM and Narrative Backsheet'!$A$7:$AW$156,H$9,FALSE))),"")</f>
        <v>Established</v>
      </c>
      <c r="I142" s="153" t="str">
        <f ca="1">IFERROR(IF((VLOOKUP($B142,'HICM and Narrative Backsheet'!$A$7:$AW$156,I$9,FALSE))="","",(VLOOKUP($B142,'HICM and Narrative Backsheet'!$A$7:$AW$156,I$9,FALSE))),"")</f>
        <v>Established</v>
      </c>
      <c r="J142" s="153" t="str">
        <f ca="1">IFERROR(IF((VLOOKUP($B142,'HICM and Narrative Backsheet'!$A$7:$AW$156,J$9,FALSE))="","",(VLOOKUP($B142,'HICM and Narrative Backsheet'!$A$7:$AW$156,J$9,FALSE))),"")</f>
        <v>Established</v>
      </c>
      <c r="K142" s="153" t="str">
        <f ca="1">IFERROR(IF((VLOOKUP($B142,'HICM and Narrative Backsheet'!$A$7:$AW$156,K$9,FALSE))="","",(VLOOKUP($B142,'HICM and Narrative Backsheet'!$A$7:$AW$156,K$9,FALSE))),"")</f>
        <v>Established</v>
      </c>
      <c r="L142" s="154" t="str">
        <f ca="1">IFERROR(IF((VLOOKUP($B142,'HICM and Narrative Backsheet'!$A$7:$AW$156,L$9,FALSE))="","",(VLOOKUP($B142,'HICM and Narrative Backsheet'!$A$7:$AW$156,L$9,FALSE))),"")</f>
        <v>Established</v>
      </c>
    </row>
    <row r="143" spans="1:12" x14ac:dyDescent="0.3">
      <c r="A143" s="57">
        <v>117</v>
      </c>
      <c r="B143" s="50" t="str">
        <f t="shared" ca="1" si="12"/>
        <v>E08000013</v>
      </c>
      <c r="C143" s="140" t="str">
        <f ca="1">IFERROR(VLOOKUP($B143,'Org List'!$J$9:$K$488,2,0), "")</f>
        <v>St. Helens</v>
      </c>
      <c r="D143" s="152" t="str">
        <f ca="1">IFERROR(IF((VLOOKUP($B143,'HICM and Narrative Backsheet'!$A$7:$AW$156,D$9,FALSE))="","",(VLOOKUP($B143,'HICM and Narrative Backsheet'!$A$7:$AW$156,D$9,FALSE))),"")</f>
        <v>Mature</v>
      </c>
      <c r="E143" s="153" t="str">
        <f ca="1">IFERROR(IF((VLOOKUP($B143,'HICM and Narrative Backsheet'!$A$7:$AW$156,E$9,FALSE))="","",(VLOOKUP($B143,'HICM and Narrative Backsheet'!$A$7:$AW$156,E$9,FALSE))),"")</f>
        <v>Established</v>
      </c>
      <c r="F143" s="153" t="str">
        <f ca="1">IFERROR(IF((VLOOKUP($B143,'HICM and Narrative Backsheet'!$A$7:$AW$156,F$9,FALSE))="","",(VLOOKUP($B143,'HICM and Narrative Backsheet'!$A$7:$AW$156,F$9,FALSE))),"")</f>
        <v>Mature</v>
      </c>
      <c r="G143" s="153" t="str">
        <f ca="1">IFERROR(IF((VLOOKUP($B143,'HICM and Narrative Backsheet'!$A$7:$AW$156,G$9,FALSE))="","",(VLOOKUP($B143,'HICM and Narrative Backsheet'!$A$7:$AW$156,G$9,FALSE))),"")</f>
        <v>Established</v>
      </c>
      <c r="H143" s="153" t="str">
        <f ca="1">IFERROR(IF((VLOOKUP($B143,'HICM and Narrative Backsheet'!$A$7:$AW$156,H$9,FALSE))="","",(VLOOKUP($B143,'HICM and Narrative Backsheet'!$A$7:$AW$156,H$9,FALSE))),"")</f>
        <v>Established</v>
      </c>
      <c r="I143" s="153" t="str">
        <f ca="1">IFERROR(IF((VLOOKUP($B143,'HICM and Narrative Backsheet'!$A$7:$AW$156,I$9,FALSE))="","",(VLOOKUP($B143,'HICM and Narrative Backsheet'!$A$7:$AW$156,I$9,FALSE))),"")</f>
        <v>Established</v>
      </c>
      <c r="J143" s="153" t="str">
        <f ca="1">IFERROR(IF((VLOOKUP($B143,'HICM and Narrative Backsheet'!$A$7:$AW$156,J$9,FALSE))="","",(VLOOKUP($B143,'HICM and Narrative Backsheet'!$A$7:$AW$156,J$9,FALSE))),"")</f>
        <v>Mature</v>
      </c>
      <c r="K143" s="153" t="str">
        <f ca="1">IFERROR(IF((VLOOKUP($B143,'HICM and Narrative Backsheet'!$A$7:$AW$156,K$9,FALSE))="","",(VLOOKUP($B143,'HICM and Narrative Backsheet'!$A$7:$AW$156,K$9,FALSE))),"")</f>
        <v>Mature</v>
      </c>
      <c r="L143" s="154" t="str">
        <f ca="1">IFERROR(IF((VLOOKUP($B143,'HICM and Narrative Backsheet'!$A$7:$AW$156,L$9,FALSE))="","",(VLOOKUP($B143,'HICM and Narrative Backsheet'!$A$7:$AW$156,L$9,FALSE))),"")</f>
        <v>Established</v>
      </c>
    </row>
    <row r="144" spans="1:12" x14ac:dyDescent="0.3">
      <c r="A144" s="57">
        <v>118</v>
      </c>
      <c r="B144" s="50" t="str">
        <f t="shared" ca="1" si="12"/>
        <v>E10000028</v>
      </c>
      <c r="C144" s="140" t="str">
        <f ca="1">IFERROR(VLOOKUP($B144,'Org List'!$J$9:$K$488,2,0), "")</f>
        <v>Staffordshire</v>
      </c>
      <c r="D144" s="152" t="str">
        <f ca="1">IFERROR(IF((VLOOKUP($B144,'HICM and Narrative Backsheet'!$A$7:$AW$156,D$9,FALSE))="","",(VLOOKUP($B144,'HICM and Narrative Backsheet'!$A$7:$AW$156,D$9,FALSE))),"")</f>
        <v>Established</v>
      </c>
      <c r="E144" s="153" t="str">
        <f ca="1">IFERROR(IF((VLOOKUP($B144,'HICM and Narrative Backsheet'!$A$7:$AW$156,E$9,FALSE))="","",(VLOOKUP($B144,'HICM and Narrative Backsheet'!$A$7:$AW$156,E$9,FALSE))),"")</f>
        <v>Mature</v>
      </c>
      <c r="F144" s="153" t="str">
        <f ca="1">IFERROR(IF((VLOOKUP($B144,'HICM and Narrative Backsheet'!$A$7:$AW$156,F$9,FALSE))="","",(VLOOKUP($B144,'HICM and Narrative Backsheet'!$A$7:$AW$156,F$9,FALSE))),"")</f>
        <v>Mature</v>
      </c>
      <c r="G144" s="153" t="str">
        <f ca="1">IFERROR(IF((VLOOKUP($B144,'HICM and Narrative Backsheet'!$A$7:$AW$156,G$9,FALSE))="","",(VLOOKUP($B144,'HICM and Narrative Backsheet'!$A$7:$AW$156,G$9,FALSE))),"")</f>
        <v>Established</v>
      </c>
      <c r="H144" s="153" t="str">
        <f ca="1">IFERROR(IF((VLOOKUP($B144,'HICM and Narrative Backsheet'!$A$7:$AW$156,H$9,FALSE))="","",(VLOOKUP($B144,'HICM and Narrative Backsheet'!$A$7:$AW$156,H$9,FALSE))),"")</f>
        <v>Mature</v>
      </c>
      <c r="I144" s="153" t="str">
        <f ca="1">IFERROR(IF((VLOOKUP($B144,'HICM and Narrative Backsheet'!$A$7:$AW$156,I$9,FALSE))="","",(VLOOKUP($B144,'HICM and Narrative Backsheet'!$A$7:$AW$156,I$9,FALSE))),"")</f>
        <v>Established</v>
      </c>
      <c r="J144" s="153" t="str">
        <f ca="1">IFERROR(IF((VLOOKUP($B144,'HICM and Narrative Backsheet'!$A$7:$AW$156,J$9,FALSE))="","",(VLOOKUP($B144,'HICM and Narrative Backsheet'!$A$7:$AW$156,J$9,FALSE))),"")</f>
        <v>Established</v>
      </c>
      <c r="K144" s="153" t="str">
        <f ca="1">IFERROR(IF((VLOOKUP($B144,'HICM and Narrative Backsheet'!$A$7:$AW$156,K$9,FALSE))="","",(VLOOKUP($B144,'HICM and Narrative Backsheet'!$A$7:$AW$156,K$9,FALSE))),"")</f>
        <v>Established</v>
      </c>
      <c r="L144" s="154" t="str">
        <f ca="1">IFERROR(IF((VLOOKUP($B144,'HICM and Narrative Backsheet'!$A$7:$AW$156,L$9,FALSE))="","",(VLOOKUP($B144,'HICM and Narrative Backsheet'!$A$7:$AW$156,L$9,FALSE))),"")</f>
        <v>Plans in place</v>
      </c>
    </row>
    <row r="145" spans="1:12" x14ac:dyDescent="0.3">
      <c r="A145" s="57">
        <v>119</v>
      </c>
      <c r="B145" s="50" t="str">
        <f t="shared" ca="1" si="12"/>
        <v>E08000007</v>
      </c>
      <c r="C145" s="140" t="str">
        <f ca="1">IFERROR(VLOOKUP($B145,'Org List'!$J$9:$K$488,2,0), "")</f>
        <v>Stockport</v>
      </c>
      <c r="D145" s="152" t="str">
        <f ca="1">IFERROR(IF((VLOOKUP($B145,'HICM and Narrative Backsheet'!$A$7:$AW$156,D$9,FALSE))="","",(VLOOKUP($B145,'HICM and Narrative Backsheet'!$A$7:$AW$156,D$9,FALSE))),"")</f>
        <v>Established</v>
      </c>
      <c r="E145" s="153" t="str">
        <f ca="1">IFERROR(IF((VLOOKUP($B145,'HICM and Narrative Backsheet'!$A$7:$AW$156,E$9,FALSE))="","",(VLOOKUP($B145,'HICM and Narrative Backsheet'!$A$7:$AW$156,E$9,FALSE))),"")</f>
        <v>Plans in place</v>
      </c>
      <c r="F145" s="153" t="str">
        <f ca="1">IFERROR(IF((VLOOKUP($B145,'HICM and Narrative Backsheet'!$A$7:$AW$156,F$9,FALSE))="","",(VLOOKUP($B145,'HICM and Narrative Backsheet'!$A$7:$AW$156,F$9,FALSE))),"")</f>
        <v>Established</v>
      </c>
      <c r="G145" s="153" t="str">
        <f ca="1">IFERROR(IF((VLOOKUP($B145,'HICM and Narrative Backsheet'!$A$7:$AW$156,G$9,FALSE))="","",(VLOOKUP($B145,'HICM and Narrative Backsheet'!$A$7:$AW$156,G$9,FALSE))),"")</f>
        <v>Established</v>
      </c>
      <c r="H145" s="153" t="str">
        <f ca="1">IFERROR(IF((VLOOKUP($B145,'HICM and Narrative Backsheet'!$A$7:$AW$156,H$9,FALSE))="","",(VLOOKUP($B145,'HICM and Narrative Backsheet'!$A$7:$AW$156,H$9,FALSE))),"")</f>
        <v>Established</v>
      </c>
      <c r="I145" s="153" t="str">
        <f ca="1">IFERROR(IF((VLOOKUP($B145,'HICM and Narrative Backsheet'!$A$7:$AW$156,I$9,FALSE))="","",(VLOOKUP($B145,'HICM and Narrative Backsheet'!$A$7:$AW$156,I$9,FALSE))),"")</f>
        <v>Established</v>
      </c>
      <c r="J145" s="153" t="str">
        <f ca="1">IFERROR(IF((VLOOKUP($B145,'HICM and Narrative Backsheet'!$A$7:$AW$156,J$9,FALSE))="","",(VLOOKUP($B145,'HICM and Narrative Backsheet'!$A$7:$AW$156,J$9,FALSE))),"")</f>
        <v>Mature</v>
      </c>
      <c r="K145" s="153" t="str">
        <f ca="1">IFERROR(IF((VLOOKUP($B145,'HICM and Narrative Backsheet'!$A$7:$AW$156,K$9,FALSE))="","",(VLOOKUP($B145,'HICM and Narrative Backsheet'!$A$7:$AW$156,K$9,FALSE))),"")</f>
        <v>Established</v>
      </c>
      <c r="L145" s="154" t="str">
        <f ca="1">IFERROR(IF((VLOOKUP($B145,'HICM and Narrative Backsheet'!$A$7:$AW$156,L$9,FALSE))="","",(VLOOKUP($B145,'HICM and Narrative Backsheet'!$A$7:$AW$156,L$9,FALSE))),"")</f>
        <v>Established</v>
      </c>
    </row>
    <row r="146" spans="1:12" x14ac:dyDescent="0.3">
      <c r="A146" s="57">
        <v>120</v>
      </c>
      <c r="B146" s="50" t="str">
        <f t="shared" ca="1" si="12"/>
        <v>E06000004</v>
      </c>
      <c r="C146" s="140" t="str">
        <f ca="1">IFERROR(VLOOKUP($B146,'Org List'!$J$9:$K$488,2,0), "")</f>
        <v>Stockton-on-Tees</v>
      </c>
      <c r="D146" s="152" t="str">
        <f ca="1">IFERROR(IF((VLOOKUP($B146,'HICM and Narrative Backsheet'!$A$7:$AW$156,D$9,FALSE))="","",(VLOOKUP($B146,'HICM and Narrative Backsheet'!$A$7:$AW$156,D$9,FALSE))),"")</f>
        <v>Mature</v>
      </c>
      <c r="E146" s="153" t="str">
        <f ca="1">IFERROR(IF((VLOOKUP($B146,'HICM and Narrative Backsheet'!$A$7:$AW$156,E$9,FALSE))="","",(VLOOKUP($B146,'HICM and Narrative Backsheet'!$A$7:$AW$156,E$9,FALSE))),"")</f>
        <v>Mature</v>
      </c>
      <c r="F146" s="153" t="str">
        <f ca="1">IFERROR(IF((VLOOKUP($B146,'HICM and Narrative Backsheet'!$A$7:$AW$156,F$9,FALSE))="","",(VLOOKUP($B146,'HICM and Narrative Backsheet'!$A$7:$AW$156,F$9,FALSE))),"")</f>
        <v>Exemplary</v>
      </c>
      <c r="G146" s="153" t="str">
        <f ca="1">IFERROR(IF((VLOOKUP($B146,'HICM and Narrative Backsheet'!$A$7:$AW$156,G$9,FALSE))="","",(VLOOKUP($B146,'HICM and Narrative Backsheet'!$A$7:$AW$156,G$9,FALSE))),"")</f>
        <v>Mature</v>
      </c>
      <c r="H146" s="153" t="str">
        <f ca="1">IFERROR(IF((VLOOKUP($B146,'HICM and Narrative Backsheet'!$A$7:$AW$156,H$9,FALSE))="","",(VLOOKUP($B146,'HICM and Narrative Backsheet'!$A$7:$AW$156,H$9,FALSE))),"")</f>
        <v>Established</v>
      </c>
      <c r="I146" s="153" t="str">
        <f ca="1">IFERROR(IF((VLOOKUP($B146,'HICM and Narrative Backsheet'!$A$7:$AW$156,I$9,FALSE))="","",(VLOOKUP($B146,'HICM and Narrative Backsheet'!$A$7:$AW$156,I$9,FALSE))),"")</f>
        <v>Mature</v>
      </c>
      <c r="J146" s="153" t="str">
        <f ca="1">IFERROR(IF((VLOOKUP($B146,'HICM and Narrative Backsheet'!$A$7:$AW$156,J$9,FALSE))="","",(VLOOKUP($B146,'HICM and Narrative Backsheet'!$A$7:$AW$156,J$9,FALSE))),"")</f>
        <v>Mature</v>
      </c>
      <c r="K146" s="153" t="str">
        <f ca="1">IFERROR(IF((VLOOKUP($B146,'HICM and Narrative Backsheet'!$A$7:$AW$156,K$9,FALSE))="","",(VLOOKUP($B146,'HICM and Narrative Backsheet'!$A$7:$AW$156,K$9,FALSE))),"")</f>
        <v>Mature</v>
      </c>
      <c r="L146" s="154" t="str">
        <f ca="1">IFERROR(IF((VLOOKUP($B146,'HICM and Narrative Backsheet'!$A$7:$AW$156,L$9,FALSE))="","",(VLOOKUP($B146,'HICM and Narrative Backsheet'!$A$7:$AW$156,L$9,FALSE))),"")</f>
        <v>Established</v>
      </c>
    </row>
    <row r="147" spans="1:12" x14ac:dyDescent="0.3">
      <c r="A147" s="57">
        <v>121</v>
      </c>
      <c r="B147" s="50" t="str">
        <f t="shared" ca="1" si="12"/>
        <v>E06000021</v>
      </c>
      <c r="C147" s="140" t="str">
        <f ca="1">IFERROR(VLOOKUP($B147,'Org List'!$J$9:$K$488,2,0), "")</f>
        <v>Stoke-on-Trent</v>
      </c>
      <c r="D147" s="152" t="str">
        <f ca="1">IFERROR(IF((VLOOKUP($B147,'HICM and Narrative Backsheet'!$A$7:$AW$156,D$9,FALSE))="","",(VLOOKUP($B147,'HICM and Narrative Backsheet'!$A$7:$AW$156,D$9,FALSE))),"")</f>
        <v>Established</v>
      </c>
      <c r="E147" s="153" t="str">
        <f ca="1">IFERROR(IF((VLOOKUP($B147,'HICM and Narrative Backsheet'!$A$7:$AW$156,E$9,FALSE))="","",(VLOOKUP($B147,'HICM and Narrative Backsheet'!$A$7:$AW$156,E$9,FALSE))),"")</f>
        <v>Established</v>
      </c>
      <c r="F147" s="153" t="str">
        <f ca="1">IFERROR(IF((VLOOKUP($B147,'HICM and Narrative Backsheet'!$A$7:$AW$156,F$9,FALSE))="","",(VLOOKUP($B147,'HICM and Narrative Backsheet'!$A$7:$AW$156,F$9,FALSE))),"")</f>
        <v>Established</v>
      </c>
      <c r="G147" s="153" t="str">
        <f ca="1">IFERROR(IF((VLOOKUP($B147,'HICM and Narrative Backsheet'!$A$7:$AW$156,G$9,FALSE))="","",(VLOOKUP($B147,'HICM and Narrative Backsheet'!$A$7:$AW$156,G$9,FALSE))),"")</f>
        <v>Established</v>
      </c>
      <c r="H147" s="153" t="str">
        <f ca="1">IFERROR(IF((VLOOKUP($B147,'HICM and Narrative Backsheet'!$A$7:$AW$156,H$9,FALSE))="","",(VLOOKUP($B147,'HICM and Narrative Backsheet'!$A$7:$AW$156,H$9,FALSE))),"")</f>
        <v>Established</v>
      </c>
      <c r="I147" s="153" t="str">
        <f ca="1">IFERROR(IF((VLOOKUP($B147,'HICM and Narrative Backsheet'!$A$7:$AW$156,I$9,FALSE))="","",(VLOOKUP($B147,'HICM and Narrative Backsheet'!$A$7:$AW$156,I$9,FALSE))),"")</f>
        <v>Plans in place</v>
      </c>
      <c r="J147" s="153" t="str">
        <f ca="1">IFERROR(IF((VLOOKUP($B147,'HICM and Narrative Backsheet'!$A$7:$AW$156,J$9,FALSE))="","",(VLOOKUP($B147,'HICM and Narrative Backsheet'!$A$7:$AW$156,J$9,FALSE))),"")</f>
        <v>Established</v>
      </c>
      <c r="K147" s="153" t="str">
        <f ca="1">IFERROR(IF((VLOOKUP($B147,'HICM and Narrative Backsheet'!$A$7:$AW$156,K$9,FALSE))="","",(VLOOKUP($B147,'HICM and Narrative Backsheet'!$A$7:$AW$156,K$9,FALSE))),"")</f>
        <v>Established</v>
      </c>
      <c r="L147" s="154" t="str">
        <f ca="1">IFERROR(IF((VLOOKUP($B147,'HICM and Narrative Backsheet'!$A$7:$AW$156,L$9,FALSE))="","",(VLOOKUP($B147,'HICM and Narrative Backsheet'!$A$7:$AW$156,L$9,FALSE))),"")</f>
        <v>Plans in place</v>
      </c>
    </row>
    <row r="148" spans="1:12" x14ac:dyDescent="0.3">
      <c r="A148" s="57">
        <v>122</v>
      </c>
      <c r="B148" s="50" t="str">
        <f t="shared" ca="1" si="12"/>
        <v>E10000029</v>
      </c>
      <c r="C148" s="140" t="str">
        <f ca="1">IFERROR(VLOOKUP($B148,'Org List'!$J$9:$K$488,2,0), "")</f>
        <v>Suffolk</v>
      </c>
      <c r="D148" s="152" t="str">
        <f ca="1">IFERROR(IF((VLOOKUP($B148,'HICM and Narrative Backsheet'!$A$7:$AW$156,D$9,FALSE))="","",(VLOOKUP($B148,'HICM and Narrative Backsheet'!$A$7:$AW$156,D$9,FALSE))),"")</f>
        <v>Established</v>
      </c>
      <c r="E148" s="153" t="str">
        <f ca="1">IFERROR(IF((VLOOKUP($B148,'HICM and Narrative Backsheet'!$A$7:$AW$156,E$9,FALSE))="","",(VLOOKUP($B148,'HICM and Narrative Backsheet'!$A$7:$AW$156,E$9,FALSE))),"")</f>
        <v>Established</v>
      </c>
      <c r="F148" s="153" t="str">
        <f ca="1">IFERROR(IF((VLOOKUP($B148,'HICM and Narrative Backsheet'!$A$7:$AW$156,F$9,FALSE))="","",(VLOOKUP($B148,'HICM and Narrative Backsheet'!$A$7:$AW$156,F$9,FALSE))),"")</f>
        <v>Mature</v>
      </c>
      <c r="G148" s="153" t="str">
        <f ca="1">IFERROR(IF((VLOOKUP($B148,'HICM and Narrative Backsheet'!$A$7:$AW$156,G$9,FALSE))="","",(VLOOKUP($B148,'HICM and Narrative Backsheet'!$A$7:$AW$156,G$9,FALSE))),"")</f>
        <v>Established</v>
      </c>
      <c r="H148" s="153" t="str">
        <f ca="1">IFERROR(IF((VLOOKUP($B148,'HICM and Narrative Backsheet'!$A$7:$AW$156,H$9,FALSE))="","",(VLOOKUP($B148,'HICM and Narrative Backsheet'!$A$7:$AW$156,H$9,FALSE))),"")</f>
        <v>Established</v>
      </c>
      <c r="I148" s="153" t="str">
        <f ca="1">IFERROR(IF((VLOOKUP($B148,'HICM and Narrative Backsheet'!$A$7:$AW$156,I$9,FALSE))="","",(VLOOKUP($B148,'HICM and Narrative Backsheet'!$A$7:$AW$156,I$9,FALSE))),"")</f>
        <v>Established</v>
      </c>
      <c r="J148" s="153" t="str">
        <f ca="1">IFERROR(IF((VLOOKUP($B148,'HICM and Narrative Backsheet'!$A$7:$AW$156,J$9,FALSE))="","",(VLOOKUP($B148,'HICM and Narrative Backsheet'!$A$7:$AW$156,J$9,FALSE))),"")</f>
        <v>Established</v>
      </c>
      <c r="K148" s="153" t="str">
        <f ca="1">IFERROR(IF((VLOOKUP($B148,'HICM and Narrative Backsheet'!$A$7:$AW$156,K$9,FALSE))="","",(VLOOKUP($B148,'HICM and Narrative Backsheet'!$A$7:$AW$156,K$9,FALSE))),"")</f>
        <v>Established</v>
      </c>
      <c r="L148" s="154" t="str">
        <f ca="1">IFERROR(IF((VLOOKUP($B148,'HICM and Narrative Backsheet'!$A$7:$AW$156,L$9,FALSE))="","",(VLOOKUP($B148,'HICM and Narrative Backsheet'!$A$7:$AW$156,L$9,FALSE))),"")</f>
        <v>Established</v>
      </c>
    </row>
    <row r="149" spans="1:12" x14ac:dyDescent="0.3">
      <c r="A149" s="57">
        <v>123</v>
      </c>
      <c r="B149" s="50" t="str">
        <f t="shared" ca="1" si="12"/>
        <v>E08000024</v>
      </c>
      <c r="C149" s="140" t="str">
        <f ca="1">IFERROR(VLOOKUP($B149,'Org List'!$J$9:$K$488,2,0), "")</f>
        <v>Sunderland</v>
      </c>
      <c r="D149" s="152" t="str">
        <f ca="1">IFERROR(IF((VLOOKUP($B149,'HICM and Narrative Backsheet'!$A$7:$AW$156,D$9,FALSE))="","",(VLOOKUP($B149,'HICM and Narrative Backsheet'!$A$7:$AW$156,D$9,FALSE))),"")</f>
        <v>Plans in place</v>
      </c>
      <c r="E149" s="153" t="str">
        <f ca="1">IFERROR(IF((VLOOKUP($B149,'HICM and Narrative Backsheet'!$A$7:$AW$156,E$9,FALSE))="","",(VLOOKUP($B149,'HICM and Narrative Backsheet'!$A$7:$AW$156,E$9,FALSE))),"")</f>
        <v>Mature</v>
      </c>
      <c r="F149" s="153" t="str">
        <f ca="1">IFERROR(IF((VLOOKUP($B149,'HICM and Narrative Backsheet'!$A$7:$AW$156,F$9,FALSE))="","",(VLOOKUP($B149,'HICM and Narrative Backsheet'!$A$7:$AW$156,F$9,FALSE))),"")</f>
        <v>Mature</v>
      </c>
      <c r="G149" s="153" t="str">
        <f ca="1">IFERROR(IF((VLOOKUP($B149,'HICM and Narrative Backsheet'!$A$7:$AW$156,G$9,FALSE))="","",(VLOOKUP($B149,'HICM and Narrative Backsheet'!$A$7:$AW$156,G$9,FALSE))),"")</f>
        <v>Exemplary</v>
      </c>
      <c r="H149" s="153" t="str">
        <f ca="1">IFERROR(IF((VLOOKUP($B149,'HICM and Narrative Backsheet'!$A$7:$AW$156,H$9,FALSE))="","",(VLOOKUP($B149,'HICM and Narrative Backsheet'!$A$7:$AW$156,H$9,FALSE))),"")</f>
        <v>Mature</v>
      </c>
      <c r="I149" s="153" t="str">
        <f ca="1">IFERROR(IF((VLOOKUP($B149,'HICM and Narrative Backsheet'!$A$7:$AW$156,I$9,FALSE))="","",(VLOOKUP($B149,'HICM and Narrative Backsheet'!$A$7:$AW$156,I$9,FALSE))),"")</f>
        <v>Established</v>
      </c>
      <c r="J149" s="153" t="str">
        <f ca="1">IFERROR(IF((VLOOKUP($B149,'HICM and Narrative Backsheet'!$A$7:$AW$156,J$9,FALSE))="","",(VLOOKUP($B149,'HICM and Narrative Backsheet'!$A$7:$AW$156,J$9,FALSE))),"")</f>
        <v>Established</v>
      </c>
      <c r="K149" s="153" t="str">
        <f ca="1">IFERROR(IF((VLOOKUP($B149,'HICM and Narrative Backsheet'!$A$7:$AW$156,K$9,FALSE))="","",(VLOOKUP($B149,'HICM and Narrative Backsheet'!$A$7:$AW$156,K$9,FALSE))),"")</f>
        <v>Mature</v>
      </c>
      <c r="L149" s="154" t="str">
        <f ca="1">IFERROR(IF((VLOOKUP($B149,'HICM and Narrative Backsheet'!$A$7:$AW$156,L$9,FALSE))="","",(VLOOKUP($B149,'HICM and Narrative Backsheet'!$A$7:$AW$156,L$9,FALSE))),"")</f>
        <v>Established</v>
      </c>
    </row>
    <row r="150" spans="1:12" x14ac:dyDescent="0.3">
      <c r="A150" s="57">
        <v>124</v>
      </c>
      <c r="B150" s="50" t="str">
        <f t="shared" ca="1" si="12"/>
        <v>E10000030</v>
      </c>
      <c r="C150" s="140" t="str">
        <f ca="1">IFERROR(VLOOKUP($B150,'Org List'!$J$9:$K$488,2,0), "")</f>
        <v>Surrey</v>
      </c>
      <c r="D150" s="152" t="str">
        <f ca="1">IFERROR(IF((VLOOKUP($B150,'HICM and Narrative Backsheet'!$A$7:$AW$156,D$9,FALSE))="","",(VLOOKUP($B150,'HICM and Narrative Backsheet'!$A$7:$AW$156,D$9,FALSE))),"")</f>
        <v>Established</v>
      </c>
      <c r="E150" s="153" t="str">
        <f ca="1">IFERROR(IF((VLOOKUP($B150,'HICM and Narrative Backsheet'!$A$7:$AW$156,E$9,FALSE))="","",(VLOOKUP($B150,'HICM and Narrative Backsheet'!$A$7:$AW$156,E$9,FALSE))),"")</f>
        <v>Mature</v>
      </c>
      <c r="F150" s="153" t="str">
        <f ca="1">IFERROR(IF((VLOOKUP($B150,'HICM and Narrative Backsheet'!$A$7:$AW$156,F$9,FALSE))="","",(VLOOKUP($B150,'HICM and Narrative Backsheet'!$A$7:$AW$156,F$9,FALSE))),"")</f>
        <v>Established</v>
      </c>
      <c r="G150" s="153" t="str">
        <f ca="1">IFERROR(IF((VLOOKUP($B150,'HICM and Narrative Backsheet'!$A$7:$AW$156,G$9,FALSE))="","",(VLOOKUP($B150,'HICM and Narrative Backsheet'!$A$7:$AW$156,G$9,FALSE))),"")</f>
        <v>Established</v>
      </c>
      <c r="H150" s="153" t="str">
        <f ca="1">IFERROR(IF((VLOOKUP($B150,'HICM and Narrative Backsheet'!$A$7:$AW$156,H$9,FALSE))="","",(VLOOKUP($B150,'HICM and Narrative Backsheet'!$A$7:$AW$156,H$9,FALSE))),"")</f>
        <v>Established</v>
      </c>
      <c r="I150" s="153" t="str">
        <f ca="1">IFERROR(IF((VLOOKUP($B150,'HICM and Narrative Backsheet'!$A$7:$AW$156,I$9,FALSE))="","",(VLOOKUP($B150,'HICM and Narrative Backsheet'!$A$7:$AW$156,I$9,FALSE))),"")</f>
        <v>Plans in place</v>
      </c>
      <c r="J150" s="153" t="str">
        <f ca="1">IFERROR(IF((VLOOKUP($B150,'HICM and Narrative Backsheet'!$A$7:$AW$156,J$9,FALSE))="","",(VLOOKUP($B150,'HICM and Narrative Backsheet'!$A$7:$AW$156,J$9,FALSE))),"")</f>
        <v>Mature</v>
      </c>
      <c r="K150" s="153" t="str">
        <f ca="1">IFERROR(IF((VLOOKUP($B150,'HICM and Narrative Backsheet'!$A$7:$AW$156,K$9,FALSE))="","",(VLOOKUP($B150,'HICM and Narrative Backsheet'!$A$7:$AW$156,K$9,FALSE))),"")</f>
        <v>Established</v>
      </c>
      <c r="L150" s="154" t="str">
        <f ca="1">IFERROR(IF((VLOOKUP($B150,'HICM and Narrative Backsheet'!$A$7:$AW$156,L$9,FALSE))="","",(VLOOKUP($B150,'HICM and Narrative Backsheet'!$A$7:$AW$156,L$9,FALSE))),"")</f>
        <v>Established</v>
      </c>
    </row>
    <row r="151" spans="1:12" x14ac:dyDescent="0.3">
      <c r="A151" s="57">
        <v>125</v>
      </c>
      <c r="B151" s="50" t="str">
        <f t="shared" ca="1" si="12"/>
        <v>E09000029</v>
      </c>
      <c r="C151" s="140" t="str">
        <f ca="1">IFERROR(VLOOKUP($B151,'Org List'!$J$9:$K$488,2,0), "")</f>
        <v>Sutton</v>
      </c>
      <c r="D151" s="152" t="str">
        <f ca="1">IFERROR(IF((VLOOKUP($B151,'HICM and Narrative Backsheet'!$A$7:$AW$156,D$9,FALSE))="","",(VLOOKUP($B151,'HICM and Narrative Backsheet'!$A$7:$AW$156,D$9,FALSE))),"")</f>
        <v>Established</v>
      </c>
      <c r="E151" s="153" t="str">
        <f ca="1">IFERROR(IF((VLOOKUP($B151,'HICM and Narrative Backsheet'!$A$7:$AW$156,E$9,FALSE))="","",(VLOOKUP($B151,'HICM and Narrative Backsheet'!$A$7:$AW$156,E$9,FALSE))),"")</f>
        <v>Established</v>
      </c>
      <c r="F151" s="153" t="str">
        <f ca="1">IFERROR(IF((VLOOKUP($B151,'HICM and Narrative Backsheet'!$A$7:$AW$156,F$9,FALSE))="","",(VLOOKUP($B151,'HICM and Narrative Backsheet'!$A$7:$AW$156,F$9,FALSE))),"")</f>
        <v>Established</v>
      </c>
      <c r="G151" s="153" t="str">
        <f ca="1">IFERROR(IF((VLOOKUP($B151,'HICM and Narrative Backsheet'!$A$7:$AW$156,G$9,FALSE))="","",(VLOOKUP($B151,'HICM and Narrative Backsheet'!$A$7:$AW$156,G$9,FALSE))),"")</f>
        <v>Established</v>
      </c>
      <c r="H151" s="153" t="str">
        <f ca="1">IFERROR(IF((VLOOKUP($B151,'HICM and Narrative Backsheet'!$A$7:$AW$156,H$9,FALSE))="","",(VLOOKUP($B151,'HICM and Narrative Backsheet'!$A$7:$AW$156,H$9,FALSE))),"")</f>
        <v>Established</v>
      </c>
      <c r="I151" s="153" t="str">
        <f ca="1">IFERROR(IF((VLOOKUP($B151,'HICM and Narrative Backsheet'!$A$7:$AW$156,I$9,FALSE))="","",(VLOOKUP($B151,'HICM and Narrative Backsheet'!$A$7:$AW$156,I$9,FALSE))),"")</f>
        <v>Established</v>
      </c>
      <c r="J151" s="153" t="str">
        <f ca="1">IFERROR(IF((VLOOKUP($B151,'HICM and Narrative Backsheet'!$A$7:$AW$156,J$9,FALSE))="","",(VLOOKUP($B151,'HICM and Narrative Backsheet'!$A$7:$AW$156,J$9,FALSE))),"")</f>
        <v>Established</v>
      </c>
      <c r="K151" s="153" t="str">
        <f ca="1">IFERROR(IF((VLOOKUP($B151,'HICM and Narrative Backsheet'!$A$7:$AW$156,K$9,FALSE))="","",(VLOOKUP($B151,'HICM and Narrative Backsheet'!$A$7:$AW$156,K$9,FALSE))),"")</f>
        <v>Exemplary</v>
      </c>
      <c r="L151" s="154" t="str">
        <f ca="1">IFERROR(IF((VLOOKUP($B151,'HICM and Narrative Backsheet'!$A$7:$AW$156,L$9,FALSE))="","",(VLOOKUP($B151,'HICM and Narrative Backsheet'!$A$7:$AW$156,L$9,FALSE))),"")</f>
        <v>Exemplary</v>
      </c>
    </row>
    <row r="152" spans="1:12" x14ac:dyDescent="0.3">
      <c r="A152" s="57">
        <v>126</v>
      </c>
      <c r="B152" s="50" t="str">
        <f t="shared" ca="1" si="12"/>
        <v>E06000030</v>
      </c>
      <c r="C152" s="140" t="str">
        <f ca="1">IFERROR(VLOOKUP($B152,'Org List'!$J$9:$K$488,2,0), "")</f>
        <v>Swindon</v>
      </c>
      <c r="D152" s="152" t="str">
        <f ca="1">IFERROR(IF((VLOOKUP($B152,'HICM and Narrative Backsheet'!$A$7:$AW$156,D$9,FALSE))="","",(VLOOKUP($B152,'HICM and Narrative Backsheet'!$A$7:$AW$156,D$9,FALSE))),"")</f>
        <v>Established</v>
      </c>
      <c r="E152" s="153" t="str">
        <f ca="1">IFERROR(IF((VLOOKUP($B152,'HICM and Narrative Backsheet'!$A$7:$AW$156,E$9,FALSE))="","",(VLOOKUP($B152,'HICM and Narrative Backsheet'!$A$7:$AW$156,E$9,FALSE))),"")</f>
        <v>Established</v>
      </c>
      <c r="F152" s="153" t="str">
        <f ca="1">IFERROR(IF((VLOOKUP($B152,'HICM and Narrative Backsheet'!$A$7:$AW$156,F$9,FALSE))="","",(VLOOKUP($B152,'HICM and Narrative Backsheet'!$A$7:$AW$156,F$9,FALSE))),"")</f>
        <v>Established</v>
      </c>
      <c r="G152" s="153" t="str">
        <f ca="1">IFERROR(IF((VLOOKUP($B152,'HICM and Narrative Backsheet'!$A$7:$AW$156,G$9,FALSE))="","",(VLOOKUP($B152,'HICM and Narrative Backsheet'!$A$7:$AW$156,G$9,FALSE))),"")</f>
        <v>Established</v>
      </c>
      <c r="H152" s="153" t="str">
        <f ca="1">IFERROR(IF((VLOOKUP($B152,'HICM and Narrative Backsheet'!$A$7:$AW$156,H$9,FALSE))="","",(VLOOKUP($B152,'HICM and Narrative Backsheet'!$A$7:$AW$156,H$9,FALSE))),"")</f>
        <v>Established</v>
      </c>
      <c r="I152" s="153" t="str">
        <f ca="1">IFERROR(IF((VLOOKUP($B152,'HICM and Narrative Backsheet'!$A$7:$AW$156,I$9,FALSE))="","",(VLOOKUP($B152,'HICM and Narrative Backsheet'!$A$7:$AW$156,I$9,FALSE))),"")</f>
        <v>Established</v>
      </c>
      <c r="J152" s="153" t="str">
        <f ca="1">IFERROR(IF((VLOOKUP($B152,'HICM and Narrative Backsheet'!$A$7:$AW$156,J$9,FALSE))="","",(VLOOKUP($B152,'HICM and Narrative Backsheet'!$A$7:$AW$156,J$9,FALSE))),"")</f>
        <v>Established</v>
      </c>
      <c r="K152" s="153" t="str">
        <f ca="1">IFERROR(IF((VLOOKUP($B152,'HICM and Narrative Backsheet'!$A$7:$AW$156,K$9,FALSE))="","",(VLOOKUP($B152,'HICM and Narrative Backsheet'!$A$7:$AW$156,K$9,FALSE))),"")</f>
        <v>Established</v>
      </c>
      <c r="L152" s="154" t="str">
        <f ca="1">IFERROR(IF((VLOOKUP($B152,'HICM and Narrative Backsheet'!$A$7:$AW$156,L$9,FALSE))="","",(VLOOKUP($B152,'HICM and Narrative Backsheet'!$A$7:$AW$156,L$9,FALSE))),"")</f>
        <v>Established</v>
      </c>
    </row>
    <row r="153" spans="1:12" x14ac:dyDescent="0.3">
      <c r="A153" s="57">
        <v>127</v>
      </c>
      <c r="B153" s="50" t="str">
        <f t="shared" ca="1" si="12"/>
        <v>E08000008</v>
      </c>
      <c r="C153" s="140" t="str">
        <f ca="1">IFERROR(VLOOKUP($B153,'Org List'!$J$9:$K$488,2,0), "")</f>
        <v>Tameside</v>
      </c>
      <c r="D153" s="152" t="str">
        <f ca="1">IFERROR(IF((VLOOKUP($B153,'HICM and Narrative Backsheet'!$A$7:$AW$156,D$9,FALSE))="","",(VLOOKUP($B153,'HICM and Narrative Backsheet'!$A$7:$AW$156,D$9,FALSE))),"")</f>
        <v>Plans in place</v>
      </c>
      <c r="E153" s="153" t="str">
        <f ca="1">IFERROR(IF((VLOOKUP($B153,'HICM and Narrative Backsheet'!$A$7:$AW$156,E$9,FALSE))="","",(VLOOKUP($B153,'HICM and Narrative Backsheet'!$A$7:$AW$156,E$9,FALSE))),"")</f>
        <v>Mature</v>
      </c>
      <c r="F153" s="153" t="str">
        <f ca="1">IFERROR(IF((VLOOKUP($B153,'HICM and Narrative Backsheet'!$A$7:$AW$156,F$9,FALSE))="","",(VLOOKUP($B153,'HICM and Narrative Backsheet'!$A$7:$AW$156,F$9,FALSE))),"")</f>
        <v>Mature</v>
      </c>
      <c r="G153" s="153" t="str">
        <f ca="1">IFERROR(IF((VLOOKUP($B153,'HICM and Narrative Backsheet'!$A$7:$AW$156,G$9,FALSE))="","",(VLOOKUP($B153,'HICM and Narrative Backsheet'!$A$7:$AW$156,G$9,FALSE))),"")</f>
        <v>Mature</v>
      </c>
      <c r="H153" s="153" t="str">
        <f ca="1">IFERROR(IF((VLOOKUP($B153,'HICM and Narrative Backsheet'!$A$7:$AW$156,H$9,FALSE))="","",(VLOOKUP($B153,'HICM and Narrative Backsheet'!$A$7:$AW$156,H$9,FALSE))),"")</f>
        <v>Established</v>
      </c>
      <c r="I153" s="153" t="str">
        <f ca="1">IFERROR(IF((VLOOKUP($B153,'HICM and Narrative Backsheet'!$A$7:$AW$156,I$9,FALSE))="","",(VLOOKUP($B153,'HICM and Narrative Backsheet'!$A$7:$AW$156,I$9,FALSE))),"")</f>
        <v>Mature</v>
      </c>
      <c r="J153" s="153" t="str">
        <f ca="1">IFERROR(IF((VLOOKUP($B153,'HICM and Narrative Backsheet'!$A$7:$AW$156,J$9,FALSE))="","",(VLOOKUP($B153,'HICM and Narrative Backsheet'!$A$7:$AW$156,J$9,FALSE))),"")</f>
        <v>Mature</v>
      </c>
      <c r="K153" s="153" t="str">
        <f ca="1">IFERROR(IF((VLOOKUP($B153,'HICM and Narrative Backsheet'!$A$7:$AW$156,K$9,FALSE))="","",(VLOOKUP($B153,'HICM and Narrative Backsheet'!$A$7:$AW$156,K$9,FALSE))),"")</f>
        <v>Mature</v>
      </c>
      <c r="L153" s="154" t="str">
        <f ca="1">IFERROR(IF((VLOOKUP($B153,'HICM and Narrative Backsheet'!$A$7:$AW$156,L$9,FALSE))="","",(VLOOKUP($B153,'HICM and Narrative Backsheet'!$A$7:$AW$156,L$9,FALSE))),"")</f>
        <v>Mature</v>
      </c>
    </row>
    <row r="154" spans="1:12" x14ac:dyDescent="0.3">
      <c r="A154" s="57">
        <v>128</v>
      </c>
      <c r="B154" s="50" t="str">
        <f t="shared" ref="B154:B175" ca="1" si="13">IF($A154&gt;$O$5-1,"",INDIRECT("'Comms by AT'!AA"&amp;$A154+$O$4))</f>
        <v>E06000020</v>
      </c>
      <c r="C154" s="140" t="str">
        <f ca="1">IFERROR(VLOOKUP($B154,'Org List'!$J$9:$K$488,2,0), "")</f>
        <v>Telford and Wrekin</v>
      </c>
      <c r="D154" s="152" t="str">
        <f ca="1">IFERROR(IF((VLOOKUP($B154,'HICM and Narrative Backsheet'!$A$7:$AW$156,D$9,FALSE))="","",(VLOOKUP($B154,'HICM and Narrative Backsheet'!$A$7:$AW$156,D$9,FALSE))),"")</f>
        <v>Established</v>
      </c>
      <c r="E154" s="153" t="str">
        <f ca="1">IFERROR(IF((VLOOKUP($B154,'HICM and Narrative Backsheet'!$A$7:$AW$156,E$9,FALSE))="","",(VLOOKUP($B154,'HICM and Narrative Backsheet'!$A$7:$AW$156,E$9,FALSE))),"")</f>
        <v>Established</v>
      </c>
      <c r="F154" s="153" t="str">
        <f ca="1">IFERROR(IF((VLOOKUP($B154,'HICM and Narrative Backsheet'!$A$7:$AW$156,F$9,FALSE))="","",(VLOOKUP($B154,'HICM and Narrative Backsheet'!$A$7:$AW$156,F$9,FALSE))),"")</f>
        <v>Mature</v>
      </c>
      <c r="G154" s="153" t="str">
        <f ca="1">IFERROR(IF((VLOOKUP($B154,'HICM and Narrative Backsheet'!$A$7:$AW$156,G$9,FALSE))="","",(VLOOKUP($B154,'HICM and Narrative Backsheet'!$A$7:$AW$156,G$9,FALSE))),"")</f>
        <v>Mature</v>
      </c>
      <c r="H154" s="153" t="str">
        <f ca="1">IFERROR(IF((VLOOKUP($B154,'HICM and Narrative Backsheet'!$A$7:$AW$156,H$9,FALSE))="","",(VLOOKUP($B154,'HICM and Narrative Backsheet'!$A$7:$AW$156,H$9,FALSE))),"")</f>
        <v>Established</v>
      </c>
      <c r="I154" s="153" t="str">
        <f ca="1">IFERROR(IF((VLOOKUP($B154,'HICM and Narrative Backsheet'!$A$7:$AW$156,I$9,FALSE))="","",(VLOOKUP($B154,'HICM and Narrative Backsheet'!$A$7:$AW$156,I$9,FALSE))),"")</f>
        <v>Mature</v>
      </c>
      <c r="J154" s="153" t="str">
        <f ca="1">IFERROR(IF((VLOOKUP($B154,'HICM and Narrative Backsheet'!$A$7:$AW$156,J$9,FALSE))="","",(VLOOKUP($B154,'HICM and Narrative Backsheet'!$A$7:$AW$156,J$9,FALSE))),"")</f>
        <v>Mature</v>
      </c>
      <c r="K154" s="153" t="str">
        <f ca="1">IFERROR(IF((VLOOKUP($B154,'HICM and Narrative Backsheet'!$A$7:$AW$156,K$9,FALSE))="","",(VLOOKUP($B154,'HICM and Narrative Backsheet'!$A$7:$AW$156,K$9,FALSE))),"")</f>
        <v>Mature</v>
      </c>
      <c r="L154" s="154" t="str">
        <f ca="1">IFERROR(IF((VLOOKUP($B154,'HICM and Narrative Backsheet'!$A$7:$AW$156,L$9,FALSE))="","",(VLOOKUP($B154,'HICM and Narrative Backsheet'!$A$7:$AW$156,L$9,FALSE))),"")</f>
        <v>Established</v>
      </c>
    </row>
    <row r="155" spans="1:12" x14ac:dyDescent="0.3">
      <c r="A155" s="57">
        <v>129</v>
      </c>
      <c r="B155" s="50" t="str">
        <f t="shared" ca="1" si="13"/>
        <v>E06000034</v>
      </c>
      <c r="C155" s="140" t="str">
        <f ca="1">IFERROR(VLOOKUP($B155,'Org List'!$J$9:$K$488,2,0), "")</f>
        <v>Thurrock</v>
      </c>
      <c r="D155" s="152" t="str">
        <f ca="1">IFERROR(IF((VLOOKUP($B155,'HICM and Narrative Backsheet'!$A$7:$AW$156,D$9,FALSE))="","",(VLOOKUP($B155,'HICM and Narrative Backsheet'!$A$7:$AW$156,D$9,FALSE))),"")</f>
        <v>Mature</v>
      </c>
      <c r="E155" s="153" t="str">
        <f ca="1">IFERROR(IF((VLOOKUP($B155,'HICM and Narrative Backsheet'!$A$7:$AW$156,E$9,FALSE))="","",(VLOOKUP($B155,'HICM and Narrative Backsheet'!$A$7:$AW$156,E$9,FALSE))),"")</f>
        <v>Mature</v>
      </c>
      <c r="F155" s="153" t="str">
        <f ca="1">IFERROR(IF((VLOOKUP($B155,'HICM and Narrative Backsheet'!$A$7:$AW$156,F$9,FALSE))="","",(VLOOKUP($B155,'HICM and Narrative Backsheet'!$A$7:$AW$156,F$9,FALSE))),"")</f>
        <v>Mature</v>
      </c>
      <c r="G155" s="153" t="str">
        <f ca="1">IFERROR(IF((VLOOKUP($B155,'HICM and Narrative Backsheet'!$A$7:$AW$156,G$9,FALSE))="","",(VLOOKUP($B155,'HICM and Narrative Backsheet'!$A$7:$AW$156,G$9,FALSE))),"")</f>
        <v>Established</v>
      </c>
      <c r="H155" s="153" t="str">
        <f ca="1">IFERROR(IF((VLOOKUP($B155,'HICM and Narrative Backsheet'!$A$7:$AW$156,H$9,FALSE))="","",(VLOOKUP($B155,'HICM and Narrative Backsheet'!$A$7:$AW$156,H$9,FALSE))),"")</f>
        <v>Established</v>
      </c>
      <c r="I155" s="153" t="str">
        <f ca="1">IFERROR(IF((VLOOKUP($B155,'HICM and Narrative Backsheet'!$A$7:$AW$156,I$9,FALSE))="","",(VLOOKUP($B155,'HICM and Narrative Backsheet'!$A$7:$AW$156,I$9,FALSE))),"")</f>
        <v>Established</v>
      </c>
      <c r="J155" s="153" t="str">
        <f ca="1">IFERROR(IF((VLOOKUP($B155,'HICM and Narrative Backsheet'!$A$7:$AW$156,J$9,FALSE))="","",(VLOOKUP($B155,'HICM and Narrative Backsheet'!$A$7:$AW$156,J$9,FALSE))),"")</f>
        <v>Established</v>
      </c>
      <c r="K155" s="153" t="str">
        <f ca="1">IFERROR(IF((VLOOKUP($B155,'HICM and Narrative Backsheet'!$A$7:$AW$156,K$9,FALSE))="","",(VLOOKUP($B155,'HICM and Narrative Backsheet'!$A$7:$AW$156,K$9,FALSE))),"")</f>
        <v>Established</v>
      </c>
      <c r="L155" s="154" t="str">
        <f ca="1">IFERROR(IF((VLOOKUP($B155,'HICM and Narrative Backsheet'!$A$7:$AW$156,L$9,FALSE))="","",(VLOOKUP($B155,'HICM and Narrative Backsheet'!$A$7:$AW$156,L$9,FALSE))),"")</f>
        <v>Mature</v>
      </c>
    </row>
    <row r="156" spans="1:12" x14ac:dyDescent="0.3">
      <c r="A156" s="57">
        <v>130</v>
      </c>
      <c r="B156" s="50" t="str">
        <f t="shared" ca="1" si="13"/>
        <v>E06000027</v>
      </c>
      <c r="C156" s="140" t="str">
        <f ca="1">IFERROR(VLOOKUP($B156,'Org List'!$J$9:$K$488,2,0), "")</f>
        <v>Torbay</v>
      </c>
      <c r="D156" s="152" t="str">
        <f ca="1">IFERROR(IF((VLOOKUP($B156,'HICM and Narrative Backsheet'!$A$7:$AW$156,D$9,FALSE))="","",(VLOOKUP($B156,'HICM and Narrative Backsheet'!$A$7:$AW$156,D$9,FALSE))),"")</f>
        <v>Exemplary</v>
      </c>
      <c r="E156" s="153" t="str">
        <f ca="1">IFERROR(IF((VLOOKUP($B156,'HICM and Narrative Backsheet'!$A$7:$AW$156,E$9,FALSE))="","",(VLOOKUP($B156,'HICM and Narrative Backsheet'!$A$7:$AW$156,E$9,FALSE))),"")</f>
        <v>Mature</v>
      </c>
      <c r="F156" s="153" t="str">
        <f ca="1">IFERROR(IF((VLOOKUP($B156,'HICM and Narrative Backsheet'!$A$7:$AW$156,F$9,FALSE))="","",(VLOOKUP($B156,'HICM and Narrative Backsheet'!$A$7:$AW$156,F$9,FALSE))),"")</f>
        <v>Mature</v>
      </c>
      <c r="G156" s="153" t="str">
        <f ca="1">IFERROR(IF((VLOOKUP($B156,'HICM and Narrative Backsheet'!$A$7:$AW$156,G$9,FALSE))="","",(VLOOKUP($B156,'HICM and Narrative Backsheet'!$A$7:$AW$156,G$9,FALSE))),"")</f>
        <v>Established</v>
      </c>
      <c r="H156" s="153" t="str">
        <f ca="1">IFERROR(IF((VLOOKUP($B156,'HICM and Narrative Backsheet'!$A$7:$AW$156,H$9,FALSE))="","",(VLOOKUP($B156,'HICM and Narrative Backsheet'!$A$7:$AW$156,H$9,FALSE))),"")</f>
        <v>Established</v>
      </c>
      <c r="I156" s="153" t="str">
        <f ca="1">IFERROR(IF((VLOOKUP($B156,'HICM and Narrative Backsheet'!$A$7:$AW$156,I$9,FALSE))="","",(VLOOKUP($B156,'HICM and Narrative Backsheet'!$A$7:$AW$156,I$9,FALSE))),"")</f>
        <v>Exemplary</v>
      </c>
      <c r="J156" s="153" t="str">
        <f ca="1">IFERROR(IF((VLOOKUP($B156,'HICM and Narrative Backsheet'!$A$7:$AW$156,J$9,FALSE))="","",(VLOOKUP($B156,'HICM and Narrative Backsheet'!$A$7:$AW$156,J$9,FALSE))),"")</f>
        <v>Mature</v>
      </c>
      <c r="K156" s="153" t="str">
        <f ca="1">IFERROR(IF((VLOOKUP($B156,'HICM and Narrative Backsheet'!$A$7:$AW$156,K$9,FALSE))="","",(VLOOKUP($B156,'HICM and Narrative Backsheet'!$A$7:$AW$156,K$9,FALSE))),"")</f>
        <v>Established</v>
      </c>
      <c r="L156" s="154" t="str">
        <f ca="1">IFERROR(IF((VLOOKUP($B156,'HICM and Narrative Backsheet'!$A$7:$AW$156,L$9,FALSE))="","",(VLOOKUP($B156,'HICM and Narrative Backsheet'!$A$7:$AW$156,L$9,FALSE))),"")</f>
        <v>Plans in place</v>
      </c>
    </row>
    <row r="157" spans="1:12" x14ac:dyDescent="0.3">
      <c r="A157" s="57">
        <v>131</v>
      </c>
      <c r="B157" s="50" t="str">
        <f t="shared" ca="1" si="13"/>
        <v>E09000030</v>
      </c>
      <c r="C157" s="140" t="str">
        <f ca="1">IFERROR(VLOOKUP($B157,'Org List'!$J$9:$K$488,2,0), "")</f>
        <v>Tower Hamlets</v>
      </c>
      <c r="D157" s="152" t="str">
        <f ca="1">IFERROR(IF((VLOOKUP($B157,'HICM and Narrative Backsheet'!$A$7:$AW$156,D$9,FALSE))="","",(VLOOKUP($B157,'HICM and Narrative Backsheet'!$A$7:$AW$156,D$9,FALSE))),"")</f>
        <v>Established</v>
      </c>
      <c r="E157" s="153" t="str">
        <f ca="1">IFERROR(IF((VLOOKUP($B157,'HICM and Narrative Backsheet'!$A$7:$AW$156,E$9,FALSE))="","",(VLOOKUP($B157,'HICM and Narrative Backsheet'!$A$7:$AW$156,E$9,FALSE))),"")</f>
        <v>Mature</v>
      </c>
      <c r="F157" s="153" t="str">
        <f ca="1">IFERROR(IF((VLOOKUP($B157,'HICM and Narrative Backsheet'!$A$7:$AW$156,F$9,FALSE))="","",(VLOOKUP($B157,'HICM and Narrative Backsheet'!$A$7:$AW$156,F$9,FALSE))),"")</f>
        <v>Mature</v>
      </c>
      <c r="G157" s="153" t="str">
        <f ca="1">IFERROR(IF((VLOOKUP($B157,'HICM and Narrative Backsheet'!$A$7:$AW$156,G$9,FALSE))="","",(VLOOKUP($B157,'HICM and Narrative Backsheet'!$A$7:$AW$156,G$9,FALSE))),"")</f>
        <v>Established</v>
      </c>
      <c r="H157" s="153" t="str">
        <f ca="1">IFERROR(IF((VLOOKUP($B157,'HICM and Narrative Backsheet'!$A$7:$AW$156,H$9,FALSE))="","",(VLOOKUP($B157,'HICM and Narrative Backsheet'!$A$7:$AW$156,H$9,FALSE))),"")</f>
        <v>Established</v>
      </c>
      <c r="I157" s="153" t="str">
        <f ca="1">IFERROR(IF((VLOOKUP($B157,'HICM and Narrative Backsheet'!$A$7:$AW$156,I$9,FALSE))="","",(VLOOKUP($B157,'HICM and Narrative Backsheet'!$A$7:$AW$156,I$9,FALSE))),"")</f>
        <v>Established</v>
      </c>
      <c r="J157" s="153" t="str">
        <f ca="1">IFERROR(IF((VLOOKUP($B157,'HICM and Narrative Backsheet'!$A$7:$AW$156,J$9,FALSE))="","",(VLOOKUP($B157,'HICM and Narrative Backsheet'!$A$7:$AW$156,J$9,FALSE))),"")</f>
        <v>Established</v>
      </c>
      <c r="K157" s="153" t="str">
        <f ca="1">IFERROR(IF((VLOOKUP($B157,'HICM and Narrative Backsheet'!$A$7:$AW$156,K$9,FALSE))="","",(VLOOKUP($B157,'HICM and Narrative Backsheet'!$A$7:$AW$156,K$9,FALSE))),"")</f>
        <v>Mature</v>
      </c>
      <c r="L157" s="154" t="str">
        <f ca="1">IFERROR(IF((VLOOKUP($B157,'HICM and Narrative Backsheet'!$A$7:$AW$156,L$9,FALSE))="","",(VLOOKUP($B157,'HICM and Narrative Backsheet'!$A$7:$AW$156,L$9,FALSE))),"")</f>
        <v>Established</v>
      </c>
    </row>
    <row r="158" spans="1:12" x14ac:dyDescent="0.3">
      <c r="A158" s="57">
        <v>132</v>
      </c>
      <c r="B158" s="50" t="str">
        <f t="shared" ca="1" si="13"/>
        <v>E08000009</v>
      </c>
      <c r="C158" s="140" t="str">
        <f ca="1">IFERROR(VLOOKUP($B158,'Org List'!$J$9:$K$488,2,0), "")</f>
        <v>Trafford</v>
      </c>
      <c r="D158" s="152" t="str">
        <f ca="1">IFERROR(IF((VLOOKUP($B158,'HICM and Narrative Backsheet'!$A$7:$AW$156,D$9,FALSE))="","",(VLOOKUP($B158,'HICM and Narrative Backsheet'!$A$7:$AW$156,D$9,FALSE))),"")</f>
        <v>Established</v>
      </c>
      <c r="E158" s="153" t="str">
        <f ca="1">IFERROR(IF((VLOOKUP($B158,'HICM and Narrative Backsheet'!$A$7:$AW$156,E$9,FALSE))="","",(VLOOKUP($B158,'HICM and Narrative Backsheet'!$A$7:$AW$156,E$9,FALSE))),"")</f>
        <v>Mature</v>
      </c>
      <c r="F158" s="153" t="str">
        <f ca="1">IFERROR(IF((VLOOKUP($B158,'HICM and Narrative Backsheet'!$A$7:$AW$156,F$9,FALSE))="","",(VLOOKUP($B158,'HICM and Narrative Backsheet'!$A$7:$AW$156,F$9,FALSE))),"")</f>
        <v>Mature</v>
      </c>
      <c r="G158" s="153" t="str">
        <f ca="1">IFERROR(IF((VLOOKUP($B158,'HICM and Narrative Backsheet'!$A$7:$AW$156,G$9,FALSE))="","",(VLOOKUP($B158,'HICM and Narrative Backsheet'!$A$7:$AW$156,G$9,FALSE))),"")</f>
        <v>Established</v>
      </c>
      <c r="H158" s="153" t="str">
        <f ca="1">IFERROR(IF((VLOOKUP($B158,'HICM and Narrative Backsheet'!$A$7:$AW$156,H$9,FALSE))="","",(VLOOKUP($B158,'HICM and Narrative Backsheet'!$A$7:$AW$156,H$9,FALSE))),"")</f>
        <v>Established</v>
      </c>
      <c r="I158" s="153" t="str">
        <f ca="1">IFERROR(IF((VLOOKUP($B158,'HICM and Narrative Backsheet'!$A$7:$AW$156,I$9,FALSE))="","",(VLOOKUP($B158,'HICM and Narrative Backsheet'!$A$7:$AW$156,I$9,FALSE))),"")</f>
        <v>Established</v>
      </c>
      <c r="J158" s="153" t="str">
        <f ca="1">IFERROR(IF((VLOOKUP($B158,'HICM and Narrative Backsheet'!$A$7:$AW$156,J$9,FALSE))="","",(VLOOKUP($B158,'HICM and Narrative Backsheet'!$A$7:$AW$156,J$9,FALSE))),"")</f>
        <v>Established</v>
      </c>
      <c r="K158" s="153" t="str">
        <f ca="1">IFERROR(IF((VLOOKUP($B158,'HICM and Narrative Backsheet'!$A$7:$AW$156,K$9,FALSE))="","",(VLOOKUP($B158,'HICM and Narrative Backsheet'!$A$7:$AW$156,K$9,FALSE))),"")</f>
        <v>Plans in place</v>
      </c>
      <c r="L158" s="154" t="str">
        <f ca="1">IFERROR(IF((VLOOKUP($B158,'HICM and Narrative Backsheet'!$A$7:$AW$156,L$9,FALSE))="","",(VLOOKUP($B158,'HICM and Narrative Backsheet'!$A$7:$AW$156,L$9,FALSE))),"")</f>
        <v>Plans in place</v>
      </c>
    </row>
    <row r="159" spans="1:12" x14ac:dyDescent="0.3">
      <c r="A159" s="57">
        <v>133</v>
      </c>
      <c r="B159" s="50" t="str">
        <f t="shared" ca="1" si="13"/>
        <v>E08000036</v>
      </c>
      <c r="C159" s="140" t="str">
        <f ca="1">IFERROR(VLOOKUP($B159,'Org List'!$J$9:$K$488,2,0), "")</f>
        <v>Wakefield</v>
      </c>
      <c r="D159" s="152" t="str">
        <f ca="1">IFERROR(IF((VLOOKUP($B159,'HICM and Narrative Backsheet'!$A$7:$AW$156,D$9,FALSE))="","",(VLOOKUP($B159,'HICM and Narrative Backsheet'!$A$7:$AW$156,D$9,FALSE))),"")</f>
        <v>Established</v>
      </c>
      <c r="E159" s="153" t="str">
        <f ca="1">IFERROR(IF((VLOOKUP($B159,'HICM and Narrative Backsheet'!$A$7:$AW$156,E$9,FALSE))="","",(VLOOKUP($B159,'HICM and Narrative Backsheet'!$A$7:$AW$156,E$9,FALSE))),"")</f>
        <v>Plans in place</v>
      </c>
      <c r="F159" s="153" t="str">
        <f ca="1">IFERROR(IF((VLOOKUP($B159,'HICM and Narrative Backsheet'!$A$7:$AW$156,F$9,FALSE))="","",(VLOOKUP($B159,'HICM and Narrative Backsheet'!$A$7:$AW$156,F$9,FALSE))),"")</f>
        <v>Established</v>
      </c>
      <c r="G159" s="153" t="str">
        <f ca="1">IFERROR(IF((VLOOKUP($B159,'HICM and Narrative Backsheet'!$A$7:$AW$156,G$9,FALSE))="","",(VLOOKUP($B159,'HICM and Narrative Backsheet'!$A$7:$AW$156,G$9,FALSE))),"")</f>
        <v>Established</v>
      </c>
      <c r="H159" s="153" t="str">
        <f ca="1">IFERROR(IF((VLOOKUP($B159,'HICM and Narrative Backsheet'!$A$7:$AW$156,H$9,FALSE))="","",(VLOOKUP($B159,'HICM and Narrative Backsheet'!$A$7:$AW$156,H$9,FALSE))),"")</f>
        <v>Plans in place</v>
      </c>
      <c r="I159" s="153" t="str">
        <f ca="1">IFERROR(IF((VLOOKUP($B159,'HICM and Narrative Backsheet'!$A$7:$AW$156,I$9,FALSE))="","",(VLOOKUP($B159,'HICM and Narrative Backsheet'!$A$7:$AW$156,I$9,FALSE))),"")</f>
        <v>Plans in place</v>
      </c>
      <c r="J159" s="153" t="str">
        <f ca="1">IFERROR(IF((VLOOKUP($B159,'HICM and Narrative Backsheet'!$A$7:$AW$156,J$9,FALSE))="","",(VLOOKUP($B159,'HICM and Narrative Backsheet'!$A$7:$AW$156,J$9,FALSE))),"")</f>
        <v>Plans in place</v>
      </c>
      <c r="K159" s="153" t="str">
        <f ca="1">IFERROR(IF((VLOOKUP($B159,'HICM and Narrative Backsheet'!$A$7:$AW$156,K$9,FALSE))="","",(VLOOKUP($B159,'HICM and Narrative Backsheet'!$A$7:$AW$156,K$9,FALSE))),"")</f>
        <v>Established</v>
      </c>
      <c r="L159" s="154" t="str">
        <f ca="1">IFERROR(IF((VLOOKUP($B159,'HICM and Narrative Backsheet'!$A$7:$AW$156,L$9,FALSE))="","",(VLOOKUP($B159,'HICM and Narrative Backsheet'!$A$7:$AW$156,L$9,FALSE))),"")</f>
        <v>Established</v>
      </c>
    </row>
    <row r="160" spans="1:12" x14ac:dyDescent="0.3">
      <c r="A160" s="57">
        <v>134</v>
      </c>
      <c r="B160" s="50" t="str">
        <f t="shared" ca="1" si="13"/>
        <v>E08000030</v>
      </c>
      <c r="C160" s="140" t="str">
        <f ca="1">IFERROR(VLOOKUP($B160,'Org List'!$J$9:$K$488,2,0), "")</f>
        <v>Walsall</v>
      </c>
      <c r="D160" s="152" t="str">
        <f ca="1">IFERROR(IF((VLOOKUP($B160,'HICM and Narrative Backsheet'!$A$7:$AW$156,D$9,FALSE))="","",(VLOOKUP($B160,'HICM and Narrative Backsheet'!$A$7:$AW$156,D$9,FALSE))),"")</f>
        <v>Established</v>
      </c>
      <c r="E160" s="153" t="str">
        <f ca="1">IFERROR(IF((VLOOKUP($B160,'HICM and Narrative Backsheet'!$A$7:$AW$156,E$9,FALSE))="","",(VLOOKUP($B160,'HICM and Narrative Backsheet'!$A$7:$AW$156,E$9,FALSE))),"")</f>
        <v>Established</v>
      </c>
      <c r="F160" s="153" t="str">
        <f ca="1">IFERROR(IF((VLOOKUP($B160,'HICM and Narrative Backsheet'!$A$7:$AW$156,F$9,FALSE))="","",(VLOOKUP($B160,'HICM and Narrative Backsheet'!$A$7:$AW$156,F$9,FALSE))),"")</f>
        <v>Established</v>
      </c>
      <c r="G160" s="153" t="str">
        <f ca="1">IFERROR(IF((VLOOKUP($B160,'HICM and Narrative Backsheet'!$A$7:$AW$156,G$9,FALSE))="","",(VLOOKUP($B160,'HICM and Narrative Backsheet'!$A$7:$AW$156,G$9,FALSE))),"")</f>
        <v>Mature</v>
      </c>
      <c r="H160" s="153" t="str">
        <f ca="1">IFERROR(IF((VLOOKUP($B160,'HICM and Narrative Backsheet'!$A$7:$AW$156,H$9,FALSE))="","",(VLOOKUP($B160,'HICM and Narrative Backsheet'!$A$7:$AW$156,H$9,FALSE))),"")</f>
        <v>Established</v>
      </c>
      <c r="I160" s="153" t="str">
        <f ca="1">IFERROR(IF((VLOOKUP($B160,'HICM and Narrative Backsheet'!$A$7:$AW$156,I$9,FALSE))="","",(VLOOKUP($B160,'HICM and Narrative Backsheet'!$A$7:$AW$156,I$9,FALSE))),"")</f>
        <v>Established</v>
      </c>
      <c r="J160" s="153" t="str">
        <f ca="1">IFERROR(IF((VLOOKUP($B160,'HICM and Narrative Backsheet'!$A$7:$AW$156,J$9,FALSE))="","",(VLOOKUP($B160,'HICM and Narrative Backsheet'!$A$7:$AW$156,J$9,FALSE))),"")</f>
        <v>Established</v>
      </c>
      <c r="K160" s="153" t="str">
        <f ca="1">IFERROR(IF((VLOOKUP($B160,'HICM and Narrative Backsheet'!$A$7:$AW$156,K$9,FALSE))="","",(VLOOKUP($B160,'HICM and Narrative Backsheet'!$A$7:$AW$156,K$9,FALSE))),"")</f>
        <v>Mature</v>
      </c>
      <c r="L160" s="154" t="str">
        <f ca="1">IFERROR(IF((VLOOKUP($B160,'HICM and Narrative Backsheet'!$A$7:$AW$156,L$9,FALSE))="","",(VLOOKUP($B160,'HICM and Narrative Backsheet'!$A$7:$AW$156,L$9,FALSE))),"")</f>
        <v>Established</v>
      </c>
    </row>
    <row r="161" spans="1:12" x14ac:dyDescent="0.3">
      <c r="A161" s="57">
        <v>135</v>
      </c>
      <c r="B161" s="50" t="str">
        <f t="shared" ca="1" si="13"/>
        <v>E09000031</v>
      </c>
      <c r="C161" s="140" t="str">
        <f ca="1">IFERROR(VLOOKUP($B161,'Org List'!$J$9:$K$488,2,0), "")</f>
        <v>Waltham Forest</v>
      </c>
      <c r="D161" s="152" t="str">
        <f ca="1">IFERROR(IF((VLOOKUP($B161,'HICM and Narrative Backsheet'!$A$7:$AW$156,D$9,FALSE))="","",(VLOOKUP($B161,'HICM and Narrative Backsheet'!$A$7:$AW$156,D$9,FALSE))),"")</f>
        <v>Established</v>
      </c>
      <c r="E161" s="153" t="str">
        <f ca="1">IFERROR(IF((VLOOKUP($B161,'HICM and Narrative Backsheet'!$A$7:$AW$156,E$9,FALSE))="","",(VLOOKUP($B161,'HICM and Narrative Backsheet'!$A$7:$AW$156,E$9,FALSE))),"")</f>
        <v>Established</v>
      </c>
      <c r="F161" s="153" t="str">
        <f ca="1">IFERROR(IF((VLOOKUP($B161,'HICM and Narrative Backsheet'!$A$7:$AW$156,F$9,FALSE))="","",(VLOOKUP($B161,'HICM and Narrative Backsheet'!$A$7:$AW$156,F$9,FALSE))),"")</f>
        <v>Established</v>
      </c>
      <c r="G161" s="153" t="str">
        <f ca="1">IFERROR(IF((VLOOKUP($B161,'HICM and Narrative Backsheet'!$A$7:$AW$156,G$9,FALSE))="","",(VLOOKUP($B161,'HICM and Narrative Backsheet'!$A$7:$AW$156,G$9,FALSE))),"")</f>
        <v>Established</v>
      </c>
      <c r="H161" s="153" t="str">
        <f ca="1">IFERROR(IF((VLOOKUP($B161,'HICM and Narrative Backsheet'!$A$7:$AW$156,H$9,FALSE))="","",(VLOOKUP($B161,'HICM and Narrative Backsheet'!$A$7:$AW$156,H$9,FALSE))),"")</f>
        <v>Established</v>
      </c>
      <c r="I161" s="153" t="str">
        <f ca="1">IFERROR(IF((VLOOKUP($B161,'HICM and Narrative Backsheet'!$A$7:$AW$156,I$9,FALSE))="","",(VLOOKUP($B161,'HICM and Narrative Backsheet'!$A$7:$AW$156,I$9,FALSE))),"")</f>
        <v>Plans in place</v>
      </c>
      <c r="J161" s="153" t="str">
        <f ca="1">IFERROR(IF((VLOOKUP($B161,'HICM and Narrative Backsheet'!$A$7:$AW$156,J$9,FALSE))="","",(VLOOKUP($B161,'HICM and Narrative Backsheet'!$A$7:$AW$156,J$9,FALSE))),"")</f>
        <v>Established</v>
      </c>
      <c r="K161" s="153" t="str">
        <f ca="1">IFERROR(IF((VLOOKUP($B161,'HICM and Narrative Backsheet'!$A$7:$AW$156,K$9,FALSE))="","",(VLOOKUP($B161,'HICM and Narrative Backsheet'!$A$7:$AW$156,K$9,FALSE))),"")</f>
        <v>Established</v>
      </c>
      <c r="L161" s="154" t="str">
        <f ca="1">IFERROR(IF((VLOOKUP($B161,'HICM and Narrative Backsheet'!$A$7:$AW$156,L$9,FALSE))="","",(VLOOKUP($B161,'HICM and Narrative Backsheet'!$A$7:$AW$156,L$9,FALSE))),"")</f>
        <v>Established</v>
      </c>
    </row>
    <row r="162" spans="1:12" x14ac:dyDescent="0.3">
      <c r="A162" s="57">
        <v>136</v>
      </c>
      <c r="B162" s="50" t="str">
        <f t="shared" ca="1" si="13"/>
        <v>E09000032</v>
      </c>
      <c r="C162" s="140" t="str">
        <f ca="1">IFERROR(VLOOKUP($B162,'Org List'!$J$9:$K$488,2,0), "")</f>
        <v>Wandsworth</v>
      </c>
      <c r="D162" s="152" t="str">
        <f ca="1">IFERROR(IF((VLOOKUP($B162,'HICM and Narrative Backsheet'!$A$7:$AW$156,D$9,FALSE))="","",(VLOOKUP($B162,'HICM and Narrative Backsheet'!$A$7:$AW$156,D$9,FALSE))),"")</f>
        <v>Established</v>
      </c>
      <c r="E162" s="153" t="str">
        <f ca="1">IFERROR(IF((VLOOKUP($B162,'HICM and Narrative Backsheet'!$A$7:$AW$156,E$9,FALSE))="","",(VLOOKUP($B162,'HICM and Narrative Backsheet'!$A$7:$AW$156,E$9,FALSE))),"")</f>
        <v>Established</v>
      </c>
      <c r="F162" s="153" t="str">
        <f ca="1">IFERROR(IF((VLOOKUP($B162,'HICM and Narrative Backsheet'!$A$7:$AW$156,F$9,FALSE))="","",(VLOOKUP($B162,'HICM and Narrative Backsheet'!$A$7:$AW$156,F$9,FALSE))),"")</f>
        <v>Mature</v>
      </c>
      <c r="G162" s="153" t="str">
        <f ca="1">IFERROR(IF((VLOOKUP($B162,'HICM and Narrative Backsheet'!$A$7:$AW$156,G$9,FALSE))="","",(VLOOKUP($B162,'HICM and Narrative Backsheet'!$A$7:$AW$156,G$9,FALSE))),"")</f>
        <v>Established</v>
      </c>
      <c r="H162" s="153" t="str">
        <f ca="1">IFERROR(IF((VLOOKUP($B162,'HICM and Narrative Backsheet'!$A$7:$AW$156,H$9,FALSE))="","",(VLOOKUP($B162,'HICM and Narrative Backsheet'!$A$7:$AW$156,H$9,FALSE))),"")</f>
        <v>Established</v>
      </c>
      <c r="I162" s="153" t="str">
        <f ca="1">IFERROR(IF((VLOOKUP($B162,'HICM and Narrative Backsheet'!$A$7:$AW$156,I$9,FALSE))="","",(VLOOKUP($B162,'HICM and Narrative Backsheet'!$A$7:$AW$156,I$9,FALSE))),"")</f>
        <v>Established</v>
      </c>
      <c r="J162" s="153" t="str">
        <f ca="1">IFERROR(IF((VLOOKUP($B162,'HICM and Narrative Backsheet'!$A$7:$AW$156,J$9,FALSE))="","",(VLOOKUP($B162,'HICM and Narrative Backsheet'!$A$7:$AW$156,J$9,FALSE))),"")</f>
        <v>Established</v>
      </c>
      <c r="K162" s="153" t="str">
        <f ca="1">IFERROR(IF((VLOOKUP($B162,'HICM and Narrative Backsheet'!$A$7:$AW$156,K$9,FALSE))="","",(VLOOKUP($B162,'HICM and Narrative Backsheet'!$A$7:$AW$156,K$9,FALSE))),"")</f>
        <v>Established</v>
      </c>
      <c r="L162" s="154" t="str">
        <f ca="1">IFERROR(IF((VLOOKUP($B162,'HICM and Narrative Backsheet'!$A$7:$AW$156,L$9,FALSE))="","",(VLOOKUP($B162,'HICM and Narrative Backsheet'!$A$7:$AW$156,L$9,FALSE))),"")</f>
        <v>Mature</v>
      </c>
    </row>
    <row r="163" spans="1:12" x14ac:dyDescent="0.3">
      <c r="A163" s="57">
        <v>137</v>
      </c>
      <c r="B163" s="50" t="str">
        <f t="shared" ca="1" si="13"/>
        <v>E06000007</v>
      </c>
      <c r="C163" s="140" t="str">
        <f ca="1">IFERROR(VLOOKUP($B163,'Org List'!$J$9:$K$488,2,0), "")</f>
        <v>Warrington</v>
      </c>
      <c r="D163" s="152" t="str">
        <f ca="1">IFERROR(IF((VLOOKUP($B163,'HICM and Narrative Backsheet'!$A$7:$AW$156,D$9,FALSE))="","",(VLOOKUP($B163,'HICM and Narrative Backsheet'!$A$7:$AW$156,D$9,FALSE))),"")</f>
        <v>Established</v>
      </c>
      <c r="E163" s="153" t="str">
        <f ca="1">IFERROR(IF((VLOOKUP($B163,'HICM and Narrative Backsheet'!$A$7:$AW$156,E$9,FALSE))="","",(VLOOKUP($B163,'HICM and Narrative Backsheet'!$A$7:$AW$156,E$9,FALSE))),"")</f>
        <v>Established</v>
      </c>
      <c r="F163" s="153" t="str">
        <f ca="1">IFERROR(IF((VLOOKUP($B163,'HICM and Narrative Backsheet'!$A$7:$AW$156,F$9,FALSE))="","",(VLOOKUP($B163,'HICM and Narrative Backsheet'!$A$7:$AW$156,F$9,FALSE))),"")</f>
        <v>Established</v>
      </c>
      <c r="G163" s="153" t="str">
        <f ca="1">IFERROR(IF((VLOOKUP($B163,'HICM and Narrative Backsheet'!$A$7:$AW$156,G$9,FALSE))="","",(VLOOKUP($B163,'HICM and Narrative Backsheet'!$A$7:$AW$156,G$9,FALSE))),"")</f>
        <v>Established</v>
      </c>
      <c r="H163" s="153" t="str">
        <f ca="1">IFERROR(IF((VLOOKUP($B163,'HICM and Narrative Backsheet'!$A$7:$AW$156,H$9,FALSE))="","",(VLOOKUP($B163,'HICM and Narrative Backsheet'!$A$7:$AW$156,H$9,FALSE))),"")</f>
        <v>Established</v>
      </c>
      <c r="I163" s="153" t="str">
        <f ca="1">IFERROR(IF((VLOOKUP($B163,'HICM and Narrative Backsheet'!$A$7:$AW$156,I$9,FALSE))="","",(VLOOKUP($B163,'HICM and Narrative Backsheet'!$A$7:$AW$156,I$9,FALSE))),"")</f>
        <v>Established</v>
      </c>
      <c r="J163" s="153" t="str">
        <f ca="1">IFERROR(IF((VLOOKUP($B163,'HICM and Narrative Backsheet'!$A$7:$AW$156,J$9,FALSE))="","",(VLOOKUP($B163,'HICM and Narrative Backsheet'!$A$7:$AW$156,J$9,FALSE))),"")</f>
        <v>Established</v>
      </c>
      <c r="K163" s="153" t="str">
        <f ca="1">IFERROR(IF((VLOOKUP($B163,'HICM and Narrative Backsheet'!$A$7:$AW$156,K$9,FALSE))="","",(VLOOKUP($B163,'HICM and Narrative Backsheet'!$A$7:$AW$156,K$9,FALSE))),"")</f>
        <v>Mature</v>
      </c>
      <c r="L163" s="154" t="str">
        <f ca="1">IFERROR(IF((VLOOKUP($B163,'HICM and Narrative Backsheet'!$A$7:$AW$156,L$9,FALSE))="","",(VLOOKUP($B163,'HICM and Narrative Backsheet'!$A$7:$AW$156,L$9,FALSE))),"")</f>
        <v>Established</v>
      </c>
    </row>
    <row r="164" spans="1:12" x14ac:dyDescent="0.3">
      <c r="A164" s="57">
        <v>138</v>
      </c>
      <c r="B164" s="50" t="str">
        <f t="shared" ca="1" si="13"/>
        <v>E10000031</v>
      </c>
      <c r="C164" s="140" t="str">
        <f ca="1">IFERROR(VLOOKUP($B164,'Org List'!$J$9:$K$488,2,0), "")</f>
        <v>Warwickshire</v>
      </c>
      <c r="D164" s="152" t="str">
        <f ca="1">IFERROR(IF((VLOOKUP($B164,'HICM and Narrative Backsheet'!$A$7:$AW$156,D$9,FALSE))="","",(VLOOKUP($B164,'HICM and Narrative Backsheet'!$A$7:$AW$156,D$9,FALSE))),"")</f>
        <v>Mature</v>
      </c>
      <c r="E164" s="153" t="str">
        <f ca="1">IFERROR(IF((VLOOKUP($B164,'HICM and Narrative Backsheet'!$A$7:$AW$156,E$9,FALSE))="","",(VLOOKUP($B164,'HICM and Narrative Backsheet'!$A$7:$AW$156,E$9,FALSE))),"")</f>
        <v>Mature</v>
      </c>
      <c r="F164" s="153" t="str">
        <f ca="1">IFERROR(IF((VLOOKUP($B164,'HICM and Narrative Backsheet'!$A$7:$AW$156,F$9,FALSE))="","",(VLOOKUP($B164,'HICM and Narrative Backsheet'!$A$7:$AW$156,F$9,FALSE))),"")</f>
        <v>Mature</v>
      </c>
      <c r="G164" s="153" t="str">
        <f ca="1">IFERROR(IF((VLOOKUP($B164,'HICM and Narrative Backsheet'!$A$7:$AW$156,G$9,FALSE))="","",(VLOOKUP($B164,'HICM and Narrative Backsheet'!$A$7:$AW$156,G$9,FALSE))),"")</f>
        <v>Mature</v>
      </c>
      <c r="H164" s="153" t="str">
        <f ca="1">IFERROR(IF((VLOOKUP($B164,'HICM and Narrative Backsheet'!$A$7:$AW$156,H$9,FALSE))="","",(VLOOKUP($B164,'HICM and Narrative Backsheet'!$A$7:$AW$156,H$9,FALSE))),"")</f>
        <v>Established</v>
      </c>
      <c r="I164" s="153" t="str">
        <f ca="1">IFERROR(IF((VLOOKUP($B164,'HICM and Narrative Backsheet'!$A$7:$AW$156,I$9,FALSE))="","",(VLOOKUP($B164,'HICM and Narrative Backsheet'!$A$7:$AW$156,I$9,FALSE))),"")</f>
        <v>Established</v>
      </c>
      <c r="J164" s="153" t="str">
        <f ca="1">IFERROR(IF((VLOOKUP($B164,'HICM and Narrative Backsheet'!$A$7:$AW$156,J$9,FALSE))="","",(VLOOKUP($B164,'HICM and Narrative Backsheet'!$A$7:$AW$156,J$9,FALSE))),"")</f>
        <v>Established</v>
      </c>
      <c r="K164" s="153" t="str">
        <f ca="1">IFERROR(IF((VLOOKUP($B164,'HICM and Narrative Backsheet'!$A$7:$AW$156,K$9,FALSE))="","",(VLOOKUP($B164,'HICM and Narrative Backsheet'!$A$7:$AW$156,K$9,FALSE))),"")</f>
        <v>Established</v>
      </c>
      <c r="L164" s="154" t="str">
        <f ca="1">IFERROR(IF((VLOOKUP($B164,'HICM and Narrative Backsheet'!$A$7:$AW$156,L$9,FALSE))="","",(VLOOKUP($B164,'HICM and Narrative Backsheet'!$A$7:$AW$156,L$9,FALSE))),"")</f>
        <v>Established</v>
      </c>
    </row>
    <row r="165" spans="1:12" x14ac:dyDescent="0.3">
      <c r="A165" s="57">
        <v>139</v>
      </c>
      <c r="B165" s="50" t="str">
        <f t="shared" ca="1" si="13"/>
        <v>E06000037</v>
      </c>
      <c r="C165" s="140" t="str">
        <f ca="1">IFERROR(VLOOKUP($B165,'Org List'!$J$9:$K$488,2,0), "")</f>
        <v>West Berkshire</v>
      </c>
      <c r="D165" s="152" t="str">
        <f ca="1">IFERROR(IF((VLOOKUP($B165,'HICM and Narrative Backsheet'!$A$7:$AW$156,D$9,FALSE))="","",(VLOOKUP($B165,'HICM and Narrative Backsheet'!$A$7:$AW$156,D$9,FALSE))),"")</f>
        <v>Mature</v>
      </c>
      <c r="E165" s="153" t="str">
        <f ca="1">IFERROR(IF((VLOOKUP($B165,'HICM and Narrative Backsheet'!$A$7:$AW$156,E$9,FALSE))="","",(VLOOKUP($B165,'HICM and Narrative Backsheet'!$A$7:$AW$156,E$9,FALSE))),"")</f>
        <v>Established</v>
      </c>
      <c r="F165" s="153" t="str">
        <f ca="1">IFERROR(IF((VLOOKUP($B165,'HICM and Narrative Backsheet'!$A$7:$AW$156,F$9,FALSE))="","",(VLOOKUP($B165,'HICM and Narrative Backsheet'!$A$7:$AW$156,F$9,FALSE))),"")</f>
        <v>Established</v>
      </c>
      <c r="G165" s="153" t="str">
        <f ca="1">IFERROR(IF((VLOOKUP($B165,'HICM and Narrative Backsheet'!$A$7:$AW$156,G$9,FALSE))="","",(VLOOKUP($B165,'HICM and Narrative Backsheet'!$A$7:$AW$156,G$9,FALSE))),"")</f>
        <v>Plans in place</v>
      </c>
      <c r="H165" s="153" t="str">
        <f ca="1">IFERROR(IF((VLOOKUP($B165,'HICM and Narrative Backsheet'!$A$7:$AW$156,H$9,FALSE))="","",(VLOOKUP($B165,'HICM and Narrative Backsheet'!$A$7:$AW$156,H$9,FALSE))),"")</f>
        <v>Plans in place</v>
      </c>
      <c r="I165" s="153" t="str">
        <f ca="1">IFERROR(IF((VLOOKUP($B165,'HICM and Narrative Backsheet'!$A$7:$AW$156,I$9,FALSE))="","",(VLOOKUP($B165,'HICM and Narrative Backsheet'!$A$7:$AW$156,I$9,FALSE))),"")</f>
        <v>Plans in place</v>
      </c>
      <c r="J165" s="153" t="str">
        <f ca="1">IFERROR(IF((VLOOKUP($B165,'HICM and Narrative Backsheet'!$A$7:$AW$156,J$9,FALSE))="","",(VLOOKUP($B165,'HICM and Narrative Backsheet'!$A$7:$AW$156,J$9,FALSE))),"")</f>
        <v>Mature</v>
      </c>
      <c r="K165" s="153" t="str">
        <f ca="1">IFERROR(IF((VLOOKUP($B165,'HICM and Narrative Backsheet'!$A$7:$AW$156,K$9,FALSE))="","",(VLOOKUP($B165,'HICM and Narrative Backsheet'!$A$7:$AW$156,K$9,FALSE))),"")</f>
        <v>Established</v>
      </c>
      <c r="L165" s="154" t="str">
        <f ca="1">IFERROR(IF((VLOOKUP($B165,'HICM and Narrative Backsheet'!$A$7:$AW$156,L$9,FALSE))="","",(VLOOKUP($B165,'HICM and Narrative Backsheet'!$A$7:$AW$156,L$9,FALSE))),"")</f>
        <v>Mature</v>
      </c>
    </row>
    <row r="166" spans="1:12" x14ac:dyDescent="0.3">
      <c r="A166" s="57">
        <v>140</v>
      </c>
      <c r="B166" s="50" t="str">
        <f t="shared" ca="1" si="13"/>
        <v>E10000032</v>
      </c>
      <c r="C166" s="140" t="str">
        <f ca="1">IFERROR(VLOOKUP($B166,'Org List'!$J$9:$K$488,2,0), "")</f>
        <v>West Sussex</v>
      </c>
      <c r="D166" s="152" t="str">
        <f ca="1">IFERROR(IF((VLOOKUP($B166,'HICM and Narrative Backsheet'!$A$7:$AW$156,D$9,FALSE))="","",(VLOOKUP($B166,'HICM and Narrative Backsheet'!$A$7:$AW$156,D$9,FALSE))),"")</f>
        <v>Established</v>
      </c>
      <c r="E166" s="153" t="str">
        <f ca="1">IFERROR(IF((VLOOKUP($B166,'HICM and Narrative Backsheet'!$A$7:$AW$156,E$9,FALSE))="","",(VLOOKUP($B166,'HICM and Narrative Backsheet'!$A$7:$AW$156,E$9,FALSE))),"")</f>
        <v>Established</v>
      </c>
      <c r="F166" s="153" t="str">
        <f ca="1">IFERROR(IF((VLOOKUP($B166,'HICM and Narrative Backsheet'!$A$7:$AW$156,F$9,FALSE))="","",(VLOOKUP($B166,'HICM and Narrative Backsheet'!$A$7:$AW$156,F$9,FALSE))),"")</f>
        <v>Plans in place</v>
      </c>
      <c r="G166" s="153" t="str">
        <f ca="1">IFERROR(IF((VLOOKUP($B166,'HICM and Narrative Backsheet'!$A$7:$AW$156,G$9,FALSE))="","",(VLOOKUP($B166,'HICM and Narrative Backsheet'!$A$7:$AW$156,G$9,FALSE))),"")</f>
        <v>Plans in place</v>
      </c>
      <c r="H166" s="153" t="str">
        <f ca="1">IFERROR(IF((VLOOKUP($B166,'HICM and Narrative Backsheet'!$A$7:$AW$156,H$9,FALSE))="","",(VLOOKUP($B166,'HICM and Narrative Backsheet'!$A$7:$AW$156,H$9,FALSE))),"")</f>
        <v>Plans in place</v>
      </c>
      <c r="I166" s="153" t="str">
        <f ca="1">IFERROR(IF((VLOOKUP($B166,'HICM and Narrative Backsheet'!$A$7:$AW$156,I$9,FALSE))="","",(VLOOKUP($B166,'HICM and Narrative Backsheet'!$A$7:$AW$156,I$9,FALSE))),"")</f>
        <v>Established</v>
      </c>
      <c r="J166" s="153" t="str">
        <f ca="1">IFERROR(IF((VLOOKUP($B166,'HICM and Narrative Backsheet'!$A$7:$AW$156,J$9,FALSE))="","",(VLOOKUP($B166,'HICM and Narrative Backsheet'!$A$7:$AW$156,J$9,FALSE))),"")</f>
        <v>Mature</v>
      </c>
      <c r="K166" s="153" t="str">
        <f ca="1">IFERROR(IF((VLOOKUP($B166,'HICM and Narrative Backsheet'!$A$7:$AW$156,K$9,FALSE))="","",(VLOOKUP($B166,'HICM and Narrative Backsheet'!$A$7:$AW$156,K$9,FALSE))),"")</f>
        <v>Established</v>
      </c>
      <c r="L166" s="154" t="str">
        <f ca="1">IFERROR(IF((VLOOKUP($B166,'HICM and Narrative Backsheet'!$A$7:$AW$156,L$9,FALSE))="","",(VLOOKUP($B166,'HICM and Narrative Backsheet'!$A$7:$AW$156,L$9,FALSE))),"")</f>
        <v>Not yet established</v>
      </c>
    </row>
    <row r="167" spans="1:12" x14ac:dyDescent="0.3">
      <c r="A167" s="57">
        <v>141</v>
      </c>
      <c r="B167" s="50" t="str">
        <f t="shared" ca="1" si="13"/>
        <v>E09000033</v>
      </c>
      <c r="C167" s="140" t="str">
        <f ca="1">IFERROR(VLOOKUP($B167,'Org List'!$J$9:$K$488,2,0), "")</f>
        <v>Westminster</v>
      </c>
      <c r="D167" s="152" t="str">
        <f ca="1">IFERROR(IF((VLOOKUP($B167,'HICM and Narrative Backsheet'!$A$7:$AW$156,D$9,FALSE))="","",(VLOOKUP($B167,'HICM and Narrative Backsheet'!$A$7:$AW$156,D$9,FALSE))),"")</f>
        <v>Established</v>
      </c>
      <c r="E167" s="153" t="str">
        <f ca="1">IFERROR(IF((VLOOKUP($B167,'HICM and Narrative Backsheet'!$A$7:$AW$156,E$9,FALSE))="","",(VLOOKUP($B167,'HICM and Narrative Backsheet'!$A$7:$AW$156,E$9,FALSE))),"")</f>
        <v>Established</v>
      </c>
      <c r="F167" s="153" t="str">
        <f ca="1">IFERROR(IF((VLOOKUP($B167,'HICM and Narrative Backsheet'!$A$7:$AW$156,F$9,FALSE))="","",(VLOOKUP($B167,'HICM and Narrative Backsheet'!$A$7:$AW$156,F$9,FALSE))),"")</f>
        <v>Established</v>
      </c>
      <c r="G167" s="153" t="str">
        <f ca="1">IFERROR(IF((VLOOKUP($B167,'HICM and Narrative Backsheet'!$A$7:$AW$156,G$9,FALSE))="","",(VLOOKUP($B167,'HICM and Narrative Backsheet'!$A$7:$AW$156,G$9,FALSE))),"")</f>
        <v>Established</v>
      </c>
      <c r="H167" s="153" t="str">
        <f ca="1">IFERROR(IF((VLOOKUP($B167,'HICM and Narrative Backsheet'!$A$7:$AW$156,H$9,FALSE))="","",(VLOOKUP($B167,'HICM and Narrative Backsheet'!$A$7:$AW$156,H$9,FALSE))),"")</f>
        <v>Mature</v>
      </c>
      <c r="I167" s="153" t="str">
        <f ca="1">IFERROR(IF((VLOOKUP($B167,'HICM and Narrative Backsheet'!$A$7:$AW$156,I$9,FALSE))="","",(VLOOKUP($B167,'HICM and Narrative Backsheet'!$A$7:$AW$156,I$9,FALSE))),"")</f>
        <v>Established</v>
      </c>
      <c r="J167" s="153" t="str">
        <f ca="1">IFERROR(IF((VLOOKUP($B167,'HICM and Narrative Backsheet'!$A$7:$AW$156,J$9,FALSE))="","",(VLOOKUP($B167,'HICM and Narrative Backsheet'!$A$7:$AW$156,J$9,FALSE))),"")</f>
        <v>Established</v>
      </c>
      <c r="K167" s="153" t="str">
        <f ca="1">IFERROR(IF((VLOOKUP($B167,'HICM and Narrative Backsheet'!$A$7:$AW$156,K$9,FALSE))="","",(VLOOKUP($B167,'HICM and Narrative Backsheet'!$A$7:$AW$156,K$9,FALSE))),"")</f>
        <v>Established</v>
      </c>
      <c r="L167" s="154" t="str">
        <f ca="1">IFERROR(IF((VLOOKUP($B167,'HICM and Narrative Backsheet'!$A$7:$AW$156,L$9,FALSE))="","",(VLOOKUP($B167,'HICM and Narrative Backsheet'!$A$7:$AW$156,L$9,FALSE))),"")</f>
        <v>Established</v>
      </c>
    </row>
    <row r="168" spans="1:12" x14ac:dyDescent="0.3">
      <c r="A168" s="57">
        <v>142</v>
      </c>
      <c r="B168" s="50" t="str">
        <f t="shared" ca="1" si="13"/>
        <v>E08000010</v>
      </c>
      <c r="C168" s="140" t="str">
        <f ca="1">IFERROR(VLOOKUP($B168,'Org List'!$J$9:$K$488,2,0), "")</f>
        <v>Wigan</v>
      </c>
      <c r="D168" s="152" t="str">
        <f ca="1">IFERROR(IF((VLOOKUP($B168,'HICM and Narrative Backsheet'!$A$7:$AW$156,D$9,FALSE))="","",(VLOOKUP($B168,'HICM and Narrative Backsheet'!$A$7:$AW$156,D$9,FALSE))),"")</f>
        <v>Established</v>
      </c>
      <c r="E168" s="153" t="str">
        <f ca="1">IFERROR(IF((VLOOKUP($B168,'HICM and Narrative Backsheet'!$A$7:$AW$156,E$9,FALSE))="","",(VLOOKUP($B168,'HICM and Narrative Backsheet'!$A$7:$AW$156,E$9,FALSE))),"")</f>
        <v>Established</v>
      </c>
      <c r="F168" s="153" t="str">
        <f ca="1">IFERROR(IF((VLOOKUP($B168,'HICM and Narrative Backsheet'!$A$7:$AW$156,F$9,FALSE))="","",(VLOOKUP($B168,'HICM and Narrative Backsheet'!$A$7:$AW$156,F$9,FALSE))),"")</f>
        <v>Exemplary</v>
      </c>
      <c r="G168" s="153" t="str">
        <f ca="1">IFERROR(IF((VLOOKUP($B168,'HICM and Narrative Backsheet'!$A$7:$AW$156,G$9,FALSE))="","",(VLOOKUP($B168,'HICM and Narrative Backsheet'!$A$7:$AW$156,G$9,FALSE))),"")</f>
        <v>Established</v>
      </c>
      <c r="H168" s="153" t="str">
        <f ca="1">IFERROR(IF((VLOOKUP($B168,'HICM and Narrative Backsheet'!$A$7:$AW$156,H$9,FALSE))="","",(VLOOKUP($B168,'HICM and Narrative Backsheet'!$A$7:$AW$156,H$9,FALSE))),"")</f>
        <v>Established</v>
      </c>
      <c r="I168" s="153" t="str">
        <f ca="1">IFERROR(IF((VLOOKUP($B168,'HICM and Narrative Backsheet'!$A$7:$AW$156,I$9,FALSE))="","",(VLOOKUP($B168,'HICM and Narrative Backsheet'!$A$7:$AW$156,I$9,FALSE))),"")</f>
        <v>Plans in place</v>
      </c>
      <c r="J168" s="153" t="str">
        <f ca="1">IFERROR(IF((VLOOKUP($B168,'HICM and Narrative Backsheet'!$A$7:$AW$156,J$9,FALSE))="","",(VLOOKUP($B168,'HICM and Narrative Backsheet'!$A$7:$AW$156,J$9,FALSE))),"")</f>
        <v>Established</v>
      </c>
      <c r="K168" s="153" t="str">
        <f ca="1">IFERROR(IF((VLOOKUP($B168,'HICM and Narrative Backsheet'!$A$7:$AW$156,K$9,FALSE))="","",(VLOOKUP($B168,'HICM and Narrative Backsheet'!$A$7:$AW$156,K$9,FALSE))),"")</f>
        <v>Established</v>
      </c>
      <c r="L168" s="154" t="str">
        <f ca="1">IFERROR(IF((VLOOKUP($B168,'HICM and Narrative Backsheet'!$A$7:$AW$156,L$9,FALSE))="","",(VLOOKUP($B168,'HICM and Narrative Backsheet'!$A$7:$AW$156,L$9,FALSE))),"")</f>
        <v>Plans in place</v>
      </c>
    </row>
    <row r="169" spans="1:12" x14ac:dyDescent="0.3">
      <c r="A169" s="57">
        <v>143</v>
      </c>
      <c r="B169" s="50" t="str">
        <f t="shared" ca="1" si="13"/>
        <v>E06000054</v>
      </c>
      <c r="C169" s="140" t="str">
        <f ca="1">IFERROR(VLOOKUP($B169,'Org List'!$J$9:$K$488,2,0), "")</f>
        <v>Wiltshire</v>
      </c>
      <c r="D169" s="152" t="str">
        <f ca="1">IFERROR(IF((VLOOKUP($B169,'HICM and Narrative Backsheet'!$A$7:$AW$156,D$9,FALSE))="","",(VLOOKUP($B169,'HICM and Narrative Backsheet'!$A$7:$AW$156,D$9,FALSE))),"")</f>
        <v>Mature</v>
      </c>
      <c r="E169" s="153" t="str">
        <f ca="1">IFERROR(IF((VLOOKUP($B169,'HICM and Narrative Backsheet'!$A$7:$AW$156,E$9,FALSE))="","",(VLOOKUP($B169,'HICM and Narrative Backsheet'!$A$7:$AW$156,E$9,FALSE))),"")</f>
        <v>Mature</v>
      </c>
      <c r="F169" s="153" t="str">
        <f ca="1">IFERROR(IF((VLOOKUP($B169,'HICM and Narrative Backsheet'!$A$7:$AW$156,F$9,FALSE))="","",(VLOOKUP($B169,'HICM and Narrative Backsheet'!$A$7:$AW$156,F$9,FALSE))),"")</f>
        <v>Established</v>
      </c>
      <c r="G169" s="153" t="str">
        <f ca="1">IFERROR(IF((VLOOKUP($B169,'HICM and Narrative Backsheet'!$A$7:$AW$156,G$9,FALSE))="","",(VLOOKUP($B169,'HICM and Narrative Backsheet'!$A$7:$AW$156,G$9,FALSE))),"")</f>
        <v>Mature</v>
      </c>
      <c r="H169" s="153" t="str">
        <f ca="1">IFERROR(IF((VLOOKUP($B169,'HICM and Narrative Backsheet'!$A$7:$AW$156,H$9,FALSE))="","",(VLOOKUP($B169,'HICM and Narrative Backsheet'!$A$7:$AW$156,H$9,FALSE))),"")</f>
        <v>Established</v>
      </c>
      <c r="I169" s="153" t="str">
        <f ca="1">IFERROR(IF((VLOOKUP($B169,'HICM and Narrative Backsheet'!$A$7:$AW$156,I$9,FALSE))="","",(VLOOKUP($B169,'HICM and Narrative Backsheet'!$A$7:$AW$156,I$9,FALSE))),"")</f>
        <v>Established</v>
      </c>
      <c r="J169" s="153" t="str">
        <f ca="1">IFERROR(IF((VLOOKUP($B169,'HICM and Narrative Backsheet'!$A$7:$AW$156,J$9,FALSE))="","",(VLOOKUP($B169,'HICM and Narrative Backsheet'!$A$7:$AW$156,J$9,FALSE))),"")</f>
        <v>Mature</v>
      </c>
      <c r="K169" s="153" t="str">
        <f ca="1">IFERROR(IF((VLOOKUP($B169,'HICM and Narrative Backsheet'!$A$7:$AW$156,K$9,FALSE))="","",(VLOOKUP($B169,'HICM and Narrative Backsheet'!$A$7:$AW$156,K$9,FALSE))),"")</f>
        <v>Established</v>
      </c>
      <c r="L169" s="154" t="str">
        <f ca="1">IFERROR(IF((VLOOKUP($B169,'HICM and Narrative Backsheet'!$A$7:$AW$156,L$9,FALSE))="","",(VLOOKUP($B169,'HICM and Narrative Backsheet'!$A$7:$AW$156,L$9,FALSE))),"")</f>
        <v>Plans in place</v>
      </c>
    </row>
    <row r="170" spans="1:12" x14ac:dyDescent="0.3">
      <c r="A170" s="57">
        <v>144</v>
      </c>
      <c r="B170" s="50" t="str">
        <f t="shared" ca="1" si="13"/>
        <v>E06000040</v>
      </c>
      <c r="C170" s="140" t="str">
        <f ca="1">IFERROR(VLOOKUP($B170,'Org List'!$J$9:$K$488,2,0), "")</f>
        <v>Windsor and Maidenhead</v>
      </c>
      <c r="D170" s="152" t="str">
        <f ca="1">IFERROR(IF((VLOOKUP($B170,'HICM and Narrative Backsheet'!$A$7:$AW$156,D$9,FALSE))="","",(VLOOKUP($B170,'HICM and Narrative Backsheet'!$A$7:$AW$156,D$9,FALSE))),"")</f>
        <v>Established</v>
      </c>
      <c r="E170" s="153" t="str">
        <f ca="1">IFERROR(IF((VLOOKUP($B170,'HICM and Narrative Backsheet'!$A$7:$AW$156,E$9,FALSE))="","",(VLOOKUP($B170,'HICM and Narrative Backsheet'!$A$7:$AW$156,E$9,FALSE))),"")</f>
        <v>Established</v>
      </c>
      <c r="F170" s="153" t="str">
        <f ca="1">IFERROR(IF((VLOOKUP($B170,'HICM and Narrative Backsheet'!$A$7:$AW$156,F$9,FALSE))="","",(VLOOKUP($B170,'HICM and Narrative Backsheet'!$A$7:$AW$156,F$9,FALSE))),"")</f>
        <v>Established</v>
      </c>
      <c r="G170" s="153" t="str">
        <f ca="1">IFERROR(IF((VLOOKUP($B170,'HICM and Narrative Backsheet'!$A$7:$AW$156,G$9,FALSE))="","",(VLOOKUP($B170,'HICM and Narrative Backsheet'!$A$7:$AW$156,G$9,FALSE))),"")</f>
        <v>Established</v>
      </c>
      <c r="H170" s="153" t="str">
        <f ca="1">IFERROR(IF((VLOOKUP($B170,'HICM and Narrative Backsheet'!$A$7:$AW$156,H$9,FALSE))="","",(VLOOKUP($B170,'HICM and Narrative Backsheet'!$A$7:$AW$156,H$9,FALSE))),"")</f>
        <v>Plans in place</v>
      </c>
      <c r="I170" s="153" t="str">
        <f ca="1">IFERROR(IF((VLOOKUP($B170,'HICM and Narrative Backsheet'!$A$7:$AW$156,I$9,FALSE))="","",(VLOOKUP($B170,'HICM and Narrative Backsheet'!$A$7:$AW$156,I$9,FALSE))),"")</f>
        <v>Established</v>
      </c>
      <c r="J170" s="153" t="str">
        <f ca="1">IFERROR(IF((VLOOKUP($B170,'HICM and Narrative Backsheet'!$A$7:$AW$156,J$9,FALSE))="","",(VLOOKUP($B170,'HICM and Narrative Backsheet'!$A$7:$AW$156,J$9,FALSE))),"")</f>
        <v>Established</v>
      </c>
      <c r="K170" s="153" t="str">
        <f ca="1">IFERROR(IF((VLOOKUP($B170,'HICM and Narrative Backsheet'!$A$7:$AW$156,K$9,FALSE))="","",(VLOOKUP($B170,'HICM and Narrative Backsheet'!$A$7:$AW$156,K$9,FALSE))),"")</f>
        <v>Established</v>
      </c>
      <c r="L170" s="154" t="str">
        <f ca="1">IFERROR(IF((VLOOKUP($B170,'HICM and Narrative Backsheet'!$A$7:$AW$156,L$9,FALSE))="","",(VLOOKUP($B170,'HICM and Narrative Backsheet'!$A$7:$AW$156,L$9,FALSE))),"")</f>
        <v>Established</v>
      </c>
    </row>
    <row r="171" spans="1:12" x14ac:dyDescent="0.3">
      <c r="A171" s="57">
        <v>145</v>
      </c>
      <c r="B171" s="50" t="str">
        <f t="shared" ca="1" si="13"/>
        <v>E08000015</v>
      </c>
      <c r="C171" s="140" t="str">
        <f ca="1">IFERROR(VLOOKUP($B171,'Org List'!$J$9:$K$488,2,0), "")</f>
        <v>Wirral</v>
      </c>
      <c r="D171" s="152" t="str">
        <f ca="1">IFERROR(IF((VLOOKUP($B171,'HICM and Narrative Backsheet'!$A$7:$AW$156,D$9,FALSE))="","",(VLOOKUP($B171,'HICM and Narrative Backsheet'!$A$7:$AW$156,D$9,FALSE))),"")</f>
        <v>Mature</v>
      </c>
      <c r="E171" s="153" t="str">
        <f ca="1">IFERROR(IF((VLOOKUP($B171,'HICM and Narrative Backsheet'!$A$7:$AW$156,E$9,FALSE))="","",(VLOOKUP($B171,'HICM and Narrative Backsheet'!$A$7:$AW$156,E$9,FALSE))),"")</f>
        <v>Mature</v>
      </c>
      <c r="F171" s="153" t="str">
        <f ca="1">IFERROR(IF((VLOOKUP($B171,'HICM and Narrative Backsheet'!$A$7:$AW$156,F$9,FALSE))="","",(VLOOKUP($B171,'HICM and Narrative Backsheet'!$A$7:$AW$156,F$9,FALSE))),"")</f>
        <v>Mature</v>
      </c>
      <c r="G171" s="153" t="str">
        <f ca="1">IFERROR(IF((VLOOKUP($B171,'HICM and Narrative Backsheet'!$A$7:$AW$156,G$9,FALSE))="","",(VLOOKUP($B171,'HICM and Narrative Backsheet'!$A$7:$AW$156,G$9,FALSE))),"")</f>
        <v>Mature</v>
      </c>
      <c r="H171" s="153" t="str">
        <f ca="1">IFERROR(IF((VLOOKUP($B171,'HICM and Narrative Backsheet'!$A$7:$AW$156,H$9,FALSE))="","",(VLOOKUP($B171,'HICM and Narrative Backsheet'!$A$7:$AW$156,H$9,FALSE))),"")</f>
        <v>Mature</v>
      </c>
      <c r="I171" s="153" t="str">
        <f ca="1">IFERROR(IF((VLOOKUP($B171,'HICM and Narrative Backsheet'!$A$7:$AW$156,I$9,FALSE))="","",(VLOOKUP($B171,'HICM and Narrative Backsheet'!$A$7:$AW$156,I$9,FALSE))),"")</f>
        <v>Mature</v>
      </c>
      <c r="J171" s="153" t="str">
        <f ca="1">IFERROR(IF((VLOOKUP($B171,'HICM and Narrative Backsheet'!$A$7:$AW$156,J$9,FALSE))="","",(VLOOKUP($B171,'HICM and Narrative Backsheet'!$A$7:$AW$156,J$9,FALSE))),"")</f>
        <v>Mature</v>
      </c>
      <c r="K171" s="153" t="str">
        <f ca="1">IFERROR(IF((VLOOKUP($B171,'HICM and Narrative Backsheet'!$A$7:$AW$156,K$9,FALSE))="","",(VLOOKUP($B171,'HICM and Narrative Backsheet'!$A$7:$AW$156,K$9,FALSE))),"")</f>
        <v>Mature</v>
      </c>
      <c r="L171" s="154" t="str">
        <f ca="1">IFERROR(IF((VLOOKUP($B171,'HICM and Narrative Backsheet'!$A$7:$AW$156,L$9,FALSE))="","",(VLOOKUP($B171,'HICM and Narrative Backsheet'!$A$7:$AW$156,L$9,FALSE))),"")</f>
        <v>Mature</v>
      </c>
    </row>
    <row r="172" spans="1:12" x14ac:dyDescent="0.3">
      <c r="A172" s="57">
        <v>146</v>
      </c>
      <c r="B172" s="50" t="str">
        <f t="shared" ca="1" si="13"/>
        <v>E06000041</v>
      </c>
      <c r="C172" s="140" t="str">
        <f ca="1">IFERROR(VLOOKUP($B172,'Org List'!$J$9:$K$488,2,0), "")</f>
        <v>Wokingham</v>
      </c>
      <c r="D172" s="152" t="str">
        <f ca="1">IFERROR(IF((VLOOKUP($B172,'HICM and Narrative Backsheet'!$A$7:$AW$156,D$9,FALSE))="","",(VLOOKUP($B172,'HICM and Narrative Backsheet'!$A$7:$AW$156,D$9,FALSE))),"")</f>
        <v>Mature</v>
      </c>
      <c r="E172" s="153" t="str">
        <f ca="1">IFERROR(IF((VLOOKUP($B172,'HICM and Narrative Backsheet'!$A$7:$AW$156,E$9,FALSE))="","",(VLOOKUP($B172,'HICM and Narrative Backsheet'!$A$7:$AW$156,E$9,FALSE))),"")</f>
        <v>Established</v>
      </c>
      <c r="F172" s="153" t="str">
        <f ca="1">IFERROR(IF((VLOOKUP($B172,'HICM and Narrative Backsheet'!$A$7:$AW$156,F$9,FALSE))="","",(VLOOKUP($B172,'HICM and Narrative Backsheet'!$A$7:$AW$156,F$9,FALSE))),"")</f>
        <v>Established</v>
      </c>
      <c r="G172" s="153" t="str">
        <f ca="1">IFERROR(IF((VLOOKUP($B172,'HICM and Narrative Backsheet'!$A$7:$AW$156,G$9,FALSE))="","",(VLOOKUP($B172,'HICM and Narrative Backsheet'!$A$7:$AW$156,G$9,FALSE))),"")</f>
        <v>Established</v>
      </c>
      <c r="H172" s="153" t="str">
        <f ca="1">IFERROR(IF((VLOOKUP($B172,'HICM and Narrative Backsheet'!$A$7:$AW$156,H$9,FALSE))="","",(VLOOKUP($B172,'HICM and Narrative Backsheet'!$A$7:$AW$156,H$9,FALSE))),"")</f>
        <v>Plans in place</v>
      </c>
      <c r="I172" s="153" t="str">
        <f ca="1">IFERROR(IF((VLOOKUP($B172,'HICM and Narrative Backsheet'!$A$7:$AW$156,I$9,FALSE))="","",(VLOOKUP($B172,'HICM and Narrative Backsheet'!$A$7:$AW$156,I$9,FALSE))),"")</f>
        <v>Plans in place</v>
      </c>
      <c r="J172" s="153" t="str">
        <f ca="1">IFERROR(IF((VLOOKUP($B172,'HICM and Narrative Backsheet'!$A$7:$AW$156,J$9,FALSE))="","",(VLOOKUP($B172,'HICM and Narrative Backsheet'!$A$7:$AW$156,J$9,FALSE))),"")</f>
        <v>Mature</v>
      </c>
      <c r="K172" s="153" t="str">
        <f ca="1">IFERROR(IF((VLOOKUP($B172,'HICM and Narrative Backsheet'!$A$7:$AW$156,K$9,FALSE))="","",(VLOOKUP($B172,'HICM and Narrative Backsheet'!$A$7:$AW$156,K$9,FALSE))),"")</f>
        <v>Established</v>
      </c>
      <c r="L172" s="154" t="str">
        <f ca="1">IFERROR(IF((VLOOKUP($B172,'HICM and Narrative Backsheet'!$A$7:$AW$156,L$9,FALSE))="","",(VLOOKUP($B172,'HICM and Narrative Backsheet'!$A$7:$AW$156,L$9,FALSE))),"")</f>
        <v>Mature</v>
      </c>
    </row>
    <row r="173" spans="1:12" x14ac:dyDescent="0.3">
      <c r="A173" s="57">
        <v>147</v>
      </c>
      <c r="B173" s="50" t="str">
        <f t="shared" ca="1" si="13"/>
        <v>E08000031</v>
      </c>
      <c r="C173" s="140" t="str">
        <f ca="1">IFERROR(VLOOKUP($B173,'Org List'!$J$9:$K$488,2,0), "")</f>
        <v>Wolverhampton</v>
      </c>
      <c r="D173" s="152" t="str">
        <f ca="1">IFERROR(IF((VLOOKUP($B173,'HICM and Narrative Backsheet'!$A$7:$AW$156,D$9,FALSE))="","",(VLOOKUP($B173,'HICM and Narrative Backsheet'!$A$7:$AW$156,D$9,FALSE))),"")</f>
        <v>Established</v>
      </c>
      <c r="E173" s="153" t="str">
        <f ca="1">IFERROR(IF((VLOOKUP($B173,'HICM and Narrative Backsheet'!$A$7:$AW$156,E$9,FALSE))="","",(VLOOKUP($B173,'HICM and Narrative Backsheet'!$A$7:$AW$156,E$9,FALSE))),"")</f>
        <v>Established</v>
      </c>
      <c r="F173" s="153" t="str">
        <f ca="1">IFERROR(IF((VLOOKUP($B173,'HICM and Narrative Backsheet'!$A$7:$AW$156,F$9,FALSE))="","",(VLOOKUP($B173,'HICM and Narrative Backsheet'!$A$7:$AW$156,F$9,FALSE))),"")</f>
        <v>Mature</v>
      </c>
      <c r="G173" s="153" t="str">
        <f ca="1">IFERROR(IF((VLOOKUP($B173,'HICM and Narrative Backsheet'!$A$7:$AW$156,G$9,FALSE))="","",(VLOOKUP($B173,'HICM and Narrative Backsheet'!$A$7:$AW$156,G$9,FALSE))),"")</f>
        <v>Mature</v>
      </c>
      <c r="H173" s="153" t="str">
        <f ca="1">IFERROR(IF((VLOOKUP($B173,'HICM and Narrative Backsheet'!$A$7:$AW$156,H$9,FALSE))="","",(VLOOKUP($B173,'HICM and Narrative Backsheet'!$A$7:$AW$156,H$9,FALSE))),"")</f>
        <v>Mature</v>
      </c>
      <c r="I173" s="153" t="str">
        <f ca="1">IFERROR(IF((VLOOKUP($B173,'HICM and Narrative Backsheet'!$A$7:$AW$156,I$9,FALSE))="","",(VLOOKUP($B173,'HICM and Narrative Backsheet'!$A$7:$AW$156,I$9,FALSE))),"")</f>
        <v>Mature</v>
      </c>
      <c r="J173" s="153" t="str">
        <f ca="1">IFERROR(IF((VLOOKUP($B173,'HICM and Narrative Backsheet'!$A$7:$AW$156,J$9,FALSE))="","",(VLOOKUP($B173,'HICM and Narrative Backsheet'!$A$7:$AW$156,J$9,FALSE))),"")</f>
        <v>Mature</v>
      </c>
      <c r="K173" s="153" t="str">
        <f ca="1">IFERROR(IF((VLOOKUP($B173,'HICM and Narrative Backsheet'!$A$7:$AW$156,K$9,FALSE))="","",(VLOOKUP($B173,'HICM and Narrative Backsheet'!$A$7:$AW$156,K$9,FALSE))),"")</f>
        <v>Mature</v>
      </c>
      <c r="L173" s="154" t="str">
        <f ca="1">IFERROR(IF((VLOOKUP($B173,'HICM and Narrative Backsheet'!$A$7:$AW$156,L$9,FALSE))="","",(VLOOKUP($B173,'HICM and Narrative Backsheet'!$A$7:$AW$156,L$9,FALSE))),"")</f>
        <v>Established</v>
      </c>
    </row>
    <row r="174" spans="1:12" x14ac:dyDescent="0.3">
      <c r="A174" s="57">
        <v>148</v>
      </c>
      <c r="B174" s="50" t="str">
        <f t="shared" ca="1" si="13"/>
        <v>E10000034</v>
      </c>
      <c r="C174" s="140" t="str">
        <f ca="1">IFERROR(VLOOKUP($B174,'Org List'!$J$9:$K$488,2,0), "")</f>
        <v>Worcestershire</v>
      </c>
      <c r="D174" s="152" t="str">
        <f ca="1">IFERROR(IF((VLOOKUP($B174,'HICM and Narrative Backsheet'!$A$7:$AW$156,D$9,FALSE))="","",(VLOOKUP($B174,'HICM and Narrative Backsheet'!$A$7:$AW$156,D$9,FALSE))),"")</f>
        <v>Established</v>
      </c>
      <c r="E174" s="153" t="str">
        <f ca="1">IFERROR(IF((VLOOKUP($B174,'HICM and Narrative Backsheet'!$A$7:$AW$156,E$9,FALSE))="","",(VLOOKUP($B174,'HICM and Narrative Backsheet'!$A$7:$AW$156,E$9,FALSE))),"")</f>
        <v>Exemplary</v>
      </c>
      <c r="F174" s="153" t="str">
        <f ca="1">IFERROR(IF((VLOOKUP($B174,'HICM and Narrative Backsheet'!$A$7:$AW$156,F$9,FALSE))="","",(VLOOKUP($B174,'HICM and Narrative Backsheet'!$A$7:$AW$156,F$9,FALSE))),"")</f>
        <v>Established</v>
      </c>
      <c r="G174" s="153" t="str">
        <f ca="1">IFERROR(IF((VLOOKUP($B174,'HICM and Narrative Backsheet'!$A$7:$AW$156,G$9,FALSE))="","",(VLOOKUP($B174,'HICM and Narrative Backsheet'!$A$7:$AW$156,G$9,FALSE))),"")</f>
        <v>Mature</v>
      </c>
      <c r="H174" s="153" t="str">
        <f ca="1">IFERROR(IF((VLOOKUP($B174,'HICM and Narrative Backsheet'!$A$7:$AW$156,H$9,FALSE))="","",(VLOOKUP($B174,'HICM and Narrative Backsheet'!$A$7:$AW$156,H$9,FALSE))),"")</f>
        <v>Plans in place</v>
      </c>
      <c r="I174" s="153" t="str">
        <f ca="1">IFERROR(IF((VLOOKUP($B174,'HICM and Narrative Backsheet'!$A$7:$AW$156,I$9,FALSE))="","",(VLOOKUP($B174,'HICM and Narrative Backsheet'!$A$7:$AW$156,I$9,FALSE))),"")</f>
        <v>Established</v>
      </c>
      <c r="J174" s="153" t="str">
        <f ca="1">IFERROR(IF((VLOOKUP($B174,'HICM and Narrative Backsheet'!$A$7:$AW$156,J$9,FALSE))="","",(VLOOKUP($B174,'HICM and Narrative Backsheet'!$A$7:$AW$156,J$9,FALSE))),"")</f>
        <v>Plans in place</v>
      </c>
      <c r="K174" s="153" t="str">
        <f ca="1">IFERROR(IF((VLOOKUP($B174,'HICM and Narrative Backsheet'!$A$7:$AW$156,K$9,FALSE))="","",(VLOOKUP($B174,'HICM and Narrative Backsheet'!$A$7:$AW$156,K$9,FALSE))),"")</f>
        <v>Plans in place</v>
      </c>
      <c r="L174" s="154" t="str">
        <f ca="1">IFERROR(IF((VLOOKUP($B174,'HICM and Narrative Backsheet'!$A$7:$AW$156,L$9,FALSE))="","",(VLOOKUP($B174,'HICM and Narrative Backsheet'!$A$7:$AW$156,L$9,FALSE))),"")</f>
        <v>Established</v>
      </c>
    </row>
    <row r="175" spans="1:12" ht="15" thickBot="1" x14ac:dyDescent="0.35">
      <c r="A175" s="57">
        <v>149</v>
      </c>
      <c r="B175" s="52" t="str">
        <f t="shared" ca="1" si="13"/>
        <v>E06000014</v>
      </c>
      <c r="C175" s="141" t="str">
        <f ca="1">IFERROR(VLOOKUP($B175,'Org List'!$J$9:$K$488,2,0), "")</f>
        <v>York</v>
      </c>
      <c r="D175" s="155" t="str">
        <f ca="1">IFERROR(IF((VLOOKUP($B175,'HICM and Narrative Backsheet'!$A$7:$AW$156,D$9,FALSE))="","",(VLOOKUP($B175,'HICM and Narrative Backsheet'!$A$7:$AW$156,D$9,FALSE))),"")</f>
        <v>Established</v>
      </c>
      <c r="E175" s="156" t="str">
        <f ca="1">IFERROR(IF((VLOOKUP($B175,'HICM and Narrative Backsheet'!$A$7:$AW$156,E$9,FALSE))="","",(VLOOKUP($B175,'HICM and Narrative Backsheet'!$A$7:$AW$156,E$9,FALSE))),"")</f>
        <v>Established</v>
      </c>
      <c r="F175" s="156" t="str">
        <f ca="1">IFERROR(IF((VLOOKUP($B175,'HICM and Narrative Backsheet'!$A$7:$AW$156,F$9,FALSE))="","",(VLOOKUP($B175,'HICM and Narrative Backsheet'!$A$7:$AW$156,F$9,FALSE))),"")</f>
        <v>Established</v>
      </c>
      <c r="G175" s="156" t="str">
        <f ca="1">IFERROR(IF((VLOOKUP($B175,'HICM and Narrative Backsheet'!$A$7:$AW$156,G$9,FALSE))="","",(VLOOKUP($B175,'HICM and Narrative Backsheet'!$A$7:$AW$156,G$9,FALSE))),"")</f>
        <v>Established</v>
      </c>
      <c r="H175" s="156" t="str">
        <f ca="1">IFERROR(IF((VLOOKUP($B175,'HICM and Narrative Backsheet'!$A$7:$AW$156,H$9,FALSE))="","",(VLOOKUP($B175,'HICM and Narrative Backsheet'!$A$7:$AW$156,H$9,FALSE))),"")</f>
        <v>Established</v>
      </c>
      <c r="I175" s="156" t="str">
        <f ca="1">IFERROR(IF((VLOOKUP($B175,'HICM and Narrative Backsheet'!$A$7:$AW$156,I$9,FALSE))="","",(VLOOKUP($B175,'HICM and Narrative Backsheet'!$A$7:$AW$156,I$9,FALSE))),"")</f>
        <v>Plans in place</v>
      </c>
      <c r="J175" s="156" t="str">
        <f ca="1">IFERROR(IF((VLOOKUP($B175,'HICM and Narrative Backsheet'!$A$7:$AW$156,J$9,FALSE))="","",(VLOOKUP($B175,'HICM and Narrative Backsheet'!$A$7:$AW$156,J$9,FALSE))),"")</f>
        <v>Established</v>
      </c>
      <c r="K175" s="156" t="str">
        <f ca="1">IFERROR(IF((VLOOKUP($B175,'HICM and Narrative Backsheet'!$A$7:$AW$156,K$9,FALSE))="","",(VLOOKUP($B175,'HICM and Narrative Backsheet'!$A$7:$AW$156,K$9,FALSE))),"")</f>
        <v>Established</v>
      </c>
      <c r="L175" s="157" t="str">
        <f ca="1">IFERROR(IF((VLOOKUP($B175,'HICM and Narrative Backsheet'!$A$7:$AW$156,L$9,FALSE))="","",(VLOOKUP($B175,'HICM and Narrative Backsheet'!$A$7:$AW$156,L$9,FALSE))),"")</f>
        <v>Plans in place</v>
      </c>
    </row>
  </sheetData>
  <sheetProtection algorithmName="SHA-512" hashValue="kUuf22PT35JkpsqVDDqDB0goHzuEpHhuTyFikTmZg9mvPnAxg0dM04vn51v040v0nQcavjj2VWP7m6NbiqdOzA==" saltValue="AO5K/8WtF+fhhYquNcUhyA==" spinCount="100000" sheet="1" objects="1" scenarios="1" formatColumns="0" formatRows="0" autoFilter="0"/>
  <autoFilter ref="B25:L175" xr:uid="{00000000-0009-0000-0000-00000F000000}"/>
  <mergeCells count="7">
    <mergeCell ref="D10:L10"/>
    <mergeCell ref="D24:L24"/>
    <mergeCell ref="B1:H1"/>
    <mergeCell ref="B2:H2"/>
    <mergeCell ref="C10:C11"/>
    <mergeCell ref="B12:B22"/>
    <mergeCell ref="B10:B11"/>
  </mergeCells>
  <hyperlinks>
    <hyperlink ref="B6" location="Contents!A1" display="&lt;&lt; Contents" xr:uid="{00000000-0004-0000-0F00-000000000000}"/>
  </hyperlinks>
  <pageMargins left="0.7" right="0.7" top="0.75" bottom="0.75" header="0.3" footer="0.3"/>
  <pageSetup paperSize="9" orientation="portrait" horizontalDpi="90" verticalDpi="90" r:id="rId1"/>
  <ignoredErrors>
    <ignoredError sqref="D14:L14 D16:L16 D18:L18 D20:L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AW156"/>
  <sheetViews>
    <sheetView zoomScale="80" zoomScaleNormal="80" workbookViewId="0">
      <selection activeCell="A3" sqref="A3"/>
    </sheetView>
  </sheetViews>
  <sheetFormatPr defaultRowHeight="14.4" x14ac:dyDescent="0.3"/>
  <sheetData>
    <row r="1" spans="1:49" x14ac:dyDescent="0.3">
      <c r="A1">
        <v>1</v>
      </c>
      <c r="B1">
        <v>2</v>
      </c>
      <c r="C1" s="244">
        <v>3</v>
      </c>
      <c r="D1" s="244">
        <v>4</v>
      </c>
      <c r="E1" s="244">
        <v>5</v>
      </c>
      <c r="F1" s="244">
        <v>6</v>
      </c>
      <c r="G1" s="244">
        <v>7</v>
      </c>
      <c r="H1" s="244">
        <v>8</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row>
    <row r="3" spans="1:49" x14ac:dyDescent="0.3">
      <c r="C3" s="221">
        <v>41</v>
      </c>
      <c r="D3" s="221">
        <v>42</v>
      </c>
      <c r="E3" s="221">
        <v>43</v>
      </c>
      <c r="F3" s="221">
        <v>44</v>
      </c>
      <c r="G3" s="221">
        <v>45</v>
      </c>
      <c r="H3" s="221">
        <v>46</v>
      </c>
      <c r="I3" s="221">
        <v>47</v>
      </c>
      <c r="J3" s="221">
        <v>48</v>
      </c>
      <c r="K3" s="221">
        <v>49</v>
      </c>
      <c r="L3" s="221">
        <v>50</v>
      </c>
      <c r="M3" s="221">
        <v>51</v>
      </c>
      <c r="N3" s="221">
        <v>52</v>
      </c>
      <c r="O3" s="221">
        <v>53</v>
      </c>
      <c r="P3" s="221">
        <v>54</v>
      </c>
      <c r="Q3" s="221">
        <v>55</v>
      </c>
      <c r="R3" s="221">
        <v>56</v>
      </c>
      <c r="S3" s="221">
        <v>57</v>
      </c>
      <c r="T3" s="221">
        <v>58</v>
      </c>
      <c r="U3" s="221">
        <v>59</v>
      </c>
      <c r="V3" s="221">
        <v>60</v>
      </c>
      <c r="W3" s="221">
        <v>61</v>
      </c>
      <c r="X3" s="221">
        <v>62</v>
      </c>
      <c r="Y3" s="221">
        <v>63</v>
      </c>
      <c r="Z3" s="221">
        <v>64</v>
      </c>
      <c r="AA3" s="221">
        <v>65</v>
      </c>
      <c r="AB3" s="221">
        <v>66</v>
      </c>
      <c r="AC3" s="221">
        <v>67</v>
      </c>
      <c r="AD3" s="221">
        <v>68</v>
      </c>
      <c r="AE3" s="221">
        <v>69</v>
      </c>
      <c r="AF3" s="221">
        <v>70</v>
      </c>
      <c r="AG3" s="221">
        <v>71</v>
      </c>
      <c r="AH3" s="221">
        <v>72</v>
      </c>
      <c r="AI3" s="221">
        <v>73</v>
      </c>
      <c r="AJ3" s="221">
        <v>74</v>
      </c>
      <c r="AK3" s="221">
        <v>75</v>
      </c>
      <c r="AL3" s="221">
        <v>76</v>
      </c>
      <c r="AM3" s="221">
        <v>77</v>
      </c>
      <c r="AN3" s="221">
        <v>78</v>
      </c>
      <c r="AO3" s="221">
        <v>79</v>
      </c>
      <c r="AP3" s="221">
        <v>80</v>
      </c>
      <c r="AQ3" s="221">
        <v>81</v>
      </c>
      <c r="AR3" s="221">
        <v>82</v>
      </c>
      <c r="AS3" s="221">
        <v>83</v>
      </c>
      <c r="AT3" s="221">
        <v>84</v>
      </c>
      <c r="AU3" s="221">
        <v>85</v>
      </c>
      <c r="AV3" s="166">
        <v>116</v>
      </c>
      <c r="AW3" s="166">
        <v>117</v>
      </c>
    </row>
    <row r="5" spans="1:49" x14ac:dyDescent="0.3">
      <c r="C5" s="348" t="s">
        <v>1088</v>
      </c>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t="s">
        <v>909</v>
      </c>
      <c r="AW5" s="348"/>
    </row>
    <row r="6" spans="1:49" x14ac:dyDescent="0.3">
      <c r="A6" t="s">
        <v>195</v>
      </c>
      <c r="B6" t="s">
        <v>219</v>
      </c>
      <c r="C6" t="s">
        <v>1250</v>
      </c>
      <c r="D6" t="s">
        <v>1251</v>
      </c>
      <c r="E6" t="s">
        <v>1252</v>
      </c>
      <c r="F6" t="s">
        <v>1253</v>
      </c>
      <c r="G6" t="s">
        <v>1254</v>
      </c>
      <c r="H6" t="s">
        <v>1255</v>
      </c>
      <c r="I6" t="s">
        <v>1256</v>
      </c>
      <c r="J6" t="s">
        <v>1257</v>
      </c>
      <c r="K6" t="s">
        <v>1258</v>
      </c>
      <c r="L6" t="s">
        <v>57</v>
      </c>
      <c r="M6" t="s">
        <v>58</v>
      </c>
      <c r="N6" t="s">
        <v>59</v>
      </c>
      <c r="O6" t="s">
        <v>60</v>
      </c>
      <c r="P6" t="s">
        <v>61</v>
      </c>
      <c r="Q6" t="s">
        <v>62</v>
      </c>
      <c r="R6" t="s">
        <v>63</v>
      </c>
      <c r="S6" t="s">
        <v>64</v>
      </c>
      <c r="T6" t="s">
        <v>65</v>
      </c>
      <c r="U6" t="s">
        <v>66</v>
      </c>
      <c r="V6" t="s">
        <v>67</v>
      </c>
      <c r="W6" t="s">
        <v>68</v>
      </c>
      <c r="X6" t="s">
        <v>69</v>
      </c>
      <c r="Y6" t="s">
        <v>70</v>
      </c>
      <c r="Z6" t="s">
        <v>71</v>
      </c>
      <c r="AA6" t="s">
        <v>72</v>
      </c>
      <c r="AB6" t="s">
        <v>73</v>
      </c>
      <c r="AC6" t="s">
        <v>74</v>
      </c>
      <c r="AD6" t="s">
        <v>75</v>
      </c>
      <c r="AE6" t="s">
        <v>76</v>
      </c>
      <c r="AF6" t="s">
        <v>77</v>
      </c>
      <c r="AG6" t="s">
        <v>78</v>
      </c>
      <c r="AH6" t="s">
        <v>79</v>
      </c>
      <c r="AI6" t="s">
        <v>80</v>
      </c>
      <c r="AJ6" t="s">
        <v>81</v>
      </c>
      <c r="AK6" t="s">
        <v>82</v>
      </c>
      <c r="AL6" t="s">
        <v>83</v>
      </c>
      <c r="AM6" t="s">
        <v>84</v>
      </c>
      <c r="AN6" t="s">
        <v>85</v>
      </c>
      <c r="AO6" t="s">
        <v>86</v>
      </c>
      <c r="AP6" t="s">
        <v>87</v>
      </c>
      <c r="AQ6" t="s">
        <v>88</v>
      </c>
      <c r="AR6" t="s">
        <v>89</v>
      </c>
      <c r="AS6" t="s">
        <v>90</v>
      </c>
      <c r="AT6" t="s">
        <v>91</v>
      </c>
      <c r="AU6" t="s">
        <v>92</v>
      </c>
      <c r="AV6" t="s">
        <v>93</v>
      </c>
      <c r="AW6" t="s">
        <v>94</v>
      </c>
    </row>
    <row r="7" spans="1:49" x14ac:dyDescent="0.3">
      <c r="A7" t="s">
        <v>218</v>
      </c>
      <c r="B7" t="s">
        <v>214</v>
      </c>
      <c r="C7" s="244" t="str">
        <f>IFERROR(IF((VLOOKUP($A7,'Q4 Raw Data'!$A$9:$DN$158,C$3,FALSE))="","",(VLOOKUP($A7,'Q4 Raw Data'!$A$9:$DN$158,C$3,FALSE))),"")</f>
        <v>Exemplary</v>
      </c>
      <c r="D7" s="244" t="str">
        <f>IFERROR(IF((VLOOKUP($A7,'Q4 Raw Data'!$A$9:$DN$158,D$3,FALSE))="","",(VLOOKUP($A7,'Q4 Raw Data'!$A$9:$DN$158,D$3,FALSE))),"")</f>
        <v>Mature</v>
      </c>
      <c r="E7" s="244" t="str">
        <f>IFERROR(IF((VLOOKUP($A7,'Q4 Raw Data'!$A$9:$DN$158,E$3,FALSE))="","",(VLOOKUP($A7,'Q4 Raw Data'!$A$9:$DN$158,E$3,FALSE))),"")</f>
        <v>Exemplary</v>
      </c>
      <c r="F7" s="244" t="str">
        <f>IFERROR(IF((VLOOKUP($A7,'Q4 Raw Data'!$A$9:$DN$158,F$3,FALSE))="","",(VLOOKUP($A7,'Q4 Raw Data'!$A$9:$DN$158,F$3,FALSE))),"")</f>
        <v>Exemplary</v>
      </c>
      <c r="G7" s="244" t="str">
        <f>IFERROR(IF((VLOOKUP($A7,'Q4 Raw Data'!$A$9:$DN$158,G$3,FALSE))="","",(VLOOKUP($A7,'Q4 Raw Data'!$A$9:$DN$158,G$3,FALSE))),"")</f>
        <v>Mature</v>
      </c>
      <c r="H7" s="244" t="str">
        <f>IFERROR(IF((VLOOKUP($A7,'Q4 Raw Data'!$A$9:$DN$158,H$3,FALSE))="","",(VLOOKUP($A7,'Q4 Raw Data'!$A$9:$DN$158,H$3,FALSE))),"")</f>
        <v>Mature</v>
      </c>
      <c r="I7" s="244" t="str">
        <f>IFERROR(IF((VLOOKUP($A7,'Q4 Raw Data'!$A$9:$DN$158,I$3,FALSE))="","",(VLOOKUP($A7,'Q4 Raw Data'!$A$9:$DN$158,I$3,FALSE))),"")</f>
        <v>Mature</v>
      </c>
      <c r="J7" s="244" t="str">
        <f>IFERROR(IF((VLOOKUP($A7,'Q4 Raw Data'!$A$9:$DN$158,J$3,FALSE))="","",(VLOOKUP($A7,'Q4 Raw Data'!$A$9:$DN$158,J$3,FALSE))),"")</f>
        <v>Mature</v>
      </c>
      <c r="K7" s="244" t="str">
        <f>IFERROR(IF((VLOOKUP($A7,'Q4 Raw Data'!$A$9:$DN$158,K$3,FALSE))="","",(VLOOKUP($A7,'Q4 Raw Data'!$A$9:$DN$158,K$3,FALSE))),"")</f>
        <v>Mature</v>
      </c>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row>
    <row r="8" spans="1:49" x14ac:dyDescent="0.3">
      <c r="A8" t="s">
        <v>230</v>
      </c>
      <c r="B8" t="s">
        <v>231</v>
      </c>
      <c r="C8" s="244" t="str">
        <f>IFERROR(IF((VLOOKUP($A8,'Q4 Raw Data'!$A$9:$DN$158,C$3,FALSE))="","",(VLOOKUP($A8,'Q4 Raw Data'!$A$9:$DN$158,C$3,FALSE))),"")</f>
        <v>Established</v>
      </c>
      <c r="D8" s="244" t="str">
        <f>IFERROR(IF((VLOOKUP($A8,'Q4 Raw Data'!$A$9:$DN$158,D$3,FALSE))="","",(VLOOKUP($A8,'Q4 Raw Data'!$A$9:$DN$158,D$3,FALSE))),"")</f>
        <v>Established</v>
      </c>
      <c r="E8" s="244" t="str">
        <f>IFERROR(IF((VLOOKUP($A8,'Q4 Raw Data'!$A$9:$DN$158,E$3,FALSE))="","",(VLOOKUP($A8,'Q4 Raw Data'!$A$9:$DN$158,E$3,FALSE))),"")</f>
        <v>Mature</v>
      </c>
      <c r="F8" s="244" t="str">
        <f>IFERROR(IF((VLOOKUP($A8,'Q4 Raw Data'!$A$9:$DN$158,F$3,FALSE))="","",(VLOOKUP($A8,'Q4 Raw Data'!$A$9:$DN$158,F$3,FALSE))),"")</f>
        <v>Established</v>
      </c>
      <c r="G8" s="244" t="str">
        <f>IFERROR(IF((VLOOKUP($A8,'Q4 Raw Data'!$A$9:$DN$158,G$3,FALSE))="","",(VLOOKUP($A8,'Q4 Raw Data'!$A$9:$DN$158,G$3,FALSE))),"")</f>
        <v>Plans in place</v>
      </c>
      <c r="H8" s="244" t="str">
        <f>IFERROR(IF((VLOOKUP($A8,'Q4 Raw Data'!$A$9:$DN$158,H$3,FALSE))="","",(VLOOKUP($A8,'Q4 Raw Data'!$A$9:$DN$158,H$3,FALSE))),"")</f>
        <v>Mature</v>
      </c>
      <c r="I8" s="244" t="str">
        <f>IFERROR(IF((VLOOKUP($A8,'Q4 Raw Data'!$A$9:$DN$158,I$3,FALSE))="","",(VLOOKUP($A8,'Q4 Raw Data'!$A$9:$DN$158,I$3,FALSE))),"")</f>
        <v>Established</v>
      </c>
      <c r="J8" s="244" t="str">
        <f>IFERROR(IF((VLOOKUP($A8,'Q4 Raw Data'!$A$9:$DN$158,J$3,FALSE))="","",(VLOOKUP($A8,'Q4 Raw Data'!$A$9:$DN$158,J$3,FALSE))),"")</f>
        <v>Established</v>
      </c>
      <c r="K8" s="244" t="str">
        <f>IFERROR(IF((VLOOKUP($A8,'Q4 Raw Data'!$A$9:$DN$158,K$3,FALSE))="","",(VLOOKUP($A8,'Q4 Raw Data'!$A$9:$DN$158,K$3,FALSE))),"")</f>
        <v>Mature</v>
      </c>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row>
    <row r="9" spans="1:49" x14ac:dyDescent="0.3">
      <c r="A9" t="s">
        <v>239</v>
      </c>
      <c r="B9" t="s">
        <v>240</v>
      </c>
      <c r="C9" s="244" t="str">
        <f>IFERROR(IF((VLOOKUP($A9,'Q4 Raw Data'!$A$9:$DN$158,C$3,FALSE))="","",(VLOOKUP($A9,'Q4 Raw Data'!$A$9:$DN$158,C$3,FALSE))),"")</f>
        <v>Established</v>
      </c>
      <c r="D9" s="244" t="str">
        <f>IFERROR(IF((VLOOKUP($A9,'Q4 Raw Data'!$A$9:$DN$158,D$3,FALSE))="","",(VLOOKUP($A9,'Q4 Raw Data'!$A$9:$DN$158,D$3,FALSE))),"")</f>
        <v>Established</v>
      </c>
      <c r="E9" s="244" t="str">
        <f>IFERROR(IF((VLOOKUP($A9,'Q4 Raw Data'!$A$9:$DN$158,E$3,FALSE))="","",(VLOOKUP($A9,'Q4 Raw Data'!$A$9:$DN$158,E$3,FALSE))),"")</f>
        <v>Established</v>
      </c>
      <c r="F9" s="244" t="str">
        <f>IFERROR(IF((VLOOKUP($A9,'Q4 Raw Data'!$A$9:$DN$158,F$3,FALSE))="","",(VLOOKUP($A9,'Q4 Raw Data'!$A$9:$DN$158,F$3,FALSE))),"")</f>
        <v>Established</v>
      </c>
      <c r="G9" s="244" t="str">
        <f>IFERROR(IF((VLOOKUP($A9,'Q4 Raw Data'!$A$9:$DN$158,G$3,FALSE))="","",(VLOOKUP($A9,'Q4 Raw Data'!$A$9:$DN$158,G$3,FALSE))),"")</f>
        <v>Mature</v>
      </c>
      <c r="H9" s="244" t="str">
        <f>IFERROR(IF((VLOOKUP($A9,'Q4 Raw Data'!$A$9:$DN$158,H$3,FALSE))="","",(VLOOKUP($A9,'Q4 Raw Data'!$A$9:$DN$158,H$3,FALSE))),"")</f>
        <v>Established</v>
      </c>
      <c r="I9" s="244" t="str">
        <f>IFERROR(IF((VLOOKUP($A9,'Q4 Raw Data'!$A$9:$DN$158,I$3,FALSE))="","",(VLOOKUP($A9,'Q4 Raw Data'!$A$9:$DN$158,I$3,FALSE))),"")</f>
        <v>Established</v>
      </c>
      <c r="J9" s="244" t="str">
        <f>IFERROR(IF((VLOOKUP($A9,'Q4 Raw Data'!$A$9:$DN$158,J$3,FALSE))="","",(VLOOKUP($A9,'Q4 Raw Data'!$A$9:$DN$158,J$3,FALSE))),"")</f>
        <v>Established</v>
      </c>
      <c r="K9" s="244" t="str">
        <f>IFERROR(IF((VLOOKUP($A9,'Q4 Raw Data'!$A$9:$DN$158,K$3,FALSE))="","",(VLOOKUP($A9,'Q4 Raw Data'!$A$9:$DN$158,K$3,FALSE))),"")</f>
        <v>Mature</v>
      </c>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row>
    <row r="10" spans="1:49" x14ac:dyDescent="0.3">
      <c r="A10" t="s">
        <v>248</v>
      </c>
      <c r="B10" t="s">
        <v>249</v>
      </c>
      <c r="C10" s="244" t="str">
        <f>IFERROR(IF((VLOOKUP($A10,'Q4 Raw Data'!$A$9:$DN$158,C$3,FALSE))="","",(VLOOKUP($A10,'Q4 Raw Data'!$A$9:$DN$158,C$3,FALSE))),"")</f>
        <v>Established</v>
      </c>
      <c r="D10" s="244" t="str">
        <f>IFERROR(IF((VLOOKUP($A10,'Q4 Raw Data'!$A$9:$DN$158,D$3,FALSE))="","",(VLOOKUP($A10,'Q4 Raw Data'!$A$9:$DN$158,D$3,FALSE))),"")</f>
        <v>Established</v>
      </c>
      <c r="E10" s="244" t="str">
        <f>IFERROR(IF((VLOOKUP($A10,'Q4 Raw Data'!$A$9:$DN$158,E$3,FALSE))="","",(VLOOKUP($A10,'Q4 Raw Data'!$A$9:$DN$158,E$3,FALSE))),"")</f>
        <v>Established</v>
      </c>
      <c r="F10" s="244" t="str">
        <f>IFERROR(IF((VLOOKUP($A10,'Q4 Raw Data'!$A$9:$DN$158,F$3,FALSE))="","",(VLOOKUP($A10,'Q4 Raw Data'!$A$9:$DN$158,F$3,FALSE))),"")</f>
        <v>Established</v>
      </c>
      <c r="G10" s="244" t="str">
        <f>IFERROR(IF((VLOOKUP($A10,'Q4 Raw Data'!$A$9:$DN$158,G$3,FALSE))="","",(VLOOKUP($A10,'Q4 Raw Data'!$A$9:$DN$158,G$3,FALSE))),"")</f>
        <v>Established</v>
      </c>
      <c r="H10" s="244" t="str">
        <f>IFERROR(IF((VLOOKUP($A10,'Q4 Raw Data'!$A$9:$DN$158,H$3,FALSE))="","",(VLOOKUP($A10,'Q4 Raw Data'!$A$9:$DN$158,H$3,FALSE))),"")</f>
        <v>Plans in place</v>
      </c>
      <c r="I10" s="244" t="str">
        <f>IFERROR(IF((VLOOKUP($A10,'Q4 Raw Data'!$A$9:$DN$158,I$3,FALSE))="","",(VLOOKUP($A10,'Q4 Raw Data'!$A$9:$DN$158,I$3,FALSE))),"")</f>
        <v>Established</v>
      </c>
      <c r="J10" s="244" t="str">
        <f>IFERROR(IF((VLOOKUP($A10,'Q4 Raw Data'!$A$9:$DN$158,J$3,FALSE))="","",(VLOOKUP($A10,'Q4 Raw Data'!$A$9:$DN$158,J$3,FALSE))),"")</f>
        <v>Established</v>
      </c>
      <c r="K10" s="244" t="str">
        <f>IFERROR(IF((VLOOKUP($A10,'Q4 Raw Data'!$A$9:$DN$158,K$3,FALSE))="","",(VLOOKUP($A10,'Q4 Raw Data'!$A$9:$DN$158,K$3,FALSE))),"")</f>
        <v>Established</v>
      </c>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row>
    <row r="11" spans="1:49" x14ac:dyDescent="0.3">
      <c r="A11" t="s">
        <v>257</v>
      </c>
      <c r="B11" t="s">
        <v>258</v>
      </c>
      <c r="C11" s="244" t="str">
        <f>IFERROR(IF((VLOOKUP($A11,'Q4 Raw Data'!$A$9:$DN$158,C$3,FALSE))="","",(VLOOKUP($A11,'Q4 Raw Data'!$A$9:$DN$158,C$3,FALSE))),"")</f>
        <v>Established</v>
      </c>
      <c r="D11" s="244" t="str">
        <f>IFERROR(IF((VLOOKUP($A11,'Q4 Raw Data'!$A$9:$DN$158,D$3,FALSE))="","",(VLOOKUP($A11,'Q4 Raw Data'!$A$9:$DN$158,D$3,FALSE))),"")</f>
        <v>Exemplary</v>
      </c>
      <c r="E11" s="244" t="str">
        <f>IFERROR(IF((VLOOKUP($A11,'Q4 Raw Data'!$A$9:$DN$158,E$3,FALSE))="","",(VLOOKUP($A11,'Q4 Raw Data'!$A$9:$DN$158,E$3,FALSE))),"")</f>
        <v>Mature</v>
      </c>
      <c r="F11" s="244" t="str">
        <f>IFERROR(IF((VLOOKUP($A11,'Q4 Raw Data'!$A$9:$DN$158,F$3,FALSE))="","",(VLOOKUP($A11,'Q4 Raw Data'!$A$9:$DN$158,F$3,FALSE))),"")</f>
        <v>Mature</v>
      </c>
      <c r="G11" s="244" t="str">
        <f>IFERROR(IF((VLOOKUP($A11,'Q4 Raw Data'!$A$9:$DN$158,G$3,FALSE))="","",(VLOOKUP($A11,'Q4 Raw Data'!$A$9:$DN$158,G$3,FALSE))),"")</f>
        <v>Established</v>
      </c>
      <c r="H11" s="244" t="str">
        <f>IFERROR(IF((VLOOKUP($A11,'Q4 Raw Data'!$A$9:$DN$158,H$3,FALSE))="","",(VLOOKUP($A11,'Q4 Raw Data'!$A$9:$DN$158,H$3,FALSE))),"")</f>
        <v>Exemplary</v>
      </c>
      <c r="I11" s="244" t="str">
        <f>IFERROR(IF((VLOOKUP($A11,'Q4 Raw Data'!$A$9:$DN$158,I$3,FALSE))="","",(VLOOKUP($A11,'Q4 Raw Data'!$A$9:$DN$158,I$3,FALSE))),"")</f>
        <v>Established</v>
      </c>
      <c r="J11" s="244" t="str">
        <f>IFERROR(IF((VLOOKUP($A11,'Q4 Raw Data'!$A$9:$DN$158,J$3,FALSE))="","",(VLOOKUP($A11,'Q4 Raw Data'!$A$9:$DN$158,J$3,FALSE))),"")</f>
        <v>Mature</v>
      </c>
      <c r="K11" s="244" t="str">
        <f>IFERROR(IF((VLOOKUP($A11,'Q4 Raw Data'!$A$9:$DN$158,K$3,FALSE))="","",(VLOOKUP($A11,'Q4 Raw Data'!$A$9:$DN$158,K$3,FALSE))),"")</f>
        <v>Mature</v>
      </c>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row>
    <row r="12" spans="1:49" x14ac:dyDescent="0.3">
      <c r="A12" t="s">
        <v>266</v>
      </c>
      <c r="B12" t="s">
        <v>267</v>
      </c>
      <c r="C12" s="244" t="str">
        <f>IFERROR(IF((VLOOKUP($A12,'Q4 Raw Data'!$A$9:$DN$158,C$3,FALSE))="","",(VLOOKUP($A12,'Q4 Raw Data'!$A$9:$DN$158,C$3,FALSE))),"")</f>
        <v>Established</v>
      </c>
      <c r="D12" s="244" t="str">
        <f>IFERROR(IF((VLOOKUP($A12,'Q4 Raw Data'!$A$9:$DN$158,D$3,FALSE))="","",(VLOOKUP($A12,'Q4 Raw Data'!$A$9:$DN$158,D$3,FALSE))),"")</f>
        <v>Mature</v>
      </c>
      <c r="E12" s="244" t="str">
        <f>IFERROR(IF((VLOOKUP($A12,'Q4 Raw Data'!$A$9:$DN$158,E$3,FALSE))="","",(VLOOKUP($A12,'Q4 Raw Data'!$A$9:$DN$158,E$3,FALSE))),"")</f>
        <v>Mature</v>
      </c>
      <c r="F12" s="244" t="str">
        <f>IFERROR(IF((VLOOKUP($A12,'Q4 Raw Data'!$A$9:$DN$158,F$3,FALSE))="","",(VLOOKUP($A12,'Q4 Raw Data'!$A$9:$DN$158,F$3,FALSE))),"")</f>
        <v>Exemplary</v>
      </c>
      <c r="G12" s="244" t="str">
        <f>IFERROR(IF((VLOOKUP($A12,'Q4 Raw Data'!$A$9:$DN$158,G$3,FALSE))="","",(VLOOKUP($A12,'Q4 Raw Data'!$A$9:$DN$158,G$3,FALSE))),"")</f>
        <v>Mature</v>
      </c>
      <c r="H12" s="244" t="str">
        <f>IFERROR(IF((VLOOKUP($A12,'Q4 Raw Data'!$A$9:$DN$158,H$3,FALSE))="","",(VLOOKUP($A12,'Q4 Raw Data'!$A$9:$DN$158,H$3,FALSE))),"")</f>
        <v>Established</v>
      </c>
      <c r="I12" s="244" t="str">
        <f>IFERROR(IF((VLOOKUP($A12,'Q4 Raw Data'!$A$9:$DN$158,I$3,FALSE))="","",(VLOOKUP($A12,'Q4 Raw Data'!$A$9:$DN$158,I$3,FALSE))),"")</f>
        <v>Mature</v>
      </c>
      <c r="J12" s="244" t="str">
        <f>IFERROR(IF((VLOOKUP($A12,'Q4 Raw Data'!$A$9:$DN$158,J$3,FALSE))="","",(VLOOKUP($A12,'Q4 Raw Data'!$A$9:$DN$158,J$3,FALSE))),"")</f>
        <v>Established</v>
      </c>
      <c r="K12" s="244" t="str">
        <f>IFERROR(IF((VLOOKUP($A12,'Q4 Raw Data'!$A$9:$DN$158,K$3,FALSE))="","",(VLOOKUP($A12,'Q4 Raw Data'!$A$9:$DN$158,K$3,FALSE))),"")</f>
        <v>Established</v>
      </c>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row>
    <row r="13" spans="1:49" x14ac:dyDescent="0.3">
      <c r="A13" t="s">
        <v>272</v>
      </c>
      <c r="B13" t="s">
        <v>273</v>
      </c>
      <c r="C13" s="244" t="str">
        <f>IFERROR(IF((VLOOKUP($A13,'Q4 Raw Data'!$A$9:$DN$158,C$3,FALSE))="","",(VLOOKUP($A13,'Q4 Raw Data'!$A$9:$DN$158,C$3,FALSE))),"")</f>
        <v>Mature</v>
      </c>
      <c r="D13" s="244" t="str">
        <f>IFERROR(IF((VLOOKUP($A13,'Q4 Raw Data'!$A$9:$DN$158,D$3,FALSE))="","",(VLOOKUP($A13,'Q4 Raw Data'!$A$9:$DN$158,D$3,FALSE))),"")</f>
        <v>Mature</v>
      </c>
      <c r="E13" s="244" t="str">
        <f>IFERROR(IF((VLOOKUP($A13,'Q4 Raw Data'!$A$9:$DN$158,E$3,FALSE))="","",(VLOOKUP($A13,'Q4 Raw Data'!$A$9:$DN$158,E$3,FALSE))),"")</f>
        <v>Mature</v>
      </c>
      <c r="F13" s="244" t="str">
        <f>IFERROR(IF((VLOOKUP($A13,'Q4 Raw Data'!$A$9:$DN$158,F$3,FALSE))="","",(VLOOKUP($A13,'Q4 Raw Data'!$A$9:$DN$158,F$3,FALSE))),"")</f>
        <v>Mature</v>
      </c>
      <c r="G13" s="244" t="str">
        <f>IFERROR(IF((VLOOKUP($A13,'Q4 Raw Data'!$A$9:$DN$158,G$3,FALSE))="","",(VLOOKUP($A13,'Q4 Raw Data'!$A$9:$DN$158,G$3,FALSE))),"")</f>
        <v>Mature</v>
      </c>
      <c r="H13" s="244" t="str">
        <f>IFERROR(IF((VLOOKUP($A13,'Q4 Raw Data'!$A$9:$DN$158,H$3,FALSE))="","",(VLOOKUP($A13,'Q4 Raw Data'!$A$9:$DN$158,H$3,FALSE))),"")</f>
        <v>Mature</v>
      </c>
      <c r="I13" s="244" t="str">
        <f>IFERROR(IF((VLOOKUP($A13,'Q4 Raw Data'!$A$9:$DN$158,I$3,FALSE))="","",(VLOOKUP($A13,'Q4 Raw Data'!$A$9:$DN$158,I$3,FALSE))),"")</f>
        <v>Mature</v>
      </c>
      <c r="J13" s="244" t="str">
        <f>IFERROR(IF((VLOOKUP($A13,'Q4 Raw Data'!$A$9:$DN$158,J$3,FALSE))="","",(VLOOKUP($A13,'Q4 Raw Data'!$A$9:$DN$158,J$3,FALSE))),"")</f>
        <v>Mature</v>
      </c>
      <c r="K13" s="244" t="str">
        <f>IFERROR(IF((VLOOKUP($A13,'Q4 Raw Data'!$A$9:$DN$158,K$3,FALSE))="","",(VLOOKUP($A13,'Q4 Raw Data'!$A$9:$DN$158,K$3,FALSE))),"")</f>
        <v>Not yet established</v>
      </c>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row>
    <row r="14" spans="1:49" x14ac:dyDescent="0.3">
      <c r="A14" t="s">
        <v>279</v>
      </c>
      <c r="B14" t="s">
        <v>280</v>
      </c>
      <c r="C14" s="244" t="str">
        <f>IFERROR(IF((VLOOKUP($A14,'Q4 Raw Data'!$A$9:$DN$158,C$3,FALSE))="","",(VLOOKUP($A14,'Q4 Raw Data'!$A$9:$DN$158,C$3,FALSE))),"")</f>
        <v>Mature</v>
      </c>
      <c r="D14" s="244" t="str">
        <f>IFERROR(IF((VLOOKUP($A14,'Q4 Raw Data'!$A$9:$DN$158,D$3,FALSE))="","",(VLOOKUP($A14,'Q4 Raw Data'!$A$9:$DN$158,D$3,FALSE))),"")</f>
        <v>Established</v>
      </c>
      <c r="E14" s="244" t="str">
        <f>IFERROR(IF((VLOOKUP($A14,'Q4 Raw Data'!$A$9:$DN$158,E$3,FALSE))="","",(VLOOKUP($A14,'Q4 Raw Data'!$A$9:$DN$158,E$3,FALSE))),"")</f>
        <v>Established</v>
      </c>
      <c r="F14" s="244" t="str">
        <f>IFERROR(IF((VLOOKUP($A14,'Q4 Raw Data'!$A$9:$DN$158,F$3,FALSE))="","",(VLOOKUP($A14,'Q4 Raw Data'!$A$9:$DN$158,F$3,FALSE))),"")</f>
        <v>Established</v>
      </c>
      <c r="G14" s="244" t="str">
        <f>IFERROR(IF((VLOOKUP($A14,'Q4 Raw Data'!$A$9:$DN$158,G$3,FALSE))="","",(VLOOKUP($A14,'Q4 Raw Data'!$A$9:$DN$158,G$3,FALSE))),"")</f>
        <v>Established</v>
      </c>
      <c r="H14" s="244" t="str">
        <f>IFERROR(IF((VLOOKUP($A14,'Q4 Raw Data'!$A$9:$DN$158,H$3,FALSE))="","",(VLOOKUP($A14,'Q4 Raw Data'!$A$9:$DN$158,H$3,FALSE))),"")</f>
        <v>Mature</v>
      </c>
      <c r="I14" s="244" t="str">
        <f>IFERROR(IF((VLOOKUP($A14,'Q4 Raw Data'!$A$9:$DN$158,I$3,FALSE))="","",(VLOOKUP($A14,'Q4 Raw Data'!$A$9:$DN$158,I$3,FALSE))),"")</f>
        <v>Established</v>
      </c>
      <c r="J14" s="244" t="str">
        <f>IFERROR(IF((VLOOKUP($A14,'Q4 Raw Data'!$A$9:$DN$158,J$3,FALSE))="","",(VLOOKUP($A14,'Q4 Raw Data'!$A$9:$DN$158,J$3,FALSE))),"")</f>
        <v>Established</v>
      </c>
      <c r="K14" s="244" t="str">
        <f>IFERROR(IF((VLOOKUP($A14,'Q4 Raw Data'!$A$9:$DN$158,K$3,FALSE))="","",(VLOOKUP($A14,'Q4 Raw Data'!$A$9:$DN$158,K$3,FALSE))),"")</f>
        <v>Established</v>
      </c>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row>
    <row r="15" spans="1:49" x14ac:dyDescent="0.3">
      <c r="A15" t="s">
        <v>287</v>
      </c>
      <c r="B15" t="s">
        <v>288</v>
      </c>
      <c r="C15" s="244" t="str">
        <f>IFERROR(IF((VLOOKUP($A15,'Q4 Raw Data'!$A$9:$DN$158,C$3,FALSE))="","",(VLOOKUP($A15,'Q4 Raw Data'!$A$9:$DN$158,C$3,FALSE))),"")</f>
        <v>Mature</v>
      </c>
      <c r="D15" s="244" t="str">
        <f>IFERROR(IF((VLOOKUP($A15,'Q4 Raw Data'!$A$9:$DN$158,D$3,FALSE))="","",(VLOOKUP($A15,'Q4 Raw Data'!$A$9:$DN$158,D$3,FALSE))),"")</f>
        <v>Established</v>
      </c>
      <c r="E15" s="244" t="str">
        <f>IFERROR(IF((VLOOKUP($A15,'Q4 Raw Data'!$A$9:$DN$158,E$3,FALSE))="","",(VLOOKUP($A15,'Q4 Raw Data'!$A$9:$DN$158,E$3,FALSE))),"")</f>
        <v>Established</v>
      </c>
      <c r="F15" s="244" t="str">
        <f>IFERROR(IF((VLOOKUP($A15,'Q4 Raw Data'!$A$9:$DN$158,F$3,FALSE))="","",(VLOOKUP($A15,'Q4 Raw Data'!$A$9:$DN$158,F$3,FALSE))),"")</f>
        <v>Established</v>
      </c>
      <c r="G15" s="244" t="str">
        <f>IFERROR(IF((VLOOKUP($A15,'Q4 Raw Data'!$A$9:$DN$158,G$3,FALSE))="","",(VLOOKUP($A15,'Q4 Raw Data'!$A$9:$DN$158,G$3,FALSE))),"")</f>
        <v>Mature</v>
      </c>
      <c r="H15" s="244" t="str">
        <f>IFERROR(IF((VLOOKUP($A15,'Q4 Raw Data'!$A$9:$DN$158,H$3,FALSE))="","",(VLOOKUP($A15,'Q4 Raw Data'!$A$9:$DN$158,H$3,FALSE))),"")</f>
        <v>Established</v>
      </c>
      <c r="I15" s="244" t="str">
        <f>IFERROR(IF((VLOOKUP($A15,'Q4 Raw Data'!$A$9:$DN$158,I$3,FALSE))="","",(VLOOKUP($A15,'Q4 Raw Data'!$A$9:$DN$158,I$3,FALSE))),"")</f>
        <v>Established</v>
      </c>
      <c r="J15" s="244" t="str">
        <f>IFERROR(IF((VLOOKUP($A15,'Q4 Raw Data'!$A$9:$DN$158,J$3,FALSE))="","",(VLOOKUP($A15,'Q4 Raw Data'!$A$9:$DN$158,J$3,FALSE))),"")</f>
        <v>Mature</v>
      </c>
      <c r="K15" s="244" t="str">
        <f>IFERROR(IF((VLOOKUP($A15,'Q4 Raw Data'!$A$9:$DN$158,K$3,FALSE))="","",(VLOOKUP($A15,'Q4 Raw Data'!$A$9:$DN$158,K$3,FALSE))),"")</f>
        <v>Established</v>
      </c>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row>
    <row r="16" spans="1:49" x14ac:dyDescent="0.3">
      <c r="A16" t="s">
        <v>294</v>
      </c>
      <c r="B16" t="s">
        <v>295</v>
      </c>
      <c r="C16" s="244" t="str">
        <f>IFERROR(IF((VLOOKUP($A16,'Q4 Raw Data'!$A$9:$DN$158,C$3,FALSE))="","",(VLOOKUP($A16,'Q4 Raw Data'!$A$9:$DN$158,C$3,FALSE))),"")</f>
        <v>Established</v>
      </c>
      <c r="D16" s="244" t="str">
        <f>IFERROR(IF((VLOOKUP($A16,'Q4 Raw Data'!$A$9:$DN$158,D$3,FALSE))="","",(VLOOKUP($A16,'Q4 Raw Data'!$A$9:$DN$158,D$3,FALSE))),"")</f>
        <v>Mature</v>
      </c>
      <c r="E16" s="244" t="str">
        <f>IFERROR(IF((VLOOKUP($A16,'Q4 Raw Data'!$A$9:$DN$158,E$3,FALSE))="","",(VLOOKUP($A16,'Q4 Raw Data'!$A$9:$DN$158,E$3,FALSE))),"")</f>
        <v>Established</v>
      </c>
      <c r="F16" s="244" t="str">
        <f>IFERROR(IF((VLOOKUP($A16,'Q4 Raw Data'!$A$9:$DN$158,F$3,FALSE))="","",(VLOOKUP($A16,'Q4 Raw Data'!$A$9:$DN$158,F$3,FALSE))),"")</f>
        <v>Mature</v>
      </c>
      <c r="G16" s="244" t="str">
        <f>IFERROR(IF((VLOOKUP($A16,'Q4 Raw Data'!$A$9:$DN$158,G$3,FALSE))="","",(VLOOKUP($A16,'Q4 Raw Data'!$A$9:$DN$158,G$3,FALSE))),"")</f>
        <v>Established</v>
      </c>
      <c r="H16" s="244" t="str">
        <f>IFERROR(IF((VLOOKUP($A16,'Q4 Raw Data'!$A$9:$DN$158,H$3,FALSE))="","",(VLOOKUP($A16,'Q4 Raw Data'!$A$9:$DN$158,H$3,FALSE))),"")</f>
        <v>Mature</v>
      </c>
      <c r="I16" s="244" t="str">
        <f>IFERROR(IF((VLOOKUP($A16,'Q4 Raw Data'!$A$9:$DN$158,I$3,FALSE))="","",(VLOOKUP($A16,'Q4 Raw Data'!$A$9:$DN$158,I$3,FALSE))),"")</f>
        <v>Mature</v>
      </c>
      <c r="J16" s="244" t="str">
        <f>IFERROR(IF((VLOOKUP($A16,'Q4 Raw Data'!$A$9:$DN$158,J$3,FALSE))="","",(VLOOKUP($A16,'Q4 Raw Data'!$A$9:$DN$158,J$3,FALSE))),"")</f>
        <v>Mature</v>
      </c>
      <c r="K16" s="244" t="str">
        <f>IFERROR(IF((VLOOKUP($A16,'Q4 Raw Data'!$A$9:$DN$158,K$3,FALSE))="","",(VLOOKUP($A16,'Q4 Raw Data'!$A$9:$DN$158,K$3,FALSE))),"")</f>
        <v>Established</v>
      </c>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row>
    <row r="17" spans="1:49" x14ac:dyDescent="0.3">
      <c r="A17" t="s">
        <v>300</v>
      </c>
      <c r="B17" t="s">
        <v>301</v>
      </c>
      <c r="C17" s="244" t="str">
        <f>IFERROR(IF((VLOOKUP($A17,'Q4 Raw Data'!$A$9:$DN$158,C$3,FALSE))="","",(VLOOKUP($A17,'Q4 Raw Data'!$A$9:$DN$158,C$3,FALSE))),"")</f>
        <v>Established</v>
      </c>
      <c r="D17" s="244" t="str">
        <f>IFERROR(IF((VLOOKUP($A17,'Q4 Raw Data'!$A$9:$DN$158,D$3,FALSE))="","",(VLOOKUP($A17,'Q4 Raw Data'!$A$9:$DN$158,D$3,FALSE))),"")</f>
        <v>Established</v>
      </c>
      <c r="E17" s="244" t="str">
        <f>IFERROR(IF((VLOOKUP($A17,'Q4 Raw Data'!$A$9:$DN$158,E$3,FALSE))="","",(VLOOKUP($A17,'Q4 Raw Data'!$A$9:$DN$158,E$3,FALSE))),"")</f>
        <v>Established</v>
      </c>
      <c r="F17" s="244" t="str">
        <f>IFERROR(IF((VLOOKUP($A17,'Q4 Raw Data'!$A$9:$DN$158,F$3,FALSE))="","",(VLOOKUP($A17,'Q4 Raw Data'!$A$9:$DN$158,F$3,FALSE))),"")</f>
        <v>Established</v>
      </c>
      <c r="G17" s="244" t="str">
        <f>IFERROR(IF((VLOOKUP($A17,'Q4 Raw Data'!$A$9:$DN$158,G$3,FALSE))="","",(VLOOKUP($A17,'Q4 Raw Data'!$A$9:$DN$158,G$3,FALSE))),"")</f>
        <v>Established</v>
      </c>
      <c r="H17" s="244" t="str">
        <f>IFERROR(IF((VLOOKUP($A17,'Q4 Raw Data'!$A$9:$DN$158,H$3,FALSE))="","",(VLOOKUP($A17,'Q4 Raw Data'!$A$9:$DN$158,H$3,FALSE))),"")</f>
        <v>Established</v>
      </c>
      <c r="I17" s="244" t="str">
        <f>IFERROR(IF((VLOOKUP($A17,'Q4 Raw Data'!$A$9:$DN$158,I$3,FALSE))="","",(VLOOKUP($A17,'Q4 Raw Data'!$A$9:$DN$158,I$3,FALSE))),"")</f>
        <v>Established</v>
      </c>
      <c r="J17" s="244" t="str">
        <f>IFERROR(IF((VLOOKUP($A17,'Q4 Raw Data'!$A$9:$DN$158,J$3,FALSE))="","",(VLOOKUP($A17,'Q4 Raw Data'!$A$9:$DN$158,J$3,FALSE))),"")</f>
        <v>Established</v>
      </c>
      <c r="K17" s="244" t="str">
        <f>IFERROR(IF((VLOOKUP($A17,'Q4 Raw Data'!$A$9:$DN$158,K$3,FALSE))="","",(VLOOKUP($A17,'Q4 Raw Data'!$A$9:$DN$158,K$3,FALSE))),"")</f>
        <v>Established</v>
      </c>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row>
    <row r="18" spans="1:49" x14ac:dyDescent="0.3">
      <c r="A18" t="s">
        <v>305</v>
      </c>
      <c r="B18" t="s">
        <v>306</v>
      </c>
      <c r="C18" s="244" t="str">
        <f>IFERROR(IF((VLOOKUP($A18,'Q4 Raw Data'!$A$9:$DN$158,C$3,FALSE))="","",(VLOOKUP($A18,'Q4 Raw Data'!$A$9:$DN$158,C$3,FALSE))),"")</f>
        <v>Established</v>
      </c>
      <c r="D18" s="244" t="str">
        <f>IFERROR(IF((VLOOKUP($A18,'Q4 Raw Data'!$A$9:$DN$158,D$3,FALSE))="","",(VLOOKUP($A18,'Q4 Raw Data'!$A$9:$DN$158,D$3,FALSE))),"")</f>
        <v>Established</v>
      </c>
      <c r="E18" s="244" t="str">
        <f>IFERROR(IF((VLOOKUP($A18,'Q4 Raw Data'!$A$9:$DN$158,E$3,FALSE))="","",(VLOOKUP($A18,'Q4 Raw Data'!$A$9:$DN$158,E$3,FALSE))),"")</f>
        <v>Established</v>
      </c>
      <c r="F18" s="244" t="str">
        <f>IFERROR(IF((VLOOKUP($A18,'Q4 Raw Data'!$A$9:$DN$158,F$3,FALSE))="","",(VLOOKUP($A18,'Q4 Raw Data'!$A$9:$DN$158,F$3,FALSE))),"")</f>
        <v>Not yet established</v>
      </c>
      <c r="G18" s="244" t="str">
        <f>IFERROR(IF((VLOOKUP($A18,'Q4 Raw Data'!$A$9:$DN$158,G$3,FALSE))="","",(VLOOKUP($A18,'Q4 Raw Data'!$A$9:$DN$158,G$3,FALSE))),"")</f>
        <v>Established</v>
      </c>
      <c r="H18" s="244" t="str">
        <f>IFERROR(IF((VLOOKUP($A18,'Q4 Raw Data'!$A$9:$DN$158,H$3,FALSE))="","",(VLOOKUP($A18,'Q4 Raw Data'!$A$9:$DN$158,H$3,FALSE))),"")</f>
        <v>Established</v>
      </c>
      <c r="I18" s="244" t="str">
        <f>IFERROR(IF((VLOOKUP($A18,'Q4 Raw Data'!$A$9:$DN$158,I$3,FALSE))="","",(VLOOKUP($A18,'Q4 Raw Data'!$A$9:$DN$158,I$3,FALSE))),"")</f>
        <v>Established</v>
      </c>
      <c r="J18" s="244" t="str">
        <f>IFERROR(IF((VLOOKUP($A18,'Q4 Raw Data'!$A$9:$DN$158,J$3,FALSE))="","",(VLOOKUP($A18,'Q4 Raw Data'!$A$9:$DN$158,J$3,FALSE))),"")</f>
        <v>Established</v>
      </c>
      <c r="K18" s="244" t="str">
        <f>IFERROR(IF((VLOOKUP($A18,'Q4 Raw Data'!$A$9:$DN$158,K$3,FALSE))="","",(VLOOKUP($A18,'Q4 Raw Data'!$A$9:$DN$158,K$3,FALSE))),"")</f>
        <v>Established</v>
      </c>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row>
    <row r="19" spans="1:49" x14ac:dyDescent="0.3">
      <c r="A19" t="s">
        <v>311</v>
      </c>
      <c r="B19" t="s">
        <v>312</v>
      </c>
      <c r="C19" s="244" t="str">
        <f>IFERROR(IF((VLOOKUP($A19,'Q4 Raw Data'!$A$9:$DN$158,C$3,FALSE))="","",(VLOOKUP($A19,'Q4 Raw Data'!$A$9:$DN$158,C$3,FALSE))),"")</f>
        <v>Established</v>
      </c>
      <c r="D19" s="244" t="str">
        <f>IFERROR(IF((VLOOKUP($A19,'Q4 Raw Data'!$A$9:$DN$158,D$3,FALSE))="","",(VLOOKUP($A19,'Q4 Raw Data'!$A$9:$DN$158,D$3,FALSE))),"")</f>
        <v>Established</v>
      </c>
      <c r="E19" s="244" t="str">
        <f>IFERROR(IF((VLOOKUP($A19,'Q4 Raw Data'!$A$9:$DN$158,E$3,FALSE))="","",(VLOOKUP($A19,'Q4 Raw Data'!$A$9:$DN$158,E$3,FALSE))),"")</f>
        <v>Mature</v>
      </c>
      <c r="F19" s="244" t="str">
        <f>IFERROR(IF((VLOOKUP($A19,'Q4 Raw Data'!$A$9:$DN$158,F$3,FALSE))="","",(VLOOKUP($A19,'Q4 Raw Data'!$A$9:$DN$158,F$3,FALSE))),"")</f>
        <v>Established</v>
      </c>
      <c r="G19" s="244" t="str">
        <f>IFERROR(IF((VLOOKUP($A19,'Q4 Raw Data'!$A$9:$DN$158,G$3,FALSE))="","",(VLOOKUP($A19,'Q4 Raw Data'!$A$9:$DN$158,G$3,FALSE))),"")</f>
        <v>Established</v>
      </c>
      <c r="H19" s="244" t="str">
        <f>IFERROR(IF((VLOOKUP($A19,'Q4 Raw Data'!$A$9:$DN$158,H$3,FALSE))="","",(VLOOKUP($A19,'Q4 Raw Data'!$A$9:$DN$158,H$3,FALSE))),"")</f>
        <v>Established</v>
      </c>
      <c r="I19" s="244" t="str">
        <f>IFERROR(IF((VLOOKUP($A19,'Q4 Raw Data'!$A$9:$DN$158,I$3,FALSE))="","",(VLOOKUP($A19,'Q4 Raw Data'!$A$9:$DN$158,I$3,FALSE))),"")</f>
        <v>Established</v>
      </c>
      <c r="J19" s="244" t="str">
        <f>IFERROR(IF((VLOOKUP($A19,'Q4 Raw Data'!$A$9:$DN$158,J$3,FALSE))="","",(VLOOKUP($A19,'Q4 Raw Data'!$A$9:$DN$158,J$3,FALSE))),"")</f>
        <v>Established</v>
      </c>
      <c r="K19" s="244" t="str">
        <f>IFERROR(IF((VLOOKUP($A19,'Q4 Raw Data'!$A$9:$DN$158,K$3,FALSE))="","",(VLOOKUP($A19,'Q4 Raw Data'!$A$9:$DN$158,K$3,FALSE))),"")</f>
        <v>Established</v>
      </c>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row>
    <row r="20" spans="1:49" x14ac:dyDescent="0.3">
      <c r="A20" t="s">
        <v>315</v>
      </c>
      <c r="B20" t="s">
        <v>316</v>
      </c>
      <c r="C20" s="244" t="str">
        <f>IFERROR(IF((VLOOKUP($A20,'Q4 Raw Data'!$A$9:$DN$158,C$3,FALSE))="","",(VLOOKUP($A20,'Q4 Raw Data'!$A$9:$DN$158,C$3,FALSE))),"")</f>
        <v>Established</v>
      </c>
      <c r="D20" s="244" t="str">
        <f>IFERROR(IF((VLOOKUP($A20,'Q4 Raw Data'!$A$9:$DN$158,D$3,FALSE))="","",(VLOOKUP($A20,'Q4 Raw Data'!$A$9:$DN$158,D$3,FALSE))),"")</f>
        <v>Mature</v>
      </c>
      <c r="E20" s="244" t="str">
        <f>IFERROR(IF((VLOOKUP($A20,'Q4 Raw Data'!$A$9:$DN$158,E$3,FALSE))="","",(VLOOKUP($A20,'Q4 Raw Data'!$A$9:$DN$158,E$3,FALSE))),"")</f>
        <v>Mature</v>
      </c>
      <c r="F20" s="244" t="str">
        <f>IFERROR(IF((VLOOKUP($A20,'Q4 Raw Data'!$A$9:$DN$158,F$3,FALSE))="","",(VLOOKUP($A20,'Q4 Raw Data'!$A$9:$DN$158,F$3,FALSE))),"")</f>
        <v>Mature</v>
      </c>
      <c r="G20" s="244" t="str">
        <f>IFERROR(IF((VLOOKUP($A20,'Q4 Raw Data'!$A$9:$DN$158,G$3,FALSE))="","",(VLOOKUP($A20,'Q4 Raw Data'!$A$9:$DN$158,G$3,FALSE))),"")</f>
        <v>Established</v>
      </c>
      <c r="H20" s="244" t="str">
        <f>IFERROR(IF((VLOOKUP($A20,'Q4 Raw Data'!$A$9:$DN$158,H$3,FALSE))="","",(VLOOKUP($A20,'Q4 Raw Data'!$A$9:$DN$158,H$3,FALSE))),"")</f>
        <v>Mature</v>
      </c>
      <c r="I20" s="244" t="str">
        <f>IFERROR(IF((VLOOKUP($A20,'Q4 Raw Data'!$A$9:$DN$158,I$3,FALSE))="","",(VLOOKUP($A20,'Q4 Raw Data'!$A$9:$DN$158,I$3,FALSE))),"")</f>
        <v>Established</v>
      </c>
      <c r="J20" s="244" t="str">
        <f>IFERROR(IF((VLOOKUP($A20,'Q4 Raw Data'!$A$9:$DN$158,J$3,FALSE))="","",(VLOOKUP($A20,'Q4 Raw Data'!$A$9:$DN$158,J$3,FALSE))),"")</f>
        <v>Mature</v>
      </c>
      <c r="K20" s="244" t="str">
        <f>IFERROR(IF((VLOOKUP($A20,'Q4 Raw Data'!$A$9:$DN$158,K$3,FALSE))="","",(VLOOKUP($A20,'Q4 Raw Data'!$A$9:$DN$158,K$3,FALSE))),"")</f>
        <v>Established</v>
      </c>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row>
    <row r="21" spans="1:49" x14ac:dyDescent="0.3">
      <c r="A21" t="s">
        <v>321</v>
      </c>
      <c r="B21" t="s">
        <v>322</v>
      </c>
      <c r="C21" s="244" t="str">
        <f>IFERROR(IF((VLOOKUP($A21,'Q4 Raw Data'!$A$9:$DN$158,C$3,FALSE))="","",(VLOOKUP($A21,'Q4 Raw Data'!$A$9:$DN$158,C$3,FALSE))),"")</f>
        <v>Established</v>
      </c>
      <c r="D21" s="244" t="str">
        <f>IFERROR(IF((VLOOKUP($A21,'Q4 Raw Data'!$A$9:$DN$158,D$3,FALSE))="","",(VLOOKUP($A21,'Q4 Raw Data'!$A$9:$DN$158,D$3,FALSE))),"")</f>
        <v>Established</v>
      </c>
      <c r="E21" s="244" t="str">
        <f>IFERROR(IF((VLOOKUP($A21,'Q4 Raw Data'!$A$9:$DN$158,E$3,FALSE))="","",(VLOOKUP($A21,'Q4 Raw Data'!$A$9:$DN$158,E$3,FALSE))),"")</f>
        <v>Established</v>
      </c>
      <c r="F21" s="244" t="str">
        <f>IFERROR(IF((VLOOKUP($A21,'Q4 Raw Data'!$A$9:$DN$158,F$3,FALSE))="","",(VLOOKUP($A21,'Q4 Raw Data'!$A$9:$DN$158,F$3,FALSE))),"")</f>
        <v>Established</v>
      </c>
      <c r="G21" s="244" t="str">
        <f>IFERROR(IF((VLOOKUP($A21,'Q4 Raw Data'!$A$9:$DN$158,G$3,FALSE))="","",(VLOOKUP($A21,'Q4 Raw Data'!$A$9:$DN$158,G$3,FALSE))),"")</f>
        <v>Established</v>
      </c>
      <c r="H21" s="244" t="str">
        <f>IFERROR(IF((VLOOKUP($A21,'Q4 Raw Data'!$A$9:$DN$158,H$3,FALSE))="","",(VLOOKUP($A21,'Q4 Raw Data'!$A$9:$DN$158,H$3,FALSE))),"")</f>
        <v>Established</v>
      </c>
      <c r="I21" s="244" t="str">
        <f>IFERROR(IF((VLOOKUP($A21,'Q4 Raw Data'!$A$9:$DN$158,I$3,FALSE))="","",(VLOOKUP($A21,'Q4 Raw Data'!$A$9:$DN$158,I$3,FALSE))),"")</f>
        <v>Established</v>
      </c>
      <c r="J21" s="244" t="str">
        <f>IFERROR(IF((VLOOKUP($A21,'Q4 Raw Data'!$A$9:$DN$158,J$3,FALSE))="","",(VLOOKUP($A21,'Q4 Raw Data'!$A$9:$DN$158,J$3,FALSE))),"")</f>
        <v>Established</v>
      </c>
      <c r="K21" s="244" t="str">
        <f>IFERROR(IF((VLOOKUP($A21,'Q4 Raw Data'!$A$9:$DN$158,K$3,FALSE))="","",(VLOOKUP($A21,'Q4 Raw Data'!$A$9:$DN$158,K$3,FALSE))),"")</f>
        <v>Established</v>
      </c>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row>
    <row r="22" spans="1:49" x14ac:dyDescent="0.3">
      <c r="A22" t="s">
        <v>324</v>
      </c>
      <c r="B22" t="s">
        <v>325</v>
      </c>
      <c r="C22" s="244" t="str">
        <f>IFERROR(IF((VLOOKUP($A22,'Q4 Raw Data'!$A$9:$DN$158,C$3,FALSE))="","",(VLOOKUP($A22,'Q4 Raw Data'!$A$9:$DN$158,C$3,FALSE))),"")</f>
        <v>Mature</v>
      </c>
      <c r="D22" s="244" t="str">
        <f>IFERROR(IF((VLOOKUP($A22,'Q4 Raw Data'!$A$9:$DN$158,D$3,FALSE))="","",(VLOOKUP($A22,'Q4 Raw Data'!$A$9:$DN$158,D$3,FALSE))),"")</f>
        <v>Mature</v>
      </c>
      <c r="E22" s="244" t="str">
        <f>IFERROR(IF((VLOOKUP($A22,'Q4 Raw Data'!$A$9:$DN$158,E$3,FALSE))="","",(VLOOKUP($A22,'Q4 Raw Data'!$A$9:$DN$158,E$3,FALSE))),"")</f>
        <v>Mature</v>
      </c>
      <c r="F22" s="244" t="str">
        <f>IFERROR(IF((VLOOKUP($A22,'Q4 Raw Data'!$A$9:$DN$158,F$3,FALSE))="","",(VLOOKUP($A22,'Q4 Raw Data'!$A$9:$DN$158,F$3,FALSE))),"")</f>
        <v>Established</v>
      </c>
      <c r="G22" s="244" t="str">
        <f>IFERROR(IF((VLOOKUP($A22,'Q4 Raw Data'!$A$9:$DN$158,G$3,FALSE))="","",(VLOOKUP($A22,'Q4 Raw Data'!$A$9:$DN$158,G$3,FALSE))),"")</f>
        <v>Plans in place</v>
      </c>
      <c r="H22" s="244" t="str">
        <f>IFERROR(IF((VLOOKUP($A22,'Q4 Raw Data'!$A$9:$DN$158,H$3,FALSE))="","",(VLOOKUP($A22,'Q4 Raw Data'!$A$9:$DN$158,H$3,FALSE))),"")</f>
        <v>Plans in place</v>
      </c>
      <c r="I22" s="244" t="str">
        <f>IFERROR(IF((VLOOKUP($A22,'Q4 Raw Data'!$A$9:$DN$158,I$3,FALSE))="","",(VLOOKUP($A22,'Q4 Raw Data'!$A$9:$DN$158,I$3,FALSE))),"")</f>
        <v>Established</v>
      </c>
      <c r="J22" s="244" t="str">
        <f>IFERROR(IF((VLOOKUP($A22,'Q4 Raw Data'!$A$9:$DN$158,J$3,FALSE))="","",(VLOOKUP($A22,'Q4 Raw Data'!$A$9:$DN$158,J$3,FALSE))),"")</f>
        <v>Plans in place</v>
      </c>
      <c r="K22" s="244" t="str">
        <f>IFERROR(IF((VLOOKUP($A22,'Q4 Raw Data'!$A$9:$DN$158,K$3,FALSE))="","",(VLOOKUP($A22,'Q4 Raw Data'!$A$9:$DN$158,K$3,FALSE))),"")</f>
        <v>Established</v>
      </c>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row>
    <row r="23" spans="1:49" x14ac:dyDescent="0.3">
      <c r="A23" t="s">
        <v>326</v>
      </c>
      <c r="B23" t="s">
        <v>327</v>
      </c>
      <c r="C23" s="244" t="str">
        <f>IFERROR(IF((VLOOKUP($A23,'Q4 Raw Data'!$A$9:$DN$158,C$3,FALSE))="","",(VLOOKUP($A23,'Q4 Raw Data'!$A$9:$DN$158,C$3,FALSE))),"")</f>
        <v>Mature</v>
      </c>
      <c r="D23" s="244" t="str">
        <f>IFERROR(IF((VLOOKUP($A23,'Q4 Raw Data'!$A$9:$DN$158,D$3,FALSE))="","",(VLOOKUP($A23,'Q4 Raw Data'!$A$9:$DN$158,D$3,FALSE))),"")</f>
        <v>Mature</v>
      </c>
      <c r="E23" s="244" t="str">
        <f>IFERROR(IF((VLOOKUP($A23,'Q4 Raw Data'!$A$9:$DN$158,E$3,FALSE))="","",(VLOOKUP($A23,'Q4 Raw Data'!$A$9:$DN$158,E$3,FALSE))),"")</f>
        <v>Exemplary</v>
      </c>
      <c r="F23" s="244" t="str">
        <f>IFERROR(IF((VLOOKUP($A23,'Q4 Raw Data'!$A$9:$DN$158,F$3,FALSE))="","",(VLOOKUP($A23,'Q4 Raw Data'!$A$9:$DN$158,F$3,FALSE))),"")</f>
        <v>Exemplary</v>
      </c>
      <c r="G23" s="244" t="str">
        <f>IFERROR(IF((VLOOKUP($A23,'Q4 Raw Data'!$A$9:$DN$158,G$3,FALSE))="","",(VLOOKUP($A23,'Q4 Raw Data'!$A$9:$DN$158,G$3,FALSE))),"")</f>
        <v>Mature</v>
      </c>
      <c r="H23" s="244" t="str">
        <f>IFERROR(IF((VLOOKUP($A23,'Q4 Raw Data'!$A$9:$DN$158,H$3,FALSE))="","",(VLOOKUP($A23,'Q4 Raw Data'!$A$9:$DN$158,H$3,FALSE))),"")</f>
        <v>Mature</v>
      </c>
      <c r="I23" s="244" t="str">
        <f>IFERROR(IF((VLOOKUP($A23,'Q4 Raw Data'!$A$9:$DN$158,I$3,FALSE))="","",(VLOOKUP($A23,'Q4 Raw Data'!$A$9:$DN$158,I$3,FALSE))),"")</f>
        <v>Mature</v>
      </c>
      <c r="J23" s="244" t="str">
        <f>IFERROR(IF((VLOOKUP($A23,'Q4 Raw Data'!$A$9:$DN$158,J$3,FALSE))="","",(VLOOKUP($A23,'Q4 Raw Data'!$A$9:$DN$158,J$3,FALSE))),"")</f>
        <v>Established</v>
      </c>
      <c r="K23" s="244" t="str">
        <f>IFERROR(IF((VLOOKUP($A23,'Q4 Raw Data'!$A$9:$DN$158,K$3,FALSE))="","",(VLOOKUP($A23,'Q4 Raw Data'!$A$9:$DN$158,K$3,FALSE))),"")</f>
        <v>Mature</v>
      </c>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row>
    <row r="24" spans="1:49" x14ac:dyDescent="0.3">
      <c r="A24" t="s">
        <v>329</v>
      </c>
      <c r="B24" t="s">
        <v>330</v>
      </c>
      <c r="C24" s="244" t="str">
        <f>IFERROR(IF((VLOOKUP($A24,'Q4 Raw Data'!$A$9:$DN$158,C$3,FALSE))="","",(VLOOKUP($A24,'Q4 Raw Data'!$A$9:$DN$158,C$3,FALSE))),"")</f>
        <v>Established</v>
      </c>
      <c r="D24" s="244" t="str">
        <f>IFERROR(IF((VLOOKUP($A24,'Q4 Raw Data'!$A$9:$DN$158,D$3,FALSE))="","",(VLOOKUP($A24,'Q4 Raw Data'!$A$9:$DN$158,D$3,FALSE))),"")</f>
        <v>Established</v>
      </c>
      <c r="E24" s="244" t="str">
        <f>IFERROR(IF((VLOOKUP($A24,'Q4 Raw Data'!$A$9:$DN$158,E$3,FALSE))="","",(VLOOKUP($A24,'Q4 Raw Data'!$A$9:$DN$158,E$3,FALSE))),"")</f>
        <v>Established</v>
      </c>
      <c r="F24" s="244" t="str">
        <f>IFERROR(IF((VLOOKUP($A24,'Q4 Raw Data'!$A$9:$DN$158,F$3,FALSE))="","",(VLOOKUP($A24,'Q4 Raw Data'!$A$9:$DN$158,F$3,FALSE))),"")</f>
        <v>Established</v>
      </c>
      <c r="G24" s="244" t="str">
        <f>IFERROR(IF((VLOOKUP($A24,'Q4 Raw Data'!$A$9:$DN$158,G$3,FALSE))="","",(VLOOKUP($A24,'Q4 Raw Data'!$A$9:$DN$158,G$3,FALSE))),"")</f>
        <v>Established</v>
      </c>
      <c r="H24" s="244" t="str">
        <f>IFERROR(IF((VLOOKUP($A24,'Q4 Raw Data'!$A$9:$DN$158,H$3,FALSE))="","",(VLOOKUP($A24,'Q4 Raw Data'!$A$9:$DN$158,H$3,FALSE))),"")</f>
        <v>Plans in place</v>
      </c>
      <c r="I24" s="244" t="str">
        <f>IFERROR(IF((VLOOKUP($A24,'Q4 Raw Data'!$A$9:$DN$158,I$3,FALSE))="","",(VLOOKUP($A24,'Q4 Raw Data'!$A$9:$DN$158,I$3,FALSE))),"")</f>
        <v>Plans in place</v>
      </c>
      <c r="J24" s="244" t="str">
        <f>IFERROR(IF((VLOOKUP($A24,'Q4 Raw Data'!$A$9:$DN$158,J$3,FALSE))="","",(VLOOKUP($A24,'Q4 Raw Data'!$A$9:$DN$158,J$3,FALSE))),"")</f>
        <v>Established</v>
      </c>
      <c r="K24" s="244" t="str">
        <f>IFERROR(IF((VLOOKUP($A24,'Q4 Raw Data'!$A$9:$DN$158,K$3,FALSE))="","",(VLOOKUP($A24,'Q4 Raw Data'!$A$9:$DN$158,K$3,FALSE))),"")</f>
        <v>Established</v>
      </c>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row>
    <row r="25" spans="1:49" x14ac:dyDescent="0.3">
      <c r="A25" t="s">
        <v>331</v>
      </c>
      <c r="B25" t="s">
        <v>332</v>
      </c>
      <c r="C25" s="244" t="str">
        <f>IFERROR(IF((VLOOKUP($A25,'Q4 Raw Data'!$A$9:$DN$158,C$3,FALSE))="","",(VLOOKUP($A25,'Q4 Raw Data'!$A$9:$DN$158,C$3,FALSE))),"")</f>
        <v>Established</v>
      </c>
      <c r="D25" s="244" t="str">
        <f>IFERROR(IF((VLOOKUP($A25,'Q4 Raw Data'!$A$9:$DN$158,D$3,FALSE))="","",(VLOOKUP($A25,'Q4 Raw Data'!$A$9:$DN$158,D$3,FALSE))),"")</f>
        <v>Established</v>
      </c>
      <c r="E25" s="244" t="str">
        <f>IFERROR(IF((VLOOKUP($A25,'Q4 Raw Data'!$A$9:$DN$158,E$3,FALSE))="","",(VLOOKUP($A25,'Q4 Raw Data'!$A$9:$DN$158,E$3,FALSE))),"")</f>
        <v>Mature</v>
      </c>
      <c r="F25" s="244" t="str">
        <f>IFERROR(IF((VLOOKUP($A25,'Q4 Raw Data'!$A$9:$DN$158,F$3,FALSE))="","",(VLOOKUP($A25,'Q4 Raw Data'!$A$9:$DN$158,F$3,FALSE))),"")</f>
        <v>Established</v>
      </c>
      <c r="G25" s="244" t="str">
        <f>IFERROR(IF((VLOOKUP($A25,'Q4 Raw Data'!$A$9:$DN$158,G$3,FALSE))="","",(VLOOKUP($A25,'Q4 Raw Data'!$A$9:$DN$158,G$3,FALSE))),"")</f>
        <v>Established</v>
      </c>
      <c r="H25" s="244" t="str">
        <f>IFERROR(IF((VLOOKUP($A25,'Q4 Raw Data'!$A$9:$DN$158,H$3,FALSE))="","",(VLOOKUP($A25,'Q4 Raw Data'!$A$9:$DN$158,H$3,FALSE))),"")</f>
        <v>Established</v>
      </c>
      <c r="I25" s="244" t="str">
        <f>IFERROR(IF((VLOOKUP($A25,'Q4 Raw Data'!$A$9:$DN$158,I$3,FALSE))="","",(VLOOKUP($A25,'Q4 Raw Data'!$A$9:$DN$158,I$3,FALSE))),"")</f>
        <v>Established</v>
      </c>
      <c r="J25" s="244" t="str">
        <f>IFERROR(IF((VLOOKUP($A25,'Q4 Raw Data'!$A$9:$DN$158,J$3,FALSE))="","",(VLOOKUP($A25,'Q4 Raw Data'!$A$9:$DN$158,J$3,FALSE))),"")</f>
        <v>Established</v>
      </c>
      <c r="K25" s="244" t="str">
        <f>IFERROR(IF((VLOOKUP($A25,'Q4 Raw Data'!$A$9:$DN$158,K$3,FALSE))="","",(VLOOKUP($A25,'Q4 Raw Data'!$A$9:$DN$158,K$3,FALSE))),"")</f>
        <v>Established</v>
      </c>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row>
    <row r="26" spans="1:49" x14ac:dyDescent="0.3">
      <c r="A26" t="s">
        <v>335</v>
      </c>
      <c r="B26" t="s">
        <v>336</v>
      </c>
      <c r="C26" s="244" t="str">
        <f>IFERROR(IF((VLOOKUP($A26,'Q4 Raw Data'!$A$9:$DN$158,C$3,FALSE))="","",(VLOOKUP($A26,'Q4 Raw Data'!$A$9:$DN$158,C$3,FALSE))),"")</f>
        <v>Established</v>
      </c>
      <c r="D26" s="244" t="str">
        <f>IFERROR(IF((VLOOKUP($A26,'Q4 Raw Data'!$A$9:$DN$158,D$3,FALSE))="","",(VLOOKUP($A26,'Q4 Raw Data'!$A$9:$DN$158,D$3,FALSE))),"")</f>
        <v>Established</v>
      </c>
      <c r="E26" s="244" t="str">
        <f>IFERROR(IF((VLOOKUP($A26,'Q4 Raw Data'!$A$9:$DN$158,E$3,FALSE))="","",(VLOOKUP($A26,'Q4 Raw Data'!$A$9:$DN$158,E$3,FALSE))),"")</f>
        <v>Mature</v>
      </c>
      <c r="F26" s="244" t="str">
        <f>IFERROR(IF((VLOOKUP($A26,'Q4 Raw Data'!$A$9:$DN$158,F$3,FALSE))="","",(VLOOKUP($A26,'Q4 Raw Data'!$A$9:$DN$158,F$3,FALSE))),"")</f>
        <v>Established</v>
      </c>
      <c r="G26" s="244" t="str">
        <f>IFERROR(IF((VLOOKUP($A26,'Q4 Raw Data'!$A$9:$DN$158,G$3,FALSE))="","",(VLOOKUP($A26,'Q4 Raw Data'!$A$9:$DN$158,G$3,FALSE))),"")</f>
        <v>Established</v>
      </c>
      <c r="H26" s="244" t="str">
        <f>IFERROR(IF((VLOOKUP($A26,'Q4 Raw Data'!$A$9:$DN$158,H$3,FALSE))="","",(VLOOKUP($A26,'Q4 Raw Data'!$A$9:$DN$158,H$3,FALSE))),"")</f>
        <v>Established</v>
      </c>
      <c r="I26" s="244" t="str">
        <f>IFERROR(IF((VLOOKUP($A26,'Q4 Raw Data'!$A$9:$DN$158,I$3,FALSE))="","",(VLOOKUP($A26,'Q4 Raw Data'!$A$9:$DN$158,I$3,FALSE))),"")</f>
        <v>Mature</v>
      </c>
      <c r="J26" s="244" t="str">
        <f>IFERROR(IF((VLOOKUP($A26,'Q4 Raw Data'!$A$9:$DN$158,J$3,FALSE))="","",(VLOOKUP($A26,'Q4 Raw Data'!$A$9:$DN$158,J$3,FALSE))),"")</f>
        <v>Mature</v>
      </c>
      <c r="K26" s="244" t="str">
        <f>IFERROR(IF((VLOOKUP($A26,'Q4 Raw Data'!$A$9:$DN$158,K$3,FALSE))="","",(VLOOKUP($A26,'Q4 Raw Data'!$A$9:$DN$158,K$3,FALSE))),"")</f>
        <v>Mature</v>
      </c>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row>
    <row r="27" spans="1:49" x14ac:dyDescent="0.3">
      <c r="A27" t="s">
        <v>337</v>
      </c>
      <c r="B27" t="s">
        <v>338</v>
      </c>
      <c r="C27" s="244" t="str">
        <f>IFERROR(IF((VLOOKUP($A27,'Q4 Raw Data'!$A$9:$DN$158,C$3,FALSE))="","",(VLOOKUP($A27,'Q4 Raw Data'!$A$9:$DN$158,C$3,FALSE))),"")</f>
        <v>Mature</v>
      </c>
      <c r="D27" s="244" t="str">
        <f>IFERROR(IF((VLOOKUP($A27,'Q4 Raw Data'!$A$9:$DN$158,D$3,FALSE))="","",(VLOOKUP($A27,'Q4 Raw Data'!$A$9:$DN$158,D$3,FALSE))),"")</f>
        <v>Established</v>
      </c>
      <c r="E27" s="244" t="str">
        <f>IFERROR(IF((VLOOKUP($A27,'Q4 Raw Data'!$A$9:$DN$158,E$3,FALSE))="","",(VLOOKUP($A27,'Q4 Raw Data'!$A$9:$DN$158,E$3,FALSE))),"")</f>
        <v>Established</v>
      </c>
      <c r="F27" s="244" t="str">
        <f>IFERROR(IF((VLOOKUP($A27,'Q4 Raw Data'!$A$9:$DN$158,F$3,FALSE))="","",(VLOOKUP($A27,'Q4 Raw Data'!$A$9:$DN$158,F$3,FALSE))),"")</f>
        <v>Plans in place</v>
      </c>
      <c r="G27" s="244" t="str">
        <f>IFERROR(IF((VLOOKUP($A27,'Q4 Raw Data'!$A$9:$DN$158,G$3,FALSE))="","",(VLOOKUP($A27,'Q4 Raw Data'!$A$9:$DN$158,G$3,FALSE))),"")</f>
        <v>Established</v>
      </c>
      <c r="H27" s="244" t="str">
        <f>IFERROR(IF((VLOOKUP($A27,'Q4 Raw Data'!$A$9:$DN$158,H$3,FALSE))="","",(VLOOKUP($A27,'Q4 Raw Data'!$A$9:$DN$158,H$3,FALSE))),"")</f>
        <v>Mature</v>
      </c>
      <c r="I27" s="244" t="str">
        <f>IFERROR(IF((VLOOKUP($A27,'Q4 Raw Data'!$A$9:$DN$158,I$3,FALSE))="","",(VLOOKUP($A27,'Q4 Raw Data'!$A$9:$DN$158,I$3,FALSE))),"")</f>
        <v>Established</v>
      </c>
      <c r="J27" s="244" t="str">
        <f>IFERROR(IF((VLOOKUP($A27,'Q4 Raw Data'!$A$9:$DN$158,J$3,FALSE))="","",(VLOOKUP($A27,'Q4 Raw Data'!$A$9:$DN$158,J$3,FALSE))),"")</f>
        <v>Established</v>
      </c>
      <c r="K27" s="244" t="str">
        <f>IFERROR(IF((VLOOKUP($A27,'Q4 Raw Data'!$A$9:$DN$158,K$3,FALSE))="","",(VLOOKUP($A27,'Q4 Raw Data'!$A$9:$DN$158,K$3,FALSE))),"")</f>
        <v>Mature</v>
      </c>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row>
    <row r="28" spans="1:49" x14ac:dyDescent="0.3">
      <c r="A28" t="s">
        <v>339</v>
      </c>
      <c r="B28" t="s">
        <v>340</v>
      </c>
      <c r="C28" s="244" t="str">
        <f>IFERROR(IF((VLOOKUP($A28,'Q4 Raw Data'!$A$9:$DN$158,C$3,FALSE))="","",(VLOOKUP($A28,'Q4 Raw Data'!$A$9:$DN$158,C$3,FALSE))),"")</f>
        <v>Exemplary</v>
      </c>
      <c r="D28" s="244" t="str">
        <f>IFERROR(IF((VLOOKUP($A28,'Q4 Raw Data'!$A$9:$DN$158,D$3,FALSE))="","",(VLOOKUP($A28,'Q4 Raw Data'!$A$9:$DN$158,D$3,FALSE))),"")</f>
        <v>Exemplary</v>
      </c>
      <c r="E28" s="244" t="str">
        <f>IFERROR(IF((VLOOKUP($A28,'Q4 Raw Data'!$A$9:$DN$158,E$3,FALSE))="","",(VLOOKUP($A28,'Q4 Raw Data'!$A$9:$DN$158,E$3,FALSE))),"")</f>
        <v>Mature</v>
      </c>
      <c r="F28" s="244" t="str">
        <f>IFERROR(IF((VLOOKUP($A28,'Q4 Raw Data'!$A$9:$DN$158,F$3,FALSE))="","",(VLOOKUP($A28,'Q4 Raw Data'!$A$9:$DN$158,F$3,FALSE))),"")</f>
        <v>Established</v>
      </c>
      <c r="G28" s="244" t="str">
        <f>IFERROR(IF((VLOOKUP($A28,'Q4 Raw Data'!$A$9:$DN$158,G$3,FALSE))="","",(VLOOKUP($A28,'Q4 Raw Data'!$A$9:$DN$158,G$3,FALSE))),"")</f>
        <v>Established</v>
      </c>
      <c r="H28" s="244" t="str">
        <f>IFERROR(IF((VLOOKUP($A28,'Q4 Raw Data'!$A$9:$DN$158,H$3,FALSE))="","",(VLOOKUP($A28,'Q4 Raw Data'!$A$9:$DN$158,H$3,FALSE))),"")</f>
        <v>Established</v>
      </c>
      <c r="I28" s="244" t="str">
        <f>IFERROR(IF((VLOOKUP($A28,'Q4 Raw Data'!$A$9:$DN$158,I$3,FALSE))="","",(VLOOKUP($A28,'Q4 Raw Data'!$A$9:$DN$158,I$3,FALSE))),"")</f>
        <v>Established</v>
      </c>
      <c r="J28" s="244" t="str">
        <f>IFERROR(IF((VLOOKUP($A28,'Q4 Raw Data'!$A$9:$DN$158,J$3,FALSE))="","",(VLOOKUP($A28,'Q4 Raw Data'!$A$9:$DN$158,J$3,FALSE))),"")</f>
        <v>Established</v>
      </c>
      <c r="K28" s="244" t="str">
        <f>IFERROR(IF((VLOOKUP($A28,'Q4 Raw Data'!$A$9:$DN$158,K$3,FALSE))="","",(VLOOKUP($A28,'Q4 Raw Data'!$A$9:$DN$158,K$3,FALSE))),"")</f>
        <v>Plans in place</v>
      </c>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row>
    <row r="29" spans="1:49" x14ac:dyDescent="0.3">
      <c r="A29" t="s">
        <v>341</v>
      </c>
      <c r="B29" t="s">
        <v>342</v>
      </c>
      <c r="C29" s="244" t="str">
        <f>IFERROR(IF((VLOOKUP($A29,'Q4 Raw Data'!$A$9:$DN$158,C$3,FALSE))="","",(VLOOKUP($A29,'Q4 Raw Data'!$A$9:$DN$158,C$3,FALSE))),"")</f>
        <v>Mature</v>
      </c>
      <c r="D29" s="244" t="str">
        <f>IFERROR(IF((VLOOKUP($A29,'Q4 Raw Data'!$A$9:$DN$158,D$3,FALSE))="","",(VLOOKUP($A29,'Q4 Raw Data'!$A$9:$DN$158,D$3,FALSE))),"")</f>
        <v>Mature</v>
      </c>
      <c r="E29" s="244" t="str">
        <f>IFERROR(IF((VLOOKUP($A29,'Q4 Raw Data'!$A$9:$DN$158,E$3,FALSE))="","",(VLOOKUP($A29,'Q4 Raw Data'!$A$9:$DN$158,E$3,FALSE))),"")</f>
        <v>Mature</v>
      </c>
      <c r="F29" s="244" t="str">
        <f>IFERROR(IF((VLOOKUP($A29,'Q4 Raw Data'!$A$9:$DN$158,F$3,FALSE))="","",(VLOOKUP($A29,'Q4 Raw Data'!$A$9:$DN$158,F$3,FALSE))),"")</f>
        <v>Plans in place</v>
      </c>
      <c r="G29" s="244" t="str">
        <f>IFERROR(IF((VLOOKUP($A29,'Q4 Raw Data'!$A$9:$DN$158,G$3,FALSE))="","",(VLOOKUP($A29,'Q4 Raw Data'!$A$9:$DN$158,G$3,FALSE))),"")</f>
        <v>Established</v>
      </c>
      <c r="H29" s="244" t="str">
        <f>IFERROR(IF((VLOOKUP($A29,'Q4 Raw Data'!$A$9:$DN$158,H$3,FALSE))="","",(VLOOKUP($A29,'Q4 Raw Data'!$A$9:$DN$158,H$3,FALSE))),"")</f>
        <v>Established</v>
      </c>
      <c r="I29" s="244" t="str">
        <f>IFERROR(IF((VLOOKUP($A29,'Q4 Raw Data'!$A$9:$DN$158,I$3,FALSE))="","",(VLOOKUP($A29,'Q4 Raw Data'!$A$9:$DN$158,I$3,FALSE))),"")</f>
        <v>Mature</v>
      </c>
      <c r="J29" s="244" t="str">
        <f>IFERROR(IF((VLOOKUP($A29,'Q4 Raw Data'!$A$9:$DN$158,J$3,FALSE))="","",(VLOOKUP($A29,'Q4 Raw Data'!$A$9:$DN$158,J$3,FALSE))),"")</f>
        <v>Mature</v>
      </c>
      <c r="K29" s="244" t="str">
        <f>IFERROR(IF((VLOOKUP($A29,'Q4 Raw Data'!$A$9:$DN$158,K$3,FALSE))="","",(VLOOKUP($A29,'Q4 Raw Data'!$A$9:$DN$158,K$3,FALSE))),"")</f>
        <v>Mature</v>
      </c>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row>
    <row r="30" spans="1:49" x14ac:dyDescent="0.3">
      <c r="A30" t="s">
        <v>345</v>
      </c>
      <c r="B30" t="s">
        <v>346</v>
      </c>
      <c r="C30" s="244" t="str">
        <f>IFERROR(IF((VLOOKUP($A30,'Q4 Raw Data'!$A$9:$DN$158,C$3,FALSE))="","",(VLOOKUP($A30,'Q4 Raw Data'!$A$9:$DN$158,C$3,FALSE))),"")</f>
        <v>Mature</v>
      </c>
      <c r="D30" s="244" t="str">
        <f>IFERROR(IF((VLOOKUP($A30,'Q4 Raw Data'!$A$9:$DN$158,D$3,FALSE))="","",(VLOOKUP($A30,'Q4 Raw Data'!$A$9:$DN$158,D$3,FALSE))),"")</f>
        <v>Mature</v>
      </c>
      <c r="E30" s="244" t="str">
        <f>IFERROR(IF((VLOOKUP($A30,'Q4 Raw Data'!$A$9:$DN$158,E$3,FALSE))="","",(VLOOKUP($A30,'Q4 Raw Data'!$A$9:$DN$158,E$3,FALSE))),"")</f>
        <v>Mature</v>
      </c>
      <c r="F30" s="244" t="str">
        <f>IFERROR(IF((VLOOKUP($A30,'Q4 Raw Data'!$A$9:$DN$158,F$3,FALSE))="","",(VLOOKUP($A30,'Q4 Raw Data'!$A$9:$DN$158,F$3,FALSE))),"")</f>
        <v>Mature</v>
      </c>
      <c r="G30" s="244" t="str">
        <f>IFERROR(IF((VLOOKUP($A30,'Q4 Raw Data'!$A$9:$DN$158,G$3,FALSE))="","",(VLOOKUP($A30,'Q4 Raw Data'!$A$9:$DN$158,G$3,FALSE))),"")</f>
        <v>Mature</v>
      </c>
      <c r="H30" s="244" t="str">
        <f>IFERROR(IF((VLOOKUP($A30,'Q4 Raw Data'!$A$9:$DN$158,H$3,FALSE))="","",(VLOOKUP($A30,'Q4 Raw Data'!$A$9:$DN$158,H$3,FALSE))),"")</f>
        <v>Established</v>
      </c>
      <c r="I30" s="244" t="str">
        <f>IFERROR(IF((VLOOKUP($A30,'Q4 Raw Data'!$A$9:$DN$158,I$3,FALSE))="","",(VLOOKUP($A30,'Q4 Raw Data'!$A$9:$DN$158,I$3,FALSE))),"")</f>
        <v>Mature</v>
      </c>
      <c r="J30" s="244" t="str">
        <f>IFERROR(IF((VLOOKUP($A30,'Q4 Raw Data'!$A$9:$DN$158,J$3,FALSE))="","",(VLOOKUP($A30,'Q4 Raw Data'!$A$9:$DN$158,J$3,FALSE))),"")</f>
        <v>Established</v>
      </c>
      <c r="K30" s="244" t="str">
        <f>IFERROR(IF((VLOOKUP($A30,'Q4 Raw Data'!$A$9:$DN$158,K$3,FALSE))="","",(VLOOKUP($A30,'Q4 Raw Data'!$A$9:$DN$158,K$3,FALSE))),"")</f>
        <v>Mature</v>
      </c>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row>
    <row r="31" spans="1:49" x14ac:dyDescent="0.3">
      <c r="A31" t="s">
        <v>347</v>
      </c>
      <c r="B31" t="s">
        <v>348</v>
      </c>
      <c r="C31" s="244" t="str">
        <f>IFERROR(IF((VLOOKUP($A31,'Q4 Raw Data'!$A$9:$DN$158,C$3,FALSE))="","",(VLOOKUP($A31,'Q4 Raw Data'!$A$9:$DN$158,C$3,FALSE))),"")</f>
        <v>Mature</v>
      </c>
      <c r="D31" s="244" t="str">
        <f>IFERROR(IF((VLOOKUP($A31,'Q4 Raw Data'!$A$9:$DN$158,D$3,FALSE))="","",(VLOOKUP($A31,'Q4 Raw Data'!$A$9:$DN$158,D$3,FALSE))),"")</f>
        <v>Mature</v>
      </c>
      <c r="E31" s="244" t="str">
        <f>IFERROR(IF((VLOOKUP($A31,'Q4 Raw Data'!$A$9:$DN$158,E$3,FALSE))="","",(VLOOKUP($A31,'Q4 Raw Data'!$A$9:$DN$158,E$3,FALSE))),"")</f>
        <v>Mature</v>
      </c>
      <c r="F31" s="244" t="str">
        <f>IFERROR(IF((VLOOKUP($A31,'Q4 Raw Data'!$A$9:$DN$158,F$3,FALSE))="","",(VLOOKUP($A31,'Q4 Raw Data'!$A$9:$DN$158,F$3,FALSE))),"")</f>
        <v>Mature</v>
      </c>
      <c r="G31" s="244" t="str">
        <f>IFERROR(IF((VLOOKUP($A31,'Q4 Raw Data'!$A$9:$DN$158,G$3,FALSE))="","",(VLOOKUP($A31,'Q4 Raw Data'!$A$9:$DN$158,G$3,FALSE))),"")</f>
        <v>Established</v>
      </c>
      <c r="H31" s="244" t="str">
        <f>IFERROR(IF((VLOOKUP($A31,'Q4 Raw Data'!$A$9:$DN$158,H$3,FALSE))="","",(VLOOKUP($A31,'Q4 Raw Data'!$A$9:$DN$158,H$3,FALSE))),"")</f>
        <v>Established</v>
      </c>
      <c r="I31" s="244" t="str">
        <f>IFERROR(IF((VLOOKUP($A31,'Q4 Raw Data'!$A$9:$DN$158,I$3,FALSE))="","",(VLOOKUP($A31,'Q4 Raw Data'!$A$9:$DN$158,I$3,FALSE))),"")</f>
        <v>Mature</v>
      </c>
      <c r="J31" s="244" t="str">
        <f>IFERROR(IF((VLOOKUP($A31,'Q4 Raw Data'!$A$9:$DN$158,J$3,FALSE))="","",(VLOOKUP($A31,'Q4 Raw Data'!$A$9:$DN$158,J$3,FALSE))),"")</f>
        <v>Mature</v>
      </c>
      <c r="K31" s="244" t="str">
        <f>IFERROR(IF((VLOOKUP($A31,'Q4 Raw Data'!$A$9:$DN$158,K$3,FALSE))="","",(VLOOKUP($A31,'Q4 Raw Data'!$A$9:$DN$158,K$3,FALSE))),"")</f>
        <v>Plans in place</v>
      </c>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row>
    <row r="32" spans="1:49" x14ac:dyDescent="0.3">
      <c r="A32" t="s">
        <v>351</v>
      </c>
      <c r="B32" t="s">
        <v>352</v>
      </c>
      <c r="C32" s="244" t="str">
        <f>IFERROR(IF((VLOOKUP($A32,'Q4 Raw Data'!$A$9:$DN$158,C$3,FALSE))="","",(VLOOKUP($A32,'Q4 Raw Data'!$A$9:$DN$158,C$3,FALSE))),"")</f>
        <v>Mature</v>
      </c>
      <c r="D32" s="244" t="str">
        <f>IFERROR(IF((VLOOKUP($A32,'Q4 Raw Data'!$A$9:$DN$158,D$3,FALSE))="","",(VLOOKUP($A32,'Q4 Raw Data'!$A$9:$DN$158,D$3,FALSE))),"")</f>
        <v>Mature</v>
      </c>
      <c r="E32" s="244" t="str">
        <f>IFERROR(IF((VLOOKUP($A32,'Q4 Raw Data'!$A$9:$DN$158,E$3,FALSE))="","",(VLOOKUP($A32,'Q4 Raw Data'!$A$9:$DN$158,E$3,FALSE))),"")</f>
        <v>Mature</v>
      </c>
      <c r="F32" s="244" t="str">
        <f>IFERROR(IF((VLOOKUP($A32,'Q4 Raw Data'!$A$9:$DN$158,F$3,FALSE))="","",(VLOOKUP($A32,'Q4 Raw Data'!$A$9:$DN$158,F$3,FALSE))),"")</f>
        <v>Mature</v>
      </c>
      <c r="G32" s="244" t="str">
        <f>IFERROR(IF((VLOOKUP($A32,'Q4 Raw Data'!$A$9:$DN$158,G$3,FALSE))="","",(VLOOKUP($A32,'Q4 Raw Data'!$A$9:$DN$158,G$3,FALSE))),"")</f>
        <v>Established</v>
      </c>
      <c r="H32" s="244" t="str">
        <f>IFERROR(IF((VLOOKUP($A32,'Q4 Raw Data'!$A$9:$DN$158,H$3,FALSE))="","",(VLOOKUP($A32,'Q4 Raw Data'!$A$9:$DN$158,H$3,FALSE))),"")</f>
        <v>Plans in place</v>
      </c>
      <c r="I32" s="244" t="str">
        <f>IFERROR(IF((VLOOKUP($A32,'Q4 Raw Data'!$A$9:$DN$158,I$3,FALSE))="","",(VLOOKUP($A32,'Q4 Raw Data'!$A$9:$DN$158,I$3,FALSE))),"")</f>
        <v>Established</v>
      </c>
      <c r="J32" s="244" t="str">
        <f>IFERROR(IF((VLOOKUP($A32,'Q4 Raw Data'!$A$9:$DN$158,J$3,FALSE))="","",(VLOOKUP($A32,'Q4 Raw Data'!$A$9:$DN$158,J$3,FALSE))),"")</f>
        <v>Established</v>
      </c>
      <c r="K32" s="244" t="str">
        <f>IFERROR(IF((VLOOKUP($A32,'Q4 Raw Data'!$A$9:$DN$158,K$3,FALSE))="","",(VLOOKUP($A32,'Q4 Raw Data'!$A$9:$DN$158,K$3,FALSE))),"")</f>
        <v>Not yet established</v>
      </c>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row>
    <row r="33" spans="1:49" x14ac:dyDescent="0.3">
      <c r="A33" t="s">
        <v>355</v>
      </c>
      <c r="B33" t="s">
        <v>356</v>
      </c>
      <c r="C33" s="244" t="str">
        <f>IFERROR(IF((VLOOKUP($A33,'Q4 Raw Data'!$A$9:$DN$158,C$3,FALSE))="","",(VLOOKUP($A33,'Q4 Raw Data'!$A$9:$DN$158,C$3,FALSE))),"")</f>
        <v>Established</v>
      </c>
      <c r="D33" s="244" t="str">
        <f>IFERROR(IF((VLOOKUP($A33,'Q4 Raw Data'!$A$9:$DN$158,D$3,FALSE))="","",(VLOOKUP($A33,'Q4 Raw Data'!$A$9:$DN$158,D$3,FALSE))),"")</f>
        <v>Established</v>
      </c>
      <c r="E33" s="244" t="str">
        <f>IFERROR(IF((VLOOKUP($A33,'Q4 Raw Data'!$A$9:$DN$158,E$3,FALSE))="","",(VLOOKUP($A33,'Q4 Raw Data'!$A$9:$DN$158,E$3,FALSE))),"")</f>
        <v>Established</v>
      </c>
      <c r="F33" s="244" t="str">
        <f>IFERROR(IF((VLOOKUP($A33,'Q4 Raw Data'!$A$9:$DN$158,F$3,FALSE))="","",(VLOOKUP($A33,'Q4 Raw Data'!$A$9:$DN$158,F$3,FALSE))),"")</f>
        <v>Established</v>
      </c>
      <c r="G33" s="244" t="str">
        <f>IFERROR(IF((VLOOKUP($A33,'Q4 Raw Data'!$A$9:$DN$158,G$3,FALSE))="","",(VLOOKUP($A33,'Q4 Raw Data'!$A$9:$DN$158,G$3,FALSE))),"")</f>
        <v>Established</v>
      </c>
      <c r="H33" s="244" t="str">
        <f>IFERROR(IF((VLOOKUP($A33,'Q4 Raw Data'!$A$9:$DN$158,H$3,FALSE))="","",(VLOOKUP($A33,'Q4 Raw Data'!$A$9:$DN$158,H$3,FALSE))),"")</f>
        <v>Established</v>
      </c>
      <c r="I33" s="244" t="str">
        <f>IFERROR(IF((VLOOKUP($A33,'Q4 Raw Data'!$A$9:$DN$158,I$3,FALSE))="","",(VLOOKUP($A33,'Q4 Raw Data'!$A$9:$DN$158,I$3,FALSE))),"")</f>
        <v>Established</v>
      </c>
      <c r="J33" s="244" t="str">
        <f>IFERROR(IF((VLOOKUP($A33,'Q4 Raw Data'!$A$9:$DN$158,J$3,FALSE))="","",(VLOOKUP($A33,'Q4 Raw Data'!$A$9:$DN$158,J$3,FALSE))),"")</f>
        <v>Established</v>
      </c>
      <c r="K33" s="244" t="str">
        <f>IFERROR(IF((VLOOKUP($A33,'Q4 Raw Data'!$A$9:$DN$158,K$3,FALSE))="","",(VLOOKUP($A33,'Q4 Raw Data'!$A$9:$DN$158,K$3,FALSE))),"")</f>
        <v>Established</v>
      </c>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row>
    <row r="34" spans="1:49" x14ac:dyDescent="0.3">
      <c r="A34" t="s">
        <v>359</v>
      </c>
      <c r="B34" t="s">
        <v>360</v>
      </c>
      <c r="C34" s="244" t="str">
        <f>IFERROR(IF((VLOOKUP($A34,'Q4 Raw Data'!$A$9:$DN$158,C$3,FALSE))="","",(VLOOKUP($A34,'Q4 Raw Data'!$A$9:$DN$158,C$3,FALSE))),"")</f>
        <v>Established</v>
      </c>
      <c r="D34" s="244" t="str">
        <f>IFERROR(IF((VLOOKUP($A34,'Q4 Raw Data'!$A$9:$DN$158,D$3,FALSE))="","",(VLOOKUP($A34,'Q4 Raw Data'!$A$9:$DN$158,D$3,FALSE))),"")</f>
        <v>Established</v>
      </c>
      <c r="E34" s="244" t="str">
        <f>IFERROR(IF((VLOOKUP($A34,'Q4 Raw Data'!$A$9:$DN$158,E$3,FALSE))="","",(VLOOKUP($A34,'Q4 Raw Data'!$A$9:$DN$158,E$3,FALSE))),"")</f>
        <v>Established</v>
      </c>
      <c r="F34" s="244" t="str">
        <f>IFERROR(IF((VLOOKUP($A34,'Q4 Raw Data'!$A$9:$DN$158,F$3,FALSE))="","",(VLOOKUP($A34,'Q4 Raw Data'!$A$9:$DN$158,F$3,FALSE))),"")</f>
        <v>Mature</v>
      </c>
      <c r="G34" s="244" t="str">
        <f>IFERROR(IF((VLOOKUP($A34,'Q4 Raw Data'!$A$9:$DN$158,G$3,FALSE))="","",(VLOOKUP($A34,'Q4 Raw Data'!$A$9:$DN$158,G$3,FALSE))),"")</f>
        <v>Established</v>
      </c>
      <c r="H34" s="244" t="str">
        <f>IFERROR(IF((VLOOKUP($A34,'Q4 Raw Data'!$A$9:$DN$158,H$3,FALSE))="","",(VLOOKUP($A34,'Q4 Raw Data'!$A$9:$DN$158,H$3,FALSE))),"")</f>
        <v>Established</v>
      </c>
      <c r="I34" s="244" t="str">
        <f>IFERROR(IF((VLOOKUP($A34,'Q4 Raw Data'!$A$9:$DN$158,I$3,FALSE))="","",(VLOOKUP($A34,'Q4 Raw Data'!$A$9:$DN$158,I$3,FALSE))),"")</f>
        <v>Established</v>
      </c>
      <c r="J34" s="244" t="str">
        <f>IFERROR(IF((VLOOKUP($A34,'Q4 Raw Data'!$A$9:$DN$158,J$3,FALSE))="","",(VLOOKUP($A34,'Q4 Raw Data'!$A$9:$DN$158,J$3,FALSE))),"")</f>
        <v>Established</v>
      </c>
      <c r="K34" s="244" t="str">
        <f>IFERROR(IF((VLOOKUP($A34,'Q4 Raw Data'!$A$9:$DN$158,K$3,FALSE))="","",(VLOOKUP($A34,'Q4 Raw Data'!$A$9:$DN$158,K$3,FALSE))),"")</f>
        <v>Established</v>
      </c>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row>
    <row r="35" spans="1:49" x14ac:dyDescent="0.3">
      <c r="A35" t="s">
        <v>363</v>
      </c>
      <c r="B35" t="s">
        <v>364</v>
      </c>
      <c r="C35" s="244" t="str">
        <f>IFERROR(IF((VLOOKUP($A35,'Q4 Raw Data'!$A$9:$DN$158,C$3,FALSE))="","",(VLOOKUP($A35,'Q4 Raw Data'!$A$9:$DN$158,C$3,FALSE))),"")</f>
        <v>Established</v>
      </c>
      <c r="D35" s="244" t="str">
        <f>IFERROR(IF((VLOOKUP($A35,'Q4 Raw Data'!$A$9:$DN$158,D$3,FALSE))="","",(VLOOKUP($A35,'Q4 Raw Data'!$A$9:$DN$158,D$3,FALSE))),"")</f>
        <v>Established</v>
      </c>
      <c r="E35" s="244" t="str">
        <f>IFERROR(IF((VLOOKUP($A35,'Q4 Raw Data'!$A$9:$DN$158,E$3,FALSE))="","",(VLOOKUP($A35,'Q4 Raw Data'!$A$9:$DN$158,E$3,FALSE))),"")</f>
        <v>Mature</v>
      </c>
      <c r="F35" s="244" t="str">
        <f>IFERROR(IF((VLOOKUP($A35,'Q4 Raw Data'!$A$9:$DN$158,F$3,FALSE))="","",(VLOOKUP($A35,'Q4 Raw Data'!$A$9:$DN$158,F$3,FALSE))),"")</f>
        <v>Mature</v>
      </c>
      <c r="G35" s="244" t="str">
        <f>IFERROR(IF((VLOOKUP($A35,'Q4 Raw Data'!$A$9:$DN$158,G$3,FALSE))="","",(VLOOKUP($A35,'Q4 Raw Data'!$A$9:$DN$158,G$3,FALSE))),"")</f>
        <v>Plans in place</v>
      </c>
      <c r="H35" s="244" t="str">
        <f>IFERROR(IF((VLOOKUP($A35,'Q4 Raw Data'!$A$9:$DN$158,H$3,FALSE))="","",(VLOOKUP($A35,'Q4 Raw Data'!$A$9:$DN$158,H$3,FALSE))),"")</f>
        <v>Plans in place</v>
      </c>
      <c r="I35" s="244" t="str">
        <f>IFERROR(IF((VLOOKUP($A35,'Q4 Raw Data'!$A$9:$DN$158,I$3,FALSE))="","",(VLOOKUP($A35,'Q4 Raw Data'!$A$9:$DN$158,I$3,FALSE))),"")</f>
        <v>Established</v>
      </c>
      <c r="J35" s="244" t="str">
        <f>IFERROR(IF((VLOOKUP($A35,'Q4 Raw Data'!$A$9:$DN$158,J$3,FALSE))="","",(VLOOKUP($A35,'Q4 Raw Data'!$A$9:$DN$158,J$3,FALSE))),"")</f>
        <v>Established</v>
      </c>
      <c r="K35" s="244" t="str">
        <f>IFERROR(IF((VLOOKUP($A35,'Q4 Raw Data'!$A$9:$DN$158,K$3,FALSE))="","",(VLOOKUP($A35,'Q4 Raw Data'!$A$9:$DN$158,K$3,FALSE))),"")</f>
        <v>Established</v>
      </c>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row>
    <row r="36" spans="1:49" x14ac:dyDescent="0.3">
      <c r="A36" t="s">
        <v>367</v>
      </c>
      <c r="B36" t="s">
        <v>368</v>
      </c>
      <c r="C36" s="244" t="str">
        <f>IFERROR(IF((VLOOKUP($A36,'Q4 Raw Data'!$A$9:$DN$158,C$3,FALSE))="","",(VLOOKUP($A36,'Q4 Raw Data'!$A$9:$DN$158,C$3,FALSE))),"")</f>
        <v>Established</v>
      </c>
      <c r="D36" s="244" t="str">
        <f>IFERROR(IF((VLOOKUP($A36,'Q4 Raw Data'!$A$9:$DN$158,D$3,FALSE))="","",(VLOOKUP($A36,'Q4 Raw Data'!$A$9:$DN$158,D$3,FALSE))),"")</f>
        <v>Established</v>
      </c>
      <c r="E36" s="244" t="str">
        <f>IFERROR(IF((VLOOKUP($A36,'Q4 Raw Data'!$A$9:$DN$158,E$3,FALSE))="","",(VLOOKUP($A36,'Q4 Raw Data'!$A$9:$DN$158,E$3,FALSE))),"")</f>
        <v>Established</v>
      </c>
      <c r="F36" s="244" t="str">
        <f>IFERROR(IF((VLOOKUP($A36,'Q4 Raw Data'!$A$9:$DN$158,F$3,FALSE))="","",(VLOOKUP($A36,'Q4 Raw Data'!$A$9:$DN$158,F$3,FALSE))),"")</f>
        <v>Mature</v>
      </c>
      <c r="G36" s="244" t="str">
        <f>IFERROR(IF((VLOOKUP($A36,'Q4 Raw Data'!$A$9:$DN$158,G$3,FALSE))="","",(VLOOKUP($A36,'Q4 Raw Data'!$A$9:$DN$158,G$3,FALSE))),"")</f>
        <v>Mature</v>
      </c>
      <c r="H36" s="244" t="str">
        <f>IFERROR(IF((VLOOKUP($A36,'Q4 Raw Data'!$A$9:$DN$158,H$3,FALSE))="","",(VLOOKUP($A36,'Q4 Raw Data'!$A$9:$DN$158,H$3,FALSE))),"")</f>
        <v>Mature</v>
      </c>
      <c r="I36" s="244" t="str">
        <f>IFERROR(IF((VLOOKUP($A36,'Q4 Raw Data'!$A$9:$DN$158,I$3,FALSE))="","",(VLOOKUP($A36,'Q4 Raw Data'!$A$9:$DN$158,I$3,FALSE))),"")</f>
        <v>Established</v>
      </c>
      <c r="J36" s="244" t="str">
        <f>IFERROR(IF((VLOOKUP($A36,'Q4 Raw Data'!$A$9:$DN$158,J$3,FALSE))="","",(VLOOKUP($A36,'Q4 Raw Data'!$A$9:$DN$158,J$3,FALSE))),"")</f>
        <v>Mature</v>
      </c>
      <c r="K36" s="244" t="str">
        <f>IFERROR(IF((VLOOKUP($A36,'Q4 Raw Data'!$A$9:$DN$158,K$3,FALSE))="","",(VLOOKUP($A36,'Q4 Raw Data'!$A$9:$DN$158,K$3,FALSE))),"")</f>
        <v>Established</v>
      </c>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row>
    <row r="37" spans="1:49" x14ac:dyDescent="0.3">
      <c r="A37" t="s">
        <v>371</v>
      </c>
      <c r="B37" t="s">
        <v>372</v>
      </c>
      <c r="C37" s="244" t="str">
        <f>IFERROR(IF((VLOOKUP($A37,'Q4 Raw Data'!$A$9:$DN$158,C$3,FALSE))="","",(VLOOKUP($A37,'Q4 Raw Data'!$A$9:$DN$158,C$3,FALSE))),"")</f>
        <v>Established</v>
      </c>
      <c r="D37" s="244" t="str">
        <f>IFERROR(IF((VLOOKUP($A37,'Q4 Raw Data'!$A$9:$DN$158,D$3,FALSE))="","",(VLOOKUP($A37,'Q4 Raw Data'!$A$9:$DN$158,D$3,FALSE))),"")</f>
        <v>Established</v>
      </c>
      <c r="E37" s="244" t="str">
        <f>IFERROR(IF((VLOOKUP($A37,'Q4 Raw Data'!$A$9:$DN$158,E$3,FALSE))="","",(VLOOKUP($A37,'Q4 Raw Data'!$A$9:$DN$158,E$3,FALSE))),"")</f>
        <v>Established</v>
      </c>
      <c r="F37" s="244" t="str">
        <f>IFERROR(IF((VLOOKUP($A37,'Q4 Raw Data'!$A$9:$DN$158,F$3,FALSE))="","",(VLOOKUP($A37,'Q4 Raw Data'!$A$9:$DN$158,F$3,FALSE))),"")</f>
        <v>Established</v>
      </c>
      <c r="G37" s="244" t="str">
        <f>IFERROR(IF((VLOOKUP($A37,'Q4 Raw Data'!$A$9:$DN$158,G$3,FALSE))="","",(VLOOKUP($A37,'Q4 Raw Data'!$A$9:$DN$158,G$3,FALSE))),"")</f>
        <v>Established</v>
      </c>
      <c r="H37" s="244" t="str">
        <f>IFERROR(IF((VLOOKUP($A37,'Q4 Raw Data'!$A$9:$DN$158,H$3,FALSE))="","",(VLOOKUP($A37,'Q4 Raw Data'!$A$9:$DN$158,H$3,FALSE))),"")</f>
        <v>Plans in place</v>
      </c>
      <c r="I37" s="244" t="str">
        <f>IFERROR(IF((VLOOKUP($A37,'Q4 Raw Data'!$A$9:$DN$158,I$3,FALSE))="","",(VLOOKUP($A37,'Q4 Raw Data'!$A$9:$DN$158,I$3,FALSE))),"")</f>
        <v>Established</v>
      </c>
      <c r="J37" s="244" t="str">
        <f>IFERROR(IF((VLOOKUP($A37,'Q4 Raw Data'!$A$9:$DN$158,J$3,FALSE))="","",(VLOOKUP($A37,'Q4 Raw Data'!$A$9:$DN$158,J$3,FALSE))),"")</f>
        <v>Established</v>
      </c>
      <c r="K37" s="244" t="str">
        <f>IFERROR(IF((VLOOKUP($A37,'Q4 Raw Data'!$A$9:$DN$158,K$3,FALSE))="","",(VLOOKUP($A37,'Q4 Raw Data'!$A$9:$DN$158,K$3,FALSE))),"")</f>
        <v>Established</v>
      </c>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row>
    <row r="38" spans="1:49" x14ac:dyDescent="0.3">
      <c r="A38" t="s">
        <v>375</v>
      </c>
      <c r="B38" t="s">
        <v>376</v>
      </c>
      <c r="C38" s="244" t="str">
        <f>IFERROR(IF((VLOOKUP($A38,'Q4 Raw Data'!$A$9:$DN$158,C$3,FALSE))="","",(VLOOKUP($A38,'Q4 Raw Data'!$A$9:$DN$158,C$3,FALSE))),"")</f>
        <v>Established</v>
      </c>
      <c r="D38" s="244" t="str">
        <f>IFERROR(IF((VLOOKUP($A38,'Q4 Raw Data'!$A$9:$DN$158,D$3,FALSE))="","",(VLOOKUP($A38,'Q4 Raw Data'!$A$9:$DN$158,D$3,FALSE))),"")</f>
        <v>Established</v>
      </c>
      <c r="E38" s="244" t="str">
        <f>IFERROR(IF((VLOOKUP($A38,'Q4 Raw Data'!$A$9:$DN$158,E$3,FALSE))="","",(VLOOKUP($A38,'Q4 Raw Data'!$A$9:$DN$158,E$3,FALSE))),"")</f>
        <v>Mature</v>
      </c>
      <c r="F38" s="244" t="str">
        <f>IFERROR(IF((VLOOKUP($A38,'Q4 Raw Data'!$A$9:$DN$158,F$3,FALSE))="","",(VLOOKUP($A38,'Q4 Raw Data'!$A$9:$DN$158,F$3,FALSE))),"")</f>
        <v>Plans in place</v>
      </c>
      <c r="G38" s="244" t="str">
        <f>IFERROR(IF((VLOOKUP($A38,'Q4 Raw Data'!$A$9:$DN$158,G$3,FALSE))="","",(VLOOKUP($A38,'Q4 Raw Data'!$A$9:$DN$158,G$3,FALSE))),"")</f>
        <v>Established</v>
      </c>
      <c r="H38" s="244" t="str">
        <f>IFERROR(IF((VLOOKUP($A38,'Q4 Raw Data'!$A$9:$DN$158,H$3,FALSE))="","",(VLOOKUP($A38,'Q4 Raw Data'!$A$9:$DN$158,H$3,FALSE))),"")</f>
        <v>Established</v>
      </c>
      <c r="I38" s="244" t="str">
        <f>IFERROR(IF((VLOOKUP($A38,'Q4 Raw Data'!$A$9:$DN$158,I$3,FALSE))="","",(VLOOKUP($A38,'Q4 Raw Data'!$A$9:$DN$158,I$3,FALSE))),"")</f>
        <v>Established</v>
      </c>
      <c r="J38" s="244" t="str">
        <f>IFERROR(IF((VLOOKUP($A38,'Q4 Raw Data'!$A$9:$DN$158,J$3,FALSE))="","",(VLOOKUP($A38,'Q4 Raw Data'!$A$9:$DN$158,J$3,FALSE))),"")</f>
        <v>Established</v>
      </c>
      <c r="K38" s="244" t="str">
        <f>IFERROR(IF((VLOOKUP($A38,'Q4 Raw Data'!$A$9:$DN$158,K$3,FALSE))="","",(VLOOKUP($A38,'Q4 Raw Data'!$A$9:$DN$158,K$3,FALSE))),"")</f>
        <v>Established</v>
      </c>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row>
    <row r="39" spans="1:49" x14ac:dyDescent="0.3">
      <c r="A39" t="s">
        <v>379</v>
      </c>
      <c r="B39" t="s">
        <v>380</v>
      </c>
      <c r="C39" s="244" t="str">
        <f>IFERROR(IF((VLOOKUP($A39,'Q4 Raw Data'!$A$9:$DN$158,C$3,FALSE))="","",(VLOOKUP($A39,'Q4 Raw Data'!$A$9:$DN$158,C$3,FALSE))),"")</f>
        <v>Established</v>
      </c>
      <c r="D39" s="244" t="str">
        <f>IFERROR(IF((VLOOKUP($A39,'Q4 Raw Data'!$A$9:$DN$158,D$3,FALSE))="","",(VLOOKUP($A39,'Q4 Raw Data'!$A$9:$DN$158,D$3,FALSE))),"")</f>
        <v>Established</v>
      </c>
      <c r="E39" s="244" t="str">
        <f>IFERROR(IF((VLOOKUP($A39,'Q4 Raw Data'!$A$9:$DN$158,E$3,FALSE))="","",(VLOOKUP($A39,'Q4 Raw Data'!$A$9:$DN$158,E$3,FALSE))),"")</f>
        <v>Established</v>
      </c>
      <c r="F39" s="244" t="str">
        <f>IFERROR(IF((VLOOKUP($A39,'Q4 Raw Data'!$A$9:$DN$158,F$3,FALSE))="","",(VLOOKUP($A39,'Q4 Raw Data'!$A$9:$DN$158,F$3,FALSE))),"")</f>
        <v>Mature</v>
      </c>
      <c r="G39" s="244" t="str">
        <f>IFERROR(IF((VLOOKUP($A39,'Q4 Raw Data'!$A$9:$DN$158,G$3,FALSE))="","",(VLOOKUP($A39,'Q4 Raw Data'!$A$9:$DN$158,G$3,FALSE))),"")</f>
        <v>Plans in place</v>
      </c>
      <c r="H39" s="244" t="str">
        <f>IFERROR(IF((VLOOKUP($A39,'Q4 Raw Data'!$A$9:$DN$158,H$3,FALSE))="","",(VLOOKUP($A39,'Q4 Raw Data'!$A$9:$DN$158,H$3,FALSE))),"")</f>
        <v>Established</v>
      </c>
      <c r="I39" s="244" t="str">
        <f>IFERROR(IF((VLOOKUP($A39,'Q4 Raw Data'!$A$9:$DN$158,I$3,FALSE))="","",(VLOOKUP($A39,'Q4 Raw Data'!$A$9:$DN$158,I$3,FALSE))),"")</f>
        <v>Established</v>
      </c>
      <c r="J39" s="244" t="str">
        <f>IFERROR(IF((VLOOKUP($A39,'Q4 Raw Data'!$A$9:$DN$158,J$3,FALSE))="","",(VLOOKUP($A39,'Q4 Raw Data'!$A$9:$DN$158,J$3,FALSE))),"")</f>
        <v>Established</v>
      </c>
      <c r="K39" s="244" t="str">
        <f>IFERROR(IF((VLOOKUP($A39,'Q4 Raw Data'!$A$9:$DN$158,K$3,FALSE))="","",(VLOOKUP($A39,'Q4 Raw Data'!$A$9:$DN$158,K$3,FALSE))),"")</f>
        <v>Established</v>
      </c>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row>
    <row r="40" spans="1:49" x14ac:dyDescent="0.3">
      <c r="A40" t="s">
        <v>383</v>
      </c>
      <c r="B40" t="s">
        <v>384</v>
      </c>
      <c r="C40" s="244" t="str">
        <f>IFERROR(IF((VLOOKUP($A40,'Q4 Raw Data'!$A$9:$DN$158,C$3,FALSE))="","",(VLOOKUP($A40,'Q4 Raw Data'!$A$9:$DN$158,C$3,FALSE))),"")</f>
        <v>Established</v>
      </c>
      <c r="D40" s="244" t="str">
        <f>IFERROR(IF((VLOOKUP($A40,'Q4 Raw Data'!$A$9:$DN$158,D$3,FALSE))="","",(VLOOKUP($A40,'Q4 Raw Data'!$A$9:$DN$158,D$3,FALSE))),"")</f>
        <v>Established</v>
      </c>
      <c r="E40" s="244" t="str">
        <f>IFERROR(IF((VLOOKUP($A40,'Q4 Raw Data'!$A$9:$DN$158,E$3,FALSE))="","",(VLOOKUP($A40,'Q4 Raw Data'!$A$9:$DN$158,E$3,FALSE))),"")</f>
        <v>Established</v>
      </c>
      <c r="F40" s="244" t="str">
        <f>IFERROR(IF((VLOOKUP($A40,'Q4 Raw Data'!$A$9:$DN$158,F$3,FALSE))="","",(VLOOKUP($A40,'Q4 Raw Data'!$A$9:$DN$158,F$3,FALSE))),"")</f>
        <v>Mature</v>
      </c>
      <c r="G40" s="244" t="str">
        <f>IFERROR(IF((VLOOKUP($A40,'Q4 Raw Data'!$A$9:$DN$158,G$3,FALSE))="","",(VLOOKUP($A40,'Q4 Raw Data'!$A$9:$DN$158,G$3,FALSE))),"")</f>
        <v>Plans in place</v>
      </c>
      <c r="H40" s="244" t="str">
        <f>IFERROR(IF((VLOOKUP($A40,'Q4 Raw Data'!$A$9:$DN$158,H$3,FALSE))="","",(VLOOKUP($A40,'Q4 Raw Data'!$A$9:$DN$158,H$3,FALSE))),"")</f>
        <v>Established</v>
      </c>
      <c r="I40" s="244" t="str">
        <f>IFERROR(IF((VLOOKUP($A40,'Q4 Raw Data'!$A$9:$DN$158,I$3,FALSE))="","",(VLOOKUP($A40,'Q4 Raw Data'!$A$9:$DN$158,I$3,FALSE))),"")</f>
        <v>Established</v>
      </c>
      <c r="J40" s="244" t="str">
        <f>IFERROR(IF((VLOOKUP($A40,'Q4 Raw Data'!$A$9:$DN$158,J$3,FALSE))="","",(VLOOKUP($A40,'Q4 Raw Data'!$A$9:$DN$158,J$3,FALSE))),"")</f>
        <v>Established</v>
      </c>
      <c r="K40" s="244" t="str">
        <f>IFERROR(IF((VLOOKUP($A40,'Q4 Raw Data'!$A$9:$DN$158,K$3,FALSE))="","",(VLOOKUP($A40,'Q4 Raw Data'!$A$9:$DN$158,K$3,FALSE))),"")</f>
        <v>Established</v>
      </c>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row>
    <row r="41" spans="1:49" x14ac:dyDescent="0.3">
      <c r="A41" t="s">
        <v>385</v>
      </c>
      <c r="B41" t="s">
        <v>386</v>
      </c>
      <c r="C41" s="244" t="str">
        <f>IFERROR(IF((VLOOKUP($A41,'Q4 Raw Data'!$A$9:$DN$158,C$3,FALSE))="","",(VLOOKUP($A41,'Q4 Raw Data'!$A$9:$DN$158,C$3,FALSE))),"")</f>
        <v>Exemplary</v>
      </c>
      <c r="D41" s="244" t="str">
        <f>IFERROR(IF((VLOOKUP($A41,'Q4 Raw Data'!$A$9:$DN$158,D$3,FALSE))="","",(VLOOKUP($A41,'Q4 Raw Data'!$A$9:$DN$158,D$3,FALSE))),"")</f>
        <v>Exemplary</v>
      </c>
      <c r="E41" s="244" t="str">
        <f>IFERROR(IF((VLOOKUP($A41,'Q4 Raw Data'!$A$9:$DN$158,E$3,FALSE))="","",(VLOOKUP($A41,'Q4 Raw Data'!$A$9:$DN$158,E$3,FALSE))),"")</f>
        <v>Exemplary</v>
      </c>
      <c r="F41" s="244" t="str">
        <f>IFERROR(IF((VLOOKUP($A41,'Q4 Raw Data'!$A$9:$DN$158,F$3,FALSE))="","",(VLOOKUP($A41,'Q4 Raw Data'!$A$9:$DN$158,F$3,FALSE))),"")</f>
        <v>Mature</v>
      </c>
      <c r="G41" s="244" t="str">
        <f>IFERROR(IF((VLOOKUP($A41,'Q4 Raw Data'!$A$9:$DN$158,G$3,FALSE))="","",(VLOOKUP($A41,'Q4 Raw Data'!$A$9:$DN$158,G$3,FALSE))),"")</f>
        <v>Established</v>
      </c>
      <c r="H41" s="244" t="str">
        <f>IFERROR(IF((VLOOKUP($A41,'Q4 Raw Data'!$A$9:$DN$158,H$3,FALSE))="","",(VLOOKUP($A41,'Q4 Raw Data'!$A$9:$DN$158,H$3,FALSE))),"")</f>
        <v>Established</v>
      </c>
      <c r="I41" s="244" t="str">
        <f>IFERROR(IF((VLOOKUP($A41,'Q4 Raw Data'!$A$9:$DN$158,I$3,FALSE))="","",(VLOOKUP($A41,'Q4 Raw Data'!$A$9:$DN$158,I$3,FALSE))),"")</f>
        <v>Exemplary</v>
      </c>
      <c r="J41" s="244" t="str">
        <f>IFERROR(IF((VLOOKUP($A41,'Q4 Raw Data'!$A$9:$DN$158,J$3,FALSE))="","",(VLOOKUP($A41,'Q4 Raw Data'!$A$9:$DN$158,J$3,FALSE))),"")</f>
        <v>Established</v>
      </c>
      <c r="K41" s="244" t="str">
        <f>IFERROR(IF((VLOOKUP($A41,'Q4 Raw Data'!$A$9:$DN$158,K$3,FALSE))="","",(VLOOKUP($A41,'Q4 Raw Data'!$A$9:$DN$158,K$3,FALSE))),"")</f>
        <v>Established</v>
      </c>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row>
    <row r="42" spans="1:49" x14ac:dyDescent="0.3">
      <c r="A42" t="s">
        <v>387</v>
      </c>
      <c r="B42" t="s">
        <v>388</v>
      </c>
      <c r="C42" s="244" t="str">
        <f>IFERROR(IF((VLOOKUP($A42,'Q4 Raw Data'!$A$9:$DN$158,C$3,FALSE))="","",(VLOOKUP($A42,'Q4 Raw Data'!$A$9:$DN$158,C$3,FALSE))),"")</f>
        <v>Plans in place</v>
      </c>
      <c r="D42" s="244" t="str">
        <f>IFERROR(IF((VLOOKUP($A42,'Q4 Raw Data'!$A$9:$DN$158,D$3,FALSE))="","",(VLOOKUP($A42,'Q4 Raw Data'!$A$9:$DN$158,D$3,FALSE))),"")</f>
        <v>Established</v>
      </c>
      <c r="E42" s="244" t="str">
        <f>IFERROR(IF((VLOOKUP($A42,'Q4 Raw Data'!$A$9:$DN$158,E$3,FALSE))="","",(VLOOKUP($A42,'Q4 Raw Data'!$A$9:$DN$158,E$3,FALSE))),"")</f>
        <v>Established</v>
      </c>
      <c r="F42" s="244" t="str">
        <f>IFERROR(IF((VLOOKUP($A42,'Q4 Raw Data'!$A$9:$DN$158,F$3,FALSE))="","",(VLOOKUP($A42,'Q4 Raw Data'!$A$9:$DN$158,F$3,FALSE))),"")</f>
        <v>Established</v>
      </c>
      <c r="G42" s="244" t="str">
        <f>IFERROR(IF((VLOOKUP($A42,'Q4 Raw Data'!$A$9:$DN$158,G$3,FALSE))="","",(VLOOKUP($A42,'Q4 Raw Data'!$A$9:$DN$158,G$3,FALSE))),"")</f>
        <v>Established</v>
      </c>
      <c r="H42" s="244" t="str">
        <f>IFERROR(IF((VLOOKUP($A42,'Q4 Raw Data'!$A$9:$DN$158,H$3,FALSE))="","",(VLOOKUP($A42,'Q4 Raw Data'!$A$9:$DN$158,H$3,FALSE))),"")</f>
        <v>Plans in place</v>
      </c>
      <c r="I42" s="244" t="str">
        <f>IFERROR(IF((VLOOKUP($A42,'Q4 Raw Data'!$A$9:$DN$158,I$3,FALSE))="","",(VLOOKUP($A42,'Q4 Raw Data'!$A$9:$DN$158,I$3,FALSE))),"")</f>
        <v>Established</v>
      </c>
      <c r="J42" s="244" t="str">
        <f>IFERROR(IF((VLOOKUP($A42,'Q4 Raw Data'!$A$9:$DN$158,J$3,FALSE))="","",(VLOOKUP($A42,'Q4 Raw Data'!$A$9:$DN$158,J$3,FALSE))),"")</f>
        <v>Established</v>
      </c>
      <c r="K42" s="244" t="str">
        <f>IFERROR(IF((VLOOKUP($A42,'Q4 Raw Data'!$A$9:$DN$158,K$3,FALSE))="","",(VLOOKUP($A42,'Q4 Raw Data'!$A$9:$DN$158,K$3,FALSE))),"")</f>
        <v>Plans in place</v>
      </c>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row>
    <row r="43" spans="1:49" x14ac:dyDescent="0.3">
      <c r="A43" t="s">
        <v>389</v>
      </c>
      <c r="B43" t="s">
        <v>390</v>
      </c>
      <c r="C43" s="244" t="str">
        <f>IFERROR(IF((VLOOKUP($A43,'Q4 Raw Data'!$A$9:$DN$158,C$3,FALSE))="","",(VLOOKUP($A43,'Q4 Raw Data'!$A$9:$DN$158,C$3,FALSE))),"")</f>
        <v>Established</v>
      </c>
      <c r="D43" s="244" t="str">
        <f>IFERROR(IF((VLOOKUP($A43,'Q4 Raw Data'!$A$9:$DN$158,D$3,FALSE))="","",(VLOOKUP($A43,'Q4 Raw Data'!$A$9:$DN$158,D$3,FALSE))),"")</f>
        <v>Established</v>
      </c>
      <c r="E43" s="244" t="str">
        <f>IFERROR(IF((VLOOKUP($A43,'Q4 Raw Data'!$A$9:$DN$158,E$3,FALSE))="","",(VLOOKUP($A43,'Q4 Raw Data'!$A$9:$DN$158,E$3,FALSE))),"")</f>
        <v>Established</v>
      </c>
      <c r="F43" s="244" t="str">
        <f>IFERROR(IF((VLOOKUP($A43,'Q4 Raw Data'!$A$9:$DN$158,F$3,FALSE))="","",(VLOOKUP($A43,'Q4 Raw Data'!$A$9:$DN$158,F$3,FALSE))),"")</f>
        <v>Established</v>
      </c>
      <c r="G43" s="244" t="str">
        <f>IFERROR(IF((VLOOKUP($A43,'Q4 Raw Data'!$A$9:$DN$158,G$3,FALSE))="","",(VLOOKUP($A43,'Q4 Raw Data'!$A$9:$DN$158,G$3,FALSE))),"")</f>
        <v>Established</v>
      </c>
      <c r="H43" s="244" t="str">
        <f>IFERROR(IF((VLOOKUP($A43,'Q4 Raw Data'!$A$9:$DN$158,H$3,FALSE))="","",(VLOOKUP($A43,'Q4 Raw Data'!$A$9:$DN$158,H$3,FALSE))),"")</f>
        <v>Established</v>
      </c>
      <c r="I43" s="244" t="str">
        <f>IFERROR(IF((VLOOKUP($A43,'Q4 Raw Data'!$A$9:$DN$158,I$3,FALSE))="","",(VLOOKUP($A43,'Q4 Raw Data'!$A$9:$DN$158,I$3,FALSE))),"")</f>
        <v>Established</v>
      </c>
      <c r="J43" s="244" t="str">
        <f>IFERROR(IF((VLOOKUP($A43,'Q4 Raw Data'!$A$9:$DN$158,J$3,FALSE))="","",(VLOOKUP($A43,'Q4 Raw Data'!$A$9:$DN$158,J$3,FALSE))),"")</f>
        <v>Established</v>
      </c>
      <c r="K43" s="244" t="str">
        <f>IFERROR(IF((VLOOKUP($A43,'Q4 Raw Data'!$A$9:$DN$158,K$3,FALSE))="","",(VLOOKUP($A43,'Q4 Raw Data'!$A$9:$DN$158,K$3,FALSE))),"")</f>
        <v>Established</v>
      </c>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row>
    <row r="44" spans="1:49" x14ac:dyDescent="0.3">
      <c r="A44" t="s">
        <v>391</v>
      </c>
      <c r="B44" t="s">
        <v>392</v>
      </c>
      <c r="C44" s="244" t="str">
        <f>IFERROR(IF((VLOOKUP($A44,'Q4 Raw Data'!$A$9:$DN$158,C$3,FALSE))="","",(VLOOKUP($A44,'Q4 Raw Data'!$A$9:$DN$158,C$3,FALSE))),"")</f>
        <v>Mature</v>
      </c>
      <c r="D44" s="244" t="str">
        <f>IFERROR(IF((VLOOKUP($A44,'Q4 Raw Data'!$A$9:$DN$158,D$3,FALSE))="","",(VLOOKUP($A44,'Q4 Raw Data'!$A$9:$DN$158,D$3,FALSE))),"")</f>
        <v>Established</v>
      </c>
      <c r="E44" s="244" t="str">
        <f>IFERROR(IF((VLOOKUP($A44,'Q4 Raw Data'!$A$9:$DN$158,E$3,FALSE))="","",(VLOOKUP($A44,'Q4 Raw Data'!$A$9:$DN$158,E$3,FALSE))),"")</f>
        <v>Mature</v>
      </c>
      <c r="F44" s="244" t="str">
        <f>IFERROR(IF((VLOOKUP($A44,'Q4 Raw Data'!$A$9:$DN$158,F$3,FALSE))="","",(VLOOKUP($A44,'Q4 Raw Data'!$A$9:$DN$158,F$3,FALSE))),"")</f>
        <v>Exemplary</v>
      </c>
      <c r="G44" s="244" t="str">
        <f>IFERROR(IF((VLOOKUP($A44,'Q4 Raw Data'!$A$9:$DN$158,G$3,FALSE))="","",(VLOOKUP($A44,'Q4 Raw Data'!$A$9:$DN$158,G$3,FALSE))),"")</f>
        <v>Mature</v>
      </c>
      <c r="H44" s="244" t="str">
        <f>IFERROR(IF((VLOOKUP($A44,'Q4 Raw Data'!$A$9:$DN$158,H$3,FALSE))="","",(VLOOKUP($A44,'Q4 Raw Data'!$A$9:$DN$158,H$3,FALSE))),"")</f>
        <v>Established</v>
      </c>
      <c r="I44" s="244" t="str">
        <f>IFERROR(IF((VLOOKUP($A44,'Q4 Raw Data'!$A$9:$DN$158,I$3,FALSE))="","",(VLOOKUP($A44,'Q4 Raw Data'!$A$9:$DN$158,I$3,FALSE))),"")</f>
        <v>Mature</v>
      </c>
      <c r="J44" s="244" t="str">
        <f>IFERROR(IF((VLOOKUP($A44,'Q4 Raw Data'!$A$9:$DN$158,J$3,FALSE))="","",(VLOOKUP($A44,'Q4 Raw Data'!$A$9:$DN$158,J$3,FALSE))),"")</f>
        <v>Exemplary</v>
      </c>
      <c r="K44" s="244" t="str">
        <f>IFERROR(IF((VLOOKUP($A44,'Q4 Raw Data'!$A$9:$DN$158,K$3,FALSE))="","",(VLOOKUP($A44,'Q4 Raw Data'!$A$9:$DN$158,K$3,FALSE))),"")</f>
        <v>Established</v>
      </c>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row>
    <row r="45" spans="1:49" x14ac:dyDescent="0.3">
      <c r="A45" t="s">
        <v>395</v>
      </c>
      <c r="B45" t="s">
        <v>396</v>
      </c>
      <c r="C45" s="244" t="str">
        <f>IFERROR(IF((VLOOKUP($A45,'Q4 Raw Data'!$A$9:$DN$158,C$3,FALSE))="","",(VLOOKUP($A45,'Q4 Raw Data'!$A$9:$DN$158,C$3,FALSE))),"")</f>
        <v>Established</v>
      </c>
      <c r="D45" s="244" t="str">
        <f>IFERROR(IF((VLOOKUP($A45,'Q4 Raw Data'!$A$9:$DN$158,D$3,FALSE))="","",(VLOOKUP($A45,'Q4 Raw Data'!$A$9:$DN$158,D$3,FALSE))),"")</f>
        <v>Mature</v>
      </c>
      <c r="E45" s="244" t="str">
        <f>IFERROR(IF((VLOOKUP($A45,'Q4 Raw Data'!$A$9:$DN$158,E$3,FALSE))="","",(VLOOKUP($A45,'Q4 Raw Data'!$A$9:$DN$158,E$3,FALSE))),"")</f>
        <v>Mature</v>
      </c>
      <c r="F45" s="244" t="str">
        <f>IFERROR(IF((VLOOKUP($A45,'Q4 Raw Data'!$A$9:$DN$158,F$3,FALSE))="","",(VLOOKUP($A45,'Q4 Raw Data'!$A$9:$DN$158,F$3,FALSE))),"")</f>
        <v>Established</v>
      </c>
      <c r="G45" s="244" t="str">
        <f>IFERROR(IF((VLOOKUP($A45,'Q4 Raw Data'!$A$9:$DN$158,G$3,FALSE))="","",(VLOOKUP($A45,'Q4 Raw Data'!$A$9:$DN$158,G$3,FALSE))),"")</f>
        <v>Established</v>
      </c>
      <c r="H45" s="244" t="str">
        <f>IFERROR(IF((VLOOKUP($A45,'Q4 Raw Data'!$A$9:$DN$158,H$3,FALSE))="","",(VLOOKUP($A45,'Q4 Raw Data'!$A$9:$DN$158,H$3,FALSE))),"")</f>
        <v>Established</v>
      </c>
      <c r="I45" s="244" t="str">
        <f>IFERROR(IF((VLOOKUP($A45,'Q4 Raw Data'!$A$9:$DN$158,I$3,FALSE))="","",(VLOOKUP($A45,'Q4 Raw Data'!$A$9:$DN$158,I$3,FALSE))),"")</f>
        <v>Established</v>
      </c>
      <c r="J45" s="244" t="str">
        <f>IFERROR(IF((VLOOKUP($A45,'Q4 Raw Data'!$A$9:$DN$158,J$3,FALSE))="","",(VLOOKUP($A45,'Q4 Raw Data'!$A$9:$DN$158,J$3,FALSE))),"")</f>
        <v>Established</v>
      </c>
      <c r="K45" s="244" t="str">
        <f>IFERROR(IF((VLOOKUP($A45,'Q4 Raw Data'!$A$9:$DN$158,K$3,FALSE))="","",(VLOOKUP($A45,'Q4 Raw Data'!$A$9:$DN$158,K$3,FALSE))),"")</f>
        <v>Plans in place</v>
      </c>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row>
    <row r="46" spans="1:49" x14ac:dyDescent="0.3">
      <c r="A46" t="s">
        <v>399</v>
      </c>
      <c r="B46" t="s">
        <v>400</v>
      </c>
      <c r="C46" s="244" t="str">
        <f>IFERROR(IF((VLOOKUP($A46,'Q4 Raw Data'!$A$9:$DN$158,C$3,FALSE))="","",(VLOOKUP($A46,'Q4 Raw Data'!$A$9:$DN$158,C$3,FALSE))),"")</f>
        <v>Plans in place</v>
      </c>
      <c r="D46" s="244" t="str">
        <f>IFERROR(IF((VLOOKUP($A46,'Q4 Raw Data'!$A$9:$DN$158,D$3,FALSE))="","",(VLOOKUP($A46,'Q4 Raw Data'!$A$9:$DN$158,D$3,FALSE))),"")</f>
        <v>Established</v>
      </c>
      <c r="E46" s="244" t="str">
        <f>IFERROR(IF((VLOOKUP($A46,'Q4 Raw Data'!$A$9:$DN$158,E$3,FALSE))="","",(VLOOKUP($A46,'Q4 Raw Data'!$A$9:$DN$158,E$3,FALSE))),"")</f>
        <v>Established</v>
      </c>
      <c r="F46" s="244" t="str">
        <f>IFERROR(IF((VLOOKUP($A46,'Q4 Raw Data'!$A$9:$DN$158,F$3,FALSE))="","",(VLOOKUP($A46,'Q4 Raw Data'!$A$9:$DN$158,F$3,FALSE))),"")</f>
        <v>Plans in place</v>
      </c>
      <c r="G46" s="244" t="str">
        <f>IFERROR(IF((VLOOKUP($A46,'Q4 Raw Data'!$A$9:$DN$158,G$3,FALSE))="","",(VLOOKUP($A46,'Q4 Raw Data'!$A$9:$DN$158,G$3,FALSE))),"")</f>
        <v>Established</v>
      </c>
      <c r="H46" s="244" t="str">
        <f>IFERROR(IF((VLOOKUP($A46,'Q4 Raw Data'!$A$9:$DN$158,H$3,FALSE))="","",(VLOOKUP($A46,'Q4 Raw Data'!$A$9:$DN$158,H$3,FALSE))),"")</f>
        <v>Plans in place</v>
      </c>
      <c r="I46" s="244" t="str">
        <f>IFERROR(IF((VLOOKUP($A46,'Q4 Raw Data'!$A$9:$DN$158,I$3,FALSE))="","",(VLOOKUP($A46,'Q4 Raw Data'!$A$9:$DN$158,I$3,FALSE))),"")</f>
        <v>Established</v>
      </c>
      <c r="J46" s="244" t="str">
        <f>IFERROR(IF((VLOOKUP($A46,'Q4 Raw Data'!$A$9:$DN$158,J$3,FALSE))="","",(VLOOKUP($A46,'Q4 Raw Data'!$A$9:$DN$158,J$3,FALSE))),"")</f>
        <v>Established</v>
      </c>
      <c r="K46" s="244" t="str">
        <f>IFERROR(IF((VLOOKUP($A46,'Q4 Raw Data'!$A$9:$DN$158,K$3,FALSE))="","",(VLOOKUP($A46,'Q4 Raw Data'!$A$9:$DN$158,K$3,FALSE))),"")</f>
        <v>Plans in place</v>
      </c>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row>
    <row r="47" spans="1:49" x14ac:dyDescent="0.3">
      <c r="A47" t="s">
        <v>401</v>
      </c>
      <c r="B47" t="s">
        <v>402</v>
      </c>
      <c r="C47" s="244" t="str">
        <f>IFERROR(IF((VLOOKUP($A47,'Q4 Raw Data'!$A$9:$DN$158,C$3,FALSE))="","",(VLOOKUP($A47,'Q4 Raw Data'!$A$9:$DN$158,C$3,FALSE))),"")</f>
        <v>Established</v>
      </c>
      <c r="D47" s="244" t="str">
        <f>IFERROR(IF((VLOOKUP($A47,'Q4 Raw Data'!$A$9:$DN$158,D$3,FALSE))="","",(VLOOKUP($A47,'Q4 Raw Data'!$A$9:$DN$158,D$3,FALSE))),"")</f>
        <v>Established</v>
      </c>
      <c r="E47" s="244" t="str">
        <f>IFERROR(IF((VLOOKUP($A47,'Q4 Raw Data'!$A$9:$DN$158,E$3,FALSE))="","",(VLOOKUP($A47,'Q4 Raw Data'!$A$9:$DN$158,E$3,FALSE))),"")</f>
        <v>Established</v>
      </c>
      <c r="F47" s="244" t="str">
        <f>IFERROR(IF((VLOOKUP($A47,'Q4 Raw Data'!$A$9:$DN$158,F$3,FALSE))="","",(VLOOKUP($A47,'Q4 Raw Data'!$A$9:$DN$158,F$3,FALSE))),"")</f>
        <v>Plans in place</v>
      </c>
      <c r="G47" s="244" t="str">
        <f>IFERROR(IF((VLOOKUP($A47,'Q4 Raw Data'!$A$9:$DN$158,G$3,FALSE))="","",(VLOOKUP($A47,'Q4 Raw Data'!$A$9:$DN$158,G$3,FALSE))),"")</f>
        <v>Established</v>
      </c>
      <c r="H47" s="244" t="str">
        <f>IFERROR(IF((VLOOKUP($A47,'Q4 Raw Data'!$A$9:$DN$158,H$3,FALSE))="","",(VLOOKUP($A47,'Q4 Raw Data'!$A$9:$DN$158,H$3,FALSE))),"")</f>
        <v>Established</v>
      </c>
      <c r="I47" s="244" t="str">
        <f>IFERROR(IF((VLOOKUP($A47,'Q4 Raw Data'!$A$9:$DN$158,I$3,FALSE))="","",(VLOOKUP($A47,'Q4 Raw Data'!$A$9:$DN$158,I$3,FALSE))),"")</f>
        <v>Established</v>
      </c>
      <c r="J47" s="244" t="str">
        <f>IFERROR(IF((VLOOKUP($A47,'Q4 Raw Data'!$A$9:$DN$158,J$3,FALSE))="","",(VLOOKUP($A47,'Q4 Raw Data'!$A$9:$DN$158,J$3,FALSE))),"")</f>
        <v>Established</v>
      </c>
      <c r="K47" s="244" t="str">
        <f>IFERROR(IF((VLOOKUP($A47,'Q4 Raw Data'!$A$9:$DN$158,K$3,FALSE))="","",(VLOOKUP($A47,'Q4 Raw Data'!$A$9:$DN$158,K$3,FALSE))),"")</f>
        <v>Not yet established</v>
      </c>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row>
    <row r="48" spans="1:49" x14ac:dyDescent="0.3">
      <c r="A48" t="s">
        <v>403</v>
      </c>
      <c r="B48" t="s">
        <v>404</v>
      </c>
      <c r="C48" s="244" t="str">
        <f>IFERROR(IF((VLOOKUP($A48,'Q4 Raw Data'!$A$9:$DN$158,C$3,FALSE))="","",(VLOOKUP($A48,'Q4 Raw Data'!$A$9:$DN$158,C$3,FALSE))),"")</f>
        <v>Established</v>
      </c>
      <c r="D48" s="244" t="str">
        <f>IFERROR(IF((VLOOKUP($A48,'Q4 Raw Data'!$A$9:$DN$158,D$3,FALSE))="","",(VLOOKUP($A48,'Q4 Raw Data'!$A$9:$DN$158,D$3,FALSE))),"")</f>
        <v>Established</v>
      </c>
      <c r="E48" s="244" t="str">
        <f>IFERROR(IF((VLOOKUP($A48,'Q4 Raw Data'!$A$9:$DN$158,E$3,FALSE))="","",(VLOOKUP($A48,'Q4 Raw Data'!$A$9:$DN$158,E$3,FALSE))),"")</f>
        <v>Plans in place</v>
      </c>
      <c r="F48" s="244" t="str">
        <f>IFERROR(IF((VLOOKUP($A48,'Q4 Raw Data'!$A$9:$DN$158,F$3,FALSE))="","",(VLOOKUP($A48,'Q4 Raw Data'!$A$9:$DN$158,F$3,FALSE))),"")</f>
        <v>Established</v>
      </c>
      <c r="G48" s="244" t="str">
        <f>IFERROR(IF((VLOOKUP($A48,'Q4 Raw Data'!$A$9:$DN$158,G$3,FALSE))="","",(VLOOKUP($A48,'Q4 Raw Data'!$A$9:$DN$158,G$3,FALSE))),"")</f>
        <v>Plans in place</v>
      </c>
      <c r="H48" s="244" t="str">
        <f>IFERROR(IF((VLOOKUP($A48,'Q4 Raw Data'!$A$9:$DN$158,H$3,FALSE))="","",(VLOOKUP($A48,'Q4 Raw Data'!$A$9:$DN$158,H$3,FALSE))),"")</f>
        <v>Established</v>
      </c>
      <c r="I48" s="244" t="str">
        <f>IFERROR(IF((VLOOKUP($A48,'Q4 Raw Data'!$A$9:$DN$158,I$3,FALSE))="","",(VLOOKUP($A48,'Q4 Raw Data'!$A$9:$DN$158,I$3,FALSE))),"")</f>
        <v>Established</v>
      </c>
      <c r="J48" s="244" t="str">
        <f>IFERROR(IF((VLOOKUP($A48,'Q4 Raw Data'!$A$9:$DN$158,J$3,FALSE))="","",(VLOOKUP($A48,'Q4 Raw Data'!$A$9:$DN$158,J$3,FALSE))),"")</f>
        <v>Mature</v>
      </c>
      <c r="K48" s="244" t="str">
        <f>IFERROR(IF((VLOOKUP($A48,'Q4 Raw Data'!$A$9:$DN$158,K$3,FALSE))="","",(VLOOKUP($A48,'Q4 Raw Data'!$A$9:$DN$158,K$3,FALSE))),"")</f>
        <v>Plans in place</v>
      </c>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row>
    <row r="49" spans="1:49" x14ac:dyDescent="0.3">
      <c r="A49" t="s">
        <v>407</v>
      </c>
      <c r="B49" t="s">
        <v>408</v>
      </c>
      <c r="C49" s="244" t="str">
        <f>IFERROR(IF((VLOOKUP($A49,'Q4 Raw Data'!$A$9:$DN$158,C$3,FALSE))="","",(VLOOKUP($A49,'Q4 Raw Data'!$A$9:$DN$158,C$3,FALSE))),"")</f>
        <v>Established</v>
      </c>
      <c r="D49" s="244" t="str">
        <f>IFERROR(IF((VLOOKUP($A49,'Q4 Raw Data'!$A$9:$DN$158,D$3,FALSE))="","",(VLOOKUP($A49,'Q4 Raw Data'!$A$9:$DN$158,D$3,FALSE))),"")</f>
        <v>Established</v>
      </c>
      <c r="E49" s="244" t="str">
        <f>IFERROR(IF((VLOOKUP($A49,'Q4 Raw Data'!$A$9:$DN$158,E$3,FALSE))="","",(VLOOKUP($A49,'Q4 Raw Data'!$A$9:$DN$158,E$3,FALSE))),"")</f>
        <v>Established</v>
      </c>
      <c r="F49" s="244" t="str">
        <f>IFERROR(IF((VLOOKUP($A49,'Q4 Raw Data'!$A$9:$DN$158,F$3,FALSE))="","",(VLOOKUP($A49,'Q4 Raw Data'!$A$9:$DN$158,F$3,FALSE))),"")</f>
        <v>Established</v>
      </c>
      <c r="G49" s="244" t="str">
        <f>IFERROR(IF((VLOOKUP($A49,'Q4 Raw Data'!$A$9:$DN$158,G$3,FALSE))="","",(VLOOKUP($A49,'Q4 Raw Data'!$A$9:$DN$158,G$3,FALSE))),"")</f>
        <v>Established</v>
      </c>
      <c r="H49" s="244" t="str">
        <f>IFERROR(IF((VLOOKUP($A49,'Q4 Raw Data'!$A$9:$DN$158,H$3,FALSE))="","",(VLOOKUP($A49,'Q4 Raw Data'!$A$9:$DN$158,H$3,FALSE))),"")</f>
        <v>Established</v>
      </c>
      <c r="I49" s="244" t="str">
        <f>IFERROR(IF((VLOOKUP($A49,'Q4 Raw Data'!$A$9:$DN$158,I$3,FALSE))="","",(VLOOKUP($A49,'Q4 Raw Data'!$A$9:$DN$158,I$3,FALSE))),"")</f>
        <v>Established</v>
      </c>
      <c r="J49" s="244" t="str">
        <f>IFERROR(IF((VLOOKUP($A49,'Q4 Raw Data'!$A$9:$DN$158,J$3,FALSE))="","",(VLOOKUP($A49,'Q4 Raw Data'!$A$9:$DN$158,J$3,FALSE))),"")</f>
        <v>Established</v>
      </c>
      <c r="K49" s="244" t="str">
        <f>IFERROR(IF((VLOOKUP($A49,'Q4 Raw Data'!$A$9:$DN$158,K$3,FALSE))="","",(VLOOKUP($A49,'Q4 Raw Data'!$A$9:$DN$158,K$3,FALSE))),"")</f>
        <v>Established</v>
      </c>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row>
    <row r="50" spans="1:49" x14ac:dyDescent="0.3">
      <c r="A50" t="s">
        <v>410</v>
      </c>
      <c r="B50" t="s">
        <v>411</v>
      </c>
      <c r="C50" s="244" t="str">
        <f>IFERROR(IF((VLOOKUP($A50,'Q4 Raw Data'!$A$9:$DN$158,C$3,FALSE))="","",(VLOOKUP($A50,'Q4 Raw Data'!$A$9:$DN$158,C$3,FALSE))),"")</f>
        <v>Mature</v>
      </c>
      <c r="D50" s="244" t="str">
        <f>IFERROR(IF((VLOOKUP($A50,'Q4 Raw Data'!$A$9:$DN$158,D$3,FALSE))="","",(VLOOKUP($A50,'Q4 Raw Data'!$A$9:$DN$158,D$3,FALSE))),"")</f>
        <v>Mature</v>
      </c>
      <c r="E50" s="244" t="str">
        <f>IFERROR(IF((VLOOKUP($A50,'Q4 Raw Data'!$A$9:$DN$158,E$3,FALSE))="","",(VLOOKUP($A50,'Q4 Raw Data'!$A$9:$DN$158,E$3,FALSE))),"")</f>
        <v>Mature</v>
      </c>
      <c r="F50" s="244" t="str">
        <f>IFERROR(IF((VLOOKUP($A50,'Q4 Raw Data'!$A$9:$DN$158,F$3,FALSE))="","",(VLOOKUP($A50,'Q4 Raw Data'!$A$9:$DN$158,F$3,FALSE))),"")</f>
        <v>Mature</v>
      </c>
      <c r="G50" s="244" t="str">
        <f>IFERROR(IF((VLOOKUP($A50,'Q4 Raw Data'!$A$9:$DN$158,G$3,FALSE))="","",(VLOOKUP($A50,'Q4 Raw Data'!$A$9:$DN$158,G$3,FALSE))),"")</f>
        <v>Mature</v>
      </c>
      <c r="H50" s="244" t="str">
        <f>IFERROR(IF((VLOOKUP($A50,'Q4 Raw Data'!$A$9:$DN$158,H$3,FALSE))="","",(VLOOKUP($A50,'Q4 Raw Data'!$A$9:$DN$158,H$3,FALSE))),"")</f>
        <v>Mature</v>
      </c>
      <c r="I50" s="244" t="str">
        <f>IFERROR(IF((VLOOKUP($A50,'Q4 Raw Data'!$A$9:$DN$158,I$3,FALSE))="","",(VLOOKUP($A50,'Q4 Raw Data'!$A$9:$DN$158,I$3,FALSE))),"")</f>
        <v>Mature</v>
      </c>
      <c r="J50" s="244" t="str">
        <f>IFERROR(IF((VLOOKUP($A50,'Q4 Raw Data'!$A$9:$DN$158,J$3,FALSE))="","",(VLOOKUP($A50,'Q4 Raw Data'!$A$9:$DN$158,J$3,FALSE))),"")</f>
        <v>Exemplary</v>
      </c>
      <c r="K50" s="244" t="str">
        <f>IFERROR(IF((VLOOKUP($A50,'Q4 Raw Data'!$A$9:$DN$158,K$3,FALSE))="","",(VLOOKUP($A50,'Q4 Raw Data'!$A$9:$DN$158,K$3,FALSE))),"")</f>
        <v>Exemplary</v>
      </c>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row>
    <row r="51" spans="1:49" x14ac:dyDescent="0.3">
      <c r="A51" t="s">
        <v>414</v>
      </c>
      <c r="B51" t="s">
        <v>415</v>
      </c>
      <c r="C51" s="244" t="str">
        <f>IFERROR(IF((VLOOKUP($A51,'Q4 Raw Data'!$A$9:$DN$158,C$3,FALSE))="","",(VLOOKUP($A51,'Q4 Raw Data'!$A$9:$DN$158,C$3,FALSE))),"")</f>
        <v>Established</v>
      </c>
      <c r="D51" s="244" t="str">
        <f>IFERROR(IF((VLOOKUP($A51,'Q4 Raw Data'!$A$9:$DN$158,D$3,FALSE))="","",(VLOOKUP($A51,'Q4 Raw Data'!$A$9:$DN$158,D$3,FALSE))),"")</f>
        <v>Established</v>
      </c>
      <c r="E51" s="244" t="str">
        <f>IFERROR(IF((VLOOKUP($A51,'Q4 Raw Data'!$A$9:$DN$158,E$3,FALSE))="","",(VLOOKUP($A51,'Q4 Raw Data'!$A$9:$DN$158,E$3,FALSE))),"")</f>
        <v>Established</v>
      </c>
      <c r="F51" s="244" t="str">
        <f>IFERROR(IF((VLOOKUP($A51,'Q4 Raw Data'!$A$9:$DN$158,F$3,FALSE))="","",(VLOOKUP($A51,'Q4 Raw Data'!$A$9:$DN$158,F$3,FALSE))),"")</f>
        <v>Established</v>
      </c>
      <c r="G51" s="244" t="str">
        <f>IFERROR(IF((VLOOKUP($A51,'Q4 Raw Data'!$A$9:$DN$158,G$3,FALSE))="","",(VLOOKUP($A51,'Q4 Raw Data'!$A$9:$DN$158,G$3,FALSE))),"")</f>
        <v>Established</v>
      </c>
      <c r="H51" s="244" t="str">
        <f>IFERROR(IF((VLOOKUP($A51,'Q4 Raw Data'!$A$9:$DN$158,H$3,FALSE))="","",(VLOOKUP($A51,'Q4 Raw Data'!$A$9:$DN$158,H$3,FALSE))),"")</f>
        <v>Established</v>
      </c>
      <c r="I51" s="244" t="str">
        <f>IFERROR(IF((VLOOKUP($A51,'Q4 Raw Data'!$A$9:$DN$158,I$3,FALSE))="","",(VLOOKUP($A51,'Q4 Raw Data'!$A$9:$DN$158,I$3,FALSE))),"")</f>
        <v>Established</v>
      </c>
      <c r="J51" s="244" t="str">
        <f>IFERROR(IF((VLOOKUP($A51,'Q4 Raw Data'!$A$9:$DN$158,J$3,FALSE))="","",(VLOOKUP($A51,'Q4 Raw Data'!$A$9:$DN$158,J$3,FALSE))),"")</f>
        <v>Mature</v>
      </c>
      <c r="K51" s="244" t="str">
        <f>IFERROR(IF((VLOOKUP($A51,'Q4 Raw Data'!$A$9:$DN$158,K$3,FALSE))="","",(VLOOKUP($A51,'Q4 Raw Data'!$A$9:$DN$158,K$3,FALSE))),"")</f>
        <v>Established</v>
      </c>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row>
    <row r="52" spans="1:49" x14ac:dyDescent="0.3">
      <c r="A52" t="s">
        <v>416</v>
      </c>
      <c r="B52" t="s">
        <v>417</v>
      </c>
      <c r="C52" s="244" t="str">
        <f>IFERROR(IF((VLOOKUP($A52,'Q4 Raw Data'!$A$9:$DN$158,C$3,FALSE))="","",(VLOOKUP($A52,'Q4 Raw Data'!$A$9:$DN$158,C$3,FALSE))),"")</f>
        <v>Established</v>
      </c>
      <c r="D52" s="244" t="str">
        <f>IFERROR(IF((VLOOKUP($A52,'Q4 Raw Data'!$A$9:$DN$158,D$3,FALSE))="","",(VLOOKUP($A52,'Q4 Raw Data'!$A$9:$DN$158,D$3,FALSE))),"")</f>
        <v>Established</v>
      </c>
      <c r="E52" s="244" t="str">
        <f>IFERROR(IF((VLOOKUP($A52,'Q4 Raw Data'!$A$9:$DN$158,E$3,FALSE))="","",(VLOOKUP($A52,'Q4 Raw Data'!$A$9:$DN$158,E$3,FALSE))),"")</f>
        <v>Established</v>
      </c>
      <c r="F52" s="244" t="str">
        <f>IFERROR(IF((VLOOKUP($A52,'Q4 Raw Data'!$A$9:$DN$158,F$3,FALSE))="","",(VLOOKUP($A52,'Q4 Raw Data'!$A$9:$DN$158,F$3,FALSE))),"")</f>
        <v>Established</v>
      </c>
      <c r="G52" s="244" t="str">
        <f>IFERROR(IF((VLOOKUP($A52,'Q4 Raw Data'!$A$9:$DN$158,G$3,FALSE))="","",(VLOOKUP($A52,'Q4 Raw Data'!$A$9:$DN$158,G$3,FALSE))),"")</f>
        <v>Established</v>
      </c>
      <c r="H52" s="244" t="str">
        <f>IFERROR(IF((VLOOKUP($A52,'Q4 Raw Data'!$A$9:$DN$158,H$3,FALSE))="","",(VLOOKUP($A52,'Q4 Raw Data'!$A$9:$DN$158,H$3,FALSE))),"")</f>
        <v>Established</v>
      </c>
      <c r="I52" s="244" t="str">
        <f>IFERROR(IF((VLOOKUP($A52,'Q4 Raw Data'!$A$9:$DN$158,I$3,FALSE))="","",(VLOOKUP($A52,'Q4 Raw Data'!$A$9:$DN$158,I$3,FALSE))),"")</f>
        <v>Established</v>
      </c>
      <c r="J52" s="244" t="str">
        <f>IFERROR(IF((VLOOKUP($A52,'Q4 Raw Data'!$A$9:$DN$158,J$3,FALSE))="","",(VLOOKUP($A52,'Q4 Raw Data'!$A$9:$DN$158,J$3,FALSE))),"")</f>
        <v>Established</v>
      </c>
      <c r="K52" s="244" t="str">
        <f>IFERROR(IF((VLOOKUP($A52,'Q4 Raw Data'!$A$9:$DN$158,K$3,FALSE))="","",(VLOOKUP($A52,'Q4 Raw Data'!$A$9:$DN$158,K$3,FALSE))),"")</f>
        <v>Established</v>
      </c>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row>
    <row r="53" spans="1:49" x14ac:dyDescent="0.3">
      <c r="A53" t="s">
        <v>418</v>
      </c>
      <c r="B53" t="s">
        <v>419</v>
      </c>
      <c r="C53" s="244" t="str">
        <f>IFERROR(IF((VLOOKUP($A53,'Q4 Raw Data'!$A$9:$DN$158,C$3,FALSE))="","",(VLOOKUP($A53,'Q4 Raw Data'!$A$9:$DN$158,C$3,FALSE))),"")</f>
        <v>Mature</v>
      </c>
      <c r="D53" s="244" t="str">
        <f>IFERROR(IF((VLOOKUP($A53,'Q4 Raw Data'!$A$9:$DN$158,D$3,FALSE))="","",(VLOOKUP($A53,'Q4 Raw Data'!$A$9:$DN$158,D$3,FALSE))),"")</f>
        <v>Mature</v>
      </c>
      <c r="E53" s="244" t="str">
        <f>IFERROR(IF((VLOOKUP($A53,'Q4 Raw Data'!$A$9:$DN$158,E$3,FALSE))="","",(VLOOKUP($A53,'Q4 Raw Data'!$A$9:$DN$158,E$3,FALSE))),"")</f>
        <v>Mature</v>
      </c>
      <c r="F53" s="244" t="str">
        <f>IFERROR(IF((VLOOKUP($A53,'Q4 Raw Data'!$A$9:$DN$158,F$3,FALSE))="","",(VLOOKUP($A53,'Q4 Raw Data'!$A$9:$DN$158,F$3,FALSE))),"")</f>
        <v>Established</v>
      </c>
      <c r="G53" s="244" t="str">
        <f>IFERROR(IF((VLOOKUP($A53,'Q4 Raw Data'!$A$9:$DN$158,G$3,FALSE))="","",(VLOOKUP($A53,'Q4 Raw Data'!$A$9:$DN$158,G$3,FALSE))),"")</f>
        <v>Established</v>
      </c>
      <c r="H53" s="244" t="str">
        <f>IFERROR(IF((VLOOKUP($A53,'Q4 Raw Data'!$A$9:$DN$158,H$3,FALSE))="","",(VLOOKUP($A53,'Q4 Raw Data'!$A$9:$DN$158,H$3,FALSE))),"")</f>
        <v>Established</v>
      </c>
      <c r="I53" s="244" t="str">
        <f>IFERROR(IF((VLOOKUP($A53,'Q4 Raw Data'!$A$9:$DN$158,I$3,FALSE))="","",(VLOOKUP($A53,'Q4 Raw Data'!$A$9:$DN$158,I$3,FALSE))),"")</f>
        <v>Mature</v>
      </c>
      <c r="J53" s="244" t="str">
        <f>IFERROR(IF((VLOOKUP($A53,'Q4 Raw Data'!$A$9:$DN$158,J$3,FALSE))="","",(VLOOKUP($A53,'Q4 Raw Data'!$A$9:$DN$158,J$3,FALSE))),"")</f>
        <v>Established</v>
      </c>
      <c r="K53" s="244" t="str">
        <f>IFERROR(IF((VLOOKUP($A53,'Q4 Raw Data'!$A$9:$DN$158,K$3,FALSE))="","",(VLOOKUP($A53,'Q4 Raw Data'!$A$9:$DN$158,K$3,FALSE))),"")</f>
        <v>Plans in place</v>
      </c>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row>
    <row r="54" spans="1:49" x14ac:dyDescent="0.3">
      <c r="A54" t="s">
        <v>422</v>
      </c>
      <c r="B54" t="s">
        <v>423</v>
      </c>
      <c r="C54" s="244" t="str">
        <f>IFERROR(IF((VLOOKUP($A54,'Q4 Raw Data'!$A$9:$DN$158,C$3,FALSE))="","",(VLOOKUP($A54,'Q4 Raw Data'!$A$9:$DN$158,C$3,FALSE))),"")</f>
        <v>Mature</v>
      </c>
      <c r="D54" s="244" t="str">
        <f>IFERROR(IF((VLOOKUP($A54,'Q4 Raw Data'!$A$9:$DN$158,D$3,FALSE))="","",(VLOOKUP($A54,'Q4 Raw Data'!$A$9:$DN$158,D$3,FALSE))),"")</f>
        <v>Established</v>
      </c>
      <c r="E54" s="244" t="str">
        <f>IFERROR(IF((VLOOKUP($A54,'Q4 Raw Data'!$A$9:$DN$158,E$3,FALSE))="","",(VLOOKUP($A54,'Q4 Raw Data'!$A$9:$DN$158,E$3,FALSE))),"")</f>
        <v>Mature</v>
      </c>
      <c r="F54" s="244" t="str">
        <f>IFERROR(IF((VLOOKUP($A54,'Q4 Raw Data'!$A$9:$DN$158,F$3,FALSE))="","",(VLOOKUP($A54,'Q4 Raw Data'!$A$9:$DN$158,F$3,FALSE))),"")</f>
        <v>Established</v>
      </c>
      <c r="G54" s="244" t="str">
        <f>IFERROR(IF((VLOOKUP($A54,'Q4 Raw Data'!$A$9:$DN$158,G$3,FALSE))="","",(VLOOKUP($A54,'Q4 Raw Data'!$A$9:$DN$158,G$3,FALSE))),"")</f>
        <v>Mature</v>
      </c>
      <c r="H54" s="244" t="str">
        <f>IFERROR(IF((VLOOKUP($A54,'Q4 Raw Data'!$A$9:$DN$158,H$3,FALSE))="","",(VLOOKUP($A54,'Q4 Raw Data'!$A$9:$DN$158,H$3,FALSE))),"")</f>
        <v>Plans in place</v>
      </c>
      <c r="I54" s="244" t="str">
        <f>IFERROR(IF((VLOOKUP($A54,'Q4 Raw Data'!$A$9:$DN$158,I$3,FALSE))="","",(VLOOKUP($A54,'Q4 Raw Data'!$A$9:$DN$158,I$3,FALSE))),"")</f>
        <v>Mature</v>
      </c>
      <c r="J54" s="244" t="str">
        <f>IFERROR(IF((VLOOKUP($A54,'Q4 Raw Data'!$A$9:$DN$158,J$3,FALSE))="","",(VLOOKUP($A54,'Q4 Raw Data'!$A$9:$DN$158,J$3,FALSE))),"")</f>
        <v>Established</v>
      </c>
      <c r="K54" s="244" t="str">
        <f>IFERROR(IF((VLOOKUP($A54,'Q4 Raw Data'!$A$9:$DN$158,K$3,FALSE))="","",(VLOOKUP($A54,'Q4 Raw Data'!$A$9:$DN$158,K$3,FALSE))),"")</f>
        <v>Mature</v>
      </c>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row>
    <row r="55" spans="1:49" x14ac:dyDescent="0.3">
      <c r="A55" t="s">
        <v>424</v>
      </c>
      <c r="B55" t="s">
        <v>425</v>
      </c>
      <c r="C55" s="244" t="str">
        <f>IFERROR(IF((VLOOKUP($A55,'Q4 Raw Data'!$A$9:$DN$158,C$3,FALSE))="","",(VLOOKUP($A55,'Q4 Raw Data'!$A$9:$DN$158,C$3,FALSE))),"")</f>
        <v>Established</v>
      </c>
      <c r="D55" s="244" t="str">
        <f>IFERROR(IF((VLOOKUP($A55,'Q4 Raw Data'!$A$9:$DN$158,D$3,FALSE))="","",(VLOOKUP($A55,'Q4 Raw Data'!$A$9:$DN$158,D$3,FALSE))),"")</f>
        <v>Established</v>
      </c>
      <c r="E55" s="244" t="str">
        <f>IFERROR(IF((VLOOKUP($A55,'Q4 Raw Data'!$A$9:$DN$158,E$3,FALSE))="","",(VLOOKUP($A55,'Q4 Raw Data'!$A$9:$DN$158,E$3,FALSE))),"")</f>
        <v>Established</v>
      </c>
      <c r="F55" s="244" t="str">
        <f>IFERROR(IF((VLOOKUP($A55,'Q4 Raw Data'!$A$9:$DN$158,F$3,FALSE))="","",(VLOOKUP($A55,'Q4 Raw Data'!$A$9:$DN$158,F$3,FALSE))),"")</f>
        <v>Established</v>
      </c>
      <c r="G55" s="244" t="str">
        <f>IFERROR(IF((VLOOKUP($A55,'Q4 Raw Data'!$A$9:$DN$158,G$3,FALSE))="","",(VLOOKUP($A55,'Q4 Raw Data'!$A$9:$DN$158,G$3,FALSE))),"")</f>
        <v>Mature</v>
      </c>
      <c r="H55" s="244" t="str">
        <f>IFERROR(IF((VLOOKUP($A55,'Q4 Raw Data'!$A$9:$DN$158,H$3,FALSE))="","",(VLOOKUP($A55,'Q4 Raw Data'!$A$9:$DN$158,H$3,FALSE))),"")</f>
        <v>Established</v>
      </c>
      <c r="I55" s="244" t="str">
        <f>IFERROR(IF((VLOOKUP($A55,'Q4 Raw Data'!$A$9:$DN$158,I$3,FALSE))="","",(VLOOKUP($A55,'Q4 Raw Data'!$A$9:$DN$158,I$3,FALSE))),"")</f>
        <v>Established</v>
      </c>
      <c r="J55" s="244" t="str">
        <f>IFERROR(IF((VLOOKUP($A55,'Q4 Raw Data'!$A$9:$DN$158,J$3,FALSE))="","",(VLOOKUP($A55,'Q4 Raw Data'!$A$9:$DN$158,J$3,FALSE))),"")</f>
        <v>Established</v>
      </c>
      <c r="K55" s="244" t="str">
        <f>IFERROR(IF((VLOOKUP($A55,'Q4 Raw Data'!$A$9:$DN$158,K$3,FALSE))="","",(VLOOKUP($A55,'Q4 Raw Data'!$A$9:$DN$158,K$3,FALSE))),"")</f>
        <v>Established</v>
      </c>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row>
    <row r="56" spans="1:49" x14ac:dyDescent="0.3">
      <c r="A56" t="s">
        <v>426</v>
      </c>
      <c r="B56" t="s">
        <v>427</v>
      </c>
      <c r="C56" s="244" t="str">
        <f>IFERROR(IF((VLOOKUP($A56,'Q4 Raw Data'!$A$9:$DN$158,C$3,FALSE))="","",(VLOOKUP($A56,'Q4 Raw Data'!$A$9:$DN$158,C$3,FALSE))),"")</f>
        <v>Established</v>
      </c>
      <c r="D56" s="244" t="str">
        <f>IFERROR(IF((VLOOKUP($A56,'Q4 Raw Data'!$A$9:$DN$158,D$3,FALSE))="","",(VLOOKUP($A56,'Q4 Raw Data'!$A$9:$DN$158,D$3,FALSE))),"")</f>
        <v>Plans in place</v>
      </c>
      <c r="E56" s="244" t="str">
        <f>IFERROR(IF((VLOOKUP($A56,'Q4 Raw Data'!$A$9:$DN$158,E$3,FALSE))="","",(VLOOKUP($A56,'Q4 Raw Data'!$A$9:$DN$158,E$3,FALSE))),"")</f>
        <v>Established</v>
      </c>
      <c r="F56" s="244" t="str">
        <f>IFERROR(IF((VLOOKUP($A56,'Q4 Raw Data'!$A$9:$DN$158,F$3,FALSE))="","",(VLOOKUP($A56,'Q4 Raw Data'!$A$9:$DN$158,F$3,FALSE))),"")</f>
        <v>Established</v>
      </c>
      <c r="G56" s="244" t="str">
        <f>IFERROR(IF((VLOOKUP($A56,'Q4 Raw Data'!$A$9:$DN$158,G$3,FALSE))="","",(VLOOKUP($A56,'Q4 Raw Data'!$A$9:$DN$158,G$3,FALSE))),"")</f>
        <v>Plans in place</v>
      </c>
      <c r="H56" s="244" t="str">
        <f>IFERROR(IF((VLOOKUP($A56,'Q4 Raw Data'!$A$9:$DN$158,H$3,FALSE))="","",(VLOOKUP($A56,'Q4 Raw Data'!$A$9:$DN$158,H$3,FALSE))),"")</f>
        <v>Plans in place</v>
      </c>
      <c r="I56" s="244" t="str">
        <f>IFERROR(IF((VLOOKUP($A56,'Q4 Raw Data'!$A$9:$DN$158,I$3,FALSE))="","",(VLOOKUP($A56,'Q4 Raw Data'!$A$9:$DN$158,I$3,FALSE))),"")</f>
        <v>Established</v>
      </c>
      <c r="J56" s="244" t="str">
        <f>IFERROR(IF((VLOOKUP($A56,'Q4 Raw Data'!$A$9:$DN$158,J$3,FALSE))="","",(VLOOKUP($A56,'Q4 Raw Data'!$A$9:$DN$158,J$3,FALSE))),"")</f>
        <v>Established</v>
      </c>
      <c r="K56" s="244" t="str">
        <f>IFERROR(IF((VLOOKUP($A56,'Q4 Raw Data'!$A$9:$DN$158,K$3,FALSE))="","",(VLOOKUP($A56,'Q4 Raw Data'!$A$9:$DN$158,K$3,FALSE))),"")</f>
        <v>Plans in place</v>
      </c>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row>
    <row r="57" spans="1:49" x14ac:dyDescent="0.3">
      <c r="A57" t="s">
        <v>428</v>
      </c>
      <c r="B57" t="s">
        <v>429</v>
      </c>
      <c r="C57" s="244" t="str">
        <f>IFERROR(IF((VLOOKUP($A57,'Q4 Raw Data'!$A$9:$DN$158,C$3,FALSE))="","",(VLOOKUP($A57,'Q4 Raw Data'!$A$9:$DN$158,C$3,FALSE))),"")</f>
        <v>Plans in place</v>
      </c>
      <c r="D57" s="244" t="str">
        <f>IFERROR(IF((VLOOKUP($A57,'Q4 Raw Data'!$A$9:$DN$158,D$3,FALSE))="","",(VLOOKUP($A57,'Q4 Raw Data'!$A$9:$DN$158,D$3,FALSE))),"")</f>
        <v>Plans in place</v>
      </c>
      <c r="E57" s="244" t="str">
        <f>IFERROR(IF((VLOOKUP($A57,'Q4 Raw Data'!$A$9:$DN$158,E$3,FALSE))="","",(VLOOKUP($A57,'Q4 Raw Data'!$A$9:$DN$158,E$3,FALSE))),"")</f>
        <v>Established</v>
      </c>
      <c r="F57" s="244" t="str">
        <f>IFERROR(IF((VLOOKUP($A57,'Q4 Raw Data'!$A$9:$DN$158,F$3,FALSE))="","",(VLOOKUP($A57,'Q4 Raw Data'!$A$9:$DN$158,F$3,FALSE))),"")</f>
        <v>Established</v>
      </c>
      <c r="G57" s="244" t="str">
        <f>IFERROR(IF((VLOOKUP($A57,'Q4 Raw Data'!$A$9:$DN$158,G$3,FALSE))="","",(VLOOKUP($A57,'Q4 Raw Data'!$A$9:$DN$158,G$3,FALSE))),"")</f>
        <v>Plans in place</v>
      </c>
      <c r="H57" s="244" t="str">
        <f>IFERROR(IF((VLOOKUP($A57,'Q4 Raw Data'!$A$9:$DN$158,H$3,FALSE))="","",(VLOOKUP($A57,'Q4 Raw Data'!$A$9:$DN$158,H$3,FALSE))),"")</f>
        <v>Plans in place</v>
      </c>
      <c r="I57" s="244" t="str">
        <f>IFERROR(IF((VLOOKUP($A57,'Q4 Raw Data'!$A$9:$DN$158,I$3,FALSE))="","",(VLOOKUP($A57,'Q4 Raw Data'!$A$9:$DN$158,I$3,FALSE))),"")</f>
        <v>Established</v>
      </c>
      <c r="J57" s="244" t="str">
        <f>IFERROR(IF((VLOOKUP($A57,'Q4 Raw Data'!$A$9:$DN$158,J$3,FALSE))="","",(VLOOKUP($A57,'Q4 Raw Data'!$A$9:$DN$158,J$3,FALSE))),"")</f>
        <v>Plans in place</v>
      </c>
      <c r="K57" s="244" t="str">
        <f>IFERROR(IF((VLOOKUP($A57,'Q4 Raw Data'!$A$9:$DN$158,K$3,FALSE))="","",(VLOOKUP($A57,'Q4 Raw Data'!$A$9:$DN$158,K$3,FALSE))),"")</f>
        <v>Plans in place</v>
      </c>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row>
    <row r="58" spans="1:49" x14ac:dyDescent="0.3">
      <c r="A58" t="s">
        <v>430</v>
      </c>
      <c r="B58" t="s">
        <v>431</v>
      </c>
      <c r="C58" s="244" t="str">
        <f>IFERROR(IF((VLOOKUP($A58,'Q4 Raw Data'!$A$9:$DN$158,C$3,FALSE))="","",(VLOOKUP($A58,'Q4 Raw Data'!$A$9:$DN$158,C$3,FALSE))),"")</f>
        <v>Established</v>
      </c>
      <c r="D58" s="244" t="str">
        <f>IFERROR(IF((VLOOKUP($A58,'Q4 Raw Data'!$A$9:$DN$158,D$3,FALSE))="","",(VLOOKUP($A58,'Q4 Raw Data'!$A$9:$DN$158,D$3,FALSE))),"")</f>
        <v>Established</v>
      </c>
      <c r="E58" s="244" t="str">
        <f>IFERROR(IF((VLOOKUP($A58,'Q4 Raw Data'!$A$9:$DN$158,E$3,FALSE))="","",(VLOOKUP($A58,'Q4 Raw Data'!$A$9:$DN$158,E$3,FALSE))),"")</f>
        <v>Established</v>
      </c>
      <c r="F58" s="244" t="str">
        <f>IFERROR(IF((VLOOKUP($A58,'Q4 Raw Data'!$A$9:$DN$158,F$3,FALSE))="","",(VLOOKUP($A58,'Q4 Raw Data'!$A$9:$DN$158,F$3,FALSE))),"")</f>
        <v>Established</v>
      </c>
      <c r="G58" s="244" t="str">
        <f>IFERROR(IF((VLOOKUP($A58,'Q4 Raw Data'!$A$9:$DN$158,G$3,FALSE))="","",(VLOOKUP($A58,'Q4 Raw Data'!$A$9:$DN$158,G$3,FALSE))),"")</f>
        <v>Established</v>
      </c>
      <c r="H58" s="244" t="str">
        <f>IFERROR(IF((VLOOKUP($A58,'Q4 Raw Data'!$A$9:$DN$158,H$3,FALSE))="","",(VLOOKUP($A58,'Q4 Raw Data'!$A$9:$DN$158,H$3,FALSE))),"")</f>
        <v>Established</v>
      </c>
      <c r="I58" s="244" t="str">
        <f>IFERROR(IF((VLOOKUP($A58,'Q4 Raw Data'!$A$9:$DN$158,I$3,FALSE))="","",(VLOOKUP($A58,'Q4 Raw Data'!$A$9:$DN$158,I$3,FALSE))),"")</f>
        <v>Established</v>
      </c>
      <c r="J58" s="244" t="str">
        <f>IFERROR(IF((VLOOKUP($A58,'Q4 Raw Data'!$A$9:$DN$158,J$3,FALSE))="","",(VLOOKUP($A58,'Q4 Raw Data'!$A$9:$DN$158,J$3,FALSE))),"")</f>
        <v>Established</v>
      </c>
      <c r="K58" s="244" t="str">
        <f>IFERROR(IF((VLOOKUP($A58,'Q4 Raw Data'!$A$9:$DN$158,K$3,FALSE))="","",(VLOOKUP($A58,'Q4 Raw Data'!$A$9:$DN$158,K$3,FALSE))),"")</f>
        <v>Established</v>
      </c>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row>
    <row r="59" spans="1:49" x14ac:dyDescent="0.3">
      <c r="A59" t="s">
        <v>432</v>
      </c>
      <c r="B59" t="s">
        <v>433</v>
      </c>
      <c r="C59" s="244" t="str">
        <f>IFERROR(IF((VLOOKUP($A59,'Q4 Raw Data'!$A$9:$DN$158,C$3,FALSE))="","",(VLOOKUP($A59,'Q4 Raw Data'!$A$9:$DN$158,C$3,FALSE))),"")</f>
        <v>Exemplary</v>
      </c>
      <c r="D59" s="244" t="str">
        <f>IFERROR(IF((VLOOKUP($A59,'Q4 Raw Data'!$A$9:$DN$158,D$3,FALSE))="","",(VLOOKUP($A59,'Q4 Raw Data'!$A$9:$DN$158,D$3,FALSE))),"")</f>
        <v>Mature</v>
      </c>
      <c r="E59" s="244" t="str">
        <f>IFERROR(IF((VLOOKUP($A59,'Q4 Raw Data'!$A$9:$DN$158,E$3,FALSE))="","",(VLOOKUP($A59,'Q4 Raw Data'!$A$9:$DN$158,E$3,FALSE))),"")</f>
        <v>Exemplary</v>
      </c>
      <c r="F59" s="244" t="str">
        <f>IFERROR(IF((VLOOKUP($A59,'Q4 Raw Data'!$A$9:$DN$158,F$3,FALSE))="","",(VLOOKUP($A59,'Q4 Raw Data'!$A$9:$DN$158,F$3,FALSE))),"")</f>
        <v>Established</v>
      </c>
      <c r="G59" s="244" t="str">
        <f>IFERROR(IF((VLOOKUP($A59,'Q4 Raw Data'!$A$9:$DN$158,G$3,FALSE))="","",(VLOOKUP($A59,'Q4 Raw Data'!$A$9:$DN$158,G$3,FALSE))),"")</f>
        <v>Established</v>
      </c>
      <c r="H59" s="244" t="str">
        <f>IFERROR(IF((VLOOKUP($A59,'Q4 Raw Data'!$A$9:$DN$158,H$3,FALSE))="","",(VLOOKUP($A59,'Q4 Raw Data'!$A$9:$DN$158,H$3,FALSE))),"")</f>
        <v>Mature</v>
      </c>
      <c r="I59" s="244" t="str">
        <f>IFERROR(IF((VLOOKUP($A59,'Q4 Raw Data'!$A$9:$DN$158,I$3,FALSE))="","",(VLOOKUP($A59,'Q4 Raw Data'!$A$9:$DN$158,I$3,FALSE))),"")</f>
        <v>Mature</v>
      </c>
      <c r="J59" s="244" t="str">
        <f>IFERROR(IF((VLOOKUP($A59,'Q4 Raw Data'!$A$9:$DN$158,J$3,FALSE))="","",(VLOOKUP($A59,'Q4 Raw Data'!$A$9:$DN$158,J$3,FALSE))),"")</f>
        <v>Mature</v>
      </c>
      <c r="K59" s="244" t="str">
        <f>IFERROR(IF((VLOOKUP($A59,'Q4 Raw Data'!$A$9:$DN$158,K$3,FALSE))="","",(VLOOKUP($A59,'Q4 Raw Data'!$A$9:$DN$158,K$3,FALSE))),"")</f>
        <v>Mature</v>
      </c>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row>
    <row r="60" spans="1:49" x14ac:dyDescent="0.3">
      <c r="A60" t="s">
        <v>434</v>
      </c>
      <c r="B60" t="s">
        <v>435</v>
      </c>
      <c r="C60" s="244" t="str">
        <f>IFERROR(IF((VLOOKUP($A60,'Q4 Raw Data'!$A$9:$DN$158,C$3,FALSE))="","",(VLOOKUP($A60,'Q4 Raw Data'!$A$9:$DN$158,C$3,FALSE))),"")</f>
        <v>Established</v>
      </c>
      <c r="D60" s="244" t="str">
        <f>IFERROR(IF((VLOOKUP($A60,'Q4 Raw Data'!$A$9:$DN$158,D$3,FALSE))="","",(VLOOKUP($A60,'Q4 Raw Data'!$A$9:$DN$158,D$3,FALSE))),"")</f>
        <v>Established</v>
      </c>
      <c r="E60" s="244" t="str">
        <f>IFERROR(IF((VLOOKUP($A60,'Q4 Raw Data'!$A$9:$DN$158,E$3,FALSE))="","",(VLOOKUP($A60,'Q4 Raw Data'!$A$9:$DN$158,E$3,FALSE))),"")</f>
        <v>Established</v>
      </c>
      <c r="F60" s="244" t="str">
        <f>IFERROR(IF((VLOOKUP($A60,'Q4 Raw Data'!$A$9:$DN$158,F$3,FALSE))="","",(VLOOKUP($A60,'Q4 Raw Data'!$A$9:$DN$158,F$3,FALSE))),"")</f>
        <v>Established</v>
      </c>
      <c r="G60" s="244" t="str">
        <f>IFERROR(IF((VLOOKUP($A60,'Q4 Raw Data'!$A$9:$DN$158,G$3,FALSE))="","",(VLOOKUP($A60,'Q4 Raw Data'!$A$9:$DN$158,G$3,FALSE))),"")</f>
        <v>Established</v>
      </c>
      <c r="H60" s="244" t="str">
        <f>IFERROR(IF((VLOOKUP($A60,'Q4 Raw Data'!$A$9:$DN$158,H$3,FALSE))="","",(VLOOKUP($A60,'Q4 Raw Data'!$A$9:$DN$158,H$3,FALSE))),"")</f>
        <v>Established</v>
      </c>
      <c r="I60" s="244" t="str">
        <f>IFERROR(IF((VLOOKUP($A60,'Q4 Raw Data'!$A$9:$DN$158,I$3,FALSE))="","",(VLOOKUP($A60,'Q4 Raw Data'!$A$9:$DN$158,I$3,FALSE))),"")</f>
        <v>Established</v>
      </c>
      <c r="J60" s="244" t="str">
        <f>IFERROR(IF((VLOOKUP($A60,'Q4 Raw Data'!$A$9:$DN$158,J$3,FALSE))="","",(VLOOKUP($A60,'Q4 Raw Data'!$A$9:$DN$158,J$3,FALSE))),"")</f>
        <v>Established</v>
      </c>
      <c r="K60" s="244" t="str">
        <f>IFERROR(IF((VLOOKUP($A60,'Q4 Raw Data'!$A$9:$DN$158,K$3,FALSE))="","",(VLOOKUP($A60,'Q4 Raw Data'!$A$9:$DN$158,K$3,FALSE))),"")</f>
        <v>Established</v>
      </c>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row>
    <row r="61" spans="1:49" x14ac:dyDescent="0.3">
      <c r="A61" t="s">
        <v>436</v>
      </c>
      <c r="B61" t="s">
        <v>437</v>
      </c>
      <c r="C61" s="244" t="str">
        <f>IFERROR(IF((VLOOKUP($A61,'Q4 Raw Data'!$A$9:$DN$158,C$3,FALSE))="","",(VLOOKUP($A61,'Q4 Raw Data'!$A$9:$DN$158,C$3,FALSE))),"")</f>
        <v>Plans in place</v>
      </c>
      <c r="D61" s="244" t="str">
        <f>IFERROR(IF((VLOOKUP($A61,'Q4 Raw Data'!$A$9:$DN$158,D$3,FALSE))="","",(VLOOKUP($A61,'Q4 Raw Data'!$A$9:$DN$158,D$3,FALSE))),"")</f>
        <v>Plans in place</v>
      </c>
      <c r="E61" s="244" t="str">
        <f>IFERROR(IF((VLOOKUP($A61,'Q4 Raw Data'!$A$9:$DN$158,E$3,FALSE))="","",(VLOOKUP($A61,'Q4 Raw Data'!$A$9:$DN$158,E$3,FALSE))),"")</f>
        <v>Plans in place</v>
      </c>
      <c r="F61" s="244" t="str">
        <f>IFERROR(IF((VLOOKUP($A61,'Q4 Raw Data'!$A$9:$DN$158,F$3,FALSE))="","",(VLOOKUP($A61,'Q4 Raw Data'!$A$9:$DN$158,F$3,FALSE))),"")</f>
        <v>Established</v>
      </c>
      <c r="G61" s="244" t="str">
        <f>IFERROR(IF((VLOOKUP($A61,'Q4 Raw Data'!$A$9:$DN$158,G$3,FALSE))="","",(VLOOKUP($A61,'Q4 Raw Data'!$A$9:$DN$158,G$3,FALSE))),"")</f>
        <v>Not yet established</v>
      </c>
      <c r="H61" s="244" t="str">
        <f>IFERROR(IF((VLOOKUP($A61,'Q4 Raw Data'!$A$9:$DN$158,H$3,FALSE))="","",(VLOOKUP($A61,'Q4 Raw Data'!$A$9:$DN$158,H$3,FALSE))),"")</f>
        <v>Plans in place</v>
      </c>
      <c r="I61" s="244" t="str">
        <f>IFERROR(IF((VLOOKUP($A61,'Q4 Raw Data'!$A$9:$DN$158,I$3,FALSE))="","",(VLOOKUP($A61,'Q4 Raw Data'!$A$9:$DN$158,I$3,FALSE))),"")</f>
        <v>Established</v>
      </c>
      <c r="J61" s="244" t="str">
        <f>IFERROR(IF((VLOOKUP($A61,'Q4 Raw Data'!$A$9:$DN$158,J$3,FALSE))="","",(VLOOKUP($A61,'Q4 Raw Data'!$A$9:$DN$158,J$3,FALSE))),"")</f>
        <v>Plans in place</v>
      </c>
      <c r="K61" s="244" t="str">
        <f>IFERROR(IF((VLOOKUP($A61,'Q4 Raw Data'!$A$9:$DN$158,K$3,FALSE))="","",(VLOOKUP($A61,'Q4 Raw Data'!$A$9:$DN$158,K$3,FALSE))),"")</f>
        <v>Established</v>
      </c>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row>
    <row r="62" spans="1:49" x14ac:dyDescent="0.3">
      <c r="A62" t="s">
        <v>438</v>
      </c>
      <c r="B62" t="s">
        <v>439</v>
      </c>
      <c r="C62" s="244" t="str">
        <f>IFERROR(IF((VLOOKUP($A62,'Q4 Raw Data'!$A$9:$DN$158,C$3,FALSE))="","",(VLOOKUP($A62,'Q4 Raw Data'!$A$9:$DN$158,C$3,FALSE))),"")</f>
        <v>Established</v>
      </c>
      <c r="D62" s="244" t="str">
        <f>IFERROR(IF((VLOOKUP($A62,'Q4 Raw Data'!$A$9:$DN$158,D$3,FALSE))="","",(VLOOKUP($A62,'Q4 Raw Data'!$A$9:$DN$158,D$3,FALSE))),"")</f>
        <v>Established</v>
      </c>
      <c r="E62" s="244" t="str">
        <f>IFERROR(IF((VLOOKUP($A62,'Q4 Raw Data'!$A$9:$DN$158,E$3,FALSE))="","",(VLOOKUP($A62,'Q4 Raw Data'!$A$9:$DN$158,E$3,FALSE))),"")</f>
        <v>Mature</v>
      </c>
      <c r="F62" s="244" t="str">
        <f>IFERROR(IF((VLOOKUP($A62,'Q4 Raw Data'!$A$9:$DN$158,F$3,FALSE))="","",(VLOOKUP($A62,'Q4 Raw Data'!$A$9:$DN$158,F$3,FALSE))),"")</f>
        <v>Established</v>
      </c>
      <c r="G62" s="244" t="str">
        <f>IFERROR(IF((VLOOKUP($A62,'Q4 Raw Data'!$A$9:$DN$158,G$3,FALSE))="","",(VLOOKUP($A62,'Q4 Raw Data'!$A$9:$DN$158,G$3,FALSE))),"")</f>
        <v>Established</v>
      </c>
      <c r="H62" s="244" t="str">
        <f>IFERROR(IF((VLOOKUP($A62,'Q4 Raw Data'!$A$9:$DN$158,H$3,FALSE))="","",(VLOOKUP($A62,'Q4 Raw Data'!$A$9:$DN$158,H$3,FALSE))),"")</f>
        <v>Mature</v>
      </c>
      <c r="I62" s="244" t="str">
        <f>IFERROR(IF((VLOOKUP($A62,'Q4 Raw Data'!$A$9:$DN$158,I$3,FALSE))="","",(VLOOKUP($A62,'Q4 Raw Data'!$A$9:$DN$158,I$3,FALSE))),"")</f>
        <v>Established</v>
      </c>
      <c r="J62" s="244" t="str">
        <f>IFERROR(IF((VLOOKUP($A62,'Q4 Raw Data'!$A$9:$DN$158,J$3,FALSE))="","",(VLOOKUP($A62,'Q4 Raw Data'!$A$9:$DN$158,J$3,FALSE))),"")</f>
        <v>Mature</v>
      </c>
      <c r="K62" s="244" t="str">
        <f>IFERROR(IF((VLOOKUP($A62,'Q4 Raw Data'!$A$9:$DN$158,K$3,FALSE))="","",(VLOOKUP($A62,'Q4 Raw Data'!$A$9:$DN$158,K$3,FALSE))),"")</f>
        <v>Plans in place</v>
      </c>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row>
    <row r="63" spans="1:49" x14ac:dyDescent="0.3">
      <c r="A63" t="s">
        <v>441</v>
      </c>
      <c r="B63" t="s">
        <v>442</v>
      </c>
      <c r="C63" s="244" t="str">
        <f>IFERROR(IF((VLOOKUP($A63,'Q4 Raw Data'!$A$9:$DN$158,C$3,FALSE))="","",(VLOOKUP($A63,'Q4 Raw Data'!$A$9:$DN$158,C$3,FALSE))),"")</f>
        <v>Established</v>
      </c>
      <c r="D63" s="244" t="str">
        <f>IFERROR(IF((VLOOKUP($A63,'Q4 Raw Data'!$A$9:$DN$158,D$3,FALSE))="","",(VLOOKUP($A63,'Q4 Raw Data'!$A$9:$DN$158,D$3,FALSE))),"")</f>
        <v>Mature</v>
      </c>
      <c r="E63" s="244" t="str">
        <f>IFERROR(IF((VLOOKUP($A63,'Q4 Raw Data'!$A$9:$DN$158,E$3,FALSE))="","",(VLOOKUP($A63,'Q4 Raw Data'!$A$9:$DN$158,E$3,FALSE))),"")</f>
        <v>Established</v>
      </c>
      <c r="F63" s="244" t="str">
        <f>IFERROR(IF((VLOOKUP($A63,'Q4 Raw Data'!$A$9:$DN$158,F$3,FALSE))="","",(VLOOKUP($A63,'Q4 Raw Data'!$A$9:$DN$158,F$3,FALSE))),"")</f>
        <v>Established</v>
      </c>
      <c r="G63" s="244" t="str">
        <f>IFERROR(IF((VLOOKUP($A63,'Q4 Raw Data'!$A$9:$DN$158,G$3,FALSE))="","",(VLOOKUP($A63,'Q4 Raw Data'!$A$9:$DN$158,G$3,FALSE))),"")</f>
        <v>Established</v>
      </c>
      <c r="H63" s="244" t="str">
        <f>IFERROR(IF((VLOOKUP($A63,'Q4 Raw Data'!$A$9:$DN$158,H$3,FALSE))="","",(VLOOKUP($A63,'Q4 Raw Data'!$A$9:$DN$158,H$3,FALSE))),"")</f>
        <v>Established</v>
      </c>
      <c r="I63" s="244" t="str">
        <f>IFERROR(IF((VLOOKUP($A63,'Q4 Raw Data'!$A$9:$DN$158,I$3,FALSE))="","",(VLOOKUP($A63,'Q4 Raw Data'!$A$9:$DN$158,I$3,FALSE))),"")</f>
        <v>Established</v>
      </c>
      <c r="J63" s="244" t="str">
        <f>IFERROR(IF((VLOOKUP($A63,'Q4 Raw Data'!$A$9:$DN$158,J$3,FALSE))="","",(VLOOKUP($A63,'Q4 Raw Data'!$A$9:$DN$158,J$3,FALSE))),"")</f>
        <v>Established</v>
      </c>
      <c r="K63" s="244" t="str">
        <f>IFERROR(IF((VLOOKUP($A63,'Q4 Raw Data'!$A$9:$DN$158,K$3,FALSE))="","",(VLOOKUP($A63,'Q4 Raw Data'!$A$9:$DN$158,K$3,FALSE))),"")</f>
        <v>Mature</v>
      </c>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row>
    <row r="64" spans="1:49" x14ac:dyDescent="0.3">
      <c r="A64" t="s">
        <v>445</v>
      </c>
      <c r="B64" t="s">
        <v>446</v>
      </c>
      <c r="C64" s="244" t="str">
        <f>IFERROR(IF((VLOOKUP($A64,'Q4 Raw Data'!$A$9:$DN$158,C$3,FALSE))="","",(VLOOKUP($A64,'Q4 Raw Data'!$A$9:$DN$158,C$3,FALSE))),"")</f>
        <v>Mature</v>
      </c>
      <c r="D64" s="244" t="str">
        <f>IFERROR(IF((VLOOKUP($A64,'Q4 Raw Data'!$A$9:$DN$158,D$3,FALSE))="","",(VLOOKUP($A64,'Q4 Raw Data'!$A$9:$DN$158,D$3,FALSE))),"")</f>
        <v>Established</v>
      </c>
      <c r="E64" s="244" t="str">
        <f>IFERROR(IF((VLOOKUP($A64,'Q4 Raw Data'!$A$9:$DN$158,E$3,FALSE))="","",(VLOOKUP($A64,'Q4 Raw Data'!$A$9:$DN$158,E$3,FALSE))),"")</f>
        <v>Established</v>
      </c>
      <c r="F64" s="244" t="str">
        <f>IFERROR(IF((VLOOKUP($A64,'Q4 Raw Data'!$A$9:$DN$158,F$3,FALSE))="","",(VLOOKUP($A64,'Q4 Raw Data'!$A$9:$DN$158,F$3,FALSE))),"")</f>
        <v>Mature</v>
      </c>
      <c r="G64" s="244" t="str">
        <f>IFERROR(IF((VLOOKUP($A64,'Q4 Raw Data'!$A$9:$DN$158,G$3,FALSE))="","",(VLOOKUP($A64,'Q4 Raw Data'!$A$9:$DN$158,G$3,FALSE))),"")</f>
        <v>Mature</v>
      </c>
      <c r="H64" s="244" t="str">
        <f>IFERROR(IF((VLOOKUP($A64,'Q4 Raw Data'!$A$9:$DN$158,H$3,FALSE))="","",(VLOOKUP($A64,'Q4 Raw Data'!$A$9:$DN$158,H$3,FALSE))),"")</f>
        <v>Established</v>
      </c>
      <c r="I64" s="244" t="str">
        <f>IFERROR(IF((VLOOKUP($A64,'Q4 Raw Data'!$A$9:$DN$158,I$3,FALSE))="","",(VLOOKUP($A64,'Q4 Raw Data'!$A$9:$DN$158,I$3,FALSE))),"")</f>
        <v>Established</v>
      </c>
      <c r="J64" s="244" t="str">
        <f>IFERROR(IF((VLOOKUP($A64,'Q4 Raw Data'!$A$9:$DN$158,J$3,FALSE))="","",(VLOOKUP($A64,'Q4 Raw Data'!$A$9:$DN$158,J$3,FALSE))),"")</f>
        <v>Established</v>
      </c>
      <c r="K64" s="244" t="str">
        <f>IFERROR(IF((VLOOKUP($A64,'Q4 Raw Data'!$A$9:$DN$158,K$3,FALSE))="","",(VLOOKUP($A64,'Q4 Raw Data'!$A$9:$DN$158,K$3,FALSE))),"")</f>
        <v>Established</v>
      </c>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row>
    <row r="65" spans="1:49" x14ac:dyDescent="0.3">
      <c r="A65" t="s">
        <v>449</v>
      </c>
      <c r="B65" t="s">
        <v>450</v>
      </c>
      <c r="C65" s="244" t="str">
        <f>IFERROR(IF((VLOOKUP($A65,'Q4 Raw Data'!$A$9:$DN$158,C$3,FALSE))="","",(VLOOKUP($A65,'Q4 Raw Data'!$A$9:$DN$158,C$3,FALSE))),"")</f>
        <v>Plans in place</v>
      </c>
      <c r="D65" s="244" t="str">
        <f>IFERROR(IF((VLOOKUP($A65,'Q4 Raw Data'!$A$9:$DN$158,D$3,FALSE))="","",(VLOOKUP($A65,'Q4 Raw Data'!$A$9:$DN$158,D$3,FALSE))),"")</f>
        <v>Plans in place</v>
      </c>
      <c r="E65" s="244" t="str">
        <f>IFERROR(IF((VLOOKUP($A65,'Q4 Raw Data'!$A$9:$DN$158,E$3,FALSE))="","",(VLOOKUP($A65,'Q4 Raw Data'!$A$9:$DN$158,E$3,FALSE))),"")</f>
        <v>Plans in place</v>
      </c>
      <c r="F65" s="244" t="str">
        <f>IFERROR(IF((VLOOKUP($A65,'Q4 Raw Data'!$A$9:$DN$158,F$3,FALSE))="","",(VLOOKUP($A65,'Q4 Raw Data'!$A$9:$DN$158,F$3,FALSE))),"")</f>
        <v>Plans in place</v>
      </c>
      <c r="G65" s="244" t="str">
        <f>IFERROR(IF((VLOOKUP($A65,'Q4 Raw Data'!$A$9:$DN$158,G$3,FALSE))="","",(VLOOKUP($A65,'Q4 Raw Data'!$A$9:$DN$158,G$3,FALSE))),"")</f>
        <v>Plans in place</v>
      </c>
      <c r="H65" s="244" t="str">
        <f>IFERROR(IF((VLOOKUP($A65,'Q4 Raw Data'!$A$9:$DN$158,H$3,FALSE))="","",(VLOOKUP($A65,'Q4 Raw Data'!$A$9:$DN$158,H$3,FALSE))),"")</f>
        <v>Plans in place</v>
      </c>
      <c r="I65" s="244" t="str">
        <f>IFERROR(IF((VLOOKUP($A65,'Q4 Raw Data'!$A$9:$DN$158,I$3,FALSE))="","",(VLOOKUP($A65,'Q4 Raw Data'!$A$9:$DN$158,I$3,FALSE))),"")</f>
        <v>Plans in place</v>
      </c>
      <c r="J65" s="244" t="str">
        <f>IFERROR(IF((VLOOKUP($A65,'Q4 Raw Data'!$A$9:$DN$158,J$3,FALSE))="","",(VLOOKUP($A65,'Q4 Raw Data'!$A$9:$DN$158,J$3,FALSE))),"")</f>
        <v>Plans in place</v>
      </c>
      <c r="K65" s="244" t="str">
        <f>IFERROR(IF((VLOOKUP($A65,'Q4 Raw Data'!$A$9:$DN$158,K$3,FALSE))="","",(VLOOKUP($A65,'Q4 Raw Data'!$A$9:$DN$158,K$3,FALSE))),"")</f>
        <v>Established</v>
      </c>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row>
    <row r="66" spans="1:49" x14ac:dyDescent="0.3">
      <c r="A66" t="s">
        <v>451</v>
      </c>
      <c r="B66" t="s">
        <v>452</v>
      </c>
      <c r="C66" s="244" t="str">
        <f>IFERROR(IF((VLOOKUP($A66,'Q4 Raw Data'!$A$9:$DN$158,C$3,FALSE))="","",(VLOOKUP($A66,'Q4 Raw Data'!$A$9:$DN$158,C$3,FALSE))),"")</f>
        <v>Plans in place</v>
      </c>
      <c r="D66" s="244" t="str">
        <f>IFERROR(IF((VLOOKUP($A66,'Q4 Raw Data'!$A$9:$DN$158,D$3,FALSE))="","",(VLOOKUP($A66,'Q4 Raw Data'!$A$9:$DN$158,D$3,FALSE))),"")</f>
        <v>Established</v>
      </c>
      <c r="E66" s="244" t="str">
        <f>IFERROR(IF((VLOOKUP($A66,'Q4 Raw Data'!$A$9:$DN$158,E$3,FALSE))="","",(VLOOKUP($A66,'Q4 Raw Data'!$A$9:$DN$158,E$3,FALSE))),"")</f>
        <v>Mature</v>
      </c>
      <c r="F66" s="244" t="str">
        <f>IFERROR(IF((VLOOKUP($A66,'Q4 Raw Data'!$A$9:$DN$158,F$3,FALSE))="","",(VLOOKUP($A66,'Q4 Raw Data'!$A$9:$DN$158,F$3,FALSE))),"")</f>
        <v>Established</v>
      </c>
      <c r="G66" s="244" t="str">
        <f>IFERROR(IF((VLOOKUP($A66,'Q4 Raw Data'!$A$9:$DN$158,G$3,FALSE))="","",(VLOOKUP($A66,'Q4 Raw Data'!$A$9:$DN$158,G$3,FALSE))),"")</f>
        <v>Plans in place</v>
      </c>
      <c r="H66" s="244" t="str">
        <f>IFERROR(IF((VLOOKUP($A66,'Q4 Raw Data'!$A$9:$DN$158,H$3,FALSE))="","",(VLOOKUP($A66,'Q4 Raw Data'!$A$9:$DN$158,H$3,FALSE))),"")</f>
        <v>Plans in place</v>
      </c>
      <c r="I66" s="244" t="str">
        <f>IFERROR(IF((VLOOKUP($A66,'Q4 Raw Data'!$A$9:$DN$158,I$3,FALSE))="","",(VLOOKUP($A66,'Q4 Raw Data'!$A$9:$DN$158,I$3,FALSE))),"")</f>
        <v>Plans in place</v>
      </c>
      <c r="J66" s="244" t="str">
        <f>IFERROR(IF((VLOOKUP($A66,'Q4 Raw Data'!$A$9:$DN$158,J$3,FALSE))="","",(VLOOKUP($A66,'Q4 Raw Data'!$A$9:$DN$158,J$3,FALSE))),"")</f>
        <v>Established</v>
      </c>
      <c r="K66" s="244" t="str">
        <f>IFERROR(IF((VLOOKUP($A66,'Q4 Raw Data'!$A$9:$DN$158,K$3,FALSE))="","",(VLOOKUP($A66,'Q4 Raw Data'!$A$9:$DN$158,K$3,FALSE))),"")</f>
        <v>Mature</v>
      </c>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row>
    <row r="67" spans="1:49" x14ac:dyDescent="0.3">
      <c r="A67" t="s">
        <v>453</v>
      </c>
      <c r="B67" t="s">
        <v>454</v>
      </c>
      <c r="C67" s="244" t="str">
        <f>IFERROR(IF((VLOOKUP($A67,'Q4 Raw Data'!$A$9:$DN$158,C$3,FALSE))="","",(VLOOKUP($A67,'Q4 Raw Data'!$A$9:$DN$158,C$3,FALSE))),"")</f>
        <v>Established</v>
      </c>
      <c r="D67" s="244" t="str">
        <f>IFERROR(IF((VLOOKUP($A67,'Q4 Raw Data'!$A$9:$DN$158,D$3,FALSE))="","",(VLOOKUP($A67,'Q4 Raw Data'!$A$9:$DN$158,D$3,FALSE))),"")</f>
        <v>Established</v>
      </c>
      <c r="E67" s="244" t="str">
        <f>IFERROR(IF((VLOOKUP($A67,'Q4 Raw Data'!$A$9:$DN$158,E$3,FALSE))="","",(VLOOKUP($A67,'Q4 Raw Data'!$A$9:$DN$158,E$3,FALSE))),"")</f>
        <v>Established</v>
      </c>
      <c r="F67" s="244" t="str">
        <f>IFERROR(IF((VLOOKUP($A67,'Q4 Raw Data'!$A$9:$DN$158,F$3,FALSE))="","",(VLOOKUP($A67,'Q4 Raw Data'!$A$9:$DN$158,F$3,FALSE))),"")</f>
        <v>Established</v>
      </c>
      <c r="G67" s="244" t="str">
        <f>IFERROR(IF((VLOOKUP($A67,'Q4 Raw Data'!$A$9:$DN$158,G$3,FALSE))="","",(VLOOKUP($A67,'Q4 Raw Data'!$A$9:$DN$158,G$3,FALSE))),"")</f>
        <v>Mature</v>
      </c>
      <c r="H67" s="244" t="str">
        <f>IFERROR(IF((VLOOKUP($A67,'Q4 Raw Data'!$A$9:$DN$158,H$3,FALSE))="","",(VLOOKUP($A67,'Q4 Raw Data'!$A$9:$DN$158,H$3,FALSE))),"")</f>
        <v>Established</v>
      </c>
      <c r="I67" s="244" t="str">
        <f>IFERROR(IF((VLOOKUP($A67,'Q4 Raw Data'!$A$9:$DN$158,I$3,FALSE))="","",(VLOOKUP($A67,'Q4 Raw Data'!$A$9:$DN$158,I$3,FALSE))),"")</f>
        <v>Established</v>
      </c>
      <c r="J67" s="244" t="str">
        <f>IFERROR(IF((VLOOKUP($A67,'Q4 Raw Data'!$A$9:$DN$158,J$3,FALSE))="","",(VLOOKUP($A67,'Q4 Raw Data'!$A$9:$DN$158,J$3,FALSE))),"")</f>
        <v>Established</v>
      </c>
      <c r="K67" s="244" t="str">
        <f>IFERROR(IF((VLOOKUP($A67,'Q4 Raw Data'!$A$9:$DN$158,K$3,FALSE))="","",(VLOOKUP($A67,'Q4 Raw Data'!$A$9:$DN$158,K$3,FALSE))),"")</f>
        <v>Established</v>
      </c>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row>
    <row r="68" spans="1:49" x14ac:dyDescent="0.3">
      <c r="A68" t="s">
        <v>457</v>
      </c>
      <c r="B68" t="s">
        <v>458</v>
      </c>
      <c r="C68" s="244" t="str">
        <f>IFERROR(IF((VLOOKUP($A68,'Q4 Raw Data'!$A$9:$DN$158,C$3,FALSE))="","",(VLOOKUP($A68,'Q4 Raw Data'!$A$9:$DN$158,C$3,FALSE))),"")</f>
        <v>Established</v>
      </c>
      <c r="D68" s="244" t="str">
        <f>IFERROR(IF((VLOOKUP($A68,'Q4 Raw Data'!$A$9:$DN$158,D$3,FALSE))="","",(VLOOKUP($A68,'Q4 Raw Data'!$A$9:$DN$158,D$3,FALSE))),"")</f>
        <v>Established</v>
      </c>
      <c r="E68" s="244" t="str">
        <f>IFERROR(IF((VLOOKUP($A68,'Q4 Raw Data'!$A$9:$DN$158,E$3,FALSE))="","",(VLOOKUP($A68,'Q4 Raw Data'!$A$9:$DN$158,E$3,FALSE))),"")</f>
        <v>Established</v>
      </c>
      <c r="F68" s="244" t="str">
        <f>IFERROR(IF((VLOOKUP($A68,'Q4 Raw Data'!$A$9:$DN$158,F$3,FALSE))="","",(VLOOKUP($A68,'Q4 Raw Data'!$A$9:$DN$158,F$3,FALSE))),"")</f>
        <v>Established</v>
      </c>
      <c r="G68" s="244" t="str">
        <f>IFERROR(IF((VLOOKUP($A68,'Q4 Raw Data'!$A$9:$DN$158,G$3,FALSE))="","",(VLOOKUP($A68,'Q4 Raw Data'!$A$9:$DN$158,G$3,FALSE))),"")</f>
        <v>Mature</v>
      </c>
      <c r="H68" s="244" t="str">
        <f>IFERROR(IF((VLOOKUP($A68,'Q4 Raw Data'!$A$9:$DN$158,H$3,FALSE))="","",(VLOOKUP($A68,'Q4 Raw Data'!$A$9:$DN$158,H$3,FALSE))),"")</f>
        <v>Established</v>
      </c>
      <c r="I68" s="244" t="str">
        <f>IFERROR(IF((VLOOKUP($A68,'Q4 Raw Data'!$A$9:$DN$158,I$3,FALSE))="","",(VLOOKUP($A68,'Q4 Raw Data'!$A$9:$DN$158,I$3,FALSE))),"")</f>
        <v>Mature</v>
      </c>
      <c r="J68" s="244" t="str">
        <f>IFERROR(IF((VLOOKUP($A68,'Q4 Raw Data'!$A$9:$DN$158,J$3,FALSE))="","",(VLOOKUP($A68,'Q4 Raw Data'!$A$9:$DN$158,J$3,FALSE))),"")</f>
        <v>Established</v>
      </c>
      <c r="K68" s="244" t="str">
        <f>IFERROR(IF((VLOOKUP($A68,'Q4 Raw Data'!$A$9:$DN$158,K$3,FALSE))="","",(VLOOKUP($A68,'Q4 Raw Data'!$A$9:$DN$158,K$3,FALSE))),"")</f>
        <v>Established</v>
      </c>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row>
    <row r="69" spans="1:49" x14ac:dyDescent="0.3">
      <c r="A69" t="s">
        <v>459</v>
      </c>
      <c r="B69" t="s">
        <v>460</v>
      </c>
      <c r="C69" s="244" t="str">
        <f>IFERROR(IF((VLOOKUP($A69,'Q4 Raw Data'!$A$9:$DN$158,C$3,FALSE))="","",(VLOOKUP($A69,'Q4 Raw Data'!$A$9:$DN$158,C$3,FALSE))),"")</f>
        <v>Mature</v>
      </c>
      <c r="D69" s="244" t="str">
        <f>IFERROR(IF((VLOOKUP($A69,'Q4 Raw Data'!$A$9:$DN$158,D$3,FALSE))="","",(VLOOKUP($A69,'Q4 Raw Data'!$A$9:$DN$158,D$3,FALSE))),"")</f>
        <v>Mature</v>
      </c>
      <c r="E69" s="244" t="str">
        <f>IFERROR(IF((VLOOKUP($A69,'Q4 Raw Data'!$A$9:$DN$158,E$3,FALSE))="","",(VLOOKUP($A69,'Q4 Raw Data'!$A$9:$DN$158,E$3,FALSE))),"")</f>
        <v>Mature</v>
      </c>
      <c r="F69" s="244" t="str">
        <f>IFERROR(IF((VLOOKUP($A69,'Q4 Raw Data'!$A$9:$DN$158,F$3,FALSE))="","",(VLOOKUP($A69,'Q4 Raw Data'!$A$9:$DN$158,F$3,FALSE))),"")</f>
        <v>Mature</v>
      </c>
      <c r="G69" s="244" t="str">
        <f>IFERROR(IF((VLOOKUP($A69,'Q4 Raw Data'!$A$9:$DN$158,G$3,FALSE))="","",(VLOOKUP($A69,'Q4 Raw Data'!$A$9:$DN$158,G$3,FALSE))),"")</f>
        <v>Mature</v>
      </c>
      <c r="H69" s="244" t="str">
        <f>IFERROR(IF((VLOOKUP($A69,'Q4 Raw Data'!$A$9:$DN$158,H$3,FALSE))="","",(VLOOKUP($A69,'Q4 Raw Data'!$A$9:$DN$158,H$3,FALSE))),"")</f>
        <v>Mature</v>
      </c>
      <c r="I69" s="244" t="str">
        <f>IFERROR(IF((VLOOKUP($A69,'Q4 Raw Data'!$A$9:$DN$158,I$3,FALSE))="","",(VLOOKUP($A69,'Q4 Raw Data'!$A$9:$DN$158,I$3,FALSE))),"")</f>
        <v>Mature</v>
      </c>
      <c r="J69" s="244" t="str">
        <f>IFERROR(IF((VLOOKUP($A69,'Q4 Raw Data'!$A$9:$DN$158,J$3,FALSE))="","",(VLOOKUP($A69,'Q4 Raw Data'!$A$9:$DN$158,J$3,FALSE))),"")</f>
        <v>Mature</v>
      </c>
      <c r="K69" s="244" t="str">
        <f>IFERROR(IF((VLOOKUP($A69,'Q4 Raw Data'!$A$9:$DN$158,K$3,FALSE))="","",(VLOOKUP($A69,'Q4 Raw Data'!$A$9:$DN$158,K$3,FALSE))),"")</f>
        <v>Not yet established</v>
      </c>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row>
    <row r="70" spans="1:49" x14ac:dyDescent="0.3">
      <c r="A70" t="s">
        <v>463</v>
      </c>
      <c r="B70" t="s">
        <v>464</v>
      </c>
      <c r="C70" s="244" t="str">
        <f>IFERROR(IF((VLOOKUP($A70,'Q4 Raw Data'!$A$9:$DN$158,C$3,FALSE))="","",(VLOOKUP($A70,'Q4 Raw Data'!$A$9:$DN$158,C$3,FALSE))),"")</f>
        <v>Mature</v>
      </c>
      <c r="D70" s="244" t="str">
        <f>IFERROR(IF((VLOOKUP($A70,'Q4 Raw Data'!$A$9:$DN$158,D$3,FALSE))="","",(VLOOKUP($A70,'Q4 Raw Data'!$A$9:$DN$158,D$3,FALSE))),"")</f>
        <v>Mature</v>
      </c>
      <c r="E70" s="244" t="str">
        <f>IFERROR(IF((VLOOKUP($A70,'Q4 Raw Data'!$A$9:$DN$158,E$3,FALSE))="","",(VLOOKUP($A70,'Q4 Raw Data'!$A$9:$DN$158,E$3,FALSE))),"")</f>
        <v>Mature</v>
      </c>
      <c r="F70" s="244" t="str">
        <f>IFERROR(IF((VLOOKUP($A70,'Q4 Raw Data'!$A$9:$DN$158,F$3,FALSE))="","",(VLOOKUP($A70,'Q4 Raw Data'!$A$9:$DN$158,F$3,FALSE))),"")</f>
        <v>Established</v>
      </c>
      <c r="G70" s="244" t="str">
        <f>IFERROR(IF((VLOOKUP($A70,'Q4 Raw Data'!$A$9:$DN$158,G$3,FALSE))="","",(VLOOKUP($A70,'Q4 Raw Data'!$A$9:$DN$158,G$3,FALSE))),"")</f>
        <v>Established</v>
      </c>
      <c r="H70" s="244" t="str">
        <f>IFERROR(IF((VLOOKUP($A70,'Q4 Raw Data'!$A$9:$DN$158,H$3,FALSE))="","",(VLOOKUP($A70,'Q4 Raw Data'!$A$9:$DN$158,H$3,FALSE))),"")</f>
        <v>Established</v>
      </c>
      <c r="I70" s="244" t="str">
        <f>IFERROR(IF((VLOOKUP($A70,'Q4 Raw Data'!$A$9:$DN$158,I$3,FALSE))="","",(VLOOKUP($A70,'Q4 Raw Data'!$A$9:$DN$158,I$3,FALSE))),"")</f>
        <v>Established</v>
      </c>
      <c r="J70" s="244" t="str">
        <f>IFERROR(IF((VLOOKUP($A70,'Q4 Raw Data'!$A$9:$DN$158,J$3,FALSE))="","",(VLOOKUP($A70,'Q4 Raw Data'!$A$9:$DN$158,J$3,FALSE))),"")</f>
        <v>Mature</v>
      </c>
      <c r="K70" s="244" t="str">
        <f>IFERROR(IF((VLOOKUP($A70,'Q4 Raw Data'!$A$9:$DN$158,K$3,FALSE))="","",(VLOOKUP($A70,'Q4 Raw Data'!$A$9:$DN$158,K$3,FALSE))),"")</f>
        <v>Mature</v>
      </c>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row>
    <row r="71" spans="1:49" x14ac:dyDescent="0.3">
      <c r="A71" t="s">
        <v>465</v>
      </c>
      <c r="B71" t="s">
        <v>466</v>
      </c>
      <c r="C71" s="244" t="str">
        <f>IFERROR(IF((VLOOKUP($A71,'Q4 Raw Data'!$A$9:$DN$158,C$3,FALSE))="","",(VLOOKUP($A71,'Q4 Raw Data'!$A$9:$DN$158,C$3,FALSE))),"")</f>
        <v>Established</v>
      </c>
      <c r="D71" s="244" t="str">
        <f>IFERROR(IF((VLOOKUP($A71,'Q4 Raw Data'!$A$9:$DN$158,D$3,FALSE))="","",(VLOOKUP($A71,'Q4 Raw Data'!$A$9:$DN$158,D$3,FALSE))),"")</f>
        <v>Established</v>
      </c>
      <c r="E71" s="244" t="str">
        <f>IFERROR(IF((VLOOKUP($A71,'Q4 Raw Data'!$A$9:$DN$158,E$3,FALSE))="","",(VLOOKUP($A71,'Q4 Raw Data'!$A$9:$DN$158,E$3,FALSE))),"")</f>
        <v>Established</v>
      </c>
      <c r="F71" s="244" t="str">
        <f>IFERROR(IF((VLOOKUP($A71,'Q4 Raw Data'!$A$9:$DN$158,F$3,FALSE))="","",(VLOOKUP($A71,'Q4 Raw Data'!$A$9:$DN$158,F$3,FALSE))),"")</f>
        <v>Established</v>
      </c>
      <c r="G71" s="244" t="str">
        <f>IFERROR(IF((VLOOKUP($A71,'Q4 Raw Data'!$A$9:$DN$158,G$3,FALSE))="","",(VLOOKUP($A71,'Q4 Raw Data'!$A$9:$DN$158,G$3,FALSE))),"")</f>
        <v>Plans in place</v>
      </c>
      <c r="H71" s="244" t="str">
        <f>IFERROR(IF((VLOOKUP($A71,'Q4 Raw Data'!$A$9:$DN$158,H$3,FALSE))="","",(VLOOKUP($A71,'Q4 Raw Data'!$A$9:$DN$158,H$3,FALSE))),"")</f>
        <v>Established</v>
      </c>
      <c r="I71" s="244" t="str">
        <f>IFERROR(IF((VLOOKUP($A71,'Q4 Raw Data'!$A$9:$DN$158,I$3,FALSE))="","",(VLOOKUP($A71,'Q4 Raw Data'!$A$9:$DN$158,I$3,FALSE))),"")</f>
        <v>Mature</v>
      </c>
      <c r="J71" s="244" t="str">
        <f>IFERROR(IF((VLOOKUP($A71,'Q4 Raw Data'!$A$9:$DN$158,J$3,FALSE))="","",(VLOOKUP($A71,'Q4 Raw Data'!$A$9:$DN$158,J$3,FALSE))),"")</f>
        <v>Plans in place</v>
      </c>
      <c r="K71" s="244" t="str">
        <f>IFERROR(IF((VLOOKUP($A71,'Q4 Raw Data'!$A$9:$DN$158,K$3,FALSE))="","",(VLOOKUP($A71,'Q4 Raw Data'!$A$9:$DN$158,K$3,FALSE))),"")</f>
        <v>Mature</v>
      </c>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row>
    <row r="72" spans="1:49" x14ac:dyDescent="0.3">
      <c r="A72" t="s">
        <v>467</v>
      </c>
      <c r="B72" t="s">
        <v>468</v>
      </c>
      <c r="C72" s="244" t="str">
        <f>IFERROR(IF((VLOOKUP($A72,'Q4 Raw Data'!$A$9:$DN$158,C$3,FALSE))="","",(VLOOKUP($A72,'Q4 Raw Data'!$A$9:$DN$158,C$3,FALSE))),"")</f>
        <v>Mature</v>
      </c>
      <c r="D72" s="244" t="str">
        <f>IFERROR(IF((VLOOKUP($A72,'Q4 Raw Data'!$A$9:$DN$158,D$3,FALSE))="","",(VLOOKUP($A72,'Q4 Raw Data'!$A$9:$DN$158,D$3,FALSE))),"")</f>
        <v>Mature</v>
      </c>
      <c r="E72" s="244" t="str">
        <f>IFERROR(IF((VLOOKUP($A72,'Q4 Raw Data'!$A$9:$DN$158,E$3,FALSE))="","",(VLOOKUP($A72,'Q4 Raw Data'!$A$9:$DN$158,E$3,FALSE))),"")</f>
        <v>Mature</v>
      </c>
      <c r="F72" s="244" t="str">
        <f>IFERROR(IF((VLOOKUP($A72,'Q4 Raw Data'!$A$9:$DN$158,F$3,FALSE))="","",(VLOOKUP($A72,'Q4 Raw Data'!$A$9:$DN$158,F$3,FALSE))),"")</f>
        <v>Established</v>
      </c>
      <c r="G72" s="244" t="str">
        <f>IFERROR(IF((VLOOKUP($A72,'Q4 Raw Data'!$A$9:$DN$158,G$3,FALSE))="","",(VLOOKUP($A72,'Q4 Raw Data'!$A$9:$DN$158,G$3,FALSE))),"")</f>
        <v>Plans in place</v>
      </c>
      <c r="H72" s="244" t="str">
        <f>IFERROR(IF((VLOOKUP($A72,'Q4 Raw Data'!$A$9:$DN$158,H$3,FALSE))="","",(VLOOKUP($A72,'Q4 Raw Data'!$A$9:$DN$158,H$3,FALSE))),"")</f>
        <v>Established</v>
      </c>
      <c r="I72" s="244" t="str">
        <f>IFERROR(IF((VLOOKUP($A72,'Q4 Raw Data'!$A$9:$DN$158,I$3,FALSE))="","",(VLOOKUP($A72,'Q4 Raw Data'!$A$9:$DN$158,I$3,FALSE))),"")</f>
        <v>Established</v>
      </c>
      <c r="J72" s="244" t="str">
        <f>IFERROR(IF((VLOOKUP($A72,'Q4 Raw Data'!$A$9:$DN$158,J$3,FALSE))="","",(VLOOKUP($A72,'Q4 Raw Data'!$A$9:$DN$158,J$3,FALSE))),"")</f>
        <v>Established</v>
      </c>
      <c r="K72" s="244" t="str">
        <f>IFERROR(IF((VLOOKUP($A72,'Q4 Raw Data'!$A$9:$DN$158,K$3,FALSE))="","",(VLOOKUP($A72,'Q4 Raw Data'!$A$9:$DN$158,K$3,FALSE))),"")</f>
        <v>Plans in place</v>
      </c>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row>
    <row r="73" spans="1:49" x14ac:dyDescent="0.3">
      <c r="A73" t="s">
        <v>471</v>
      </c>
      <c r="B73" t="s">
        <v>472</v>
      </c>
      <c r="C73" s="244" t="str">
        <f>IFERROR(IF((VLOOKUP($A73,'Q4 Raw Data'!$A$9:$DN$158,C$3,FALSE))="","",(VLOOKUP($A73,'Q4 Raw Data'!$A$9:$DN$158,C$3,FALSE))),"")</f>
        <v>Established</v>
      </c>
      <c r="D73" s="244" t="str">
        <f>IFERROR(IF((VLOOKUP($A73,'Q4 Raw Data'!$A$9:$DN$158,D$3,FALSE))="","",(VLOOKUP($A73,'Q4 Raw Data'!$A$9:$DN$158,D$3,FALSE))),"")</f>
        <v>Mature</v>
      </c>
      <c r="E73" s="244" t="str">
        <f>IFERROR(IF((VLOOKUP($A73,'Q4 Raw Data'!$A$9:$DN$158,E$3,FALSE))="","",(VLOOKUP($A73,'Q4 Raw Data'!$A$9:$DN$158,E$3,FALSE))),"")</f>
        <v>Mature</v>
      </c>
      <c r="F73" s="244" t="str">
        <f>IFERROR(IF((VLOOKUP($A73,'Q4 Raw Data'!$A$9:$DN$158,F$3,FALSE))="","",(VLOOKUP($A73,'Q4 Raw Data'!$A$9:$DN$158,F$3,FALSE))),"")</f>
        <v>Mature</v>
      </c>
      <c r="G73" s="244" t="str">
        <f>IFERROR(IF((VLOOKUP($A73,'Q4 Raw Data'!$A$9:$DN$158,G$3,FALSE))="","",(VLOOKUP($A73,'Q4 Raw Data'!$A$9:$DN$158,G$3,FALSE))),"")</f>
        <v>Established</v>
      </c>
      <c r="H73" s="244" t="str">
        <f>IFERROR(IF((VLOOKUP($A73,'Q4 Raw Data'!$A$9:$DN$158,H$3,FALSE))="","",(VLOOKUP($A73,'Q4 Raw Data'!$A$9:$DN$158,H$3,FALSE))),"")</f>
        <v>Established</v>
      </c>
      <c r="I73" s="244" t="str">
        <f>IFERROR(IF((VLOOKUP($A73,'Q4 Raw Data'!$A$9:$DN$158,I$3,FALSE))="","",(VLOOKUP($A73,'Q4 Raw Data'!$A$9:$DN$158,I$3,FALSE))),"")</f>
        <v>Mature</v>
      </c>
      <c r="J73" s="244" t="str">
        <f>IFERROR(IF((VLOOKUP($A73,'Q4 Raw Data'!$A$9:$DN$158,J$3,FALSE))="","",(VLOOKUP($A73,'Q4 Raw Data'!$A$9:$DN$158,J$3,FALSE))),"")</f>
        <v>Established</v>
      </c>
      <c r="K73" s="244" t="str">
        <f>IFERROR(IF((VLOOKUP($A73,'Q4 Raw Data'!$A$9:$DN$158,K$3,FALSE))="","",(VLOOKUP($A73,'Q4 Raw Data'!$A$9:$DN$158,K$3,FALSE))),"")</f>
        <v>Established</v>
      </c>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row>
    <row r="74" spans="1:49" x14ac:dyDescent="0.3">
      <c r="A74" t="s">
        <v>473</v>
      </c>
      <c r="B74" t="s">
        <v>474</v>
      </c>
      <c r="C74" s="244" t="str">
        <f>IFERROR(IF((VLOOKUP($A74,'Q4 Raw Data'!$A$9:$DN$158,C$3,FALSE))="","",(VLOOKUP($A74,'Q4 Raw Data'!$A$9:$DN$158,C$3,FALSE))),"")</f>
        <v>Established</v>
      </c>
      <c r="D74" s="244" t="str">
        <f>IFERROR(IF((VLOOKUP($A74,'Q4 Raw Data'!$A$9:$DN$158,D$3,FALSE))="","",(VLOOKUP($A74,'Q4 Raw Data'!$A$9:$DN$158,D$3,FALSE))),"")</f>
        <v>Established</v>
      </c>
      <c r="E74" s="244" t="str">
        <f>IFERROR(IF((VLOOKUP($A74,'Q4 Raw Data'!$A$9:$DN$158,E$3,FALSE))="","",(VLOOKUP($A74,'Q4 Raw Data'!$A$9:$DN$158,E$3,FALSE))),"")</f>
        <v>Established</v>
      </c>
      <c r="F74" s="244" t="str">
        <f>IFERROR(IF((VLOOKUP($A74,'Q4 Raw Data'!$A$9:$DN$158,F$3,FALSE))="","",(VLOOKUP($A74,'Q4 Raw Data'!$A$9:$DN$158,F$3,FALSE))),"")</f>
        <v>Established</v>
      </c>
      <c r="G74" s="244" t="str">
        <f>IFERROR(IF((VLOOKUP($A74,'Q4 Raw Data'!$A$9:$DN$158,G$3,FALSE))="","",(VLOOKUP($A74,'Q4 Raw Data'!$A$9:$DN$158,G$3,FALSE))),"")</f>
        <v>Established</v>
      </c>
      <c r="H74" s="244" t="str">
        <f>IFERROR(IF((VLOOKUP($A74,'Q4 Raw Data'!$A$9:$DN$158,H$3,FALSE))="","",(VLOOKUP($A74,'Q4 Raw Data'!$A$9:$DN$158,H$3,FALSE))),"")</f>
        <v>Established</v>
      </c>
      <c r="I74" s="244" t="str">
        <f>IFERROR(IF((VLOOKUP($A74,'Q4 Raw Data'!$A$9:$DN$158,I$3,FALSE))="","",(VLOOKUP($A74,'Q4 Raw Data'!$A$9:$DN$158,I$3,FALSE))),"")</f>
        <v>Mature</v>
      </c>
      <c r="J74" s="244" t="str">
        <f>IFERROR(IF((VLOOKUP($A74,'Q4 Raw Data'!$A$9:$DN$158,J$3,FALSE))="","",(VLOOKUP($A74,'Q4 Raw Data'!$A$9:$DN$158,J$3,FALSE))),"")</f>
        <v>Established</v>
      </c>
      <c r="K74" s="244" t="str">
        <f>IFERROR(IF((VLOOKUP($A74,'Q4 Raw Data'!$A$9:$DN$158,K$3,FALSE))="","",(VLOOKUP($A74,'Q4 Raw Data'!$A$9:$DN$158,K$3,FALSE))),"")</f>
        <v>Established</v>
      </c>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row>
    <row r="75" spans="1:49" x14ac:dyDescent="0.3">
      <c r="A75" t="s">
        <v>477</v>
      </c>
      <c r="B75" t="s">
        <v>478</v>
      </c>
      <c r="C75" s="244" t="str">
        <f>IFERROR(IF((VLOOKUP($A75,'Q4 Raw Data'!$A$9:$DN$158,C$3,FALSE))="","",(VLOOKUP($A75,'Q4 Raw Data'!$A$9:$DN$158,C$3,FALSE))),"")</f>
        <v>Mature</v>
      </c>
      <c r="D75" s="244" t="str">
        <f>IFERROR(IF((VLOOKUP($A75,'Q4 Raw Data'!$A$9:$DN$158,D$3,FALSE))="","",(VLOOKUP($A75,'Q4 Raw Data'!$A$9:$DN$158,D$3,FALSE))),"")</f>
        <v>Mature</v>
      </c>
      <c r="E75" s="244" t="str">
        <f>IFERROR(IF((VLOOKUP($A75,'Q4 Raw Data'!$A$9:$DN$158,E$3,FALSE))="","",(VLOOKUP($A75,'Q4 Raw Data'!$A$9:$DN$158,E$3,FALSE))),"")</f>
        <v>Mature</v>
      </c>
      <c r="F75" s="244" t="str">
        <f>IFERROR(IF((VLOOKUP($A75,'Q4 Raw Data'!$A$9:$DN$158,F$3,FALSE))="","",(VLOOKUP($A75,'Q4 Raw Data'!$A$9:$DN$158,F$3,FALSE))),"")</f>
        <v>Established</v>
      </c>
      <c r="G75" s="244" t="str">
        <f>IFERROR(IF((VLOOKUP($A75,'Q4 Raw Data'!$A$9:$DN$158,G$3,FALSE))="","",(VLOOKUP($A75,'Q4 Raw Data'!$A$9:$DN$158,G$3,FALSE))),"")</f>
        <v>Not yet established</v>
      </c>
      <c r="H75" s="244" t="str">
        <f>IFERROR(IF((VLOOKUP($A75,'Q4 Raw Data'!$A$9:$DN$158,H$3,FALSE))="","",(VLOOKUP($A75,'Q4 Raw Data'!$A$9:$DN$158,H$3,FALSE))),"")</f>
        <v>Mature</v>
      </c>
      <c r="I75" s="244" t="str">
        <f>IFERROR(IF((VLOOKUP($A75,'Q4 Raw Data'!$A$9:$DN$158,I$3,FALSE))="","",(VLOOKUP($A75,'Q4 Raw Data'!$A$9:$DN$158,I$3,FALSE))),"")</f>
        <v>Mature</v>
      </c>
      <c r="J75" s="244" t="str">
        <f>IFERROR(IF((VLOOKUP($A75,'Q4 Raw Data'!$A$9:$DN$158,J$3,FALSE))="","",(VLOOKUP($A75,'Q4 Raw Data'!$A$9:$DN$158,J$3,FALSE))),"")</f>
        <v>Established</v>
      </c>
      <c r="K75" s="244" t="str">
        <f>IFERROR(IF((VLOOKUP($A75,'Q4 Raw Data'!$A$9:$DN$158,K$3,FALSE))="","",(VLOOKUP($A75,'Q4 Raw Data'!$A$9:$DN$158,K$3,FALSE))),"")</f>
        <v>Established</v>
      </c>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row>
    <row r="76" spans="1:49" x14ac:dyDescent="0.3">
      <c r="A76" t="s">
        <v>481</v>
      </c>
      <c r="B76" t="s">
        <v>482</v>
      </c>
      <c r="C76" s="244" t="str">
        <f>IFERROR(IF((VLOOKUP($A76,'Q4 Raw Data'!$A$9:$DN$158,C$3,FALSE))="","",(VLOOKUP($A76,'Q4 Raw Data'!$A$9:$DN$158,C$3,FALSE))),"")</f>
        <v>Mature</v>
      </c>
      <c r="D76" s="244" t="str">
        <f>IFERROR(IF((VLOOKUP($A76,'Q4 Raw Data'!$A$9:$DN$158,D$3,FALSE))="","",(VLOOKUP($A76,'Q4 Raw Data'!$A$9:$DN$158,D$3,FALSE))),"")</f>
        <v>Established</v>
      </c>
      <c r="E76" s="244" t="str">
        <f>IFERROR(IF((VLOOKUP($A76,'Q4 Raw Data'!$A$9:$DN$158,E$3,FALSE))="","",(VLOOKUP($A76,'Q4 Raw Data'!$A$9:$DN$158,E$3,FALSE))),"")</f>
        <v>Mature</v>
      </c>
      <c r="F76" s="244" t="str">
        <f>IFERROR(IF((VLOOKUP($A76,'Q4 Raw Data'!$A$9:$DN$158,F$3,FALSE))="","",(VLOOKUP($A76,'Q4 Raw Data'!$A$9:$DN$158,F$3,FALSE))),"")</f>
        <v>Established</v>
      </c>
      <c r="G76" s="244" t="str">
        <f>IFERROR(IF((VLOOKUP($A76,'Q4 Raw Data'!$A$9:$DN$158,G$3,FALSE))="","",(VLOOKUP($A76,'Q4 Raw Data'!$A$9:$DN$158,G$3,FALSE))),"")</f>
        <v>Established</v>
      </c>
      <c r="H76" s="244" t="str">
        <f>IFERROR(IF((VLOOKUP($A76,'Q4 Raw Data'!$A$9:$DN$158,H$3,FALSE))="","",(VLOOKUP($A76,'Q4 Raw Data'!$A$9:$DN$158,H$3,FALSE))),"")</f>
        <v>Established</v>
      </c>
      <c r="I76" s="244" t="str">
        <f>IFERROR(IF((VLOOKUP($A76,'Q4 Raw Data'!$A$9:$DN$158,I$3,FALSE))="","",(VLOOKUP($A76,'Q4 Raw Data'!$A$9:$DN$158,I$3,FALSE))),"")</f>
        <v>Established</v>
      </c>
      <c r="J76" s="244" t="str">
        <f>IFERROR(IF((VLOOKUP($A76,'Q4 Raw Data'!$A$9:$DN$158,J$3,FALSE))="","",(VLOOKUP($A76,'Q4 Raw Data'!$A$9:$DN$158,J$3,FALSE))),"")</f>
        <v>Established</v>
      </c>
      <c r="K76" s="244" t="str">
        <f>IFERROR(IF((VLOOKUP($A76,'Q4 Raw Data'!$A$9:$DN$158,K$3,FALSE))="","",(VLOOKUP($A76,'Q4 Raw Data'!$A$9:$DN$158,K$3,FALSE))),"")</f>
        <v>Established</v>
      </c>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row>
    <row r="77" spans="1:49" x14ac:dyDescent="0.3">
      <c r="A77" t="s">
        <v>485</v>
      </c>
      <c r="B77" t="s">
        <v>486</v>
      </c>
      <c r="C77" s="244" t="str">
        <f>IFERROR(IF((VLOOKUP($A77,'Q4 Raw Data'!$A$9:$DN$158,C$3,FALSE))="","",(VLOOKUP($A77,'Q4 Raw Data'!$A$9:$DN$158,C$3,FALSE))),"")</f>
        <v>Established</v>
      </c>
      <c r="D77" s="244" t="str">
        <f>IFERROR(IF((VLOOKUP($A77,'Q4 Raw Data'!$A$9:$DN$158,D$3,FALSE))="","",(VLOOKUP($A77,'Q4 Raw Data'!$A$9:$DN$158,D$3,FALSE))),"")</f>
        <v>Established</v>
      </c>
      <c r="E77" s="244" t="str">
        <f>IFERROR(IF((VLOOKUP($A77,'Q4 Raw Data'!$A$9:$DN$158,E$3,FALSE))="","",(VLOOKUP($A77,'Q4 Raw Data'!$A$9:$DN$158,E$3,FALSE))),"")</f>
        <v>Established</v>
      </c>
      <c r="F77" s="244" t="str">
        <f>IFERROR(IF((VLOOKUP($A77,'Q4 Raw Data'!$A$9:$DN$158,F$3,FALSE))="","",(VLOOKUP($A77,'Q4 Raw Data'!$A$9:$DN$158,F$3,FALSE))),"")</f>
        <v>Established</v>
      </c>
      <c r="G77" s="244" t="str">
        <f>IFERROR(IF((VLOOKUP($A77,'Q4 Raw Data'!$A$9:$DN$158,G$3,FALSE))="","",(VLOOKUP($A77,'Q4 Raw Data'!$A$9:$DN$158,G$3,FALSE))),"")</f>
        <v>Plans in place</v>
      </c>
      <c r="H77" s="244" t="str">
        <f>IFERROR(IF((VLOOKUP($A77,'Q4 Raw Data'!$A$9:$DN$158,H$3,FALSE))="","",(VLOOKUP($A77,'Q4 Raw Data'!$A$9:$DN$158,H$3,FALSE))),"")</f>
        <v>Established</v>
      </c>
      <c r="I77" s="244" t="str">
        <f>IFERROR(IF((VLOOKUP($A77,'Q4 Raw Data'!$A$9:$DN$158,I$3,FALSE))="","",(VLOOKUP($A77,'Q4 Raw Data'!$A$9:$DN$158,I$3,FALSE))),"")</f>
        <v>Mature</v>
      </c>
      <c r="J77" s="244" t="str">
        <f>IFERROR(IF((VLOOKUP($A77,'Q4 Raw Data'!$A$9:$DN$158,J$3,FALSE))="","",(VLOOKUP($A77,'Q4 Raw Data'!$A$9:$DN$158,J$3,FALSE))),"")</f>
        <v>Established</v>
      </c>
      <c r="K77" s="244" t="str">
        <f>IFERROR(IF((VLOOKUP($A77,'Q4 Raw Data'!$A$9:$DN$158,K$3,FALSE))="","",(VLOOKUP($A77,'Q4 Raw Data'!$A$9:$DN$158,K$3,FALSE))),"")</f>
        <v>Established</v>
      </c>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row>
    <row r="78" spans="1:49" x14ac:dyDescent="0.3">
      <c r="A78" t="s">
        <v>487</v>
      </c>
      <c r="B78" t="s">
        <v>488</v>
      </c>
      <c r="C78" s="244" t="str">
        <f>IFERROR(IF((VLOOKUP($A78,'Q4 Raw Data'!$A$9:$DN$158,C$3,FALSE))="","",(VLOOKUP($A78,'Q4 Raw Data'!$A$9:$DN$158,C$3,FALSE))),"")</f>
        <v>Established</v>
      </c>
      <c r="D78" s="244" t="str">
        <f>IFERROR(IF((VLOOKUP($A78,'Q4 Raw Data'!$A$9:$DN$158,D$3,FALSE))="","",(VLOOKUP($A78,'Q4 Raw Data'!$A$9:$DN$158,D$3,FALSE))),"")</f>
        <v>Established</v>
      </c>
      <c r="E78" s="244" t="str">
        <f>IFERROR(IF((VLOOKUP($A78,'Q4 Raw Data'!$A$9:$DN$158,E$3,FALSE))="","",(VLOOKUP($A78,'Q4 Raw Data'!$A$9:$DN$158,E$3,FALSE))),"")</f>
        <v>Established</v>
      </c>
      <c r="F78" s="244" t="str">
        <f>IFERROR(IF((VLOOKUP($A78,'Q4 Raw Data'!$A$9:$DN$158,F$3,FALSE))="","",(VLOOKUP($A78,'Q4 Raw Data'!$A$9:$DN$158,F$3,FALSE))),"")</f>
        <v>Established</v>
      </c>
      <c r="G78" s="244" t="str">
        <f>IFERROR(IF((VLOOKUP($A78,'Q4 Raw Data'!$A$9:$DN$158,G$3,FALSE))="","",(VLOOKUP($A78,'Q4 Raw Data'!$A$9:$DN$158,G$3,FALSE))),"")</f>
        <v>Established</v>
      </c>
      <c r="H78" s="244" t="str">
        <f>IFERROR(IF((VLOOKUP($A78,'Q4 Raw Data'!$A$9:$DN$158,H$3,FALSE))="","",(VLOOKUP($A78,'Q4 Raw Data'!$A$9:$DN$158,H$3,FALSE))),"")</f>
        <v>Established</v>
      </c>
      <c r="I78" s="244" t="str">
        <f>IFERROR(IF((VLOOKUP($A78,'Q4 Raw Data'!$A$9:$DN$158,I$3,FALSE))="","",(VLOOKUP($A78,'Q4 Raw Data'!$A$9:$DN$158,I$3,FALSE))),"")</f>
        <v>Established</v>
      </c>
      <c r="J78" s="244" t="str">
        <f>IFERROR(IF((VLOOKUP($A78,'Q4 Raw Data'!$A$9:$DN$158,J$3,FALSE))="","",(VLOOKUP($A78,'Q4 Raw Data'!$A$9:$DN$158,J$3,FALSE))),"")</f>
        <v>Established</v>
      </c>
      <c r="K78" s="244" t="str">
        <f>IFERROR(IF((VLOOKUP($A78,'Q4 Raw Data'!$A$9:$DN$158,K$3,FALSE))="","",(VLOOKUP($A78,'Q4 Raw Data'!$A$9:$DN$158,K$3,FALSE))),"")</f>
        <v>Established</v>
      </c>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row>
    <row r="79" spans="1:49" x14ac:dyDescent="0.3">
      <c r="A79" t="s">
        <v>491</v>
      </c>
      <c r="B79" t="s">
        <v>492</v>
      </c>
      <c r="C79" s="244" t="str">
        <f>IFERROR(IF((VLOOKUP($A79,'Q4 Raw Data'!$A$9:$DN$158,C$3,FALSE))="","",(VLOOKUP($A79,'Q4 Raw Data'!$A$9:$DN$158,C$3,FALSE))),"")</f>
        <v>Established</v>
      </c>
      <c r="D79" s="244" t="str">
        <f>IFERROR(IF((VLOOKUP($A79,'Q4 Raw Data'!$A$9:$DN$158,D$3,FALSE))="","",(VLOOKUP($A79,'Q4 Raw Data'!$A$9:$DN$158,D$3,FALSE))),"")</f>
        <v>Established</v>
      </c>
      <c r="E79" s="244" t="str">
        <f>IFERROR(IF((VLOOKUP($A79,'Q4 Raw Data'!$A$9:$DN$158,E$3,FALSE))="","",(VLOOKUP($A79,'Q4 Raw Data'!$A$9:$DN$158,E$3,FALSE))),"")</f>
        <v>Established</v>
      </c>
      <c r="F79" s="244" t="str">
        <f>IFERROR(IF((VLOOKUP($A79,'Q4 Raw Data'!$A$9:$DN$158,F$3,FALSE))="","",(VLOOKUP($A79,'Q4 Raw Data'!$A$9:$DN$158,F$3,FALSE))),"")</f>
        <v>Established</v>
      </c>
      <c r="G79" s="244" t="str">
        <f>IFERROR(IF((VLOOKUP($A79,'Q4 Raw Data'!$A$9:$DN$158,G$3,FALSE))="","",(VLOOKUP($A79,'Q4 Raw Data'!$A$9:$DN$158,G$3,FALSE))),"")</f>
        <v>Established</v>
      </c>
      <c r="H79" s="244" t="str">
        <f>IFERROR(IF((VLOOKUP($A79,'Q4 Raw Data'!$A$9:$DN$158,H$3,FALSE))="","",(VLOOKUP($A79,'Q4 Raw Data'!$A$9:$DN$158,H$3,FALSE))),"")</f>
        <v>Established</v>
      </c>
      <c r="I79" s="244" t="str">
        <f>IFERROR(IF((VLOOKUP($A79,'Q4 Raw Data'!$A$9:$DN$158,I$3,FALSE))="","",(VLOOKUP($A79,'Q4 Raw Data'!$A$9:$DN$158,I$3,FALSE))),"")</f>
        <v>Established</v>
      </c>
      <c r="J79" s="244" t="str">
        <f>IFERROR(IF((VLOOKUP($A79,'Q4 Raw Data'!$A$9:$DN$158,J$3,FALSE))="","",(VLOOKUP($A79,'Q4 Raw Data'!$A$9:$DN$158,J$3,FALSE))),"")</f>
        <v>Established</v>
      </c>
      <c r="K79" s="244" t="str">
        <f>IFERROR(IF((VLOOKUP($A79,'Q4 Raw Data'!$A$9:$DN$158,K$3,FALSE))="","",(VLOOKUP($A79,'Q4 Raw Data'!$A$9:$DN$158,K$3,FALSE))),"")</f>
        <v>Plans in place</v>
      </c>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row>
    <row r="80" spans="1:49" x14ac:dyDescent="0.3">
      <c r="A80" t="s">
        <v>495</v>
      </c>
      <c r="B80" t="s">
        <v>496</v>
      </c>
      <c r="C80" s="244" t="str">
        <f>IFERROR(IF((VLOOKUP($A80,'Q4 Raw Data'!$A$9:$DN$158,C$3,FALSE))="","",(VLOOKUP($A80,'Q4 Raw Data'!$A$9:$DN$158,C$3,FALSE))),"")</f>
        <v>Established</v>
      </c>
      <c r="D80" s="244" t="str">
        <f>IFERROR(IF((VLOOKUP($A80,'Q4 Raw Data'!$A$9:$DN$158,D$3,FALSE))="","",(VLOOKUP($A80,'Q4 Raw Data'!$A$9:$DN$158,D$3,FALSE))),"")</f>
        <v>Established</v>
      </c>
      <c r="E80" s="244" t="str">
        <f>IFERROR(IF((VLOOKUP($A80,'Q4 Raw Data'!$A$9:$DN$158,E$3,FALSE))="","",(VLOOKUP($A80,'Q4 Raw Data'!$A$9:$DN$158,E$3,FALSE))),"")</f>
        <v>Plans in place</v>
      </c>
      <c r="F80" s="244" t="str">
        <f>IFERROR(IF((VLOOKUP($A80,'Q4 Raw Data'!$A$9:$DN$158,F$3,FALSE))="","",(VLOOKUP($A80,'Q4 Raw Data'!$A$9:$DN$158,F$3,FALSE))),"")</f>
        <v>Mature</v>
      </c>
      <c r="G80" s="244" t="str">
        <f>IFERROR(IF((VLOOKUP($A80,'Q4 Raw Data'!$A$9:$DN$158,G$3,FALSE))="","",(VLOOKUP($A80,'Q4 Raw Data'!$A$9:$DN$158,G$3,FALSE))),"")</f>
        <v>Established</v>
      </c>
      <c r="H80" s="244" t="str">
        <f>IFERROR(IF((VLOOKUP($A80,'Q4 Raw Data'!$A$9:$DN$158,H$3,FALSE))="","",(VLOOKUP($A80,'Q4 Raw Data'!$A$9:$DN$158,H$3,FALSE))),"")</f>
        <v>Established</v>
      </c>
      <c r="I80" s="244" t="str">
        <f>IFERROR(IF((VLOOKUP($A80,'Q4 Raw Data'!$A$9:$DN$158,I$3,FALSE))="","",(VLOOKUP($A80,'Q4 Raw Data'!$A$9:$DN$158,I$3,FALSE))),"")</f>
        <v>Established</v>
      </c>
      <c r="J80" s="244" t="str">
        <f>IFERROR(IF((VLOOKUP($A80,'Q4 Raw Data'!$A$9:$DN$158,J$3,FALSE))="","",(VLOOKUP($A80,'Q4 Raw Data'!$A$9:$DN$158,J$3,FALSE))),"")</f>
        <v>Established</v>
      </c>
      <c r="K80" s="244" t="str">
        <f>IFERROR(IF((VLOOKUP($A80,'Q4 Raw Data'!$A$9:$DN$158,K$3,FALSE))="","",(VLOOKUP($A80,'Q4 Raw Data'!$A$9:$DN$158,K$3,FALSE))),"")</f>
        <v>Established</v>
      </c>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row>
    <row r="81" spans="1:49" x14ac:dyDescent="0.3">
      <c r="A81" t="s">
        <v>497</v>
      </c>
      <c r="B81" t="s">
        <v>498</v>
      </c>
      <c r="C81" s="244" t="str">
        <f>IFERROR(IF((VLOOKUP($A81,'Q4 Raw Data'!$A$9:$DN$158,C$3,FALSE))="","",(VLOOKUP($A81,'Q4 Raw Data'!$A$9:$DN$158,C$3,FALSE))),"")</f>
        <v>Exemplary</v>
      </c>
      <c r="D81" s="244" t="str">
        <f>IFERROR(IF((VLOOKUP($A81,'Q4 Raw Data'!$A$9:$DN$158,D$3,FALSE))="","",(VLOOKUP($A81,'Q4 Raw Data'!$A$9:$DN$158,D$3,FALSE))),"")</f>
        <v>Exemplary</v>
      </c>
      <c r="E81" s="244" t="str">
        <f>IFERROR(IF((VLOOKUP($A81,'Q4 Raw Data'!$A$9:$DN$158,E$3,FALSE))="","",(VLOOKUP($A81,'Q4 Raw Data'!$A$9:$DN$158,E$3,FALSE))),"")</f>
        <v>Exemplary</v>
      </c>
      <c r="F81" s="244" t="str">
        <f>IFERROR(IF((VLOOKUP($A81,'Q4 Raw Data'!$A$9:$DN$158,F$3,FALSE))="","",(VLOOKUP($A81,'Q4 Raw Data'!$A$9:$DN$158,F$3,FALSE))),"")</f>
        <v>Exemplary</v>
      </c>
      <c r="G81" s="244" t="str">
        <f>IFERROR(IF((VLOOKUP($A81,'Q4 Raw Data'!$A$9:$DN$158,G$3,FALSE))="","",(VLOOKUP($A81,'Q4 Raw Data'!$A$9:$DN$158,G$3,FALSE))),"")</f>
        <v>Exemplary</v>
      </c>
      <c r="H81" s="244" t="str">
        <f>IFERROR(IF((VLOOKUP($A81,'Q4 Raw Data'!$A$9:$DN$158,H$3,FALSE))="","",(VLOOKUP($A81,'Q4 Raw Data'!$A$9:$DN$158,H$3,FALSE))),"")</f>
        <v>Established</v>
      </c>
      <c r="I81" s="244" t="str">
        <f>IFERROR(IF((VLOOKUP($A81,'Q4 Raw Data'!$A$9:$DN$158,I$3,FALSE))="","",(VLOOKUP($A81,'Q4 Raw Data'!$A$9:$DN$158,I$3,FALSE))),"")</f>
        <v>Exemplary</v>
      </c>
      <c r="J81" s="244" t="str">
        <f>IFERROR(IF((VLOOKUP($A81,'Q4 Raw Data'!$A$9:$DN$158,J$3,FALSE))="","",(VLOOKUP($A81,'Q4 Raw Data'!$A$9:$DN$158,J$3,FALSE))),"")</f>
        <v>Mature</v>
      </c>
      <c r="K81" s="244" t="str">
        <f>IFERROR(IF((VLOOKUP($A81,'Q4 Raw Data'!$A$9:$DN$158,K$3,FALSE))="","",(VLOOKUP($A81,'Q4 Raw Data'!$A$9:$DN$158,K$3,FALSE))),"")</f>
        <v>Mature</v>
      </c>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row>
    <row r="82" spans="1:49" x14ac:dyDescent="0.3">
      <c r="A82" t="s">
        <v>501</v>
      </c>
      <c r="B82" t="s">
        <v>502</v>
      </c>
      <c r="C82" s="244" t="str">
        <f>IFERROR(IF((VLOOKUP($A82,'Q4 Raw Data'!$A$9:$DN$158,C$3,FALSE))="","",(VLOOKUP($A82,'Q4 Raw Data'!$A$9:$DN$158,C$3,FALSE))),"")</f>
        <v>Plans in place</v>
      </c>
      <c r="D82" s="244" t="str">
        <f>IFERROR(IF((VLOOKUP($A82,'Q4 Raw Data'!$A$9:$DN$158,D$3,FALSE))="","",(VLOOKUP($A82,'Q4 Raw Data'!$A$9:$DN$158,D$3,FALSE))),"")</f>
        <v>Established</v>
      </c>
      <c r="E82" s="244" t="str">
        <f>IFERROR(IF((VLOOKUP($A82,'Q4 Raw Data'!$A$9:$DN$158,E$3,FALSE))="","",(VLOOKUP($A82,'Q4 Raw Data'!$A$9:$DN$158,E$3,FALSE))),"")</f>
        <v>Established</v>
      </c>
      <c r="F82" s="244" t="str">
        <f>IFERROR(IF((VLOOKUP($A82,'Q4 Raw Data'!$A$9:$DN$158,F$3,FALSE))="","",(VLOOKUP($A82,'Q4 Raw Data'!$A$9:$DN$158,F$3,FALSE))),"")</f>
        <v>Established</v>
      </c>
      <c r="G82" s="244" t="str">
        <f>IFERROR(IF((VLOOKUP($A82,'Q4 Raw Data'!$A$9:$DN$158,G$3,FALSE))="","",(VLOOKUP($A82,'Q4 Raw Data'!$A$9:$DN$158,G$3,FALSE))),"")</f>
        <v>Plans in place</v>
      </c>
      <c r="H82" s="244" t="str">
        <f>IFERROR(IF((VLOOKUP($A82,'Q4 Raw Data'!$A$9:$DN$158,H$3,FALSE))="","",(VLOOKUP($A82,'Q4 Raw Data'!$A$9:$DN$158,H$3,FALSE))),"")</f>
        <v>Plans in place</v>
      </c>
      <c r="I82" s="244" t="str">
        <f>IFERROR(IF((VLOOKUP($A82,'Q4 Raw Data'!$A$9:$DN$158,I$3,FALSE))="","",(VLOOKUP($A82,'Q4 Raw Data'!$A$9:$DN$158,I$3,FALSE))),"")</f>
        <v>Plans in place</v>
      </c>
      <c r="J82" s="244" t="str">
        <f>IFERROR(IF((VLOOKUP($A82,'Q4 Raw Data'!$A$9:$DN$158,J$3,FALSE))="","",(VLOOKUP($A82,'Q4 Raw Data'!$A$9:$DN$158,J$3,FALSE))),"")</f>
        <v>Plans in place</v>
      </c>
      <c r="K82" s="244" t="str">
        <f>IFERROR(IF((VLOOKUP($A82,'Q4 Raw Data'!$A$9:$DN$158,K$3,FALSE))="","",(VLOOKUP($A82,'Q4 Raw Data'!$A$9:$DN$158,K$3,FALSE))),"")</f>
        <v>Plans in place</v>
      </c>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row>
    <row r="83" spans="1:49" x14ac:dyDescent="0.3">
      <c r="A83" t="s">
        <v>505</v>
      </c>
      <c r="B83" t="s">
        <v>506</v>
      </c>
      <c r="C83" s="244" t="str">
        <f>IFERROR(IF((VLOOKUP($A83,'Q4 Raw Data'!$A$9:$DN$158,C$3,FALSE))="","",(VLOOKUP($A83,'Q4 Raw Data'!$A$9:$DN$158,C$3,FALSE))),"")</f>
        <v>Established</v>
      </c>
      <c r="D83" s="244" t="str">
        <f>IFERROR(IF((VLOOKUP($A83,'Q4 Raw Data'!$A$9:$DN$158,D$3,FALSE))="","",(VLOOKUP($A83,'Q4 Raw Data'!$A$9:$DN$158,D$3,FALSE))),"")</f>
        <v>Established</v>
      </c>
      <c r="E83" s="244" t="str">
        <f>IFERROR(IF((VLOOKUP($A83,'Q4 Raw Data'!$A$9:$DN$158,E$3,FALSE))="","",(VLOOKUP($A83,'Q4 Raw Data'!$A$9:$DN$158,E$3,FALSE))),"")</f>
        <v>Established</v>
      </c>
      <c r="F83" s="244" t="str">
        <f>IFERROR(IF((VLOOKUP($A83,'Q4 Raw Data'!$A$9:$DN$158,F$3,FALSE))="","",(VLOOKUP($A83,'Q4 Raw Data'!$A$9:$DN$158,F$3,FALSE))),"")</f>
        <v>Mature</v>
      </c>
      <c r="G83" s="244" t="str">
        <f>IFERROR(IF((VLOOKUP($A83,'Q4 Raw Data'!$A$9:$DN$158,G$3,FALSE))="","",(VLOOKUP($A83,'Q4 Raw Data'!$A$9:$DN$158,G$3,FALSE))),"")</f>
        <v>Plans in place</v>
      </c>
      <c r="H83" s="244" t="str">
        <f>IFERROR(IF((VLOOKUP($A83,'Q4 Raw Data'!$A$9:$DN$158,H$3,FALSE))="","",(VLOOKUP($A83,'Q4 Raw Data'!$A$9:$DN$158,H$3,FALSE))),"")</f>
        <v>Plans in place</v>
      </c>
      <c r="I83" s="244" t="str">
        <f>IFERROR(IF((VLOOKUP($A83,'Q4 Raw Data'!$A$9:$DN$158,I$3,FALSE))="","",(VLOOKUP($A83,'Q4 Raw Data'!$A$9:$DN$158,I$3,FALSE))),"")</f>
        <v>Mature</v>
      </c>
      <c r="J83" s="244" t="str">
        <f>IFERROR(IF((VLOOKUP($A83,'Q4 Raw Data'!$A$9:$DN$158,J$3,FALSE))="","",(VLOOKUP($A83,'Q4 Raw Data'!$A$9:$DN$158,J$3,FALSE))),"")</f>
        <v>Established</v>
      </c>
      <c r="K83" s="244" t="str">
        <f>IFERROR(IF((VLOOKUP($A83,'Q4 Raw Data'!$A$9:$DN$158,K$3,FALSE))="","",(VLOOKUP($A83,'Q4 Raw Data'!$A$9:$DN$158,K$3,FALSE))),"")</f>
        <v>Established</v>
      </c>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row>
    <row r="84" spans="1:49" x14ac:dyDescent="0.3">
      <c r="A84" t="s">
        <v>509</v>
      </c>
      <c r="B84" t="s">
        <v>510</v>
      </c>
      <c r="C84" s="244" t="str">
        <f>IFERROR(IF((VLOOKUP($A84,'Q4 Raw Data'!$A$9:$DN$158,C$3,FALSE))="","",(VLOOKUP($A84,'Q4 Raw Data'!$A$9:$DN$158,C$3,FALSE))),"")</f>
        <v>Established</v>
      </c>
      <c r="D84" s="244" t="str">
        <f>IFERROR(IF((VLOOKUP($A84,'Q4 Raw Data'!$A$9:$DN$158,D$3,FALSE))="","",(VLOOKUP($A84,'Q4 Raw Data'!$A$9:$DN$158,D$3,FALSE))),"")</f>
        <v>Established</v>
      </c>
      <c r="E84" s="244" t="str">
        <f>IFERROR(IF((VLOOKUP($A84,'Q4 Raw Data'!$A$9:$DN$158,E$3,FALSE))="","",(VLOOKUP($A84,'Q4 Raw Data'!$A$9:$DN$158,E$3,FALSE))),"")</f>
        <v>Established</v>
      </c>
      <c r="F84" s="244" t="str">
        <f>IFERROR(IF((VLOOKUP($A84,'Q4 Raw Data'!$A$9:$DN$158,F$3,FALSE))="","",(VLOOKUP($A84,'Q4 Raw Data'!$A$9:$DN$158,F$3,FALSE))),"")</f>
        <v>Established</v>
      </c>
      <c r="G84" s="244" t="str">
        <f>IFERROR(IF((VLOOKUP($A84,'Q4 Raw Data'!$A$9:$DN$158,G$3,FALSE))="","",(VLOOKUP($A84,'Q4 Raw Data'!$A$9:$DN$158,G$3,FALSE))),"")</f>
        <v>Plans in place</v>
      </c>
      <c r="H84" s="244" t="str">
        <f>IFERROR(IF((VLOOKUP($A84,'Q4 Raw Data'!$A$9:$DN$158,H$3,FALSE))="","",(VLOOKUP($A84,'Q4 Raw Data'!$A$9:$DN$158,H$3,FALSE))),"")</f>
        <v>Established</v>
      </c>
      <c r="I84" s="244" t="str">
        <f>IFERROR(IF((VLOOKUP($A84,'Q4 Raw Data'!$A$9:$DN$158,I$3,FALSE))="","",(VLOOKUP($A84,'Q4 Raw Data'!$A$9:$DN$158,I$3,FALSE))),"")</f>
        <v>Established</v>
      </c>
      <c r="J84" s="244" t="str">
        <f>IFERROR(IF((VLOOKUP($A84,'Q4 Raw Data'!$A$9:$DN$158,J$3,FALSE))="","",(VLOOKUP($A84,'Q4 Raw Data'!$A$9:$DN$158,J$3,FALSE))),"")</f>
        <v>Established</v>
      </c>
      <c r="K84" s="244" t="str">
        <f>IFERROR(IF((VLOOKUP($A84,'Q4 Raw Data'!$A$9:$DN$158,K$3,FALSE))="","",(VLOOKUP($A84,'Q4 Raw Data'!$A$9:$DN$158,K$3,FALSE))),"")</f>
        <v>Established</v>
      </c>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row>
    <row r="85" spans="1:49" x14ac:dyDescent="0.3">
      <c r="A85" t="s">
        <v>513</v>
      </c>
      <c r="B85" t="s">
        <v>514</v>
      </c>
      <c r="C85" s="244" t="str">
        <f>IFERROR(IF((VLOOKUP($A85,'Q4 Raw Data'!$A$9:$DN$158,C$3,FALSE))="","",(VLOOKUP($A85,'Q4 Raw Data'!$A$9:$DN$158,C$3,FALSE))),"")</f>
        <v>Established</v>
      </c>
      <c r="D85" s="244" t="str">
        <f>IFERROR(IF((VLOOKUP($A85,'Q4 Raw Data'!$A$9:$DN$158,D$3,FALSE))="","",(VLOOKUP($A85,'Q4 Raw Data'!$A$9:$DN$158,D$3,FALSE))),"")</f>
        <v>Established</v>
      </c>
      <c r="E85" s="244" t="str">
        <f>IFERROR(IF((VLOOKUP($A85,'Q4 Raw Data'!$A$9:$DN$158,E$3,FALSE))="","",(VLOOKUP($A85,'Q4 Raw Data'!$A$9:$DN$158,E$3,FALSE))),"")</f>
        <v>Established</v>
      </c>
      <c r="F85" s="244" t="str">
        <f>IFERROR(IF((VLOOKUP($A85,'Q4 Raw Data'!$A$9:$DN$158,F$3,FALSE))="","",(VLOOKUP($A85,'Q4 Raw Data'!$A$9:$DN$158,F$3,FALSE))),"")</f>
        <v>Established</v>
      </c>
      <c r="G85" s="244" t="str">
        <f>IFERROR(IF((VLOOKUP($A85,'Q4 Raw Data'!$A$9:$DN$158,G$3,FALSE))="","",(VLOOKUP($A85,'Q4 Raw Data'!$A$9:$DN$158,G$3,FALSE))),"")</f>
        <v>Plans in place</v>
      </c>
      <c r="H85" s="244" t="str">
        <f>IFERROR(IF((VLOOKUP($A85,'Q4 Raw Data'!$A$9:$DN$158,H$3,FALSE))="","",(VLOOKUP($A85,'Q4 Raw Data'!$A$9:$DN$158,H$3,FALSE))),"")</f>
        <v>Plans in place</v>
      </c>
      <c r="I85" s="244" t="str">
        <f>IFERROR(IF((VLOOKUP($A85,'Q4 Raw Data'!$A$9:$DN$158,I$3,FALSE))="","",(VLOOKUP($A85,'Q4 Raw Data'!$A$9:$DN$158,I$3,FALSE))),"")</f>
        <v>Established</v>
      </c>
      <c r="J85" s="244" t="str">
        <f>IFERROR(IF((VLOOKUP($A85,'Q4 Raw Data'!$A$9:$DN$158,J$3,FALSE))="","",(VLOOKUP($A85,'Q4 Raw Data'!$A$9:$DN$158,J$3,FALSE))),"")</f>
        <v>Established</v>
      </c>
      <c r="K85" s="244" t="str">
        <f>IFERROR(IF((VLOOKUP($A85,'Q4 Raw Data'!$A$9:$DN$158,K$3,FALSE))="","",(VLOOKUP($A85,'Q4 Raw Data'!$A$9:$DN$158,K$3,FALSE))),"")</f>
        <v>Established</v>
      </c>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row>
    <row r="86" spans="1:49" x14ac:dyDescent="0.3">
      <c r="A86" t="s">
        <v>515</v>
      </c>
      <c r="B86" t="s">
        <v>516</v>
      </c>
      <c r="C86" s="244" t="str">
        <f>IFERROR(IF((VLOOKUP($A86,'Q4 Raw Data'!$A$9:$DN$158,C$3,FALSE))="","",(VLOOKUP($A86,'Q4 Raw Data'!$A$9:$DN$158,C$3,FALSE))),"")</f>
        <v>Plans in place</v>
      </c>
      <c r="D86" s="244" t="str">
        <f>IFERROR(IF((VLOOKUP($A86,'Q4 Raw Data'!$A$9:$DN$158,D$3,FALSE))="","",(VLOOKUP($A86,'Q4 Raw Data'!$A$9:$DN$158,D$3,FALSE))),"")</f>
        <v>Established</v>
      </c>
      <c r="E86" s="244" t="str">
        <f>IFERROR(IF((VLOOKUP($A86,'Q4 Raw Data'!$A$9:$DN$158,E$3,FALSE))="","",(VLOOKUP($A86,'Q4 Raw Data'!$A$9:$DN$158,E$3,FALSE))),"")</f>
        <v>Mature</v>
      </c>
      <c r="F86" s="244" t="str">
        <f>IFERROR(IF((VLOOKUP($A86,'Q4 Raw Data'!$A$9:$DN$158,F$3,FALSE))="","",(VLOOKUP($A86,'Q4 Raw Data'!$A$9:$DN$158,F$3,FALSE))),"")</f>
        <v>Mature</v>
      </c>
      <c r="G86" s="244" t="str">
        <f>IFERROR(IF((VLOOKUP($A86,'Q4 Raw Data'!$A$9:$DN$158,G$3,FALSE))="","",(VLOOKUP($A86,'Q4 Raw Data'!$A$9:$DN$158,G$3,FALSE))),"")</f>
        <v>Not yet established</v>
      </c>
      <c r="H86" s="244" t="str">
        <f>IFERROR(IF((VLOOKUP($A86,'Q4 Raw Data'!$A$9:$DN$158,H$3,FALSE))="","",(VLOOKUP($A86,'Q4 Raw Data'!$A$9:$DN$158,H$3,FALSE))),"")</f>
        <v>Established</v>
      </c>
      <c r="I86" s="244" t="str">
        <f>IFERROR(IF((VLOOKUP($A86,'Q4 Raw Data'!$A$9:$DN$158,I$3,FALSE))="","",(VLOOKUP($A86,'Q4 Raw Data'!$A$9:$DN$158,I$3,FALSE))),"")</f>
        <v>Established</v>
      </c>
      <c r="J86" s="244" t="str">
        <f>IFERROR(IF((VLOOKUP($A86,'Q4 Raw Data'!$A$9:$DN$158,J$3,FALSE))="","",(VLOOKUP($A86,'Q4 Raw Data'!$A$9:$DN$158,J$3,FALSE))),"")</f>
        <v>Established</v>
      </c>
      <c r="K86" s="244" t="str">
        <f>IFERROR(IF((VLOOKUP($A86,'Q4 Raw Data'!$A$9:$DN$158,K$3,FALSE))="","",(VLOOKUP($A86,'Q4 Raw Data'!$A$9:$DN$158,K$3,FALSE))),"")</f>
        <v>Mature</v>
      </c>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row>
    <row r="87" spans="1:49" x14ac:dyDescent="0.3">
      <c r="A87" t="s">
        <v>518</v>
      </c>
      <c r="B87" t="s">
        <v>519</v>
      </c>
      <c r="C87" s="244" t="str">
        <f>IFERROR(IF((VLOOKUP($A87,'Q4 Raw Data'!$A$9:$DN$158,C$3,FALSE))="","",(VLOOKUP($A87,'Q4 Raw Data'!$A$9:$DN$158,C$3,FALSE))),"")</f>
        <v>Mature</v>
      </c>
      <c r="D87" s="244" t="str">
        <f>IFERROR(IF((VLOOKUP($A87,'Q4 Raw Data'!$A$9:$DN$158,D$3,FALSE))="","",(VLOOKUP($A87,'Q4 Raw Data'!$A$9:$DN$158,D$3,FALSE))),"")</f>
        <v>Mature</v>
      </c>
      <c r="E87" s="244" t="str">
        <f>IFERROR(IF((VLOOKUP($A87,'Q4 Raw Data'!$A$9:$DN$158,E$3,FALSE))="","",(VLOOKUP($A87,'Q4 Raw Data'!$A$9:$DN$158,E$3,FALSE))),"")</f>
        <v>Mature</v>
      </c>
      <c r="F87" s="244" t="str">
        <f>IFERROR(IF((VLOOKUP($A87,'Q4 Raw Data'!$A$9:$DN$158,F$3,FALSE))="","",(VLOOKUP($A87,'Q4 Raw Data'!$A$9:$DN$158,F$3,FALSE))),"")</f>
        <v>Mature</v>
      </c>
      <c r="G87" s="244" t="str">
        <f>IFERROR(IF((VLOOKUP($A87,'Q4 Raw Data'!$A$9:$DN$158,G$3,FALSE))="","",(VLOOKUP($A87,'Q4 Raw Data'!$A$9:$DN$158,G$3,FALSE))),"")</f>
        <v>Established</v>
      </c>
      <c r="H87" s="244" t="str">
        <f>IFERROR(IF((VLOOKUP($A87,'Q4 Raw Data'!$A$9:$DN$158,H$3,FALSE))="","",(VLOOKUP($A87,'Q4 Raw Data'!$A$9:$DN$158,H$3,FALSE))),"")</f>
        <v>Established</v>
      </c>
      <c r="I87" s="244" t="str">
        <f>IFERROR(IF((VLOOKUP($A87,'Q4 Raw Data'!$A$9:$DN$158,I$3,FALSE))="","",(VLOOKUP($A87,'Q4 Raw Data'!$A$9:$DN$158,I$3,FALSE))),"")</f>
        <v>Established</v>
      </c>
      <c r="J87" s="244" t="str">
        <f>IFERROR(IF((VLOOKUP($A87,'Q4 Raw Data'!$A$9:$DN$158,J$3,FALSE))="","",(VLOOKUP($A87,'Q4 Raw Data'!$A$9:$DN$158,J$3,FALSE))),"")</f>
        <v>Exemplary</v>
      </c>
      <c r="K87" s="244" t="str">
        <f>IFERROR(IF((VLOOKUP($A87,'Q4 Raw Data'!$A$9:$DN$158,K$3,FALSE))="","",(VLOOKUP($A87,'Q4 Raw Data'!$A$9:$DN$158,K$3,FALSE))),"")</f>
        <v>Exemplary</v>
      </c>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row>
    <row r="88" spans="1:49" x14ac:dyDescent="0.3">
      <c r="A88" t="s">
        <v>520</v>
      </c>
      <c r="B88" t="s">
        <v>521</v>
      </c>
      <c r="C88" s="244" t="str">
        <f>IFERROR(IF((VLOOKUP($A88,'Q4 Raw Data'!$A$9:$DN$158,C$3,FALSE))="","",(VLOOKUP($A88,'Q4 Raw Data'!$A$9:$DN$158,C$3,FALSE))),"")</f>
        <v>Established</v>
      </c>
      <c r="D88" s="244" t="str">
        <f>IFERROR(IF((VLOOKUP($A88,'Q4 Raw Data'!$A$9:$DN$158,D$3,FALSE))="","",(VLOOKUP($A88,'Q4 Raw Data'!$A$9:$DN$158,D$3,FALSE))),"")</f>
        <v>Established</v>
      </c>
      <c r="E88" s="244" t="str">
        <f>IFERROR(IF((VLOOKUP($A88,'Q4 Raw Data'!$A$9:$DN$158,E$3,FALSE))="","",(VLOOKUP($A88,'Q4 Raw Data'!$A$9:$DN$158,E$3,FALSE))),"")</f>
        <v>Established</v>
      </c>
      <c r="F88" s="244" t="str">
        <f>IFERROR(IF((VLOOKUP($A88,'Q4 Raw Data'!$A$9:$DN$158,F$3,FALSE))="","",(VLOOKUP($A88,'Q4 Raw Data'!$A$9:$DN$158,F$3,FALSE))),"")</f>
        <v>Established</v>
      </c>
      <c r="G88" s="244" t="str">
        <f>IFERROR(IF((VLOOKUP($A88,'Q4 Raw Data'!$A$9:$DN$158,G$3,FALSE))="","",(VLOOKUP($A88,'Q4 Raw Data'!$A$9:$DN$158,G$3,FALSE))),"")</f>
        <v>Established</v>
      </c>
      <c r="H88" s="244" t="str">
        <f>IFERROR(IF((VLOOKUP($A88,'Q4 Raw Data'!$A$9:$DN$158,H$3,FALSE))="","",(VLOOKUP($A88,'Q4 Raw Data'!$A$9:$DN$158,H$3,FALSE))),"")</f>
        <v>Plans in place</v>
      </c>
      <c r="I88" s="244" t="str">
        <f>IFERROR(IF((VLOOKUP($A88,'Q4 Raw Data'!$A$9:$DN$158,I$3,FALSE))="","",(VLOOKUP($A88,'Q4 Raw Data'!$A$9:$DN$158,I$3,FALSE))),"")</f>
        <v>Established</v>
      </c>
      <c r="J88" s="244" t="str">
        <f>IFERROR(IF((VLOOKUP($A88,'Q4 Raw Data'!$A$9:$DN$158,J$3,FALSE))="","",(VLOOKUP($A88,'Q4 Raw Data'!$A$9:$DN$158,J$3,FALSE))),"")</f>
        <v>Established</v>
      </c>
      <c r="K88" s="244" t="str">
        <f>IFERROR(IF((VLOOKUP($A88,'Q4 Raw Data'!$A$9:$DN$158,K$3,FALSE))="","",(VLOOKUP($A88,'Q4 Raw Data'!$A$9:$DN$158,K$3,FALSE))),"")</f>
        <v>Established</v>
      </c>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row>
    <row r="89" spans="1:49" x14ac:dyDescent="0.3">
      <c r="A89" t="s">
        <v>522</v>
      </c>
      <c r="B89" t="s">
        <v>523</v>
      </c>
      <c r="C89" s="244" t="str">
        <f>IFERROR(IF((VLOOKUP($A89,'Q4 Raw Data'!$A$9:$DN$158,C$3,FALSE))="","",(VLOOKUP($A89,'Q4 Raw Data'!$A$9:$DN$158,C$3,FALSE))),"")</f>
        <v>Plans in place</v>
      </c>
      <c r="D89" s="244" t="str">
        <f>IFERROR(IF((VLOOKUP($A89,'Q4 Raw Data'!$A$9:$DN$158,D$3,FALSE))="","",(VLOOKUP($A89,'Q4 Raw Data'!$A$9:$DN$158,D$3,FALSE))),"")</f>
        <v>Established</v>
      </c>
      <c r="E89" s="244" t="str">
        <f>IFERROR(IF((VLOOKUP($A89,'Q4 Raw Data'!$A$9:$DN$158,E$3,FALSE))="","",(VLOOKUP($A89,'Q4 Raw Data'!$A$9:$DN$158,E$3,FALSE))),"")</f>
        <v>Established</v>
      </c>
      <c r="F89" s="244" t="str">
        <f>IFERROR(IF((VLOOKUP($A89,'Q4 Raw Data'!$A$9:$DN$158,F$3,FALSE))="","",(VLOOKUP($A89,'Q4 Raw Data'!$A$9:$DN$158,F$3,FALSE))),"")</f>
        <v>Established</v>
      </c>
      <c r="G89" s="244" t="str">
        <f>IFERROR(IF((VLOOKUP($A89,'Q4 Raw Data'!$A$9:$DN$158,G$3,FALSE))="","",(VLOOKUP($A89,'Q4 Raw Data'!$A$9:$DN$158,G$3,FALSE))),"")</f>
        <v>Established</v>
      </c>
      <c r="H89" s="244" t="str">
        <f>IFERROR(IF((VLOOKUP($A89,'Q4 Raw Data'!$A$9:$DN$158,H$3,FALSE))="","",(VLOOKUP($A89,'Q4 Raw Data'!$A$9:$DN$158,H$3,FALSE))),"")</f>
        <v>Established</v>
      </c>
      <c r="I89" s="244" t="str">
        <f>IFERROR(IF((VLOOKUP($A89,'Q4 Raw Data'!$A$9:$DN$158,I$3,FALSE))="","",(VLOOKUP($A89,'Q4 Raw Data'!$A$9:$DN$158,I$3,FALSE))),"")</f>
        <v>Established</v>
      </c>
      <c r="J89" s="244" t="str">
        <f>IFERROR(IF((VLOOKUP($A89,'Q4 Raw Data'!$A$9:$DN$158,J$3,FALSE))="","",(VLOOKUP($A89,'Q4 Raw Data'!$A$9:$DN$158,J$3,FALSE))),"")</f>
        <v>Mature</v>
      </c>
      <c r="K89" s="244" t="str">
        <f>IFERROR(IF((VLOOKUP($A89,'Q4 Raw Data'!$A$9:$DN$158,K$3,FALSE))="","",(VLOOKUP($A89,'Q4 Raw Data'!$A$9:$DN$158,K$3,FALSE))),"")</f>
        <v>Established</v>
      </c>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row>
    <row r="90" spans="1:49" x14ac:dyDescent="0.3">
      <c r="A90" t="s">
        <v>526</v>
      </c>
      <c r="B90" t="s">
        <v>527</v>
      </c>
      <c r="C90" s="244" t="str">
        <f>IFERROR(IF((VLOOKUP($A90,'Q4 Raw Data'!$A$9:$DN$158,C$3,FALSE))="","",(VLOOKUP($A90,'Q4 Raw Data'!$A$9:$DN$158,C$3,FALSE))),"")</f>
        <v>Established</v>
      </c>
      <c r="D90" s="244" t="str">
        <f>IFERROR(IF((VLOOKUP($A90,'Q4 Raw Data'!$A$9:$DN$158,D$3,FALSE))="","",(VLOOKUP($A90,'Q4 Raw Data'!$A$9:$DN$158,D$3,FALSE))),"")</f>
        <v>Established</v>
      </c>
      <c r="E90" s="244" t="str">
        <f>IFERROR(IF((VLOOKUP($A90,'Q4 Raw Data'!$A$9:$DN$158,E$3,FALSE))="","",(VLOOKUP($A90,'Q4 Raw Data'!$A$9:$DN$158,E$3,FALSE))),"")</f>
        <v>Established</v>
      </c>
      <c r="F90" s="244" t="str">
        <f>IFERROR(IF((VLOOKUP($A90,'Q4 Raw Data'!$A$9:$DN$158,F$3,FALSE))="","",(VLOOKUP($A90,'Q4 Raw Data'!$A$9:$DN$158,F$3,FALSE))),"")</f>
        <v>Established</v>
      </c>
      <c r="G90" s="244" t="str">
        <f>IFERROR(IF((VLOOKUP($A90,'Q4 Raw Data'!$A$9:$DN$158,G$3,FALSE))="","",(VLOOKUP($A90,'Q4 Raw Data'!$A$9:$DN$158,G$3,FALSE))),"")</f>
        <v>Established</v>
      </c>
      <c r="H90" s="244" t="str">
        <f>IFERROR(IF((VLOOKUP($A90,'Q4 Raw Data'!$A$9:$DN$158,H$3,FALSE))="","",(VLOOKUP($A90,'Q4 Raw Data'!$A$9:$DN$158,H$3,FALSE))),"")</f>
        <v>Established</v>
      </c>
      <c r="I90" s="244" t="str">
        <f>IFERROR(IF((VLOOKUP($A90,'Q4 Raw Data'!$A$9:$DN$158,I$3,FALSE))="","",(VLOOKUP($A90,'Q4 Raw Data'!$A$9:$DN$158,I$3,FALSE))),"")</f>
        <v>Established</v>
      </c>
      <c r="J90" s="244" t="str">
        <f>IFERROR(IF((VLOOKUP($A90,'Q4 Raw Data'!$A$9:$DN$158,J$3,FALSE))="","",(VLOOKUP($A90,'Q4 Raw Data'!$A$9:$DN$158,J$3,FALSE))),"")</f>
        <v>Established</v>
      </c>
      <c r="K90" s="244" t="str">
        <f>IFERROR(IF((VLOOKUP($A90,'Q4 Raw Data'!$A$9:$DN$158,K$3,FALSE))="","",(VLOOKUP($A90,'Q4 Raw Data'!$A$9:$DN$158,K$3,FALSE))),"")</f>
        <v>Established</v>
      </c>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row>
    <row r="91" spans="1:49" x14ac:dyDescent="0.3">
      <c r="A91" t="s">
        <v>528</v>
      </c>
      <c r="B91" t="s">
        <v>529</v>
      </c>
      <c r="C91" s="244" t="str">
        <f>IFERROR(IF((VLOOKUP($A91,'Q4 Raw Data'!$A$9:$DN$158,C$3,FALSE))="","",(VLOOKUP($A91,'Q4 Raw Data'!$A$9:$DN$158,C$3,FALSE))),"")</f>
        <v>Established</v>
      </c>
      <c r="D91" s="244" t="str">
        <f>IFERROR(IF((VLOOKUP($A91,'Q4 Raw Data'!$A$9:$DN$158,D$3,FALSE))="","",(VLOOKUP($A91,'Q4 Raw Data'!$A$9:$DN$158,D$3,FALSE))),"")</f>
        <v>Established</v>
      </c>
      <c r="E91" s="244" t="str">
        <f>IFERROR(IF((VLOOKUP($A91,'Q4 Raw Data'!$A$9:$DN$158,E$3,FALSE))="","",(VLOOKUP($A91,'Q4 Raw Data'!$A$9:$DN$158,E$3,FALSE))),"")</f>
        <v>Established</v>
      </c>
      <c r="F91" s="244" t="str">
        <f>IFERROR(IF((VLOOKUP($A91,'Q4 Raw Data'!$A$9:$DN$158,F$3,FALSE))="","",(VLOOKUP($A91,'Q4 Raw Data'!$A$9:$DN$158,F$3,FALSE))),"")</f>
        <v>Established</v>
      </c>
      <c r="G91" s="244" t="str">
        <f>IFERROR(IF((VLOOKUP($A91,'Q4 Raw Data'!$A$9:$DN$158,G$3,FALSE))="","",(VLOOKUP($A91,'Q4 Raw Data'!$A$9:$DN$158,G$3,FALSE))),"")</f>
        <v>Established</v>
      </c>
      <c r="H91" s="244" t="str">
        <f>IFERROR(IF((VLOOKUP($A91,'Q4 Raw Data'!$A$9:$DN$158,H$3,FALSE))="","",(VLOOKUP($A91,'Q4 Raw Data'!$A$9:$DN$158,H$3,FALSE))),"")</f>
        <v>Established</v>
      </c>
      <c r="I91" s="244" t="str">
        <f>IFERROR(IF((VLOOKUP($A91,'Q4 Raw Data'!$A$9:$DN$158,I$3,FALSE))="","",(VLOOKUP($A91,'Q4 Raw Data'!$A$9:$DN$158,I$3,FALSE))),"")</f>
        <v>Established</v>
      </c>
      <c r="J91" s="244" t="str">
        <f>IFERROR(IF((VLOOKUP($A91,'Q4 Raw Data'!$A$9:$DN$158,J$3,FALSE))="","",(VLOOKUP($A91,'Q4 Raw Data'!$A$9:$DN$158,J$3,FALSE))),"")</f>
        <v>Established</v>
      </c>
      <c r="K91" s="244" t="str">
        <f>IFERROR(IF((VLOOKUP($A91,'Q4 Raw Data'!$A$9:$DN$158,K$3,FALSE))="","",(VLOOKUP($A91,'Q4 Raw Data'!$A$9:$DN$158,K$3,FALSE))),"")</f>
        <v>Established</v>
      </c>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row>
    <row r="92" spans="1:49" x14ac:dyDescent="0.3">
      <c r="A92" t="s">
        <v>530</v>
      </c>
      <c r="B92" t="s">
        <v>531</v>
      </c>
      <c r="C92" s="244" t="str">
        <f>IFERROR(IF((VLOOKUP($A92,'Q4 Raw Data'!$A$9:$DN$158,C$3,FALSE))="","",(VLOOKUP($A92,'Q4 Raw Data'!$A$9:$DN$158,C$3,FALSE))),"")</f>
        <v>Mature</v>
      </c>
      <c r="D92" s="244" t="str">
        <f>IFERROR(IF((VLOOKUP($A92,'Q4 Raw Data'!$A$9:$DN$158,D$3,FALSE))="","",(VLOOKUP($A92,'Q4 Raw Data'!$A$9:$DN$158,D$3,FALSE))),"")</f>
        <v>Mature</v>
      </c>
      <c r="E92" s="244" t="str">
        <f>IFERROR(IF((VLOOKUP($A92,'Q4 Raw Data'!$A$9:$DN$158,E$3,FALSE))="","",(VLOOKUP($A92,'Q4 Raw Data'!$A$9:$DN$158,E$3,FALSE))),"")</f>
        <v>Mature</v>
      </c>
      <c r="F92" s="244" t="str">
        <f>IFERROR(IF((VLOOKUP($A92,'Q4 Raw Data'!$A$9:$DN$158,F$3,FALSE))="","",(VLOOKUP($A92,'Q4 Raw Data'!$A$9:$DN$158,F$3,FALSE))),"")</f>
        <v>Established</v>
      </c>
      <c r="G92" s="244" t="str">
        <f>IFERROR(IF((VLOOKUP($A92,'Q4 Raw Data'!$A$9:$DN$158,G$3,FALSE))="","",(VLOOKUP($A92,'Q4 Raw Data'!$A$9:$DN$158,G$3,FALSE))),"")</f>
        <v>Plans in place</v>
      </c>
      <c r="H92" s="244" t="str">
        <f>IFERROR(IF((VLOOKUP($A92,'Q4 Raw Data'!$A$9:$DN$158,H$3,FALSE))="","",(VLOOKUP($A92,'Q4 Raw Data'!$A$9:$DN$158,H$3,FALSE))),"")</f>
        <v>Plans in place</v>
      </c>
      <c r="I92" s="244" t="str">
        <f>IFERROR(IF((VLOOKUP($A92,'Q4 Raw Data'!$A$9:$DN$158,I$3,FALSE))="","",(VLOOKUP($A92,'Q4 Raw Data'!$A$9:$DN$158,I$3,FALSE))),"")</f>
        <v>Mature</v>
      </c>
      <c r="J92" s="244" t="str">
        <f>IFERROR(IF((VLOOKUP($A92,'Q4 Raw Data'!$A$9:$DN$158,J$3,FALSE))="","",(VLOOKUP($A92,'Q4 Raw Data'!$A$9:$DN$158,J$3,FALSE))),"")</f>
        <v>Established</v>
      </c>
      <c r="K92" s="244" t="str">
        <f>IFERROR(IF((VLOOKUP($A92,'Q4 Raw Data'!$A$9:$DN$158,K$3,FALSE))="","",(VLOOKUP($A92,'Q4 Raw Data'!$A$9:$DN$158,K$3,FALSE))),"")</f>
        <v>Established</v>
      </c>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row>
    <row r="93" spans="1:49" x14ac:dyDescent="0.3">
      <c r="A93" t="s">
        <v>532</v>
      </c>
      <c r="B93" t="s">
        <v>533</v>
      </c>
      <c r="C93" s="244" t="str">
        <f>IFERROR(IF((VLOOKUP($A93,'Q4 Raw Data'!$A$9:$DN$158,C$3,FALSE))="","",(VLOOKUP($A93,'Q4 Raw Data'!$A$9:$DN$158,C$3,FALSE))),"")</f>
        <v>Established</v>
      </c>
      <c r="D93" s="244" t="str">
        <f>IFERROR(IF((VLOOKUP($A93,'Q4 Raw Data'!$A$9:$DN$158,D$3,FALSE))="","",(VLOOKUP($A93,'Q4 Raw Data'!$A$9:$DN$158,D$3,FALSE))),"")</f>
        <v>Established</v>
      </c>
      <c r="E93" s="244" t="str">
        <f>IFERROR(IF((VLOOKUP($A93,'Q4 Raw Data'!$A$9:$DN$158,E$3,FALSE))="","",(VLOOKUP($A93,'Q4 Raw Data'!$A$9:$DN$158,E$3,FALSE))),"")</f>
        <v>Established</v>
      </c>
      <c r="F93" s="244" t="str">
        <f>IFERROR(IF((VLOOKUP($A93,'Q4 Raw Data'!$A$9:$DN$158,F$3,FALSE))="","",(VLOOKUP($A93,'Q4 Raw Data'!$A$9:$DN$158,F$3,FALSE))),"")</f>
        <v>Established</v>
      </c>
      <c r="G93" s="244" t="str">
        <f>IFERROR(IF((VLOOKUP($A93,'Q4 Raw Data'!$A$9:$DN$158,G$3,FALSE))="","",(VLOOKUP($A93,'Q4 Raw Data'!$A$9:$DN$158,G$3,FALSE))),"")</f>
        <v>Established</v>
      </c>
      <c r="H93" s="244" t="str">
        <f>IFERROR(IF((VLOOKUP($A93,'Q4 Raw Data'!$A$9:$DN$158,H$3,FALSE))="","",(VLOOKUP($A93,'Q4 Raw Data'!$A$9:$DN$158,H$3,FALSE))),"")</f>
        <v>Established</v>
      </c>
      <c r="I93" s="244" t="str">
        <f>IFERROR(IF((VLOOKUP($A93,'Q4 Raw Data'!$A$9:$DN$158,I$3,FALSE))="","",(VLOOKUP($A93,'Q4 Raw Data'!$A$9:$DN$158,I$3,FALSE))),"")</f>
        <v>Mature</v>
      </c>
      <c r="J93" s="244" t="str">
        <f>IFERROR(IF((VLOOKUP($A93,'Q4 Raw Data'!$A$9:$DN$158,J$3,FALSE))="","",(VLOOKUP($A93,'Q4 Raw Data'!$A$9:$DN$158,J$3,FALSE))),"")</f>
        <v>Mature</v>
      </c>
      <c r="K93" s="244" t="str">
        <f>IFERROR(IF((VLOOKUP($A93,'Q4 Raw Data'!$A$9:$DN$158,K$3,FALSE))="","",(VLOOKUP($A93,'Q4 Raw Data'!$A$9:$DN$158,K$3,FALSE))),"")</f>
        <v>Established</v>
      </c>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row>
    <row r="94" spans="1:49" x14ac:dyDescent="0.3">
      <c r="A94" t="s">
        <v>534</v>
      </c>
      <c r="B94" t="s">
        <v>535</v>
      </c>
      <c r="C94" s="244" t="str">
        <f>IFERROR(IF((VLOOKUP($A94,'Q4 Raw Data'!$A$9:$DN$158,C$3,FALSE))="","",(VLOOKUP($A94,'Q4 Raw Data'!$A$9:$DN$158,C$3,FALSE))),"")</f>
        <v>Established</v>
      </c>
      <c r="D94" s="244" t="str">
        <f>IFERROR(IF((VLOOKUP($A94,'Q4 Raw Data'!$A$9:$DN$158,D$3,FALSE))="","",(VLOOKUP($A94,'Q4 Raw Data'!$A$9:$DN$158,D$3,FALSE))),"")</f>
        <v>Established</v>
      </c>
      <c r="E94" s="244" t="str">
        <f>IFERROR(IF((VLOOKUP($A94,'Q4 Raw Data'!$A$9:$DN$158,E$3,FALSE))="","",(VLOOKUP($A94,'Q4 Raw Data'!$A$9:$DN$158,E$3,FALSE))),"")</f>
        <v>Established</v>
      </c>
      <c r="F94" s="244" t="str">
        <f>IFERROR(IF((VLOOKUP($A94,'Q4 Raw Data'!$A$9:$DN$158,F$3,FALSE))="","",(VLOOKUP($A94,'Q4 Raw Data'!$A$9:$DN$158,F$3,FALSE))),"")</f>
        <v>Established</v>
      </c>
      <c r="G94" s="244" t="str">
        <f>IFERROR(IF((VLOOKUP($A94,'Q4 Raw Data'!$A$9:$DN$158,G$3,FALSE))="","",(VLOOKUP($A94,'Q4 Raw Data'!$A$9:$DN$158,G$3,FALSE))),"")</f>
        <v>Established</v>
      </c>
      <c r="H94" s="244" t="str">
        <f>IFERROR(IF((VLOOKUP($A94,'Q4 Raw Data'!$A$9:$DN$158,H$3,FALSE))="","",(VLOOKUP($A94,'Q4 Raw Data'!$A$9:$DN$158,H$3,FALSE))),"")</f>
        <v>Established</v>
      </c>
      <c r="I94" s="244" t="str">
        <f>IFERROR(IF((VLOOKUP($A94,'Q4 Raw Data'!$A$9:$DN$158,I$3,FALSE))="","",(VLOOKUP($A94,'Q4 Raw Data'!$A$9:$DN$158,I$3,FALSE))),"")</f>
        <v>Established</v>
      </c>
      <c r="J94" s="244" t="str">
        <f>IFERROR(IF((VLOOKUP($A94,'Q4 Raw Data'!$A$9:$DN$158,J$3,FALSE))="","",(VLOOKUP($A94,'Q4 Raw Data'!$A$9:$DN$158,J$3,FALSE))),"")</f>
        <v>Established</v>
      </c>
      <c r="K94" s="244" t="str">
        <f>IFERROR(IF((VLOOKUP($A94,'Q4 Raw Data'!$A$9:$DN$158,K$3,FALSE))="","",(VLOOKUP($A94,'Q4 Raw Data'!$A$9:$DN$158,K$3,FALSE))),"")</f>
        <v>Plans in place</v>
      </c>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row>
    <row r="95" spans="1:49" x14ac:dyDescent="0.3">
      <c r="A95" t="s">
        <v>536</v>
      </c>
      <c r="B95" t="s">
        <v>537</v>
      </c>
      <c r="C95" s="244" t="str">
        <f>IFERROR(IF((VLOOKUP($A95,'Q4 Raw Data'!$A$9:$DN$158,C$3,FALSE))="","",(VLOOKUP($A95,'Q4 Raw Data'!$A$9:$DN$158,C$3,FALSE))),"")</f>
        <v>Established</v>
      </c>
      <c r="D95" s="244" t="str">
        <f>IFERROR(IF((VLOOKUP($A95,'Q4 Raw Data'!$A$9:$DN$158,D$3,FALSE))="","",(VLOOKUP($A95,'Q4 Raw Data'!$A$9:$DN$158,D$3,FALSE))),"")</f>
        <v>Established</v>
      </c>
      <c r="E95" s="244" t="str">
        <f>IFERROR(IF((VLOOKUP($A95,'Q4 Raw Data'!$A$9:$DN$158,E$3,FALSE))="","",(VLOOKUP($A95,'Q4 Raw Data'!$A$9:$DN$158,E$3,FALSE))),"")</f>
        <v>Established</v>
      </c>
      <c r="F95" s="244" t="str">
        <f>IFERROR(IF((VLOOKUP($A95,'Q4 Raw Data'!$A$9:$DN$158,F$3,FALSE))="","",(VLOOKUP($A95,'Q4 Raw Data'!$A$9:$DN$158,F$3,FALSE))),"")</f>
        <v>Mature</v>
      </c>
      <c r="G95" s="244" t="str">
        <f>IFERROR(IF((VLOOKUP($A95,'Q4 Raw Data'!$A$9:$DN$158,G$3,FALSE))="","",(VLOOKUP($A95,'Q4 Raw Data'!$A$9:$DN$158,G$3,FALSE))),"")</f>
        <v>Plans in place</v>
      </c>
      <c r="H95" s="244" t="str">
        <f>IFERROR(IF((VLOOKUP($A95,'Q4 Raw Data'!$A$9:$DN$158,H$3,FALSE))="","",(VLOOKUP($A95,'Q4 Raw Data'!$A$9:$DN$158,H$3,FALSE))),"")</f>
        <v>Established</v>
      </c>
      <c r="I95" s="244" t="str">
        <f>IFERROR(IF((VLOOKUP($A95,'Q4 Raw Data'!$A$9:$DN$158,I$3,FALSE))="","",(VLOOKUP($A95,'Q4 Raw Data'!$A$9:$DN$158,I$3,FALSE))),"")</f>
        <v>Established</v>
      </c>
      <c r="J95" s="244" t="str">
        <f>IFERROR(IF((VLOOKUP($A95,'Q4 Raw Data'!$A$9:$DN$158,J$3,FALSE))="","",(VLOOKUP($A95,'Q4 Raw Data'!$A$9:$DN$158,J$3,FALSE))),"")</f>
        <v>Established</v>
      </c>
      <c r="K95" s="244" t="str">
        <f>IFERROR(IF((VLOOKUP($A95,'Q4 Raw Data'!$A$9:$DN$158,K$3,FALSE))="","",(VLOOKUP($A95,'Q4 Raw Data'!$A$9:$DN$158,K$3,FALSE))),"")</f>
        <v>Established</v>
      </c>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row>
    <row r="96" spans="1:49" x14ac:dyDescent="0.3">
      <c r="A96" t="s">
        <v>538</v>
      </c>
      <c r="B96" t="s">
        <v>539</v>
      </c>
      <c r="C96" s="244" t="str">
        <f>IFERROR(IF((VLOOKUP($A96,'Q4 Raw Data'!$A$9:$DN$158,C$3,FALSE))="","",(VLOOKUP($A96,'Q4 Raw Data'!$A$9:$DN$158,C$3,FALSE))),"")</f>
        <v>Established</v>
      </c>
      <c r="D96" s="244" t="str">
        <f>IFERROR(IF((VLOOKUP($A96,'Q4 Raw Data'!$A$9:$DN$158,D$3,FALSE))="","",(VLOOKUP($A96,'Q4 Raw Data'!$A$9:$DN$158,D$3,FALSE))),"")</f>
        <v>Established</v>
      </c>
      <c r="E96" s="244" t="str">
        <f>IFERROR(IF((VLOOKUP($A96,'Q4 Raw Data'!$A$9:$DN$158,E$3,FALSE))="","",(VLOOKUP($A96,'Q4 Raw Data'!$A$9:$DN$158,E$3,FALSE))),"")</f>
        <v>Mature</v>
      </c>
      <c r="F96" s="244" t="str">
        <f>IFERROR(IF((VLOOKUP($A96,'Q4 Raw Data'!$A$9:$DN$158,F$3,FALSE))="","",(VLOOKUP($A96,'Q4 Raw Data'!$A$9:$DN$158,F$3,FALSE))),"")</f>
        <v>Established</v>
      </c>
      <c r="G96" s="244" t="str">
        <f>IFERROR(IF((VLOOKUP($A96,'Q4 Raw Data'!$A$9:$DN$158,G$3,FALSE))="","",(VLOOKUP($A96,'Q4 Raw Data'!$A$9:$DN$158,G$3,FALSE))),"")</f>
        <v>Established</v>
      </c>
      <c r="H96" s="244" t="str">
        <f>IFERROR(IF((VLOOKUP($A96,'Q4 Raw Data'!$A$9:$DN$158,H$3,FALSE))="","",(VLOOKUP($A96,'Q4 Raw Data'!$A$9:$DN$158,H$3,FALSE))),"")</f>
        <v>Established</v>
      </c>
      <c r="I96" s="244" t="str">
        <f>IFERROR(IF((VLOOKUP($A96,'Q4 Raw Data'!$A$9:$DN$158,I$3,FALSE))="","",(VLOOKUP($A96,'Q4 Raw Data'!$A$9:$DN$158,I$3,FALSE))),"")</f>
        <v>Established</v>
      </c>
      <c r="J96" s="244" t="str">
        <f>IFERROR(IF((VLOOKUP($A96,'Q4 Raw Data'!$A$9:$DN$158,J$3,FALSE))="","",(VLOOKUP($A96,'Q4 Raw Data'!$A$9:$DN$158,J$3,FALSE))),"")</f>
        <v>Established</v>
      </c>
      <c r="K96" s="244" t="str">
        <f>IFERROR(IF((VLOOKUP($A96,'Q4 Raw Data'!$A$9:$DN$158,K$3,FALSE))="","",(VLOOKUP($A96,'Q4 Raw Data'!$A$9:$DN$158,K$3,FALSE))),"")</f>
        <v>Established</v>
      </c>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row>
    <row r="97" spans="1:49" x14ac:dyDescent="0.3">
      <c r="A97" t="s">
        <v>542</v>
      </c>
      <c r="B97" t="s">
        <v>543</v>
      </c>
      <c r="C97" s="244" t="str">
        <f>IFERROR(IF((VLOOKUP($A97,'Q4 Raw Data'!$A$9:$DN$158,C$3,FALSE))="","",(VLOOKUP($A97,'Q4 Raw Data'!$A$9:$DN$158,C$3,FALSE))),"")</f>
        <v>Established</v>
      </c>
      <c r="D97" s="244" t="str">
        <f>IFERROR(IF((VLOOKUP($A97,'Q4 Raw Data'!$A$9:$DN$158,D$3,FALSE))="","",(VLOOKUP($A97,'Q4 Raw Data'!$A$9:$DN$158,D$3,FALSE))),"")</f>
        <v>Established</v>
      </c>
      <c r="E97" s="244" t="str">
        <f>IFERROR(IF((VLOOKUP($A97,'Q4 Raw Data'!$A$9:$DN$158,E$3,FALSE))="","",(VLOOKUP($A97,'Q4 Raw Data'!$A$9:$DN$158,E$3,FALSE))),"")</f>
        <v>Established</v>
      </c>
      <c r="F97" s="244" t="str">
        <f>IFERROR(IF((VLOOKUP($A97,'Q4 Raw Data'!$A$9:$DN$158,F$3,FALSE))="","",(VLOOKUP($A97,'Q4 Raw Data'!$A$9:$DN$158,F$3,FALSE))),"")</f>
        <v>Established</v>
      </c>
      <c r="G97" s="244" t="str">
        <f>IFERROR(IF((VLOOKUP($A97,'Q4 Raw Data'!$A$9:$DN$158,G$3,FALSE))="","",(VLOOKUP($A97,'Q4 Raw Data'!$A$9:$DN$158,G$3,FALSE))),"")</f>
        <v>Established</v>
      </c>
      <c r="H97" s="244" t="str">
        <f>IFERROR(IF((VLOOKUP($A97,'Q4 Raw Data'!$A$9:$DN$158,H$3,FALSE))="","",(VLOOKUP($A97,'Q4 Raw Data'!$A$9:$DN$158,H$3,FALSE))),"")</f>
        <v>Plans in place</v>
      </c>
      <c r="I97" s="244" t="str">
        <f>IFERROR(IF((VLOOKUP($A97,'Q4 Raw Data'!$A$9:$DN$158,I$3,FALSE))="","",(VLOOKUP($A97,'Q4 Raw Data'!$A$9:$DN$158,I$3,FALSE))),"")</f>
        <v>Established</v>
      </c>
      <c r="J97" s="244" t="str">
        <f>IFERROR(IF((VLOOKUP($A97,'Q4 Raw Data'!$A$9:$DN$158,J$3,FALSE))="","",(VLOOKUP($A97,'Q4 Raw Data'!$A$9:$DN$158,J$3,FALSE))),"")</f>
        <v>Established</v>
      </c>
      <c r="K97" s="244" t="str">
        <f>IFERROR(IF((VLOOKUP($A97,'Q4 Raw Data'!$A$9:$DN$158,K$3,FALSE))="","",(VLOOKUP($A97,'Q4 Raw Data'!$A$9:$DN$158,K$3,FALSE))),"")</f>
        <v>Established</v>
      </c>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row>
    <row r="98" spans="1:49" x14ac:dyDescent="0.3">
      <c r="A98" t="s">
        <v>544</v>
      </c>
      <c r="B98" t="s">
        <v>545</v>
      </c>
      <c r="C98" s="244" t="str">
        <f>IFERROR(IF((VLOOKUP($A98,'Q4 Raw Data'!$A$9:$DN$158,C$3,FALSE))="","",(VLOOKUP($A98,'Q4 Raw Data'!$A$9:$DN$158,C$3,FALSE))),"")</f>
        <v>Established</v>
      </c>
      <c r="D98" s="244" t="str">
        <f>IFERROR(IF((VLOOKUP($A98,'Q4 Raw Data'!$A$9:$DN$158,D$3,FALSE))="","",(VLOOKUP($A98,'Q4 Raw Data'!$A$9:$DN$158,D$3,FALSE))),"")</f>
        <v>Established</v>
      </c>
      <c r="E98" s="244" t="str">
        <f>IFERROR(IF((VLOOKUP($A98,'Q4 Raw Data'!$A$9:$DN$158,E$3,FALSE))="","",(VLOOKUP($A98,'Q4 Raw Data'!$A$9:$DN$158,E$3,FALSE))),"")</f>
        <v>Established</v>
      </c>
      <c r="F98" s="244" t="str">
        <f>IFERROR(IF((VLOOKUP($A98,'Q4 Raw Data'!$A$9:$DN$158,F$3,FALSE))="","",(VLOOKUP($A98,'Q4 Raw Data'!$A$9:$DN$158,F$3,FALSE))),"")</f>
        <v>Established</v>
      </c>
      <c r="G98" s="244" t="str">
        <f>IFERROR(IF((VLOOKUP($A98,'Q4 Raw Data'!$A$9:$DN$158,G$3,FALSE))="","",(VLOOKUP($A98,'Q4 Raw Data'!$A$9:$DN$158,G$3,FALSE))),"")</f>
        <v>Established</v>
      </c>
      <c r="H98" s="244" t="str">
        <f>IFERROR(IF((VLOOKUP($A98,'Q4 Raw Data'!$A$9:$DN$158,H$3,FALSE))="","",(VLOOKUP($A98,'Q4 Raw Data'!$A$9:$DN$158,H$3,FALSE))),"")</f>
        <v>Established</v>
      </c>
      <c r="I98" s="244" t="str">
        <f>IFERROR(IF((VLOOKUP($A98,'Q4 Raw Data'!$A$9:$DN$158,I$3,FALSE))="","",(VLOOKUP($A98,'Q4 Raw Data'!$A$9:$DN$158,I$3,FALSE))),"")</f>
        <v>Established</v>
      </c>
      <c r="J98" s="244" t="str">
        <f>IFERROR(IF((VLOOKUP($A98,'Q4 Raw Data'!$A$9:$DN$158,J$3,FALSE))="","",(VLOOKUP($A98,'Q4 Raw Data'!$A$9:$DN$158,J$3,FALSE))),"")</f>
        <v>Established</v>
      </c>
      <c r="K98" s="244" t="str">
        <f>IFERROR(IF((VLOOKUP($A98,'Q4 Raw Data'!$A$9:$DN$158,K$3,FALSE))="","",(VLOOKUP($A98,'Q4 Raw Data'!$A$9:$DN$158,K$3,FALSE))),"")</f>
        <v>Established</v>
      </c>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row>
    <row r="99" spans="1:49" x14ac:dyDescent="0.3">
      <c r="A99" t="s">
        <v>548</v>
      </c>
      <c r="B99" t="s">
        <v>549</v>
      </c>
      <c r="C99" s="244" t="str">
        <f>IFERROR(IF((VLOOKUP($A99,'Q4 Raw Data'!$A$9:$DN$158,C$3,FALSE))="","",(VLOOKUP($A99,'Q4 Raw Data'!$A$9:$DN$158,C$3,FALSE))),"")</f>
        <v>Established</v>
      </c>
      <c r="D99" s="244" t="str">
        <f>IFERROR(IF((VLOOKUP($A99,'Q4 Raw Data'!$A$9:$DN$158,D$3,FALSE))="","",(VLOOKUP($A99,'Q4 Raw Data'!$A$9:$DN$158,D$3,FALSE))),"")</f>
        <v>Established</v>
      </c>
      <c r="E99" s="244" t="str">
        <f>IFERROR(IF((VLOOKUP($A99,'Q4 Raw Data'!$A$9:$DN$158,E$3,FALSE))="","",(VLOOKUP($A99,'Q4 Raw Data'!$A$9:$DN$158,E$3,FALSE))),"")</f>
        <v>Established</v>
      </c>
      <c r="F99" s="244" t="str">
        <f>IFERROR(IF((VLOOKUP($A99,'Q4 Raw Data'!$A$9:$DN$158,F$3,FALSE))="","",(VLOOKUP($A99,'Q4 Raw Data'!$A$9:$DN$158,F$3,FALSE))),"")</f>
        <v>Established</v>
      </c>
      <c r="G99" s="244" t="str">
        <f>IFERROR(IF((VLOOKUP($A99,'Q4 Raw Data'!$A$9:$DN$158,G$3,FALSE))="","",(VLOOKUP($A99,'Q4 Raw Data'!$A$9:$DN$158,G$3,FALSE))),"")</f>
        <v>Plans in place</v>
      </c>
      <c r="H99" s="244" t="str">
        <f>IFERROR(IF((VLOOKUP($A99,'Q4 Raw Data'!$A$9:$DN$158,H$3,FALSE))="","",(VLOOKUP($A99,'Q4 Raw Data'!$A$9:$DN$158,H$3,FALSE))),"")</f>
        <v>Established</v>
      </c>
      <c r="I99" s="244" t="str">
        <f>IFERROR(IF((VLOOKUP($A99,'Q4 Raw Data'!$A$9:$DN$158,I$3,FALSE))="","",(VLOOKUP($A99,'Q4 Raw Data'!$A$9:$DN$158,I$3,FALSE))),"")</f>
        <v>Mature</v>
      </c>
      <c r="J99" s="244" t="str">
        <f>IFERROR(IF((VLOOKUP($A99,'Q4 Raw Data'!$A$9:$DN$158,J$3,FALSE))="","",(VLOOKUP($A99,'Q4 Raw Data'!$A$9:$DN$158,J$3,FALSE))),"")</f>
        <v>Established</v>
      </c>
      <c r="K99" s="244" t="str">
        <f>IFERROR(IF((VLOOKUP($A99,'Q4 Raw Data'!$A$9:$DN$158,K$3,FALSE))="","",(VLOOKUP($A99,'Q4 Raw Data'!$A$9:$DN$158,K$3,FALSE))),"")</f>
        <v>Not yet established</v>
      </c>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row>
    <row r="100" spans="1:49" x14ac:dyDescent="0.3">
      <c r="A100" t="s">
        <v>550</v>
      </c>
      <c r="B100" t="s">
        <v>551</v>
      </c>
      <c r="C100" s="244" t="str">
        <f>IFERROR(IF((VLOOKUP($A100,'Q4 Raw Data'!$A$9:$DN$158,C$3,FALSE))="","",(VLOOKUP($A100,'Q4 Raw Data'!$A$9:$DN$158,C$3,FALSE))),"")</f>
        <v>Established</v>
      </c>
      <c r="D100" s="244" t="str">
        <f>IFERROR(IF((VLOOKUP($A100,'Q4 Raw Data'!$A$9:$DN$158,D$3,FALSE))="","",(VLOOKUP($A100,'Q4 Raw Data'!$A$9:$DN$158,D$3,FALSE))),"")</f>
        <v>Established</v>
      </c>
      <c r="E100" s="244" t="str">
        <f>IFERROR(IF((VLOOKUP($A100,'Q4 Raw Data'!$A$9:$DN$158,E$3,FALSE))="","",(VLOOKUP($A100,'Q4 Raw Data'!$A$9:$DN$158,E$3,FALSE))),"")</f>
        <v>Established</v>
      </c>
      <c r="F100" s="244" t="str">
        <f>IFERROR(IF((VLOOKUP($A100,'Q4 Raw Data'!$A$9:$DN$158,F$3,FALSE))="","",(VLOOKUP($A100,'Q4 Raw Data'!$A$9:$DN$158,F$3,FALSE))),"")</f>
        <v>Established</v>
      </c>
      <c r="G100" s="244" t="str">
        <f>IFERROR(IF((VLOOKUP($A100,'Q4 Raw Data'!$A$9:$DN$158,G$3,FALSE))="","",(VLOOKUP($A100,'Q4 Raw Data'!$A$9:$DN$158,G$3,FALSE))),"")</f>
        <v>Established</v>
      </c>
      <c r="H100" s="244" t="str">
        <f>IFERROR(IF((VLOOKUP($A100,'Q4 Raw Data'!$A$9:$DN$158,H$3,FALSE))="","",(VLOOKUP($A100,'Q4 Raw Data'!$A$9:$DN$158,H$3,FALSE))),"")</f>
        <v>Plans in place</v>
      </c>
      <c r="I100" s="244" t="str">
        <f>IFERROR(IF((VLOOKUP($A100,'Q4 Raw Data'!$A$9:$DN$158,I$3,FALSE))="","",(VLOOKUP($A100,'Q4 Raw Data'!$A$9:$DN$158,I$3,FALSE))),"")</f>
        <v>Established</v>
      </c>
      <c r="J100" s="244" t="str">
        <f>IFERROR(IF((VLOOKUP($A100,'Q4 Raw Data'!$A$9:$DN$158,J$3,FALSE))="","",(VLOOKUP($A100,'Q4 Raw Data'!$A$9:$DN$158,J$3,FALSE))),"")</f>
        <v>Established</v>
      </c>
      <c r="K100" s="244" t="str">
        <f>IFERROR(IF((VLOOKUP($A100,'Q4 Raw Data'!$A$9:$DN$158,K$3,FALSE))="","",(VLOOKUP($A100,'Q4 Raw Data'!$A$9:$DN$158,K$3,FALSE))),"")</f>
        <v>Established</v>
      </c>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row>
    <row r="101" spans="1:49" x14ac:dyDescent="0.3">
      <c r="A101" t="s">
        <v>552</v>
      </c>
      <c r="B101" t="s">
        <v>553</v>
      </c>
      <c r="C101" s="244" t="str">
        <f>IFERROR(IF((VLOOKUP($A101,'Q4 Raw Data'!$A$9:$DN$158,C$3,FALSE))="","",(VLOOKUP($A101,'Q4 Raw Data'!$A$9:$DN$158,C$3,FALSE))),"")</f>
        <v>Mature</v>
      </c>
      <c r="D101" s="244" t="str">
        <f>IFERROR(IF((VLOOKUP($A101,'Q4 Raw Data'!$A$9:$DN$158,D$3,FALSE))="","",(VLOOKUP($A101,'Q4 Raw Data'!$A$9:$DN$158,D$3,FALSE))),"")</f>
        <v>Established</v>
      </c>
      <c r="E101" s="244" t="str">
        <f>IFERROR(IF((VLOOKUP($A101,'Q4 Raw Data'!$A$9:$DN$158,E$3,FALSE))="","",(VLOOKUP($A101,'Q4 Raw Data'!$A$9:$DN$158,E$3,FALSE))),"")</f>
        <v>Established</v>
      </c>
      <c r="F101" s="244" t="str">
        <f>IFERROR(IF((VLOOKUP($A101,'Q4 Raw Data'!$A$9:$DN$158,F$3,FALSE))="","",(VLOOKUP($A101,'Q4 Raw Data'!$A$9:$DN$158,F$3,FALSE))),"")</f>
        <v>Plans in place</v>
      </c>
      <c r="G101" s="244" t="str">
        <f>IFERROR(IF((VLOOKUP($A101,'Q4 Raw Data'!$A$9:$DN$158,G$3,FALSE))="","",(VLOOKUP($A101,'Q4 Raw Data'!$A$9:$DN$158,G$3,FALSE))),"")</f>
        <v>Established</v>
      </c>
      <c r="H101" s="244" t="str">
        <f>IFERROR(IF((VLOOKUP($A101,'Q4 Raw Data'!$A$9:$DN$158,H$3,FALSE))="","",(VLOOKUP($A101,'Q4 Raw Data'!$A$9:$DN$158,H$3,FALSE))),"")</f>
        <v>Mature</v>
      </c>
      <c r="I101" s="244" t="str">
        <f>IFERROR(IF((VLOOKUP($A101,'Q4 Raw Data'!$A$9:$DN$158,I$3,FALSE))="","",(VLOOKUP($A101,'Q4 Raw Data'!$A$9:$DN$158,I$3,FALSE))),"")</f>
        <v>Established</v>
      </c>
      <c r="J101" s="244" t="str">
        <f>IFERROR(IF((VLOOKUP($A101,'Q4 Raw Data'!$A$9:$DN$158,J$3,FALSE))="","",(VLOOKUP($A101,'Q4 Raw Data'!$A$9:$DN$158,J$3,FALSE))),"")</f>
        <v>Established</v>
      </c>
      <c r="K101" s="244" t="str">
        <f>IFERROR(IF((VLOOKUP($A101,'Q4 Raw Data'!$A$9:$DN$158,K$3,FALSE))="","",(VLOOKUP($A101,'Q4 Raw Data'!$A$9:$DN$158,K$3,FALSE))),"")</f>
        <v>Mature</v>
      </c>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row>
    <row r="102" spans="1:49" x14ac:dyDescent="0.3">
      <c r="A102" t="s">
        <v>556</v>
      </c>
      <c r="B102" t="s">
        <v>557</v>
      </c>
      <c r="C102" s="244" t="str">
        <f>IFERROR(IF((VLOOKUP($A102,'Q4 Raw Data'!$A$9:$DN$158,C$3,FALSE))="","",(VLOOKUP($A102,'Q4 Raw Data'!$A$9:$DN$158,C$3,FALSE))),"")</f>
        <v>Mature</v>
      </c>
      <c r="D102" s="244" t="str">
        <f>IFERROR(IF((VLOOKUP($A102,'Q4 Raw Data'!$A$9:$DN$158,D$3,FALSE))="","",(VLOOKUP($A102,'Q4 Raw Data'!$A$9:$DN$158,D$3,FALSE))),"")</f>
        <v>Exemplary</v>
      </c>
      <c r="E102" s="244" t="str">
        <f>IFERROR(IF((VLOOKUP($A102,'Q4 Raw Data'!$A$9:$DN$158,E$3,FALSE))="","",(VLOOKUP($A102,'Q4 Raw Data'!$A$9:$DN$158,E$3,FALSE))),"")</f>
        <v>Mature</v>
      </c>
      <c r="F102" s="244" t="str">
        <f>IFERROR(IF((VLOOKUP($A102,'Q4 Raw Data'!$A$9:$DN$158,F$3,FALSE))="","",(VLOOKUP($A102,'Q4 Raw Data'!$A$9:$DN$158,F$3,FALSE))),"")</f>
        <v>Established</v>
      </c>
      <c r="G102" s="244" t="str">
        <f>IFERROR(IF((VLOOKUP($A102,'Q4 Raw Data'!$A$9:$DN$158,G$3,FALSE))="","",(VLOOKUP($A102,'Q4 Raw Data'!$A$9:$DN$158,G$3,FALSE))),"")</f>
        <v>Plans in place</v>
      </c>
      <c r="H102" s="244" t="str">
        <f>IFERROR(IF((VLOOKUP($A102,'Q4 Raw Data'!$A$9:$DN$158,H$3,FALSE))="","",(VLOOKUP($A102,'Q4 Raw Data'!$A$9:$DN$158,H$3,FALSE))),"")</f>
        <v>Mature</v>
      </c>
      <c r="I102" s="244" t="str">
        <f>IFERROR(IF((VLOOKUP($A102,'Q4 Raw Data'!$A$9:$DN$158,I$3,FALSE))="","",(VLOOKUP($A102,'Q4 Raw Data'!$A$9:$DN$158,I$3,FALSE))),"")</f>
        <v>Established</v>
      </c>
      <c r="J102" s="244" t="str">
        <f>IFERROR(IF((VLOOKUP($A102,'Q4 Raw Data'!$A$9:$DN$158,J$3,FALSE))="","",(VLOOKUP($A102,'Q4 Raw Data'!$A$9:$DN$158,J$3,FALSE))),"")</f>
        <v>Established</v>
      </c>
      <c r="K102" s="244" t="str">
        <f>IFERROR(IF((VLOOKUP($A102,'Q4 Raw Data'!$A$9:$DN$158,K$3,FALSE))="","",(VLOOKUP($A102,'Q4 Raw Data'!$A$9:$DN$158,K$3,FALSE))),"")</f>
        <v>Established</v>
      </c>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row>
    <row r="103" spans="1:49" x14ac:dyDescent="0.3">
      <c r="A103" t="s">
        <v>560</v>
      </c>
      <c r="B103" t="s">
        <v>561</v>
      </c>
      <c r="C103" s="244" t="str">
        <f>IFERROR(IF((VLOOKUP($A103,'Q4 Raw Data'!$A$9:$DN$158,C$3,FALSE))="","",(VLOOKUP($A103,'Q4 Raw Data'!$A$9:$DN$158,C$3,FALSE))),"")</f>
        <v>Established</v>
      </c>
      <c r="D103" s="244" t="str">
        <f>IFERROR(IF((VLOOKUP($A103,'Q4 Raw Data'!$A$9:$DN$158,D$3,FALSE))="","",(VLOOKUP($A103,'Q4 Raw Data'!$A$9:$DN$158,D$3,FALSE))),"")</f>
        <v>Established</v>
      </c>
      <c r="E103" s="244" t="str">
        <f>IFERROR(IF((VLOOKUP($A103,'Q4 Raw Data'!$A$9:$DN$158,E$3,FALSE))="","",(VLOOKUP($A103,'Q4 Raw Data'!$A$9:$DN$158,E$3,FALSE))),"")</f>
        <v>Established</v>
      </c>
      <c r="F103" s="244" t="str">
        <f>IFERROR(IF((VLOOKUP($A103,'Q4 Raw Data'!$A$9:$DN$158,F$3,FALSE))="","",(VLOOKUP($A103,'Q4 Raw Data'!$A$9:$DN$158,F$3,FALSE))),"")</f>
        <v>Established</v>
      </c>
      <c r="G103" s="244" t="str">
        <f>IFERROR(IF((VLOOKUP($A103,'Q4 Raw Data'!$A$9:$DN$158,G$3,FALSE))="","",(VLOOKUP($A103,'Q4 Raw Data'!$A$9:$DN$158,G$3,FALSE))),"")</f>
        <v>Established</v>
      </c>
      <c r="H103" s="244" t="str">
        <f>IFERROR(IF((VLOOKUP($A103,'Q4 Raw Data'!$A$9:$DN$158,H$3,FALSE))="","",(VLOOKUP($A103,'Q4 Raw Data'!$A$9:$DN$158,H$3,FALSE))),"")</f>
        <v>Established</v>
      </c>
      <c r="I103" s="244" t="str">
        <f>IFERROR(IF((VLOOKUP($A103,'Q4 Raw Data'!$A$9:$DN$158,I$3,FALSE))="","",(VLOOKUP($A103,'Q4 Raw Data'!$A$9:$DN$158,I$3,FALSE))),"")</f>
        <v>Established</v>
      </c>
      <c r="J103" s="244" t="str">
        <f>IFERROR(IF((VLOOKUP($A103,'Q4 Raw Data'!$A$9:$DN$158,J$3,FALSE))="","",(VLOOKUP($A103,'Q4 Raw Data'!$A$9:$DN$158,J$3,FALSE))),"")</f>
        <v>Established</v>
      </c>
      <c r="K103" s="244" t="str">
        <f>IFERROR(IF((VLOOKUP($A103,'Q4 Raw Data'!$A$9:$DN$158,K$3,FALSE))="","",(VLOOKUP($A103,'Q4 Raw Data'!$A$9:$DN$158,K$3,FALSE))),"")</f>
        <v>Established</v>
      </c>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row>
    <row r="104" spans="1:49" x14ac:dyDescent="0.3">
      <c r="A104" t="s">
        <v>563</v>
      </c>
      <c r="B104" t="s">
        <v>564</v>
      </c>
      <c r="C104" s="244" t="str">
        <f>IFERROR(IF((VLOOKUP($A104,'Q4 Raw Data'!$A$9:$DN$158,C$3,FALSE))="","",(VLOOKUP($A104,'Q4 Raw Data'!$A$9:$DN$158,C$3,FALSE))),"")</f>
        <v>Mature</v>
      </c>
      <c r="D104" s="244" t="str">
        <f>IFERROR(IF((VLOOKUP($A104,'Q4 Raw Data'!$A$9:$DN$158,D$3,FALSE))="","",(VLOOKUP($A104,'Q4 Raw Data'!$A$9:$DN$158,D$3,FALSE))),"")</f>
        <v>Established</v>
      </c>
      <c r="E104" s="244" t="str">
        <f>IFERROR(IF((VLOOKUP($A104,'Q4 Raw Data'!$A$9:$DN$158,E$3,FALSE))="","",(VLOOKUP($A104,'Q4 Raw Data'!$A$9:$DN$158,E$3,FALSE))),"")</f>
        <v>Plans in place</v>
      </c>
      <c r="F104" s="244" t="str">
        <f>IFERROR(IF((VLOOKUP($A104,'Q4 Raw Data'!$A$9:$DN$158,F$3,FALSE))="","",(VLOOKUP($A104,'Q4 Raw Data'!$A$9:$DN$158,F$3,FALSE))),"")</f>
        <v>Established</v>
      </c>
      <c r="G104" s="244" t="str">
        <f>IFERROR(IF((VLOOKUP($A104,'Q4 Raw Data'!$A$9:$DN$158,G$3,FALSE))="","",(VLOOKUP($A104,'Q4 Raw Data'!$A$9:$DN$158,G$3,FALSE))),"")</f>
        <v>Plans in place</v>
      </c>
      <c r="H104" s="244" t="str">
        <f>IFERROR(IF((VLOOKUP($A104,'Q4 Raw Data'!$A$9:$DN$158,H$3,FALSE))="","",(VLOOKUP($A104,'Q4 Raw Data'!$A$9:$DN$158,H$3,FALSE))),"")</f>
        <v>Plans in place</v>
      </c>
      <c r="I104" s="244" t="str">
        <f>IFERROR(IF((VLOOKUP($A104,'Q4 Raw Data'!$A$9:$DN$158,I$3,FALSE))="","",(VLOOKUP($A104,'Q4 Raw Data'!$A$9:$DN$158,I$3,FALSE))),"")</f>
        <v>Mature</v>
      </c>
      <c r="J104" s="244" t="str">
        <f>IFERROR(IF((VLOOKUP($A104,'Q4 Raw Data'!$A$9:$DN$158,J$3,FALSE))="","",(VLOOKUP($A104,'Q4 Raw Data'!$A$9:$DN$158,J$3,FALSE))),"")</f>
        <v>Established</v>
      </c>
      <c r="K104" s="244" t="str">
        <f>IFERROR(IF((VLOOKUP($A104,'Q4 Raw Data'!$A$9:$DN$158,K$3,FALSE))="","",(VLOOKUP($A104,'Q4 Raw Data'!$A$9:$DN$158,K$3,FALSE))),"")</f>
        <v>Mature</v>
      </c>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row>
    <row r="105" spans="1:49" x14ac:dyDescent="0.3">
      <c r="A105" t="s">
        <v>565</v>
      </c>
      <c r="B105" t="s">
        <v>566</v>
      </c>
      <c r="C105" s="244" t="str">
        <f>IFERROR(IF((VLOOKUP($A105,'Q4 Raw Data'!$A$9:$DN$158,C$3,FALSE))="","",(VLOOKUP($A105,'Q4 Raw Data'!$A$9:$DN$158,C$3,FALSE))),"")</f>
        <v>Mature</v>
      </c>
      <c r="D105" s="244" t="str">
        <f>IFERROR(IF((VLOOKUP($A105,'Q4 Raw Data'!$A$9:$DN$158,D$3,FALSE))="","",(VLOOKUP($A105,'Q4 Raw Data'!$A$9:$DN$158,D$3,FALSE))),"")</f>
        <v>Mature</v>
      </c>
      <c r="E105" s="244" t="str">
        <f>IFERROR(IF((VLOOKUP($A105,'Q4 Raw Data'!$A$9:$DN$158,E$3,FALSE))="","",(VLOOKUP($A105,'Q4 Raw Data'!$A$9:$DN$158,E$3,FALSE))),"")</f>
        <v>Established</v>
      </c>
      <c r="F105" s="244" t="str">
        <f>IFERROR(IF((VLOOKUP($A105,'Q4 Raw Data'!$A$9:$DN$158,F$3,FALSE))="","",(VLOOKUP($A105,'Q4 Raw Data'!$A$9:$DN$158,F$3,FALSE))),"")</f>
        <v>Mature</v>
      </c>
      <c r="G105" s="244" t="str">
        <f>IFERROR(IF((VLOOKUP($A105,'Q4 Raw Data'!$A$9:$DN$158,G$3,FALSE))="","",(VLOOKUP($A105,'Q4 Raw Data'!$A$9:$DN$158,G$3,FALSE))),"")</f>
        <v>Mature</v>
      </c>
      <c r="H105" s="244" t="str">
        <f>IFERROR(IF((VLOOKUP($A105,'Q4 Raw Data'!$A$9:$DN$158,H$3,FALSE))="","",(VLOOKUP($A105,'Q4 Raw Data'!$A$9:$DN$158,H$3,FALSE))),"")</f>
        <v>Established</v>
      </c>
      <c r="I105" s="244" t="str">
        <f>IFERROR(IF((VLOOKUP($A105,'Q4 Raw Data'!$A$9:$DN$158,I$3,FALSE))="","",(VLOOKUP($A105,'Q4 Raw Data'!$A$9:$DN$158,I$3,FALSE))),"")</f>
        <v>Mature</v>
      </c>
      <c r="J105" s="244" t="str">
        <f>IFERROR(IF((VLOOKUP($A105,'Q4 Raw Data'!$A$9:$DN$158,J$3,FALSE))="","",(VLOOKUP($A105,'Q4 Raw Data'!$A$9:$DN$158,J$3,FALSE))),"")</f>
        <v>Established</v>
      </c>
      <c r="K105" s="244" t="str">
        <f>IFERROR(IF((VLOOKUP($A105,'Q4 Raw Data'!$A$9:$DN$158,K$3,FALSE))="","",(VLOOKUP($A105,'Q4 Raw Data'!$A$9:$DN$158,K$3,FALSE))),"")</f>
        <v>Exemplary</v>
      </c>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row>
    <row r="106" spans="1:49" x14ac:dyDescent="0.3">
      <c r="A106" t="s">
        <v>567</v>
      </c>
      <c r="B106" t="s">
        <v>568</v>
      </c>
      <c r="C106" s="244" t="str">
        <f>IFERROR(IF((VLOOKUP($A106,'Q4 Raw Data'!$A$9:$DN$158,C$3,FALSE))="","",(VLOOKUP($A106,'Q4 Raw Data'!$A$9:$DN$158,C$3,FALSE))),"")</f>
        <v>Established</v>
      </c>
      <c r="D106" s="244" t="str">
        <f>IFERROR(IF((VLOOKUP($A106,'Q4 Raw Data'!$A$9:$DN$158,D$3,FALSE))="","",(VLOOKUP($A106,'Q4 Raw Data'!$A$9:$DN$158,D$3,FALSE))),"")</f>
        <v>Established</v>
      </c>
      <c r="E106" s="244" t="str">
        <f>IFERROR(IF((VLOOKUP($A106,'Q4 Raw Data'!$A$9:$DN$158,E$3,FALSE))="","",(VLOOKUP($A106,'Q4 Raw Data'!$A$9:$DN$158,E$3,FALSE))),"")</f>
        <v>Established</v>
      </c>
      <c r="F106" s="244" t="str">
        <f>IFERROR(IF((VLOOKUP($A106,'Q4 Raw Data'!$A$9:$DN$158,F$3,FALSE))="","",(VLOOKUP($A106,'Q4 Raw Data'!$A$9:$DN$158,F$3,FALSE))),"")</f>
        <v>Established</v>
      </c>
      <c r="G106" s="244" t="str">
        <f>IFERROR(IF((VLOOKUP($A106,'Q4 Raw Data'!$A$9:$DN$158,G$3,FALSE))="","",(VLOOKUP($A106,'Q4 Raw Data'!$A$9:$DN$158,G$3,FALSE))),"")</f>
        <v>Plans in place</v>
      </c>
      <c r="H106" s="244" t="str">
        <f>IFERROR(IF((VLOOKUP($A106,'Q4 Raw Data'!$A$9:$DN$158,H$3,FALSE))="","",(VLOOKUP($A106,'Q4 Raw Data'!$A$9:$DN$158,H$3,FALSE))),"")</f>
        <v>Established</v>
      </c>
      <c r="I106" s="244" t="str">
        <f>IFERROR(IF((VLOOKUP($A106,'Q4 Raw Data'!$A$9:$DN$158,I$3,FALSE))="","",(VLOOKUP($A106,'Q4 Raw Data'!$A$9:$DN$158,I$3,FALSE))),"")</f>
        <v>Established</v>
      </c>
      <c r="J106" s="244" t="str">
        <f>IFERROR(IF((VLOOKUP($A106,'Q4 Raw Data'!$A$9:$DN$158,J$3,FALSE))="","",(VLOOKUP($A106,'Q4 Raw Data'!$A$9:$DN$158,J$3,FALSE))),"")</f>
        <v>Established</v>
      </c>
      <c r="K106" s="244" t="str">
        <f>IFERROR(IF((VLOOKUP($A106,'Q4 Raw Data'!$A$9:$DN$158,K$3,FALSE))="","",(VLOOKUP($A106,'Q4 Raw Data'!$A$9:$DN$158,K$3,FALSE))),"")</f>
        <v>Established</v>
      </c>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row>
    <row r="107" spans="1:49" x14ac:dyDescent="0.3">
      <c r="A107" t="s">
        <v>571</v>
      </c>
      <c r="B107" t="s">
        <v>572</v>
      </c>
      <c r="C107" s="244" t="str">
        <f>IFERROR(IF((VLOOKUP($A107,'Q4 Raw Data'!$A$9:$DN$158,C$3,FALSE))="","",(VLOOKUP($A107,'Q4 Raw Data'!$A$9:$DN$158,C$3,FALSE))),"")</f>
        <v>Mature</v>
      </c>
      <c r="D107" s="244" t="str">
        <f>IFERROR(IF((VLOOKUP($A107,'Q4 Raw Data'!$A$9:$DN$158,D$3,FALSE))="","",(VLOOKUP($A107,'Q4 Raw Data'!$A$9:$DN$158,D$3,FALSE))),"")</f>
        <v>Mature</v>
      </c>
      <c r="E107" s="244" t="str">
        <f>IFERROR(IF((VLOOKUP($A107,'Q4 Raw Data'!$A$9:$DN$158,E$3,FALSE))="","",(VLOOKUP($A107,'Q4 Raw Data'!$A$9:$DN$158,E$3,FALSE))),"")</f>
        <v>Mature</v>
      </c>
      <c r="F107" s="244" t="str">
        <f>IFERROR(IF((VLOOKUP($A107,'Q4 Raw Data'!$A$9:$DN$158,F$3,FALSE))="","",(VLOOKUP($A107,'Q4 Raw Data'!$A$9:$DN$158,F$3,FALSE))),"")</f>
        <v>Established</v>
      </c>
      <c r="G107" s="244" t="str">
        <f>IFERROR(IF((VLOOKUP($A107,'Q4 Raw Data'!$A$9:$DN$158,G$3,FALSE))="","",(VLOOKUP($A107,'Q4 Raw Data'!$A$9:$DN$158,G$3,FALSE))),"")</f>
        <v>Established</v>
      </c>
      <c r="H107" s="244" t="str">
        <f>IFERROR(IF((VLOOKUP($A107,'Q4 Raw Data'!$A$9:$DN$158,H$3,FALSE))="","",(VLOOKUP($A107,'Q4 Raw Data'!$A$9:$DN$158,H$3,FALSE))),"")</f>
        <v>Established</v>
      </c>
      <c r="I107" s="244" t="str">
        <f>IFERROR(IF((VLOOKUP($A107,'Q4 Raw Data'!$A$9:$DN$158,I$3,FALSE))="","",(VLOOKUP($A107,'Q4 Raw Data'!$A$9:$DN$158,I$3,FALSE))),"")</f>
        <v>Established</v>
      </c>
      <c r="J107" s="244" t="str">
        <f>IFERROR(IF((VLOOKUP($A107,'Q4 Raw Data'!$A$9:$DN$158,J$3,FALSE))="","",(VLOOKUP($A107,'Q4 Raw Data'!$A$9:$DN$158,J$3,FALSE))),"")</f>
        <v>Mature</v>
      </c>
      <c r="K107" s="244" t="str">
        <f>IFERROR(IF((VLOOKUP($A107,'Q4 Raw Data'!$A$9:$DN$158,K$3,FALSE))="","",(VLOOKUP($A107,'Q4 Raw Data'!$A$9:$DN$158,K$3,FALSE))),"")</f>
        <v>Mature</v>
      </c>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row>
    <row r="108" spans="1:49" x14ac:dyDescent="0.3">
      <c r="A108" t="s">
        <v>573</v>
      </c>
      <c r="B108" t="s">
        <v>574</v>
      </c>
      <c r="C108" s="244" t="str">
        <f>IFERROR(IF((VLOOKUP($A108,'Q4 Raw Data'!$A$9:$DN$158,C$3,FALSE))="","",(VLOOKUP($A108,'Q4 Raw Data'!$A$9:$DN$158,C$3,FALSE))),"")</f>
        <v>Established</v>
      </c>
      <c r="D108" s="244" t="str">
        <f>IFERROR(IF((VLOOKUP($A108,'Q4 Raw Data'!$A$9:$DN$158,D$3,FALSE))="","",(VLOOKUP($A108,'Q4 Raw Data'!$A$9:$DN$158,D$3,FALSE))),"")</f>
        <v>Established</v>
      </c>
      <c r="E108" s="244" t="str">
        <f>IFERROR(IF((VLOOKUP($A108,'Q4 Raw Data'!$A$9:$DN$158,E$3,FALSE))="","",(VLOOKUP($A108,'Q4 Raw Data'!$A$9:$DN$158,E$3,FALSE))),"")</f>
        <v>Established</v>
      </c>
      <c r="F108" s="244" t="str">
        <f>IFERROR(IF((VLOOKUP($A108,'Q4 Raw Data'!$A$9:$DN$158,F$3,FALSE))="","",(VLOOKUP($A108,'Q4 Raw Data'!$A$9:$DN$158,F$3,FALSE))),"")</f>
        <v>Mature</v>
      </c>
      <c r="G108" s="244" t="str">
        <f>IFERROR(IF((VLOOKUP($A108,'Q4 Raw Data'!$A$9:$DN$158,G$3,FALSE))="","",(VLOOKUP($A108,'Q4 Raw Data'!$A$9:$DN$158,G$3,FALSE))),"")</f>
        <v>Established</v>
      </c>
      <c r="H108" s="244" t="str">
        <f>IFERROR(IF((VLOOKUP($A108,'Q4 Raw Data'!$A$9:$DN$158,H$3,FALSE))="","",(VLOOKUP($A108,'Q4 Raw Data'!$A$9:$DN$158,H$3,FALSE))),"")</f>
        <v>Established</v>
      </c>
      <c r="I108" s="244" t="str">
        <f>IFERROR(IF((VLOOKUP($A108,'Q4 Raw Data'!$A$9:$DN$158,I$3,FALSE))="","",(VLOOKUP($A108,'Q4 Raw Data'!$A$9:$DN$158,I$3,FALSE))),"")</f>
        <v>Established</v>
      </c>
      <c r="J108" s="244" t="str">
        <f>IFERROR(IF((VLOOKUP($A108,'Q4 Raw Data'!$A$9:$DN$158,J$3,FALSE))="","",(VLOOKUP($A108,'Q4 Raw Data'!$A$9:$DN$158,J$3,FALSE))),"")</f>
        <v>Established</v>
      </c>
      <c r="K108" s="244" t="str">
        <f>IFERROR(IF((VLOOKUP($A108,'Q4 Raw Data'!$A$9:$DN$158,K$3,FALSE))="","",(VLOOKUP($A108,'Q4 Raw Data'!$A$9:$DN$158,K$3,FALSE))),"")</f>
        <v>Plans in place</v>
      </c>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row>
    <row r="109" spans="1:49" x14ac:dyDescent="0.3">
      <c r="A109" t="s">
        <v>575</v>
      </c>
      <c r="B109" t="s">
        <v>576</v>
      </c>
      <c r="C109" s="244" t="str">
        <f>IFERROR(IF((VLOOKUP($A109,'Q4 Raw Data'!$A$9:$DN$158,C$3,FALSE))="","",(VLOOKUP($A109,'Q4 Raw Data'!$A$9:$DN$158,C$3,FALSE))),"")</f>
        <v>Established</v>
      </c>
      <c r="D109" s="244" t="str">
        <f>IFERROR(IF((VLOOKUP($A109,'Q4 Raw Data'!$A$9:$DN$158,D$3,FALSE))="","",(VLOOKUP($A109,'Q4 Raw Data'!$A$9:$DN$158,D$3,FALSE))),"")</f>
        <v>Mature</v>
      </c>
      <c r="E109" s="244" t="str">
        <f>IFERROR(IF((VLOOKUP($A109,'Q4 Raw Data'!$A$9:$DN$158,E$3,FALSE))="","",(VLOOKUP($A109,'Q4 Raw Data'!$A$9:$DN$158,E$3,FALSE))),"")</f>
        <v>Exemplary</v>
      </c>
      <c r="F109" s="244" t="str">
        <f>IFERROR(IF((VLOOKUP($A109,'Q4 Raw Data'!$A$9:$DN$158,F$3,FALSE))="","",(VLOOKUP($A109,'Q4 Raw Data'!$A$9:$DN$158,F$3,FALSE))),"")</f>
        <v>Mature</v>
      </c>
      <c r="G109" s="244" t="str">
        <f>IFERROR(IF((VLOOKUP($A109,'Q4 Raw Data'!$A$9:$DN$158,G$3,FALSE))="","",(VLOOKUP($A109,'Q4 Raw Data'!$A$9:$DN$158,G$3,FALSE))),"")</f>
        <v>Established</v>
      </c>
      <c r="H109" s="244" t="str">
        <f>IFERROR(IF((VLOOKUP($A109,'Q4 Raw Data'!$A$9:$DN$158,H$3,FALSE))="","",(VLOOKUP($A109,'Q4 Raw Data'!$A$9:$DN$158,H$3,FALSE))),"")</f>
        <v>Mature</v>
      </c>
      <c r="I109" s="244" t="str">
        <f>IFERROR(IF((VLOOKUP($A109,'Q4 Raw Data'!$A$9:$DN$158,I$3,FALSE))="","",(VLOOKUP($A109,'Q4 Raw Data'!$A$9:$DN$158,I$3,FALSE))),"")</f>
        <v>Established</v>
      </c>
      <c r="J109" s="244" t="str">
        <f>IFERROR(IF((VLOOKUP($A109,'Q4 Raw Data'!$A$9:$DN$158,J$3,FALSE))="","",(VLOOKUP($A109,'Q4 Raw Data'!$A$9:$DN$158,J$3,FALSE))),"")</f>
        <v>Mature</v>
      </c>
      <c r="K109" s="244" t="str">
        <f>IFERROR(IF((VLOOKUP($A109,'Q4 Raw Data'!$A$9:$DN$158,K$3,FALSE))="","",(VLOOKUP($A109,'Q4 Raw Data'!$A$9:$DN$158,K$3,FALSE))),"")</f>
        <v>Mature</v>
      </c>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row>
    <row r="110" spans="1:49" x14ac:dyDescent="0.3">
      <c r="A110" t="s">
        <v>577</v>
      </c>
      <c r="B110" t="s">
        <v>578</v>
      </c>
      <c r="C110" s="244" t="str">
        <f>IFERROR(IF((VLOOKUP($A110,'Q4 Raw Data'!$A$9:$DN$158,C$3,FALSE))="","",(VLOOKUP($A110,'Q4 Raw Data'!$A$9:$DN$158,C$3,FALSE))),"")</f>
        <v>Mature</v>
      </c>
      <c r="D110" s="244" t="str">
        <f>IFERROR(IF((VLOOKUP($A110,'Q4 Raw Data'!$A$9:$DN$158,D$3,FALSE))="","",(VLOOKUP($A110,'Q4 Raw Data'!$A$9:$DN$158,D$3,FALSE))),"")</f>
        <v>Mature</v>
      </c>
      <c r="E110" s="244" t="str">
        <f>IFERROR(IF((VLOOKUP($A110,'Q4 Raw Data'!$A$9:$DN$158,E$3,FALSE))="","",(VLOOKUP($A110,'Q4 Raw Data'!$A$9:$DN$158,E$3,FALSE))),"")</f>
        <v>Exemplary</v>
      </c>
      <c r="F110" s="244" t="str">
        <f>IFERROR(IF((VLOOKUP($A110,'Q4 Raw Data'!$A$9:$DN$158,F$3,FALSE))="","",(VLOOKUP($A110,'Q4 Raw Data'!$A$9:$DN$158,F$3,FALSE))),"")</f>
        <v>Mature</v>
      </c>
      <c r="G110" s="244" t="str">
        <f>IFERROR(IF((VLOOKUP($A110,'Q4 Raw Data'!$A$9:$DN$158,G$3,FALSE))="","",(VLOOKUP($A110,'Q4 Raw Data'!$A$9:$DN$158,G$3,FALSE))),"")</f>
        <v>Mature</v>
      </c>
      <c r="H110" s="244" t="str">
        <f>IFERROR(IF((VLOOKUP($A110,'Q4 Raw Data'!$A$9:$DN$158,H$3,FALSE))="","",(VLOOKUP($A110,'Q4 Raw Data'!$A$9:$DN$158,H$3,FALSE))),"")</f>
        <v>Mature</v>
      </c>
      <c r="I110" s="244" t="str">
        <f>IFERROR(IF((VLOOKUP($A110,'Q4 Raw Data'!$A$9:$DN$158,I$3,FALSE))="","",(VLOOKUP($A110,'Q4 Raw Data'!$A$9:$DN$158,I$3,FALSE))),"")</f>
        <v>Mature</v>
      </c>
      <c r="J110" s="244" t="str">
        <f>IFERROR(IF((VLOOKUP($A110,'Q4 Raw Data'!$A$9:$DN$158,J$3,FALSE))="","",(VLOOKUP($A110,'Q4 Raw Data'!$A$9:$DN$158,J$3,FALSE))),"")</f>
        <v>Mature</v>
      </c>
      <c r="K110" s="244" t="str">
        <f>IFERROR(IF((VLOOKUP($A110,'Q4 Raw Data'!$A$9:$DN$158,K$3,FALSE))="","",(VLOOKUP($A110,'Q4 Raw Data'!$A$9:$DN$158,K$3,FALSE))),"")</f>
        <v>Established</v>
      </c>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row>
    <row r="111" spans="1:49" x14ac:dyDescent="0.3">
      <c r="A111" t="s">
        <v>579</v>
      </c>
      <c r="B111" t="s">
        <v>580</v>
      </c>
      <c r="C111" s="244" t="str">
        <f>IFERROR(IF((VLOOKUP($A111,'Q4 Raw Data'!$A$9:$DN$158,C$3,FALSE))="","",(VLOOKUP($A111,'Q4 Raw Data'!$A$9:$DN$158,C$3,FALSE))),"")</f>
        <v>Established</v>
      </c>
      <c r="D111" s="244" t="str">
        <f>IFERROR(IF((VLOOKUP($A111,'Q4 Raw Data'!$A$9:$DN$158,D$3,FALSE))="","",(VLOOKUP($A111,'Q4 Raw Data'!$A$9:$DN$158,D$3,FALSE))),"")</f>
        <v>Established</v>
      </c>
      <c r="E111" s="244" t="str">
        <f>IFERROR(IF((VLOOKUP($A111,'Q4 Raw Data'!$A$9:$DN$158,E$3,FALSE))="","",(VLOOKUP($A111,'Q4 Raw Data'!$A$9:$DN$158,E$3,FALSE))),"")</f>
        <v>Established</v>
      </c>
      <c r="F111" s="244" t="str">
        <f>IFERROR(IF((VLOOKUP($A111,'Q4 Raw Data'!$A$9:$DN$158,F$3,FALSE))="","",(VLOOKUP($A111,'Q4 Raw Data'!$A$9:$DN$158,F$3,FALSE))),"")</f>
        <v>Established</v>
      </c>
      <c r="G111" s="244" t="str">
        <f>IFERROR(IF((VLOOKUP($A111,'Q4 Raw Data'!$A$9:$DN$158,G$3,FALSE))="","",(VLOOKUP($A111,'Q4 Raw Data'!$A$9:$DN$158,G$3,FALSE))),"")</f>
        <v>Established</v>
      </c>
      <c r="H111" s="244" t="str">
        <f>IFERROR(IF((VLOOKUP($A111,'Q4 Raw Data'!$A$9:$DN$158,H$3,FALSE))="","",(VLOOKUP($A111,'Q4 Raw Data'!$A$9:$DN$158,H$3,FALSE))),"")</f>
        <v>Plans in place</v>
      </c>
      <c r="I111" s="244" t="str">
        <f>IFERROR(IF((VLOOKUP($A111,'Q4 Raw Data'!$A$9:$DN$158,I$3,FALSE))="","",(VLOOKUP($A111,'Q4 Raw Data'!$A$9:$DN$158,I$3,FALSE))),"")</f>
        <v>Established</v>
      </c>
      <c r="J111" s="244" t="str">
        <f>IFERROR(IF((VLOOKUP($A111,'Q4 Raw Data'!$A$9:$DN$158,J$3,FALSE))="","",(VLOOKUP($A111,'Q4 Raw Data'!$A$9:$DN$158,J$3,FALSE))),"")</f>
        <v>Established</v>
      </c>
      <c r="K111" s="244" t="str">
        <f>IFERROR(IF((VLOOKUP($A111,'Q4 Raw Data'!$A$9:$DN$158,K$3,FALSE))="","",(VLOOKUP($A111,'Q4 Raw Data'!$A$9:$DN$158,K$3,FALSE))),"")</f>
        <v>Plans in place</v>
      </c>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row>
    <row r="112" spans="1:49" x14ac:dyDescent="0.3">
      <c r="A112" t="s">
        <v>581</v>
      </c>
      <c r="B112" t="s">
        <v>582</v>
      </c>
      <c r="C112" s="244" t="str">
        <f>IFERROR(IF((VLOOKUP($A112,'Q4 Raw Data'!$A$9:$DN$158,C$3,FALSE))="","",(VLOOKUP($A112,'Q4 Raw Data'!$A$9:$DN$158,C$3,FALSE))),"")</f>
        <v>Established</v>
      </c>
      <c r="D112" s="244" t="str">
        <f>IFERROR(IF((VLOOKUP($A112,'Q4 Raw Data'!$A$9:$DN$158,D$3,FALSE))="","",(VLOOKUP($A112,'Q4 Raw Data'!$A$9:$DN$158,D$3,FALSE))),"")</f>
        <v>Established</v>
      </c>
      <c r="E112" s="244" t="str">
        <f>IFERROR(IF((VLOOKUP($A112,'Q4 Raw Data'!$A$9:$DN$158,E$3,FALSE))="","",(VLOOKUP($A112,'Q4 Raw Data'!$A$9:$DN$158,E$3,FALSE))),"")</f>
        <v>Established</v>
      </c>
      <c r="F112" s="244" t="str">
        <f>IFERROR(IF((VLOOKUP($A112,'Q4 Raw Data'!$A$9:$DN$158,F$3,FALSE))="","",(VLOOKUP($A112,'Q4 Raw Data'!$A$9:$DN$158,F$3,FALSE))),"")</f>
        <v>Established</v>
      </c>
      <c r="G112" s="244" t="str">
        <f>IFERROR(IF((VLOOKUP($A112,'Q4 Raw Data'!$A$9:$DN$158,G$3,FALSE))="","",(VLOOKUP($A112,'Q4 Raw Data'!$A$9:$DN$158,G$3,FALSE))),"")</f>
        <v>Mature</v>
      </c>
      <c r="H112" s="244" t="str">
        <f>IFERROR(IF((VLOOKUP($A112,'Q4 Raw Data'!$A$9:$DN$158,H$3,FALSE))="","",(VLOOKUP($A112,'Q4 Raw Data'!$A$9:$DN$158,H$3,FALSE))),"")</f>
        <v>Established</v>
      </c>
      <c r="I112" s="244" t="str">
        <f>IFERROR(IF((VLOOKUP($A112,'Q4 Raw Data'!$A$9:$DN$158,I$3,FALSE))="","",(VLOOKUP($A112,'Q4 Raw Data'!$A$9:$DN$158,I$3,FALSE))),"")</f>
        <v>Established</v>
      </c>
      <c r="J112" s="244" t="str">
        <f>IFERROR(IF((VLOOKUP($A112,'Q4 Raw Data'!$A$9:$DN$158,J$3,FALSE))="","",(VLOOKUP($A112,'Q4 Raw Data'!$A$9:$DN$158,J$3,FALSE))),"")</f>
        <v>Established</v>
      </c>
      <c r="K112" s="244" t="str">
        <f>IFERROR(IF((VLOOKUP($A112,'Q4 Raw Data'!$A$9:$DN$158,K$3,FALSE))="","",(VLOOKUP($A112,'Q4 Raw Data'!$A$9:$DN$158,K$3,FALSE))),"")</f>
        <v>Established</v>
      </c>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row>
    <row r="113" spans="1:49" x14ac:dyDescent="0.3">
      <c r="A113" t="s">
        <v>583</v>
      </c>
      <c r="B113" t="s">
        <v>584</v>
      </c>
      <c r="C113" s="244" t="str">
        <f>IFERROR(IF((VLOOKUP($A113,'Q4 Raw Data'!$A$9:$DN$158,C$3,FALSE))="","",(VLOOKUP($A113,'Q4 Raw Data'!$A$9:$DN$158,C$3,FALSE))),"")</f>
        <v>Established</v>
      </c>
      <c r="D113" s="244" t="str">
        <f>IFERROR(IF((VLOOKUP($A113,'Q4 Raw Data'!$A$9:$DN$158,D$3,FALSE))="","",(VLOOKUP($A113,'Q4 Raw Data'!$A$9:$DN$158,D$3,FALSE))),"")</f>
        <v>Established</v>
      </c>
      <c r="E113" s="244" t="str">
        <f>IFERROR(IF((VLOOKUP($A113,'Q4 Raw Data'!$A$9:$DN$158,E$3,FALSE))="","",(VLOOKUP($A113,'Q4 Raw Data'!$A$9:$DN$158,E$3,FALSE))),"")</f>
        <v>Mature</v>
      </c>
      <c r="F113" s="244" t="str">
        <f>IFERROR(IF((VLOOKUP($A113,'Q4 Raw Data'!$A$9:$DN$158,F$3,FALSE))="","",(VLOOKUP($A113,'Q4 Raw Data'!$A$9:$DN$158,F$3,FALSE))),"")</f>
        <v>Established</v>
      </c>
      <c r="G113" s="244" t="str">
        <f>IFERROR(IF((VLOOKUP($A113,'Q4 Raw Data'!$A$9:$DN$158,G$3,FALSE))="","",(VLOOKUP($A113,'Q4 Raw Data'!$A$9:$DN$158,G$3,FALSE))),"")</f>
        <v>Established</v>
      </c>
      <c r="H113" s="244" t="str">
        <f>IFERROR(IF((VLOOKUP($A113,'Q4 Raw Data'!$A$9:$DN$158,H$3,FALSE))="","",(VLOOKUP($A113,'Q4 Raw Data'!$A$9:$DN$158,H$3,FALSE))),"")</f>
        <v>Established</v>
      </c>
      <c r="I113" s="244" t="str">
        <f>IFERROR(IF((VLOOKUP($A113,'Q4 Raw Data'!$A$9:$DN$158,I$3,FALSE))="","",(VLOOKUP($A113,'Q4 Raw Data'!$A$9:$DN$158,I$3,FALSE))),"")</f>
        <v>Established</v>
      </c>
      <c r="J113" s="244" t="str">
        <f>IFERROR(IF((VLOOKUP($A113,'Q4 Raw Data'!$A$9:$DN$158,J$3,FALSE))="","",(VLOOKUP($A113,'Q4 Raw Data'!$A$9:$DN$158,J$3,FALSE))),"")</f>
        <v>Established</v>
      </c>
      <c r="K113" s="244" t="str">
        <f>IFERROR(IF((VLOOKUP($A113,'Q4 Raw Data'!$A$9:$DN$158,K$3,FALSE))="","",(VLOOKUP($A113,'Q4 Raw Data'!$A$9:$DN$158,K$3,FALSE))),"")</f>
        <v>Established</v>
      </c>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row>
    <row r="114" spans="1:49" x14ac:dyDescent="0.3">
      <c r="A114" t="s">
        <v>585</v>
      </c>
      <c r="B114" t="s">
        <v>586</v>
      </c>
      <c r="C114" s="244" t="str">
        <f>IFERROR(IF((VLOOKUP($A114,'Q4 Raw Data'!$A$9:$DN$158,C$3,FALSE))="","",(VLOOKUP($A114,'Q4 Raw Data'!$A$9:$DN$158,C$3,FALSE))),"")</f>
        <v>Established</v>
      </c>
      <c r="D114" s="244" t="str">
        <f>IFERROR(IF((VLOOKUP($A114,'Q4 Raw Data'!$A$9:$DN$158,D$3,FALSE))="","",(VLOOKUP($A114,'Q4 Raw Data'!$A$9:$DN$158,D$3,FALSE))),"")</f>
        <v>Established</v>
      </c>
      <c r="E114" s="244" t="str">
        <f>IFERROR(IF((VLOOKUP($A114,'Q4 Raw Data'!$A$9:$DN$158,E$3,FALSE))="","",(VLOOKUP($A114,'Q4 Raw Data'!$A$9:$DN$158,E$3,FALSE))),"")</f>
        <v>Established</v>
      </c>
      <c r="F114" s="244" t="str">
        <f>IFERROR(IF((VLOOKUP($A114,'Q4 Raw Data'!$A$9:$DN$158,F$3,FALSE))="","",(VLOOKUP($A114,'Q4 Raw Data'!$A$9:$DN$158,F$3,FALSE))),"")</f>
        <v>Established</v>
      </c>
      <c r="G114" s="244" t="str">
        <f>IFERROR(IF((VLOOKUP($A114,'Q4 Raw Data'!$A$9:$DN$158,G$3,FALSE))="","",(VLOOKUP($A114,'Q4 Raw Data'!$A$9:$DN$158,G$3,FALSE))),"")</f>
        <v>Established</v>
      </c>
      <c r="H114" s="244" t="str">
        <f>IFERROR(IF((VLOOKUP($A114,'Q4 Raw Data'!$A$9:$DN$158,H$3,FALSE))="","",(VLOOKUP($A114,'Q4 Raw Data'!$A$9:$DN$158,H$3,FALSE))),"")</f>
        <v>Established</v>
      </c>
      <c r="I114" s="244" t="str">
        <f>IFERROR(IF((VLOOKUP($A114,'Q4 Raw Data'!$A$9:$DN$158,I$3,FALSE))="","",(VLOOKUP($A114,'Q4 Raw Data'!$A$9:$DN$158,I$3,FALSE))),"")</f>
        <v>Established</v>
      </c>
      <c r="J114" s="244" t="str">
        <f>IFERROR(IF((VLOOKUP($A114,'Q4 Raw Data'!$A$9:$DN$158,J$3,FALSE))="","",(VLOOKUP($A114,'Q4 Raw Data'!$A$9:$DN$158,J$3,FALSE))),"")</f>
        <v>Mature</v>
      </c>
      <c r="K114" s="244" t="str">
        <f>IFERROR(IF((VLOOKUP($A114,'Q4 Raw Data'!$A$9:$DN$158,K$3,FALSE))="","",(VLOOKUP($A114,'Q4 Raw Data'!$A$9:$DN$158,K$3,FALSE))),"")</f>
        <v>Mature</v>
      </c>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row>
    <row r="115" spans="1:49" x14ac:dyDescent="0.3">
      <c r="A115" t="s">
        <v>589</v>
      </c>
      <c r="B115" t="s">
        <v>590</v>
      </c>
      <c r="C115" s="244" t="str">
        <f>IFERROR(IF((VLOOKUP($A115,'Q4 Raw Data'!$A$9:$DN$158,C$3,FALSE))="","",(VLOOKUP($A115,'Q4 Raw Data'!$A$9:$DN$158,C$3,FALSE))),"")</f>
        <v>Established</v>
      </c>
      <c r="D115" s="244" t="str">
        <f>IFERROR(IF((VLOOKUP($A115,'Q4 Raw Data'!$A$9:$DN$158,D$3,FALSE))="","",(VLOOKUP($A115,'Q4 Raw Data'!$A$9:$DN$158,D$3,FALSE))),"")</f>
        <v>Established</v>
      </c>
      <c r="E115" s="244" t="str">
        <f>IFERROR(IF((VLOOKUP($A115,'Q4 Raw Data'!$A$9:$DN$158,E$3,FALSE))="","",(VLOOKUP($A115,'Q4 Raw Data'!$A$9:$DN$158,E$3,FALSE))),"")</f>
        <v>Mature</v>
      </c>
      <c r="F115" s="244" t="str">
        <f>IFERROR(IF((VLOOKUP($A115,'Q4 Raw Data'!$A$9:$DN$158,F$3,FALSE))="","",(VLOOKUP($A115,'Q4 Raw Data'!$A$9:$DN$158,F$3,FALSE))),"")</f>
        <v>Mature</v>
      </c>
      <c r="G115" s="244" t="str">
        <f>IFERROR(IF((VLOOKUP($A115,'Q4 Raw Data'!$A$9:$DN$158,G$3,FALSE))="","",(VLOOKUP($A115,'Q4 Raw Data'!$A$9:$DN$158,G$3,FALSE))),"")</f>
        <v>Established</v>
      </c>
      <c r="H115" s="244" t="str">
        <f>IFERROR(IF((VLOOKUP($A115,'Q4 Raw Data'!$A$9:$DN$158,H$3,FALSE))="","",(VLOOKUP($A115,'Q4 Raw Data'!$A$9:$DN$158,H$3,FALSE))),"")</f>
        <v>Mature</v>
      </c>
      <c r="I115" s="244" t="str">
        <f>IFERROR(IF((VLOOKUP($A115,'Q4 Raw Data'!$A$9:$DN$158,I$3,FALSE))="","",(VLOOKUP($A115,'Q4 Raw Data'!$A$9:$DN$158,I$3,FALSE))),"")</f>
        <v>Established</v>
      </c>
      <c r="J115" s="244" t="str">
        <f>IFERROR(IF((VLOOKUP($A115,'Q4 Raw Data'!$A$9:$DN$158,J$3,FALSE))="","",(VLOOKUP($A115,'Q4 Raw Data'!$A$9:$DN$158,J$3,FALSE))),"")</f>
        <v>Established</v>
      </c>
      <c r="K115" s="244" t="str">
        <f>IFERROR(IF((VLOOKUP($A115,'Q4 Raw Data'!$A$9:$DN$158,K$3,FALSE))="","",(VLOOKUP($A115,'Q4 Raw Data'!$A$9:$DN$158,K$3,FALSE))),"")</f>
        <v>Established</v>
      </c>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row>
    <row r="116" spans="1:49" x14ac:dyDescent="0.3">
      <c r="A116" t="s">
        <v>591</v>
      </c>
      <c r="B116" t="s">
        <v>592</v>
      </c>
      <c r="C116" s="244" t="str">
        <f>IFERROR(IF((VLOOKUP($A116,'Q4 Raw Data'!$A$9:$DN$158,C$3,FALSE))="","",(VLOOKUP($A116,'Q4 Raw Data'!$A$9:$DN$158,C$3,FALSE))),"")</f>
        <v>Established</v>
      </c>
      <c r="D116" s="244" t="str">
        <f>IFERROR(IF((VLOOKUP($A116,'Q4 Raw Data'!$A$9:$DN$158,D$3,FALSE))="","",(VLOOKUP($A116,'Q4 Raw Data'!$A$9:$DN$158,D$3,FALSE))),"")</f>
        <v>Established</v>
      </c>
      <c r="E116" s="244" t="str">
        <f>IFERROR(IF((VLOOKUP($A116,'Q4 Raw Data'!$A$9:$DN$158,E$3,FALSE))="","",(VLOOKUP($A116,'Q4 Raw Data'!$A$9:$DN$158,E$3,FALSE))),"")</f>
        <v>Established</v>
      </c>
      <c r="F116" s="244" t="str">
        <f>IFERROR(IF((VLOOKUP($A116,'Q4 Raw Data'!$A$9:$DN$158,F$3,FALSE))="","",(VLOOKUP($A116,'Q4 Raw Data'!$A$9:$DN$158,F$3,FALSE))),"")</f>
        <v>Established</v>
      </c>
      <c r="G116" s="244" t="str">
        <f>IFERROR(IF((VLOOKUP($A116,'Q4 Raw Data'!$A$9:$DN$158,G$3,FALSE))="","",(VLOOKUP($A116,'Q4 Raw Data'!$A$9:$DN$158,G$3,FALSE))),"")</f>
        <v>Plans in place</v>
      </c>
      <c r="H116" s="244" t="str">
        <f>IFERROR(IF((VLOOKUP($A116,'Q4 Raw Data'!$A$9:$DN$158,H$3,FALSE))="","",(VLOOKUP($A116,'Q4 Raw Data'!$A$9:$DN$158,H$3,FALSE))),"")</f>
        <v>Established</v>
      </c>
      <c r="I116" s="244" t="str">
        <f>IFERROR(IF((VLOOKUP($A116,'Q4 Raw Data'!$A$9:$DN$158,I$3,FALSE))="","",(VLOOKUP($A116,'Q4 Raw Data'!$A$9:$DN$158,I$3,FALSE))),"")</f>
        <v>Established</v>
      </c>
      <c r="J116" s="244" t="str">
        <f>IFERROR(IF((VLOOKUP($A116,'Q4 Raw Data'!$A$9:$DN$158,J$3,FALSE))="","",(VLOOKUP($A116,'Q4 Raw Data'!$A$9:$DN$158,J$3,FALSE))),"")</f>
        <v>Established</v>
      </c>
      <c r="K116" s="244" t="str">
        <f>IFERROR(IF((VLOOKUP($A116,'Q4 Raw Data'!$A$9:$DN$158,K$3,FALSE))="","",(VLOOKUP($A116,'Q4 Raw Data'!$A$9:$DN$158,K$3,FALSE))),"")</f>
        <v>Established</v>
      </c>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row>
    <row r="117" spans="1:49" x14ac:dyDescent="0.3">
      <c r="A117" t="s">
        <v>593</v>
      </c>
      <c r="B117" t="s">
        <v>594</v>
      </c>
      <c r="C117" s="244" t="str">
        <f>IFERROR(IF((VLOOKUP($A117,'Q4 Raw Data'!$A$9:$DN$158,C$3,FALSE))="","",(VLOOKUP($A117,'Q4 Raw Data'!$A$9:$DN$158,C$3,FALSE))),"")</f>
        <v>Mature</v>
      </c>
      <c r="D117" s="244" t="str">
        <f>IFERROR(IF((VLOOKUP($A117,'Q4 Raw Data'!$A$9:$DN$158,D$3,FALSE))="","",(VLOOKUP($A117,'Q4 Raw Data'!$A$9:$DN$158,D$3,FALSE))),"")</f>
        <v>Mature</v>
      </c>
      <c r="E117" s="244" t="str">
        <f>IFERROR(IF((VLOOKUP($A117,'Q4 Raw Data'!$A$9:$DN$158,E$3,FALSE))="","",(VLOOKUP($A117,'Q4 Raw Data'!$A$9:$DN$158,E$3,FALSE))),"")</f>
        <v>Mature</v>
      </c>
      <c r="F117" s="244" t="str">
        <f>IFERROR(IF((VLOOKUP($A117,'Q4 Raw Data'!$A$9:$DN$158,F$3,FALSE))="","",(VLOOKUP($A117,'Q4 Raw Data'!$A$9:$DN$158,F$3,FALSE))),"")</f>
        <v>Mature</v>
      </c>
      <c r="G117" s="244" t="str">
        <f>IFERROR(IF((VLOOKUP($A117,'Q4 Raw Data'!$A$9:$DN$158,G$3,FALSE))="","",(VLOOKUP($A117,'Q4 Raw Data'!$A$9:$DN$158,G$3,FALSE))),"")</f>
        <v>Mature</v>
      </c>
      <c r="H117" s="244" t="str">
        <f>IFERROR(IF((VLOOKUP($A117,'Q4 Raw Data'!$A$9:$DN$158,H$3,FALSE))="","",(VLOOKUP($A117,'Q4 Raw Data'!$A$9:$DN$158,H$3,FALSE))),"")</f>
        <v>Mature</v>
      </c>
      <c r="I117" s="244" t="str">
        <f>IFERROR(IF((VLOOKUP($A117,'Q4 Raw Data'!$A$9:$DN$158,I$3,FALSE))="","",(VLOOKUP($A117,'Q4 Raw Data'!$A$9:$DN$158,I$3,FALSE))),"")</f>
        <v>Mature</v>
      </c>
      <c r="J117" s="244" t="str">
        <f>IFERROR(IF((VLOOKUP($A117,'Q4 Raw Data'!$A$9:$DN$158,J$3,FALSE))="","",(VLOOKUP($A117,'Q4 Raw Data'!$A$9:$DN$158,J$3,FALSE))),"")</f>
        <v>Mature</v>
      </c>
      <c r="K117" s="244" t="str">
        <f>IFERROR(IF((VLOOKUP($A117,'Q4 Raw Data'!$A$9:$DN$158,K$3,FALSE))="","",(VLOOKUP($A117,'Q4 Raw Data'!$A$9:$DN$158,K$3,FALSE))),"")</f>
        <v>Mature</v>
      </c>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row>
    <row r="118" spans="1:49" x14ac:dyDescent="0.3">
      <c r="A118" t="s">
        <v>595</v>
      </c>
      <c r="B118" t="s">
        <v>596</v>
      </c>
      <c r="C118" s="244" t="str">
        <f>IFERROR(IF((VLOOKUP($A118,'Q4 Raw Data'!$A$9:$DN$158,C$3,FALSE))="","",(VLOOKUP($A118,'Q4 Raw Data'!$A$9:$DN$158,C$3,FALSE))),"")</f>
        <v>Exemplary</v>
      </c>
      <c r="D118" s="244" t="str">
        <f>IFERROR(IF((VLOOKUP($A118,'Q4 Raw Data'!$A$9:$DN$158,D$3,FALSE))="","",(VLOOKUP($A118,'Q4 Raw Data'!$A$9:$DN$158,D$3,FALSE))),"")</f>
        <v>Mature</v>
      </c>
      <c r="E118" s="244" t="str">
        <f>IFERROR(IF((VLOOKUP($A118,'Q4 Raw Data'!$A$9:$DN$158,E$3,FALSE))="","",(VLOOKUP($A118,'Q4 Raw Data'!$A$9:$DN$158,E$3,FALSE))),"")</f>
        <v>Mature</v>
      </c>
      <c r="F118" s="244" t="str">
        <f>IFERROR(IF((VLOOKUP($A118,'Q4 Raw Data'!$A$9:$DN$158,F$3,FALSE))="","",(VLOOKUP($A118,'Q4 Raw Data'!$A$9:$DN$158,F$3,FALSE))),"")</f>
        <v>Exemplary</v>
      </c>
      <c r="G118" s="244" t="str">
        <f>IFERROR(IF((VLOOKUP($A118,'Q4 Raw Data'!$A$9:$DN$158,G$3,FALSE))="","",(VLOOKUP($A118,'Q4 Raw Data'!$A$9:$DN$158,G$3,FALSE))),"")</f>
        <v>Established</v>
      </c>
      <c r="H118" s="244" t="str">
        <f>IFERROR(IF((VLOOKUP($A118,'Q4 Raw Data'!$A$9:$DN$158,H$3,FALSE))="","",(VLOOKUP($A118,'Q4 Raw Data'!$A$9:$DN$158,H$3,FALSE))),"")</f>
        <v>Mature</v>
      </c>
      <c r="I118" s="244" t="str">
        <f>IFERROR(IF((VLOOKUP($A118,'Q4 Raw Data'!$A$9:$DN$158,I$3,FALSE))="","",(VLOOKUP($A118,'Q4 Raw Data'!$A$9:$DN$158,I$3,FALSE))),"")</f>
        <v>Mature</v>
      </c>
      <c r="J118" s="244" t="str">
        <f>IFERROR(IF((VLOOKUP($A118,'Q4 Raw Data'!$A$9:$DN$158,J$3,FALSE))="","",(VLOOKUP($A118,'Q4 Raw Data'!$A$9:$DN$158,J$3,FALSE))),"")</f>
        <v>Mature</v>
      </c>
      <c r="K118" s="244" t="str">
        <f>IFERROR(IF((VLOOKUP($A118,'Q4 Raw Data'!$A$9:$DN$158,K$3,FALSE))="","",(VLOOKUP($A118,'Q4 Raw Data'!$A$9:$DN$158,K$3,FALSE))),"")</f>
        <v>Established</v>
      </c>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row>
    <row r="119" spans="1:49" x14ac:dyDescent="0.3">
      <c r="A119" t="s">
        <v>597</v>
      </c>
      <c r="B119" t="s">
        <v>598</v>
      </c>
      <c r="C119" s="244" t="str">
        <f>IFERROR(IF((VLOOKUP($A119,'Q4 Raw Data'!$A$9:$DN$158,C$3,FALSE))="","",(VLOOKUP($A119,'Q4 Raw Data'!$A$9:$DN$158,C$3,FALSE))),"")</f>
        <v>Mature</v>
      </c>
      <c r="D119" s="244" t="str">
        <f>IFERROR(IF((VLOOKUP($A119,'Q4 Raw Data'!$A$9:$DN$158,D$3,FALSE))="","",(VLOOKUP($A119,'Q4 Raw Data'!$A$9:$DN$158,D$3,FALSE))),"")</f>
        <v>Mature</v>
      </c>
      <c r="E119" s="244" t="str">
        <f>IFERROR(IF((VLOOKUP($A119,'Q4 Raw Data'!$A$9:$DN$158,E$3,FALSE))="","",(VLOOKUP($A119,'Q4 Raw Data'!$A$9:$DN$158,E$3,FALSE))),"")</f>
        <v>Mature</v>
      </c>
      <c r="F119" s="244" t="str">
        <f>IFERROR(IF((VLOOKUP($A119,'Q4 Raw Data'!$A$9:$DN$158,F$3,FALSE))="","",(VLOOKUP($A119,'Q4 Raw Data'!$A$9:$DN$158,F$3,FALSE))),"")</f>
        <v>Established</v>
      </c>
      <c r="G119" s="244" t="str">
        <f>IFERROR(IF((VLOOKUP($A119,'Q4 Raw Data'!$A$9:$DN$158,G$3,FALSE))="","",(VLOOKUP($A119,'Q4 Raw Data'!$A$9:$DN$158,G$3,FALSE))),"")</f>
        <v>Plans in place</v>
      </c>
      <c r="H119" s="244" t="str">
        <f>IFERROR(IF((VLOOKUP($A119,'Q4 Raw Data'!$A$9:$DN$158,H$3,FALSE))="","",(VLOOKUP($A119,'Q4 Raw Data'!$A$9:$DN$158,H$3,FALSE))),"")</f>
        <v>Plans in place</v>
      </c>
      <c r="I119" s="244" t="str">
        <f>IFERROR(IF((VLOOKUP($A119,'Q4 Raw Data'!$A$9:$DN$158,I$3,FALSE))="","",(VLOOKUP($A119,'Q4 Raw Data'!$A$9:$DN$158,I$3,FALSE))),"")</f>
        <v>Mature</v>
      </c>
      <c r="J119" s="244" t="str">
        <f>IFERROR(IF((VLOOKUP($A119,'Q4 Raw Data'!$A$9:$DN$158,J$3,FALSE))="","",(VLOOKUP($A119,'Q4 Raw Data'!$A$9:$DN$158,J$3,FALSE))),"")</f>
        <v>Established</v>
      </c>
      <c r="K119" s="244" t="str">
        <f>IFERROR(IF((VLOOKUP($A119,'Q4 Raw Data'!$A$9:$DN$158,K$3,FALSE))="","",(VLOOKUP($A119,'Q4 Raw Data'!$A$9:$DN$158,K$3,FALSE))),"")</f>
        <v>Not yet established</v>
      </c>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row>
    <row r="120" spans="1:49" x14ac:dyDescent="0.3">
      <c r="A120" t="s">
        <v>599</v>
      </c>
      <c r="B120" t="s">
        <v>600</v>
      </c>
      <c r="C120" s="244" t="str">
        <f>IFERROR(IF((VLOOKUP($A120,'Q4 Raw Data'!$A$9:$DN$158,C$3,FALSE))="","",(VLOOKUP($A120,'Q4 Raw Data'!$A$9:$DN$158,C$3,FALSE))),"")</f>
        <v>Mature</v>
      </c>
      <c r="D120" s="244" t="str">
        <f>IFERROR(IF((VLOOKUP($A120,'Q4 Raw Data'!$A$9:$DN$158,D$3,FALSE))="","",(VLOOKUP($A120,'Q4 Raw Data'!$A$9:$DN$158,D$3,FALSE))),"")</f>
        <v>Mature</v>
      </c>
      <c r="E120" s="244" t="str">
        <f>IFERROR(IF((VLOOKUP($A120,'Q4 Raw Data'!$A$9:$DN$158,E$3,FALSE))="","",(VLOOKUP($A120,'Q4 Raw Data'!$A$9:$DN$158,E$3,FALSE))),"")</f>
        <v>Mature</v>
      </c>
      <c r="F120" s="244" t="str">
        <f>IFERROR(IF((VLOOKUP($A120,'Q4 Raw Data'!$A$9:$DN$158,F$3,FALSE))="","",(VLOOKUP($A120,'Q4 Raw Data'!$A$9:$DN$158,F$3,FALSE))),"")</f>
        <v>Mature</v>
      </c>
      <c r="G120" s="244" t="str">
        <f>IFERROR(IF((VLOOKUP($A120,'Q4 Raw Data'!$A$9:$DN$158,G$3,FALSE))="","",(VLOOKUP($A120,'Q4 Raw Data'!$A$9:$DN$158,G$3,FALSE))),"")</f>
        <v>Mature</v>
      </c>
      <c r="H120" s="244" t="str">
        <f>IFERROR(IF((VLOOKUP($A120,'Q4 Raw Data'!$A$9:$DN$158,H$3,FALSE))="","",(VLOOKUP($A120,'Q4 Raw Data'!$A$9:$DN$158,H$3,FALSE))),"")</f>
        <v>Mature</v>
      </c>
      <c r="I120" s="244" t="str">
        <f>IFERROR(IF((VLOOKUP($A120,'Q4 Raw Data'!$A$9:$DN$158,I$3,FALSE))="","",(VLOOKUP($A120,'Q4 Raw Data'!$A$9:$DN$158,I$3,FALSE))),"")</f>
        <v>Established</v>
      </c>
      <c r="J120" s="244" t="str">
        <f>IFERROR(IF((VLOOKUP($A120,'Q4 Raw Data'!$A$9:$DN$158,J$3,FALSE))="","",(VLOOKUP($A120,'Q4 Raw Data'!$A$9:$DN$158,J$3,FALSE))),"")</f>
        <v>Established</v>
      </c>
      <c r="K120" s="244" t="str">
        <f>IFERROR(IF((VLOOKUP($A120,'Q4 Raw Data'!$A$9:$DN$158,K$3,FALSE))="","",(VLOOKUP($A120,'Q4 Raw Data'!$A$9:$DN$158,K$3,FALSE))),"")</f>
        <v>Established</v>
      </c>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row>
    <row r="121" spans="1:49" x14ac:dyDescent="0.3">
      <c r="A121" t="s">
        <v>603</v>
      </c>
      <c r="B121" t="s">
        <v>604</v>
      </c>
      <c r="C121" s="244" t="str">
        <f>IFERROR(IF((VLOOKUP($A121,'Q4 Raw Data'!$A$9:$DN$158,C$3,FALSE))="","",(VLOOKUP($A121,'Q4 Raw Data'!$A$9:$DN$158,C$3,FALSE))),"")</f>
        <v>Established</v>
      </c>
      <c r="D121" s="244" t="str">
        <f>IFERROR(IF((VLOOKUP($A121,'Q4 Raw Data'!$A$9:$DN$158,D$3,FALSE))="","",(VLOOKUP($A121,'Q4 Raw Data'!$A$9:$DN$158,D$3,FALSE))),"")</f>
        <v>Established</v>
      </c>
      <c r="E121" s="244" t="str">
        <f>IFERROR(IF((VLOOKUP($A121,'Q4 Raw Data'!$A$9:$DN$158,E$3,FALSE))="","",(VLOOKUP($A121,'Q4 Raw Data'!$A$9:$DN$158,E$3,FALSE))),"")</f>
        <v>Mature</v>
      </c>
      <c r="F121" s="244" t="str">
        <f>IFERROR(IF((VLOOKUP($A121,'Q4 Raw Data'!$A$9:$DN$158,F$3,FALSE))="","",(VLOOKUP($A121,'Q4 Raw Data'!$A$9:$DN$158,F$3,FALSE))),"")</f>
        <v>Mature</v>
      </c>
      <c r="G121" s="244" t="str">
        <f>IFERROR(IF((VLOOKUP($A121,'Q4 Raw Data'!$A$9:$DN$158,G$3,FALSE))="","",(VLOOKUP($A121,'Q4 Raw Data'!$A$9:$DN$158,G$3,FALSE))),"")</f>
        <v>Not yet established</v>
      </c>
      <c r="H121" s="244" t="str">
        <f>IFERROR(IF((VLOOKUP($A121,'Q4 Raw Data'!$A$9:$DN$158,H$3,FALSE))="","",(VLOOKUP($A121,'Q4 Raw Data'!$A$9:$DN$158,H$3,FALSE))),"")</f>
        <v>Established</v>
      </c>
      <c r="I121" s="244" t="str">
        <f>IFERROR(IF((VLOOKUP($A121,'Q4 Raw Data'!$A$9:$DN$158,I$3,FALSE))="","",(VLOOKUP($A121,'Q4 Raw Data'!$A$9:$DN$158,I$3,FALSE))),"")</f>
        <v>Mature</v>
      </c>
      <c r="J121" s="244" t="str">
        <f>IFERROR(IF((VLOOKUP($A121,'Q4 Raw Data'!$A$9:$DN$158,J$3,FALSE))="","",(VLOOKUP($A121,'Q4 Raw Data'!$A$9:$DN$158,J$3,FALSE))),"")</f>
        <v>Mature</v>
      </c>
      <c r="K121" s="244" t="str">
        <f>IFERROR(IF((VLOOKUP($A121,'Q4 Raw Data'!$A$9:$DN$158,K$3,FALSE))="","",(VLOOKUP($A121,'Q4 Raw Data'!$A$9:$DN$158,K$3,FALSE))),"")</f>
        <v>Established</v>
      </c>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row>
    <row r="122" spans="1:49" x14ac:dyDescent="0.3">
      <c r="A122" t="s">
        <v>607</v>
      </c>
      <c r="B122" t="s">
        <v>608</v>
      </c>
      <c r="C122" s="244" t="str">
        <f>IFERROR(IF((VLOOKUP($A122,'Q4 Raw Data'!$A$9:$DN$158,C$3,FALSE))="","",(VLOOKUP($A122,'Q4 Raw Data'!$A$9:$DN$158,C$3,FALSE))),"")</f>
        <v>Mature</v>
      </c>
      <c r="D122" s="244" t="str">
        <f>IFERROR(IF((VLOOKUP($A122,'Q4 Raw Data'!$A$9:$DN$158,D$3,FALSE))="","",(VLOOKUP($A122,'Q4 Raw Data'!$A$9:$DN$158,D$3,FALSE))),"")</f>
        <v>Mature</v>
      </c>
      <c r="E122" s="244" t="str">
        <f>IFERROR(IF((VLOOKUP($A122,'Q4 Raw Data'!$A$9:$DN$158,E$3,FALSE))="","",(VLOOKUP($A122,'Q4 Raw Data'!$A$9:$DN$158,E$3,FALSE))),"")</f>
        <v>Mature</v>
      </c>
      <c r="F122" s="244" t="str">
        <f>IFERROR(IF((VLOOKUP($A122,'Q4 Raw Data'!$A$9:$DN$158,F$3,FALSE))="","",(VLOOKUP($A122,'Q4 Raw Data'!$A$9:$DN$158,F$3,FALSE))),"")</f>
        <v>Mature</v>
      </c>
      <c r="G122" s="244" t="str">
        <f>IFERROR(IF((VLOOKUP($A122,'Q4 Raw Data'!$A$9:$DN$158,G$3,FALSE))="","",(VLOOKUP($A122,'Q4 Raw Data'!$A$9:$DN$158,G$3,FALSE))),"")</f>
        <v>Established</v>
      </c>
      <c r="H122" s="244" t="str">
        <f>IFERROR(IF((VLOOKUP($A122,'Q4 Raw Data'!$A$9:$DN$158,H$3,FALSE))="","",(VLOOKUP($A122,'Q4 Raw Data'!$A$9:$DN$158,H$3,FALSE))),"")</f>
        <v>Established</v>
      </c>
      <c r="I122" s="244" t="str">
        <f>IFERROR(IF((VLOOKUP($A122,'Q4 Raw Data'!$A$9:$DN$158,I$3,FALSE))="","",(VLOOKUP($A122,'Q4 Raw Data'!$A$9:$DN$158,I$3,FALSE))),"")</f>
        <v>Established</v>
      </c>
      <c r="J122" s="244" t="str">
        <f>IFERROR(IF((VLOOKUP($A122,'Q4 Raw Data'!$A$9:$DN$158,J$3,FALSE))="","",(VLOOKUP($A122,'Q4 Raw Data'!$A$9:$DN$158,J$3,FALSE))),"")</f>
        <v>Established</v>
      </c>
      <c r="K122" s="244" t="str">
        <f>IFERROR(IF((VLOOKUP($A122,'Q4 Raw Data'!$A$9:$DN$158,K$3,FALSE))="","",(VLOOKUP($A122,'Q4 Raw Data'!$A$9:$DN$158,K$3,FALSE))),"")</f>
        <v>Mature</v>
      </c>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row>
    <row r="123" spans="1:49" x14ac:dyDescent="0.3">
      <c r="A123" t="s">
        <v>609</v>
      </c>
      <c r="B123" t="s">
        <v>610</v>
      </c>
      <c r="C123" s="244" t="str">
        <f>IFERROR(IF((VLOOKUP($A123,'Q4 Raw Data'!$A$9:$DN$158,C$3,FALSE))="","",(VLOOKUP($A123,'Q4 Raw Data'!$A$9:$DN$158,C$3,FALSE))),"")</f>
        <v>Plans in place</v>
      </c>
      <c r="D123" s="244" t="str">
        <f>IFERROR(IF((VLOOKUP($A123,'Q4 Raw Data'!$A$9:$DN$158,D$3,FALSE))="","",(VLOOKUP($A123,'Q4 Raw Data'!$A$9:$DN$158,D$3,FALSE))),"")</f>
        <v>Plans in place</v>
      </c>
      <c r="E123" s="244" t="str">
        <f>IFERROR(IF((VLOOKUP($A123,'Q4 Raw Data'!$A$9:$DN$158,E$3,FALSE))="","",(VLOOKUP($A123,'Q4 Raw Data'!$A$9:$DN$158,E$3,FALSE))),"")</f>
        <v>Established</v>
      </c>
      <c r="F123" s="244" t="str">
        <f>IFERROR(IF((VLOOKUP($A123,'Q4 Raw Data'!$A$9:$DN$158,F$3,FALSE))="","",(VLOOKUP($A123,'Q4 Raw Data'!$A$9:$DN$158,F$3,FALSE))),"")</f>
        <v>Plans in place</v>
      </c>
      <c r="G123" s="244" t="str">
        <f>IFERROR(IF((VLOOKUP($A123,'Q4 Raw Data'!$A$9:$DN$158,G$3,FALSE))="","",(VLOOKUP($A123,'Q4 Raw Data'!$A$9:$DN$158,G$3,FALSE))),"")</f>
        <v>Established</v>
      </c>
      <c r="H123" s="244" t="str">
        <f>IFERROR(IF((VLOOKUP($A123,'Q4 Raw Data'!$A$9:$DN$158,H$3,FALSE))="","",(VLOOKUP($A123,'Q4 Raw Data'!$A$9:$DN$158,H$3,FALSE))),"")</f>
        <v>Established</v>
      </c>
      <c r="I123" s="244" t="str">
        <f>IFERROR(IF((VLOOKUP($A123,'Q4 Raw Data'!$A$9:$DN$158,I$3,FALSE))="","",(VLOOKUP($A123,'Q4 Raw Data'!$A$9:$DN$158,I$3,FALSE))),"")</f>
        <v>Established</v>
      </c>
      <c r="J123" s="244" t="str">
        <f>IFERROR(IF((VLOOKUP($A123,'Q4 Raw Data'!$A$9:$DN$158,J$3,FALSE))="","",(VLOOKUP($A123,'Q4 Raw Data'!$A$9:$DN$158,J$3,FALSE))),"")</f>
        <v>Established</v>
      </c>
      <c r="K123" s="244" t="str">
        <f>IFERROR(IF((VLOOKUP($A123,'Q4 Raw Data'!$A$9:$DN$158,K$3,FALSE))="","",(VLOOKUP($A123,'Q4 Raw Data'!$A$9:$DN$158,K$3,FALSE))),"")</f>
        <v>Established</v>
      </c>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row>
    <row r="124" spans="1:49" x14ac:dyDescent="0.3">
      <c r="A124" t="s">
        <v>611</v>
      </c>
      <c r="B124" t="s">
        <v>612</v>
      </c>
      <c r="C124" s="244" t="str">
        <f>IFERROR(IF((VLOOKUP($A124,'Q4 Raw Data'!$A$9:$DN$158,C$3,FALSE))="","",(VLOOKUP($A124,'Q4 Raw Data'!$A$9:$DN$158,C$3,FALSE))),"")</f>
        <v>Mature</v>
      </c>
      <c r="D124" s="244" t="str">
        <f>IFERROR(IF((VLOOKUP($A124,'Q4 Raw Data'!$A$9:$DN$158,D$3,FALSE))="","",(VLOOKUP($A124,'Q4 Raw Data'!$A$9:$DN$158,D$3,FALSE))),"")</f>
        <v>Established</v>
      </c>
      <c r="E124" s="244" t="str">
        <f>IFERROR(IF((VLOOKUP($A124,'Q4 Raw Data'!$A$9:$DN$158,E$3,FALSE))="","",(VLOOKUP($A124,'Q4 Raw Data'!$A$9:$DN$158,E$3,FALSE))),"")</f>
        <v>Mature</v>
      </c>
      <c r="F124" s="244" t="str">
        <f>IFERROR(IF((VLOOKUP($A124,'Q4 Raw Data'!$A$9:$DN$158,F$3,FALSE))="","",(VLOOKUP($A124,'Q4 Raw Data'!$A$9:$DN$158,F$3,FALSE))),"")</f>
        <v>Established</v>
      </c>
      <c r="G124" s="244" t="str">
        <f>IFERROR(IF((VLOOKUP($A124,'Q4 Raw Data'!$A$9:$DN$158,G$3,FALSE))="","",(VLOOKUP($A124,'Q4 Raw Data'!$A$9:$DN$158,G$3,FALSE))),"")</f>
        <v>Established</v>
      </c>
      <c r="H124" s="244" t="str">
        <f>IFERROR(IF((VLOOKUP($A124,'Q4 Raw Data'!$A$9:$DN$158,H$3,FALSE))="","",(VLOOKUP($A124,'Q4 Raw Data'!$A$9:$DN$158,H$3,FALSE))),"")</f>
        <v>Established</v>
      </c>
      <c r="I124" s="244" t="str">
        <f>IFERROR(IF((VLOOKUP($A124,'Q4 Raw Data'!$A$9:$DN$158,I$3,FALSE))="","",(VLOOKUP($A124,'Q4 Raw Data'!$A$9:$DN$158,I$3,FALSE))),"")</f>
        <v>Mature</v>
      </c>
      <c r="J124" s="244" t="str">
        <f>IFERROR(IF((VLOOKUP($A124,'Q4 Raw Data'!$A$9:$DN$158,J$3,FALSE))="","",(VLOOKUP($A124,'Q4 Raw Data'!$A$9:$DN$158,J$3,FALSE))),"")</f>
        <v>Mature</v>
      </c>
      <c r="K124" s="244" t="str">
        <f>IFERROR(IF((VLOOKUP($A124,'Q4 Raw Data'!$A$9:$DN$158,K$3,FALSE))="","",(VLOOKUP($A124,'Q4 Raw Data'!$A$9:$DN$158,K$3,FALSE))),"")</f>
        <v>Established</v>
      </c>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row>
    <row r="125" spans="1:49" x14ac:dyDescent="0.3">
      <c r="A125" t="s">
        <v>613</v>
      </c>
      <c r="B125" t="s">
        <v>614</v>
      </c>
      <c r="C125" s="244" t="str">
        <f>IFERROR(IF((VLOOKUP($A125,'Q4 Raw Data'!$A$9:$DN$158,C$3,FALSE))="","",(VLOOKUP($A125,'Q4 Raw Data'!$A$9:$DN$158,C$3,FALSE))),"")</f>
        <v>Established</v>
      </c>
      <c r="D125" s="244" t="str">
        <f>IFERROR(IF((VLOOKUP($A125,'Q4 Raw Data'!$A$9:$DN$158,D$3,FALSE))="","",(VLOOKUP($A125,'Q4 Raw Data'!$A$9:$DN$158,D$3,FALSE))),"")</f>
        <v>Mature</v>
      </c>
      <c r="E125" s="244" t="str">
        <f>IFERROR(IF((VLOOKUP($A125,'Q4 Raw Data'!$A$9:$DN$158,E$3,FALSE))="","",(VLOOKUP($A125,'Q4 Raw Data'!$A$9:$DN$158,E$3,FALSE))),"")</f>
        <v>Mature</v>
      </c>
      <c r="F125" s="244" t="str">
        <f>IFERROR(IF((VLOOKUP($A125,'Q4 Raw Data'!$A$9:$DN$158,F$3,FALSE))="","",(VLOOKUP($A125,'Q4 Raw Data'!$A$9:$DN$158,F$3,FALSE))),"")</f>
        <v>Established</v>
      </c>
      <c r="G125" s="244" t="str">
        <f>IFERROR(IF((VLOOKUP($A125,'Q4 Raw Data'!$A$9:$DN$158,G$3,FALSE))="","",(VLOOKUP($A125,'Q4 Raw Data'!$A$9:$DN$158,G$3,FALSE))),"")</f>
        <v>Mature</v>
      </c>
      <c r="H125" s="244" t="str">
        <f>IFERROR(IF((VLOOKUP($A125,'Q4 Raw Data'!$A$9:$DN$158,H$3,FALSE))="","",(VLOOKUP($A125,'Q4 Raw Data'!$A$9:$DN$158,H$3,FALSE))),"")</f>
        <v>Established</v>
      </c>
      <c r="I125" s="244" t="str">
        <f>IFERROR(IF((VLOOKUP($A125,'Q4 Raw Data'!$A$9:$DN$158,I$3,FALSE))="","",(VLOOKUP($A125,'Q4 Raw Data'!$A$9:$DN$158,I$3,FALSE))),"")</f>
        <v>Established</v>
      </c>
      <c r="J125" s="244" t="str">
        <f>IFERROR(IF((VLOOKUP($A125,'Q4 Raw Data'!$A$9:$DN$158,J$3,FALSE))="","",(VLOOKUP($A125,'Q4 Raw Data'!$A$9:$DN$158,J$3,FALSE))),"")</f>
        <v>Established</v>
      </c>
      <c r="K125" s="244" t="str">
        <f>IFERROR(IF((VLOOKUP($A125,'Q4 Raw Data'!$A$9:$DN$158,K$3,FALSE))="","",(VLOOKUP($A125,'Q4 Raw Data'!$A$9:$DN$158,K$3,FALSE))),"")</f>
        <v>Plans in place</v>
      </c>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row>
    <row r="126" spans="1:49" x14ac:dyDescent="0.3">
      <c r="A126" t="s">
        <v>616</v>
      </c>
      <c r="B126" t="s">
        <v>617</v>
      </c>
      <c r="C126" s="244" t="str">
        <f>IFERROR(IF((VLOOKUP($A126,'Q4 Raw Data'!$A$9:$DN$158,C$3,FALSE))="","",(VLOOKUP($A126,'Q4 Raw Data'!$A$9:$DN$158,C$3,FALSE))),"")</f>
        <v>Established</v>
      </c>
      <c r="D126" s="244" t="str">
        <f>IFERROR(IF((VLOOKUP($A126,'Q4 Raw Data'!$A$9:$DN$158,D$3,FALSE))="","",(VLOOKUP($A126,'Q4 Raw Data'!$A$9:$DN$158,D$3,FALSE))),"")</f>
        <v>Plans in place</v>
      </c>
      <c r="E126" s="244" t="str">
        <f>IFERROR(IF((VLOOKUP($A126,'Q4 Raw Data'!$A$9:$DN$158,E$3,FALSE))="","",(VLOOKUP($A126,'Q4 Raw Data'!$A$9:$DN$158,E$3,FALSE))),"")</f>
        <v>Established</v>
      </c>
      <c r="F126" s="244" t="str">
        <f>IFERROR(IF((VLOOKUP($A126,'Q4 Raw Data'!$A$9:$DN$158,F$3,FALSE))="","",(VLOOKUP($A126,'Q4 Raw Data'!$A$9:$DN$158,F$3,FALSE))),"")</f>
        <v>Established</v>
      </c>
      <c r="G126" s="244" t="str">
        <f>IFERROR(IF((VLOOKUP($A126,'Q4 Raw Data'!$A$9:$DN$158,G$3,FALSE))="","",(VLOOKUP($A126,'Q4 Raw Data'!$A$9:$DN$158,G$3,FALSE))),"")</f>
        <v>Established</v>
      </c>
      <c r="H126" s="244" t="str">
        <f>IFERROR(IF((VLOOKUP($A126,'Q4 Raw Data'!$A$9:$DN$158,H$3,FALSE))="","",(VLOOKUP($A126,'Q4 Raw Data'!$A$9:$DN$158,H$3,FALSE))),"")</f>
        <v>Established</v>
      </c>
      <c r="I126" s="244" t="str">
        <f>IFERROR(IF((VLOOKUP($A126,'Q4 Raw Data'!$A$9:$DN$158,I$3,FALSE))="","",(VLOOKUP($A126,'Q4 Raw Data'!$A$9:$DN$158,I$3,FALSE))),"")</f>
        <v>Mature</v>
      </c>
      <c r="J126" s="244" t="str">
        <f>IFERROR(IF((VLOOKUP($A126,'Q4 Raw Data'!$A$9:$DN$158,J$3,FALSE))="","",(VLOOKUP($A126,'Q4 Raw Data'!$A$9:$DN$158,J$3,FALSE))),"")</f>
        <v>Established</v>
      </c>
      <c r="K126" s="244" t="str">
        <f>IFERROR(IF((VLOOKUP($A126,'Q4 Raw Data'!$A$9:$DN$158,K$3,FALSE))="","",(VLOOKUP($A126,'Q4 Raw Data'!$A$9:$DN$158,K$3,FALSE))),"")</f>
        <v>Established</v>
      </c>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row>
    <row r="127" spans="1:49" x14ac:dyDescent="0.3">
      <c r="A127" t="s">
        <v>618</v>
      </c>
      <c r="B127" t="s">
        <v>619</v>
      </c>
      <c r="C127" s="244" t="str">
        <f>IFERROR(IF((VLOOKUP($A127,'Q4 Raw Data'!$A$9:$DN$158,C$3,FALSE))="","",(VLOOKUP($A127,'Q4 Raw Data'!$A$9:$DN$158,C$3,FALSE))),"")</f>
        <v>Mature</v>
      </c>
      <c r="D127" s="244" t="str">
        <f>IFERROR(IF((VLOOKUP($A127,'Q4 Raw Data'!$A$9:$DN$158,D$3,FALSE))="","",(VLOOKUP($A127,'Q4 Raw Data'!$A$9:$DN$158,D$3,FALSE))),"")</f>
        <v>Mature</v>
      </c>
      <c r="E127" s="244" t="str">
        <f>IFERROR(IF((VLOOKUP($A127,'Q4 Raw Data'!$A$9:$DN$158,E$3,FALSE))="","",(VLOOKUP($A127,'Q4 Raw Data'!$A$9:$DN$158,E$3,FALSE))),"")</f>
        <v>Exemplary</v>
      </c>
      <c r="F127" s="244" t="str">
        <f>IFERROR(IF((VLOOKUP($A127,'Q4 Raw Data'!$A$9:$DN$158,F$3,FALSE))="","",(VLOOKUP($A127,'Q4 Raw Data'!$A$9:$DN$158,F$3,FALSE))),"")</f>
        <v>Mature</v>
      </c>
      <c r="G127" s="244" t="str">
        <f>IFERROR(IF((VLOOKUP($A127,'Q4 Raw Data'!$A$9:$DN$158,G$3,FALSE))="","",(VLOOKUP($A127,'Q4 Raw Data'!$A$9:$DN$158,G$3,FALSE))),"")</f>
        <v>Established</v>
      </c>
      <c r="H127" s="244" t="str">
        <f>IFERROR(IF((VLOOKUP($A127,'Q4 Raw Data'!$A$9:$DN$158,H$3,FALSE))="","",(VLOOKUP($A127,'Q4 Raw Data'!$A$9:$DN$158,H$3,FALSE))),"")</f>
        <v>Mature</v>
      </c>
      <c r="I127" s="244" t="str">
        <f>IFERROR(IF((VLOOKUP($A127,'Q4 Raw Data'!$A$9:$DN$158,I$3,FALSE))="","",(VLOOKUP($A127,'Q4 Raw Data'!$A$9:$DN$158,I$3,FALSE))),"")</f>
        <v>Mature</v>
      </c>
      <c r="J127" s="244" t="str">
        <f>IFERROR(IF((VLOOKUP($A127,'Q4 Raw Data'!$A$9:$DN$158,J$3,FALSE))="","",(VLOOKUP($A127,'Q4 Raw Data'!$A$9:$DN$158,J$3,FALSE))),"")</f>
        <v>Mature</v>
      </c>
      <c r="K127" s="244" t="str">
        <f>IFERROR(IF((VLOOKUP($A127,'Q4 Raw Data'!$A$9:$DN$158,K$3,FALSE))="","",(VLOOKUP($A127,'Q4 Raw Data'!$A$9:$DN$158,K$3,FALSE))),"")</f>
        <v>Established</v>
      </c>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row>
    <row r="128" spans="1:49" x14ac:dyDescent="0.3">
      <c r="A128" t="s">
        <v>622</v>
      </c>
      <c r="B128" t="s">
        <v>623</v>
      </c>
      <c r="C128" s="244" t="str">
        <f>IFERROR(IF((VLOOKUP($A128,'Q4 Raw Data'!$A$9:$DN$158,C$3,FALSE))="","",(VLOOKUP($A128,'Q4 Raw Data'!$A$9:$DN$158,C$3,FALSE))),"")</f>
        <v>Established</v>
      </c>
      <c r="D128" s="244" t="str">
        <f>IFERROR(IF((VLOOKUP($A128,'Q4 Raw Data'!$A$9:$DN$158,D$3,FALSE))="","",(VLOOKUP($A128,'Q4 Raw Data'!$A$9:$DN$158,D$3,FALSE))),"")</f>
        <v>Established</v>
      </c>
      <c r="E128" s="244" t="str">
        <f>IFERROR(IF((VLOOKUP($A128,'Q4 Raw Data'!$A$9:$DN$158,E$3,FALSE))="","",(VLOOKUP($A128,'Q4 Raw Data'!$A$9:$DN$158,E$3,FALSE))),"")</f>
        <v>Established</v>
      </c>
      <c r="F128" s="244" t="str">
        <f>IFERROR(IF((VLOOKUP($A128,'Q4 Raw Data'!$A$9:$DN$158,F$3,FALSE))="","",(VLOOKUP($A128,'Q4 Raw Data'!$A$9:$DN$158,F$3,FALSE))),"")</f>
        <v>Established</v>
      </c>
      <c r="G128" s="244" t="str">
        <f>IFERROR(IF((VLOOKUP($A128,'Q4 Raw Data'!$A$9:$DN$158,G$3,FALSE))="","",(VLOOKUP($A128,'Q4 Raw Data'!$A$9:$DN$158,G$3,FALSE))),"")</f>
        <v>Established</v>
      </c>
      <c r="H128" s="244" t="str">
        <f>IFERROR(IF((VLOOKUP($A128,'Q4 Raw Data'!$A$9:$DN$158,H$3,FALSE))="","",(VLOOKUP($A128,'Q4 Raw Data'!$A$9:$DN$158,H$3,FALSE))),"")</f>
        <v>Plans in place</v>
      </c>
      <c r="I128" s="244" t="str">
        <f>IFERROR(IF((VLOOKUP($A128,'Q4 Raw Data'!$A$9:$DN$158,I$3,FALSE))="","",(VLOOKUP($A128,'Q4 Raw Data'!$A$9:$DN$158,I$3,FALSE))),"")</f>
        <v>Established</v>
      </c>
      <c r="J128" s="244" t="str">
        <f>IFERROR(IF((VLOOKUP($A128,'Q4 Raw Data'!$A$9:$DN$158,J$3,FALSE))="","",(VLOOKUP($A128,'Q4 Raw Data'!$A$9:$DN$158,J$3,FALSE))),"")</f>
        <v>Established</v>
      </c>
      <c r="K128" s="244" t="str">
        <f>IFERROR(IF((VLOOKUP($A128,'Q4 Raw Data'!$A$9:$DN$158,K$3,FALSE))="","",(VLOOKUP($A128,'Q4 Raw Data'!$A$9:$DN$158,K$3,FALSE))),"")</f>
        <v>Plans in place</v>
      </c>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row>
    <row r="129" spans="1:49" x14ac:dyDescent="0.3">
      <c r="A129" t="s">
        <v>624</v>
      </c>
      <c r="B129" t="s">
        <v>625</v>
      </c>
      <c r="C129" s="244" t="str">
        <f>IFERROR(IF((VLOOKUP($A129,'Q4 Raw Data'!$A$9:$DN$158,C$3,FALSE))="","",(VLOOKUP($A129,'Q4 Raw Data'!$A$9:$DN$158,C$3,FALSE))),"")</f>
        <v>Established</v>
      </c>
      <c r="D129" s="244" t="str">
        <f>IFERROR(IF((VLOOKUP($A129,'Q4 Raw Data'!$A$9:$DN$158,D$3,FALSE))="","",(VLOOKUP($A129,'Q4 Raw Data'!$A$9:$DN$158,D$3,FALSE))),"")</f>
        <v>Established</v>
      </c>
      <c r="E129" s="244" t="str">
        <f>IFERROR(IF((VLOOKUP($A129,'Q4 Raw Data'!$A$9:$DN$158,E$3,FALSE))="","",(VLOOKUP($A129,'Q4 Raw Data'!$A$9:$DN$158,E$3,FALSE))),"")</f>
        <v>Mature</v>
      </c>
      <c r="F129" s="244" t="str">
        <f>IFERROR(IF((VLOOKUP($A129,'Q4 Raw Data'!$A$9:$DN$158,F$3,FALSE))="","",(VLOOKUP($A129,'Q4 Raw Data'!$A$9:$DN$158,F$3,FALSE))),"")</f>
        <v>Established</v>
      </c>
      <c r="G129" s="244" t="str">
        <f>IFERROR(IF((VLOOKUP($A129,'Q4 Raw Data'!$A$9:$DN$158,G$3,FALSE))="","",(VLOOKUP($A129,'Q4 Raw Data'!$A$9:$DN$158,G$3,FALSE))),"")</f>
        <v>Established</v>
      </c>
      <c r="H129" s="244" t="str">
        <f>IFERROR(IF((VLOOKUP($A129,'Q4 Raw Data'!$A$9:$DN$158,H$3,FALSE))="","",(VLOOKUP($A129,'Q4 Raw Data'!$A$9:$DN$158,H$3,FALSE))),"")</f>
        <v>Established</v>
      </c>
      <c r="I129" s="244" t="str">
        <f>IFERROR(IF((VLOOKUP($A129,'Q4 Raw Data'!$A$9:$DN$158,I$3,FALSE))="","",(VLOOKUP($A129,'Q4 Raw Data'!$A$9:$DN$158,I$3,FALSE))),"")</f>
        <v>Established</v>
      </c>
      <c r="J129" s="244" t="str">
        <f>IFERROR(IF((VLOOKUP($A129,'Q4 Raw Data'!$A$9:$DN$158,J$3,FALSE))="","",(VLOOKUP($A129,'Q4 Raw Data'!$A$9:$DN$158,J$3,FALSE))),"")</f>
        <v>Established</v>
      </c>
      <c r="K129" s="244" t="str">
        <f>IFERROR(IF((VLOOKUP($A129,'Q4 Raw Data'!$A$9:$DN$158,K$3,FALSE))="","",(VLOOKUP($A129,'Q4 Raw Data'!$A$9:$DN$158,K$3,FALSE))),"")</f>
        <v>Established</v>
      </c>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row>
    <row r="130" spans="1:49" x14ac:dyDescent="0.3">
      <c r="A130" t="s">
        <v>626</v>
      </c>
      <c r="B130" t="s">
        <v>627</v>
      </c>
      <c r="C130" s="244" t="str">
        <f>IFERROR(IF((VLOOKUP($A130,'Q4 Raw Data'!$A$9:$DN$158,C$3,FALSE))="","",(VLOOKUP($A130,'Q4 Raw Data'!$A$9:$DN$158,C$3,FALSE))),"")</f>
        <v>Plans in place</v>
      </c>
      <c r="D130" s="244" t="str">
        <f>IFERROR(IF((VLOOKUP($A130,'Q4 Raw Data'!$A$9:$DN$158,D$3,FALSE))="","",(VLOOKUP($A130,'Q4 Raw Data'!$A$9:$DN$158,D$3,FALSE))),"")</f>
        <v>Mature</v>
      </c>
      <c r="E130" s="244" t="str">
        <f>IFERROR(IF((VLOOKUP($A130,'Q4 Raw Data'!$A$9:$DN$158,E$3,FALSE))="","",(VLOOKUP($A130,'Q4 Raw Data'!$A$9:$DN$158,E$3,FALSE))),"")</f>
        <v>Mature</v>
      </c>
      <c r="F130" s="244" t="str">
        <f>IFERROR(IF((VLOOKUP($A130,'Q4 Raw Data'!$A$9:$DN$158,F$3,FALSE))="","",(VLOOKUP($A130,'Q4 Raw Data'!$A$9:$DN$158,F$3,FALSE))),"")</f>
        <v>Exemplary</v>
      </c>
      <c r="G130" s="244" t="str">
        <f>IFERROR(IF((VLOOKUP($A130,'Q4 Raw Data'!$A$9:$DN$158,G$3,FALSE))="","",(VLOOKUP($A130,'Q4 Raw Data'!$A$9:$DN$158,G$3,FALSE))),"")</f>
        <v>Mature</v>
      </c>
      <c r="H130" s="244" t="str">
        <f>IFERROR(IF((VLOOKUP($A130,'Q4 Raw Data'!$A$9:$DN$158,H$3,FALSE))="","",(VLOOKUP($A130,'Q4 Raw Data'!$A$9:$DN$158,H$3,FALSE))),"")</f>
        <v>Established</v>
      </c>
      <c r="I130" s="244" t="str">
        <f>IFERROR(IF((VLOOKUP($A130,'Q4 Raw Data'!$A$9:$DN$158,I$3,FALSE))="","",(VLOOKUP($A130,'Q4 Raw Data'!$A$9:$DN$158,I$3,FALSE))),"")</f>
        <v>Established</v>
      </c>
      <c r="J130" s="244" t="str">
        <f>IFERROR(IF((VLOOKUP($A130,'Q4 Raw Data'!$A$9:$DN$158,J$3,FALSE))="","",(VLOOKUP($A130,'Q4 Raw Data'!$A$9:$DN$158,J$3,FALSE))),"")</f>
        <v>Mature</v>
      </c>
      <c r="K130" s="244" t="str">
        <f>IFERROR(IF((VLOOKUP($A130,'Q4 Raw Data'!$A$9:$DN$158,K$3,FALSE))="","",(VLOOKUP($A130,'Q4 Raw Data'!$A$9:$DN$158,K$3,FALSE))),"")</f>
        <v>Established</v>
      </c>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row>
    <row r="131" spans="1:49" x14ac:dyDescent="0.3">
      <c r="A131" t="s">
        <v>628</v>
      </c>
      <c r="B131" t="s">
        <v>629</v>
      </c>
      <c r="C131" s="244" t="str">
        <f>IFERROR(IF((VLOOKUP($A131,'Q4 Raw Data'!$A$9:$DN$158,C$3,FALSE))="","",(VLOOKUP($A131,'Q4 Raw Data'!$A$9:$DN$158,C$3,FALSE))),"")</f>
        <v>Established</v>
      </c>
      <c r="D131" s="244" t="str">
        <f>IFERROR(IF((VLOOKUP($A131,'Q4 Raw Data'!$A$9:$DN$158,D$3,FALSE))="","",(VLOOKUP($A131,'Q4 Raw Data'!$A$9:$DN$158,D$3,FALSE))),"")</f>
        <v>Mature</v>
      </c>
      <c r="E131" s="244" t="str">
        <f>IFERROR(IF((VLOOKUP($A131,'Q4 Raw Data'!$A$9:$DN$158,E$3,FALSE))="","",(VLOOKUP($A131,'Q4 Raw Data'!$A$9:$DN$158,E$3,FALSE))),"")</f>
        <v>Established</v>
      </c>
      <c r="F131" s="244" t="str">
        <f>IFERROR(IF((VLOOKUP($A131,'Q4 Raw Data'!$A$9:$DN$158,F$3,FALSE))="","",(VLOOKUP($A131,'Q4 Raw Data'!$A$9:$DN$158,F$3,FALSE))),"")</f>
        <v>Established</v>
      </c>
      <c r="G131" s="244" t="str">
        <f>IFERROR(IF((VLOOKUP($A131,'Q4 Raw Data'!$A$9:$DN$158,G$3,FALSE))="","",(VLOOKUP($A131,'Q4 Raw Data'!$A$9:$DN$158,G$3,FALSE))),"")</f>
        <v>Established</v>
      </c>
      <c r="H131" s="244" t="str">
        <f>IFERROR(IF((VLOOKUP($A131,'Q4 Raw Data'!$A$9:$DN$158,H$3,FALSE))="","",(VLOOKUP($A131,'Q4 Raw Data'!$A$9:$DN$158,H$3,FALSE))),"")</f>
        <v>Plans in place</v>
      </c>
      <c r="I131" s="244" t="str">
        <f>IFERROR(IF((VLOOKUP($A131,'Q4 Raw Data'!$A$9:$DN$158,I$3,FALSE))="","",(VLOOKUP($A131,'Q4 Raw Data'!$A$9:$DN$158,I$3,FALSE))),"")</f>
        <v>Mature</v>
      </c>
      <c r="J131" s="244" t="str">
        <f>IFERROR(IF((VLOOKUP($A131,'Q4 Raw Data'!$A$9:$DN$158,J$3,FALSE))="","",(VLOOKUP($A131,'Q4 Raw Data'!$A$9:$DN$158,J$3,FALSE))),"")</f>
        <v>Established</v>
      </c>
      <c r="K131" s="244" t="str">
        <f>IFERROR(IF((VLOOKUP($A131,'Q4 Raw Data'!$A$9:$DN$158,K$3,FALSE))="","",(VLOOKUP($A131,'Q4 Raw Data'!$A$9:$DN$158,K$3,FALSE))),"")</f>
        <v>Established</v>
      </c>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row>
    <row r="132" spans="1:49" x14ac:dyDescent="0.3">
      <c r="A132" t="s">
        <v>630</v>
      </c>
      <c r="B132" t="s">
        <v>631</v>
      </c>
      <c r="C132" s="244" t="str">
        <f>IFERROR(IF((VLOOKUP($A132,'Q4 Raw Data'!$A$9:$DN$158,C$3,FALSE))="","",(VLOOKUP($A132,'Q4 Raw Data'!$A$9:$DN$158,C$3,FALSE))),"")</f>
        <v>Established</v>
      </c>
      <c r="D132" s="244" t="str">
        <f>IFERROR(IF((VLOOKUP($A132,'Q4 Raw Data'!$A$9:$DN$158,D$3,FALSE))="","",(VLOOKUP($A132,'Q4 Raw Data'!$A$9:$DN$158,D$3,FALSE))),"")</f>
        <v>Established</v>
      </c>
      <c r="E132" s="244" t="str">
        <f>IFERROR(IF((VLOOKUP($A132,'Q4 Raw Data'!$A$9:$DN$158,E$3,FALSE))="","",(VLOOKUP($A132,'Q4 Raw Data'!$A$9:$DN$158,E$3,FALSE))),"")</f>
        <v>Established</v>
      </c>
      <c r="F132" s="244" t="str">
        <f>IFERROR(IF((VLOOKUP($A132,'Q4 Raw Data'!$A$9:$DN$158,F$3,FALSE))="","",(VLOOKUP($A132,'Q4 Raw Data'!$A$9:$DN$158,F$3,FALSE))),"")</f>
        <v>Established</v>
      </c>
      <c r="G132" s="244" t="str">
        <f>IFERROR(IF((VLOOKUP($A132,'Q4 Raw Data'!$A$9:$DN$158,G$3,FALSE))="","",(VLOOKUP($A132,'Q4 Raw Data'!$A$9:$DN$158,G$3,FALSE))),"")</f>
        <v>Established</v>
      </c>
      <c r="H132" s="244" t="str">
        <f>IFERROR(IF((VLOOKUP($A132,'Q4 Raw Data'!$A$9:$DN$158,H$3,FALSE))="","",(VLOOKUP($A132,'Q4 Raw Data'!$A$9:$DN$158,H$3,FALSE))),"")</f>
        <v>Established</v>
      </c>
      <c r="I132" s="244" t="str">
        <f>IFERROR(IF((VLOOKUP($A132,'Q4 Raw Data'!$A$9:$DN$158,I$3,FALSE))="","",(VLOOKUP($A132,'Q4 Raw Data'!$A$9:$DN$158,I$3,FALSE))),"")</f>
        <v>Established</v>
      </c>
      <c r="J132" s="244" t="str">
        <f>IFERROR(IF((VLOOKUP($A132,'Q4 Raw Data'!$A$9:$DN$158,J$3,FALSE))="","",(VLOOKUP($A132,'Q4 Raw Data'!$A$9:$DN$158,J$3,FALSE))),"")</f>
        <v>Exemplary</v>
      </c>
      <c r="K132" s="244" t="str">
        <f>IFERROR(IF((VLOOKUP($A132,'Q4 Raw Data'!$A$9:$DN$158,K$3,FALSE))="","",(VLOOKUP($A132,'Q4 Raw Data'!$A$9:$DN$158,K$3,FALSE))),"")</f>
        <v>Exemplary</v>
      </c>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row>
    <row r="133" spans="1:49" x14ac:dyDescent="0.3">
      <c r="A133" t="s">
        <v>632</v>
      </c>
      <c r="B133" t="s">
        <v>633</v>
      </c>
      <c r="C133" s="244" t="str">
        <f>IFERROR(IF((VLOOKUP($A133,'Q4 Raw Data'!$A$9:$DN$158,C$3,FALSE))="","",(VLOOKUP($A133,'Q4 Raw Data'!$A$9:$DN$158,C$3,FALSE))),"")</f>
        <v>Established</v>
      </c>
      <c r="D133" s="244" t="str">
        <f>IFERROR(IF((VLOOKUP($A133,'Q4 Raw Data'!$A$9:$DN$158,D$3,FALSE))="","",(VLOOKUP($A133,'Q4 Raw Data'!$A$9:$DN$158,D$3,FALSE))),"")</f>
        <v>Established</v>
      </c>
      <c r="E133" s="244" t="str">
        <f>IFERROR(IF((VLOOKUP($A133,'Q4 Raw Data'!$A$9:$DN$158,E$3,FALSE))="","",(VLOOKUP($A133,'Q4 Raw Data'!$A$9:$DN$158,E$3,FALSE))),"")</f>
        <v>Established</v>
      </c>
      <c r="F133" s="244" t="str">
        <f>IFERROR(IF((VLOOKUP($A133,'Q4 Raw Data'!$A$9:$DN$158,F$3,FALSE))="","",(VLOOKUP($A133,'Q4 Raw Data'!$A$9:$DN$158,F$3,FALSE))),"")</f>
        <v>Established</v>
      </c>
      <c r="G133" s="244" t="str">
        <f>IFERROR(IF((VLOOKUP($A133,'Q4 Raw Data'!$A$9:$DN$158,G$3,FALSE))="","",(VLOOKUP($A133,'Q4 Raw Data'!$A$9:$DN$158,G$3,FALSE))),"")</f>
        <v>Established</v>
      </c>
      <c r="H133" s="244" t="str">
        <f>IFERROR(IF((VLOOKUP($A133,'Q4 Raw Data'!$A$9:$DN$158,H$3,FALSE))="","",(VLOOKUP($A133,'Q4 Raw Data'!$A$9:$DN$158,H$3,FALSE))),"")</f>
        <v>Established</v>
      </c>
      <c r="I133" s="244" t="str">
        <f>IFERROR(IF((VLOOKUP($A133,'Q4 Raw Data'!$A$9:$DN$158,I$3,FALSE))="","",(VLOOKUP($A133,'Q4 Raw Data'!$A$9:$DN$158,I$3,FALSE))),"")</f>
        <v>Established</v>
      </c>
      <c r="J133" s="244" t="str">
        <f>IFERROR(IF((VLOOKUP($A133,'Q4 Raw Data'!$A$9:$DN$158,J$3,FALSE))="","",(VLOOKUP($A133,'Q4 Raw Data'!$A$9:$DN$158,J$3,FALSE))),"")</f>
        <v>Established</v>
      </c>
      <c r="K133" s="244" t="str">
        <f>IFERROR(IF((VLOOKUP($A133,'Q4 Raw Data'!$A$9:$DN$158,K$3,FALSE))="","",(VLOOKUP($A133,'Q4 Raw Data'!$A$9:$DN$158,K$3,FALSE))),"")</f>
        <v>Established</v>
      </c>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row>
    <row r="134" spans="1:49" x14ac:dyDescent="0.3">
      <c r="A134" t="s">
        <v>634</v>
      </c>
      <c r="B134" t="s">
        <v>635</v>
      </c>
      <c r="C134" s="244" t="str">
        <f>IFERROR(IF((VLOOKUP($A134,'Q4 Raw Data'!$A$9:$DN$158,C$3,FALSE))="","",(VLOOKUP($A134,'Q4 Raw Data'!$A$9:$DN$158,C$3,FALSE))),"")</f>
        <v>Plans in place</v>
      </c>
      <c r="D134" s="244" t="str">
        <f>IFERROR(IF((VLOOKUP($A134,'Q4 Raw Data'!$A$9:$DN$158,D$3,FALSE))="","",(VLOOKUP($A134,'Q4 Raw Data'!$A$9:$DN$158,D$3,FALSE))),"")</f>
        <v>Mature</v>
      </c>
      <c r="E134" s="244" t="str">
        <f>IFERROR(IF((VLOOKUP($A134,'Q4 Raw Data'!$A$9:$DN$158,E$3,FALSE))="","",(VLOOKUP($A134,'Q4 Raw Data'!$A$9:$DN$158,E$3,FALSE))),"")</f>
        <v>Mature</v>
      </c>
      <c r="F134" s="244" t="str">
        <f>IFERROR(IF((VLOOKUP($A134,'Q4 Raw Data'!$A$9:$DN$158,F$3,FALSE))="","",(VLOOKUP($A134,'Q4 Raw Data'!$A$9:$DN$158,F$3,FALSE))),"")</f>
        <v>Mature</v>
      </c>
      <c r="G134" s="244" t="str">
        <f>IFERROR(IF((VLOOKUP($A134,'Q4 Raw Data'!$A$9:$DN$158,G$3,FALSE))="","",(VLOOKUP($A134,'Q4 Raw Data'!$A$9:$DN$158,G$3,FALSE))),"")</f>
        <v>Established</v>
      </c>
      <c r="H134" s="244" t="str">
        <f>IFERROR(IF((VLOOKUP($A134,'Q4 Raw Data'!$A$9:$DN$158,H$3,FALSE))="","",(VLOOKUP($A134,'Q4 Raw Data'!$A$9:$DN$158,H$3,FALSE))),"")</f>
        <v>Mature</v>
      </c>
      <c r="I134" s="244" t="str">
        <f>IFERROR(IF((VLOOKUP($A134,'Q4 Raw Data'!$A$9:$DN$158,I$3,FALSE))="","",(VLOOKUP($A134,'Q4 Raw Data'!$A$9:$DN$158,I$3,FALSE))),"")</f>
        <v>Mature</v>
      </c>
      <c r="J134" s="244" t="str">
        <f>IFERROR(IF((VLOOKUP($A134,'Q4 Raw Data'!$A$9:$DN$158,J$3,FALSE))="","",(VLOOKUP($A134,'Q4 Raw Data'!$A$9:$DN$158,J$3,FALSE))),"")</f>
        <v>Mature</v>
      </c>
      <c r="K134" s="244" t="str">
        <f>IFERROR(IF((VLOOKUP($A134,'Q4 Raw Data'!$A$9:$DN$158,K$3,FALSE))="","",(VLOOKUP($A134,'Q4 Raw Data'!$A$9:$DN$158,K$3,FALSE))),"")</f>
        <v>Mature</v>
      </c>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row>
    <row r="135" spans="1:49" x14ac:dyDescent="0.3">
      <c r="A135" t="s">
        <v>638</v>
      </c>
      <c r="B135" t="s">
        <v>639</v>
      </c>
      <c r="C135" s="244" t="str">
        <f>IFERROR(IF((VLOOKUP($A135,'Q4 Raw Data'!$A$9:$DN$158,C$3,FALSE))="","",(VLOOKUP($A135,'Q4 Raw Data'!$A$9:$DN$158,C$3,FALSE))),"")</f>
        <v>Established</v>
      </c>
      <c r="D135" s="244" t="str">
        <f>IFERROR(IF((VLOOKUP($A135,'Q4 Raw Data'!$A$9:$DN$158,D$3,FALSE))="","",(VLOOKUP($A135,'Q4 Raw Data'!$A$9:$DN$158,D$3,FALSE))),"")</f>
        <v>Established</v>
      </c>
      <c r="E135" s="244" t="str">
        <f>IFERROR(IF((VLOOKUP($A135,'Q4 Raw Data'!$A$9:$DN$158,E$3,FALSE))="","",(VLOOKUP($A135,'Q4 Raw Data'!$A$9:$DN$158,E$3,FALSE))),"")</f>
        <v>Mature</v>
      </c>
      <c r="F135" s="244" t="str">
        <f>IFERROR(IF((VLOOKUP($A135,'Q4 Raw Data'!$A$9:$DN$158,F$3,FALSE))="","",(VLOOKUP($A135,'Q4 Raw Data'!$A$9:$DN$158,F$3,FALSE))),"")</f>
        <v>Mature</v>
      </c>
      <c r="G135" s="244" t="str">
        <f>IFERROR(IF((VLOOKUP($A135,'Q4 Raw Data'!$A$9:$DN$158,G$3,FALSE))="","",(VLOOKUP($A135,'Q4 Raw Data'!$A$9:$DN$158,G$3,FALSE))),"")</f>
        <v>Established</v>
      </c>
      <c r="H135" s="244" t="str">
        <f>IFERROR(IF((VLOOKUP($A135,'Q4 Raw Data'!$A$9:$DN$158,H$3,FALSE))="","",(VLOOKUP($A135,'Q4 Raw Data'!$A$9:$DN$158,H$3,FALSE))),"")</f>
        <v>Mature</v>
      </c>
      <c r="I135" s="244" t="str">
        <f>IFERROR(IF((VLOOKUP($A135,'Q4 Raw Data'!$A$9:$DN$158,I$3,FALSE))="","",(VLOOKUP($A135,'Q4 Raw Data'!$A$9:$DN$158,I$3,FALSE))),"")</f>
        <v>Mature</v>
      </c>
      <c r="J135" s="244" t="str">
        <f>IFERROR(IF((VLOOKUP($A135,'Q4 Raw Data'!$A$9:$DN$158,J$3,FALSE))="","",(VLOOKUP($A135,'Q4 Raw Data'!$A$9:$DN$158,J$3,FALSE))),"")</f>
        <v>Mature</v>
      </c>
      <c r="K135" s="244" t="str">
        <f>IFERROR(IF((VLOOKUP($A135,'Q4 Raw Data'!$A$9:$DN$158,K$3,FALSE))="","",(VLOOKUP($A135,'Q4 Raw Data'!$A$9:$DN$158,K$3,FALSE))),"")</f>
        <v>Established</v>
      </c>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row>
    <row r="136" spans="1:49" x14ac:dyDescent="0.3">
      <c r="A136" t="s">
        <v>640</v>
      </c>
      <c r="B136" t="s">
        <v>641</v>
      </c>
      <c r="C136" s="244" t="str">
        <f>IFERROR(IF((VLOOKUP($A136,'Q4 Raw Data'!$A$9:$DN$158,C$3,FALSE))="","",(VLOOKUP($A136,'Q4 Raw Data'!$A$9:$DN$158,C$3,FALSE))),"")</f>
        <v>Mature</v>
      </c>
      <c r="D136" s="244" t="str">
        <f>IFERROR(IF((VLOOKUP($A136,'Q4 Raw Data'!$A$9:$DN$158,D$3,FALSE))="","",(VLOOKUP($A136,'Q4 Raw Data'!$A$9:$DN$158,D$3,FALSE))),"")</f>
        <v>Mature</v>
      </c>
      <c r="E136" s="244" t="str">
        <f>IFERROR(IF((VLOOKUP($A136,'Q4 Raw Data'!$A$9:$DN$158,E$3,FALSE))="","",(VLOOKUP($A136,'Q4 Raw Data'!$A$9:$DN$158,E$3,FALSE))),"")</f>
        <v>Mature</v>
      </c>
      <c r="F136" s="244" t="str">
        <f>IFERROR(IF((VLOOKUP($A136,'Q4 Raw Data'!$A$9:$DN$158,F$3,FALSE))="","",(VLOOKUP($A136,'Q4 Raw Data'!$A$9:$DN$158,F$3,FALSE))),"")</f>
        <v>Established</v>
      </c>
      <c r="G136" s="244" t="str">
        <f>IFERROR(IF((VLOOKUP($A136,'Q4 Raw Data'!$A$9:$DN$158,G$3,FALSE))="","",(VLOOKUP($A136,'Q4 Raw Data'!$A$9:$DN$158,G$3,FALSE))),"")</f>
        <v>Established</v>
      </c>
      <c r="H136" s="244" t="str">
        <f>IFERROR(IF((VLOOKUP($A136,'Q4 Raw Data'!$A$9:$DN$158,H$3,FALSE))="","",(VLOOKUP($A136,'Q4 Raw Data'!$A$9:$DN$158,H$3,FALSE))),"")</f>
        <v>Established</v>
      </c>
      <c r="I136" s="244" t="str">
        <f>IFERROR(IF((VLOOKUP($A136,'Q4 Raw Data'!$A$9:$DN$158,I$3,FALSE))="","",(VLOOKUP($A136,'Q4 Raw Data'!$A$9:$DN$158,I$3,FALSE))),"")</f>
        <v>Established</v>
      </c>
      <c r="J136" s="244" t="str">
        <f>IFERROR(IF((VLOOKUP($A136,'Q4 Raw Data'!$A$9:$DN$158,J$3,FALSE))="","",(VLOOKUP($A136,'Q4 Raw Data'!$A$9:$DN$158,J$3,FALSE))),"")</f>
        <v>Established</v>
      </c>
      <c r="K136" s="244" t="str">
        <f>IFERROR(IF((VLOOKUP($A136,'Q4 Raw Data'!$A$9:$DN$158,K$3,FALSE))="","",(VLOOKUP($A136,'Q4 Raw Data'!$A$9:$DN$158,K$3,FALSE))),"")</f>
        <v>Mature</v>
      </c>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row>
    <row r="137" spans="1:49" x14ac:dyDescent="0.3">
      <c r="A137" t="s">
        <v>644</v>
      </c>
      <c r="B137" t="s">
        <v>645</v>
      </c>
      <c r="C137" s="244" t="str">
        <f>IFERROR(IF((VLOOKUP($A137,'Q4 Raw Data'!$A$9:$DN$158,C$3,FALSE))="","",(VLOOKUP($A137,'Q4 Raw Data'!$A$9:$DN$158,C$3,FALSE))),"")</f>
        <v>Exemplary</v>
      </c>
      <c r="D137" s="244" t="str">
        <f>IFERROR(IF((VLOOKUP($A137,'Q4 Raw Data'!$A$9:$DN$158,D$3,FALSE))="","",(VLOOKUP($A137,'Q4 Raw Data'!$A$9:$DN$158,D$3,FALSE))),"")</f>
        <v>Mature</v>
      </c>
      <c r="E137" s="244" t="str">
        <f>IFERROR(IF((VLOOKUP($A137,'Q4 Raw Data'!$A$9:$DN$158,E$3,FALSE))="","",(VLOOKUP($A137,'Q4 Raw Data'!$A$9:$DN$158,E$3,FALSE))),"")</f>
        <v>Mature</v>
      </c>
      <c r="F137" s="244" t="str">
        <f>IFERROR(IF((VLOOKUP($A137,'Q4 Raw Data'!$A$9:$DN$158,F$3,FALSE))="","",(VLOOKUP($A137,'Q4 Raw Data'!$A$9:$DN$158,F$3,FALSE))),"")</f>
        <v>Established</v>
      </c>
      <c r="G137" s="244" t="str">
        <f>IFERROR(IF((VLOOKUP($A137,'Q4 Raw Data'!$A$9:$DN$158,G$3,FALSE))="","",(VLOOKUP($A137,'Q4 Raw Data'!$A$9:$DN$158,G$3,FALSE))),"")</f>
        <v>Established</v>
      </c>
      <c r="H137" s="244" t="str">
        <f>IFERROR(IF((VLOOKUP($A137,'Q4 Raw Data'!$A$9:$DN$158,H$3,FALSE))="","",(VLOOKUP($A137,'Q4 Raw Data'!$A$9:$DN$158,H$3,FALSE))),"")</f>
        <v>Exemplary</v>
      </c>
      <c r="I137" s="244" t="str">
        <f>IFERROR(IF((VLOOKUP($A137,'Q4 Raw Data'!$A$9:$DN$158,I$3,FALSE))="","",(VLOOKUP($A137,'Q4 Raw Data'!$A$9:$DN$158,I$3,FALSE))),"")</f>
        <v>Mature</v>
      </c>
      <c r="J137" s="244" t="str">
        <f>IFERROR(IF((VLOOKUP($A137,'Q4 Raw Data'!$A$9:$DN$158,J$3,FALSE))="","",(VLOOKUP($A137,'Q4 Raw Data'!$A$9:$DN$158,J$3,FALSE))),"")</f>
        <v>Established</v>
      </c>
      <c r="K137" s="244" t="str">
        <f>IFERROR(IF((VLOOKUP($A137,'Q4 Raw Data'!$A$9:$DN$158,K$3,FALSE))="","",(VLOOKUP($A137,'Q4 Raw Data'!$A$9:$DN$158,K$3,FALSE))),"")</f>
        <v>Plans in place</v>
      </c>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row>
    <row r="138" spans="1:49" x14ac:dyDescent="0.3">
      <c r="A138" t="s">
        <v>646</v>
      </c>
      <c r="B138" t="s">
        <v>647</v>
      </c>
      <c r="C138" s="244" t="str">
        <f>IFERROR(IF((VLOOKUP($A138,'Q4 Raw Data'!$A$9:$DN$158,C$3,FALSE))="","",(VLOOKUP($A138,'Q4 Raw Data'!$A$9:$DN$158,C$3,FALSE))),"")</f>
        <v>Established</v>
      </c>
      <c r="D138" s="244" t="str">
        <f>IFERROR(IF((VLOOKUP($A138,'Q4 Raw Data'!$A$9:$DN$158,D$3,FALSE))="","",(VLOOKUP($A138,'Q4 Raw Data'!$A$9:$DN$158,D$3,FALSE))),"")</f>
        <v>Mature</v>
      </c>
      <c r="E138" s="244" t="str">
        <f>IFERROR(IF((VLOOKUP($A138,'Q4 Raw Data'!$A$9:$DN$158,E$3,FALSE))="","",(VLOOKUP($A138,'Q4 Raw Data'!$A$9:$DN$158,E$3,FALSE))),"")</f>
        <v>Mature</v>
      </c>
      <c r="F138" s="244" t="str">
        <f>IFERROR(IF((VLOOKUP($A138,'Q4 Raw Data'!$A$9:$DN$158,F$3,FALSE))="","",(VLOOKUP($A138,'Q4 Raw Data'!$A$9:$DN$158,F$3,FALSE))),"")</f>
        <v>Established</v>
      </c>
      <c r="G138" s="244" t="str">
        <f>IFERROR(IF((VLOOKUP($A138,'Q4 Raw Data'!$A$9:$DN$158,G$3,FALSE))="","",(VLOOKUP($A138,'Q4 Raw Data'!$A$9:$DN$158,G$3,FALSE))),"")</f>
        <v>Established</v>
      </c>
      <c r="H138" s="244" t="str">
        <f>IFERROR(IF((VLOOKUP($A138,'Q4 Raw Data'!$A$9:$DN$158,H$3,FALSE))="","",(VLOOKUP($A138,'Q4 Raw Data'!$A$9:$DN$158,H$3,FALSE))),"")</f>
        <v>Established</v>
      </c>
      <c r="I138" s="244" t="str">
        <f>IFERROR(IF((VLOOKUP($A138,'Q4 Raw Data'!$A$9:$DN$158,I$3,FALSE))="","",(VLOOKUP($A138,'Q4 Raw Data'!$A$9:$DN$158,I$3,FALSE))),"")</f>
        <v>Established</v>
      </c>
      <c r="J138" s="244" t="str">
        <f>IFERROR(IF((VLOOKUP($A138,'Q4 Raw Data'!$A$9:$DN$158,J$3,FALSE))="","",(VLOOKUP($A138,'Q4 Raw Data'!$A$9:$DN$158,J$3,FALSE))),"")</f>
        <v>Mature</v>
      </c>
      <c r="K138" s="244" t="str">
        <f>IFERROR(IF((VLOOKUP($A138,'Q4 Raw Data'!$A$9:$DN$158,K$3,FALSE))="","",(VLOOKUP($A138,'Q4 Raw Data'!$A$9:$DN$158,K$3,FALSE))),"")</f>
        <v>Established</v>
      </c>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row>
    <row r="139" spans="1:49" x14ac:dyDescent="0.3">
      <c r="A139" t="s">
        <v>648</v>
      </c>
      <c r="B139" t="s">
        <v>649</v>
      </c>
      <c r="C139" s="244" t="str">
        <f>IFERROR(IF((VLOOKUP($A139,'Q4 Raw Data'!$A$9:$DN$158,C$3,FALSE))="","",(VLOOKUP($A139,'Q4 Raw Data'!$A$9:$DN$158,C$3,FALSE))),"")</f>
        <v>Established</v>
      </c>
      <c r="D139" s="244" t="str">
        <f>IFERROR(IF((VLOOKUP($A139,'Q4 Raw Data'!$A$9:$DN$158,D$3,FALSE))="","",(VLOOKUP($A139,'Q4 Raw Data'!$A$9:$DN$158,D$3,FALSE))),"")</f>
        <v>Mature</v>
      </c>
      <c r="E139" s="244" t="str">
        <f>IFERROR(IF((VLOOKUP($A139,'Q4 Raw Data'!$A$9:$DN$158,E$3,FALSE))="","",(VLOOKUP($A139,'Q4 Raw Data'!$A$9:$DN$158,E$3,FALSE))),"")</f>
        <v>Mature</v>
      </c>
      <c r="F139" s="244" t="str">
        <f>IFERROR(IF((VLOOKUP($A139,'Q4 Raw Data'!$A$9:$DN$158,F$3,FALSE))="","",(VLOOKUP($A139,'Q4 Raw Data'!$A$9:$DN$158,F$3,FALSE))),"")</f>
        <v>Established</v>
      </c>
      <c r="G139" s="244" t="str">
        <f>IFERROR(IF((VLOOKUP($A139,'Q4 Raw Data'!$A$9:$DN$158,G$3,FALSE))="","",(VLOOKUP($A139,'Q4 Raw Data'!$A$9:$DN$158,G$3,FALSE))),"")</f>
        <v>Established</v>
      </c>
      <c r="H139" s="244" t="str">
        <f>IFERROR(IF((VLOOKUP($A139,'Q4 Raw Data'!$A$9:$DN$158,H$3,FALSE))="","",(VLOOKUP($A139,'Q4 Raw Data'!$A$9:$DN$158,H$3,FALSE))),"")</f>
        <v>Established</v>
      </c>
      <c r="I139" s="244" t="str">
        <f>IFERROR(IF((VLOOKUP($A139,'Q4 Raw Data'!$A$9:$DN$158,I$3,FALSE))="","",(VLOOKUP($A139,'Q4 Raw Data'!$A$9:$DN$158,I$3,FALSE))),"")</f>
        <v>Established</v>
      </c>
      <c r="J139" s="244" t="str">
        <f>IFERROR(IF((VLOOKUP($A139,'Q4 Raw Data'!$A$9:$DN$158,J$3,FALSE))="","",(VLOOKUP($A139,'Q4 Raw Data'!$A$9:$DN$158,J$3,FALSE))),"")</f>
        <v>Plans in place</v>
      </c>
      <c r="K139" s="244" t="str">
        <f>IFERROR(IF((VLOOKUP($A139,'Q4 Raw Data'!$A$9:$DN$158,K$3,FALSE))="","",(VLOOKUP($A139,'Q4 Raw Data'!$A$9:$DN$158,K$3,FALSE))),"")</f>
        <v>Plans in place</v>
      </c>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row>
    <row r="140" spans="1:49" x14ac:dyDescent="0.3">
      <c r="A140" t="s">
        <v>650</v>
      </c>
      <c r="B140" t="s">
        <v>651</v>
      </c>
      <c r="C140" s="244" t="str">
        <f>IFERROR(IF((VLOOKUP($A140,'Q4 Raw Data'!$A$9:$DN$158,C$3,FALSE))="","",(VLOOKUP($A140,'Q4 Raw Data'!$A$9:$DN$158,C$3,FALSE))),"")</f>
        <v>Established</v>
      </c>
      <c r="D140" s="244" t="str">
        <f>IFERROR(IF((VLOOKUP($A140,'Q4 Raw Data'!$A$9:$DN$158,D$3,FALSE))="","",(VLOOKUP($A140,'Q4 Raw Data'!$A$9:$DN$158,D$3,FALSE))),"")</f>
        <v>Plans in place</v>
      </c>
      <c r="E140" s="244" t="str">
        <f>IFERROR(IF((VLOOKUP($A140,'Q4 Raw Data'!$A$9:$DN$158,E$3,FALSE))="","",(VLOOKUP($A140,'Q4 Raw Data'!$A$9:$DN$158,E$3,FALSE))),"")</f>
        <v>Established</v>
      </c>
      <c r="F140" s="244" t="str">
        <f>IFERROR(IF((VLOOKUP($A140,'Q4 Raw Data'!$A$9:$DN$158,F$3,FALSE))="","",(VLOOKUP($A140,'Q4 Raw Data'!$A$9:$DN$158,F$3,FALSE))),"")</f>
        <v>Established</v>
      </c>
      <c r="G140" s="244" t="str">
        <f>IFERROR(IF((VLOOKUP($A140,'Q4 Raw Data'!$A$9:$DN$158,G$3,FALSE))="","",(VLOOKUP($A140,'Q4 Raw Data'!$A$9:$DN$158,G$3,FALSE))),"")</f>
        <v>Plans in place</v>
      </c>
      <c r="H140" s="244" t="str">
        <f>IFERROR(IF((VLOOKUP($A140,'Q4 Raw Data'!$A$9:$DN$158,H$3,FALSE))="","",(VLOOKUP($A140,'Q4 Raw Data'!$A$9:$DN$158,H$3,FALSE))),"")</f>
        <v>Plans in place</v>
      </c>
      <c r="I140" s="244" t="str">
        <f>IFERROR(IF((VLOOKUP($A140,'Q4 Raw Data'!$A$9:$DN$158,I$3,FALSE))="","",(VLOOKUP($A140,'Q4 Raw Data'!$A$9:$DN$158,I$3,FALSE))),"")</f>
        <v>Plans in place</v>
      </c>
      <c r="J140" s="244" t="str">
        <f>IFERROR(IF((VLOOKUP($A140,'Q4 Raw Data'!$A$9:$DN$158,J$3,FALSE))="","",(VLOOKUP($A140,'Q4 Raw Data'!$A$9:$DN$158,J$3,FALSE))),"")</f>
        <v>Established</v>
      </c>
      <c r="K140" s="244" t="str">
        <f>IFERROR(IF((VLOOKUP($A140,'Q4 Raw Data'!$A$9:$DN$158,K$3,FALSE))="","",(VLOOKUP($A140,'Q4 Raw Data'!$A$9:$DN$158,K$3,FALSE))),"")</f>
        <v>Established</v>
      </c>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row>
    <row r="141" spans="1:49" x14ac:dyDescent="0.3">
      <c r="A141" t="s">
        <v>652</v>
      </c>
      <c r="B141" t="s">
        <v>653</v>
      </c>
      <c r="C141" s="244" t="str">
        <f>IFERROR(IF((VLOOKUP($A141,'Q4 Raw Data'!$A$9:$DN$158,C$3,FALSE))="","",(VLOOKUP($A141,'Q4 Raw Data'!$A$9:$DN$158,C$3,FALSE))),"")</f>
        <v>Established</v>
      </c>
      <c r="D141" s="244" t="str">
        <f>IFERROR(IF((VLOOKUP($A141,'Q4 Raw Data'!$A$9:$DN$158,D$3,FALSE))="","",(VLOOKUP($A141,'Q4 Raw Data'!$A$9:$DN$158,D$3,FALSE))),"")</f>
        <v>Established</v>
      </c>
      <c r="E141" s="244" t="str">
        <f>IFERROR(IF((VLOOKUP($A141,'Q4 Raw Data'!$A$9:$DN$158,E$3,FALSE))="","",(VLOOKUP($A141,'Q4 Raw Data'!$A$9:$DN$158,E$3,FALSE))),"")</f>
        <v>Established</v>
      </c>
      <c r="F141" s="244" t="str">
        <f>IFERROR(IF((VLOOKUP($A141,'Q4 Raw Data'!$A$9:$DN$158,F$3,FALSE))="","",(VLOOKUP($A141,'Q4 Raw Data'!$A$9:$DN$158,F$3,FALSE))),"")</f>
        <v>Mature</v>
      </c>
      <c r="G141" s="244" t="str">
        <f>IFERROR(IF((VLOOKUP($A141,'Q4 Raw Data'!$A$9:$DN$158,G$3,FALSE))="","",(VLOOKUP($A141,'Q4 Raw Data'!$A$9:$DN$158,G$3,FALSE))),"")</f>
        <v>Established</v>
      </c>
      <c r="H141" s="244" t="str">
        <f>IFERROR(IF((VLOOKUP($A141,'Q4 Raw Data'!$A$9:$DN$158,H$3,FALSE))="","",(VLOOKUP($A141,'Q4 Raw Data'!$A$9:$DN$158,H$3,FALSE))),"")</f>
        <v>Established</v>
      </c>
      <c r="I141" s="244" t="str">
        <f>IFERROR(IF((VLOOKUP($A141,'Q4 Raw Data'!$A$9:$DN$158,I$3,FALSE))="","",(VLOOKUP($A141,'Q4 Raw Data'!$A$9:$DN$158,I$3,FALSE))),"")</f>
        <v>Established</v>
      </c>
      <c r="J141" s="244" t="str">
        <f>IFERROR(IF((VLOOKUP($A141,'Q4 Raw Data'!$A$9:$DN$158,J$3,FALSE))="","",(VLOOKUP($A141,'Q4 Raw Data'!$A$9:$DN$158,J$3,FALSE))),"")</f>
        <v>Mature</v>
      </c>
      <c r="K141" s="244" t="str">
        <f>IFERROR(IF((VLOOKUP($A141,'Q4 Raw Data'!$A$9:$DN$158,K$3,FALSE))="","",(VLOOKUP($A141,'Q4 Raw Data'!$A$9:$DN$158,K$3,FALSE))),"")</f>
        <v>Established</v>
      </c>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row>
    <row r="142" spans="1:49" x14ac:dyDescent="0.3">
      <c r="A142" t="s">
        <v>656</v>
      </c>
      <c r="B142" t="s">
        <v>657</v>
      </c>
      <c r="C142" s="244" t="str">
        <f>IFERROR(IF((VLOOKUP($A142,'Q4 Raw Data'!$A$9:$DN$158,C$3,FALSE))="","",(VLOOKUP($A142,'Q4 Raw Data'!$A$9:$DN$158,C$3,FALSE))),"")</f>
        <v>Established</v>
      </c>
      <c r="D142" s="244" t="str">
        <f>IFERROR(IF((VLOOKUP($A142,'Q4 Raw Data'!$A$9:$DN$158,D$3,FALSE))="","",(VLOOKUP($A142,'Q4 Raw Data'!$A$9:$DN$158,D$3,FALSE))),"")</f>
        <v>Established</v>
      </c>
      <c r="E142" s="244" t="str">
        <f>IFERROR(IF((VLOOKUP($A142,'Q4 Raw Data'!$A$9:$DN$158,E$3,FALSE))="","",(VLOOKUP($A142,'Q4 Raw Data'!$A$9:$DN$158,E$3,FALSE))),"")</f>
        <v>Established</v>
      </c>
      <c r="F142" s="244" t="str">
        <f>IFERROR(IF((VLOOKUP($A142,'Q4 Raw Data'!$A$9:$DN$158,F$3,FALSE))="","",(VLOOKUP($A142,'Q4 Raw Data'!$A$9:$DN$158,F$3,FALSE))),"")</f>
        <v>Established</v>
      </c>
      <c r="G142" s="244" t="str">
        <f>IFERROR(IF((VLOOKUP($A142,'Q4 Raw Data'!$A$9:$DN$158,G$3,FALSE))="","",(VLOOKUP($A142,'Q4 Raw Data'!$A$9:$DN$158,G$3,FALSE))),"")</f>
        <v>Established</v>
      </c>
      <c r="H142" s="244" t="str">
        <f>IFERROR(IF((VLOOKUP($A142,'Q4 Raw Data'!$A$9:$DN$158,H$3,FALSE))="","",(VLOOKUP($A142,'Q4 Raw Data'!$A$9:$DN$158,H$3,FALSE))),"")</f>
        <v>Plans in place</v>
      </c>
      <c r="I142" s="244" t="str">
        <f>IFERROR(IF((VLOOKUP($A142,'Q4 Raw Data'!$A$9:$DN$158,I$3,FALSE))="","",(VLOOKUP($A142,'Q4 Raw Data'!$A$9:$DN$158,I$3,FALSE))),"")</f>
        <v>Established</v>
      </c>
      <c r="J142" s="244" t="str">
        <f>IFERROR(IF((VLOOKUP($A142,'Q4 Raw Data'!$A$9:$DN$158,J$3,FALSE))="","",(VLOOKUP($A142,'Q4 Raw Data'!$A$9:$DN$158,J$3,FALSE))),"")</f>
        <v>Established</v>
      </c>
      <c r="K142" s="244" t="str">
        <f>IFERROR(IF((VLOOKUP($A142,'Q4 Raw Data'!$A$9:$DN$158,K$3,FALSE))="","",(VLOOKUP($A142,'Q4 Raw Data'!$A$9:$DN$158,K$3,FALSE))),"")</f>
        <v>Established</v>
      </c>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row>
    <row r="143" spans="1:49" x14ac:dyDescent="0.3">
      <c r="A143" t="s">
        <v>658</v>
      </c>
      <c r="B143" t="s">
        <v>659</v>
      </c>
      <c r="C143" s="244" t="str">
        <f>IFERROR(IF((VLOOKUP($A143,'Q4 Raw Data'!$A$9:$DN$158,C$3,FALSE))="","",(VLOOKUP($A143,'Q4 Raw Data'!$A$9:$DN$158,C$3,FALSE))),"")</f>
        <v>Established</v>
      </c>
      <c r="D143" s="244" t="str">
        <f>IFERROR(IF((VLOOKUP($A143,'Q4 Raw Data'!$A$9:$DN$158,D$3,FALSE))="","",(VLOOKUP($A143,'Q4 Raw Data'!$A$9:$DN$158,D$3,FALSE))),"")</f>
        <v>Established</v>
      </c>
      <c r="E143" s="244" t="str">
        <f>IFERROR(IF((VLOOKUP($A143,'Q4 Raw Data'!$A$9:$DN$158,E$3,FALSE))="","",(VLOOKUP($A143,'Q4 Raw Data'!$A$9:$DN$158,E$3,FALSE))),"")</f>
        <v>Mature</v>
      </c>
      <c r="F143" s="244" t="str">
        <f>IFERROR(IF((VLOOKUP($A143,'Q4 Raw Data'!$A$9:$DN$158,F$3,FALSE))="","",(VLOOKUP($A143,'Q4 Raw Data'!$A$9:$DN$158,F$3,FALSE))),"")</f>
        <v>Established</v>
      </c>
      <c r="G143" s="244" t="str">
        <f>IFERROR(IF((VLOOKUP($A143,'Q4 Raw Data'!$A$9:$DN$158,G$3,FALSE))="","",(VLOOKUP($A143,'Q4 Raw Data'!$A$9:$DN$158,G$3,FALSE))),"")</f>
        <v>Established</v>
      </c>
      <c r="H143" s="244" t="str">
        <f>IFERROR(IF((VLOOKUP($A143,'Q4 Raw Data'!$A$9:$DN$158,H$3,FALSE))="","",(VLOOKUP($A143,'Q4 Raw Data'!$A$9:$DN$158,H$3,FALSE))),"")</f>
        <v>Established</v>
      </c>
      <c r="I143" s="244" t="str">
        <f>IFERROR(IF((VLOOKUP($A143,'Q4 Raw Data'!$A$9:$DN$158,I$3,FALSE))="","",(VLOOKUP($A143,'Q4 Raw Data'!$A$9:$DN$158,I$3,FALSE))),"")</f>
        <v>Established</v>
      </c>
      <c r="J143" s="244" t="str">
        <f>IFERROR(IF((VLOOKUP($A143,'Q4 Raw Data'!$A$9:$DN$158,J$3,FALSE))="","",(VLOOKUP($A143,'Q4 Raw Data'!$A$9:$DN$158,J$3,FALSE))),"")</f>
        <v>Established</v>
      </c>
      <c r="K143" s="244" t="str">
        <f>IFERROR(IF((VLOOKUP($A143,'Q4 Raw Data'!$A$9:$DN$158,K$3,FALSE))="","",(VLOOKUP($A143,'Q4 Raw Data'!$A$9:$DN$158,K$3,FALSE))),"")</f>
        <v>Mature</v>
      </c>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row>
    <row r="144" spans="1:49" x14ac:dyDescent="0.3">
      <c r="A144" t="s">
        <v>660</v>
      </c>
      <c r="B144" t="s">
        <v>661</v>
      </c>
      <c r="C144" s="244" t="str">
        <f>IFERROR(IF((VLOOKUP($A144,'Q4 Raw Data'!$A$9:$DN$158,C$3,FALSE))="","",(VLOOKUP($A144,'Q4 Raw Data'!$A$9:$DN$158,C$3,FALSE))),"")</f>
        <v>Established</v>
      </c>
      <c r="D144" s="244" t="str">
        <f>IFERROR(IF((VLOOKUP($A144,'Q4 Raw Data'!$A$9:$DN$158,D$3,FALSE))="","",(VLOOKUP($A144,'Q4 Raw Data'!$A$9:$DN$158,D$3,FALSE))),"")</f>
        <v>Established</v>
      </c>
      <c r="E144" s="244" t="str">
        <f>IFERROR(IF((VLOOKUP($A144,'Q4 Raw Data'!$A$9:$DN$158,E$3,FALSE))="","",(VLOOKUP($A144,'Q4 Raw Data'!$A$9:$DN$158,E$3,FALSE))),"")</f>
        <v>Established</v>
      </c>
      <c r="F144" s="244" t="str">
        <f>IFERROR(IF((VLOOKUP($A144,'Q4 Raw Data'!$A$9:$DN$158,F$3,FALSE))="","",(VLOOKUP($A144,'Q4 Raw Data'!$A$9:$DN$158,F$3,FALSE))),"")</f>
        <v>Established</v>
      </c>
      <c r="G144" s="244" t="str">
        <f>IFERROR(IF((VLOOKUP($A144,'Q4 Raw Data'!$A$9:$DN$158,G$3,FALSE))="","",(VLOOKUP($A144,'Q4 Raw Data'!$A$9:$DN$158,G$3,FALSE))),"")</f>
        <v>Established</v>
      </c>
      <c r="H144" s="244" t="str">
        <f>IFERROR(IF((VLOOKUP($A144,'Q4 Raw Data'!$A$9:$DN$158,H$3,FALSE))="","",(VLOOKUP($A144,'Q4 Raw Data'!$A$9:$DN$158,H$3,FALSE))),"")</f>
        <v>Established</v>
      </c>
      <c r="I144" s="244" t="str">
        <f>IFERROR(IF((VLOOKUP($A144,'Q4 Raw Data'!$A$9:$DN$158,I$3,FALSE))="","",(VLOOKUP($A144,'Q4 Raw Data'!$A$9:$DN$158,I$3,FALSE))),"")</f>
        <v>Established</v>
      </c>
      <c r="J144" s="244" t="str">
        <f>IFERROR(IF((VLOOKUP($A144,'Q4 Raw Data'!$A$9:$DN$158,J$3,FALSE))="","",(VLOOKUP($A144,'Q4 Raw Data'!$A$9:$DN$158,J$3,FALSE))),"")</f>
        <v>Mature</v>
      </c>
      <c r="K144" s="244" t="str">
        <f>IFERROR(IF((VLOOKUP($A144,'Q4 Raw Data'!$A$9:$DN$158,K$3,FALSE))="","",(VLOOKUP($A144,'Q4 Raw Data'!$A$9:$DN$158,K$3,FALSE))),"")</f>
        <v>Established</v>
      </c>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row>
    <row r="145" spans="1:49" x14ac:dyDescent="0.3">
      <c r="A145" t="s">
        <v>662</v>
      </c>
      <c r="B145" t="s">
        <v>663</v>
      </c>
      <c r="C145" s="244" t="str">
        <f>IFERROR(IF((VLOOKUP($A145,'Q4 Raw Data'!$A$9:$DN$158,C$3,FALSE))="","",(VLOOKUP($A145,'Q4 Raw Data'!$A$9:$DN$158,C$3,FALSE))),"")</f>
        <v>Mature</v>
      </c>
      <c r="D145" s="244" t="str">
        <f>IFERROR(IF((VLOOKUP($A145,'Q4 Raw Data'!$A$9:$DN$158,D$3,FALSE))="","",(VLOOKUP($A145,'Q4 Raw Data'!$A$9:$DN$158,D$3,FALSE))),"")</f>
        <v>Mature</v>
      </c>
      <c r="E145" s="244" t="str">
        <f>IFERROR(IF((VLOOKUP($A145,'Q4 Raw Data'!$A$9:$DN$158,E$3,FALSE))="","",(VLOOKUP($A145,'Q4 Raw Data'!$A$9:$DN$158,E$3,FALSE))),"")</f>
        <v>Mature</v>
      </c>
      <c r="F145" s="244" t="str">
        <f>IFERROR(IF((VLOOKUP($A145,'Q4 Raw Data'!$A$9:$DN$158,F$3,FALSE))="","",(VLOOKUP($A145,'Q4 Raw Data'!$A$9:$DN$158,F$3,FALSE))),"")</f>
        <v>Mature</v>
      </c>
      <c r="G145" s="244" t="str">
        <f>IFERROR(IF((VLOOKUP($A145,'Q4 Raw Data'!$A$9:$DN$158,G$3,FALSE))="","",(VLOOKUP($A145,'Q4 Raw Data'!$A$9:$DN$158,G$3,FALSE))),"")</f>
        <v>Established</v>
      </c>
      <c r="H145" s="244" t="str">
        <f>IFERROR(IF((VLOOKUP($A145,'Q4 Raw Data'!$A$9:$DN$158,H$3,FALSE))="","",(VLOOKUP($A145,'Q4 Raw Data'!$A$9:$DN$158,H$3,FALSE))),"")</f>
        <v>Established</v>
      </c>
      <c r="I145" s="244" t="str">
        <f>IFERROR(IF((VLOOKUP($A145,'Q4 Raw Data'!$A$9:$DN$158,I$3,FALSE))="","",(VLOOKUP($A145,'Q4 Raw Data'!$A$9:$DN$158,I$3,FALSE))),"")</f>
        <v>Established</v>
      </c>
      <c r="J145" s="244" t="str">
        <f>IFERROR(IF((VLOOKUP($A145,'Q4 Raw Data'!$A$9:$DN$158,J$3,FALSE))="","",(VLOOKUP($A145,'Q4 Raw Data'!$A$9:$DN$158,J$3,FALSE))),"")</f>
        <v>Established</v>
      </c>
      <c r="K145" s="244" t="str">
        <f>IFERROR(IF((VLOOKUP($A145,'Q4 Raw Data'!$A$9:$DN$158,K$3,FALSE))="","",(VLOOKUP($A145,'Q4 Raw Data'!$A$9:$DN$158,K$3,FALSE))),"")</f>
        <v>Established</v>
      </c>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row>
    <row r="146" spans="1:49" x14ac:dyDescent="0.3">
      <c r="A146" t="s">
        <v>665</v>
      </c>
      <c r="B146" t="s">
        <v>666</v>
      </c>
      <c r="C146" s="244" t="str">
        <f>IFERROR(IF((VLOOKUP($A146,'Q4 Raw Data'!$A$9:$DN$158,C$3,FALSE))="","",(VLOOKUP($A146,'Q4 Raw Data'!$A$9:$DN$158,C$3,FALSE))),"")</f>
        <v>Mature</v>
      </c>
      <c r="D146" s="244" t="str">
        <f>IFERROR(IF((VLOOKUP($A146,'Q4 Raw Data'!$A$9:$DN$158,D$3,FALSE))="","",(VLOOKUP($A146,'Q4 Raw Data'!$A$9:$DN$158,D$3,FALSE))),"")</f>
        <v>Established</v>
      </c>
      <c r="E146" s="244" t="str">
        <f>IFERROR(IF((VLOOKUP($A146,'Q4 Raw Data'!$A$9:$DN$158,E$3,FALSE))="","",(VLOOKUP($A146,'Q4 Raw Data'!$A$9:$DN$158,E$3,FALSE))),"")</f>
        <v>Established</v>
      </c>
      <c r="F146" s="244" t="str">
        <f>IFERROR(IF((VLOOKUP($A146,'Q4 Raw Data'!$A$9:$DN$158,F$3,FALSE))="","",(VLOOKUP($A146,'Q4 Raw Data'!$A$9:$DN$158,F$3,FALSE))),"")</f>
        <v>Plans in place</v>
      </c>
      <c r="G146" s="244" t="str">
        <f>IFERROR(IF((VLOOKUP($A146,'Q4 Raw Data'!$A$9:$DN$158,G$3,FALSE))="","",(VLOOKUP($A146,'Q4 Raw Data'!$A$9:$DN$158,G$3,FALSE))),"")</f>
        <v>Plans in place</v>
      </c>
      <c r="H146" s="244" t="str">
        <f>IFERROR(IF((VLOOKUP($A146,'Q4 Raw Data'!$A$9:$DN$158,H$3,FALSE))="","",(VLOOKUP($A146,'Q4 Raw Data'!$A$9:$DN$158,H$3,FALSE))),"")</f>
        <v>Plans in place</v>
      </c>
      <c r="I146" s="244" t="str">
        <f>IFERROR(IF((VLOOKUP($A146,'Q4 Raw Data'!$A$9:$DN$158,I$3,FALSE))="","",(VLOOKUP($A146,'Q4 Raw Data'!$A$9:$DN$158,I$3,FALSE))),"")</f>
        <v>Mature</v>
      </c>
      <c r="J146" s="244" t="str">
        <f>IFERROR(IF((VLOOKUP($A146,'Q4 Raw Data'!$A$9:$DN$158,J$3,FALSE))="","",(VLOOKUP($A146,'Q4 Raw Data'!$A$9:$DN$158,J$3,FALSE))),"")</f>
        <v>Established</v>
      </c>
      <c r="K146" s="244" t="str">
        <f>IFERROR(IF((VLOOKUP($A146,'Q4 Raw Data'!$A$9:$DN$158,K$3,FALSE))="","",(VLOOKUP($A146,'Q4 Raw Data'!$A$9:$DN$158,K$3,FALSE))),"")</f>
        <v>Mature</v>
      </c>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row>
    <row r="147" spans="1:49" x14ac:dyDescent="0.3">
      <c r="A147" t="s">
        <v>667</v>
      </c>
      <c r="B147" t="s">
        <v>668</v>
      </c>
      <c r="C147" s="244" t="str">
        <f>IFERROR(IF((VLOOKUP($A147,'Q4 Raw Data'!$A$9:$DN$158,C$3,FALSE))="","",(VLOOKUP($A147,'Q4 Raw Data'!$A$9:$DN$158,C$3,FALSE))),"")</f>
        <v>Established</v>
      </c>
      <c r="D147" s="244" t="str">
        <f>IFERROR(IF((VLOOKUP($A147,'Q4 Raw Data'!$A$9:$DN$158,D$3,FALSE))="","",(VLOOKUP($A147,'Q4 Raw Data'!$A$9:$DN$158,D$3,FALSE))),"")</f>
        <v>Established</v>
      </c>
      <c r="E147" s="244" t="str">
        <f>IFERROR(IF((VLOOKUP($A147,'Q4 Raw Data'!$A$9:$DN$158,E$3,FALSE))="","",(VLOOKUP($A147,'Q4 Raw Data'!$A$9:$DN$158,E$3,FALSE))),"")</f>
        <v>Plans in place</v>
      </c>
      <c r="F147" s="244" t="str">
        <f>IFERROR(IF((VLOOKUP($A147,'Q4 Raw Data'!$A$9:$DN$158,F$3,FALSE))="","",(VLOOKUP($A147,'Q4 Raw Data'!$A$9:$DN$158,F$3,FALSE))),"")</f>
        <v>Plans in place</v>
      </c>
      <c r="G147" s="244" t="str">
        <f>IFERROR(IF((VLOOKUP($A147,'Q4 Raw Data'!$A$9:$DN$158,G$3,FALSE))="","",(VLOOKUP($A147,'Q4 Raw Data'!$A$9:$DN$158,G$3,FALSE))),"")</f>
        <v>Plans in place</v>
      </c>
      <c r="H147" s="244" t="str">
        <f>IFERROR(IF((VLOOKUP($A147,'Q4 Raw Data'!$A$9:$DN$158,H$3,FALSE))="","",(VLOOKUP($A147,'Q4 Raw Data'!$A$9:$DN$158,H$3,FALSE))),"")</f>
        <v>Established</v>
      </c>
      <c r="I147" s="244" t="str">
        <f>IFERROR(IF((VLOOKUP($A147,'Q4 Raw Data'!$A$9:$DN$158,I$3,FALSE))="","",(VLOOKUP($A147,'Q4 Raw Data'!$A$9:$DN$158,I$3,FALSE))),"")</f>
        <v>Mature</v>
      </c>
      <c r="J147" s="244" t="str">
        <f>IFERROR(IF((VLOOKUP($A147,'Q4 Raw Data'!$A$9:$DN$158,J$3,FALSE))="","",(VLOOKUP($A147,'Q4 Raw Data'!$A$9:$DN$158,J$3,FALSE))),"")</f>
        <v>Established</v>
      </c>
      <c r="K147" s="244" t="str">
        <f>IFERROR(IF((VLOOKUP($A147,'Q4 Raw Data'!$A$9:$DN$158,K$3,FALSE))="","",(VLOOKUP($A147,'Q4 Raw Data'!$A$9:$DN$158,K$3,FALSE))),"")</f>
        <v>Not yet established</v>
      </c>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row>
    <row r="148" spans="1:49" x14ac:dyDescent="0.3">
      <c r="A148" t="s">
        <v>669</v>
      </c>
      <c r="B148" t="s">
        <v>670</v>
      </c>
      <c r="C148" s="244" t="str">
        <f>IFERROR(IF((VLOOKUP($A148,'Q4 Raw Data'!$A$9:$DN$158,C$3,FALSE))="","",(VLOOKUP($A148,'Q4 Raw Data'!$A$9:$DN$158,C$3,FALSE))),"")</f>
        <v>Established</v>
      </c>
      <c r="D148" s="244" t="str">
        <f>IFERROR(IF((VLOOKUP($A148,'Q4 Raw Data'!$A$9:$DN$158,D$3,FALSE))="","",(VLOOKUP($A148,'Q4 Raw Data'!$A$9:$DN$158,D$3,FALSE))),"")</f>
        <v>Established</v>
      </c>
      <c r="E148" s="244" t="str">
        <f>IFERROR(IF((VLOOKUP($A148,'Q4 Raw Data'!$A$9:$DN$158,E$3,FALSE))="","",(VLOOKUP($A148,'Q4 Raw Data'!$A$9:$DN$158,E$3,FALSE))),"")</f>
        <v>Established</v>
      </c>
      <c r="F148" s="244" t="str">
        <f>IFERROR(IF((VLOOKUP($A148,'Q4 Raw Data'!$A$9:$DN$158,F$3,FALSE))="","",(VLOOKUP($A148,'Q4 Raw Data'!$A$9:$DN$158,F$3,FALSE))),"")</f>
        <v>Established</v>
      </c>
      <c r="G148" s="244" t="str">
        <f>IFERROR(IF((VLOOKUP($A148,'Q4 Raw Data'!$A$9:$DN$158,G$3,FALSE))="","",(VLOOKUP($A148,'Q4 Raw Data'!$A$9:$DN$158,G$3,FALSE))),"")</f>
        <v>Mature</v>
      </c>
      <c r="H148" s="244" t="str">
        <f>IFERROR(IF((VLOOKUP($A148,'Q4 Raw Data'!$A$9:$DN$158,H$3,FALSE))="","",(VLOOKUP($A148,'Q4 Raw Data'!$A$9:$DN$158,H$3,FALSE))),"")</f>
        <v>Established</v>
      </c>
      <c r="I148" s="244" t="str">
        <f>IFERROR(IF((VLOOKUP($A148,'Q4 Raw Data'!$A$9:$DN$158,I$3,FALSE))="","",(VLOOKUP($A148,'Q4 Raw Data'!$A$9:$DN$158,I$3,FALSE))),"")</f>
        <v>Established</v>
      </c>
      <c r="J148" s="244" t="str">
        <f>IFERROR(IF((VLOOKUP($A148,'Q4 Raw Data'!$A$9:$DN$158,J$3,FALSE))="","",(VLOOKUP($A148,'Q4 Raw Data'!$A$9:$DN$158,J$3,FALSE))),"")</f>
        <v>Established</v>
      </c>
      <c r="K148" s="244" t="str">
        <f>IFERROR(IF((VLOOKUP($A148,'Q4 Raw Data'!$A$9:$DN$158,K$3,FALSE))="","",(VLOOKUP($A148,'Q4 Raw Data'!$A$9:$DN$158,K$3,FALSE))),"")</f>
        <v>Established</v>
      </c>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row>
    <row r="149" spans="1:49" x14ac:dyDescent="0.3">
      <c r="A149" t="s">
        <v>671</v>
      </c>
      <c r="B149" t="s">
        <v>672</v>
      </c>
      <c r="C149" s="244" t="str">
        <f>IFERROR(IF((VLOOKUP($A149,'Q4 Raw Data'!$A$9:$DN$158,C$3,FALSE))="","",(VLOOKUP($A149,'Q4 Raw Data'!$A$9:$DN$158,C$3,FALSE))),"")</f>
        <v>Established</v>
      </c>
      <c r="D149" s="244" t="str">
        <f>IFERROR(IF((VLOOKUP($A149,'Q4 Raw Data'!$A$9:$DN$158,D$3,FALSE))="","",(VLOOKUP($A149,'Q4 Raw Data'!$A$9:$DN$158,D$3,FALSE))),"")</f>
        <v>Established</v>
      </c>
      <c r="E149" s="244" t="str">
        <f>IFERROR(IF((VLOOKUP($A149,'Q4 Raw Data'!$A$9:$DN$158,E$3,FALSE))="","",(VLOOKUP($A149,'Q4 Raw Data'!$A$9:$DN$158,E$3,FALSE))),"")</f>
        <v>Exemplary</v>
      </c>
      <c r="F149" s="244" t="str">
        <f>IFERROR(IF((VLOOKUP($A149,'Q4 Raw Data'!$A$9:$DN$158,F$3,FALSE))="","",(VLOOKUP($A149,'Q4 Raw Data'!$A$9:$DN$158,F$3,FALSE))),"")</f>
        <v>Established</v>
      </c>
      <c r="G149" s="244" t="str">
        <f>IFERROR(IF((VLOOKUP($A149,'Q4 Raw Data'!$A$9:$DN$158,G$3,FALSE))="","",(VLOOKUP($A149,'Q4 Raw Data'!$A$9:$DN$158,G$3,FALSE))),"")</f>
        <v>Established</v>
      </c>
      <c r="H149" s="244" t="str">
        <f>IFERROR(IF((VLOOKUP($A149,'Q4 Raw Data'!$A$9:$DN$158,H$3,FALSE))="","",(VLOOKUP($A149,'Q4 Raw Data'!$A$9:$DN$158,H$3,FALSE))),"")</f>
        <v>Plans in place</v>
      </c>
      <c r="I149" s="244" t="str">
        <f>IFERROR(IF((VLOOKUP($A149,'Q4 Raw Data'!$A$9:$DN$158,I$3,FALSE))="","",(VLOOKUP($A149,'Q4 Raw Data'!$A$9:$DN$158,I$3,FALSE))),"")</f>
        <v>Established</v>
      </c>
      <c r="J149" s="244" t="str">
        <f>IFERROR(IF((VLOOKUP($A149,'Q4 Raw Data'!$A$9:$DN$158,J$3,FALSE))="","",(VLOOKUP($A149,'Q4 Raw Data'!$A$9:$DN$158,J$3,FALSE))),"")</f>
        <v>Established</v>
      </c>
      <c r="K149" s="244" t="str">
        <f>IFERROR(IF((VLOOKUP($A149,'Q4 Raw Data'!$A$9:$DN$158,K$3,FALSE))="","",(VLOOKUP($A149,'Q4 Raw Data'!$A$9:$DN$158,K$3,FALSE))),"")</f>
        <v>Plans in place</v>
      </c>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c r="AU149" s="244"/>
      <c r="AV149" s="244"/>
      <c r="AW149" s="244"/>
    </row>
    <row r="150" spans="1:49" x14ac:dyDescent="0.3">
      <c r="A150" t="s">
        <v>673</v>
      </c>
      <c r="B150" t="s">
        <v>674</v>
      </c>
      <c r="C150" s="244" t="str">
        <f>IFERROR(IF((VLOOKUP($A150,'Q4 Raw Data'!$A$9:$DN$158,C$3,FALSE))="","",(VLOOKUP($A150,'Q4 Raw Data'!$A$9:$DN$158,C$3,FALSE))),"")</f>
        <v>Mature</v>
      </c>
      <c r="D150" s="244" t="str">
        <f>IFERROR(IF((VLOOKUP($A150,'Q4 Raw Data'!$A$9:$DN$158,D$3,FALSE))="","",(VLOOKUP($A150,'Q4 Raw Data'!$A$9:$DN$158,D$3,FALSE))),"")</f>
        <v>Mature</v>
      </c>
      <c r="E150" s="244" t="str">
        <f>IFERROR(IF((VLOOKUP($A150,'Q4 Raw Data'!$A$9:$DN$158,E$3,FALSE))="","",(VLOOKUP($A150,'Q4 Raw Data'!$A$9:$DN$158,E$3,FALSE))),"")</f>
        <v>Established</v>
      </c>
      <c r="F150" s="244" t="str">
        <f>IFERROR(IF((VLOOKUP($A150,'Q4 Raw Data'!$A$9:$DN$158,F$3,FALSE))="","",(VLOOKUP($A150,'Q4 Raw Data'!$A$9:$DN$158,F$3,FALSE))),"")</f>
        <v>Mature</v>
      </c>
      <c r="G150" s="244" t="str">
        <f>IFERROR(IF((VLOOKUP($A150,'Q4 Raw Data'!$A$9:$DN$158,G$3,FALSE))="","",(VLOOKUP($A150,'Q4 Raw Data'!$A$9:$DN$158,G$3,FALSE))),"")</f>
        <v>Established</v>
      </c>
      <c r="H150" s="244" t="str">
        <f>IFERROR(IF((VLOOKUP($A150,'Q4 Raw Data'!$A$9:$DN$158,H$3,FALSE))="","",(VLOOKUP($A150,'Q4 Raw Data'!$A$9:$DN$158,H$3,FALSE))),"")</f>
        <v>Established</v>
      </c>
      <c r="I150" s="244" t="str">
        <f>IFERROR(IF((VLOOKUP($A150,'Q4 Raw Data'!$A$9:$DN$158,I$3,FALSE))="","",(VLOOKUP($A150,'Q4 Raw Data'!$A$9:$DN$158,I$3,FALSE))),"")</f>
        <v>Mature</v>
      </c>
      <c r="J150" s="244" t="str">
        <f>IFERROR(IF((VLOOKUP($A150,'Q4 Raw Data'!$A$9:$DN$158,J$3,FALSE))="","",(VLOOKUP($A150,'Q4 Raw Data'!$A$9:$DN$158,J$3,FALSE))),"")</f>
        <v>Established</v>
      </c>
      <c r="K150" s="244" t="str">
        <f>IFERROR(IF((VLOOKUP($A150,'Q4 Raw Data'!$A$9:$DN$158,K$3,FALSE))="","",(VLOOKUP($A150,'Q4 Raw Data'!$A$9:$DN$158,K$3,FALSE))),"")</f>
        <v>Plans in place</v>
      </c>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c r="AM150" s="244"/>
      <c r="AN150" s="244"/>
      <c r="AO150" s="244"/>
      <c r="AP150" s="244"/>
      <c r="AQ150" s="244"/>
      <c r="AR150" s="244"/>
      <c r="AS150" s="244"/>
      <c r="AT150" s="244"/>
      <c r="AU150" s="244"/>
      <c r="AV150" s="244"/>
      <c r="AW150" s="244"/>
    </row>
    <row r="151" spans="1:49" x14ac:dyDescent="0.3">
      <c r="A151" t="s">
        <v>675</v>
      </c>
      <c r="B151" t="s">
        <v>676</v>
      </c>
      <c r="C151" s="244" t="str">
        <f>IFERROR(IF((VLOOKUP($A151,'Q4 Raw Data'!$A$9:$DN$158,C$3,FALSE))="","",(VLOOKUP($A151,'Q4 Raw Data'!$A$9:$DN$158,C$3,FALSE))),"")</f>
        <v>Established</v>
      </c>
      <c r="D151" s="244" t="str">
        <f>IFERROR(IF((VLOOKUP($A151,'Q4 Raw Data'!$A$9:$DN$158,D$3,FALSE))="","",(VLOOKUP($A151,'Q4 Raw Data'!$A$9:$DN$158,D$3,FALSE))),"")</f>
        <v>Established</v>
      </c>
      <c r="E151" s="244" t="str">
        <f>IFERROR(IF((VLOOKUP($A151,'Q4 Raw Data'!$A$9:$DN$158,E$3,FALSE))="","",(VLOOKUP($A151,'Q4 Raw Data'!$A$9:$DN$158,E$3,FALSE))),"")</f>
        <v>Established</v>
      </c>
      <c r="F151" s="244" t="str">
        <f>IFERROR(IF((VLOOKUP($A151,'Q4 Raw Data'!$A$9:$DN$158,F$3,FALSE))="","",(VLOOKUP($A151,'Q4 Raw Data'!$A$9:$DN$158,F$3,FALSE))),"")</f>
        <v>Established</v>
      </c>
      <c r="G151" s="244" t="str">
        <f>IFERROR(IF((VLOOKUP($A151,'Q4 Raw Data'!$A$9:$DN$158,G$3,FALSE))="","",(VLOOKUP($A151,'Q4 Raw Data'!$A$9:$DN$158,G$3,FALSE))),"")</f>
        <v>Plans in place</v>
      </c>
      <c r="H151" s="244" t="str">
        <f>IFERROR(IF((VLOOKUP($A151,'Q4 Raw Data'!$A$9:$DN$158,H$3,FALSE))="","",(VLOOKUP($A151,'Q4 Raw Data'!$A$9:$DN$158,H$3,FALSE))),"")</f>
        <v>Established</v>
      </c>
      <c r="I151" s="244" t="str">
        <f>IFERROR(IF((VLOOKUP($A151,'Q4 Raw Data'!$A$9:$DN$158,I$3,FALSE))="","",(VLOOKUP($A151,'Q4 Raw Data'!$A$9:$DN$158,I$3,FALSE))),"")</f>
        <v>Established</v>
      </c>
      <c r="J151" s="244" t="str">
        <f>IFERROR(IF((VLOOKUP($A151,'Q4 Raw Data'!$A$9:$DN$158,J$3,FALSE))="","",(VLOOKUP($A151,'Q4 Raw Data'!$A$9:$DN$158,J$3,FALSE))),"")</f>
        <v>Established</v>
      </c>
      <c r="K151" s="244" t="str">
        <f>IFERROR(IF((VLOOKUP($A151,'Q4 Raw Data'!$A$9:$DN$158,K$3,FALSE))="","",(VLOOKUP($A151,'Q4 Raw Data'!$A$9:$DN$158,K$3,FALSE))),"")</f>
        <v>Established</v>
      </c>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row>
    <row r="152" spans="1:49" x14ac:dyDescent="0.3">
      <c r="A152" t="s">
        <v>679</v>
      </c>
      <c r="B152" t="s">
        <v>680</v>
      </c>
      <c r="C152" s="244" t="str">
        <f>IFERROR(IF((VLOOKUP($A152,'Q4 Raw Data'!$A$9:$DN$158,C$3,FALSE))="","",(VLOOKUP($A152,'Q4 Raw Data'!$A$9:$DN$158,C$3,FALSE))),"")</f>
        <v>Mature</v>
      </c>
      <c r="D152" s="244" t="str">
        <f>IFERROR(IF((VLOOKUP($A152,'Q4 Raw Data'!$A$9:$DN$158,D$3,FALSE))="","",(VLOOKUP($A152,'Q4 Raw Data'!$A$9:$DN$158,D$3,FALSE))),"")</f>
        <v>Mature</v>
      </c>
      <c r="E152" s="244" t="str">
        <f>IFERROR(IF((VLOOKUP($A152,'Q4 Raw Data'!$A$9:$DN$158,E$3,FALSE))="","",(VLOOKUP($A152,'Q4 Raw Data'!$A$9:$DN$158,E$3,FALSE))),"")</f>
        <v>Mature</v>
      </c>
      <c r="F152" s="244" t="str">
        <f>IFERROR(IF((VLOOKUP($A152,'Q4 Raw Data'!$A$9:$DN$158,F$3,FALSE))="","",(VLOOKUP($A152,'Q4 Raw Data'!$A$9:$DN$158,F$3,FALSE))),"")</f>
        <v>Mature</v>
      </c>
      <c r="G152" s="244" t="str">
        <f>IFERROR(IF((VLOOKUP($A152,'Q4 Raw Data'!$A$9:$DN$158,G$3,FALSE))="","",(VLOOKUP($A152,'Q4 Raw Data'!$A$9:$DN$158,G$3,FALSE))),"")</f>
        <v>Mature</v>
      </c>
      <c r="H152" s="244" t="str">
        <f>IFERROR(IF((VLOOKUP($A152,'Q4 Raw Data'!$A$9:$DN$158,H$3,FALSE))="","",(VLOOKUP($A152,'Q4 Raw Data'!$A$9:$DN$158,H$3,FALSE))),"")</f>
        <v>Mature</v>
      </c>
      <c r="I152" s="244" t="str">
        <f>IFERROR(IF((VLOOKUP($A152,'Q4 Raw Data'!$A$9:$DN$158,I$3,FALSE))="","",(VLOOKUP($A152,'Q4 Raw Data'!$A$9:$DN$158,I$3,FALSE))),"")</f>
        <v>Mature</v>
      </c>
      <c r="J152" s="244" t="str">
        <f>IFERROR(IF((VLOOKUP($A152,'Q4 Raw Data'!$A$9:$DN$158,J$3,FALSE))="","",(VLOOKUP($A152,'Q4 Raw Data'!$A$9:$DN$158,J$3,FALSE))),"")</f>
        <v>Mature</v>
      </c>
      <c r="K152" s="244" t="str">
        <f>IFERROR(IF((VLOOKUP($A152,'Q4 Raw Data'!$A$9:$DN$158,K$3,FALSE))="","",(VLOOKUP($A152,'Q4 Raw Data'!$A$9:$DN$158,K$3,FALSE))),"")</f>
        <v>Mature</v>
      </c>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c r="AU152" s="244"/>
      <c r="AV152" s="244"/>
      <c r="AW152" s="244"/>
    </row>
    <row r="153" spans="1:49" x14ac:dyDescent="0.3">
      <c r="A153" t="s">
        <v>681</v>
      </c>
      <c r="B153" t="s">
        <v>682</v>
      </c>
      <c r="C153" s="244" t="str">
        <f>IFERROR(IF((VLOOKUP($A153,'Q4 Raw Data'!$A$9:$DN$158,C$3,FALSE))="","",(VLOOKUP($A153,'Q4 Raw Data'!$A$9:$DN$158,C$3,FALSE))),"")</f>
        <v>Mature</v>
      </c>
      <c r="D153" s="244" t="str">
        <f>IFERROR(IF((VLOOKUP($A153,'Q4 Raw Data'!$A$9:$DN$158,D$3,FALSE))="","",(VLOOKUP($A153,'Q4 Raw Data'!$A$9:$DN$158,D$3,FALSE))),"")</f>
        <v>Established</v>
      </c>
      <c r="E153" s="244" t="str">
        <f>IFERROR(IF((VLOOKUP($A153,'Q4 Raw Data'!$A$9:$DN$158,E$3,FALSE))="","",(VLOOKUP($A153,'Q4 Raw Data'!$A$9:$DN$158,E$3,FALSE))),"")</f>
        <v>Established</v>
      </c>
      <c r="F153" s="244" t="str">
        <f>IFERROR(IF((VLOOKUP($A153,'Q4 Raw Data'!$A$9:$DN$158,F$3,FALSE))="","",(VLOOKUP($A153,'Q4 Raw Data'!$A$9:$DN$158,F$3,FALSE))),"")</f>
        <v>Established</v>
      </c>
      <c r="G153" s="244" t="str">
        <f>IFERROR(IF((VLOOKUP($A153,'Q4 Raw Data'!$A$9:$DN$158,G$3,FALSE))="","",(VLOOKUP($A153,'Q4 Raw Data'!$A$9:$DN$158,G$3,FALSE))),"")</f>
        <v>Plans in place</v>
      </c>
      <c r="H153" s="244" t="str">
        <f>IFERROR(IF((VLOOKUP($A153,'Q4 Raw Data'!$A$9:$DN$158,H$3,FALSE))="","",(VLOOKUP($A153,'Q4 Raw Data'!$A$9:$DN$158,H$3,FALSE))),"")</f>
        <v>Plans in place</v>
      </c>
      <c r="I153" s="244" t="str">
        <f>IFERROR(IF((VLOOKUP($A153,'Q4 Raw Data'!$A$9:$DN$158,I$3,FALSE))="","",(VLOOKUP($A153,'Q4 Raw Data'!$A$9:$DN$158,I$3,FALSE))),"")</f>
        <v>Mature</v>
      </c>
      <c r="J153" s="244" t="str">
        <f>IFERROR(IF((VLOOKUP($A153,'Q4 Raw Data'!$A$9:$DN$158,J$3,FALSE))="","",(VLOOKUP($A153,'Q4 Raw Data'!$A$9:$DN$158,J$3,FALSE))),"")</f>
        <v>Established</v>
      </c>
      <c r="K153" s="244" t="str">
        <f>IFERROR(IF((VLOOKUP($A153,'Q4 Raw Data'!$A$9:$DN$158,K$3,FALSE))="","",(VLOOKUP($A153,'Q4 Raw Data'!$A$9:$DN$158,K$3,FALSE))),"")</f>
        <v>Mature</v>
      </c>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row>
    <row r="154" spans="1:49" x14ac:dyDescent="0.3">
      <c r="A154" t="s">
        <v>685</v>
      </c>
      <c r="B154" t="s">
        <v>686</v>
      </c>
      <c r="C154" s="244" t="str">
        <f>IFERROR(IF((VLOOKUP($A154,'Q4 Raw Data'!$A$9:$DN$158,C$3,FALSE))="","",(VLOOKUP($A154,'Q4 Raw Data'!$A$9:$DN$158,C$3,FALSE))),"")</f>
        <v>Established</v>
      </c>
      <c r="D154" s="244" t="str">
        <f>IFERROR(IF((VLOOKUP($A154,'Q4 Raw Data'!$A$9:$DN$158,D$3,FALSE))="","",(VLOOKUP($A154,'Q4 Raw Data'!$A$9:$DN$158,D$3,FALSE))),"")</f>
        <v>Established</v>
      </c>
      <c r="E154" s="244" t="str">
        <f>IFERROR(IF((VLOOKUP($A154,'Q4 Raw Data'!$A$9:$DN$158,E$3,FALSE))="","",(VLOOKUP($A154,'Q4 Raw Data'!$A$9:$DN$158,E$3,FALSE))),"")</f>
        <v>Mature</v>
      </c>
      <c r="F154" s="244" t="str">
        <f>IFERROR(IF((VLOOKUP($A154,'Q4 Raw Data'!$A$9:$DN$158,F$3,FALSE))="","",(VLOOKUP($A154,'Q4 Raw Data'!$A$9:$DN$158,F$3,FALSE))),"")</f>
        <v>Mature</v>
      </c>
      <c r="G154" s="244" t="str">
        <f>IFERROR(IF((VLOOKUP($A154,'Q4 Raw Data'!$A$9:$DN$158,G$3,FALSE))="","",(VLOOKUP($A154,'Q4 Raw Data'!$A$9:$DN$158,G$3,FALSE))),"")</f>
        <v>Mature</v>
      </c>
      <c r="H154" s="244" t="str">
        <f>IFERROR(IF((VLOOKUP($A154,'Q4 Raw Data'!$A$9:$DN$158,H$3,FALSE))="","",(VLOOKUP($A154,'Q4 Raw Data'!$A$9:$DN$158,H$3,FALSE))),"")</f>
        <v>Mature</v>
      </c>
      <c r="I154" s="244" t="str">
        <f>IFERROR(IF((VLOOKUP($A154,'Q4 Raw Data'!$A$9:$DN$158,I$3,FALSE))="","",(VLOOKUP($A154,'Q4 Raw Data'!$A$9:$DN$158,I$3,FALSE))),"")</f>
        <v>Mature</v>
      </c>
      <c r="J154" s="244" t="str">
        <f>IFERROR(IF((VLOOKUP($A154,'Q4 Raw Data'!$A$9:$DN$158,J$3,FALSE))="","",(VLOOKUP($A154,'Q4 Raw Data'!$A$9:$DN$158,J$3,FALSE))),"")</f>
        <v>Mature</v>
      </c>
      <c r="K154" s="244" t="str">
        <f>IFERROR(IF((VLOOKUP($A154,'Q4 Raw Data'!$A$9:$DN$158,K$3,FALSE))="","",(VLOOKUP($A154,'Q4 Raw Data'!$A$9:$DN$158,K$3,FALSE))),"")</f>
        <v>Established</v>
      </c>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row>
    <row r="155" spans="1:49" x14ac:dyDescent="0.3">
      <c r="A155" t="s">
        <v>687</v>
      </c>
      <c r="B155" t="s">
        <v>688</v>
      </c>
      <c r="C155" s="244" t="str">
        <f>IFERROR(IF((VLOOKUP($A155,'Q4 Raw Data'!$A$9:$DN$158,C$3,FALSE))="","",(VLOOKUP($A155,'Q4 Raw Data'!$A$9:$DN$158,C$3,FALSE))),"")</f>
        <v>Established</v>
      </c>
      <c r="D155" s="244" t="str">
        <f>IFERROR(IF((VLOOKUP($A155,'Q4 Raw Data'!$A$9:$DN$158,D$3,FALSE))="","",(VLOOKUP($A155,'Q4 Raw Data'!$A$9:$DN$158,D$3,FALSE))),"")</f>
        <v>Exemplary</v>
      </c>
      <c r="E155" s="244" t="str">
        <f>IFERROR(IF((VLOOKUP($A155,'Q4 Raw Data'!$A$9:$DN$158,E$3,FALSE))="","",(VLOOKUP($A155,'Q4 Raw Data'!$A$9:$DN$158,E$3,FALSE))),"")</f>
        <v>Established</v>
      </c>
      <c r="F155" s="244" t="str">
        <f>IFERROR(IF((VLOOKUP($A155,'Q4 Raw Data'!$A$9:$DN$158,F$3,FALSE))="","",(VLOOKUP($A155,'Q4 Raw Data'!$A$9:$DN$158,F$3,FALSE))),"")</f>
        <v>Mature</v>
      </c>
      <c r="G155" s="244" t="str">
        <f>IFERROR(IF((VLOOKUP($A155,'Q4 Raw Data'!$A$9:$DN$158,G$3,FALSE))="","",(VLOOKUP($A155,'Q4 Raw Data'!$A$9:$DN$158,G$3,FALSE))),"")</f>
        <v>Plans in place</v>
      </c>
      <c r="H155" s="244" t="str">
        <f>IFERROR(IF((VLOOKUP($A155,'Q4 Raw Data'!$A$9:$DN$158,H$3,FALSE))="","",(VLOOKUP($A155,'Q4 Raw Data'!$A$9:$DN$158,H$3,FALSE))),"")</f>
        <v>Established</v>
      </c>
      <c r="I155" s="244" t="str">
        <f>IFERROR(IF((VLOOKUP($A155,'Q4 Raw Data'!$A$9:$DN$158,I$3,FALSE))="","",(VLOOKUP($A155,'Q4 Raw Data'!$A$9:$DN$158,I$3,FALSE))),"")</f>
        <v>Plans in place</v>
      </c>
      <c r="J155" s="244" t="str">
        <f>IFERROR(IF((VLOOKUP($A155,'Q4 Raw Data'!$A$9:$DN$158,J$3,FALSE))="","",(VLOOKUP($A155,'Q4 Raw Data'!$A$9:$DN$158,J$3,FALSE))),"")</f>
        <v>Plans in place</v>
      </c>
      <c r="K155" s="244" t="str">
        <f>IFERROR(IF((VLOOKUP($A155,'Q4 Raw Data'!$A$9:$DN$158,K$3,FALSE))="","",(VLOOKUP($A155,'Q4 Raw Data'!$A$9:$DN$158,K$3,FALSE))),"")</f>
        <v>Established</v>
      </c>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c r="AU155" s="244"/>
      <c r="AV155" s="244"/>
      <c r="AW155" s="244"/>
    </row>
    <row r="156" spans="1:49" x14ac:dyDescent="0.3">
      <c r="A156" t="s">
        <v>691</v>
      </c>
      <c r="B156" t="s">
        <v>692</v>
      </c>
      <c r="C156" s="244" t="str">
        <f>IFERROR(IF((VLOOKUP($A156,'Q4 Raw Data'!$A$9:$DN$158,C$3,FALSE))="","",(VLOOKUP($A156,'Q4 Raw Data'!$A$9:$DN$158,C$3,FALSE))),"")</f>
        <v>Established</v>
      </c>
      <c r="D156" s="244" t="str">
        <f>IFERROR(IF((VLOOKUP($A156,'Q4 Raw Data'!$A$9:$DN$158,D$3,FALSE))="","",(VLOOKUP($A156,'Q4 Raw Data'!$A$9:$DN$158,D$3,FALSE))),"")</f>
        <v>Established</v>
      </c>
      <c r="E156" s="244" t="str">
        <f>IFERROR(IF((VLOOKUP($A156,'Q4 Raw Data'!$A$9:$DN$158,E$3,FALSE))="","",(VLOOKUP($A156,'Q4 Raw Data'!$A$9:$DN$158,E$3,FALSE))),"")</f>
        <v>Established</v>
      </c>
      <c r="F156" s="244" t="str">
        <f>IFERROR(IF((VLOOKUP($A156,'Q4 Raw Data'!$A$9:$DN$158,F$3,FALSE))="","",(VLOOKUP($A156,'Q4 Raw Data'!$A$9:$DN$158,F$3,FALSE))),"")</f>
        <v>Established</v>
      </c>
      <c r="G156" s="244" t="str">
        <f>IFERROR(IF((VLOOKUP($A156,'Q4 Raw Data'!$A$9:$DN$158,G$3,FALSE))="","",(VLOOKUP($A156,'Q4 Raw Data'!$A$9:$DN$158,G$3,FALSE))),"")</f>
        <v>Established</v>
      </c>
      <c r="H156" s="244" t="str">
        <f>IFERROR(IF((VLOOKUP($A156,'Q4 Raw Data'!$A$9:$DN$158,H$3,FALSE))="","",(VLOOKUP($A156,'Q4 Raw Data'!$A$9:$DN$158,H$3,FALSE))),"")</f>
        <v>Plans in place</v>
      </c>
      <c r="I156" s="244" t="str">
        <f>IFERROR(IF((VLOOKUP($A156,'Q4 Raw Data'!$A$9:$DN$158,I$3,FALSE))="","",(VLOOKUP($A156,'Q4 Raw Data'!$A$9:$DN$158,I$3,FALSE))),"")</f>
        <v>Established</v>
      </c>
      <c r="J156" s="244" t="str">
        <f>IFERROR(IF((VLOOKUP($A156,'Q4 Raw Data'!$A$9:$DN$158,J$3,FALSE))="","",(VLOOKUP($A156,'Q4 Raw Data'!$A$9:$DN$158,J$3,FALSE))),"")</f>
        <v>Established</v>
      </c>
      <c r="K156" s="244" t="str">
        <f>IFERROR(IF((VLOOKUP($A156,'Q4 Raw Data'!$A$9:$DN$158,K$3,FALSE))="","",(VLOOKUP($A156,'Q4 Raw Data'!$A$9:$DN$158,K$3,FALSE))),"")</f>
        <v>Plans in place</v>
      </c>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c r="AS156" s="244"/>
      <c r="AT156" s="244"/>
      <c r="AU156" s="244"/>
      <c r="AV156" s="244"/>
      <c r="AW156" s="244"/>
    </row>
  </sheetData>
  <mergeCells count="2">
    <mergeCell ref="AV5:AW5"/>
    <mergeCell ref="C5:AU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FC37-BB65-4C8C-9F68-E006C4340D30}">
  <sheetPr codeName="Sheet14">
    <tabColor theme="3" tint="0.79998168889431442"/>
  </sheetPr>
  <dimension ref="A1:T190"/>
  <sheetViews>
    <sheetView showGridLines="0" zoomScale="70" zoomScaleNormal="70" workbookViewId="0"/>
  </sheetViews>
  <sheetFormatPr defaultColWidth="9.109375" defaultRowHeight="14.4" outlineLevelCol="1" x14ac:dyDescent="0.3"/>
  <cols>
    <col min="1" max="1" width="4.6640625" style="248" customWidth="1"/>
    <col min="2" max="2" width="66.6640625" style="270" hidden="1" customWidth="1" outlineLevel="1"/>
    <col min="3" max="3" width="33.6640625" style="270" hidden="1" customWidth="1" outlineLevel="1"/>
    <col min="4" max="4" width="66.6640625" style="270" hidden="1" customWidth="1" outlineLevel="1"/>
    <col min="5" max="5" width="25.6640625" style="248" customWidth="1" collapsed="1"/>
    <col min="6" max="6" width="66.6640625" style="248" customWidth="1"/>
    <col min="7" max="13" width="17.6640625" style="248" customWidth="1"/>
    <col min="14" max="15" width="17.6640625" style="266" customWidth="1"/>
    <col min="16" max="16" width="17.6640625" style="270" customWidth="1"/>
    <col min="17" max="17" width="17.6640625" style="266" customWidth="1"/>
    <col min="18" max="19" width="4.6640625" style="248" customWidth="1"/>
    <col min="20" max="20" width="9.109375" style="1" hidden="1" customWidth="1"/>
    <col min="21" max="21" width="4.6640625" style="248" customWidth="1"/>
    <col min="22" max="16384" width="9.109375" style="248"/>
  </cols>
  <sheetData>
    <row r="1" spans="1:20" ht="21" x14ac:dyDescent="0.4">
      <c r="A1" s="37"/>
      <c r="B1" s="37"/>
      <c r="C1" s="37"/>
      <c r="D1" s="37"/>
      <c r="E1" s="340" t="s">
        <v>1320</v>
      </c>
      <c r="F1" s="340"/>
      <c r="G1" s="340"/>
      <c r="H1" s="340"/>
      <c r="I1" s="340"/>
      <c r="J1" s="340"/>
      <c r="K1" s="273"/>
      <c r="L1" s="273"/>
      <c r="M1" s="246"/>
      <c r="N1" s="265"/>
      <c r="O1" s="265"/>
      <c r="P1" s="268"/>
      <c r="Q1" s="265"/>
      <c r="R1" s="37"/>
    </row>
    <row r="2" spans="1:20" x14ac:dyDescent="0.3">
      <c r="A2" s="37"/>
      <c r="B2" s="37"/>
      <c r="C2" s="37"/>
      <c r="D2" s="37"/>
      <c r="E2" s="336"/>
      <c r="F2" s="336"/>
      <c r="G2" s="336"/>
      <c r="H2" s="336"/>
      <c r="I2" s="336"/>
      <c r="J2" s="336"/>
      <c r="K2" s="272"/>
      <c r="L2" s="272"/>
      <c r="M2" s="245"/>
      <c r="N2" s="264"/>
      <c r="O2" s="264"/>
      <c r="P2" s="267"/>
      <c r="Q2" s="264"/>
      <c r="R2" s="37"/>
    </row>
    <row r="3" spans="1:20" x14ac:dyDescent="0.3">
      <c r="A3" s="37"/>
      <c r="B3" s="37"/>
      <c r="C3" s="37"/>
      <c r="D3" s="37"/>
      <c r="E3" s="37"/>
      <c r="F3" s="37"/>
      <c r="G3" s="37"/>
      <c r="H3" s="37"/>
      <c r="I3" s="37"/>
      <c r="J3" s="37"/>
      <c r="K3" s="37"/>
      <c r="L3" s="37"/>
      <c r="M3" s="37"/>
      <c r="N3" s="37"/>
      <c r="O3" s="37"/>
      <c r="P3" s="37"/>
      <c r="Q3" s="37"/>
      <c r="R3" s="37"/>
    </row>
    <row r="4" spans="1:20" x14ac:dyDescent="0.3">
      <c r="A4" s="37"/>
      <c r="B4" s="37"/>
      <c r="C4" s="37"/>
      <c r="D4" s="37"/>
      <c r="E4" s="38" t="s">
        <v>1015</v>
      </c>
      <c r="F4" s="37"/>
      <c r="G4" s="39" t="str">
        <f ca="1">'Org List'!J7</f>
        <v>HWB</v>
      </c>
      <c r="H4" s="37"/>
      <c r="I4" s="37"/>
      <c r="J4" s="37"/>
      <c r="K4" s="37"/>
      <c r="L4" s="37"/>
      <c r="M4" s="37"/>
      <c r="N4" s="37"/>
      <c r="O4" s="37"/>
      <c r="P4" s="37"/>
      <c r="Q4" s="37"/>
      <c r="R4" s="37"/>
      <c r="T4" s="1">
        <f ca="1">MATCH(G4,'Comms by AT'!$B:$B,0)</f>
        <v>4</v>
      </c>
    </row>
    <row r="5" spans="1:20" x14ac:dyDescent="0.3">
      <c r="A5" s="37"/>
      <c r="B5" s="37"/>
      <c r="C5" s="37"/>
      <c r="D5" s="37"/>
      <c r="E5" s="37"/>
      <c r="F5" s="37"/>
      <c r="G5" s="37"/>
      <c r="H5" s="37"/>
      <c r="I5" s="37"/>
      <c r="J5" s="37"/>
      <c r="K5" s="37"/>
      <c r="L5" s="37"/>
      <c r="M5" s="37"/>
      <c r="N5" s="37"/>
      <c r="O5" s="37"/>
      <c r="P5" s="37"/>
      <c r="Q5" s="37"/>
      <c r="R5" s="37"/>
      <c r="T5" s="1">
        <f ca="1">COUNTIF('Comms by AT'!$C:$C,$G$4)</f>
        <v>179</v>
      </c>
    </row>
    <row r="6" spans="1:20" ht="20.100000000000001" customHeight="1" x14ac:dyDescent="0.3">
      <c r="E6" s="207" t="s">
        <v>1168</v>
      </c>
    </row>
    <row r="7" spans="1:20" x14ac:dyDescent="0.3">
      <c r="A7" s="37"/>
      <c r="B7" s="37"/>
      <c r="C7" s="37"/>
      <c r="D7" s="37"/>
      <c r="E7" s="38" t="s">
        <v>1016</v>
      </c>
      <c r="F7" s="37"/>
      <c r="G7" s="37"/>
      <c r="H7" s="37"/>
      <c r="I7" s="37"/>
      <c r="J7" s="37"/>
      <c r="K7" s="37"/>
      <c r="L7" s="37"/>
      <c r="M7" s="37"/>
      <c r="N7" s="37"/>
      <c r="O7" s="37"/>
      <c r="P7" s="37"/>
      <c r="Q7" s="37"/>
      <c r="R7" s="37"/>
    </row>
    <row r="8" spans="1:20" ht="15" thickBot="1" x14ac:dyDescent="0.35"/>
    <row r="9" spans="1:20" s="1" customFormat="1" ht="15" hidden="1" thickBot="1" x14ac:dyDescent="0.35">
      <c r="G9" s="1">
        <v>3</v>
      </c>
      <c r="H9" s="1">
        <v>4</v>
      </c>
      <c r="I9" s="1">
        <v>5</v>
      </c>
      <c r="J9" s="1">
        <v>6</v>
      </c>
      <c r="K9" s="1">
        <v>7</v>
      </c>
      <c r="L9" s="1">
        <v>8</v>
      </c>
      <c r="M9" s="1">
        <v>9</v>
      </c>
      <c r="N9" s="1">
        <v>10</v>
      </c>
      <c r="O9" s="1">
        <v>11</v>
      </c>
      <c r="P9" s="1">
        <v>12</v>
      </c>
      <c r="Q9" s="1">
        <v>13</v>
      </c>
    </row>
    <row r="10" spans="1:20" x14ac:dyDescent="0.3">
      <c r="B10" s="196"/>
      <c r="C10" s="197"/>
      <c r="D10" s="198"/>
      <c r="E10" s="249"/>
      <c r="F10" s="193"/>
      <c r="G10" s="363" t="s">
        <v>1308</v>
      </c>
      <c r="H10" s="364"/>
      <c r="I10" s="364"/>
      <c r="J10" s="365"/>
      <c r="K10" s="353" t="s">
        <v>1321</v>
      </c>
      <c r="L10" s="354"/>
      <c r="M10" s="355"/>
      <c r="N10" s="353" t="s">
        <v>1324</v>
      </c>
      <c r="O10" s="354"/>
      <c r="P10" s="354"/>
      <c r="Q10" s="355"/>
    </row>
    <row r="11" spans="1:20" ht="30" customHeight="1" thickBot="1" x14ac:dyDescent="0.35">
      <c r="B11" s="271" t="s">
        <v>1027</v>
      </c>
      <c r="C11" s="282" t="s">
        <v>1108</v>
      </c>
      <c r="D11" s="194" t="s">
        <v>1029</v>
      </c>
      <c r="E11" s="250" t="s">
        <v>195</v>
      </c>
      <c r="F11" s="194" t="s">
        <v>1017</v>
      </c>
      <c r="G11" s="148" t="s">
        <v>1322</v>
      </c>
      <c r="H11" s="146" t="s">
        <v>1309</v>
      </c>
      <c r="I11" s="146" t="s">
        <v>1310</v>
      </c>
      <c r="J11" s="147" t="s">
        <v>1311</v>
      </c>
      <c r="K11" s="148" t="s">
        <v>1312</v>
      </c>
      <c r="L11" s="146" t="s">
        <v>1313</v>
      </c>
      <c r="M11" s="147" t="s">
        <v>1311</v>
      </c>
      <c r="N11" s="148" t="s">
        <v>1312</v>
      </c>
      <c r="O11" s="146" t="s">
        <v>1313</v>
      </c>
      <c r="P11" s="274" t="s">
        <v>1325</v>
      </c>
      <c r="Q11" s="278" t="s">
        <v>1327</v>
      </c>
    </row>
    <row r="12" spans="1:20" ht="15" customHeight="1" x14ac:dyDescent="0.3">
      <c r="A12" s="57">
        <v>0</v>
      </c>
      <c r="B12" s="94" t="str">
        <f ca="1">IFERROR(IF((VLOOKUP($E12,'Org List'!$AJ$10:$AL$188,3,FALSE))="","",(VLOOKUP($E12,'Org List'!$AJ$10:$AL$188,3,FALSE))),"")</f>
        <v/>
      </c>
      <c r="C12" s="95" t="str">
        <f ca="1">IFERROR(IF((VLOOKUP($E12,'Org List'!$AO$10:$AQ$188,3,FALSE))="","",(VLOOKUP($E12,'Org List'!$AO$10:$AQ$188,3,FALSE))),"")</f>
        <v/>
      </c>
      <c r="D12" s="112" t="str">
        <f ca="1">IFERROR(IF((VLOOKUP($E12,'Org List'!$AT$10:$AV$188,3,FALSE))="","",(VLOOKUP($E12,'Org List'!$AT$10:$AV$188,3,FALSE))),"")</f>
        <v/>
      </c>
      <c r="E12" s="48" t="str">
        <f t="shared" ref="E12:E43" ca="1" si="0">IF($A12&gt;$T$5-1,"",INDIRECT("'Comms by AT'!D"&amp;$A12+$T$4))</f>
        <v>HWB</v>
      </c>
      <c r="F12" s="139" t="str">
        <f ca="1">IFERROR(VLOOKUP($E12,'Org List'!$J$9:$K$488,2,0), "")</f>
        <v>Health and Wellbeing Board</v>
      </c>
      <c r="G12" s="255">
        <f ca="1">IFERROR(IF((VLOOKUP($E12,'I&amp;E Backsheet'!$D$7:$X$185,G$9,FALSE))="","",(VLOOKUP($E12,'I&amp;E Backsheet'!$D$7:$X$185,G$9,FALSE))),"")</f>
        <v>467999999.99999976</v>
      </c>
      <c r="H12" s="256">
        <f ca="1">IFERROR(IF((VLOOKUP($E12,'I&amp;E Backsheet'!$D$7:$X$185,H$9,FALSE))="","",(VLOOKUP($E12,'I&amp;E Backsheet'!$D$7:$X$185,H$9,FALSE))),"")</f>
        <v>1498999998.0000005</v>
      </c>
      <c r="I12" s="256">
        <f ca="1">IFERROR(IF((VLOOKUP($E12,'I&amp;E Backsheet'!$D$7:$X$185,I$9,FALSE))="","",(VLOOKUP($E12,'I&amp;E Backsheet'!$D$7:$X$185,I$9,FALSE))),"")</f>
        <v>3650047911.8999987</v>
      </c>
      <c r="J12" s="257">
        <f ca="1">IFERROR(IF((VLOOKUP($E12,'I&amp;E Backsheet'!$D$7:$X$185,J$9,FALSE))="","",(VLOOKUP($E12,'I&amp;E Backsheet'!$D$7:$X$185,J$9,FALSE))),"")</f>
        <v>5617047909.8999996</v>
      </c>
      <c r="K12" s="255">
        <f ca="1">IFERROR(IF((VLOOKUP($E12,'I&amp;E Backsheet'!$D$7:$X$185,K$9,FALSE))="","",(VLOOKUP($E12,'I&amp;E Backsheet'!$D$7:$X$185,K$9,FALSE))),"")</f>
        <v>1109096742.4084768</v>
      </c>
      <c r="L12" s="256">
        <f ca="1">IFERROR(IF((VLOOKUP($E12,'I&amp;E Backsheet'!$D$7:$X$185,L$9,FALSE))="","",(VLOOKUP($E12,'I&amp;E Backsheet'!$D$7:$X$185,L$9,FALSE))),"")</f>
        <v>1009006013.2914627</v>
      </c>
      <c r="M12" s="257">
        <f ca="1">IFERROR(IF((VLOOKUP($E12,'I&amp;E Backsheet'!$D$7:$X$185,M$9,FALSE))="","",(VLOOKUP($E12,'I&amp;E Backsheet'!$D$7:$X$185,M$9,FALSE))),"")</f>
        <v>2118102755.6999393</v>
      </c>
      <c r="N12" s="255">
        <f ca="1">IFERROR(IF((VLOOKUP($E12,'I&amp;E Backsheet'!$D$7:$X$185,N$9,FALSE))="","",(VLOOKUP($E12,'I&amp;E Backsheet'!$D$7:$X$185,N$9,FALSE))),"")</f>
        <v>1116837625.1121936</v>
      </c>
      <c r="O12" s="256">
        <f ca="1">IFERROR(IF((VLOOKUP($E12,'I&amp;E Backsheet'!$D$7:$X$185,O$9,FALSE))="","",(VLOOKUP($E12,'I&amp;E Backsheet'!$D$7:$X$185,O$9,FALSE))),"")</f>
        <v>1096378980.8531094</v>
      </c>
      <c r="P12" s="275">
        <f ca="1">IFERROR(IF((VLOOKUP($E12,'I&amp;E Backsheet'!$D$7:$X$185,P$9,FALSE))="","",(VLOOKUP($E12,'I&amp;E Backsheet'!$D$7:$X$185,P$9,FALSE))),"")</f>
        <v>2213216605.9653025</v>
      </c>
      <c r="Q12" s="279">
        <f ca="1">IFERROR(IF((VLOOKUP($E12,'I&amp;E Backsheet'!$D$7:$X$185,Q$9,FALSE))="","",(VLOOKUP($E12,'I&amp;E Backsheet'!$D$7:$X$185,Q$9,FALSE))),"")</f>
        <v>7830264515.8653021</v>
      </c>
    </row>
    <row r="13" spans="1:20" ht="15" customHeight="1" x14ac:dyDescent="0.3">
      <c r="A13" s="57">
        <v>1</v>
      </c>
      <c r="B13" s="97" t="str">
        <f ca="1">IFERROR(IF((VLOOKUP($E13,'Org List'!$AJ$10:$AL$188,3,FALSE))="","",(VLOOKUP($E13,'Org List'!$AJ$10:$AL$188,3,FALSE))),"")</f>
        <v>North of England Commissioning Region</v>
      </c>
      <c r="C13" s="98" t="str">
        <f ca="1">IFERROR(IF((VLOOKUP($E13,'Org List'!$AO$10:$AQ$188,3,FALSE))="","",(VLOOKUP($E13,'Org List'!$AO$10:$AQ$188,3,FALSE))),"")</f>
        <v/>
      </c>
      <c r="D13" s="113" t="str">
        <f ca="1">IFERROR(IF((VLOOKUP($E13,'Org List'!$AT$10:$AV$188,3,FALSE))="","",(VLOOKUP($E13,'Org List'!$AT$10:$AV$188,3,FALSE))),"")</f>
        <v/>
      </c>
      <c r="E13" s="50" t="str">
        <f t="shared" ca="1" si="0"/>
        <v>Y54</v>
      </c>
      <c r="F13" s="140" t="str">
        <f ca="1">IFERROR(VLOOKUP($E13,'Org List'!$J$9:$K$488,2,0), "")</f>
        <v>North of England Commissioning Region</v>
      </c>
      <c r="G13" s="258">
        <f ca="1">IFERROR(IF((VLOOKUP($E13,'I&amp;E Backsheet'!$D$7:$X$185,G$9,FALSE))="","",(VLOOKUP($E13,'I&amp;E Backsheet'!$D$7:$X$185,G$9,FALSE))),"")</f>
        <v>152541937.29796427</v>
      </c>
      <c r="H13" s="259">
        <f ca="1">IFERROR(IF((VLOOKUP($E13,'I&amp;E Backsheet'!$D$7:$X$185,H$9,FALSE))="","",(VLOOKUP($E13,'I&amp;E Backsheet'!$D$7:$X$185,H$9,FALSE))),"")</f>
        <v>521424656.63430113</v>
      </c>
      <c r="I13" s="259">
        <f ca="1">IFERROR(IF((VLOOKUP($E13,'I&amp;E Backsheet'!$D$7:$X$185,I$9,FALSE))="","",(VLOOKUP($E13,'I&amp;E Backsheet'!$D$7:$X$185,I$9,FALSE))),"")</f>
        <v>1104631087.5436804</v>
      </c>
      <c r="J13" s="260">
        <f ca="1">IFERROR(IF((VLOOKUP($E13,'I&amp;E Backsheet'!$D$7:$X$185,J$9,FALSE))="","",(VLOOKUP($E13,'I&amp;E Backsheet'!$D$7:$X$185,J$9,FALSE))),"")</f>
        <v>1778597681.4759457</v>
      </c>
      <c r="K13" s="258">
        <f ca="1">IFERROR(IF((VLOOKUP($E13,'I&amp;E Backsheet'!$D$7:$X$185,K$9,FALSE))="","",(VLOOKUP($E13,'I&amp;E Backsheet'!$D$7:$X$185,K$9,FALSE))),"")</f>
        <v>487402542.59062779</v>
      </c>
      <c r="L13" s="259">
        <f ca="1">IFERROR(IF((VLOOKUP($E13,'I&amp;E Backsheet'!$D$7:$X$185,L$9,FALSE))="","",(VLOOKUP($E13,'I&amp;E Backsheet'!$D$7:$X$185,L$9,FALSE))),"")</f>
        <v>314609176.96253377</v>
      </c>
      <c r="M13" s="260">
        <f ca="1">IFERROR(IF((VLOOKUP($E13,'I&amp;E Backsheet'!$D$7:$X$185,M$9,FALSE))="","",(VLOOKUP($E13,'I&amp;E Backsheet'!$D$7:$X$185,M$9,FALSE))),"")</f>
        <v>802011719.5531615</v>
      </c>
      <c r="N13" s="258">
        <f ca="1">IFERROR(IF((VLOOKUP($E13,'I&amp;E Backsheet'!$D$7:$X$185,N$9,FALSE))="","",(VLOOKUP($E13,'I&amp;E Backsheet'!$D$7:$X$185,N$9,FALSE))),"")</f>
        <v>468399841.27728385</v>
      </c>
      <c r="O13" s="259">
        <f ca="1">IFERROR(IF((VLOOKUP($E13,'I&amp;E Backsheet'!$D$7:$X$185,O$9,FALSE))="","",(VLOOKUP($E13,'I&amp;E Backsheet'!$D$7:$X$185,O$9,FALSE))),"")</f>
        <v>355058980.35841757</v>
      </c>
      <c r="P13" s="276">
        <f ca="1">IFERROR(IF((VLOOKUP($E13,'I&amp;E Backsheet'!$D$7:$X$185,P$9,FALSE))="","",(VLOOKUP($E13,'I&amp;E Backsheet'!$D$7:$X$185,P$9,FALSE))),"")</f>
        <v>823458821.63570142</v>
      </c>
      <c r="Q13" s="280">
        <f ca="1">IFERROR(IF((VLOOKUP($E13,'I&amp;E Backsheet'!$D$7:$X$185,Q$9,FALSE))="","",(VLOOKUP($E13,'I&amp;E Backsheet'!$D$7:$X$185,Q$9,FALSE))),"")</f>
        <v>2602056503.1116486</v>
      </c>
    </row>
    <row r="14" spans="1:20" ht="15" customHeight="1" x14ac:dyDescent="0.3">
      <c r="A14" s="57">
        <v>2</v>
      </c>
      <c r="B14" s="97" t="str">
        <f ca="1">IFERROR(IF((VLOOKUP($E14,'Org List'!$AJ$10:$AL$188,3,FALSE))="","",(VLOOKUP($E14,'Org List'!$AJ$10:$AL$188,3,FALSE))),"")</f>
        <v>Midlands and East of England Commissioning Region</v>
      </c>
      <c r="C14" s="98" t="str">
        <f ca="1">IFERROR(IF((VLOOKUP($E14,'Org List'!$AO$10:$AQ$188,3,FALSE))="","",(VLOOKUP($E14,'Org List'!$AO$10:$AQ$188,3,FALSE))),"")</f>
        <v/>
      </c>
      <c r="D14" s="113" t="str">
        <f ca="1">IFERROR(IF((VLOOKUP($E14,'Org List'!$AT$10:$AV$188,3,FALSE))="","",(VLOOKUP($E14,'Org List'!$AT$10:$AV$188,3,FALSE))),"")</f>
        <v/>
      </c>
      <c r="E14" s="50" t="str">
        <f t="shared" ca="1" si="0"/>
        <v>Y55</v>
      </c>
      <c r="F14" s="140" t="str">
        <f ca="1">IFERROR(VLOOKUP($E14,'Org List'!$J$9:$K$488,2,0), "")</f>
        <v>Midlands and East of England Commissioning Region</v>
      </c>
      <c r="G14" s="258">
        <f ca="1">IFERROR(IF((VLOOKUP($E14,'I&amp;E Backsheet'!$D$7:$X$185,G$9,FALSE))="","",(VLOOKUP($E14,'I&amp;E Backsheet'!$D$7:$X$185,G$9,FALSE))),"")</f>
        <v>134587710.3316597</v>
      </c>
      <c r="H14" s="259">
        <f ca="1">IFERROR(IF((VLOOKUP($E14,'I&amp;E Backsheet'!$D$7:$X$185,H$9,FALSE))="","",(VLOOKUP($E14,'I&amp;E Backsheet'!$D$7:$X$185,H$9,FALSE))),"")</f>
        <v>454065509.61636871</v>
      </c>
      <c r="I14" s="259">
        <f ca="1">IFERROR(IF((VLOOKUP($E14,'I&amp;E Backsheet'!$D$7:$X$185,I$9,FALSE))="","",(VLOOKUP($E14,'I&amp;E Backsheet'!$D$7:$X$185,I$9,FALSE))),"")</f>
        <v>1086198994.9763312</v>
      </c>
      <c r="J14" s="260">
        <f ca="1">IFERROR(IF((VLOOKUP($E14,'I&amp;E Backsheet'!$D$7:$X$185,J$9,FALSE))="","",(VLOOKUP($E14,'I&amp;E Backsheet'!$D$7:$X$185,J$9,FALSE))),"")</f>
        <v>1674852214.9243603</v>
      </c>
      <c r="K14" s="258">
        <f ca="1">IFERROR(IF((VLOOKUP($E14,'I&amp;E Backsheet'!$D$7:$X$185,K$9,FALSE))="","",(VLOOKUP($E14,'I&amp;E Backsheet'!$D$7:$X$185,K$9,FALSE))),"")</f>
        <v>340573165.89496988</v>
      </c>
      <c r="L14" s="259">
        <f ca="1">IFERROR(IF((VLOOKUP($E14,'I&amp;E Backsheet'!$D$7:$X$185,L$9,FALSE))="","",(VLOOKUP($E14,'I&amp;E Backsheet'!$D$7:$X$185,L$9,FALSE))),"")</f>
        <v>329304157.49736691</v>
      </c>
      <c r="M14" s="260">
        <f ca="1">IFERROR(IF((VLOOKUP($E14,'I&amp;E Backsheet'!$D$7:$X$185,M$9,FALSE))="","",(VLOOKUP($E14,'I&amp;E Backsheet'!$D$7:$X$185,M$9,FALSE))),"")</f>
        <v>669877323.39233685</v>
      </c>
      <c r="N14" s="258">
        <f ca="1">IFERROR(IF((VLOOKUP($E14,'I&amp;E Backsheet'!$D$7:$X$185,N$9,FALSE))="","",(VLOOKUP($E14,'I&amp;E Backsheet'!$D$7:$X$185,N$9,FALSE))),"")</f>
        <v>356339676.90203196</v>
      </c>
      <c r="O14" s="259">
        <f ca="1">IFERROR(IF((VLOOKUP($E14,'I&amp;E Backsheet'!$D$7:$X$185,O$9,FALSE))="","",(VLOOKUP($E14,'I&amp;E Backsheet'!$D$7:$X$185,O$9,FALSE))),"")</f>
        <v>330857956.07056946</v>
      </c>
      <c r="P14" s="276">
        <f ca="1">IFERROR(IF((VLOOKUP($E14,'I&amp;E Backsheet'!$D$7:$X$185,P$9,FALSE))="","",(VLOOKUP($E14,'I&amp;E Backsheet'!$D$7:$X$185,P$9,FALSE))),"")</f>
        <v>687197632.97260141</v>
      </c>
      <c r="Q14" s="280">
        <f ca="1">IFERROR(IF((VLOOKUP($E14,'I&amp;E Backsheet'!$D$7:$X$185,Q$9,FALSE))="","",(VLOOKUP($E14,'I&amp;E Backsheet'!$D$7:$X$185,Q$9,FALSE))),"")</f>
        <v>2362049847.8969617</v>
      </c>
    </row>
    <row r="15" spans="1:20" ht="15" customHeight="1" x14ac:dyDescent="0.3">
      <c r="A15" s="57">
        <v>3</v>
      </c>
      <c r="B15" s="97" t="str">
        <f ca="1">IFERROR(IF((VLOOKUP($E15,'Org List'!$AJ$10:$AL$188,3,FALSE))="","",(VLOOKUP($E15,'Org List'!$AJ$10:$AL$188,3,FALSE))),"")</f>
        <v>London Commissioning Region</v>
      </c>
      <c r="C15" s="98" t="str">
        <f ca="1">IFERROR(IF((VLOOKUP($E15,'Org List'!$AO$10:$AQ$188,3,FALSE))="","",(VLOOKUP($E15,'Org List'!$AO$10:$AQ$188,3,FALSE))),"")</f>
        <v/>
      </c>
      <c r="D15" s="113" t="str">
        <f ca="1">IFERROR(IF((VLOOKUP($E15,'Org List'!$AT$10:$AV$188,3,FALSE))="","",(VLOOKUP($E15,'Org List'!$AT$10:$AV$188,3,FALSE))),"")</f>
        <v/>
      </c>
      <c r="E15" s="50" t="str">
        <f t="shared" ca="1" si="0"/>
        <v>Y56</v>
      </c>
      <c r="F15" s="140" t="str">
        <f ca="1">IFERROR(VLOOKUP($E15,'Org List'!$J$9:$K$488,2,0), "")</f>
        <v>London Commissioning Region</v>
      </c>
      <c r="G15" s="258">
        <f ca="1">IFERROR(IF((VLOOKUP($E15,'I&amp;E Backsheet'!$D$7:$X$185,G$9,FALSE))="","",(VLOOKUP($E15,'I&amp;E Backsheet'!$D$7:$X$185,G$9,FALSE))),"")</f>
        <v>61740221.599579349</v>
      </c>
      <c r="H15" s="259">
        <f ca="1">IFERROR(IF((VLOOKUP($E15,'I&amp;E Backsheet'!$D$7:$X$185,H$9,FALSE))="","",(VLOOKUP($E15,'I&amp;E Backsheet'!$D$7:$X$185,H$9,FALSE))),"")</f>
        <v>244234560.13223699</v>
      </c>
      <c r="I15" s="259">
        <f ca="1">IFERROR(IF((VLOOKUP($E15,'I&amp;E Backsheet'!$D$7:$X$185,I$9,FALSE))="","",(VLOOKUP($E15,'I&amp;E Backsheet'!$D$7:$X$185,I$9,FALSE))),"")</f>
        <v>572307333.16950989</v>
      </c>
      <c r="J15" s="260">
        <f ca="1">IFERROR(IF((VLOOKUP($E15,'I&amp;E Backsheet'!$D$7:$X$185,J$9,FALSE))="","",(VLOOKUP($E15,'I&amp;E Backsheet'!$D$7:$X$185,J$9,FALSE))),"")</f>
        <v>878282114.9013263</v>
      </c>
      <c r="K15" s="258">
        <f ca="1">IFERROR(IF((VLOOKUP($E15,'I&amp;E Backsheet'!$D$7:$X$185,K$9,FALSE))="","",(VLOOKUP($E15,'I&amp;E Backsheet'!$D$7:$X$185,K$9,FALSE))),"")</f>
        <v>129956185</v>
      </c>
      <c r="L15" s="259">
        <f ca="1">IFERROR(IF((VLOOKUP($E15,'I&amp;E Backsheet'!$D$7:$X$185,L$9,FALSE))="","",(VLOOKUP($E15,'I&amp;E Backsheet'!$D$7:$X$185,L$9,FALSE))),"")</f>
        <v>205083601.347</v>
      </c>
      <c r="M15" s="260">
        <f ca="1">IFERROR(IF((VLOOKUP($E15,'I&amp;E Backsheet'!$D$7:$X$185,M$9,FALSE))="","",(VLOOKUP($E15,'I&amp;E Backsheet'!$D$7:$X$185,M$9,FALSE))),"")</f>
        <v>335039786.347</v>
      </c>
      <c r="N15" s="258">
        <f ca="1">IFERROR(IF((VLOOKUP($E15,'I&amp;E Backsheet'!$D$7:$X$185,N$9,FALSE))="","",(VLOOKUP($E15,'I&amp;E Backsheet'!$D$7:$X$185,N$9,FALSE))),"")</f>
        <v>138091517.9328776</v>
      </c>
      <c r="O15" s="259">
        <f ca="1">IFERROR(IF((VLOOKUP($E15,'I&amp;E Backsheet'!$D$7:$X$185,O$9,FALSE))="","",(VLOOKUP($E15,'I&amp;E Backsheet'!$D$7:$X$185,O$9,FALSE))),"")</f>
        <v>226570028.42412239</v>
      </c>
      <c r="P15" s="276">
        <f ca="1">IFERROR(IF((VLOOKUP($E15,'I&amp;E Backsheet'!$D$7:$X$185,P$9,FALSE))="","",(VLOOKUP($E15,'I&amp;E Backsheet'!$D$7:$X$185,P$9,FALSE))),"")</f>
        <v>364661546.35699999</v>
      </c>
      <c r="Q15" s="280">
        <f ca="1">IFERROR(IF((VLOOKUP($E15,'I&amp;E Backsheet'!$D$7:$X$185,Q$9,FALSE))="","",(VLOOKUP($E15,'I&amp;E Backsheet'!$D$7:$X$185,Q$9,FALSE))),"")</f>
        <v>1242943661.2583263</v>
      </c>
    </row>
    <row r="16" spans="1:20" ht="15" customHeight="1" x14ac:dyDescent="0.3">
      <c r="A16" s="57">
        <v>4</v>
      </c>
      <c r="B16" s="97" t="str">
        <f ca="1">IFERROR(IF((VLOOKUP($E16,'Org List'!$AJ$10:$AL$188,3,FALSE))="","",(VLOOKUP($E16,'Org List'!$AJ$10:$AL$188,3,FALSE))),"")</f>
        <v>South West England Commissioning Region</v>
      </c>
      <c r="C16" s="98" t="str">
        <f ca="1">IFERROR(IF((VLOOKUP($E16,'Org List'!$AO$10:$AQ$188,3,FALSE))="","",(VLOOKUP($E16,'Org List'!$AO$10:$AQ$188,3,FALSE))),"")</f>
        <v/>
      </c>
      <c r="D16" s="113" t="str">
        <f ca="1">IFERROR(IF((VLOOKUP($E16,'Org List'!$AT$10:$AV$188,3,FALSE))="","",(VLOOKUP($E16,'Org List'!$AT$10:$AV$188,3,FALSE))),"")</f>
        <v/>
      </c>
      <c r="E16" s="50" t="str">
        <f t="shared" ca="1" si="0"/>
        <v>Y58</v>
      </c>
      <c r="F16" s="140" t="str">
        <f ca="1">IFERROR(VLOOKUP($E16,'Org List'!$J$9:$K$488,2,0), "")</f>
        <v>South West England Commissioning Region</v>
      </c>
      <c r="G16" s="258">
        <f ca="1">IFERROR(IF((VLOOKUP($E16,'I&amp;E Backsheet'!$D$7:$X$185,G$9,FALSE))="","",(VLOOKUP($E16,'I&amp;E Backsheet'!$D$7:$X$185,G$9,FALSE))),"")</f>
        <v>44858357.727901459</v>
      </c>
      <c r="H16" s="259">
        <f ca="1">IFERROR(IF((VLOOKUP($E16,'I&amp;E Backsheet'!$D$7:$X$185,H$9,FALSE))="","",(VLOOKUP($E16,'I&amp;E Backsheet'!$D$7:$X$185,H$9,FALSE))),"")</f>
        <v>135753327.26437435</v>
      </c>
      <c r="I16" s="259">
        <f ca="1">IFERROR(IF((VLOOKUP($E16,'I&amp;E Backsheet'!$D$7:$X$185,I$9,FALSE))="","",(VLOOKUP($E16,'I&amp;E Backsheet'!$D$7:$X$185,I$9,FALSE))),"")</f>
        <v>358460219.22635663</v>
      </c>
      <c r="J16" s="260">
        <f ca="1">IFERROR(IF((VLOOKUP($E16,'I&amp;E Backsheet'!$D$7:$X$185,J$9,FALSE))="","",(VLOOKUP($E16,'I&amp;E Backsheet'!$D$7:$X$185,J$9,FALSE))),"")</f>
        <v>539071904.21863234</v>
      </c>
      <c r="K16" s="258">
        <f ca="1">IFERROR(IF((VLOOKUP($E16,'I&amp;E Backsheet'!$D$7:$X$185,K$9,FALSE))="","",(VLOOKUP($E16,'I&amp;E Backsheet'!$D$7:$X$185,K$9,FALSE))),"")</f>
        <v>79038216.904986084</v>
      </c>
      <c r="L16" s="259">
        <f ca="1">IFERROR(IF((VLOOKUP($E16,'I&amp;E Backsheet'!$D$7:$X$185,L$9,FALSE))="","",(VLOOKUP($E16,'I&amp;E Backsheet'!$D$7:$X$185,L$9,FALSE))),"")</f>
        <v>109765020</v>
      </c>
      <c r="M16" s="260">
        <f ca="1">IFERROR(IF((VLOOKUP($E16,'I&amp;E Backsheet'!$D$7:$X$185,M$9,FALSE))="","",(VLOOKUP($E16,'I&amp;E Backsheet'!$D$7:$X$185,M$9,FALSE))),"")</f>
        <v>188803236.90498608</v>
      </c>
      <c r="N16" s="258">
        <f ca="1">IFERROR(IF((VLOOKUP($E16,'I&amp;E Backsheet'!$D$7:$X$185,N$9,FALSE))="","",(VLOOKUP($E16,'I&amp;E Backsheet'!$D$7:$X$185,N$9,FALSE))),"")</f>
        <v>82134199</v>
      </c>
      <c r="O16" s="259">
        <f ca="1">IFERROR(IF((VLOOKUP($E16,'I&amp;E Backsheet'!$D$7:$X$185,O$9,FALSE))="","",(VLOOKUP($E16,'I&amp;E Backsheet'!$D$7:$X$185,O$9,FALSE))),"")</f>
        <v>130076422</v>
      </c>
      <c r="P16" s="276">
        <f ca="1">IFERROR(IF((VLOOKUP($E16,'I&amp;E Backsheet'!$D$7:$X$185,P$9,FALSE))="","",(VLOOKUP($E16,'I&amp;E Backsheet'!$D$7:$X$185,P$9,FALSE))),"")</f>
        <v>212210621</v>
      </c>
      <c r="Q16" s="280">
        <f ca="1">IFERROR(IF((VLOOKUP($E16,'I&amp;E Backsheet'!$D$7:$X$185,Q$9,FALSE))="","",(VLOOKUP($E16,'I&amp;E Backsheet'!$D$7:$X$185,Q$9,FALSE))),"")</f>
        <v>751282525.21863234</v>
      </c>
    </row>
    <row r="17" spans="1:17" ht="15" customHeight="1" x14ac:dyDescent="0.3">
      <c r="A17" s="57">
        <v>5</v>
      </c>
      <c r="B17" s="97" t="str">
        <f ca="1">IFERROR(IF((VLOOKUP($E17,'Org List'!$AJ$10:$AL$188,3,FALSE))="","",(VLOOKUP($E17,'Org List'!$AJ$10:$AL$188,3,FALSE))),"")</f>
        <v>South East England Commissioning Region</v>
      </c>
      <c r="C17" s="98" t="str">
        <f ca="1">IFERROR(IF((VLOOKUP($E17,'Org List'!$AO$10:$AQ$188,3,FALSE))="","",(VLOOKUP($E17,'Org List'!$AO$10:$AQ$188,3,FALSE))),"")</f>
        <v/>
      </c>
      <c r="D17" s="113" t="str">
        <f ca="1">IFERROR(IF((VLOOKUP($E17,'Org List'!$AT$10:$AV$188,3,FALSE))="","",(VLOOKUP($E17,'Org List'!$AT$10:$AV$188,3,FALSE))),"")</f>
        <v/>
      </c>
      <c r="E17" s="50" t="str">
        <f t="shared" ca="1" si="0"/>
        <v>Y59</v>
      </c>
      <c r="F17" s="140" t="str">
        <f ca="1">IFERROR(VLOOKUP($E17,'Org List'!$J$9:$K$488,2,0), "")</f>
        <v>South East England Commissioning Region</v>
      </c>
      <c r="G17" s="258">
        <f ca="1">IFERROR(IF((VLOOKUP($E17,'I&amp;E Backsheet'!$D$7:$X$185,G$9,FALSE))="","",(VLOOKUP($E17,'I&amp;E Backsheet'!$D$7:$X$185,G$9,FALSE))),"")</f>
        <v>74271773.042895213</v>
      </c>
      <c r="H17" s="259">
        <f ca="1">IFERROR(IF((VLOOKUP($E17,'I&amp;E Backsheet'!$D$7:$X$185,H$9,FALSE))="","",(VLOOKUP($E17,'I&amp;E Backsheet'!$D$7:$X$185,H$9,FALSE))),"")</f>
        <v>143521944.35271862</v>
      </c>
      <c r="I17" s="259">
        <f ca="1">IFERROR(IF((VLOOKUP($E17,'I&amp;E Backsheet'!$D$7:$X$185,I$9,FALSE))="","",(VLOOKUP($E17,'I&amp;E Backsheet'!$D$7:$X$185,I$9,FALSE))),"")</f>
        <v>528450276.9841218</v>
      </c>
      <c r="J17" s="260">
        <f ca="1">IFERROR(IF((VLOOKUP($E17,'I&amp;E Backsheet'!$D$7:$X$185,J$9,FALSE))="","",(VLOOKUP($E17,'I&amp;E Backsheet'!$D$7:$X$185,J$9,FALSE))),"")</f>
        <v>746243994.37973571</v>
      </c>
      <c r="K17" s="258">
        <f ca="1">IFERROR(IF((VLOOKUP($E17,'I&amp;E Backsheet'!$D$7:$X$185,K$9,FALSE))="","",(VLOOKUP($E17,'I&amp;E Backsheet'!$D$7:$X$185,K$9,FALSE))),"")</f>
        <v>72126632.017892927</v>
      </c>
      <c r="L17" s="259">
        <f ca="1">IFERROR(IF((VLOOKUP($E17,'I&amp;E Backsheet'!$D$7:$X$185,L$9,FALSE))="","",(VLOOKUP($E17,'I&amp;E Backsheet'!$D$7:$X$185,L$9,FALSE))),"")</f>
        <v>50244057.484562024</v>
      </c>
      <c r="M17" s="260">
        <f ca="1">IFERROR(IF((VLOOKUP($E17,'I&amp;E Backsheet'!$D$7:$X$185,M$9,FALSE))="","",(VLOOKUP($E17,'I&amp;E Backsheet'!$D$7:$X$185,M$9,FALSE))),"")</f>
        <v>122370689.50245495</v>
      </c>
      <c r="N17" s="258">
        <f ca="1">IFERROR(IF((VLOOKUP($E17,'I&amp;E Backsheet'!$D$7:$X$185,N$9,FALSE))="","",(VLOOKUP($E17,'I&amp;E Backsheet'!$D$7:$X$185,N$9,FALSE))),"")</f>
        <v>71872390</v>
      </c>
      <c r="O17" s="259">
        <f ca="1">IFERROR(IF((VLOOKUP($E17,'I&amp;E Backsheet'!$D$7:$X$185,O$9,FALSE))="","",(VLOOKUP($E17,'I&amp;E Backsheet'!$D$7:$X$185,O$9,FALSE))),"")</f>
        <v>53815594</v>
      </c>
      <c r="P17" s="276">
        <f ca="1">IFERROR(IF((VLOOKUP($E17,'I&amp;E Backsheet'!$D$7:$X$185,P$9,FALSE))="","",(VLOOKUP($E17,'I&amp;E Backsheet'!$D$7:$X$185,P$9,FALSE))),"")</f>
        <v>125687984</v>
      </c>
      <c r="Q17" s="280">
        <f ca="1">IFERROR(IF((VLOOKUP($E17,'I&amp;E Backsheet'!$D$7:$X$185,Q$9,FALSE))="","",(VLOOKUP($E17,'I&amp;E Backsheet'!$D$7:$X$185,Q$9,FALSE))),"")</f>
        <v>871931978.37973547</v>
      </c>
    </row>
    <row r="18" spans="1:17" ht="15" customHeight="1" x14ac:dyDescent="0.3">
      <c r="A18" s="57">
        <v>6</v>
      </c>
      <c r="B18" s="97" t="str">
        <f ca="1">IFERROR(IF((VLOOKUP($E18,'Org List'!$AJ$10:$AL$188,3,FALSE))="","",(VLOOKUP($E18,'Org List'!$AJ$10:$AL$188,3,FALSE))),"")</f>
        <v/>
      </c>
      <c r="C18" s="98" t="str">
        <f ca="1">IFERROR(IF((VLOOKUP($E18,'Org List'!$AO$10:$AQ$188,3,FALSE))="","",(VLOOKUP($E18,'Org List'!$AO$10:$AQ$188,3,FALSE))),"")</f>
        <v>North East Region</v>
      </c>
      <c r="D18" s="113" t="str">
        <f ca="1">IFERROR(IF((VLOOKUP($E18,'Org List'!$AT$10:$AV$188,3,FALSE))="","",(VLOOKUP($E18,'Org List'!$AT$10:$AV$188,3,FALSE))),"")</f>
        <v/>
      </c>
      <c r="E18" s="50" t="str">
        <f t="shared" ca="1" si="0"/>
        <v>E12000001</v>
      </c>
      <c r="F18" s="140" t="str">
        <f ca="1">IFERROR(VLOOKUP($E18,'Org List'!$J$9:$K$488,2,0), "")</f>
        <v>North East Region</v>
      </c>
      <c r="G18" s="258">
        <f ca="1">IFERROR(IF((VLOOKUP($E18,'I&amp;E Backsheet'!$D$7:$X$185,G$9,FALSE))="","",(VLOOKUP($E18,'I&amp;E Backsheet'!$D$7:$X$185,G$9,FALSE))),"")</f>
        <v>25435203.075597513</v>
      </c>
      <c r="H18" s="259">
        <f ca="1">IFERROR(IF((VLOOKUP($E18,'I&amp;E Backsheet'!$D$7:$X$185,H$9,FALSE))="","",(VLOOKUP($E18,'I&amp;E Backsheet'!$D$7:$X$185,H$9,FALSE))),"")</f>
        <v>99935537.339672476</v>
      </c>
      <c r="I18" s="259">
        <f ca="1">IFERROR(IF((VLOOKUP($E18,'I&amp;E Backsheet'!$D$7:$X$185,I$9,FALSE))="","",(VLOOKUP($E18,'I&amp;E Backsheet'!$D$7:$X$185,I$9,FALSE))),"")</f>
        <v>203701178.58499977</v>
      </c>
      <c r="J18" s="260">
        <f ca="1">IFERROR(IF((VLOOKUP($E18,'I&amp;E Backsheet'!$D$7:$X$185,J$9,FALSE))="","",(VLOOKUP($E18,'I&amp;E Backsheet'!$D$7:$X$185,J$9,FALSE))),"")</f>
        <v>329071919.00026965</v>
      </c>
      <c r="K18" s="258">
        <f ca="1">IFERROR(IF((VLOOKUP($E18,'I&amp;E Backsheet'!$D$7:$X$185,K$9,FALSE))="","",(VLOOKUP($E18,'I&amp;E Backsheet'!$D$7:$X$185,K$9,FALSE))),"")</f>
        <v>32587830</v>
      </c>
      <c r="L18" s="259">
        <f ca="1">IFERROR(IF((VLOOKUP($E18,'I&amp;E Backsheet'!$D$7:$X$185,L$9,FALSE))="","",(VLOOKUP($E18,'I&amp;E Backsheet'!$D$7:$X$185,L$9,FALSE))),"")</f>
        <v>9653545</v>
      </c>
      <c r="M18" s="260">
        <f ca="1">IFERROR(IF((VLOOKUP($E18,'I&amp;E Backsheet'!$D$7:$X$185,M$9,FALSE))="","",(VLOOKUP($E18,'I&amp;E Backsheet'!$D$7:$X$185,M$9,FALSE))),"")</f>
        <v>42241375</v>
      </c>
      <c r="N18" s="258">
        <f ca="1">IFERROR(IF((VLOOKUP($E18,'I&amp;E Backsheet'!$D$7:$X$185,N$9,FALSE))="","",(VLOOKUP($E18,'I&amp;E Backsheet'!$D$7:$X$185,N$9,FALSE))),"")</f>
        <v>33205546</v>
      </c>
      <c r="O18" s="259">
        <f ca="1">IFERROR(IF((VLOOKUP($E18,'I&amp;E Backsheet'!$D$7:$X$185,O$9,FALSE))="","",(VLOOKUP($E18,'I&amp;E Backsheet'!$D$7:$X$185,O$9,FALSE))),"")</f>
        <v>9653545</v>
      </c>
      <c r="P18" s="276">
        <f ca="1">IFERROR(IF((VLOOKUP($E18,'I&amp;E Backsheet'!$D$7:$X$185,P$9,FALSE))="","",(VLOOKUP($E18,'I&amp;E Backsheet'!$D$7:$X$185,P$9,FALSE))),"")</f>
        <v>42859091</v>
      </c>
      <c r="Q18" s="280">
        <f ca="1">IFERROR(IF((VLOOKUP($E18,'I&amp;E Backsheet'!$D$7:$X$185,Q$9,FALSE))="","",(VLOOKUP($E18,'I&amp;E Backsheet'!$D$7:$X$185,Q$9,FALSE))),"")</f>
        <v>371931010.00026965</v>
      </c>
    </row>
    <row r="19" spans="1:17" ht="15" customHeight="1" x14ac:dyDescent="0.3">
      <c r="A19" s="57">
        <v>7</v>
      </c>
      <c r="B19" s="97" t="str">
        <f ca="1">IFERROR(IF((VLOOKUP($E19,'Org List'!$AJ$10:$AL$188,3,FALSE))="","",(VLOOKUP($E19,'Org List'!$AJ$10:$AL$188,3,FALSE))),"")</f>
        <v/>
      </c>
      <c r="C19" s="98" t="str">
        <f ca="1">IFERROR(IF((VLOOKUP($E19,'Org List'!$AO$10:$AQ$188,3,FALSE))="","",(VLOOKUP($E19,'Org List'!$AO$10:$AQ$188,3,FALSE))),"")</f>
        <v>North West Region</v>
      </c>
      <c r="D19" s="113" t="str">
        <f ca="1">IFERROR(IF((VLOOKUP($E19,'Org List'!$AT$10:$AV$188,3,FALSE))="","",(VLOOKUP($E19,'Org List'!$AT$10:$AV$188,3,FALSE))),"")</f>
        <v/>
      </c>
      <c r="E19" s="50" t="str">
        <f t="shared" ca="1" si="0"/>
        <v>E12000002</v>
      </c>
      <c r="F19" s="140" t="str">
        <f ca="1">IFERROR(VLOOKUP($E19,'Org List'!$J$9:$K$488,2,0), "")</f>
        <v>North West Region</v>
      </c>
      <c r="G19" s="258">
        <f ca="1">IFERROR(IF((VLOOKUP($E19,'I&amp;E Backsheet'!$D$7:$X$185,G$9,FALSE))="","",(VLOOKUP($E19,'I&amp;E Backsheet'!$D$7:$X$185,G$9,FALSE))),"")</f>
        <v>80467285.585068271</v>
      </c>
      <c r="H19" s="259">
        <f ca="1">IFERROR(IF((VLOOKUP($E19,'I&amp;E Backsheet'!$D$7:$X$185,H$9,FALSE))="","",(VLOOKUP($E19,'I&amp;E Backsheet'!$D$7:$X$185,H$9,FALSE))),"")</f>
        <v>254049021.56233278</v>
      </c>
      <c r="I19" s="259">
        <f ca="1">IFERROR(IF((VLOOKUP($E19,'I&amp;E Backsheet'!$D$7:$X$185,I$9,FALSE))="","",(VLOOKUP($E19,'I&amp;E Backsheet'!$D$7:$X$185,I$9,FALSE))),"")</f>
        <v>531950404.08264077</v>
      </c>
      <c r="J19" s="260">
        <f ca="1">IFERROR(IF((VLOOKUP($E19,'I&amp;E Backsheet'!$D$7:$X$185,J$9,FALSE))="","",(VLOOKUP($E19,'I&amp;E Backsheet'!$D$7:$X$185,J$9,FALSE))),"")</f>
        <v>866466711.23004174</v>
      </c>
      <c r="K19" s="258">
        <f ca="1">IFERROR(IF((VLOOKUP($E19,'I&amp;E Backsheet'!$D$7:$X$185,K$9,FALSE))="","",(VLOOKUP($E19,'I&amp;E Backsheet'!$D$7:$X$185,K$9,FALSE))),"")</f>
        <v>206131290.75</v>
      </c>
      <c r="L19" s="259">
        <f ca="1">IFERROR(IF((VLOOKUP($E19,'I&amp;E Backsheet'!$D$7:$X$185,L$9,FALSE))="","",(VLOOKUP($E19,'I&amp;E Backsheet'!$D$7:$X$185,L$9,FALSE))),"")</f>
        <v>193201797.94999999</v>
      </c>
      <c r="M19" s="260">
        <f ca="1">IFERROR(IF((VLOOKUP($E19,'I&amp;E Backsheet'!$D$7:$X$185,M$9,FALSE))="","",(VLOOKUP($E19,'I&amp;E Backsheet'!$D$7:$X$185,M$9,FALSE))),"")</f>
        <v>399333088.70000005</v>
      </c>
      <c r="N19" s="258">
        <f ca="1">IFERROR(IF((VLOOKUP($E19,'I&amp;E Backsheet'!$D$7:$X$185,N$9,FALSE))="","",(VLOOKUP($E19,'I&amp;E Backsheet'!$D$7:$X$185,N$9,FALSE))),"")</f>
        <v>178256712</v>
      </c>
      <c r="O19" s="259">
        <f ca="1">IFERROR(IF((VLOOKUP($E19,'I&amp;E Backsheet'!$D$7:$X$185,O$9,FALSE))="","",(VLOOKUP($E19,'I&amp;E Backsheet'!$D$7:$X$185,O$9,FALSE))),"")</f>
        <v>226259028.14241758</v>
      </c>
      <c r="P19" s="276">
        <f ca="1">IFERROR(IF((VLOOKUP($E19,'I&amp;E Backsheet'!$D$7:$X$185,P$9,FALSE))="","",(VLOOKUP($E19,'I&amp;E Backsheet'!$D$7:$X$185,P$9,FALSE))),"")</f>
        <v>404515740.14241755</v>
      </c>
      <c r="Q19" s="280">
        <f ca="1">IFERROR(IF((VLOOKUP($E19,'I&amp;E Backsheet'!$D$7:$X$185,Q$9,FALSE))="","",(VLOOKUP($E19,'I&amp;E Backsheet'!$D$7:$X$185,Q$9,FALSE))),"")</f>
        <v>1270982451.3724589</v>
      </c>
    </row>
    <row r="20" spans="1:17" ht="15" customHeight="1" x14ac:dyDescent="0.3">
      <c r="A20" s="57">
        <v>8</v>
      </c>
      <c r="B20" s="97" t="str">
        <f ca="1">IFERROR(IF((VLOOKUP($E20,'Org List'!$AJ$10:$AL$188,3,FALSE))="","",(VLOOKUP($E20,'Org List'!$AJ$10:$AL$188,3,FALSE))),"")</f>
        <v/>
      </c>
      <c r="C20" s="98" t="str">
        <f ca="1">IFERROR(IF((VLOOKUP($E20,'Org List'!$AO$10:$AQ$188,3,FALSE))="","",(VLOOKUP($E20,'Org List'!$AO$10:$AQ$188,3,FALSE))),"")</f>
        <v>Yorkshire and The Humber Region</v>
      </c>
      <c r="D20" s="113" t="str">
        <f ca="1">IFERROR(IF((VLOOKUP($E20,'Org List'!$AT$10:$AV$188,3,FALSE))="","",(VLOOKUP($E20,'Org List'!$AT$10:$AV$188,3,FALSE))),"")</f>
        <v/>
      </c>
      <c r="E20" s="50" t="str">
        <f t="shared" ca="1" si="0"/>
        <v>E12000003</v>
      </c>
      <c r="F20" s="140" t="str">
        <f ca="1">IFERROR(VLOOKUP($E20,'Org List'!$J$9:$K$488,2,0), "")</f>
        <v>Yorkshire and The Humber Region</v>
      </c>
      <c r="G20" s="258">
        <f ca="1">IFERROR(IF((VLOOKUP($E20,'I&amp;E Backsheet'!$D$7:$X$185,G$9,FALSE))="","",(VLOOKUP($E20,'I&amp;E Backsheet'!$D$7:$X$185,G$9,FALSE))),"")</f>
        <v>46639448.637298539</v>
      </c>
      <c r="H20" s="259">
        <f ca="1">IFERROR(IF((VLOOKUP($E20,'I&amp;E Backsheet'!$D$7:$X$185,H$9,FALSE))="","",(VLOOKUP($E20,'I&amp;E Backsheet'!$D$7:$X$185,H$9,FALSE))),"")</f>
        <v>167440097.73229599</v>
      </c>
      <c r="I20" s="259">
        <f ca="1">IFERROR(IF((VLOOKUP($E20,'I&amp;E Backsheet'!$D$7:$X$185,I$9,FALSE))="","",(VLOOKUP($E20,'I&amp;E Backsheet'!$D$7:$X$185,I$9,FALSE))),"")</f>
        <v>368979504.87603974</v>
      </c>
      <c r="J20" s="260">
        <f ca="1">IFERROR(IF((VLOOKUP($E20,'I&amp;E Backsheet'!$D$7:$X$185,J$9,FALSE))="","",(VLOOKUP($E20,'I&amp;E Backsheet'!$D$7:$X$185,J$9,FALSE))),"")</f>
        <v>583059051.2456342</v>
      </c>
      <c r="K20" s="258">
        <f ca="1">IFERROR(IF((VLOOKUP($E20,'I&amp;E Backsheet'!$D$7:$X$185,K$9,FALSE))="","",(VLOOKUP($E20,'I&amp;E Backsheet'!$D$7:$X$185,K$9,FALSE))),"")</f>
        <v>248683421.84062776</v>
      </c>
      <c r="L20" s="259">
        <f ca="1">IFERROR(IF((VLOOKUP($E20,'I&amp;E Backsheet'!$D$7:$X$185,L$9,FALSE))="","",(VLOOKUP($E20,'I&amp;E Backsheet'!$D$7:$X$185,L$9,FALSE))),"")</f>
        <v>111753834.01253371</v>
      </c>
      <c r="M20" s="260">
        <f ca="1">IFERROR(IF((VLOOKUP($E20,'I&amp;E Backsheet'!$D$7:$X$185,M$9,FALSE))="","",(VLOOKUP($E20,'I&amp;E Backsheet'!$D$7:$X$185,M$9,FALSE))),"")</f>
        <v>360437255.85316151</v>
      </c>
      <c r="N20" s="258">
        <f ca="1">IFERROR(IF((VLOOKUP($E20,'I&amp;E Backsheet'!$D$7:$X$185,N$9,FALSE))="","",(VLOOKUP($E20,'I&amp;E Backsheet'!$D$7:$X$185,N$9,FALSE))),"")</f>
        <v>256937583.27728385</v>
      </c>
      <c r="O20" s="259">
        <f ca="1">IFERROR(IF((VLOOKUP($E20,'I&amp;E Backsheet'!$D$7:$X$185,O$9,FALSE))="","",(VLOOKUP($E20,'I&amp;E Backsheet'!$D$7:$X$185,O$9,FALSE))),"")</f>
        <v>119146407.21600001</v>
      </c>
      <c r="P20" s="276">
        <f ca="1">IFERROR(IF((VLOOKUP($E20,'I&amp;E Backsheet'!$D$7:$X$185,P$9,FALSE))="","",(VLOOKUP($E20,'I&amp;E Backsheet'!$D$7:$X$185,P$9,FALSE))),"")</f>
        <v>376083990.49328393</v>
      </c>
      <c r="Q20" s="280">
        <f ca="1">IFERROR(IF((VLOOKUP($E20,'I&amp;E Backsheet'!$D$7:$X$185,Q$9,FALSE))="","",(VLOOKUP($E20,'I&amp;E Backsheet'!$D$7:$X$185,Q$9,FALSE))),"")</f>
        <v>959143041.73891819</v>
      </c>
    </row>
    <row r="21" spans="1:17" ht="15" customHeight="1" x14ac:dyDescent="0.3">
      <c r="A21" s="57">
        <v>9</v>
      </c>
      <c r="B21" s="97" t="str">
        <f ca="1">IFERROR(IF((VLOOKUP($E21,'Org List'!$AJ$10:$AL$188,3,FALSE))="","",(VLOOKUP($E21,'Org List'!$AJ$10:$AL$188,3,FALSE))),"")</f>
        <v/>
      </c>
      <c r="C21" s="98" t="str">
        <f ca="1">IFERROR(IF((VLOOKUP($E21,'Org List'!$AO$10:$AQ$188,3,FALSE))="","",(VLOOKUP($E21,'Org List'!$AO$10:$AQ$188,3,FALSE))),"")</f>
        <v>East Midlands Region</v>
      </c>
      <c r="D21" s="113" t="str">
        <f ca="1">IFERROR(IF((VLOOKUP($E21,'Org List'!$AT$10:$AV$188,3,FALSE))="","",(VLOOKUP($E21,'Org List'!$AT$10:$AV$188,3,FALSE))),"")</f>
        <v/>
      </c>
      <c r="E21" s="50" t="str">
        <f t="shared" ca="1" si="0"/>
        <v>E12000004</v>
      </c>
      <c r="F21" s="140" t="str">
        <f ca="1">IFERROR(VLOOKUP($E21,'Org List'!$J$9:$K$488,2,0), "")</f>
        <v>East Midlands Region</v>
      </c>
      <c r="G21" s="258">
        <f ca="1">IFERROR(IF((VLOOKUP($E21,'I&amp;E Backsheet'!$D$7:$X$185,G$9,FALSE))="","",(VLOOKUP($E21,'I&amp;E Backsheet'!$D$7:$X$185,G$9,FALSE))),"")</f>
        <v>33000990.167286523</v>
      </c>
      <c r="H21" s="259">
        <f ca="1">IFERROR(IF((VLOOKUP($E21,'I&amp;E Backsheet'!$D$7:$X$185,H$9,FALSE))="","",(VLOOKUP($E21,'I&amp;E Backsheet'!$D$7:$X$185,H$9,FALSE))),"")</f>
        <v>130670292.87995999</v>
      </c>
      <c r="I21" s="259">
        <f ca="1">IFERROR(IF((VLOOKUP($E21,'I&amp;E Backsheet'!$D$7:$X$185,I$9,FALSE))="","",(VLOOKUP($E21,'I&amp;E Backsheet'!$D$7:$X$185,I$9,FALSE))),"")</f>
        <v>302682996.53959996</v>
      </c>
      <c r="J21" s="260">
        <f ca="1">IFERROR(IF((VLOOKUP($E21,'I&amp;E Backsheet'!$D$7:$X$185,J$9,FALSE))="","",(VLOOKUP($E21,'I&amp;E Backsheet'!$D$7:$X$185,J$9,FALSE))),"")</f>
        <v>466354279.58684641</v>
      </c>
      <c r="K21" s="258">
        <f ca="1">IFERROR(IF((VLOOKUP($E21,'I&amp;E Backsheet'!$D$7:$X$185,K$9,FALSE))="","",(VLOOKUP($E21,'I&amp;E Backsheet'!$D$7:$X$185,K$9,FALSE))),"")</f>
        <v>92646446.470380947</v>
      </c>
      <c r="L21" s="259">
        <f ca="1">IFERROR(IF((VLOOKUP($E21,'I&amp;E Backsheet'!$D$7:$X$185,L$9,FALSE))="","",(VLOOKUP($E21,'I&amp;E Backsheet'!$D$7:$X$185,L$9,FALSE))),"")</f>
        <v>82744252</v>
      </c>
      <c r="M21" s="260">
        <f ca="1">IFERROR(IF((VLOOKUP($E21,'I&amp;E Backsheet'!$D$7:$X$185,M$9,FALSE))="","",(VLOOKUP($E21,'I&amp;E Backsheet'!$D$7:$X$185,M$9,FALSE))),"")</f>
        <v>175390698.47038096</v>
      </c>
      <c r="N21" s="258">
        <f ca="1">IFERROR(IF((VLOOKUP($E21,'I&amp;E Backsheet'!$D$7:$X$185,N$9,FALSE))="","",(VLOOKUP($E21,'I&amp;E Backsheet'!$D$7:$X$185,N$9,FALSE))),"")</f>
        <v>90723323.505215704</v>
      </c>
      <c r="O21" s="259">
        <f ca="1">IFERROR(IF((VLOOKUP($E21,'I&amp;E Backsheet'!$D$7:$X$185,O$9,FALSE))="","",(VLOOKUP($E21,'I&amp;E Backsheet'!$D$7:$X$185,O$9,FALSE))),"")</f>
        <v>81921293.340717882</v>
      </c>
      <c r="P21" s="276">
        <f ca="1">IFERROR(IF((VLOOKUP($E21,'I&amp;E Backsheet'!$D$7:$X$185,P$9,FALSE))="","",(VLOOKUP($E21,'I&amp;E Backsheet'!$D$7:$X$185,P$9,FALSE))),"")</f>
        <v>172644616.84593362</v>
      </c>
      <c r="Q21" s="280">
        <f ca="1">IFERROR(IF((VLOOKUP($E21,'I&amp;E Backsheet'!$D$7:$X$185,Q$9,FALSE))="","",(VLOOKUP($E21,'I&amp;E Backsheet'!$D$7:$X$185,Q$9,FALSE))),"")</f>
        <v>638998896.43278015</v>
      </c>
    </row>
    <row r="22" spans="1:17" ht="15" customHeight="1" x14ac:dyDescent="0.3">
      <c r="A22" s="57">
        <v>10</v>
      </c>
      <c r="B22" s="97" t="str">
        <f ca="1">IFERROR(IF((VLOOKUP($E22,'Org List'!$AJ$10:$AL$188,3,FALSE))="","",(VLOOKUP($E22,'Org List'!$AJ$10:$AL$188,3,FALSE))),"")</f>
        <v/>
      </c>
      <c r="C22" s="98" t="str">
        <f ca="1">IFERROR(IF((VLOOKUP($E22,'Org List'!$AO$10:$AQ$188,3,FALSE))="","",(VLOOKUP($E22,'Org List'!$AO$10:$AQ$188,3,FALSE))),"")</f>
        <v>West Midlands Region</v>
      </c>
      <c r="D22" s="113" t="str">
        <f ca="1">IFERROR(IF((VLOOKUP($E22,'Org List'!$AT$10:$AV$188,3,FALSE))="","",(VLOOKUP($E22,'Org List'!$AT$10:$AV$188,3,FALSE))),"")</f>
        <v/>
      </c>
      <c r="E22" s="50" t="str">
        <f t="shared" ca="1" si="0"/>
        <v>E12000005</v>
      </c>
      <c r="F22" s="140" t="str">
        <f ca="1">IFERROR(VLOOKUP($E22,'Org List'!$J$9:$K$488,2,0), "")</f>
        <v>West Midlands Region</v>
      </c>
      <c r="G22" s="258">
        <f ca="1">IFERROR(IF((VLOOKUP($E22,'I&amp;E Backsheet'!$D$7:$X$185,G$9,FALSE))="","",(VLOOKUP($E22,'I&amp;E Backsheet'!$D$7:$X$185,G$9,FALSE))),"")</f>
        <v>58406722.435028657</v>
      </c>
      <c r="H22" s="259">
        <f ca="1">IFERROR(IF((VLOOKUP($E22,'I&amp;E Backsheet'!$D$7:$X$185,H$9,FALSE))="","",(VLOOKUP($E22,'I&amp;E Backsheet'!$D$7:$X$185,H$9,FALSE))),"")</f>
        <v>187182100.03116098</v>
      </c>
      <c r="I22" s="259">
        <f ca="1">IFERROR(IF((VLOOKUP($E22,'I&amp;E Backsheet'!$D$7:$X$185,I$9,FALSE))="","",(VLOOKUP($E22,'I&amp;E Backsheet'!$D$7:$X$185,I$9,FALSE))),"")</f>
        <v>386987641.27008438</v>
      </c>
      <c r="J22" s="260">
        <f ca="1">IFERROR(IF((VLOOKUP($E22,'I&amp;E Backsheet'!$D$7:$X$185,J$9,FALSE))="","",(VLOOKUP($E22,'I&amp;E Backsheet'!$D$7:$X$185,J$9,FALSE))),"")</f>
        <v>632576463.73627388</v>
      </c>
      <c r="K22" s="258">
        <f ca="1">IFERROR(IF((VLOOKUP($E22,'I&amp;E Backsheet'!$D$7:$X$185,K$9,FALSE))="","",(VLOOKUP($E22,'I&amp;E Backsheet'!$D$7:$X$185,K$9,FALSE))),"")</f>
        <v>135392250.88499233</v>
      </c>
      <c r="L22" s="259">
        <f ca="1">IFERROR(IF((VLOOKUP($E22,'I&amp;E Backsheet'!$D$7:$X$185,L$9,FALSE))="","",(VLOOKUP($E22,'I&amp;E Backsheet'!$D$7:$X$185,L$9,FALSE))),"")</f>
        <v>122654762</v>
      </c>
      <c r="M22" s="260">
        <f ca="1">IFERROR(IF((VLOOKUP($E22,'I&amp;E Backsheet'!$D$7:$X$185,M$9,FALSE))="","",(VLOOKUP($E22,'I&amp;E Backsheet'!$D$7:$X$185,M$9,FALSE))),"")</f>
        <v>258047012.88499233</v>
      </c>
      <c r="N22" s="258">
        <f ca="1">IFERROR(IF((VLOOKUP($E22,'I&amp;E Backsheet'!$D$7:$X$185,N$9,FALSE))="","",(VLOOKUP($E22,'I&amp;E Backsheet'!$D$7:$X$185,N$9,FALSE))),"")</f>
        <v>138412889.43186632</v>
      </c>
      <c r="O22" s="259">
        <f ca="1">IFERROR(IF((VLOOKUP($E22,'I&amp;E Backsheet'!$D$7:$X$185,O$9,FALSE))="","",(VLOOKUP($E22,'I&amp;E Backsheet'!$D$7:$X$185,O$9,FALSE))),"")</f>
        <v>129039835.18051396</v>
      </c>
      <c r="P22" s="276">
        <f ca="1">IFERROR(IF((VLOOKUP($E22,'I&amp;E Backsheet'!$D$7:$X$185,P$9,FALSE))="","",(VLOOKUP($E22,'I&amp;E Backsheet'!$D$7:$X$185,P$9,FALSE))),"")</f>
        <v>267452724.61238027</v>
      </c>
      <c r="Q22" s="280">
        <f ca="1">IFERROR(IF((VLOOKUP($E22,'I&amp;E Backsheet'!$D$7:$X$185,Q$9,FALSE))="","",(VLOOKUP($E22,'I&amp;E Backsheet'!$D$7:$X$185,Q$9,FALSE))),"")</f>
        <v>900029188.34865427</v>
      </c>
    </row>
    <row r="23" spans="1:17" ht="15" customHeight="1" x14ac:dyDescent="0.3">
      <c r="A23" s="57">
        <v>11</v>
      </c>
      <c r="B23" s="97" t="str">
        <f ca="1">IFERROR(IF((VLOOKUP($E23,'Org List'!$AJ$10:$AL$188,3,FALSE))="","",(VLOOKUP($E23,'Org List'!$AJ$10:$AL$188,3,FALSE))),"")</f>
        <v/>
      </c>
      <c r="C23" s="98" t="str">
        <f ca="1">IFERROR(IF((VLOOKUP($E23,'Org List'!$AO$10:$AQ$188,3,FALSE))="","",(VLOOKUP($E23,'Org List'!$AO$10:$AQ$188,3,FALSE))),"")</f>
        <v>East Region</v>
      </c>
      <c r="D23" s="113" t="str">
        <f ca="1">IFERROR(IF((VLOOKUP($E23,'Org List'!$AT$10:$AV$188,3,FALSE))="","",(VLOOKUP($E23,'Org List'!$AT$10:$AV$188,3,FALSE))),"")</f>
        <v/>
      </c>
      <c r="E23" s="50" t="str">
        <f t="shared" ca="1" si="0"/>
        <v>E12000006</v>
      </c>
      <c r="F23" s="140" t="str">
        <f ca="1">IFERROR(VLOOKUP($E23,'Org List'!$J$9:$K$488,2,0), "")</f>
        <v>East Region</v>
      </c>
      <c r="G23" s="258">
        <f ca="1">IFERROR(IF((VLOOKUP($E23,'I&amp;E Backsheet'!$D$7:$X$185,G$9,FALSE))="","",(VLOOKUP($E23,'I&amp;E Backsheet'!$D$7:$X$185,G$9,FALSE))),"")</f>
        <v>42144530.63502866</v>
      </c>
      <c r="H23" s="259">
        <f ca="1">IFERROR(IF((VLOOKUP($E23,'I&amp;E Backsheet'!$D$7:$X$185,H$9,FALSE))="","",(VLOOKUP($E23,'I&amp;E Backsheet'!$D$7:$X$185,H$9,FALSE))),"")</f>
        <v>131845158.18545561</v>
      </c>
      <c r="I23" s="259">
        <f ca="1">IFERROR(IF((VLOOKUP($E23,'I&amp;E Backsheet'!$D$7:$X$185,I$9,FALSE))="","",(VLOOKUP($E23,'I&amp;E Backsheet'!$D$7:$X$185,I$9,FALSE))),"")</f>
        <v>381918981.66110027</v>
      </c>
      <c r="J23" s="260">
        <f ca="1">IFERROR(IF((VLOOKUP($E23,'I&amp;E Backsheet'!$D$7:$X$185,J$9,FALSE))="","",(VLOOKUP($E23,'I&amp;E Backsheet'!$D$7:$X$185,J$9,FALSE))),"")</f>
        <v>555908670.48158455</v>
      </c>
      <c r="K23" s="258">
        <f ca="1">IFERROR(IF((VLOOKUP($E23,'I&amp;E Backsheet'!$D$7:$X$185,K$9,FALSE))="","",(VLOOKUP($E23,'I&amp;E Backsheet'!$D$7:$X$185,K$9,FALSE))),"")</f>
        <v>112534468.53959665</v>
      </c>
      <c r="L23" s="259">
        <f ca="1">IFERROR(IF((VLOOKUP($E23,'I&amp;E Backsheet'!$D$7:$X$185,L$9,FALSE))="","",(VLOOKUP($E23,'I&amp;E Backsheet'!$D$7:$X$185,L$9,FALSE))),"")</f>
        <v>123905143.49736691</v>
      </c>
      <c r="M23" s="260">
        <f ca="1">IFERROR(IF((VLOOKUP($E23,'I&amp;E Backsheet'!$D$7:$X$185,M$9,FALSE))="","",(VLOOKUP($E23,'I&amp;E Backsheet'!$D$7:$X$185,M$9,FALSE))),"")</f>
        <v>236439612.03696355</v>
      </c>
      <c r="N23" s="258">
        <f ca="1">IFERROR(IF((VLOOKUP($E23,'I&amp;E Backsheet'!$D$7:$X$185,N$9,FALSE))="","",(VLOOKUP($E23,'I&amp;E Backsheet'!$D$7:$X$185,N$9,FALSE))),"")</f>
        <v>127203463.96494995</v>
      </c>
      <c r="O23" s="259">
        <f ca="1">IFERROR(IF((VLOOKUP($E23,'I&amp;E Backsheet'!$D$7:$X$185,O$9,FALSE))="","",(VLOOKUP($E23,'I&amp;E Backsheet'!$D$7:$X$185,O$9,FALSE))),"")</f>
        <v>119896827.5493376</v>
      </c>
      <c r="P23" s="276">
        <f ca="1">IFERROR(IF((VLOOKUP($E23,'I&amp;E Backsheet'!$D$7:$X$185,P$9,FALSE))="","",(VLOOKUP($E23,'I&amp;E Backsheet'!$D$7:$X$185,P$9,FALSE))),"")</f>
        <v>247100291.51428753</v>
      </c>
      <c r="Q23" s="280">
        <f ca="1">IFERROR(IF((VLOOKUP($E23,'I&amp;E Backsheet'!$D$7:$X$185,Q$9,FALSE))="","",(VLOOKUP($E23,'I&amp;E Backsheet'!$D$7:$X$185,Q$9,FALSE))),"")</f>
        <v>803008961.99587202</v>
      </c>
    </row>
    <row r="24" spans="1:17" ht="15" customHeight="1" x14ac:dyDescent="0.3">
      <c r="A24" s="57">
        <v>12</v>
      </c>
      <c r="B24" s="97" t="str">
        <f ca="1">IFERROR(IF((VLOOKUP($E24,'Org List'!$AJ$10:$AL$188,3,FALSE))="","",(VLOOKUP($E24,'Org List'!$AJ$10:$AL$188,3,FALSE))),"")</f>
        <v/>
      </c>
      <c r="C24" s="98" t="str">
        <f ca="1">IFERROR(IF((VLOOKUP($E24,'Org List'!$AO$10:$AQ$188,3,FALSE))="","",(VLOOKUP($E24,'Org List'!$AO$10:$AQ$188,3,FALSE))),"")</f>
        <v>London Region</v>
      </c>
      <c r="D24" s="113" t="str">
        <f ca="1">IFERROR(IF((VLOOKUP($E24,'Org List'!$AT$10:$AV$188,3,FALSE))="","",(VLOOKUP($E24,'Org List'!$AT$10:$AV$188,3,FALSE))),"")</f>
        <v/>
      </c>
      <c r="E24" s="50" t="str">
        <f t="shared" ca="1" si="0"/>
        <v>E12000007</v>
      </c>
      <c r="F24" s="140" t="str">
        <f ca="1">IFERROR(VLOOKUP($E24,'Org List'!$J$9:$K$488,2,0), "")</f>
        <v>London Region</v>
      </c>
      <c r="G24" s="258">
        <f ca="1">IFERROR(IF((VLOOKUP($E24,'I&amp;E Backsheet'!$D$7:$X$185,G$9,FALSE))="","",(VLOOKUP($E24,'I&amp;E Backsheet'!$D$7:$X$185,G$9,FALSE))),"")</f>
        <v>61740221.599579349</v>
      </c>
      <c r="H24" s="259">
        <f ca="1">IFERROR(IF((VLOOKUP($E24,'I&amp;E Backsheet'!$D$7:$X$185,H$9,FALSE))="","",(VLOOKUP($E24,'I&amp;E Backsheet'!$D$7:$X$185,H$9,FALSE))),"")</f>
        <v>244234560.13223699</v>
      </c>
      <c r="I24" s="259">
        <f ca="1">IFERROR(IF((VLOOKUP($E24,'I&amp;E Backsheet'!$D$7:$X$185,I$9,FALSE))="","",(VLOOKUP($E24,'I&amp;E Backsheet'!$D$7:$X$185,I$9,FALSE))),"")</f>
        <v>572307333.16950989</v>
      </c>
      <c r="J24" s="260">
        <f ca="1">IFERROR(IF((VLOOKUP($E24,'I&amp;E Backsheet'!$D$7:$X$185,J$9,FALSE))="","",(VLOOKUP($E24,'I&amp;E Backsheet'!$D$7:$X$185,J$9,FALSE))),"")</f>
        <v>878282114.9013263</v>
      </c>
      <c r="K24" s="258">
        <f ca="1">IFERROR(IF((VLOOKUP($E24,'I&amp;E Backsheet'!$D$7:$X$185,K$9,FALSE))="","",(VLOOKUP($E24,'I&amp;E Backsheet'!$D$7:$X$185,K$9,FALSE))),"")</f>
        <v>129956185</v>
      </c>
      <c r="L24" s="259">
        <f ca="1">IFERROR(IF((VLOOKUP($E24,'I&amp;E Backsheet'!$D$7:$X$185,L$9,FALSE))="","",(VLOOKUP($E24,'I&amp;E Backsheet'!$D$7:$X$185,L$9,FALSE))),"")</f>
        <v>205083601.347</v>
      </c>
      <c r="M24" s="260">
        <f ca="1">IFERROR(IF((VLOOKUP($E24,'I&amp;E Backsheet'!$D$7:$X$185,M$9,FALSE))="","",(VLOOKUP($E24,'I&amp;E Backsheet'!$D$7:$X$185,M$9,FALSE))),"")</f>
        <v>335039786.347</v>
      </c>
      <c r="N24" s="258">
        <f ca="1">IFERROR(IF((VLOOKUP($E24,'I&amp;E Backsheet'!$D$7:$X$185,N$9,FALSE))="","",(VLOOKUP($E24,'I&amp;E Backsheet'!$D$7:$X$185,N$9,FALSE))),"")</f>
        <v>138091517.9328776</v>
      </c>
      <c r="O24" s="259">
        <f ca="1">IFERROR(IF((VLOOKUP($E24,'I&amp;E Backsheet'!$D$7:$X$185,O$9,FALSE))="","",(VLOOKUP($E24,'I&amp;E Backsheet'!$D$7:$X$185,O$9,FALSE))),"")</f>
        <v>226570028.42412239</v>
      </c>
      <c r="P24" s="276">
        <f ca="1">IFERROR(IF((VLOOKUP($E24,'I&amp;E Backsheet'!$D$7:$X$185,P$9,FALSE))="","",(VLOOKUP($E24,'I&amp;E Backsheet'!$D$7:$X$185,P$9,FALSE))),"")</f>
        <v>364661546.35699999</v>
      </c>
      <c r="Q24" s="280">
        <f ca="1">IFERROR(IF((VLOOKUP($E24,'I&amp;E Backsheet'!$D$7:$X$185,Q$9,FALSE))="","",(VLOOKUP($E24,'I&amp;E Backsheet'!$D$7:$X$185,Q$9,FALSE))),"")</f>
        <v>1242943661.2583263</v>
      </c>
    </row>
    <row r="25" spans="1:17" ht="15" customHeight="1" x14ac:dyDescent="0.3">
      <c r="A25" s="57">
        <v>13</v>
      </c>
      <c r="B25" s="97" t="str">
        <f ca="1">IFERROR(IF((VLOOKUP($E25,'Org List'!$AJ$10:$AL$188,3,FALSE))="","",(VLOOKUP($E25,'Org List'!$AJ$10:$AL$188,3,FALSE))),"")</f>
        <v/>
      </c>
      <c r="C25" s="98" t="str">
        <f ca="1">IFERROR(IF((VLOOKUP($E25,'Org List'!$AO$10:$AQ$188,3,FALSE))="","",(VLOOKUP($E25,'Org List'!$AO$10:$AQ$188,3,FALSE))),"")</f>
        <v>South East Region</v>
      </c>
      <c r="D25" s="113" t="str">
        <f ca="1">IFERROR(IF((VLOOKUP($E25,'Org List'!$AT$10:$AV$188,3,FALSE))="","",(VLOOKUP($E25,'Org List'!$AT$10:$AV$188,3,FALSE))),"")</f>
        <v/>
      </c>
      <c r="E25" s="50" t="str">
        <f t="shared" ca="1" si="0"/>
        <v>E12000008</v>
      </c>
      <c r="F25" s="140" t="str">
        <f ca="1">IFERROR(VLOOKUP($E25,'Org List'!$J$9:$K$488,2,0), "")</f>
        <v>South East Region</v>
      </c>
      <c r="G25" s="258">
        <f ca="1">IFERROR(IF((VLOOKUP($E25,'I&amp;E Backsheet'!$D$7:$X$185,G$9,FALSE))="","",(VLOOKUP($E25,'I&amp;E Backsheet'!$D$7:$X$185,G$9,FALSE))),"")</f>
        <v>75307240.137211069</v>
      </c>
      <c r="H25" s="259">
        <f ca="1">IFERROR(IF((VLOOKUP($E25,'I&amp;E Backsheet'!$D$7:$X$185,H$9,FALSE))="","",(VLOOKUP($E25,'I&amp;E Backsheet'!$D$7:$X$185,H$9,FALSE))),"")</f>
        <v>147889902.87251085</v>
      </c>
      <c r="I25" s="259">
        <f ca="1">IFERROR(IF((VLOOKUP($E25,'I&amp;E Backsheet'!$D$7:$X$185,I$9,FALSE))="","",(VLOOKUP($E25,'I&amp;E Backsheet'!$D$7:$X$185,I$9,FALSE))),"")</f>
        <v>543059652.48966885</v>
      </c>
      <c r="J25" s="260">
        <f ca="1">IFERROR(IF((VLOOKUP($E25,'I&amp;E Backsheet'!$D$7:$X$185,J$9,FALSE))="","",(VLOOKUP($E25,'I&amp;E Backsheet'!$D$7:$X$185,J$9,FALSE))),"")</f>
        <v>766256795.49939084</v>
      </c>
      <c r="K25" s="258">
        <f ca="1">IFERROR(IF((VLOOKUP($E25,'I&amp;E Backsheet'!$D$7:$X$185,K$9,FALSE))="","",(VLOOKUP($E25,'I&amp;E Backsheet'!$D$7:$X$185,K$9,FALSE))),"")</f>
        <v>72126632.017892927</v>
      </c>
      <c r="L25" s="259">
        <f ca="1">IFERROR(IF((VLOOKUP($E25,'I&amp;E Backsheet'!$D$7:$X$185,L$9,FALSE))="","",(VLOOKUP($E25,'I&amp;E Backsheet'!$D$7:$X$185,L$9,FALSE))),"")</f>
        <v>50244057.484562024</v>
      </c>
      <c r="M25" s="260">
        <f ca="1">IFERROR(IF((VLOOKUP($E25,'I&amp;E Backsheet'!$D$7:$X$185,M$9,FALSE))="","",(VLOOKUP($E25,'I&amp;E Backsheet'!$D$7:$X$185,M$9,FALSE))),"")</f>
        <v>122370689.50245495</v>
      </c>
      <c r="N25" s="258">
        <f ca="1">IFERROR(IF((VLOOKUP($E25,'I&amp;E Backsheet'!$D$7:$X$185,N$9,FALSE))="","",(VLOOKUP($E25,'I&amp;E Backsheet'!$D$7:$X$185,N$9,FALSE))),"")</f>
        <v>71872390</v>
      </c>
      <c r="O25" s="259">
        <f ca="1">IFERROR(IF((VLOOKUP($E25,'I&amp;E Backsheet'!$D$7:$X$185,O$9,FALSE))="","",(VLOOKUP($E25,'I&amp;E Backsheet'!$D$7:$X$185,O$9,FALSE))),"")</f>
        <v>53815594</v>
      </c>
      <c r="P25" s="276">
        <f ca="1">IFERROR(IF((VLOOKUP($E25,'I&amp;E Backsheet'!$D$7:$X$185,P$9,FALSE))="","",(VLOOKUP($E25,'I&amp;E Backsheet'!$D$7:$X$185,P$9,FALSE))),"")</f>
        <v>125687984</v>
      </c>
      <c r="Q25" s="280">
        <f ca="1">IFERROR(IF((VLOOKUP($E25,'I&amp;E Backsheet'!$D$7:$X$185,Q$9,FALSE))="","",(VLOOKUP($E25,'I&amp;E Backsheet'!$D$7:$X$185,Q$9,FALSE))),"")</f>
        <v>891944779.4993906</v>
      </c>
    </row>
    <row r="26" spans="1:17" ht="15" customHeight="1" x14ac:dyDescent="0.3">
      <c r="A26" s="57">
        <v>14</v>
      </c>
      <c r="B26" s="97" t="str">
        <f ca="1">IFERROR(IF((VLOOKUP($E26,'Org List'!$AJ$10:$AL$188,3,FALSE))="","",(VLOOKUP($E26,'Org List'!$AJ$10:$AL$188,3,FALSE))),"")</f>
        <v/>
      </c>
      <c r="C26" s="98" t="str">
        <f ca="1">IFERROR(IF((VLOOKUP($E26,'Org List'!$AO$10:$AQ$188,3,FALSE))="","",(VLOOKUP($E26,'Org List'!$AO$10:$AQ$188,3,FALSE))),"")</f>
        <v>South West Region</v>
      </c>
      <c r="D26" s="113" t="str">
        <f ca="1">IFERROR(IF((VLOOKUP($E26,'Org List'!$AT$10:$AV$188,3,FALSE))="","",(VLOOKUP($E26,'Org List'!$AT$10:$AV$188,3,FALSE))),"")</f>
        <v/>
      </c>
      <c r="E26" s="50" t="str">
        <f t="shared" ca="1" si="0"/>
        <v>E12000009</v>
      </c>
      <c r="F26" s="140" t="str">
        <f ca="1">IFERROR(VLOOKUP($E26,'Org List'!$J$9:$K$488,2,0), "")</f>
        <v>South West Region</v>
      </c>
      <c r="G26" s="258">
        <f ca="1">IFERROR(IF((VLOOKUP($E26,'I&amp;E Backsheet'!$D$7:$X$185,G$9,FALSE))="","",(VLOOKUP($E26,'I&amp;E Backsheet'!$D$7:$X$185,G$9,FALSE))),"")</f>
        <v>44858357.727901459</v>
      </c>
      <c r="H26" s="259">
        <f ca="1">IFERROR(IF((VLOOKUP($E26,'I&amp;E Backsheet'!$D$7:$X$185,H$9,FALSE))="","",(VLOOKUP($E26,'I&amp;E Backsheet'!$D$7:$X$185,H$9,FALSE))),"")</f>
        <v>135753327.26437435</v>
      </c>
      <c r="I26" s="259">
        <f ca="1">IFERROR(IF((VLOOKUP($E26,'I&amp;E Backsheet'!$D$7:$X$185,I$9,FALSE))="","",(VLOOKUP($E26,'I&amp;E Backsheet'!$D$7:$X$185,I$9,FALSE))),"")</f>
        <v>358460219.22635663</v>
      </c>
      <c r="J26" s="260">
        <f ca="1">IFERROR(IF((VLOOKUP($E26,'I&amp;E Backsheet'!$D$7:$X$185,J$9,FALSE))="","",(VLOOKUP($E26,'I&amp;E Backsheet'!$D$7:$X$185,J$9,FALSE))),"")</f>
        <v>539071904.21863234</v>
      </c>
      <c r="K26" s="258">
        <f ca="1">IFERROR(IF((VLOOKUP($E26,'I&amp;E Backsheet'!$D$7:$X$185,K$9,FALSE))="","",(VLOOKUP($E26,'I&amp;E Backsheet'!$D$7:$X$185,K$9,FALSE))),"")</f>
        <v>79038216.904986084</v>
      </c>
      <c r="L26" s="259">
        <f ca="1">IFERROR(IF((VLOOKUP($E26,'I&amp;E Backsheet'!$D$7:$X$185,L$9,FALSE))="","",(VLOOKUP($E26,'I&amp;E Backsheet'!$D$7:$X$185,L$9,FALSE))),"")</f>
        <v>109765020</v>
      </c>
      <c r="M26" s="260">
        <f ca="1">IFERROR(IF((VLOOKUP($E26,'I&amp;E Backsheet'!$D$7:$X$185,M$9,FALSE))="","",(VLOOKUP($E26,'I&amp;E Backsheet'!$D$7:$X$185,M$9,FALSE))),"")</f>
        <v>188803236.90498608</v>
      </c>
      <c r="N26" s="258">
        <f ca="1">IFERROR(IF((VLOOKUP($E26,'I&amp;E Backsheet'!$D$7:$X$185,N$9,FALSE))="","",(VLOOKUP($E26,'I&amp;E Backsheet'!$D$7:$X$185,N$9,FALSE))),"")</f>
        <v>82134199</v>
      </c>
      <c r="O26" s="259">
        <f ca="1">IFERROR(IF((VLOOKUP($E26,'I&amp;E Backsheet'!$D$7:$X$185,O$9,FALSE))="","",(VLOOKUP($E26,'I&amp;E Backsheet'!$D$7:$X$185,O$9,FALSE))),"")</f>
        <v>130076422</v>
      </c>
      <c r="P26" s="276">
        <f ca="1">IFERROR(IF((VLOOKUP($E26,'I&amp;E Backsheet'!$D$7:$X$185,P$9,FALSE))="","",(VLOOKUP($E26,'I&amp;E Backsheet'!$D$7:$X$185,P$9,FALSE))),"")</f>
        <v>212210621</v>
      </c>
      <c r="Q26" s="280">
        <f ca="1">IFERROR(IF((VLOOKUP($E26,'I&amp;E Backsheet'!$D$7:$X$185,Q$9,FALSE))="","",(VLOOKUP($E26,'I&amp;E Backsheet'!$D$7:$X$185,Q$9,FALSE))),"")</f>
        <v>751282525.21863234</v>
      </c>
    </row>
    <row r="27" spans="1:17" ht="15" customHeight="1" x14ac:dyDescent="0.3">
      <c r="A27" s="57">
        <v>15</v>
      </c>
      <c r="B27" s="97" t="str">
        <f ca="1">IFERROR(IF((VLOOKUP($E27,'Org List'!$AJ$10:$AL$188,3,FALSE))="","",(VLOOKUP($E27,'Org List'!$AJ$10:$AL$188,3,FALSE))),"")</f>
        <v>NHS England North (Yorkshire And Humber)</v>
      </c>
      <c r="C27" s="98" t="str">
        <f ca="1">IFERROR(IF((VLOOKUP($E27,'Org List'!$AO$10:$AQ$188,3,FALSE))="","",(VLOOKUP($E27,'Org List'!$AO$10:$AQ$188,3,FALSE))),"")</f>
        <v/>
      </c>
      <c r="D27" s="113" t="str">
        <f ca="1">IFERROR(IF((VLOOKUP($E27,'Org List'!$AT$10:$AV$188,3,FALSE))="","",(VLOOKUP($E27,'Org List'!$AT$10:$AV$188,3,FALSE))),"")</f>
        <v>NHS England North (Yorkshire And Humber)</v>
      </c>
      <c r="E27" s="50" t="str">
        <f t="shared" ca="1" si="0"/>
        <v>Q72</v>
      </c>
      <c r="F27" s="140" t="str">
        <f ca="1">IFERROR(VLOOKUP($E27,'Org List'!$J$9:$K$488,2,0), "")</f>
        <v>NHS England North (Yorkshire And Humber)</v>
      </c>
      <c r="G27" s="258">
        <f ca="1">IFERROR(IF((VLOOKUP($E27,'I&amp;E Backsheet'!$D$7:$X$185,G$9,FALSE))="","",(VLOOKUP($E27,'I&amp;E Backsheet'!$D$7:$X$185,G$9,FALSE))),"")</f>
        <v>46639448.637298539</v>
      </c>
      <c r="H27" s="259">
        <f ca="1">IFERROR(IF((VLOOKUP($E27,'I&amp;E Backsheet'!$D$7:$X$185,H$9,FALSE))="","",(VLOOKUP($E27,'I&amp;E Backsheet'!$D$7:$X$185,H$9,FALSE))),"")</f>
        <v>167440097.73229599</v>
      </c>
      <c r="I27" s="259">
        <f ca="1">IFERROR(IF((VLOOKUP($E27,'I&amp;E Backsheet'!$D$7:$X$185,I$9,FALSE))="","",(VLOOKUP($E27,'I&amp;E Backsheet'!$D$7:$X$185,I$9,FALSE))),"")</f>
        <v>368979504.87603974</v>
      </c>
      <c r="J27" s="260">
        <f ca="1">IFERROR(IF((VLOOKUP($E27,'I&amp;E Backsheet'!$D$7:$X$185,J$9,FALSE))="","",(VLOOKUP($E27,'I&amp;E Backsheet'!$D$7:$X$185,J$9,FALSE))),"")</f>
        <v>583059051.2456342</v>
      </c>
      <c r="K27" s="258">
        <f ca="1">IFERROR(IF((VLOOKUP($E27,'I&amp;E Backsheet'!$D$7:$X$185,K$9,FALSE))="","",(VLOOKUP($E27,'I&amp;E Backsheet'!$D$7:$X$185,K$9,FALSE))),"")</f>
        <v>248683421.84062776</v>
      </c>
      <c r="L27" s="259">
        <f ca="1">IFERROR(IF((VLOOKUP($E27,'I&amp;E Backsheet'!$D$7:$X$185,L$9,FALSE))="","",(VLOOKUP($E27,'I&amp;E Backsheet'!$D$7:$X$185,L$9,FALSE))),"")</f>
        <v>111753834.01253371</v>
      </c>
      <c r="M27" s="260">
        <f ca="1">IFERROR(IF((VLOOKUP($E27,'I&amp;E Backsheet'!$D$7:$X$185,M$9,FALSE))="","",(VLOOKUP($E27,'I&amp;E Backsheet'!$D$7:$X$185,M$9,FALSE))),"")</f>
        <v>360437255.85316151</v>
      </c>
      <c r="N27" s="258">
        <f ca="1">IFERROR(IF((VLOOKUP($E27,'I&amp;E Backsheet'!$D$7:$X$185,N$9,FALSE))="","",(VLOOKUP($E27,'I&amp;E Backsheet'!$D$7:$X$185,N$9,FALSE))),"")</f>
        <v>256937583.27728385</v>
      </c>
      <c r="O27" s="259">
        <f ca="1">IFERROR(IF((VLOOKUP($E27,'I&amp;E Backsheet'!$D$7:$X$185,O$9,FALSE))="","",(VLOOKUP($E27,'I&amp;E Backsheet'!$D$7:$X$185,O$9,FALSE))),"")</f>
        <v>119146407.21600001</v>
      </c>
      <c r="P27" s="276">
        <f ca="1">IFERROR(IF((VLOOKUP($E27,'I&amp;E Backsheet'!$D$7:$X$185,P$9,FALSE))="","",(VLOOKUP($E27,'I&amp;E Backsheet'!$D$7:$X$185,P$9,FALSE))),"")</f>
        <v>376083990.49328393</v>
      </c>
      <c r="Q27" s="280">
        <f ca="1">IFERROR(IF((VLOOKUP($E27,'I&amp;E Backsheet'!$D$7:$X$185,Q$9,FALSE))="","",(VLOOKUP($E27,'I&amp;E Backsheet'!$D$7:$X$185,Q$9,FALSE))),"")</f>
        <v>959143041.73891819</v>
      </c>
    </row>
    <row r="28" spans="1:17" ht="15" customHeight="1" x14ac:dyDescent="0.3">
      <c r="A28" s="57">
        <v>16</v>
      </c>
      <c r="B28" s="97" t="str">
        <f ca="1">IFERROR(IF((VLOOKUP($E28,'Org List'!$AJ$10:$AL$188,3,FALSE))="","",(VLOOKUP($E28,'Org List'!$AJ$10:$AL$188,3,FALSE))),"")</f>
        <v>NHS England North (Cumbria And North East)</v>
      </c>
      <c r="C28" s="98" t="str">
        <f ca="1">IFERROR(IF((VLOOKUP($E28,'Org List'!$AO$10:$AQ$188,3,FALSE))="","",(VLOOKUP($E28,'Org List'!$AO$10:$AQ$188,3,FALSE))),"")</f>
        <v/>
      </c>
      <c r="D28" s="113" t="str">
        <f ca="1">IFERROR(IF((VLOOKUP($E28,'Org List'!$AT$10:$AV$188,3,FALSE))="","",(VLOOKUP($E28,'Org List'!$AT$10:$AV$188,3,FALSE))),"")</f>
        <v>NHS England North (Cumbria And North East)</v>
      </c>
      <c r="E28" s="50" t="str">
        <f t="shared" ca="1" si="0"/>
        <v>Q74</v>
      </c>
      <c r="F28" s="140" t="str">
        <f ca="1">IFERROR(VLOOKUP($E28,'Org List'!$J$9:$K$488,2,0), "")</f>
        <v>NHS England North (Cumbria And North East)</v>
      </c>
      <c r="G28" s="258">
        <f ca="1">IFERROR(IF((VLOOKUP($E28,'I&amp;E Backsheet'!$D$7:$X$185,G$9,FALSE))="","",(VLOOKUP($E28,'I&amp;E Backsheet'!$D$7:$X$185,G$9,FALSE))),"")</f>
        <v>31259082.689221706</v>
      </c>
      <c r="H28" s="259">
        <f ca="1">IFERROR(IF((VLOOKUP($E28,'I&amp;E Backsheet'!$D$7:$X$185,H$9,FALSE))="","",(VLOOKUP($E28,'I&amp;E Backsheet'!$D$7:$X$185,H$9,FALSE))),"")</f>
        <v>116565505.63655338</v>
      </c>
      <c r="I28" s="259">
        <f ca="1">IFERROR(IF((VLOOKUP($E28,'I&amp;E Backsheet'!$D$7:$X$185,I$9,FALSE))="","",(VLOOKUP($E28,'I&amp;E Backsheet'!$D$7:$X$185,I$9,FALSE))),"")</f>
        <v>240887668.44149897</v>
      </c>
      <c r="J28" s="260">
        <f ca="1">IFERROR(IF((VLOOKUP($E28,'I&amp;E Backsheet'!$D$7:$X$185,J$9,FALSE))="","",(VLOOKUP($E28,'I&amp;E Backsheet'!$D$7:$X$185,J$9,FALSE))),"")</f>
        <v>388712256.76727402</v>
      </c>
      <c r="K28" s="258">
        <f ca="1">IFERROR(IF((VLOOKUP($E28,'I&amp;E Backsheet'!$D$7:$X$185,K$9,FALSE))="","",(VLOOKUP($E28,'I&amp;E Backsheet'!$D$7:$X$185,K$9,FALSE))),"")</f>
        <v>32587830</v>
      </c>
      <c r="L28" s="259">
        <f ca="1">IFERROR(IF((VLOOKUP($E28,'I&amp;E Backsheet'!$D$7:$X$185,L$9,FALSE))="","",(VLOOKUP($E28,'I&amp;E Backsheet'!$D$7:$X$185,L$9,FALSE))),"")</f>
        <v>9653545</v>
      </c>
      <c r="M28" s="260">
        <f ca="1">IFERROR(IF((VLOOKUP($E28,'I&amp;E Backsheet'!$D$7:$X$185,M$9,FALSE))="","",(VLOOKUP($E28,'I&amp;E Backsheet'!$D$7:$X$185,M$9,FALSE))),"")</f>
        <v>42241375</v>
      </c>
      <c r="N28" s="258">
        <f ca="1">IFERROR(IF((VLOOKUP($E28,'I&amp;E Backsheet'!$D$7:$X$185,N$9,FALSE))="","",(VLOOKUP($E28,'I&amp;E Backsheet'!$D$7:$X$185,N$9,FALSE))),"")</f>
        <v>33205546</v>
      </c>
      <c r="O28" s="259">
        <f ca="1">IFERROR(IF((VLOOKUP($E28,'I&amp;E Backsheet'!$D$7:$X$185,O$9,FALSE))="","",(VLOOKUP($E28,'I&amp;E Backsheet'!$D$7:$X$185,O$9,FALSE))),"")</f>
        <v>11302545</v>
      </c>
      <c r="P28" s="276">
        <f ca="1">IFERROR(IF((VLOOKUP($E28,'I&amp;E Backsheet'!$D$7:$X$185,P$9,FALSE))="","",(VLOOKUP($E28,'I&amp;E Backsheet'!$D$7:$X$185,P$9,FALSE))),"")</f>
        <v>44508091</v>
      </c>
      <c r="Q28" s="280">
        <f ca="1">IFERROR(IF((VLOOKUP($E28,'I&amp;E Backsheet'!$D$7:$X$185,Q$9,FALSE))="","",(VLOOKUP($E28,'I&amp;E Backsheet'!$D$7:$X$185,Q$9,FALSE))),"")</f>
        <v>433220347.76727402</v>
      </c>
    </row>
    <row r="29" spans="1:17" ht="15" customHeight="1" x14ac:dyDescent="0.3">
      <c r="A29" s="57">
        <v>17</v>
      </c>
      <c r="B29" s="97" t="str">
        <f ca="1">IFERROR(IF((VLOOKUP($E29,'Org List'!$AJ$10:$AL$188,3,FALSE))="","",(VLOOKUP($E29,'Org List'!$AJ$10:$AL$188,3,FALSE))),"")</f>
        <v>NHS England North (Cheshire And Merseyside)</v>
      </c>
      <c r="C29" s="98" t="str">
        <f ca="1">IFERROR(IF((VLOOKUP($E29,'Org List'!$AO$10:$AQ$188,3,FALSE))="","",(VLOOKUP($E29,'Org List'!$AO$10:$AQ$188,3,FALSE))),"")</f>
        <v/>
      </c>
      <c r="D29" s="113" t="str">
        <f ca="1">IFERROR(IF((VLOOKUP($E29,'Org List'!$AT$10:$AV$188,3,FALSE))="","",(VLOOKUP($E29,'Org List'!$AT$10:$AV$188,3,FALSE))),"")</f>
        <v>NHS England North (Cheshire And Merseyside)</v>
      </c>
      <c r="E29" s="50" t="str">
        <f t="shared" ca="1" si="0"/>
        <v>Q75</v>
      </c>
      <c r="F29" s="140" t="str">
        <f ca="1">IFERROR(VLOOKUP($E29,'Org List'!$J$9:$K$488,2,0), "")</f>
        <v>NHS England North (Cheshire And Merseyside)</v>
      </c>
      <c r="G29" s="258">
        <f ca="1">IFERROR(IF((VLOOKUP($E29,'I&amp;E Backsheet'!$D$7:$X$185,G$9,FALSE))="","",(VLOOKUP($E29,'I&amp;E Backsheet'!$D$7:$X$185,G$9,FALSE))),"")</f>
        <v>27935682.395747624</v>
      </c>
      <c r="H29" s="259">
        <f ca="1">IFERROR(IF((VLOOKUP($E29,'I&amp;E Backsheet'!$D$7:$X$185,H$9,FALSE))="","",(VLOOKUP($E29,'I&amp;E Backsheet'!$D$7:$X$185,H$9,FALSE))),"")</f>
        <v>88257144.291432142</v>
      </c>
      <c r="I29" s="259">
        <f ca="1">IFERROR(IF((VLOOKUP($E29,'I&amp;E Backsheet'!$D$7:$X$185,I$9,FALSE))="","",(VLOOKUP($E29,'I&amp;E Backsheet'!$D$7:$X$185,I$9,FALSE))),"")</f>
        <v>187823964.41191712</v>
      </c>
      <c r="J29" s="260">
        <f ca="1">IFERROR(IF((VLOOKUP($E29,'I&amp;E Backsheet'!$D$7:$X$185,J$9,FALSE))="","",(VLOOKUP($E29,'I&amp;E Backsheet'!$D$7:$X$185,J$9,FALSE))),"")</f>
        <v>304016791.09909683</v>
      </c>
      <c r="K29" s="258">
        <f ca="1">IFERROR(IF((VLOOKUP($E29,'I&amp;E Backsheet'!$D$7:$X$185,K$9,FALSE))="","",(VLOOKUP($E29,'I&amp;E Backsheet'!$D$7:$X$185,K$9,FALSE))),"")</f>
        <v>13528677</v>
      </c>
      <c r="L29" s="259">
        <f ca="1">IFERROR(IF((VLOOKUP($E29,'I&amp;E Backsheet'!$D$7:$X$185,L$9,FALSE))="","",(VLOOKUP($E29,'I&amp;E Backsheet'!$D$7:$X$185,L$9,FALSE))),"")</f>
        <v>109394524.61</v>
      </c>
      <c r="M29" s="260">
        <f ca="1">IFERROR(IF((VLOOKUP($E29,'I&amp;E Backsheet'!$D$7:$X$185,M$9,FALSE))="","",(VLOOKUP($E29,'I&amp;E Backsheet'!$D$7:$X$185,M$9,FALSE))),"")</f>
        <v>122923201.61</v>
      </c>
      <c r="N29" s="258">
        <f ca="1">IFERROR(IF((VLOOKUP($E29,'I&amp;E Backsheet'!$D$7:$X$185,N$9,FALSE))="","",(VLOOKUP($E29,'I&amp;E Backsheet'!$D$7:$X$185,N$9,FALSE))),"")</f>
        <v>16148947</v>
      </c>
      <c r="O29" s="259">
        <f ca="1">IFERROR(IF((VLOOKUP($E29,'I&amp;E Backsheet'!$D$7:$X$185,O$9,FALSE))="","",(VLOOKUP($E29,'I&amp;E Backsheet'!$D$7:$X$185,O$9,FALSE))),"")</f>
        <v>122032393.88</v>
      </c>
      <c r="P29" s="276">
        <f ca="1">IFERROR(IF((VLOOKUP($E29,'I&amp;E Backsheet'!$D$7:$X$185,P$9,FALSE))="","",(VLOOKUP($E29,'I&amp;E Backsheet'!$D$7:$X$185,P$9,FALSE))),"")</f>
        <v>138181340.88</v>
      </c>
      <c r="Q29" s="280">
        <f ca="1">IFERROR(IF((VLOOKUP($E29,'I&amp;E Backsheet'!$D$7:$X$185,Q$9,FALSE))="","",(VLOOKUP($E29,'I&amp;E Backsheet'!$D$7:$X$185,Q$9,FALSE))),"")</f>
        <v>442198131.97909689</v>
      </c>
    </row>
    <row r="30" spans="1:17" ht="15" customHeight="1" x14ac:dyDescent="0.3">
      <c r="A30" s="57">
        <v>18</v>
      </c>
      <c r="B30" s="97" t="str">
        <f ca="1">IFERROR(IF((VLOOKUP($E30,'Org List'!$AJ$10:$AL$188,3,FALSE))="","",(VLOOKUP($E30,'Org List'!$AJ$10:$AL$188,3,FALSE))),"")</f>
        <v>NHS England North (Greater Manchester)</v>
      </c>
      <c r="C30" s="98" t="str">
        <f ca="1">IFERROR(IF((VLOOKUP($E30,'Org List'!$AO$10:$AQ$188,3,FALSE))="","",(VLOOKUP($E30,'Org List'!$AO$10:$AQ$188,3,FALSE))),"")</f>
        <v/>
      </c>
      <c r="D30" s="113" t="str">
        <f ca="1">IFERROR(IF((VLOOKUP($E30,'Org List'!$AT$10:$AV$188,3,FALSE))="","",(VLOOKUP($E30,'Org List'!$AT$10:$AV$188,3,FALSE))),"")</f>
        <v>NHS England North (Greater Manchester)</v>
      </c>
      <c r="E30" s="50" t="str">
        <f t="shared" ca="1" si="0"/>
        <v>Q83</v>
      </c>
      <c r="F30" s="140" t="str">
        <f ca="1">IFERROR(VLOOKUP($E30,'Org List'!$J$9:$K$488,2,0), "")</f>
        <v>NHS England North (Greater Manchester)</v>
      </c>
      <c r="G30" s="258">
        <f ca="1">IFERROR(IF((VLOOKUP($E30,'I&amp;E Backsheet'!$D$7:$X$185,G$9,FALSE))="","",(VLOOKUP($E30,'I&amp;E Backsheet'!$D$7:$X$185,G$9,FALSE))),"")</f>
        <v>29180534.717279013</v>
      </c>
      <c r="H30" s="259">
        <f ca="1">IFERROR(IF((VLOOKUP($E30,'I&amp;E Backsheet'!$D$7:$X$185,H$9,FALSE))="","",(VLOOKUP($E30,'I&amp;E Backsheet'!$D$7:$X$185,H$9,FALSE))),"")</f>
        <v>97305962.947863951</v>
      </c>
      <c r="I30" s="259">
        <f ca="1">IFERROR(IF((VLOOKUP($E30,'I&amp;E Backsheet'!$D$7:$X$185,I$9,FALSE))="","",(VLOOKUP($E30,'I&amp;E Backsheet'!$D$7:$X$185,I$9,FALSE))),"")</f>
        <v>199429762.78276393</v>
      </c>
      <c r="J30" s="260">
        <f ca="1">IFERROR(IF((VLOOKUP($E30,'I&amp;E Backsheet'!$D$7:$X$185,J$9,FALSE))="","",(VLOOKUP($E30,'I&amp;E Backsheet'!$D$7:$X$185,J$9,FALSE))),"")</f>
        <v>325916260.44790697</v>
      </c>
      <c r="K30" s="258">
        <f ca="1">IFERROR(IF((VLOOKUP($E30,'I&amp;E Backsheet'!$D$7:$X$185,K$9,FALSE))="","",(VLOOKUP($E30,'I&amp;E Backsheet'!$D$7:$X$185,K$9,FALSE))),"")</f>
        <v>189587626.75</v>
      </c>
      <c r="L30" s="259">
        <f ca="1">IFERROR(IF((VLOOKUP($E30,'I&amp;E Backsheet'!$D$7:$X$185,L$9,FALSE))="","",(VLOOKUP($E30,'I&amp;E Backsheet'!$D$7:$X$185,L$9,FALSE))),"")</f>
        <v>82386061.340000004</v>
      </c>
      <c r="M30" s="260">
        <f ca="1">IFERROR(IF((VLOOKUP($E30,'I&amp;E Backsheet'!$D$7:$X$185,M$9,FALSE))="","",(VLOOKUP($E30,'I&amp;E Backsheet'!$D$7:$X$185,M$9,FALSE))),"")</f>
        <v>271973688.09000003</v>
      </c>
      <c r="N30" s="258">
        <f ca="1">IFERROR(IF((VLOOKUP($E30,'I&amp;E Backsheet'!$D$7:$X$185,N$9,FALSE))="","",(VLOOKUP($E30,'I&amp;E Backsheet'!$D$7:$X$185,N$9,FALSE))),"")</f>
        <v>158290493</v>
      </c>
      <c r="O30" s="259">
        <f ca="1">IFERROR(IF((VLOOKUP($E30,'I&amp;E Backsheet'!$D$7:$X$185,O$9,FALSE))="","",(VLOOKUP($E30,'I&amp;E Backsheet'!$D$7:$X$185,O$9,FALSE))),"")</f>
        <v>99943551.262417585</v>
      </c>
      <c r="P30" s="276">
        <f ca="1">IFERROR(IF((VLOOKUP($E30,'I&amp;E Backsheet'!$D$7:$X$185,P$9,FALSE))="","",(VLOOKUP($E30,'I&amp;E Backsheet'!$D$7:$X$185,P$9,FALSE))),"")</f>
        <v>258234044.26241758</v>
      </c>
      <c r="Q30" s="280">
        <f ca="1">IFERROR(IF((VLOOKUP($E30,'I&amp;E Backsheet'!$D$7:$X$185,Q$9,FALSE))="","",(VLOOKUP($E30,'I&amp;E Backsheet'!$D$7:$X$185,Q$9,FALSE))),"")</f>
        <v>584150304.71032453</v>
      </c>
    </row>
    <row r="31" spans="1:17" ht="15" customHeight="1" x14ac:dyDescent="0.3">
      <c r="A31" s="57">
        <v>19</v>
      </c>
      <c r="B31" s="97" t="str">
        <f ca="1">IFERROR(IF((VLOOKUP($E31,'Org List'!$AJ$10:$AL$188,3,FALSE))="","",(VLOOKUP($E31,'Org List'!$AJ$10:$AL$188,3,FALSE))),"")</f>
        <v>NHS England North (Lancashire)</v>
      </c>
      <c r="C31" s="98" t="str">
        <f ca="1">IFERROR(IF((VLOOKUP($E31,'Org List'!$AO$10:$AQ$188,3,FALSE))="","",(VLOOKUP($E31,'Org List'!$AO$10:$AQ$188,3,FALSE))),"")</f>
        <v/>
      </c>
      <c r="D31" s="113" t="str">
        <f ca="1">IFERROR(IF((VLOOKUP($E31,'Org List'!$AT$10:$AV$188,3,FALSE))="","",(VLOOKUP($E31,'Org List'!$AT$10:$AV$188,3,FALSE))),"")</f>
        <v>NHS England North (Lancashire)</v>
      </c>
      <c r="E31" s="50" t="str">
        <f t="shared" ca="1" si="0"/>
        <v>Q84</v>
      </c>
      <c r="F31" s="140" t="str">
        <f ca="1">IFERROR(VLOOKUP($E31,'Org List'!$J$9:$K$488,2,0), "")</f>
        <v>NHS England North (Lancashire)</v>
      </c>
      <c r="G31" s="258">
        <f ca="1">IFERROR(IF((VLOOKUP($E31,'I&amp;E Backsheet'!$D$7:$X$185,G$9,FALSE))="","",(VLOOKUP($E31,'I&amp;E Backsheet'!$D$7:$X$185,G$9,FALSE))),"")</f>
        <v>17527188.858417422</v>
      </c>
      <c r="H31" s="259">
        <f ca="1">IFERROR(IF((VLOOKUP($E31,'I&amp;E Backsheet'!$D$7:$X$185,H$9,FALSE))="","",(VLOOKUP($E31,'I&amp;E Backsheet'!$D$7:$X$185,H$9,FALSE))),"")</f>
        <v>51855946.026155815</v>
      </c>
      <c r="I31" s="259">
        <f ca="1">IFERROR(IF((VLOOKUP($E31,'I&amp;E Backsheet'!$D$7:$X$185,I$9,FALSE))="","",(VLOOKUP($E31,'I&amp;E Backsheet'!$D$7:$X$185,I$9,FALSE))),"")</f>
        <v>107510187.03146049</v>
      </c>
      <c r="J31" s="260">
        <f ca="1">IFERROR(IF((VLOOKUP($E31,'I&amp;E Backsheet'!$D$7:$X$185,J$9,FALSE))="","",(VLOOKUP($E31,'I&amp;E Backsheet'!$D$7:$X$185,J$9,FALSE))),"")</f>
        <v>176893321.91603374</v>
      </c>
      <c r="K31" s="258">
        <f ca="1">IFERROR(IF((VLOOKUP($E31,'I&amp;E Backsheet'!$D$7:$X$185,K$9,FALSE))="","",(VLOOKUP($E31,'I&amp;E Backsheet'!$D$7:$X$185,K$9,FALSE))),"")</f>
        <v>3014987</v>
      </c>
      <c r="L31" s="259">
        <f ca="1">IFERROR(IF((VLOOKUP($E31,'I&amp;E Backsheet'!$D$7:$X$185,L$9,FALSE))="","",(VLOOKUP($E31,'I&amp;E Backsheet'!$D$7:$X$185,L$9,FALSE))),"")</f>
        <v>1421212</v>
      </c>
      <c r="M31" s="260">
        <f ca="1">IFERROR(IF((VLOOKUP($E31,'I&amp;E Backsheet'!$D$7:$X$185,M$9,FALSE))="","",(VLOOKUP($E31,'I&amp;E Backsheet'!$D$7:$X$185,M$9,FALSE))),"")</f>
        <v>4436199</v>
      </c>
      <c r="N31" s="258">
        <f ca="1">IFERROR(IF((VLOOKUP($E31,'I&amp;E Backsheet'!$D$7:$X$185,N$9,FALSE))="","",(VLOOKUP($E31,'I&amp;E Backsheet'!$D$7:$X$185,N$9,FALSE))),"")</f>
        <v>3817272</v>
      </c>
      <c r="O31" s="259">
        <f ca="1">IFERROR(IF((VLOOKUP($E31,'I&amp;E Backsheet'!$D$7:$X$185,O$9,FALSE))="","",(VLOOKUP($E31,'I&amp;E Backsheet'!$D$7:$X$185,O$9,FALSE))),"")</f>
        <v>2634083</v>
      </c>
      <c r="P31" s="276">
        <f ca="1">IFERROR(IF((VLOOKUP($E31,'I&amp;E Backsheet'!$D$7:$X$185,P$9,FALSE))="","",(VLOOKUP($E31,'I&amp;E Backsheet'!$D$7:$X$185,P$9,FALSE))),"")</f>
        <v>6451355</v>
      </c>
      <c r="Q31" s="280">
        <f ca="1">IFERROR(IF((VLOOKUP($E31,'I&amp;E Backsheet'!$D$7:$X$185,Q$9,FALSE))="","",(VLOOKUP($E31,'I&amp;E Backsheet'!$D$7:$X$185,Q$9,FALSE))),"")</f>
        <v>183344676.91603374</v>
      </c>
    </row>
    <row r="32" spans="1:17" ht="15" customHeight="1" x14ac:dyDescent="0.3">
      <c r="A32" s="57">
        <v>20</v>
      </c>
      <c r="B32" s="97" t="str">
        <f ca="1">IFERROR(IF((VLOOKUP($E32,'Org List'!$AJ$10:$AL$188,3,FALSE))="","",(VLOOKUP($E32,'Org List'!$AJ$10:$AL$188,3,FALSE))),"")</f>
        <v>NHS England Midlands And East (North Midlands)</v>
      </c>
      <c r="C32" s="98" t="str">
        <f ca="1">IFERROR(IF((VLOOKUP($E32,'Org List'!$AO$10:$AQ$188,3,FALSE))="","",(VLOOKUP($E32,'Org List'!$AO$10:$AQ$188,3,FALSE))),"")</f>
        <v/>
      </c>
      <c r="D32" s="113" t="str">
        <f ca="1">IFERROR(IF((VLOOKUP($E32,'Org List'!$AT$10:$AV$188,3,FALSE))="","",(VLOOKUP($E32,'Org List'!$AT$10:$AV$188,3,FALSE))),"")</f>
        <v>NHS England Midlands And East (North Midlands)</v>
      </c>
      <c r="E32" s="50" t="str">
        <f t="shared" ca="1" si="0"/>
        <v>Q76</v>
      </c>
      <c r="F32" s="140" t="str">
        <f ca="1">IFERROR(VLOOKUP($E32,'Org List'!$J$9:$K$488,2,0), "")</f>
        <v>NHS England Midlands And East (North Midlands)</v>
      </c>
      <c r="G32" s="258">
        <f ca="1">IFERROR(IF((VLOOKUP($E32,'I&amp;E Backsheet'!$D$7:$X$185,G$9,FALSE))="","",(VLOOKUP($E32,'I&amp;E Backsheet'!$D$7:$X$185,G$9,FALSE))),"")</f>
        <v>32893574.553042591</v>
      </c>
      <c r="H32" s="259">
        <f ca="1">IFERROR(IF((VLOOKUP($E32,'I&amp;E Backsheet'!$D$7:$X$185,H$9,FALSE))="","",(VLOOKUP($E32,'I&amp;E Backsheet'!$D$7:$X$185,H$9,FALSE))),"")</f>
        <v>113970895.26692629</v>
      </c>
      <c r="I32" s="259">
        <f ca="1">IFERROR(IF((VLOOKUP($E32,'I&amp;E Backsheet'!$D$7:$X$185,I$9,FALSE))="","",(VLOOKUP($E32,'I&amp;E Backsheet'!$D$7:$X$185,I$9,FALSE))),"")</f>
        <v>249753375.47774836</v>
      </c>
      <c r="J32" s="260">
        <f ca="1">IFERROR(IF((VLOOKUP($E32,'I&amp;E Backsheet'!$D$7:$X$185,J$9,FALSE))="","",(VLOOKUP($E32,'I&amp;E Backsheet'!$D$7:$X$185,J$9,FALSE))),"")</f>
        <v>396617845.29771715</v>
      </c>
      <c r="K32" s="258">
        <f ca="1">IFERROR(IF((VLOOKUP($E32,'I&amp;E Backsheet'!$D$7:$X$185,K$9,FALSE))="","",(VLOOKUP($E32,'I&amp;E Backsheet'!$D$7:$X$185,K$9,FALSE))),"")</f>
        <v>24931246.98887594</v>
      </c>
      <c r="L32" s="259">
        <f ca="1">IFERROR(IF((VLOOKUP($E32,'I&amp;E Backsheet'!$D$7:$X$185,L$9,FALSE))="","",(VLOOKUP($E32,'I&amp;E Backsheet'!$D$7:$X$185,L$9,FALSE))),"")</f>
        <v>5673625</v>
      </c>
      <c r="M32" s="260">
        <f ca="1">IFERROR(IF((VLOOKUP($E32,'I&amp;E Backsheet'!$D$7:$X$185,M$9,FALSE))="","",(VLOOKUP($E32,'I&amp;E Backsheet'!$D$7:$X$185,M$9,FALSE))),"")</f>
        <v>30604871.98887594</v>
      </c>
      <c r="N32" s="258">
        <f ca="1">IFERROR(IF((VLOOKUP($E32,'I&amp;E Backsheet'!$D$7:$X$185,N$9,FALSE))="","",(VLOOKUP($E32,'I&amp;E Backsheet'!$D$7:$X$185,N$9,FALSE))),"")</f>
        <v>25232290.470380951</v>
      </c>
      <c r="O32" s="259">
        <f ca="1">IFERROR(IF((VLOOKUP($E32,'I&amp;E Backsheet'!$D$7:$X$185,O$9,FALSE))="","",(VLOOKUP($E32,'I&amp;E Backsheet'!$D$7:$X$185,O$9,FALSE))),"")</f>
        <v>6673973</v>
      </c>
      <c r="P32" s="276">
        <f ca="1">IFERROR(IF((VLOOKUP($E32,'I&amp;E Backsheet'!$D$7:$X$185,P$9,FALSE))="","",(VLOOKUP($E32,'I&amp;E Backsheet'!$D$7:$X$185,P$9,FALSE))),"")</f>
        <v>31906263.470380951</v>
      </c>
      <c r="Q32" s="280">
        <f ca="1">IFERROR(IF((VLOOKUP($E32,'I&amp;E Backsheet'!$D$7:$X$185,Q$9,FALSE))="","",(VLOOKUP($E32,'I&amp;E Backsheet'!$D$7:$X$185,Q$9,FALSE))),"")</f>
        <v>428524108.76809806</v>
      </c>
    </row>
    <row r="33" spans="1:17" ht="15" customHeight="1" x14ac:dyDescent="0.3">
      <c r="A33" s="57">
        <v>21</v>
      </c>
      <c r="B33" s="97" t="str">
        <f ca="1">IFERROR(IF((VLOOKUP($E33,'Org List'!$AJ$10:$AL$188,3,FALSE))="","",(VLOOKUP($E33,'Org List'!$AJ$10:$AL$188,3,FALSE))),"")</f>
        <v>NHS England Midlands And East (West Midlands)</v>
      </c>
      <c r="C33" s="98" t="str">
        <f ca="1">IFERROR(IF((VLOOKUP($E33,'Org List'!$AO$10:$AQ$188,3,FALSE))="","",(VLOOKUP($E33,'Org List'!$AO$10:$AQ$188,3,FALSE))),"")</f>
        <v/>
      </c>
      <c r="D33" s="113" t="str">
        <f ca="1">IFERROR(IF((VLOOKUP($E33,'Org List'!$AT$10:$AV$188,3,FALSE))="","",(VLOOKUP($E33,'Org List'!$AT$10:$AV$188,3,FALSE))),"")</f>
        <v>NHS England Midlands And East (West Midlands)</v>
      </c>
      <c r="E33" s="50" t="str">
        <f t="shared" ca="1" si="0"/>
        <v>Q77</v>
      </c>
      <c r="F33" s="140" t="str">
        <f ca="1">IFERROR(VLOOKUP($E33,'Org List'!$J$9:$K$488,2,0), "")</f>
        <v>NHS England Midlands And East (West Midlands)</v>
      </c>
      <c r="G33" s="258">
        <f ca="1">IFERROR(IF((VLOOKUP($E33,'I&amp;E Backsheet'!$D$7:$X$185,G$9,FALSE))="","",(VLOOKUP($E33,'I&amp;E Backsheet'!$D$7:$X$185,G$9,FALSE))),"")</f>
        <v>42564022.853369266</v>
      </c>
      <c r="H33" s="259">
        <f ca="1">IFERROR(IF((VLOOKUP($E33,'I&amp;E Backsheet'!$D$7:$X$185,H$9,FALSE))="","",(VLOOKUP($E33,'I&amp;E Backsheet'!$D$7:$X$185,H$9,FALSE))),"")</f>
        <v>139828880.5354054</v>
      </c>
      <c r="I33" s="259">
        <f ca="1">IFERROR(IF((VLOOKUP($E33,'I&amp;E Backsheet'!$D$7:$X$185,I$9,FALSE))="","",(VLOOKUP($E33,'I&amp;E Backsheet'!$D$7:$X$185,I$9,FALSE))),"")</f>
        <v>283398639.78850985</v>
      </c>
      <c r="J33" s="260">
        <f ca="1">IFERROR(IF((VLOOKUP($E33,'I&amp;E Backsheet'!$D$7:$X$185,J$9,FALSE))="","",(VLOOKUP($E33,'I&amp;E Backsheet'!$D$7:$X$185,J$9,FALSE))),"")</f>
        <v>465791543.17728448</v>
      </c>
      <c r="K33" s="258">
        <f ca="1">IFERROR(IF((VLOOKUP($E33,'I&amp;E Backsheet'!$D$7:$X$185,K$9,FALSE))="","",(VLOOKUP($E33,'I&amp;E Backsheet'!$D$7:$X$185,K$9,FALSE))),"")</f>
        <v>124062572.36649734</v>
      </c>
      <c r="L33" s="259">
        <f ca="1">IFERROR(IF((VLOOKUP($E33,'I&amp;E Backsheet'!$D$7:$X$185,L$9,FALSE))="","",(VLOOKUP($E33,'I&amp;E Backsheet'!$D$7:$X$185,L$9,FALSE))),"")</f>
        <v>119466879</v>
      </c>
      <c r="M33" s="260">
        <f ca="1">IFERROR(IF((VLOOKUP($E33,'I&amp;E Backsheet'!$D$7:$X$185,M$9,FALSE))="","",(VLOOKUP($E33,'I&amp;E Backsheet'!$D$7:$X$185,M$9,FALSE))),"")</f>
        <v>243529451.36649734</v>
      </c>
      <c r="N33" s="258">
        <f ca="1">IFERROR(IF((VLOOKUP($E33,'I&amp;E Backsheet'!$D$7:$X$185,N$9,FALSE))="","",(VLOOKUP($E33,'I&amp;E Backsheet'!$D$7:$X$185,N$9,FALSE))),"")</f>
        <v>126782167.43186632</v>
      </c>
      <c r="O33" s="259">
        <f ca="1">IFERROR(IF((VLOOKUP($E33,'I&amp;E Backsheet'!$D$7:$X$185,O$9,FALSE))="","",(VLOOKUP($E33,'I&amp;E Backsheet'!$D$7:$X$185,O$9,FALSE))),"")</f>
        <v>124851604.18051396</v>
      </c>
      <c r="P33" s="276">
        <f ca="1">IFERROR(IF((VLOOKUP($E33,'I&amp;E Backsheet'!$D$7:$X$185,P$9,FALSE))="","",(VLOOKUP($E33,'I&amp;E Backsheet'!$D$7:$X$185,P$9,FALSE))),"")</f>
        <v>251633771.61238027</v>
      </c>
      <c r="Q33" s="280">
        <f ca="1">IFERROR(IF((VLOOKUP($E33,'I&amp;E Backsheet'!$D$7:$X$185,Q$9,FALSE))="","",(VLOOKUP($E33,'I&amp;E Backsheet'!$D$7:$X$185,Q$9,FALSE))),"")</f>
        <v>717425314.78966475</v>
      </c>
    </row>
    <row r="34" spans="1:17" ht="15" customHeight="1" x14ac:dyDescent="0.3">
      <c r="A34" s="57">
        <v>22</v>
      </c>
      <c r="B34" s="97" t="str">
        <f ca="1">IFERROR(IF((VLOOKUP($E34,'Org List'!$AJ$10:$AL$188,3,FALSE))="","",(VLOOKUP($E34,'Org List'!$AJ$10:$AL$188,3,FALSE))),"")</f>
        <v>NHS England Midlands And East (Central Midlands)</v>
      </c>
      <c r="C34" s="98" t="str">
        <f ca="1">IFERROR(IF((VLOOKUP($E34,'Org List'!$AO$10:$AQ$188,3,FALSE))="","",(VLOOKUP($E34,'Org List'!$AO$10:$AQ$188,3,FALSE))),"")</f>
        <v/>
      </c>
      <c r="D34" s="113" t="str">
        <f ca="1">IFERROR(IF((VLOOKUP($E34,'Org List'!$AT$10:$AV$188,3,FALSE))="","",(VLOOKUP($E34,'Org List'!$AT$10:$AV$188,3,FALSE))),"")</f>
        <v>NHS England Midlands And East (Central Midlands)</v>
      </c>
      <c r="E34" s="50" t="str">
        <f t="shared" ca="1" si="0"/>
        <v>Q78</v>
      </c>
      <c r="F34" s="140" t="str">
        <f ca="1">IFERROR(VLOOKUP($E34,'Org List'!$J$9:$K$488,2,0), "")</f>
        <v>NHS England Midlands And East (Central Midlands)</v>
      </c>
      <c r="G34" s="258">
        <f ca="1">IFERROR(IF((VLOOKUP($E34,'I&amp;E Backsheet'!$D$7:$X$185,G$9,FALSE))="","",(VLOOKUP($E34,'I&amp;E Backsheet'!$D$7:$X$185,G$9,FALSE))),"")</f>
        <v>27774727.702389549</v>
      </c>
      <c r="H34" s="259">
        <f ca="1">IFERROR(IF((VLOOKUP($E34,'I&amp;E Backsheet'!$D$7:$X$185,H$9,FALSE))="","",(VLOOKUP($E34,'I&amp;E Backsheet'!$D$7:$X$185,H$9,FALSE))),"")</f>
        <v>94445646.037931085</v>
      </c>
      <c r="I34" s="259">
        <f ca="1">IFERROR(IF((VLOOKUP($E34,'I&amp;E Backsheet'!$D$7:$X$185,I$9,FALSE))="","",(VLOOKUP($E34,'I&amp;E Backsheet'!$D$7:$X$185,I$9,FALSE))),"")</f>
        <v>281486532.62154609</v>
      </c>
      <c r="J34" s="260">
        <f ca="1">IFERROR(IF((VLOOKUP($E34,'I&amp;E Backsheet'!$D$7:$X$185,J$9,FALSE))="","",(VLOOKUP($E34,'I&amp;E Backsheet'!$D$7:$X$185,J$9,FALSE))),"")</f>
        <v>403706906.36186677</v>
      </c>
      <c r="K34" s="258">
        <f ca="1">IFERROR(IF((VLOOKUP($E34,'I&amp;E Backsheet'!$D$7:$X$185,K$9,FALSE))="","",(VLOOKUP($E34,'I&amp;E Backsheet'!$D$7:$X$185,K$9,FALSE))),"")</f>
        <v>184929726.53959665</v>
      </c>
      <c r="L34" s="259">
        <f ca="1">IFERROR(IF((VLOOKUP($E34,'I&amp;E Backsheet'!$D$7:$X$185,L$9,FALSE))="","",(VLOOKUP($E34,'I&amp;E Backsheet'!$D$7:$X$185,L$9,FALSE))),"")</f>
        <v>180834460.49736691</v>
      </c>
      <c r="M34" s="260">
        <f ca="1">IFERROR(IF((VLOOKUP($E34,'I&amp;E Backsheet'!$D$7:$X$185,M$9,FALSE))="","",(VLOOKUP($E34,'I&amp;E Backsheet'!$D$7:$X$185,M$9,FALSE))),"")</f>
        <v>365764187.03696358</v>
      </c>
      <c r="N34" s="258">
        <f ca="1">IFERROR(IF((VLOOKUP($E34,'I&amp;E Backsheet'!$D$7:$X$185,N$9,FALSE))="","",(VLOOKUP($E34,'I&amp;E Backsheet'!$D$7:$X$185,N$9,FALSE))),"")</f>
        <v>197303651.8664313</v>
      </c>
      <c r="O34" s="259">
        <f ca="1">IFERROR(IF((VLOOKUP($E34,'I&amp;E Backsheet'!$D$7:$X$185,O$9,FALSE))="","",(VLOOKUP($E34,'I&amp;E Backsheet'!$D$7:$X$185,O$9,FALSE))),"")</f>
        <v>174576276.10295475</v>
      </c>
      <c r="P34" s="276">
        <f ca="1">IFERROR(IF((VLOOKUP($E34,'I&amp;E Backsheet'!$D$7:$X$185,P$9,FALSE))="","",(VLOOKUP($E34,'I&amp;E Backsheet'!$D$7:$X$185,P$9,FALSE))),"")</f>
        <v>371879927.96938604</v>
      </c>
      <c r="Q34" s="280">
        <f ca="1">IFERROR(IF((VLOOKUP($E34,'I&amp;E Backsheet'!$D$7:$X$185,Q$9,FALSE))="","",(VLOOKUP($E34,'I&amp;E Backsheet'!$D$7:$X$185,Q$9,FALSE))),"")</f>
        <v>775586834.33125281</v>
      </c>
    </row>
    <row r="35" spans="1:17" ht="15" customHeight="1" x14ac:dyDescent="0.3">
      <c r="A35" s="57">
        <v>23</v>
      </c>
      <c r="B35" s="97" t="str">
        <f ca="1">IFERROR(IF((VLOOKUP($E35,'Org List'!$AJ$10:$AL$188,3,FALSE))="","",(VLOOKUP($E35,'Org List'!$AJ$10:$AL$188,3,FALSE))),"")</f>
        <v>NHS England Midlands And East (East)</v>
      </c>
      <c r="C35" s="98" t="str">
        <f ca="1">IFERROR(IF((VLOOKUP($E35,'Org List'!$AO$10:$AQ$188,3,FALSE))="","",(VLOOKUP($E35,'Org List'!$AO$10:$AQ$188,3,FALSE))),"")</f>
        <v/>
      </c>
      <c r="D35" s="113" t="str">
        <f ca="1">IFERROR(IF((VLOOKUP($E35,'Org List'!$AT$10:$AV$188,3,FALSE))="","",(VLOOKUP($E35,'Org List'!$AT$10:$AV$188,3,FALSE))),"")</f>
        <v>NHS England Midlands And East (East)</v>
      </c>
      <c r="E35" s="50" t="str">
        <f t="shared" ca="1" si="0"/>
        <v>Q79</v>
      </c>
      <c r="F35" s="140" t="str">
        <f ca="1">IFERROR(VLOOKUP($E35,'Org List'!$J$9:$K$488,2,0), "")</f>
        <v>NHS England Midlands And East (East)</v>
      </c>
      <c r="G35" s="258">
        <f ca="1">IFERROR(IF((VLOOKUP($E35,'I&amp;E Backsheet'!$D$7:$X$185,G$9,FALSE))="","",(VLOOKUP($E35,'I&amp;E Backsheet'!$D$7:$X$185,G$9,FALSE))),"")</f>
        <v>31355385.222858302</v>
      </c>
      <c r="H35" s="259">
        <f ca="1">IFERROR(IF((VLOOKUP($E35,'I&amp;E Backsheet'!$D$7:$X$185,H$9,FALSE))="","",(VLOOKUP($E35,'I&amp;E Backsheet'!$D$7:$X$185,H$9,FALSE))),"")</f>
        <v>105820087.77610604</v>
      </c>
      <c r="I35" s="259">
        <f ca="1">IFERROR(IF((VLOOKUP($E35,'I&amp;E Backsheet'!$D$7:$X$185,I$9,FALSE))="","",(VLOOKUP($E35,'I&amp;E Backsheet'!$D$7:$X$185,I$9,FALSE))),"")</f>
        <v>271560447.08852738</v>
      </c>
      <c r="J35" s="260">
        <f ca="1">IFERROR(IF((VLOOKUP($E35,'I&amp;E Backsheet'!$D$7:$X$185,J$9,FALSE))="","",(VLOOKUP($E35,'I&amp;E Backsheet'!$D$7:$X$185,J$9,FALSE))),"")</f>
        <v>408735920.08749175</v>
      </c>
      <c r="K35" s="258">
        <f ca="1">IFERROR(IF((VLOOKUP($E35,'I&amp;E Backsheet'!$D$7:$X$185,K$9,FALSE))="","",(VLOOKUP($E35,'I&amp;E Backsheet'!$D$7:$X$185,K$9,FALSE))),"")</f>
        <v>6649620</v>
      </c>
      <c r="L35" s="259">
        <f ca="1">IFERROR(IF((VLOOKUP($E35,'I&amp;E Backsheet'!$D$7:$X$185,L$9,FALSE))="","",(VLOOKUP($E35,'I&amp;E Backsheet'!$D$7:$X$185,L$9,FALSE))),"")</f>
        <v>23329193</v>
      </c>
      <c r="M35" s="260">
        <f ca="1">IFERROR(IF((VLOOKUP($E35,'I&amp;E Backsheet'!$D$7:$X$185,M$9,FALSE))="","",(VLOOKUP($E35,'I&amp;E Backsheet'!$D$7:$X$185,M$9,FALSE))),"")</f>
        <v>29978813</v>
      </c>
      <c r="N35" s="258">
        <f ca="1">IFERROR(IF((VLOOKUP($E35,'I&amp;E Backsheet'!$D$7:$X$185,N$9,FALSE))="","",(VLOOKUP($E35,'I&amp;E Backsheet'!$D$7:$X$185,N$9,FALSE))),"")</f>
        <v>7021567.1333534289</v>
      </c>
      <c r="O35" s="259">
        <f ca="1">IFERROR(IF((VLOOKUP($E35,'I&amp;E Backsheet'!$D$7:$X$185,O$9,FALSE))="","",(VLOOKUP($E35,'I&amp;E Backsheet'!$D$7:$X$185,O$9,FALSE))),"")</f>
        <v>24756102.787100717</v>
      </c>
      <c r="P35" s="276">
        <f ca="1">IFERROR(IF((VLOOKUP($E35,'I&amp;E Backsheet'!$D$7:$X$185,P$9,FALSE))="","",(VLOOKUP($E35,'I&amp;E Backsheet'!$D$7:$X$185,P$9,FALSE))),"")</f>
        <v>31777669.920454144</v>
      </c>
      <c r="Q35" s="280">
        <f ca="1">IFERROR(IF((VLOOKUP($E35,'I&amp;E Backsheet'!$D$7:$X$185,Q$9,FALSE))="","",(VLOOKUP($E35,'I&amp;E Backsheet'!$D$7:$X$185,Q$9,FALSE))),"")</f>
        <v>440513590.0079459</v>
      </c>
    </row>
    <row r="36" spans="1:17" ht="15" customHeight="1" x14ac:dyDescent="0.3">
      <c r="A36" s="57">
        <v>24</v>
      </c>
      <c r="B36" s="97" t="str">
        <f ca="1">IFERROR(IF((VLOOKUP($E36,'Org List'!$AJ$10:$AL$188,3,FALSE))="","",(VLOOKUP($E36,'Org List'!$AJ$10:$AL$188,3,FALSE))),"")</f>
        <v>NHS England South West (South West South)</v>
      </c>
      <c r="C36" s="98" t="str">
        <f ca="1">IFERROR(IF((VLOOKUP($E36,'Org List'!$AO$10:$AQ$188,3,FALSE))="","",(VLOOKUP($E36,'Org List'!$AO$10:$AQ$188,3,FALSE))),"")</f>
        <v/>
      </c>
      <c r="D36" s="113" t="str">
        <f ca="1">IFERROR(IF((VLOOKUP($E36,'Org List'!$AT$10:$AV$188,3,FALSE))="","",(VLOOKUP($E36,'Org List'!$AT$10:$AV$188,3,FALSE))),"")</f>
        <v>NHS England South West (South West South)</v>
      </c>
      <c r="E36" s="50" t="str">
        <f t="shared" ca="1" si="0"/>
        <v>Q85</v>
      </c>
      <c r="F36" s="140" t="str">
        <f ca="1">IFERROR(VLOOKUP($E36,'Org List'!$J$9:$K$488,2,0), "")</f>
        <v>NHS England South West (South West South)</v>
      </c>
      <c r="G36" s="258">
        <f ca="1">IFERROR(IF((VLOOKUP($E36,'I&amp;E Backsheet'!$D$7:$X$185,G$9,FALSE))="","",(VLOOKUP($E36,'I&amp;E Backsheet'!$D$7:$X$185,G$9,FALSE))),"")</f>
        <v>27270842.307369903</v>
      </c>
      <c r="H36" s="259">
        <f ca="1">IFERROR(IF((VLOOKUP($E36,'I&amp;E Backsheet'!$D$7:$X$185,H$9,FALSE))="","",(VLOOKUP($E36,'I&amp;E Backsheet'!$D$7:$X$185,H$9,FALSE))),"")</f>
        <v>87024971.979085296</v>
      </c>
      <c r="I36" s="259">
        <f ca="1">IFERROR(IF((VLOOKUP($E36,'I&amp;E Backsheet'!$D$7:$X$185,I$9,FALSE))="","",(VLOOKUP($E36,'I&amp;E Backsheet'!$D$7:$X$185,I$9,FALSE))),"")</f>
        <v>209480635.92640299</v>
      </c>
      <c r="J36" s="260">
        <f ca="1">IFERROR(IF((VLOOKUP($E36,'I&amp;E Backsheet'!$D$7:$X$185,J$9,FALSE))="","",(VLOOKUP($E36,'I&amp;E Backsheet'!$D$7:$X$185,J$9,FALSE))),"")</f>
        <v>323776450.2128582</v>
      </c>
      <c r="K36" s="258">
        <f ca="1">IFERROR(IF((VLOOKUP($E36,'I&amp;E Backsheet'!$D$7:$X$185,K$9,FALSE))="","",(VLOOKUP($E36,'I&amp;E Backsheet'!$D$7:$X$185,K$9,FALSE))),"")</f>
        <v>46098848</v>
      </c>
      <c r="L36" s="259">
        <f ca="1">IFERROR(IF((VLOOKUP($E36,'I&amp;E Backsheet'!$D$7:$X$185,L$9,FALSE))="","",(VLOOKUP($E36,'I&amp;E Backsheet'!$D$7:$X$185,L$9,FALSE))),"")</f>
        <v>77576068</v>
      </c>
      <c r="M36" s="260">
        <f ca="1">IFERROR(IF((VLOOKUP($E36,'I&amp;E Backsheet'!$D$7:$X$185,M$9,FALSE))="","",(VLOOKUP($E36,'I&amp;E Backsheet'!$D$7:$X$185,M$9,FALSE))),"")</f>
        <v>123674916</v>
      </c>
      <c r="N36" s="258">
        <f ca="1">IFERROR(IF((VLOOKUP($E36,'I&amp;E Backsheet'!$D$7:$X$185,N$9,FALSE))="","",(VLOOKUP($E36,'I&amp;E Backsheet'!$D$7:$X$185,N$9,FALSE))),"")</f>
        <v>47373848</v>
      </c>
      <c r="O36" s="259">
        <f ca="1">IFERROR(IF((VLOOKUP($E36,'I&amp;E Backsheet'!$D$7:$X$185,O$9,FALSE))="","",(VLOOKUP($E36,'I&amp;E Backsheet'!$D$7:$X$185,O$9,FALSE))),"")</f>
        <v>90114713</v>
      </c>
      <c r="P36" s="276">
        <f ca="1">IFERROR(IF((VLOOKUP($E36,'I&amp;E Backsheet'!$D$7:$X$185,P$9,FALSE))="","",(VLOOKUP($E36,'I&amp;E Backsheet'!$D$7:$X$185,P$9,FALSE))),"")</f>
        <v>137488561</v>
      </c>
      <c r="Q36" s="280">
        <f ca="1">IFERROR(IF((VLOOKUP($E36,'I&amp;E Backsheet'!$D$7:$X$185,Q$9,FALSE))="","",(VLOOKUP($E36,'I&amp;E Backsheet'!$D$7:$X$185,Q$9,FALSE))),"")</f>
        <v>461265011.2128582</v>
      </c>
    </row>
    <row r="37" spans="1:17" ht="15" customHeight="1" x14ac:dyDescent="0.3">
      <c r="A37" s="57">
        <v>25</v>
      </c>
      <c r="B37" s="97" t="str">
        <f ca="1">IFERROR(IF((VLOOKUP($E37,'Org List'!$AJ$10:$AL$188,3,FALSE))="","",(VLOOKUP($E37,'Org List'!$AJ$10:$AL$188,3,FALSE))),"")</f>
        <v>NHS England South West (South West North)</v>
      </c>
      <c r="C37" s="98" t="str">
        <f ca="1">IFERROR(IF((VLOOKUP($E37,'Org List'!$AO$10:$AQ$188,3,FALSE))="","",(VLOOKUP($E37,'Org List'!$AO$10:$AQ$188,3,FALSE))),"")</f>
        <v/>
      </c>
      <c r="D37" s="113" t="str">
        <f ca="1">IFERROR(IF((VLOOKUP($E37,'Org List'!$AT$10:$AV$188,3,FALSE))="","",(VLOOKUP($E37,'Org List'!$AT$10:$AV$188,3,FALSE))),"")</f>
        <v>NHS England South West (South West North)</v>
      </c>
      <c r="E37" s="50" t="str">
        <f t="shared" ca="1" si="0"/>
        <v>Q86</v>
      </c>
      <c r="F37" s="140" t="str">
        <f ca="1">IFERROR(VLOOKUP($E37,'Org List'!$J$9:$K$488,2,0), "")</f>
        <v>NHS England South West (South West North)</v>
      </c>
      <c r="G37" s="258">
        <f ca="1">IFERROR(IF((VLOOKUP($E37,'I&amp;E Backsheet'!$D$7:$X$185,G$9,FALSE))="","",(VLOOKUP($E37,'I&amp;E Backsheet'!$D$7:$X$185,G$9,FALSE))),"")</f>
        <v>17587515.420531556</v>
      </c>
      <c r="H37" s="259">
        <f ca="1">IFERROR(IF((VLOOKUP($E37,'I&amp;E Backsheet'!$D$7:$X$185,H$9,FALSE))="","",(VLOOKUP($E37,'I&amp;E Backsheet'!$D$7:$X$185,H$9,FALSE))),"")</f>
        <v>48728355.285289034</v>
      </c>
      <c r="I37" s="259">
        <f ca="1">IFERROR(IF((VLOOKUP($E37,'I&amp;E Backsheet'!$D$7:$X$185,I$9,FALSE))="","",(VLOOKUP($E37,'I&amp;E Backsheet'!$D$7:$X$185,I$9,FALSE))),"")</f>
        <v>148979583.29995358</v>
      </c>
      <c r="J37" s="260">
        <f ca="1">IFERROR(IF((VLOOKUP($E37,'I&amp;E Backsheet'!$D$7:$X$185,J$9,FALSE))="","",(VLOOKUP($E37,'I&amp;E Backsheet'!$D$7:$X$185,J$9,FALSE))),"")</f>
        <v>215295454.00577417</v>
      </c>
      <c r="K37" s="258">
        <f ca="1">IFERROR(IF((VLOOKUP($E37,'I&amp;E Backsheet'!$D$7:$X$185,K$9,FALSE))="","",(VLOOKUP($E37,'I&amp;E Backsheet'!$D$7:$X$185,K$9,FALSE))),"")</f>
        <v>32939368.904986076</v>
      </c>
      <c r="L37" s="259">
        <f ca="1">IFERROR(IF((VLOOKUP($E37,'I&amp;E Backsheet'!$D$7:$X$185,L$9,FALSE))="","",(VLOOKUP($E37,'I&amp;E Backsheet'!$D$7:$X$185,L$9,FALSE))),"")</f>
        <v>32188952</v>
      </c>
      <c r="M37" s="260">
        <f ca="1">IFERROR(IF((VLOOKUP($E37,'I&amp;E Backsheet'!$D$7:$X$185,M$9,FALSE))="","",(VLOOKUP($E37,'I&amp;E Backsheet'!$D$7:$X$185,M$9,FALSE))),"")</f>
        <v>65128320.904986076</v>
      </c>
      <c r="N37" s="258">
        <f ca="1">IFERROR(IF((VLOOKUP($E37,'I&amp;E Backsheet'!$D$7:$X$185,N$9,FALSE))="","",(VLOOKUP($E37,'I&amp;E Backsheet'!$D$7:$X$185,N$9,FALSE))),"")</f>
        <v>34760351</v>
      </c>
      <c r="O37" s="259">
        <f ca="1">IFERROR(IF((VLOOKUP($E37,'I&amp;E Backsheet'!$D$7:$X$185,O$9,FALSE))="","",(VLOOKUP($E37,'I&amp;E Backsheet'!$D$7:$X$185,O$9,FALSE))),"")</f>
        <v>39961709</v>
      </c>
      <c r="P37" s="276">
        <f ca="1">IFERROR(IF((VLOOKUP($E37,'I&amp;E Backsheet'!$D$7:$X$185,P$9,FALSE))="","",(VLOOKUP($E37,'I&amp;E Backsheet'!$D$7:$X$185,P$9,FALSE))),"")</f>
        <v>74722060</v>
      </c>
      <c r="Q37" s="280">
        <f ca="1">IFERROR(IF((VLOOKUP($E37,'I&amp;E Backsheet'!$D$7:$X$185,Q$9,FALSE))="","",(VLOOKUP($E37,'I&amp;E Backsheet'!$D$7:$X$185,Q$9,FALSE))),"")</f>
        <v>290017514.00577414</v>
      </c>
    </row>
    <row r="38" spans="1:17" ht="15" customHeight="1" x14ac:dyDescent="0.3">
      <c r="A38" s="57">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113" t="str">
        <f ca="1">IFERROR(IF((VLOOKUP($E38,'Org List'!$AT$10:$AV$188,3,FALSE))="","",(VLOOKUP($E38,'Org List'!$AT$10:$AV$188,3,FALSE))),"")</f>
        <v>NHS England South East (Hampshire, Isle of Wight and Thames Valley)</v>
      </c>
      <c r="E38" s="50" t="str">
        <f t="shared" ca="1" si="0"/>
        <v>Q87</v>
      </c>
      <c r="F38" s="140" t="str">
        <f ca="1">IFERROR(VLOOKUP($E38,'Org List'!$J$9:$K$488,2,0), "")</f>
        <v>NHS England South East (Hampshire, Isle of Wight and Thames Valley)</v>
      </c>
      <c r="G38" s="258">
        <f ca="1">IFERROR(IF((VLOOKUP($E38,'I&amp;E Backsheet'!$D$7:$X$185,G$9,FALSE))="","",(VLOOKUP($E38,'I&amp;E Backsheet'!$D$7:$X$185,G$9,FALSE))),"")</f>
        <v>32099565.655402482</v>
      </c>
      <c r="H38" s="259">
        <f ca="1">IFERROR(IF((VLOOKUP($E38,'I&amp;E Backsheet'!$D$7:$X$185,H$9,FALSE))="","",(VLOOKUP($E38,'I&amp;E Backsheet'!$D$7:$X$185,H$9,FALSE))),"")</f>
        <v>59197717.619674481</v>
      </c>
      <c r="I38" s="259">
        <f ca="1">IFERROR(IF((VLOOKUP($E38,'I&amp;E Backsheet'!$D$7:$X$185,I$9,FALSE))="","",(VLOOKUP($E38,'I&amp;E Backsheet'!$D$7:$X$185,I$9,FALSE))),"")</f>
        <v>235953681.00652018</v>
      </c>
      <c r="J38" s="260">
        <f ca="1">IFERROR(IF((VLOOKUP($E38,'I&amp;E Backsheet'!$D$7:$X$185,J$9,FALSE))="","",(VLOOKUP($E38,'I&amp;E Backsheet'!$D$7:$X$185,J$9,FALSE))),"")</f>
        <v>327250964.28159714</v>
      </c>
      <c r="K38" s="258">
        <f ca="1">IFERROR(IF((VLOOKUP($E38,'I&amp;E Backsheet'!$D$7:$X$185,K$9,FALSE))="","",(VLOOKUP($E38,'I&amp;E Backsheet'!$D$7:$X$185,K$9,FALSE))),"")</f>
        <v>71986190.017892927</v>
      </c>
      <c r="L38" s="259">
        <f ca="1">IFERROR(IF((VLOOKUP($E38,'I&amp;E Backsheet'!$D$7:$X$185,L$9,FALSE))="","",(VLOOKUP($E38,'I&amp;E Backsheet'!$D$7:$X$185,L$9,FALSE))),"")</f>
        <v>47048908.484562024</v>
      </c>
      <c r="M38" s="260">
        <f ca="1">IFERROR(IF((VLOOKUP($E38,'I&amp;E Backsheet'!$D$7:$X$185,M$9,FALSE))="","",(VLOOKUP($E38,'I&amp;E Backsheet'!$D$7:$X$185,M$9,FALSE))),"")</f>
        <v>119035098.50245495</v>
      </c>
      <c r="N38" s="258">
        <f ca="1">IFERROR(IF((VLOOKUP($E38,'I&amp;E Backsheet'!$D$7:$X$185,N$9,FALSE))="","",(VLOOKUP($E38,'I&amp;E Backsheet'!$D$7:$X$185,N$9,FALSE))),"")</f>
        <v>71731948</v>
      </c>
      <c r="O38" s="259">
        <f ca="1">IFERROR(IF((VLOOKUP($E38,'I&amp;E Backsheet'!$D$7:$X$185,O$9,FALSE))="","",(VLOOKUP($E38,'I&amp;E Backsheet'!$D$7:$X$185,O$9,FALSE))),"")</f>
        <v>49828993</v>
      </c>
      <c r="P38" s="276">
        <f ca="1">IFERROR(IF((VLOOKUP($E38,'I&amp;E Backsheet'!$D$7:$X$185,P$9,FALSE))="","",(VLOOKUP($E38,'I&amp;E Backsheet'!$D$7:$X$185,P$9,FALSE))),"")</f>
        <v>121560941</v>
      </c>
      <c r="Q38" s="280">
        <f ca="1">IFERROR(IF((VLOOKUP($E38,'I&amp;E Backsheet'!$D$7:$X$185,Q$9,FALSE))="","",(VLOOKUP($E38,'I&amp;E Backsheet'!$D$7:$X$185,Q$9,FALSE))),"")</f>
        <v>448811905.28159714</v>
      </c>
    </row>
    <row r="39" spans="1:17" ht="15" customHeight="1" x14ac:dyDescent="0.3">
      <c r="A39" s="57">
        <v>27</v>
      </c>
      <c r="B39" s="97" t="str">
        <f ca="1">IFERROR(IF((VLOOKUP($E39,'Org List'!$AJ$10:$AL$188,3,FALSE))="","",(VLOOKUP($E39,'Org List'!$AJ$10:$AL$188,3,FALSE))),"")</f>
        <v>NHS England South East (Kent, Surrey and Sussex)</v>
      </c>
      <c r="C39" s="98" t="str">
        <f ca="1">IFERROR(IF((VLOOKUP($E39,'Org List'!$AO$10:$AQ$188,3,FALSE))="","",(VLOOKUP($E39,'Org List'!$AO$10:$AQ$188,3,FALSE))),"")</f>
        <v/>
      </c>
      <c r="D39" s="113" t="str">
        <f ca="1">IFERROR(IF((VLOOKUP($E39,'Org List'!$AT$10:$AV$188,3,FALSE))="","",(VLOOKUP($E39,'Org List'!$AT$10:$AV$188,3,FALSE))),"")</f>
        <v>NHS England South East (Kent, Surrey and Sussex)</v>
      </c>
      <c r="E39" s="50" t="str">
        <f t="shared" ca="1" si="0"/>
        <v>Q88</v>
      </c>
      <c r="F39" s="140" t="str">
        <f ca="1">IFERROR(VLOOKUP($E39,'Org List'!$J$9:$K$488,2,0), "")</f>
        <v>NHS England South East (Kent, Surrey and Sussex)</v>
      </c>
      <c r="G39" s="258">
        <f ca="1">IFERROR(IF((VLOOKUP($E39,'I&amp;E Backsheet'!$D$7:$X$185,G$9,FALSE))="","",(VLOOKUP($E39,'I&amp;E Backsheet'!$D$7:$X$185,G$9,FALSE))),"")</f>
        <v>42172207.387492716</v>
      </c>
      <c r="H39" s="259">
        <f ca="1">IFERROR(IF((VLOOKUP($E39,'I&amp;E Backsheet'!$D$7:$X$185,H$9,FALSE))="","",(VLOOKUP($E39,'I&amp;E Backsheet'!$D$7:$X$185,H$9,FALSE))),"")</f>
        <v>84324226.733044133</v>
      </c>
      <c r="I39" s="259">
        <f ca="1">IFERROR(IF((VLOOKUP($E39,'I&amp;E Backsheet'!$D$7:$X$185,I$9,FALSE))="","",(VLOOKUP($E39,'I&amp;E Backsheet'!$D$7:$X$185,I$9,FALSE))),"")</f>
        <v>292496595.97760165</v>
      </c>
      <c r="J39" s="260">
        <f ca="1">IFERROR(IF((VLOOKUP($E39,'I&amp;E Backsheet'!$D$7:$X$185,J$9,FALSE))="","",(VLOOKUP($E39,'I&amp;E Backsheet'!$D$7:$X$185,J$9,FALSE))),"")</f>
        <v>418993030.09813851</v>
      </c>
      <c r="K39" s="258">
        <f ca="1">IFERROR(IF((VLOOKUP($E39,'I&amp;E Backsheet'!$D$7:$X$185,K$9,FALSE))="","",(VLOOKUP($E39,'I&amp;E Backsheet'!$D$7:$X$185,K$9,FALSE))),"")</f>
        <v>140442</v>
      </c>
      <c r="L39" s="259">
        <f ca="1">IFERROR(IF((VLOOKUP($E39,'I&amp;E Backsheet'!$D$7:$X$185,L$9,FALSE))="","",(VLOOKUP($E39,'I&amp;E Backsheet'!$D$7:$X$185,L$9,FALSE))),"")</f>
        <v>3195149</v>
      </c>
      <c r="M39" s="260">
        <f ca="1">IFERROR(IF((VLOOKUP($E39,'I&amp;E Backsheet'!$D$7:$X$185,M$9,FALSE))="","",(VLOOKUP($E39,'I&amp;E Backsheet'!$D$7:$X$185,M$9,FALSE))),"")</f>
        <v>3335591</v>
      </c>
      <c r="N39" s="258">
        <f ca="1">IFERROR(IF((VLOOKUP($E39,'I&amp;E Backsheet'!$D$7:$X$185,N$9,FALSE))="","",(VLOOKUP($E39,'I&amp;E Backsheet'!$D$7:$X$185,N$9,FALSE))),"")</f>
        <v>140442</v>
      </c>
      <c r="O39" s="259">
        <f ca="1">IFERROR(IF((VLOOKUP($E39,'I&amp;E Backsheet'!$D$7:$X$185,O$9,FALSE))="","",(VLOOKUP($E39,'I&amp;E Backsheet'!$D$7:$X$185,O$9,FALSE))),"")</f>
        <v>3986601</v>
      </c>
      <c r="P39" s="276">
        <f ca="1">IFERROR(IF((VLOOKUP($E39,'I&amp;E Backsheet'!$D$7:$X$185,P$9,FALSE))="","",(VLOOKUP($E39,'I&amp;E Backsheet'!$D$7:$X$185,P$9,FALSE))),"")</f>
        <v>4127043</v>
      </c>
      <c r="Q39" s="280">
        <f ca="1">IFERROR(IF((VLOOKUP($E39,'I&amp;E Backsheet'!$D$7:$X$185,Q$9,FALSE))="","",(VLOOKUP($E39,'I&amp;E Backsheet'!$D$7:$X$185,Q$9,FALSE))),"")</f>
        <v>423120073.09813851</v>
      </c>
    </row>
    <row r="40" spans="1:17" ht="15" customHeight="1" x14ac:dyDescent="0.3">
      <c r="A40" s="57">
        <v>28</v>
      </c>
      <c r="B40" s="97" t="str">
        <f ca="1">IFERROR(IF((VLOOKUP($E40,'Org List'!$AJ$10:$AL$188,3,FALSE))="","",(VLOOKUP($E40,'Org List'!$AJ$10:$AL$188,3,FALSE))),"")</f>
        <v>NHS England London</v>
      </c>
      <c r="C40" s="98" t="str">
        <f ca="1">IFERROR(IF((VLOOKUP($E40,'Org List'!$AO$10:$AQ$188,3,FALSE))="","",(VLOOKUP($E40,'Org List'!$AO$10:$AQ$188,3,FALSE))),"")</f>
        <v/>
      </c>
      <c r="D40" s="113" t="str">
        <f ca="1">IFERROR(IF((VLOOKUP($E40,'Org List'!$AT$10:$AV$188,3,FALSE))="","",(VLOOKUP($E40,'Org List'!$AT$10:$AV$188,3,FALSE))),"")</f>
        <v>NHS England London</v>
      </c>
      <c r="E40" s="50" t="str">
        <f t="shared" ca="1" si="0"/>
        <v>Q71</v>
      </c>
      <c r="F40" s="140" t="str">
        <f ca="1">IFERROR(VLOOKUP($E40,'Org List'!$J$9:$K$488,2,0), "")</f>
        <v>NHS England London</v>
      </c>
      <c r="G40" s="258">
        <f ca="1">IFERROR(IF((VLOOKUP($E40,'I&amp;E Backsheet'!$D$7:$X$185,G$9,FALSE))="","",(VLOOKUP($E40,'I&amp;E Backsheet'!$D$7:$X$185,G$9,FALSE))),"")</f>
        <v>61740221.599579349</v>
      </c>
      <c r="H40" s="259">
        <f ca="1">IFERROR(IF((VLOOKUP($E40,'I&amp;E Backsheet'!$D$7:$X$185,H$9,FALSE))="","",(VLOOKUP($E40,'I&amp;E Backsheet'!$D$7:$X$185,H$9,FALSE))),"")</f>
        <v>244234560.13223699</v>
      </c>
      <c r="I40" s="259">
        <f ca="1">IFERROR(IF((VLOOKUP($E40,'I&amp;E Backsheet'!$D$7:$X$185,I$9,FALSE))="","",(VLOOKUP($E40,'I&amp;E Backsheet'!$D$7:$X$185,I$9,FALSE))),"")</f>
        <v>572307333.16950989</v>
      </c>
      <c r="J40" s="260">
        <f ca="1">IFERROR(IF((VLOOKUP($E40,'I&amp;E Backsheet'!$D$7:$X$185,J$9,FALSE))="","",(VLOOKUP($E40,'I&amp;E Backsheet'!$D$7:$X$185,J$9,FALSE))),"")</f>
        <v>878282114.9013263</v>
      </c>
      <c r="K40" s="258">
        <f ca="1">IFERROR(IF((VLOOKUP($E40,'I&amp;E Backsheet'!$D$7:$X$185,K$9,FALSE))="","",(VLOOKUP($E40,'I&amp;E Backsheet'!$D$7:$X$185,K$9,FALSE))),"")</f>
        <v>129956185</v>
      </c>
      <c r="L40" s="259">
        <f ca="1">IFERROR(IF((VLOOKUP($E40,'I&amp;E Backsheet'!$D$7:$X$185,L$9,FALSE))="","",(VLOOKUP($E40,'I&amp;E Backsheet'!$D$7:$X$185,L$9,FALSE))),"")</f>
        <v>205083601.347</v>
      </c>
      <c r="M40" s="260">
        <f ca="1">IFERROR(IF((VLOOKUP($E40,'I&amp;E Backsheet'!$D$7:$X$185,M$9,FALSE))="","",(VLOOKUP($E40,'I&amp;E Backsheet'!$D$7:$X$185,M$9,FALSE))),"")</f>
        <v>335039786.347</v>
      </c>
      <c r="N40" s="258">
        <f ca="1">IFERROR(IF((VLOOKUP($E40,'I&amp;E Backsheet'!$D$7:$X$185,N$9,FALSE))="","",(VLOOKUP($E40,'I&amp;E Backsheet'!$D$7:$X$185,N$9,FALSE))),"")</f>
        <v>138091517.9328776</v>
      </c>
      <c r="O40" s="259">
        <f ca="1">IFERROR(IF((VLOOKUP($E40,'I&amp;E Backsheet'!$D$7:$X$185,O$9,FALSE))="","",(VLOOKUP($E40,'I&amp;E Backsheet'!$D$7:$X$185,O$9,FALSE))),"")</f>
        <v>226570028.42412239</v>
      </c>
      <c r="P40" s="276">
        <f ca="1">IFERROR(IF((VLOOKUP($E40,'I&amp;E Backsheet'!$D$7:$X$185,P$9,FALSE))="","",(VLOOKUP($E40,'I&amp;E Backsheet'!$D$7:$X$185,P$9,FALSE))),"")</f>
        <v>364661546.35699999</v>
      </c>
      <c r="Q40" s="280">
        <f ca="1">IFERROR(IF((VLOOKUP($E40,'I&amp;E Backsheet'!$D$7:$X$185,Q$9,FALSE))="","",(VLOOKUP($E40,'I&amp;E Backsheet'!$D$7:$X$185,Q$9,FALSE))),"")</f>
        <v>1242943661.2583263</v>
      </c>
    </row>
    <row r="41" spans="1:17" ht="15" customHeight="1" x14ac:dyDescent="0.3">
      <c r="A41" s="57">
        <v>29</v>
      </c>
      <c r="B41" s="97" t="str">
        <f ca="1">IFERROR(IF((VLOOKUP($E41,'Org List'!$AJ$10:$AL$188,3,FALSE))="","",(VLOOKUP($E41,'Org List'!$AJ$10:$AL$188,3,FALSE))),"")</f>
        <v>London Commissioning Region</v>
      </c>
      <c r="C41" s="98" t="str">
        <f ca="1">IFERROR(IF((VLOOKUP($E41,'Org List'!$AO$10:$AQ$188,3,FALSE))="","",(VLOOKUP($E41,'Org List'!$AO$10:$AQ$188,3,FALSE))),"")</f>
        <v>London Region</v>
      </c>
      <c r="D41" s="113" t="str">
        <f ca="1">IFERROR(IF((VLOOKUP($E41,'Org List'!$AT$10:$AV$188,3,FALSE))="","",(VLOOKUP($E41,'Org List'!$AT$10:$AV$188,3,FALSE))),"")</f>
        <v>NHS England London</v>
      </c>
      <c r="E41" s="50" t="str">
        <f t="shared" ca="1" si="0"/>
        <v>E09000002</v>
      </c>
      <c r="F41" s="140" t="str">
        <f ca="1">IFERROR(VLOOKUP($E41,'Org List'!$J$9:$K$488,2,0), "")</f>
        <v>Barking and Dagenham</v>
      </c>
      <c r="G41" s="258">
        <f ca="1">IFERROR(IF((VLOOKUP($E41,'I&amp;E Backsheet'!$D$7:$X$185,G$9,FALSE))="","",(VLOOKUP($E41,'I&amp;E Backsheet'!$D$7:$X$185,G$9,FALSE))),"")</f>
        <v>1516630.9601696604</v>
      </c>
      <c r="H41" s="259">
        <f ca="1">IFERROR(IF((VLOOKUP($E41,'I&amp;E Backsheet'!$D$7:$X$185,H$9,FALSE))="","",(VLOOKUP($E41,'I&amp;E Backsheet'!$D$7:$X$185,H$9,FALSE))),"")</f>
        <v>7526462.0808341783</v>
      </c>
      <c r="I41" s="259">
        <f ca="1">IFERROR(IF((VLOOKUP($E41,'I&amp;E Backsheet'!$D$7:$X$185,I$9,FALSE))="","",(VLOOKUP($E41,'I&amp;E Backsheet'!$D$7:$X$185,I$9,FALSE))),"")</f>
        <v>13669846.148837725</v>
      </c>
      <c r="J41" s="260">
        <f ca="1">IFERROR(IF((VLOOKUP($E41,'I&amp;E Backsheet'!$D$7:$X$185,J$9,FALSE))="","",(VLOOKUP($E41,'I&amp;E Backsheet'!$D$7:$X$185,J$9,FALSE))),"")</f>
        <v>22712939.189841561</v>
      </c>
      <c r="K41" s="258">
        <f ca="1">IFERROR(IF((VLOOKUP($E41,'I&amp;E Backsheet'!$D$7:$X$185,K$9,FALSE))="","",(VLOOKUP($E41,'I&amp;E Backsheet'!$D$7:$X$185,K$9,FALSE))),"")</f>
        <v>0</v>
      </c>
      <c r="L41" s="259">
        <f ca="1">IFERROR(IF((VLOOKUP($E41,'I&amp;E Backsheet'!$D$7:$X$185,L$9,FALSE))="","",(VLOOKUP($E41,'I&amp;E Backsheet'!$D$7:$X$185,L$9,FALSE))),"")</f>
        <v>1523580</v>
      </c>
      <c r="M41" s="260">
        <f ca="1">IFERROR(IF((VLOOKUP($E41,'I&amp;E Backsheet'!$D$7:$X$185,M$9,FALSE))="","",(VLOOKUP($E41,'I&amp;E Backsheet'!$D$7:$X$185,M$9,FALSE))),"")</f>
        <v>1523580</v>
      </c>
      <c r="N41" s="258">
        <f ca="1">IFERROR(IF((VLOOKUP($E41,'I&amp;E Backsheet'!$D$7:$X$185,N$9,FALSE))="","",(VLOOKUP($E41,'I&amp;E Backsheet'!$D$7:$X$185,N$9,FALSE))),"")</f>
        <v>0</v>
      </c>
      <c r="O41" s="259">
        <f ca="1">IFERROR(IF((VLOOKUP($E41,'I&amp;E Backsheet'!$D$7:$X$185,O$9,FALSE))="","",(VLOOKUP($E41,'I&amp;E Backsheet'!$D$7:$X$185,O$9,FALSE))),"")</f>
        <v>1523580</v>
      </c>
      <c r="P41" s="276">
        <f ca="1">IFERROR(IF((VLOOKUP($E41,'I&amp;E Backsheet'!$D$7:$X$185,P$9,FALSE))="","",(VLOOKUP($E41,'I&amp;E Backsheet'!$D$7:$X$185,P$9,FALSE))),"")</f>
        <v>1523580</v>
      </c>
      <c r="Q41" s="280">
        <f ca="1">IFERROR(IF((VLOOKUP($E41,'I&amp;E Backsheet'!$D$7:$X$185,Q$9,FALSE))="","",(VLOOKUP($E41,'I&amp;E Backsheet'!$D$7:$X$185,Q$9,FALSE))),"")</f>
        <v>24236519.189841561</v>
      </c>
    </row>
    <row r="42" spans="1:17" ht="15" customHeight="1" x14ac:dyDescent="0.3">
      <c r="A42" s="57">
        <v>30</v>
      </c>
      <c r="B42" s="97" t="str">
        <f ca="1">IFERROR(IF((VLOOKUP($E42,'Org List'!$AJ$10:$AL$188,3,FALSE))="","",(VLOOKUP($E42,'Org List'!$AJ$10:$AL$188,3,FALSE))),"")</f>
        <v>London Commissioning Region</v>
      </c>
      <c r="C42" s="98" t="str">
        <f ca="1">IFERROR(IF((VLOOKUP($E42,'Org List'!$AO$10:$AQ$188,3,FALSE))="","",(VLOOKUP($E42,'Org List'!$AO$10:$AQ$188,3,FALSE))),"")</f>
        <v>London Region</v>
      </c>
      <c r="D42" s="113" t="str">
        <f ca="1">IFERROR(IF((VLOOKUP($E42,'Org List'!$AT$10:$AV$188,3,FALSE))="","",(VLOOKUP($E42,'Org List'!$AT$10:$AV$188,3,FALSE))),"")</f>
        <v>NHS England London</v>
      </c>
      <c r="E42" s="50" t="str">
        <f t="shared" ca="1" si="0"/>
        <v>E09000003</v>
      </c>
      <c r="F42" s="140" t="str">
        <f ca="1">IFERROR(VLOOKUP($E42,'Org List'!$J$9:$K$488,2,0), "")</f>
        <v>Barnet</v>
      </c>
      <c r="G42" s="258">
        <f ca="1">IFERROR(IF((VLOOKUP($E42,'I&amp;E Backsheet'!$D$7:$X$185,G$9,FALSE))="","",(VLOOKUP($E42,'I&amp;E Backsheet'!$D$7:$X$185,G$9,FALSE))),"")</f>
        <v>2355948.635829343</v>
      </c>
      <c r="H42" s="259">
        <f ca="1">IFERROR(IF((VLOOKUP($E42,'I&amp;E Backsheet'!$D$7:$X$185,H$9,FALSE))="","",(VLOOKUP($E42,'I&amp;E Backsheet'!$D$7:$X$185,H$9,FALSE))),"")</f>
        <v>6838954.9270890737</v>
      </c>
      <c r="I42" s="259">
        <f ca="1">IFERROR(IF((VLOOKUP($E42,'I&amp;E Backsheet'!$D$7:$X$185,I$9,FALSE))="","",(VLOOKUP($E42,'I&amp;E Backsheet'!$D$7:$X$185,I$9,FALSE))),"")</f>
        <v>23168137.743932161</v>
      </c>
      <c r="J42" s="260">
        <f ca="1">IFERROR(IF((VLOOKUP($E42,'I&amp;E Backsheet'!$D$7:$X$185,J$9,FALSE))="","",(VLOOKUP($E42,'I&amp;E Backsheet'!$D$7:$X$185,J$9,FALSE))),"")</f>
        <v>32363041.306850579</v>
      </c>
      <c r="K42" s="258">
        <f ca="1">IFERROR(IF((VLOOKUP($E42,'I&amp;E Backsheet'!$D$7:$X$185,K$9,FALSE))="","",(VLOOKUP($E42,'I&amp;E Backsheet'!$D$7:$X$185,K$9,FALSE))),"")</f>
        <v>0</v>
      </c>
      <c r="L42" s="259">
        <f ca="1">IFERROR(IF((VLOOKUP($E42,'I&amp;E Backsheet'!$D$7:$X$185,L$9,FALSE))="","",(VLOOKUP($E42,'I&amp;E Backsheet'!$D$7:$X$185,L$9,FALSE))),"")</f>
        <v>0</v>
      </c>
      <c r="M42" s="260">
        <f ca="1">IFERROR(IF((VLOOKUP($E42,'I&amp;E Backsheet'!$D$7:$X$185,M$9,FALSE))="","",(VLOOKUP($E42,'I&amp;E Backsheet'!$D$7:$X$185,M$9,FALSE))),"")</f>
        <v>0</v>
      </c>
      <c r="N42" s="258">
        <f ca="1">IFERROR(IF((VLOOKUP($E42,'I&amp;E Backsheet'!$D$7:$X$185,N$9,FALSE))="","",(VLOOKUP($E42,'I&amp;E Backsheet'!$D$7:$X$185,N$9,FALSE))),"")</f>
        <v>0</v>
      </c>
      <c r="O42" s="259">
        <f ca="1">IFERROR(IF((VLOOKUP($E42,'I&amp;E Backsheet'!$D$7:$X$185,O$9,FALSE))="","",(VLOOKUP($E42,'I&amp;E Backsheet'!$D$7:$X$185,O$9,FALSE))),"")</f>
        <v>0</v>
      </c>
      <c r="P42" s="276">
        <f ca="1">IFERROR(IF((VLOOKUP($E42,'I&amp;E Backsheet'!$D$7:$X$185,P$9,FALSE))="","",(VLOOKUP($E42,'I&amp;E Backsheet'!$D$7:$X$185,P$9,FALSE))),"")</f>
        <v>0</v>
      </c>
      <c r="Q42" s="280">
        <f ca="1">IFERROR(IF((VLOOKUP($E42,'I&amp;E Backsheet'!$D$7:$X$185,Q$9,FALSE))="","",(VLOOKUP($E42,'I&amp;E Backsheet'!$D$7:$X$185,Q$9,FALSE))),"")</f>
        <v>32363041.306850579</v>
      </c>
    </row>
    <row r="43" spans="1:17" ht="15" customHeight="1" x14ac:dyDescent="0.3">
      <c r="A43" s="57">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113" t="str">
        <f ca="1">IFERROR(IF((VLOOKUP($E43,'Org List'!$AT$10:$AV$188,3,FALSE))="","",(VLOOKUP($E43,'Org List'!$AT$10:$AV$188,3,FALSE))),"")</f>
        <v>NHS England North (Yorkshire And Humber)</v>
      </c>
      <c r="E43" s="50" t="str">
        <f t="shared" ca="1" si="0"/>
        <v>E08000016</v>
      </c>
      <c r="F43" s="140" t="str">
        <f ca="1">IFERROR(VLOOKUP($E43,'Org List'!$J$9:$K$488,2,0), "")</f>
        <v>Barnsley</v>
      </c>
      <c r="G43" s="258">
        <f ca="1">IFERROR(IF((VLOOKUP($E43,'I&amp;E Backsheet'!$D$7:$X$185,G$9,FALSE))="","",(VLOOKUP($E43,'I&amp;E Backsheet'!$D$7:$X$185,G$9,FALSE))),"")</f>
        <v>2758216.455652792</v>
      </c>
      <c r="H43" s="259">
        <f ca="1">IFERROR(IF((VLOOKUP($E43,'I&amp;E Backsheet'!$D$7:$X$185,H$9,FALSE))="","",(VLOOKUP($E43,'I&amp;E Backsheet'!$D$7:$X$185,H$9,FALSE))),"")</f>
        <v>9395305.2957999278</v>
      </c>
      <c r="I43" s="259">
        <f ca="1">IFERROR(IF((VLOOKUP($E43,'I&amp;E Backsheet'!$D$7:$X$185,I$9,FALSE))="","",(VLOOKUP($E43,'I&amp;E Backsheet'!$D$7:$X$185,I$9,FALSE))),"")</f>
        <v>18943573.808243692</v>
      </c>
      <c r="J43" s="260">
        <f ca="1">IFERROR(IF((VLOOKUP($E43,'I&amp;E Backsheet'!$D$7:$X$185,J$9,FALSE))="","",(VLOOKUP($E43,'I&amp;E Backsheet'!$D$7:$X$185,J$9,FALSE))),"")</f>
        <v>31097095.559696414</v>
      </c>
      <c r="K43" s="258">
        <f ca="1">IFERROR(IF((VLOOKUP($E43,'I&amp;E Backsheet'!$D$7:$X$185,K$9,FALSE))="","",(VLOOKUP($E43,'I&amp;E Backsheet'!$D$7:$X$185,K$9,FALSE))),"")</f>
        <v>0</v>
      </c>
      <c r="L43" s="259">
        <f ca="1">IFERROR(IF((VLOOKUP($E43,'I&amp;E Backsheet'!$D$7:$X$185,L$9,FALSE))="","",(VLOOKUP($E43,'I&amp;E Backsheet'!$D$7:$X$185,L$9,FALSE))),"")</f>
        <v>0</v>
      </c>
      <c r="M43" s="260">
        <f ca="1">IFERROR(IF((VLOOKUP($E43,'I&amp;E Backsheet'!$D$7:$X$185,M$9,FALSE))="","",(VLOOKUP($E43,'I&amp;E Backsheet'!$D$7:$X$185,M$9,FALSE))),"")</f>
        <v>0</v>
      </c>
      <c r="N43" s="258">
        <f ca="1">IFERROR(IF((VLOOKUP($E43,'I&amp;E Backsheet'!$D$7:$X$185,N$9,FALSE))="","",(VLOOKUP($E43,'I&amp;E Backsheet'!$D$7:$X$185,N$9,FALSE))),"")</f>
        <v>0</v>
      </c>
      <c r="O43" s="259">
        <f ca="1">IFERROR(IF((VLOOKUP($E43,'I&amp;E Backsheet'!$D$7:$X$185,O$9,FALSE))="","",(VLOOKUP($E43,'I&amp;E Backsheet'!$D$7:$X$185,O$9,FALSE))),"")</f>
        <v>0</v>
      </c>
      <c r="P43" s="276">
        <f ca="1">IFERROR(IF((VLOOKUP($E43,'I&amp;E Backsheet'!$D$7:$X$185,P$9,FALSE))="","",(VLOOKUP($E43,'I&amp;E Backsheet'!$D$7:$X$185,P$9,FALSE))),"")</f>
        <v>0</v>
      </c>
      <c r="Q43" s="280">
        <f ca="1">IFERROR(IF((VLOOKUP($E43,'I&amp;E Backsheet'!$D$7:$X$185,Q$9,FALSE))="","",(VLOOKUP($E43,'I&amp;E Backsheet'!$D$7:$X$185,Q$9,FALSE))),"")</f>
        <v>31097095.559696414</v>
      </c>
    </row>
    <row r="44" spans="1:17" ht="15" customHeight="1" x14ac:dyDescent="0.3">
      <c r="A44" s="57">
        <v>32</v>
      </c>
      <c r="B44" s="97" t="str">
        <f ca="1">IFERROR(IF((VLOOKUP($E44,'Org List'!$AJ$10:$AL$188,3,FALSE))="","",(VLOOKUP($E44,'Org List'!$AJ$10:$AL$188,3,FALSE))),"")</f>
        <v>South West England Commissioning Region</v>
      </c>
      <c r="C44" s="98" t="str">
        <f ca="1">IFERROR(IF((VLOOKUP($E44,'Org List'!$AO$10:$AQ$188,3,FALSE))="","",(VLOOKUP($E44,'Org List'!$AO$10:$AQ$188,3,FALSE))),"")</f>
        <v>South West Region</v>
      </c>
      <c r="D44" s="113" t="str">
        <f ca="1">IFERROR(IF((VLOOKUP($E44,'Org List'!$AT$10:$AV$188,3,FALSE))="","",(VLOOKUP($E44,'Org List'!$AT$10:$AV$188,3,FALSE))),"")</f>
        <v>NHS England South West (South West North)</v>
      </c>
      <c r="E44" s="50" t="str">
        <f t="shared" ref="E44:E75" ca="1" si="1">IF($A44&gt;$T$5-1,"",INDIRECT("'Comms by AT'!D"&amp;$A44+$T$4))</f>
        <v>E06000022</v>
      </c>
      <c r="F44" s="140" t="str">
        <f ca="1">IFERROR(VLOOKUP($E44,'Org List'!$J$9:$K$488,2,0), "")</f>
        <v>Bath and North East Somerset</v>
      </c>
      <c r="G44" s="258">
        <f ca="1">IFERROR(IF((VLOOKUP($E44,'I&amp;E Backsheet'!$D$7:$X$185,G$9,FALSE))="","",(VLOOKUP($E44,'I&amp;E Backsheet'!$D$7:$X$185,G$9,FALSE))),"")</f>
        <v>1177681.5531452142</v>
      </c>
      <c r="H44" s="259">
        <f ca="1">IFERROR(IF((VLOOKUP($E44,'I&amp;E Backsheet'!$D$7:$X$185,H$9,FALSE))="","",(VLOOKUP($E44,'I&amp;E Backsheet'!$D$7:$X$185,H$9,FALSE))),"")</f>
        <v>3457457.5122297294</v>
      </c>
      <c r="I44" s="259">
        <f ca="1">IFERROR(IF((VLOOKUP($E44,'I&amp;E Backsheet'!$D$7:$X$185,I$9,FALSE))="","",(VLOOKUP($E44,'I&amp;E Backsheet'!$D$7:$X$185,I$9,FALSE))),"")</f>
        <v>11417553.20418104</v>
      </c>
      <c r="J44" s="260">
        <f ca="1">IFERROR(IF((VLOOKUP($E44,'I&amp;E Backsheet'!$D$7:$X$185,J$9,FALSE))="","",(VLOOKUP($E44,'I&amp;E Backsheet'!$D$7:$X$185,J$9,FALSE))),"")</f>
        <v>16052692.269555982</v>
      </c>
      <c r="K44" s="258">
        <f ca="1">IFERROR(IF((VLOOKUP($E44,'I&amp;E Backsheet'!$D$7:$X$185,K$9,FALSE))="","",(VLOOKUP($E44,'I&amp;E Backsheet'!$D$7:$X$185,K$9,FALSE))),"")</f>
        <v>24182395</v>
      </c>
      <c r="L44" s="259">
        <f ca="1">IFERROR(IF((VLOOKUP($E44,'I&amp;E Backsheet'!$D$7:$X$185,L$9,FALSE))="","",(VLOOKUP($E44,'I&amp;E Backsheet'!$D$7:$X$185,L$9,FALSE))),"")</f>
        <v>21168842</v>
      </c>
      <c r="M44" s="260">
        <f ca="1">IFERROR(IF((VLOOKUP($E44,'I&amp;E Backsheet'!$D$7:$X$185,M$9,FALSE))="","",(VLOOKUP($E44,'I&amp;E Backsheet'!$D$7:$X$185,M$9,FALSE))),"")</f>
        <v>45351237</v>
      </c>
      <c r="N44" s="258">
        <f ca="1">IFERROR(IF((VLOOKUP($E44,'I&amp;E Backsheet'!$D$7:$X$185,N$9,FALSE))="","",(VLOOKUP($E44,'I&amp;E Backsheet'!$D$7:$X$185,N$9,FALSE))),"")</f>
        <v>25458868</v>
      </c>
      <c r="O44" s="259">
        <f ca="1">IFERROR(IF((VLOOKUP($E44,'I&amp;E Backsheet'!$D$7:$X$185,O$9,FALSE))="","",(VLOOKUP($E44,'I&amp;E Backsheet'!$D$7:$X$185,O$9,FALSE))),"")</f>
        <v>28076310</v>
      </c>
      <c r="P44" s="276">
        <f ca="1">IFERROR(IF((VLOOKUP($E44,'I&amp;E Backsheet'!$D$7:$X$185,P$9,FALSE))="","",(VLOOKUP($E44,'I&amp;E Backsheet'!$D$7:$X$185,P$9,FALSE))),"")</f>
        <v>53535178</v>
      </c>
      <c r="Q44" s="280">
        <f ca="1">IFERROR(IF((VLOOKUP($E44,'I&amp;E Backsheet'!$D$7:$X$185,Q$9,FALSE))="","",(VLOOKUP($E44,'I&amp;E Backsheet'!$D$7:$X$185,Q$9,FALSE))),"")</f>
        <v>69587870.269555986</v>
      </c>
    </row>
    <row r="45" spans="1:17" ht="15" customHeight="1" x14ac:dyDescent="0.3">
      <c r="A45" s="57">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113" t="str">
        <f ca="1">IFERROR(IF((VLOOKUP($E45,'Org List'!$AT$10:$AV$188,3,FALSE))="","",(VLOOKUP($E45,'Org List'!$AT$10:$AV$188,3,FALSE))),"")</f>
        <v>NHS England Midlands And East (Central Midlands)</v>
      </c>
      <c r="E45" s="50" t="str">
        <f t="shared" ca="1" si="1"/>
        <v>E06000055</v>
      </c>
      <c r="F45" s="140" t="str">
        <f ca="1">IFERROR(VLOOKUP($E45,'Org List'!$J$9:$K$488,2,0), "")</f>
        <v>Bedford</v>
      </c>
      <c r="G45" s="258">
        <f ca="1">IFERROR(IF((VLOOKUP($E45,'I&amp;E Backsheet'!$D$7:$X$185,G$9,FALSE))="","",(VLOOKUP($E45,'I&amp;E Backsheet'!$D$7:$X$185,G$9,FALSE))),"")</f>
        <v>1152224.9585286528</v>
      </c>
      <c r="H45" s="259">
        <f ca="1">IFERROR(IF((VLOOKUP($E45,'I&amp;E Backsheet'!$D$7:$X$185,H$9,FALSE))="","",(VLOOKUP($E45,'I&amp;E Backsheet'!$D$7:$X$185,H$9,FALSE))),"")</f>
        <v>2438115.1576019763</v>
      </c>
      <c r="I45" s="259">
        <f ca="1">IFERROR(IF((VLOOKUP($E45,'I&amp;E Backsheet'!$D$7:$X$185,I$9,FALSE))="","",(VLOOKUP($E45,'I&amp;E Backsheet'!$D$7:$X$185,I$9,FALSE))),"")</f>
        <v>10103809.772447266</v>
      </c>
      <c r="J45" s="260">
        <f ca="1">IFERROR(IF((VLOOKUP($E45,'I&amp;E Backsheet'!$D$7:$X$185,J$9,FALSE))="","",(VLOOKUP($E45,'I&amp;E Backsheet'!$D$7:$X$185,J$9,FALSE))),"")</f>
        <v>13694149.888577895</v>
      </c>
      <c r="K45" s="258">
        <f ca="1">IFERROR(IF((VLOOKUP($E45,'I&amp;E Backsheet'!$D$7:$X$185,K$9,FALSE))="","",(VLOOKUP($E45,'I&amp;E Backsheet'!$D$7:$X$185,K$9,FALSE))),"")</f>
        <v>0</v>
      </c>
      <c r="L45" s="259">
        <f ca="1">IFERROR(IF((VLOOKUP($E45,'I&amp;E Backsheet'!$D$7:$X$185,L$9,FALSE))="","",(VLOOKUP($E45,'I&amp;E Backsheet'!$D$7:$X$185,L$9,FALSE))),"")</f>
        <v>0</v>
      </c>
      <c r="M45" s="260">
        <f ca="1">IFERROR(IF((VLOOKUP($E45,'I&amp;E Backsheet'!$D$7:$X$185,M$9,FALSE))="","",(VLOOKUP($E45,'I&amp;E Backsheet'!$D$7:$X$185,M$9,FALSE))),"")</f>
        <v>0</v>
      </c>
      <c r="N45" s="258">
        <f ca="1">IFERROR(IF((VLOOKUP($E45,'I&amp;E Backsheet'!$D$7:$X$185,N$9,FALSE))="","",(VLOOKUP($E45,'I&amp;E Backsheet'!$D$7:$X$185,N$9,FALSE))),"")</f>
        <v>0</v>
      </c>
      <c r="O45" s="259">
        <f ca="1">IFERROR(IF((VLOOKUP($E45,'I&amp;E Backsheet'!$D$7:$X$185,O$9,FALSE))="","",(VLOOKUP($E45,'I&amp;E Backsheet'!$D$7:$X$185,O$9,FALSE))),"")</f>
        <v>0</v>
      </c>
      <c r="P45" s="276">
        <f ca="1">IFERROR(IF((VLOOKUP($E45,'I&amp;E Backsheet'!$D$7:$X$185,P$9,FALSE))="","",(VLOOKUP($E45,'I&amp;E Backsheet'!$D$7:$X$185,P$9,FALSE))),"")</f>
        <v>0</v>
      </c>
      <c r="Q45" s="280">
        <f ca="1">IFERROR(IF((VLOOKUP($E45,'I&amp;E Backsheet'!$D$7:$X$185,Q$9,FALSE))="","",(VLOOKUP($E45,'I&amp;E Backsheet'!$D$7:$X$185,Q$9,FALSE))),"")</f>
        <v>13694149.888577895</v>
      </c>
    </row>
    <row r="46" spans="1:17" ht="15" customHeight="1" x14ac:dyDescent="0.3">
      <c r="A46" s="57">
        <v>34</v>
      </c>
      <c r="B46" s="97" t="str">
        <f ca="1">IFERROR(IF((VLOOKUP($E46,'Org List'!$AJ$10:$AL$188,3,FALSE))="","",(VLOOKUP($E46,'Org List'!$AJ$10:$AL$188,3,FALSE))),"")</f>
        <v>London Commissioning Region</v>
      </c>
      <c r="C46" s="98" t="str">
        <f ca="1">IFERROR(IF((VLOOKUP($E46,'Org List'!$AO$10:$AQ$188,3,FALSE))="","",(VLOOKUP($E46,'Org List'!$AO$10:$AQ$188,3,FALSE))),"")</f>
        <v>London Region</v>
      </c>
      <c r="D46" s="113" t="str">
        <f ca="1">IFERROR(IF((VLOOKUP($E46,'Org List'!$AT$10:$AV$188,3,FALSE))="","",(VLOOKUP($E46,'Org List'!$AT$10:$AV$188,3,FALSE))),"")</f>
        <v>NHS England London</v>
      </c>
      <c r="E46" s="50" t="str">
        <f t="shared" ca="1" si="1"/>
        <v>E09000004</v>
      </c>
      <c r="F46" s="140" t="str">
        <f ca="1">IFERROR(VLOOKUP($E46,'Org List'!$J$9:$K$488,2,0), "")</f>
        <v>Bexley</v>
      </c>
      <c r="G46" s="258">
        <f ca="1">IFERROR(IF((VLOOKUP($E46,'I&amp;E Backsheet'!$D$7:$X$185,G$9,FALSE))="","",(VLOOKUP($E46,'I&amp;E Backsheet'!$D$7:$X$185,G$9,FALSE))),"")</f>
        <v>2421656.4844100541</v>
      </c>
      <c r="H46" s="259">
        <f ca="1">IFERROR(IF((VLOOKUP($E46,'I&amp;E Backsheet'!$D$7:$X$185,H$9,FALSE))="","",(VLOOKUP($E46,'I&amp;E Backsheet'!$D$7:$X$185,H$9,FALSE))),"")</f>
        <v>4692812.7341637313</v>
      </c>
      <c r="I46" s="259">
        <f ca="1">IFERROR(IF((VLOOKUP($E46,'I&amp;E Backsheet'!$D$7:$X$185,I$9,FALSE))="","",(VLOOKUP($E46,'I&amp;E Backsheet'!$D$7:$X$185,I$9,FALSE))),"")</f>
        <v>14850372.501494929</v>
      </c>
      <c r="J46" s="260">
        <f ca="1">IFERROR(IF((VLOOKUP($E46,'I&amp;E Backsheet'!$D$7:$X$185,J$9,FALSE))="","",(VLOOKUP($E46,'I&amp;E Backsheet'!$D$7:$X$185,J$9,FALSE))),"")</f>
        <v>21964841.720068716</v>
      </c>
      <c r="K46" s="258">
        <f ca="1">IFERROR(IF((VLOOKUP($E46,'I&amp;E Backsheet'!$D$7:$X$185,K$9,FALSE))="","",(VLOOKUP($E46,'I&amp;E Backsheet'!$D$7:$X$185,K$9,FALSE))),"")</f>
        <v>1286000</v>
      </c>
      <c r="L46" s="259">
        <f ca="1">IFERROR(IF((VLOOKUP($E46,'I&amp;E Backsheet'!$D$7:$X$185,L$9,FALSE))="","",(VLOOKUP($E46,'I&amp;E Backsheet'!$D$7:$X$185,L$9,FALSE))),"")</f>
        <v>524391</v>
      </c>
      <c r="M46" s="260">
        <f ca="1">IFERROR(IF((VLOOKUP($E46,'I&amp;E Backsheet'!$D$7:$X$185,M$9,FALSE))="","",(VLOOKUP($E46,'I&amp;E Backsheet'!$D$7:$X$185,M$9,FALSE))),"")</f>
        <v>1810391</v>
      </c>
      <c r="N46" s="258">
        <f ca="1">IFERROR(IF((VLOOKUP($E46,'I&amp;E Backsheet'!$D$7:$X$185,N$9,FALSE))="","",(VLOOKUP($E46,'I&amp;E Backsheet'!$D$7:$X$185,N$9,FALSE))),"")</f>
        <v>1286000</v>
      </c>
      <c r="O46" s="259">
        <f ca="1">IFERROR(IF((VLOOKUP($E46,'I&amp;E Backsheet'!$D$7:$X$185,O$9,FALSE))="","",(VLOOKUP($E46,'I&amp;E Backsheet'!$D$7:$X$185,O$9,FALSE))),"")</f>
        <v>524391</v>
      </c>
      <c r="P46" s="276">
        <f ca="1">IFERROR(IF((VLOOKUP($E46,'I&amp;E Backsheet'!$D$7:$X$185,P$9,FALSE))="","",(VLOOKUP($E46,'I&amp;E Backsheet'!$D$7:$X$185,P$9,FALSE))),"")</f>
        <v>1810391</v>
      </c>
      <c r="Q46" s="280">
        <f ca="1">IFERROR(IF((VLOOKUP($E46,'I&amp;E Backsheet'!$D$7:$X$185,Q$9,FALSE))="","",(VLOOKUP($E46,'I&amp;E Backsheet'!$D$7:$X$185,Q$9,FALSE))),"")</f>
        <v>23775232.720068716</v>
      </c>
    </row>
    <row r="47" spans="1:17" ht="15" customHeight="1" x14ac:dyDescent="0.3">
      <c r="A47" s="57">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113" t="str">
        <f ca="1">IFERROR(IF((VLOOKUP($E47,'Org List'!$AT$10:$AV$188,3,FALSE))="","",(VLOOKUP($E47,'Org List'!$AT$10:$AV$188,3,FALSE))),"")</f>
        <v>NHS England Midlands And East (West Midlands)</v>
      </c>
      <c r="E47" s="50" t="str">
        <f t="shared" ca="1" si="1"/>
        <v>E08000025</v>
      </c>
      <c r="F47" s="140" t="str">
        <f ca="1">IFERROR(VLOOKUP($E47,'Org List'!$J$9:$K$488,2,0), "")</f>
        <v>Birmingham</v>
      </c>
      <c r="G47" s="258">
        <f ca="1">IFERROR(IF((VLOOKUP($E47,'I&amp;E Backsheet'!$D$7:$X$185,G$9,FALSE))="","",(VLOOKUP($E47,'I&amp;E Backsheet'!$D$7:$X$185,G$9,FALSE))),"")</f>
        <v>10571320.819486033</v>
      </c>
      <c r="H47" s="259">
        <f ca="1">IFERROR(IF((VLOOKUP($E47,'I&amp;E Backsheet'!$D$7:$X$185,H$9,FALSE))="","",(VLOOKUP($E47,'I&amp;E Backsheet'!$D$7:$X$185,H$9,FALSE))),"")</f>
        <v>47327713.6996902</v>
      </c>
      <c r="I47" s="259">
        <f ca="1">IFERROR(IF((VLOOKUP($E47,'I&amp;E Backsheet'!$D$7:$X$185,I$9,FALSE))="","",(VLOOKUP($E47,'I&amp;E Backsheet'!$D$7:$X$185,I$9,FALSE))),"")</f>
        <v>78767926.784953982</v>
      </c>
      <c r="J47" s="260">
        <f ca="1">IFERROR(IF((VLOOKUP($E47,'I&amp;E Backsheet'!$D$7:$X$185,J$9,FALSE))="","",(VLOOKUP($E47,'I&amp;E Backsheet'!$D$7:$X$185,J$9,FALSE))),"")</f>
        <v>136666961.3041302</v>
      </c>
      <c r="K47" s="258">
        <f ca="1">IFERROR(IF((VLOOKUP($E47,'I&amp;E Backsheet'!$D$7:$X$185,K$9,FALSE))="","",(VLOOKUP($E47,'I&amp;E Backsheet'!$D$7:$X$185,K$9,FALSE))),"")</f>
        <v>9479955.3191315755</v>
      </c>
      <c r="L47" s="259">
        <f ca="1">IFERROR(IF((VLOOKUP($E47,'I&amp;E Backsheet'!$D$7:$X$185,L$9,FALSE))="","",(VLOOKUP($E47,'I&amp;E Backsheet'!$D$7:$X$185,L$9,FALSE))),"")</f>
        <v>1448299</v>
      </c>
      <c r="M47" s="260">
        <f ca="1">IFERROR(IF((VLOOKUP($E47,'I&amp;E Backsheet'!$D$7:$X$185,M$9,FALSE))="","",(VLOOKUP($E47,'I&amp;E Backsheet'!$D$7:$X$185,M$9,FALSE))),"")</f>
        <v>10928254.319131576</v>
      </c>
      <c r="N47" s="258">
        <f ca="1">IFERROR(IF((VLOOKUP($E47,'I&amp;E Backsheet'!$D$7:$X$185,N$9,FALSE))="","",(VLOOKUP($E47,'I&amp;E Backsheet'!$D$7:$X$185,N$9,FALSE))),"")</f>
        <v>10052562.215046018</v>
      </c>
      <c r="O47" s="259">
        <f ca="1">IFERROR(IF((VLOOKUP($E47,'I&amp;E Backsheet'!$D$7:$X$185,O$9,FALSE))="","",(VLOOKUP($E47,'I&amp;E Backsheet'!$D$7:$X$185,O$9,FALSE))),"")</f>
        <v>1145694.1805139668</v>
      </c>
      <c r="P47" s="276">
        <f ca="1">IFERROR(IF((VLOOKUP($E47,'I&amp;E Backsheet'!$D$7:$X$185,P$9,FALSE))="","",(VLOOKUP($E47,'I&amp;E Backsheet'!$D$7:$X$185,P$9,FALSE))),"")</f>
        <v>11198256.395559985</v>
      </c>
      <c r="Q47" s="280">
        <f ca="1">IFERROR(IF((VLOOKUP($E47,'I&amp;E Backsheet'!$D$7:$X$185,Q$9,FALSE))="","",(VLOOKUP($E47,'I&amp;E Backsheet'!$D$7:$X$185,Q$9,FALSE))),"")</f>
        <v>147865217.69969019</v>
      </c>
    </row>
    <row r="48" spans="1:17" ht="15" customHeight="1" x14ac:dyDescent="0.3">
      <c r="A48" s="57">
        <v>36</v>
      </c>
      <c r="B48" s="97" t="str">
        <f ca="1">IFERROR(IF((VLOOKUP($E48,'Org List'!$AJ$10:$AL$188,3,FALSE))="","",(VLOOKUP($E48,'Org List'!$AJ$10:$AL$188,3,FALSE))),"")</f>
        <v>North of England Commissioning Region</v>
      </c>
      <c r="C48" s="98" t="str">
        <f ca="1">IFERROR(IF((VLOOKUP($E48,'Org List'!$AO$10:$AQ$188,3,FALSE))="","",(VLOOKUP($E48,'Org List'!$AO$10:$AQ$188,3,FALSE))),"")</f>
        <v>North West Region</v>
      </c>
      <c r="D48" s="113" t="str">
        <f ca="1">IFERROR(IF((VLOOKUP($E48,'Org List'!$AT$10:$AV$188,3,FALSE))="","",(VLOOKUP($E48,'Org List'!$AT$10:$AV$188,3,FALSE))),"")</f>
        <v>NHS England North (Lancashire)</v>
      </c>
      <c r="E48" s="50" t="str">
        <f t="shared" ca="1" si="1"/>
        <v>E06000008</v>
      </c>
      <c r="F48" s="140" t="str">
        <f ca="1">IFERROR(VLOOKUP($E48,'Org List'!$J$9:$K$488,2,0), "")</f>
        <v>Blackburn with Darwen</v>
      </c>
      <c r="G48" s="258">
        <f ca="1">IFERROR(IF((VLOOKUP($E48,'I&amp;E Backsheet'!$D$7:$X$185,G$9,FALSE))="","",(VLOOKUP($E48,'I&amp;E Backsheet'!$D$7:$X$185,G$9,FALSE))),"")</f>
        <v>1739475.8877482223</v>
      </c>
      <c r="H48" s="259">
        <f ca="1">IFERROR(IF((VLOOKUP($E48,'I&amp;E Backsheet'!$D$7:$X$185,H$9,FALSE))="","",(VLOOKUP($E48,'I&amp;E Backsheet'!$D$7:$X$185,H$9,FALSE))),"")</f>
        <v>5900560.9576608241</v>
      </c>
      <c r="I48" s="259">
        <f ca="1">IFERROR(IF((VLOOKUP($E48,'I&amp;E Backsheet'!$D$7:$X$185,I$9,FALSE))="","",(VLOOKUP($E48,'I&amp;E Backsheet'!$D$7:$X$185,I$9,FALSE))),"")</f>
        <v>11380920.066194644</v>
      </c>
      <c r="J48" s="260">
        <f ca="1">IFERROR(IF((VLOOKUP($E48,'I&amp;E Backsheet'!$D$7:$X$185,J$9,FALSE))="","",(VLOOKUP($E48,'I&amp;E Backsheet'!$D$7:$X$185,J$9,FALSE))),"")</f>
        <v>19020956.911603689</v>
      </c>
      <c r="K48" s="258">
        <f ca="1">IFERROR(IF((VLOOKUP($E48,'I&amp;E Backsheet'!$D$7:$X$185,K$9,FALSE))="","",(VLOOKUP($E48,'I&amp;E Backsheet'!$D$7:$X$185,K$9,FALSE))),"")</f>
        <v>0</v>
      </c>
      <c r="L48" s="259">
        <f ca="1">IFERROR(IF((VLOOKUP($E48,'I&amp;E Backsheet'!$D$7:$X$185,L$9,FALSE))="","",(VLOOKUP($E48,'I&amp;E Backsheet'!$D$7:$X$185,L$9,FALSE))),"")</f>
        <v>0</v>
      </c>
      <c r="M48" s="260">
        <f ca="1">IFERROR(IF((VLOOKUP($E48,'I&amp;E Backsheet'!$D$7:$X$185,M$9,FALSE))="","",(VLOOKUP($E48,'I&amp;E Backsheet'!$D$7:$X$185,M$9,FALSE))),"")</f>
        <v>0</v>
      </c>
      <c r="N48" s="258">
        <f ca="1">IFERROR(IF((VLOOKUP($E48,'I&amp;E Backsheet'!$D$7:$X$185,N$9,FALSE))="","",(VLOOKUP($E48,'I&amp;E Backsheet'!$D$7:$X$185,N$9,FALSE))),"")</f>
        <v>0</v>
      </c>
      <c r="O48" s="259">
        <f ca="1">IFERROR(IF((VLOOKUP($E48,'I&amp;E Backsheet'!$D$7:$X$185,O$9,FALSE))="","",(VLOOKUP($E48,'I&amp;E Backsheet'!$D$7:$X$185,O$9,FALSE))),"")</f>
        <v>0</v>
      </c>
      <c r="P48" s="276">
        <f ca="1">IFERROR(IF((VLOOKUP($E48,'I&amp;E Backsheet'!$D$7:$X$185,P$9,FALSE))="","",(VLOOKUP($E48,'I&amp;E Backsheet'!$D$7:$X$185,P$9,FALSE))),"")</f>
        <v>0</v>
      </c>
      <c r="Q48" s="280">
        <f ca="1">IFERROR(IF((VLOOKUP($E48,'I&amp;E Backsheet'!$D$7:$X$185,Q$9,FALSE))="","",(VLOOKUP($E48,'I&amp;E Backsheet'!$D$7:$X$185,Q$9,FALSE))),"")</f>
        <v>19020956.911603689</v>
      </c>
    </row>
    <row r="49" spans="1:17" ht="15" customHeight="1" x14ac:dyDescent="0.3">
      <c r="A49" s="57">
        <v>37</v>
      </c>
      <c r="B49" s="97" t="str">
        <f ca="1">IFERROR(IF((VLOOKUP($E49,'Org List'!$AJ$10:$AL$188,3,FALSE))="","",(VLOOKUP($E49,'Org List'!$AJ$10:$AL$188,3,FALSE))),"")</f>
        <v>North of England Commissioning Region</v>
      </c>
      <c r="C49" s="98" t="str">
        <f ca="1">IFERROR(IF((VLOOKUP($E49,'Org List'!$AO$10:$AQ$188,3,FALSE))="","",(VLOOKUP($E49,'Org List'!$AO$10:$AQ$188,3,FALSE))),"")</f>
        <v>North West Region</v>
      </c>
      <c r="D49" s="113" t="str">
        <f ca="1">IFERROR(IF((VLOOKUP($E49,'Org List'!$AT$10:$AV$188,3,FALSE))="","",(VLOOKUP($E49,'Org List'!$AT$10:$AV$188,3,FALSE))),"")</f>
        <v>NHS England North (Lancashire)</v>
      </c>
      <c r="E49" s="50" t="str">
        <f t="shared" ca="1" si="1"/>
        <v>E06000009</v>
      </c>
      <c r="F49" s="140" t="str">
        <f ca="1">IFERROR(VLOOKUP($E49,'Org List'!$J$9:$K$488,2,0), "")</f>
        <v>Blackpool</v>
      </c>
      <c r="G49" s="258">
        <f ca="1">IFERROR(IF((VLOOKUP($E49,'I&amp;E Backsheet'!$D$7:$X$185,G$9,FALSE))="","",(VLOOKUP($E49,'I&amp;E Backsheet'!$D$7:$X$185,G$9,FALSE))),"")</f>
        <v>2135766.4274030798</v>
      </c>
      <c r="H49" s="259">
        <f ca="1">IFERROR(IF((VLOOKUP($E49,'I&amp;E Backsheet'!$D$7:$X$185,H$9,FALSE))="","",(VLOOKUP($E49,'I&amp;E Backsheet'!$D$7:$X$185,H$9,FALSE))),"")</f>
        <v>7563847.9223873597</v>
      </c>
      <c r="I49" s="259">
        <f ca="1">IFERROR(IF((VLOOKUP($E49,'I&amp;E Backsheet'!$D$7:$X$185,I$9,FALSE))="","",(VLOOKUP($E49,'I&amp;E Backsheet'!$D$7:$X$185,I$9,FALSE))),"")</f>
        <v>13211256.35771413</v>
      </c>
      <c r="J49" s="260">
        <f ca="1">IFERROR(IF((VLOOKUP($E49,'I&amp;E Backsheet'!$D$7:$X$185,J$9,FALSE))="","",(VLOOKUP($E49,'I&amp;E Backsheet'!$D$7:$X$185,J$9,FALSE))),"")</f>
        <v>22910870.70750457</v>
      </c>
      <c r="K49" s="258">
        <f ca="1">IFERROR(IF((VLOOKUP($E49,'I&amp;E Backsheet'!$D$7:$X$185,K$9,FALSE))="","",(VLOOKUP($E49,'I&amp;E Backsheet'!$D$7:$X$185,K$9,FALSE))),"")</f>
        <v>3014987</v>
      </c>
      <c r="L49" s="259">
        <f ca="1">IFERROR(IF((VLOOKUP($E49,'I&amp;E Backsheet'!$D$7:$X$185,L$9,FALSE))="","",(VLOOKUP($E49,'I&amp;E Backsheet'!$D$7:$X$185,L$9,FALSE))),"")</f>
        <v>1421212</v>
      </c>
      <c r="M49" s="260">
        <f ca="1">IFERROR(IF((VLOOKUP($E49,'I&amp;E Backsheet'!$D$7:$X$185,M$9,FALSE))="","",(VLOOKUP($E49,'I&amp;E Backsheet'!$D$7:$X$185,M$9,FALSE))),"")</f>
        <v>4436199</v>
      </c>
      <c r="N49" s="258">
        <f ca="1">IFERROR(IF((VLOOKUP($E49,'I&amp;E Backsheet'!$D$7:$X$185,N$9,FALSE))="","",(VLOOKUP($E49,'I&amp;E Backsheet'!$D$7:$X$185,N$9,FALSE))),"")</f>
        <v>3817272</v>
      </c>
      <c r="O49" s="259">
        <f ca="1">IFERROR(IF((VLOOKUP($E49,'I&amp;E Backsheet'!$D$7:$X$185,O$9,FALSE))="","",(VLOOKUP($E49,'I&amp;E Backsheet'!$D$7:$X$185,O$9,FALSE))),"")</f>
        <v>2634083</v>
      </c>
      <c r="P49" s="276">
        <f ca="1">IFERROR(IF((VLOOKUP($E49,'I&amp;E Backsheet'!$D$7:$X$185,P$9,FALSE))="","",(VLOOKUP($E49,'I&amp;E Backsheet'!$D$7:$X$185,P$9,FALSE))),"")</f>
        <v>6451355</v>
      </c>
      <c r="Q49" s="280">
        <f ca="1">IFERROR(IF((VLOOKUP($E49,'I&amp;E Backsheet'!$D$7:$X$185,Q$9,FALSE))="","",(VLOOKUP($E49,'I&amp;E Backsheet'!$D$7:$X$185,Q$9,FALSE))),"")</f>
        <v>29362225.70750457</v>
      </c>
    </row>
    <row r="50" spans="1:17" ht="15" customHeight="1" x14ac:dyDescent="0.3">
      <c r="A50" s="57">
        <v>38</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(Greater Manchester)</v>
      </c>
      <c r="E50" s="50" t="str">
        <f t="shared" ca="1" si="1"/>
        <v>E08000001</v>
      </c>
      <c r="F50" s="140" t="str">
        <f ca="1">IFERROR(VLOOKUP($E50,'Org List'!$J$9:$K$488,2,0), "")</f>
        <v>Bolton</v>
      </c>
      <c r="G50" s="258">
        <f ca="1">IFERROR(IF((VLOOKUP($E50,'I&amp;E Backsheet'!$D$7:$X$185,G$9,FALSE))="","",(VLOOKUP($E50,'I&amp;E Backsheet'!$D$7:$X$185,G$9,FALSE))),"")</f>
        <v>2922256.1525823092</v>
      </c>
      <c r="H50" s="259">
        <f ca="1">IFERROR(IF((VLOOKUP($E50,'I&amp;E Backsheet'!$D$7:$X$185,H$9,FALSE))="","",(VLOOKUP($E50,'I&amp;E Backsheet'!$D$7:$X$185,H$9,FALSE))),"")</f>
        <v>10343006.057438266</v>
      </c>
      <c r="I50" s="259">
        <f ca="1">IFERROR(IF((VLOOKUP($E50,'I&amp;E Backsheet'!$D$7:$X$185,I$9,FALSE))="","",(VLOOKUP($E50,'I&amp;E Backsheet'!$D$7:$X$185,I$9,FALSE))),"")</f>
        <v>20385487.811191294</v>
      </c>
      <c r="J50" s="260">
        <f ca="1">IFERROR(IF((VLOOKUP($E50,'I&amp;E Backsheet'!$D$7:$X$185,J$9,FALSE))="","",(VLOOKUP($E50,'I&amp;E Backsheet'!$D$7:$X$185,J$9,FALSE))),"")</f>
        <v>33650750.02121187</v>
      </c>
      <c r="K50" s="258">
        <f ca="1">IFERROR(IF((VLOOKUP($E50,'I&amp;E Backsheet'!$D$7:$X$185,K$9,FALSE))="","",(VLOOKUP($E50,'I&amp;E Backsheet'!$D$7:$X$185,K$9,FALSE))),"")</f>
        <v>8848017.75</v>
      </c>
      <c r="L50" s="259">
        <f ca="1">IFERROR(IF((VLOOKUP($E50,'I&amp;E Backsheet'!$D$7:$X$185,L$9,FALSE))="","",(VLOOKUP($E50,'I&amp;E Backsheet'!$D$7:$X$185,L$9,FALSE))),"")</f>
        <v>3172488.34</v>
      </c>
      <c r="M50" s="260">
        <f ca="1">IFERROR(IF((VLOOKUP($E50,'I&amp;E Backsheet'!$D$7:$X$185,M$9,FALSE))="","",(VLOOKUP($E50,'I&amp;E Backsheet'!$D$7:$X$185,M$9,FALSE))),"")</f>
        <v>12020506.09</v>
      </c>
      <c r="N50" s="258">
        <f ca="1">IFERROR(IF((VLOOKUP($E50,'I&amp;E Backsheet'!$D$7:$X$185,N$9,FALSE))="","",(VLOOKUP($E50,'I&amp;E Backsheet'!$D$7:$X$185,N$9,FALSE))),"")</f>
        <v>7562786</v>
      </c>
      <c r="O50" s="259">
        <f ca="1">IFERROR(IF((VLOOKUP($E50,'I&amp;E Backsheet'!$D$7:$X$185,O$9,FALSE))="","",(VLOOKUP($E50,'I&amp;E Backsheet'!$D$7:$X$185,O$9,FALSE))),"")</f>
        <v>4352738.2624175902</v>
      </c>
      <c r="P50" s="276">
        <f ca="1">IFERROR(IF((VLOOKUP($E50,'I&amp;E Backsheet'!$D$7:$X$185,P$9,FALSE))="","",(VLOOKUP($E50,'I&amp;E Backsheet'!$D$7:$X$185,P$9,FALSE))),"")</f>
        <v>11915524.26241759</v>
      </c>
      <c r="Q50" s="280">
        <f ca="1">IFERROR(IF((VLOOKUP($E50,'I&amp;E Backsheet'!$D$7:$X$185,Q$9,FALSE))="","",(VLOOKUP($E50,'I&amp;E Backsheet'!$D$7:$X$185,Q$9,FALSE))),"")</f>
        <v>45566274.283629462</v>
      </c>
    </row>
    <row r="51" spans="1:17" ht="15" customHeight="1" x14ac:dyDescent="0.3">
      <c r="A51" s="57">
        <v>39</v>
      </c>
      <c r="B51" s="97" t="str">
        <f ca="1">IFERROR(IF((VLOOKUP($E51,'Org List'!$AJ$10:$AL$188,3,FALSE))="","",(VLOOKUP($E51,'Org List'!$AJ$10:$AL$188,3,FALSE))),"")</f>
        <v>South West England Commissioning Region</v>
      </c>
      <c r="C51" s="98" t="str">
        <f ca="1">IFERROR(IF((VLOOKUP($E51,'Org List'!$AO$10:$AQ$188,3,FALSE))="","",(VLOOKUP($E51,'Org List'!$AO$10:$AQ$188,3,FALSE))),"")</f>
        <v>South West Region</v>
      </c>
      <c r="D51" s="113" t="str">
        <f ca="1">IFERROR(IF((VLOOKUP($E51,'Org List'!$AT$10:$AV$188,3,FALSE))="","",(VLOOKUP($E51,'Org List'!$AT$10:$AV$188,3,FALSE))),"")</f>
        <v>NHS England South West (South West South)</v>
      </c>
      <c r="E51" s="50" t="str">
        <f t="shared" ca="1" si="1"/>
        <v>E06000028 &amp; E06000029</v>
      </c>
      <c r="F51" s="140" t="str">
        <f ca="1">IFERROR(VLOOKUP($E51,'Org List'!$J$9:$K$488,2,0), "")</f>
        <v>Bournemouth &amp; Poole</v>
      </c>
      <c r="G51" s="258">
        <f ca="1">IFERROR(IF((VLOOKUP($E51,'I&amp;E Backsheet'!$D$7:$X$185,G$9,FALSE))="","",(VLOOKUP($E51,'I&amp;E Backsheet'!$D$7:$X$185,G$9,FALSE))),"")</f>
        <v>2339755.8255295781</v>
      </c>
      <c r="H51" s="259">
        <f ca="1">IFERROR(IF((VLOOKUP($E51,'I&amp;E Backsheet'!$D$7:$X$185,H$9,FALSE))="","",(VLOOKUP($E51,'I&amp;E Backsheet'!$D$7:$X$185,H$9,FALSE))),"")</f>
        <v>8272386.9302918147</v>
      </c>
      <c r="I51" s="259">
        <f ca="1">IFERROR(IF((VLOOKUP($E51,'I&amp;E Backsheet'!$D$7:$X$185,I$9,FALSE))="","",(VLOOKUP($E51,'I&amp;E Backsheet'!$D$7:$X$185,I$9,FALSE))),"")</f>
        <v>23335735.212947268</v>
      </c>
      <c r="J51" s="260">
        <f ca="1">IFERROR(IF((VLOOKUP($E51,'I&amp;E Backsheet'!$D$7:$X$185,J$9,FALSE))="","",(VLOOKUP($E51,'I&amp;E Backsheet'!$D$7:$X$185,J$9,FALSE))),"")</f>
        <v>33947877.968768656</v>
      </c>
      <c r="K51" s="258">
        <f ca="1">IFERROR(IF((VLOOKUP($E51,'I&amp;E Backsheet'!$D$7:$X$185,K$9,FALSE))="","",(VLOOKUP($E51,'I&amp;E Backsheet'!$D$7:$X$185,K$9,FALSE))),"")</f>
        <v>10888265</v>
      </c>
      <c r="L51" s="259">
        <f ca="1">IFERROR(IF((VLOOKUP($E51,'I&amp;E Backsheet'!$D$7:$X$185,L$9,FALSE))="","",(VLOOKUP($E51,'I&amp;E Backsheet'!$D$7:$X$185,L$9,FALSE))),"")</f>
        <v>2184068</v>
      </c>
      <c r="M51" s="260">
        <f ca="1">IFERROR(IF((VLOOKUP($E51,'I&amp;E Backsheet'!$D$7:$X$185,M$9,FALSE))="","",(VLOOKUP($E51,'I&amp;E Backsheet'!$D$7:$X$185,M$9,FALSE))),"")</f>
        <v>13072333</v>
      </c>
      <c r="N51" s="258">
        <f ca="1">IFERROR(IF((VLOOKUP($E51,'I&amp;E Backsheet'!$D$7:$X$185,N$9,FALSE))="","",(VLOOKUP($E51,'I&amp;E Backsheet'!$D$7:$X$185,N$9,FALSE))),"")</f>
        <v>10888265</v>
      </c>
      <c r="O51" s="259">
        <f ca="1">IFERROR(IF((VLOOKUP($E51,'I&amp;E Backsheet'!$D$7:$X$185,O$9,FALSE))="","",(VLOOKUP($E51,'I&amp;E Backsheet'!$D$7:$X$185,O$9,FALSE))),"")</f>
        <v>2184068</v>
      </c>
      <c r="P51" s="276">
        <f ca="1">IFERROR(IF((VLOOKUP($E51,'I&amp;E Backsheet'!$D$7:$X$185,P$9,FALSE))="","",(VLOOKUP($E51,'I&amp;E Backsheet'!$D$7:$X$185,P$9,FALSE))),"")</f>
        <v>13072333</v>
      </c>
      <c r="Q51" s="280">
        <f ca="1">IFERROR(IF((VLOOKUP($E51,'I&amp;E Backsheet'!$D$7:$X$185,Q$9,FALSE))="","",(VLOOKUP($E51,'I&amp;E Backsheet'!$D$7:$X$185,Q$9,FALSE))),"")</f>
        <v>47020210.968768656</v>
      </c>
    </row>
    <row r="52" spans="1:17" ht="15" customHeight="1" x14ac:dyDescent="0.3">
      <c r="A52" s="57">
        <v>40</v>
      </c>
      <c r="B52" s="97" t="str">
        <f ca="1">IFERROR(IF((VLOOKUP($E52,'Org List'!$AJ$10:$AL$188,3,FALSE))="","",(VLOOKUP($E52,'Org List'!$AJ$10:$AL$188,3,FALSE))),"")</f>
        <v>South East England Commissioning Region</v>
      </c>
      <c r="C52" s="98" t="str">
        <f ca="1">IFERROR(IF((VLOOKUP($E52,'Org List'!$AO$10:$AQ$188,3,FALSE))="","",(VLOOKUP($E52,'Org List'!$AO$10:$AQ$188,3,FALSE))),"")</f>
        <v>South East Region</v>
      </c>
      <c r="D52" s="113" t="str">
        <f ca="1">IFERROR(IF((VLOOKUP($E52,'Org List'!$AT$10:$AV$188,3,FALSE))="","",(VLOOKUP($E52,'Org List'!$AT$10:$AV$188,3,FALSE))),"")</f>
        <v>NHS England South East (Hampshire, Isle of Wight and Thames Valley)</v>
      </c>
      <c r="E52" s="50" t="str">
        <f t="shared" ca="1" si="1"/>
        <v>E06000036</v>
      </c>
      <c r="F52" s="140" t="str">
        <f ca="1">IFERROR(VLOOKUP($E52,'Org List'!$J$9:$K$488,2,0), "")</f>
        <v>Bracknell Forest</v>
      </c>
      <c r="G52" s="258">
        <f ca="1">IFERROR(IF((VLOOKUP($E52,'I&amp;E Backsheet'!$D$7:$X$185,G$9,FALSE))="","",(VLOOKUP($E52,'I&amp;E Backsheet'!$D$7:$X$185,G$9,FALSE))),"")</f>
        <v>790938.44821032928</v>
      </c>
      <c r="H52" s="259">
        <f ca="1">IFERROR(IF((VLOOKUP($E52,'I&amp;E Backsheet'!$D$7:$X$185,H$9,FALSE))="","",(VLOOKUP($E52,'I&amp;E Backsheet'!$D$7:$X$185,H$9,FALSE))),"")</f>
        <v>1078749.0840544128</v>
      </c>
      <c r="I52" s="259">
        <f ca="1">IFERROR(IF((VLOOKUP($E52,'I&amp;E Backsheet'!$D$7:$X$185,I$9,FALSE))="","",(VLOOKUP($E52,'I&amp;E Backsheet'!$D$7:$X$185,I$9,FALSE))),"")</f>
        <v>6466401.6026412435</v>
      </c>
      <c r="J52" s="260">
        <f ca="1">IFERROR(IF((VLOOKUP($E52,'I&amp;E Backsheet'!$D$7:$X$185,J$9,FALSE))="","",(VLOOKUP($E52,'I&amp;E Backsheet'!$D$7:$X$185,J$9,FALSE))),"")</f>
        <v>8336089.1349059856</v>
      </c>
      <c r="K52" s="258">
        <f ca="1">IFERROR(IF((VLOOKUP($E52,'I&amp;E Backsheet'!$D$7:$X$185,K$9,FALSE))="","",(VLOOKUP($E52,'I&amp;E Backsheet'!$D$7:$X$185,K$9,FALSE))),"")</f>
        <v>0</v>
      </c>
      <c r="L52" s="259">
        <f ca="1">IFERROR(IF((VLOOKUP($E52,'I&amp;E Backsheet'!$D$7:$X$185,L$9,FALSE))="","",(VLOOKUP($E52,'I&amp;E Backsheet'!$D$7:$X$185,L$9,FALSE))),"")</f>
        <v>1791215</v>
      </c>
      <c r="M52" s="260">
        <f ca="1">IFERROR(IF((VLOOKUP($E52,'I&amp;E Backsheet'!$D$7:$X$185,M$9,FALSE))="","",(VLOOKUP($E52,'I&amp;E Backsheet'!$D$7:$X$185,M$9,FALSE))),"")</f>
        <v>1791215</v>
      </c>
      <c r="N52" s="258">
        <f ca="1">IFERROR(IF((VLOOKUP($E52,'I&amp;E Backsheet'!$D$7:$X$185,N$9,FALSE))="","",(VLOOKUP($E52,'I&amp;E Backsheet'!$D$7:$X$185,N$9,FALSE))),"")</f>
        <v>0</v>
      </c>
      <c r="O52" s="259">
        <f ca="1">IFERROR(IF((VLOOKUP($E52,'I&amp;E Backsheet'!$D$7:$X$185,O$9,FALSE))="","",(VLOOKUP($E52,'I&amp;E Backsheet'!$D$7:$X$185,O$9,FALSE))),"")</f>
        <v>2994741</v>
      </c>
      <c r="P52" s="276">
        <f ca="1">IFERROR(IF((VLOOKUP($E52,'I&amp;E Backsheet'!$D$7:$X$185,P$9,FALSE))="","",(VLOOKUP($E52,'I&amp;E Backsheet'!$D$7:$X$185,P$9,FALSE))),"")</f>
        <v>2994741</v>
      </c>
      <c r="Q52" s="280">
        <f ca="1">IFERROR(IF((VLOOKUP($E52,'I&amp;E Backsheet'!$D$7:$X$185,Q$9,FALSE))="","",(VLOOKUP($E52,'I&amp;E Backsheet'!$D$7:$X$185,Q$9,FALSE))),"")</f>
        <v>11330830.134905986</v>
      </c>
    </row>
    <row r="53" spans="1:17" ht="15" customHeight="1" x14ac:dyDescent="0.3">
      <c r="A53" s="57">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113" t="str">
        <f ca="1">IFERROR(IF((VLOOKUP($E53,'Org List'!$AT$10:$AV$188,3,FALSE))="","",(VLOOKUP($E53,'Org List'!$AT$10:$AV$188,3,FALSE))),"")</f>
        <v>NHS England North (Yorkshire And Humber)</v>
      </c>
      <c r="E53" s="50" t="str">
        <f t="shared" ca="1" si="1"/>
        <v>E08000032</v>
      </c>
      <c r="F53" s="140" t="str">
        <f ca="1">IFERROR(VLOOKUP($E53,'Org List'!$J$9:$K$488,2,0), "")</f>
        <v>Bradford</v>
      </c>
      <c r="G53" s="258">
        <f ca="1">IFERROR(IF((VLOOKUP($E53,'I&amp;E Backsheet'!$D$7:$X$185,G$9,FALSE))="","",(VLOOKUP($E53,'I&amp;E Backsheet'!$D$7:$X$185,G$9,FALSE))),"")</f>
        <v>4195773.9325212464</v>
      </c>
      <c r="H53" s="259">
        <f ca="1">IFERROR(IF((VLOOKUP($E53,'I&amp;E Backsheet'!$D$7:$X$185,H$9,FALSE))="","",(VLOOKUP($E53,'I&amp;E Backsheet'!$D$7:$X$185,H$9,FALSE))),"")</f>
        <v>16435418.27530534</v>
      </c>
      <c r="I53" s="259">
        <f ca="1">IFERROR(IF((VLOOKUP($E53,'I&amp;E Backsheet'!$D$7:$X$185,I$9,FALSE))="","",(VLOOKUP($E53,'I&amp;E Backsheet'!$D$7:$X$185,I$9,FALSE))),"")</f>
        <v>35858940.780953206</v>
      </c>
      <c r="J53" s="260">
        <f ca="1">IFERROR(IF((VLOOKUP($E53,'I&amp;E Backsheet'!$D$7:$X$185,J$9,FALSE))="","",(VLOOKUP($E53,'I&amp;E Backsheet'!$D$7:$X$185,J$9,FALSE))),"")</f>
        <v>56490132.988779791</v>
      </c>
      <c r="K53" s="258">
        <f ca="1">IFERROR(IF((VLOOKUP($E53,'I&amp;E Backsheet'!$D$7:$X$185,K$9,FALSE))="","",(VLOOKUP($E53,'I&amp;E Backsheet'!$D$7:$X$185,K$9,FALSE))),"")</f>
        <v>0</v>
      </c>
      <c r="L53" s="259">
        <f ca="1">IFERROR(IF((VLOOKUP($E53,'I&amp;E Backsheet'!$D$7:$X$185,L$9,FALSE))="","",(VLOOKUP($E53,'I&amp;E Backsheet'!$D$7:$X$185,L$9,FALSE))),"")</f>
        <v>0</v>
      </c>
      <c r="M53" s="260">
        <f ca="1">IFERROR(IF((VLOOKUP($E53,'I&amp;E Backsheet'!$D$7:$X$185,M$9,FALSE))="","",(VLOOKUP($E53,'I&amp;E Backsheet'!$D$7:$X$185,M$9,FALSE))),"")</f>
        <v>0</v>
      </c>
      <c r="N53" s="258">
        <f ca="1">IFERROR(IF((VLOOKUP($E53,'I&amp;E Backsheet'!$D$7:$X$185,N$9,FALSE))="","",(VLOOKUP($E53,'I&amp;E Backsheet'!$D$7:$X$185,N$9,FALSE))),"")</f>
        <v>0</v>
      </c>
      <c r="O53" s="259">
        <f ca="1">IFERROR(IF((VLOOKUP($E53,'I&amp;E Backsheet'!$D$7:$X$185,O$9,FALSE))="","",(VLOOKUP($E53,'I&amp;E Backsheet'!$D$7:$X$185,O$9,FALSE))),"")</f>
        <v>0</v>
      </c>
      <c r="P53" s="276">
        <f ca="1">IFERROR(IF((VLOOKUP($E53,'I&amp;E Backsheet'!$D$7:$X$185,P$9,FALSE))="","",(VLOOKUP($E53,'I&amp;E Backsheet'!$D$7:$X$185,P$9,FALSE))),"")</f>
        <v>0</v>
      </c>
      <c r="Q53" s="280">
        <f ca="1">IFERROR(IF((VLOOKUP($E53,'I&amp;E Backsheet'!$D$7:$X$185,Q$9,FALSE))="","",(VLOOKUP($E53,'I&amp;E Backsheet'!$D$7:$X$185,Q$9,FALSE))),"")</f>
        <v>56490132.988779791</v>
      </c>
    </row>
    <row r="54" spans="1:17" ht="15" customHeight="1" x14ac:dyDescent="0.3">
      <c r="A54" s="57">
        <v>42</v>
      </c>
      <c r="B54" s="97" t="str">
        <f ca="1">IFERROR(IF((VLOOKUP($E54,'Org List'!$AJ$10:$AL$188,3,FALSE))="","",(VLOOKUP($E54,'Org List'!$AJ$10:$AL$188,3,FALSE))),"")</f>
        <v>London Commissioning Region</v>
      </c>
      <c r="C54" s="98" t="str">
        <f ca="1">IFERROR(IF((VLOOKUP($E54,'Org List'!$AO$10:$AQ$188,3,FALSE))="","",(VLOOKUP($E54,'Org List'!$AO$10:$AQ$188,3,FALSE))),"")</f>
        <v>London Region</v>
      </c>
      <c r="D54" s="113" t="str">
        <f ca="1">IFERROR(IF((VLOOKUP($E54,'Org List'!$AT$10:$AV$188,3,FALSE))="","",(VLOOKUP($E54,'Org List'!$AT$10:$AV$188,3,FALSE))),"")</f>
        <v>NHS England London</v>
      </c>
      <c r="E54" s="50" t="str">
        <f t="shared" ca="1" si="1"/>
        <v>E09000005</v>
      </c>
      <c r="F54" s="140" t="str">
        <f ca="1">IFERROR(VLOOKUP($E54,'Org List'!$J$9:$K$488,2,0), "")</f>
        <v>Brent</v>
      </c>
      <c r="G54" s="258">
        <f ca="1">IFERROR(IF((VLOOKUP($E54,'I&amp;E Backsheet'!$D$7:$X$185,G$9,FALSE))="","",(VLOOKUP($E54,'I&amp;E Backsheet'!$D$7:$X$185,G$9,FALSE))),"")</f>
        <v>4342596.0712374095</v>
      </c>
      <c r="H54" s="259">
        <f ca="1">IFERROR(IF((VLOOKUP($E54,'I&amp;E Backsheet'!$D$7:$X$185,H$9,FALSE))="","",(VLOOKUP($E54,'I&amp;E Backsheet'!$D$7:$X$185,H$9,FALSE))),"")</f>
        <v>9440686.1353265326</v>
      </c>
      <c r="I54" s="259">
        <f ca="1">IFERROR(IF((VLOOKUP($E54,'I&amp;E Backsheet'!$D$7:$X$185,I$9,FALSE))="","",(VLOOKUP($E54,'I&amp;E Backsheet'!$D$7:$X$185,I$9,FALSE))),"")</f>
        <v>20849489.268466044</v>
      </c>
      <c r="J54" s="260">
        <f ca="1">IFERROR(IF((VLOOKUP($E54,'I&amp;E Backsheet'!$D$7:$X$185,J$9,FALSE))="","",(VLOOKUP($E54,'I&amp;E Backsheet'!$D$7:$X$185,J$9,FALSE))),"")</f>
        <v>34632771.47502999</v>
      </c>
      <c r="K54" s="258">
        <f ca="1">IFERROR(IF((VLOOKUP($E54,'I&amp;E Backsheet'!$D$7:$X$185,K$9,FALSE))="","",(VLOOKUP($E54,'I&amp;E Backsheet'!$D$7:$X$185,K$9,FALSE))),"")</f>
        <v>0</v>
      </c>
      <c r="L54" s="259">
        <f ca="1">IFERROR(IF((VLOOKUP($E54,'I&amp;E Backsheet'!$D$7:$X$185,L$9,FALSE))="","",(VLOOKUP($E54,'I&amp;E Backsheet'!$D$7:$X$185,L$9,FALSE))),"")</f>
        <v>0</v>
      </c>
      <c r="M54" s="260">
        <f ca="1">IFERROR(IF((VLOOKUP($E54,'I&amp;E Backsheet'!$D$7:$X$185,M$9,FALSE))="","",(VLOOKUP($E54,'I&amp;E Backsheet'!$D$7:$X$185,M$9,FALSE))),"")</f>
        <v>0</v>
      </c>
      <c r="N54" s="258">
        <f ca="1">IFERROR(IF((VLOOKUP($E54,'I&amp;E Backsheet'!$D$7:$X$185,N$9,FALSE))="","",(VLOOKUP($E54,'I&amp;E Backsheet'!$D$7:$X$185,N$9,FALSE))),"")</f>
        <v>0</v>
      </c>
      <c r="O54" s="259">
        <f ca="1">IFERROR(IF((VLOOKUP($E54,'I&amp;E Backsheet'!$D$7:$X$185,O$9,FALSE))="","",(VLOOKUP($E54,'I&amp;E Backsheet'!$D$7:$X$185,O$9,FALSE))),"")</f>
        <v>0</v>
      </c>
      <c r="P54" s="276">
        <f ca="1">IFERROR(IF((VLOOKUP($E54,'I&amp;E Backsheet'!$D$7:$X$185,P$9,FALSE))="","",(VLOOKUP($E54,'I&amp;E Backsheet'!$D$7:$X$185,P$9,FALSE))),"")</f>
        <v>0</v>
      </c>
      <c r="Q54" s="280">
        <f ca="1">IFERROR(IF((VLOOKUP($E54,'I&amp;E Backsheet'!$D$7:$X$185,Q$9,FALSE))="","",(VLOOKUP($E54,'I&amp;E Backsheet'!$D$7:$X$185,Q$9,FALSE))),"")</f>
        <v>34632771.47502999</v>
      </c>
    </row>
    <row r="55" spans="1:17" ht="15" customHeight="1" x14ac:dyDescent="0.3">
      <c r="A55" s="57">
        <v>43</v>
      </c>
      <c r="B55" s="97" t="str">
        <f ca="1">IFERROR(IF((VLOOKUP($E55,'Org List'!$AJ$10:$AL$188,3,FALSE))="","",(VLOOKUP($E55,'Org List'!$AJ$10:$AL$188,3,FALSE))),"")</f>
        <v>South East England Commissioning Region</v>
      </c>
      <c r="C55" s="98" t="str">
        <f ca="1">IFERROR(IF((VLOOKUP($E55,'Org List'!$AO$10:$AQ$188,3,FALSE))="","",(VLOOKUP($E55,'Org List'!$AO$10:$AQ$188,3,FALSE))),"")</f>
        <v>South East Region</v>
      </c>
      <c r="D55" s="113" t="str">
        <f ca="1">IFERROR(IF((VLOOKUP($E55,'Org List'!$AT$10:$AV$188,3,FALSE))="","",(VLOOKUP($E55,'Org List'!$AT$10:$AV$188,3,FALSE))),"")</f>
        <v>NHS England South East (Kent, Surrey and Sussex)</v>
      </c>
      <c r="E55" s="50" t="str">
        <f t="shared" ca="1" si="1"/>
        <v>E06000043</v>
      </c>
      <c r="F55" s="140" t="str">
        <f ca="1">IFERROR(VLOOKUP($E55,'Org List'!$J$9:$K$488,2,0), "")</f>
        <v>Brighton and Hove</v>
      </c>
      <c r="G55" s="258">
        <f ca="1">IFERROR(IF((VLOOKUP($E55,'I&amp;E Backsheet'!$D$7:$X$185,G$9,FALSE))="","",(VLOOKUP($E55,'I&amp;E Backsheet'!$D$7:$X$185,G$9,FALSE))),"")</f>
        <v>1889096.7343320244</v>
      </c>
      <c r="H55" s="259">
        <f ca="1">IFERROR(IF((VLOOKUP($E55,'I&amp;E Backsheet'!$D$7:$X$185,H$9,FALSE))="","",(VLOOKUP($E55,'I&amp;E Backsheet'!$D$7:$X$185,H$9,FALSE))),"")</f>
        <v>6671933.959637871</v>
      </c>
      <c r="I55" s="259">
        <f ca="1">IFERROR(IF((VLOOKUP($E55,'I&amp;E Backsheet'!$D$7:$X$185,I$9,FALSE))="","",(VLOOKUP($E55,'I&amp;E Backsheet'!$D$7:$X$185,I$9,FALSE))),"")</f>
        <v>18623634.590433057</v>
      </c>
      <c r="J55" s="260">
        <f ca="1">IFERROR(IF((VLOOKUP($E55,'I&amp;E Backsheet'!$D$7:$X$185,J$9,FALSE))="","",(VLOOKUP($E55,'I&amp;E Backsheet'!$D$7:$X$185,J$9,FALSE))),"")</f>
        <v>27184665.284402952</v>
      </c>
      <c r="K55" s="258">
        <f ca="1">IFERROR(IF((VLOOKUP($E55,'I&amp;E Backsheet'!$D$7:$X$185,K$9,FALSE))="","",(VLOOKUP($E55,'I&amp;E Backsheet'!$D$7:$X$185,K$9,FALSE))),"")</f>
        <v>0</v>
      </c>
      <c r="L55" s="259">
        <f ca="1">IFERROR(IF((VLOOKUP($E55,'I&amp;E Backsheet'!$D$7:$X$185,L$9,FALSE))="","",(VLOOKUP($E55,'I&amp;E Backsheet'!$D$7:$X$185,L$9,FALSE))),"")</f>
        <v>91544</v>
      </c>
      <c r="M55" s="260">
        <f ca="1">IFERROR(IF((VLOOKUP($E55,'I&amp;E Backsheet'!$D$7:$X$185,M$9,FALSE))="","",(VLOOKUP($E55,'I&amp;E Backsheet'!$D$7:$X$185,M$9,FALSE))),"")</f>
        <v>91544</v>
      </c>
      <c r="N55" s="258">
        <f ca="1">IFERROR(IF((VLOOKUP($E55,'I&amp;E Backsheet'!$D$7:$X$185,N$9,FALSE))="","",(VLOOKUP($E55,'I&amp;E Backsheet'!$D$7:$X$185,N$9,FALSE))),"")</f>
        <v>0</v>
      </c>
      <c r="O55" s="259">
        <f ca="1">IFERROR(IF((VLOOKUP($E55,'I&amp;E Backsheet'!$D$7:$X$185,O$9,FALSE))="","",(VLOOKUP($E55,'I&amp;E Backsheet'!$D$7:$X$185,O$9,FALSE))),"")</f>
        <v>91544</v>
      </c>
      <c r="P55" s="276">
        <f ca="1">IFERROR(IF((VLOOKUP($E55,'I&amp;E Backsheet'!$D$7:$X$185,P$9,FALSE))="","",(VLOOKUP($E55,'I&amp;E Backsheet'!$D$7:$X$185,P$9,FALSE))),"")</f>
        <v>91544</v>
      </c>
      <c r="Q55" s="280">
        <f ca="1">IFERROR(IF((VLOOKUP($E55,'I&amp;E Backsheet'!$D$7:$X$185,Q$9,FALSE))="","",(VLOOKUP($E55,'I&amp;E Backsheet'!$D$7:$X$185,Q$9,FALSE))),"")</f>
        <v>27276209.284402952</v>
      </c>
    </row>
    <row r="56" spans="1:17" ht="15" customHeight="1" x14ac:dyDescent="0.3">
      <c r="A56" s="57">
        <v>44</v>
      </c>
      <c r="B56" s="97" t="str">
        <f ca="1">IFERROR(IF((VLOOKUP($E56,'Org List'!$AJ$10:$AL$188,3,FALSE))="","",(VLOOKUP($E56,'Org List'!$AJ$10:$AL$188,3,FALSE))),"")</f>
        <v>South West England Commissioning Region</v>
      </c>
      <c r="C56" s="98" t="str">
        <f ca="1">IFERROR(IF((VLOOKUP($E56,'Org List'!$AO$10:$AQ$188,3,FALSE))="","",(VLOOKUP($E56,'Org List'!$AO$10:$AQ$188,3,FALSE))),"")</f>
        <v>South West Region</v>
      </c>
      <c r="D56" s="113" t="str">
        <f ca="1">IFERROR(IF((VLOOKUP($E56,'Org List'!$AT$10:$AV$188,3,FALSE))="","",(VLOOKUP($E56,'Org List'!$AT$10:$AV$188,3,FALSE))),"")</f>
        <v>NHS England South West (South West North)</v>
      </c>
      <c r="E56" s="50" t="str">
        <f t="shared" ca="1" si="1"/>
        <v>E06000023</v>
      </c>
      <c r="F56" s="140" t="str">
        <f ca="1">IFERROR(VLOOKUP($E56,'Org List'!$J$9:$K$488,2,0), "")</f>
        <v>Bristol, City of</v>
      </c>
      <c r="G56" s="258">
        <f ca="1">IFERROR(IF((VLOOKUP($E56,'I&amp;E Backsheet'!$D$7:$X$185,G$9,FALSE))="","",(VLOOKUP($E56,'I&amp;E Backsheet'!$D$7:$X$185,G$9,FALSE))),"")</f>
        <v>2881792.7926711272</v>
      </c>
      <c r="H56" s="259">
        <f ca="1">IFERROR(IF((VLOOKUP($E56,'I&amp;E Backsheet'!$D$7:$X$185,H$9,FALSE))="","",(VLOOKUP($E56,'I&amp;E Backsheet'!$D$7:$X$185,H$9,FALSE))),"")</f>
        <v>12008960.351268928</v>
      </c>
      <c r="I56" s="259">
        <f ca="1">IFERROR(IF((VLOOKUP($E56,'I&amp;E Backsheet'!$D$7:$X$185,I$9,FALSE))="","",(VLOOKUP($E56,'I&amp;E Backsheet'!$D$7:$X$185,I$9,FALSE))),"")</f>
        <v>29555672.57706568</v>
      </c>
      <c r="J56" s="260">
        <f ca="1">IFERROR(IF((VLOOKUP($E56,'I&amp;E Backsheet'!$D$7:$X$185,J$9,FALSE))="","",(VLOOKUP($E56,'I&amp;E Backsheet'!$D$7:$X$185,J$9,FALSE))),"")</f>
        <v>44446425.721005738</v>
      </c>
      <c r="K56" s="258">
        <f ca="1">IFERROR(IF((VLOOKUP($E56,'I&amp;E Backsheet'!$D$7:$X$185,K$9,FALSE))="","",(VLOOKUP($E56,'I&amp;E Backsheet'!$D$7:$X$185,K$9,FALSE))),"")</f>
        <v>0</v>
      </c>
      <c r="L56" s="259">
        <f ca="1">IFERROR(IF((VLOOKUP($E56,'I&amp;E Backsheet'!$D$7:$X$185,L$9,FALSE))="","",(VLOOKUP($E56,'I&amp;E Backsheet'!$D$7:$X$185,L$9,FALSE))),"")</f>
        <v>0</v>
      </c>
      <c r="M56" s="260">
        <f ca="1">IFERROR(IF((VLOOKUP($E56,'I&amp;E Backsheet'!$D$7:$X$185,M$9,FALSE))="","",(VLOOKUP($E56,'I&amp;E Backsheet'!$D$7:$X$185,M$9,FALSE))),"")</f>
        <v>0</v>
      </c>
      <c r="N56" s="258">
        <f ca="1">IFERROR(IF((VLOOKUP($E56,'I&amp;E Backsheet'!$D$7:$X$185,N$9,FALSE))="","",(VLOOKUP($E56,'I&amp;E Backsheet'!$D$7:$X$185,N$9,FALSE))),"")</f>
        <v>0</v>
      </c>
      <c r="O56" s="259">
        <f ca="1">IFERROR(IF((VLOOKUP($E56,'I&amp;E Backsheet'!$D$7:$X$185,O$9,FALSE))="","",(VLOOKUP($E56,'I&amp;E Backsheet'!$D$7:$X$185,O$9,FALSE))),"")</f>
        <v>0</v>
      </c>
      <c r="P56" s="276">
        <f ca="1">IFERROR(IF((VLOOKUP($E56,'I&amp;E Backsheet'!$D$7:$X$185,P$9,FALSE))="","",(VLOOKUP($E56,'I&amp;E Backsheet'!$D$7:$X$185,P$9,FALSE))),"")</f>
        <v>0</v>
      </c>
      <c r="Q56" s="280">
        <f ca="1">IFERROR(IF((VLOOKUP($E56,'I&amp;E Backsheet'!$D$7:$X$185,Q$9,FALSE))="","",(VLOOKUP($E56,'I&amp;E Backsheet'!$D$7:$X$185,Q$9,FALSE))),"")</f>
        <v>44446425.721005738</v>
      </c>
    </row>
    <row r="57" spans="1:17" ht="15" customHeight="1" x14ac:dyDescent="0.3">
      <c r="A57" s="57">
        <v>45</v>
      </c>
      <c r="B57" s="97" t="str">
        <f ca="1">IFERROR(IF((VLOOKUP($E57,'Org List'!$AJ$10:$AL$188,3,FALSE))="","",(VLOOKUP($E57,'Org List'!$AJ$10:$AL$188,3,FALSE))),"")</f>
        <v>London Commissioning Region</v>
      </c>
      <c r="C57" s="98" t="str">
        <f ca="1">IFERROR(IF((VLOOKUP($E57,'Org List'!$AO$10:$AQ$188,3,FALSE))="","",(VLOOKUP($E57,'Org List'!$AO$10:$AQ$188,3,FALSE))),"")</f>
        <v>London Region</v>
      </c>
      <c r="D57" s="113" t="str">
        <f ca="1">IFERROR(IF((VLOOKUP($E57,'Org List'!$AT$10:$AV$188,3,FALSE))="","",(VLOOKUP($E57,'Org List'!$AT$10:$AV$188,3,FALSE))),"")</f>
        <v>NHS England London</v>
      </c>
      <c r="E57" s="50" t="str">
        <f t="shared" ca="1" si="1"/>
        <v>E09000006</v>
      </c>
      <c r="F57" s="140" t="str">
        <f ca="1">IFERROR(VLOOKUP($E57,'Org List'!$J$9:$K$488,2,0), "")</f>
        <v>Bromley</v>
      </c>
      <c r="G57" s="258">
        <f ca="1">IFERROR(IF((VLOOKUP($E57,'I&amp;E Backsheet'!$D$7:$X$185,G$9,FALSE))="","",(VLOOKUP($E57,'I&amp;E Backsheet'!$D$7:$X$185,G$9,FALSE))),"")</f>
        <v>1994974.2070683178</v>
      </c>
      <c r="H57" s="259">
        <f ca="1">IFERROR(IF((VLOOKUP($E57,'I&amp;E Backsheet'!$D$7:$X$185,H$9,FALSE))="","",(VLOOKUP($E57,'I&amp;E Backsheet'!$D$7:$X$185,H$9,FALSE))),"")</f>
        <v>5376802.019957684</v>
      </c>
      <c r="I57" s="259">
        <f ca="1">IFERROR(IF((VLOOKUP($E57,'I&amp;E Backsheet'!$D$7:$X$185,I$9,FALSE))="","",(VLOOKUP($E57,'I&amp;E Backsheet'!$D$7:$X$185,I$9,FALSE))),"")</f>
        <v>20672139.059029162</v>
      </c>
      <c r="J57" s="260">
        <f ca="1">IFERROR(IF((VLOOKUP($E57,'I&amp;E Backsheet'!$D$7:$X$185,J$9,FALSE))="","",(VLOOKUP($E57,'I&amp;E Backsheet'!$D$7:$X$185,J$9,FALSE))),"")</f>
        <v>28043915.286055163</v>
      </c>
      <c r="K57" s="258">
        <f ca="1">IFERROR(IF((VLOOKUP($E57,'I&amp;E Backsheet'!$D$7:$X$185,K$9,FALSE))="","",(VLOOKUP($E57,'I&amp;E Backsheet'!$D$7:$X$185,K$9,FALSE))),"")</f>
        <v>0</v>
      </c>
      <c r="L57" s="259">
        <f ca="1">IFERROR(IF((VLOOKUP($E57,'I&amp;E Backsheet'!$D$7:$X$185,L$9,FALSE))="","",(VLOOKUP($E57,'I&amp;E Backsheet'!$D$7:$X$185,L$9,FALSE))),"")</f>
        <v>0</v>
      </c>
      <c r="M57" s="260">
        <f ca="1">IFERROR(IF((VLOOKUP($E57,'I&amp;E Backsheet'!$D$7:$X$185,M$9,FALSE))="","",(VLOOKUP($E57,'I&amp;E Backsheet'!$D$7:$X$185,M$9,FALSE))),"")</f>
        <v>0</v>
      </c>
      <c r="N57" s="258">
        <f ca="1">IFERROR(IF((VLOOKUP($E57,'I&amp;E Backsheet'!$D$7:$X$185,N$9,FALSE))="","",(VLOOKUP($E57,'I&amp;E Backsheet'!$D$7:$X$185,N$9,FALSE))),"")</f>
        <v>0</v>
      </c>
      <c r="O57" s="259">
        <f ca="1">IFERROR(IF((VLOOKUP($E57,'I&amp;E Backsheet'!$D$7:$X$185,O$9,FALSE))="","",(VLOOKUP($E57,'I&amp;E Backsheet'!$D$7:$X$185,O$9,FALSE))),"")</f>
        <v>0</v>
      </c>
      <c r="P57" s="276">
        <f ca="1">IFERROR(IF((VLOOKUP($E57,'I&amp;E Backsheet'!$D$7:$X$185,P$9,FALSE))="","",(VLOOKUP($E57,'I&amp;E Backsheet'!$D$7:$X$185,P$9,FALSE))),"")</f>
        <v>0</v>
      </c>
      <c r="Q57" s="280">
        <f ca="1">IFERROR(IF((VLOOKUP($E57,'I&amp;E Backsheet'!$D$7:$X$185,Q$9,FALSE))="","",(VLOOKUP($E57,'I&amp;E Backsheet'!$D$7:$X$185,Q$9,FALSE))),"")</f>
        <v>28043915.286055163</v>
      </c>
    </row>
    <row r="58" spans="1:17" ht="15" customHeight="1" x14ac:dyDescent="0.3">
      <c r="A58" s="57">
        <v>46</v>
      </c>
      <c r="B58" s="97" t="str">
        <f ca="1">IFERROR(IF((VLOOKUP($E58,'Org List'!$AJ$10:$AL$188,3,FALSE))="","",(VLOOKUP($E58,'Org List'!$AJ$10:$AL$188,3,FALSE))),"")</f>
        <v>South East England Commissioning Region</v>
      </c>
      <c r="C58" s="98" t="str">
        <f ca="1">IFERROR(IF((VLOOKUP($E58,'Org List'!$AO$10:$AQ$188,3,FALSE))="","",(VLOOKUP($E58,'Org List'!$AO$10:$AQ$188,3,FALSE))),"")</f>
        <v>South East Region</v>
      </c>
      <c r="D58" s="113" t="str">
        <f ca="1">IFERROR(IF((VLOOKUP($E58,'Org List'!$AT$10:$AV$188,3,FALSE))="","",(VLOOKUP($E58,'Org List'!$AT$10:$AV$188,3,FALSE))),"")</f>
        <v>NHS England South East (Hampshire, Isle of Wight and Thames Valley)</v>
      </c>
      <c r="E58" s="50" t="str">
        <f t="shared" ca="1" si="1"/>
        <v>E10000002</v>
      </c>
      <c r="F58" s="140" t="str">
        <f ca="1">IFERROR(VLOOKUP($E58,'Org List'!$J$9:$K$488,2,0), "")</f>
        <v>Buckinghamshire</v>
      </c>
      <c r="G58" s="258">
        <f ca="1">IFERROR(IF((VLOOKUP($E58,'I&amp;E Backsheet'!$D$7:$X$185,G$9,FALSE))="","",(VLOOKUP($E58,'I&amp;E Backsheet'!$D$7:$X$185,G$9,FALSE))),"")</f>
        <v>3320890.6131630009</v>
      </c>
      <c r="H58" s="259">
        <f ca="1">IFERROR(IF((VLOOKUP($E58,'I&amp;E Backsheet'!$D$7:$X$185,H$9,FALSE))="","",(VLOOKUP($E58,'I&amp;E Backsheet'!$D$7:$X$185,H$9,FALSE))),"")</f>
        <v>3657639.4608249618</v>
      </c>
      <c r="I58" s="259">
        <f ca="1">IFERROR(IF((VLOOKUP($E58,'I&amp;E Backsheet'!$D$7:$X$185,I$9,FALSE))="","",(VLOOKUP($E58,'I&amp;E Backsheet'!$D$7:$X$185,I$9,FALSE))),"")</f>
        <v>28458393.952248618</v>
      </c>
      <c r="J58" s="260">
        <f ca="1">IFERROR(IF((VLOOKUP($E58,'I&amp;E Backsheet'!$D$7:$X$185,J$9,FALSE))="","",(VLOOKUP($E58,'I&amp;E Backsheet'!$D$7:$X$185,J$9,FALSE))),"")</f>
        <v>35436924.026236579</v>
      </c>
      <c r="K58" s="258">
        <f ca="1">IFERROR(IF((VLOOKUP($E58,'I&amp;E Backsheet'!$D$7:$X$185,K$9,FALSE))="","",(VLOOKUP($E58,'I&amp;E Backsheet'!$D$7:$X$185,K$9,FALSE))),"")</f>
        <v>0</v>
      </c>
      <c r="L58" s="259">
        <f ca="1">IFERROR(IF((VLOOKUP($E58,'I&amp;E Backsheet'!$D$7:$X$185,L$9,FALSE))="","",(VLOOKUP($E58,'I&amp;E Backsheet'!$D$7:$X$185,L$9,FALSE))),"")</f>
        <v>0</v>
      </c>
      <c r="M58" s="260">
        <f ca="1">IFERROR(IF((VLOOKUP($E58,'I&amp;E Backsheet'!$D$7:$X$185,M$9,FALSE))="","",(VLOOKUP($E58,'I&amp;E Backsheet'!$D$7:$X$185,M$9,FALSE))),"")</f>
        <v>0</v>
      </c>
      <c r="N58" s="258">
        <f ca="1">IFERROR(IF((VLOOKUP($E58,'I&amp;E Backsheet'!$D$7:$X$185,N$9,FALSE))="","",(VLOOKUP($E58,'I&amp;E Backsheet'!$D$7:$X$185,N$9,FALSE))),"")</f>
        <v>0</v>
      </c>
      <c r="O58" s="259">
        <f ca="1">IFERROR(IF((VLOOKUP($E58,'I&amp;E Backsheet'!$D$7:$X$185,O$9,FALSE))="","",(VLOOKUP($E58,'I&amp;E Backsheet'!$D$7:$X$185,O$9,FALSE))),"")</f>
        <v>0</v>
      </c>
      <c r="P58" s="276">
        <f ca="1">IFERROR(IF((VLOOKUP($E58,'I&amp;E Backsheet'!$D$7:$X$185,P$9,FALSE))="","",(VLOOKUP($E58,'I&amp;E Backsheet'!$D$7:$X$185,P$9,FALSE))),"")</f>
        <v>0</v>
      </c>
      <c r="Q58" s="280">
        <f ca="1">IFERROR(IF((VLOOKUP($E58,'I&amp;E Backsheet'!$D$7:$X$185,Q$9,FALSE))="","",(VLOOKUP($E58,'I&amp;E Backsheet'!$D$7:$X$185,Q$9,FALSE))),"")</f>
        <v>35436924.026236579</v>
      </c>
    </row>
    <row r="59" spans="1:17" ht="15" customHeight="1" x14ac:dyDescent="0.3">
      <c r="A59" s="57">
        <v>47</v>
      </c>
      <c r="B59" s="97" t="str">
        <f ca="1">IFERROR(IF((VLOOKUP($E59,'Org List'!$AJ$10:$AL$188,3,FALSE))="","",(VLOOKUP($E59,'Org List'!$AJ$10:$AL$188,3,FALSE))),"")</f>
        <v>North of England Commissioning Region</v>
      </c>
      <c r="C59" s="98" t="str">
        <f ca="1">IFERROR(IF((VLOOKUP($E59,'Org List'!$AO$10:$AQ$188,3,FALSE))="","",(VLOOKUP($E59,'Org List'!$AO$10:$AQ$188,3,FALSE))),"")</f>
        <v>North West Region</v>
      </c>
      <c r="D59" s="113" t="str">
        <f ca="1">IFERROR(IF((VLOOKUP($E59,'Org List'!$AT$10:$AV$188,3,FALSE))="","",(VLOOKUP($E59,'Org List'!$AT$10:$AV$188,3,FALSE))),"")</f>
        <v>NHS England North (Greater Manchester)</v>
      </c>
      <c r="E59" s="50" t="str">
        <f t="shared" ca="1" si="1"/>
        <v>E08000002</v>
      </c>
      <c r="F59" s="140" t="str">
        <f ca="1">IFERROR(VLOOKUP($E59,'Org List'!$J$9:$K$488,2,0), "")</f>
        <v>Bury</v>
      </c>
      <c r="G59" s="258">
        <f ca="1">IFERROR(IF((VLOOKUP($E59,'I&amp;E Backsheet'!$D$7:$X$185,G$9,FALSE))="","",(VLOOKUP($E59,'I&amp;E Backsheet'!$D$7:$X$185,G$9,FALSE))),"")</f>
        <v>1696079.6425993391</v>
      </c>
      <c r="H59" s="259">
        <f ca="1">IFERROR(IF((VLOOKUP($E59,'I&amp;E Backsheet'!$D$7:$X$185,H$9,FALSE))="","",(VLOOKUP($E59,'I&amp;E Backsheet'!$D$7:$X$185,H$9,FALSE))),"")</f>
        <v>5263096.3473214069</v>
      </c>
      <c r="I59" s="259">
        <f ca="1">IFERROR(IF((VLOOKUP($E59,'I&amp;E Backsheet'!$D$7:$X$185,I$9,FALSE))="","",(VLOOKUP($E59,'I&amp;E Backsheet'!$D$7:$X$185,I$9,FALSE))),"")</f>
        <v>12641487.312435977</v>
      </c>
      <c r="J59" s="260">
        <f ca="1">IFERROR(IF((VLOOKUP($E59,'I&amp;E Backsheet'!$D$7:$X$185,J$9,FALSE))="","",(VLOOKUP($E59,'I&amp;E Backsheet'!$D$7:$X$185,J$9,FALSE))),"")</f>
        <v>19600663.302356724</v>
      </c>
      <c r="K59" s="258">
        <f ca="1">IFERROR(IF((VLOOKUP($E59,'I&amp;E Backsheet'!$D$7:$X$185,K$9,FALSE))="","",(VLOOKUP($E59,'I&amp;E Backsheet'!$D$7:$X$185,K$9,FALSE))),"")</f>
        <v>0</v>
      </c>
      <c r="L59" s="259">
        <f ca="1">IFERROR(IF((VLOOKUP($E59,'I&amp;E Backsheet'!$D$7:$X$185,L$9,FALSE))="","",(VLOOKUP($E59,'I&amp;E Backsheet'!$D$7:$X$185,L$9,FALSE))),"")</f>
        <v>0</v>
      </c>
      <c r="M59" s="260">
        <f ca="1">IFERROR(IF((VLOOKUP($E59,'I&amp;E Backsheet'!$D$7:$X$185,M$9,FALSE))="","",(VLOOKUP($E59,'I&amp;E Backsheet'!$D$7:$X$185,M$9,FALSE))),"")</f>
        <v>0</v>
      </c>
      <c r="N59" s="258">
        <f ca="1">IFERROR(IF((VLOOKUP($E59,'I&amp;E Backsheet'!$D$7:$X$185,N$9,FALSE))="","",(VLOOKUP($E59,'I&amp;E Backsheet'!$D$7:$X$185,N$9,FALSE))),"")</f>
        <v>0</v>
      </c>
      <c r="O59" s="259">
        <f ca="1">IFERROR(IF((VLOOKUP($E59,'I&amp;E Backsheet'!$D$7:$X$185,O$9,FALSE))="","",(VLOOKUP($E59,'I&amp;E Backsheet'!$D$7:$X$185,O$9,FALSE))),"")</f>
        <v>0</v>
      </c>
      <c r="P59" s="276">
        <f ca="1">IFERROR(IF((VLOOKUP($E59,'I&amp;E Backsheet'!$D$7:$X$185,P$9,FALSE))="","",(VLOOKUP($E59,'I&amp;E Backsheet'!$D$7:$X$185,P$9,FALSE))),"")</f>
        <v>0</v>
      </c>
      <c r="Q59" s="280">
        <f ca="1">IFERROR(IF((VLOOKUP($E59,'I&amp;E Backsheet'!$D$7:$X$185,Q$9,FALSE))="","",(VLOOKUP($E59,'I&amp;E Backsheet'!$D$7:$X$185,Q$9,FALSE))),"")</f>
        <v>19600663.302356724</v>
      </c>
    </row>
    <row r="60" spans="1:17" ht="15" customHeight="1" x14ac:dyDescent="0.3">
      <c r="A60" s="57">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113" t="str">
        <f ca="1">IFERROR(IF((VLOOKUP($E60,'Org List'!$AT$10:$AV$188,3,FALSE))="","",(VLOOKUP($E60,'Org List'!$AT$10:$AV$188,3,FALSE))),"")</f>
        <v>NHS England North (Yorkshire And Humber)</v>
      </c>
      <c r="E60" s="50" t="str">
        <f t="shared" ca="1" si="1"/>
        <v>E08000033</v>
      </c>
      <c r="F60" s="140" t="str">
        <f ca="1">IFERROR(VLOOKUP($E60,'Org List'!$J$9:$K$488,2,0), "")</f>
        <v>Calderdale</v>
      </c>
      <c r="G60" s="258">
        <f ca="1">IFERROR(IF((VLOOKUP($E60,'I&amp;E Backsheet'!$D$7:$X$185,G$9,FALSE))="","",(VLOOKUP($E60,'I&amp;E Backsheet'!$D$7:$X$185,G$9,FALSE))),"")</f>
        <v>2477224.8216068461</v>
      </c>
      <c r="H60" s="259">
        <f ca="1">IFERROR(IF((VLOOKUP($E60,'I&amp;E Backsheet'!$D$7:$X$185,H$9,FALSE))="","",(VLOOKUP($E60,'I&amp;E Backsheet'!$D$7:$X$185,H$9,FALSE))),"")</f>
        <v>5884121.5669051204</v>
      </c>
      <c r="I60" s="259">
        <f ca="1">IFERROR(IF((VLOOKUP($E60,'I&amp;E Backsheet'!$D$7:$X$185,I$9,FALSE))="","",(VLOOKUP($E60,'I&amp;E Backsheet'!$D$7:$X$185,I$9,FALSE))),"")</f>
        <v>14238767.063344248</v>
      </c>
      <c r="J60" s="260">
        <f ca="1">IFERROR(IF((VLOOKUP($E60,'I&amp;E Backsheet'!$D$7:$X$185,J$9,FALSE))="","",(VLOOKUP($E60,'I&amp;E Backsheet'!$D$7:$X$185,J$9,FALSE))),"")</f>
        <v>22600113.451856215</v>
      </c>
      <c r="K60" s="258">
        <f ca="1">IFERROR(IF((VLOOKUP($E60,'I&amp;E Backsheet'!$D$7:$X$185,K$9,FALSE))="","",(VLOOKUP($E60,'I&amp;E Backsheet'!$D$7:$X$185,K$9,FALSE))),"")</f>
        <v>0</v>
      </c>
      <c r="L60" s="259">
        <f ca="1">IFERROR(IF((VLOOKUP($E60,'I&amp;E Backsheet'!$D$7:$X$185,L$9,FALSE))="","",(VLOOKUP($E60,'I&amp;E Backsheet'!$D$7:$X$185,L$9,FALSE))),"")</f>
        <v>0</v>
      </c>
      <c r="M60" s="260">
        <f ca="1">IFERROR(IF((VLOOKUP($E60,'I&amp;E Backsheet'!$D$7:$X$185,M$9,FALSE))="","",(VLOOKUP($E60,'I&amp;E Backsheet'!$D$7:$X$185,M$9,FALSE))),"")</f>
        <v>0</v>
      </c>
      <c r="N60" s="258">
        <f ca="1">IFERROR(IF((VLOOKUP($E60,'I&amp;E Backsheet'!$D$7:$X$185,N$9,FALSE))="","",(VLOOKUP($E60,'I&amp;E Backsheet'!$D$7:$X$185,N$9,FALSE))),"")</f>
        <v>0</v>
      </c>
      <c r="O60" s="259">
        <f ca="1">IFERROR(IF((VLOOKUP($E60,'I&amp;E Backsheet'!$D$7:$X$185,O$9,FALSE))="","",(VLOOKUP($E60,'I&amp;E Backsheet'!$D$7:$X$185,O$9,FALSE))),"")</f>
        <v>0</v>
      </c>
      <c r="P60" s="276">
        <f ca="1">IFERROR(IF((VLOOKUP($E60,'I&amp;E Backsheet'!$D$7:$X$185,P$9,FALSE))="","",(VLOOKUP($E60,'I&amp;E Backsheet'!$D$7:$X$185,P$9,FALSE))),"")</f>
        <v>0</v>
      </c>
      <c r="Q60" s="280">
        <f ca="1">IFERROR(IF((VLOOKUP($E60,'I&amp;E Backsheet'!$D$7:$X$185,Q$9,FALSE))="","",(VLOOKUP($E60,'I&amp;E Backsheet'!$D$7:$X$185,Q$9,FALSE))),"")</f>
        <v>22600113.451856215</v>
      </c>
    </row>
    <row r="61" spans="1:17" ht="15" customHeight="1" x14ac:dyDescent="0.3">
      <c r="A61" s="57">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113" t="str">
        <f ca="1">IFERROR(IF((VLOOKUP($E61,'Org List'!$AT$10:$AV$188,3,FALSE))="","",(VLOOKUP($E61,'Org List'!$AT$10:$AV$188,3,FALSE))),"")</f>
        <v>NHS England Midlands And East (East)</v>
      </c>
      <c r="E61" s="50" t="str">
        <f t="shared" ca="1" si="1"/>
        <v>E10000003</v>
      </c>
      <c r="F61" s="140" t="str">
        <f ca="1">IFERROR(VLOOKUP($E61,'Org List'!$J$9:$K$488,2,0), "")</f>
        <v>Cambridgeshire</v>
      </c>
      <c r="G61" s="258">
        <f ca="1">IFERROR(IF((VLOOKUP($E61,'I&amp;E Backsheet'!$D$7:$X$185,G$9,FALSE))="","",(VLOOKUP($E61,'I&amp;E Backsheet'!$D$7:$X$185,G$9,FALSE))),"")</f>
        <v>4140575.7411114168</v>
      </c>
      <c r="H61" s="259">
        <f ca="1">IFERROR(IF((VLOOKUP($E61,'I&amp;E Backsheet'!$D$7:$X$185,H$9,FALSE))="","",(VLOOKUP($E61,'I&amp;E Backsheet'!$D$7:$X$185,H$9,FALSE))),"")</f>
        <v>10658271.618326334</v>
      </c>
      <c r="I61" s="259">
        <f ca="1">IFERROR(IF((VLOOKUP($E61,'I&amp;E Backsheet'!$D$7:$X$185,I$9,FALSE))="","",(VLOOKUP($E61,'I&amp;E Backsheet'!$D$7:$X$185,I$9,FALSE))),"")</f>
        <v>36983313.716575272</v>
      </c>
      <c r="J61" s="260">
        <f ca="1">IFERROR(IF((VLOOKUP($E61,'I&amp;E Backsheet'!$D$7:$X$185,J$9,FALSE))="","",(VLOOKUP($E61,'I&amp;E Backsheet'!$D$7:$X$185,J$9,FALSE))),"")</f>
        <v>51782161.076013021</v>
      </c>
      <c r="K61" s="258">
        <f ca="1">IFERROR(IF((VLOOKUP($E61,'I&amp;E Backsheet'!$D$7:$X$185,K$9,FALSE))="","",(VLOOKUP($E61,'I&amp;E Backsheet'!$D$7:$X$185,K$9,FALSE))),"")</f>
        <v>0</v>
      </c>
      <c r="L61" s="259">
        <f ca="1">IFERROR(IF((VLOOKUP($E61,'I&amp;E Backsheet'!$D$7:$X$185,L$9,FALSE))="","",(VLOOKUP($E61,'I&amp;E Backsheet'!$D$7:$X$185,L$9,FALSE))),"")</f>
        <v>0</v>
      </c>
      <c r="M61" s="260">
        <f ca="1">IFERROR(IF((VLOOKUP($E61,'I&amp;E Backsheet'!$D$7:$X$185,M$9,FALSE))="","",(VLOOKUP($E61,'I&amp;E Backsheet'!$D$7:$X$185,M$9,FALSE))),"")</f>
        <v>0</v>
      </c>
      <c r="N61" s="258">
        <f ca="1">IFERROR(IF((VLOOKUP($E61,'I&amp;E Backsheet'!$D$7:$X$185,N$9,FALSE))="","",(VLOOKUP($E61,'I&amp;E Backsheet'!$D$7:$X$185,N$9,FALSE))),"")</f>
        <v>0</v>
      </c>
      <c r="O61" s="259">
        <f ca="1">IFERROR(IF((VLOOKUP($E61,'I&amp;E Backsheet'!$D$7:$X$185,O$9,FALSE))="","",(VLOOKUP($E61,'I&amp;E Backsheet'!$D$7:$X$185,O$9,FALSE))),"")</f>
        <v>0</v>
      </c>
      <c r="P61" s="276">
        <f ca="1">IFERROR(IF((VLOOKUP($E61,'I&amp;E Backsheet'!$D$7:$X$185,P$9,FALSE))="","",(VLOOKUP($E61,'I&amp;E Backsheet'!$D$7:$X$185,P$9,FALSE))),"")</f>
        <v>0</v>
      </c>
      <c r="Q61" s="280">
        <f ca="1">IFERROR(IF((VLOOKUP($E61,'I&amp;E Backsheet'!$D$7:$X$185,Q$9,FALSE))="","",(VLOOKUP($E61,'I&amp;E Backsheet'!$D$7:$X$185,Q$9,FALSE))),"")</f>
        <v>51782161.076013021</v>
      </c>
    </row>
    <row r="62" spans="1:17" ht="15" customHeight="1" x14ac:dyDescent="0.3">
      <c r="A62" s="57">
        <v>50</v>
      </c>
      <c r="B62" s="97" t="str">
        <f ca="1">IFERROR(IF((VLOOKUP($E62,'Org List'!$AJ$10:$AL$188,3,FALSE))="","",(VLOOKUP($E62,'Org List'!$AJ$10:$AL$188,3,FALSE))),"")</f>
        <v>London Commissioning Region</v>
      </c>
      <c r="C62" s="98" t="str">
        <f ca="1">IFERROR(IF((VLOOKUP($E62,'Org List'!$AO$10:$AQ$188,3,FALSE))="","",(VLOOKUP($E62,'Org List'!$AO$10:$AQ$188,3,FALSE))),"")</f>
        <v>London Region</v>
      </c>
      <c r="D62" s="113" t="str">
        <f ca="1">IFERROR(IF((VLOOKUP($E62,'Org List'!$AT$10:$AV$188,3,FALSE))="","",(VLOOKUP($E62,'Org List'!$AT$10:$AV$188,3,FALSE))),"")</f>
        <v>NHS England London</v>
      </c>
      <c r="E62" s="50" t="str">
        <f t="shared" ca="1" si="1"/>
        <v>E09000007</v>
      </c>
      <c r="F62" s="140" t="str">
        <f ca="1">IFERROR(VLOOKUP($E62,'Org List'!$J$9:$K$488,2,0), "")</f>
        <v>Camden</v>
      </c>
      <c r="G62" s="258">
        <f ca="1">IFERROR(IF((VLOOKUP($E62,'I&amp;E Backsheet'!$D$7:$X$185,G$9,FALSE))="","",(VLOOKUP($E62,'I&amp;E Backsheet'!$D$7:$X$185,G$9,FALSE))),"")</f>
        <v>854925.86508617527</v>
      </c>
      <c r="H62" s="259">
        <f ca="1">IFERROR(IF((VLOOKUP($E62,'I&amp;E Backsheet'!$D$7:$X$185,H$9,FALSE))="","",(VLOOKUP($E62,'I&amp;E Backsheet'!$D$7:$X$185,H$9,FALSE))),"")</f>
        <v>9006524.6839057598</v>
      </c>
      <c r="I62" s="259">
        <f ca="1">IFERROR(IF((VLOOKUP($E62,'I&amp;E Backsheet'!$D$7:$X$185,I$9,FALSE))="","",(VLOOKUP($E62,'I&amp;E Backsheet'!$D$7:$X$185,I$9,FALSE))),"")</f>
        <v>18721095.198544942</v>
      </c>
      <c r="J62" s="260">
        <f ca="1">IFERROR(IF((VLOOKUP($E62,'I&amp;E Backsheet'!$D$7:$X$185,J$9,FALSE))="","",(VLOOKUP($E62,'I&amp;E Backsheet'!$D$7:$X$185,J$9,FALSE))),"")</f>
        <v>28582545.747536875</v>
      </c>
      <c r="K62" s="258">
        <f ca="1">IFERROR(IF((VLOOKUP($E62,'I&amp;E Backsheet'!$D$7:$X$185,K$9,FALSE))="","",(VLOOKUP($E62,'I&amp;E Backsheet'!$D$7:$X$185,K$9,FALSE))),"")</f>
        <v>0</v>
      </c>
      <c r="L62" s="259">
        <f ca="1">IFERROR(IF((VLOOKUP($E62,'I&amp;E Backsheet'!$D$7:$X$185,L$9,FALSE))="","",(VLOOKUP($E62,'I&amp;E Backsheet'!$D$7:$X$185,L$9,FALSE))),"")</f>
        <v>72493</v>
      </c>
      <c r="M62" s="260">
        <f ca="1">IFERROR(IF((VLOOKUP($E62,'I&amp;E Backsheet'!$D$7:$X$185,M$9,FALSE))="","",(VLOOKUP($E62,'I&amp;E Backsheet'!$D$7:$X$185,M$9,FALSE))),"")</f>
        <v>72493</v>
      </c>
      <c r="N62" s="258">
        <f ca="1">IFERROR(IF((VLOOKUP($E62,'I&amp;E Backsheet'!$D$7:$X$185,N$9,FALSE))="","",(VLOOKUP($E62,'I&amp;E Backsheet'!$D$7:$X$185,N$9,FALSE))),"")</f>
        <v>0</v>
      </c>
      <c r="O62" s="259">
        <f ca="1">IFERROR(IF((VLOOKUP($E62,'I&amp;E Backsheet'!$D$7:$X$185,O$9,FALSE))="","",(VLOOKUP($E62,'I&amp;E Backsheet'!$D$7:$X$185,O$9,FALSE))),"")</f>
        <v>0.01</v>
      </c>
      <c r="P62" s="276">
        <f ca="1">IFERROR(IF((VLOOKUP($E62,'I&amp;E Backsheet'!$D$7:$X$185,P$9,FALSE))="","",(VLOOKUP($E62,'I&amp;E Backsheet'!$D$7:$X$185,P$9,FALSE))),"")</f>
        <v>0.01</v>
      </c>
      <c r="Q62" s="280">
        <f ca="1">IFERROR(IF((VLOOKUP($E62,'I&amp;E Backsheet'!$D$7:$X$185,Q$9,FALSE))="","",(VLOOKUP($E62,'I&amp;E Backsheet'!$D$7:$X$185,Q$9,FALSE))),"")</f>
        <v>28582545.757536877</v>
      </c>
    </row>
    <row r="63" spans="1:17" ht="15" customHeight="1" x14ac:dyDescent="0.3">
      <c r="A63" s="57">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(Central Midlands)</v>
      </c>
      <c r="E63" s="50" t="str">
        <f t="shared" ca="1" si="1"/>
        <v>E06000056</v>
      </c>
      <c r="F63" s="140" t="str">
        <f ca="1">IFERROR(VLOOKUP($E63,'Org List'!$J$9:$K$488,2,0), "")</f>
        <v>Central Bedfordshire</v>
      </c>
      <c r="G63" s="258">
        <f ca="1">IFERROR(IF((VLOOKUP($E63,'I&amp;E Backsheet'!$D$7:$X$185,G$9,FALSE))="","",(VLOOKUP($E63,'I&amp;E Backsheet'!$D$7:$X$185,G$9,FALSE))),"")</f>
        <v>1573663.3732160958</v>
      </c>
      <c r="H63" s="259">
        <f ca="1">IFERROR(IF((VLOOKUP($E63,'I&amp;E Backsheet'!$D$7:$X$185,H$9,FALSE))="","",(VLOOKUP($E63,'I&amp;E Backsheet'!$D$7:$X$185,H$9,FALSE))),"")</f>
        <v>1956289.530877701</v>
      </c>
      <c r="I63" s="259">
        <f ca="1">IFERROR(IF((VLOOKUP($E63,'I&amp;E Backsheet'!$D$7:$X$185,I$9,FALSE))="","",(VLOOKUP($E63,'I&amp;E Backsheet'!$D$7:$X$185,I$9,FALSE))),"")</f>
        <v>15844807.472560806</v>
      </c>
      <c r="J63" s="260">
        <f ca="1">IFERROR(IF((VLOOKUP($E63,'I&amp;E Backsheet'!$D$7:$X$185,J$9,FALSE))="","",(VLOOKUP($E63,'I&amp;E Backsheet'!$D$7:$X$185,J$9,FALSE))),"")</f>
        <v>19374760.376654603</v>
      </c>
      <c r="K63" s="258">
        <f ca="1">IFERROR(IF((VLOOKUP($E63,'I&amp;E Backsheet'!$D$7:$X$185,K$9,FALSE))="","",(VLOOKUP($E63,'I&amp;E Backsheet'!$D$7:$X$185,K$9,FALSE))),"")</f>
        <v>0</v>
      </c>
      <c r="L63" s="259">
        <f ca="1">IFERROR(IF((VLOOKUP($E63,'I&amp;E Backsheet'!$D$7:$X$185,L$9,FALSE))="","",(VLOOKUP($E63,'I&amp;E Backsheet'!$D$7:$X$185,L$9,FALSE))),"")</f>
        <v>4937468</v>
      </c>
      <c r="M63" s="260">
        <f ca="1">IFERROR(IF((VLOOKUP($E63,'I&amp;E Backsheet'!$D$7:$X$185,M$9,FALSE))="","",(VLOOKUP($E63,'I&amp;E Backsheet'!$D$7:$X$185,M$9,FALSE))),"")</f>
        <v>4937468</v>
      </c>
      <c r="N63" s="258">
        <f ca="1">IFERROR(IF((VLOOKUP($E63,'I&amp;E Backsheet'!$D$7:$X$185,N$9,FALSE))="","",(VLOOKUP($E63,'I&amp;E Backsheet'!$D$7:$X$185,N$9,FALSE))),"")</f>
        <v>0</v>
      </c>
      <c r="O63" s="259">
        <f ca="1">IFERROR(IF((VLOOKUP($E63,'I&amp;E Backsheet'!$D$7:$X$185,O$9,FALSE))="","",(VLOOKUP($E63,'I&amp;E Backsheet'!$D$7:$X$185,O$9,FALSE))),"")</f>
        <v>4937468</v>
      </c>
      <c r="P63" s="276">
        <f ca="1">IFERROR(IF((VLOOKUP($E63,'I&amp;E Backsheet'!$D$7:$X$185,P$9,FALSE))="","",(VLOOKUP($E63,'I&amp;E Backsheet'!$D$7:$X$185,P$9,FALSE))),"")</f>
        <v>4937468</v>
      </c>
      <c r="Q63" s="280">
        <f ca="1">IFERROR(IF((VLOOKUP($E63,'I&amp;E Backsheet'!$D$7:$X$185,Q$9,FALSE))="","",(VLOOKUP($E63,'I&amp;E Backsheet'!$D$7:$X$185,Q$9,FALSE))),"")</f>
        <v>24312228.376654603</v>
      </c>
    </row>
    <row r="64" spans="1:17" ht="15" customHeight="1" x14ac:dyDescent="0.3">
      <c r="A64" s="57">
        <v>52</v>
      </c>
      <c r="B64" s="97" t="str">
        <f ca="1">IFERROR(IF((VLOOKUP($E64,'Org List'!$AJ$10:$AL$188,3,FALSE))="","",(VLOOKUP($E64,'Org List'!$AJ$10:$AL$188,3,FALSE))),"")</f>
        <v>North of England Commissioning Region</v>
      </c>
      <c r="C64" s="98" t="str">
        <f ca="1">IFERROR(IF((VLOOKUP($E64,'Org List'!$AO$10:$AQ$188,3,FALSE))="","",(VLOOKUP($E64,'Org List'!$AO$10:$AQ$188,3,FALSE))),"")</f>
        <v>North West Region</v>
      </c>
      <c r="D64" s="113" t="str">
        <f ca="1">IFERROR(IF((VLOOKUP($E64,'Org List'!$AT$10:$AV$188,3,FALSE))="","",(VLOOKUP($E64,'Org List'!$AT$10:$AV$188,3,FALSE))),"")</f>
        <v>NHS England North (Cheshire And Merseyside)</v>
      </c>
      <c r="E64" s="50" t="str">
        <f t="shared" ca="1" si="1"/>
        <v>E06000049</v>
      </c>
      <c r="F64" s="140" t="str">
        <f ca="1">IFERROR(VLOOKUP($E64,'Org List'!$J$9:$K$488,2,0), "")</f>
        <v>Cheshire East</v>
      </c>
      <c r="G64" s="258">
        <f ca="1">IFERROR(IF((VLOOKUP($E64,'I&amp;E Backsheet'!$D$7:$X$185,G$9,FALSE))="","",(VLOOKUP($E64,'I&amp;E Backsheet'!$D$7:$X$185,G$9,FALSE))),"")</f>
        <v>1913035.0387621957</v>
      </c>
      <c r="H64" s="259">
        <f ca="1">IFERROR(IF((VLOOKUP($E64,'I&amp;E Backsheet'!$D$7:$X$185,H$9,FALSE))="","",(VLOOKUP($E64,'I&amp;E Backsheet'!$D$7:$X$185,H$9,FALSE))),"")</f>
        <v>5986246.4801916936</v>
      </c>
      <c r="I64" s="259">
        <f ca="1">IFERROR(IF((VLOOKUP($E64,'I&amp;E Backsheet'!$D$7:$X$185,I$9,FALSE))="","",(VLOOKUP($E64,'I&amp;E Backsheet'!$D$7:$X$185,I$9,FALSE))),"")</f>
        <v>23440087.447077949</v>
      </c>
      <c r="J64" s="260">
        <f ca="1">IFERROR(IF((VLOOKUP($E64,'I&amp;E Backsheet'!$D$7:$X$185,J$9,FALSE))="","",(VLOOKUP($E64,'I&amp;E Backsheet'!$D$7:$X$185,J$9,FALSE))),"")</f>
        <v>31339368.966031838</v>
      </c>
      <c r="K64" s="258">
        <f ca="1">IFERROR(IF((VLOOKUP($E64,'I&amp;E Backsheet'!$D$7:$X$185,K$9,FALSE))="","",(VLOOKUP($E64,'I&amp;E Backsheet'!$D$7:$X$185,K$9,FALSE))),"")</f>
        <v>0</v>
      </c>
      <c r="L64" s="259">
        <f ca="1">IFERROR(IF((VLOOKUP($E64,'I&amp;E Backsheet'!$D$7:$X$185,L$9,FALSE))="","",(VLOOKUP($E64,'I&amp;E Backsheet'!$D$7:$X$185,L$9,FALSE))),"")</f>
        <v>0</v>
      </c>
      <c r="M64" s="260">
        <f ca="1">IFERROR(IF((VLOOKUP($E64,'I&amp;E Backsheet'!$D$7:$X$185,M$9,FALSE))="","",(VLOOKUP($E64,'I&amp;E Backsheet'!$D$7:$X$185,M$9,FALSE))),"")</f>
        <v>0</v>
      </c>
      <c r="N64" s="258">
        <f ca="1">IFERROR(IF((VLOOKUP($E64,'I&amp;E Backsheet'!$D$7:$X$185,N$9,FALSE))="","",(VLOOKUP($E64,'I&amp;E Backsheet'!$D$7:$X$185,N$9,FALSE))),"")</f>
        <v>11502</v>
      </c>
      <c r="O64" s="259">
        <f ca="1">IFERROR(IF((VLOOKUP($E64,'I&amp;E Backsheet'!$D$7:$X$185,O$9,FALSE))="","",(VLOOKUP($E64,'I&amp;E Backsheet'!$D$7:$X$185,O$9,FALSE))),"")</f>
        <v>0</v>
      </c>
      <c r="P64" s="276">
        <f ca="1">IFERROR(IF((VLOOKUP($E64,'I&amp;E Backsheet'!$D$7:$X$185,P$9,FALSE))="","",(VLOOKUP($E64,'I&amp;E Backsheet'!$D$7:$X$185,P$9,FALSE))),"")</f>
        <v>11502</v>
      </c>
      <c r="Q64" s="280">
        <f ca="1">IFERROR(IF((VLOOKUP($E64,'I&amp;E Backsheet'!$D$7:$X$185,Q$9,FALSE))="","",(VLOOKUP($E64,'I&amp;E Backsheet'!$D$7:$X$185,Q$9,FALSE))),"")</f>
        <v>31350870.966031838</v>
      </c>
    </row>
    <row r="65" spans="1:17" ht="15" customHeight="1" x14ac:dyDescent="0.3">
      <c r="A65" s="57">
        <v>53</v>
      </c>
      <c r="B65" s="97" t="str">
        <f ca="1">IFERROR(IF((VLOOKUP($E65,'Org List'!$AJ$10:$AL$188,3,FALSE))="","",(VLOOKUP($E65,'Org List'!$AJ$10:$AL$188,3,FALSE))),"")</f>
        <v>North of England Commissioning Region</v>
      </c>
      <c r="C65" s="98" t="str">
        <f ca="1">IFERROR(IF((VLOOKUP($E65,'Org List'!$AO$10:$AQ$188,3,FALSE))="","",(VLOOKUP($E65,'Org List'!$AO$10:$AQ$188,3,FALSE))),"")</f>
        <v>North West Region</v>
      </c>
      <c r="D65" s="113" t="str">
        <f ca="1">IFERROR(IF((VLOOKUP($E65,'Org List'!$AT$10:$AV$188,3,FALSE))="","",(VLOOKUP($E65,'Org List'!$AT$10:$AV$188,3,FALSE))),"")</f>
        <v>NHS England North (Cheshire And Merseyside)</v>
      </c>
      <c r="E65" s="50" t="str">
        <f t="shared" ca="1" si="1"/>
        <v>E06000050</v>
      </c>
      <c r="F65" s="140" t="str">
        <f ca="1">IFERROR(VLOOKUP($E65,'Org List'!$J$9:$K$488,2,0), "")</f>
        <v>Cheshire West and Chester</v>
      </c>
      <c r="G65" s="258">
        <f ca="1">IFERROR(IF((VLOOKUP($E65,'I&amp;E Backsheet'!$D$7:$X$185,G$9,FALSE))="","",(VLOOKUP($E65,'I&amp;E Backsheet'!$D$7:$X$185,G$9,FALSE))),"")</f>
        <v>3012434.3576315949</v>
      </c>
      <c r="H65" s="259">
        <f ca="1">IFERROR(IF((VLOOKUP($E65,'I&amp;E Backsheet'!$D$7:$X$185,H$9,FALSE))="","",(VLOOKUP($E65,'I&amp;E Backsheet'!$D$7:$X$185,H$9,FALSE))),"")</f>
        <v>7551681.4190772725</v>
      </c>
      <c r="I65" s="259">
        <f ca="1">IFERROR(IF((VLOOKUP($E65,'I&amp;E Backsheet'!$D$7:$X$185,I$9,FALSE))="","",(VLOOKUP($E65,'I&amp;E Backsheet'!$D$7:$X$185,I$9,FALSE))),"")</f>
        <v>23186638.47575504</v>
      </c>
      <c r="J65" s="260">
        <f ca="1">IFERROR(IF((VLOOKUP($E65,'I&amp;E Backsheet'!$D$7:$X$185,J$9,FALSE))="","",(VLOOKUP($E65,'I&amp;E Backsheet'!$D$7:$X$185,J$9,FALSE))),"")</f>
        <v>33750754.252463907</v>
      </c>
      <c r="K65" s="258">
        <f ca="1">IFERROR(IF((VLOOKUP($E65,'I&amp;E Backsheet'!$D$7:$X$185,K$9,FALSE))="","",(VLOOKUP($E65,'I&amp;E Backsheet'!$D$7:$X$185,K$9,FALSE))),"")</f>
        <v>6768000</v>
      </c>
      <c r="L65" s="259">
        <f ca="1">IFERROR(IF((VLOOKUP($E65,'I&amp;E Backsheet'!$D$7:$X$185,L$9,FALSE))="","",(VLOOKUP($E65,'I&amp;E Backsheet'!$D$7:$X$185,L$9,FALSE))),"")</f>
        <v>68047000</v>
      </c>
      <c r="M65" s="260">
        <f ca="1">IFERROR(IF((VLOOKUP($E65,'I&amp;E Backsheet'!$D$7:$X$185,M$9,FALSE))="","",(VLOOKUP($E65,'I&amp;E Backsheet'!$D$7:$X$185,M$9,FALSE))),"")</f>
        <v>74815000</v>
      </c>
      <c r="N65" s="258">
        <f ca="1">IFERROR(IF((VLOOKUP($E65,'I&amp;E Backsheet'!$D$7:$X$185,N$9,FALSE))="","",(VLOOKUP($E65,'I&amp;E Backsheet'!$D$7:$X$185,N$9,FALSE))),"")</f>
        <v>6890999.9999999991</v>
      </c>
      <c r="O65" s="259">
        <f ca="1">IFERROR(IF((VLOOKUP($E65,'I&amp;E Backsheet'!$D$7:$X$185,O$9,FALSE))="","",(VLOOKUP($E65,'I&amp;E Backsheet'!$D$7:$X$185,O$9,FALSE))),"")</f>
        <v>68951331.879999995</v>
      </c>
      <c r="P65" s="276">
        <f ca="1">IFERROR(IF((VLOOKUP($E65,'I&amp;E Backsheet'!$D$7:$X$185,P$9,FALSE))="","",(VLOOKUP($E65,'I&amp;E Backsheet'!$D$7:$X$185,P$9,FALSE))),"")</f>
        <v>75842331.879999995</v>
      </c>
      <c r="Q65" s="280">
        <f ca="1">IFERROR(IF((VLOOKUP($E65,'I&amp;E Backsheet'!$D$7:$X$185,Q$9,FALSE))="","",(VLOOKUP($E65,'I&amp;E Backsheet'!$D$7:$X$185,Q$9,FALSE))),"")</f>
        <v>109593086.1324639</v>
      </c>
    </row>
    <row r="66" spans="1:17" ht="15" customHeight="1" x14ac:dyDescent="0.3">
      <c r="A66" s="57">
        <v>54</v>
      </c>
      <c r="B66" s="97" t="str">
        <f ca="1">IFERROR(IF((VLOOKUP($E66,'Org List'!$AJ$10:$AL$188,3,FALSE))="","",(VLOOKUP($E66,'Org List'!$AJ$10:$AL$188,3,FALSE))),"")</f>
        <v>London Commissioning Region</v>
      </c>
      <c r="C66" s="98" t="str">
        <f ca="1">IFERROR(IF((VLOOKUP($E66,'Org List'!$AO$10:$AQ$188,3,FALSE))="","",(VLOOKUP($E66,'Org List'!$AO$10:$AQ$188,3,FALSE))),"")</f>
        <v>London Region</v>
      </c>
      <c r="D66" s="113" t="str">
        <f ca="1">IFERROR(IF((VLOOKUP($E66,'Org List'!$AT$10:$AV$188,3,FALSE))="","",(VLOOKUP($E66,'Org List'!$AT$10:$AV$188,3,FALSE))),"")</f>
        <v>NHS England London</v>
      </c>
      <c r="E66" s="50" t="str">
        <f t="shared" ca="1" si="1"/>
        <v>E09000001</v>
      </c>
      <c r="F66" s="140" t="str">
        <f ca="1">IFERROR(VLOOKUP($E66,'Org List'!$J$9:$K$488,2,0), "")</f>
        <v>City of London</v>
      </c>
      <c r="G66" s="258">
        <f ca="1">IFERROR(IF((VLOOKUP($E66,'I&amp;E Backsheet'!$D$7:$X$185,G$9,FALSE))="","",(VLOOKUP($E66,'I&amp;E Backsheet'!$D$7:$X$185,G$9,FALSE))),"")</f>
        <v>30294.091139699765</v>
      </c>
      <c r="H66" s="259">
        <f ca="1">IFERROR(IF((VLOOKUP($E66,'I&amp;E Backsheet'!$D$7:$X$185,H$9,FALSE))="","",(VLOOKUP($E66,'I&amp;E Backsheet'!$D$7:$X$185,H$9,FALSE))),"")</f>
        <v>228417.00384132389</v>
      </c>
      <c r="I66" s="259">
        <f ca="1">IFERROR(IF((VLOOKUP($E66,'I&amp;E Backsheet'!$D$7:$X$185,I$9,FALSE))="","",(VLOOKUP($E66,'I&amp;E Backsheet'!$D$7:$X$185,I$9,FALSE))),"")</f>
        <v>623208.36863966892</v>
      </c>
      <c r="J66" s="260">
        <f ca="1">IFERROR(IF((VLOOKUP($E66,'I&amp;E Backsheet'!$D$7:$X$185,J$9,FALSE))="","",(VLOOKUP($E66,'I&amp;E Backsheet'!$D$7:$X$185,J$9,FALSE))),"")</f>
        <v>881919.46362069261</v>
      </c>
      <c r="K66" s="258">
        <f ca="1">IFERROR(IF((VLOOKUP($E66,'I&amp;E Backsheet'!$D$7:$X$185,K$9,FALSE))="","",(VLOOKUP($E66,'I&amp;E Backsheet'!$D$7:$X$185,K$9,FALSE))),"")</f>
        <v>0</v>
      </c>
      <c r="L66" s="259">
        <f ca="1">IFERROR(IF((VLOOKUP($E66,'I&amp;E Backsheet'!$D$7:$X$185,L$9,FALSE))="","",(VLOOKUP($E66,'I&amp;E Backsheet'!$D$7:$X$185,L$9,FALSE))),"")</f>
        <v>0</v>
      </c>
      <c r="M66" s="260">
        <f ca="1">IFERROR(IF((VLOOKUP($E66,'I&amp;E Backsheet'!$D$7:$X$185,M$9,FALSE))="","",(VLOOKUP($E66,'I&amp;E Backsheet'!$D$7:$X$185,M$9,FALSE))),"")</f>
        <v>0</v>
      </c>
      <c r="N66" s="258">
        <f ca="1">IFERROR(IF((VLOOKUP($E66,'I&amp;E Backsheet'!$D$7:$X$185,N$9,FALSE))="","",(VLOOKUP($E66,'I&amp;E Backsheet'!$D$7:$X$185,N$9,FALSE))),"")</f>
        <v>0</v>
      </c>
      <c r="O66" s="259">
        <f ca="1">IFERROR(IF((VLOOKUP($E66,'I&amp;E Backsheet'!$D$7:$X$185,O$9,FALSE))="","",(VLOOKUP($E66,'I&amp;E Backsheet'!$D$7:$X$185,O$9,FALSE))),"")</f>
        <v>0</v>
      </c>
      <c r="P66" s="276">
        <f ca="1">IFERROR(IF((VLOOKUP($E66,'I&amp;E Backsheet'!$D$7:$X$185,P$9,FALSE))="","",(VLOOKUP($E66,'I&amp;E Backsheet'!$D$7:$X$185,P$9,FALSE))),"")</f>
        <v>0</v>
      </c>
      <c r="Q66" s="280">
        <f ca="1">IFERROR(IF((VLOOKUP($E66,'I&amp;E Backsheet'!$D$7:$X$185,Q$9,FALSE))="","",(VLOOKUP($E66,'I&amp;E Backsheet'!$D$7:$X$185,Q$9,FALSE))),"")</f>
        <v>881919.46362069261</v>
      </c>
    </row>
    <row r="67" spans="1:17" ht="15" customHeight="1" x14ac:dyDescent="0.3">
      <c r="A67" s="57">
        <v>55</v>
      </c>
      <c r="B67" s="97" t="str">
        <f ca="1">IFERROR(IF((VLOOKUP($E67,'Org List'!$AJ$10:$AL$188,3,FALSE))="","",(VLOOKUP($E67,'Org List'!$AJ$10:$AL$188,3,FALSE))),"")</f>
        <v>South West England Commissioning Region</v>
      </c>
      <c r="C67" s="98" t="str">
        <f ca="1">IFERROR(IF((VLOOKUP($E67,'Org List'!$AO$10:$AQ$188,3,FALSE))="","",(VLOOKUP($E67,'Org List'!$AO$10:$AQ$188,3,FALSE))),"")</f>
        <v>South West Region</v>
      </c>
      <c r="D67" s="113" t="str">
        <f ca="1">IFERROR(IF((VLOOKUP($E67,'Org List'!$AT$10:$AV$188,3,FALSE))="","",(VLOOKUP($E67,'Org List'!$AT$10:$AV$188,3,FALSE))),"")</f>
        <v>NHS England South West (South West South)</v>
      </c>
      <c r="E67" s="50" t="str">
        <f t="shared" ca="1" si="1"/>
        <v>E06000052</v>
      </c>
      <c r="F67" s="140" t="str">
        <f ca="1">IFERROR(VLOOKUP($E67,'Org List'!$J$9:$K$488,2,0), "")</f>
        <v>Cornwall &amp; Scilly</v>
      </c>
      <c r="G67" s="258">
        <f ca="1">IFERROR(IF((VLOOKUP($E67,'I&amp;E Backsheet'!$D$7:$X$185,G$9,FALSE))="","",(VLOOKUP($E67,'I&amp;E Backsheet'!$D$7:$X$185,G$9,FALSE))),"")</f>
        <v>6189244.9697598824</v>
      </c>
      <c r="H67" s="259">
        <f ca="1">IFERROR(IF((VLOOKUP($E67,'I&amp;E Backsheet'!$D$7:$X$185,H$9,FALSE))="","",(VLOOKUP($E67,'I&amp;E Backsheet'!$D$7:$X$185,H$9,FALSE))),"")</f>
        <v>17075174.398199655</v>
      </c>
      <c r="I67" s="259">
        <f ca="1">IFERROR(IF((VLOOKUP($E67,'I&amp;E Backsheet'!$D$7:$X$185,I$9,FALSE))="","",(VLOOKUP($E67,'I&amp;E Backsheet'!$D$7:$X$185,I$9,FALSE))),"")</f>
        <v>39319909.981256977</v>
      </c>
      <c r="J67" s="260">
        <f ca="1">IFERROR(IF((VLOOKUP($E67,'I&amp;E Backsheet'!$D$7:$X$185,J$9,FALSE))="","",(VLOOKUP($E67,'I&amp;E Backsheet'!$D$7:$X$185,J$9,FALSE))),"")</f>
        <v>62584329.349216513</v>
      </c>
      <c r="K67" s="258">
        <f ca="1">IFERROR(IF((VLOOKUP($E67,'I&amp;E Backsheet'!$D$7:$X$185,K$9,FALSE))="","",(VLOOKUP($E67,'I&amp;E Backsheet'!$D$7:$X$185,K$9,FALSE))),"")</f>
        <v>0</v>
      </c>
      <c r="L67" s="259">
        <f ca="1">IFERROR(IF((VLOOKUP($E67,'I&amp;E Backsheet'!$D$7:$X$185,L$9,FALSE))="","",(VLOOKUP($E67,'I&amp;E Backsheet'!$D$7:$X$185,L$9,FALSE))),"")</f>
        <v>8914000</v>
      </c>
      <c r="M67" s="260">
        <f ca="1">IFERROR(IF((VLOOKUP($E67,'I&amp;E Backsheet'!$D$7:$X$185,M$9,FALSE))="","",(VLOOKUP($E67,'I&amp;E Backsheet'!$D$7:$X$185,M$9,FALSE))),"")</f>
        <v>8914000</v>
      </c>
      <c r="N67" s="258">
        <f ca="1">IFERROR(IF((VLOOKUP($E67,'I&amp;E Backsheet'!$D$7:$X$185,N$9,FALSE))="","",(VLOOKUP($E67,'I&amp;E Backsheet'!$D$7:$X$185,N$9,FALSE))),"")</f>
        <v>1275000</v>
      </c>
      <c r="O67" s="259">
        <f ca="1">IFERROR(IF((VLOOKUP($E67,'I&amp;E Backsheet'!$D$7:$X$185,O$9,FALSE))="","",(VLOOKUP($E67,'I&amp;E Backsheet'!$D$7:$X$185,O$9,FALSE))),"")</f>
        <v>12430000</v>
      </c>
      <c r="P67" s="276">
        <f ca="1">IFERROR(IF((VLOOKUP($E67,'I&amp;E Backsheet'!$D$7:$X$185,P$9,FALSE))="","",(VLOOKUP($E67,'I&amp;E Backsheet'!$D$7:$X$185,P$9,FALSE))),"")</f>
        <v>13705000</v>
      </c>
      <c r="Q67" s="280">
        <f ca="1">IFERROR(IF((VLOOKUP($E67,'I&amp;E Backsheet'!$D$7:$X$185,Q$9,FALSE))="","",(VLOOKUP($E67,'I&amp;E Backsheet'!$D$7:$X$185,Q$9,FALSE))),"")</f>
        <v>76289329.349216521</v>
      </c>
    </row>
    <row r="68" spans="1:17" ht="15" customHeight="1" x14ac:dyDescent="0.3">
      <c r="A68" s="57">
        <v>56</v>
      </c>
      <c r="B68" s="97" t="str">
        <f ca="1">IFERROR(IF((VLOOKUP($E68,'Org List'!$AJ$10:$AL$188,3,FALSE))="","",(VLOOKUP($E68,'Org List'!$AJ$10:$AL$188,3,FALSE))),"")</f>
        <v>North of England Commissioning Region</v>
      </c>
      <c r="C68" s="98" t="str">
        <f ca="1">IFERROR(IF((VLOOKUP($E68,'Org List'!$AO$10:$AQ$188,3,FALSE))="","",(VLOOKUP($E68,'Org List'!$AO$10:$AQ$188,3,FALSE))),"")</f>
        <v>North East Region</v>
      </c>
      <c r="D68" s="113" t="str">
        <f ca="1">IFERROR(IF((VLOOKUP($E68,'Org List'!$AT$10:$AV$188,3,FALSE))="","",(VLOOKUP($E68,'Org List'!$AT$10:$AV$188,3,FALSE))),"")</f>
        <v>NHS England North (Cumbria And North East)</v>
      </c>
      <c r="E68" s="50" t="str">
        <f t="shared" ca="1" si="1"/>
        <v>E06000047</v>
      </c>
      <c r="F68" s="140" t="str">
        <f ca="1">IFERROR(VLOOKUP($E68,'Org List'!$J$9:$K$488,2,0), "")</f>
        <v>County Durham</v>
      </c>
      <c r="G68" s="258">
        <f ca="1">IFERROR(IF((VLOOKUP($E68,'I&amp;E Backsheet'!$D$7:$X$185,G$9,FALSE))="","",(VLOOKUP($E68,'I&amp;E Backsheet'!$D$7:$X$185,G$9,FALSE))),"")</f>
        <v>5707589.7179571139</v>
      </c>
      <c r="H68" s="259">
        <f ca="1">IFERROR(IF((VLOOKUP($E68,'I&amp;E Backsheet'!$D$7:$X$185,H$9,FALSE))="","",(VLOOKUP($E68,'I&amp;E Backsheet'!$D$7:$X$185,H$9,FALSE))),"")</f>
        <v>21475459.278689943</v>
      </c>
      <c r="I68" s="259">
        <f ca="1">IFERROR(IF((VLOOKUP($E68,'I&amp;E Backsheet'!$D$7:$X$185,I$9,FALSE))="","",(VLOOKUP($E68,'I&amp;E Backsheet'!$D$7:$X$185,I$9,FALSE))),"")</f>
        <v>41166487.161470234</v>
      </c>
      <c r="J68" s="260">
        <f ca="1">IFERROR(IF((VLOOKUP($E68,'I&amp;E Backsheet'!$D$7:$X$185,J$9,FALSE))="","",(VLOOKUP($E68,'I&amp;E Backsheet'!$D$7:$X$185,J$9,FALSE))),"")</f>
        <v>68349536.158117294</v>
      </c>
      <c r="K68" s="258">
        <f ca="1">IFERROR(IF((VLOOKUP($E68,'I&amp;E Backsheet'!$D$7:$X$185,K$9,FALSE))="","",(VLOOKUP($E68,'I&amp;E Backsheet'!$D$7:$X$185,K$9,FALSE))),"")</f>
        <v>0</v>
      </c>
      <c r="L68" s="259">
        <f ca="1">IFERROR(IF((VLOOKUP($E68,'I&amp;E Backsheet'!$D$7:$X$185,L$9,FALSE))="","",(VLOOKUP($E68,'I&amp;E Backsheet'!$D$7:$X$185,L$9,FALSE))),"")</f>
        <v>0</v>
      </c>
      <c r="M68" s="260">
        <f ca="1">IFERROR(IF((VLOOKUP($E68,'I&amp;E Backsheet'!$D$7:$X$185,M$9,FALSE))="","",(VLOOKUP($E68,'I&amp;E Backsheet'!$D$7:$X$185,M$9,FALSE))),"")</f>
        <v>0</v>
      </c>
      <c r="N68" s="258">
        <f ca="1">IFERROR(IF((VLOOKUP($E68,'I&amp;E Backsheet'!$D$7:$X$185,N$9,FALSE))="","",(VLOOKUP($E68,'I&amp;E Backsheet'!$D$7:$X$185,N$9,FALSE))),"")</f>
        <v>0</v>
      </c>
      <c r="O68" s="259">
        <f ca="1">IFERROR(IF((VLOOKUP($E68,'I&amp;E Backsheet'!$D$7:$X$185,O$9,FALSE))="","",(VLOOKUP($E68,'I&amp;E Backsheet'!$D$7:$X$185,O$9,FALSE))),"")</f>
        <v>0</v>
      </c>
      <c r="P68" s="276">
        <f ca="1">IFERROR(IF((VLOOKUP($E68,'I&amp;E Backsheet'!$D$7:$X$185,P$9,FALSE))="","",(VLOOKUP($E68,'I&amp;E Backsheet'!$D$7:$X$185,P$9,FALSE))),"")</f>
        <v>0</v>
      </c>
      <c r="Q68" s="280">
        <f ca="1">IFERROR(IF((VLOOKUP($E68,'I&amp;E Backsheet'!$D$7:$X$185,Q$9,FALSE))="","",(VLOOKUP($E68,'I&amp;E Backsheet'!$D$7:$X$185,Q$9,FALSE))),"")</f>
        <v>68349536.158117294</v>
      </c>
    </row>
    <row r="69" spans="1:17" ht="15" customHeight="1" x14ac:dyDescent="0.3">
      <c r="A69" s="57">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113" t="str">
        <f ca="1">IFERROR(IF((VLOOKUP($E69,'Org List'!$AT$10:$AV$188,3,FALSE))="","",(VLOOKUP($E69,'Org List'!$AT$10:$AV$188,3,FALSE))),"")</f>
        <v>NHS England Midlands And East (West Midlands)</v>
      </c>
      <c r="E69" s="50" t="str">
        <f t="shared" ca="1" si="1"/>
        <v>E08000026</v>
      </c>
      <c r="F69" s="140" t="str">
        <f ca="1">IFERROR(VLOOKUP($E69,'Org List'!$J$9:$K$488,2,0), "")</f>
        <v>Coventry</v>
      </c>
      <c r="G69" s="258">
        <f ca="1">IFERROR(IF((VLOOKUP($E69,'I&amp;E Backsheet'!$D$7:$X$185,G$9,FALSE))="","",(VLOOKUP($E69,'I&amp;E Backsheet'!$D$7:$X$185,G$9,FALSE))),"")</f>
        <v>3415407.8223647904</v>
      </c>
      <c r="H69" s="259">
        <f ca="1">IFERROR(IF((VLOOKUP($E69,'I&amp;E Backsheet'!$D$7:$X$185,H$9,FALSE))="","",(VLOOKUP($E69,'I&amp;E Backsheet'!$D$7:$X$185,H$9,FALSE))),"")</f>
        <v>11080884.819201911</v>
      </c>
      <c r="I69" s="259">
        <f ca="1">IFERROR(IF((VLOOKUP($E69,'I&amp;E Backsheet'!$D$7:$X$185,I$9,FALSE))="","",(VLOOKUP($E69,'I&amp;E Backsheet'!$D$7:$X$185,I$9,FALSE))),"")</f>
        <v>23169936.184491225</v>
      </c>
      <c r="J69" s="260">
        <f ca="1">IFERROR(IF((VLOOKUP($E69,'I&amp;E Backsheet'!$D$7:$X$185,J$9,FALSE))="","",(VLOOKUP($E69,'I&amp;E Backsheet'!$D$7:$X$185,J$9,FALSE))),"")</f>
        <v>37666228.826057926</v>
      </c>
      <c r="K69" s="258">
        <f ca="1">IFERROR(IF((VLOOKUP($E69,'I&amp;E Backsheet'!$D$7:$X$185,K$9,FALSE))="","",(VLOOKUP($E69,'I&amp;E Backsheet'!$D$7:$X$185,K$9,FALSE))),"")</f>
        <v>35177025</v>
      </c>
      <c r="L69" s="259">
        <f ca="1">IFERROR(IF((VLOOKUP($E69,'I&amp;E Backsheet'!$D$7:$X$185,L$9,FALSE))="","",(VLOOKUP($E69,'I&amp;E Backsheet'!$D$7:$X$185,L$9,FALSE))),"")</f>
        <v>18480415</v>
      </c>
      <c r="M69" s="260">
        <f ca="1">IFERROR(IF((VLOOKUP($E69,'I&amp;E Backsheet'!$D$7:$X$185,M$9,FALSE))="","",(VLOOKUP($E69,'I&amp;E Backsheet'!$D$7:$X$185,M$9,FALSE))),"")</f>
        <v>53657440</v>
      </c>
      <c r="N69" s="258">
        <f ca="1">IFERROR(IF((VLOOKUP($E69,'I&amp;E Backsheet'!$D$7:$X$185,N$9,FALSE))="","",(VLOOKUP($E69,'I&amp;E Backsheet'!$D$7:$X$185,N$9,FALSE))),"")</f>
        <v>35177025</v>
      </c>
      <c r="O69" s="259">
        <f ca="1">IFERROR(IF((VLOOKUP($E69,'I&amp;E Backsheet'!$D$7:$X$185,O$9,FALSE))="","",(VLOOKUP($E69,'I&amp;E Backsheet'!$D$7:$X$185,O$9,FALSE))),"")</f>
        <v>21458191</v>
      </c>
      <c r="P69" s="276">
        <f ca="1">IFERROR(IF((VLOOKUP($E69,'I&amp;E Backsheet'!$D$7:$X$185,P$9,FALSE))="","",(VLOOKUP($E69,'I&amp;E Backsheet'!$D$7:$X$185,P$9,FALSE))),"")</f>
        <v>56635216</v>
      </c>
      <c r="Q69" s="280">
        <f ca="1">IFERROR(IF((VLOOKUP($E69,'I&amp;E Backsheet'!$D$7:$X$185,Q$9,FALSE))="","",(VLOOKUP($E69,'I&amp;E Backsheet'!$D$7:$X$185,Q$9,FALSE))),"")</f>
        <v>94301444.826057926</v>
      </c>
    </row>
    <row r="70" spans="1:17" ht="15" customHeight="1" x14ac:dyDescent="0.3">
      <c r="A70" s="57">
        <v>58</v>
      </c>
      <c r="B70" s="97" t="str">
        <f ca="1">IFERROR(IF((VLOOKUP($E70,'Org List'!$AJ$10:$AL$188,3,FALSE))="","",(VLOOKUP($E70,'Org List'!$AJ$10:$AL$188,3,FALSE))),"")</f>
        <v>London Commissioning Region</v>
      </c>
      <c r="C70" s="98" t="str">
        <f ca="1">IFERROR(IF((VLOOKUP($E70,'Org List'!$AO$10:$AQ$188,3,FALSE))="","",(VLOOKUP($E70,'Org List'!$AO$10:$AQ$188,3,FALSE))),"")</f>
        <v>London Region</v>
      </c>
      <c r="D70" s="113" t="str">
        <f ca="1">IFERROR(IF((VLOOKUP($E70,'Org List'!$AT$10:$AV$188,3,FALSE))="","",(VLOOKUP($E70,'Org List'!$AT$10:$AV$188,3,FALSE))),"")</f>
        <v>NHS England London</v>
      </c>
      <c r="E70" s="50" t="str">
        <f t="shared" ca="1" si="1"/>
        <v>E09000008</v>
      </c>
      <c r="F70" s="140" t="str">
        <f ca="1">IFERROR(VLOOKUP($E70,'Org List'!$J$9:$K$488,2,0), "")</f>
        <v>Croydon</v>
      </c>
      <c r="G70" s="258">
        <f ca="1">IFERROR(IF((VLOOKUP($E70,'I&amp;E Backsheet'!$D$7:$X$185,G$9,FALSE))="","",(VLOOKUP($E70,'I&amp;E Backsheet'!$D$7:$X$185,G$9,FALSE))),"")</f>
        <v>2444281.7375244629</v>
      </c>
      <c r="H70" s="259">
        <f ca="1">IFERROR(IF((VLOOKUP($E70,'I&amp;E Backsheet'!$D$7:$X$185,H$9,FALSE))="","",(VLOOKUP($E70,'I&amp;E Backsheet'!$D$7:$X$185,H$9,FALSE))),"")</f>
        <v>7093484.9686321812</v>
      </c>
      <c r="I70" s="259">
        <f ca="1">IFERROR(IF((VLOOKUP($E70,'I&amp;E Backsheet'!$D$7:$X$185,I$9,FALSE))="","",(VLOOKUP($E70,'I&amp;E Backsheet'!$D$7:$X$185,I$9,FALSE))),"")</f>
        <v>23289772.602734637</v>
      </c>
      <c r="J70" s="260">
        <f ca="1">IFERROR(IF((VLOOKUP($E70,'I&amp;E Backsheet'!$D$7:$X$185,J$9,FALSE))="","",(VLOOKUP($E70,'I&amp;E Backsheet'!$D$7:$X$185,J$9,FALSE))),"")</f>
        <v>32827539.308891281</v>
      </c>
      <c r="K70" s="258">
        <f ca="1">IFERROR(IF((VLOOKUP($E70,'I&amp;E Backsheet'!$D$7:$X$185,K$9,FALSE))="","",(VLOOKUP($E70,'I&amp;E Backsheet'!$D$7:$X$185,K$9,FALSE))),"")</f>
        <v>0</v>
      </c>
      <c r="L70" s="259">
        <f ca="1">IFERROR(IF((VLOOKUP($E70,'I&amp;E Backsheet'!$D$7:$X$185,L$9,FALSE))="","",(VLOOKUP($E70,'I&amp;E Backsheet'!$D$7:$X$185,L$9,FALSE))),"")</f>
        <v>0</v>
      </c>
      <c r="M70" s="260">
        <f ca="1">IFERROR(IF((VLOOKUP($E70,'I&amp;E Backsheet'!$D$7:$X$185,M$9,FALSE))="","",(VLOOKUP($E70,'I&amp;E Backsheet'!$D$7:$X$185,M$9,FALSE))),"")</f>
        <v>0</v>
      </c>
      <c r="N70" s="258">
        <f ca="1">IFERROR(IF((VLOOKUP($E70,'I&amp;E Backsheet'!$D$7:$X$185,N$9,FALSE))="","",(VLOOKUP($E70,'I&amp;E Backsheet'!$D$7:$X$185,N$9,FALSE))),"")</f>
        <v>0</v>
      </c>
      <c r="O70" s="259">
        <f ca="1">IFERROR(IF((VLOOKUP($E70,'I&amp;E Backsheet'!$D$7:$X$185,O$9,FALSE))="","",(VLOOKUP($E70,'I&amp;E Backsheet'!$D$7:$X$185,O$9,FALSE))),"")</f>
        <v>0</v>
      </c>
      <c r="P70" s="276">
        <f ca="1">IFERROR(IF((VLOOKUP($E70,'I&amp;E Backsheet'!$D$7:$X$185,P$9,FALSE))="","",(VLOOKUP($E70,'I&amp;E Backsheet'!$D$7:$X$185,P$9,FALSE))),"")</f>
        <v>0</v>
      </c>
      <c r="Q70" s="280">
        <f ca="1">IFERROR(IF((VLOOKUP($E70,'I&amp;E Backsheet'!$D$7:$X$185,Q$9,FALSE))="","",(VLOOKUP($E70,'I&amp;E Backsheet'!$D$7:$X$185,Q$9,FALSE))),"")</f>
        <v>32827539.308891281</v>
      </c>
    </row>
    <row r="71" spans="1:17" ht="15" customHeight="1" x14ac:dyDescent="0.3">
      <c r="A71" s="57">
        <v>59</v>
      </c>
      <c r="B71" s="97" t="str">
        <f ca="1">IFERROR(IF((VLOOKUP($E71,'Org List'!$AJ$10:$AL$188,3,FALSE))="","",(VLOOKUP($E71,'Org List'!$AJ$10:$AL$188,3,FALSE))),"")</f>
        <v>North of England Commissioning Region</v>
      </c>
      <c r="C71" s="98" t="str">
        <f ca="1">IFERROR(IF((VLOOKUP($E71,'Org List'!$AO$10:$AQ$188,3,FALSE))="","",(VLOOKUP($E71,'Org List'!$AO$10:$AQ$188,3,FALSE))),"")</f>
        <v>North West Region</v>
      </c>
      <c r="D71" s="113" t="str">
        <f ca="1">IFERROR(IF((VLOOKUP($E71,'Org List'!$AT$10:$AV$188,3,FALSE))="","",(VLOOKUP($E71,'Org List'!$AT$10:$AV$188,3,FALSE))),"")</f>
        <v>NHS England North (Cumbria And North East)</v>
      </c>
      <c r="E71" s="50" t="str">
        <f t="shared" ca="1" si="1"/>
        <v>E10000006</v>
      </c>
      <c r="F71" s="140" t="str">
        <f ca="1">IFERROR(VLOOKUP($E71,'Org List'!$J$9:$K$488,2,0), "")</f>
        <v>Cumbria</v>
      </c>
      <c r="G71" s="258">
        <f ca="1">IFERROR(IF((VLOOKUP($E71,'I&amp;E Backsheet'!$D$7:$X$185,G$9,FALSE))="","",(VLOOKUP($E71,'I&amp;E Backsheet'!$D$7:$X$185,G$9,FALSE))),"")</f>
        <v>5823879.61362419</v>
      </c>
      <c r="H71" s="259">
        <f ca="1">IFERROR(IF((VLOOKUP($E71,'I&amp;E Backsheet'!$D$7:$X$185,H$9,FALSE))="","",(VLOOKUP($E71,'I&amp;E Backsheet'!$D$7:$X$185,H$9,FALSE))),"")</f>
        <v>16629968.296880905</v>
      </c>
      <c r="I71" s="259">
        <f ca="1">IFERROR(IF((VLOOKUP($E71,'I&amp;E Backsheet'!$D$7:$X$185,I$9,FALSE))="","",(VLOOKUP($E71,'I&amp;E Backsheet'!$D$7:$X$185,I$9,FALSE))),"")</f>
        <v>37186489.856499225</v>
      </c>
      <c r="J71" s="260">
        <f ca="1">IFERROR(IF((VLOOKUP($E71,'I&amp;E Backsheet'!$D$7:$X$185,J$9,FALSE))="","",(VLOOKUP($E71,'I&amp;E Backsheet'!$D$7:$X$185,J$9,FALSE))),"")</f>
        <v>59640337.767004319</v>
      </c>
      <c r="K71" s="258">
        <f ca="1">IFERROR(IF((VLOOKUP($E71,'I&amp;E Backsheet'!$D$7:$X$185,K$9,FALSE))="","",(VLOOKUP($E71,'I&amp;E Backsheet'!$D$7:$X$185,K$9,FALSE))),"")</f>
        <v>0</v>
      </c>
      <c r="L71" s="259">
        <f ca="1">IFERROR(IF((VLOOKUP($E71,'I&amp;E Backsheet'!$D$7:$X$185,L$9,FALSE))="","",(VLOOKUP($E71,'I&amp;E Backsheet'!$D$7:$X$185,L$9,FALSE))),"")</f>
        <v>0</v>
      </c>
      <c r="M71" s="260">
        <f ca="1">IFERROR(IF((VLOOKUP($E71,'I&amp;E Backsheet'!$D$7:$X$185,M$9,FALSE))="","",(VLOOKUP($E71,'I&amp;E Backsheet'!$D$7:$X$185,M$9,FALSE))),"")</f>
        <v>0</v>
      </c>
      <c r="N71" s="258">
        <f ca="1">IFERROR(IF((VLOOKUP($E71,'I&amp;E Backsheet'!$D$7:$X$185,N$9,FALSE))="","",(VLOOKUP($E71,'I&amp;E Backsheet'!$D$7:$X$185,N$9,FALSE))),"")</f>
        <v>0</v>
      </c>
      <c r="O71" s="259">
        <f ca="1">IFERROR(IF((VLOOKUP($E71,'I&amp;E Backsheet'!$D$7:$X$185,O$9,FALSE))="","",(VLOOKUP($E71,'I&amp;E Backsheet'!$D$7:$X$185,O$9,FALSE))),"")</f>
        <v>1649000</v>
      </c>
      <c r="P71" s="276">
        <f ca="1">IFERROR(IF((VLOOKUP($E71,'I&amp;E Backsheet'!$D$7:$X$185,P$9,FALSE))="","",(VLOOKUP($E71,'I&amp;E Backsheet'!$D$7:$X$185,P$9,FALSE))),"")</f>
        <v>1649000</v>
      </c>
      <c r="Q71" s="280">
        <f ca="1">IFERROR(IF((VLOOKUP($E71,'I&amp;E Backsheet'!$D$7:$X$185,Q$9,FALSE))="","",(VLOOKUP($E71,'I&amp;E Backsheet'!$D$7:$X$185,Q$9,FALSE))),"")</f>
        <v>61289337.767004319</v>
      </c>
    </row>
    <row r="72" spans="1:17" ht="15" customHeight="1" x14ac:dyDescent="0.3">
      <c r="A72" s="57">
        <v>60</v>
      </c>
      <c r="B72" s="97" t="str">
        <f ca="1">IFERROR(IF((VLOOKUP($E72,'Org List'!$AJ$10:$AL$188,3,FALSE))="","",(VLOOKUP($E72,'Org List'!$AJ$10:$AL$188,3,FALSE))),"")</f>
        <v>North of England Commissioning Region</v>
      </c>
      <c r="C72" s="98" t="str">
        <f ca="1">IFERROR(IF((VLOOKUP($E72,'Org List'!$AO$10:$AQ$188,3,FALSE))="","",(VLOOKUP($E72,'Org List'!$AO$10:$AQ$188,3,FALSE))),"")</f>
        <v>North East Region</v>
      </c>
      <c r="D72" s="113" t="str">
        <f ca="1">IFERROR(IF((VLOOKUP($E72,'Org List'!$AT$10:$AV$188,3,FALSE))="","",(VLOOKUP($E72,'Org List'!$AT$10:$AV$188,3,FALSE))),"")</f>
        <v>NHS England North (Cumbria And North East)</v>
      </c>
      <c r="E72" s="50" t="str">
        <f t="shared" ca="1" si="1"/>
        <v>E06000005</v>
      </c>
      <c r="F72" s="140" t="str">
        <f ca="1">IFERROR(VLOOKUP($E72,'Org List'!$J$9:$K$488,2,0), "")</f>
        <v>Darlington</v>
      </c>
      <c r="G72" s="258">
        <f ca="1">IFERROR(IF((VLOOKUP($E72,'I&amp;E Backsheet'!$D$7:$X$185,G$9,FALSE))="","",(VLOOKUP($E72,'I&amp;E Backsheet'!$D$7:$X$185,G$9,FALSE))),"")</f>
        <v>868490.81233585742</v>
      </c>
      <c r="H72" s="259">
        <f ca="1">IFERROR(IF((VLOOKUP($E72,'I&amp;E Backsheet'!$D$7:$X$185,H$9,FALSE))="","",(VLOOKUP($E72,'I&amp;E Backsheet'!$D$7:$X$185,H$9,FALSE))),"")</f>
        <v>3156213.4014667198</v>
      </c>
      <c r="I72" s="259">
        <f ca="1">IFERROR(IF((VLOOKUP($E72,'I&amp;E Backsheet'!$D$7:$X$185,I$9,FALSE))="","",(VLOOKUP($E72,'I&amp;E Backsheet'!$D$7:$X$185,I$9,FALSE))),"")</f>
        <v>7545117.2464353433</v>
      </c>
      <c r="J72" s="260">
        <f ca="1">IFERROR(IF((VLOOKUP($E72,'I&amp;E Backsheet'!$D$7:$X$185,J$9,FALSE))="","",(VLOOKUP($E72,'I&amp;E Backsheet'!$D$7:$X$185,J$9,FALSE))),"")</f>
        <v>11569821.46023792</v>
      </c>
      <c r="K72" s="258">
        <f ca="1">IFERROR(IF((VLOOKUP($E72,'I&amp;E Backsheet'!$D$7:$X$185,K$9,FALSE))="","",(VLOOKUP($E72,'I&amp;E Backsheet'!$D$7:$X$185,K$9,FALSE))),"")</f>
        <v>0</v>
      </c>
      <c r="L72" s="259">
        <f ca="1">IFERROR(IF((VLOOKUP($E72,'I&amp;E Backsheet'!$D$7:$X$185,L$9,FALSE))="","",(VLOOKUP($E72,'I&amp;E Backsheet'!$D$7:$X$185,L$9,FALSE))),"")</f>
        <v>0</v>
      </c>
      <c r="M72" s="260">
        <f ca="1">IFERROR(IF((VLOOKUP($E72,'I&amp;E Backsheet'!$D$7:$X$185,M$9,FALSE))="","",(VLOOKUP($E72,'I&amp;E Backsheet'!$D$7:$X$185,M$9,FALSE))),"")</f>
        <v>0</v>
      </c>
      <c r="N72" s="258">
        <f ca="1">IFERROR(IF((VLOOKUP($E72,'I&amp;E Backsheet'!$D$7:$X$185,N$9,FALSE))="","",(VLOOKUP($E72,'I&amp;E Backsheet'!$D$7:$X$185,N$9,FALSE))),"")</f>
        <v>0</v>
      </c>
      <c r="O72" s="259">
        <f ca="1">IFERROR(IF((VLOOKUP($E72,'I&amp;E Backsheet'!$D$7:$X$185,O$9,FALSE))="","",(VLOOKUP($E72,'I&amp;E Backsheet'!$D$7:$X$185,O$9,FALSE))),"")</f>
        <v>0</v>
      </c>
      <c r="P72" s="276">
        <f ca="1">IFERROR(IF((VLOOKUP($E72,'I&amp;E Backsheet'!$D$7:$X$185,P$9,FALSE))="","",(VLOOKUP($E72,'I&amp;E Backsheet'!$D$7:$X$185,P$9,FALSE))),"")</f>
        <v>0</v>
      </c>
      <c r="Q72" s="280">
        <f ca="1">IFERROR(IF((VLOOKUP($E72,'I&amp;E Backsheet'!$D$7:$X$185,Q$9,FALSE))="","",(VLOOKUP($E72,'I&amp;E Backsheet'!$D$7:$X$185,Q$9,FALSE))),"")</f>
        <v>11569821.46023792</v>
      </c>
    </row>
    <row r="73" spans="1:17" ht="15" customHeight="1" x14ac:dyDescent="0.3">
      <c r="A73" s="57">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113" t="str">
        <f ca="1">IFERROR(IF((VLOOKUP($E73,'Org List'!$AT$10:$AV$188,3,FALSE))="","",(VLOOKUP($E73,'Org List'!$AT$10:$AV$188,3,FALSE))),"")</f>
        <v>NHS England Midlands And East (North Midlands)</v>
      </c>
      <c r="E73" s="50" t="str">
        <f t="shared" ca="1" si="1"/>
        <v>E06000015</v>
      </c>
      <c r="F73" s="140" t="str">
        <f ca="1">IFERROR(VLOOKUP($E73,'Org List'!$J$9:$K$488,2,0), "")</f>
        <v>Derby</v>
      </c>
      <c r="G73" s="258">
        <f ca="1">IFERROR(IF((VLOOKUP($E73,'I&amp;E Backsheet'!$D$7:$X$185,G$9,FALSE))="","",(VLOOKUP($E73,'I&amp;E Backsheet'!$D$7:$X$185,G$9,FALSE))),"")</f>
        <v>1897568.3545782522</v>
      </c>
      <c r="H73" s="259">
        <f ca="1">IFERROR(IF((VLOOKUP($E73,'I&amp;E Backsheet'!$D$7:$X$185,H$9,FALSE))="","",(VLOOKUP($E73,'I&amp;E Backsheet'!$D$7:$X$185,H$9,FALSE))),"")</f>
        <v>8397769.8551119603</v>
      </c>
      <c r="I73" s="259">
        <f ca="1">IFERROR(IF((VLOOKUP($E73,'I&amp;E Backsheet'!$D$7:$X$185,I$9,FALSE))="","",(VLOOKUP($E73,'I&amp;E Backsheet'!$D$7:$X$185,I$9,FALSE))),"")</f>
        <v>16902233.483141728</v>
      </c>
      <c r="J73" s="260">
        <f ca="1">IFERROR(IF((VLOOKUP($E73,'I&amp;E Backsheet'!$D$7:$X$185,J$9,FALSE))="","",(VLOOKUP($E73,'I&amp;E Backsheet'!$D$7:$X$185,J$9,FALSE))),"")</f>
        <v>27197571.692831941</v>
      </c>
      <c r="K73" s="258">
        <f ca="1">IFERROR(IF((VLOOKUP($E73,'I&amp;E Backsheet'!$D$7:$X$185,K$9,FALSE))="","",(VLOOKUP($E73,'I&amp;E Backsheet'!$D$7:$X$185,K$9,FALSE))),"")</f>
        <v>4394328</v>
      </c>
      <c r="L73" s="259">
        <f ca="1">IFERROR(IF((VLOOKUP($E73,'I&amp;E Backsheet'!$D$7:$X$185,L$9,FALSE))="","",(VLOOKUP($E73,'I&amp;E Backsheet'!$D$7:$X$185,L$9,FALSE))),"")</f>
        <v>269682</v>
      </c>
      <c r="M73" s="260">
        <f ca="1">IFERROR(IF((VLOOKUP($E73,'I&amp;E Backsheet'!$D$7:$X$185,M$9,FALSE))="","",(VLOOKUP($E73,'I&amp;E Backsheet'!$D$7:$X$185,M$9,FALSE))),"")</f>
        <v>4664010</v>
      </c>
      <c r="N73" s="258">
        <f ca="1">IFERROR(IF((VLOOKUP($E73,'I&amp;E Backsheet'!$D$7:$X$185,N$9,FALSE))="","",(VLOOKUP($E73,'I&amp;E Backsheet'!$D$7:$X$185,N$9,FALSE))),"")</f>
        <v>4394328</v>
      </c>
      <c r="O73" s="259">
        <f ca="1">IFERROR(IF((VLOOKUP($E73,'I&amp;E Backsheet'!$D$7:$X$185,O$9,FALSE))="","",(VLOOKUP($E73,'I&amp;E Backsheet'!$D$7:$X$185,O$9,FALSE))),"")</f>
        <v>269682</v>
      </c>
      <c r="P73" s="276">
        <f ca="1">IFERROR(IF((VLOOKUP($E73,'I&amp;E Backsheet'!$D$7:$X$185,P$9,FALSE))="","",(VLOOKUP($E73,'I&amp;E Backsheet'!$D$7:$X$185,P$9,FALSE))),"")</f>
        <v>4664010</v>
      </c>
      <c r="Q73" s="280">
        <f ca="1">IFERROR(IF((VLOOKUP($E73,'I&amp;E Backsheet'!$D$7:$X$185,Q$9,FALSE))="","",(VLOOKUP($E73,'I&amp;E Backsheet'!$D$7:$X$185,Q$9,FALSE))),"")</f>
        <v>31861581.692831941</v>
      </c>
    </row>
    <row r="74" spans="1:17" ht="15" customHeight="1" x14ac:dyDescent="0.3">
      <c r="A74" s="57">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113" t="str">
        <f ca="1">IFERROR(IF((VLOOKUP($E74,'Org List'!$AT$10:$AV$188,3,FALSE))="","",(VLOOKUP($E74,'Org List'!$AT$10:$AV$188,3,FALSE))),"")</f>
        <v>NHS England Midlands And East (North Midlands)</v>
      </c>
      <c r="E74" s="50" t="str">
        <f t="shared" ca="1" si="1"/>
        <v>E10000007</v>
      </c>
      <c r="F74" s="140" t="str">
        <f ca="1">IFERROR(VLOOKUP($E74,'Org List'!$J$9:$K$488,2,0), "")</f>
        <v>Derbyshire</v>
      </c>
      <c r="G74" s="258">
        <f ca="1">IFERROR(IF((VLOOKUP($E74,'I&amp;E Backsheet'!$D$7:$X$185,G$9,FALSE))="","",(VLOOKUP($E74,'I&amp;E Backsheet'!$D$7:$X$185,G$9,FALSE))),"")</f>
        <v>6450726.9861117369</v>
      </c>
      <c r="H74" s="259">
        <f ca="1">IFERROR(IF((VLOOKUP($E74,'I&amp;E Backsheet'!$D$7:$X$185,H$9,FALSE))="","",(VLOOKUP($E74,'I&amp;E Backsheet'!$D$7:$X$185,H$9,FALSE))),"")</f>
        <v>24906166.152852461</v>
      </c>
      <c r="I74" s="259">
        <f ca="1">IFERROR(IF((VLOOKUP($E74,'I&amp;E Backsheet'!$D$7:$X$185,I$9,FALSE))="","",(VLOOKUP($E74,'I&amp;E Backsheet'!$D$7:$X$185,I$9,FALSE))),"")</f>
        <v>54440511.442090794</v>
      </c>
      <c r="J74" s="260">
        <f ca="1">IFERROR(IF((VLOOKUP($E74,'I&amp;E Backsheet'!$D$7:$X$185,J$9,FALSE))="","",(VLOOKUP($E74,'I&amp;E Backsheet'!$D$7:$X$185,J$9,FALSE))),"")</f>
        <v>85797404.581054986</v>
      </c>
      <c r="K74" s="258">
        <f ca="1">IFERROR(IF((VLOOKUP($E74,'I&amp;E Backsheet'!$D$7:$X$185,K$9,FALSE))="","",(VLOOKUP($E74,'I&amp;E Backsheet'!$D$7:$X$185,K$9,FALSE))),"")</f>
        <v>8260077.4703809517</v>
      </c>
      <c r="L74" s="259">
        <f ca="1">IFERROR(IF((VLOOKUP($E74,'I&amp;E Backsheet'!$D$7:$X$185,L$9,FALSE))="","",(VLOOKUP($E74,'I&amp;E Backsheet'!$D$7:$X$185,L$9,FALSE))),"")</f>
        <v>1500060</v>
      </c>
      <c r="M74" s="260">
        <f ca="1">IFERROR(IF((VLOOKUP($E74,'I&amp;E Backsheet'!$D$7:$X$185,M$9,FALSE))="","",(VLOOKUP($E74,'I&amp;E Backsheet'!$D$7:$X$185,M$9,FALSE))),"")</f>
        <v>9760137.4703809507</v>
      </c>
      <c r="N74" s="258">
        <f ca="1">IFERROR(IF((VLOOKUP($E74,'I&amp;E Backsheet'!$D$7:$X$185,N$9,FALSE))="","",(VLOOKUP($E74,'I&amp;E Backsheet'!$D$7:$X$185,N$9,FALSE))),"")</f>
        <v>8260077.4703809517</v>
      </c>
      <c r="O74" s="259">
        <f ca="1">IFERROR(IF((VLOOKUP($E74,'I&amp;E Backsheet'!$D$7:$X$185,O$9,FALSE))="","",(VLOOKUP($E74,'I&amp;E Backsheet'!$D$7:$X$185,O$9,FALSE))),"")</f>
        <v>1500060</v>
      </c>
      <c r="P74" s="276">
        <f ca="1">IFERROR(IF((VLOOKUP($E74,'I&amp;E Backsheet'!$D$7:$X$185,P$9,FALSE))="","",(VLOOKUP($E74,'I&amp;E Backsheet'!$D$7:$X$185,P$9,FALSE))),"")</f>
        <v>9760137.4703809507</v>
      </c>
      <c r="Q74" s="280">
        <f ca="1">IFERROR(IF((VLOOKUP($E74,'I&amp;E Backsheet'!$D$7:$X$185,Q$9,FALSE))="","",(VLOOKUP($E74,'I&amp;E Backsheet'!$D$7:$X$185,Q$9,FALSE))),"")</f>
        <v>95557542.051435933</v>
      </c>
    </row>
    <row r="75" spans="1:17" ht="15" customHeight="1" x14ac:dyDescent="0.3">
      <c r="A75" s="57">
        <v>63</v>
      </c>
      <c r="B75" s="97" t="str">
        <f ca="1">IFERROR(IF((VLOOKUP($E75,'Org List'!$AJ$10:$AL$188,3,FALSE))="","",(VLOOKUP($E75,'Org List'!$AJ$10:$AL$188,3,FALSE))),"")</f>
        <v>South West England Commissioning Region</v>
      </c>
      <c r="C75" s="98" t="str">
        <f ca="1">IFERROR(IF((VLOOKUP($E75,'Org List'!$AO$10:$AQ$188,3,FALSE))="","",(VLOOKUP($E75,'Org List'!$AO$10:$AQ$188,3,FALSE))),"")</f>
        <v>South West Region</v>
      </c>
      <c r="D75" s="113" t="str">
        <f ca="1">IFERROR(IF((VLOOKUP($E75,'Org List'!$AT$10:$AV$188,3,FALSE))="","",(VLOOKUP($E75,'Org List'!$AT$10:$AV$188,3,FALSE))),"")</f>
        <v>NHS England South West (South West South)</v>
      </c>
      <c r="E75" s="50" t="str">
        <f t="shared" ca="1" si="1"/>
        <v>E10000008</v>
      </c>
      <c r="F75" s="140" t="str">
        <f ca="1">IFERROR(VLOOKUP($E75,'Org List'!$J$9:$K$488,2,0), "")</f>
        <v>Devon</v>
      </c>
      <c r="G75" s="258">
        <f ca="1">IFERROR(IF((VLOOKUP($E75,'I&amp;E Backsheet'!$D$7:$X$185,G$9,FALSE))="","",(VLOOKUP($E75,'I&amp;E Backsheet'!$D$7:$X$185,G$9,FALSE))),"")</f>
        <v>6734438.6658378635</v>
      </c>
      <c r="H75" s="259">
        <f ca="1">IFERROR(IF((VLOOKUP($E75,'I&amp;E Backsheet'!$D$7:$X$185,H$9,FALSE))="","",(VLOOKUP($E75,'I&amp;E Backsheet'!$D$7:$X$185,H$9,FALSE))),"")</f>
        <v>20395259.719656937</v>
      </c>
      <c r="I75" s="259">
        <f ca="1">IFERROR(IF((VLOOKUP($E75,'I&amp;E Backsheet'!$D$7:$X$185,I$9,FALSE))="","",(VLOOKUP($E75,'I&amp;E Backsheet'!$D$7:$X$185,I$9,FALSE))),"")</f>
        <v>52639509.313378766</v>
      </c>
      <c r="J75" s="260">
        <f ca="1">IFERROR(IF((VLOOKUP($E75,'I&amp;E Backsheet'!$D$7:$X$185,J$9,FALSE))="","",(VLOOKUP($E75,'I&amp;E Backsheet'!$D$7:$X$185,J$9,FALSE))),"")</f>
        <v>79769207.698873565</v>
      </c>
      <c r="K75" s="258">
        <f ca="1">IFERROR(IF((VLOOKUP($E75,'I&amp;E Backsheet'!$D$7:$X$185,K$9,FALSE))="","",(VLOOKUP($E75,'I&amp;E Backsheet'!$D$7:$X$185,K$9,FALSE))),"")</f>
        <v>0</v>
      </c>
      <c r="L75" s="259">
        <f ca="1">IFERROR(IF((VLOOKUP($E75,'I&amp;E Backsheet'!$D$7:$X$185,L$9,FALSE))="","",(VLOOKUP($E75,'I&amp;E Backsheet'!$D$7:$X$185,L$9,FALSE))),"")</f>
        <v>4522000</v>
      </c>
      <c r="M75" s="260">
        <f ca="1">IFERROR(IF((VLOOKUP($E75,'I&amp;E Backsheet'!$D$7:$X$185,M$9,FALSE))="","",(VLOOKUP($E75,'I&amp;E Backsheet'!$D$7:$X$185,M$9,FALSE))),"")</f>
        <v>4522000</v>
      </c>
      <c r="N75" s="258">
        <f ca="1">IFERROR(IF((VLOOKUP($E75,'I&amp;E Backsheet'!$D$7:$X$185,N$9,FALSE))="","",(VLOOKUP($E75,'I&amp;E Backsheet'!$D$7:$X$185,N$9,FALSE))),"")</f>
        <v>0</v>
      </c>
      <c r="O75" s="259">
        <f ca="1">IFERROR(IF((VLOOKUP($E75,'I&amp;E Backsheet'!$D$7:$X$185,O$9,FALSE))="","",(VLOOKUP($E75,'I&amp;E Backsheet'!$D$7:$X$185,O$9,FALSE))),"")</f>
        <v>13385201</v>
      </c>
      <c r="P75" s="276">
        <f ca="1">IFERROR(IF((VLOOKUP($E75,'I&amp;E Backsheet'!$D$7:$X$185,P$9,FALSE))="","",(VLOOKUP($E75,'I&amp;E Backsheet'!$D$7:$X$185,P$9,FALSE))),"")</f>
        <v>13385201</v>
      </c>
      <c r="Q75" s="280">
        <f ca="1">IFERROR(IF((VLOOKUP($E75,'I&amp;E Backsheet'!$D$7:$X$185,Q$9,FALSE))="","",(VLOOKUP($E75,'I&amp;E Backsheet'!$D$7:$X$185,Q$9,FALSE))),"")</f>
        <v>93154408.698873565</v>
      </c>
    </row>
    <row r="76" spans="1:17" ht="15" customHeight="1" x14ac:dyDescent="0.3">
      <c r="A76" s="57">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113" t="str">
        <f ca="1">IFERROR(IF((VLOOKUP($E76,'Org List'!$AT$10:$AV$188,3,FALSE))="","",(VLOOKUP($E76,'Org List'!$AT$10:$AV$188,3,FALSE))),"")</f>
        <v>NHS England North (Yorkshire And Humber)</v>
      </c>
      <c r="E76" s="50" t="str">
        <f t="shared" ref="E76:E107" ca="1" si="2">IF($A76&gt;$T$5-1,"",INDIRECT("'Comms by AT'!D"&amp;$A76+$T$4))</f>
        <v>E08000017</v>
      </c>
      <c r="F76" s="140" t="str">
        <f ca="1">IFERROR(VLOOKUP($E76,'Org List'!$J$9:$K$488,2,0), "")</f>
        <v>Doncaster</v>
      </c>
      <c r="G76" s="258">
        <f ca="1">IFERROR(IF((VLOOKUP($E76,'I&amp;E Backsheet'!$D$7:$X$185,G$9,FALSE))="","",(VLOOKUP($E76,'I&amp;E Backsheet'!$D$7:$X$185,G$9,FALSE))),"")</f>
        <v>2272322.0162420911</v>
      </c>
      <c r="H76" s="259">
        <f ca="1">IFERROR(IF((VLOOKUP($E76,'I&amp;E Backsheet'!$D$7:$X$185,H$9,FALSE))="","",(VLOOKUP($E76,'I&amp;E Backsheet'!$D$7:$X$185,H$9,FALSE))),"")</f>
        <v>11491740.013964776</v>
      </c>
      <c r="I76" s="259">
        <f ca="1">IFERROR(IF((VLOOKUP($E76,'I&amp;E Backsheet'!$D$7:$X$185,I$9,FALSE))="","",(VLOOKUP($E76,'I&amp;E Backsheet'!$D$7:$X$185,I$9,FALSE))),"")</f>
        <v>22758655.253665987</v>
      </c>
      <c r="J76" s="260">
        <f ca="1">IFERROR(IF((VLOOKUP($E76,'I&amp;E Backsheet'!$D$7:$X$185,J$9,FALSE))="","",(VLOOKUP($E76,'I&amp;E Backsheet'!$D$7:$X$185,J$9,FALSE))),"")</f>
        <v>36522717.283872858</v>
      </c>
      <c r="K76" s="258">
        <f ca="1">IFERROR(IF((VLOOKUP($E76,'I&amp;E Backsheet'!$D$7:$X$185,K$9,FALSE))="","",(VLOOKUP($E76,'I&amp;E Backsheet'!$D$7:$X$185,K$9,FALSE))),"")</f>
        <v>0</v>
      </c>
      <c r="L76" s="259">
        <f ca="1">IFERROR(IF((VLOOKUP($E76,'I&amp;E Backsheet'!$D$7:$X$185,L$9,FALSE))="","",(VLOOKUP($E76,'I&amp;E Backsheet'!$D$7:$X$185,L$9,FALSE))),"")</f>
        <v>0</v>
      </c>
      <c r="M76" s="260">
        <f ca="1">IFERROR(IF((VLOOKUP($E76,'I&amp;E Backsheet'!$D$7:$X$185,M$9,FALSE))="","",(VLOOKUP($E76,'I&amp;E Backsheet'!$D$7:$X$185,M$9,FALSE))),"")</f>
        <v>0</v>
      </c>
      <c r="N76" s="258">
        <f ca="1">IFERROR(IF((VLOOKUP($E76,'I&amp;E Backsheet'!$D$7:$X$185,N$9,FALSE))="","",(VLOOKUP($E76,'I&amp;E Backsheet'!$D$7:$X$185,N$9,FALSE))),"")</f>
        <v>0</v>
      </c>
      <c r="O76" s="259">
        <f ca="1">IFERROR(IF((VLOOKUP($E76,'I&amp;E Backsheet'!$D$7:$X$185,O$9,FALSE))="","",(VLOOKUP($E76,'I&amp;E Backsheet'!$D$7:$X$185,O$9,FALSE))),"")</f>
        <v>228153</v>
      </c>
      <c r="P76" s="276">
        <f ca="1">IFERROR(IF((VLOOKUP($E76,'I&amp;E Backsheet'!$D$7:$X$185,P$9,FALSE))="","",(VLOOKUP($E76,'I&amp;E Backsheet'!$D$7:$X$185,P$9,FALSE))),"")</f>
        <v>228153</v>
      </c>
      <c r="Q76" s="280">
        <f ca="1">IFERROR(IF((VLOOKUP($E76,'I&amp;E Backsheet'!$D$7:$X$185,Q$9,FALSE))="","",(VLOOKUP($E76,'I&amp;E Backsheet'!$D$7:$X$185,Q$9,FALSE))),"")</f>
        <v>36750870.283872858</v>
      </c>
    </row>
    <row r="77" spans="1:17" ht="15" customHeight="1" x14ac:dyDescent="0.3">
      <c r="A77" s="57">
        <v>65</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50" t="str">
        <f t="shared" ca="1" si="2"/>
        <v>E10000009</v>
      </c>
      <c r="F77" s="140" t="str">
        <f ca="1">IFERROR(VLOOKUP($E77,'Org List'!$J$9:$K$488,2,0), "")</f>
        <v>Dorset</v>
      </c>
      <c r="G77" s="258">
        <f ca="1">IFERROR(IF((VLOOKUP($E77,'I&amp;E Backsheet'!$D$7:$X$185,G$9,FALSE))="","",(VLOOKUP($E77,'I&amp;E Backsheet'!$D$7:$X$185,G$9,FALSE))),"")</f>
        <v>3925369.5167536926</v>
      </c>
      <c r="H77" s="259">
        <f ca="1">IFERROR(IF((VLOOKUP($E77,'I&amp;E Backsheet'!$D$7:$X$185,H$9,FALSE))="","",(VLOOKUP($E77,'I&amp;E Backsheet'!$D$7:$X$185,H$9,FALSE))),"")</f>
        <v>9768020.8431320563</v>
      </c>
      <c r="I77" s="259">
        <f ca="1">IFERROR(IF((VLOOKUP($E77,'I&amp;E Backsheet'!$D$7:$X$185,I$9,FALSE))="","",(VLOOKUP($E77,'I&amp;E Backsheet'!$D$7:$X$185,I$9,FALSE))),"")</f>
        <v>28928417.042861335</v>
      </c>
      <c r="J77" s="260">
        <f ca="1">IFERROR(IF((VLOOKUP($E77,'I&amp;E Backsheet'!$D$7:$X$185,J$9,FALSE))="","",(VLOOKUP($E77,'I&amp;E Backsheet'!$D$7:$X$185,J$9,FALSE))),"")</f>
        <v>42621807.40274708</v>
      </c>
      <c r="K77" s="258">
        <f ca="1">IFERROR(IF((VLOOKUP($E77,'I&amp;E Backsheet'!$D$7:$X$185,K$9,FALSE))="","",(VLOOKUP($E77,'I&amp;E Backsheet'!$D$7:$X$185,K$9,FALSE))),"")</f>
        <v>35210583</v>
      </c>
      <c r="L77" s="259">
        <f ca="1">IFERROR(IF((VLOOKUP($E77,'I&amp;E Backsheet'!$D$7:$X$185,L$9,FALSE))="","",(VLOOKUP($E77,'I&amp;E Backsheet'!$D$7:$X$185,L$9,FALSE))),"")</f>
        <v>61956000</v>
      </c>
      <c r="M77" s="260">
        <f ca="1">IFERROR(IF((VLOOKUP($E77,'I&amp;E Backsheet'!$D$7:$X$185,M$9,FALSE))="","",(VLOOKUP($E77,'I&amp;E Backsheet'!$D$7:$X$185,M$9,FALSE))),"")</f>
        <v>97166583</v>
      </c>
      <c r="N77" s="258">
        <f ca="1">IFERROR(IF((VLOOKUP($E77,'I&amp;E Backsheet'!$D$7:$X$185,N$9,FALSE))="","",(VLOOKUP($E77,'I&amp;E Backsheet'!$D$7:$X$185,N$9,FALSE))),"")</f>
        <v>35210583</v>
      </c>
      <c r="O77" s="259">
        <f ca="1">IFERROR(IF((VLOOKUP($E77,'I&amp;E Backsheet'!$D$7:$X$185,O$9,FALSE))="","",(VLOOKUP($E77,'I&amp;E Backsheet'!$D$7:$X$185,O$9,FALSE))),"")</f>
        <v>61956000</v>
      </c>
      <c r="P77" s="276">
        <f ca="1">IFERROR(IF((VLOOKUP($E77,'I&amp;E Backsheet'!$D$7:$X$185,P$9,FALSE))="","",(VLOOKUP($E77,'I&amp;E Backsheet'!$D$7:$X$185,P$9,FALSE))),"")</f>
        <v>97166583</v>
      </c>
      <c r="Q77" s="280">
        <f ca="1">IFERROR(IF((VLOOKUP($E77,'I&amp;E Backsheet'!$D$7:$X$185,Q$9,FALSE))="","",(VLOOKUP($E77,'I&amp;E Backsheet'!$D$7:$X$185,Q$9,FALSE))),"")</f>
        <v>139788390.40274709</v>
      </c>
    </row>
    <row r="78" spans="1:17" ht="15" customHeight="1" x14ac:dyDescent="0.3">
      <c r="A78" s="57">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113" t="str">
        <f ca="1">IFERROR(IF((VLOOKUP($E78,'Org List'!$AT$10:$AV$188,3,FALSE))="","",(VLOOKUP($E78,'Org List'!$AT$10:$AV$188,3,FALSE))),"")</f>
        <v>NHS England Midlands And East (West Midlands)</v>
      </c>
      <c r="E78" s="50" t="str">
        <f t="shared" ca="1" si="2"/>
        <v>E08000027</v>
      </c>
      <c r="F78" s="140" t="str">
        <f ca="1">IFERROR(VLOOKUP($E78,'Org List'!$J$9:$K$488,2,0), "")</f>
        <v>Dudley</v>
      </c>
      <c r="G78" s="258">
        <f ca="1">IFERROR(IF((VLOOKUP($E78,'I&amp;E Backsheet'!$D$7:$X$185,G$9,FALSE))="","",(VLOOKUP($E78,'I&amp;E Backsheet'!$D$7:$X$185,G$9,FALSE))),"")</f>
        <v>5263333.2079861816</v>
      </c>
      <c r="H78" s="259">
        <f ca="1">IFERROR(IF((VLOOKUP($E78,'I&amp;E Backsheet'!$D$7:$X$185,H$9,FALSE))="","",(VLOOKUP($E78,'I&amp;E Backsheet'!$D$7:$X$185,H$9,FALSE))),"")</f>
        <v>11641252.362293381</v>
      </c>
      <c r="I78" s="259">
        <f ca="1">IFERROR(IF((VLOOKUP($E78,'I&amp;E Backsheet'!$D$7:$X$185,I$9,FALSE))="","",(VLOOKUP($E78,'I&amp;E Backsheet'!$D$7:$X$185,I$9,FALSE))),"")</f>
        <v>21812384.022438966</v>
      </c>
      <c r="J78" s="260">
        <f ca="1">IFERROR(IF((VLOOKUP($E78,'I&amp;E Backsheet'!$D$7:$X$185,J$9,FALSE))="","",(VLOOKUP($E78,'I&amp;E Backsheet'!$D$7:$X$185,J$9,FALSE))),"")</f>
        <v>38716969.592718527</v>
      </c>
      <c r="K78" s="258">
        <f ca="1">IFERROR(IF((VLOOKUP($E78,'I&amp;E Backsheet'!$D$7:$X$185,K$9,FALSE))="","",(VLOOKUP($E78,'I&amp;E Backsheet'!$D$7:$X$185,K$9,FALSE))),"")</f>
        <v>19742060</v>
      </c>
      <c r="L78" s="259">
        <f ca="1">IFERROR(IF((VLOOKUP($E78,'I&amp;E Backsheet'!$D$7:$X$185,L$9,FALSE))="","",(VLOOKUP($E78,'I&amp;E Backsheet'!$D$7:$X$185,L$9,FALSE))),"")</f>
        <v>18837631</v>
      </c>
      <c r="M78" s="260">
        <f ca="1">IFERROR(IF((VLOOKUP($E78,'I&amp;E Backsheet'!$D$7:$X$185,M$9,FALSE))="","",(VLOOKUP($E78,'I&amp;E Backsheet'!$D$7:$X$185,M$9,FALSE))),"")</f>
        <v>38579691</v>
      </c>
      <c r="N78" s="258">
        <f ca="1">IFERROR(IF((VLOOKUP($E78,'I&amp;E Backsheet'!$D$7:$X$185,N$9,FALSE))="","",(VLOOKUP($E78,'I&amp;E Backsheet'!$D$7:$X$185,N$9,FALSE))),"")</f>
        <v>19742060</v>
      </c>
      <c r="O78" s="259">
        <f ca="1">IFERROR(IF((VLOOKUP($E78,'I&amp;E Backsheet'!$D$7:$X$185,O$9,FALSE))="","",(VLOOKUP($E78,'I&amp;E Backsheet'!$D$7:$X$185,O$9,FALSE))),"")</f>
        <v>18837631</v>
      </c>
      <c r="P78" s="276">
        <f ca="1">IFERROR(IF((VLOOKUP($E78,'I&amp;E Backsheet'!$D$7:$X$185,P$9,FALSE))="","",(VLOOKUP($E78,'I&amp;E Backsheet'!$D$7:$X$185,P$9,FALSE))),"")</f>
        <v>38579691</v>
      </c>
      <c r="Q78" s="280">
        <f ca="1">IFERROR(IF((VLOOKUP($E78,'I&amp;E Backsheet'!$D$7:$X$185,Q$9,FALSE))="","",(VLOOKUP($E78,'I&amp;E Backsheet'!$D$7:$X$185,Q$9,FALSE))),"")</f>
        <v>77296660.592718527</v>
      </c>
    </row>
    <row r="79" spans="1:17" ht="15" customHeight="1" x14ac:dyDescent="0.3">
      <c r="A79" s="57">
        <v>67</v>
      </c>
      <c r="B79" s="97" t="str">
        <f ca="1">IFERROR(IF((VLOOKUP($E79,'Org List'!$AJ$10:$AL$188,3,FALSE))="","",(VLOOKUP($E79,'Org List'!$AJ$10:$AL$188,3,FALSE))),"")</f>
        <v>London Commissioning Region</v>
      </c>
      <c r="C79" s="98" t="str">
        <f ca="1">IFERROR(IF((VLOOKUP($E79,'Org List'!$AO$10:$AQ$188,3,FALSE))="","",(VLOOKUP($E79,'Org List'!$AO$10:$AQ$188,3,FALSE))),"")</f>
        <v>London Region</v>
      </c>
      <c r="D79" s="113" t="str">
        <f ca="1">IFERROR(IF((VLOOKUP($E79,'Org List'!$AT$10:$AV$188,3,FALSE))="","",(VLOOKUP($E79,'Org List'!$AT$10:$AV$188,3,FALSE))),"")</f>
        <v>NHS England London</v>
      </c>
      <c r="E79" s="50" t="str">
        <f t="shared" ca="1" si="2"/>
        <v>E09000009</v>
      </c>
      <c r="F79" s="140" t="str">
        <f ca="1">IFERROR(VLOOKUP($E79,'Org List'!$J$9:$K$488,2,0), "")</f>
        <v>Ealing</v>
      </c>
      <c r="G79" s="258">
        <f ca="1">IFERROR(IF((VLOOKUP($E79,'I&amp;E Backsheet'!$D$7:$X$185,G$9,FALSE))="","",(VLOOKUP($E79,'I&amp;E Backsheet'!$D$7:$X$185,G$9,FALSE))),"")</f>
        <v>3041974.1740484107</v>
      </c>
      <c r="H79" s="259">
        <f ca="1">IFERROR(IF((VLOOKUP($E79,'I&amp;E Backsheet'!$D$7:$X$185,H$9,FALSE))="","",(VLOOKUP($E79,'I&amp;E Backsheet'!$D$7:$X$185,H$9,FALSE))),"")</f>
        <v>8924095.6740702912</v>
      </c>
      <c r="I79" s="259">
        <f ca="1">IFERROR(IF((VLOOKUP($E79,'I&amp;E Backsheet'!$D$7:$X$185,I$9,FALSE))="","",(VLOOKUP($E79,'I&amp;E Backsheet'!$D$7:$X$185,I$9,FALSE))),"")</f>
        <v>23669518.112751577</v>
      </c>
      <c r="J79" s="260">
        <f ca="1">IFERROR(IF((VLOOKUP($E79,'I&amp;E Backsheet'!$D$7:$X$185,J$9,FALSE))="","",(VLOOKUP($E79,'I&amp;E Backsheet'!$D$7:$X$185,J$9,FALSE))),"")</f>
        <v>35635587.960870281</v>
      </c>
      <c r="K79" s="258">
        <f ca="1">IFERROR(IF((VLOOKUP($E79,'I&amp;E Backsheet'!$D$7:$X$185,K$9,FALSE))="","",(VLOOKUP($E79,'I&amp;E Backsheet'!$D$7:$X$185,K$9,FALSE))),"")</f>
        <v>10777192</v>
      </c>
      <c r="L79" s="259">
        <f ca="1">IFERROR(IF((VLOOKUP($E79,'I&amp;E Backsheet'!$D$7:$X$185,L$9,FALSE))="","",(VLOOKUP($E79,'I&amp;E Backsheet'!$D$7:$X$185,L$9,FALSE))),"")</f>
        <v>50544941</v>
      </c>
      <c r="M79" s="260">
        <f ca="1">IFERROR(IF((VLOOKUP($E79,'I&amp;E Backsheet'!$D$7:$X$185,M$9,FALSE))="","",(VLOOKUP($E79,'I&amp;E Backsheet'!$D$7:$X$185,M$9,FALSE))),"")</f>
        <v>61322133</v>
      </c>
      <c r="N79" s="258">
        <f ca="1">IFERROR(IF((VLOOKUP($E79,'I&amp;E Backsheet'!$D$7:$X$185,N$9,FALSE))="","",(VLOOKUP($E79,'I&amp;E Backsheet'!$D$7:$X$185,N$9,FALSE))),"")</f>
        <v>10378231</v>
      </c>
      <c r="O79" s="259">
        <f ca="1">IFERROR(IF((VLOOKUP($E79,'I&amp;E Backsheet'!$D$7:$X$185,O$9,FALSE))="","",(VLOOKUP($E79,'I&amp;E Backsheet'!$D$7:$X$185,O$9,FALSE))),"")</f>
        <v>69156971</v>
      </c>
      <c r="P79" s="276">
        <f ca="1">IFERROR(IF((VLOOKUP($E79,'I&amp;E Backsheet'!$D$7:$X$185,P$9,FALSE))="","",(VLOOKUP($E79,'I&amp;E Backsheet'!$D$7:$X$185,P$9,FALSE))),"")</f>
        <v>79535202</v>
      </c>
      <c r="Q79" s="280">
        <f ca="1">IFERROR(IF((VLOOKUP($E79,'I&amp;E Backsheet'!$D$7:$X$185,Q$9,FALSE))="","",(VLOOKUP($E79,'I&amp;E Backsheet'!$D$7:$X$185,Q$9,FALSE))),"")</f>
        <v>115170789.96087028</v>
      </c>
    </row>
    <row r="80" spans="1:17" ht="15" customHeight="1" x14ac:dyDescent="0.3">
      <c r="A80" s="57">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113" t="str">
        <f ca="1">IFERROR(IF((VLOOKUP($E80,'Org List'!$AT$10:$AV$188,3,FALSE))="","",(VLOOKUP($E80,'Org List'!$AT$10:$AV$188,3,FALSE))),"")</f>
        <v>NHS England North (Yorkshire And Humber)</v>
      </c>
      <c r="E80" s="50" t="str">
        <f t="shared" ca="1" si="2"/>
        <v>E06000011</v>
      </c>
      <c r="F80" s="140" t="str">
        <f ca="1">IFERROR(VLOOKUP($E80,'Org List'!$J$9:$K$488,2,0), "")</f>
        <v>East Riding of Yorkshire</v>
      </c>
      <c r="G80" s="258">
        <f ca="1">IFERROR(IF((VLOOKUP($E80,'I&amp;E Backsheet'!$D$7:$X$185,G$9,FALSE))="","",(VLOOKUP($E80,'I&amp;E Backsheet'!$D$7:$X$185,G$9,FALSE))),"")</f>
        <v>2520675.664050342</v>
      </c>
      <c r="H80" s="259">
        <f ca="1">IFERROR(IF((VLOOKUP($E80,'I&amp;E Backsheet'!$D$7:$X$185,H$9,FALSE))="","",(VLOOKUP($E80,'I&amp;E Backsheet'!$D$7:$X$185,H$9,FALSE))),"")</f>
        <v>8093938.1562175751</v>
      </c>
      <c r="I80" s="259">
        <f ca="1">IFERROR(IF((VLOOKUP($E80,'I&amp;E Backsheet'!$D$7:$X$185,I$9,FALSE))="","",(VLOOKUP($E80,'I&amp;E Backsheet'!$D$7:$X$185,I$9,FALSE))),"")</f>
        <v>21112348.49143691</v>
      </c>
      <c r="J80" s="260">
        <f ca="1">IFERROR(IF((VLOOKUP($E80,'I&amp;E Backsheet'!$D$7:$X$185,J$9,FALSE))="","",(VLOOKUP($E80,'I&amp;E Backsheet'!$D$7:$X$185,J$9,FALSE))),"")</f>
        <v>31726962.311704829</v>
      </c>
      <c r="K80" s="258">
        <f ca="1">IFERROR(IF((VLOOKUP($E80,'I&amp;E Backsheet'!$D$7:$X$185,K$9,FALSE))="","",(VLOOKUP($E80,'I&amp;E Backsheet'!$D$7:$X$185,K$9,FALSE))),"")</f>
        <v>0</v>
      </c>
      <c r="L80" s="259">
        <f ca="1">IFERROR(IF((VLOOKUP($E80,'I&amp;E Backsheet'!$D$7:$X$185,L$9,FALSE))="","",(VLOOKUP($E80,'I&amp;E Backsheet'!$D$7:$X$185,L$9,FALSE))),"")</f>
        <v>0</v>
      </c>
      <c r="M80" s="260">
        <f ca="1">IFERROR(IF((VLOOKUP($E80,'I&amp;E Backsheet'!$D$7:$X$185,M$9,FALSE))="","",(VLOOKUP($E80,'I&amp;E Backsheet'!$D$7:$X$185,M$9,FALSE))),"")</f>
        <v>0</v>
      </c>
      <c r="N80" s="258">
        <f ca="1">IFERROR(IF((VLOOKUP($E80,'I&amp;E Backsheet'!$D$7:$X$185,N$9,FALSE))="","",(VLOOKUP($E80,'I&amp;E Backsheet'!$D$7:$X$185,N$9,FALSE))),"")</f>
        <v>0</v>
      </c>
      <c r="O80" s="259">
        <f ca="1">IFERROR(IF((VLOOKUP($E80,'I&amp;E Backsheet'!$D$7:$X$185,O$9,FALSE))="","",(VLOOKUP($E80,'I&amp;E Backsheet'!$D$7:$X$185,O$9,FALSE))),"")</f>
        <v>0</v>
      </c>
      <c r="P80" s="276">
        <f ca="1">IFERROR(IF((VLOOKUP($E80,'I&amp;E Backsheet'!$D$7:$X$185,P$9,FALSE))="","",(VLOOKUP($E80,'I&amp;E Backsheet'!$D$7:$X$185,P$9,FALSE))),"")</f>
        <v>0</v>
      </c>
      <c r="Q80" s="280">
        <f ca="1">IFERROR(IF((VLOOKUP($E80,'I&amp;E Backsheet'!$D$7:$X$185,Q$9,FALSE))="","",(VLOOKUP($E80,'I&amp;E Backsheet'!$D$7:$X$185,Q$9,FALSE))),"")</f>
        <v>31726962.311704829</v>
      </c>
    </row>
    <row r="81" spans="1:17" ht="15" customHeight="1" x14ac:dyDescent="0.3">
      <c r="A81" s="57">
        <v>69</v>
      </c>
      <c r="B81" s="97" t="str">
        <f ca="1">IFERROR(IF((VLOOKUP($E81,'Org List'!$AJ$10:$AL$188,3,FALSE))="","",(VLOOKUP($E81,'Org List'!$AJ$10:$AL$188,3,FALSE))),"")</f>
        <v>South East England Commissioning Region</v>
      </c>
      <c r="C81" s="98" t="str">
        <f ca="1">IFERROR(IF((VLOOKUP($E81,'Org List'!$AO$10:$AQ$188,3,FALSE))="","",(VLOOKUP($E81,'Org List'!$AO$10:$AQ$188,3,FALSE))),"")</f>
        <v>South East Region</v>
      </c>
      <c r="D81" s="113" t="str">
        <f ca="1">IFERROR(IF((VLOOKUP($E81,'Org List'!$AT$10:$AV$188,3,FALSE))="","",(VLOOKUP($E81,'Org List'!$AT$10:$AV$188,3,FALSE))),"")</f>
        <v>NHS England South East (Kent, Surrey and Sussex)</v>
      </c>
      <c r="E81" s="50" t="str">
        <f t="shared" ca="1" si="2"/>
        <v>E10000011</v>
      </c>
      <c r="F81" s="140" t="str">
        <f ca="1">IFERROR(VLOOKUP($E81,'Org List'!$J$9:$K$488,2,0), "")</f>
        <v>East Sussex</v>
      </c>
      <c r="G81" s="258">
        <f ca="1">IFERROR(IF((VLOOKUP($E81,'I&amp;E Backsheet'!$D$7:$X$185,G$9,FALSE))="","",(VLOOKUP($E81,'I&amp;E Backsheet'!$D$7:$X$185,G$9,FALSE))),"")</f>
        <v>6634992.213917749</v>
      </c>
      <c r="H81" s="259">
        <f ca="1">IFERROR(IF((VLOOKUP($E81,'I&amp;E Backsheet'!$D$7:$X$185,H$9,FALSE))="","",(VLOOKUP($E81,'I&amp;E Backsheet'!$D$7:$X$185,H$9,FALSE))),"")</f>
        <v>15156607.218707437</v>
      </c>
      <c r="I81" s="259">
        <f ca="1">IFERROR(IF((VLOOKUP($E81,'I&amp;E Backsheet'!$D$7:$X$185,I$9,FALSE))="","",(VLOOKUP($E81,'I&amp;E Backsheet'!$D$7:$X$185,I$9,FALSE))),"")</f>
        <v>38170848.156483129</v>
      </c>
      <c r="J81" s="260">
        <f ca="1">IFERROR(IF((VLOOKUP($E81,'I&amp;E Backsheet'!$D$7:$X$185,J$9,FALSE))="","",(VLOOKUP($E81,'I&amp;E Backsheet'!$D$7:$X$185,J$9,FALSE))),"")</f>
        <v>59962447.589108318</v>
      </c>
      <c r="K81" s="258">
        <f ca="1">IFERROR(IF((VLOOKUP($E81,'I&amp;E Backsheet'!$D$7:$X$185,K$9,FALSE))="","",(VLOOKUP($E81,'I&amp;E Backsheet'!$D$7:$X$185,K$9,FALSE))),"")</f>
        <v>0</v>
      </c>
      <c r="L81" s="259">
        <f ca="1">IFERROR(IF((VLOOKUP($E81,'I&amp;E Backsheet'!$D$7:$X$185,L$9,FALSE))="","",(VLOOKUP($E81,'I&amp;E Backsheet'!$D$7:$X$185,L$9,FALSE))),"")</f>
        <v>807000</v>
      </c>
      <c r="M81" s="260">
        <f ca="1">IFERROR(IF((VLOOKUP($E81,'I&amp;E Backsheet'!$D$7:$X$185,M$9,FALSE))="","",(VLOOKUP($E81,'I&amp;E Backsheet'!$D$7:$X$185,M$9,FALSE))),"")</f>
        <v>807000</v>
      </c>
      <c r="N81" s="258">
        <f ca="1">IFERROR(IF((VLOOKUP($E81,'I&amp;E Backsheet'!$D$7:$X$185,N$9,FALSE))="","",(VLOOKUP($E81,'I&amp;E Backsheet'!$D$7:$X$185,N$9,FALSE))),"")</f>
        <v>0</v>
      </c>
      <c r="O81" s="259">
        <f ca="1">IFERROR(IF((VLOOKUP($E81,'I&amp;E Backsheet'!$D$7:$X$185,O$9,FALSE))="","",(VLOOKUP($E81,'I&amp;E Backsheet'!$D$7:$X$185,O$9,FALSE))),"")</f>
        <v>694000</v>
      </c>
      <c r="P81" s="276">
        <f ca="1">IFERROR(IF((VLOOKUP($E81,'I&amp;E Backsheet'!$D$7:$X$185,P$9,FALSE))="","",(VLOOKUP($E81,'I&amp;E Backsheet'!$D$7:$X$185,P$9,FALSE))),"")</f>
        <v>694000</v>
      </c>
      <c r="Q81" s="280">
        <f ca="1">IFERROR(IF((VLOOKUP($E81,'I&amp;E Backsheet'!$D$7:$X$185,Q$9,FALSE))="","",(VLOOKUP($E81,'I&amp;E Backsheet'!$D$7:$X$185,Q$9,FALSE))),"")</f>
        <v>60656447.589108318</v>
      </c>
    </row>
    <row r="82" spans="1:17" ht="15" customHeight="1" x14ac:dyDescent="0.3">
      <c r="A82" s="57">
        <v>70</v>
      </c>
      <c r="B82" s="97" t="str">
        <f ca="1">IFERROR(IF((VLOOKUP($E82,'Org List'!$AJ$10:$AL$188,3,FALSE))="","",(VLOOKUP($E82,'Org List'!$AJ$10:$AL$188,3,FALSE))),"")</f>
        <v>London Commissioning Region</v>
      </c>
      <c r="C82" s="98" t="str">
        <f ca="1">IFERROR(IF((VLOOKUP($E82,'Org List'!$AO$10:$AQ$188,3,FALSE))="","",(VLOOKUP($E82,'Org List'!$AO$10:$AQ$188,3,FALSE))),"")</f>
        <v>London Region</v>
      </c>
      <c r="D82" s="113" t="str">
        <f ca="1">IFERROR(IF((VLOOKUP($E82,'Org List'!$AT$10:$AV$188,3,FALSE))="","",(VLOOKUP($E82,'Org List'!$AT$10:$AV$188,3,FALSE))),"")</f>
        <v>NHS England London</v>
      </c>
      <c r="E82" s="50" t="str">
        <f t="shared" ca="1" si="2"/>
        <v>E09000010</v>
      </c>
      <c r="F82" s="140" t="str">
        <f ca="1">IFERROR(VLOOKUP($E82,'Org List'!$J$9:$K$488,2,0), "")</f>
        <v>Enfield</v>
      </c>
      <c r="G82" s="258">
        <f ca="1">IFERROR(IF((VLOOKUP($E82,'I&amp;E Backsheet'!$D$7:$X$185,G$9,FALSE))="","",(VLOOKUP($E82,'I&amp;E Backsheet'!$D$7:$X$185,G$9,FALSE))),"")</f>
        <v>3051331.8560644276</v>
      </c>
      <c r="H82" s="259">
        <f ca="1">IFERROR(IF((VLOOKUP($E82,'I&amp;E Backsheet'!$D$7:$X$185,H$9,FALSE))="","",(VLOOKUP($E82,'I&amp;E Backsheet'!$D$7:$X$185,H$9,FALSE))),"")</f>
        <v>8243486.9441900495</v>
      </c>
      <c r="I82" s="259">
        <f ca="1">IFERROR(IF((VLOOKUP($E82,'I&amp;E Backsheet'!$D$7:$X$185,I$9,FALSE))="","",(VLOOKUP($E82,'I&amp;E Backsheet'!$D$7:$X$185,I$9,FALSE))),"")</f>
        <v>19899912.612457696</v>
      </c>
      <c r="J82" s="260">
        <f ca="1">IFERROR(IF((VLOOKUP($E82,'I&amp;E Backsheet'!$D$7:$X$185,J$9,FALSE))="","",(VLOOKUP($E82,'I&amp;E Backsheet'!$D$7:$X$185,J$9,FALSE))),"")</f>
        <v>31194731.412712172</v>
      </c>
      <c r="K82" s="258">
        <f ca="1">IFERROR(IF((VLOOKUP($E82,'I&amp;E Backsheet'!$D$7:$X$185,K$9,FALSE))="","",(VLOOKUP($E82,'I&amp;E Backsheet'!$D$7:$X$185,K$9,FALSE))),"")</f>
        <v>3875224</v>
      </c>
      <c r="L82" s="259">
        <f ca="1">IFERROR(IF((VLOOKUP($E82,'I&amp;E Backsheet'!$D$7:$X$185,L$9,FALSE))="","",(VLOOKUP($E82,'I&amp;E Backsheet'!$D$7:$X$185,L$9,FALSE))),"")</f>
        <v>6588933</v>
      </c>
      <c r="M82" s="260">
        <f ca="1">IFERROR(IF((VLOOKUP($E82,'I&amp;E Backsheet'!$D$7:$X$185,M$9,FALSE))="","",(VLOOKUP($E82,'I&amp;E Backsheet'!$D$7:$X$185,M$9,FALSE))),"")</f>
        <v>10464157</v>
      </c>
      <c r="N82" s="258">
        <f ca="1">IFERROR(IF((VLOOKUP($E82,'I&amp;E Backsheet'!$D$7:$X$185,N$9,FALSE))="","",(VLOOKUP($E82,'I&amp;E Backsheet'!$D$7:$X$185,N$9,FALSE))),"")</f>
        <v>3875224</v>
      </c>
      <c r="O82" s="259">
        <f ca="1">IFERROR(IF((VLOOKUP($E82,'I&amp;E Backsheet'!$D$7:$X$185,O$9,FALSE))="","",(VLOOKUP($E82,'I&amp;E Backsheet'!$D$7:$X$185,O$9,FALSE))),"")</f>
        <v>6588933</v>
      </c>
      <c r="P82" s="276">
        <f ca="1">IFERROR(IF((VLOOKUP($E82,'I&amp;E Backsheet'!$D$7:$X$185,P$9,FALSE))="","",(VLOOKUP($E82,'I&amp;E Backsheet'!$D$7:$X$185,P$9,FALSE))),"")</f>
        <v>10464157</v>
      </c>
      <c r="Q82" s="280">
        <f ca="1">IFERROR(IF((VLOOKUP($E82,'I&amp;E Backsheet'!$D$7:$X$185,Q$9,FALSE))="","",(VLOOKUP($E82,'I&amp;E Backsheet'!$D$7:$X$185,Q$9,FALSE))),"")</f>
        <v>41658888.412712172</v>
      </c>
    </row>
    <row r="83" spans="1:17" ht="15" customHeight="1" x14ac:dyDescent="0.3">
      <c r="A83" s="57">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113" t="str">
        <f ca="1">IFERROR(IF((VLOOKUP($E83,'Org List'!$AT$10:$AV$188,3,FALSE))="","",(VLOOKUP($E83,'Org List'!$AT$10:$AV$188,3,FALSE))),"")</f>
        <v>NHS England Midlands And East (East)</v>
      </c>
      <c r="E83" s="50" t="str">
        <f t="shared" ca="1" si="2"/>
        <v>E10000012</v>
      </c>
      <c r="F83" s="140" t="str">
        <f ca="1">IFERROR(VLOOKUP($E83,'Org List'!$J$9:$K$488,2,0), "")</f>
        <v>Essex</v>
      </c>
      <c r="G83" s="258">
        <f ca="1">IFERROR(IF((VLOOKUP($E83,'I&amp;E Backsheet'!$D$7:$X$185,G$9,FALSE))="","",(VLOOKUP($E83,'I&amp;E Backsheet'!$D$7:$X$185,G$9,FALSE))),"")</f>
        <v>9707479.7933695614</v>
      </c>
      <c r="H83" s="259">
        <f ca="1">IFERROR(IF((VLOOKUP($E83,'I&amp;E Backsheet'!$D$7:$X$185,H$9,FALSE))="","",(VLOOKUP($E83,'I&amp;E Backsheet'!$D$7:$X$185,H$9,FALSE))),"")</f>
        <v>32570602.347116847</v>
      </c>
      <c r="I83" s="259">
        <f ca="1">IFERROR(IF((VLOOKUP($E83,'I&amp;E Backsheet'!$D$7:$X$185,I$9,FALSE))="","",(VLOOKUP($E83,'I&amp;E Backsheet'!$D$7:$X$185,I$9,FALSE))),"")</f>
        <v>92769101.994911656</v>
      </c>
      <c r="J83" s="260">
        <f ca="1">IFERROR(IF((VLOOKUP($E83,'I&amp;E Backsheet'!$D$7:$X$185,J$9,FALSE))="","",(VLOOKUP($E83,'I&amp;E Backsheet'!$D$7:$X$185,J$9,FALSE))),"")</f>
        <v>135047184.13539806</v>
      </c>
      <c r="K83" s="258">
        <f ca="1">IFERROR(IF((VLOOKUP($E83,'I&amp;E Backsheet'!$D$7:$X$185,K$9,FALSE))="","",(VLOOKUP($E83,'I&amp;E Backsheet'!$D$7:$X$185,K$9,FALSE))),"")</f>
        <v>774720</v>
      </c>
      <c r="L83" s="259">
        <f ca="1">IFERROR(IF((VLOOKUP($E83,'I&amp;E Backsheet'!$D$7:$X$185,L$9,FALSE))="","",(VLOOKUP($E83,'I&amp;E Backsheet'!$D$7:$X$185,L$9,FALSE))),"")</f>
        <v>0</v>
      </c>
      <c r="M83" s="260">
        <f ca="1">IFERROR(IF((VLOOKUP($E83,'I&amp;E Backsheet'!$D$7:$X$185,M$9,FALSE))="","",(VLOOKUP($E83,'I&amp;E Backsheet'!$D$7:$X$185,M$9,FALSE))),"")</f>
        <v>774720</v>
      </c>
      <c r="N83" s="258">
        <f ca="1">IFERROR(IF((VLOOKUP($E83,'I&amp;E Backsheet'!$D$7:$X$185,N$9,FALSE))="","",(VLOOKUP($E83,'I&amp;E Backsheet'!$D$7:$X$185,N$9,FALSE))),"")</f>
        <v>774720</v>
      </c>
      <c r="O83" s="259">
        <f ca="1">IFERROR(IF((VLOOKUP($E83,'I&amp;E Backsheet'!$D$7:$X$185,O$9,FALSE))="","",(VLOOKUP($E83,'I&amp;E Backsheet'!$D$7:$X$185,O$9,FALSE))),"")</f>
        <v>0</v>
      </c>
      <c r="P83" s="276">
        <f ca="1">IFERROR(IF((VLOOKUP($E83,'I&amp;E Backsheet'!$D$7:$X$185,P$9,FALSE))="","",(VLOOKUP($E83,'I&amp;E Backsheet'!$D$7:$X$185,P$9,FALSE))),"")</f>
        <v>774720</v>
      </c>
      <c r="Q83" s="280">
        <f ca="1">IFERROR(IF((VLOOKUP($E83,'I&amp;E Backsheet'!$D$7:$X$185,Q$9,FALSE))="","",(VLOOKUP($E83,'I&amp;E Backsheet'!$D$7:$X$185,Q$9,FALSE))),"")</f>
        <v>135821904.13539806</v>
      </c>
    </row>
    <row r="84" spans="1:17" ht="15" customHeight="1" x14ac:dyDescent="0.3">
      <c r="A84" s="57">
        <v>72</v>
      </c>
      <c r="B84" s="97" t="str">
        <f ca="1">IFERROR(IF((VLOOKUP($E84,'Org List'!$AJ$10:$AL$188,3,FALSE))="","",(VLOOKUP($E84,'Org List'!$AJ$10:$AL$188,3,FALSE))),"")</f>
        <v>North of England Commissioning Region</v>
      </c>
      <c r="C84" s="98" t="str">
        <f ca="1">IFERROR(IF((VLOOKUP($E84,'Org List'!$AO$10:$AQ$188,3,FALSE))="","",(VLOOKUP($E84,'Org List'!$AO$10:$AQ$188,3,FALSE))),"")</f>
        <v>North East Region</v>
      </c>
      <c r="D84" s="113" t="str">
        <f ca="1">IFERROR(IF((VLOOKUP($E84,'Org List'!$AT$10:$AV$188,3,FALSE))="","",(VLOOKUP($E84,'Org List'!$AT$10:$AV$188,3,FALSE))),"")</f>
        <v>NHS England North (Cumbria And North East)</v>
      </c>
      <c r="E84" s="50" t="str">
        <f t="shared" ca="1" si="2"/>
        <v>E08000037</v>
      </c>
      <c r="F84" s="140" t="str">
        <f ca="1">IFERROR(VLOOKUP($E84,'Org List'!$J$9:$K$488,2,0), "")</f>
        <v>Gateshead</v>
      </c>
      <c r="G84" s="258">
        <f ca="1">IFERROR(IF((VLOOKUP($E84,'I&amp;E Backsheet'!$D$7:$X$185,G$9,FALSE))="","",(VLOOKUP($E84,'I&amp;E Backsheet'!$D$7:$X$185,G$9,FALSE))),"")</f>
        <v>1724289.2701061824</v>
      </c>
      <c r="H84" s="259">
        <f ca="1">IFERROR(IF((VLOOKUP($E84,'I&amp;E Backsheet'!$D$7:$X$185,H$9,FALSE))="","",(VLOOKUP($E84,'I&amp;E Backsheet'!$D$7:$X$185,H$9,FALSE))),"")</f>
        <v>8040218.8657560069</v>
      </c>
      <c r="I84" s="259">
        <f ca="1">IFERROR(IF((VLOOKUP($E84,'I&amp;E Backsheet'!$D$7:$X$185,I$9,FALSE))="","",(VLOOKUP($E84,'I&amp;E Backsheet'!$D$7:$X$185,I$9,FALSE))),"")</f>
        <v>15567064.466576507</v>
      </c>
      <c r="J84" s="260">
        <f ca="1">IFERROR(IF((VLOOKUP($E84,'I&amp;E Backsheet'!$D$7:$X$185,J$9,FALSE))="","",(VLOOKUP($E84,'I&amp;E Backsheet'!$D$7:$X$185,J$9,FALSE))),"")</f>
        <v>25331572.602438696</v>
      </c>
      <c r="K84" s="258">
        <f ca="1">IFERROR(IF((VLOOKUP($E84,'I&amp;E Backsheet'!$D$7:$X$185,K$9,FALSE))="","",(VLOOKUP($E84,'I&amp;E Backsheet'!$D$7:$X$185,K$9,FALSE))),"")</f>
        <v>0</v>
      </c>
      <c r="L84" s="259">
        <f ca="1">IFERROR(IF((VLOOKUP($E84,'I&amp;E Backsheet'!$D$7:$X$185,L$9,FALSE))="","",(VLOOKUP($E84,'I&amp;E Backsheet'!$D$7:$X$185,L$9,FALSE))),"")</f>
        <v>0</v>
      </c>
      <c r="M84" s="260">
        <f ca="1">IFERROR(IF((VLOOKUP($E84,'I&amp;E Backsheet'!$D$7:$X$185,M$9,FALSE))="","",(VLOOKUP($E84,'I&amp;E Backsheet'!$D$7:$X$185,M$9,FALSE))),"")</f>
        <v>0</v>
      </c>
      <c r="N84" s="258">
        <f ca="1">IFERROR(IF((VLOOKUP($E84,'I&amp;E Backsheet'!$D$7:$X$185,N$9,FALSE))="","",(VLOOKUP($E84,'I&amp;E Backsheet'!$D$7:$X$185,N$9,FALSE))),"")</f>
        <v>0</v>
      </c>
      <c r="O84" s="259">
        <f ca="1">IFERROR(IF((VLOOKUP($E84,'I&amp;E Backsheet'!$D$7:$X$185,O$9,FALSE))="","",(VLOOKUP($E84,'I&amp;E Backsheet'!$D$7:$X$185,O$9,FALSE))),"")</f>
        <v>0</v>
      </c>
      <c r="P84" s="276">
        <f ca="1">IFERROR(IF((VLOOKUP($E84,'I&amp;E Backsheet'!$D$7:$X$185,P$9,FALSE))="","",(VLOOKUP($E84,'I&amp;E Backsheet'!$D$7:$X$185,P$9,FALSE))),"")</f>
        <v>0</v>
      </c>
      <c r="Q84" s="280">
        <f ca="1">IFERROR(IF((VLOOKUP($E84,'I&amp;E Backsheet'!$D$7:$X$185,Q$9,FALSE))="","",(VLOOKUP($E84,'I&amp;E Backsheet'!$D$7:$X$185,Q$9,FALSE))),"")</f>
        <v>25331572.602438696</v>
      </c>
    </row>
    <row r="85" spans="1:17" ht="15" customHeight="1" x14ac:dyDescent="0.3">
      <c r="A85" s="57">
        <v>73</v>
      </c>
      <c r="B85" s="97" t="str">
        <f ca="1">IFERROR(IF((VLOOKUP($E85,'Org List'!$AJ$10:$AL$188,3,FALSE))="","",(VLOOKUP($E85,'Org List'!$AJ$10:$AL$188,3,FALSE))),"")</f>
        <v>South West England Commissioning Region</v>
      </c>
      <c r="C85" s="98" t="str">
        <f ca="1">IFERROR(IF((VLOOKUP($E85,'Org List'!$AO$10:$AQ$188,3,FALSE))="","",(VLOOKUP($E85,'Org List'!$AO$10:$AQ$188,3,FALSE))),"")</f>
        <v>South West Region</v>
      </c>
      <c r="D85" s="113" t="str">
        <f ca="1">IFERROR(IF((VLOOKUP($E85,'Org List'!$AT$10:$AV$188,3,FALSE))="","",(VLOOKUP($E85,'Org List'!$AT$10:$AV$188,3,FALSE))),"")</f>
        <v>NHS England South West (South West North)</v>
      </c>
      <c r="E85" s="50" t="str">
        <f t="shared" ca="1" si="2"/>
        <v>E10000013</v>
      </c>
      <c r="F85" s="140" t="str">
        <f ca="1">IFERROR(VLOOKUP($E85,'Org List'!$J$9:$K$488,2,0), "")</f>
        <v>Gloucestershire</v>
      </c>
      <c r="G85" s="258">
        <f ca="1">IFERROR(IF((VLOOKUP($E85,'I&amp;E Backsheet'!$D$7:$X$185,G$9,FALSE))="","",(VLOOKUP($E85,'I&amp;E Backsheet'!$D$7:$X$185,G$9,FALSE))),"")</f>
        <v>5588518.7194090737</v>
      </c>
      <c r="H85" s="259">
        <f ca="1">IFERROR(IF((VLOOKUP($E85,'I&amp;E Backsheet'!$D$7:$X$185,H$9,FALSE))="","",(VLOOKUP($E85,'I&amp;E Backsheet'!$D$7:$X$185,H$9,FALSE))),"")</f>
        <v>14014184.081076607</v>
      </c>
      <c r="I85" s="259">
        <f ca="1">IFERROR(IF((VLOOKUP($E85,'I&amp;E Backsheet'!$D$7:$X$185,I$9,FALSE))="","",(VLOOKUP($E85,'I&amp;E Backsheet'!$D$7:$X$185,I$9,FALSE))),"")</f>
        <v>37995498.744249187</v>
      </c>
      <c r="J85" s="260">
        <f ca="1">IFERROR(IF((VLOOKUP($E85,'I&amp;E Backsheet'!$D$7:$X$185,J$9,FALSE))="","",(VLOOKUP($E85,'I&amp;E Backsheet'!$D$7:$X$185,J$9,FALSE))),"")</f>
        <v>57598201.544734865</v>
      </c>
      <c r="K85" s="258">
        <f ca="1">IFERROR(IF((VLOOKUP($E85,'I&amp;E Backsheet'!$D$7:$X$185,K$9,FALSE))="","",(VLOOKUP($E85,'I&amp;E Backsheet'!$D$7:$X$185,K$9,FALSE))),"")</f>
        <v>0</v>
      </c>
      <c r="L85" s="259">
        <f ca="1">IFERROR(IF((VLOOKUP($E85,'I&amp;E Backsheet'!$D$7:$X$185,L$9,FALSE))="","",(VLOOKUP($E85,'I&amp;E Backsheet'!$D$7:$X$185,L$9,FALSE))),"")</f>
        <v>0</v>
      </c>
      <c r="M85" s="260">
        <f ca="1">IFERROR(IF((VLOOKUP($E85,'I&amp;E Backsheet'!$D$7:$X$185,M$9,FALSE))="","",(VLOOKUP($E85,'I&amp;E Backsheet'!$D$7:$X$185,M$9,FALSE))),"")</f>
        <v>0</v>
      </c>
      <c r="N85" s="258">
        <f ca="1">IFERROR(IF((VLOOKUP($E85,'I&amp;E Backsheet'!$D$7:$X$185,N$9,FALSE))="","",(VLOOKUP($E85,'I&amp;E Backsheet'!$D$7:$X$185,N$9,FALSE))),"")</f>
        <v>0</v>
      </c>
      <c r="O85" s="259">
        <f ca="1">IFERROR(IF((VLOOKUP($E85,'I&amp;E Backsheet'!$D$7:$X$185,O$9,FALSE))="","",(VLOOKUP($E85,'I&amp;E Backsheet'!$D$7:$X$185,O$9,FALSE))),"")</f>
        <v>0</v>
      </c>
      <c r="P85" s="276">
        <f ca="1">IFERROR(IF((VLOOKUP($E85,'I&amp;E Backsheet'!$D$7:$X$185,P$9,FALSE))="","",(VLOOKUP($E85,'I&amp;E Backsheet'!$D$7:$X$185,P$9,FALSE))),"")</f>
        <v>0</v>
      </c>
      <c r="Q85" s="280">
        <f ca="1">IFERROR(IF((VLOOKUP($E85,'I&amp;E Backsheet'!$D$7:$X$185,Q$9,FALSE))="","",(VLOOKUP($E85,'I&amp;E Backsheet'!$D$7:$X$185,Q$9,FALSE))),"")</f>
        <v>57598201.544734865</v>
      </c>
    </row>
    <row r="86" spans="1:17" ht="15" customHeight="1" x14ac:dyDescent="0.3">
      <c r="A86" s="57">
        <v>74</v>
      </c>
      <c r="B86" s="97" t="str">
        <f ca="1">IFERROR(IF((VLOOKUP($E86,'Org List'!$AJ$10:$AL$188,3,FALSE))="","",(VLOOKUP($E86,'Org List'!$AJ$10:$AL$188,3,FALSE))),"")</f>
        <v>London Commissioning Region</v>
      </c>
      <c r="C86" s="98" t="str">
        <f ca="1">IFERROR(IF((VLOOKUP($E86,'Org List'!$AO$10:$AQ$188,3,FALSE))="","",(VLOOKUP($E86,'Org List'!$AO$10:$AQ$188,3,FALSE))),"")</f>
        <v>London Region</v>
      </c>
      <c r="D86" s="113" t="str">
        <f ca="1">IFERROR(IF((VLOOKUP($E86,'Org List'!$AT$10:$AV$188,3,FALSE))="","",(VLOOKUP($E86,'Org List'!$AT$10:$AV$188,3,FALSE))),"")</f>
        <v>NHS England London</v>
      </c>
      <c r="E86" s="50" t="str">
        <f t="shared" ca="1" si="2"/>
        <v>E09000011</v>
      </c>
      <c r="F86" s="140" t="str">
        <f ca="1">IFERROR(VLOOKUP($E86,'Org List'!$J$9:$K$488,2,0), "")</f>
        <v>Greenwich</v>
      </c>
      <c r="G86" s="258">
        <f ca="1">IFERROR(IF((VLOOKUP($E86,'I&amp;E Backsheet'!$D$7:$X$185,G$9,FALSE))="","",(VLOOKUP($E86,'I&amp;E Backsheet'!$D$7:$X$185,G$9,FALSE))),"")</f>
        <v>2333337.3885279377</v>
      </c>
      <c r="H86" s="259">
        <f ca="1">IFERROR(IF((VLOOKUP($E86,'I&amp;E Backsheet'!$D$7:$X$185,H$9,FALSE))="","",(VLOOKUP($E86,'I&amp;E Backsheet'!$D$7:$X$185,H$9,FALSE))),"")</f>
        <v>10811555.901197892</v>
      </c>
      <c r="I86" s="259">
        <f ca="1">IFERROR(IF((VLOOKUP($E86,'I&amp;E Backsheet'!$D$7:$X$185,I$9,FALSE))="","",(VLOOKUP($E86,'I&amp;E Backsheet'!$D$7:$X$185,I$9,FALSE))),"")</f>
        <v>19096928.734988146</v>
      </c>
      <c r="J86" s="260">
        <f ca="1">IFERROR(IF((VLOOKUP($E86,'I&amp;E Backsheet'!$D$7:$X$185,J$9,FALSE))="","",(VLOOKUP($E86,'I&amp;E Backsheet'!$D$7:$X$185,J$9,FALSE))),"")</f>
        <v>32241822.024713974</v>
      </c>
      <c r="K86" s="258">
        <f ca="1">IFERROR(IF((VLOOKUP($E86,'I&amp;E Backsheet'!$D$7:$X$185,K$9,FALSE))="","",(VLOOKUP($E86,'I&amp;E Backsheet'!$D$7:$X$185,K$9,FALSE))),"")</f>
        <v>0</v>
      </c>
      <c r="L86" s="259">
        <f ca="1">IFERROR(IF((VLOOKUP($E86,'I&amp;E Backsheet'!$D$7:$X$185,L$9,FALSE))="","",(VLOOKUP($E86,'I&amp;E Backsheet'!$D$7:$X$185,L$9,FALSE))),"")</f>
        <v>0</v>
      </c>
      <c r="M86" s="260">
        <f ca="1">IFERROR(IF((VLOOKUP($E86,'I&amp;E Backsheet'!$D$7:$X$185,M$9,FALSE))="","",(VLOOKUP($E86,'I&amp;E Backsheet'!$D$7:$X$185,M$9,FALSE))),"")</f>
        <v>0</v>
      </c>
      <c r="N86" s="258">
        <f ca="1">IFERROR(IF((VLOOKUP($E86,'I&amp;E Backsheet'!$D$7:$X$185,N$9,FALSE))="","",(VLOOKUP($E86,'I&amp;E Backsheet'!$D$7:$X$185,N$9,FALSE))),"")</f>
        <v>0</v>
      </c>
      <c r="O86" s="259">
        <f ca="1">IFERROR(IF((VLOOKUP($E86,'I&amp;E Backsheet'!$D$7:$X$185,O$9,FALSE))="","",(VLOOKUP($E86,'I&amp;E Backsheet'!$D$7:$X$185,O$9,FALSE))),"")</f>
        <v>0</v>
      </c>
      <c r="P86" s="276">
        <f ca="1">IFERROR(IF((VLOOKUP($E86,'I&amp;E Backsheet'!$D$7:$X$185,P$9,FALSE))="","",(VLOOKUP($E86,'I&amp;E Backsheet'!$D$7:$X$185,P$9,FALSE))),"")</f>
        <v>0</v>
      </c>
      <c r="Q86" s="280">
        <f ca="1">IFERROR(IF((VLOOKUP($E86,'I&amp;E Backsheet'!$D$7:$X$185,Q$9,FALSE))="","",(VLOOKUP($E86,'I&amp;E Backsheet'!$D$7:$X$185,Q$9,FALSE))),"")</f>
        <v>32241822.024713974</v>
      </c>
    </row>
    <row r="87" spans="1:17" ht="15" customHeight="1" x14ac:dyDescent="0.3">
      <c r="A87" s="57">
        <v>75</v>
      </c>
      <c r="B87" s="97" t="str">
        <f ca="1">IFERROR(IF((VLOOKUP($E87,'Org List'!$AJ$10:$AL$188,3,FALSE))="","",(VLOOKUP($E87,'Org List'!$AJ$10:$AL$188,3,FALSE))),"")</f>
        <v>London Commissioning Region</v>
      </c>
      <c r="C87" s="98" t="str">
        <f ca="1">IFERROR(IF((VLOOKUP($E87,'Org List'!$AO$10:$AQ$188,3,FALSE))="","",(VLOOKUP($E87,'Org List'!$AO$10:$AQ$188,3,FALSE))),"")</f>
        <v>London Region</v>
      </c>
      <c r="D87" s="113" t="str">
        <f ca="1">IFERROR(IF((VLOOKUP($E87,'Org List'!$AT$10:$AV$188,3,FALSE))="","",(VLOOKUP($E87,'Org List'!$AT$10:$AV$188,3,FALSE))),"")</f>
        <v>NHS England London</v>
      </c>
      <c r="E87" s="50" t="str">
        <f t="shared" ca="1" si="2"/>
        <v>E09000012</v>
      </c>
      <c r="F87" s="140" t="str">
        <f ca="1">IFERROR(VLOOKUP($E87,'Org List'!$J$9:$K$488,2,0), "")</f>
        <v>Hackney</v>
      </c>
      <c r="G87" s="258">
        <f ca="1">IFERROR(IF((VLOOKUP($E87,'I&amp;E Backsheet'!$D$7:$X$185,G$9,FALSE))="","",(VLOOKUP($E87,'I&amp;E Backsheet'!$D$7:$X$185,G$9,FALSE))),"")</f>
        <v>1413543.6232358632</v>
      </c>
      <c r="H87" s="259">
        <f ca="1">IFERROR(IF((VLOOKUP($E87,'I&amp;E Backsheet'!$D$7:$X$185,H$9,FALSE))="","",(VLOOKUP($E87,'I&amp;E Backsheet'!$D$7:$X$185,H$9,FALSE))),"")</f>
        <v>11738088.449742172</v>
      </c>
      <c r="I87" s="259">
        <f ca="1">IFERROR(IF((VLOOKUP($E87,'I&amp;E Backsheet'!$D$7:$X$185,I$9,FALSE))="","",(VLOOKUP($E87,'I&amp;E Backsheet'!$D$7:$X$185,I$9,FALSE))),"")</f>
        <v>19419289.793756805</v>
      </c>
      <c r="J87" s="260">
        <f ca="1">IFERROR(IF((VLOOKUP($E87,'I&amp;E Backsheet'!$D$7:$X$185,J$9,FALSE))="","",(VLOOKUP($E87,'I&amp;E Backsheet'!$D$7:$X$185,J$9,FALSE))),"")</f>
        <v>32570921.86673484</v>
      </c>
      <c r="K87" s="258">
        <f ca="1">IFERROR(IF((VLOOKUP($E87,'I&amp;E Backsheet'!$D$7:$X$185,K$9,FALSE))="","",(VLOOKUP($E87,'I&amp;E Backsheet'!$D$7:$X$185,K$9,FALSE))),"")</f>
        <v>0</v>
      </c>
      <c r="L87" s="259">
        <f ca="1">IFERROR(IF((VLOOKUP($E87,'I&amp;E Backsheet'!$D$7:$X$185,L$9,FALSE))="","",(VLOOKUP($E87,'I&amp;E Backsheet'!$D$7:$X$185,L$9,FALSE))),"")</f>
        <v>0</v>
      </c>
      <c r="M87" s="260">
        <f ca="1">IFERROR(IF((VLOOKUP($E87,'I&amp;E Backsheet'!$D$7:$X$185,M$9,FALSE))="","",(VLOOKUP($E87,'I&amp;E Backsheet'!$D$7:$X$185,M$9,FALSE))),"")</f>
        <v>0</v>
      </c>
      <c r="N87" s="258">
        <f ca="1">IFERROR(IF((VLOOKUP($E87,'I&amp;E Backsheet'!$D$7:$X$185,N$9,FALSE))="","",(VLOOKUP($E87,'I&amp;E Backsheet'!$D$7:$X$185,N$9,FALSE))),"")</f>
        <v>0</v>
      </c>
      <c r="O87" s="259">
        <f ca="1">IFERROR(IF((VLOOKUP($E87,'I&amp;E Backsheet'!$D$7:$X$185,O$9,FALSE))="","",(VLOOKUP($E87,'I&amp;E Backsheet'!$D$7:$X$185,O$9,FALSE))),"")</f>
        <v>0</v>
      </c>
      <c r="P87" s="276">
        <f ca="1">IFERROR(IF((VLOOKUP($E87,'I&amp;E Backsheet'!$D$7:$X$185,P$9,FALSE))="","",(VLOOKUP($E87,'I&amp;E Backsheet'!$D$7:$X$185,P$9,FALSE))),"")</f>
        <v>0</v>
      </c>
      <c r="Q87" s="280">
        <f ca="1">IFERROR(IF((VLOOKUP($E87,'I&amp;E Backsheet'!$D$7:$X$185,Q$9,FALSE))="","",(VLOOKUP($E87,'I&amp;E Backsheet'!$D$7:$X$185,Q$9,FALSE))),"")</f>
        <v>32570921.86673484</v>
      </c>
    </row>
    <row r="88" spans="1:17" ht="15" customHeight="1" x14ac:dyDescent="0.3">
      <c r="A88" s="57">
        <v>76</v>
      </c>
      <c r="B88" s="97" t="str">
        <f ca="1">IFERROR(IF((VLOOKUP($E88,'Org List'!$AJ$10:$AL$188,3,FALSE))="","",(VLOOKUP($E88,'Org List'!$AJ$10:$AL$188,3,FALSE))),"")</f>
        <v>North of England Commissioning Region</v>
      </c>
      <c r="C88" s="98" t="str">
        <f ca="1">IFERROR(IF((VLOOKUP($E88,'Org List'!$AO$10:$AQ$188,3,FALSE))="","",(VLOOKUP($E88,'Org List'!$AO$10:$AQ$188,3,FALSE))),"")</f>
        <v>North West Region</v>
      </c>
      <c r="D88" s="113" t="str">
        <f ca="1">IFERROR(IF((VLOOKUP($E88,'Org List'!$AT$10:$AV$188,3,FALSE))="","",(VLOOKUP($E88,'Org List'!$AT$10:$AV$188,3,FALSE))),"")</f>
        <v>NHS England North (Cheshire And Merseyside)</v>
      </c>
      <c r="E88" s="50" t="str">
        <f t="shared" ca="1" si="2"/>
        <v>E06000006</v>
      </c>
      <c r="F88" s="140" t="str">
        <f ca="1">IFERROR(VLOOKUP($E88,'Org List'!$J$9:$K$488,2,0), "")</f>
        <v>Halton</v>
      </c>
      <c r="G88" s="258">
        <f ca="1">IFERROR(IF((VLOOKUP($E88,'I&amp;E Backsheet'!$D$7:$X$185,G$9,FALSE))="","",(VLOOKUP($E88,'I&amp;E Backsheet'!$D$7:$X$185,G$9,FALSE))),"")</f>
        <v>1629180.8712181589</v>
      </c>
      <c r="H88" s="259">
        <f ca="1">IFERROR(IF((VLOOKUP($E88,'I&amp;E Backsheet'!$D$7:$X$185,H$9,FALSE))="","",(VLOOKUP($E88,'I&amp;E Backsheet'!$D$7:$X$185,H$9,FALSE))),"")</f>
        <v>4871905.4452832025</v>
      </c>
      <c r="I88" s="259">
        <f ca="1">IFERROR(IF((VLOOKUP($E88,'I&amp;E Backsheet'!$D$7:$X$185,I$9,FALSE))="","",(VLOOKUP($E88,'I&amp;E Backsheet'!$D$7:$X$185,I$9,FALSE))),"")</f>
        <v>9844398.6695971973</v>
      </c>
      <c r="J88" s="260">
        <f ca="1">IFERROR(IF((VLOOKUP($E88,'I&amp;E Backsheet'!$D$7:$X$185,J$9,FALSE))="","",(VLOOKUP($E88,'I&amp;E Backsheet'!$D$7:$X$185,J$9,FALSE))),"")</f>
        <v>16345484.986098558</v>
      </c>
      <c r="K88" s="258">
        <f ca="1">IFERROR(IF((VLOOKUP($E88,'I&amp;E Backsheet'!$D$7:$X$185,K$9,FALSE))="","",(VLOOKUP($E88,'I&amp;E Backsheet'!$D$7:$X$185,K$9,FALSE))),"")</f>
        <v>0</v>
      </c>
      <c r="L88" s="259">
        <f ca="1">IFERROR(IF((VLOOKUP($E88,'I&amp;E Backsheet'!$D$7:$X$185,L$9,FALSE))="","",(VLOOKUP($E88,'I&amp;E Backsheet'!$D$7:$X$185,L$9,FALSE))),"")</f>
        <v>0</v>
      </c>
      <c r="M88" s="260">
        <f ca="1">IFERROR(IF((VLOOKUP($E88,'I&amp;E Backsheet'!$D$7:$X$185,M$9,FALSE))="","",(VLOOKUP($E88,'I&amp;E Backsheet'!$D$7:$X$185,M$9,FALSE))),"")</f>
        <v>0</v>
      </c>
      <c r="N88" s="258">
        <f ca="1">IFERROR(IF((VLOOKUP($E88,'I&amp;E Backsheet'!$D$7:$X$185,N$9,FALSE))="","",(VLOOKUP($E88,'I&amp;E Backsheet'!$D$7:$X$185,N$9,FALSE))),"")</f>
        <v>0</v>
      </c>
      <c r="O88" s="259">
        <f ca="1">IFERROR(IF((VLOOKUP($E88,'I&amp;E Backsheet'!$D$7:$X$185,O$9,FALSE))="","",(VLOOKUP($E88,'I&amp;E Backsheet'!$D$7:$X$185,O$9,FALSE))),"")</f>
        <v>0</v>
      </c>
      <c r="P88" s="276">
        <f ca="1">IFERROR(IF((VLOOKUP($E88,'I&amp;E Backsheet'!$D$7:$X$185,P$9,FALSE))="","",(VLOOKUP($E88,'I&amp;E Backsheet'!$D$7:$X$185,P$9,FALSE))),"")</f>
        <v>0</v>
      </c>
      <c r="Q88" s="280">
        <f ca="1">IFERROR(IF((VLOOKUP($E88,'I&amp;E Backsheet'!$D$7:$X$185,Q$9,FALSE))="","",(VLOOKUP($E88,'I&amp;E Backsheet'!$D$7:$X$185,Q$9,FALSE))),"")</f>
        <v>16345484.986098558</v>
      </c>
    </row>
    <row r="89" spans="1:17" ht="15" customHeight="1" x14ac:dyDescent="0.3">
      <c r="A89" s="57">
        <v>77</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50" t="str">
        <f t="shared" ca="1" si="2"/>
        <v>E09000013</v>
      </c>
      <c r="F89" s="140" t="str">
        <f ca="1">IFERROR(VLOOKUP($E89,'Org List'!$J$9:$K$488,2,0), "")</f>
        <v>Hammersmith and Fulham</v>
      </c>
      <c r="G89" s="258">
        <f ca="1">IFERROR(IF((VLOOKUP($E89,'I&amp;E Backsheet'!$D$7:$X$185,G$9,FALSE))="","",(VLOOKUP($E89,'I&amp;E Backsheet'!$D$7:$X$185,G$9,FALSE))),"")</f>
        <v>1221534.6158782993</v>
      </c>
      <c r="H89" s="259">
        <f ca="1">IFERROR(IF((VLOOKUP($E89,'I&amp;E Backsheet'!$D$7:$X$185,H$9,FALSE))="","",(VLOOKUP($E89,'I&amp;E Backsheet'!$D$7:$X$185,H$9,FALSE))),"")</f>
        <v>7050768.9328776011</v>
      </c>
      <c r="I89" s="259">
        <f ca="1">IFERROR(IF((VLOOKUP($E89,'I&amp;E Backsheet'!$D$7:$X$185,I$9,FALSE))="","",(VLOOKUP($E89,'I&amp;E Backsheet'!$D$7:$X$185,I$9,FALSE))),"")</f>
        <v>13581299.044030726</v>
      </c>
      <c r="J89" s="260">
        <f ca="1">IFERROR(IF((VLOOKUP($E89,'I&amp;E Backsheet'!$D$7:$X$185,J$9,FALSE))="","",(VLOOKUP($E89,'I&amp;E Backsheet'!$D$7:$X$185,J$9,FALSE))),"")</f>
        <v>21853602.592786625</v>
      </c>
      <c r="K89" s="258">
        <f ca="1">IFERROR(IF((VLOOKUP($E89,'I&amp;E Backsheet'!$D$7:$X$185,K$9,FALSE))="","",(VLOOKUP($E89,'I&amp;E Backsheet'!$D$7:$X$185,K$9,FALSE))),"")</f>
        <v>17309306</v>
      </c>
      <c r="L89" s="259">
        <f ca="1">IFERROR(IF((VLOOKUP($E89,'I&amp;E Backsheet'!$D$7:$X$185,L$9,FALSE))="","",(VLOOKUP($E89,'I&amp;E Backsheet'!$D$7:$X$185,L$9,FALSE))),"")</f>
        <v>7241048</v>
      </c>
      <c r="M89" s="260">
        <f ca="1">IFERROR(IF((VLOOKUP($E89,'I&amp;E Backsheet'!$D$7:$X$185,M$9,FALSE))="","",(VLOOKUP($E89,'I&amp;E Backsheet'!$D$7:$X$185,M$9,FALSE))),"")</f>
        <v>24550354</v>
      </c>
      <c r="N89" s="258">
        <f ca="1">IFERROR(IF((VLOOKUP($E89,'I&amp;E Backsheet'!$D$7:$X$185,N$9,FALSE))="","",(VLOOKUP($E89,'I&amp;E Backsheet'!$D$7:$X$185,N$9,FALSE))),"")</f>
        <v>24365213.9328776</v>
      </c>
      <c r="O89" s="259">
        <f ca="1">IFERROR(IF((VLOOKUP($E89,'I&amp;E Backsheet'!$D$7:$X$185,O$9,FALSE))="","",(VLOOKUP($E89,'I&amp;E Backsheet'!$D$7:$X$185,O$9,FALSE))),"")</f>
        <v>1450183.0671223998</v>
      </c>
      <c r="P89" s="276">
        <f ca="1">IFERROR(IF((VLOOKUP($E89,'I&amp;E Backsheet'!$D$7:$X$185,P$9,FALSE))="","",(VLOOKUP($E89,'I&amp;E Backsheet'!$D$7:$X$185,P$9,FALSE))),"")</f>
        <v>25815397</v>
      </c>
      <c r="Q89" s="280">
        <f ca="1">IFERROR(IF((VLOOKUP($E89,'I&amp;E Backsheet'!$D$7:$X$185,Q$9,FALSE))="","",(VLOOKUP($E89,'I&amp;E Backsheet'!$D$7:$X$185,Q$9,FALSE))),"")</f>
        <v>47668999.592786625</v>
      </c>
    </row>
    <row r="90" spans="1:17" ht="15" customHeight="1" x14ac:dyDescent="0.3">
      <c r="A90" s="57">
        <v>78</v>
      </c>
      <c r="B90" s="97" t="str">
        <f ca="1">IFERROR(IF((VLOOKUP($E90,'Org List'!$AJ$10:$AL$188,3,FALSE))="","",(VLOOKUP($E90,'Org List'!$AJ$10:$AL$188,3,FALSE))),"")</f>
        <v>South East England Commissioning Region</v>
      </c>
      <c r="C90" s="98" t="str">
        <f ca="1">IFERROR(IF((VLOOKUP($E90,'Org List'!$AO$10:$AQ$188,3,FALSE))="","",(VLOOKUP($E90,'Org List'!$AO$10:$AQ$188,3,FALSE))),"")</f>
        <v>South East Region</v>
      </c>
      <c r="D90" s="113" t="str">
        <f ca="1">IFERROR(IF((VLOOKUP($E90,'Org List'!$AT$10:$AV$188,3,FALSE))="","",(VLOOKUP($E90,'Org List'!$AT$10:$AV$188,3,FALSE))),"")</f>
        <v>NHS England South East (Hampshire, Isle of Wight and Thames Valley)</v>
      </c>
      <c r="E90" s="50" t="str">
        <f t="shared" ca="1" si="2"/>
        <v>E10000014</v>
      </c>
      <c r="F90" s="140" t="str">
        <f ca="1">IFERROR(VLOOKUP($E90,'Org List'!$J$9:$K$488,2,0), "")</f>
        <v>Hampshire</v>
      </c>
      <c r="G90" s="258">
        <f ca="1">IFERROR(IF((VLOOKUP($E90,'I&amp;E Backsheet'!$D$7:$X$185,G$9,FALSE))="","",(VLOOKUP($E90,'I&amp;E Backsheet'!$D$7:$X$185,G$9,FALSE))),"")</f>
        <v>11640731.847323578</v>
      </c>
      <c r="H90" s="259">
        <f ca="1">IFERROR(IF((VLOOKUP($E90,'I&amp;E Backsheet'!$D$7:$X$185,H$9,FALSE))="","",(VLOOKUP($E90,'I&amp;E Backsheet'!$D$7:$X$185,H$9,FALSE))),"")</f>
        <v>21849382.580919292</v>
      </c>
      <c r="I90" s="259">
        <f ca="1">IFERROR(IF((VLOOKUP($E90,'I&amp;E Backsheet'!$D$7:$X$185,I$9,FALSE))="","",(VLOOKUP($E90,'I&amp;E Backsheet'!$D$7:$X$185,I$9,FALSE))),"")</f>
        <v>78759987.839860499</v>
      </c>
      <c r="J90" s="260">
        <f ca="1">IFERROR(IF((VLOOKUP($E90,'I&amp;E Backsheet'!$D$7:$X$185,J$9,FALSE))="","",(VLOOKUP($E90,'I&amp;E Backsheet'!$D$7:$X$185,J$9,FALSE))),"")</f>
        <v>112250102.26810336</v>
      </c>
      <c r="K90" s="258">
        <f ca="1">IFERROR(IF((VLOOKUP($E90,'I&amp;E Backsheet'!$D$7:$X$185,K$9,FALSE))="","",(VLOOKUP($E90,'I&amp;E Backsheet'!$D$7:$X$185,K$9,FALSE))),"")</f>
        <v>0</v>
      </c>
      <c r="L90" s="259">
        <f ca="1">IFERROR(IF((VLOOKUP($E90,'I&amp;E Backsheet'!$D$7:$X$185,L$9,FALSE))="","",(VLOOKUP($E90,'I&amp;E Backsheet'!$D$7:$X$185,L$9,FALSE))),"")</f>
        <v>0</v>
      </c>
      <c r="M90" s="260">
        <f ca="1">IFERROR(IF((VLOOKUP($E90,'I&amp;E Backsheet'!$D$7:$X$185,M$9,FALSE))="","",(VLOOKUP($E90,'I&amp;E Backsheet'!$D$7:$X$185,M$9,FALSE))),"")</f>
        <v>0</v>
      </c>
      <c r="N90" s="258">
        <f ca="1">IFERROR(IF((VLOOKUP($E90,'I&amp;E Backsheet'!$D$7:$X$185,N$9,FALSE))="","",(VLOOKUP($E90,'I&amp;E Backsheet'!$D$7:$X$185,N$9,FALSE))),"")</f>
        <v>0</v>
      </c>
      <c r="O90" s="259">
        <f ca="1">IFERROR(IF((VLOOKUP($E90,'I&amp;E Backsheet'!$D$7:$X$185,O$9,FALSE))="","",(VLOOKUP($E90,'I&amp;E Backsheet'!$D$7:$X$185,O$9,FALSE))),"")</f>
        <v>0</v>
      </c>
      <c r="P90" s="276">
        <f ca="1">IFERROR(IF((VLOOKUP($E90,'I&amp;E Backsheet'!$D$7:$X$185,P$9,FALSE))="","",(VLOOKUP($E90,'I&amp;E Backsheet'!$D$7:$X$185,P$9,FALSE))),"")</f>
        <v>0</v>
      </c>
      <c r="Q90" s="280">
        <f ca="1">IFERROR(IF((VLOOKUP($E90,'I&amp;E Backsheet'!$D$7:$X$185,Q$9,FALSE))="","",(VLOOKUP($E90,'I&amp;E Backsheet'!$D$7:$X$185,Q$9,FALSE))),"")</f>
        <v>112250102.26810336</v>
      </c>
    </row>
    <row r="91" spans="1:17" ht="15" customHeight="1" x14ac:dyDescent="0.3">
      <c r="A91" s="57">
        <v>79</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50" t="str">
        <f t="shared" ca="1" si="2"/>
        <v>E09000014</v>
      </c>
      <c r="F91" s="140" t="str">
        <f ca="1">IFERROR(VLOOKUP($E91,'Org List'!$J$9:$K$488,2,0), "")</f>
        <v>Haringey</v>
      </c>
      <c r="G91" s="258">
        <f ca="1">IFERROR(IF((VLOOKUP($E91,'I&amp;E Backsheet'!$D$7:$X$185,G$9,FALSE))="","",(VLOOKUP($E91,'I&amp;E Backsheet'!$D$7:$X$185,G$9,FALSE))),"")</f>
        <v>2187962.3355459864</v>
      </c>
      <c r="H91" s="259">
        <f ca="1">IFERROR(IF((VLOOKUP($E91,'I&amp;E Backsheet'!$D$7:$X$185,H$9,FALSE))="","",(VLOOKUP($E91,'I&amp;E Backsheet'!$D$7:$X$185,H$9,FALSE))),"")</f>
        <v>7097300.2952954974</v>
      </c>
      <c r="I91" s="259">
        <f ca="1">IFERROR(IF((VLOOKUP($E91,'I&amp;E Backsheet'!$D$7:$X$185,I$9,FALSE))="","",(VLOOKUP($E91,'I&amp;E Backsheet'!$D$7:$X$185,I$9,FALSE))),"")</f>
        <v>17699598.220092833</v>
      </c>
      <c r="J91" s="260">
        <f ca="1">IFERROR(IF((VLOOKUP($E91,'I&amp;E Backsheet'!$D$7:$X$185,J$9,FALSE))="","",(VLOOKUP($E91,'I&amp;E Backsheet'!$D$7:$X$185,J$9,FALSE))),"")</f>
        <v>26984860.850934319</v>
      </c>
      <c r="K91" s="258">
        <f ca="1">IFERROR(IF((VLOOKUP($E91,'I&amp;E Backsheet'!$D$7:$X$185,K$9,FALSE))="","",(VLOOKUP($E91,'I&amp;E Backsheet'!$D$7:$X$185,K$9,FALSE))),"")</f>
        <v>0</v>
      </c>
      <c r="L91" s="259">
        <f ca="1">IFERROR(IF((VLOOKUP($E91,'I&amp;E Backsheet'!$D$7:$X$185,L$9,FALSE))="","",(VLOOKUP($E91,'I&amp;E Backsheet'!$D$7:$X$185,L$9,FALSE))),"")</f>
        <v>0</v>
      </c>
      <c r="M91" s="260">
        <f ca="1">IFERROR(IF((VLOOKUP($E91,'I&amp;E Backsheet'!$D$7:$X$185,M$9,FALSE))="","",(VLOOKUP($E91,'I&amp;E Backsheet'!$D$7:$X$185,M$9,FALSE))),"")</f>
        <v>0</v>
      </c>
      <c r="N91" s="258">
        <f ca="1">IFERROR(IF((VLOOKUP($E91,'I&amp;E Backsheet'!$D$7:$X$185,N$9,FALSE))="","",(VLOOKUP($E91,'I&amp;E Backsheet'!$D$7:$X$185,N$9,FALSE))),"")</f>
        <v>0</v>
      </c>
      <c r="O91" s="259">
        <f ca="1">IFERROR(IF((VLOOKUP($E91,'I&amp;E Backsheet'!$D$7:$X$185,O$9,FALSE))="","",(VLOOKUP($E91,'I&amp;E Backsheet'!$D$7:$X$185,O$9,FALSE))),"")</f>
        <v>0</v>
      </c>
      <c r="P91" s="276">
        <f ca="1">IFERROR(IF((VLOOKUP($E91,'I&amp;E Backsheet'!$D$7:$X$185,P$9,FALSE))="","",(VLOOKUP($E91,'I&amp;E Backsheet'!$D$7:$X$185,P$9,FALSE))),"")</f>
        <v>0</v>
      </c>
      <c r="Q91" s="280">
        <f ca="1">IFERROR(IF((VLOOKUP($E91,'I&amp;E Backsheet'!$D$7:$X$185,Q$9,FALSE))="","",(VLOOKUP($E91,'I&amp;E Backsheet'!$D$7:$X$185,Q$9,FALSE))),"")</f>
        <v>26984860.850934319</v>
      </c>
    </row>
    <row r="92" spans="1:17" ht="15" customHeight="1" x14ac:dyDescent="0.3">
      <c r="A92" s="57">
        <v>80</v>
      </c>
      <c r="B92" s="97" t="str">
        <f ca="1">IFERROR(IF((VLOOKUP($E92,'Org List'!$AJ$10:$AL$188,3,FALSE))="","",(VLOOKUP($E92,'Org List'!$AJ$10:$AL$188,3,FALSE))),"")</f>
        <v>London Commissioning Region</v>
      </c>
      <c r="C92" s="98" t="str">
        <f ca="1">IFERROR(IF((VLOOKUP($E92,'Org List'!$AO$10:$AQ$188,3,FALSE))="","",(VLOOKUP($E92,'Org List'!$AO$10:$AQ$188,3,FALSE))),"")</f>
        <v>London Region</v>
      </c>
      <c r="D92" s="113" t="str">
        <f ca="1">IFERROR(IF((VLOOKUP($E92,'Org List'!$AT$10:$AV$188,3,FALSE))="","",(VLOOKUP($E92,'Org List'!$AT$10:$AV$188,3,FALSE))),"")</f>
        <v>NHS England London</v>
      </c>
      <c r="E92" s="50" t="str">
        <f t="shared" ca="1" si="2"/>
        <v>E09000015</v>
      </c>
      <c r="F92" s="140" t="str">
        <f ca="1">IFERROR(VLOOKUP($E92,'Org List'!$J$9:$K$488,2,0), "")</f>
        <v>Harrow</v>
      </c>
      <c r="G92" s="258">
        <f ca="1">IFERROR(IF((VLOOKUP($E92,'I&amp;E Backsheet'!$D$7:$X$185,G$9,FALSE))="","",(VLOOKUP($E92,'I&amp;E Backsheet'!$D$7:$X$185,G$9,FALSE))),"")</f>
        <v>1406084.9980086668</v>
      </c>
      <c r="H92" s="259">
        <f ca="1">IFERROR(IF((VLOOKUP($E92,'I&amp;E Backsheet'!$D$7:$X$185,H$9,FALSE))="","",(VLOOKUP($E92,'I&amp;E Backsheet'!$D$7:$X$185,H$9,FALSE))),"")</f>
        <v>4679246.1221640334</v>
      </c>
      <c r="I92" s="259">
        <f ca="1">IFERROR(IF((VLOOKUP($E92,'I&amp;E Backsheet'!$D$7:$X$185,I$9,FALSE))="","",(VLOOKUP($E92,'I&amp;E Backsheet'!$D$7:$X$185,I$9,FALSE))),"")</f>
        <v>14595256.797163321</v>
      </c>
      <c r="J92" s="260">
        <f ca="1">IFERROR(IF((VLOOKUP($E92,'I&amp;E Backsheet'!$D$7:$X$185,J$9,FALSE))="","",(VLOOKUP($E92,'I&amp;E Backsheet'!$D$7:$X$185,J$9,FALSE))),"")</f>
        <v>20680587.917336021</v>
      </c>
      <c r="K92" s="258">
        <f ca="1">IFERROR(IF((VLOOKUP($E92,'I&amp;E Backsheet'!$D$7:$X$185,K$9,FALSE))="","",(VLOOKUP($E92,'I&amp;E Backsheet'!$D$7:$X$185,K$9,FALSE))),"")</f>
        <v>1434714</v>
      </c>
      <c r="L92" s="259">
        <f ca="1">IFERROR(IF((VLOOKUP($E92,'I&amp;E Backsheet'!$D$7:$X$185,L$9,FALSE))="","",(VLOOKUP($E92,'I&amp;E Backsheet'!$D$7:$X$185,L$9,FALSE))),"")</f>
        <v>0</v>
      </c>
      <c r="M92" s="260">
        <f ca="1">IFERROR(IF((VLOOKUP($E92,'I&amp;E Backsheet'!$D$7:$X$185,M$9,FALSE))="","",(VLOOKUP($E92,'I&amp;E Backsheet'!$D$7:$X$185,M$9,FALSE))),"")</f>
        <v>1434714</v>
      </c>
      <c r="N92" s="258">
        <f ca="1">IFERROR(IF((VLOOKUP($E92,'I&amp;E Backsheet'!$D$7:$X$185,N$9,FALSE))="","",(VLOOKUP($E92,'I&amp;E Backsheet'!$D$7:$X$185,N$9,FALSE))),"")</f>
        <v>1434714</v>
      </c>
      <c r="O92" s="259">
        <f ca="1">IFERROR(IF((VLOOKUP($E92,'I&amp;E Backsheet'!$D$7:$X$185,O$9,FALSE))="","",(VLOOKUP($E92,'I&amp;E Backsheet'!$D$7:$X$185,O$9,FALSE))),"")</f>
        <v>0</v>
      </c>
      <c r="P92" s="276">
        <f ca="1">IFERROR(IF((VLOOKUP($E92,'I&amp;E Backsheet'!$D$7:$X$185,P$9,FALSE))="","",(VLOOKUP($E92,'I&amp;E Backsheet'!$D$7:$X$185,P$9,FALSE))),"")</f>
        <v>1434714</v>
      </c>
      <c r="Q92" s="280">
        <f ca="1">IFERROR(IF((VLOOKUP($E92,'I&amp;E Backsheet'!$D$7:$X$185,Q$9,FALSE))="","",(VLOOKUP($E92,'I&amp;E Backsheet'!$D$7:$X$185,Q$9,FALSE))),"")</f>
        <v>22115301.917336021</v>
      </c>
    </row>
    <row r="93" spans="1:17" ht="15" customHeight="1" x14ac:dyDescent="0.3">
      <c r="A93" s="57">
        <v>81</v>
      </c>
      <c r="B93" s="97" t="str">
        <f ca="1">IFERROR(IF((VLOOKUP($E93,'Org List'!$AJ$10:$AL$188,3,FALSE))="","",(VLOOKUP($E93,'Org List'!$AJ$10:$AL$188,3,FALSE))),"")</f>
        <v>North of England Commissioning Region</v>
      </c>
      <c r="C93" s="98" t="str">
        <f ca="1">IFERROR(IF((VLOOKUP($E93,'Org List'!$AO$10:$AQ$188,3,FALSE))="","",(VLOOKUP($E93,'Org List'!$AO$10:$AQ$188,3,FALSE))),"")</f>
        <v>North East Region</v>
      </c>
      <c r="D93" s="113" t="str">
        <f ca="1">IFERROR(IF((VLOOKUP($E93,'Org List'!$AT$10:$AV$188,3,FALSE))="","",(VLOOKUP($E93,'Org List'!$AT$10:$AV$188,3,FALSE))),"")</f>
        <v>NHS England North (Cumbria And North East)</v>
      </c>
      <c r="E93" s="50" t="str">
        <f t="shared" ca="1" si="2"/>
        <v>E06000001</v>
      </c>
      <c r="F93" s="140" t="str">
        <f ca="1">IFERROR(VLOOKUP($E93,'Org List'!$J$9:$K$488,2,0), "")</f>
        <v>Hartlepool</v>
      </c>
      <c r="G93" s="258">
        <f ca="1">IFERROR(IF((VLOOKUP($E93,'I&amp;E Backsheet'!$D$7:$X$185,G$9,FALSE))="","",(VLOOKUP($E93,'I&amp;E Backsheet'!$D$7:$X$185,G$9,FALSE))),"")</f>
        <v>997970.72844568198</v>
      </c>
      <c r="H93" s="259">
        <f ca="1">IFERROR(IF((VLOOKUP($E93,'I&amp;E Backsheet'!$D$7:$X$185,H$9,FALSE))="","",(VLOOKUP($E93,'I&amp;E Backsheet'!$D$7:$X$185,H$9,FALSE))),"")</f>
        <v>3737159.2385118962</v>
      </c>
      <c r="I93" s="259">
        <f ca="1">IFERROR(IF((VLOOKUP($E93,'I&amp;E Backsheet'!$D$7:$X$185,I$9,FALSE))="","",(VLOOKUP($E93,'I&amp;E Backsheet'!$D$7:$X$185,I$9,FALSE))),"")</f>
        <v>6948853.877335581</v>
      </c>
      <c r="J93" s="260">
        <f ca="1">IFERROR(IF((VLOOKUP($E93,'I&amp;E Backsheet'!$D$7:$X$185,J$9,FALSE))="","",(VLOOKUP($E93,'I&amp;E Backsheet'!$D$7:$X$185,J$9,FALSE))),"")</f>
        <v>11683983.844293159</v>
      </c>
      <c r="K93" s="258">
        <f ca="1">IFERROR(IF((VLOOKUP($E93,'I&amp;E Backsheet'!$D$7:$X$185,K$9,FALSE))="","",(VLOOKUP($E93,'I&amp;E Backsheet'!$D$7:$X$185,K$9,FALSE))),"")</f>
        <v>0</v>
      </c>
      <c r="L93" s="259">
        <f ca="1">IFERROR(IF((VLOOKUP($E93,'I&amp;E Backsheet'!$D$7:$X$185,L$9,FALSE))="","",(VLOOKUP($E93,'I&amp;E Backsheet'!$D$7:$X$185,L$9,FALSE))),"")</f>
        <v>0</v>
      </c>
      <c r="M93" s="260">
        <f ca="1">IFERROR(IF((VLOOKUP($E93,'I&amp;E Backsheet'!$D$7:$X$185,M$9,FALSE))="","",(VLOOKUP($E93,'I&amp;E Backsheet'!$D$7:$X$185,M$9,FALSE))),"")</f>
        <v>0</v>
      </c>
      <c r="N93" s="258">
        <f ca="1">IFERROR(IF((VLOOKUP($E93,'I&amp;E Backsheet'!$D$7:$X$185,N$9,FALSE))="","",(VLOOKUP($E93,'I&amp;E Backsheet'!$D$7:$X$185,N$9,FALSE))),"")</f>
        <v>0</v>
      </c>
      <c r="O93" s="259">
        <f ca="1">IFERROR(IF((VLOOKUP($E93,'I&amp;E Backsheet'!$D$7:$X$185,O$9,FALSE))="","",(VLOOKUP($E93,'I&amp;E Backsheet'!$D$7:$X$185,O$9,FALSE))),"")</f>
        <v>0</v>
      </c>
      <c r="P93" s="276">
        <f ca="1">IFERROR(IF((VLOOKUP($E93,'I&amp;E Backsheet'!$D$7:$X$185,P$9,FALSE))="","",(VLOOKUP($E93,'I&amp;E Backsheet'!$D$7:$X$185,P$9,FALSE))),"")</f>
        <v>0</v>
      </c>
      <c r="Q93" s="280">
        <f ca="1">IFERROR(IF((VLOOKUP($E93,'I&amp;E Backsheet'!$D$7:$X$185,Q$9,FALSE))="","",(VLOOKUP($E93,'I&amp;E Backsheet'!$D$7:$X$185,Q$9,FALSE))),"")</f>
        <v>11683983.844293159</v>
      </c>
    </row>
    <row r="94" spans="1:17" ht="15" customHeight="1" x14ac:dyDescent="0.3">
      <c r="A94" s="57">
        <v>82</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50" t="str">
        <f t="shared" ca="1" si="2"/>
        <v>E09000016</v>
      </c>
      <c r="F94" s="140" t="str">
        <f ca="1">IFERROR(VLOOKUP($E94,'Org List'!$J$9:$K$488,2,0), "")</f>
        <v>Havering</v>
      </c>
      <c r="G94" s="258">
        <f ca="1">IFERROR(IF((VLOOKUP($E94,'I&amp;E Backsheet'!$D$7:$X$185,G$9,FALSE))="","",(VLOOKUP($E94,'I&amp;E Backsheet'!$D$7:$X$185,G$9,FALSE))),"")</f>
        <v>1679900.8746500725</v>
      </c>
      <c r="H94" s="259">
        <f ca="1">IFERROR(IF((VLOOKUP($E94,'I&amp;E Backsheet'!$D$7:$X$185,H$9,FALSE))="","",(VLOOKUP($E94,'I&amp;E Backsheet'!$D$7:$X$185,H$9,FALSE))),"")</f>
        <v>4821987.9224199522</v>
      </c>
      <c r="I94" s="259">
        <f ca="1">IFERROR(IF((VLOOKUP($E94,'I&amp;E Backsheet'!$D$7:$X$185,I$9,FALSE))="","",(VLOOKUP($E94,'I&amp;E Backsheet'!$D$7:$X$185,I$9,FALSE))),"")</f>
        <v>16960746.033142708</v>
      </c>
      <c r="J94" s="260">
        <f ca="1">IFERROR(IF((VLOOKUP($E94,'I&amp;E Backsheet'!$D$7:$X$185,J$9,FALSE))="","",(VLOOKUP($E94,'I&amp;E Backsheet'!$D$7:$X$185,J$9,FALSE))),"")</f>
        <v>23462634.830212735</v>
      </c>
      <c r="K94" s="258">
        <f ca="1">IFERROR(IF((VLOOKUP($E94,'I&amp;E Backsheet'!$D$7:$X$185,K$9,FALSE))="","",(VLOOKUP($E94,'I&amp;E Backsheet'!$D$7:$X$185,K$9,FALSE))),"")</f>
        <v>0</v>
      </c>
      <c r="L94" s="259">
        <f ca="1">IFERROR(IF((VLOOKUP($E94,'I&amp;E Backsheet'!$D$7:$X$185,L$9,FALSE))="","",(VLOOKUP($E94,'I&amp;E Backsheet'!$D$7:$X$185,L$9,FALSE))),"")</f>
        <v>702000</v>
      </c>
      <c r="M94" s="260">
        <f ca="1">IFERROR(IF((VLOOKUP($E94,'I&amp;E Backsheet'!$D$7:$X$185,M$9,FALSE))="","",(VLOOKUP($E94,'I&amp;E Backsheet'!$D$7:$X$185,M$9,FALSE))),"")</f>
        <v>702000</v>
      </c>
      <c r="N94" s="258">
        <f ca="1">IFERROR(IF((VLOOKUP($E94,'I&amp;E Backsheet'!$D$7:$X$185,N$9,FALSE))="","",(VLOOKUP($E94,'I&amp;E Backsheet'!$D$7:$X$185,N$9,FALSE))),"")</f>
        <v>0</v>
      </c>
      <c r="O94" s="259">
        <f ca="1">IFERROR(IF((VLOOKUP($E94,'I&amp;E Backsheet'!$D$7:$X$185,O$9,FALSE))="","",(VLOOKUP($E94,'I&amp;E Backsheet'!$D$7:$X$185,O$9,FALSE))),"")</f>
        <v>702000</v>
      </c>
      <c r="P94" s="276">
        <f ca="1">IFERROR(IF((VLOOKUP($E94,'I&amp;E Backsheet'!$D$7:$X$185,P$9,FALSE))="","",(VLOOKUP($E94,'I&amp;E Backsheet'!$D$7:$X$185,P$9,FALSE))),"")</f>
        <v>702000</v>
      </c>
      <c r="Q94" s="280">
        <f ca="1">IFERROR(IF((VLOOKUP($E94,'I&amp;E Backsheet'!$D$7:$X$185,Q$9,FALSE))="","",(VLOOKUP($E94,'I&amp;E Backsheet'!$D$7:$X$185,Q$9,FALSE))),"")</f>
        <v>24164634.830212735</v>
      </c>
    </row>
    <row r="95" spans="1:17" ht="15" customHeight="1" x14ac:dyDescent="0.3">
      <c r="A95" s="57">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113" t="str">
        <f ca="1">IFERROR(IF((VLOOKUP($E95,'Org List'!$AT$10:$AV$188,3,FALSE))="","",(VLOOKUP($E95,'Org List'!$AT$10:$AV$188,3,FALSE))),"")</f>
        <v>NHS England Midlands And East (West Midlands)</v>
      </c>
      <c r="E95" s="50" t="str">
        <f t="shared" ca="1" si="2"/>
        <v>E06000019</v>
      </c>
      <c r="F95" s="140" t="str">
        <f ca="1">IFERROR(VLOOKUP($E95,'Org List'!$J$9:$K$488,2,0), "")</f>
        <v>Herefordshire, County of</v>
      </c>
      <c r="G95" s="258">
        <f ca="1">IFERROR(IF((VLOOKUP($E95,'I&amp;E Backsheet'!$D$7:$X$185,G$9,FALSE))="","",(VLOOKUP($E95,'I&amp;E Backsheet'!$D$7:$X$185,G$9,FALSE))),"")</f>
        <v>1852932.4922652312</v>
      </c>
      <c r="H95" s="259">
        <f ca="1">IFERROR(IF((VLOOKUP($E95,'I&amp;E Backsheet'!$D$7:$X$185,H$9,FALSE))="","",(VLOOKUP($E95,'I&amp;E Backsheet'!$D$7:$X$185,H$9,FALSE))),"")</f>
        <v>4721970.889790751</v>
      </c>
      <c r="I95" s="259">
        <f ca="1">IFERROR(IF((VLOOKUP($E95,'I&amp;E Backsheet'!$D$7:$X$185,I$9,FALSE))="","",(VLOOKUP($E95,'I&amp;E Backsheet'!$D$7:$X$185,I$9,FALSE))),"")</f>
        <v>12187032.971072212</v>
      </c>
      <c r="J95" s="260">
        <f ca="1">IFERROR(IF((VLOOKUP($E95,'I&amp;E Backsheet'!$D$7:$X$185,J$9,FALSE))="","",(VLOOKUP($E95,'I&amp;E Backsheet'!$D$7:$X$185,J$9,FALSE))),"")</f>
        <v>18761936.353128195</v>
      </c>
      <c r="K95" s="258">
        <f ca="1">IFERROR(IF((VLOOKUP($E95,'I&amp;E Backsheet'!$D$7:$X$185,K$9,FALSE))="","",(VLOOKUP($E95,'I&amp;E Backsheet'!$D$7:$X$185,K$9,FALSE))),"")</f>
        <v>9564000</v>
      </c>
      <c r="L95" s="259">
        <f ca="1">IFERROR(IF((VLOOKUP($E95,'I&amp;E Backsheet'!$D$7:$X$185,L$9,FALSE))="","",(VLOOKUP($E95,'I&amp;E Backsheet'!$D$7:$X$185,L$9,FALSE))),"")</f>
        <v>21359421</v>
      </c>
      <c r="M95" s="260">
        <f ca="1">IFERROR(IF((VLOOKUP($E95,'I&amp;E Backsheet'!$D$7:$X$185,M$9,FALSE))="","",(VLOOKUP($E95,'I&amp;E Backsheet'!$D$7:$X$185,M$9,FALSE))),"")</f>
        <v>30923421</v>
      </c>
      <c r="N95" s="258">
        <f ca="1">IFERROR(IF((VLOOKUP($E95,'I&amp;E Backsheet'!$D$7:$X$185,N$9,FALSE))="","",(VLOOKUP($E95,'I&amp;E Backsheet'!$D$7:$X$185,N$9,FALSE))),"")</f>
        <v>9610521</v>
      </c>
      <c r="O95" s="259">
        <f ca="1">IFERROR(IF((VLOOKUP($E95,'I&amp;E Backsheet'!$D$7:$X$185,O$9,FALSE))="","",(VLOOKUP($E95,'I&amp;E Backsheet'!$D$7:$X$185,O$9,FALSE))),"")</f>
        <v>23245753</v>
      </c>
      <c r="P95" s="276">
        <f ca="1">IFERROR(IF((VLOOKUP($E95,'I&amp;E Backsheet'!$D$7:$X$185,P$9,FALSE))="","",(VLOOKUP($E95,'I&amp;E Backsheet'!$D$7:$X$185,P$9,FALSE))),"")</f>
        <v>32856274</v>
      </c>
      <c r="Q95" s="280">
        <f ca="1">IFERROR(IF((VLOOKUP($E95,'I&amp;E Backsheet'!$D$7:$X$185,Q$9,FALSE))="","",(VLOOKUP($E95,'I&amp;E Backsheet'!$D$7:$X$185,Q$9,FALSE))),"")</f>
        <v>51618210.353128195</v>
      </c>
    </row>
    <row r="96" spans="1:17" ht="15" customHeight="1" x14ac:dyDescent="0.3">
      <c r="A96" s="57">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113" t="str">
        <f ca="1">IFERROR(IF((VLOOKUP($E96,'Org List'!$AT$10:$AV$188,3,FALSE))="","",(VLOOKUP($E96,'Org List'!$AT$10:$AV$188,3,FALSE))),"")</f>
        <v>NHS England Midlands And East (Central Midlands)</v>
      </c>
      <c r="E96" s="50" t="str">
        <f t="shared" ca="1" si="2"/>
        <v>E10000015</v>
      </c>
      <c r="F96" s="140" t="str">
        <f ca="1">IFERROR(VLOOKUP($E96,'Org List'!$J$9:$K$488,2,0), "")</f>
        <v>Hertfordshire</v>
      </c>
      <c r="G96" s="258">
        <f ca="1">IFERROR(IF((VLOOKUP($E96,'I&amp;E Backsheet'!$D$7:$X$185,G$9,FALSE))="","",(VLOOKUP($E96,'I&amp;E Backsheet'!$D$7:$X$185,G$9,FALSE))),"")</f>
        <v>6749563.287362135</v>
      </c>
      <c r="H96" s="259">
        <f ca="1">IFERROR(IF((VLOOKUP($E96,'I&amp;E Backsheet'!$D$7:$X$185,H$9,FALSE))="","",(VLOOKUP($E96,'I&amp;E Backsheet'!$D$7:$X$185,H$9,FALSE))),"")</f>
        <v>16383557.750400931</v>
      </c>
      <c r="I96" s="259">
        <f ca="1">IFERROR(IF((VLOOKUP($E96,'I&amp;E Backsheet'!$D$7:$X$185,I$9,FALSE))="","",(VLOOKUP($E96,'I&amp;E Backsheet'!$D$7:$X$185,I$9,FALSE))),"")</f>
        <v>71320346.055903524</v>
      </c>
      <c r="J96" s="260">
        <f ca="1">IFERROR(IF((VLOOKUP($E96,'I&amp;E Backsheet'!$D$7:$X$185,J$9,FALSE))="","",(VLOOKUP($E96,'I&amp;E Backsheet'!$D$7:$X$185,J$9,FALSE))),"")</f>
        <v>94453467.093666583</v>
      </c>
      <c r="K96" s="258">
        <f ca="1">IFERROR(IF((VLOOKUP($E96,'I&amp;E Backsheet'!$D$7:$X$185,K$9,FALSE))="","",(VLOOKUP($E96,'I&amp;E Backsheet'!$D$7:$X$185,K$9,FALSE))),"")</f>
        <v>105884848.53959665</v>
      </c>
      <c r="L96" s="259">
        <f ca="1">IFERROR(IF((VLOOKUP($E96,'I&amp;E Backsheet'!$D$7:$X$185,L$9,FALSE))="","",(VLOOKUP($E96,'I&amp;E Backsheet'!$D$7:$X$185,L$9,FALSE))),"")</f>
        <v>95638482.497366905</v>
      </c>
      <c r="M96" s="260">
        <f ca="1">IFERROR(IF((VLOOKUP($E96,'I&amp;E Backsheet'!$D$7:$X$185,M$9,FALSE))="","",(VLOOKUP($E96,'I&amp;E Backsheet'!$D$7:$X$185,M$9,FALSE))),"")</f>
        <v>201523331.03696355</v>
      </c>
      <c r="N96" s="258">
        <f ca="1">IFERROR(IF((VLOOKUP($E96,'I&amp;E Backsheet'!$D$7:$X$185,N$9,FALSE))="","",(VLOOKUP($E96,'I&amp;E Backsheet'!$D$7:$X$185,N$9,FALSE))),"")</f>
        <v>120181896.83159652</v>
      </c>
      <c r="O96" s="259">
        <f ca="1">IFERROR(IF((VLOOKUP($E96,'I&amp;E Backsheet'!$D$7:$X$185,O$9,FALSE))="","",(VLOOKUP($E96,'I&amp;E Backsheet'!$D$7:$X$185,O$9,FALSE))),"")</f>
        <v>90041511.762236878</v>
      </c>
      <c r="P96" s="276">
        <f ca="1">IFERROR(IF((VLOOKUP($E96,'I&amp;E Backsheet'!$D$7:$X$185,P$9,FALSE))="","",(VLOOKUP($E96,'I&amp;E Backsheet'!$D$7:$X$185,P$9,FALSE))),"")</f>
        <v>210223408.59383339</v>
      </c>
      <c r="Q96" s="280">
        <f ca="1">IFERROR(IF((VLOOKUP($E96,'I&amp;E Backsheet'!$D$7:$X$185,Q$9,FALSE))="","",(VLOOKUP($E96,'I&amp;E Backsheet'!$D$7:$X$185,Q$9,FALSE))),"")</f>
        <v>304676875.6875</v>
      </c>
    </row>
    <row r="97" spans="1:17" ht="15" customHeight="1" x14ac:dyDescent="0.3">
      <c r="A97" s="57">
        <v>85</v>
      </c>
      <c r="B97" s="97" t="str">
        <f ca="1">IFERROR(IF((VLOOKUP($E97,'Org List'!$AJ$10:$AL$188,3,FALSE))="","",(VLOOKUP($E97,'Org List'!$AJ$10:$AL$188,3,FALSE))),"")</f>
        <v>London Commissioning Region</v>
      </c>
      <c r="C97" s="98" t="str">
        <f ca="1">IFERROR(IF((VLOOKUP($E97,'Org List'!$AO$10:$AQ$188,3,FALSE))="","",(VLOOKUP($E97,'Org List'!$AO$10:$AQ$188,3,FALSE))),"")</f>
        <v>London Region</v>
      </c>
      <c r="D97" s="113" t="str">
        <f ca="1">IFERROR(IF((VLOOKUP($E97,'Org List'!$AT$10:$AV$188,3,FALSE))="","",(VLOOKUP($E97,'Org List'!$AT$10:$AV$188,3,FALSE))),"")</f>
        <v>NHS England London</v>
      </c>
      <c r="E97" s="50" t="str">
        <f t="shared" ca="1" si="2"/>
        <v>E09000017</v>
      </c>
      <c r="F97" s="140" t="str">
        <f ca="1">IFERROR(VLOOKUP($E97,'Org List'!$J$9:$K$488,2,0), "")</f>
        <v>Hillingdon</v>
      </c>
      <c r="G97" s="258">
        <f ca="1">IFERROR(IF((VLOOKUP($E97,'I&amp;E Backsheet'!$D$7:$X$185,G$9,FALSE))="","",(VLOOKUP($E97,'I&amp;E Backsheet'!$D$7:$X$185,G$9,FALSE))),"")</f>
        <v>4174477.3011469212</v>
      </c>
      <c r="H97" s="259">
        <f ca="1">IFERROR(IF((VLOOKUP($E97,'I&amp;E Backsheet'!$D$7:$X$185,H$9,FALSE))="","",(VLOOKUP($E97,'I&amp;E Backsheet'!$D$7:$X$185,H$9,FALSE))),"")</f>
        <v>5257795.8318093466</v>
      </c>
      <c r="I97" s="259">
        <f ca="1">IFERROR(IF((VLOOKUP($E97,'I&amp;E Backsheet'!$D$7:$X$185,I$9,FALSE))="","",(VLOOKUP($E97,'I&amp;E Backsheet'!$D$7:$X$185,I$9,FALSE))),"")</f>
        <v>17174621.843758855</v>
      </c>
      <c r="J97" s="260">
        <f ca="1">IFERROR(IF((VLOOKUP($E97,'I&amp;E Backsheet'!$D$7:$X$185,J$9,FALSE))="","",(VLOOKUP($E97,'I&amp;E Backsheet'!$D$7:$X$185,J$9,FALSE))),"")</f>
        <v>26606894.976715125</v>
      </c>
      <c r="K97" s="258">
        <f ca="1">IFERROR(IF((VLOOKUP($E97,'I&amp;E Backsheet'!$D$7:$X$185,K$9,FALSE))="","",(VLOOKUP($E97,'I&amp;E Backsheet'!$D$7:$X$185,K$9,FALSE))),"")</f>
        <v>16270578</v>
      </c>
      <c r="L97" s="259">
        <f ca="1">IFERROR(IF((VLOOKUP($E97,'I&amp;E Backsheet'!$D$7:$X$185,L$9,FALSE))="","",(VLOOKUP($E97,'I&amp;E Backsheet'!$D$7:$X$185,L$9,FALSE))),"")</f>
        <v>11413523</v>
      </c>
      <c r="M97" s="260">
        <f ca="1">IFERROR(IF((VLOOKUP($E97,'I&amp;E Backsheet'!$D$7:$X$185,M$9,FALSE))="","",(VLOOKUP($E97,'I&amp;E Backsheet'!$D$7:$X$185,M$9,FALSE))),"")</f>
        <v>27684101</v>
      </c>
      <c r="N97" s="258">
        <f ca="1">IFERROR(IF((VLOOKUP($E97,'I&amp;E Backsheet'!$D$7:$X$185,N$9,FALSE))="","",(VLOOKUP($E97,'I&amp;E Backsheet'!$D$7:$X$185,N$9,FALSE))),"")</f>
        <v>16035000</v>
      </c>
      <c r="O97" s="259">
        <f ca="1">IFERROR(IF((VLOOKUP($E97,'I&amp;E Backsheet'!$D$7:$X$185,O$9,FALSE))="","",(VLOOKUP($E97,'I&amp;E Backsheet'!$D$7:$X$185,O$9,FALSE))),"")</f>
        <v>11646000</v>
      </c>
      <c r="P97" s="276">
        <f ca="1">IFERROR(IF((VLOOKUP($E97,'I&amp;E Backsheet'!$D$7:$X$185,P$9,FALSE))="","",(VLOOKUP($E97,'I&amp;E Backsheet'!$D$7:$X$185,P$9,FALSE))),"")</f>
        <v>27681000</v>
      </c>
      <c r="Q97" s="280">
        <f ca="1">IFERROR(IF((VLOOKUP($E97,'I&amp;E Backsheet'!$D$7:$X$185,Q$9,FALSE))="","",(VLOOKUP($E97,'I&amp;E Backsheet'!$D$7:$X$185,Q$9,FALSE))),"")</f>
        <v>54287894.976715125</v>
      </c>
    </row>
    <row r="98" spans="1:17" ht="15" customHeight="1" x14ac:dyDescent="0.3">
      <c r="A98" s="57">
        <v>86</v>
      </c>
      <c r="B98" s="97" t="str">
        <f ca="1">IFERROR(IF((VLOOKUP($E98,'Org List'!$AJ$10:$AL$188,3,FALSE))="","",(VLOOKUP($E98,'Org List'!$AJ$10:$AL$188,3,FALSE))),"")</f>
        <v>London Commissioning Region</v>
      </c>
      <c r="C98" s="98" t="str">
        <f ca="1">IFERROR(IF((VLOOKUP($E98,'Org List'!$AO$10:$AQ$188,3,FALSE))="","",(VLOOKUP($E98,'Org List'!$AO$10:$AQ$188,3,FALSE))),"")</f>
        <v>London Region</v>
      </c>
      <c r="D98" s="113" t="str">
        <f ca="1">IFERROR(IF((VLOOKUP($E98,'Org List'!$AT$10:$AV$188,3,FALSE))="","",(VLOOKUP($E98,'Org List'!$AT$10:$AV$188,3,FALSE))),"")</f>
        <v>NHS England London</v>
      </c>
      <c r="E98" s="50" t="str">
        <f t="shared" ca="1" si="2"/>
        <v>E09000018</v>
      </c>
      <c r="F98" s="140" t="str">
        <f ca="1">IFERROR(VLOOKUP($E98,'Org List'!$J$9:$K$488,2,0), "")</f>
        <v>Hounslow</v>
      </c>
      <c r="G98" s="258">
        <f ca="1">IFERROR(IF((VLOOKUP($E98,'I&amp;E Backsheet'!$D$7:$X$185,G$9,FALSE))="","",(VLOOKUP($E98,'I&amp;E Backsheet'!$D$7:$X$185,G$9,FALSE))),"")</f>
        <v>2449919.3412600541</v>
      </c>
      <c r="H98" s="259">
        <f ca="1">IFERROR(IF((VLOOKUP($E98,'I&amp;E Backsheet'!$D$7:$X$185,H$9,FALSE))="","",(VLOOKUP($E98,'I&amp;E Backsheet'!$D$7:$X$185,H$9,FALSE))),"")</f>
        <v>5778322.4547888255</v>
      </c>
      <c r="I98" s="259">
        <f ca="1">IFERROR(IF((VLOOKUP($E98,'I&amp;E Backsheet'!$D$7:$X$185,I$9,FALSE))="","",(VLOOKUP($E98,'I&amp;E Backsheet'!$D$7:$X$185,I$9,FALSE))),"")</f>
        <v>16502666.732644888</v>
      </c>
      <c r="J98" s="260">
        <f ca="1">IFERROR(IF((VLOOKUP($E98,'I&amp;E Backsheet'!$D$7:$X$185,J$9,FALSE))="","",(VLOOKUP($E98,'I&amp;E Backsheet'!$D$7:$X$185,J$9,FALSE))),"")</f>
        <v>24730908.528693765</v>
      </c>
      <c r="K98" s="258">
        <f ca="1">IFERROR(IF((VLOOKUP($E98,'I&amp;E Backsheet'!$D$7:$X$185,K$9,FALSE))="","",(VLOOKUP($E98,'I&amp;E Backsheet'!$D$7:$X$185,K$9,FALSE))),"")</f>
        <v>0</v>
      </c>
      <c r="L98" s="259">
        <f ca="1">IFERROR(IF((VLOOKUP($E98,'I&amp;E Backsheet'!$D$7:$X$185,L$9,FALSE))="","",(VLOOKUP($E98,'I&amp;E Backsheet'!$D$7:$X$185,L$9,FALSE))),"")</f>
        <v>0</v>
      </c>
      <c r="M98" s="260">
        <f ca="1">IFERROR(IF((VLOOKUP($E98,'I&amp;E Backsheet'!$D$7:$X$185,M$9,FALSE))="","",(VLOOKUP($E98,'I&amp;E Backsheet'!$D$7:$X$185,M$9,FALSE))),"")</f>
        <v>0</v>
      </c>
      <c r="N98" s="258">
        <f ca="1">IFERROR(IF((VLOOKUP($E98,'I&amp;E Backsheet'!$D$7:$X$185,N$9,FALSE))="","",(VLOOKUP($E98,'I&amp;E Backsheet'!$D$7:$X$185,N$9,FALSE))),"")</f>
        <v>0</v>
      </c>
      <c r="O98" s="259">
        <f ca="1">IFERROR(IF((VLOOKUP($E98,'I&amp;E Backsheet'!$D$7:$X$185,O$9,FALSE))="","",(VLOOKUP($E98,'I&amp;E Backsheet'!$D$7:$X$185,O$9,FALSE))),"")</f>
        <v>0</v>
      </c>
      <c r="P98" s="276">
        <f ca="1">IFERROR(IF((VLOOKUP($E98,'I&amp;E Backsheet'!$D$7:$X$185,P$9,FALSE))="","",(VLOOKUP($E98,'I&amp;E Backsheet'!$D$7:$X$185,P$9,FALSE))),"")</f>
        <v>0</v>
      </c>
      <c r="Q98" s="280">
        <f ca="1">IFERROR(IF((VLOOKUP($E98,'I&amp;E Backsheet'!$D$7:$X$185,Q$9,FALSE))="","",(VLOOKUP($E98,'I&amp;E Backsheet'!$D$7:$X$185,Q$9,FALSE))),"")</f>
        <v>24730908.528693765</v>
      </c>
    </row>
    <row r="99" spans="1:17" ht="15" customHeight="1" x14ac:dyDescent="0.3">
      <c r="A99" s="57">
        <v>87</v>
      </c>
      <c r="B99" s="97" t="str">
        <f ca="1">IFERROR(IF((VLOOKUP($E99,'Org List'!$AJ$10:$AL$188,3,FALSE))="","",(VLOOKUP($E99,'Org List'!$AJ$10:$AL$188,3,FALSE))),"")</f>
        <v>South East England Commissioning Region</v>
      </c>
      <c r="C99" s="98" t="str">
        <f ca="1">IFERROR(IF((VLOOKUP($E99,'Org List'!$AO$10:$AQ$188,3,FALSE))="","",(VLOOKUP($E99,'Org List'!$AO$10:$AQ$188,3,FALSE))),"")</f>
        <v>South East Region</v>
      </c>
      <c r="D99" s="113" t="str">
        <f ca="1">IFERROR(IF((VLOOKUP($E99,'Org List'!$AT$10:$AV$188,3,FALSE))="","",(VLOOKUP($E99,'Org List'!$AT$10:$AV$188,3,FALSE))),"")</f>
        <v>NHS England South East (Hampshire, Isle of Wight and Thames Valley)</v>
      </c>
      <c r="E99" s="50" t="str">
        <f t="shared" ca="1" si="2"/>
        <v>E06000046</v>
      </c>
      <c r="F99" s="140" t="str">
        <f ca="1">IFERROR(VLOOKUP($E99,'Org List'!$J$9:$K$488,2,0), "")</f>
        <v>Isle of Wight</v>
      </c>
      <c r="G99" s="258">
        <f ca="1">IFERROR(IF((VLOOKUP($E99,'I&amp;E Backsheet'!$D$7:$X$185,G$9,FALSE))="","",(VLOOKUP($E99,'I&amp;E Backsheet'!$D$7:$X$185,G$9,FALSE))),"")</f>
        <v>1855696.5069020586</v>
      </c>
      <c r="H99" s="259">
        <f ca="1">IFERROR(IF((VLOOKUP($E99,'I&amp;E Backsheet'!$D$7:$X$185,H$9,FALSE))="","",(VLOOKUP($E99,'I&amp;E Backsheet'!$D$7:$X$185,H$9,FALSE))),"")</f>
        <v>4364429.1911813272</v>
      </c>
      <c r="I99" s="259">
        <f ca="1">IFERROR(IF((VLOOKUP($E99,'I&amp;E Backsheet'!$D$7:$X$185,I$9,FALSE))="","",(VLOOKUP($E99,'I&amp;E Backsheet'!$D$7:$X$185,I$9,FALSE))),"")</f>
        <v>11002012.65675316</v>
      </c>
      <c r="J99" s="260">
        <f ca="1">IFERROR(IF((VLOOKUP($E99,'I&amp;E Backsheet'!$D$7:$X$185,J$9,FALSE))="","",(VLOOKUP($E99,'I&amp;E Backsheet'!$D$7:$X$185,J$9,FALSE))),"")</f>
        <v>17222138.354836546</v>
      </c>
      <c r="K99" s="258">
        <f ca="1">IFERROR(IF((VLOOKUP($E99,'I&amp;E Backsheet'!$D$7:$X$185,K$9,FALSE))="","",(VLOOKUP($E99,'I&amp;E Backsheet'!$D$7:$X$185,K$9,FALSE))),"")</f>
        <v>10313468</v>
      </c>
      <c r="L99" s="259">
        <f ca="1">IFERROR(IF((VLOOKUP($E99,'I&amp;E Backsheet'!$D$7:$X$185,L$9,FALSE))="","",(VLOOKUP($E99,'I&amp;E Backsheet'!$D$7:$X$185,L$9,FALSE))),"")</f>
        <v>12923205</v>
      </c>
      <c r="M99" s="260">
        <f ca="1">IFERROR(IF((VLOOKUP($E99,'I&amp;E Backsheet'!$D$7:$X$185,M$9,FALSE))="","",(VLOOKUP($E99,'I&amp;E Backsheet'!$D$7:$X$185,M$9,FALSE))),"")</f>
        <v>23236673</v>
      </c>
      <c r="N99" s="258">
        <f ca="1">IFERROR(IF((VLOOKUP($E99,'I&amp;E Backsheet'!$D$7:$X$185,N$9,FALSE))="","",(VLOOKUP($E99,'I&amp;E Backsheet'!$D$7:$X$185,N$9,FALSE))),"")</f>
        <v>10313468</v>
      </c>
      <c r="O99" s="259">
        <f ca="1">IFERROR(IF((VLOOKUP($E99,'I&amp;E Backsheet'!$D$7:$X$185,O$9,FALSE))="","",(VLOOKUP($E99,'I&amp;E Backsheet'!$D$7:$X$185,O$9,FALSE))),"")</f>
        <v>12923205</v>
      </c>
      <c r="P99" s="276">
        <f ca="1">IFERROR(IF((VLOOKUP($E99,'I&amp;E Backsheet'!$D$7:$X$185,P$9,FALSE))="","",(VLOOKUP($E99,'I&amp;E Backsheet'!$D$7:$X$185,P$9,FALSE))),"")</f>
        <v>23236673</v>
      </c>
      <c r="Q99" s="280">
        <f ca="1">IFERROR(IF((VLOOKUP($E99,'I&amp;E Backsheet'!$D$7:$X$185,Q$9,FALSE))="","",(VLOOKUP($E99,'I&amp;E Backsheet'!$D$7:$X$185,Q$9,FALSE))),"")</f>
        <v>40458811.354836546</v>
      </c>
    </row>
    <row r="100" spans="1:17" ht="15" customHeight="1" x14ac:dyDescent="0.3">
      <c r="A100" s="57">
        <v>88</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50" t="str">
        <f t="shared" ca="1" si="2"/>
        <v>E09000019</v>
      </c>
      <c r="F100" s="140" t="str">
        <f ca="1">IFERROR(VLOOKUP($E100,'Org List'!$J$9:$K$488,2,0), "")</f>
        <v>Islington</v>
      </c>
      <c r="G100" s="258">
        <f ca="1">IFERROR(IF((VLOOKUP($E100,'I&amp;E Backsheet'!$D$7:$X$185,G$9,FALSE))="","",(VLOOKUP($E100,'I&amp;E Backsheet'!$D$7:$X$185,G$9,FALSE))),"")</f>
        <v>1584319.4245050424</v>
      </c>
      <c r="H100" s="259">
        <f ca="1">IFERROR(IF((VLOOKUP($E100,'I&amp;E Backsheet'!$D$7:$X$185,H$9,FALSE))="","",(VLOOKUP($E100,'I&amp;E Backsheet'!$D$7:$X$185,H$9,FALSE))),"")</f>
        <v>10157899.101679737</v>
      </c>
      <c r="I100" s="259">
        <f ca="1">IFERROR(IF((VLOOKUP($E100,'I&amp;E Backsheet'!$D$7:$X$185,I$9,FALSE))="","",(VLOOKUP($E100,'I&amp;E Backsheet'!$D$7:$X$185,I$9,FALSE))),"")</f>
        <v>17729305.803775042</v>
      </c>
      <c r="J100" s="260">
        <f ca="1">IFERROR(IF((VLOOKUP($E100,'I&amp;E Backsheet'!$D$7:$X$185,J$9,FALSE))="","",(VLOOKUP($E100,'I&amp;E Backsheet'!$D$7:$X$185,J$9,FALSE))),"")</f>
        <v>29471524.329959821</v>
      </c>
      <c r="K100" s="258">
        <f ca="1">IFERROR(IF((VLOOKUP($E100,'I&amp;E Backsheet'!$D$7:$X$185,K$9,FALSE))="","",(VLOOKUP($E100,'I&amp;E Backsheet'!$D$7:$X$185,K$9,FALSE))),"")</f>
        <v>0</v>
      </c>
      <c r="L100" s="259">
        <f ca="1">IFERROR(IF((VLOOKUP($E100,'I&amp;E Backsheet'!$D$7:$X$185,L$9,FALSE))="","",(VLOOKUP($E100,'I&amp;E Backsheet'!$D$7:$X$185,L$9,FALSE))),"")</f>
        <v>0</v>
      </c>
      <c r="M100" s="260">
        <f ca="1">IFERROR(IF((VLOOKUP($E100,'I&amp;E Backsheet'!$D$7:$X$185,M$9,FALSE))="","",(VLOOKUP($E100,'I&amp;E Backsheet'!$D$7:$X$185,M$9,FALSE))),"")</f>
        <v>0</v>
      </c>
      <c r="N100" s="258">
        <f ca="1">IFERROR(IF((VLOOKUP($E100,'I&amp;E Backsheet'!$D$7:$X$185,N$9,FALSE))="","",(VLOOKUP($E100,'I&amp;E Backsheet'!$D$7:$X$185,N$9,FALSE))),"")</f>
        <v>0</v>
      </c>
      <c r="O100" s="259">
        <f ca="1">IFERROR(IF((VLOOKUP($E100,'I&amp;E Backsheet'!$D$7:$X$185,O$9,FALSE))="","",(VLOOKUP($E100,'I&amp;E Backsheet'!$D$7:$X$185,O$9,FALSE))),"")</f>
        <v>0</v>
      </c>
      <c r="P100" s="276">
        <f ca="1">IFERROR(IF((VLOOKUP($E100,'I&amp;E Backsheet'!$D$7:$X$185,P$9,FALSE))="","",(VLOOKUP($E100,'I&amp;E Backsheet'!$D$7:$X$185,P$9,FALSE))),"")</f>
        <v>0</v>
      </c>
      <c r="Q100" s="280">
        <f ca="1">IFERROR(IF((VLOOKUP($E100,'I&amp;E Backsheet'!$D$7:$X$185,Q$9,FALSE))="","",(VLOOKUP($E100,'I&amp;E Backsheet'!$D$7:$X$185,Q$9,FALSE))),"")</f>
        <v>29471524.329959821</v>
      </c>
    </row>
    <row r="101" spans="1:17" ht="15" customHeight="1" x14ac:dyDescent="0.3">
      <c r="A101" s="57">
        <v>89</v>
      </c>
      <c r="B101" s="97" t="str">
        <f ca="1">IFERROR(IF((VLOOKUP($E101,'Org List'!$AJ$10:$AL$188,3,FALSE))="","",(VLOOKUP($E101,'Org List'!$AJ$10:$AL$188,3,FALSE))),"")</f>
        <v>London Commissioning Region</v>
      </c>
      <c r="C101" s="98" t="str">
        <f ca="1">IFERROR(IF((VLOOKUP($E101,'Org List'!$AO$10:$AQ$188,3,FALSE))="","",(VLOOKUP($E101,'Org List'!$AO$10:$AQ$188,3,FALSE))),"")</f>
        <v>London Region</v>
      </c>
      <c r="D101" s="113" t="str">
        <f ca="1">IFERROR(IF((VLOOKUP($E101,'Org List'!$AT$10:$AV$188,3,FALSE))="","",(VLOOKUP($E101,'Org List'!$AT$10:$AV$188,3,FALSE))),"")</f>
        <v>NHS England London</v>
      </c>
      <c r="E101" s="50" t="str">
        <f t="shared" ca="1" si="2"/>
        <v>E09000020</v>
      </c>
      <c r="F101" s="140" t="str">
        <f ca="1">IFERROR(VLOOKUP($E101,'Org List'!$J$9:$K$488,2,0), "")</f>
        <v>Kensington and Chelsea</v>
      </c>
      <c r="G101" s="258">
        <f ca="1">IFERROR(IF((VLOOKUP($E101,'I&amp;E Backsheet'!$D$7:$X$185,G$9,FALSE))="","",(VLOOKUP($E101,'I&amp;E Backsheet'!$D$7:$X$185,G$9,FALSE))),"")</f>
        <v>783940.48355128407</v>
      </c>
      <c r="H101" s="259">
        <f ca="1">IFERROR(IF((VLOOKUP($E101,'I&amp;E Backsheet'!$D$7:$X$185,H$9,FALSE))="","",(VLOOKUP($E101,'I&amp;E Backsheet'!$D$7:$X$185,H$9,FALSE))),"")</f>
        <v>5329082.5773267597</v>
      </c>
      <c r="I101" s="259">
        <f ca="1">IFERROR(IF((VLOOKUP($E101,'I&amp;E Backsheet'!$D$7:$X$185,I$9,FALSE))="","",(VLOOKUP($E101,'I&amp;E Backsheet'!$D$7:$X$185,I$9,FALSE))),"")</f>
        <v>12959949.308261741</v>
      </c>
      <c r="J101" s="260">
        <f ca="1">IFERROR(IF((VLOOKUP($E101,'I&amp;E Backsheet'!$D$7:$X$185,J$9,FALSE))="","",(VLOOKUP($E101,'I&amp;E Backsheet'!$D$7:$X$185,J$9,FALSE))),"")</f>
        <v>19072972.369139783</v>
      </c>
      <c r="K101" s="258">
        <f ca="1">IFERROR(IF((VLOOKUP($E101,'I&amp;E Backsheet'!$D$7:$X$185,K$9,FALSE))="","",(VLOOKUP($E101,'I&amp;E Backsheet'!$D$7:$X$185,K$9,FALSE))),"")</f>
        <v>18112180</v>
      </c>
      <c r="L101" s="259">
        <f ca="1">IFERROR(IF((VLOOKUP($E101,'I&amp;E Backsheet'!$D$7:$X$185,L$9,FALSE))="","",(VLOOKUP($E101,'I&amp;E Backsheet'!$D$7:$X$185,L$9,FALSE))),"")</f>
        <v>27324000</v>
      </c>
      <c r="M101" s="260">
        <f ca="1">IFERROR(IF((VLOOKUP($E101,'I&amp;E Backsheet'!$D$7:$X$185,M$9,FALSE))="","",(VLOOKUP($E101,'I&amp;E Backsheet'!$D$7:$X$185,M$9,FALSE))),"")</f>
        <v>45436180</v>
      </c>
      <c r="N101" s="258">
        <f ca="1">IFERROR(IF((VLOOKUP($E101,'I&amp;E Backsheet'!$D$7:$X$185,N$9,FALSE))="","",(VLOOKUP($E101,'I&amp;E Backsheet'!$D$7:$X$185,N$9,FALSE))),"")</f>
        <v>16814116</v>
      </c>
      <c r="O101" s="259">
        <f ca="1">IFERROR(IF((VLOOKUP($E101,'I&amp;E Backsheet'!$D$7:$X$185,O$9,FALSE))="","",(VLOOKUP($E101,'I&amp;E Backsheet'!$D$7:$X$185,O$9,FALSE))),"")</f>
        <v>27319651</v>
      </c>
      <c r="P101" s="276">
        <f ca="1">IFERROR(IF((VLOOKUP($E101,'I&amp;E Backsheet'!$D$7:$X$185,P$9,FALSE))="","",(VLOOKUP($E101,'I&amp;E Backsheet'!$D$7:$X$185,P$9,FALSE))),"")</f>
        <v>44133767</v>
      </c>
      <c r="Q101" s="280">
        <f ca="1">IFERROR(IF((VLOOKUP($E101,'I&amp;E Backsheet'!$D$7:$X$185,Q$9,FALSE))="","",(VLOOKUP($E101,'I&amp;E Backsheet'!$D$7:$X$185,Q$9,FALSE))),"")</f>
        <v>63206739.369139783</v>
      </c>
    </row>
    <row r="102" spans="1:17" ht="15" customHeight="1" x14ac:dyDescent="0.3">
      <c r="A102" s="57">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113" t="str">
        <f ca="1">IFERROR(IF((VLOOKUP($E102,'Org List'!$AT$10:$AV$188,3,FALSE))="","",(VLOOKUP($E102,'Org List'!$AT$10:$AV$188,3,FALSE))),"")</f>
        <v>NHS England South East (Kent, Surrey and Sussex)</v>
      </c>
      <c r="E102" s="50" t="str">
        <f t="shared" ca="1" si="2"/>
        <v>E10000016</v>
      </c>
      <c r="F102" s="140" t="str">
        <f ca="1">IFERROR(VLOOKUP($E102,'Org List'!$J$9:$K$488,2,0), "")</f>
        <v>Kent</v>
      </c>
      <c r="G102" s="258">
        <f ca="1">IFERROR(IF((VLOOKUP($E102,'I&amp;E Backsheet'!$D$7:$X$185,G$9,FALSE))="","",(VLOOKUP($E102,'I&amp;E Backsheet'!$D$7:$X$185,G$9,FALSE))),"")</f>
        <v>15645643.733762478</v>
      </c>
      <c r="H102" s="259">
        <f ca="1">IFERROR(IF((VLOOKUP($E102,'I&amp;E Backsheet'!$D$7:$X$185,H$9,FALSE))="","",(VLOOKUP($E102,'I&amp;E Backsheet'!$D$7:$X$185,H$9,FALSE))),"")</f>
        <v>35018900.905904859</v>
      </c>
      <c r="I102" s="259">
        <f ca="1">IFERROR(IF((VLOOKUP($E102,'I&amp;E Backsheet'!$D$7:$X$185,I$9,FALSE))="","",(VLOOKUP($E102,'I&amp;E Backsheet'!$D$7:$X$185,I$9,FALSE))),"")</f>
        <v>95603754.869868189</v>
      </c>
      <c r="J102" s="260">
        <f ca="1">IFERROR(IF((VLOOKUP($E102,'I&amp;E Backsheet'!$D$7:$X$185,J$9,FALSE))="","",(VLOOKUP($E102,'I&amp;E Backsheet'!$D$7:$X$185,J$9,FALSE))),"")</f>
        <v>146268299.50953552</v>
      </c>
      <c r="K102" s="258">
        <f ca="1">IFERROR(IF((VLOOKUP($E102,'I&amp;E Backsheet'!$D$7:$X$185,K$9,FALSE))="","",(VLOOKUP($E102,'I&amp;E Backsheet'!$D$7:$X$185,K$9,FALSE))),"")</f>
        <v>0</v>
      </c>
      <c r="L102" s="259">
        <f ca="1">IFERROR(IF((VLOOKUP($E102,'I&amp;E Backsheet'!$D$7:$X$185,L$9,FALSE))="","",(VLOOKUP($E102,'I&amp;E Backsheet'!$D$7:$X$185,L$9,FALSE))),"")</f>
        <v>0</v>
      </c>
      <c r="M102" s="260">
        <f ca="1">IFERROR(IF((VLOOKUP($E102,'I&amp;E Backsheet'!$D$7:$X$185,M$9,FALSE))="","",(VLOOKUP($E102,'I&amp;E Backsheet'!$D$7:$X$185,M$9,FALSE))),"")</f>
        <v>0</v>
      </c>
      <c r="N102" s="258">
        <f ca="1">IFERROR(IF((VLOOKUP($E102,'I&amp;E Backsheet'!$D$7:$X$185,N$9,FALSE))="","",(VLOOKUP($E102,'I&amp;E Backsheet'!$D$7:$X$185,N$9,FALSE))),"")</f>
        <v>0</v>
      </c>
      <c r="O102" s="259">
        <f ca="1">IFERROR(IF((VLOOKUP($E102,'I&amp;E Backsheet'!$D$7:$X$185,O$9,FALSE))="","",(VLOOKUP($E102,'I&amp;E Backsheet'!$D$7:$X$185,O$9,FALSE))),"")</f>
        <v>0</v>
      </c>
      <c r="P102" s="276">
        <f ca="1">IFERROR(IF((VLOOKUP($E102,'I&amp;E Backsheet'!$D$7:$X$185,P$9,FALSE))="","",(VLOOKUP($E102,'I&amp;E Backsheet'!$D$7:$X$185,P$9,FALSE))),"")</f>
        <v>0</v>
      </c>
      <c r="Q102" s="280">
        <f ca="1">IFERROR(IF((VLOOKUP($E102,'I&amp;E Backsheet'!$D$7:$X$185,Q$9,FALSE))="","",(VLOOKUP($E102,'I&amp;E Backsheet'!$D$7:$X$185,Q$9,FALSE))),"")</f>
        <v>146268299.50953552</v>
      </c>
    </row>
    <row r="103" spans="1:17" ht="15" customHeight="1" x14ac:dyDescent="0.3">
      <c r="A103" s="57">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113" t="str">
        <f ca="1">IFERROR(IF((VLOOKUP($E103,'Org List'!$AT$10:$AV$188,3,FALSE))="","",(VLOOKUP($E103,'Org List'!$AT$10:$AV$188,3,FALSE))),"")</f>
        <v>NHS England North (Yorkshire And Humber)</v>
      </c>
      <c r="E103" s="50" t="str">
        <f t="shared" ca="1" si="2"/>
        <v>E06000010</v>
      </c>
      <c r="F103" s="140" t="str">
        <f ca="1">IFERROR(VLOOKUP($E103,'Org List'!$J$9:$K$488,2,0), "")</f>
        <v>Kingston upon Hull, City of</v>
      </c>
      <c r="G103" s="258">
        <f ca="1">IFERROR(IF((VLOOKUP($E103,'I&amp;E Backsheet'!$D$7:$X$185,G$9,FALSE))="","",(VLOOKUP($E103,'I&amp;E Backsheet'!$D$7:$X$185,G$9,FALSE))),"")</f>
        <v>2347571.5455062939</v>
      </c>
      <c r="H103" s="259">
        <f ca="1">IFERROR(IF((VLOOKUP($E103,'I&amp;E Backsheet'!$D$7:$X$185,H$9,FALSE))="","",(VLOOKUP($E103,'I&amp;E Backsheet'!$D$7:$X$185,H$9,FALSE))),"")</f>
        <v>12546996.439274633</v>
      </c>
      <c r="I103" s="259">
        <f ca="1">IFERROR(IF((VLOOKUP($E103,'I&amp;E Backsheet'!$D$7:$X$185,I$9,FALSE))="","",(VLOOKUP($E103,'I&amp;E Backsheet'!$D$7:$X$185,I$9,FALSE))),"")</f>
        <v>20480302.612640642</v>
      </c>
      <c r="J103" s="260">
        <f ca="1">IFERROR(IF((VLOOKUP($E103,'I&amp;E Backsheet'!$D$7:$X$185,J$9,FALSE))="","",(VLOOKUP($E103,'I&amp;E Backsheet'!$D$7:$X$185,J$9,FALSE))),"")</f>
        <v>35374870.597421572</v>
      </c>
      <c r="K103" s="258">
        <f ca="1">IFERROR(IF((VLOOKUP($E103,'I&amp;E Backsheet'!$D$7:$X$185,K$9,FALSE))="","",(VLOOKUP($E103,'I&amp;E Backsheet'!$D$7:$X$185,K$9,FALSE))),"")</f>
        <v>3216155</v>
      </c>
      <c r="L103" s="259">
        <f ca="1">IFERROR(IF((VLOOKUP($E103,'I&amp;E Backsheet'!$D$7:$X$185,L$9,FALSE))="","",(VLOOKUP($E103,'I&amp;E Backsheet'!$D$7:$X$185,L$9,FALSE))),"")</f>
        <v>3679865</v>
      </c>
      <c r="M103" s="260">
        <f ca="1">IFERROR(IF((VLOOKUP($E103,'I&amp;E Backsheet'!$D$7:$X$185,M$9,FALSE))="","",(VLOOKUP($E103,'I&amp;E Backsheet'!$D$7:$X$185,M$9,FALSE))),"")</f>
        <v>6896020</v>
      </c>
      <c r="N103" s="258">
        <f ca="1">IFERROR(IF((VLOOKUP($E103,'I&amp;E Backsheet'!$D$7:$X$185,N$9,FALSE))="","",(VLOOKUP($E103,'I&amp;E Backsheet'!$D$7:$X$185,N$9,FALSE))),"")</f>
        <v>3216155</v>
      </c>
      <c r="O103" s="259">
        <f ca="1">IFERROR(IF((VLOOKUP($E103,'I&amp;E Backsheet'!$D$7:$X$185,O$9,FALSE))="","",(VLOOKUP($E103,'I&amp;E Backsheet'!$D$7:$X$185,O$9,FALSE))),"")</f>
        <v>3679865</v>
      </c>
      <c r="P103" s="276">
        <f ca="1">IFERROR(IF((VLOOKUP($E103,'I&amp;E Backsheet'!$D$7:$X$185,P$9,FALSE))="","",(VLOOKUP($E103,'I&amp;E Backsheet'!$D$7:$X$185,P$9,FALSE))),"")</f>
        <v>6896020</v>
      </c>
      <c r="Q103" s="280">
        <f ca="1">IFERROR(IF((VLOOKUP($E103,'I&amp;E Backsheet'!$D$7:$X$185,Q$9,FALSE))="","",(VLOOKUP($E103,'I&amp;E Backsheet'!$D$7:$X$185,Q$9,FALSE))),"")</f>
        <v>42270890.597421572</v>
      </c>
    </row>
    <row r="104" spans="1:17" ht="15" customHeight="1" x14ac:dyDescent="0.3">
      <c r="A104" s="57">
        <v>92</v>
      </c>
      <c r="B104" s="97" t="str">
        <f ca="1">IFERROR(IF((VLOOKUP($E104,'Org List'!$AJ$10:$AL$188,3,FALSE))="","",(VLOOKUP($E104,'Org List'!$AJ$10:$AL$188,3,FALSE))),"")</f>
        <v>London Commissioning Region</v>
      </c>
      <c r="C104" s="98" t="str">
        <f ca="1">IFERROR(IF((VLOOKUP($E104,'Org List'!$AO$10:$AQ$188,3,FALSE))="","",(VLOOKUP($E104,'Org List'!$AO$10:$AQ$188,3,FALSE))),"")</f>
        <v>London Region</v>
      </c>
      <c r="D104" s="113" t="str">
        <f ca="1">IFERROR(IF((VLOOKUP($E104,'Org List'!$AT$10:$AV$188,3,FALSE))="","",(VLOOKUP($E104,'Org List'!$AT$10:$AV$188,3,FALSE))),"")</f>
        <v>NHS England London</v>
      </c>
      <c r="E104" s="50" t="str">
        <f t="shared" ca="1" si="2"/>
        <v>E09000021</v>
      </c>
      <c r="F104" s="140" t="str">
        <f ca="1">IFERROR(VLOOKUP($E104,'Org List'!$J$9:$K$488,2,0), "")</f>
        <v>Kingston upon Thames</v>
      </c>
      <c r="G104" s="258">
        <f ca="1">IFERROR(IF((VLOOKUP($E104,'I&amp;E Backsheet'!$D$7:$X$185,G$9,FALSE))="","",(VLOOKUP($E104,'I&amp;E Backsheet'!$D$7:$X$185,G$9,FALSE))),"")</f>
        <v>1241558.4377169092</v>
      </c>
      <c r="H104" s="259">
        <f ca="1">IFERROR(IF((VLOOKUP($E104,'I&amp;E Backsheet'!$D$7:$X$185,H$9,FALSE))="","",(VLOOKUP($E104,'I&amp;E Backsheet'!$D$7:$X$185,H$9,FALSE))),"")</f>
        <v>1278371.8923252756</v>
      </c>
      <c r="I104" s="259">
        <f ca="1">IFERROR(IF((VLOOKUP($E104,'I&amp;E Backsheet'!$D$7:$X$185,I$9,FALSE))="","",(VLOOKUP($E104,'I&amp;E Backsheet'!$D$7:$X$185,I$9,FALSE))),"")</f>
        <v>10469109.858142259</v>
      </c>
      <c r="J104" s="260">
        <f ca="1">IFERROR(IF((VLOOKUP($E104,'I&amp;E Backsheet'!$D$7:$X$185,J$9,FALSE))="","",(VLOOKUP($E104,'I&amp;E Backsheet'!$D$7:$X$185,J$9,FALSE))),"")</f>
        <v>12989040.188184444</v>
      </c>
      <c r="K104" s="258">
        <f ca="1">IFERROR(IF((VLOOKUP($E104,'I&amp;E Backsheet'!$D$7:$X$185,K$9,FALSE))="","",(VLOOKUP($E104,'I&amp;E Backsheet'!$D$7:$X$185,K$9,FALSE))),"")</f>
        <v>0</v>
      </c>
      <c r="L104" s="259">
        <f ca="1">IFERROR(IF((VLOOKUP($E104,'I&amp;E Backsheet'!$D$7:$X$185,L$9,FALSE))="","",(VLOOKUP($E104,'I&amp;E Backsheet'!$D$7:$X$185,L$9,FALSE))),"")</f>
        <v>0</v>
      </c>
      <c r="M104" s="260">
        <f ca="1">IFERROR(IF((VLOOKUP($E104,'I&amp;E Backsheet'!$D$7:$X$185,M$9,FALSE))="","",(VLOOKUP($E104,'I&amp;E Backsheet'!$D$7:$X$185,M$9,FALSE))),"")</f>
        <v>0</v>
      </c>
      <c r="N104" s="258">
        <f ca="1">IFERROR(IF((VLOOKUP($E104,'I&amp;E Backsheet'!$D$7:$X$185,N$9,FALSE))="","",(VLOOKUP($E104,'I&amp;E Backsheet'!$D$7:$X$185,N$9,FALSE))),"")</f>
        <v>0</v>
      </c>
      <c r="O104" s="259">
        <f ca="1">IFERROR(IF((VLOOKUP($E104,'I&amp;E Backsheet'!$D$7:$X$185,O$9,FALSE))="","",(VLOOKUP($E104,'I&amp;E Backsheet'!$D$7:$X$185,O$9,FALSE))),"")</f>
        <v>0</v>
      </c>
      <c r="P104" s="276">
        <f ca="1">IFERROR(IF((VLOOKUP($E104,'I&amp;E Backsheet'!$D$7:$X$185,P$9,FALSE))="","",(VLOOKUP($E104,'I&amp;E Backsheet'!$D$7:$X$185,P$9,FALSE))),"")</f>
        <v>0</v>
      </c>
      <c r="Q104" s="280">
        <f ca="1">IFERROR(IF((VLOOKUP($E104,'I&amp;E Backsheet'!$D$7:$X$185,Q$9,FALSE))="","",(VLOOKUP($E104,'I&amp;E Backsheet'!$D$7:$X$185,Q$9,FALSE))),"")</f>
        <v>12989040.188184444</v>
      </c>
    </row>
    <row r="105" spans="1:17" ht="15" customHeight="1" x14ac:dyDescent="0.3">
      <c r="A105" s="57">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50" t="str">
        <f t="shared" ca="1" si="2"/>
        <v>E08000034</v>
      </c>
      <c r="F105" s="140" t="str">
        <f ca="1">IFERROR(VLOOKUP($E105,'Org List'!$J$9:$K$488,2,0), "")</f>
        <v>Kirklees</v>
      </c>
      <c r="G105" s="258">
        <f ca="1">IFERROR(IF((VLOOKUP($E105,'I&amp;E Backsheet'!$D$7:$X$185,G$9,FALSE))="","",(VLOOKUP($E105,'I&amp;E Backsheet'!$D$7:$X$185,G$9,FALSE))),"")</f>
        <v>2959911.4443422835</v>
      </c>
      <c r="H105" s="259">
        <f ca="1">IFERROR(IF((VLOOKUP($E105,'I&amp;E Backsheet'!$D$7:$X$185,H$9,FALSE))="","",(VLOOKUP($E105,'I&amp;E Backsheet'!$D$7:$X$185,H$9,FALSE))),"")</f>
        <v>12401586.313453745</v>
      </c>
      <c r="I105" s="259">
        <f ca="1">IFERROR(IF((VLOOKUP($E105,'I&amp;E Backsheet'!$D$7:$X$185,I$9,FALSE))="","",(VLOOKUP($E105,'I&amp;E Backsheet'!$D$7:$X$185,I$9,FALSE))),"")</f>
        <v>27595309.87546175</v>
      </c>
      <c r="J105" s="260">
        <f ca="1">IFERROR(IF((VLOOKUP($E105,'I&amp;E Backsheet'!$D$7:$X$185,J$9,FALSE))="","",(VLOOKUP($E105,'I&amp;E Backsheet'!$D$7:$X$185,J$9,FALSE))),"")</f>
        <v>42956807.633257776</v>
      </c>
      <c r="K105" s="258">
        <f ca="1">IFERROR(IF((VLOOKUP($E105,'I&amp;E Backsheet'!$D$7:$X$185,K$9,FALSE))="","",(VLOOKUP($E105,'I&amp;E Backsheet'!$D$7:$X$185,K$9,FALSE))),"")</f>
        <v>38000</v>
      </c>
      <c r="L105" s="259">
        <f ca="1">IFERROR(IF((VLOOKUP($E105,'I&amp;E Backsheet'!$D$7:$X$185,L$9,FALSE))="","",(VLOOKUP($E105,'I&amp;E Backsheet'!$D$7:$X$185,L$9,FALSE))),"")</f>
        <v>5979000</v>
      </c>
      <c r="M105" s="260">
        <f ca="1">IFERROR(IF((VLOOKUP($E105,'I&amp;E Backsheet'!$D$7:$X$185,M$9,FALSE))="","",(VLOOKUP($E105,'I&amp;E Backsheet'!$D$7:$X$185,M$9,FALSE))),"")</f>
        <v>6017000</v>
      </c>
      <c r="N105" s="258">
        <f ca="1">IFERROR(IF((VLOOKUP($E105,'I&amp;E Backsheet'!$D$7:$X$185,N$9,FALSE))="","",(VLOOKUP($E105,'I&amp;E Backsheet'!$D$7:$X$185,N$9,FALSE))),"")</f>
        <v>38000</v>
      </c>
      <c r="O105" s="259">
        <f ca="1">IFERROR(IF((VLOOKUP($E105,'I&amp;E Backsheet'!$D$7:$X$185,O$9,FALSE))="","",(VLOOKUP($E105,'I&amp;E Backsheet'!$D$7:$X$185,O$9,FALSE))),"")</f>
        <v>5979000</v>
      </c>
      <c r="P105" s="276">
        <f ca="1">IFERROR(IF((VLOOKUP($E105,'I&amp;E Backsheet'!$D$7:$X$185,P$9,FALSE))="","",(VLOOKUP($E105,'I&amp;E Backsheet'!$D$7:$X$185,P$9,FALSE))),"")</f>
        <v>6017000</v>
      </c>
      <c r="Q105" s="280">
        <f ca="1">IFERROR(IF((VLOOKUP($E105,'I&amp;E Backsheet'!$D$7:$X$185,Q$9,FALSE))="","",(VLOOKUP($E105,'I&amp;E Backsheet'!$D$7:$X$185,Q$9,FALSE))),"")</f>
        <v>48973807.633257776</v>
      </c>
    </row>
    <row r="106" spans="1:17" ht="15" customHeight="1" x14ac:dyDescent="0.3">
      <c r="A106" s="57">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113" t="str">
        <f ca="1">IFERROR(IF((VLOOKUP($E106,'Org List'!$AT$10:$AV$188,3,FALSE))="","",(VLOOKUP($E106,'Org List'!$AT$10:$AV$188,3,FALSE))),"")</f>
        <v>NHS England North (Cheshire And Merseyside)</v>
      </c>
      <c r="E106" s="50" t="str">
        <f t="shared" ca="1" si="2"/>
        <v>E08000011</v>
      </c>
      <c r="F106" s="140" t="str">
        <f ca="1">IFERROR(VLOOKUP($E106,'Org List'!$J$9:$K$488,2,0), "")</f>
        <v>Knowsley</v>
      </c>
      <c r="G106" s="258">
        <f ca="1">IFERROR(IF((VLOOKUP($E106,'I&amp;E Backsheet'!$D$7:$X$185,G$9,FALSE))="","",(VLOOKUP($E106,'I&amp;E Backsheet'!$D$7:$X$185,G$9,FALSE))),"")</f>
        <v>2243335.4254223513</v>
      </c>
      <c r="H106" s="259">
        <f ca="1">IFERROR(IF((VLOOKUP($E106,'I&amp;E Backsheet'!$D$7:$X$185,H$9,FALSE))="","",(VLOOKUP($E106,'I&amp;E Backsheet'!$D$7:$X$185,H$9,FALSE))),"")</f>
        <v>8516304.0567998346</v>
      </c>
      <c r="I106" s="259">
        <f ca="1">IFERROR(IF((VLOOKUP($E106,'I&amp;E Backsheet'!$D$7:$X$185,I$9,FALSE))="","",(VLOOKUP($E106,'I&amp;E Backsheet'!$D$7:$X$185,I$9,FALSE))),"")</f>
        <v>13942957.761407459</v>
      </c>
      <c r="J106" s="260">
        <f ca="1">IFERROR(IF((VLOOKUP($E106,'I&amp;E Backsheet'!$D$7:$X$185,J$9,FALSE))="","",(VLOOKUP($E106,'I&amp;E Backsheet'!$D$7:$X$185,J$9,FALSE))),"")</f>
        <v>24702597.243629646</v>
      </c>
      <c r="K106" s="258">
        <f ca="1">IFERROR(IF((VLOOKUP($E106,'I&amp;E Backsheet'!$D$7:$X$185,K$9,FALSE))="","",(VLOOKUP($E106,'I&amp;E Backsheet'!$D$7:$X$185,K$9,FALSE))),"")</f>
        <v>0</v>
      </c>
      <c r="L106" s="259">
        <f ca="1">IFERROR(IF((VLOOKUP($E106,'I&amp;E Backsheet'!$D$7:$X$185,L$9,FALSE))="","",(VLOOKUP($E106,'I&amp;E Backsheet'!$D$7:$X$185,L$9,FALSE))),"")</f>
        <v>0</v>
      </c>
      <c r="M106" s="260">
        <f ca="1">IFERROR(IF((VLOOKUP($E106,'I&amp;E Backsheet'!$D$7:$X$185,M$9,FALSE))="","",(VLOOKUP($E106,'I&amp;E Backsheet'!$D$7:$X$185,M$9,FALSE))),"")</f>
        <v>0</v>
      </c>
      <c r="N106" s="258">
        <f ca="1">IFERROR(IF((VLOOKUP($E106,'I&amp;E Backsheet'!$D$7:$X$185,N$9,FALSE))="","",(VLOOKUP($E106,'I&amp;E Backsheet'!$D$7:$X$185,N$9,FALSE))),"")</f>
        <v>0</v>
      </c>
      <c r="O106" s="259">
        <f ca="1">IFERROR(IF((VLOOKUP($E106,'I&amp;E Backsheet'!$D$7:$X$185,O$9,FALSE))="","",(VLOOKUP($E106,'I&amp;E Backsheet'!$D$7:$X$185,O$9,FALSE))),"")</f>
        <v>1242549</v>
      </c>
      <c r="P106" s="276">
        <f ca="1">IFERROR(IF((VLOOKUP($E106,'I&amp;E Backsheet'!$D$7:$X$185,P$9,FALSE))="","",(VLOOKUP($E106,'I&amp;E Backsheet'!$D$7:$X$185,P$9,FALSE))),"")</f>
        <v>1242549</v>
      </c>
      <c r="Q106" s="280">
        <f ca="1">IFERROR(IF((VLOOKUP($E106,'I&amp;E Backsheet'!$D$7:$X$185,Q$9,FALSE))="","",(VLOOKUP($E106,'I&amp;E Backsheet'!$D$7:$X$185,Q$9,FALSE))),"")</f>
        <v>25945146.243629646</v>
      </c>
    </row>
    <row r="107" spans="1:17" ht="15" customHeight="1" x14ac:dyDescent="0.3">
      <c r="A107" s="57">
        <v>95</v>
      </c>
      <c r="B107" s="97" t="str">
        <f ca="1">IFERROR(IF((VLOOKUP($E107,'Org List'!$AJ$10:$AL$188,3,FALSE))="","",(VLOOKUP($E107,'Org List'!$AJ$10:$AL$188,3,FALSE))),"")</f>
        <v>London Commissioning Region</v>
      </c>
      <c r="C107" s="98" t="str">
        <f ca="1">IFERROR(IF((VLOOKUP($E107,'Org List'!$AO$10:$AQ$188,3,FALSE))="","",(VLOOKUP($E107,'Org List'!$AO$10:$AQ$188,3,FALSE))),"")</f>
        <v>London Region</v>
      </c>
      <c r="D107" s="113" t="str">
        <f ca="1">IFERROR(IF((VLOOKUP($E107,'Org List'!$AT$10:$AV$188,3,FALSE))="","",(VLOOKUP($E107,'Org List'!$AT$10:$AV$188,3,FALSE))),"")</f>
        <v>NHS England London</v>
      </c>
      <c r="E107" s="50" t="str">
        <f t="shared" ca="1" si="2"/>
        <v>E09000022</v>
      </c>
      <c r="F107" s="140" t="str">
        <f ca="1">IFERROR(VLOOKUP($E107,'Org List'!$J$9:$K$488,2,0), "")</f>
        <v>Lambeth</v>
      </c>
      <c r="G107" s="258">
        <f ca="1">IFERROR(IF((VLOOKUP($E107,'I&amp;E Backsheet'!$D$7:$X$185,G$9,FALSE))="","",(VLOOKUP($E107,'I&amp;E Backsheet'!$D$7:$X$185,G$9,FALSE))),"")</f>
        <v>1370847.7269780783</v>
      </c>
      <c r="H107" s="259">
        <f ca="1">IFERROR(IF((VLOOKUP($E107,'I&amp;E Backsheet'!$D$7:$X$185,H$9,FALSE))="","",(VLOOKUP($E107,'I&amp;E Backsheet'!$D$7:$X$185,H$9,FALSE))),"")</f>
        <v>10695425.454631045</v>
      </c>
      <c r="I107" s="259">
        <f ca="1">IFERROR(IF((VLOOKUP($E107,'I&amp;E Backsheet'!$D$7:$X$185,I$9,FALSE))="","",(VLOOKUP($E107,'I&amp;E Backsheet'!$D$7:$X$185,I$9,FALSE))),"")</f>
        <v>23232544.440178569</v>
      </c>
      <c r="J107" s="260">
        <f ca="1">IFERROR(IF((VLOOKUP($E107,'I&amp;E Backsheet'!$D$7:$X$185,J$9,FALSE))="","",(VLOOKUP($E107,'I&amp;E Backsheet'!$D$7:$X$185,J$9,FALSE))),"")</f>
        <v>35298817.621787697</v>
      </c>
      <c r="K107" s="258">
        <f ca="1">IFERROR(IF((VLOOKUP($E107,'I&amp;E Backsheet'!$D$7:$X$185,K$9,FALSE))="","",(VLOOKUP($E107,'I&amp;E Backsheet'!$D$7:$X$185,K$9,FALSE))),"")</f>
        <v>0</v>
      </c>
      <c r="L107" s="259">
        <f ca="1">IFERROR(IF((VLOOKUP($E107,'I&amp;E Backsheet'!$D$7:$X$185,L$9,FALSE))="","",(VLOOKUP($E107,'I&amp;E Backsheet'!$D$7:$X$185,L$9,FALSE))),"")</f>
        <v>0</v>
      </c>
      <c r="M107" s="260">
        <f ca="1">IFERROR(IF((VLOOKUP($E107,'I&amp;E Backsheet'!$D$7:$X$185,M$9,FALSE))="","",(VLOOKUP($E107,'I&amp;E Backsheet'!$D$7:$X$185,M$9,FALSE))),"")</f>
        <v>0</v>
      </c>
      <c r="N107" s="258">
        <f ca="1">IFERROR(IF((VLOOKUP($E107,'I&amp;E Backsheet'!$D$7:$X$185,N$9,FALSE))="","",(VLOOKUP($E107,'I&amp;E Backsheet'!$D$7:$X$185,N$9,FALSE))),"")</f>
        <v>0</v>
      </c>
      <c r="O107" s="259">
        <f ca="1">IFERROR(IF((VLOOKUP($E107,'I&amp;E Backsheet'!$D$7:$X$185,O$9,FALSE))="","",(VLOOKUP($E107,'I&amp;E Backsheet'!$D$7:$X$185,O$9,FALSE))),"")</f>
        <v>0</v>
      </c>
      <c r="P107" s="276">
        <f ca="1">IFERROR(IF((VLOOKUP($E107,'I&amp;E Backsheet'!$D$7:$X$185,P$9,FALSE))="","",(VLOOKUP($E107,'I&amp;E Backsheet'!$D$7:$X$185,P$9,FALSE))),"")</f>
        <v>0</v>
      </c>
      <c r="Q107" s="280">
        <f ca="1">IFERROR(IF((VLOOKUP($E107,'I&amp;E Backsheet'!$D$7:$X$185,Q$9,FALSE))="","",(VLOOKUP($E107,'I&amp;E Backsheet'!$D$7:$X$185,Q$9,FALSE))),"")</f>
        <v>35298817.621787697</v>
      </c>
    </row>
    <row r="108" spans="1:17" ht="15" customHeight="1" x14ac:dyDescent="0.3">
      <c r="A108" s="57">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(Lancashire)</v>
      </c>
      <c r="E108" s="50" t="str">
        <f t="shared" ref="E108:E139" ca="1" si="3">IF($A108&gt;$T$5-1,"",INDIRECT("'Comms by AT'!D"&amp;$A108+$T$4))</f>
        <v>E10000017</v>
      </c>
      <c r="F108" s="140" t="str">
        <f ca="1">IFERROR(VLOOKUP($E108,'Org List'!$J$9:$K$488,2,0), "")</f>
        <v>Lancashire</v>
      </c>
      <c r="G108" s="258">
        <f ca="1">IFERROR(IF((VLOOKUP($E108,'I&amp;E Backsheet'!$D$7:$X$185,G$9,FALSE))="","",(VLOOKUP($E108,'I&amp;E Backsheet'!$D$7:$X$185,G$9,FALSE))),"")</f>
        <v>13651946.543266121</v>
      </c>
      <c r="H108" s="259">
        <f ca="1">IFERROR(IF((VLOOKUP($E108,'I&amp;E Backsheet'!$D$7:$X$185,H$9,FALSE))="","",(VLOOKUP($E108,'I&amp;E Backsheet'!$D$7:$X$185,H$9,FALSE))),"")</f>
        <v>38391537.146107629</v>
      </c>
      <c r="I108" s="259">
        <f ca="1">IFERROR(IF((VLOOKUP($E108,'I&amp;E Backsheet'!$D$7:$X$185,I$9,FALSE))="","",(VLOOKUP($E108,'I&amp;E Backsheet'!$D$7:$X$185,I$9,FALSE))),"")</f>
        <v>82918010.607551724</v>
      </c>
      <c r="J108" s="260">
        <f ca="1">IFERROR(IF((VLOOKUP($E108,'I&amp;E Backsheet'!$D$7:$X$185,J$9,FALSE))="","",(VLOOKUP($E108,'I&amp;E Backsheet'!$D$7:$X$185,J$9,FALSE))),"")</f>
        <v>134961494.29692549</v>
      </c>
      <c r="K108" s="258">
        <f ca="1">IFERROR(IF((VLOOKUP($E108,'I&amp;E Backsheet'!$D$7:$X$185,K$9,FALSE))="","",(VLOOKUP($E108,'I&amp;E Backsheet'!$D$7:$X$185,K$9,FALSE))),"")</f>
        <v>0</v>
      </c>
      <c r="L108" s="259">
        <f ca="1">IFERROR(IF((VLOOKUP($E108,'I&amp;E Backsheet'!$D$7:$X$185,L$9,FALSE))="","",(VLOOKUP($E108,'I&amp;E Backsheet'!$D$7:$X$185,L$9,FALSE))),"")</f>
        <v>0</v>
      </c>
      <c r="M108" s="260">
        <f ca="1">IFERROR(IF((VLOOKUP($E108,'I&amp;E Backsheet'!$D$7:$X$185,M$9,FALSE))="","",(VLOOKUP($E108,'I&amp;E Backsheet'!$D$7:$X$185,M$9,FALSE))),"")</f>
        <v>0</v>
      </c>
      <c r="N108" s="258">
        <f ca="1">IFERROR(IF((VLOOKUP($E108,'I&amp;E Backsheet'!$D$7:$X$185,N$9,FALSE))="","",(VLOOKUP($E108,'I&amp;E Backsheet'!$D$7:$X$185,N$9,FALSE))),"")</f>
        <v>0</v>
      </c>
      <c r="O108" s="259">
        <f ca="1">IFERROR(IF((VLOOKUP($E108,'I&amp;E Backsheet'!$D$7:$X$185,O$9,FALSE))="","",(VLOOKUP($E108,'I&amp;E Backsheet'!$D$7:$X$185,O$9,FALSE))),"")</f>
        <v>0</v>
      </c>
      <c r="P108" s="276">
        <f ca="1">IFERROR(IF((VLOOKUP($E108,'I&amp;E Backsheet'!$D$7:$X$185,P$9,FALSE))="","",(VLOOKUP($E108,'I&amp;E Backsheet'!$D$7:$X$185,P$9,FALSE))),"")</f>
        <v>0</v>
      </c>
      <c r="Q108" s="280">
        <f ca="1">IFERROR(IF((VLOOKUP($E108,'I&amp;E Backsheet'!$D$7:$X$185,Q$9,FALSE))="","",(VLOOKUP($E108,'I&amp;E Backsheet'!$D$7:$X$185,Q$9,FALSE))),"")</f>
        <v>134961494.29692549</v>
      </c>
    </row>
    <row r="109" spans="1:17" ht="15" customHeight="1" x14ac:dyDescent="0.3">
      <c r="A109" s="57">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113" t="str">
        <f ca="1">IFERROR(IF((VLOOKUP($E109,'Org List'!$AT$10:$AV$188,3,FALSE))="","",(VLOOKUP($E109,'Org List'!$AT$10:$AV$188,3,FALSE))),"")</f>
        <v>NHS England North (Yorkshire And Humber)</v>
      </c>
      <c r="E109" s="50" t="str">
        <f t="shared" ca="1" si="3"/>
        <v>E08000035</v>
      </c>
      <c r="F109" s="140" t="str">
        <f ca="1">IFERROR(VLOOKUP($E109,'Org List'!$J$9:$K$488,2,0), "")</f>
        <v>Leeds</v>
      </c>
      <c r="G109" s="258">
        <f ca="1">IFERROR(IF((VLOOKUP($E109,'I&amp;E Backsheet'!$D$7:$X$185,G$9,FALSE))="","",(VLOOKUP($E109,'I&amp;E Backsheet'!$D$7:$X$185,G$9,FALSE))),"")</f>
        <v>6767668.8881098283</v>
      </c>
      <c r="H109" s="259">
        <f ca="1">IFERROR(IF((VLOOKUP($E109,'I&amp;E Backsheet'!$D$7:$X$185,H$9,FALSE))="","",(VLOOKUP($E109,'I&amp;E Backsheet'!$D$7:$X$185,H$9,FALSE))),"")</f>
        <v>22049003.069459561</v>
      </c>
      <c r="I109" s="259">
        <f ca="1">IFERROR(IF((VLOOKUP($E109,'I&amp;E Backsheet'!$D$7:$X$185,I$9,FALSE))="","",(VLOOKUP($E109,'I&amp;E Backsheet'!$D$7:$X$185,I$9,FALSE))),"")</f>
        <v>52201886.419049866</v>
      </c>
      <c r="J109" s="260">
        <f ca="1">IFERROR(IF((VLOOKUP($E109,'I&amp;E Backsheet'!$D$7:$X$185,J$9,FALSE))="","",(VLOOKUP($E109,'I&amp;E Backsheet'!$D$7:$X$185,J$9,FALSE))),"")</f>
        <v>81018558.37661925</v>
      </c>
      <c r="K109" s="258">
        <f ca="1">IFERROR(IF((VLOOKUP($E109,'I&amp;E Backsheet'!$D$7:$X$185,K$9,FALSE))="","",(VLOOKUP($E109,'I&amp;E Backsheet'!$D$7:$X$185,K$9,FALSE))),"")</f>
        <v>0</v>
      </c>
      <c r="L109" s="259">
        <f ca="1">IFERROR(IF((VLOOKUP($E109,'I&amp;E Backsheet'!$D$7:$X$185,L$9,FALSE))="","",(VLOOKUP($E109,'I&amp;E Backsheet'!$D$7:$X$185,L$9,FALSE))),"")</f>
        <v>2504000</v>
      </c>
      <c r="M109" s="260">
        <f ca="1">IFERROR(IF((VLOOKUP($E109,'I&amp;E Backsheet'!$D$7:$X$185,M$9,FALSE))="","",(VLOOKUP($E109,'I&amp;E Backsheet'!$D$7:$X$185,M$9,FALSE))),"")</f>
        <v>2504000</v>
      </c>
      <c r="N109" s="258">
        <f ca="1">IFERROR(IF((VLOOKUP($E109,'I&amp;E Backsheet'!$D$7:$X$185,N$9,FALSE))="","",(VLOOKUP($E109,'I&amp;E Backsheet'!$D$7:$X$185,N$9,FALSE))),"")</f>
        <v>0</v>
      </c>
      <c r="O109" s="259">
        <f ca="1">IFERROR(IF((VLOOKUP($E109,'I&amp;E Backsheet'!$D$7:$X$185,O$9,FALSE))="","",(VLOOKUP($E109,'I&amp;E Backsheet'!$D$7:$X$185,O$9,FALSE))),"")</f>
        <v>2504000</v>
      </c>
      <c r="P109" s="276">
        <f ca="1">IFERROR(IF((VLOOKUP($E109,'I&amp;E Backsheet'!$D$7:$X$185,P$9,FALSE))="","",(VLOOKUP($E109,'I&amp;E Backsheet'!$D$7:$X$185,P$9,FALSE))),"")</f>
        <v>2504000</v>
      </c>
      <c r="Q109" s="280">
        <f ca="1">IFERROR(IF((VLOOKUP($E109,'I&amp;E Backsheet'!$D$7:$X$185,Q$9,FALSE))="","",(VLOOKUP($E109,'I&amp;E Backsheet'!$D$7:$X$185,Q$9,FALSE))),"")</f>
        <v>83522558.37661925</v>
      </c>
    </row>
    <row r="110" spans="1:17" ht="15" customHeight="1" x14ac:dyDescent="0.3">
      <c r="A110" s="57">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113" t="str">
        <f ca="1">IFERROR(IF((VLOOKUP($E110,'Org List'!$AT$10:$AV$188,3,FALSE))="","",(VLOOKUP($E110,'Org List'!$AT$10:$AV$188,3,FALSE))),"")</f>
        <v>NHS England Midlands And East (Central Midlands)</v>
      </c>
      <c r="E110" s="50" t="str">
        <f t="shared" ca="1" si="3"/>
        <v>E06000016</v>
      </c>
      <c r="F110" s="140" t="str">
        <f ca="1">IFERROR(VLOOKUP($E110,'Org List'!$J$9:$K$488,2,0), "")</f>
        <v>Leicester</v>
      </c>
      <c r="G110" s="258">
        <f ca="1">IFERROR(IF((VLOOKUP($E110,'I&amp;E Backsheet'!$D$7:$X$185,G$9,FALSE))="","",(VLOOKUP($E110,'I&amp;E Backsheet'!$D$7:$X$185,G$9,FALSE))),"")</f>
        <v>2216673.1879517008</v>
      </c>
      <c r="H110" s="259">
        <f ca="1">IFERROR(IF((VLOOKUP($E110,'I&amp;E Backsheet'!$D$7:$X$185,H$9,FALSE))="","",(VLOOKUP($E110,'I&amp;E Backsheet'!$D$7:$X$185,H$9,FALSE))),"")</f>
        <v>12343365.350466054</v>
      </c>
      <c r="I110" s="259">
        <f ca="1">IFERROR(IF((VLOOKUP($E110,'I&amp;E Backsheet'!$D$7:$X$185,I$9,FALSE))="","",(VLOOKUP($E110,'I&amp;E Backsheet'!$D$7:$X$185,I$9,FALSE))),"")</f>
        <v>22675596.599986691</v>
      </c>
      <c r="J110" s="260">
        <f ca="1">IFERROR(IF((VLOOKUP($E110,'I&amp;E Backsheet'!$D$7:$X$185,J$9,FALSE))="","",(VLOOKUP($E110,'I&amp;E Backsheet'!$D$7:$X$185,J$9,FALSE))),"")</f>
        <v>37235635.138404444</v>
      </c>
      <c r="K110" s="258">
        <f ca="1">IFERROR(IF((VLOOKUP($E110,'I&amp;E Backsheet'!$D$7:$X$185,K$9,FALSE))="","",(VLOOKUP($E110,'I&amp;E Backsheet'!$D$7:$X$185,K$9,FALSE))),"")</f>
        <v>0</v>
      </c>
      <c r="L110" s="259">
        <f ca="1">IFERROR(IF((VLOOKUP($E110,'I&amp;E Backsheet'!$D$7:$X$185,L$9,FALSE))="","",(VLOOKUP($E110,'I&amp;E Backsheet'!$D$7:$X$185,L$9,FALSE))),"")</f>
        <v>0</v>
      </c>
      <c r="M110" s="260">
        <f ca="1">IFERROR(IF((VLOOKUP($E110,'I&amp;E Backsheet'!$D$7:$X$185,M$9,FALSE))="","",(VLOOKUP($E110,'I&amp;E Backsheet'!$D$7:$X$185,M$9,FALSE))),"")</f>
        <v>0</v>
      </c>
      <c r="N110" s="258">
        <f ca="1">IFERROR(IF((VLOOKUP($E110,'I&amp;E Backsheet'!$D$7:$X$185,N$9,FALSE))="","",(VLOOKUP($E110,'I&amp;E Backsheet'!$D$7:$X$185,N$9,FALSE))),"")</f>
        <v>0</v>
      </c>
      <c r="O110" s="259">
        <f ca="1">IFERROR(IF((VLOOKUP($E110,'I&amp;E Backsheet'!$D$7:$X$185,O$9,FALSE))="","",(VLOOKUP($E110,'I&amp;E Backsheet'!$D$7:$X$185,O$9,FALSE))),"")</f>
        <v>0</v>
      </c>
      <c r="P110" s="276">
        <f ca="1">IFERROR(IF((VLOOKUP($E110,'I&amp;E Backsheet'!$D$7:$X$185,P$9,FALSE))="","",(VLOOKUP($E110,'I&amp;E Backsheet'!$D$7:$X$185,P$9,FALSE))),"")</f>
        <v>0</v>
      </c>
      <c r="Q110" s="280">
        <f ca="1">IFERROR(IF((VLOOKUP($E110,'I&amp;E Backsheet'!$D$7:$X$185,Q$9,FALSE))="","",(VLOOKUP($E110,'I&amp;E Backsheet'!$D$7:$X$185,Q$9,FALSE))),"")</f>
        <v>37235635.138404444</v>
      </c>
    </row>
    <row r="111" spans="1:17" ht="15" customHeight="1" x14ac:dyDescent="0.3">
      <c r="A111" s="57">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113" t="str">
        <f ca="1">IFERROR(IF((VLOOKUP($E111,'Org List'!$AT$10:$AV$188,3,FALSE))="","",(VLOOKUP($E111,'Org List'!$AT$10:$AV$188,3,FALSE))),"")</f>
        <v>NHS England Midlands And East (Central Midlands)</v>
      </c>
      <c r="E111" s="50" t="str">
        <f t="shared" ca="1" si="3"/>
        <v>E10000018</v>
      </c>
      <c r="F111" s="140" t="str">
        <f ca="1">IFERROR(VLOOKUP($E111,'Org List'!$J$9:$K$488,2,0), "")</f>
        <v>Leicestershire</v>
      </c>
      <c r="G111" s="258">
        <f ca="1">IFERROR(IF((VLOOKUP($E111,'I&amp;E Backsheet'!$D$7:$X$185,G$9,FALSE))="","",(VLOOKUP($E111,'I&amp;E Backsheet'!$D$7:$X$185,G$9,FALSE))),"")</f>
        <v>3632289.8146533947</v>
      </c>
      <c r="H111" s="259">
        <f ca="1">IFERROR(IF((VLOOKUP($E111,'I&amp;E Backsheet'!$D$7:$X$185,H$9,FALSE))="","",(VLOOKUP($E111,'I&amp;E Backsheet'!$D$7:$X$185,H$9,FALSE))),"")</f>
        <v>12419579.443297692</v>
      </c>
      <c r="I111" s="259">
        <f ca="1">IFERROR(IF((VLOOKUP($E111,'I&amp;E Backsheet'!$D$7:$X$185,I$9,FALSE))="","",(VLOOKUP($E111,'I&amp;E Backsheet'!$D$7:$X$185,I$9,FALSE))),"")</f>
        <v>37378520.600155696</v>
      </c>
      <c r="J111" s="260">
        <f ca="1">IFERROR(IF((VLOOKUP($E111,'I&amp;E Backsheet'!$D$7:$X$185,J$9,FALSE))="","",(VLOOKUP($E111,'I&amp;E Backsheet'!$D$7:$X$185,J$9,FALSE))),"")</f>
        <v>53430389.858106785</v>
      </c>
      <c r="K111" s="258">
        <f ca="1">IFERROR(IF((VLOOKUP($E111,'I&amp;E Backsheet'!$D$7:$X$185,K$9,FALSE))="","",(VLOOKUP($E111,'I&amp;E Backsheet'!$D$7:$X$185,K$9,FALSE))),"")</f>
        <v>2562746</v>
      </c>
      <c r="L111" s="259">
        <f ca="1">IFERROR(IF((VLOOKUP($E111,'I&amp;E Backsheet'!$D$7:$X$185,L$9,FALSE))="","",(VLOOKUP($E111,'I&amp;E Backsheet'!$D$7:$X$185,L$9,FALSE))),"")</f>
        <v>0</v>
      </c>
      <c r="M111" s="260">
        <f ca="1">IFERROR(IF((VLOOKUP($E111,'I&amp;E Backsheet'!$D$7:$X$185,M$9,FALSE))="","",(VLOOKUP($E111,'I&amp;E Backsheet'!$D$7:$X$185,M$9,FALSE))),"")</f>
        <v>2562746</v>
      </c>
      <c r="N111" s="258">
        <f ca="1">IFERROR(IF((VLOOKUP($E111,'I&amp;E Backsheet'!$D$7:$X$185,N$9,FALSE))="","",(VLOOKUP($E111,'I&amp;E Backsheet'!$D$7:$X$185,N$9,FALSE))),"")</f>
        <v>2562746</v>
      </c>
      <c r="O111" s="259">
        <f ca="1">IFERROR(IF((VLOOKUP($E111,'I&amp;E Backsheet'!$D$7:$X$185,O$9,FALSE))="","",(VLOOKUP($E111,'I&amp;E Backsheet'!$D$7:$X$185,O$9,FALSE))),"")</f>
        <v>0</v>
      </c>
      <c r="P111" s="276">
        <f ca="1">IFERROR(IF((VLOOKUP($E111,'I&amp;E Backsheet'!$D$7:$X$185,P$9,FALSE))="","",(VLOOKUP($E111,'I&amp;E Backsheet'!$D$7:$X$185,P$9,FALSE))),"")</f>
        <v>2562746</v>
      </c>
      <c r="Q111" s="280">
        <f ca="1">IFERROR(IF((VLOOKUP($E111,'I&amp;E Backsheet'!$D$7:$X$185,Q$9,FALSE))="","",(VLOOKUP($E111,'I&amp;E Backsheet'!$D$7:$X$185,Q$9,FALSE))),"")</f>
        <v>55993135.858106785</v>
      </c>
    </row>
    <row r="112" spans="1:17" ht="15" customHeight="1" x14ac:dyDescent="0.3">
      <c r="A112" s="57">
        <v>100</v>
      </c>
      <c r="B112" s="97" t="str">
        <f ca="1">IFERROR(IF((VLOOKUP($E112,'Org List'!$AJ$10:$AL$188,3,FALSE))="","",(VLOOKUP($E112,'Org List'!$AJ$10:$AL$188,3,FALSE))),"")</f>
        <v>London Commissioning Region</v>
      </c>
      <c r="C112" s="98" t="str">
        <f ca="1">IFERROR(IF((VLOOKUP($E112,'Org List'!$AO$10:$AQ$188,3,FALSE))="","",(VLOOKUP($E112,'Org List'!$AO$10:$AQ$188,3,FALSE))),"")</f>
        <v>London Region</v>
      </c>
      <c r="D112" s="113" t="str">
        <f ca="1">IFERROR(IF((VLOOKUP($E112,'Org List'!$AT$10:$AV$188,3,FALSE))="","",(VLOOKUP($E112,'Org List'!$AT$10:$AV$188,3,FALSE))),"")</f>
        <v>NHS England London</v>
      </c>
      <c r="E112" s="50" t="str">
        <f t="shared" ca="1" si="3"/>
        <v>E09000023</v>
      </c>
      <c r="F112" s="140" t="str">
        <f ca="1">IFERROR(VLOOKUP($E112,'Org List'!$J$9:$K$488,2,0), "")</f>
        <v>Lewisham</v>
      </c>
      <c r="G112" s="258">
        <f ca="1">IFERROR(IF((VLOOKUP($E112,'I&amp;E Backsheet'!$D$7:$X$185,G$9,FALSE))="","",(VLOOKUP($E112,'I&amp;E Backsheet'!$D$7:$X$185,G$9,FALSE))),"")</f>
        <v>1240623.5130562151</v>
      </c>
      <c r="H112" s="259">
        <f ca="1">IFERROR(IF((VLOOKUP($E112,'I&amp;E Backsheet'!$D$7:$X$185,H$9,FALSE))="","",(VLOOKUP($E112,'I&amp;E Backsheet'!$D$7:$X$185,H$9,FALSE))),"")</f>
        <v>10470149.164241826</v>
      </c>
      <c r="I112" s="259">
        <f ca="1">IFERROR(IF((VLOOKUP($E112,'I&amp;E Backsheet'!$D$7:$X$185,I$9,FALSE))="","",(VLOOKUP($E112,'I&amp;E Backsheet'!$D$7:$X$185,I$9,FALSE))),"")</f>
        <v>20915467.803781174</v>
      </c>
      <c r="J112" s="260">
        <f ca="1">IFERROR(IF((VLOOKUP($E112,'I&amp;E Backsheet'!$D$7:$X$185,J$9,FALSE))="","",(VLOOKUP($E112,'I&amp;E Backsheet'!$D$7:$X$185,J$9,FALSE))),"")</f>
        <v>32626240.481079213</v>
      </c>
      <c r="K112" s="258">
        <f ca="1">IFERROR(IF((VLOOKUP($E112,'I&amp;E Backsheet'!$D$7:$X$185,K$9,FALSE))="","",(VLOOKUP($E112,'I&amp;E Backsheet'!$D$7:$X$185,K$9,FALSE))),"")</f>
        <v>0</v>
      </c>
      <c r="L112" s="259">
        <f ca="1">IFERROR(IF((VLOOKUP($E112,'I&amp;E Backsheet'!$D$7:$X$185,L$9,FALSE))="","",(VLOOKUP($E112,'I&amp;E Backsheet'!$D$7:$X$185,L$9,FALSE))),"")</f>
        <v>755111.34699999995</v>
      </c>
      <c r="M112" s="260">
        <f ca="1">IFERROR(IF((VLOOKUP($E112,'I&amp;E Backsheet'!$D$7:$X$185,M$9,FALSE))="","",(VLOOKUP($E112,'I&amp;E Backsheet'!$D$7:$X$185,M$9,FALSE))),"")</f>
        <v>755111.34699999995</v>
      </c>
      <c r="N112" s="258">
        <f ca="1">IFERROR(IF((VLOOKUP($E112,'I&amp;E Backsheet'!$D$7:$X$185,N$9,FALSE))="","",(VLOOKUP($E112,'I&amp;E Backsheet'!$D$7:$X$185,N$9,FALSE))),"")</f>
        <v>0</v>
      </c>
      <c r="O112" s="259">
        <f ca="1">IFERROR(IF((VLOOKUP($E112,'I&amp;E Backsheet'!$D$7:$X$185,O$9,FALSE))="","",(VLOOKUP($E112,'I&amp;E Backsheet'!$D$7:$X$185,O$9,FALSE))),"")</f>
        <v>755111.34699999995</v>
      </c>
      <c r="P112" s="276">
        <f ca="1">IFERROR(IF((VLOOKUP($E112,'I&amp;E Backsheet'!$D$7:$X$185,P$9,FALSE))="","",(VLOOKUP($E112,'I&amp;E Backsheet'!$D$7:$X$185,P$9,FALSE))),"")</f>
        <v>755111.34699999995</v>
      </c>
      <c r="Q112" s="280">
        <f ca="1">IFERROR(IF((VLOOKUP($E112,'I&amp;E Backsheet'!$D$7:$X$185,Q$9,FALSE))="","",(VLOOKUP($E112,'I&amp;E Backsheet'!$D$7:$X$185,Q$9,FALSE))),"")</f>
        <v>33381351.828079212</v>
      </c>
    </row>
    <row r="113" spans="1:17" ht="15" customHeight="1" x14ac:dyDescent="0.3">
      <c r="A113" s="57">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50" t="str">
        <f t="shared" ca="1" si="3"/>
        <v>E10000019</v>
      </c>
      <c r="F113" s="140" t="str">
        <f ca="1">IFERROR(VLOOKUP($E113,'Org List'!$J$9:$K$488,2,0), "")</f>
        <v>Lincolnshire</v>
      </c>
      <c r="G113" s="258">
        <f ca="1">IFERROR(IF((VLOOKUP($E113,'I&amp;E Backsheet'!$D$7:$X$185,G$9,FALSE))="","",(VLOOKUP($E113,'I&amp;E Backsheet'!$D$7:$X$185,G$9,FALSE))),"")</f>
        <v>5698070.6928776829</v>
      </c>
      <c r="H113" s="259">
        <f ca="1">IFERROR(IF((VLOOKUP($E113,'I&amp;E Backsheet'!$D$7:$X$185,H$9,FALSE))="","",(VLOOKUP($E113,'I&amp;E Backsheet'!$D$7:$X$185,H$9,FALSE))),"")</f>
        <v>23857616.466404431</v>
      </c>
      <c r="I113" s="259">
        <f ca="1">IFERROR(IF((VLOOKUP($E113,'I&amp;E Backsheet'!$D$7:$X$185,I$9,FALSE))="","",(VLOOKUP($E113,'I&amp;E Backsheet'!$D$7:$X$185,I$9,FALSE))),"")</f>
        <v>50466458.965165243</v>
      </c>
      <c r="J113" s="260">
        <f ca="1">IFERROR(IF((VLOOKUP($E113,'I&amp;E Backsheet'!$D$7:$X$185,J$9,FALSE))="","",(VLOOKUP($E113,'I&amp;E Backsheet'!$D$7:$X$185,J$9,FALSE))),"")</f>
        <v>80022146.124447361</v>
      </c>
      <c r="K113" s="258">
        <f ca="1">IFERROR(IF((VLOOKUP($E113,'I&amp;E Backsheet'!$D$7:$X$185,K$9,FALSE))="","",(VLOOKUP($E113,'I&amp;E Backsheet'!$D$7:$X$185,K$9,FALSE))),"")</f>
        <v>76453132</v>
      </c>
      <c r="L113" s="259">
        <f ca="1">IFERROR(IF((VLOOKUP($E113,'I&amp;E Backsheet'!$D$7:$X$185,L$9,FALSE))="","",(VLOOKUP($E113,'I&amp;E Backsheet'!$D$7:$X$185,L$9,FALSE))),"")</f>
        <v>78939743</v>
      </c>
      <c r="M113" s="260">
        <f ca="1">IFERROR(IF((VLOOKUP($E113,'I&amp;E Backsheet'!$D$7:$X$185,M$9,FALSE))="","",(VLOOKUP($E113,'I&amp;E Backsheet'!$D$7:$X$185,M$9,FALSE))),"")</f>
        <v>155392875</v>
      </c>
      <c r="N113" s="258">
        <f ca="1">IFERROR(IF((VLOOKUP($E113,'I&amp;E Backsheet'!$D$7:$X$185,N$9,FALSE))="","",(VLOOKUP($E113,'I&amp;E Backsheet'!$D$7:$X$185,N$9,FALSE))),"")</f>
        <v>74231709.034834757</v>
      </c>
      <c r="O113" s="259">
        <f ca="1">IFERROR(IF((VLOOKUP($E113,'I&amp;E Backsheet'!$D$7:$X$185,O$9,FALSE))="","",(VLOOKUP($E113,'I&amp;E Backsheet'!$D$7:$X$185,O$9,FALSE))),"")</f>
        <v>77869084.340717882</v>
      </c>
      <c r="P113" s="276">
        <f ca="1">IFERROR(IF((VLOOKUP($E113,'I&amp;E Backsheet'!$D$7:$X$185,P$9,FALSE))="","",(VLOOKUP($E113,'I&amp;E Backsheet'!$D$7:$X$185,P$9,FALSE))),"")</f>
        <v>152100793.37555265</v>
      </c>
      <c r="Q113" s="280">
        <f ca="1">IFERROR(IF((VLOOKUP($E113,'I&amp;E Backsheet'!$D$7:$X$185,Q$9,FALSE))="","",(VLOOKUP($E113,'I&amp;E Backsheet'!$D$7:$X$185,Q$9,FALSE))),"")</f>
        <v>232122939.5</v>
      </c>
    </row>
    <row r="114" spans="1:17" ht="15" customHeight="1" x14ac:dyDescent="0.3">
      <c r="A114" s="57">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113" t="str">
        <f ca="1">IFERROR(IF((VLOOKUP($E114,'Org List'!$AT$10:$AV$188,3,FALSE))="","",(VLOOKUP($E114,'Org List'!$AT$10:$AV$188,3,FALSE))),"")</f>
        <v>NHS England North (Cheshire And Merseyside)</v>
      </c>
      <c r="E114" s="50" t="str">
        <f t="shared" ca="1" si="3"/>
        <v>E08000012</v>
      </c>
      <c r="F114" s="140" t="str">
        <f ca="1">IFERROR(VLOOKUP($E114,'Org List'!$J$9:$K$488,2,0), "")</f>
        <v>Liverpool</v>
      </c>
      <c r="G114" s="258">
        <f ca="1">IFERROR(IF((VLOOKUP($E114,'I&amp;E Backsheet'!$D$7:$X$185,G$9,FALSE))="","",(VLOOKUP($E114,'I&amp;E Backsheet'!$D$7:$X$185,G$9,FALSE))),"")</f>
        <v>6954098.7120132521</v>
      </c>
      <c r="H114" s="259">
        <f ca="1">IFERROR(IF((VLOOKUP($E114,'I&amp;E Backsheet'!$D$7:$X$185,H$9,FALSE))="","",(VLOOKUP($E114,'I&amp;E Backsheet'!$D$7:$X$185,H$9,FALSE))),"")</f>
        <v>25270216.263250642</v>
      </c>
      <c r="I114" s="259">
        <f ca="1">IFERROR(IF((VLOOKUP($E114,'I&amp;E Backsheet'!$D$7:$X$185,I$9,FALSE))="","",(VLOOKUP($E114,'I&amp;E Backsheet'!$D$7:$X$185,I$9,FALSE))),"")</f>
        <v>41396547.291747458</v>
      </c>
      <c r="J114" s="260">
        <f ca="1">IFERROR(IF((VLOOKUP($E114,'I&amp;E Backsheet'!$D$7:$X$185,J$9,FALSE))="","",(VLOOKUP($E114,'I&amp;E Backsheet'!$D$7:$X$185,J$9,FALSE))),"")</f>
        <v>73620862.267011344</v>
      </c>
      <c r="K114" s="258">
        <f ca="1">IFERROR(IF((VLOOKUP($E114,'I&amp;E Backsheet'!$D$7:$X$185,K$9,FALSE))="","",(VLOOKUP($E114,'I&amp;E Backsheet'!$D$7:$X$185,K$9,FALSE))),"")</f>
        <v>2197473</v>
      </c>
      <c r="L114" s="259">
        <f ca="1">IFERROR(IF((VLOOKUP($E114,'I&amp;E Backsheet'!$D$7:$X$185,L$9,FALSE))="","",(VLOOKUP($E114,'I&amp;E Backsheet'!$D$7:$X$185,L$9,FALSE))),"")</f>
        <v>21783827</v>
      </c>
      <c r="M114" s="260">
        <f ca="1">IFERROR(IF((VLOOKUP($E114,'I&amp;E Backsheet'!$D$7:$X$185,M$9,FALSE))="","",(VLOOKUP($E114,'I&amp;E Backsheet'!$D$7:$X$185,M$9,FALSE))),"")</f>
        <v>23981300</v>
      </c>
      <c r="N114" s="258">
        <f ca="1">IFERROR(IF((VLOOKUP($E114,'I&amp;E Backsheet'!$D$7:$X$185,N$9,FALSE))="","",(VLOOKUP($E114,'I&amp;E Backsheet'!$D$7:$X$185,N$9,FALSE))),"")</f>
        <v>3255453</v>
      </c>
      <c r="O114" s="259">
        <f ca="1">IFERROR(IF((VLOOKUP($E114,'I&amp;E Backsheet'!$D$7:$X$185,O$9,FALSE))="","",(VLOOKUP($E114,'I&amp;E Backsheet'!$D$7:$X$185,O$9,FALSE))),"")</f>
        <v>27120085</v>
      </c>
      <c r="P114" s="276">
        <f ca="1">IFERROR(IF((VLOOKUP($E114,'I&amp;E Backsheet'!$D$7:$X$185,P$9,FALSE))="","",(VLOOKUP($E114,'I&amp;E Backsheet'!$D$7:$X$185,P$9,FALSE))),"")</f>
        <v>30375538</v>
      </c>
      <c r="Q114" s="280">
        <f ca="1">IFERROR(IF((VLOOKUP($E114,'I&amp;E Backsheet'!$D$7:$X$185,Q$9,FALSE))="","",(VLOOKUP($E114,'I&amp;E Backsheet'!$D$7:$X$185,Q$9,FALSE))),"")</f>
        <v>103996400.26701134</v>
      </c>
    </row>
    <row r="115" spans="1:17" ht="15" customHeight="1" x14ac:dyDescent="0.3">
      <c r="A115" s="57">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113" t="str">
        <f ca="1">IFERROR(IF((VLOOKUP($E115,'Org List'!$AT$10:$AV$188,3,FALSE))="","",(VLOOKUP($E115,'Org List'!$AT$10:$AV$188,3,FALSE))),"")</f>
        <v>NHS England Midlands And East (Central Midlands)</v>
      </c>
      <c r="E115" s="50" t="str">
        <f t="shared" ca="1" si="3"/>
        <v>E06000032</v>
      </c>
      <c r="F115" s="140" t="str">
        <f ca="1">IFERROR(VLOOKUP($E115,'Org List'!$J$9:$K$488,2,0), "")</f>
        <v>Luton</v>
      </c>
      <c r="G115" s="258">
        <f ca="1">IFERROR(IF((VLOOKUP($E115,'I&amp;E Backsheet'!$D$7:$X$185,G$9,FALSE))="","",(VLOOKUP($E115,'I&amp;E Backsheet'!$D$7:$X$185,G$9,FALSE))),"")</f>
        <v>1313693.7930634809</v>
      </c>
      <c r="H115" s="259">
        <f ca="1">IFERROR(IF((VLOOKUP($E115,'I&amp;E Backsheet'!$D$7:$X$185,H$9,FALSE))="","",(VLOOKUP($E115,'I&amp;E Backsheet'!$D$7:$X$185,H$9,FALSE))),"")</f>
        <v>5247107.9704689477</v>
      </c>
      <c r="I115" s="259">
        <f ca="1">IFERROR(IF((VLOOKUP($E115,'I&amp;E Backsheet'!$D$7:$X$185,I$9,FALSE))="","",(VLOOKUP($E115,'I&amp;E Backsheet'!$D$7:$X$185,I$9,FALSE))),"")</f>
        <v>13089571.271661304</v>
      </c>
      <c r="J115" s="260">
        <f ca="1">IFERROR(IF((VLOOKUP($E115,'I&amp;E Backsheet'!$D$7:$X$185,J$9,FALSE))="","",(VLOOKUP($E115,'I&amp;E Backsheet'!$D$7:$X$185,J$9,FALSE))),"")</f>
        <v>19650373.035193734</v>
      </c>
      <c r="K115" s="258">
        <f ca="1">IFERROR(IF((VLOOKUP($E115,'I&amp;E Backsheet'!$D$7:$X$185,K$9,FALSE))="","",(VLOOKUP($E115,'I&amp;E Backsheet'!$D$7:$X$185,K$9,FALSE))),"")</f>
        <v>0</v>
      </c>
      <c r="L115" s="259">
        <f ca="1">IFERROR(IF((VLOOKUP($E115,'I&amp;E Backsheet'!$D$7:$X$185,L$9,FALSE))="","",(VLOOKUP($E115,'I&amp;E Backsheet'!$D$7:$X$185,L$9,FALSE))),"")</f>
        <v>0</v>
      </c>
      <c r="M115" s="260">
        <f ca="1">IFERROR(IF((VLOOKUP($E115,'I&amp;E Backsheet'!$D$7:$X$185,M$9,FALSE))="","",(VLOOKUP($E115,'I&amp;E Backsheet'!$D$7:$X$185,M$9,FALSE))),"")</f>
        <v>0</v>
      </c>
      <c r="N115" s="258">
        <f ca="1">IFERROR(IF((VLOOKUP($E115,'I&amp;E Backsheet'!$D$7:$X$185,N$9,FALSE))="","",(VLOOKUP($E115,'I&amp;E Backsheet'!$D$7:$X$185,N$9,FALSE))),"")</f>
        <v>0</v>
      </c>
      <c r="O115" s="259">
        <f ca="1">IFERROR(IF((VLOOKUP($E115,'I&amp;E Backsheet'!$D$7:$X$185,O$9,FALSE))="","",(VLOOKUP($E115,'I&amp;E Backsheet'!$D$7:$X$185,O$9,FALSE))),"")</f>
        <v>161745</v>
      </c>
      <c r="P115" s="276">
        <f ca="1">IFERROR(IF((VLOOKUP($E115,'I&amp;E Backsheet'!$D$7:$X$185,P$9,FALSE))="","",(VLOOKUP($E115,'I&amp;E Backsheet'!$D$7:$X$185,P$9,FALSE))),"")</f>
        <v>161745</v>
      </c>
      <c r="Q115" s="280">
        <f ca="1">IFERROR(IF((VLOOKUP($E115,'I&amp;E Backsheet'!$D$7:$X$185,Q$9,FALSE))="","",(VLOOKUP($E115,'I&amp;E Backsheet'!$D$7:$X$185,Q$9,FALSE))),"")</f>
        <v>19812118.035193734</v>
      </c>
    </row>
    <row r="116" spans="1:17" ht="15" customHeight="1" x14ac:dyDescent="0.3">
      <c r="A116" s="57">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(Greater Manchester)</v>
      </c>
      <c r="E116" s="50" t="str">
        <f t="shared" ca="1" si="3"/>
        <v>E08000003</v>
      </c>
      <c r="F116" s="140" t="str">
        <f ca="1">IFERROR(VLOOKUP($E116,'Org List'!$J$9:$K$488,2,0), "")</f>
        <v>Manchester</v>
      </c>
      <c r="G116" s="258">
        <f ca="1">IFERROR(IF((VLOOKUP($E116,'I&amp;E Backsheet'!$D$7:$X$185,G$9,FALSE))="","",(VLOOKUP($E116,'I&amp;E Backsheet'!$D$7:$X$185,G$9,FALSE))),"")</f>
        <v>6928324.5812831316</v>
      </c>
      <c r="H116" s="259">
        <f ca="1">IFERROR(IF((VLOOKUP($E116,'I&amp;E Backsheet'!$D$7:$X$185,H$9,FALSE))="","",(VLOOKUP($E116,'I&amp;E Backsheet'!$D$7:$X$185,H$9,FALSE))),"")</f>
        <v>22405643.755920783</v>
      </c>
      <c r="I116" s="259">
        <f ca="1">IFERROR(IF((VLOOKUP($E116,'I&amp;E Backsheet'!$D$7:$X$185,I$9,FALSE))="","",(VLOOKUP($E116,'I&amp;E Backsheet'!$D$7:$X$185,I$9,FALSE))),"")</f>
        <v>40023629.503397681</v>
      </c>
      <c r="J116" s="260">
        <f ca="1">IFERROR(IF((VLOOKUP($E116,'I&amp;E Backsheet'!$D$7:$X$185,J$9,FALSE))="","",(VLOOKUP($E116,'I&amp;E Backsheet'!$D$7:$X$185,J$9,FALSE))),"")</f>
        <v>69357597.840601593</v>
      </c>
      <c r="K116" s="258">
        <f ca="1">IFERROR(IF((VLOOKUP($E116,'I&amp;E Backsheet'!$D$7:$X$185,K$9,FALSE))="","",(VLOOKUP($E116,'I&amp;E Backsheet'!$D$7:$X$185,K$9,FALSE))),"")</f>
        <v>30828125</v>
      </c>
      <c r="L116" s="259">
        <f ca="1">IFERROR(IF((VLOOKUP($E116,'I&amp;E Backsheet'!$D$7:$X$185,L$9,FALSE))="","",(VLOOKUP($E116,'I&amp;E Backsheet'!$D$7:$X$185,L$9,FALSE))),"")</f>
        <v>8876000</v>
      </c>
      <c r="M116" s="260">
        <f ca="1">IFERROR(IF((VLOOKUP($E116,'I&amp;E Backsheet'!$D$7:$X$185,M$9,FALSE))="","",(VLOOKUP($E116,'I&amp;E Backsheet'!$D$7:$X$185,M$9,FALSE))),"")</f>
        <v>39704125</v>
      </c>
      <c r="N116" s="258">
        <f ca="1">IFERROR(IF((VLOOKUP($E116,'I&amp;E Backsheet'!$D$7:$X$185,N$9,FALSE))="","",(VLOOKUP($E116,'I&amp;E Backsheet'!$D$7:$X$185,N$9,FALSE))),"")</f>
        <v>1171564</v>
      </c>
      <c r="O116" s="259">
        <f ca="1">IFERROR(IF((VLOOKUP($E116,'I&amp;E Backsheet'!$D$7:$X$185,O$9,FALSE))="","",(VLOOKUP($E116,'I&amp;E Backsheet'!$D$7:$X$185,O$9,FALSE))),"")</f>
        <v>8876000</v>
      </c>
      <c r="P116" s="276">
        <f ca="1">IFERROR(IF((VLOOKUP($E116,'I&amp;E Backsheet'!$D$7:$X$185,P$9,FALSE))="","",(VLOOKUP($E116,'I&amp;E Backsheet'!$D$7:$X$185,P$9,FALSE))),"")</f>
        <v>10047564</v>
      </c>
      <c r="Q116" s="280">
        <f ca="1">IFERROR(IF((VLOOKUP($E116,'I&amp;E Backsheet'!$D$7:$X$185,Q$9,FALSE))="","",(VLOOKUP($E116,'I&amp;E Backsheet'!$D$7:$X$185,Q$9,FALSE))),"")</f>
        <v>79405161.840601593</v>
      </c>
    </row>
    <row r="117" spans="1:17" ht="15" customHeight="1" x14ac:dyDescent="0.3">
      <c r="A117" s="57">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113" t="str">
        <f ca="1">IFERROR(IF((VLOOKUP($E117,'Org List'!$AT$10:$AV$188,3,FALSE))="","",(VLOOKUP($E117,'Org List'!$AT$10:$AV$188,3,FALSE))),"")</f>
        <v>NHS England South East (Kent, Surrey and Sussex)</v>
      </c>
      <c r="E117" s="50" t="str">
        <f t="shared" ca="1" si="3"/>
        <v>E06000035</v>
      </c>
      <c r="F117" s="140" t="str">
        <f ca="1">IFERROR(VLOOKUP($E117,'Org List'!$J$9:$K$488,2,0), "")</f>
        <v>Medway</v>
      </c>
      <c r="G117" s="258">
        <f ca="1">IFERROR(IF((VLOOKUP($E117,'I&amp;E Backsheet'!$D$7:$X$185,G$9,FALSE))="","",(VLOOKUP($E117,'I&amp;E Backsheet'!$D$7:$X$185,G$9,FALSE))),"")</f>
        <v>2017933.4332277752</v>
      </c>
      <c r="H117" s="259">
        <f ca="1">IFERROR(IF((VLOOKUP($E117,'I&amp;E Backsheet'!$D$7:$X$185,H$9,FALSE))="","",(VLOOKUP($E117,'I&amp;E Backsheet'!$D$7:$X$185,H$9,FALSE))),"")</f>
        <v>5151561.847651571</v>
      </c>
      <c r="I117" s="259">
        <f ca="1">IFERROR(IF((VLOOKUP($E117,'I&amp;E Backsheet'!$D$7:$X$185,I$9,FALSE))="","",(VLOOKUP($E117,'I&amp;E Backsheet'!$D$7:$X$185,I$9,FALSE))),"")</f>
        <v>17180912.535696682</v>
      </c>
      <c r="J117" s="260">
        <f ca="1">IFERROR(IF((VLOOKUP($E117,'I&amp;E Backsheet'!$D$7:$X$185,J$9,FALSE))="","",(VLOOKUP($E117,'I&amp;E Backsheet'!$D$7:$X$185,J$9,FALSE))),"")</f>
        <v>24350407.816576026</v>
      </c>
      <c r="K117" s="258">
        <f ca="1">IFERROR(IF((VLOOKUP($E117,'I&amp;E Backsheet'!$D$7:$X$185,K$9,FALSE))="","",(VLOOKUP($E117,'I&amp;E Backsheet'!$D$7:$X$185,K$9,FALSE))),"")</f>
        <v>0</v>
      </c>
      <c r="L117" s="259">
        <f ca="1">IFERROR(IF((VLOOKUP($E117,'I&amp;E Backsheet'!$D$7:$X$185,L$9,FALSE))="","",(VLOOKUP($E117,'I&amp;E Backsheet'!$D$7:$X$185,L$9,FALSE))),"")</f>
        <v>0</v>
      </c>
      <c r="M117" s="260">
        <f ca="1">IFERROR(IF((VLOOKUP($E117,'I&amp;E Backsheet'!$D$7:$X$185,M$9,FALSE))="","",(VLOOKUP($E117,'I&amp;E Backsheet'!$D$7:$X$185,M$9,FALSE))),"")</f>
        <v>0</v>
      </c>
      <c r="N117" s="258">
        <f ca="1">IFERROR(IF((VLOOKUP($E117,'I&amp;E Backsheet'!$D$7:$X$185,N$9,FALSE))="","",(VLOOKUP($E117,'I&amp;E Backsheet'!$D$7:$X$185,N$9,FALSE))),"")</f>
        <v>0</v>
      </c>
      <c r="O117" s="259">
        <f ca="1">IFERROR(IF((VLOOKUP($E117,'I&amp;E Backsheet'!$D$7:$X$185,O$9,FALSE))="","",(VLOOKUP($E117,'I&amp;E Backsheet'!$D$7:$X$185,O$9,FALSE))),"")</f>
        <v>0</v>
      </c>
      <c r="P117" s="276">
        <f ca="1">IFERROR(IF((VLOOKUP($E117,'I&amp;E Backsheet'!$D$7:$X$185,P$9,FALSE))="","",(VLOOKUP($E117,'I&amp;E Backsheet'!$D$7:$X$185,P$9,FALSE))),"")</f>
        <v>0</v>
      </c>
      <c r="Q117" s="280">
        <f ca="1">IFERROR(IF((VLOOKUP($E117,'I&amp;E Backsheet'!$D$7:$X$185,Q$9,FALSE))="","",(VLOOKUP($E117,'I&amp;E Backsheet'!$D$7:$X$185,Q$9,FALSE))),"")</f>
        <v>24350407.816576026</v>
      </c>
    </row>
    <row r="118" spans="1:17" ht="15" customHeight="1" x14ac:dyDescent="0.3">
      <c r="A118" s="57">
        <v>106</v>
      </c>
      <c r="B118" s="97" t="str">
        <f ca="1">IFERROR(IF((VLOOKUP($E118,'Org List'!$AJ$10:$AL$188,3,FALSE))="","",(VLOOKUP($E118,'Org List'!$AJ$10:$AL$188,3,FALSE))),"")</f>
        <v>London Commissioning Region</v>
      </c>
      <c r="C118" s="98" t="str">
        <f ca="1">IFERROR(IF((VLOOKUP($E118,'Org List'!$AO$10:$AQ$188,3,FALSE))="","",(VLOOKUP($E118,'Org List'!$AO$10:$AQ$188,3,FALSE))),"")</f>
        <v>London Region</v>
      </c>
      <c r="D118" s="113" t="str">
        <f ca="1">IFERROR(IF((VLOOKUP($E118,'Org List'!$AT$10:$AV$188,3,FALSE))="","",(VLOOKUP($E118,'Org List'!$AT$10:$AV$188,3,FALSE))),"")</f>
        <v>NHS England London</v>
      </c>
      <c r="E118" s="50" t="str">
        <f t="shared" ca="1" si="3"/>
        <v>E09000024</v>
      </c>
      <c r="F118" s="140" t="str">
        <f ca="1">IFERROR(VLOOKUP($E118,'Org List'!$J$9:$K$488,2,0), "")</f>
        <v>Merton</v>
      </c>
      <c r="G118" s="258">
        <f ca="1">IFERROR(IF((VLOOKUP($E118,'I&amp;E Backsheet'!$D$7:$X$185,G$9,FALSE))="","",(VLOOKUP($E118,'I&amp;E Backsheet'!$D$7:$X$185,G$9,FALSE))),"")</f>
        <v>1186108.7478836074</v>
      </c>
      <c r="H118" s="259">
        <f ca="1">IFERROR(IF((VLOOKUP($E118,'I&amp;E Backsheet'!$D$7:$X$185,H$9,FALSE))="","",(VLOOKUP($E118,'I&amp;E Backsheet'!$D$7:$X$185,H$9,FALSE))),"")</f>
        <v>3523031.6267753844</v>
      </c>
      <c r="I118" s="259">
        <f ca="1">IFERROR(IF((VLOOKUP($E118,'I&amp;E Backsheet'!$D$7:$X$185,I$9,FALSE))="","",(VLOOKUP($E118,'I&amp;E Backsheet'!$D$7:$X$185,I$9,FALSE))),"")</f>
        <v>12011625.537771106</v>
      </c>
      <c r="J118" s="260">
        <f ca="1">IFERROR(IF((VLOOKUP($E118,'I&amp;E Backsheet'!$D$7:$X$185,J$9,FALSE))="","",(VLOOKUP($E118,'I&amp;E Backsheet'!$D$7:$X$185,J$9,FALSE))),"")</f>
        <v>16720765.912430096</v>
      </c>
      <c r="K118" s="258">
        <f ca="1">IFERROR(IF((VLOOKUP($E118,'I&amp;E Backsheet'!$D$7:$X$185,K$9,FALSE))="","",(VLOOKUP($E118,'I&amp;E Backsheet'!$D$7:$X$185,K$9,FALSE))),"")</f>
        <v>0</v>
      </c>
      <c r="L118" s="259">
        <f ca="1">IFERROR(IF((VLOOKUP($E118,'I&amp;E Backsheet'!$D$7:$X$185,L$9,FALSE))="","",(VLOOKUP($E118,'I&amp;E Backsheet'!$D$7:$X$185,L$9,FALSE))),"")</f>
        <v>0</v>
      </c>
      <c r="M118" s="260">
        <f ca="1">IFERROR(IF((VLOOKUP($E118,'I&amp;E Backsheet'!$D$7:$X$185,M$9,FALSE))="","",(VLOOKUP($E118,'I&amp;E Backsheet'!$D$7:$X$185,M$9,FALSE))),"")</f>
        <v>0</v>
      </c>
      <c r="N118" s="258">
        <f ca="1">IFERROR(IF((VLOOKUP($E118,'I&amp;E Backsheet'!$D$7:$X$185,N$9,FALSE))="","",(VLOOKUP($E118,'I&amp;E Backsheet'!$D$7:$X$185,N$9,FALSE))),"")</f>
        <v>0</v>
      </c>
      <c r="O118" s="259">
        <f ca="1">IFERROR(IF((VLOOKUP($E118,'I&amp;E Backsheet'!$D$7:$X$185,O$9,FALSE))="","",(VLOOKUP($E118,'I&amp;E Backsheet'!$D$7:$X$185,O$9,FALSE))),"")</f>
        <v>0</v>
      </c>
      <c r="P118" s="276">
        <f ca="1">IFERROR(IF((VLOOKUP($E118,'I&amp;E Backsheet'!$D$7:$X$185,P$9,FALSE))="","",(VLOOKUP($E118,'I&amp;E Backsheet'!$D$7:$X$185,P$9,FALSE))),"")</f>
        <v>0</v>
      </c>
      <c r="Q118" s="280">
        <f ca="1">IFERROR(IF((VLOOKUP($E118,'I&amp;E Backsheet'!$D$7:$X$185,Q$9,FALSE))="","",(VLOOKUP($E118,'I&amp;E Backsheet'!$D$7:$X$185,Q$9,FALSE))),"")</f>
        <v>16720765.912430096</v>
      </c>
    </row>
    <row r="119" spans="1:17" ht="15" customHeight="1" x14ac:dyDescent="0.3">
      <c r="A119" s="57">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113" t="str">
        <f ca="1">IFERROR(IF((VLOOKUP($E119,'Org List'!$AT$10:$AV$188,3,FALSE))="","",(VLOOKUP($E119,'Org List'!$AT$10:$AV$188,3,FALSE))),"")</f>
        <v>NHS England North (Cumbria And North East)</v>
      </c>
      <c r="E119" s="50" t="str">
        <f t="shared" ca="1" si="3"/>
        <v>E06000002</v>
      </c>
      <c r="F119" s="140" t="str">
        <f ca="1">IFERROR(VLOOKUP($E119,'Org List'!$J$9:$K$488,2,0), "")</f>
        <v>Middlesbrough</v>
      </c>
      <c r="G119" s="258">
        <f ca="1">IFERROR(IF((VLOOKUP($E119,'I&amp;E Backsheet'!$D$7:$X$185,G$9,FALSE))="","",(VLOOKUP($E119,'I&amp;E Backsheet'!$D$7:$X$185,G$9,FALSE))),"")</f>
        <v>1852498.5522869728</v>
      </c>
      <c r="H119" s="259">
        <f ca="1">IFERROR(IF((VLOOKUP($E119,'I&amp;E Backsheet'!$D$7:$X$185,H$9,FALSE))="","",(VLOOKUP($E119,'I&amp;E Backsheet'!$D$7:$X$185,H$9,FALSE))),"")</f>
        <v>6023011.8442549147</v>
      </c>
      <c r="I119" s="259">
        <f ca="1">IFERROR(IF((VLOOKUP($E119,'I&amp;E Backsheet'!$D$7:$X$185,I$9,FALSE))="","",(VLOOKUP($E119,'I&amp;E Backsheet'!$D$7:$X$185,I$9,FALSE))),"")</f>
        <v>11061167.43935243</v>
      </c>
      <c r="J119" s="260">
        <f ca="1">IFERROR(IF((VLOOKUP($E119,'I&amp;E Backsheet'!$D$7:$X$185,J$9,FALSE))="","",(VLOOKUP($E119,'I&amp;E Backsheet'!$D$7:$X$185,J$9,FALSE))),"")</f>
        <v>18936677.835894316</v>
      </c>
      <c r="K119" s="258">
        <f ca="1">IFERROR(IF((VLOOKUP($E119,'I&amp;E Backsheet'!$D$7:$X$185,K$9,FALSE))="","",(VLOOKUP($E119,'I&amp;E Backsheet'!$D$7:$X$185,K$9,FALSE))),"")</f>
        <v>0</v>
      </c>
      <c r="L119" s="259">
        <f ca="1">IFERROR(IF((VLOOKUP($E119,'I&amp;E Backsheet'!$D$7:$X$185,L$9,FALSE))="","",(VLOOKUP($E119,'I&amp;E Backsheet'!$D$7:$X$185,L$9,FALSE))),"")</f>
        <v>300000</v>
      </c>
      <c r="M119" s="260">
        <f ca="1">IFERROR(IF((VLOOKUP($E119,'I&amp;E Backsheet'!$D$7:$X$185,M$9,FALSE))="","",(VLOOKUP($E119,'I&amp;E Backsheet'!$D$7:$X$185,M$9,FALSE))),"")</f>
        <v>300000</v>
      </c>
      <c r="N119" s="258">
        <f ca="1">IFERROR(IF((VLOOKUP($E119,'I&amp;E Backsheet'!$D$7:$X$185,N$9,FALSE))="","",(VLOOKUP($E119,'I&amp;E Backsheet'!$D$7:$X$185,N$9,FALSE))),"")</f>
        <v>0</v>
      </c>
      <c r="O119" s="259">
        <f ca="1">IFERROR(IF((VLOOKUP($E119,'I&amp;E Backsheet'!$D$7:$X$185,O$9,FALSE))="","",(VLOOKUP($E119,'I&amp;E Backsheet'!$D$7:$X$185,O$9,FALSE))),"")</f>
        <v>300000</v>
      </c>
      <c r="P119" s="276">
        <f ca="1">IFERROR(IF((VLOOKUP($E119,'I&amp;E Backsheet'!$D$7:$X$185,P$9,FALSE))="","",(VLOOKUP($E119,'I&amp;E Backsheet'!$D$7:$X$185,P$9,FALSE))),"")</f>
        <v>300000</v>
      </c>
      <c r="Q119" s="280">
        <f ca="1">IFERROR(IF((VLOOKUP($E119,'I&amp;E Backsheet'!$D$7:$X$185,Q$9,FALSE))="","",(VLOOKUP($E119,'I&amp;E Backsheet'!$D$7:$X$185,Q$9,FALSE))),"")</f>
        <v>19236677.835894316</v>
      </c>
    </row>
    <row r="120" spans="1:17" ht="15" customHeight="1" x14ac:dyDescent="0.3">
      <c r="A120" s="57">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113" t="str">
        <f ca="1">IFERROR(IF((VLOOKUP($E120,'Org List'!$AT$10:$AV$188,3,FALSE))="","",(VLOOKUP($E120,'Org List'!$AT$10:$AV$188,3,FALSE))),"")</f>
        <v>NHS England Midlands And East (Central Midlands)</v>
      </c>
      <c r="E120" s="50" t="str">
        <f t="shared" ca="1" si="3"/>
        <v>E06000042</v>
      </c>
      <c r="F120" s="140" t="str">
        <f ca="1">IFERROR(VLOOKUP($E120,'Org List'!$J$9:$K$488,2,0), "")</f>
        <v>Milton Keynes</v>
      </c>
      <c r="G120" s="258">
        <f ca="1">IFERROR(IF((VLOOKUP($E120,'I&amp;E Backsheet'!$D$7:$X$185,G$9,FALSE))="","",(VLOOKUP($E120,'I&amp;E Backsheet'!$D$7:$X$185,G$9,FALSE))),"")</f>
        <v>1035467.0943158591</v>
      </c>
      <c r="H120" s="259">
        <f ca="1">IFERROR(IF((VLOOKUP($E120,'I&amp;E Backsheet'!$D$7:$X$185,H$9,FALSE))="","",(VLOOKUP($E120,'I&amp;E Backsheet'!$D$7:$X$185,H$9,FALSE))),"")</f>
        <v>4367958.5197922084</v>
      </c>
      <c r="I120" s="259">
        <f ca="1">IFERROR(IF((VLOOKUP($E120,'I&amp;E Backsheet'!$D$7:$X$185,I$9,FALSE))="","",(VLOOKUP($E120,'I&amp;E Backsheet'!$D$7:$X$185,I$9,FALSE))),"")</f>
        <v>14609375.505547052</v>
      </c>
      <c r="J120" s="260">
        <f ca="1">IFERROR(IF((VLOOKUP($E120,'I&amp;E Backsheet'!$D$7:$X$185,J$9,FALSE))="","",(VLOOKUP($E120,'I&amp;E Backsheet'!$D$7:$X$185,J$9,FALSE))),"")</f>
        <v>20012801.119655121</v>
      </c>
      <c r="K120" s="258">
        <f ca="1">IFERROR(IF((VLOOKUP($E120,'I&amp;E Backsheet'!$D$7:$X$185,K$9,FALSE))="","",(VLOOKUP($E120,'I&amp;E Backsheet'!$D$7:$X$185,K$9,FALSE))),"")</f>
        <v>0</v>
      </c>
      <c r="L120" s="259">
        <f ca="1">IFERROR(IF((VLOOKUP($E120,'I&amp;E Backsheet'!$D$7:$X$185,L$9,FALSE))="","",(VLOOKUP($E120,'I&amp;E Backsheet'!$D$7:$X$185,L$9,FALSE))),"")</f>
        <v>0</v>
      </c>
      <c r="M120" s="260">
        <f ca="1">IFERROR(IF((VLOOKUP($E120,'I&amp;E Backsheet'!$D$7:$X$185,M$9,FALSE))="","",(VLOOKUP($E120,'I&amp;E Backsheet'!$D$7:$X$185,M$9,FALSE))),"")</f>
        <v>0</v>
      </c>
      <c r="N120" s="258">
        <f ca="1">IFERROR(IF((VLOOKUP($E120,'I&amp;E Backsheet'!$D$7:$X$185,N$9,FALSE))="","",(VLOOKUP($E120,'I&amp;E Backsheet'!$D$7:$X$185,N$9,FALSE))),"")</f>
        <v>0</v>
      </c>
      <c r="O120" s="259">
        <f ca="1">IFERROR(IF((VLOOKUP($E120,'I&amp;E Backsheet'!$D$7:$X$185,O$9,FALSE))="","",(VLOOKUP($E120,'I&amp;E Backsheet'!$D$7:$X$185,O$9,FALSE))),"")</f>
        <v>0</v>
      </c>
      <c r="P120" s="276">
        <f ca="1">IFERROR(IF((VLOOKUP($E120,'I&amp;E Backsheet'!$D$7:$X$185,P$9,FALSE))="","",(VLOOKUP($E120,'I&amp;E Backsheet'!$D$7:$X$185,P$9,FALSE))),"")</f>
        <v>0</v>
      </c>
      <c r="Q120" s="280">
        <f ca="1">IFERROR(IF((VLOOKUP($E120,'I&amp;E Backsheet'!$D$7:$X$185,Q$9,FALSE))="","",(VLOOKUP($E120,'I&amp;E Backsheet'!$D$7:$X$185,Q$9,FALSE))),"")</f>
        <v>20012801.119655121</v>
      </c>
    </row>
    <row r="121" spans="1:17" ht="15" customHeight="1" x14ac:dyDescent="0.3">
      <c r="A121" s="57">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50" t="str">
        <f t="shared" ca="1" si="3"/>
        <v>E08000021</v>
      </c>
      <c r="F121" s="140" t="str">
        <f ca="1">IFERROR(VLOOKUP($E121,'Org List'!$J$9:$K$488,2,0), "")</f>
        <v>Newcastle upon Tyne</v>
      </c>
      <c r="G121" s="258">
        <f ca="1">IFERROR(IF((VLOOKUP($E121,'I&amp;E Backsheet'!$D$7:$X$185,G$9,FALSE))="","",(VLOOKUP($E121,'I&amp;E Backsheet'!$D$7:$X$185,G$9,FALSE))),"")</f>
        <v>2223594.8769522454</v>
      </c>
      <c r="H121" s="259">
        <f ca="1">IFERROR(IF((VLOOKUP($E121,'I&amp;E Backsheet'!$D$7:$X$185,H$9,FALSE))="","",(VLOOKUP($E121,'I&amp;E Backsheet'!$D$7:$X$185,H$9,FALSE))),"")</f>
        <v>11758548.154981643</v>
      </c>
      <c r="I121" s="259">
        <f ca="1">IFERROR(IF((VLOOKUP($E121,'I&amp;E Backsheet'!$D$7:$X$185,I$9,FALSE))="","",(VLOOKUP($E121,'I&amp;E Backsheet'!$D$7:$X$185,I$9,FALSE))),"")</f>
        <v>21838288.278336391</v>
      </c>
      <c r="J121" s="260">
        <f ca="1">IFERROR(IF((VLOOKUP($E121,'I&amp;E Backsheet'!$D$7:$X$185,J$9,FALSE))="","",(VLOOKUP($E121,'I&amp;E Backsheet'!$D$7:$X$185,J$9,FALSE))),"")</f>
        <v>35820431.31027028</v>
      </c>
      <c r="K121" s="258">
        <f ca="1">IFERROR(IF((VLOOKUP($E121,'I&amp;E Backsheet'!$D$7:$X$185,K$9,FALSE))="","",(VLOOKUP($E121,'I&amp;E Backsheet'!$D$7:$X$185,K$9,FALSE))),"")</f>
        <v>0</v>
      </c>
      <c r="L121" s="259">
        <f ca="1">IFERROR(IF((VLOOKUP($E121,'I&amp;E Backsheet'!$D$7:$X$185,L$9,FALSE))="","",(VLOOKUP($E121,'I&amp;E Backsheet'!$D$7:$X$185,L$9,FALSE))),"")</f>
        <v>0</v>
      </c>
      <c r="M121" s="260">
        <f ca="1">IFERROR(IF((VLOOKUP($E121,'I&amp;E Backsheet'!$D$7:$X$185,M$9,FALSE))="","",(VLOOKUP($E121,'I&amp;E Backsheet'!$D$7:$X$185,M$9,FALSE))),"")</f>
        <v>0</v>
      </c>
      <c r="N121" s="258">
        <f ca="1">IFERROR(IF((VLOOKUP($E121,'I&amp;E Backsheet'!$D$7:$X$185,N$9,FALSE))="","",(VLOOKUP($E121,'I&amp;E Backsheet'!$D$7:$X$185,N$9,FALSE))),"")</f>
        <v>0</v>
      </c>
      <c r="O121" s="259">
        <f ca="1">IFERROR(IF((VLOOKUP($E121,'I&amp;E Backsheet'!$D$7:$X$185,O$9,FALSE))="","",(VLOOKUP($E121,'I&amp;E Backsheet'!$D$7:$X$185,O$9,FALSE))),"")</f>
        <v>0</v>
      </c>
      <c r="P121" s="276">
        <f ca="1">IFERROR(IF((VLOOKUP($E121,'I&amp;E Backsheet'!$D$7:$X$185,P$9,FALSE))="","",(VLOOKUP($E121,'I&amp;E Backsheet'!$D$7:$X$185,P$9,FALSE))),"")</f>
        <v>0</v>
      </c>
      <c r="Q121" s="280">
        <f ca="1">IFERROR(IF((VLOOKUP($E121,'I&amp;E Backsheet'!$D$7:$X$185,Q$9,FALSE))="","",(VLOOKUP($E121,'I&amp;E Backsheet'!$D$7:$X$185,Q$9,FALSE))),"")</f>
        <v>35820431.31027028</v>
      </c>
    </row>
    <row r="122" spans="1:17" ht="15" customHeight="1" x14ac:dyDescent="0.3">
      <c r="A122" s="57">
        <v>110</v>
      </c>
      <c r="B122" s="97" t="str">
        <f ca="1">IFERROR(IF((VLOOKUP($E122,'Org List'!$AJ$10:$AL$188,3,FALSE))="","",(VLOOKUP($E122,'Org List'!$AJ$10:$AL$188,3,FALSE))),"")</f>
        <v>London Commissioning Region</v>
      </c>
      <c r="C122" s="98" t="str">
        <f ca="1">IFERROR(IF((VLOOKUP($E122,'Org List'!$AO$10:$AQ$188,3,FALSE))="","",(VLOOKUP($E122,'Org List'!$AO$10:$AQ$188,3,FALSE))),"")</f>
        <v>London Region</v>
      </c>
      <c r="D122" s="113" t="str">
        <f ca="1">IFERROR(IF((VLOOKUP($E122,'Org List'!$AT$10:$AV$188,3,FALSE))="","",(VLOOKUP($E122,'Org List'!$AT$10:$AV$188,3,FALSE))),"")</f>
        <v>NHS England London</v>
      </c>
      <c r="E122" s="50" t="str">
        <f t="shared" ca="1" si="3"/>
        <v>E09000025</v>
      </c>
      <c r="F122" s="140" t="str">
        <f ca="1">IFERROR(VLOOKUP($E122,'Org List'!$J$9:$K$488,2,0), "")</f>
        <v>Newham</v>
      </c>
      <c r="G122" s="258">
        <f ca="1">IFERROR(IF((VLOOKUP($E122,'I&amp;E Backsheet'!$D$7:$X$185,G$9,FALSE))="","",(VLOOKUP($E122,'I&amp;E Backsheet'!$D$7:$X$185,G$9,FALSE))),"")</f>
        <v>2326169.6760670473</v>
      </c>
      <c r="H122" s="259">
        <f ca="1">IFERROR(IF((VLOOKUP($E122,'I&amp;E Backsheet'!$D$7:$X$185,H$9,FALSE))="","",(VLOOKUP($E122,'I&amp;E Backsheet'!$D$7:$X$185,H$9,FALSE))),"")</f>
        <v>12229208.556967692</v>
      </c>
      <c r="I122" s="259">
        <f ca="1">IFERROR(IF((VLOOKUP($E122,'I&amp;E Backsheet'!$D$7:$X$185,I$9,FALSE))="","",(VLOOKUP($E122,'I&amp;E Backsheet'!$D$7:$X$185,I$9,FALSE))),"")</f>
        <v>21856988.449406687</v>
      </c>
      <c r="J122" s="260">
        <f ca="1">IFERROR(IF((VLOOKUP($E122,'I&amp;E Backsheet'!$D$7:$X$185,J$9,FALSE))="","",(VLOOKUP($E122,'I&amp;E Backsheet'!$D$7:$X$185,J$9,FALSE))),"")</f>
        <v>36412366.682441428</v>
      </c>
      <c r="K122" s="258">
        <f ca="1">IFERROR(IF((VLOOKUP($E122,'I&amp;E Backsheet'!$D$7:$X$185,K$9,FALSE))="","",(VLOOKUP($E122,'I&amp;E Backsheet'!$D$7:$X$185,K$9,FALSE))),"")</f>
        <v>28900000</v>
      </c>
      <c r="L122" s="259">
        <f ca="1">IFERROR(IF((VLOOKUP($E122,'I&amp;E Backsheet'!$D$7:$X$185,L$9,FALSE))="","",(VLOOKUP($E122,'I&amp;E Backsheet'!$D$7:$X$185,L$9,FALSE))),"")</f>
        <v>66449000</v>
      </c>
      <c r="M122" s="260">
        <f ca="1">IFERROR(IF((VLOOKUP($E122,'I&amp;E Backsheet'!$D$7:$X$185,M$9,FALSE))="","",(VLOOKUP($E122,'I&amp;E Backsheet'!$D$7:$X$185,M$9,FALSE))),"")</f>
        <v>95349000</v>
      </c>
      <c r="N122" s="258">
        <f ca="1">IFERROR(IF((VLOOKUP($E122,'I&amp;E Backsheet'!$D$7:$X$185,N$9,FALSE))="","",(VLOOKUP($E122,'I&amp;E Backsheet'!$D$7:$X$185,N$9,FALSE))),"")</f>
        <v>31185269</v>
      </c>
      <c r="O122" s="259">
        <f ca="1">IFERROR(IF((VLOOKUP($E122,'I&amp;E Backsheet'!$D$7:$X$185,O$9,FALSE))="","",(VLOOKUP($E122,'I&amp;E Backsheet'!$D$7:$X$185,O$9,FALSE))),"")</f>
        <v>73344830</v>
      </c>
      <c r="P122" s="276">
        <f ca="1">IFERROR(IF((VLOOKUP($E122,'I&amp;E Backsheet'!$D$7:$X$185,P$9,FALSE))="","",(VLOOKUP($E122,'I&amp;E Backsheet'!$D$7:$X$185,P$9,FALSE))),"")</f>
        <v>104530099</v>
      </c>
      <c r="Q122" s="280">
        <f ca="1">IFERROR(IF((VLOOKUP($E122,'I&amp;E Backsheet'!$D$7:$X$185,Q$9,FALSE))="","",(VLOOKUP($E122,'I&amp;E Backsheet'!$D$7:$X$185,Q$9,FALSE))),"")</f>
        <v>140942465.68244141</v>
      </c>
    </row>
    <row r="123" spans="1:17" ht="15" customHeight="1" x14ac:dyDescent="0.3">
      <c r="A123" s="57">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113" t="str">
        <f ca="1">IFERROR(IF((VLOOKUP($E123,'Org List'!$AT$10:$AV$188,3,FALSE))="","",(VLOOKUP($E123,'Org List'!$AT$10:$AV$188,3,FALSE))),"")</f>
        <v>NHS England Midlands And East (East)</v>
      </c>
      <c r="E123" s="50" t="str">
        <f t="shared" ca="1" si="3"/>
        <v>E10000020</v>
      </c>
      <c r="F123" s="140" t="str">
        <f ca="1">IFERROR(VLOOKUP($E123,'Org List'!$J$9:$K$488,2,0), "")</f>
        <v>Norfolk</v>
      </c>
      <c r="G123" s="258">
        <f ca="1">IFERROR(IF((VLOOKUP($E123,'I&amp;E Backsheet'!$D$7:$X$185,G$9,FALSE))="","",(VLOOKUP($E123,'I&amp;E Backsheet'!$D$7:$X$185,G$9,FALSE))),"")</f>
        <v>7479654.1077153878</v>
      </c>
      <c r="H123" s="259">
        <f ca="1">IFERROR(IF((VLOOKUP($E123,'I&amp;E Backsheet'!$D$7:$X$185,H$9,FALSE))="","",(VLOOKUP($E123,'I&amp;E Backsheet'!$D$7:$X$185,H$9,FALSE))),"")</f>
        <v>27729752.257437028</v>
      </c>
      <c r="I123" s="259">
        <f ca="1">IFERROR(IF((VLOOKUP($E123,'I&amp;E Backsheet'!$D$7:$X$185,I$9,FALSE))="","",(VLOOKUP($E123,'I&amp;E Backsheet'!$D$7:$X$185,I$9,FALSE))),"")</f>
        <v>59336155.106036231</v>
      </c>
      <c r="J123" s="260">
        <f ca="1">IFERROR(IF((VLOOKUP($E123,'I&amp;E Backsheet'!$D$7:$X$185,J$9,FALSE))="","",(VLOOKUP($E123,'I&amp;E Backsheet'!$D$7:$X$185,J$9,FALSE))),"")</f>
        <v>94545561.47118865</v>
      </c>
      <c r="K123" s="258">
        <f ca="1">IFERROR(IF((VLOOKUP($E123,'I&amp;E Backsheet'!$D$7:$X$185,K$9,FALSE))="","",(VLOOKUP($E123,'I&amp;E Backsheet'!$D$7:$X$185,K$9,FALSE))),"")</f>
        <v>0</v>
      </c>
      <c r="L123" s="259">
        <f ca="1">IFERROR(IF((VLOOKUP($E123,'I&amp;E Backsheet'!$D$7:$X$185,L$9,FALSE))="","",(VLOOKUP($E123,'I&amp;E Backsheet'!$D$7:$X$185,L$9,FALSE))),"")</f>
        <v>2941000</v>
      </c>
      <c r="M123" s="260">
        <f ca="1">IFERROR(IF((VLOOKUP($E123,'I&amp;E Backsheet'!$D$7:$X$185,M$9,FALSE))="","",(VLOOKUP($E123,'I&amp;E Backsheet'!$D$7:$X$185,M$9,FALSE))),"")</f>
        <v>2941000</v>
      </c>
      <c r="N123" s="258">
        <f ca="1">IFERROR(IF((VLOOKUP($E123,'I&amp;E Backsheet'!$D$7:$X$185,N$9,FALSE))="","",(VLOOKUP($E123,'I&amp;E Backsheet'!$D$7:$X$185,N$9,FALSE))),"")</f>
        <v>0</v>
      </c>
      <c r="O123" s="259">
        <f ca="1">IFERROR(IF((VLOOKUP($E123,'I&amp;E Backsheet'!$D$7:$X$185,O$9,FALSE))="","",(VLOOKUP($E123,'I&amp;E Backsheet'!$D$7:$X$185,O$9,FALSE))),"")</f>
        <v>2970682</v>
      </c>
      <c r="P123" s="276">
        <f ca="1">IFERROR(IF((VLOOKUP($E123,'I&amp;E Backsheet'!$D$7:$X$185,P$9,FALSE))="","",(VLOOKUP($E123,'I&amp;E Backsheet'!$D$7:$X$185,P$9,FALSE))),"")</f>
        <v>2970682</v>
      </c>
      <c r="Q123" s="280">
        <f ca="1">IFERROR(IF((VLOOKUP($E123,'I&amp;E Backsheet'!$D$7:$X$185,Q$9,FALSE))="","",(VLOOKUP($E123,'I&amp;E Backsheet'!$D$7:$X$185,Q$9,FALSE))),"")</f>
        <v>97516243.47118865</v>
      </c>
    </row>
    <row r="124" spans="1:17" ht="15" customHeight="1" x14ac:dyDescent="0.3">
      <c r="A124" s="57">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113" t="str">
        <f ca="1">IFERROR(IF((VLOOKUP($E124,'Org List'!$AT$10:$AV$188,3,FALSE))="","",(VLOOKUP($E124,'Org List'!$AT$10:$AV$188,3,FALSE))),"")</f>
        <v>NHS England North (Yorkshire And Humber)</v>
      </c>
      <c r="E124" s="50" t="str">
        <f t="shared" ca="1" si="3"/>
        <v>E06000012</v>
      </c>
      <c r="F124" s="140" t="str">
        <f ca="1">IFERROR(VLOOKUP($E124,'Org List'!$J$9:$K$488,2,0), "")</f>
        <v>North East Lincolnshire</v>
      </c>
      <c r="G124" s="258">
        <f ca="1">IFERROR(IF((VLOOKUP($E124,'I&amp;E Backsheet'!$D$7:$X$185,G$9,FALSE))="","",(VLOOKUP($E124,'I&amp;E Backsheet'!$D$7:$X$185,G$9,FALSE))),"")</f>
        <v>2630627.117174034</v>
      </c>
      <c r="H124" s="259">
        <f ca="1">IFERROR(IF((VLOOKUP($E124,'I&amp;E Backsheet'!$D$7:$X$185,H$9,FALSE))="","",(VLOOKUP($E124,'I&amp;E Backsheet'!$D$7:$X$185,H$9,FALSE))),"")</f>
        <v>5622289.5832626708</v>
      </c>
      <c r="I124" s="259">
        <f ca="1">IFERROR(IF((VLOOKUP($E124,'I&amp;E Backsheet'!$D$7:$X$185,I$9,FALSE))="","",(VLOOKUP($E124,'I&amp;E Backsheet'!$D$7:$X$185,I$9,FALSE))),"")</f>
        <v>11572915.505587766</v>
      </c>
      <c r="J124" s="260">
        <f ca="1">IFERROR(IF((VLOOKUP($E124,'I&amp;E Backsheet'!$D$7:$X$185,J$9,FALSE))="","",(VLOOKUP($E124,'I&amp;E Backsheet'!$D$7:$X$185,J$9,FALSE))),"")</f>
        <v>19825832.206024472</v>
      </c>
      <c r="K124" s="258">
        <f ca="1">IFERROR(IF((VLOOKUP($E124,'I&amp;E Backsheet'!$D$7:$X$185,K$9,FALSE))="","",(VLOOKUP($E124,'I&amp;E Backsheet'!$D$7:$X$185,K$9,FALSE))),"")</f>
        <v>0</v>
      </c>
      <c r="L124" s="259">
        <f ca="1">IFERROR(IF((VLOOKUP($E124,'I&amp;E Backsheet'!$D$7:$X$185,L$9,FALSE))="","",(VLOOKUP($E124,'I&amp;E Backsheet'!$D$7:$X$185,L$9,FALSE))),"")</f>
        <v>0</v>
      </c>
      <c r="M124" s="260">
        <f ca="1">IFERROR(IF((VLOOKUP($E124,'I&amp;E Backsheet'!$D$7:$X$185,M$9,FALSE))="","",(VLOOKUP($E124,'I&amp;E Backsheet'!$D$7:$X$185,M$9,FALSE))),"")</f>
        <v>0</v>
      </c>
      <c r="N124" s="258">
        <f ca="1">IFERROR(IF((VLOOKUP($E124,'I&amp;E Backsheet'!$D$7:$X$185,N$9,FALSE))="","",(VLOOKUP($E124,'I&amp;E Backsheet'!$D$7:$X$185,N$9,FALSE))),"")</f>
        <v>0</v>
      </c>
      <c r="O124" s="259">
        <f ca="1">IFERROR(IF((VLOOKUP($E124,'I&amp;E Backsheet'!$D$7:$X$185,O$9,FALSE))="","",(VLOOKUP($E124,'I&amp;E Backsheet'!$D$7:$X$185,O$9,FALSE))),"")</f>
        <v>0</v>
      </c>
      <c r="P124" s="276">
        <f ca="1">IFERROR(IF((VLOOKUP($E124,'I&amp;E Backsheet'!$D$7:$X$185,P$9,FALSE))="","",(VLOOKUP($E124,'I&amp;E Backsheet'!$D$7:$X$185,P$9,FALSE))),"")</f>
        <v>0</v>
      </c>
      <c r="Q124" s="280">
        <f ca="1">IFERROR(IF((VLOOKUP($E124,'I&amp;E Backsheet'!$D$7:$X$185,Q$9,FALSE))="","",(VLOOKUP($E124,'I&amp;E Backsheet'!$D$7:$X$185,Q$9,FALSE))),"")</f>
        <v>19825832.206024472</v>
      </c>
    </row>
    <row r="125" spans="1:17" ht="15" customHeight="1" x14ac:dyDescent="0.3">
      <c r="A125" s="57">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113" t="str">
        <f ca="1">IFERROR(IF((VLOOKUP($E125,'Org List'!$AT$10:$AV$188,3,FALSE))="","",(VLOOKUP($E125,'Org List'!$AT$10:$AV$188,3,FALSE))),"")</f>
        <v>NHS England North (Yorkshire And Humber)</v>
      </c>
      <c r="E125" s="50" t="str">
        <f t="shared" ca="1" si="3"/>
        <v>E06000013</v>
      </c>
      <c r="F125" s="140" t="str">
        <f ca="1">IFERROR(VLOOKUP($E125,'Org List'!$J$9:$K$488,2,0), "")</f>
        <v>North Lincolnshire</v>
      </c>
      <c r="G125" s="258">
        <f ca="1">IFERROR(IF((VLOOKUP($E125,'I&amp;E Backsheet'!$D$7:$X$185,G$9,FALSE))="","",(VLOOKUP($E125,'I&amp;E Backsheet'!$D$7:$X$185,G$9,FALSE))),"")</f>
        <v>2112996.525003362</v>
      </c>
      <c r="H125" s="259">
        <f ca="1">IFERROR(IF((VLOOKUP($E125,'I&amp;E Backsheet'!$D$7:$X$185,H$9,FALSE))="","",(VLOOKUP($E125,'I&amp;E Backsheet'!$D$7:$X$185,H$9,FALSE))),"")</f>
        <v>5041784.6548056193</v>
      </c>
      <c r="I125" s="259">
        <f ca="1">IFERROR(IF((VLOOKUP($E125,'I&amp;E Backsheet'!$D$7:$X$185,I$9,FALSE))="","",(VLOOKUP($E125,'I&amp;E Backsheet'!$D$7:$X$185,I$9,FALSE))),"")</f>
        <v>11336549.238546979</v>
      </c>
      <c r="J125" s="260">
        <f ca="1">IFERROR(IF((VLOOKUP($E125,'I&amp;E Backsheet'!$D$7:$X$185,J$9,FALSE))="","",(VLOOKUP($E125,'I&amp;E Backsheet'!$D$7:$X$185,J$9,FALSE))),"")</f>
        <v>18491330.41835596</v>
      </c>
      <c r="K125" s="258">
        <f ca="1">IFERROR(IF((VLOOKUP($E125,'I&amp;E Backsheet'!$D$7:$X$185,K$9,FALSE))="","",(VLOOKUP($E125,'I&amp;E Backsheet'!$D$7:$X$185,K$9,FALSE))),"")</f>
        <v>0</v>
      </c>
      <c r="L125" s="259">
        <f ca="1">IFERROR(IF((VLOOKUP($E125,'I&amp;E Backsheet'!$D$7:$X$185,L$9,FALSE))="","",(VLOOKUP($E125,'I&amp;E Backsheet'!$D$7:$X$185,L$9,FALSE))),"")</f>
        <v>0</v>
      </c>
      <c r="M125" s="260">
        <f ca="1">IFERROR(IF((VLOOKUP($E125,'I&amp;E Backsheet'!$D$7:$X$185,M$9,FALSE))="","",(VLOOKUP($E125,'I&amp;E Backsheet'!$D$7:$X$185,M$9,FALSE))),"")</f>
        <v>0</v>
      </c>
      <c r="N125" s="258">
        <f ca="1">IFERROR(IF((VLOOKUP($E125,'I&amp;E Backsheet'!$D$7:$X$185,N$9,FALSE))="","",(VLOOKUP($E125,'I&amp;E Backsheet'!$D$7:$X$185,N$9,FALSE))),"")</f>
        <v>0</v>
      </c>
      <c r="O125" s="259">
        <f ca="1">IFERROR(IF((VLOOKUP($E125,'I&amp;E Backsheet'!$D$7:$X$185,O$9,FALSE))="","",(VLOOKUP($E125,'I&amp;E Backsheet'!$D$7:$X$185,O$9,FALSE))),"")</f>
        <v>0</v>
      </c>
      <c r="P125" s="276">
        <f ca="1">IFERROR(IF((VLOOKUP($E125,'I&amp;E Backsheet'!$D$7:$X$185,P$9,FALSE))="","",(VLOOKUP($E125,'I&amp;E Backsheet'!$D$7:$X$185,P$9,FALSE))),"")</f>
        <v>0</v>
      </c>
      <c r="Q125" s="280">
        <f ca="1">IFERROR(IF((VLOOKUP($E125,'I&amp;E Backsheet'!$D$7:$X$185,Q$9,FALSE))="","",(VLOOKUP($E125,'I&amp;E Backsheet'!$D$7:$X$185,Q$9,FALSE))),"")</f>
        <v>18491330.41835596</v>
      </c>
    </row>
    <row r="126" spans="1:17" ht="15" customHeight="1" x14ac:dyDescent="0.3">
      <c r="A126" s="57">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113" t="str">
        <f ca="1">IFERROR(IF((VLOOKUP($E126,'Org List'!$AT$10:$AV$188,3,FALSE))="","",(VLOOKUP($E126,'Org List'!$AT$10:$AV$188,3,FALSE))),"")</f>
        <v>NHS England South West (South West North)</v>
      </c>
      <c r="E126" s="50" t="str">
        <f t="shared" ca="1" si="3"/>
        <v>E06000024</v>
      </c>
      <c r="F126" s="140" t="str">
        <f ca="1">IFERROR(VLOOKUP($E126,'Org List'!$J$9:$K$488,2,0), "")</f>
        <v>North Somerset</v>
      </c>
      <c r="G126" s="258">
        <f ca="1">IFERROR(IF((VLOOKUP($E126,'I&amp;E Backsheet'!$D$7:$X$185,G$9,FALSE))="","",(VLOOKUP($E126,'I&amp;E Backsheet'!$D$7:$X$185,G$9,FALSE))),"")</f>
        <v>1928750.0418649907</v>
      </c>
      <c r="H126" s="259">
        <f ca="1">IFERROR(IF((VLOOKUP($E126,'I&amp;E Backsheet'!$D$7:$X$185,H$9,FALSE))="","",(VLOOKUP($E126,'I&amp;E Backsheet'!$D$7:$X$185,H$9,FALSE))),"")</f>
        <v>4917700.3790969234</v>
      </c>
      <c r="I126" s="259">
        <f ca="1">IFERROR(IF((VLOOKUP($E126,'I&amp;E Backsheet'!$D$7:$X$185,I$9,FALSE))="","",(VLOOKUP($E126,'I&amp;E Backsheet'!$D$7:$X$185,I$9,FALSE))),"")</f>
        <v>14024169.065354904</v>
      </c>
      <c r="J126" s="260">
        <f ca="1">IFERROR(IF((VLOOKUP($E126,'I&amp;E Backsheet'!$D$7:$X$185,J$9,FALSE))="","",(VLOOKUP($E126,'I&amp;E Backsheet'!$D$7:$X$185,J$9,FALSE))),"")</f>
        <v>20870619.486316819</v>
      </c>
      <c r="K126" s="258">
        <f ca="1">IFERROR(IF((VLOOKUP($E126,'I&amp;E Backsheet'!$D$7:$X$185,K$9,FALSE))="","",(VLOOKUP($E126,'I&amp;E Backsheet'!$D$7:$X$185,K$9,FALSE))),"")</f>
        <v>381131</v>
      </c>
      <c r="L126" s="259">
        <f ca="1">IFERROR(IF((VLOOKUP($E126,'I&amp;E Backsheet'!$D$7:$X$185,L$9,FALSE))="","",(VLOOKUP($E126,'I&amp;E Backsheet'!$D$7:$X$185,L$9,FALSE))),"")</f>
        <v>2116470</v>
      </c>
      <c r="M126" s="260">
        <f ca="1">IFERROR(IF((VLOOKUP($E126,'I&amp;E Backsheet'!$D$7:$X$185,M$9,FALSE))="","",(VLOOKUP($E126,'I&amp;E Backsheet'!$D$7:$X$185,M$9,FALSE))),"")</f>
        <v>2497601</v>
      </c>
      <c r="N126" s="258">
        <f ca="1">IFERROR(IF((VLOOKUP($E126,'I&amp;E Backsheet'!$D$7:$X$185,N$9,FALSE))="","",(VLOOKUP($E126,'I&amp;E Backsheet'!$D$7:$X$185,N$9,FALSE))),"")</f>
        <v>381131</v>
      </c>
      <c r="O126" s="259">
        <f ca="1">IFERROR(IF((VLOOKUP($E126,'I&amp;E Backsheet'!$D$7:$X$185,O$9,FALSE))="","",(VLOOKUP($E126,'I&amp;E Backsheet'!$D$7:$X$185,O$9,FALSE))),"")</f>
        <v>2116470</v>
      </c>
      <c r="P126" s="276">
        <f ca="1">IFERROR(IF((VLOOKUP($E126,'I&amp;E Backsheet'!$D$7:$X$185,P$9,FALSE))="","",(VLOOKUP($E126,'I&amp;E Backsheet'!$D$7:$X$185,P$9,FALSE))),"")</f>
        <v>2497601</v>
      </c>
      <c r="Q126" s="280">
        <f ca="1">IFERROR(IF((VLOOKUP($E126,'I&amp;E Backsheet'!$D$7:$X$185,Q$9,FALSE))="","",(VLOOKUP($E126,'I&amp;E Backsheet'!$D$7:$X$185,Q$9,FALSE))),"")</f>
        <v>23368220.486316819</v>
      </c>
    </row>
    <row r="127" spans="1:17" ht="15" customHeight="1" x14ac:dyDescent="0.3">
      <c r="A127" s="57">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113" t="str">
        <f ca="1">IFERROR(IF((VLOOKUP($E127,'Org List'!$AT$10:$AV$188,3,FALSE))="","",(VLOOKUP($E127,'Org List'!$AT$10:$AV$188,3,FALSE))),"")</f>
        <v>NHS England North (Cumbria And North East)</v>
      </c>
      <c r="E127" s="50" t="str">
        <f t="shared" ca="1" si="3"/>
        <v>E08000022</v>
      </c>
      <c r="F127" s="140" t="str">
        <f ca="1">IFERROR(VLOOKUP($E127,'Org List'!$J$9:$K$488,2,0), "")</f>
        <v>North Tyneside</v>
      </c>
      <c r="G127" s="258">
        <f ca="1">IFERROR(IF((VLOOKUP($E127,'I&amp;E Backsheet'!$D$7:$X$185,G$9,FALSE))="","",(VLOOKUP($E127,'I&amp;E Backsheet'!$D$7:$X$185,G$9,FALSE))),"")</f>
        <v>1526532.8735147442</v>
      </c>
      <c r="H127" s="259">
        <f ca="1">IFERROR(IF((VLOOKUP($E127,'I&amp;E Backsheet'!$D$7:$X$185,H$9,FALSE))="","",(VLOOKUP($E127,'I&amp;E Backsheet'!$D$7:$X$185,H$9,FALSE))),"")</f>
        <v>6772687.7158351373</v>
      </c>
      <c r="I127" s="259">
        <f ca="1">IFERROR(IF((VLOOKUP($E127,'I&amp;E Backsheet'!$D$7:$X$185,I$9,FALSE))="","",(VLOOKUP($E127,'I&amp;E Backsheet'!$D$7:$X$185,I$9,FALSE))),"")</f>
        <v>15833837.567705182</v>
      </c>
      <c r="J127" s="260">
        <f ca="1">IFERROR(IF((VLOOKUP($E127,'I&amp;E Backsheet'!$D$7:$X$185,J$9,FALSE))="","",(VLOOKUP($E127,'I&amp;E Backsheet'!$D$7:$X$185,J$9,FALSE))),"")</f>
        <v>24133058.157055065</v>
      </c>
      <c r="K127" s="258">
        <f ca="1">IFERROR(IF((VLOOKUP($E127,'I&amp;E Backsheet'!$D$7:$X$185,K$9,FALSE))="","",(VLOOKUP($E127,'I&amp;E Backsheet'!$D$7:$X$185,K$9,FALSE))),"")</f>
        <v>0</v>
      </c>
      <c r="L127" s="259">
        <f ca="1">IFERROR(IF((VLOOKUP($E127,'I&amp;E Backsheet'!$D$7:$X$185,L$9,FALSE))="","",(VLOOKUP($E127,'I&amp;E Backsheet'!$D$7:$X$185,L$9,FALSE))),"")</f>
        <v>0</v>
      </c>
      <c r="M127" s="260">
        <f ca="1">IFERROR(IF((VLOOKUP($E127,'I&amp;E Backsheet'!$D$7:$X$185,M$9,FALSE))="","",(VLOOKUP($E127,'I&amp;E Backsheet'!$D$7:$X$185,M$9,FALSE))),"")</f>
        <v>0</v>
      </c>
      <c r="N127" s="258">
        <f ca="1">IFERROR(IF((VLOOKUP($E127,'I&amp;E Backsheet'!$D$7:$X$185,N$9,FALSE))="","",(VLOOKUP($E127,'I&amp;E Backsheet'!$D$7:$X$185,N$9,FALSE))),"")</f>
        <v>442641</v>
      </c>
      <c r="O127" s="259">
        <f ca="1">IFERROR(IF((VLOOKUP($E127,'I&amp;E Backsheet'!$D$7:$X$185,O$9,FALSE))="","",(VLOOKUP($E127,'I&amp;E Backsheet'!$D$7:$X$185,O$9,FALSE))),"")</f>
        <v>0</v>
      </c>
      <c r="P127" s="276">
        <f ca="1">IFERROR(IF((VLOOKUP($E127,'I&amp;E Backsheet'!$D$7:$X$185,P$9,FALSE))="","",(VLOOKUP($E127,'I&amp;E Backsheet'!$D$7:$X$185,P$9,FALSE))),"")</f>
        <v>442641</v>
      </c>
      <c r="Q127" s="280">
        <f ca="1">IFERROR(IF((VLOOKUP($E127,'I&amp;E Backsheet'!$D$7:$X$185,Q$9,FALSE))="","",(VLOOKUP($E127,'I&amp;E Backsheet'!$D$7:$X$185,Q$9,FALSE))),"")</f>
        <v>24575699.157055065</v>
      </c>
    </row>
    <row r="128" spans="1:17" ht="15" customHeight="1" x14ac:dyDescent="0.3">
      <c r="A128" s="57">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113" t="str">
        <f ca="1">IFERROR(IF((VLOOKUP($E128,'Org List'!$AT$10:$AV$188,3,FALSE))="","",(VLOOKUP($E128,'Org List'!$AT$10:$AV$188,3,FALSE))),"")</f>
        <v>NHS England North (Yorkshire And Humber)</v>
      </c>
      <c r="E128" s="50" t="str">
        <f t="shared" ca="1" si="3"/>
        <v>E10000023</v>
      </c>
      <c r="F128" s="140" t="str">
        <f ca="1">IFERROR(VLOOKUP($E128,'Org List'!$J$9:$K$488,2,0), "")</f>
        <v>North Yorkshire</v>
      </c>
      <c r="G128" s="258">
        <f ca="1">IFERROR(IF((VLOOKUP($E128,'I&amp;E Backsheet'!$D$7:$X$185,G$9,FALSE))="","",(VLOOKUP($E128,'I&amp;E Backsheet'!$D$7:$X$185,G$9,FALSE))),"")</f>
        <v>4177634.7553359699</v>
      </c>
      <c r="H128" s="259">
        <f ca="1">IFERROR(IF((VLOOKUP($E128,'I&amp;E Backsheet'!$D$7:$X$185,H$9,FALSE))="","",(VLOOKUP($E128,'I&amp;E Backsheet'!$D$7:$X$185,H$9,FALSE))),"")</f>
        <v>12118469.323875524</v>
      </c>
      <c r="I128" s="259">
        <f ca="1">IFERROR(IF((VLOOKUP($E128,'I&amp;E Backsheet'!$D$7:$X$185,I$9,FALSE))="","",(VLOOKUP($E128,'I&amp;E Backsheet'!$D$7:$X$185,I$9,FALSE))),"")</f>
        <v>38031733.501156561</v>
      </c>
      <c r="J128" s="260">
        <f ca="1">IFERROR(IF((VLOOKUP($E128,'I&amp;E Backsheet'!$D$7:$X$185,J$9,FALSE))="","",(VLOOKUP($E128,'I&amp;E Backsheet'!$D$7:$X$185,J$9,FALSE))),"")</f>
        <v>54327837.580368057</v>
      </c>
      <c r="K128" s="258">
        <f ca="1">IFERROR(IF((VLOOKUP($E128,'I&amp;E Backsheet'!$D$7:$X$185,K$9,FALSE))="","",(VLOOKUP($E128,'I&amp;E Backsheet'!$D$7:$X$185,K$9,FALSE))),"")</f>
        <v>0</v>
      </c>
      <c r="L128" s="259">
        <f ca="1">IFERROR(IF((VLOOKUP($E128,'I&amp;E Backsheet'!$D$7:$X$185,L$9,FALSE))="","",(VLOOKUP($E128,'I&amp;E Backsheet'!$D$7:$X$185,L$9,FALSE))),"")</f>
        <v>0</v>
      </c>
      <c r="M128" s="260">
        <f ca="1">IFERROR(IF((VLOOKUP($E128,'I&amp;E Backsheet'!$D$7:$X$185,M$9,FALSE))="","",(VLOOKUP($E128,'I&amp;E Backsheet'!$D$7:$X$185,M$9,FALSE))),"")</f>
        <v>0</v>
      </c>
      <c r="N128" s="258">
        <f ca="1">IFERROR(IF((VLOOKUP($E128,'I&amp;E Backsheet'!$D$7:$X$185,N$9,FALSE))="","",(VLOOKUP($E128,'I&amp;E Backsheet'!$D$7:$X$185,N$9,FALSE))),"")</f>
        <v>0</v>
      </c>
      <c r="O128" s="259">
        <f ca="1">IFERROR(IF((VLOOKUP($E128,'I&amp;E Backsheet'!$D$7:$X$185,O$9,FALSE))="","",(VLOOKUP($E128,'I&amp;E Backsheet'!$D$7:$X$185,O$9,FALSE))),"")</f>
        <v>0</v>
      </c>
      <c r="P128" s="276">
        <f ca="1">IFERROR(IF((VLOOKUP($E128,'I&amp;E Backsheet'!$D$7:$X$185,P$9,FALSE))="","",(VLOOKUP($E128,'I&amp;E Backsheet'!$D$7:$X$185,P$9,FALSE))),"")</f>
        <v>0</v>
      </c>
      <c r="Q128" s="280">
        <f ca="1">IFERROR(IF((VLOOKUP($E128,'I&amp;E Backsheet'!$D$7:$X$185,Q$9,FALSE))="","",(VLOOKUP($E128,'I&amp;E Backsheet'!$D$7:$X$185,Q$9,FALSE))),"")</f>
        <v>54327837.580368057</v>
      </c>
    </row>
    <row r="129" spans="1:20" ht="15" customHeight="1" x14ac:dyDescent="0.3">
      <c r="A129" s="57">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113" t="str">
        <f ca="1">IFERROR(IF((VLOOKUP($E129,'Org List'!$AT$10:$AV$188,3,FALSE))="","",(VLOOKUP($E129,'Org List'!$AT$10:$AV$188,3,FALSE))),"")</f>
        <v>NHS England Midlands And East (Central Midlands)</v>
      </c>
      <c r="E129" s="50" t="str">
        <f t="shared" ca="1" si="3"/>
        <v>E10000021</v>
      </c>
      <c r="F129" s="140" t="str">
        <f ca="1">IFERROR(VLOOKUP($E129,'Org List'!$J$9:$K$488,2,0), "")</f>
        <v>Northamptonshire</v>
      </c>
      <c r="G129" s="258">
        <f ca="1">IFERROR(IF((VLOOKUP($E129,'I&amp;E Backsheet'!$D$7:$X$185,G$9,FALSE))="","",(VLOOKUP($E129,'I&amp;E Backsheet'!$D$7:$X$185,G$9,FALSE))),"")</f>
        <v>4182349.345711648</v>
      </c>
      <c r="H129" s="259">
        <f ca="1">IFERROR(IF((VLOOKUP($E129,'I&amp;E Backsheet'!$D$7:$X$185,H$9,FALSE))="","",(VLOOKUP($E129,'I&amp;E Backsheet'!$D$7:$X$185,H$9,FALSE))),"")</f>
        <v>15264186.001043716</v>
      </c>
      <c r="I129" s="259">
        <f ca="1">IFERROR(IF((VLOOKUP($E129,'I&amp;E Backsheet'!$D$7:$X$185,I$9,FALSE))="","",(VLOOKUP($E129,'I&amp;E Backsheet'!$D$7:$X$185,I$9,FALSE))),"")</f>
        <v>43859992.160560541</v>
      </c>
      <c r="J129" s="260">
        <f ca="1">IFERROR(IF((VLOOKUP($E129,'I&amp;E Backsheet'!$D$7:$X$185,J$9,FALSE))="","",(VLOOKUP($E129,'I&amp;E Backsheet'!$D$7:$X$185,J$9,FALSE))),"")</f>
        <v>63306527.507315904</v>
      </c>
      <c r="K129" s="258">
        <f ca="1">IFERROR(IF((VLOOKUP($E129,'I&amp;E Backsheet'!$D$7:$X$185,K$9,FALSE))="","",(VLOOKUP($E129,'I&amp;E Backsheet'!$D$7:$X$185,K$9,FALSE))),"")</f>
        <v>0</v>
      </c>
      <c r="L129" s="259">
        <f ca="1">IFERROR(IF((VLOOKUP($E129,'I&amp;E Backsheet'!$D$7:$X$185,L$9,FALSE))="","",(VLOOKUP($E129,'I&amp;E Backsheet'!$D$7:$X$185,L$9,FALSE))),"")</f>
        <v>1263767</v>
      </c>
      <c r="M129" s="260">
        <f ca="1">IFERROR(IF((VLOOKUP($E129,'I&amp;E Backsheet'!$D$7:$X$185,M$9,FALSE))="","",(VLOOKUP($E129,'I&amp;E Backsheet'!$D$7:$X$185,M$9,FALSE))),"")</f>
        <v>1263767</v>
      </c>
      <c r="N129" s="258">
        <f ca="1">IFERROR(IF((VLOOKUP($E129,'I&amp;E Backsheet'!$D$7:$X$185,N$9,FALSE))="","",(VLOOKUP($E129,'I&amp;E Backsheet'!$D$7:$X$185,N$9,FALSE))),"")</f>
        <v>100000</v>
      </c>
      <c r="O129" s="259">
        <f ca="1">IFERROR(IF((VLOOKUP($E129,'I&amp;E Backsheet'!$D$7:$X$185,O$9,FALSE))="","",(VLOOKUP($E129,'I&amp;E Backsheet'!$D$7:$X$185,O$9,FALSE))),"")</f>
        <v>1363767</v>
      </c>
      <c r="P129" s="276">
        <f ca="1">IFERROR(IF((VLOOKUP($E129,'I&amp;E Backsheet'!$D$7:$X$185,P$9,FALSE))="","",(VLOOKUP($E129,'I&amp;E Backsheet'!$D$7:$X$185,P$9,FALSE))),"")</f>
        <v>1463767</v>
      </c>
      <c r="Q129" s="280">
        <f ca="1">IFERROR(IF((VLOOKUP($E129,'I&amp;E Backsheet'!$D$7:$X$185,Q$9,FALSE))="","",(VLOOKUP($E129,'I&amp;E Backsheet'!$D$7:$X$185,Q$9,FALSE))),"")</f>
        <v>64770294.507315904</v>
      </c>
    </row>
    <row r="130" spans="1:20" ht="15" customHeight="1" x14ac:dyDescent="0.3">
      <c r="A130" s="57">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113" t="str">
        <f ca="1">IFERROR(IF((VLOOKUP($E130,'Org List'!$AT$10:$AV$188,3,FALSE))="","",(VLOOKUP($E130,'Org List'!$AT$10:$AV$188,3,FALSE))),"")</f>
        <v>NHS England North (Cumbria And North East)</v>
      </c>
      <c r="E130" s="50" t="str">
        <f t="shared" ca="1" si="3"/>
        <v>E06000057</v>
      </c>
      <c r="F130" s="140" t="str">
        <f ca="1">IFERROR(VLOOKUP($E130,'Org List'!$J$9:$K$488,2,0), "")</f>
        <v>Northumberland</v>
      </c>
      <c r="G130" s="258">
        <f ca="1">IFERROR(IF((VLOOKUP($E130,'I&amp;E Backsheet'!$D$7:$X$185,G$9,FALSE))="","",(VLOOKUP($E130,'I&amp;E Backsheet'!$D$7:$X$185,G$9,FALSE))),"")</f>
        <v>2718925.5016233651</v>
      </c>
      <c r="H130" s="259">
        <f ca="1">IFERROR(IF((VLOOKUP($E130,'I&amp;E Backsheet'!$D$7:$X$185,H$9,FALSE))="","",(VLOOKUP($E130,'I&amp;E Backsheet'!$D$7:$X$185,H$9,FALSE))),"")</f>
        <v>8656562.720019538</v>
      </c>
      <c r="I130" s="259">
        <f ca="1">IFERROR(IF((VLOOKUP($E130,'I&amp;E Backsheet'!$D$7:$X$185,I$9,FALSE))="","",(VLOOKUP($E130,'I&amp;E Backsheet'!$D$7:$X$185,I$9,FALSE))),"")</f>
        <v>23181096.374250565</v>
      </c>
      <c r="J130" s="260">
        <f ca="1">IFERROR(IF((VLOOKUP($E130,'I&amp;E Backsheet'!$D$7:$X$185,J$9,FALSE))="","",(VLOOKUP($E130,'I&amp;E Backsheet'!$D$7:$X$185,J$9,FALSE))),"")</f>
        <v>34556584.595893472</v>
      </c>
      <c r="K130" s="258">
        <f ca="1">IFERROR(IF((VLOOKUP($E130,'I&amp;E Backsheet'!$D$7:$X$185,K$9,FALSE))="","",(VLOOKUP($E130,'I&amp;E Backsheet'!$D$7:$X$185,K$9,FALSE))),"")</f>
        <v>0</v>
      </c>
      <c r="L130" s="259">
        <f ca="1">IFERROR(IF((VLOOKUP($E130,'I&amp;E Backsheet'!$D$7:$X$185,L$9,FALSE))="","",(VLOOKUP($E130,'I&amp;E Backsheet'!$D$7:$X$185,L$9,FALSE))),"")</f>
        <v>0</v>
      </c>
      <c r="M130" s="260">
        <f ca="1">IFERROR(IF((VLOOKUP($E130,'I&amp;E Backsheet'!$D$7:$X$185,M$9,FALSE))="","",(VLOOKUP($E130,'I&amp;E Backsheet'!$D$7:$X$185,M$9,FALSE))),"")</f>
        <v>0</v>
      </c>
      <c r="N130" s="258">
        <f ca="1">IFERROR(IF((VLOOKUP($E130,'I&amp;E Backsheet'!$D$7:$X$185,N$9,FALSE))="","",(VLOOKUP($E130,'I&amp;E Backsheet'!$D$7:$X$185,N$9,FALSE))),"")</f>
        <v>0</v>
      </c>
      <c r="O130" s="259">
        <f ca="1">IFERROR(IF((VLOOKUP($E130,'I&amp;E Backsheet'!$D$7:$X$185,O$9,FALSE))="","",(VLOOKUP($E130,'I&amp;E Backsheet'!$D$7:$X$185,O$9,FALSE))),"")</f>
        <v>0</v>
      </c>
      <c r="P130" s="276">
        <f ca="1">IFERROR(IF((VLOOKUP($E130,'I&amp;E Backsheet'!$D$7:$X$185,P$9,FALSE))="","",(VLOOKUP($E130,'I&amp;E Backsheet'!$D$7:$X$185,P$9,FALSE))),"")</f>
        <v>0</v>
      </c>
      <c r="Q130" s="280">
        <f ca="1">IFERROR(IF((VLOOKUP($E130,'I&amp;E Backsheet'!$D$7:$X$185,Q$9,FALSE))="","",(VLOOKUP($E130,'I&amp;E Backsheet'!$D$7:$X$185,Q$9,FALSE))),"")</f>
        <v>34556584.595893472</v>
      </c>
    </row>
    <row r="131" spans="1:20" ht="15" customHeight="1" x14ac:dyDescent="0.3">
      <c r="A131" s="57">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(North Midlands)</v>
      </c>
      <c r="E131" s="50" t="str">
        <f t="shared" ca="1" si="3"/>
        <v>E06000018</v>
      </c>
      <c r="F131" s="140" t="str">
        <f ca="1">IFERROR(VLOOKUP($E131,'Org List'!$J$9:$K$488,2,0), "")</f>
        <v>Nottingham</v>
      </c>
      <c r="G131" s="258">
        <f ca="1">IFERROR(IF((VLOOKUP($E131,'I&amp;E Backsheet'!$D$7:$X$185,G$9,FALSE))="","",(VLOOKUP($E131,'I&amp;E Backsheet'!$D$7:$X$185,G$9,FALSE))),"")</f>
        <v>2261142.1565702981</v>
      </c>
      <c r="H131" s="259">
        <f ca="1">IFERROR(IF((VLOOKUP($E131,'I&amp;E Backsheet'!$D$7:$X$185,H$9,FALSE))="","",(VLOOKUP($E131,'I&amp;E Backsheet'!$D$7:$X$185,H$9,FALSE))),"")</f>
        <v>11723369.115420036</v>
      </c>
      <c r="I131" s="259">
        <f ca="1">IFERROR(IF((VLOOKUP($E131,'I&amp;E Backsheet'!$D$7:$X$185,I$9,FALSE))="","",(VLOOKUP($E131,'I&amp;E Backsheet'!$D$7:$X$185,I$9,FALSE))),"")</f>
        <v>22305528.788984444</v>
      </c>
      <c r="J131" s="260">
        <f ca="1">IFERROR(IF((VLOOKUP($E131,'I&amp;E Backsheet'!$D$7:$X$185,J$9,FALSE))="","",(VLOOKUP($E131,'I&amp;E Backsheet'!$D$7:$X$185,J$9,FALSE))),"")</f>
        <v>36290040.060974777</v>
      </c>
      <c r="K131" s="258">
        <f ca="1">IFERROR(IF((VLOOKUP($E131,'I&amp;E Backsheet'!$D$7:$X$185,K$9,FALSE))="","",(VLOOKUP($E131,'I&amp;E Backsheet'!$D$7:$X$185,K$9,FALSE))),"")</f>
        <v>947163</v>
      </c>
      <c r="L131" s="259">
        <f ca="1">IFERROR(IF((VLOOKUP($E131,'I&amp;E Backsheet'!$D$7:$X$185,L$9,FALSE))="","",(VLOOKUP($E131,'I&amp;E Backsheet'!$D$7:$X$185,L$9,FALSE))),"")</f>
        <v>716000</v>
      </c>
      <c r="M131" s="260">
        <f ca="1">IFERROR(IF((VLOOKUP($E131,'I&amp;E Backsheet'!$D$7:$X$185,M$9,FALSE))="","",(VLOOKUP($E131,'I&amp;E Backsheet'!$D$7:$X$185,M$9,FALSE))),"")</f>
        <v>1663163</v>
      </c>
      <c r="N131" s="258">
        <f ca="1">IFERROR(IF((VLOOKUP($E131,'I&amp;E Backsheet'!$D$7:$X$185,N$9,FALSE))="","",(VLOOKUP($E131,'I&amp;E Backsheet'!$D$7:$X$185,N$9,FALSE))),"")</f>
        <v>947163</v>
      </c>
      <c r="O131" s="259">
        <f ca="1">IFERROR(IF((VLOOKUP($E131,'I&amp;E Backsheet'!$D$7:$X$185,O$9,FALSE))="","",(VLOOKUP($E131,'I&amp;E Backsheet'!$D$7:$X$185,O$9,FALSE))),"")</f>
        <v>716000</v>
      </c>
      <c r="P131" s="276">
        <f ca="1">IFERROR(IF((VLOOKUP($E131,'I&amp;E Backsheet'!$D$7:$X$185,P$9,FALSE))="","",(VLOOKUP($E131,'I&amp;E Backsheet'!$D$7:$X$185,P$9,FALSE))),"")</f>
        <v>1663163</v>
      </c>
      <c r="Q131" s="280">
        <f ca="1">IFERROR(IF((VLOOKUP($E131,'I&amp;E Backsheet'!$D$7:$X$185,Q$9,FALSE))="","",(VLOOKUP($E131,'I&amp;E Backsheet'!$D$7:$X$185,Q$9,FALSE))),"")</f>
        <v>37953203.060974777</v>
      </c>
    </row>
    <row r="132" spans="1:20" ht="15" customHeight="1" x14ac:dyDescent="0.3">
      <c r="A132" s="57">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113" t="str">
        <f ca="1">IFERROR(IF((VLOOKUP($E132,'Org List'!$AT$10:$AV$188,3,FALSE))="","",(VLOOKUP($E132,'Org List'!$AT$10:$AV$188,3,FALSE))),"")</f>
        <v>NHS England Midlands And East (North Midlands)</v>
      </c>
      <c r="E132" s="50" t="str">
        <f t="shared" ca="1" si="3"/>
        <v>E10000024</v>
      </c>
      <c r="F132" s="140" t="str">
        <f ca="1">IFERROR(VLOOKUP($E132,'Org List'!$J$9:$K$488,2,0), "")</f>
        <v>Nottinghamshire</v>
      </c>
      <c r="G132" s="258">
        <f ca="1">IFERROR(IF((VLOOKUP($E132,'I&amp;E Backsheet'!$D$7:$X$185,G$9,FALSE))="","",(VLOOKUP($E132,'I&amp;E Backsheet'!$D$7:$X$185,G$9,FALSE))),"")</f>
        <v>6441437.4741229098</v>
      </c>
      <c r="H132" s="259">
        <f ca="1">IFERROR(IF((VLOOKUP($E132,'I&amp;E Backsheet'!$D$7:$X$185,H$9,FALSE))="","",(VLOOKUP($E132,'I&amp;E Backsheet'!$D$7:$X$185,H$9,FALSE))),"")</f>
        <v>21590370.647786237</v>
      </c>
      <c r="I132" s="259">
        <f ca="1">IFERROR(IF((VLOOKUP($E132,'I&amp;E Backsheet'!$D$7:$X$185,I$9,FALSE))="","",(VLOOKUP($E132,'I&amp;E Backsheet'!$D$7:$X$185,I$9,FALSE))),"")</f>
        <v>52516100.281956829</v>
      </c>
      <c r="J132" s="260">
        <f ca="1">IFERROR(IF((VLOOKUP($E132,'I&amp;E Backsheet'!$D$7:$X$185,J$9,FALSE))="","",(VLOOKUP($E132,'I&amp;E Backsheet'!$D$7:$X$185,J$9,FALSE))),"")</f>
        <v>80547908.403865978</v>
      </c>
      <c r="K132" s="258">
        <f ca="1">IFERROR(IF((VLOOKUP($E132,'I&amp;E Backsheet'!$D$7:$X$185,K$9,FALSE))="","",(VLOOKUP($E132,'I&amp;E Backsheet'!$D$7:$X$185,K$9,FALSE))),"")</f>
        <v>0</v>
      </c>
      <c r="L132" s="259">
        <f ca="1">IFERROR(IF((VLOOKUP($E132,'I&amp;E Backsheet'!$D$7:$X$185,L$9,FALSE))="","",(VLOOKUP($E132,'I&amp;E Backsheet'!$D$7:$X$185,L$9,FALSE))),"")</f>
        <v>0</v>
      </c>
      <c r="M132" s="260">
        <f ca="1">IFERROR(IF((VLOOKUP($E132,'I&amp;E Backsheet'!$D$7:$X$185,M$9,FALSE))="","",(VLOOKUP($E132,'I&amp;E Backsheet'!$D$7:$X$185,M$9,FALSE))),"")</f>
        <v>0</v>
      </c>
      <c r="N132" s="258">
        <f ca="1">IFERROR(IF((VLOOKUP($E132,'I&amp;E Backsheet'!$D$7:$X$185,N$9,FALSE))="","",(VLOOKUP($E132,'I&amp;E Backsheet'!$D$7:$X$185,N$9,FALSE))),"")</f>
        <v>0</v>
      </c>
      <c r="O132" s="259">
        <f ca="1">IFERROR(IF((VLOOKUP($E132,'I&amp;E Backsheet'!$D$7:$X$185,O$9,FALSE))="","",(VLOOKUP($E132,'I&amp;E Backsheet'!$D$7:$X$185,O$9,FALSE))),"")</f>
        <v>0</v>
      </c>
      <c r="P132" s="276">
        <f ca="1">IFERROR(IF((VLOOKUP($E132,'I&amp;E Backsheet'!$D$7:$X$185,P$9,FALSE))="","",(VLOOKUP($E132,'I&amp;E Backsheet'!$D$7:$X$185,P$9,FALSE))),"")</f>
        <v>0</v>
      </c>
      <c r="Q132" s="280">
        <f ca="1">IFERROR(IF((VLOOKUP($E132,'I&amp;E Backsheet'!$D$7:$X$185,Q$9,FALSE))="","",(VLOOKUP($E132,'I&amp;E Backsheet'!$D$7:$X$185,Q$9,FALSE))),"")</f>
        <v>80547908.403865978</v>
      </c>
    </row>
    <row r="133" spans="1:20" ht="15" customHeight="1" x14ac:dyDescent="0.3">
      <c r="A133" s="57">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113" t="str">
        <f ca="1">IFERROR(IF((VLOOKUP($E133,'Org List'!$AT$10:$AV$188,3,FALSE))="","",(VLOOKUP($E133,'Org List'!$AT$10:$AV$188,3,FALSE))),"")</f>
        <v>NHS England North (Greater Manchester)</v>
      </c>
      <c r="E133" s="50" t="str">
        <f t="shared" ca="1" si="3"/>
        <v>E08000004</v>
      </c>
      <c r="F133" s="140" t="str">
        <f ca="1">IFERROR(VLOOKUP($E133,'Org List'!$J$9:$K$488,2,0), "")</f>
        <v>Oldham</v>
      </c>
      <c r="G133" s="258">
        <f ca="1">IFERROR(IF((VLOOKUP($E133,'I&amp;E Backsheet'!$D$7:$X$185,G$9,FALSE))="","",(VLOOKUP($E133,'I&amp;E Backsheet'!$D$7:$X$185,G$9,FALSE))),"")</f>
        <v>1913888.6837966316</v>
      </c>
      <c r="H133" s="259">
        <f ca="1">IFERROR(IF((VLOOKUP($E133,'I&amp;E Backsheet'!$D$7:$X$185,H$9,FALSE))="","",(VLOOKUP($E133,'I&amp;E Backsheet'!$D$7:$X$185,H$9,FALSE))),"")</f>
        <v>7888362.5771194296</v>
      </c>
      <c r="I133" s="259">
        <f ca="1">IFERROR(IF((VLOOKUP($E133,'I&amp;E Backsheet'!$D$7:$X$185,I$9,FALSE))="","",(VLOOKUP($E133,'I&amp;E Backsheet'!$D$7:$X$185,I$9,FALSE))),"")</f>
        <v>16783073.58174954</v>
      </c>
      <c r="J133" s="260">
        <f ca="1">IFERROR(IF((VLOOKUP($E133,'I&amp;E Backsheet'!$D$7:$X$185,J$9,FALSE))="","",(VLOOKUP($E133,'I&amp;E Backsheet'!$D$7:$X$185,J$9,FALSE))),"")</f>
        <v>26585324.842665602</v>
      </c>
      <c r="K133" s="258">
        <f ca="1">IFERROR(IF((VLOOKUP($E133,'I&amp;E Backsheet'!$D$7:$X$185,K$9,FALSE))="","",(VLOOKUP($E133,'I&amp;E Backsheet'!$D$7:$X$185,K$9,FALSE))),"")</f>
        <v>701519</v>
      </c>
      <c r="L133" s="259">
        <f ca="1">IFERROR(IF((VLOOKUP($E133,'I&amp;E Backsheet'!$D$7:$X$185,L$9,FALSE))="","",(VLOOKUP($E133,'I&amp;E Backsheet'!$D$7:$X$185,L$9,FALSE))),"")</f>
        <v>0</v>
      </c>
      <c r="M133" s="260">
        <f ca="1">IFERROR(IF((VLOOKUP($E133,'I&amp;E Backsheet'!$D$7:$X$185,M$9,FALSE))="","",(VLOOKUP($E133,'I&amp;E Backsheet'!$D$7:$X$185,M$9,FALSE))),"")</f>
        <v>701519</v>
      </c>
      <c r="N133" s="258">
        <f ca="1">IFERROR(IF((VLOOKUP($E133,'I&amp;E Backsheet'!$D$7:$X$185,N$9,FALSE))="","",(VLOOKUP($E133,'I&amp;E Backsheet'!$D$7:$X$185,N$9,FALSE))),"")</f>
        <v>279549</v>
      </c>
      <c r="O133" s="259">
        <f ca="1">IFERROR(IF((VLOOKUP($E133,'I&amp;E Backsheet'!$D$7:$X$185,O$9,FALSE))="","",(VLOOKUP($E133,'I&amp;E Backsheet'!$D$7:$X$185,O$9,FALSE))),"")</f>
        <v>0</v>
      </c>
      <c r="P133" s="276">
        <f ca="1">IFERROR(IF((VLOOKUP($E133,'I&amp;E Backsheet'!$D$7:$X$185,P$9,FALSE))="","",(VLOOKUP($E133,'I&amp;E Backsheet'!$D$7:$X$185,P$9,FALSE))),"")</f>
        <v>279549</v>
      </c>
      <c r="Q133" s="280">
        <f ca="1">IFERROR(IF((VLOOKUP($E133,'I&amp;E Backsheet'!$D$7:$X$185,Q$9,FALSE))="","",(VLOOKUP($E133,'I&amp;E Backsheet'!$D$7:$X$185,Q$9,FALSE))),"")</f>
        <v>26864873.842665602</v>
      </c>
    </row>
    <row r="134" spans="1:20" ht="15" customHeight="1" x14ac:dyDescent="0.3">
      <c r="A134" s="57">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113" t="str">
        <f ca="1">IFERROR(IF((VLOOKUP($E134,'Org List'!$AT$10:$AV$188,3,FALSE))="","",(VLOOKUP($E134,'Org List'!$AT$10:$AV$188,3,FALSE))),"")</f>
        <v>NHS England South East (Hampshire, Isle of Wight and Thames Valley)</v>
      </c>
      <c r="E134" s="50" t="str">
        <f t="shared" ca="1" si="3"/>
        <v>E10000025</v>
      </c>
      <c r="F134" s="140" t="str">
        <f ca="1">IFERROR(VLOOKUP($E134,'Org List'!$J$9:$K$488,2,0), "")</f>
        <v>Oxfordshire</v>
      </c>
      <c r="G134" s="258">
        <f ca="1">IFERROR(IF((VLOOKUP($E134,'I&amp;E Backsheet'!$D$7:$X$185,G$9,FALSE))="","",(VLOOKUP($E134,'I&amp;E Backsheet'!$D$7:$X$185,G$9,FALSE))),"")</f>
        <v>5438392.9224440716</v>
      </c>
      <c r="H134" s="259">
        <f ca="1">IFERROR(IF((VLOOKUP($E134,'I&amp;E Backsheet'!$D$7:$X$185,H$9,FALSE))="","",(VLOOKUP($E134,'I&amp;E Backsheet'!$D$7:$X$185,H$9,FALSE))),"")</f>
        <v>7503984.6461131675</v>
      </c>
      <c r="I134" s="259">
        <f ca="1">IFERROR(IF((VLOOKUP($E134,'I&amp;E Backsheet'!$D$7:$X$185,I$9,FALSE))="","",(VLOOKUP($E134,'I&amp;E Backsheet'!$D$7:$X$185,I$9,FALSE))),"")</f>
        <v>37418710.29685013</v>
      </c>
      <c r="J134" s="260">
        <f ca="1">IFERROR(IF((VLOOKUP($E134,'I&amp;E Backsheet'!$D$7:$X$185,J$9,FALSE))="","",(VLOOKUP($E134,'I&amp;E Backsheet'!$D$7:$X$185,J$9,FALSE))),"")</f>
        <v>50361087.86540737</v>
      </c>
      <c r="K134" s="258">
        <f ca="1">IFERROR(IF((VLOOKUP($E134,'I&amp;E Backsheet'!$D$7:$X$185,K$9,FALSE))="","",(VLOOKUP($E134,'I&amp;E Backsheet'!$D$7:$X$185,K$9,FALSE))),"")</f>
        <v>0</v>
      </c>
      <c r="L134" s="259">
        <f ca="1">IFERROR(IF((VLOOKUP($E134,'I&amp;E Backsheet'!$D$7:$X$185,L$9,FALSE))="","",(VLOOKUP($E134,'I&amp;E Backsheet'!$D$7:$X$185,L$9,FALSE))),"")</f>
        <v>0</v>
      </c>
      <c r="M134" s="260">
        <f ca="1">IFERROR(IF((VLOOKUP($E134,'I&amp;E Backsheet'!$D$7:$X$185,M$9,FALSE))="","",(VLOOKUP($E134,'I&amp;E Backsheet'!$D$7:$X$185,M$9,FALSE))),"")</f>
        <v>0</v>
      </c>
      <c r="N134" s="258">
        <f ca="1">IFERROR(IF((VLOOKUP($E134,'I&amp;E Backsheet'!$D$7:$X$185,N$9,FALSE))="","",(VLOOKUP($E134,'I&amp;E Backsheet'!$D$7:$X$185,N$9,FALSE))),"")</f>
        <v>0</v>
      </c>
      <c r="O134" s="259">
        <f ca="1">IFERROR(IF((VLOOKUP($E134,'I&amp;E Backsheet'!$D$7:$X$185,O$9,FALSE))="","",(VLOOKUP($E134,'I&amp;E Backsheet'!$D$7:$X$185,O$9,FALSE))),"")</f>
        <v>0</v>
      </c>
      <c r="P134" s="276">
        <f ca="1">IFERROR(IF((VLOOKUP($E134,'I&amp;E Backsheet'!$D$7:$X$185,P$9,FALSE))="","",(VLOOKUP($E134,'I&amp;E Backsheet'!$D$7:$X$185,P$9,FALSE))),"")</f>
        <v>0</v>
      </c>
      <c r="Q134" s="280">
        <f ca="1">IFERROR(IF((VLOOKUP($E134,'I&amp;E Backsheet'!$D$7:$X$185,Q$9,FALSE))="","",(VLOOKUP($E134,'I&amp;E Backsheet'!$D$7:$X$185,Q$9,FALSE))),"")</f>
        <v>50361087.86540737</v>
      </c>
    </row>
    <row r="135" spans="1:20" ht="15" customHeight="1" x14ac:dyDescent="0.3">
      <c r="A135" s="57">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113" t="str">
        <f ca="1">IFERROR(IF((VLOOKUP($E135,'Org List'!$AT$10:$AV$188,3,FALSE))="","",(VLOOKUP($E135,'Org List'!$AT$10:$AV$188,3,FALSE))),"")</f>
        <v>NHS England Midlands And East (East)</v>
      </c>
      <c r="E135" s="50" t="str">
        <f t="shared" ca="1" si="3"/>
        <v>E06000031</v>
      </c>
      <c r="F135" s="140" t="str">
        <f ca="1">IFERROR(VLOOKUP($E135,'Org List'!$J$9:$K$488,2,0), "")</f>
        <v>Peterborough</v>
      </c>
      <c r="G135" s="258">
        <f ca="1">IFERROR(IF((VLOOKUP($E135,'I&amp;E Backsheet'!$D$7:$X$185,G$9,FALSE))="","",(VLOOKUP($E135,'I&amp;E Backsheet'!$D$7:$X$185,G$9,FALSE))),"")</f>
        <v>1826575.1663798848</v>
      </c>
      <c r="H135" s="259">
        <f ca="1">IFERROR(IF((VLOOKUP($E135,'I&amp;E Backsheet'!$D$7:$X$185,H$9,FALSE))="","",(VLOOKUP($E135,'I&amp;E Backsheet'!$D$7:$X$185,H$9,FALSE))),"")</f>
        <v>5245865.2573209461</v>
      </c>
      <c r="I135" s="259">
        <f ca="1">IFERROR(IF((VLOOKUP($E135,'I&amp;E Backsheet'!$D$7:$X$185,I$9,FALSE))="","",(VLOOKUP($E135,'I&amp;E Backsheet'!$D$7:$X$185,I$9,FALSE))),"")</f>
        <v>11501684.337909482</v>
      </c>
      <c r="J135" s="260">
        <f ca="1">IFERROR(IF((VLOOKUP($E135,'I&amp;E Backsheet'!$D$7:$X$185,J$9,FALSE))="","",(VLOOKUP($E135,'I&amp;E Backsheet'!$D$7:$X$185,J$9,FALSE))),"")</f>
        <v>18574124.761610314</v>
      </c>
      <c r="K135" s="258">
        <f ca="1">IFERROR(IF((VLOOKUP($E135,'I&amp;E Backsheet'!$D$7:$X$185,K$9,FALSE))="","",(VLOOKUP($E135,'I&amp;E Backsheet'!$D$7:$X$185,K$9,FALSE))),"")</f>
        <v>0</v>
      </c>
      <c r="L135" s="259">
        <f ca="1">IFERROR(IF((VLOOKUP($E135,'I&amp;E Backsheet'!$D$7:$X$185,L$9,FALSE))="","",(VLOOKUP($E135,'I&amp;E Backsheet'!$D$7:$X$185,L$9,FALSE))),"")</f>
        <v>0</v>
      </c>
      <c r="M135" s="260">
        <f ca="1">IFERROR(IF((VLOOKUP($E135,'I&amp;E Backsheet'!$D$7:$X$185,M$9,FALSE))="","",(VLOOKUP($E135,'I&amp;E Backsheet'!$D$7:$X$185,M$9,FALSE))),"")</f>
        <v>0</v>
      </c>
      <c r="N135" s="258">
        <f ca="1">IFERROR(IF((VLOOKUP($E135,'I&amp;E Backsheet'!$D$7:$X$185,N$9,FALSE))="","",(VLOOKUP($E135,'I&amp;E Backsheet'!$D$7:$X$185,N$9,FALSE))),"")</f>
        <v>0</v>
      </c>
      <c r="O135" s="259">
        <f ca="1">IFERROR(IF((VLOOKUP($E135,'I&amp;E Backsheet'!$D$7:$X$185,O$9,FALSE))="","",(VLOOKUP($E135,'I&amp;E Backsheet'!$D$7:$X$185,O$9,FALSE))),"")</f>
        <v>0</v>
      </c>
      <c r="P135" s="276">
        <f ca="1">IFERROR(IF((VLOOKUP($E135,'I&amp;E Backsheet'!$D$7:$X$185,P$9,FALSE))="","",(VLOOKUP($E135,'I&amp;E Backsheet'!$D$7:$X$185,P$9,FALSE))),"")</f>
        <v>0</v>
      </c>
      <c r="Q135" s="280">
        <f ca="1">IFERROR(IF((VLOOKUP($E135,'I&amp;E Backsheet'!$D$7:$X$185,Q$9,FALSE))="","",(VLOOKUP($E135,'I&amp;E Backsheet'!$D$7:$X$185,Q$9,FALSE))),"")</f>
        <v>18574124.761610314</v>
      </c>
    </row>
    <row r="136" spans="1:20" ht="15" customHeight="1" x14ac:dyDescent="0.3">
      <c r="A136" s="57">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113" t="str">
        <f ca="1">IFERROR(IF((VLOOKUP($E136,'Org List'!$AT$10:$AV$188,3,FALSE))="","",(VLOOKUP($E136,'Org List'!$AT$10:$AV$188,3,FALSE))),"")</f>
        <v>NHS England South West (South West South)</v>
      </c>
      <c r="E136" s="50" t="str">
        <f t="shared" ca="1" si="3"/>
        <v>E06000026</v>
      </c>
      <c r="F136" s="140" t="str">
        <f ca="1">IFERROR(VLOOKUP($E136,'Org List'!$J$9:$K$488,2,0), "")</f>
        <v>Plymouth</v>
      </c>
      <c r="G136" s="258">
        <f ca="1">IFERROR(IF((VLOOKUP($E136,'I&amp;E Backsheet'!$D$7:$X$185,G$9,FALSE))="","",(VLOOKUP($E136,'I&amp;E Backsheet'!$D$7:$X$185,G$9,FALSE))),"")</f>
        <v>2298165.9748233482</v>
      </c>
      <c r="H136" s="259">
        <f ca="1">IFERROR(IF((VLOOKUP($E136,'I&amp;E Backsheet'!$D$7:$X$185,H$9,FALSE))="","",(VLOOKUP($E136,'I&amp;E Backsheet'!$D$7:$X$185,H$9,FALSE))),"")</f>
        <v>9005289.0963603053</v>
      </c>
      <c r="I136" s="259">
        <f ca="1">IFERROR(IF((VLOOKUP($E136,'I&amp;E Backsheet'!$D$7:$X$185,I$9,FALSE))="","",(VLOOKUP($E136,'I&amp;E Backsheet'!$D$7:$X$185,I$9,FALSE))),"")</f>
        <v>18044402.600516498</v>
      </c>
      <c r="J136" s="260">
        <f ca="1">IFERROR(IF((VLOOKUP($E136,'I&amp;E Backsheet'!$D$7:$X$185,J$9,FALSE))="","",(VLOOKUP($E136,'I&amp;E Backsheet'!$D$7:$X$185,J$9,FALSE))),"")</f>
        <v>29347857.67170015</v>
      </c>
      <c r="K136" s="258">
        <f ca="1">IFERROR(IF((VLOOKUP($E136,'I&amp;E Backsheet'!$D$7:$X$185,K$9,FALSE))="","",(VLOOKUP($E136,'I&amp;E Backsheet'!$D$7:$X$185,K$9,FALSE))),"")</f>
        <v>0</v>
      </c>
      <c r="L136" s="259">
        <f ca="1">IFERROR(IF((VLOOKUP($E136,'I&amp;E Backsheet'!$D$7:$X$185,L$9,FALSE))="","",(VLOOKUP($E136,'I&amp;E Backsheet'!$D$7:$X$185,L$9,FALSE))),"")</f>
        <v>0</v>
      </c>
      <c r="M136" s="260">
        <f ca="1">IFERROR(IF((VLOOKUP($E136,'I&amp;E Backsheet'!$D$7:$X$185,M$9,FALSE))="","",(VLOOKUP($E136,'I&amp;E Backsheet'!$D$7:$X$185,M$9,FALSE))),"")</f>
        <v>0</v>
      </c>
      <c r="N136" s="258">
        <f ca="1">IFERROR(IF((VLOOKUP($E136,'I&amp;E Backsheet'!$D$7:$X$185,N$9,FALSE))="","",(VLOOKUP($E136,'I&amp;E Backsheet'!$D$7:$X$185,N$9,FALSE))),"")</f>
        <v>0</v>
      </c>
      <c r="O136" s="259">
        <f ca="1">IFERROR(IF((VLOOKUP($E136,'I&amp;E Backsheet'!$D$7:$X$185,O$9,FALSE))="","",(VLOOKUP($E136,'I&amp;E Backsheet'!$D$7:$X$185,O$9,FALSE))),"")</f>
        <v>0</v>
      </c>
      <c r="P136" s="276">
        <f ca="1">IFERROR(IF((VLOOKUP($E136,'I&amp;E Backsheet'!$D$7:$X$185,P$9,FALSE))="","",(VLOOKUP($E136,'I&amp;E Backsheet'!$D$7:$X$185,P$9,FALSE))),"")</f>
        <v>0</v>
      </c>
      <c r="Q136" s="280">
        <f ca="1">IFERROR(IF((VLOOKUP($E136,'I&amp;E Backsheet'!$D$7:$X$185,Q$9,FALSE))="","",(VLOOKUP($E136,'I&amp;E Backsheet'!$D$7:$X$185,Q$9,FALSE))),"")</f>
        <v>29347857.67170015</v>
      </c>
    </row>
    <row r="137" spans="1:20" ht="15" customHeight="1" x14ac:dyDescent="0.3">
      <c r="A137" s="57">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113" t="str">
        <f ca="1">IFERROR(IF((VLOOKUP($E137,'Org List'!$AT$10:$AV$188,3,FALSE))="","",(VLOOKUP($E137,'Org List'!$AT$10:$AV$188,3,FALSE))),"")</f>
        <v>NHS England South East (Hampshire, Isle of Wight and Thames Valley)</v>
      </c>
      <c r="E137" s="50" t="str">
        <f t="shared" ca="1" si="3"/>
        <v>E06000044</v>
      </c>
      <c r="F137" s="140" t="str">
        <f ca="1">IFERROR(VLOOKUP($E137,'Org List'!$J$9:$K$488,2,0), "")</f>
        <v>Portsmouth</v>
      </c>
      <c r="G137" s="258">
        <f ca="1">IFERROR(IF((VLOOKUP($E137,'I&amp;E Backsheet'!$D$7:$X$185,G$9,FALSE))="","",(VLOOKUP($E137,'I&amp;E Backsheet'!$D$7:$X$185,G$9,FALSE))),"")</f>
        <v>1682258.515437979</v>
      </c>
      <c r="H137" s="259">
        <f ca="1">IFERROR(IF((VLOOKUP($E137,'I&amp;E Backsheet'!$D$7:$X$185,H$9,FALSE))="","",(VLOOKUP($E137,'I&amp;E Backsheet'!$D$7:$X$185,H$9,FALSE))),"")</f>
        <v>6065983.3651654646</v>
      </c>
      <c r="I137" s="259">
        <f ca="1">IFERROR(IF((VLOOKUP($E137,'I&amp;E Backsheet'!$D$7:$X$185,I$9,FALSE))="","",(VLOOKUP($E137,'I&amp;E Backsheet'!$D$7:$X$185,I$9,FALSE))),"")</f>
        <v>13718455.982107067</v>
      </c>
      <c r="J137" s="260">
        <f ca="1">IFERROR(IF((VLOOKUP($E137,'I&amp;E Backsheet'!$D$7:$X$185,J$9,FALSE))="","",(VLOOKUP($E137,'I&amp;E Backsheet'!$D$7:$X$185,J$9,FALSE))),"")</f>
        <v>21466697.862710513</v>
      </c>
      <c r="K137" s="258">
        <f ca="1">IFERROR(IF((VLOOKUP($E137,'I&amp;E Backsheet'!$D$7:$X$185,K$9,FALSE))="","",(VLOOKUP($E137,'I&amp;E Backsheet'!$D$7:$X$185,K$9,FALSE))),"")</f>
        <v>4701544.0178929325</v>
      </c>
      <c r="L137" s="259">
        <f ca="1">IFERROR(IF((VLOOKUP($E137,'I&amp;E Backsheet'!$D$7:$X$185,L$9,FALSE))="","",(VLOOKUP($E137,'I&amp;E Backsheet'!$D$7:$X$185,L$9,FALSE))),"")</f>
        <v>2581741.4845620207</v>
      </c>
      <c r="M137" s="260">
        <f ca="1">IFERROR(IF((VLOOKUP($E137,'I&amp;E Backsheet'!$D$7:$X$185,M$9,FALSE))="","",(VLOOKUP($E137,'I&amp;E Backsheet'!$D$7:$X$185,M$9,FALSE))),"")</f>
        <v>7283285.5024549533</v>
      </c>
      <c r="N137" s="258">
        <f ca="1">IFERROR(IF((VLOOKUP($E137,'I&amp;E Backsheet'!$D$7:$X$185,N$9,FALSE))="","",(VLOOKUP($E137,'I&amp;E Backsheet'!$D$7:$X$185,N$9,FALSE))),"")</f>
        <v>4447302</v>
      </c>
      <c r="O137" s="259">
        <f ca="1">IFERROR(IF((VLOOKUP($E137,'I&amp;E Backsheet'!$D$7:$X$185,O$9,FALSE))="","",(VLOOKUP($E137,'I&amp;E Backsheet'!$D$7:$X$185,O$9,FALSE))),"")</f>
        <v>2702000</v>
      </c>
      <c r="P137" s="276">
        <f ca="1">IFERROR(IF((VLOOKUP($E137,'I&amp;E Backsheet'!$D$7:$X$185,P$9,FALSE))="","",(VLOOKUP($E137,'I&amp;E Backsheet'!$D$7:$X$185,P$9,FALSE))),"")</f>
        <v>7149302</v>
      </c>
      <c r="Q137" s="280">
        <f ca="1">IFERROR(IF((VLOOKUP($E137,'I&amp;E Backsheet'!$D$7:$X$185,Q$9,FALSE))="","",(VLOOKUP($E137,'I&amp;E Backsheet'!$D$7:$X$185,Q$9,FALSE))),"")</f>
        <v>28615999.862710513</v>
      </c>
    </row>
    <row r="138" spans="1:20" ht="15" customHeight="1" x14ac:dyDescent="0.3">
      <c r="A138" s="57">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113" t="str">
        <f ca="1">IFERROR(IF((VLOOKUP($E138,'Org List'!$AT$10:$AV$188,3,FALSE))="","",(VLOOKUP($E138,'Org List'!$AT$10:$AV$188,3,FALSE))),"")</f>
        <v>NHS England South East (Hampshire, Isle of Wight and Thames Valley)</v>
      </c>
      <c r="E138" s="50" t="str">
        <f t="shared" ca="1" si="3"/>
        <v>E06000038</v>
      </c>
      <c r="F138" s="140" t="str">
        <f ca="1">IFERROR(VLOOKUP($E138,'Org List'!$J$9:$K$488,2,0), "")</f>
        <v>Reading</v>
      </c>
      <c r="G138" s="258">
        <f ca="1">IFERROR(IF((VLOOKUP($E138,'I&amp;E Backsheet'!$D$7:$X$185,G$9,FALSE))="","",(VLOOKUP($E138,'I&amp;E Backsheet'!$D$7:$X$185,G$9,FALSE))),"")</f>
        <v>977933.35301358532</v>
      </c>
      <c r="H138" s="259">
        <f ca="1">IFERROR(IF((VLOOKUP($E138,'I&amp;E Backsheet'!$D$7:$X$185,H$9,FALSE))="","",(VLOOKUP($E138,'I&amp;E Backsheet'!$D$7:$X$185,H$9,FALSE))),"")</f>
        <v>1935034.2228574215</v>
      </c>
      <c r="I138" s="259">
        <f ca="1">IFERROR(IF((VLOOKUP($E138,'I&amp;E Backsheet'!$D$7:$X$185,I$9,FALSE))="","",(VLOOKUP($E138,'I&amp;E Backsheet'!$D$7:$X$185,I$9,FALSE))),"")</f>
        <v>9643983.0689709112</v>
      </c>
      <c r="J138" s="260">
        <f ca="1">IFERROR(IF((VLOOKUP($E138,'I&amp;E Backsheet'!$D$7:$X$185,J$9,FALSE))="","",(VLOOKUP($E138,'I&amp;E Backsheet'!$D$7:$X$185,J$9,FALSE))),"")</f>
        <v>12556950.644841917</v>
      </c>
      <c r="K138" s="258">
        <f ca="1">IFERROR(IF((VLOOKUP($E138,'I&amp;E Backsheet'!$D$7:$X$185,K$9,FALSE))="","",(VLOOKUP($E138,'I&amp;E Backsheet'!$D$7:$X$185,K$9,FALSE))),"")</f>
        <v>0</v>
      </c>
      <c r="L138" s="259">
        <f ca="1">IFERROR(IF((VLOOKUP($E138,'I&amp;E Backsheet'!$D$7:$X$185,L$9,FALSE))="","",(VLOOKUP($E138,'I&amp;E Backsheet'!$D$7:$X$185,L$9,FALSE))),"")</f>
        <v>305000</v>
      </c>
      <c r="M138" s="260">
        <f ca="1">IFERROR(IF((VLOOKUP($E138,'I&amp;E Backsheet'!$D$7:$X$185,M$9,FALSE))="","",(VLOOKUP($E138,'I&amp;E Backsheet'!$D$7:$X$185,M$9,FALSE))),"")</f>
        <v>305000</v>
      </c>
      <c r="N138" s="258">
        <f ca="1">IFERROR(IF((VLOOKUP($E138,'I&amp;E Backsheet'!$D$7:$X$185,N$9,FALSE))="","",(VLOOKUP($E138,'I&amp;E Backsheet'!$D$7:$X$185,N$9,FALSE))),"")</f>
        <v>0</v>
      </c>
      <c r="O138" s="259">
        <f ca="1">IFERROR(IF((VLOOKUP($E138,'I&amp;E Backsheet'!$D$7:$X$185,O$9,FALSE))="","",(VLOOKUP($E138,'I&amp;E Backsheet'!$D$7:$X$185,O$9,FALSE))),"")</f>
        <v>305000</v>
      </c>
      <c r="P138" s="276">
        <f ca="1">IFERROR(IF((VLOOKUP($E138,'I&amp;E Backsheet'!$D$7:$X$185,P$9,FALSE))="","",(VLOOKUP($E138,'I&amp;E Backsheet'!$D$7:$X$185,P$9,FALSE))),"")</f>
        <v>305000</v>
      </c>
      <c r="Q138" s="280">
        <f ca="1">IFERROR(IF((VLOOKUP($E138,'I&amp;E Backsheet'!$D$7:$X$185,Q$9,FALSE))="","",(VLOOKUP($E138,'I&amp;E Backsheet'!$D$7:$X$185,Q$9,FALSE))),"")</f>
        <v>12861950.644841917</v>
      </c>
    </row>
    <row r="139" spans="1:20" ht="15" customHeight="1" x14ac:dyDescent="0.3">
      <c r="A139" s="57">
        <v>127</v>
      </c>
      <c r="B139" s="97" t="str">
        <f ca="1">IFERROR(IF((VLOOKUP($E139,'Org List'!$AJ$10:$AL$188,3,FALSE))="","",(VLOOKUP($E139,'Org List'!$AJ$10:$AL$188,3,FALSE))),"")</f>
        <v>London Commissioning Region</v>
      </c>
      <c r="C139" s="98" t="str">
        <f ca="1">IFERROR(IF((VLOOKUP($E139,'Org List'!$AO$10:$AQ$188,3,FALSE))="","",(VLOOKUP($E139,'Org List'!$AO$10:$AQ$188,3,FALSE))),"")</f>
        <v>London Region</v>
      </c>
      <c r="D139" s="113" t="str">
        <f ca="1">IFERROR(IF((VLOOKUP($E139,'Org List'!$AT$10:$AV$188,3,FALSE))="","",(VLOOKUP($E139,'Org List'!$AT$10:$AV$188,3,FALSE))),"")</f>
        <v>NHS England London</v>
      </c>
      <c r="E139" s="50" t="str">
        <f t="shared" ca="1" si="3"/>
        <v>E09000026</v>
      </c>
      <c r="F139" s="140" t="str">
        <f ca="1">IFERROR(VLOOKUP($E139,'Org List'!$J$9:$K$488,2,0), "")</f>
        <v>Redbridge</v>
      </c>
      <c r="G139" s="258">
        <f ca="1">IFERROR(IF((VLOOKUP($E139,'I&amp;E Backsheet'!$D$7:$X$185,G$9,FALSE))="","",(VLOOKUP($E139,'I&amp;E Backsheet'!$D$7:$X$185,G$9,FALSE))),"")</f>
        <v>1984054.5413552336</v>
      </c>
      <c r="H139" s="259">
        <f ca="1">IFERROR(IF((VLOOKUP($E139,'I&amp;E Backsheet'!$D$7:$X$185,H$9,FALSE))="","",(VLOOKUP($E139,'I&amp;E Backsheet'!$D$7:$X$185,H$9,FALSE))),"")</f>
        <v>7060428.789782593</v>
      </c>
      <c r="I139" s="259">
        <f ca="1">IFERROR(IF((VLOOKUP($E139,'I&amp;E Backsheet'!$D$7:$X$185,I$9,FALSE))="","",(VLOOKUP($E139,'I&amp;E Backsheet'!$D$7:$X$185,I$9,FALSE))),"")</f>
        <v>17247674.749167733</v>
      </c>
      <c r="J139" s="260">
        <f ca="1">IFERROR(IF((VLOOKUP($E139,'I&amp;E Backsheet'!$D$7:$X$185,J$9,FALSE))="","",(VLOOKUP($E139,'I&amp;E Backsheet'!$D$7:$X$185,J$9,FALSE))),"")</f>
        <v>26292158.080305561</v>
      </c>
      <c r="K139" s="258">
        <f ca="1">IFERROR(IF((VLOOKUP($E139,'I&amp;E Backsheet'!$D$7:$X$185,K$9,FALSE))="","",(VLOOKUP($E139,'I&amp;E Backsheet'!$D$7:$X$185,K$9,FALSE))),"")</f>
        <v>0</v>
      </c>
      <c r="L139" s="259">
        <f ca="1">IFERROR(IF((VLOOKUP($E139,'I&amp;E Backsheet'!$D$7:$X$185,L$9,FALSE))="","",(VLOOKUP($E139,'I&amp;E Backsheet'!$D$7:$X$185,L$9,FALSE))),"")</f>
        <v>0</v>
      </c>
      <c r="M139" s="260">
        <f ca="1">IFERROR(IF((VLOOKUP($E139,'I&amp;E Backsheet'!$D$7:$X$185,M$9,FALSE))="","",(VLOOKUP($E139,'I&amp;E Backsheet'!$D$7:$X$185,M$9,FALSE))),"")</f>
        <v>0</v>
      </c>
      <c r="N139" s="258">
        <f ca="1">IFERROR(IF((VLOOKUP($E139,'I&amp;E Backsheet'!$D$7:$X$185,N$9,FALSE))="","",(VLOOKUP($E139,'I&amp;E Backsheet'!$D$7:$X$185,N$9,FALSE))),"")</f>
        <v>0</v>
      </c>
      <c r="O139" s="259">
        <f ca="1">IFERROR(IF((VLOOKUP($E139,'I&amp;E Backsheet'!$D$7:$X$185,O$9,FALSE))="","",(VLOOKUP($E139,'I&amp;E Backsheet'!$D$7:$X$185,O$9,FALSE))),"")</f>
        <v>0</v>
      </c>
      <c r="P139" s="276">
        <f ca="1">IFERROR(IF((VLOOKUP($E139,'I&amp;E Backsheet'!$D$7:$X$185,P$9,FALSE))="","",(VLOOKUP($E139,'I&amp;E Backsheet'!$D$7:$X$185,P$9,FALSE))),"")</f>
        <v>0</v>
      </c>
      <c r="Q139" s="280">
        <f ca="1">IFERROR(IF((VLOOKUP($E139,'I&amp;E Backsheet'!$D$7:$X$185,Q$9,FALSE))="","",(VLOOKUP($E139,'I&amp;E Backsheet'!$D$7:$X$185,Q$9,FALSE))),"")</f>
        <v>26292158.080305561</v>
      </c>
    </row>
    <row r="140" spans="1:20" ht="15" customHeight="1" x14ac:dyDescent="0.3">
      <c r="A140" s="57">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113" t="str">
        <f ca="1">IFERROR(IF((VLOOKUP($E140,'Org List'!$AT$10:$AV$188,3,FALSE))="","",(VLOOKUP($E140,'Org List'!$AT$10:$AV$188,3,FALSE))),"")</f>
        <v>NHS England North (Cumbria And North East)</v>
      </c>
      <c r="E140" s="50" t="str">
        <f t="shared" ref="E140:E171" ca="1" si="4">IF($A140&gt;$T$5-1,"",INDIRECT("'Comms by AT'!D"&amp;$A140+$T$4))</f>
        <v>E06000003</v>
      </c>
      <c r="F140" s="140" t="str">
        <f ca="1">IFERROR(VLOOKUP($E140,'Org List'!$J$9:$K$488,2,0), "")</f>
        <v>Redcar and Cleveland</v>
      </c>
      <c r="G140" s="258">
        <f ca="1">IFERROR(IF((VLOOKUP($E140,'I&amp;E Backsheet'!$D$7:$X$185,G$9,FALSE))="","",(VLOOKUP($E140,'I&amp;E Backsheet'!$D$7:$X$185,G$9,FALSE))),"")</f>
        <v>1462179.5512701597</v>
      </c>
      <c r="H140" s="259">
        <f ca="1">IFERROR(IF((VLOOKUP($E140,'I&amp;E Backsheet'!$D$7:$X$185,H$9,FALSE))="","",(VLOOKUP($E140,'I&amp;E Backsheet'!$D$7:$X$185,H$9,FALSE))),"")</f>
        <v>4869534.8702012058</v>
      </c>
      <c r="I140" s="259">
        <f ca="1">IFERROR(IF((VLOOKUP($E140,'I&amp;E Backsheet'!$D$7:$X$185,I$9,FALSE))="","",(VLOOKUP($E140,'I&amp;E Backsheet'!$D$7:$X$185,I$9,FALSE))),"")</f>
        <v>10662048.637008272</v>
      </c>
      <c r="J140" s="260">
        <f ca="1">IFERROR(IF((VLOOKUP($E140,'I&amp;E Backsheet'!$D$7:$X$185,J$9,FALSE))="","",(VLOOKUP($E140,'I&amp;E Backsheet'!$D$7:$X$185,J$9,FALSE))),"")</f>
        <v>16993763.058479637</v>
      </c>
      <c r="K140" s="258">
        <f ca="1">IFERROR(IF((VLOOKUP($E140,'I&amp;E Backsheet'!$D$7:$X$185,K$9,FALSE))="","",(VLOOKUP($E140,'I&amp;E Backsheet'!$D$7:$X$185,K$9,FALSE))),"")</f>
        <v>0</v>
      </c>
      <c r="L140" s="259">
        <f ca="1">IFERROR(IF((VLOOKUP($E140,'I&amp;E Backsheet'!$D$7:$X$185,L$9,FALSE))="","",(VLOOKUP($E140,'I&amp;E Backsheet'!$D$7:$X$185,L$9,FALSE))),"")</f>
        <v>0</v>
      </c>
      <c r="M140" s="260">
        <f ca="1">IFERROR(IF((VLOOKUP($E140,'I&amp;E Backsheet'!$D$7:$X$185,M$9,FALSE))="","",(VLOOKUP($E140,'I&amp;E Backsheet'!$D$7:$X$185,M$9,FALSE))),"")</f>
        <v>0</v>
      </c>
      <c r="N140" s="258">
        <f ca="1">IFERROR(IF((VLOOKUP($E140,'I&amp;E Backsheet'!$D$7:$X$185,N$9,FALSE))="","",(VLOOKUP($E140,'I&amp;E Backsheet'!$D$7:$X$185,N$9,FALSE))),"")</f>
        <v>0</v>
      </c>
      <c r="O140" s="259">
        <f ca="1">IFERROR(IF((VLOOKUP($E140,'I&amp;E Backsheet'!$D$7:$X$185,O$9,FALSE))="","",(VLOOKUP($E140,'I&amp;E Backsheet'!$D$7:$X$185,O$9,FALSE))),"")</f>
        <v>0</v>
      </c>
      <c r="P140" s="276">
        <f ca="1">IFERROR(IF((VLOOKUP($E140,'I&amp;E Backsheet'!$D$7:$X$185,P$9,FALSE))="","",(VLOOKUP($E140,'I&amp;E Backsheet'!$D$7:$X$185,P$9,FALSE))),"")</f>
        <v>0</v>
      </c>
      <c r="Q140" s="280">
        <f ca="1">IFERROR(IF((VLOOKUP($E140,'I&amp;E Backsheet'!$D$7:$X$185,Q$9,FALSE))="","",(VLOOKUP($E140,'I&amp;E Backsheet'!$D$7:$X$185,Q$9,FALSE))),"")</f>
        <v>16993763.058479637</v>
      </c>
    </row>
    <row r="141" spans="1:20" ht="15" customHeight="1" x14ac:dyDescent="0.3">
      <c r="A141" s="57">
        <v>129</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50" t="str">
        <f t="shared" ca="1" si="4"/>
        <v>E09000027</v>
      </c>
      <c r="F141" s="140" t="str">
        <f ca="1">IFERROR(VLOOKUP($E141,'Org List'!$J$9:$K$488,2,0), "")</f>
        <v>Richmond upon Thames</v>
      </c>
      <c r="G141" s="258">
        <f ca="1">IFERROR(IF((VLOOKUP($E141,'I&amp;E Backsheet'!$D$7:$X$185,G$9,FALSE))="","",(VLOOKUP($E141,'I&amp;E Backsheet'!$D$7:$X$185,G$9,FALSE))),"")</f>
        <v>1572854.3690563515</v>
      </c>
      <c r="H141" s="259">
        <f ca="1">IFERROR(IF((VLOOKUP($E141,'I&amp;E Backsheet'!$D$7:$X$185,H$9,FALSE))="","",(VLOOKUP($E141,'I&amp;E Backsheet'!$D$7:$X$185,H$9,FALSE))),"")</f>
        <v>424713.48448800214</v>
      </c>
      <c r="I141" s="259">
        <f ca="1">IFERROR(IF((VLOOKUP($E141,'I&amp;E Backsheet'!$D$7:$X$185,I$9,FALSE))="","",(VLOOKUP($E141,'I&amp;E Backsheet'!$D$7:$X$185,I$9,FALSE))),"")</f>
        <v>11188112.894953448</v>
      </c>
      <c r="J141" s="260">
        <f ca="1">IFERROR(IF((VLOOKUP($E141,'I&amp;E Backsheet'!$D$7:$X$185,J$9,FALSE))="","",(VLOOKUP($E141,'I&amp;E Backsheet'!$D$7:$X$185,J$9,FALSE))),"")</f>
        <v>13185680.748497803</v>
      </c>
      <c r="K141" s="258">
        <f ca="1">IFERROR(IF((VLOOKUP($E141,'I&amp;E Backsheet'!$D$7:$X$185,K$9,FALSE))="","",(VLOOKUP($E141,'I&amp;E Backsheet'!$D$7:$X$185,K$9,FALSE))),"")</f>
        <v>0</v>
      </c>
      <c r="L141" s="259">
        <f ca="1">IFERROR(IF((VLOOKUP($E141,'I&amp;E Backsheet'!$D$7:$X$185,L$9,FALSE))="","",(VLOOKUP($E141,'I&amp;E Backsheet'!$D$7:$X$185,L$9,FALSE))),"")</f>
        <v>0</v>
      </c>
      <c r="M141" s="260">
        <f ca="1">IFERROR(IF((VLOOKUP($E141,'I&amp;E Backsheet'!$D$7:$X$185,M$9,FALSE))="","",(VLOOKUP($E141,'I&amp;E Backsheet'!$D$7:$X$185,M$9,FALSE))),"")</f>
        <v>0</v>
      </c>
      <c r="N141" s="258">
        <f ca="1">IFERROR(IF((VLOOKUP($E141,'I&amp;E Backsheet'!$D$7:$X$185,N$9,FALSE))="","",(VLOOKUP($E141,'I&amp;E Backsheet'!$D$7:$X$185,N$9,FALSE))),"")</f>
        <v>0</v>
      </c>
      <c r="O141" s="259">
        <f ca="1">IFERROR(IF((VLOOKUP($E141,'I&amp;E Backsheet'!$D$7:$X$185,O$9,FALSE))="","",(VLOOKUP($E141,'I&amp;E Backsheet'!$D$7:$X$185,O$9,FALSE))),"")</f>
        <v>0</v>
      </c>
      <c r="P141" s="276">
        <f ca="1">IFERROR(IF((VLOOKUP($E141,'I&amp;E Backsheet'!$D$7:$X$185,P$9,FALSE))="","",(VLOOKUP($E141,'I&amp;E Backsheet'!$D$7:$X$185,P$9,FALSE))),"")</f>
        <v>0</v>
      </c>
      <c r="Q141" s="280">
        <f ca="1">IFERROR(IF((VLOOKUP($E141,'I&amp;E Backsheet'!$D$7:$X$185,Q$9,FALSE))="","",(VLOOKUP($E141,'I&amp;E Backsheet'!$D$7:$X$185,Q$9,FALSE))),"")</f>
        <v>13185680.748497803</v>
      </c>
    </row>
    <row r="142" spans="1:20" ht="15" customHeight="1" x14ac:dyDescent="0.3">
      <c r="A142" s="57">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113" t="str">
        <f ca="1">IFERROR(IF((VLOOKUP($E142,'Org List'!$AT$10:$AV$188,3,FALSE))="","",(VLOOKUP($E142,'Org List'!$AT$10:$AV$188,3,FALSE))),"")</f>
        <v>NHS England North (Greater Manchester)</v>
      </c>
      <c r="E142" s="50" t="str">
        <f t="shared" ca="1" si="4"/>
        <v>E08000005</v>
      </c>
      <c r="F142" s="140" t="str">
        <f ca="1">IFERROR(VLOOKUP($E142,'Org List'!$J$9:$K$488,2,0), "")</f>
        <v>Rochdale</v>
      </c>
      <c r="G142" s="258">
        <f ca="1">IFERROR(IF((VLOOKUP($E142,'I&amp;E Backsheet'!$D$7:$X$185,G$9,FALSE))="","",(VLOOKUP($E142,'I&amp;E Backsheet'!$D$7:$X$185,G$9,FALSE))),"")</f>
        <v>2439961.6058661849</v>
      </c>
      <c r="H142" s="259">
        <f ca="1">IFERROR(IF((VLOOKUP($E142,'I&amp;E Backsheet'!$D$7:$X$185,H$9,FALSE))="","",(VLOOKUP($E142,'I&amp;E Backsheet'!$D$7:$X$185,H$9,FALSE))),"")</f>
        <v>8530040.0362730771</v>
      </c>
      <c r="I142" s="259">
        <f ca="1">IFERROR(IF((VLOOKUP($E142,'I&amp;E Backsheet'!$D$7:$X$185,I$9,FALSE))="","",(VLOOKUP($E142,'I&amp;E Backsheet'!$D$7:$X$185,I$9,FALSE))),"")</f>
        <v>16139653.575207368</v>
      </c>
      <c r="J142" s="260">
        <f ca="1">IFERROR(IF((VLOOKUP($E142,'I&amp;E Backsheet'!$D$7:$X$185,J$9,FALSE))="","",(VLOOKUP($E142,'I&amp;E Backsheet'!$D$7:$X$185,J$9,FALSE))),"")</f>
        <v>27109655.217346631</v>
      </c>
      <c r="K142" s="258">
        <f ca="1">IFERROR(IF((VLOOKUP($E142,'I&amp;E Backsheet'!$D$7:$X$185,K$9,FALSE))="","",(VLOOKUP($E142,'I&amp;E Backsheet'!$D$7:$X$185,K$9,FALSE))),"")</f>
        <v>278278</v>
      </c>
      <c r="L142" s="259">
        <f ca="1">IFERROR(IF((VLOOKUP($E142,'I&amp;E Backsheet'!$D$7:$X$185,L$9,FALSE))="","",(VLOOKUP($E142,'I&amp;E Backsheet'!$D$7:$X$185,L$9,FALSE))),"")</f>
        <v>279651</v>
      </c>
      <c r="M142" s="260">
        <f ca="1">IFERROR(IF((VLOOKUP($E142,'I&amp;E Backsheet'!$D$7:$X$185,M$9,FALSE))="","",(VLOOKUP($E142,'I&amp;E Backsheet'!$D$7:$X$185,M$9,FALSE))),"")</f>
        <v>557929</v>
      </c>
      <c r="N142" s="258">
        <f ca="1">IFERROR(IF((VLOOKUP($E142,'I&amp;E Backsheet'!$D$7:$X$185,N$9,FALSE))="","",(VLOOKUP($E142,'I&amp;E Backsheet'!$D$7:$X$185,N$9,FALSE))),"")</f>
        <v>344907</v>
      </c>
      <c r="O142" s="259">
        <f ca="1">IFERROR(IF((VLOOKUP($E142,'I&amp;E Backsheet'!$D$7:$X$185,O$9,FALSE))="","",(VLOOKUP($E142,'I&amp;E Backsheet'!$D$7:$X$185,O$9,FALSE))),"")</f>
        <v>377124</v>
      </c>
      <c r="P142" s="276">
        <f ca="1">IFERROR(IF((VLOOKUP($E142,'I&amp;E Backsheet'!$D$7:$X$185,P$9,FALSE))="","",(VLOOKUP($E142,'I&amp;E Backsheet'!$D$7:$X$185,P$9,FALSE))),"")</f>
        <v>722031</v>
      </c>
      <c r="Q142" s="280">
        <f ca="1">IFERROR(IF((VLOOKUP($E142,'I&amp;E Backsheet'!$D$7:$X$185,Q$9,FALSE))="","",(VLOOKUP($E142,'I&amp;E Backsheet'!$D$7:$X$185,Q$9,FALSE))),"")</f>
        <v>27831686.217346631</v>
      </c>
    </row>
    <row r="143" spans="1:20" s="270" customFormat="1" ht="15" customHeight="1" x14ac:dyDescent="0.3">
      <c r="A143" s="57">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113" t="str">
        <f ca="1">IFERROR(IF((VLOOKUP($E143,'Org List'!$AT$10:$AV$188,3,FALSE))="","",(VLOOKUP($E143,'Org List'!$AT$10:$AV$188,3,FALSE))),"")</f>
        <v>NHS England North (Yorkshire And Humber)</v>
      </c>
      <c r="E143" s="50" t="str">
        <f t="shared" ca="1" si="4"/>
        <v>E08000018</v>
      </c>
      <c r="F143" s="140" t="str">
        <f ca="1">IFERROR(VLOOKUP($E143,'Org List'!$J$9:$K$488,2,0), "")</f>
        <v>Rotherham</v>
      </c>
      <c r="G143" s="258">
        <f ca="1">IFERROR(IF((VLOOKUP($E143,'I&amp;E Backsheet'!$D$7:$X$185,G$9,FALSE))="","",(VLOOKUP($E143,'I&amp;E Backsheet'!$D$7:$X$185,G$9,FALSE))),"")</f>
        <v>2502317.1567747272</v>
      </c>
      <c r="H143" s="259">
        <f ca="1">IFERROR(IF((VLOOKUP($E143,'I&amp;E Backsheet'!$D$7:$X$185,H$9,FALSE))="","",(VLOOKUP($E143,'I&amp;E Backsheet'!$D$7:$X$185,H$9,FALSE))),"")</f>
        <v>10103691.736155255</v>
      </c>
      <c r="I143" s="259">
        <f ca="1">IFERROR(IF((VLOOKUP($E143,'I&amp;E Backsheet'!$D$7:$X$185,I$9,FALSE))="","",(VLOOKUP($E143,'I&amp;E Backsheet'!$D$7:$X$185,I$9,FALSE))),"")</f>
        <v>18945693.165941417</v>
      </c>
      <c r="J143" s="260">
        <f ca="1">IFERROR(IF((VLOOKUP($E143,'I&amp;E Backsheet'!$D$7:$X$185,J$9,FALSE))="","",(VLOOKUP($E143,'I&amp;E Backsheet'!$D$7:$X$185,J$9,FALSE))),"")</f>
        <v>31551702.0588714</v>
      </c>
      <c r="K143" s="258">
        <f ca="1">IFERROR(IF((VLOOKUP($E143,'I&amp;E Backsheet'!$D$7:$X$185,K$9,FALSE))="","",(VLOOKUP($E143,'I&amp;E Backsheet'!$D$7:$X$185,K$9,FALSE))),"")</f>
        <v>2279948.6772838552</v>
      </c>
      <c r="L143" s="259">
        <f ca="1">IFERROR(IF((VLOOKUP($E143,'I&amp;E Backsheet'!$D$7:$X$185,L$9,FALSE))="","",(VLOOKUP($E143,'I&amp;E Backsheet'!$D$7:$X$185,L$9,FALSE))),"")</f>
        <v>1767000</v>
      </c>
      <c r="M143" s="260">
        <f ca="1">IFERROR(IF((VLOOKUP($E143,'I&amp;E Backsheet'!$D$7:$X$185,M$9,FALSE))="","",(VLOOKUP($E143,'I&amp;E Backsheet'!$D$7:$X$185,M$9,FALSE))),"")</f>
        <v>4046948.6772838552</v>
      </c>
      <c r="N143" s="258">
        <f ca="1">IFERROR(IF((VLOOKUP($E143,'I&amp;E Backsheet'!$D$7:$X$185,N$9,FALSE))="","",(VLOOKUP($E143,'I&amp;E Backsheet'!$D$7:$X$185,N$9,FALSE))),"")</f>
        <v>2279948.6772838552</v>
      </c>
      <c r="O143" s="259">
        <f ca="1">IFERROR(IF((VLOOKUP($E143,'I&amp;E Backsheet'!$D$7:$X$185,O$9,FALSE))="","",(VLOOKUP($E143,'I&amp;E Backsheet'!$D$7:$X$185,O$9,FALSE))),"")</f>
        <v>1767000</v>
      </c>
      <c r="P143" s="276">
        <f ca="1">IFERROR(IF((VLOOKUP($E143,'I&amp;E Backsheet'!$D$7:$X$185,P$9,FALSE))="","",(VLOOKUP($E143,'I&amp;E Backsheet'!$D$7:$X$185,P$9,FALSE))),"")</f>
        <v>4046948.6772838552</v>
      </c>
      <c r="Q143" s="280">
        <f ca="1">IFERROR(IF((VLOOKUP($E143,'I&amp;E Backsheet'!$D$7:$X$185,Q$9,FALSE))="","",(VLOOKUP($E143,'I&amp;E Backsheet'!$D$7:$X$185,Q$9,FALSE))),"")</f>
        <v>35598650.736155257</v>
      </c>
      <c r="T143" s="1"/>
    </row>
    <row r="144" spans="1:20" s="270" customFormat="1" ht="15" customHeight="1" x14ac:dyDescent="0.3">
      <c r="A144" s="57">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113" t="str">
        <f ca="1">IFERROR(IF((VLOOKUP($E144,'Org List'!$AT$10:$AV$188,3,FALSE))="","",(VLOOKUP($E144,'Org List'!$AT$10:$AV$188,3,FALSE))),"")</f>
        <v>NHS England Midlands And East (Central Midlands)</v>
      </c>
      <c r="E144" s="50" t="str">
        <f t="shared" ca="1" si="4"/>
        <v>E06000017</v>
      </c>
      <c r="F144" s="140" t="str">
        <f ca="1">IFERROR(VLOOKUP($E144,'Org List'!$J$9:$K$488,2,0), "")</f>
        <v>Rutland</v>
      </c>
      <c r="G144" s="258">
        <f ca="1">IFERROR(IF((VLOOKUP($E144,'I&amp;E Backsheet'!$D$7:$X$185,G$9,FALSE))="","",(VLOOKUP($E144,'I&amp;E Backsheet'!$D$7:$X$185,G$9,FALSE))),"")</f>
        <v>220732.15470890061</v>
      </c>
      <c r="H144" s="259">
        <f ca="1">IFERROR(IF((VLOOKUP($E144,'I&amp;E Backsheet'!$D$7:$X$185,H$9,FALSE))="","",(VLOOKUP($E144,'I&amp;E Backsheet'!$D$7:$X$185,H$9,FALSE))),"")</f>
        <v>167869.84757741386</v>
      </c>
      <c r="I144" s="259">
        <f ca="1">IFERROR(IF((VLOOKUP($E144,'I&amp;E Backsheet'!$D$7:$X$185,I$9,FALSE))="","",(VLOOKUP($E144,'I&amp;E Backsheet'!$D$7:$X$185,I$9,FALSE))),"")</f>
        <v>2138054.2175579937</v>
      </c>
      <c r="J144" s="260">
        <f ca="1">IFERROR(IF((VLOOKUP($E144,'I&amp;E Backsheet'!$D$7:$X$185,J$9,FALSE))="","",(VLOOKUP($E144,'I&amp;E Backsheet'!$D$7:$X$185,J$9,FALSE))),"")</f>
        <v>2526656.2198443082</v>
      </c>
      <c r="K144" s="258">
        <f ca="1">IFERROR(IF((VLOOKUP($E144,'I&amp;E Backsheet'!$D$7:$X$185,K$9,FALSE))="","",(VLOOKUP($E144,'I&amp;E Backsheet'!$D$7:$X$185,K$9,FALSE))),"")</f>
        <v>29000</v>
      </c>
      <c r="L144" s="259">
        <f ca="1">IFERROR(IF((VLOOKUP($E144,'I&amp;E Backsheet'!$D$7:$X$185,L$9,FALSE))="","",(VLOOKUP($E144,'I&amp;E Backsheet'!$D$7:$X$185,L$9,FALSE))),"")</f>
        <v>55000</v>
      </c>
      <c r="M144" s="260">
        <f ca="1">IFERROR(IF((VLOOKUP($E144,'I&amp;E Backsheet'!$D$7:$X$185,M$9,FALSE))="","",(VLOOKUP($E144,'I&amp;E Backsheet'!$D$7:$X$185,M$9,FALSE))),"")</f>
        <v>84000</v>
      </c>
      <c r="N144" s="258">
        <f ca="1">IFERROR(IF((VLOOKUP($E144,'I&amp;E Backsheet'!$D$7:$X$185,N$9,FALSE))="","",(VLOOKUP($E144,'I&amp;E Backsheet'!$D$7:$X$185,N$9,FALSE))),"")</f>
        <v>227300</v>
      </c>
      <c r="O144" s="259">
        <f ca="1">IFERROR(IF((VLOOKUP($E144,'I&amp;E Backsheet'!$D$7:$X$185,O$9,FALSE))="","",(VLOOKUP($E144,'I&amp;E Backsheet'!$D$7:$X$185,O$9,FALSE))),"")</f>
        <v>202700</v>
      </c>
      <c r="P144" s="276">
        <f ca="1">IFERROR(IF((VLOOKUP($E144,'I&amp;E Backsheet'!$D$7:$X$185,P$9,FALSE))="","",(VLOOKUP($E144,'I&amp;E Backsheet'!$D$7:$X$185,P$9,FALSE))),"")</f>
        <v>430000</v>
      </c>
      <c r="Q144" s="280">
        <f ca="1">IFERROR(IF((VLOOKUP($E144,'I&amp;E Backsheet'!$D$7:$X$185,Q$9,FALSE))="","",(VLOOKUP($E144,'I&amp;E Backsheet'!$D$7:$X$185,Q$9,FALSE))),"")</f>
        <v>2956656.2198443082</v>
      </c>
      <c r="T144" s="1"/>
    </row>
    <row r="145" spans="1:20" s="270" customFormat="1" ht="15" customHeight="1" x14ac:dyDescent="0.3">
      <c r="A145" s="57">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113" t="str">
        <f ca="1">IFERROR(IF((VLOOKUP($E145,'Org List'!$AT$10:$AV$188,3,FALSE))="","",(VLOOKUP($E145,'Org List'!$AT$10:$AV$188,3,FALSE))),"")</f>
        <v>NHS England North (Greater Manchester)</v>
      </c>
      <c r="E145" s="50" t="str">
        <f t="shared" ca="1" si="4"/>
        <v>E08000006</v>
      </c>
      <c r="F145" s="140" t="str">
        <f ca="1">IFERROR(VLOOKUP($E145,'Org List'!$J$9:$K$488,2,0), "")</f>
        <v>Salford</v>
      </c>
      <c r="G145" s="258">
        <f ca="1">IFERROR(IF((VLOOKUP($E145,'I&amp;E Backsheet'!$D$7:$X$185,G$9,FALSE))="","",(VLOOKUP($E145,'I&amp;E Backsheet'!$D$7:$X$185,G$9,FALSE))),"")</f>
        <v>2858629.9486524649</v>
      </c>
      <c r="H145" s="259">
        <f ca="1">IFERROR(IF((VLOOKUP($E145,'I&amp;E Backsheet'!$D$7:$X$185,H$9,FALSE))="","",(VLOOKUP($E145,'I&amp;E Backsheet'!$D$7:$X$185,H$9,FALSE))),"")</f>
        <v>9908900.9587450754</v>
      </c>
      <c r="I145" s="259">
        <f ca="1">IFERROR(IF((VLOOKUP($E145,'I&amp;E Backsheet'!$D$7:$X$185,I$9,FALSE))="","",(VLOOKUP($E145,'I&amp;E Backsheet'!$D$7:$X$185,I$9,FALSE))),"")</f>
        <v>19272394.388130777</v>
      </c>
      <c r="J145" s="260">
        <f ca="1">IFERROR(IF((VLOOKUP($E145,'I&amp;E Backsheet'!$D$7:$X$185,J$9,FALSE))="","",(VLOOKUP($E145,'I&amp;E Backsheet'!$D$7:$X$185,J$9,FALSE))),"")</f>
        <v>32039925.295528315</v>
      </c>
      <c r="K145" s="258">
        <f ca="1">IFERROR(IF((VLOOKUP($E145,'I&amp;E Backsheet'!$D$7:$X$185,K$9,FALSE))="","",(VLOOKUP($E145,'I&amp;E Backsheet'!$D$7:$X$185,K$9,FALSE))),"")</f>
        <v>148931687</v>
      </c>
      <c r="L145" s="259">
        <f ca="1">IFERROR(IF((VLOOKUP($E145,'I&amp;E Backsheet'!$D$7:$X$185,L$9,FALSE))="","",(VLOOKUP($E145,'I&amp;E Backsheet'!$D$7:$X$185,L$9,FALSE))),"")</f>
        <v>70057922</v>
      </c>
      <c r="M145" s="260">
        <f ca="1">IFERROR(IF((VLOOKUP($E145,'I&amp;E Backsheet'!$D$7:$X$185,M$9,FALSE))="","",(VLOOKUP($E145,'I&amp;E Backsheet'!$D$7:$X$185,M$9,FALSE))),"")</f>
        <v>218989609</v>
      </c>
      <c r="N145" s="258">
        <f ca="1">IFERROR(IF((VLOOKUP($E145,'I&amp;E Backsheet'!$D$7:$X$185,N$9,FALSE))="","",(VLOOKUP($E145,'I&amp;E Backsheet'!$D$7:$X$185,N$9,FALSE))),"")</f>
        <v>148931687</v>
      </c>
      <c r="O145" s="259">
        <f ca="1">IFERROR(IF((VLOOKUP($E145,'I&amp;E Backsheet'!$D$7:$X$185,O$9,FALSE))="","",(VLOOKUP($E145,'I&amp;E Backsheet'!$D$7:$X$185,O$9,FALSE))),"")</f>
        <v>70057922</v>
      </c>
      <c r="P145" s="276">
        <f ca="1">IFERROR(IF((VLOOKUP($E145,'I&amp;E Backsheet'!$D$7:$X$185,P$9,FALSE))="","",(VLOOKUP($E145,'I&amp;E Backsheet'!$D$7:$X$185,P$9,FALSE))),"")</f>
        <v>218989609</v>
      </c>
      <c r="Q145" s="280">
        <f ca="1">IFERROR(IF((VLOOKUP($E145,'I&amp;E Backsheet'!$D$7:$X$185,Q$9,FALSE))="","",(VLOOKUP($E145,'I&amp;E Backsheet'!$D$7:$X$185,Q$9,FALSE))),"")</f>
        <v>251029534.29552832</v>
      </c>
      <c r="T145" s="1"/>
    </row>
    <row r="146" spans="1:20" s="270" customFormat="1" ht="15" customHeight="1" x14ac:dyDescent="0.3">
      <c r="A146" s="57">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113" t="str">
        <f ca="1">IFERROR(IF((VLOOKUP($E146,'Org List'!$AT$10:$AV$188,3,FALSE))="","",(VLOOKUP($E146,'Org List'!$AT$10:$AV$188,3,FALSE))),"")</f>
        <v>NHS England Midlands And East (West Midlands)</v>
      </c>
      <c r="E146" s="50" t="str">
        <f t="shared" ca="1" si="4"/>
        <v>E08000028</v>
      </c>
      <c r="F146" s="140" t="str">
        <f ca="1">IFERROR(VLOOKUP($E146,'Org List'!$J$9:$K$488,2,0), "")</f>
        <v>Sandwell</v>
      </c>
      <c r="G146" s="258">
        <f ca="1">IFERROR(IF((VLOOKUP($E146,'I&amp;E Backsheet'!$D$7:$X$185,G$9,FALSE))="","",(VLOOKUP($E146,'I&amp;E Backsheet'!$D$7:$X$185,G$9,FALSE))),"")</f>
        <v>3862195.09985389</v>
      </c>
      <c r="H146" s="259">
        <f ca="1">IFERROR(IF((VLOOKUP($E146,'I&amp;E Backsheet'!$D$7:$X$185,H$9,FALSE))="","",(VLOOKUP($E146,'I&amp;E Backsheet'!$D$7:$X$185,H$9,FALSE))),"")</f>
        <v>16091352.66629279</v>
      </c>
      <c r="I146" s="259">
        <f ca="1">IFERROR(IF((VLOOKUP($E146,'I&amp;E Backsheet'!$D$7:$X$185,I$9,FALSE))="","",(VLOOKUP($E146,'I&amp;E Backsheet'!$D$7:$X$185,I$9,FALSE))),"")</f>
        <v>24245533.038244914</v>
      </c>
      <c r="J146" s="260">
        <f ca="1">IFERROR(IF((VLOOKUP($E146,'I&amp;E Backsheet'!$D$7:$X$185,J$9,FALSE))="","",(VLOOKUP($E146,'I&amp;E Backsheet'!$D$7:$X$185,J$9,FALSE))),"")</f>
        <v>44199080.804391593</v>
      </c>
      <c r="K146" s="258">
        <f ca="1">IFERROR(IF((VLOOKUP($E146,'I&amp;E Backsheet'!$D$7:$X$185,K$9,FALSE))="","",(VLOOKUP($E146,'I&amp;E Backsheet'!$D$7:$X$185,K$9,FALSE))),"")</f>
        <v>0</v>
      </c>
      <c r="L146" s="259">
        <f ca="1">IFERROR(IF((VLOOKUP($E146,'I&amp;E Backsheet'!$D$7:$X$185,L$9,FALSE))="","",(VLOOKUP($E146,'I&amp;E Backsheet'!$D$7:$X$185,L$9,FALSE))),"")</f>
        <v>0</v>
      </c>
      <c r="M146" s="260">
        <f ca="1">IFERROR(IF((VLOOKUP($E146,'I&amp;E Backsheet'!$D$7:$X$185,M$9,FALSE))="","",(VLOOKUP($E146,'I&amp;E Backsheet'!$D$7:$X$185,M$9,FALSE))),"")</f>
        <v>0</v>
      </c>
      <c r="N146" s="258">
        <f ca="1">IFERROR(IF((VLOOKUP($E146,'I&amp;E Backsheet'!$D$7:$X$185,N$9,FALSE))="","",(VLOOKUP($E146,'I&amp;E Backsheet'!$D$7:$X$185,N$9,FALSE))),"")</f>
        <v>1151140</v>
      </c>
      <c r="O146" s="259">
        <f ca="1">IFERROR(IF((VLOOKUP($E146,'I&amp;E Backsheet'!$D$7:$X$185,O$9,FALSE))="","",(VLOOKUP($E146,'I&amp;E Backsheet'!$D$7:$X$185,O$9,FALSE))),"")</f>
        <v>0</v>
      </c>
      <c r="P146" s="276">
        <f ca="1">IFERROR(IF((VLOOKUP($E146,'I&amp;E Backsheet'!$D$7:$X$185,P$9,FALSE))="","",(VLOOKUP($E146,'I&amp;E Backsheet'!$D$7:$X$185,P$9,FALSE))),"")</f>
        <v>1151140</v>
      </c>
      <c r="Q146" s="280">
        <f ca="1">IFERROR(IF((VLOOKUP($E146,'I&amp;E Backsheet'!$D$7:$X$185,Q$9,FALSE))="","",(VLOOKUP($E146,'I&amp;E Backsheet'!$D$7:$X$185,Q$9,FALSE))),"")</f>
        <v>45350220.804391593</v>
      </c>
      <c r="T146" s="1"/>
    </row>
    <row r="147" spans="1:20" s="270" customFormat="1" ht="15" customHeight="1" x14ac:dyDescent="0.3">
      <c r="A147" s="57">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(Cheshire And Merseyside)</v>
      </c>
      <c r="E147" s="50" t="str">
        <f t="shared" ca="1" si="4"/>
        <v>E08000014</v>
      </c>
      <c r="F147" s="140" t="str">
        <f ca="1">IFERROR(VLOOKUP($E147,'Org List'!$J$9:$K$488,2,0), "")</f>
        <v>Sefton</v>
      </c>
      <c r="G147" s="258">
        <f ca="1">IFERROR(IF((VLOOKUP($E147,'I&amp;E Backsheet'!$D$7:$X$185,G$9,FALSE))="","",(VLOOKUP($E147,'I&amp;E Backsheet'!$D$7:$X$185,G$9,FALSE))),"")</f>
        <v>3939505.9989874419</v>
      </c>
      <c r="H147" s="259">
        <f ca="1">IFERROR(IF((VLOOKUP($E147,'I&amp;E Backsheet'!$D$7:$X$185,H$9,FALSE))="","",(VLOOKUP($E147,'I&amp;E Backsheet'!$D$7:$X$185,H$9,FALSE))),"")</f>
        <v>10954918.232249597</v>
      </c>
      <c r="I147" s="259">
        <f ca="1">IFERROR(IF((VLOOKUP($E147,'I&amp;E Backsheet'!$D$7:$X$185,I$9,FALSE))="","",(VLOOKUP($E147,'I&amp;E Backsheet'!$D$7:$X$185,I$9,FALSE))),"")</f>
        <v>21999883.032323599</v>
      </c>
      <c r="J147" s="260">
        <f ca="1">IFERROR(IF((VLOOKUP($E147,'I&amp;E Backsheet'!$D$7:$X$185,J$9,FALSE))="","",(VLOOKUP($E147,'I&amp;E Backsheet'!$D$7:$X$185,J$9,FALSE))),"")</f>
        <v>36894307.263560638</v>
      </c>
      <c r="K147" s="258">
        <f ca="1">IFERROR(IF((VLOOKUP($E147,'I&amp;E Backsheet'!$D$7:$X$185,K$9,FALSE))="","",(VLOOKUP($E147,'I&amp;E Backsheet'!$D$7:$X$185,K$9,FALSE))),"")</f>
        <v>1697999.9999999998</v>
      </c>
      <c r="L147" s="259">
        <f ca="1">IFERROR(IF((VLOOKUP($E147,'I&amp;E Backsheet'!$D$7:$X$185,L$9,FALSE))="","",(VLOOKUP($E147,'I&amp;E Backsheet'!$D$7:$X$185,L$9,FALSE))),"")</f>
        <v>0</v>
      </c>
      <c r="M147" s="260">
        <f ca="1">IFERROR(IF((VLOOKUP($E147,'I&amp;E Backsheet'!$D$7:$X$185,M$9,FALSE))="","",(VLOOKUP($E147,'I&amp;E Backsheet'!$D$7:$X$185,M$9,FALSE))),"")</f>
        <v>1697999.9999999998</v>
      </c>
      <c r="N147" s="258">
        <f ca="1">IFERROR(IF((VLOOKUP($E147,'I&amp;E Backsheet'!$D$7:$X$185,N$9,FALSE))="","",(VLOOKUP($E147,'I&amp;E Backsheet'!$D$7:$X$185,N$9,FALSE))),"")</f>
        <v>1874117</v>
      </c>
      <c r="O147" s="259">
        <f ca="1">IFERROR(IF((VLOOKUP($E147,'I&amp;E Backsheet'!$D$7:$X$185,O$9,FALSE))="","",(VLOOKUP($E147,'I&amp;E Backsheet'!$D$7:$X$185,O$9,FALSE))),"")</f>
        <v>2571205</v>
      </c>
      <c r="P147" s="276">
        <f ca="1">IFERROR(IF((VLOOKUP($E147,'I&amp;E Backsheet'!$D$7:$X$185,P$9,FALSE))="","",(VLOOKUP($E147,'I&amp;E Backsheet'!$D$7:$X$185,P$9,FALSE))),"")</f>
        <v>4445322</v>
      </c>
      <c r="Q147" s="280">
        <f ca="1">IFERROR(IF((VLOOKUP($E147,'I&amp;E Backsheet'!$D$7:$X$185,Q$9,FALSE))="","",(VLOOKUP($E147,'I&amp;E Backsheet'!$D$7:$X$185,Q$9,FALSE))),"")</f>
        <v>41339629.263560638</v>
      </c>
      <c r="T147" s="1"/>
    </row>
    <row r="148" spans="1:20" s="270" customFormat="1" ht="15" customHeight="1" x14ac:dyDescent="0.3">
      <c r="A148" s="57">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113" t="str">
        <f ca="1">IFERROR(IF((VLOOKUP($E148,'Org List'!$AT$10:$AV$188,3,FALSE))="","",(VLOOKUP($E148,'Org List'!$AT$10:$AV$188,3,FALSE))),"")</f>
        <v>NHS England North (Yorkshire And Humber)</v>
      </c>
      <c r="E148" s="50" t="str">
        <f t="shared" ca="1" si="4"/>
        <v>E08000019</v>
      </c>
      <c r="F148" s="140" t="str">
        <f ca="1">IFERROR(VLOOKUP($E148,'Org List'!$J$9:$K$488,2,0), "")</f>
        <v>Sheffield</v>
      </c>
      <c r="G148" s="258">
        <f ca="1">IFERROR(IF((VLOOKUP($E148,'I&amp;E Backsheet'!$D$7:$X$185,G$9,FALSE))="","",(VLOOKUP($E148,'I&amp;E Backsheet'!$D$7:$X$185,G$9,FALSE))),"")</f>
        <v>4172240.3814903954</v>
      </c>
      <c r="H148" s="259">
        <f ca="1">IFERROR(IF((VLOOKUP($E148,'I&amp;E Backsheet'!$D$7:$X$185,H$9,FALSE))="","",(VLOOKUP($E148,'I&amp;E Backsheet'!$D$7:$X$185,H$9,FALSE))),"")</f>
        <v>20372211.381348923</v>
      </c>
      <c r="I148" s="259">
        <f ca="1">IFERROR(IF((VLOOKUP($E148,'I&amp;E Backsheet'!$D$7:$X$185,I$9,FALSE))="","",(VLOOKUP($E148,'I&amp;E Backsheet'!$D$7:$X$185,I$9,FALSE))),"")</f>
        <v>39059712.330388643</v>
      </c>
      <c r="J148" s="260">
        <f ca="1">IFERROR(IF((VLOOKUP($E148,'I&amp;E Backsheet'!$D$7:$X$185,J$9,FALSE))="","",(VLOOKUP($E148,'I&amp;E Backsheet'!$D$7:$X$185,J$9,FALSE))),"")</f>
        <v>63604164.09322796</v>
      </c>
      <c r="K148" s="258">
        <f ca="1">IFERROR(IF((VLOOKUP($E148,'I&amp;E Backsheet'!$D$7:$X$185,K$9,FALSE))="","",(VLOOKUP($E148,'I&amp;E Backsheet'!$D$7:$X$185,K$9,FALSE))),"")</f>
        <v>209760061</v>
      </c>
      <c r="L148" s="259">
        <f ca="1">IFERROR(IF((VLOOKUP($E148,'I&amp;E Backsheet'!$D$7:$X$185,L$9,FALSE))="","",(VLOOKUP($E148,'I&amp;E Backsheet'!$D$7:$X$185,L$9,FALSE))),"")</f>
        <v>89303189</v>
      </c>
      <c r="M148" s="260">
        <f ca="1">IFERROR(IF((VLOOKUP($E148,'I&amp;E Backsheet'!$D$7:$X$185,M$9,FALSE))="","",(VLOOKUP($E148,'I&amp;E Backsheet'!$D$7:$X$185,M$9,FALSE))),"")</f>
        <v>299063250</v>
      </c>
      <c r="N148" s="258">
        <f ca="1">IFERROR(IF((VLOOKUP($E148,'I&amp;E Backsheet'!$D$7:$X$185,N$9,FALSE))="","",(VLOOKUP($E148,'I&amp;E Backsheet'!$D$7:$X$185,N$9,FALSE))),"")</f>
        <v>221287153.97</v>
      </c>
      <c r="O148" s="259">
        <f ca="1">IFERROR(IF((VLOOKUP($E148,'I&amp;E Backsheet'!$D$7:$X$185,O$9,FALSE))="","",(VLOOKUP($E148,'I&amp;E Backsheet'!$D$7:$X$185,O$9,FALSE))),"")</f>
        <v>97186456</v>
      </c>
      <c r="P148" s="276">
        <f ca="1">IFERROR(IF((VLOOKUP($E148,'I&amp;E Backsheet'!$D$7:$X$185,P$9,FALSE))="","",(VLOOKUP($E148,'I&amp;E Backsheet'!$D$7:$X$185,P$9,FALSE))),"")</f>
        <v>318473609.97000003</v>
      </c>
      <c r="Q148" s="280">
        <f ca="1">IFERROR(IF((VLOOKUP($E148,'I&amp;E Backsheet'!$D$7:$X$185,Q$9,FALSE))="","",(VLOOKUP($E148,'I&amp;E Backsheet'!$D$7:$X$185,Q$9,FALSE))),"")</f>
        <v>382077774.06322801</v>
      </c>
      <c r="T148" s="1"/>
    </row>
    <row r="149" spans="1:20" s="270" customFormat="1" ht="15" customHeight="1" x14ac:dyDescent="0.3">
      <c r="A149" s="57">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113" t="str">
        <f ca="1">IFERROR(IF((VLOOKUP($E149,'Org List'!$AT$10:$AV$188,3,FALSE))="","",(VLOOKUP($E149,'Org List'!$AT$10:$AV$188,3,FALSE))),"")</f>
        <v>NHS England Midlands And East (North Midlands)</v>
      </c>
      <c r="E149" s="50" t="str">
        <f t="shared" ca="1" si="4"/>
        <v>E06000051</v>
      </c>
      <c r="F149" s="140" t="str">
        <f ca="1">IFERROR(VLOOKUP($E149,'Org List'!$J$9:$K$488,2,0), "")</f>
        <v>Shropshire</v>
      </c>
      <c r="G149" s="258">
        <f ca="1">IFERROR(IF((VLOOKUP($E149,'I&amp;E Backsheet'!$D$7:$X$185,G$9,FALSE))="","",(VLOOKUP($E149,'I&amp;E Backsheet'!$D$7:$X$185,G$9,FALSE))),"")</f>
        <v>2974154.9785885662</v>
      </c>
      <c r="H149" s="259">
        <f ca="1">IFERROR(IF((VLOOKUP($E149,'I&amp;E Backsheet'!$D$7:$X$185,H$9,FALSE))="","",(VLOOKUP($E149,'I&amp;E Backsheet'!$D$7:$X$185,H$9,FALSE))),"")</f>
        <v>8288252.8053895133</v>
      </c>
      <c r="I149" s="259">
        <f ca="1">IFERROR(IF((VLOOKUP($E149,'I&amp;E Backsheet'!$D$7:$X$185,I$9,FALSE))="","",(VLOOKUP($E149,'I&amp;E Backsheet'!$D$7:$X$185,I$9,FALSE))),"")</f>
        <v>20021004.298097719</v>
      </c>
      <c r="J149" s="260">
        <f ca="1">IFERROR(IF((VLOOKUP($E149,'I&amp;E Backsheet'!$D$7:$X$185,J$9,FALSE))="","",(VLOOKUP($E149,'I&amp;E Backsheet'!$D$7:$X$185,J$9,FALSE))),"")</f>
        <v>31283412.082075797</v>
      </c>
      <c r="K149" s="258">
        <f ca="1">IFERROR(IF((VLOOKUP($E149,'I&amp;E Backsheet'!$D$7:$X$185,K$9,FALSE))="","",(VLOOKUP($E149,'I&amp;E Backsheet'!$D$7:$X$185,K$9,FALSE))),"")</f>
        <v>0</v>
      </c>
      <c r="L149" s="259">
        <f ca="1">IFERROR(IF((VLOOKUP($E149,'I&amp;E Backsheet'!$D$7:$X$185,L$9,FALSE))="","",(VLOOKUP($E149,'I&amp;E Backsheet'!$D$7:$X$185,L$9,FALSE))),"")</f>
        <v>2482127</v>
      </c>
      <c r="M149" s="260">
        <f ca="1">IFERROR(IF((VLOOKUP($E149,'I&amp;E Backsheet'!$D$7:$X$185,M$9,FALSE))="","",(VLOOKUP($E149,'I&amp;E Backsheet'!$D$7:$X$185,M$9,FALSE))),"")</f>
        <v>2482127</v>
      </c>
      <c r="N149" s="258">
        <f ca="1">IFERROR(IF((VLOOKUP($E149,'I&amp;E Backsheet'!$D$7:$X$185,N$9,FALSE))="","",(VLOOKUP($E149,'I&amp;E Backsheet'!$D$7:$X$185,N$9,FALSE))),"")</f>
        <v>0</v>
      </c>
      <c r="O149" s="259">
        <f ca="1">IFERROR(IF((VLOOKUP($E149,'I&amp;E Backsheet'!$D$7:$X$185,O$9,FALSE))="","",(VLOOKUP($E149,'I&amp;E Backsheet'!$D$7:$X$185,O$9,FALSE))),"")</f>
        <v>2482127</v>
      </c>
      <c r="P149" s="276">
        <f ca="1">IFERROR(IF((VLOOKUP($E149,'I&amp;E Backsheet'!$D$7:$X$185,P$9,FALSE))="","",(VLOOKUP($E149,'I&amp;E Backsheet'!$D$7:$X$185,P$9,FALSE))),"")</f>
        <v>2482127</v>
      </c>
      <c r="Q149" s="280">
        <f ca="1">IFERROR(IF((VLOOKUP($E149,'I&amp;E Backsheet'!$D$7:$X$185,Q$9,FALSE))="","",(VLOOKUP($E149,'I&amp;E Backsheet'!$D$7:$X$185,Q$9,FALSE))),"")</f>
        <v>33765539.082075797</v>
      </c>
      <c r="T149" s="1"/>
    </row>
    <row r="150" spans="1:20" s="270" customFormat="1" ht="15" customHeight="1" x14ac:dyDescent="0.3">
      <c r="A150" s="57">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113" t="str">
        <f ca="1">IFERROR(IF((VLOOKUP($E150,'Org List'!$AT$10:$AV$188,3,FALSE))="","",(VLOOKUP($E150,'Org List'!$AT$10:$AV$188,3,FALSE))),"")</f>
        <v>NHS England South East (Hampshire, Isle of Wight and Thames Valley)</v>
      </c>
      <c r="E150" s="50" t="str">
        <f t="shared" ca="1" si="4"/>
        <v>E06000039</v>
      </c>
      <c r="F150" s="140" t="str">
        <f ca="1">IFERROR(VLOOKUP($E150,'Org List'!$J$9:$K$488,2,0), "")</f>
        <v>Slough</v>
      </c>
      <c r="G150" s="258">
        <f ca="1">IFERROR(IF((VLOOKUP($E150,'I&amp;E Backsheet'!$D$7:$X$185,G$9,FALSE))="","",(VLOOKUP($E150,'I&amp;E Backsheet'!$D$7:$X$185,G$9,FALSE))),"")</f>
        <v>931654.55886486429</v>
      </c>
      <c r="H150" s="259">
        <f ca="1">IFERROR(IF((VLOOKUP($E150,'I&amp;E Backsheet'!$D$7:$X$185,H$9,FALSE))="","",(VLOOKUP($E150,'I&amp;E Backsheet'!$D$7:$X$185,H$9,FALSE))),"")</f>
        <v>2841790.4010498086</v>
      </c>
      <c r="I150" s="259">
        <f ca="1">IFERROR(IF((VLOOKUP($E150,'I&amp;E Backsheet'!$D$7:$X$185,I$9,FALSE))="","",(VLOOKUP($E150,'I&amp;E Backsheet'!$D$7:$X$185,I$9,FALSE))),"")</f>
        <v>8567062.9761305451</v>
      </c>
      <c r="J150" s="260">
        <f ca="1">IFERROR(IF((VLOOKUP($E150,'I&amp;E Backsheet'!$D$7:$X$185,J$9,FALSE))="","",(VLOOKUP($E150,'I&amp;E Backsheet'!$D$7:$X$185,J$9,FALSE))),"")</f>
        <v>12340507.936045218</v>
      </c>
      <c r="K150" s="258">
        <f ca="1">IFERROR(IF((VLOOKUP($E150,'I&amp;E Backsheet'!$D$7:$X$185,K$9,FALSE))="","",(VLOOKUP($E150,'I&amp;E Backsheet'!$D$7:$X$185,K$9,FALSE))),"")</f>
        <v>0</v>
      </c>
      <c r="L150" s="259">
        <f ca="1">IFERROR(IF((VLOOKUP($E150,'I&amp;E Backsheet'!$D$7:$X$185,L$9,FALSE))="","",(VLOOKUP($E150,'I&amp;E Backsheet'!$D$7:$X$185,L$9,FALSE))),"")</f>
        <v>459000</v>
      </c>
      <c r="M150" s="260">
        <f ca="1">IFERROR(IF((VLOOKUP($E150,'I&amp;E Backsheet'!$D$7:$X$185,M$9,FALSE))="","",(VLOOKUP($E150,'I&amp;E Backsheet'!$D$7:$X$185,M$9,FALSE))),"")</f>
        <v>459000</v>
      </c>
      <c r="N150" s="258">
        <f ca="1">IFERROR(IF((VLOOKUP($E150,'I&amp;E Backsheet'!$D$7:$X$185,N$9,FALSE))="","",(VLOOKUP($E150,'I&amp;E Backsheet'!$D$7:$X$185,N$9,FALSE))),"")</f>
        <v>0</v>
      </c>
      <c r="O150" s="259">
        <f ca="1">IFERROR(IF((VLOOKUP($E150,'I&amp;E Backsheet'!$D$7:$X$185,O$9,FALSE))="","",(VLOOKUP($E150,'I&amp;E Backsheet'!$D$7:$X$185,O$9,FALSE))),"")</f>
        <v>459000</v>
      </c>
      <c r="P150" s="276">
        <f ca="1">IFERROR(IF((VLOOKUP($E150,'I&amp;E Backsheet'!$D$7:$X$185,P$9,FALSE))="","",(VLOOKUP($E150,'I&amp;E Backsheet'!$D$7:$X$185,P$9,FALSE))),"")</f>
        <v>459000</v>
      </c>
      <c r="Q150" s="280">
        <f ca="1">IFERROR(IF((VLOOKUP($E150,'I&amp;E Backsheet'!$D$7:$X$185,Q$9,FALSE))="","",(VLOOKUP($E150,'I&amp;E Backsheet'!$D$7:$X$185,Q$9,FALSE))),"")</f>
        <v>12799507.936045218</v>
      </c>
      <c r="T150" s="1"/>
    </row>
    <row r="151" spans="1:20" s="270" customFormat="1" ht="15" customHeight="1" x14ac:dyDescent="0.3">
      <c r="A151" s="57">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(West Midlands)</v>
      </c>
      <c r="E151" s="50" t="str">
        <f t="shared" ca="1" si="4"/>
        <v>E08000029</v>
      </c>
      <c r="F151" s="140" t="str">
        <f ca="1">IFERROR(VLOOKUP($E151,'Org List'!$J$9:$K$488,2,0), "")</f>
        <v>Solihull</v>
      </c>
      <c r="G151" s="258">
        <f ca="1">IFERROR(IF((VLOOKUP($E151,'I&amp;E Backsheet'!$D$7:$X$185,G$9,FALSE))="","",(VLOOKUP($E151,'I&amp;E Backsheet'!$D$7:$X$185,G$9,FALSE))),"")</f>
        <v>2029513.7399310232</v>
      </c>
      <c r="H151" s="259">
        <f ca="1">IFERROR(IF((VLOOKUP($E151,'I&amp;E Backsheet'!$D$7:$X$185,H$9,FALSE))="","",(VLOOKUP($E151,'I&amp;E Backsheet'!$D$7:$X$185,H$9,FALSE))),"")</f>
        <v>4497688.2837882582</v>
      </c>
      <c r="I151" s="259">
        <f ca="1">IFERROR(IF((VLOOKUP($E151,'I&amp;E Backsheet'!$D$7:$X$185,I$9,FALSE))="","",(VLOOKUP($E151,'I&amp;E Backsheet'!$D$7:$X$185,I$9,FALSE))),"")</f>
        <v>14518706.695967486</v>
      </c>
      <c r="J151" s="260">
        <f ca="1">IFERROR(IF((VLOOKUP($E151,'I&amp;E Backsheet'!$D$7:$X$185,J$9,FALSE))="","",(VLOOKUP($E151,'I&amp;E Backsheet'!$D$7:$X$185,J$9,FALSE))),"")</f>
        <v>21045908.719686769</v>
      </c>
      <c r="K151" s="258">
        <f ca="1">IFERROR(IF((VLOOKUP($E151,'I&amp;E Backsheet'!$D$7:$X$185,K$9,FALSE))="","",(VLOOKUP($E151,'I&amp;E Backsheet'!$D$7:$X$185,K$9,FALSE))),"")</f>
        <v>1412822</v>
      </c>
      <c r="L151" s="259">
        <f ca="1">IFERROR(IF((VLOOKUP($E151,'I&amp;E Backsheet'!$D$7:$X$185,L$9,FALSE))="","",(VLOOKUP($E151,'I&amp;E Backsheet'!$D$7:$X$185,L$9,FALSE))),"")</f>
        <v>0</v>
      </c>
      <c r="M151" s="260">
        <f ca="1">IFERROR(IF((VLOOKUP($E151,'I&amp;E Backsheet'!$D$7:$X$185,M$9,FALSE))="","",(VLOOKUP($E151,'I&amp;E Backsheet'!$D$7:$X$185,M$9,FALSE))),"")</f>
        <v>1412822</v>
      </c>
      <c r="N151" s="258">
        <f ca="1">IFERROR(IF((VLOOKUP($E151,'I&amp;E Backsheet'!$D$7:$X$185,N$9,FALSE))="","",(VLOOKUP($E151,'I&amp;E Backsheet'!$D$7:$X$185,N$9,FALSE))),"")</f>
        <v>1412822</v>
      </c>
      <c r="O151" s="259">
        <f ca="1">IFERROR(IF((VLOOKUP($E151,'I&amp;E Backsheet'!$D$7:$X$185,O$9,FALSE))="","",(VLOOKUP($E151,'I&amp;E Backsheet'!$D$7:$X$185,O$9,FALSE))),"")</f>
        <v>0</v>
      </c>
      <c r="P151" s="276">
        <f ca="1">IFERROR(IF((VLOOKUP($E151,'I&amp;E Backsheet'!$D$7:$X$185,P$9,FALSE))="","",(VLOOKUP($E151,'I&amp;E Backsheet'!$D$7:$X$185,P$9,FALSE))),"")</f>
        <v>1412822</v>
      </c>
      <c r="Q151" s="280">
        <f ca="1">IFERROR(IF((VLOOKUP($E151,'I&amp;E Backsheet'!$D$7:$X$185,Q$9,FALSE))="","",(VLOOKUP($E151,'I&amp;E Backsheet'!$D$7:$X$185,Q$9,FALSE))),"")</f>
        <v>22458730.719686769</v>
      </c>
      <c r="T151" s="1"/>
    </row>
    <row r="152" spans="1:20" s="270" customFormat="1" ht="15" customHeight="1" x14ac:dyDescent="0.3">
      <c r="A152" s="57">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113" t="str">
        <f ca="1">IFERROR(IF((VLOOKUP($E152,'Org List'!$AT$10:$AV$188,3,FALSE))="","",(VLOOKUP($E152,'Org List'!$AT$10:$AV$188,3,FALSE))),"")</f>
        <v>NHS England South West (South West South)</v>
      </c>
      <c r="E152" s="50" t="str">
        <f t="shared" ca="1" si="4"/>
        <v>E10000027</v>
      </c>
      <c r="F152" s="140" t="str">
        <f ca="1">IFERROR(VLOOKUP($E152,'Org List'!$J$9:$K$488,2,0), "")</f>
        <v>Somerset</v>
      </c>
      <c r="G152" s="258">
        <f ca="1">IFERROR(IF((VLOOKUP($E152,'I&amp;E Backsheet'!$D$7:$X$185,G$9,FALSE))="","",(VLOOKUP($E152,'I&amp;E Backsheet'!$D$7:$X$185,G$9,FALSE))),"")</f>
        <v>4045252.1929503707</v>
      </c>
      <c r="H152" s="259">
        <f ca="1">IFERROR(IF((VLOOKUP($E152,'I&amp;E Backsheet'!$D$7:$X$185,H$9,FALSE))="","",(VLOOKUP($E152,'I&amp;E Backsheet'!$D$7:$X$185,H$9,FALSE))),"")</f>
        <v>16359652.629239973</v>
      </c>
      <c r="I152" s="259">
        <f ca="1">IFERROR(IF((VLOOKUP($E152,'I&amp;E Backsheet'!$D$7:$X$185,I$9,FALSE))="","",(VLOOKUP($E152,'I&amp;E Backsheet'!$D$7:$X$185,I$9,FALSE))),"")</f>
        <v>36523873.162309743</v>
      </c>
      <c r="J152" s="260">
        <f ca="1">IFERROR(IF((VLOOKUP($E152,'I&amp;E Backsheet'!$D$7:$X$185,J$9,FALSE))="","",(VLOOKUP($E152,'I&amp;E Backsheet'!$D$7:$X$185,J$9,FALSE))),"")</f>
        <v>56928777.984500088</v>
      </c>
      <c r="K152" s="258">
        <f ca="1">IFERROR(IF((VLOOKUP($E152,'I&amp;E Backsheet'!$D$7:$X$185,K$9,FALSE))="","",(VLOOKUP($E152,'I&amp;E Backsheet'!$D$7:$X$185,K$9,FALSE))),"")</f>
        <v>0</v>
      </c>
      <c r="L152" s="259">
        <f ca="1">IFERROR(IF((VLOOKUP($E152,'I&amp;E Backsheet'!$D$7:$X$185,L$9,FALSE))="","",(VLOOKUP($E152,'I&amp;E Backsheet'!$D$7:$X$185,L$9,FALSE))),"")</f>
        <v>0</v>
      </c>
      <c r="M152" s="260">
        <f ca="1">IFERROR(IF((VLOOKUP($E152,'I&amp;E Backsheet'!$D$7:$X$185,M$9,FALSE))="","",(VLOOKUP($E152,'I&amp;E Backsheet'!$D$7:$X$185,M$9,FALSE))),"")</f>
        <v>0</v>
      </c>
      <c r="N152" s="258">
        <f ca="1">IFERROR(IF((VLOOKUP($E152,'I&amp;E Backsheet'!$D$7:$X$185,N$9,FALSE))="","",(VLOOKUP($E152,'I&amp;E Backsheet'!$D$7:$X$185,N$9,FALSE))),"")</f>
        <v>0</v>
      </c>
      <c r="O152" s="259">
        <f ca="1">IFERROR(IF((VLOOKUP($E152,'I&amp;E Backsheet'!$D$7:$X$185,O$9,FALSE))="","",(VLOOKUP($E152,'I&amp;E Backsheet'!$D$7:$X$185,O$9,FALSE))),"")</f>
        <v>0</v>
      </c>
      <c r="P152" s="276">
        <f ca="1">IFERROR(IF((VLOOKUP($E152,'I&amp;E Backsheet'!$D$7:$X$185,P$9,FALSE))="","",(VLOOKUP($E152,'I&amp;E Backsheet'!$D$7:$X$185,P$9,FALSE))),"")</f>
        <v>0</v>
      </c>
      <c r="Q152" s="280">
        <f ca="1">IFERROR(IF((VLOOKUP($E152,'I&amp;E Backsheet'!$D$7:$X$185,Q$9,FALSE))="","",(VLOOKUP($E152,'I&amp;E Backsheet'!$D$7:$X$185,Q$9,FALSE))),"")</f>
        <v>56928777.984500088</v>
      </c>
      <c r="T152" s="1"/>
    </row>
    <row r="153" spans="1:20" s="270" customFormat="1" ht="15" customHeight="1" x14ac:dyDescent="0.3">
      <c r="A153" s="57">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113" t="str">
        <f ca="1">IFERROR(IF((VLOOKUP($E153,'Org List'!$AT$10:$AV$188,3,FALSE))="","",(VLOOKUP($E153,'Org List'!$AT$10:$AV$188,3,FALSE))),"")</f>
        <v>NHS England South West (South West North)</v>
      </c>
      <c r="E153" s="50" t="str">
        <f t="shared" ca="1" si="4"/>
        <v>E06000025</v>
      </c>
      <c r="F153" s="140" t="str">
        <f ca="1">IFERROR(VLOOKUP($E153,'Org List'!$J$9:$K$488,2,0), "")</f>
        <v>South Gloucestershire</v>
      </c>
      <c r="G153" s="258">
        <f ca="1">IFERROR(IF((VLOOKUP($E153,'I&amp;E Backsheet'!$D$7:$X$185,G$9,FALSE))="","",(VLOOKUP($E153,'I&amp;E Backsheet'!$D$7:$X$185,G$9,FALSE))),"")</f>
        <v>1910453.971791056</v>
      </c>
      <c r="H153" s="259">
        <f ca="1">IFERROR(IF((VLOOKUP($E153,'I&amp;E Backsheet'!$D$7:$X$185,H$9,FALSE))="","",(VLOOKUP($E153,'I&amp;E Backsheet'!$D$7:$X$185,H$9,FALSE))),"")</f>
        <v>3340945.6299998988</v>
      </c>
      <c r="I153" s="259">
        <f ca="1">IFERROR(IF((VLOOKUP($E153,'I&amp;E Backsheet'!$D$7:$X$185,I$9,FALSE))="","",(VLOOKUP($E153,'I&amp;E Backsheet'!$D$7:$X$185,I$9,FALSE))),"")</f>
        <v>14373834.740340333</v>
      </c>
      <c r="J153" s="260">
        <f ca="1">IFERROR(IF((VLOOKUP($E153,'I&amp;E Backsheet'!$D$7:$X$185,J$9,FALSE))="","",(VLOOKUP($E153,'I&amp;E Backsheet'!$D$7:$X$185,J$9,FALSE))),"")</f>
        <v>19625234.342131287</v>
      </c>
      <c r="K153" s="258">
        <f ca="1">IFERROR(IF((VLOOKUP($E153,'I&amp;E Backsheet'!$D$7:$X$185,K$9,FALSE))="","",(VLOOKUP($E153,'I&amp;E Backsheet'!$D$7:$X$185,K$9,FALSE))),"")</f>
        <v>3577101</v>
      </c>
      <c r="L153" s="259">
        <f ca="1">IFERROR(IF((VLOOKUP($E153,'I&amp;E Backsheet'!$D$7:$X$185,L$9,FALSE))="","",(VLOOKUP($E153,'I&amp;E Backsheet'!$D$7:$X$185,L$9,FALSE))),"")</f>
        <v>784000</v>
      </c>
      <c r="M153" s="260">
        <f ca="1">IFERROR(IF((VLOOKUP($E153,'I&amp;E Backsheet'!$D$7:$X$185,M$9,FALSE))="","",(VLOOKUP($E153,'I&amp;E Backsheet'!$D$7:$X$185,M$9,FALSE))),"")</f>
        <v>4361101</v>
      </c>
      <c r="N153" s="258">
        <f ca="1">IFERROR(IF((VLOOKUP($E153,'I&amp;E Backsheet'!$D$7:$X$185,N$9,FALSE))="","",(VLOOKUP($E153,'I&amp;E Backsheet'!$D$7:$X$185,N$9,FALSE))),"")</f>
        <v>3577101</v>
      </c>
      <c r="O153" s="259">
        <f ca="1">IFERROR(IF((VLOOKUP($E153,'I&amp;E Backsheet'!$D$7:$X$185,O$9,FALSE))="","",(VLOOKUP($E153,'I&amp;E Backsheet'!$D$7:$X$185,O$9,FALSE))),"")</f>
        <v>784000</v>
      </c>
      <c r="P153" s="276">
        <f ca="1">IFERROR(IF((VLOOKUP($E153,'I&amp;E Backsheet'!$D$7:$X$185,P$9,FALSE))="","",(VLOOKUP($E153,'I&amp;E Backsheet'!$D$7:$X$185,P$9,FALSE))),"")</f>
        <v>4361101</v>
      </c>
      <c r="Q153" s="280">
        <f ca="1">IFERROR(IF((VLOOKUP($E153,'I&amp;E Backsheet'!$D$7:$X$185,Q$9,FALSE))="","",(VLOOKUP($E153,'I&amp;E Backsheet'!$D$7:$X$185,Q$9,FALSE))),"")</f>
        <v>23986335.342131287</v>
      </c>
      <c r="T153" s="1"/>
    </row>
    <row r="154" spans="1:20" s="270" customFormat="1" ht="15" customHeight="1" x14ac:dyDescent="0.3">
      <c r="A154" s="57">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113" t="str">
        <f ca="1">IFERROR(IF((VLOOKUP($E154,'Org List'!$AT$10:$AV$188,3,FALSE))="","",(VLOOKUP($E154,'Org List'!$AT$10:$AV$188,3,FALSE))),"")</f>
        <v>NHS England North (Cumbria And North East)</v>
      </c>
      <c r="E154" s="50" t="str">
        <f t="shared" ca="1" si="4"/>
        <v>E08000023</v>
      </c>
      <c r="F154" s="140" t="str">
        <f ca="1">IFERROR(VLOOKUP($E154,'Org List'!$J$9:$K$488,2,0), "")</f>
        <v>South Tyneside</v>
      </c>
      <c r="G154" s="258">
        <f ca="1">IFERROR(IF((VLOOKUP($E154,'I&amp;E Backsheet'!$D$7:$X$185,G$9,FALSE))="","",(VLOOKUP($E154,'I&amp;E Backsheet'!$D$7:$X$185,G$9,FALSE))),"")</f>
        <v>1566908.4516156893</v>
      </c>
      <c r="H154" s="259">
        <f ca="1">IFERROR(IF((VLOOKUP($E154,'I&amp;E Backsheet'!$D$7:$X$185,H$9,FALSE))="","",(VLOOKUP($E154,'I&amp;E Backsheet'!$D$7:$X$185,H$9,FALSE))),"")</f>
        <v>7352139.453644596</v>
      </c>
      <c r="I154" s="259">
        <f ca="1">IFERROR(IF((VLOOKUP($E154,'I&amp;E Backsheet'!$D$7:$X$185,I$9,FALSE))="","",(VLOOKUP($E154,'I&amp;E Backsheet'!$D$7:$X$185,I$9,FALSE))),"")</f>
        <v>12969865.275753781</v>
      </c>
      <c r="J154" s="260">
        <f ca="1">IFERROR(IF((VLOOKUP($E154,'I&amp;E Backsheet'!$D$7:$X$185,J$9,FALSE))="","",(VLOOKUP($E154,'I&amp;E Backsheet'!$D$7:$X$185,J$9,FALSE))),"")</f>
        <v>21888913.181014068</v>
      </c>
      <c r="K154" s="258">
        <f ca="1">IFERROR(IF((VLOOKUP($E154,'I&amp;E Backsheet'!$D$7:$X$185,K$9,FALSE))="","",(VLOOKUP($E154,'I&amp;E Backsheet'!$D$7:$X$185,K$9,FALSE))),"")</f>
        <v>96822</v>
      </c>
      <c r="L154" s="259">
        <f ca="1">IFERROR(IF((VLOOKUP($E154,'I&amp;E Backsheet'!$D$7:$X$185,L$9,FALSE))="","",(VLOOKUP($E154,'I&amp;E Backsheet'!$D$7:$X$185,L$9,FALSE))),"")</f>
        <v>8500000</v>
      </c>
      <c r="M154" s="260">
        <f ca="1">IFERROR(IF((VLOOKUP($E154,'I&amp;E Backsheet'!$D$7:$X$185,M$9,FALSE))="","",(VLOOKUP($E154,'I&amp;E Backsheet'!$D$7:$X$185,M$9,FALSE))),"")</f>
        <v>8596822</v>
      </c>
      <c r="N154" s="258">
        <f ca="1">IFERROR(IF((VLOOKUP($E154,'I&amp;E Backsheet'!$D$7:$X$185,N$9,FALSE))="","",(VLOOKUP($E154,'I&amp;E Backsheet'!$D$7:$X$185,N$9,FALSE))),"")</f>
        <v>96822</v>
      </c>
      <c r="O154" s="259">
        <f ca="1">IFERROR(IF((VLOOKUP($E154,'I&amp;E Backsheet'!$D$7:$X$185,O$9,FALSE))="","",(VLOOKUP($E154,'I&amp;E Backsheet'!$D$7:$X$185,O$9,FALSE))),"")</f>
        <v>8500000</v>
      </c>
      <c r="P154" s="276">
        <f ca="1">IFERROR(IF((VLOOKUP($E154,'I&amp;E Backsheet'!$D$7:$X$185,P$9,FALSE))="","",(VLOOKUP($E154,'I&amp;E Backsheet'!$D$7:$X$185,P$9,FALSE))),"")</f>
        <v>8596822</v>
      </c>
      <c r="Q154" s="280">
        <f ca="1">IFERROR(IF((VLOOKUP($E154,'I&amp;E Backsheet'!$D$7:$X$185,Q$9,FALSE))="","",(VLOOKUP($E154,'I&amp;E Backsheet'!$D$7:$X$185,Q$9,FALSE))),"")</f>
        <v>30485735.181014068</v>
      </c>
      <c r="T154" s="1"/>
    </row>
    <row r="155" spans="1:20" s="270" customFormat="1" ht="15" customHeight="1" x14ac:dyDescent="0.3">
      <c r="A155" s="57">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113" t="str">
        <f ca="1">IFERROR(IF((VLOOKUP($E155,'Org List'!$AT$10:$AV$188,3,FALSE))="","",(VLOOKUP($E155,'Org List'!$AT$10:$AV$188,3,FALSE))),"")</f>
        <v>NHS England South East (Hampshire, Isle of Wight and Thames Valley)</v>
      </c>
      <c r="E155" s="50" t="str">
        <f t="shared" ca="1" si="4"/>
        <v>E06000045</v>
      </c>
      <c r="F155" s="140" t="str">
        <f ca="1">IFERROR(VLOOKUP($E155,'Org List'!$J$9:$K$488,2,0), "")</f>
        <v>Southampton</v>
      </c>
      <c r="G155" s="258">
        <f ca="1">IFERROR(IF((VLOOKUP($E155,'I&amp;E Backsheet'!$D$7:$X$185,G$9,FALSE))="","",(VLOOKUP($E155,'I&amp;E Backsheet'!$D$7:$X$185,G$9,FALSE))),"")</f>
        <v>2052759.431548801</v>
      </c>
      <c r="H155" s="259">
        <f ca="1">IFERROR(IF((VLOOKUP($E155,'I&amp;E Backsheet'!$D$7:$X$185,H$9,FALSE))="","",(VLOOKUP($E155,'I&amp;E Backsheet'!$D$7:$X$185,H$9,FALSE))),"")</f>
        <v>7550418.3605346996</v>
      </c>
      <c r="I155" s="259">
        <f ca="1">IFERROR(IF((VLOOKUP($E155,'I&amp;E Backsheet'!$D$7:$X$185,I$9,FALSE))="","",(VLOOKUP($E155,'I&amp;E Backsheet'!$D$7:$X$185,I$9,FALSE))),"")</f>
        <v>16483528.564351313</v>
      </c>
      <c r="J155" s="260">
        <f ca="1">IFERROR(IF((VLOOKUP($E155,'I&amp;E Backsheet'!$D$7:$X$185,J$9,FALSE))="","",(VLOOKUP($E155,'I&amp;E Backsheet'!$D$7:$X$185,J$9,FALSE))),"")</f>
        <v>26086706.356434815</v>
      </c>
      <c r="K155" s="258">
        <f ca="1">IFERROR(IF((VLOOKUP($E155,'I&amp;E Backsheet'!$D$7:$X$185,K$9,FALSE))="","",(VLOOKUP($E155,'I&amp;E Backsheet'!$D$7:$X$185,K$9,FALSE))),"")</f>
        <v>56971178</v>
      </c>
      <c r="L155" s="259">
        <f ca="1">IFERROR(IF((VLOOKUP($E155,'I&amp;E Backsheet'!$D$7:$X$185,L$9,FALSE))="","",(VLOOKUP($E155,'I&amp;E Backsheet'!$D$7:$X$185,L$9,FALSE))),"")</f>
        <v>26663007</v>
      </c>
      <c r="M155" s="260">
        <f ca="1">IFERROR(IF((VLOOKUP($E155,'I&amp;E Backsheet'!$D$7:$X$185,M$9,FALSE))="","",(VLOOKUP($E155,'I&amp;E Backsheet'!$D$7:$X$185,M$9,FALSE))),"")</f>
        <v>83634185</v>
      </c>
      <c r="N155" s="258">
        <f ca="1">IFERROR(IF((VLOOKUP($E155,'I&amp;E Backsheet'!$D$7:$X$185,N$9,FALSE))="","",(VLOOKUP($E155,'I&amp;E Backsheet'!$D$7:$X$185,N$9,FALSE))),"")</f>
        <v>56971178</v>
      </c>
      <c r="O155" s="259">
        <f ca="1">IFERROR(IF((VLOOKUP($E155,'I&amp;E Backsheet'!$D$7:$X$185,O$9,FALSE))="","",(VLOOKUP($E155,'I&amp;E Backsheet'!$D$7:$X$185,O$9,FALSE))),"")</f>
        <v>26663007</v>
      </c>
      <c r="P155" s="276">
        <f ca="1">IFERROR(IF((VLOOKUP($E155,'I&amp;E Backsheet'!$D$7:$X$185,P$9,FALSE))="","",(VLOOKUP($E155,'I&amp;E Backsheet'!$D$7:$X$185,P$9,FALSE))),"")</f>
        <v>83634185</v>
      </c>
      <c r="Q155" s="280">
        <f ca="1">IFERROR(IF((VLOOKUP($E155,'I&amp;E Backsheet'!$D$7:$X$185,Q$9,FALSE))="","",(VLOOKUP($E155,'I&amp;E Backsheet'!$D$7:$X$185,Q$9,FALSE))),"")</f>
        <v>109720891.35643482</v>
      </c>
      <c r="T155" s="1"/>
    </row>
    <row r="156" spans="1:20" s="270" customFormat="1" ht="15" customHeight="1" x14ac:dyDescent="0.3">
      <c r="A156" s="57">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113" t="str">
        <f ca="1">IFERROR(IF((VLOOKUP($E156,'Org List'!$AT$10:$AV$188,3,FALSE))="","",(VLOOKUP($E156,'Org List'!$AT$10:$AV$188,3,FALSE))),"")</f>
        <v>NHS England Midlands And East (East)</v>
      </c>
      <c r="E156" s="50" t="str">
        <f t="shared" ca="1" si="4"/>
        <v>E06000033</v>
      </c>
      <c r="F156" s="140" t="str">
        <f ca="1">IFERROR(VLOOKUP($E156,'Org List'!$J$9:$K$488,2,0), "")</f>
        <v>Southend-on-Sea</v>
      </c>
      <c r="G156" s="258">
        <f ca="1">IFERROR(IF((VLOOKUP($E156,'I&amp;E Backsheet'!$D$7:$X$185,G$9,FALSE))="","",(VLOOKUP($E156,'I&amp;E Backsheet'!$D$7:$X$185,G$9,FALSE))),"")</f>
        <v>1405686.9453629218</v>
      </c>
      <c r="H156" s="259">
        <f ca="1">IFERROR(IF((VLOOKUP($E156,'I&amp;E Backsheet'!$D$7:$X$185,H$9,FALSE))="","",(VLOOKUP($E156,'I&amp;E Backsheet'!$D$7:$X$185,H$9,FALSE))),"")</f>
        <v>5429039.0706591057</v>
      </c>
      <c r="I156" s="259">
        <f ca="1">IFERROR(IF((VLOOKUP($E156,'I&amp;E Backsheet'!$D$7:$X$185,I$9,FALSE))="","",(VLOOKUP($E156,'I&amp;E Backsheet'!$D$7:$X$185,I$9,FALSE))),"")</f>
        <v>12382235.124070231</v>
      </c>
      <c r="J156" s="260">
        <f ca="1">IFERROR(IF((VLOOKUP($E156,'I&amp;E Backsheet'!$D$7:$X$185,J$9,FALSE))="","",(VLOOKUP($E156,'I&amp;E Backsheet'!$D$7:$X$185,J$9,FALSE))),"")</f>
        <v>19216961.140092257</v>
      </c>
      <c r="K156" s="258">
        <f ca="1">IFERROR(IF((VLOOKUP($E156,'I&amp;E Backsheet'!$D$7:$X$185,K$9,FALSE))="","",(VLOOKUP($E156,'I&amp;E Backsheet'!$D$7:$X$185,K$9,FALSE))),"")</f>
        <v>0</v>
      </c>
      <c r="L156" s="259">
        <f ca="1">IFERROR(IF((VLOOKUP($E156,'I&amp;E Backsheet'!$D$7:$X$185,L$9,FALSE))="","",(VLOOKUP($E156,'I&amp;E Backsheet'!$D$7:$X$185,L$9,FALSE))),"")</f>
        <v>0</v>
      </c>
      <c r="M156" s="260">
        <f ca="1">IFERROR(IF((VLOOKUP($E156,'I&amp;E Backsheet'!$D$7:$X$185,M$9,FALSE))="","",(VLOOKUP($E156,'I&amp;E Backsheet'!$D$7:$X$185,M$9,FALSE))),"")</f>
        <v>0</v>
      </c>
      <c r="N156" s="258">
        <f ca="1">IFERROR(IF((VLOOKUP($E156,'I&amp;E Backsheet'!$D$7:$X$185,N$9,FALSE))="","",(VLOOKUP($E156,'I&amp;E Backsheet'!$D$7:$X$185,N$9,FALSE))),"")</f>
        <v>0</v>
      </c>
      <c r="O156" s="259">
        <f ca="1">IFERROR(IF((VLOOKUP($E156,'I&amp;E Backsheet'!$D$7:$X$185,O$9,FALSE))="","",(VLOOKUP($E156,'I&amp;E Backsheet'!$D$7:$X$185,O$9,FALSE))),"")</f>
        <v>0</v>
      </c>
      <c r="P156" s="276">
        <f ca="1">IFERROR(IF((VLOOKUP($E156,'I&amp;E Backsheet'!$D$7:$X$185,P$9,FALSE))="","",(VLOOKUP($E156,'I&amp;E Backsheet'!$D$7:$X$185,P$9,FALSE))),"")</f>
        <v>0</v>
      </c>
      <c r="Q156" s="280">
        <f ca="1">IFERROR(IF((VLOOKUP($E156,'I&amp;E Backsheet'!$D$7:$X$185,Q$9,FALSE))="","",(VLOOKUP($E156,'I&amp;E Backsheet'!$D$7:$X$185,Q$9,FALSE))),"")</f>
        <v>19216961.140092257</v>
      </c>
      <c r="T156" s="1"/>
    </row>
    <row r="157" spans="1:20" s="270" customFormat="1" ht="15" customHeight="1" x14ac:dyDescent="0.3">
      <c r="A157" s="57">
        <v>145</v>
      </c>
      <c r="B157" s="97" t="str">
        <f ca="1">IFERROR(IF((VLOOKUP($E157,'Org List'!$AJ$10:$AL$188,3,FALSE))="","",(VLOOKUP($E157,'Org List'!$AJ$10:$AL$188,3,FALSE))),"")</f>
        <v>London Commissioning Region</v>
      </c>
      <c r="C157" s="98" t="str">
        <f ca="1">IFERROR(IF((VLOOKUP($E157,'Org List'!$AO$10:$AQ$188,3,FALSE))="","",(VLOOKUP($E157,'Org List'!$AO$10:$AQ$188,3,FALSE))),"")</f>
        <v>London Region</v>
      </c>
      <c r="D157" s="113" t="str">
        <f ca="1">IFERROR(IF((VLOOKUP($E157,'Org List'!$AT$10:$AV$188,3,FALSE))="","",(VLOOKUP($E157,'Org List'!$AT$10:$AV$188,3,FALSE))),"")</f>
        <v>NHS England London</v>
      </c>
      <c r="E157" s="50" t="str">
        <f t="shared" ca="1" si="4"/>
        <v>E09000028</v>
      </c>
      <c r="F157" s="140" t="str">
        <f ca="1">IFERROR(VLOOKUP($E157,'Org List'!$J$9:$K$488,2,0), "")</f>
        <v>Southwark</v>
      </c>
      <c r="G157" s="258">
        <f ca="1">IFERROR(IF((VLOOKUP($E157,'I&amp;E Backsheet'!$D$7:$X$185,G$9,FALSE))="","",(VLOOKUP($E157,'I&amp;E Backsheet'!$D$7:$X$185,G$9,FALSE))),"")</f>
        <v>1377165.3401636754</v>
      </c>
      <c r="H157" s="259">
        <f ca="1">IFERROR(IF((VLOOKUP($E157,'I&amp;E Backsheet'!$D$7:$X$185,H$9,FALSE))="","",(VLOOKUP($E157,'I&amp;E Backsheet'!$D$7:$X$185,H$9,FALSE))),"")</f>
        <v>12584184.38884059</v>
      </c>
      <c r="I157" s="259">
        <f ca="1">IFERROR(IF((VLOOKUP($E157,'I&amp;E Backsheet'!$D$7:$X$185,I$9,FALSE))="","",(VLOOKUP($E157,'I&amp;E Backsheet'!$D$7:$X$185,I$9,FALSE))),"")</f>
        <v>21449544.999197841</v>
      </c>
      <c r="J157" s="260">
        <f ca="1">IFERROR(IF((VLOOKUP($E157,'I&amp;E Backsheet'!$D$7:$X$185,J$9,FALSE))="","",(VLOOKUP($E157,'I&amp;E Backsheet'!$D$7:$X$185,J$9,FALSE))),"")</f>
        <v>35410894.728202105</v>
      </c>
      <c r="K157" s="258">
        <f ca="1">IFERROR(IF((VLOOKUP($E157,'I&amp;E Backsheet'!$D$7:$X$185,K$9,FALSE))="","",(VLOOKUP($E157,'I&amp;E Backsheet'!$D$7:$X$185,K$9,FALSE))),"")</f>
        <v>0</v>
      </c>
      <c r="L157" s="259">
        <f ca="1">IFERROR(IF((VLOOKUP($E157,'I&amp;E Backsheet'!$D$7:$X$185,L$9,FALSE))="","",(VLOOKUP($E157,'I&amp;E Backsheet'!$D$7:$X$185,L$9,FALSE))),"")</f>
        <v>0</v>
      </c>
      <c r="M157" s="260">
        <f ca="1">IFERROR(IF((VLOOKUP($E157,'I&amp;E Backsheet'!$D$7:$X$185,M$9,FALSE))="","",(VLOOKUP($E157,'I&amp;E Backsheet'!$D$7:$X$185,M$9,FALSE))),"")</f>
        <v>0</v>
      </c>
      <c r="N157" s="258">
        <f ca="1">IFERROR(IF((VLOOKUP($E157,'I&amp;E Backsheet'!$D$7:$X$185,N$9,FALSE))="","",(VLOOKUP($E157,'I&amp;E Backsheet'!$D$7:$X$185,N$9,FALSE))),"")</f>
        <v>0</v>
      </c>
      <c r="O157" s="259">
        <f ca="1">IFERROR(IF((VLOOKUP($E157,'I&amp;E Backsheet'!$D$7:$X$185,O$9,FALSE))="","",(VLOOKUP($E157,'I&amp;E Backsheet'!$D$7:$X$185,O$9,FALSE))),"")</f>
        <v>0</v>
      </c>
      <c r="P157" s="276">
        <f ca="1">IFERROR(IF((VLOOKUP($E157,'I&amp;E Backsheet'!$D$7:$X$185,P$9,FALSE))="","",(VLOOKUP($E157,'I&amp;E Backsheet'!$D$7:$X$185,P$9,FALSE))),"")</f>
        <v>0</v>
      </c>
      <c r="Q157" s="280">
        <f ca="1">IFERROR(IF((VLOOKUP($E157,'I&amp;E Backsheet'!$D$7:$X$185,Q$9,FALSE))="","",(VLOOKUP($E157,'I&amp;E Backsheet'!$D$7:$X$185,Q$9,FALSE))),"")</f>
        <v>35410894.728202105</v>
      </c>
      <c r="T157" s="1"/>
    </row>
    <row r="158" spans="1:20" s="270" customFormat="1" ht="15" customHeight="1" x14ac:dyDescent="0.3">
      <c r="A158" s="57">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113" t="str">
        <f ca="1">IFERROR(IF((VLOOKUP($E158,'Org List'!$AT$10:$AV$188,3,FALSE))="","",(VLOOKUP($E158,'Org List'!$AT$10:$AV$188,3,FALSE))),"")</f>
        <v>NHS England North (Cheshire And Merseyside)</v>
      </c>
      <c r="E158" s="50" t="str">
        <f t="shared" ca="1" si="4"/>
        <v>E08000013</v>
      </c>
      <c r="F158" s="140" t="str">
        <f ca="1">IFERROR(VLOOKUP($E158,'Org List'!$J$9:$K$488,2,0), "")</f>
        <v>St. Helens</v>
      </c>
      <c r="G158" s="258">
        <f ca="1">IFERROR(IF((VLOOKUP($E158,'I&amp;E Backsheet'!$D$7:$X$185,G$9,FALSE))="","",(VLOOKUP($E158,'I&amp;E Backsheet'!$D$7:$X$185,G$9,FALSE))),"")</f>
        <v>2570940.5720307915</v>
      </c>
      <c r="H158" s="259">
        <f ca="1">IFERROR(IF((VLOOKUP($E158,'I&amp;E Backsheet'!$D$7:$X$185,H$9,FALSE))="","",(VLOOKUP($E158,'I&amp;E Backsheet'!$D$7:$X$185,H$9,FALSE))),"")</f>
        <v>7327606.7299542539</v>
      </c>
      <c r="I158" s="259">
        <f ca="1">IFERROR(IF((VLOOKUP($E158,'I&amp;E Backsheet'!$D$7:$X$185,I$9,FALSE))="","",(VLOOKUP($E158,'I&amp;E Backsheet'!$D$7:$X$185,I$9,FALSE))),"")</f>
        <v>14714202.769433515</v>
      </c>
      <c r="J158" s="260">
        <f ca="1">IFERROR(IF((VLOOKUP($E158,'I&amp;E Backsheet'!$D$7:$X$185,J$9,FALSE))="","",(VLOOKUP($E158,'I&amp;E Backsheet'!$D$7:$X$185,J$9,FALSE))),"")</f>
        <v>24612750.071418561</v>
      </c>
      <c r="K158" s="258">
        <f ca="1">IFERROR(IF((VLOOKUP($E158,'I&amp;E Backsheet'!$D$7:$X$185,K$9,FALSE))="","",(VLOOKUP($E158,'I&amp;E Backsheet'!$D$7:$X$185,K$9,FALSE))),"")</f>
        <v>127135</v>
      </c>
      <c r="L158" s="259">
        <f ca="1">IFERROR(IF((VLOOKUP($E158,'I&amp;E Backsheet'!$D$7:$X$185,L$9,FALSE))="","",(VLOOKUP($E158,'I&amp;E Backsheet'!$D$7:$X$185,L$9,FALSE))),"")</f>
        <v>0</v>
      </c>
      <c r="M158" s="260">
        <f ca="1">IFERROR(IF((VLOOKUP($E158,'I&amp;E Backsheet'!$D$7:$X$185,M$9,FALSE))="","",(VLOOKUP($E158,'I&amp;E Backsheet'!$D$7:$X$185,M$9,FALSE))),"")</f>
        <v>127135</v>
      </c>
      <c r="N158" s="258">
        <f ca="1">IFERROR(IF((VLOOKUP($E158,'I&amp;E Backsheet'!$D$7:$X$185,N$9,FALSE))="","",(VLOOKUP($E158,'I&amp;E Backsheet'!$D$7:$X$185,N$9,FALSE))),"")</f>
        <v>127135</v>
      </c>
      <c r="O158" s="259">
        <f ca="1">IFERROR(IF((VLOOKUP($E158,'I&amp;E Backsheet'!$D$7:$X$185,O$9,FALSE))="","",(VLOOKUP($E158,'I&amp;E Backsheet'!$D$7:$X$185,O$9,FALSE))),"")</f>
        <v>0</v>
      </c>
      <c r="P158" s="276">
        <f ca="1">IFERROR(IF((VLOOKUP($E158,'I&amp;E Backsheet'!$D$7:$X$185,P$9,FALSE))="","",(VLOOKUP($E158,'I&amp;E Backsheet'!$D$7:$X$185,P$9,FALSE))),"")</f>
        <v>127135</v>
      </c>
      <c r="Q158" s="280">
        <f ca="1">IFERROR(IF((VLOOKUP($E158,'I&amp;E Backsheet'!$D$7:$X$185,Q$9,FALSE))="","",(VLOOKUP($E158,'I&amp;E Backsheet'!$D$7:$X$185,Q$9,FALSE))),"")</f>
        <v>24739885.071418561</v>
      </c>
      <c r="T158" s="1"/>
    </row>
    <row r="159" spans="1:20" s="270" customFormat="1" ht="15" customHeight="1" x14ac:dyDescent="0.3">
      <c r="A159" s="57">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113" t="str">
        <f ca="1">IFERROR(IF((VLOOKUP($E159,'Org List'!$AT$10:$AV$188,3,FALSE))="","",(VLOOKUP($E159,'Org List'!$AT$10:$AV$188,3,FALSE))),"")</f>
        <v>NHS England Midlands And East (North Midlands)</v>
      </c>
      <c r="E159" s="50" t="str">
        <f t="shared" ca="1" si="4"/>
        <v>E10000028</v>
      </c>
      <c r="F159" s="140" t="str">
        <f ca="1">IFERROR(VLOOKUP($E159,'Org List'!$J$9:$K$488,2,0), "")</f>
        <v>Staffordshire</v>
      </c>
      <c r="G159" s="258">
        <f ca="1">IFERROR(IF((VLOOKUP($E159,'I&amp;E Backsheet'!$D$7:$X$185,G$9,FALSE))="","",(VLOOKUP($E159,'I&amp;E Backsheet'!$D$7:$X$185,G$9,FALSE))),"")</f>
        <v>8171922.1212062929</v>
      </c>
      <c r="H159" s="259">
        <f ca="1">IFERROR(IF((VLOOKUP($E159,'I&amp;E Backsheet'!$D$7:$X$185,H$9,FALSE))="","",(VLOOKUP($E159,'I&amp;E Backsheet'!$D$7:$X$185,H$9,FALSE))),"")</f>
        <v>22802232.686088331</v>
      </c>
      <c r="I159" s="259">
        <f ca="1">IFERROR(IF((VLOOKUP($E159,'I&amp;E Backsheet'!$D$7:$X$185,I$9,FALSE))="","",(VLOOKUP($E159,'I&amp;E Backsheet'!$D$7:$X$185,I$9,FALSE))),"")</f>
        <v>53202519.554520391</v>
      </c>
      <c r="J159" s="260">
        <f ca="1">IFERROR(IF((VLOOKUP($E159,'I&amp;E Backsheet'!$D$7:$X$185,J$9,FALSE))="","",(VLOOKUP($E159,'I&amp;E Backsheet'!$D$7:$X$185,J$9,FALSE))),"")</f>
        <v>84176674.361815006</v>
      </c>
      <c r="K159" s="258">
        <f ca="1">IFERROR(IF((VLOOKUP($E159,'I&amp;E Backsheet'!$D$7:$X$185,K$9,FALSE))="","",(VLOOKUP($E159,'I&amp;E Backsheet'!$D$7:$X$185,K$9,FALSE))),"")</f>
        <v>8884231.5184949916</v>
      </c>
      <c r="L159" s="259">
        <f ca="1">IFERROR(IF((VLOOKUP($E159,'I&amp;E Backsheet'!$D$7:$X$185,L$9,FALSE))="","",(VLOOKUP($E159,'I&amp;E Backsheet'!$D$7:$X$185,L$9,FALSE))),"")</f>
        <v>0</v>
      </c>
      <c r="M159" s="260">
        <f ca="1">IFERROR(IF((VLOOKUP($E159,'I&amp;E Backsheet'!$D$7:$X$185,M$9,FALSE))="","",(VLOOKUP($E159,'I&amp;E Backsheet'!$D$7:$X$185,M$9,FALSE))),"")</f>
        <v>8884231.5184949916</v>
      </c>
      <c r="N159" s="258">
        <f ca="1">IFERROR(IF((VLOOKUP($E159,'I&amp;E Backsheet'!$D$7:$X$185,N$9,FALSE))="","",(VLOOKUP($E159,'I&amp;E Backsheet'!$D$7:$X$185,N$9,FALSE))),"")</f>
        <v>8884232</v>
      </c>
      <c r="O159" s="259">
        <f ca="1">IFERROR(IF((VLOOKUP($E159,'I&amp;E Backsheet'!$D$7:$X$185,O$9,FALSE))="","",(VLOOKUP($E159,'I&amp;E Backsheet'!$D$7:$X$185,O$9,FALSE))),"")</f>
        <v>0</v>
      </c>
      <c r="P159" s="276">
        <f ca="1">IFERROR(IF((VLOOKUP($E159,'I&amp;E Backsheet'!$D$7:$X$185,P$9,FALSE))="","",(VLOOKUP($E159,'I&amp;E Backsheet'!$D$7:$X$185,P$9,FALSE))),"")</f>
        <v>8884232</v>
      </c>
      <c r="Q159" s="280">
        <f ca="1">IFERROR(IF((VLOOKUP($E159,'I&amp;E Backsheet'!$D$7:$X$185,Q$9,FALSE))="","",(VLOOKUP($E159,'I&amp;E Backsheet'!$D$7:$X$185,Q$9,FALSE))),"")</f>
        <v>93060906.361815006</v>
      </c>
      <c r="T159" s="1"/>
    </row>
    <row r="160" spans="1:20" s="270" customFormat="1" ht="15" customHeight="1" x14ac:dyDescent="0.3">
      <c r="A160" s="57">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(Greater Manchester)</v>
      </c>
      <c r="E160" s="50" t="str">
        <f t="shared" ca="1" si="4"/>
        <v>E08000007</v>
      </c>
      <c r="F160" s="140" t="str">
        <f ca="1">IFERROR(VLOOKUP($E160,'Org List'!$J$9:$K$488,2,0), "")</f>
        <v>Stockport</v>
      </c>
      <c r="G160" s="258">
        <f ca="1">IFERROR(IF((VLOOKUP($E160,'I&amp;E Backsheet'!$D$7:$X$185,G$9,FALSE))="","",(VLOOKUP($E160,'I&amp;E Backsheet'!$D$7:$X$185,G$9,FALSE))),"")</f>
        <v>2357034.4430092867</v>
      </c>
      <c r="H160" s="259">
        <f ca="1">IFERROR(IF((VLOOKUP($E160,'I&amp;E Backsheet'!$D$7:$X$185,H$9,FALSE))="","",(VLOOKUP($E160,'I&amp;E Backsheet'!$D$7:$X$185,H$9,FALSE))),"")</f>
        <v>6746318.5631730547</v>
      </c>
      <c r="I160" s="259">
        <f ca="1">IFERROR(IF((VLOOKUP($E160,'I&amp;E Backsheet'!$D$7:$X$185,I$9,FALSE))="","",(VLOOKUP($E160,'I&amp;E Backsheet'!$D$7:$X$185,I$9,FALSE))),"")</f>
        <v>20013914.983193532</v>
      </c>
      <c r="J160" s="260">
        <f ca="1">IFERROR(IF((VLOOKUP($E160,'I&amp;E Backsheet'!$D$7:$X$185,J$9,FALSE))="","",(VLOOKUP($E160,'I&amp;E Backsheet'!$D$7:$X$185,J$9,FALSE))),"")</f>
        <v>29117267.989375874</v>
      </c>
      <c r="K160" s="258">
        <f ca="1">IFERROR(IF((VLOOKUP($E160,'I&amp;E Backsheet'!$D$7:$X$185,K$9,FALSE))="","",(VLOOKUP($E160,'I&amp;E Backsheet'!$D$7:$X$185,K$9,FALSE))),"")</f>
        <v>0</v>
      </c>
      <c r="L160" s="259">
        <f ca="1">IFERROR(IF((VLOOKUP($E160,'I&amp;E Backsheet'!$D$7:$X$185,L$9,FALSE))="","",(VLOOKUP($E160,'I&amp;E Backsheet'!$D$7:$X$185,L$9,FALSE))),"")</f>
        <v>0</v>
      </c>
      <c r="M160" s="260">
        <f ca="1">IFERROR(IF((VLOOKUP($E160,'I&amp;E Backsheet'!$D$7:$X$185,M$9,FALSE))="","",(VLOOKUP($E160,'I&amp;E Backsheet'!$D$7:$X$185,M$9,FALSE))),"")</f>
        <v>0</v>
      </c>
      <c r="N160" s="258">
        <f ca="1">IFERROR(IF((VLOOKUP($E160,'I&amp;E Backsheet'!$D$7:$X$185,N$9,FALSE))="","",(VLOOKUP($E160,'I&amp;E Backsheet'!$D$7:$X$185,N$9,FALSE))),"")</f>
        <v>0</v>
      </c>
      <c r="O160" s="259">
        <f ca="1">IFERROR(IF((VLOOKUP($E160,'I&amp;E Backsheet'!$D$7:$X$185,O$9,FALSE))="","",(VLOOKUP($E160,'I&amp;E Backsheet'!$D$7:$X$185,O$9,FALSE))),"")</f>
        <v>279767</v>
      </c>
      <c r="P160" s="276">
        <f ca="1">IFERROR(IF((VLOOKUP($E160,'I&amp;E Backsheet'!$D$7:$X$185,P$9,FALSE))="","",(VLOOKUP($E160,'I&amp;E Backsheet'!$D$7:$X$185,P$9,FALSE))),"")</f>
        <v>279767</v>
      </c>
      <c r="Q160" s="280">
        <f ca="1">IFERROR(IF((VLOOKUP($E160,'I&amp;E Backsheet'!$D$7:$X$185,Q$9,FALSE))="","",(VLOOKUP($E160,'I&amp;E Backsheet'!$D$7:$X$185,Q$9,FALSE))),"")</f>
        <v>29397034.989375874</v>
      </c>
      <c r="T160" s="1"/>
    </row>
    <row r="161" spans="1:20" s="270" customFormat="1" ht="15" customHeight="1" x14ac:dyDescent="0.3">
      <c r="A161" s="57">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113" t="str">
        <f ca="1">IFERROR(IF((VLOOKUP($E161,'Org List'!$AT$10:$AV$188,3,FALSE))="","",(VLOOKUP($E161,'Org List'!$AT$10:$AV$188,3,FALSE))),"")</f>
        <v>NHS England North (Cumbria And North East)</v>
      </c>
      <c r="E161" s="50" t="str">
        <f t="shared" ca="1" si="4"/>
        <v>E06000004</v>
      </c>
      <c r="F161" s="140" t="str">
        <f ca="1">IFERROR(VLOOKUP($E161,'Org List'!$J$9:$K$488,2,0), "")</f>
        <v>Stockton-on-Tees</v>
      </c>
      <c r="G161" s="258">
        <f ca="1">IFERROR(IF((VLOOKUP($E161,'I&amp;E Backsheet'!$D$7:$X$185,G$9,FALSE))="","",(VLOOKUP($E161,'I&amp;E Backsheet'!$D$7:$X$185,G$9,FALSE))),"")</f>
        <v>1473959.4992848551</v>
      </c>
      <c r="H161" s="259">
        <f ca="1">IFERROR(IF((VLOOKUP($E161,'I&amp;E Backsheet'!$D$7:$X$185,H$9,FALSE))="","",(VLOOKUP($E161,'I&amp;E Backsheet'!$D$7:$X$185,H$9,FALSE))),"")</f>
        <v>5056249.3430323172</v>
      </c>
      <c r="I161" s="259">
        <f ca="1">IFERROR(IF((VLOOKUP($E161,'I&amp;E Backsheet'!$D$7:$X$185,I$9,FALSE))="","",(VLOOKUP($E161,'I&amp;E Backsheet'!$D$7:$X$185,I$9,FALSE))),"")</f>
        <v>13575290.521066505</v>
      </c>
      <c r="J161" s="260">
        <f ca="1">IFERROR(IF((VLOOKUP($E161,'I&amp;E Backsheet'!$D$7:$X$185,J$9,FALSE))="","",(VLOOKUP($E161,'I&amp;E Backsheet'!$D$7:$X$185,J$9,FALSE))),"")</f>
        <v>20105499.363383677</v>
      </c>
      <c r="K161" s="258">
        <f ca="1">IFERROR(IF((VLOOKUP($E161,'I&amp;E Backsheet'!$D$7:$X$185,K$9,FALSE))="","",(VLOOKUP($E161,'I&amp;E Backsheet'!$D$7:$X$185,K$9,FALSE))),"")</f>
        <v>0</v>
      </c>
      <c r="L161" s="259">
        <f ca="1">IFERROR(IF((VLOOKUP($E161,'I&amp;E Backsheet'!$D$7:$X$185,L$9,FALSE))="","",(VLOOKUP($E161,'I&amp;E Backsheet'!$D$7:$X$185,L$9,FALSE))),"")</f>
        <v>200000</v>
      </c>
      <c r="M161" s="260">
        <f ca="1">IFERROR(IF((VLOOKUP($E161,'I&amp;E Backsheet'!$D$7:$X$185,M$9,FALSE))="","",(VLOOKUP($E161,'I&amp;E Backsheet'!$D$7:$X$185,M$9,FALSE))),"")</f>
        <v>200000</v>
      </c>
      <c r="N161" s="258">
        <f ca="1">IFERROR(IF((VLOOKUP($E161,'I&amp;E Backsheet'!$D$7:$X$185,N$9,FALSE))="","",(VLOOKUP($E161,'I&amp;E Backsheet'!$D$7:$X$185,N$9,FALSE))),"")</f>
        <v>0</v>
      </c>
      <c r="O161" s="259">
        <f ca="1">IFERROR(IF((VLOOKUP($E161,'I&amp;E Backsheet'!$D$7:$X$185,O$9,FALSE))="","",(VLOOKUP($E161,'I&amp;E Backsheet'!$D$7:$X$185,O$9,FALSE))),"")</f>
        <v>200000</v>
      </c>
      <c r="P161" s="276">
        <f ca="1">IFERROR(IF((VLOOKUP($E161,'I&amp;E Backsheet'!$D$7:$X$185,P$9,FALSE))="","",(VLOOKUP($E161,'I&amp;E Backsheet'!$D$7:$X$185,P$9,FALSE))),"")</f>
        <v>200000</v>
      </c>
      <c r="Q161" s="280">
        <f ca="1">IFERROR(IF((VLOOKUP($E161,'I&amp;E Backsheet'!$D$7:$X$185,Q$9,FALSE))="","",(VLOOKUP($E161,'I&amp;E Backsheet'!$D$7:$X$185,Q$9,FALSE))),"")</f>
        <v>20305499.363383677</v>
      </c>
      <c r="T161" s="1"/>
    </row>
    <row r="162" spans="1:20" s="270" customFormat="1" ht="15" customHeight="1" x14ac:dyDescent="0.3">
      <c r="A162" s="57">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113" t="str">
        <f ca="1">IFERROR(IF((VLOOKUP($E162,'Org List'!$AT$10:$AV$188,3,FALSE))="","",(VLOOKUP($E162,'Org List'!$AT$10:$AV$188,3,FALSE))),"")</f>
        <v>NHS England Midlands And East (North Midlands)</v>
      </c>
      <c r="E162" s="50" t="str">
        <f t="shared" ca="1" si="4"/>
        <v>E06000021</v>
      </c>
      <c r="F162" s="140" t="str">
        <f ca="1">IFERROR(VLOOKUP($E162,'Org List'!$J$9:$K$488,2,0), "")</f>
        <v>Stoke-on-Trent</v>
      </c>
      <c r="G162" s="258">
        <f ca="1">IFERROR(IF((VLOOKUP($E162,'I&amp;E Backsheet'!$D$7:$X$185,G$9,FALSE))="","",(VLOOKUP($E162,'I&amp;E Backsheet'!$D$7:$X$185,G$9,FALSE))),"")</f>
        <v>2812571.2249078797</v>
      </c>
      <c r="H162" s="259">
        <f ca="1">IFERROR(IF((VLOOKUP($E162,'I&amp;E Backsheet'!$D$7:$X$185,H$9,FALSE))="","",(VLOOKUP($E162,'I&amp;E Backsheet'!$D$7:$X$185,H$9,FALSE))),"")</f>
        <v>10775444.340691112</v>
      </c>
      <c r="I162" s="259">
        <f ca="1">IFERROR(IF((VLOOKUP($E162,'I&amp;E Backsheet'!$D$7:$X$185,I$9,FALSE))="","",(VLOOKUP($E162,'I&amp;E Backsheet'!$D$7:$X$185,I$9,FALSE))),"")</f>
        <v>19386148.525551308</v>
      </c>
      <c r="J162" s="260">
        <f ca="1">IFERROR(IF((VLOOKUP($E162,'I&amp;E Backsheet'!$D$7:$X$185,J$9,FALSE))="","",(VLOOKUP($E162,'I&amp;E Backsheet'!$D$7:$X$185,J$9,FALSE))),"")</f>
        <v>32974164.091150299</v>
      </c>
      <c r="K162" s="258">
        <f ca="1">IFERROR(IF((VLOOKUP($E162,'I&amp;E Backsheet'!$D$7:$X$185,K$9,FALSE))="","",(VLOOKUP($E162,'I&amp;E Backsheet'!$D$7:$X$185,K$9,FALSE))),"")</f>
        <v>1568053</v>
      </c>
      <c r="L162" s="259">
        <f ca="1">IFERROR(IF((VLOOKUP($E162,'I&amp;E Backsheet'!$D$7:$X$185,L$9,FALSE))="","",(VLOOKUP($E162,'I&amp;E Backsheet'!$D$7:$X$185,L$9,FALSE))),"")</f>
        <v>0</v>
      </c>
      <c r="M162" s="260">
        <f ca="1">IFERROR(IF((VLOOKUP($E162,'I&amp;E Backsheet'!$D$7:$X$185,M$9,FALSE))="","",(VLOOKUP($E162,'I&amp;E Backsheet'!$D$7:$X$185,M$9,FALSE))),"")</f>
        <v>1568053</v>
      </c>
      <c r="N162" s="258">
        <f ca="1">IFERROR(IF((VLOOKUP($E162,'I&amp;E Backsheet'!$D$7:$X$185,N$9,FALSE))="","",(VLOOKUP($E162,'I&amp;E Backsheet'!$D$7:$X$185,N$9,FALSE))),"")</f>
        <v>1568053</v>
      </c>
      <c r="O162" s="259">
        <f ca="1">IFERROR(IF((VLOOKUP($E162,'I&amp;E Backsheet'!$D$7:$X$185,O$9,FALSE))="","",(VLOOKUP($E162,'I&amp;E Backsheet'!$D$7:$X$185,O$9,FALSE))),"")</f>
        <v>0</v>
      </c>
      <c r="P162" s="276">
        <f ca="1">IFERROR(IF((VLOOKUP($E162,'I&amp;E Backsheet'!$D$7:$X$185,P$9,FALSE))="","",(VLOOKUP($E162,'I&amp;E Backsheet'!$D$7:$X$185,P$9,FALSE))),"")</f>
        <v>1568053</v>
      </c>
      <c r="Q162" s="280">
        <f ca="1">IFERROR(IF((VLOOKUP($E162,'I&amp;E Backsheet'!$D$7:$X$185,Q$9,FALSE))="","",(VLOOKUP($E162,'I&amp;E Backsheet'!$D$7:$X$185,Q$9,FALSE))),"")</f>
        <v>34542217.091150299</v>
      </c>
      <c r="T162" s="1"/>
    </row>
    <row r="163" spans="1:20" s="270" customFormat="1" ht="15" customHeight="1" x14ac:dyDescent="0.3">
      <c r="A163" s="57">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113" t="str">
        <f ca="1">IFERROR(IF((VLOOKUP($E163,'Org List'!$AT$10:$AV$188,3,FALSE))="","",(VLOOKUP($E163,'Org List'!$AT$10:$AV$188,3,FALSE))),"")</f>
        <v>NHS England Midlands And East (East)</v>
      </c>
      <c r="E163" s="50" t="str">
        <f t="shared" ca="1" si="4"/>
        <v>E10000029</v>
      </c>
      <c r="F163" s="140" t="str">
        <f ca="1">IFERROR(VLOOKUP($E163,'Org List'!$J$9:$K$488,2,0), "")</f>
        <v>Suffolk</v>
      </c>
      <c r="G163" s="258">
        <f ca="1">IFERROR(IF((VLOOKUP($E163,'I&amp;E Backsheet'!$D$7:$X$185,G$9,FALSE))="","",(VLOOKUP($E163,'I&amp;E Backsheet'!$D$7:$X$185,G$9,FALSE))),"")</f>
        <v>5718503.054650547</v>
      </c>
      <c r="H163" s="259">
        <f ca="1">IFERROR(IF((VLOOKUP($E163,'I&amp;E Backsheet'!$D$7:$X$185,H$9,FALSE))="","",(VLOOKUP($E163,'I&amp;E Backsheet'!$D$7:$X$185,H$9,FALSE))),"")</f>
        <v>20259994.218963947</v>
      </c>
      <c r="I163" s="259">
        <f ca="1">IFERROR(IF((VLOOKUP($E163,'I&amp;E Backsheet'!$D$7:$X$185,I$9,FALSE))="","",(VLOOKUP($E163,'I&amp;E Backsheet'!$D$7:$X$185,I$9,FALSE))),"")</f>
        <v>48349491.942377925</v>
      </c>
      <c r="J163" s="260">
        <f ca="1">IFERROR(IF((VLOOKUP($E163,'I&amp;E Backsheet'!$D$7:$X$185,J$9,FALSE))="","",(VLOOKUP($E163,'I&amp;E Backsheet'!$D$7:$X$185,J$9,FALSE))),"")</f>
        <v>74327989.215992421</v>
      </c>
      <c r="K163" s="258">
        <f ca="1">IFERROR(IF((VLOOKUP($E163,'I&amp;E Backsheet'!$D$7:$X$185,K$9,FALSE))="","",(VLOOKUP($E163,'I&amp;E Backsheet'!$D$7:$X$185,K$9,FALSE))),"")</f>
        <v>0</v>
      </c>
      <c r="L163" s="259">
        <f ca="1">IFERROR(IF((VLOOKUP($E163,'I&amp;E Backsheet'!$D$7:$X$185,L$9,FALSE))="","",(VLOOKUP($E163,'I&amp;E Backsheet'!$D$7:$X$185,L$9,FALSE))),"")</f>
        <v>0</v>
      </c>
      <c r="M163" s="260">
        <f ca="1">IFERROR(IF((VLOOKUP($E163,'I&amp;E Backsheet'!$D$7:$X$185,M$9,FALSE))="","",(VLOOKUP($E163,'I&amp;E Backsheet'!$D$7:$X$185,M$9,FALSE))),"")</f>
        <v>0</v>
      </c>
      <c r="N163" s="258">
        <f ca="1">IFERROR(IF((VLOOKUP($E163,'I&amp;E Backsheet'!$D$7:$X$185,N$9,FALSE))="","",(VLOOKUP($E163,'I&amp;E Backsheet'!$D$7:$X$185,N$9,FALSE))),"")</f>
        <v>0</v>
      </c>
      <c r="O163" s="259">
        <f ca="1">IFERROR(IF((VLOOKUP($E163,'I&amp;E Backsheet'!$D$7:$X$185,O$9,FALSE))="","",(VLOOKUP($E163,'I&amp;E Backsheet'!$D$7:$X$185,O$9,FALSE))),"")</f>
        <v>0</v>
      </c>
      <c r="P163" s="276">
        <f ca="1">IFERROR(IF((VLOOKUP($E163,'I&amp;E Backsheet'!$D$7:$X$185,P$9,FALSE))="","",(VLOOKUP($E163,'I&amp;E Backsheet'!$D$7:$X$185,P$9,FALSE))),"")</f>
        <v>0</v>
      </c>
      <c r="Q163" s="280">
        <f ca="1">IFERROR(IF((VLOOKUP($E163,'I&amp;E Backsheet'!$D$7:$X$185,Q$9,FALSE))="","",(VLOOKUP($E163,'I&amp;E Backsheet'!$D$7:$X$185,Q$9,FALSE))),"")</f>
        <v>74327989.215992421</v>
      </c>
      <c r="T163" s="1"/>
    </row>
    <row r="164" spans="1:20" s="270" customFormat="1" ht="15" customHeight="1" x14ac:dyDescent="0.3">
      <c r="A164" s="57">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113" t="str">
        <f ca="1">IFERROR(IF((VLOOKUP($E164,'Org List'!$AT$10:$AV$188,3,FALSE))="","",(VLOOKUP($E164,'Org List'!$AT$10:$AV$188,3,FALSE))),"")</f>
        <v>NHS England North (Cumbria And North East)</v>
      </c>
      <c r="E164" s="50" t="str">
        <f t="shared" ca="1" si="4"/>
        <v>E08000024</v>
      </c>
      <c r="F164" s="140" t="str">
        <f ca="1">IFERROR(VLOOKUP($E164,'Org List'!$J$9:$K$488,2,0), "")</f>
        <v>Sunderland</v>
      </c>
      <c r="G164" s="258">
        <f ca="1">IFERROR(IF((VLOOKUP($E164,'I&amp;E Backsheet'!$D$7:$X$185,G$9,FALSE))="","",(VLOOKUP($E164,'I&amp;E Backsheet'!$D$7:$X$185,G$9,FALSE))),"")</f>
        <v>3312263.2402046425</v>
      </c>
      <c r="H164" s="259">
        <f ca="1">IFERROR(IF((VLOOKUP($E164,'I&amp;E Backsheet'!$D$7:$X$185,H$9,FALSE))="","",(VLOOKUP($E164,'I&amp;E Backsheet'!$D$7:$X$185,H$9,FALSE))),"")</f>
        <v>13037752.453278556</v>
      </c>
      <c r="I164" s="259">
        <f ca="1">IFERROR(IF((VLOOKUP($E164,'I&amp;E Backsheet'!$D$7:$X$185,I$9,FALSE))="","",(VLOOKUP($E164,'I&amp;E Backsheet'!$D$7:$X$185,I$9,FALSE))),"")</f>
        <v>23352061.739708968</v>
      </c>
      <c r="J164" s="260">
        <f ca="1">IFERROR(IF((VLOOKUP($E164,'I&amp;E Backsheet'!$D$7:$X$185,J$9,FALSE))="","",(VLOOKUP($E164,'I&amp;E Backsheet'!$D$7:$X$185,J$9,FALSE))),"")</f>
        <v>39702077.433192164</v>
      </c>
      <c r="K164" s="258">
        <f ca="1">IFERROR(IF((VLOOKUP($E164,'I&amp;E Backsheet'!$D$7:$X$185,K$9,FALSE))="","",(VLOOKUP($E164,'I&amp;E Backsheet'!$D$7:$X$185,K$9,FALSE))),"")</f>
        <v>32491008</v>
      </c>
      <c r="L164" s="259">
        <f ca="1">IFERROR(IF((VLOOKUP($E164,'I&amp;E Backsheet'!$D$7:$X$185,L$9,FALSE))="","",(VLOOKUP($E164,'I&amp;E Backsheet'!$D$7:$X$185,L$9,FALSE))),"")</f>
        <v>653545</v>
      </c>
      <c r="M164" s="260">
        <f ca="1">IFERROR(IF((VLOOKUP($E164,'I&amp;E Backsheet'!$D$7:$X$185,M$9,FALSE))="","",(VLOOKUP($E164,'I&amp;E Backsheet'!$D$7:$X$185,M$9,FALSE))),"")</f>
        <v>33144553</v>
      </c>
      <c r="N164" s="258">
        <f ca="1">IFERROR(IF((VLOOKUP($E164,'I&amp;E Backsheet'!$D$7:$X$185,N$9,FALSE))="","",(VLOOKUP($E164,'I&amp;E Backsheet'!$D$7:$X$185,N$9,FALSE))),"")</f>
        <v>32666083</v>
      </c>
      <c r="O164" s="259">
        <f ca="1">IFERROR(IF((VLOOKUP($E164,'I&amp;E Backsheet'!$D$7:$X$185,O$9,FALSE))="","",(VLOOKUP($E164,'I&amp;E Backsheet'!$D$7:$X$185,O$9,FALSE))),"")</f>
        <v>653545</v>
      </c>
      <c r="P164" s="276">
        <f ca="1">IFERROR(IF((VLOOKUP($E164,'I&amp;E Backsheet'!$D$7:$X$185,P$9,FALSE))="","",(VLOOKUP($E164,'I&amp;E Backsheet'!$D$7:$X$185,P$9,FALSE))),"")</f>
        <v>33319628</v>
      </c>
      <c r="Q164" s="280">
        <f ca="1">IFERROR(IF((VLOOKUP($E164,'I&amp;E Backsheet'!$D$7:$X$185,Q$9,FALSE))="","",(VLOOKUP($E164,'I&amp;E Backsheet'!$D$7:$X$185,Q$9,FALSE))),"")</f>
        <v>73021705.433192164</v>
      </c>
      <c r="T164" s="1"/>
    </row>
    <row r="165" spans="1:20" s="270" customFormat="1" ht="15" customHeight="1" x14ac:dyDescent="0.3">
      <c r="A165" s="57">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113" t="str">
        <f ca="1">IFERROR(IF((VLOOKUP($E165,'Org List'!$AT$10:$AV$188,3,FALSE))="","",(VLOOKUP($E165,'Org List'!$AT$10:$AV$188,3,FALSE))),"")</f>
        <v>NHS England South East (Kent, Surrey and Sussex)</v>
      </c>
      <c r="E165" s="50" t="str">
        <f t="shared" ca="1" si="4"/>
        <v>E10000030</v>
      </c>
      <c r="F165" s="140" t="str">
        <f ca="1">IFERROR(VLOOKUP($E165,'Org List'!$J$9:$K$488,2,0), "")</f>
        <v>Surrey</v>
      </c>
      <c r="G165" s="258">
        <f ca="1">IFERROR(IF((VLOOKUP($E165,'I&amp;E Backsheet'!$D$7:$X$185,G$9,FALSE))="","",(VLOOKUP($E165,'I&amp;E Backsheet'!$D$7:$X$185,G$9,FALSE))),"")</f>
        <v>8294827.2465234064</v>
      </c>
      <c r="H165" s="259">
        <f ca="1">IFERROR(IF((VLOOKUP($E165,'I&amp;E Backsheet'!$D$7:$X$185,H$9,FALSE))="","",(VLOOKUP($E165,'I&amp;E Backsheet'!$D$7:$X$185,H$9,FALSE))),"")</f>
        <v>7894842.8736772761</v>
      </c>
      <c r="I165" s="259">
        <f ca="1">IFERROR(IF((VLOOKUP($E165,'I&amp;E Backsheet'!$D$7:$X$185,I$9,FALSE))="","",(VLOOKUP($E165,'I&amp;E Backsheet'!$D$7:$X$185,I$9,FALSE))),"")</f>
        <v>68639663.780515745</v>
      </c>
      <c r="J165" s="260">
        <f ca="1">IFERROR(IF((VLOOKUP($E165,'I&amp;E Backsheet'!$D$7:$X$185,J$9,FALSE))="","",(VLOOKUP($E165,'I&amp;E Backsheet'!$D$7:$X$185,J$9,FALSE))),"")</f>
        <v>84829333.900716424</v>
      </c>
      <c r="K165" s="258">
        <f ca="1">IFERROR(IF((VLOOKUP($E165,'I&amp;E Backsheet'!$D$7:$X$185,K$9,FALSE))="","",(VLOOKUP($E165,'I&amp;E Backsheet'!$D$7:$X$185,K$9,FALSE))),"")</f>
        <v>140442</v>
      </c>
      <c r="L165" s="259">
        <f ca="1">IFERROR(IF((VLOOKUP($E165,'I&amp;E Backsheet'!$D$7:$X$185,L$9,FALSE))="","",(VLOOKUP($E165,'I&amp;E Backsheet'!$D$7:$X$185,L$9,FALSE))),"")</f>
        <v>418305</v>
      </c>
      <c r="M165" s="260">
        <f ca="1">IFERROR(IF((VLOOKUP($E165,'I&amp;E Backsheet'!$D$7:$X$185,M$9,FALSE))="","",(VLOOKUP($E165,'I&amp;E Backsheet'!$D$7:$X$185,M$9,FALSE))),"")</f>
        <v>558747</v>
      </c>
      <c r="N165" s="258">
        <f ca="1">IFERROR(IF((VLOOKUP($E165,'I&amp;E Backsheet'!$D$7:$X$185,N$9,FALSE))="","",(VLOOKUP($E165,'I&amp;E Backsheet'!$D$7:$X$185,N$9,FALSE))),"")</f>
        <v>140442</v>
      </c>
      <c r="O165" s="259">
        <f ca="1">IFERROR(IF((VLOOKUP($E165,'I&amp;E Backsheet'!$D$7:$X$185,O$9,FALSE))="","",(VLOOKUP($E165,'I&amp;E Backsheet'!$D$7:$X$185,O$9,FALSE))),"")</f>
        <v>1322757</v>
      </c>
      <c r="P165" s="276">
        <f ca="1">IFERROR(IF((VLOOKUP($E165,'I&amp;E Backsheet'!$D$7:$X$185,P$9,FALSE))="","",(VLOOKUP($E165,'I&amp;E Backsheet'!$D$7:$X$185,P$9,FALSE))),"")</f>
        <v>1463199</v>
      </c>
      <c r="Q165" s="280">
        <f ca="1">IFERROR(IF((VLOOKUP($E165,'I&amp;E Backsheet'!$D$7:$X$185,Q$9,FALSE))="","",(VLOOKUP($E165,'I&amp;E Backsheet'!$D$7:$X$185,Q$9,FALSE))),"")</f>
        <v>86292532.900716424</v>
      </c>
      <c r="T165" s="1"/>
    </row>
    <row r="166" spans="1:20" s="270" customFormat="1" ht="15" customHeight="1" x14ac:dyDescent="0.3">
      <c r="A166" s="57">
        <v>154</v>
      </c>
      <c r="B166" s="97" t="str">
        <f ca="1">IFERROR(IF((VLOOKUP($E166,'Org List'!$AJ$10:$AL$188,3,FALSE))="","",(VLOOKUP($E166,'Org List'!$AJ$10:$AL$188,3,FALSE))),"")</f>
        <v>London Commissioning Region</v>
      </c>
      <c r="C166" s="98" t="str">
        <f ca="1">IFERROR(IF((VLOOKUP($E166,'Org List'!$AO$10:$AQ$188,3,FALSE))="","",(VLOOKUP($E166,'Org List'!$AO$10:$AQ$188,3,FALSE))),"")</f>
        <v>London Region</v>
      </c>
      <c r="D166" s="113" t="str">
        <f ca="1">IFERROR(IF((VLOOKUP($E166,'Org List'!$AT$10:$AV$188,3,FALSE))="","",(VLOOKUP($E166,'Org List'!$AT$10:$AV$188,3,FALSE))),"")</f>
        <v>NHS England London</v>
      </c>
      <c r="E166" s="50" t="str">
        <f t="shared" ca="1" si="4"/>
        <v>E09000029</v>
      </c>
      <c r="F166" s="140" t="str">
        <f ca="1">IFERROR(VLOOKUP($E166,'Org List'!$J$9:$K$488,2,0), "")</f>
        <v>Sutton</v>
      </c>
      <c r="G166" s="258">
        <f ca="1">IFERROR(IF((VLOOKUP($E166,'I&amp;E Backsheet'!$D$7:$X$185,G$9,FALSE))="","",(VLOOKUP($E166,'I&amp;E Backsheet'!$D$7:$X$185,G$9,FALSE))),"")</f>
        <v>1476516.184893385</v>
      </c>
      <c r="H166" s="259">
        <f ca="1">IFERROR(IF((VLOOKUP($E166,'I&amp;E Backsheet'!$D$7:$X$185,H$9,FALSE))="","",(VLOOKUP($E166,'I&amp;E Backsheet'!$D$7:$X$185,H$9,FALSE))),"")</f>
        <v>2933929.9302637228</v>
      </c>
      <c r="I166" s="259">
        <f ca="1">IFERROR(IF((VLOOKUP($E166,'I&amp;E Backsheet'!$D$7:$X$185,I$9,FALSE))="","",(VLOOKUP($E166,'I&amp;E Backsheet'!$D$7:$X$185,I$9,FALSE))),"")</f>
        <v>11823986.955266409</v>
      </c>
      <c r="J166" s="260">
        <f ca="1">IFERROR(IF((VLOOKUP($E166,'I&amp;E Backsheet'!$D$7:$X$185,J$9,FALSE))="","",(VLOOKUP($E166,'I&amp;E Backsheet'!$D$7:$X$185,J$9,FALSE))),"")</f>
        <v>16234433.070423517</v>
      </c>
      <c r="K166" s="258">
        <f ca="1">IFERROR(IF((VLOOKUP($E166,'I&amp;E Backsheet'!$D$7:$X$185,K$9,FALSE))="","",(VLOOKUP($E166,'I&amp;E Backsheet'!$D$7:$X$185,K$9,FALSE))),"")</f>
        <v>387289</v>
      </c>
      <c r="L166" s="259">
        <f ca="1">IFERROR(IF((VLOOKUP($E166,'I&amp;E Backsheet'!$D$7:$X$185,L$9,FALSE))="","",(VLOOKUP($E166,'I&amp;E Backsheet'!$D$7:$X$185,L$9,FALSE))),"")</f>
        <v>2787722</v>
      </c>
      <c r="M166" s="260">
        <f ca="1">IFERROR(IF((VLOOKUP($E166,'I&amp;E Backsheet'!$D$7:$X$185,M$9,FALSE))="","",(VLOOKUP($E166,'I&amp;E Backsheet'!$D$7:$X$185,M$9,FALSE))),"")</f>
        <v>3175011</v>
      </c>
      <c r="N166" s="258">
        <f ca="1">IFERROR(IF((VLOOKUP($E166,'I&amp;E Backsheet'!$D$7:$X$185,N$9,FALSE))="","",(VLOOKUP($E166,'I&amp;E Backsheet'!$D$7:$X$185,N$9,FALSE))),"")</f>
        <v>442013</v>
      </c>
      <c r="O166" s="259">
        <f ca="1">IFERROR(IF((VLOOKUP($E166,'I&amp;E Backsheet'!$D$7:$X$185,O$9,FALSE))="","",(VLOOKUP($E166,'I&amp;E Backsheet'!$D$7:$X$185,O$9,FALSE))),"")</f>
        <v>4244813</v>
      </c>
      <c r="P166" s="276">
        <f ca="1">IFERROR(IF((VLOOKUP($E166,'I&amp;E Backsheet'!$D$7:$X$185,P$9,FALSE))="","",(VLOOKUP($E166,'I&amp;E Backsheet'!$D$7:$X$185,P$9,FALSE))),"")</f>
        <v>4686826</v>
      </c>
      <c r="Q166" s="280">
        <f ca="1">IFERROR(IF((VLOOKUP($E166,'I&amp;E Backsheet'!$D$7:$X$185,Q$9,FALSE))="","",(VLOOKUP($E166,'I&amp;E Backsheet'!$D$7:$X$185,Q$9,FALSE))),"")</f>
        <v>20921259.070423517</v>
      </c>
      <c r="T166" s="1"/>
    </row>
    <row r="167" spans="1:20" s="270" customFormat="1" ht="15" customHeight="1" x14ac:dyDescent="0.3">
      <c r="A167" s="57">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113" t="str">
        <f ca="1">IFERROR(IF((VLOOKUP($E167,'Org List'!$AT$10:$AV$188,3,FALSE))="","",(VLOOKUP($E167,'Org List'!$AT$10:$AV$188,3,FALSE))),"")</f>
        <v>NHS England South West (South West North)</v>
      </c>
      <c r="E167" s="50" t="str">
        <f t="shared" ca="1" si="4"/>
        <v>E06000030</v>
      </c>
      <c r="F167" s="140" t="str">
        <f ca="1">IFERROR(VLOOKUP($E167,'Org List'!$J$9:$K$488,2,0), "")</f>
        <v>Swindon</v>
      </c>
      <c r="G167" s="258">
        <f ca="1">IFERROR(IF((VLOOKUP($E167,'I&amp;E Backsheet'!$D$7:$X$185,G$9,FALSE))="","",(VLOOKUP($E167,'I&amp;E Backsheet'!$D$7:$X$185,G$9,FALSE))),"")</f>
        <v>1067004.9595829407</v>
      </c>
      <c r="H167" s="259">
        <f ca="1">IFERROR(IF((VLOOKUP($E167,'I&amp;E Backsheet'!$D$7:$X$185,H$9,FALSE))="","",(VLOOKUP($E167,'I&amp;E Backsheet'!$D$7:$X$185,H$9,FALSE))),"")</f>
        <v>3778574.159206843</v>
      </c>
      <c r="I167" s="259">
        <f ca="1">IFERROR(IF((VLOOKUP($E167,'I&amp;E Backsheet'!$D$7:$X$185,I$9,FALSE))="","",(VLOOKUP($E167,'I&amp;E Backsheet'!$D$7:$X$185,I$9,FALSE))),"")</f>
        <v>12601596.873748494</v>
      </c>
      <c r="J167" s="260">
        <f ca="1">IFERROR(IF((VLOOKUP($E167,'I&amp;E Backsheet'!$D$7:$X$185,J$9,FALSE))="","",(VLOOKUP($E167,'I&amp;E Backsheet'!$D$7:$X$185,J$9,FALSE))),"")</f>
        <v>17447175.992538277</v>
      </c>
      <c r="K167" s="258">
        <f ca="1">IFERROR(IF((VLOOKUP($E167,'I&amp;E Backsheet'!$D$7:$X$185,K$9,FALSE))="","",(VLOOKUP($E167,'I&amp;E Backsheet'!$D$7:$X$185,K$9,FALSE))),"")</f>
        <v>2579000</v>
      </c>
      <c r="L167" s="259">
        <f ca="1">IFERROR(IF((VLOOKUP($E167,'I&amp;E Backsheet'!$D$7:$X$185,L$9,FALSE))="","",(VLOOKUP($E167,'I&amp;E Backsheet'!$D$7:$X$185,L$9,FALSE))),"")</f>
        <v>3870000</v>
      </c>
      <c r="M167" s="260">
        <f ca="1">IFERROR(IF((VLOOKUP($E167,'I&amp;E Backsheet'!$D$7:$X$185,M$9,FALSE))="","",(VLOOKUP($E167,'I&amp;E Backsheet'!$D$7:$X$185,M$9,FALSE))),"")</f>
        <v>6449000</v>
      </c>
      <c r="N167" s="258">
        <f ca="1">IFERROR(IF((VLOOKUP($E167,'I&amp;E Backsheet'!$D$7:$X$185,N$9,FALSE))="","",(VLOOKUP($E167,'I&amp;E Backsheet'!$D$7:$X$185,N$9,FALSE))),"")</f>
        <v>2579000</v>
      </c>
      <c r="O167" s="259">
        <f ca="1">IFERROR(IF((VLOOKUP($E167,'I&amp;E Backsheet'!$D$7:$X$185,O$9,FALSE))="","",(VLOOKUP($E167,'I&amp;E Backsheet'!$D$7:$X$185,O$9,FALSE))),"")</f>
        <v>3870000</v>
      </c>
      <c r="P167" s="276">
        <f ca="1">IFERROR(IF((VLOOKUP($E167,'I&amp;E Backsheet'!$D$7:$X$185,P$9,FALSE))="","",(VLOOKUP($E167,'I&amp;E Backsheet'!$D$7:$X$185,P$9,FALSE))),"")</f>
        <v>6449000</v>
      </c>
      <c r="Q167" s="280">
        <f ca="1">IFERROR(IF((VLOOKUP($E167,'I&amp;E Backsheet'!$D$7:$X$185,Q$9,FALSE))="","",(VLOOKUP($E167,'I&amp;E Backsheet'!$D$7:$X$185,Q$9,FALSE))),"")</f>
        <v>23896175.992538277</v>
      </c>
      <c r="T167" s="1"/>
    </row>
    <row r="168" spans="1:20" ht="15" customHeight="1" x14ac:dyDescent="0.3">
      <c r="A168" s="57">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113" t="str">
        <f ca="1">IFERROR(IF((VLOOKUP($E168,'Org List'!$AT$10:$AV$188,3,FALSE))="","",(VLOOKUP($E168,'Org List'!$AT$10:$AV$188,3,FALSE))),"")</f>
        <v>NHS England North (Greater Manchester)</v>
      </c>
      <c r="E168" s="50" t="str">
        <f t="shared" ca="1" si="4"/>
        <v>E08000008</v>
      </c>
      <c r="F168" s="140" t="str">
        <f ca="1">IFERROR(VLOOKUP($E168,'Org List'!$J$9:$K$488,2,0), "")</f>
        <v>Tameside</v>
      </c>
      <c r="G168" s="258">
        <f ca="1">IFERROR(IF((VLOOKUP($E168,'I&amp;E Backsheet'!$D$7:$X$185,G$9,FALSE))="","",(VLOOKUP($E168,'I&amp;E Backsheet'!$D$7:$X$185,G$9,FALSE))),"")</f>
        <v>2327193.1015041075</v>
      </c>
      <c r="H168" s="259">
        <f ca="1">IFERROR(IF((VLOOKUP($E168,'I&amp;E Backsheet'!$D$7:$X$185,H$9,FALSE))="","",(VLOOKUP($E168,'I&amp;E Backsheet'!$D$7:$X$185,H$9,FALSE))),"")</f>
        <v>8775818.1209279373</v>
      </c>
      <c r="I168" s="259">
        <f ca="1">IFERROR(IF((VLOOKUP($E168,'I&amp;E Backsheet'!$D$7:$X$185,I$9,FALSE))="","",(VLOOKUP($E168,'I&amp;E Backsheet'!$D$7:$X$185,I$9,FALSE))),"")</f>
        <v>15893376.623435581</v>
      </c>
      <c r="J168" s="260">
        <f ca="1">IFERROR(IF((VLOOKUP($E168,'I&amp;E Backsheet'!$D$7:$X$185,J$9,FALSE))="","",(VLOOKUP($E168,'I&amp;E Backsheet'!$D$7:$X$185,J$9,FALSE))),"")</f>
        <v>26996387.845867626</v>
      </c>
      <c r="K168" s="258">
        <f ca="1">IFERROR(IF((VLOOKUP($E168,'I&amp;E Backsheet'!$D$7:$X$185,K$9,FALSE))="","",(VLOOKUP($E168,'I&amp;E Backsheet'!$D$7:$X$185,K$9,FALSE))),"")</f>
        <v>0</v>
      </c>
      <c r="L168" s="259">
        <f ca="1">IFERROR(IF((VLOOKUP($E168,'I&amp;E Backsheet'!$D$7:$X$185,L$9,FALSE))="","",(VLOOKUP($E168,'I&amp;E Backsheet'!$D$7:$X$185,L$9,FALSE))),"")</f>
        <v>0</v>
      </c>
      <c r="M168" s="260">
        <f ca="1">IFERROR(IF((VLOOKUP($E168,'I&amp;E Backsheet'!$D$7:$X$185,M$9,FALSE))="","",(VLOOKUP($E168,'I&amp;E Backsheet'!$D$7:$X$185,M$9,FALSE))),"")</f>
        <v>0</v>
      </c>
      <c r="N168" s="258">
        <f ca="1">IFERROR(IF((VLOOKUP($E168,'I&amp;E Backsheet'!$D$7:$X$185,N$9,FALSE))="","",(VLOOKUP($E168,'I&amp;E Backsheet'!$D$7:$X$185,N$9,FALSE))),"")</f>
        <v>0</v>
      </c>
      <c r="O168" s="259">
        <f ca="1">IFERROR(IF((VLOOKUP($E168,'I&amp;E Backsheet'!$D$7:$X$185,O$9,FALSE))="","",(VLOOKUP($E168,'I&amp;E Backsheet'!$D$7:$X$185,O$9,FALSE))),"")</f>
        <v>0</v>
      </c>
      <c r="P168" s="276">
        <f ca="1">IFERROR(IF((VLOOKUP($E168,'I&amp;E Backsheet'!$D$7:$X$185,P$9,FALSE))="","",(VLOOKUP($E168,'I&amp;E Backsheet'!$D$7:$X$185,P$9,FALSE))),"")</f>
        <v>0</v>
      </c>
      <c r="Q168" s="280">
        <f ca="1">IFERROR(IF((VLOOKUP($E168,'I&amp;E Backsheet'!$D$7:$X$185,Q$9,FALSE))="","",(VLOOKUP($E168,'I&amp;E Backsheet'!$D$7:$X$185,Q$9,FALSE))),"")</f>
        <v>26996387.845867626</v>
      </c>
    </row>
    <row r="169" spans="1:20" ht="15" customHeight="1" x14ac:dyDescent="0.3">
      <c r="A169" s="57">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113" t="str">
        <f ca="1">IFERROR(IF((VLOOKUP($E169,'Org List'!$AT$10:$AV$188,3,FALSE))="","",(VLOOKUP($E169,'Org List'!$AT$10:$AV$188,3,FALSE))),"")</f>
        <v>NHS England Midlands And East (North Midlands)</v>
      </c>
      <c r="E169" s="50" t="str">
        <f t="shared" ca="1" si="4"/>
        <v>E06000020</v>
      </c>
      <c r="F169" s="140" t="str">
        <f ca="1">IFERROR(VLOOKUP($E169,'Org List'!$J$9:$K$488,2,0), "")</f>
        <v>Telford and Wrekin</v>
      </c>
      <c r="G169" s="258">
        <f ca="1">IFERROR(IF((VLOOKUP($E169,'I&amp;E Backsheet'!$D$7:$X$185,G$9,FALSE))="","",(VLOOKUP($E169,'I&amp;E Backsheet'!$D$7:$X$185,G$9,FALSE))),"")</f>
        <v>1884051.2569566562</v>
      </c>
      <c r="H169" s="259">
        <f ca="1">IFERROR(IF((VLOOKUP($E169,'I&amp;E Backsheet'!$D$7:$X$185,H$9,FALSE))="","",(VLOOKUP($E169,'I&amp;E Backsheet'!$D$7:$X$185,H$9,FALSE))),"")</f>
        <v>5487289.663586624</v>
      </c>
      <c r="I169" s="259">
        <f ca="1">IFERROR(IF((VLOOKUP($E169,'I&amp;E Backsheet'!$D$7:$X$185,I$9,FALSE))="","",(VLOOKUP($E169,'I&amp;E Backsheet'!$D$7:$X$185,I$9,FALSE))),"")</f>
        <v>10979329.103405105</v>
      </c>
      <c r="J169" s="260">
        <f ca="1">IFERROR(IF((VLOOKUP($E169,'I&amp;E Backsheet'!$D$7:$X$185,J$9,FALSE))="","",(VLOOKUP($E169,'I&amp;E Backsheet'!$D$7:$X$185,J$9,FALSE))),"")</f>
        <v>18350670.023948386</v>
      </c>
      <c r="K169" s="258">
        <f ca="1">IFERROR(IF((VLOOKUP($E169,'I&amp;E Backsheet'!$D$7:$X$185,K$9,FALSE))="","",(VLOOKUP($E169,'I&amp;E Backsheet'!$D$7:$X$185,K$9,FALSE))),"")</f>
        <v>877394</v>
      </c>
      <c r="L169" s="259">
        <f ca="1">IFERROR(IF((VLOOKUP($E169,'I&amp;E Backsheet'!$D$7:$X$185,L$9,FALSE))="","",(VLOOKUP($E169,'I&amp;E Backsheet'!$D$7:$X$185,L$9,FALSE))),"")</f>
        <v>705756</v>
      </c>
      <c r="M169" s="260">
        <f ca="1">IFERROR(IF((VLOOKUP($E169,'I&amp;E Backsheet'!$D$7:$X$185,M$9,FALSE))="","",(VLOOKUP($E169,'I&amp;E Backsheet'!$D$7:$X$185,M$9,FALSE))),"")</f>
        <v>1583150</v>
      </c>
      <c r="N169" s="258">
        <f ca="1">IFERROR(IF((VLOOKUP($E169,'I&amp;E Backsheet'!$D$7:$X$185,N$9,FALSE))="","",(VLOOKUP($E169,'I&amp;E Backsheet'!$D$7:$X$185,N$9,FALSE))),"")</f>
        <v>1178437</v>
      </c>
      <c r="O169" s="259">
        <f ca="1">IFERROR(IF((VLOOKUP($E169,'I&amp;E Backsheet'!$D$7:$X$185,O$9,FALSE))="","",(VLOOKUP($E169,'I&amp;E Backsheet'!$D$7:$X$185,O$9,FALSE))),"")</f>
        <v>1706104</v>
      </c>
      <c r="P169" s="276">
        <f ca="1">IFERROR(IF((VLOOKUP($E169,'I&amp;E Backsheet'!$D$7:$X$185,P$9,FALSE))="","",(VLOOKUP($E169,'I&amp;E Backsheet'!$D$7:$X$185,P$9,FALSE))),"")</f>
        <v>2884541</v>
      </c>
      <c r="Q169" s="280">
        <f ca="1">IFERROR(IF((VLOOKUP($E169,'I&amp;E Backsheet'!$D$7:$X$185,Q$9,FALSE))="","",(VLOOKUP($E169,'I&amp;E Backsheet'!$D$7:$X$185,Q$9,FALSE))),"")</f>
        <v>21235211.023948386</v>
      </c>
    </row>
    <row r="170" spans="1:20" ht="15" customHeight="1" x14ac:dyDescent="0.3">
      <c r="A170" s="57">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113" t="str">
        <f ca="1">IFERROR(IF((VLOOKUP($E170,'Org List'!$AT$10:$AV$188,3,FALSE))="","",(VLOOKUP($E170,'Org List'!$AT$10:$AV$188,3,FALSE))),"")</f>
        <v>NHS England Midlands And East (East)</v>
      </c>
      <c r="E170" s="50" t="str">
        <f t="shared" ca="1" si="4"/>
        <v>E06000034</v>
      </c>
      <c r="F170" s="140" t="str">
        <f ca="1">IFERROR(VLOOKUP($E170,'Org List'!$J$9:$K$488,2,0), "")</f>
        <v>Thurrock</v>
      </c>
      <c r="G170" s="258">
        <f ca="1">IFERROR(IF((VLOOKUP($E170,'I&amp;E Backsheet'!$D$7:$X$185,G$9,FALSE))="","",(VLOOKUP($E170,'I&amp;E Backsheet'!$D$7:$X$185,G$9,FALSE))),"")</f>
        <v>1076910.4142685812</v>
      </c>
      <c r="H170" s="259">
        <f ca="1">IFERROR(IF((VLOOKUP($E170,'I&amp;E Backsheet'!$D$7:$X$185,H$9,FALSE))="","",(VLOOKUP($E170,'I&amp;E Backsheet'!$D$7:$X$185,H$9,FALSE))),"")</f>
        <v>3926563.0062818318</v>
      </c>
      <c r="I170" s="259">
        <f ca="1">IFERROR(IF((VLOOKUP($E170,'I&amp;E Backsheet'!$D$7:$X$185,I$9,FALSE))="","",(VLOOKUP($E170,'I&amp;E Backsheet'!$D$7:$X$185,I$9,FALSE))),"")</f>
        <v>10238464.866646571</v>
      </c>
      <c r="J170" s="260">
        <f ca="1">IFERROR(IF((VLOOKUP($E170,'I&amp;E Backsheet'!$D$7:$X$185,J$9,FALSE))="","",(VLOOKUP($E170,'I&amp;E Backsheet'!$D$7:$X$185,J$9,FALSE))),"")</f>
        <v>15241938.287196985</v>
      </c>
      <c r="K170" s="258">
        <f ca="1">IFERROR(IF((VLOOKUP($E170,'I&amp;E Backsheet'!$D$7:$X$185,K$9,FALSE))="","",(VLOOKUP($E170,'I&amp;E Backsheet'!$D$7:$X$185,K$9,FALSE))),"")</f>
        <v>5874900</v>
      </c>
      <c r="L170" s="259">
        <f ca="1">IFERROR(IF((VLOOKUP($E170,'I&amp;E Backsheet'!$D$7:$X$185,L$9,FALSE))="","",(VLOOKUP($E170,'I&amp;E Backsheet'!$D$7:$X$185,L$9,FALSE))),"")</f>
        <v>20388193</v>
      </c>
      <c r="M170" s="260">
        <f ca="1">IFERROR(IF((VLOOKUP($E170,'I&amp;E Backsheet'!$D$7:$X$185,M$9,FALSE))="","",(VLOOKUP($E170,'I&amp;E Backsheet'!$D$7:$X$185,M$9,FALSE))),"")</f>
        <v>26263093</v>
      </c>
      <c r="N170" s="258">
        <f ca="1">IFERROR(IF((VLOOKUP($E170,'I&amp;E Backsheet'!$D$7:$X$185,N$9,FALSE))="","",(VLOOKUP($E170,'I&amp;E Backsheet'!$D$7:$X$185,N$9,FALSE))),"")</f>
        <v>6246847.1333534289</v>
      </c>
      <c r="O170" s="259">
        <f ca="1">IFERROR(IF((VLOOKUP($E170,'I&amp;E Backsheet'!$D$7:$X$185,O$9,FALSE))="","",(VLOOKUP($E170,'I&amp;E Backsheet'!$D$7:$X$185,O$9,FALSE))),"")</f>
        <v>21785420.787100717</v>
      </c>
      <c r="P170" s="276">
        <f ca="1">IFERROR(IF((VLOOKUP($E170,'I&amp;E Backsheet'!$D$7:$X$185,P$9,FALSE))="","",(VLOOKUP($E170,'I&amp;E Backsheet'!$D$7:$X$185,P$9,FALSE))),"")</f>
        <v>28032267.920454144</v>
      </c>
      <c r="Q170" s="280">
        <f ca="1">IFERROR(IF((VLOOKUP($E170,'I&amp;E Backsheet'!$D$7:$X$185,Q$9,FALSE))="","",(VLOOKUP($E170,'I&amp;E Backsheet'!$D$7:$X$185,Q$9,FALSE))),"")</f>
        <v>43274206.207651131</v>
      </c>
    </row>
    <row r="171" spans="1:20" ht="15" customHeight="1" x14ac:dyDescent="0.3">
      <c r="A171" s="57">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113" t="str">
        <f ca="1">IFERROR(IF((VLOOKUP($E171,'Org List'!$AT$10:$AV$188,3,FALSE))="","",(VLOOKUP($E171,'Org List'!$AT$10:$AV$188,3,FALSE))),"")</f>
        <v>NHS England South West (South West South)</v>
      </c>
      <c r="E171" s="50" t="str">
        <f t="shared" ca="1" si="4"/>
        <v>E06000027</v>
      </c>
      <c r="F171" s="140" t="str">
        <f ca="1">IFERROR(VLOOKUP($E171,'Org List'!$J$9:$K$488,2,0), "")</f>
        <v>Torbay</v>
      </c>
      <c r="G171" s="258">
        <f ca="1">IFERROR(IF((VLOOKUP($E171,'I&amp;E Backsheet'!$D$7:$X$185,G$9,FALSE))="","",(VLOOKUP($E171,'I&amp;E Backsheet'!$D$7:$X$185,G$9,FALSE))),"")</f>
        <v>1738615.1617151632</v>
      </c>
      <c r="H171" s="259">
        <f ca="1">IFERROR(IF((VLOOKUP($E171,'I&amp;E Backsheet'!$D$7:$X$185,H$9,FALSE))="","",(VLOOKUP($E171,'I&amp;E Backsheet'!$D$7:$X$185,H$9,FALSE))),"")</f>
        <v>6149188.3622045452</v>
      </c>
      <c r="I171" s="259">
        <f ca="1">IFERROR(IF((VLOOKUP($E171,'I&amp;E Backsheet'!$D$7:$X$185,I$9,FALSE))="","",(VLOOKUP($E171,'I&amp;E Backsheet'!$D$7:$X$185,I$9,FALSE))),"")</f>
        <v>10688788.613132423</v>
      </c>
      <c r="J171" s="260">
        <f ca="1">IFERROR(IF((VLOOKUP($E171,'I&amp;E Backsheet'!$D$7:$X$185,J$9,FALSE))="","",(VLOOKUP($E171,'I&amp;E Backsheet'!$D$7:$X$185,J$9,FALSE))),"")</f>
        <v>18576592.13705213</v>
      </c>
      <c r="K171" s="258">
        <f ca="1">IFERROR(IF((VLOOKUP($E171,'I&amp;E Backsheet'!$D$7:$X$185,K$9,FALSE))="","",(VLOOKUP($E171,'I&amp;E Backsheet'!$D$7:$X$185,K$9,FALSE))),"")</f>
        <v>0</v>
      </c>
      <c r="L171" s="259">
        <f ca="1">IFERROR(IF((VLOOKUP($E171,'I&amp;E Backsheet'!$D$7:$X$185,L$9,FALSE))="","",(VLOOKUP($E171,'I&amp;E Backsheet'!$D$7:$X$185,L$9,FALSE))),"")</f>
        <v>0</v>
      </c>
      <c r="M171" s="260">
        <f ca="1">IFERROR(IF((VLOOKUP($E171,'I&amp;E Backsheet'!$D$7:$X$185,M$9,FALSE))="","",(VLOOKUP($E171,'I&amp;E Backsheet'!$D$7:$X$185,M$9,FALSE))),"")</f>
        <v>0</v>
      </c>
      <c r="N171" s="258">
        <f ca="1">IFERROR(IF((VLOOKUP($E171,'I&amp;E Backsheet'!$D$7:$X$185,N$9,FALSE))="","",(VLOOKUP($E171,'I&amp;E Backsheet'!$D$7:$X$185,N$9,FALSE))),"")</f>
        <v>0</v>
      </c>
      <c r="O171" s="259">
        <f ca="1">IFERROR(IF((VLOOKUP($E171,'I&amp;E Backsheet'!$D$7:$X$185,O$9,FALSE))="","",(VLOOKUP($E171,'I&amp;E Backsheet'!$D$7:$X$185,O$9,FALSE))),"")</f>
        <v>159444</v>
      </c>
      <c r="P171" s="276">
        <f ca="1">IFERROR(IF((VLOOKUP($E171,'I&amp;E Backsheet'!$D$7:$X$185,P$9,FALSE))="","",(VLOOKUP($E171,'I&amp;E Backsheet'!$D$7:$X$185,P$9,FALSE))),"")</f>
        <v>159444</v>
      </c>
      <c r="Q171" s="280">
        <f ca="1">IFERROR(IF((VLOOKUP($E171,'I&amp;E Backsheet'!$D$7:$X$185,Q$9,FALSE))="","",(VLOOKUP($E171,'I&amp;E Backsheet'!$D$7:$X$185,Q$9,FALSE))),"")</f>
        <v>18736036.13705213</v>
      </c>
    </row>
    <row r="172" spans="1:20" s="270" customFormat="1" ht="15" customHeight="1" x14ac:dyDescent="0.3">
      <c r="A172" s="57">
        <v>160</v>
      </c>
      <c r="B172" s="97" t="str">
        <f ca="1">IFERROR(IF((VLOOKUP($E172,'Org List'!$AJ$10:$AL$188,3,FALSE))="","",(VLOOKUP($E172,'Org List'!$AJ$10:$AL$188,3,FALSE))),"")</f>
        <v>London Commissioning Region</v>
      </c>
      <c r="C172" s="98" t="str">
        <f ca="1">IFERROR(IF((VLOOKUP($E172,'Org List'!$AO$10:$AQ$188,3,FALSE))="","",(VLOOKUP($E172,'Org List'!$AO$10:$AQ$188,3,FALSE))),"")</f>
        <v>London Region</v>
      </c>
      <c r="D172" s="113" t="str">
        <f ca="1">IFERROR(IF((VLOOKUP($E172,'Org List'!$AT$10:$AV$188,3,FALSE))="","",(VLOOKUP($E172,'Org List'!$AT$10:$AV$188,3,FALSE))),"")</f>
        <v>NHS England London</v>
      </c>
      <c r="E172" s="50" t="str">
        <f t="shared" ref="E172:E190" ca="1" si="5">IF($A172&gt;$T$5-1,"",INDIRECT("'Comms by AT'!D"&amp;$A172+$T$4))</f>
        <v>E09000030</v>
      </c>
      <c r="F172" s="140" t="str">
        <f ca="1">IFERROR(VLOOKUP($E172,'Org List'!$J$9:$K$488,2,0), "")</f>
        <v>Tower Hamlets</v>
      </c>
      <c r="G172" s="258">
        <f ca="1">IFERROR(IF((VLOOKUP($E172,'I&amp;E Backsheet'!$D$7:$X$185,G$9,FALSE))="","",(VLOOKUP($E172,'I&amp;E Backsheet'!$D$7:$X$185,G$9,FALSE))),"")</f>
        <v>1895434.6383772544</v>
      </c>
      <c r="H172" s="259">
        <f ca="1">IFERROR(IF((VLOOKUP($E172,'I&amp;E Backsheet'!$D$7:$X$185,H$9,FALSE))="","",(VLOOKUP($E172,'I&amp;E Backsheet'!$D$7:$X$185,H$9,FALSE))),"")</f>
        <v>11907381.018957447</v>
      </c>
      <c r="I172" s="259">
        <f ca="1">IFERROR(IF((VLOOKUP($E172,'I&amp;E Backsheet'!$D$7:$X$185,I$9,FALSE))="","",(VLOOKUP($E172,'I&amp;E Backsheet'!$D$7:$X$185,I$9,FALSE))),"")</f>
        <v>19505500.023639288</v>
      </c>
      <c r="J172" s="260">
        <f ca="1">IFERROR(IF((VLOOKUP($E172,'I&amp;E Backsheet'!$D$7:$X$185,J$9,FALSE))="","",(VLOOKUP($E172,'I&amp;E Backsheet'!$D$7:$X$185,J$9,FALSE))),"")</f>
        <v>33308315.680973992</v>
      </c>
      <c r="K172" s="258">
        <f ca="1">IFERROR(IF((VLOOKUP($E172,'I&amp;E Backsheet'!$D$7:$X$185,K$9,FALSE))="","",(VLOOKUP($E172,'I&amp;E Backsheet'!$D$7:$X$185,K$9,FALSE))),"")</f>
        <v>14450833</v>
      </c>
      <c r="L172" s="259">
        <f ca="1">IFERROR(IF((VLOOKUP($E172,'I&amp;E Backsheet'!$D$7:$X$185,L$9,FALSE))="","",(VLOOKUP($E172,'I&amp;E Backsheet'!$D$7:$X$185,L$9,FALSE))),"")</f>
        <v>871260</v>
      </c>
      <c r="M172" s="260">
        <f ca="1">IFERROR(IF((VLOOKUP($E172,'I&amp;E Backsheet'!$D$7:$X$185,M$9,FALSE))="","",(VLOOKUP($E172,'I&amp;E Backsheet'!$D$7:$X$185,M$9,FALSE))),"")</f>
        <v>15322093</v>
      </c>
      <c r="N172" s="258">
        <f ca="1">IFERROR(IF((VLOOKUP($E172,'I&amp;E Backsheet'!$D$7:$X$185,N$9,FALSE))="","",(VLOOKUP($E172,'I&amp;E Backsheet'!$D$7:$X$185,N$9,FALSE))),"")</f>
        <v>14450833</v>
      </c>
      <c r="O172" s="259">
        <f ca="1">IFERROR(IF((VLOOKUP($E172,'I&amp;E Backsheet'!$D$7:$X$185,O$9,FALSE))="","",(VLOOKUP($E172,'I&amp;E Backsheet'!$D$7:$X$185,O$9,FALSE))),"")</f>
        <v>871260</v>
      </c>
      <c r="P172" s="276">
        <f ca="1">IFERROR(IF((VLOOKUP($E172,'I&amp;E Backsheet'!$D$7:$X$185,P$9,FALSE))="","",(VLOOKUP($E172,'I&amp;E Backsheet'!$D$7:$X$185,P$9,FALSE))),"")</f>
        <v>15322093</v>
      </c>
      <c r="Q172" s="280">
        <f ca="1">IFERROR(IF((VLOOKUP($E172,'I&amp;E Backsheet'!$D$7:$X$185,Q$9,FALSE))="","",(VLOOKUP($E172,'I&amp;E Backsheet'!$D$7:$X$185,Q$9,FALSE))),"")</f>
        <v>48630408.680973992</v>
      </c>
      <c r="T172" s="1"/>
    </row>
    <row r="173" spans="1:20" s="270" customFormat="1" ht="15" customHeight="1" x14ac:dyDescent="0.3">
      <c r="A173" s="57">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113" t="str">
        <f ca="1">IFERROR(IF((VLOOKUP($E173,'Org List'!$AT$10:$AV$188,3,FALSE))="","",(VLOOKUP($E173,'Org List'!$AT$10:$AV$188,3,FALSE))),"")</f>
        <v>NHS England North (Greater Manchester)</v>
      </c>
      <c r="E173" s="50" t="str">
        <f t="shared" ca="1" si="5"/>
        <v>E08000009</v>
      </c>
      <c r="F173" s="140" t="str">
        <f ca="1">IFERROR(VLOOKUP($E173,'Org List'!$J$9:$K$488,2,0), "")</f>
        <v>Trafford</v>
      </c>
      <c r="G173" s="258">
        <f ca="1">IFERROR(IF((VLOOKUP($E173,'I&amp;E Backsheet'!$D$7:$X$185,G$9,FALSE))="","",(VLOOKUP($E173,'I&amp;E Backsheet'!$D$7:$X$185,G$9,FALSE))),"")</f>
        <v>2017364.5760592609</v>
      </c>
      <c r="H173" s="259">
        <f ca="1">IFERROR(IF((VLOOKUP($E173,'I&amp;E Backsheet'!$D$7:$X$185,H$9,FALSE))="","",(VLOOKUP($E173,'I&amp;E Backsheet'!$D$7:$X$185,H$9,FALSE))),"")</f>
        <v>5725356.8006243287</v>
      </c>
      <c r="I173" s="259">
        <f ca="1">IFERROR(IF((VLOOKUP($E173,'I&amp;E Backsheet'!$D$7:$X$185,I$9,FALSE))="","",(VLOOKUP($E173,'I&amp;E Backsheet'!$D$7:$X$185,I$9,FALSE))),"")</f>
        <v>14940249.750305874</v>
      </c>
      <c r="J173" s="260">
        <f ca="1">IFERROR(IF((VLOOKUP($E173,'I&amp;E Backsheet'!$D$7:$X$185,J$9,FALSE))="","",(VLOOKUP($E173,'I&amp;E Backsheet'!$D$7:$X$185,J$9,FALSE))),"")</f>
        <v>22682971.126989461</v>
      </c>
      <c r="K173" s="258">
        <f ca="1">IFERROR(IF((VLOOKUP($E173,'I&amp;E Backsheet'!$D$7:$X$185,K$9,FALSE))="","",(VLOOKUP($E173,'I&amp;E Backsheet'!$D$7:$X$185,K$9,FALSE))),"")</f>
        <v>0</v>
      </c>
      <c r="L173" s="259">
        <f ca="1">IFERROR(IF((VLOOKUP($E173,'I&amp;E Backsheet'!$D$7:$X$185,L$9,FALSE))="","",(VLOOKUP($E173,'I&amp;E Backsheet'!$D$7:$X$185,L$9,FALSE))),"")</f>
        <v>0</v>
      </c>
      <c r="M173" s="260">
        <f ca="1">IFERROR(IF((VLOOKUP($E173,'I&amp;E Backsheet'!$D$7:$X$185,M$9,FALSE))="","",(VLOOKUP($E173,'I&amp;E Backsheet'!$D$7:$X$185,M$9,FALSE))),"")</f>
        <v>0</v>
      </c>
      <c r="N173" s="258">
        <f ca="1">IFERROR(IF((VLOOKUP($E173,'I&amp;E Backsheet'!$D$7:$X$185,N$9,FALSE))="","",(VLOOKUP($E173,'I&amp;E Backsheet'!$D$7:$X$185,N$9,FALSE))),"")</f>
        <v>0</v>
      </c>
      <c r="O173" s="259">
        <f ca="1">IFERROR(IF((VLOOKUP($E173,'I&amp;E Backsheet'!$D$7:$X$185,O$9,FALSE))="","",(VLOOKUP($E173,'I&amp;E Backsheet'!$D$7:$X$185,O$9,FALSE))),"")</f>
        <v>0</v>
      </c>
      <c r="P173" s="276">
        <f ca="1">IFERROR(IF((VLOOKUP($E173,'I&amp;E Backsheet'!$D$7:$X$185,P$9,FALSE))="","",(VLOOKUP($E173,'I&amp;E Backsheet'!$D$7:$X$185,P$9,FALSE))),"")</f>
        <v>0</v>
      </c>
      <c r="Q173" s="280">
        <f ca="1">IFERROR(IF((VLOOKUP($E173,'I&amp;E Backsheet'!$D$7:$X$185,Q$9,FALSE))="","",(VLOOKUP($E173,'I&amp;E Backsheet'!$D$7:$X$185,Q$9,FALSE))),"")</f>
        <v>22682971.126989461</v>
      </c>
      <c r="T173" s="1"/>
    </row>
    <row r="174" spans="1:20" s="270" customFormat="1" ht="15" customHeight="1" x14ac:dyDescent="0.3">
      <c r="A174" s="57">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113" t="str">
        <f ca="1">IFERROR(IF((VLOOKUP($E174,'Org List'!$AT$10:$AV$188,3,FALSE))="","",(VLOOKUP($E174,'Org List'!$AT$10:$AV$188,3,FALSE))),"")</f>
        <v>NHS England North (Yorkshire And Humber)</v>
      </c>
      <c r="E174" s="50" t="str">
        <f t="shared" ca="1" si="5"/>
        <v>E08000036</v>
      </c>
      <c r="F174" s="140" t="str">
        <f ca="1">IFERROR(VLOOKUP($E174,'Org List'!$J$9:$K$488,2,0), "")</f>
        <v>Wakefield</v>
      </c>
      <c r="G174" s="258">
        <f ca="1">IFERROR(IF((VLOOKUP($E174,'I&amp;E Backsheet'!$D$7:$X$185,G$9,FALSE))="","",(VLOOKUP($E174,'I&amp;E Backsheet'!$D$7:$X$185,G$9,FALSE))),"")</f>
        <v>3545292.0659586778</v>
      </c>
      <c r="H174" s="259">
        <f ca="1">IFERROR(IF((VLOOKUP($E174,'I&amp;E Backsheet'!$D$7:$X$185,H$9,FALSE))="","",(VLOOKUP($E174,'I&amp;E Backsheet'!$D$7:$X$185,H$9,FALSE))),"")</f>
        <v>12148464.48750761</v>
      </c>
      <c r="I174" s="259">
        <f ca="1">IFERROR(IF((VLOOKUP($E174,'I&amp;E Backsheet'!$D$7:$X$185,I$9,FALSE))="","",(VLOOKUP($E174,'I&amp;E Backsheet'!$D$7:$X$185,I$9,FALSE))),"")</f>
        <v>25226537.825504325</v>
      </c>
      <c r="J174" s="260">
        <f ca="1">IFERROR(IF((VLOOKUP($E174,'I&amp;E Backsheet'!$D$7:$X$185,J$9,FALSE))="","",(VLOOKUP($E174,'I&amp;E Backsheet'!$D$7:$X$185,J$9,FALSE))),"")</f>
        <v>40920294.378970608</v>
      </c>
      <c r="K174" s="258">
        <f ca="1">IFERROR(IF((VLOOKUP($E174,'I&amp;E Backsheet'!$D$7:$X$185,K$9,FALSE))="","",(VLOOKUP($E174,'I&amp;E Backsheet'!$D$7:$X$185,K$9,FALSE))),"")</f>
        <v>33389257.163343914</v>
      </c>
      <c r="L174" s="259">
        <f ca="1">IFERROR(IF((VLOOKUP($E174,'I&amp;E Backsheet'!$D$7:$X$185,L$9,FALSE))="","",(VLOOKUP($E174,'I&amp;E Backsheet'!$D$7:$X$185,L$9,FALSE))),"")</f>
        <v>8520780.0125337113</v>
      </c>
      <c r="M174" s="260">
        <f ca="1">IFERROR(IF((VLOOKUP($E174,'I&amp;E Backsheet'!$D$7:$X$185,M$9,FALSE))="","",(VLOOKUP($E174,'I&amp;E Backsheet'!$D$7:$X$185,M$9,FALSE))),"")</f>
        <v>41910037.175877623</v>
      </c>
      <c r="N174" s="258">
        <f ca="1">IFERROR(IF((VLOOKUP($E174,'I&amp;E Backsheet'!$D$7:$X$185,N$9,FALSE))="","",(VLOOKUP($E174,'I&amp;E Backsheet'!$D$7:$X$185,N$9,FALSE))),"")</f>
        <v>30116325.629999999</v>
      </c>
      <c r="O174" s="259">
        <f ca="1">IFERROR(IF((VLOOKUP($E174,'I&amp;E Backsheet'!$D$7:$X$185,O$9,FALSE))="","",(VLOOKUP($E174,'I&amp;E Backsheet'!$D$7:$X$185,O$9,FALSE))),"")</f>
        <v>7656625.2160000009</v>
      </c>
      <c r="P174" s="276">
        <f ca="1">IFERROR(IF((VLOOKUP($E174,'I&amp;E Backsheet'!$D$7:$X$185,P$9,FALSE))="","",(VLOOKUP($E174,'I&amp;E Backsheet'!$D$7:$X$185,P$9,FALSE))),"")</f>
        <v>37772950.846000001</v>
      </c>
      <c r="Q174" s="280">
        <f ca="1">IFERROR(IF((VLOOKUP($E174,'I&amp;E Backsheet'!$D$7:$X$185,Q$9,FALSE))="","",(VLOOKUP($E174,'I&amp;E Backsheet'!$D$7:$X$185,Q$9,FALSE))),"")</f>
        <v>78693245.224970609</v>
      </c>
      <c r="T174" s="1"/>
    </row>
    <row r="175" spans="1:20" s="270" customFormat="1" ht="15" customHeight="1" x14ac:dyDescent="0.3">
      <c r="A175" s="57">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113" t="str">
        <f ca="1">IFERROR(IF((VLOOKUP($E175,'Org List'!$AT$10:$AV$188,3,FALSE))="","",(VLOOKUP($E175,'Org List'!$AT$10:$AV$188,3,FALSE))),"")</f>
        <v>NHS England Midlands And East (West Midlands)</v>
      </c>
      <c r="E175" s="50" t="str">
        <f t="shared" ca="1" si="5"/>
        <v>E08000030</v>
      </c>
      <c r="F175" s="140" t="str">
        <f ca="1">IFERROR(VLOOKUP($E175,'Org List'!$J$9:$K$488,2,0), "")</f>
        <v>Walsall</v>
      </c>
      <c r="G175" s="258">
        <f ca="1">IFERROR(IF((VLOOKUP($E175,'I&amp;E Backsheet'!$D$7:$X$185,G$9,FALSE))="","",(VLOOKUP($E175,'I&amp;E Backsheet'!$D$7:$X$185,G$9,FALSE))),"")</f>
        <v>3432630.4182512164</v>
      </c>
      <c r="H175" s="259">
        <f ca="1">IFERROR(IF((VLOOKUP($E175,'I&amp;E Backsheet'!$D$7:$X$185,H$9,FALSE))="","",(VLOOKUP($E175,'I&amp;E Backsheet'!$D$7:$X$185,H$9,FALSE))),"")</f>
        <v>10037302.231319325</v>
      </c>
      <c r="I175" s="259">
        <f ca="1">IFERROR(IF((VLOOKUP($E175,'I&amp;E Backsheet'!$D$7:$X$185,I$9,FALSE))="","",(VLOOKUP($E175,'I&amp;E Backsheet'!$D$7:$X$185,I$9,FALSE))),"")</f>
        <v>20047107.503356498</v>
      </c>
      <c r="J175" s="260">
        <f ca="1">IFERROR(IF((VLOOKUP($E175,'I&amp;E Backsheet'!$D$7:$X$185,J$9,FALSE))="","",(VLOOKUP($E175,'I&amp;E Backsheet'!$D$7:$X$185,J$9,FALSE))),"")</f>
        <v>33517040.152927041</v>
      </c>
      <c r="K175" s="258">
        <f ca="1">IFERROR(IF((VLOOKUP($E175,'I&amp;E Backsheet'!$D$7:$X$185,K$9,FALSE))="","",(VLOOKUP($E175,'I&amp;E Backsheet'!$D$7:$X$185,K$9,FALSE))),"")</f>
        <v>1726957</v>
      </c>
      <c r="L175" s="259">
        <f ca="1">IFERROR(IF((VLOOKUP($E175,'I&amp;E Backsheet'!$D$7:$X$185,L$9,FALSE))="","",(VLOOKUP($E175,'I&amp;E Backsheet'!$D$7:$X$185,L$9,FALSE))),"")</f>
        <v>0</v>
      </c>
      <c r="M175" s="260">
        <f ca="1">IFERROR(IF((VLOOKUP($E175,'I&amp;E Backsheet'!$D$7:$X$185,M$9,FALSE))="","",(VLOOKUP($E175,'I&amp;E Backsheet'!$D$7:$X$185,M$9,FALSE))),"")</f>
        <v>1726957</v>
      </c>
      <c r="N175" s="258">
        <f ca="1">IFERROR(IF((VLOOKUP($E175,'I&amp;E Backsheet'!$D$7:$X$185,N$9,FALSE))="","",(VLOOKUP($E175,'I&amp;E Backsheet'!$D$7:$X$185,N$9,FALSE))),"")</f>
        <v>1726957</v>
      </c>
      <c r="O175" s="259">
        <f ca="1">IFERROR(IF((VLOOKUP($E175,'I&amp;E Backsheet'!$D$7:$X$185,O$9,FALSE))="","",(VLOOKUP($E175,'I&amp;E Backsheet'!$D$7:$X$185,O$9,FALSE))),"")</f>
        <v>0</v>
      </c>
      <c r="P175" s="276">
        <f ca="1">IFERROR(IF((VLOOKUP($E175,'I&amp;E Backsheet'!$D$7:$X$185,P$9,FALSE))="","",(VLOOKUP($E175,'I&amp;E Backsheet'!$D$7:$X$185,P$9,FALSE))),"")</f>
        <v>1726957</v>
      </c>
      <c r="Q175" s="280">
        <f ca="1">IFERROR(IF((VLOOKUP($E175,'I&amp;E Backsheet'!$D$7:$X$185,Q$9,FALSE))="","",(VLOOKUP($E175,'I&amp;E Backsheet'!$D$7:$X$185,Q$9,FALSE))),"")</f>
        <v>35243997.152927041</v>
      </c>
      <c r="T175" s="1"/>
    </row>
    <row r="176" spans="1:20" ht="15" customHeight="1" x14ac:dyDescent="0.3">
      <c r="A176" s="57">
        <v>164</v>
      </c>
      <c r="B176" s="97" t="str">
        <f ca="1">IFERROR(IF((VLOOKUP($E176,'Org List'!$AJ$10:$AL$188,3,FALSE))="","",(VLOOKUP($E176,'Org List'!$AJ$10:$AL$188,3,FALSE))),"")</f>
        <v>London Commissioning Region</v>
      </c>
      <c r="C176" s="98" t="str">
        <f ca="1">IFERROR(IF((VLOOKUP($E176,'Org List'!$AO$10:$AQ$188,3,FALSE))="","",(VLOOKUP($E176,'Org List'!$AO$10:$AQ$188,3,FALSE))),"")</f>
        <v>London Region</v>
      </c>
      <c r="D176" s="113" t="str">
        <f ca="1">IFERROR(IF((VLOOKUP($E176,'Org List'!$AT$10:$AV$188,3,FALSE))="","",(VLOOKUP($E176,'Org List'!$AT$10:$AV$188,3,FALSE))),"")</f>
        <v>NHS England London</v>
      </c>
      <c r="E176" s="50" t="str">
        <f t="shared" ca="1" si="5"/>
        <v>E09000031</v>
      </c>
      <c r="F176" s="140" t="str">
        <f ca="1">IFERROR(VLOOKUP($E176,'Org List'!$J$9:$K$488,2,0), "")</f>
        <v>Waltham Forest</v>
      </c>
      <c r="G176" s="258">
        <f ca="1">IFERROR(IF((VLOOKUP($E176,'I&amp;E Backsheet'!$D$7:$X$185,G$9,FALSE))="","",(VLOOKUP($E176,'I&amp;E Backsheet'!$D$7:$X$185,G$9,FALSE))),"")</f>
        <v>1929423.8302223724</v>
      </c>
      <c r="H176" s="259">
        <f ca="1">IFERROR(IF((VLOOKUP($E176,'I&amp;E Backsheet'!$D$7:$X$185,H$9,FALSE))="","",(VLOOKUP($E176,'I&amp;E Backsheet'!$D$7:$X$185,H$9,FALSE))),"")</f>
        <v>6834577.5702086752</v>
      </c>
      <c r="I176" s="259">
        <f ca="1">IFERROR(IF((VLOOKUP($E176,'I&amp;E Backsheet'!$D$7:$X$185,I$9,FALSE))="","",(VLOOKUP($E176,'I&amp;E Backsheet'!$D$7:$X$185,I$9,FALSE))),"")</f>
        <v>17229116.336395677</v>
      </c>
      <c r="J176" s="260">
        <f ca="1">IFERROR(IF((VLOOKUP($E176,'I&amp;E Backsheet'!$D$7:$X$185,J$9,FALSE))="","",(VLOOKUP($E176,'I&amp;E Backsheet'!$D$7:$X$185,J$9,FALSE))),"")</f>
        <v>25993117.736826725</v>
      </c>
      <c r="K176" s="258">
        <f ca="1">IFERROR(IF((VLOOKUP($E176,'I&amp;E Backsheet'!$D$7:$X$185,K$9,FALSE))="","",(VLOOKUP($E176,'I&amp;E Backsheet'!$D$7:$X$185,K$9,FALSE))),"")</f>
        <v>1081062</v>
      </c>
      <c r="L176" s="259">
        <f ca="1">IFERROR(IF((VLOOKUP($E176,'I&amp;E Backsheet'!$D$7:$X$185,L$9,FALSE))="","",(VLOOKUP($E176,'I&amp;E Backsheet'!$D$7:$X$185,L$9,FALSE))),"")</f>
        <v>328589</v>
      </c>
      <c r="M176" s="260">
        <f ca="1">IFERROR(IF((VLOOKUP($E176,'I&amp;E Backsheet'!$D$7:$X$185,M$9,FALSE))="","",(VLOOKUP($E176,'I&amp;E Backsheet'!$D$7:$X$185,M$9,FALSE))),"")</f>
        <v>1409651</v>
      </c>
      <c r="N176" s="258">
        <f ca="1">IFERROR(IF((VLOOKUP($E176,'I&amp;E Backsheet'!$D$7:$X$185,N$9,FALSE))="","",(VLOOKUP($E176,'I&amp;E Backsheet'!$D$7:$X$185,N$9,FALSE))),"")</f>
        <v>1081062</v>
      </c>
      <c r="O176" s="259">
        <f ca="1">IFERROR(IF((VLOOKUP($E176,'I&amp;E Backsheet'!$D$7:$X$185,O$9,FALSE))="","",(VLOOKUP($E176,'I&amp;E Backsheet'!$D$7:$X$185,O$9,FALSE))),"")</f>
        <v>328589</v>
      </c>
      <c r="P176" s="276">
        <f ca="1">IFERROR(IF((VLOOKUP($E176,'I&amp;E Backsheet'!$D$7:$X$185,P$9,FALSE))="","",(VLOOKUP($E176,'I&amp;E Backsheet'!$D$7:$X$185,P$9,FALSE))),"")</f>
        <v>1409651</v>
      </c>
      <c r="Q176" s="280">
        <f ca="1">IFERROR(IF((VLOOKUP($E176,'I&amp;E Backsheet'!$D$7:$X$185,Q$9,FALSE))="","",(VLOOKUP($E176,'I&amp;E Backsheet'!$D$7:$X$185,Q$9,FALSE))),"")</f>
        <v>27402768.736826725</v>
      </c>
    </row>
    <row r="177" spans="1:17" ht="15" customHeight="1" x14ac:dyDescent="0.3">
      <c r="A177" s="57">
        <v>165</v>
      </c>
      <c r="B177" s="97" t="str">
        <f ca="1">IFERROR(IF((VLOOKUP($E177,'Org List'!$AJ$10:$AL$188,3,FALSE))="","",(VLOOKUP($E177,'Org List'!$AJ$10:$AL$188,3,FALSE))),"")</f>
        <v>London Commissioning Region</v>
      </c>
      <c r="C177" s="98" t="str">
        <f ca="1">IFERROR(IF((VLOOKUP($E177,'Org List'!$AO$10:$AQ$188,3,FALSE))="","",(VLOOKUP($E177,'Org List'!$AO$10:$AQ$188,3,FALSE))),"")</f>
        <v>London Region</v>
      </c>
      <c r="D177" s="113" t="str">
        <f ca="1">IFERROR(IF((VLOOKUP($E177,'Org List'!$AT$10:$AV$188,3,FALSE))="","",(VLOOKUP($E177,'Org List'!$AT$10:$AV$188,3,FALSE))),"")</f>
        <v>NHS England London</v>
      </c>
      <c r="E177" s="50" t="str">
        <f t="shared" ca="1" si="5"/>
        <v>E09000032</v>
      </c>
      <c r="F177" s="140" t="str">
        <f ca="1">IFERROR(VLOOKUP($E177,'Org List'!$J$9:$K$488,2,0), "")</f>
        <v>Wandsworth</v>
      </c>
      <c r="G177" s="258">
        <f ca="1">IFERROR(IF((VLOOKUP($E177,'I&amp;E Backsheet'!$D$7:$X$185,G$9,FALSE))="","",(VLOOKUP($E177,'I&amp;E Backsheet'!$D$7:$X$185,G$9,FALSE))),"")</f>
        <v>1437498.5484138844</v>
      </c>
      <c r="H177" s="259">
        <f ca="1">IFERROR(IF((VLOOKUP($E177,'I&amp;E Backsheet'!$D$7:$X$185,H$9,FALSE))="","",(VLOOKUP($E177,'I&amp;E Backsheet'!$D$7:$X$185,H$9,FALSE))),"")</f>
        <v>11882623.106138725</v>
      </c>
      <c r="I177" s="259">
        <f ca="1">IFERROR(IF((VLOOKUP($E177,'I&amp;E Backsheet'!$D$7:$X$185,I$9,FALSE))="","",(VLOOKUP($E177,'I&amp;E Backsheet'!$D$7:$X$185,I$9,FALSE))),"")</f>
        <v>20727146.470906418</v>
      </c>
      <c r="J177" s="260">
        <f ca="1">IFERROR(IF((VLOOKUP($E177,'I&amp;E Backsheet'!$D$7:$X$185,J$9,FALSE))="","",(VLOOKUP($E177,'I&amp;E Backsheet'!$D$7:$X$185,J$9,FALSE))),"")</f>
        <v>34047268.12545903</v>
      </c>
      <c r="K177" s="258">
        <f ca="1">IFERROR(IF((VLOOKUP($E177,'I&amp;E Backsheet'!$D$7:$X$185,K$9,FALSE))="","",(VLOOKUP($E177,'I&amp;E Backsheet'!$D$7:$X$185,K$9,FALSE))),"")</f>
        <v>0</v>
      </c>
      <c r="L177" s="259">
        <f ca="1">IFERROR(IF((VLOOKUP($E177,'I&amp;E Backsheet'!$D$7:$X$185,L$9,FALSE))="","",(VLOOKUP($E177,'I&amp;E Backsheet'!$D$7:$X$185,L$9,FALSE))),"")</f>
        <v>362650</v>
      </c>
      <c r="M177" s="260">
        <f ca="1">IFERROR(IF((VLOOKUP($E177,'I&amp;E Backsheet'!$D$7:$X$185,M$9,FALSE))="","",(VLOOKUP($E177,'I&amp;E Backsheet'!$D$7:$X$185,M$9,FALSE))),"")</f>
        <v>362650</v>
      </c>
      <c r="N177" s="258">
        <f ca="1">IFERROR(IF((VLOOKUP($E177,'I&amp;E Backsheet'!$D$7:$X$185,N$9,FALSE))="","",(VLOOKUP($E177,'I&amp;E Backsheet'!$D$7:$X$185,N$9,FALSE))),"")</f>
        <v>0</v>
      </c>
      <c r="O177" s="259">
        <f ca="1">IFERROR(IF((VLOOKUP($E177,'I&amp;E Backsheet'!$D$7:$X$185,O$9,FALSE))="","",(VLOOKUP($E177,'I&amp;E Backsheet'!$D$7:$X$185,O$9,FALSE))),"")</f>
        <v>362650</v>
      </c>
      <c r="P177" s="276">
        <f ca="1">IFERROR(IF((VLOOKUP($E177,'I&amp;E Backsheet'!$D$7:$X$185,P$9,FALSE))="","",(VLOOKUP($E177,'I&amp;E Backsheet'!$D$7:$X$185,P$9,FALSE))),"")</f>
        <v>362650</v>
      </c>
      <c r="Q177" s="280">
        <f ca="1">IFERROR(IF((VLOOKUP($E177,'I&amp;E Backsheet'!$D$7:$X$185,Q$9,FALSE))="","",(VLOOKUP($E177,'I&amp;E Backsheet'!$D$7:$X$185,Q$9,FALSE))),"")</f>
        <v>34409918.12545903</v>
      </c>
    </row>
    <row r="178" spans="1:17" ht="15" customHeight="1" x14ac:dyDescent="0.3">
      <c r="A178" s="57">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113" t="str">
        <f ca="1">IFERROR(IF((VLOOKUP($E178,'Org List'!$AT$10:$AV$188,3,FALSE))="","",(VLOOKUP($E178,'Org List'!$AT$10:$AV$188,3,FALSE))),"")</f>
        <v>NHS England North (Cheshire And Merseyside)</v>
      </c>
      <c r="E178" s="50" t="str">
        <f t="shared" ca="1" si="5"/>
        <v>E06000007</v>
      </c>
      <c r="F178" s="140" t="str">
        <f ca="1">IFERROR(VLOOKUP($E178,'Org List'!$J$9:$K$488,2,0), "")</f>
        <v>Warrington</v>
      </c>
      <c r="G178" s="258">
        <f ca="1">IFERROR(IF((VLOOKUP($E178,'I&amp;E Backsheet'!$D$7:$X$185,G$9,FALSE))="","",(VLOOKUP($E178,'I&amp;E Backsheet'!$D$7:$X$185,G$9,FALSE))),"")</f>
        <v>1815110.3380503329</v>
      </c>
      <c r="H178" s="259">
        <f ca="1">IFERROR(IF((VLOOKUP($E178,'I&amp;E Backsheet'!$D$7:$X$185,H$9,FALSE))="","",(VLOOKUP($E178,'I&amp;E Backsheet'!$D$7:$X$185,H$9,FALSE))),"")</f>
        <v>4366949.5570654627</v>
      </c>
      <c r="I178" s="259">
        <f ca="1">IFERROR(IF((VLOOKUP($E178,'I&amp;E Backsheet'!$D$7:$X$185,I$9,FALSE))="","",(VLOOKUP($E178,'I&amp;E Backsheet'!$D$7:$X$185,I$9,FALSE))),"")</f>
        <v>13447866.612786358</v>
      </c>
      <c r="J178" s="260">
        <f ca="1">IFERROR(IF((VLOOKUP($E178,'I&amp;E Backsheet'!$D$7:$X$185,J$9,FALSE))="","",(VLOOKUP($E178,'I&amp;E Backsheet'!$D$7:$X$185,J$9,FALSE))),"")</f>
        <v>19629926.507902153</v>
      </c>
      <c r="K178" s="258">
        <f ca="1">IFERROR(IF((VLOOKUP($E178,'I&amp;E Backsheet'!$D$7:$X$185,K$9,FALSE))="","",(VLOOKUP($E178,'I&amp;E Backsheet'!$D$7:$X$185,K$9,FALSE))),"")</f>
        <v>2738069</v>
      </c>
      <c r="L178" s="259">
        <f ca="1">IFERROR(IF((VLOOKUP($E178,'I&amp;E Backsheet'!$D$7:$X$185,L$9,FALSE))="","",(VLOOKUP($E178,'I&amp;E Backsheet'!$D$7:$X$185,L$9,FALSE))),"")</f>
        <v>10470172</v>
      </c>
      <c r="M178" s="260">
        <f ca="1">IFERROR(IF((VLOOKUP($E178,'I&amp;E Backsheet'!$D$7:$X$185,M$9,FALSE))="","",(VLOOKUP($E178,'I&amp;E Backsheet'!$D$7:$X$185,M$9,FALSE))),"")</f>
        <v>13208241</v>
      </c>
      <c r="N178" s="258">
        <f ca="1">IFERROR(IF((VLOOKUP($E178,'I&amp;E Backsheet'!$D$7:$X$185,N$9,FALSE))="","",(VLOOKUP($E178,'I&amp;E Backsheet'!$D$7:$X$185,N$9,FALSE))),"")</f>
        <v>3989740</v>
      </c>
      <c r="O178" s="259">
        <f ca="1">IFERROR(IF((VLOOKUP($E178,'I&amp;E Backsheet'!$D$7:$X$185,O$9,FALSE))="","",(VLOOKUP($E178,'I&amp;E Backsheet'!$D$7:$X$185,O$9,FALSE))),"")</f>
        <v>11529997</v>
      </c>
      <c r="P178" s="276">
        <f ca="1">IFERROR(IF((VLOOKUP($E178,'I&amp;E Backsheet'!$D$7:$X$185,P$9,FALSE))="","",(VLOOKUP($E178,'I&amp;E Backsheet'!$D$7:$X$185,P$9,FALSE))),"")</f>
        <v>15519737</v>
      </c>
      <c r="Q178" s="280">
        <f ca="1">IFERROR(IF((VLOOKUP($E178,'I&amp;E Backsheet'!$D$7:$X$185,Q$9,FALSE))="","",(VLOOKUP($E178,'I&amp;E Backsheet'!$D$7:$X$185,Q$9,FALSE))),"")</f>
        <v>35149663.507902153</v>
      </c>
    </row>
    <row r="179" spans="1:17" ht="15" customHeight="1" x14ac:dyDescent="0.3">
      <c r="A179" s="57">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113" t="str">
        <f ca="1">IFERROR(IF((VLOOKUP($E179,'Org List'!$AT$10:$AV$188,3,FALSE))="","",(VLOOKUP($E179,'Org List'!$AT$10:$AV$188,3,FALSE))),"")</f>
        <v>NHS England Midlands And East (West Midlands)</v>
      </c>
      <c r="E179" s="50" t="str">
        <f t="shared" ca="1" si="5"/>
        <v>E10000031</v>
      </c>
      <c r="F179" s="140" t="str">
        <f ca="1">IFERROR(VLOOKUP($E179,'Org List'!$J$9:$K$488,2,0), "")</f>
        <v>Warwickshire</v>
      </c>
      <c r="G179" s="258">
        <f ca="1">IFERROR(IF((VLOOKUP($E179,'I&amp;E Backsheet'!$D$7:$X$185,G$9,FALSE))="","",(VLOOKUP($E179,'I&amp;E Backsheet'!$D$7:$X$185,G$9,FALSE))),"")</f>
        <v>4185688.1442548544</v>
      </c>
      <c r="H179" s="259">
        <f ca="1">IFERROR(IF((VLOOKUP($E179,'I&amp;E Backsheet'!$D$7:$X$185,H$9,FALSE))="","",(VLOOKUP($E179,'I&amp;E Backsheet'!$D$7:$X$185,H$9,FALSE))),"")</f>
        <v>10659261.254959237</v>
      </c>
      <c r="I179" s="259">
        <f ca="1">IFERROR(IF((VLOOKUP($E179,'I&amp;E Backsheet'!$D$7:$X$185,I$9,FALSE))="","",(VLOOKUP($E179,'I&amp;E Backsheet'!$D$7:$X$185,I$9,FALSE))),"")</f>
        <v>34954021.952634245</v>
      </c>
      <c r="J179" s="260">
        <f ca="1">IFERROR(IF((VLOOKUP($E179,'I&amp;E Backsheet'!$D$7:$X$185,J$9,FALSE))="","",(VLOOKUP($E179,'I&amp;E Backsheet'!$D$7:$X$185,J$9,FALSE))),"")</f>
        <v>49798971.351848334</v>
      </c>
      <c r="K179" s="258">
        <f ca="1">IFERROR(IF((VLOOKUP($E179,'I&amp;E Backsheet'!$D$7:$X$185,K$9,FALSE))="","",(VLOOKUP($E179,'I&amp;E Backsheet'!$D$7:$X$185,K$9,FALSE))),"")</f>
        <v>22338757.047365751</v>
      </c>
      <c r="L179" s="259">
        <f ca="1">IFERROR(IF((VLOOKUP($E179,'I&amp;E Backsheet'!$D$7:$X$185,L$9,FALSE))="","",(VLOOKUP($E179,'I&amp;E Backsheet'!$D$7:$X$185,L$9,FALSE))),"")</f>
        <v>47964000</v>
      </c>
      <c r="M179" s="260">
        <f ca="1">IFERROR(IF((VLOOKUP($E179,'I&amp;E Backsheet'!$D$7:$X$185,M$9,FALSE))="","",(VLOOKUP($E179,'I&amp;E Backsheet'!$D$7:$X$185,M$9,FALSE))),"")</f>
        <v>70302757.047365755</v>
      </c>
      <c r="N179" s="258">
        <f ca="1">IFERROR(IF((VLOOKUP($E179,'I&amp;E Backsheet'!$D$7:$X$185,N$9,FALSE))="","",(VLOOKUP($E179,'I&amp;E Backsheet'!$D$7:$X$185,N$9,FALSE))),"")</f>
        <v>22338757.047365751</v>
      </c>
      <c r="O179" s="259">
        <f ca="1">IFERROR(IF((VLOOKUP($E179,'I&amp;E Backsheet'!$D$7:$X$185,O$9,FALSE))="","",(VLOOKUP($E179,'I&amp;E Backsheet'!$D$7:$X$185,O$9,FALSE))),"")</f>
        <v>47964000</v>
      </c>
      <c r="P179" s="276">
        <f ca="1">IFERROR(IF((VLOOKUP($E179,'I&amp;E Backsheet'!$D$7:$X$185,P$9,FALSE))="","",(VLOOKUP($E179,'I&amp;E Backsheet'!$D$7:$X$185,P$9,FALSE))),"")</f>
        <v>70302757.047365755</v>
      </c>
      <c r="Q179" s="280">
        <f ca="1">IFERROR(IF((VLOOKUP($E179,'I&amp;E Backsheet'!$D$7:$X$185,Q$9,FALSE))="","",(VLOOKUP($E179,'I&amp;E Backsheet'!$D$7:$X$185,Q$9,FALSE))),"")</f>
        <v>120101728.39921409</v>
      </c>
    </row>
    <row r="180" spans="1:17" ht="15" customHeight="1" x14ac:dyDescent="0.3">
      <c r="A180" s="57">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113" t="str">
        <f ca="1">IFERROR(IF((VLOOKUP($E180,'Org List'!$AT$10:$AV$188,3,FALSE))="","",(VLOOKUP($E180,'Org List'!$AT$10:$AV$188,3,FALSE))),"")</f>
        <v>NHS England South East (Hampshire, Isle of Wight and Thames Valley)</v>
      </c>
      <c r="E180" s="50" t="str">
        <f t="shared" ca="1" si="5"/>
        <v>E06000037</v>
      </c>
      <c r="F180" s="140" t="str">
        <f ca="1">IFERROR(VLOOKUP($E180,'Org List'!$J$9:$K$488,2,0), "")</f>
        <v>West Berkshire</v>
      </c>
      <c r="G180" s="258">
        <f ca="1">IFERROR(IF((VLOOKUP($E180,'I&amp;E Backsheet'!$D$7:$X$185,G$9,FALSE))="","",(VLOOKUP($E180,'I&amp;E Backsheet'!$D$7:$X$185,G$9,FALSE))),"")</f>
        <v>1686765.4552585161</v>
      </c>
      <c r="H180" s="259">
        <f ca="1">IFERROR(IF((VLOOKUP($E180,'I&amp;E Backsheet'!$D$7:$X$185,H$9,FALSE))="","",(VLOOKUP($E180,'I&amp;E Backsheet'!$D$7:$X$185,H$9,FALSE))),"")</f>
        <v>583665.72597503685</v>
      </c>
      <c r="I180" s="259">
        <f ca="1">IFERROR(IF((VLOOKUP($E180,'I&amp;E Backsheet'!$D$7:$X$185,I$9,FALSE))="","",(VLOOKUP($E180,'I&amp;E Backsheet'!$D$7:$X$185,I$9,FALSE))),"")</f>
        <v>9135410.981667323</v>
      </c>
      <c r="J180" s="260">
        <f ca="1">IFERROR(IF((VLOOKUP($E180,'I&amp;E Backsheet'!$D$7:$X$185,J$9,FALSE))="","",(VLOOKUP($E180,'I&amp;E Backsheet'!$D$7:$X$185,J$9,FALSE))),"")</f>
        <v>11405842.162900876</v>
      </c>
      <c r="K180" s="258">
        <f ca="1">IFERROR(IF((VLOOKUP($E180,'I&amp;E Backsheet'!$D$7:$X$185,K$9,FALSE))="","",(VLOOKUP($E180,'I&amp;E Backsheet'!$D$7:$X$185,K$9,FALSE))),"")</f>
        <v>0</v>
      </c>
      <c r="L180" s="259">
        <f ca="1">IFERROR(IF((VLOOKUP($E180,'I&amp;E Backsheet'!$D$7:$X$185,L$9,FALSE))="","",(VLOOKUP($E180,'I&amp;E Backsheet'!$D$7:$X$185,L$9,FALSE))),"")</f>
        <v>0</v>
      </c>
      <c r="M180" s="260">
        <f ca="1">IFERROR(IF((VLOOKUP($E180,'I&amp;E Backsheet'!$D$7:$X$185,M$9,FALSE))="","",(VLOOKUP($E180,'I&amp;E Backsheet'!$D$7:$X$185,M$9,FALSE))),"")</f>
        <v>0</v>
      </c>
      <c r="N180" s="258">
        <f ca="1">IFERROR(IF((VLOOKUP($E180,'I&amp;E Backsheet'!$D$7:$X$185,N$9,FALSE))="","",(VLOOKUP($E180,'I&amp;E Backsheet'!$D$7:$X$185,N$9,FALSE))),"")</f>
        <v>0</v>
      </c>
      <c r="O180" s="259">
        <f ca="1">IFERROR(IF((VLOOKUP($E180,'I&amp;E Backsheet'!$D$7:$X$185,O$9,FALSE))="","",(VLOOKUP($E180,'I&amp;E Backsheet'!$D$7:$X$185,O$9,FALSE))),"")</f>
        <v>506600</v>
      </c>
      <c r="P180" s="276">
        <f ca="1">IFERROR(IF((VLOOKUP($E180,'I&amp;E Backsheet'!$D$7:$X$185,P$9,FALSE))="","",(VLOOKUP($E180,'I&amp;E Backsheet'!$D$7:$X$185,P$9,FALSE))),"")</f>
        <v>506600</v>
      </c>
      <c r="Q180" s="280">
        <f ca="1">IFERROR(IF((VLOOKUP($E180,'I&amp;E Backsheet'!$D$7:$X$185,Q$9,FALSE))="","",(VLOOKUP($E180,'I&amp;E Backsheet'!$D$7:$X$185,Q$9,FALSE))),"")</f>
        <v>11912442.162900876</v>
      </c>
    </row>
    <row r="181" spans="1:17" ht="15" customHeight="1" x14ac:dyDescent="0.3">
      <c r="A181" s="57">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113" t="str">
        <f ca="1">IFERROR(IF((VLOOKUP($E181,'Org List'!$AT$10:$AV$188,3,FALSE))="","",(VLOOKUP($E181,'Org List'!$AT$10:$AV$188,3,FALSE))),"")</f>
        <v>NHS England South East (Kent, Surrey and Sussex)</v>
      </c>
      <c r="E181" s="50" t="str">
        <f t="shared" ca="1" si="5"/>
        <v>E10000032</v>
      </c>
      <c r="F181" s="140" t="str">
        <f ca="1">IFERROR(VLOOKUP($E181,'Org List'!$J$9:$K$488,2,0), "")</f>
        <v>West Sussex</v>
      </c>
      <c r="G181" s="258">
        <f ca="1">IFERROR(IF((VLOOKUP($E181,'I&amp;E Backsheet'!$D$7:$X$185,G$9,FALSE))="","",(VLOOKUP($E181,'I&amp;E Backsheet'!$D$7:$X$185,G$9,FALSE))),"")</f>
        <v>7689714.0257292818</v>
      </c>
      <c r="H181" s="259">
        <f ca="1">IFERROR(IF((VLOOKUP($E181,'I&amp;E Backsheet'!$D$7:$X$185,H$9,FALSE))="","",(VLOOKUP($E181,'I&amp;E Backsheet'!$D$7:$X$185,H$9,FALSE))),"")</f>
        <v>14430379.927465128</v>
      </c>
      <c r="I181" s="259">
        <f ca="1">IFERROR(IF((VLOOKUP($E181,'I&amp;E Backsheet'!$D$7:$X$185,I$9,FALSE))="","",(VLOOKUP($E181,'I&amp;E Backsheet'!$D$7:$X$185,I$9,FALSE))),"")</f>
        <v>54277782.044604808</v>
      </c>
      <c r="J181" s="260">
        <f ca="1">IFERROR(IF((VLOOKUP($E181,'I&amp;E Backsheet'!$D$7:$X$185,J$9,FALSE))="","",(VLOOKUP($E181,'I&amp;E Backsheet'!$D$7:$X$185,J$9,FALSE))),"")</f>
        <v>76397875.997799218</v>
      </c>
      <c r="K181" s="258">
        <f ca="1">IFERROR(IF((VLOOKUP($E181,'I&amp;E Backsheet'!$D$7:$X$185,K$9,FALSE))="","",(VLOOKUP($E181,'I&amp;E Backsheet'!$D$7:$X$185,K$9,FALSE))),"")</f>
        <v>0</v>
      </c>
      <c r="L181" s="259">
        <f ca="1">IFERROR(IF((VLOOKUP($E181,'I&amp;E Backsheet'!$D$7:$X$185,L$9,FALSE))="","",(VLOOKUP($E181,'I&amp;E Backsheet'!$D$7:$X$185,L$9,FALSE))),"")</f>
        <v>1878300</v>
      </c>
      <c r="M181" s="260">
        <f ca="1">IFERROR(IF((VLOOKUP($E181,'I&amp;E Backsheet'!$D$7:$X$185,M$9,FALSE))="","",(VLOOKUP($E181,'I&amp;E Backsheet'!$D$7:$X$185,M$9,FALSE))),"")</f>
        <v>1878300</v>
      </c>
      <c r="N181" s="258">
        <f ca="1">IFERROR(IF((VLOOKUP($E181,'I&amp;E Backsheet'!$D$7:$X$185,N$9,FALSE))="","",(VLOOKUP($E181,'I&amp;E Backsheet'!$D$7:$X$185,N$9,FALSE))),"")</f>
        <v>0</v>
      </c>
      <c r="O181" s="259">
        <f ca="1">IFERROR(IF((VLOOKUP($E181,'I&amp;E Backsheet'!$D$7:$X$185,O$9,FALSE))="","",(VLOOKUP($E181,'I&amp;E Backsheet'!$D$7:$X$185,O$9,FALSE))),"")</f>
        <v>1878300</v>
      </c>
      <c r="P181" s="276">
        <f ca="1">IFERROR(IF((VLOOKUP($E181,'I&amp;E Backsheet'!$D$7:$X$185,P$9,FALSE))="","",(VLOOKUP($E181,'I&amp;E Backsheet'!$D$7:$X$185,P$9,FALSE))),"")</f>
        <v>1878300</v>
      </c>
      <c r="Q181" s="280">
        <f ca="1">IFERROR(IF((VLOOKUP($E181,'I&amp;E Backsheet'!$D$7:$X$185,Q$9,FALSE))="","",(VLOOKUP($E181,'I&amp;E Backsheet'!$D$7:$X$185,Q$9,FALSE))),"")</f>
        <v>78276175.997799218</v>
      </c>
    </row>
    <row r="182" spans="1:17" ht="15" customHeight="1" x14ac:dyDescent="0.3">
      <c r="A182" s="57">
        <v>170</v>
      </c>
      <c r="B182" s="97" t="str">
        <f ca="1">IFERROR(IF((VLOOKUP($E182,'Org List'!$AJ$10:$AL$188,3,FALSE))="","",(VLOOKUP($E182,'Org List'!$AJ$10:$AL$188,3,FALSE))),"")</f>
        <v>London Commissioning Region</v>
      </c>
      <c r="C182" s="98" t="str">
        <f ca="1">IFERROR(IF((VLOOKUP($E182,'Org List'!$AO$10:$AQ$188,3,FALSE))="","",(VLOOKUP($E182,'Org List'!$AO$10:$AQ$188,3,FALSE))),"")</f>
        <v>London Region</v>
      </c>
      <c r="D182" s="113" t="str">
        <f ca="1">IFERROR(IF((VLOOKUP($E182,'Org List'!$AT$10:$AV$188,3,FALSE))="","",(VLOOKUP($E182,'Org List'!$AT$10:$AV$188,3,FALSE))),"")</f>
        <v>NHS England London</v>
      </c>
      <c r="E182" s="50" t="str">
        <f t="shared" ca="1" si="5"/>
        <v>E09000033</v>
      </c>
      <c r="F182" s="140" t="str">
        <f ca="1">IFERROR(VLOOKUP($E182,'Org List'!$J$9:$K$488,2,0), "")</f>
        <v>Westminster</v>
      </c>
      <c r="G182" s="258">
        <f ca="1">IFERROR(IF((VLOOKUP($E182,'I&amp;E Backsheet'!$D$7:$X$185,G$9,FALSE))="","",(VLOOKUP($E182,'I&amp;E Backsheet'!$D$7:$X$185,G$9,FALSE))),"")</f>
        <v>1412331.576507234</v>
      </c>
      <c r="H182" s="259">
        <f ca="1">IFERROR(IF((VLOOKUP($E182,'I&amp;E Backsheet'!$D$7:$X$185,H$9,FALSE))="","",(VLOOKUP($E182,'I&amp;E Backsheet'!$D$7:$X$185,H$9,FALSE))),"")</f>
        <v>12316760.387303412</v>
      </c>
      <c r="I182" s="259">
        <f ca="1">IFERROR(IF((VLOOKUP($E182,'I&amp;E Backsheet'!$D$7:$X$185,I$9,FALSE))="","",(VLOOKUP($E182,'I&amp;E Backsheet'!$D$7:$X$185,I$9,FALSE))),"")</f>
        <v>19517360.722199641</v>
      </c>
      <c r="J182" s="260">
        <f ca="1">IFERROR(IF((VLOOKUP($E182,'I&amp;E Backsheet'!$D$7:$X$185,J$9,FALSE))="","",(VLOOKUP($E182,'I&amp;E Backsheet'!$D$7:$X$185,J$9,FALSE))),"")</f>
        <v>33246452.686010286</v>
      </c>
      <c r="K182" s="258">
        <f ca="1">IFERROR(IF((VLOOKUP($E182,'I&amp;E Backsheet'!$D$7:$X$185,K$9,FALSE))="","",(VLOOKUP($E182,'I&amp;E Backsheet'!$D$7:$X$185,K$9,FALSE))),"")</f>
        <v>16071807</v>
      </c>
      <c r="L182" s="259">
        <f ca="1">IFERROR(IF((VLOOKUP($E182,'I&amp;E Backsheet'!$D$7:$X$185,L$9,FALSE))="","",(VLOOKUP($E182,'I&amp;E Backsheet'!$D$7:$X$185,L$9,FALSE))),"")</f>
        <v>27594360</v>
      </c>
      <c r="M182" s="260">
        <f ca="1">IFERROR(IF((VLOOKUP($E182,'I&amp;E Backsheet'!$D$7:$X$185,M$9,FALSE))="","",(VLOOKUP($E182,'I&amp;E Backsheet'!$D$7:$X$185,M$9,FALSE))),"")</f>
        <v>43666167</v>
      </c>
      <c r="N182" s="258">
        <f ca="1">IFERROR(IF((VLOOKUP($E182,'I&amp;E Backsheet'!$D$7:$X$185,N$9,FALSE))="","",(VLOOKUP($E182,'I&amp;E Backsheet'!$D$7:$X$185,N$9,FALSE))),"")</f>
        <v>16743842</v>
      </c>
      <c r="O182" s="259">
        <f ca="1">IFERROR(IF((VLOOKUP($E182,'I&amp;E Backsheet'!$D$7:$X$185,O$9,FALSE))="","",(VLOOKUP($E182,'I&amp;E Backsheet'!$D$7:$X$185,O$9,FALSE))),"")</f>
        <v>27751066</v>
      </c>
      <c r="P182" s="276">
        <f ca="1">IFERROR(IF((VLOOKUP($E182,'I&amp;E Backsheet'!$D$7:$X$185,P$9,FALSE))="","",(VLOOKUP($E182,'I&amp;E Backsheet'!$D$7:$X$185,P$9,FALSE))),"")</f>
        <v>44494908</v>
      </c>
      <c r="Q182" s="280">
        <f ca="1">IFERROR(IF((VLOOKUP($E182,'I&amp;E Backsheet'!$D$7:$X$185,Q$9,FALSE))="","",(VLOOKUP($E182,'I&amp;E Backsheet'!$D$7:$X$185,Q$9,FALSE))),"")</f>
        <v>77741360.686010286</v>
      </c>
    </row>
    <row r="183" spans="1:17" ht="15" customHeight="1" x14ac:dyDescent="0.3">
      <c r="A183" s="57">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113" t="str">
        <f ca="1">IFERROR(IF((VLOOKUP($E183,'Org List'!$AT$10:$AV$188,3,FALSE))="","",(VLOOKUP($E183,'Org List'!$AT$10:$AV$188,3,FALSE))),"")</f>
        <v>NHS England North (Greater Manchester)</v>
      </c>
      <c r="E183" s="50" t="str">
        <f t="shared" ca="1" si="5"/>
        <v>E08000010</v>
      </c>
      <c r="F183" s="140" t="str">
        <f ca="1">IFERROR(VLOOKUP($E183,'Org List'!$J$9:$K$488,2,0), "")</f>
        <v>Wigan</v>
      </c>
      <c r="G183" s="258">
        <f ca="1">IFERROR(IF((VLOOKUP($E183,'I&amp;E Backsheet'!$D$7:$X$185,G$9,FALSE))="","",(VLOOKUP($E183,'I&amp;E Backsheet'!$D$7:$X$185,G$9,FALSE))),"")</f>
        <v>3719801.9819263001</v>
      </c>
      <c r="H183" s="259">
        <f ca="1">IFERROR(IF((VLOOKUP($E183,'I&amp;E Backsheet'!$D$7:$X$185,H$9,FALSE))="","",(VLOOKUP($E183,'I&amp;E Backsheet'!$D$7:$X$185,H$9,FALSE))),"")</f>
        <v>11719419.730320601</v>
      </c>
      <c r="I183" s="259">
        <f ca="1">IFERROR(IF((VLOOKUP($E183,'I&amp;E Backsheet'!$D$7:$X$185,I$9,FALSE))="","",(VLOOKUP($E183,'I&amp;E Backsheet'!$D$7:$X$185,I$9,FALSE))),"")</f>
        <v>23336495.253716331</v>
      </c>
      <c r="J183" s="260">
        <f ca="1">IFERROR(IF((VLOOKUP($E183,'I&amp;E Backsheet'!$D$7:$X$185,J$9,FALSE))="","",(VLOOKUP($E183,'I&amp;E Backsheet'!$D$7:$X$185,J$9,FALSE))),"")</f>
        <v>38775716.96596323</v>
      </c>
      <c r="K183" s="258">
        <f ca="1">IFERROR(IF((VLOOKUP($E183,'I&amp;E Backsheet'!$D$7:$X$185,K$9,FALSE))="","",(VLOOKUP($E183,'I&amp;E Backsheet'!$D$7:$X$185,K$9,FALSE))),"")</f>
        <v>0</v>
      </c>
      <c r="L183" s="259">
        <f ca="1">IFERROR(IF((VLOOKUP($E183,'I&amp;E Backsheet'!$D$7:$X$185,L$9,FALSE))="","",(VLOOKUP($E183,'I&amp;E Backsheet'!$D$7:$X$185,L$9,FALSE))),"")</f>
        <v>0</v>
      </c>
      <c r="M183" s="260">
        <f ca="1">IFERROR(IF((VLOOKUP($E183,'I&amp;E Backsheet'!$D$7:$X$185,M$9,FALSE))="","",(VLOOKUP($E183,'I&amp;E Backsheet'!$D$7:$X$185,M$9,FALSE))),"")</f>
        <v>0</v>
      </c>
      <c r="N183" s="258">
        <f ca="1">IFERROR(IF((VLOOKUP($E183,'I&amp;E Backsheet'!$D$7:$X$185,N$9,FALSE))="","",(VLOOKUP($E183,'I&amp;E Backsheet'!$D$7:$X$185,N$9,FALSE))),"")</f>
        <v>0</v>
      </c>
      <c r="O183" s="259">
        <f ca="1">IFERROR(IF((VLOOKUP($E183,'I&amp;E Backsheet'!$D$7:$X$185,O$9,FALSE))="","",(VLOOKUP($E183,'I&amp;E Backsheet'!$D$7:$X$185,O$9,FALSE))),"")</f>
        <v>16000000</v>
      </c>
      <c r="P183" s="276">
        <f ca="1">IFERROR(IF((VLOOKUP($E183,'I&amp;E Backsheet'!$D$7:$X$185,P$9,FALSE))="","",(VLOOKUP($E183,'I&amp;E Backsheet'!$D$7:$X$185,P$9,FALSE))),"")</f>
        <v>16000000</v>
      </c>
      <c r="Q183" s="280">
        <f ca="1">IFERROR(IF((VLOOKUP($E183,'I&amp;E Backsheet'!$D$7:$X$185,Q$9,FALSE))="","",(VLOOKUP($E183,'I&amp;E Backsheet'!$D$7:$X$185,Q$9,FALSE))),"")</f>
        <v>54775716.96596323</v>
      </c>
    </row>
    <row r="184" spans="1:17" ht="15" customHeight="1" x14ac:dyDescent="0.3">
      <c r="A184" s="57">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113" t="str">
        <f ca="1">IFERROR(IF((VLOOKUP($E184,'Org List'!$AT$10:$AV$188,3,FALSE))="","",(VLOOKUP($E184,'Org List'!$AT$10:$AV$188,3,FALSE))),"")</f>
        <v>NHS England South West (South West North)</v>
      </c>
      <c r="E184" s="50" t="str">
        <f t="shared" ca="1" si="5"/>
        <v>E06000054</v>
      </c>
      <c r="F184" s="140" t="str">
        <f ca="1">IFERROR(VLOOKUP($E184,'Org List'!$J$9:$K$488,2,0), "")</f>
        <v>Wiltshire</v>
      </c>
      <c r="G184" s="258">
        <f ca="1">IFERROR(IF((VLOOKUP($E184,'I&amp;E Backsheet'!$D$7:$X$185,G$9,FALSE))="","",(VLOOKUP($E184,'I&amp;E Backsheet'!$D$7:$X$185,G$9,FALSE))),"")</f>
        <v>3033313.382067156</v>
      </c>
      <c r="H184" s="259">
        <f ca="1">IFERROR(IF((VLOOKUP($E184,'I&amp;E Backsheet'!$D$7:$X$185,H$9,FALSE))="","",(VLOOKUP($E184,'I&amp;E Backsheet'!$D$7:$X$185,H$9,FALSE))),"")</f>
        <v>7210533.1724101026</v>
      </c>
      <c r="I184" s="259">
        <f ca="1">IFERROR(IF((VLOOKUP($E184,'I&amp;E Backsheet'!$D$7:$X$185,I$9,FALSE))="","",(VLOOKUP($E184,'I&amp;E Backsheet'!$D$7:$X$185,I$9,FALSE))),"")</f>
        <v>29011258.095013924</v>
      </c>
      <c r="J184" s="260">
        <f ca="1">IFERROR(IF((VLOOKUP($E184,'I&amp;E Backsheet'!$D$7:$X$185,J$9,FALSE))="","",(VLOOKUP($E184,'I&amp;E Backsheet'!$D$7:$X$185,J$9,FALSE))),"")</f>
        <v>39255104.649491183</v>
      </c>
      <c r="K184" s="258">
        <f ca="1">IFERROR(IF((VLOOKUP($E184,'I&amp;E Backsheet'!$D$7:$X$185,K$9,FALSE))="","",(VLOOKUP($E184,'I&amp;E Backsheet'!$D$7:$X$185,K$9,FALSE))),"")</f>
        <v>2219741.9049860761</v>
      </c>
      <c r="L184" s="259">
        <f ca="1">IFERROR(IF((VLOOKUP($E184,'I&amp;E Backsheet'!$D$7:$X$185,L$9,FALSE))="","",(VLOOKUP($E184,'I&amp;E Backsheet'!$D$7:$X$185,L$9,FALSE))),"")</f>
        <v>4249640</v>
      </c>
      <c r="M184" s="260">
        <f ca="1">IFERROR(IF((VLOOKUP($E184,'I&amp;E Backsheet'!$D$7:$X$185,M$9,FALSE))="","",(VLOOKUP($E184,'I&amp;E Backsheet'!$D$7:$X$185,M$9,FALSE))),"")</f>
        <v>6469381.9049860761</v>
      </c>
      <c r="N184" s="258">
        <f ca="1">IFERROR(IF((VLOOKUP($E184,'I&amp;E Backsheet'!$D$7:$X$185,N$9,FALSE))="","",(VLOOKUP($E184,'I&amp;E Backsheet'!$D$7:$X$185,N$9,FALSE))),"")</f>
        <v>2764251</v>
      </c>
      <c r="O184" s="259">
        <f ca="1">IFERROR(IF((VLOOKUP($E184,'I&amp;E Backsheet'!$D$7:$X$185,O$9,FALSE))="","",(VLOOKUP($E184,'I&amp;E Backsheet'!$D$7:$X$185,O$9,FALSE))),"")</f>
        <v>5114929</v>
      </c>
      <c r="P184" s="276">
        <f ca="1">IFERROR(IF((VLOOKUP($E184,'I&amp;E Backsheet'!$D$7:$X$185,P$9,FALSE))="","",(VLOOKUP($E184,'I&amp;E Backsheet'!$D$7:$X$185,P$9,FALSE))),"")</f>
        <v>7879180</v>
      </c>
      <c r="Q184" s="280">
        <f ca="1">IFERROR(IF((VLOOKUP($E184,'I&amp;E Backsheet'!$D$7:$X$185,Q$9,FALSE))="","",(VLOOKUP($E184,'I&amp;E Backsheet'!$D$7:$X$185,Q$9,FALSE))),"")</f>
        <v>47134284.649491183</v>
      </c>
    </row>
    <row r="185" spans="1:17" ht="15" customHeight="1" x14ac:dyDescent="0.3">
      <c r="A185" s="57">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113" t="str">
        <f ca="1">IFERROR(IF((VLOOKUP($E185,'Org List'!$AT$10:$AV$188,3,FALSE))="","",(VLOOKUP($E185,'Org List'!$AT$10:$AV$188,3,FALSE))),"")</f>
        <v>NHS England South East (Hampshire, Isle of Wight and Thames Valley)</v>
      </c>
      <c r="E185" s="50" t="str">
        <f t="shared" ca="1" si="5"/>
        <v>E06000040</v>
      </c>
      <c r="F185" s="140" t="str">
        <f ca="1">IFERROR(VLOOKUP($E185,'Org List'!$J$9:$K$488,2,0), "")</f>
        <v>Windsor and Maidenhead</v>
      </c>
      <c r="G185" s="258">
        <f ca="1">IFERROR(IF((VLOOKUP($E185,'I&amp;E Backsheet'!$D$7:$X$185,G$9,FALSE))="","",(VLOOKUP($E185,'I&amp;E Backsheet'!$D$7:$X$185,G$9,FALSE))),"")</f>
        <v>842998.00044428697</v>
      </c>
      <c r="H185" s="259">
        <f ca="1">IFERROR(IF((VLOOKUP($E185,'I&amp;E Backsheet'!$D$7:$X$185,H$9,FALSE))="","",(VLOOKUP($E185,'I&amp;E Backsheet'!$D$7:$X$185,H$9,FALSE))),"")</f>
        <v>1653860.9697988951</v>
      </c>
      <c r="I185" s="259">
        <f ca="1">IFERROR(IF((VLOOKUP($E185,'I&amp;E Backsheet'!$D$7:$X$185,I$9,FALSE))="","",(VLOOKUP($E185,'I&amp;E Backsheet'!$D$7:$X$185,I$9,FALSE))),"")</f>
        <v>8374916.8951389454</v>
      </c>
      <c r="J185" s="260">
        <f ca="1">IFERROR(IF((VLOOKUP($E185,'I&amp;E Backsheet'!$D$7:$X$185,J$9,FALSE))="","",(VLOOKUP($E185,'I&amp;E Backsheet'!$D$7:$X$185,J$9,FALSE))),"")</f>
        <v>10871775.865382127</v>
      </c>
      <c r="K185" s="258">
        <f ca="1">IFERROR(IF((VLOOKUP($E185,'I&amp;E Backsheet'!$D$7:$X$185,K$9,FALSE))="","",(VLOOKUP($E185,'I&amp;E Backsheet'!$D$7:$X$185,K$9,FALSE))),"")</f>
        <v>0</v>
      </c>
      <c r="L185" s="259">
        <f ca="1">IFERROR(IF((VLOOKUP($E185,'I&amp;E Backsheet'!$D$7:$X$185,L$9,FALSE))="","",(VLOOKUP($E185,'I&amp;E Backsheet'!$D$7:$X$185,L$9,FALSE))),"")</f>
        <v>1230740</v>
      </c>
      <c r="M185" s="260">
        <f ca="1">IFERROR(IF((VLOOKUP($E185,'I&amp;E Backsheet'!$D$7:$X$185,M$9,FALSE))="","",(VLOOKUP($E185,'I&amp;E Backsheet'!$D$7:$X$185,M$9,FALSE))),"")</f>
        <v>1230740</v>
      </c>
      <c r="N185" s="258">
        <f ca="1">IFERROR(IF((VLOOKUP($E185,'I&amp;E Backsheet'!$D$7:$X$185,N$9,FALSE))="","",(VLOOKUP($E185,'I&amp;E Backsheet'!$D$7:$X$185,N$9,FALSE))),"")</f>
        <v>0</v>
      </c>
      <c r="O185" s="259">
        <f ca="1">IFERROR(IF((VLOOKUP($E185,'I&amp;E Backsheet'!$D$7:$X$185,O$9,FALSE))="","",(VLOOKUP($E185,'I&amp;E Backsheet'!$D$7:$X$185,O$9,FALSE))),"")</f>
        <v>2180440</v>
      </c>
      <c r="P185" s="276">
        <f ca="1">IFERROR(IF((VLOOKUP($E185,'I&amp;E Backsheet'!$D$7:$X$185,P$9,FALSE))="","",(VLOOKUP($E185,'I&amp;E Backsheet'!$D$7:$X$185,P$9,FALSE))),"")</f>
        <v>2180440</v>
      </c>
      <c r="Q185" s="280">
        <f ca="1">IFERROR(IF((VLOOKUP($E185,'I&amp;E Backsheet'!$D$7:$X$185,Q$9,FALSE))="","",(VLOOKUP($E185,'I&amp;E Backsheet'!$D$7:$X$185,Q$9,FALSE))),"")</f>
        <v>13052215.865382127</v>
      </c>
    </row>
    <row r="186" spans="1:17" ht="15" customHeight="1" x14ac:dyDescent="0.3">
      <c r="A186" s="57">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113" t="str">
        <f ca="1">IFERROR(IF((VLOOKUP($E186,'Org List'!$AT$10:$AV$188,3,FALSE))="","",(VLOOKUP($E186,'Org List'!$AT$10:$AV$188,3,FALSE))),"")</f>
        <v>NHS England North (Cheshire And Merseyside)</v>
      </c>
      <c r="E186" s="50" t="str">
        <f t="shared" ca="1" si="5"/>
        <v>E08000015</v>
      </c>
      <c r="F186" s="140" t="str">
        <f ca="1">IFERROR(VLOOKUP($E186,'Org List'!$J$9:$K$488,2,0), "")</f>
        <v>Wirral</v>
      </c>
      <c r="G186" s="258">
        <f ca="1">IFERROR(IF((VLOOKUP($E186,'I&amp;E Backsheet'!$D$7:$X$185,G$9,FALSE))="","",(VLOOKUP($E186,'I&amp;E Backsheet'!$D$7:$X$185,G$9,FALSE))),"")</f>
        <v>3858041.0816315059</v>
      </c>
      <c r="H186" s="259">
        <f ca="1">IFERROR(IF((VLOOKUP($E186,'I&amp;E Backsheet'!$D$7:$X$185,H$9,FALSE))="","",(VLOOKUP($E186,'I&amp;E Backsheet'!$D$7:$X$185,H$9,FALSE))),"")</f>
        <v>13411316.107560184</v>
      </c>
      <c r="I186" s="259">
        <f ca="1">IFERROR(IF((VLOOKUP($E186,'I&amp;E Backsheet'!$D$7:$X$185,I$9,FALSE))="","",(VLOOKUP($E186,'I&amp;E Backsheet'!$D$7:$X$185,I$9,FALSE))),"")</f>
        <v>25851382.351788513</v>
      </c>
      <c r="J186" s="260">
        <f ca="1">IFERROR(IF((VLOOKUP($E186,'I&amp;E Backsheet'!$D$7:$X$185,J$9,FALSE))="","",(VLOOKUP($E186,'I&amp;E Backsheet'!$D$7:$X$185,J$9,FALSE))),"")</f>
        <v>43120739.540980205</v>
      </c>
      <c r="K186" s="258">
        <f ca="1">IFERROR(IF((VLOOKUP($E186,'I&amp;E Backsheet'!$D$7:$X$185,K$9,FALSE))="","",(VLOOKUP($E186,'I&amp;E Backsheet'!$D$7:$X$185,K$9,FALSE))),"")</f>
        <v>0</v>
      </c>
      <c r="L186" s="259">
        <f ca="1">IFERROR(IF((VLOOKUP($E186,'I&amp;E Backsheet'!$D$7:$X$185,L$9,FALSE))="","",(VLOOKUP($E186,'I&amp;E Backsheet'!$D$7:$X$185,L$9,FALSE))),"")</f>
        <v>9093525.6099999994</v>
      </c>
      <c r="M186" s="260">
        <f ca="1">IFERROR(IF((VLOOKUP($E186,'I&amp;E Backsheet'!$D$7:$X$185,M$9,FALSE))="","",(VLOOKUP($E186,'I&amp;E Backsheet'!$D$7:$X$185,M$9,FALSE))),"")</f>
        <v>9093525.6099999994</v>
      </c>
      <c r="N186" s="258">
        <f ca="1">IFERROR(IF((VLOOKUP($E186,'I&amp;E Backsheet'!$D$7:$X$185,N$9,FALSE))="","",(VLOOKUP($E186,'I&amp;E Backsheet'!$D$7:$X$185,N$9,FALSE))),"")</f>
        <v>0</v>
      </c>
      <c r="O186" s="259">
        <f ca="1">IFERROR(IF((VLOOKUP($E186,'I&amp;E Backsheet'!$D$7:$X$185,O$9,FALSE))="","",(VLOOKUP($E186,'I&amp;E Backsheet'!$D$7:$X$185,O$9,FALSE))),"")</f>
        <v>10617226</v>
      </c>
      <c r="P186" s="276">
        <f ca="1">IFERROR(IF((VLOOKUP($E186,'I&amp;E Backsheet'!$D$7:$X$185,P$9,FALSE))="","",(VLOOKUP($E186,'I&amp;E Backsheet'!$D$7:$X$185,P$9,FALSE))),"")</f>
        <v>10617226</v>
      </c>
      <c r="Q186" s="280">
        <f ca="1">IFERROR(IF((VLOOKUP($E186,'I&amp;E Backsheet'!$D$7:$X$185,Q$9,FALSE))="","",(VLOOKUP($E186,'I&amp;E Backsheet'!$D$7:$X$185,Q$9,FALSE))),"")</f>
        <v>53737965.540980205</v>
      </c>
    </row>
    <row r="187" spans="1:17" ht="15" customHeight="1" x14ac:dyDescent="0.3">
      <c r="A187" s="57">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50" t="str">
        <f t="shared" ca="1" si="5"/>
        <v>E06000041</v>
      </c>
      <c r="F187" s="140" t="str">
        <f ca="1">IFERROR(VLOOKUP($E187,'Org List'!$J$9:$K$488,2,0), "")</f>
        <v>Wokingham</v>
      </c>
      <c r="G187" s="258">
        <f ca="1">IFERROR(IF((VLOOKUP($E187,'I&amp;E Backsheet'!$D$7:$X$185,G$9,FALSE))="","",(VLOOKUP($E187,'I&amp;E Backsheet'!$D$7:$X$185,G$9,FALSE))),"")</f>
        <v>878546.00279141311</v>
      </c>
      <c r="H187" s="259">
        <f ca="1">IFERROR(IF((VLOOKUP($E187,'I&amp;E Backsheet'!$D$7:$X$185,H$9,FALSE))="","",(VLOOKUP($E187,'I&amp;E Backsheet'!$D$7:$X$185,H$9,FALSE))),"")</f>
        <v>112779.6112</v>
      </c>
      <c r="I187" s="259">
        <f ca="1">IFERROR(IF((VLOOKUP($E187,'I&amp;E Backsheet'!$D$7:$X$185,I$9,FALSE))="","",(VLOOKUP($E187,'I&amp;E Backsheet'!$D$7:$X$185,I$9,FALSE))),"")</f>
        <v>7924816.1898004366</v>
      </c>
      <c r="J187" s="260">
        <f ca="1">IFERROR(IF((VLOOKUP($E187,'I&amp;E Backsheet'!$D$7:$X$185,J$9,FALSE))="","",(VLOOKUP($E187,'I&amp;E Backsheet'!$D$7:$X$185,J$9,FALSE))),"")</f>
        <v>8916141.8037918489</v>
      </c>
      <c r="K187" s="258">
        <f ca="1">IFERROR(IF((VLOOKUP($E187,'I&amp;E Backsheet'!$D$7:$X$185,K$9,FALSE))="","",(VLOOKUP($E187,'I&amp;E Backsheet'!$D$7:$X$185,K$9,FALSE))),"")</f>
        <v>0</v>
      </c>
      <c r="L187" s="259">
        <f ca="1">IFERROR(IF((VLOOKUP($E187,'I&amp;E Backsheet'!$D$7:$X$185,L$9,FALSE))="","",(VLOOKUP($E187,'I&amp;E Backsheet'!$D$7:$X$185,L$9,FALSE))),"")</f>
        <v>1095000</v>
      </c>
      <c r="M187" s="260">
        <f ca="1">IFERROR(IF((VLOOKUP($E187,'I&amp;E Backsheet'!$D$7:$X$185,M$9,FALSE))="","",(VLOOKUP($E187,'I&amp;E Backsheet'!$D$7:$X$185,M$9,FALSE))),"")</f>
        <v>1095000</v>
      </c>
      <c r="N187" s="258">
        <f ca="1">IFERROR(IF((VLOOKUP($E187,'I&amp;E Backsheet'!$D$7:$X$185,N$9,FALSE))="","",(VLOOKUP($E187,'I&amp;E Backsheet'!$D$7:$X$185,N$9,FALSE))),"")</f>
        <v>0</v>
      </c>
      <c r="O187" s="259">
        <f ca="1">IFERROR(IF((VLOOKUP($E187,'I&amp;E Backsheet'!$D$7:$X$185,O$9,FALSE))="","",(VLOOKUP($E187,'I&amp;E Backsheet'!$D$7:$X$185,O$9,FALSE))),"")</f>
        <v>1095000</v>
      </c>
      <c r="P187" s="276">
        <f ca="1">IFERROR(IF((VLOOKUP($E187,'I&amp;E Backsheet'!$D$7:$X$185,P$9,FALSE))="","",(VLOOKUP($E187,'I&amp;E Backsheet'!$D$7:$X$185,P$9,FALSE))),"")</f>
        <v>1095000</v>
      </c>
      <c r="Q187" s="280">
        <f ca="1">IFERROR(IF((VLOOKUP($E187,'I&amp;E Backsheet'!$D$7:$X$185,Q$9,FALSE))="","",(VLOOKUP($E187,'I&amp;E Backsheet'!$D$7:$X$185,Q$9,FALSE))),"")</f>
        <v>10011141.803791849</v>
      </c>
    </row>
    <row r="188" spans="1:17" ht="15" customHeight="1" x14ac:dyDescent="0.3">
      <c r="A188" s="57">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113" t="str">
        <f ca="1">IFERROR(IF((VLOOKUP($E188,'Org List'!$AT$10:$AV$188,3,FALSE))="","",(VLOOKUP($E188,'Org List'!$AT$10:$AV$188,3,FALSE))),"")</f>
        <v>NHS England Midlands And East (West Midlands)</v>
      </c>
      <c r="E188" s="50" t="str">
        <f t="shared" ca="1" si="5"/>
        <v>E08000031</v>
      </c>
      <c r="F188" s="140" t="str">
        <f ca="1">IFERROR(VLOOKUP($E188,'Org List'!$J$9:$K$488,2,0), "")</f>
        <v>Wolverhampton</v>
      </c>
      <c r="G188" s="258">
        <f ca="1">IFERROR(IF((VLOOKUP($E188,'I&amp;E Backsheet'!$D$7:$X$185,G$9,FALSE))="","",(VLOOKUP($E188,'I&amp;E Backsheet'!$D$7:$X$185,G$9,FALSE))),"")</f>
        <v>2916873.7972698766</v>
      </c>
      <c r="H188" s="259">
        <f ca="1">IFERROR(IF((VLOOKUP($E188,'I&amp;E Backsheet'!$D$7:$X$185,H$9,FALSE))="","",(VLOOKUP($E188,'I&amp;E Backsheet'!$D$7:$X$185,H$9,FALSE))),"")</f>
        <v>10387876.648779487</v>
      </c>
      <c r="I188" s="259">
        <f ca="1">IFERROR(IF((VLOOKUP($E188,'I&amp;E Backsheet'!$D$7:$X$185,I$9,FALSE))="","",(VLOOKUP($E188,'I&amp;E Backsheet'!$D$7:$X$185,I$9,FALSE))),"")</f>
        <v>18527409.331948552</v>
      </c>
      <c r="J188" s="260">
        <f ca="1">IFERROR(IF((VLOOKUP($E188,'I&amp;E Backsheet'!$D$7:$X$185,J$9,FALSE))="","",(VLOOKUP($E188,'I&amp;E Backsheet'!$D$7:$X$185,J$9,FALSE))),"")</f>
        <v>31832159.777997918</v>
      </c>
      <c r="K188" s="258">
        <f ca="1">IFERROR(IF((VLOOKUP($E188,'I&amp;E Backsheet'!$D$7:$X$185,K$9,FALSE))="","",(VLOOKUP($E188,'I&amp;E Backsheet'!$D$7:$X$185,K$9,FALSE))),"")</f>
        <v>24620996</v>
      </c>
      <c r="L188" s="259">
        <f ca="1">IFERROR(IF((VLOOKUP($E188,'I&amp;E Backsheet'!$D$7:$X$185,L$9,FALSE))="","",(VLOOKUP($E188,'I&amp;E Backsheet'!$D$7:$X$185,L$9,FALSE))),"")</f>
        <v>11377113</v>
      </c>
      <c r="M188" s="260">
        <f ca="1">IFERROR(IF((VLOOKUP($E188,'I&amp;E Backsheet'!$D$7:$X$185,M$9,FALSE))="","",(VLOOKUP($E188,'I&amp;E Backsheet'!$D$7:$X$185,M$9,FALSE))),"")</f>
        <v>35998109</v>
      </c>
      <c r="N188" s="258">
        <f ca="1">IFERROR(IF((VLOOKUP($E188,'I&amp;E Backsheet'!$D$7:$X$185,N$9,FALSE))="","",(VLOOKUP($E188,'I&amp;E Backsheet'!$D$7:$X$185,N$9,FALSE))),"")</f>
        <v>25197584.169454552</v>
      </c>
      <c r="O188" s="259">
        <f ca="1">IFERROR(IF((VLOOKUP($E188,'I&amp;E Backsheet'!$D$7:$X$185,O$9,FALSE))="","",(VLOOKUP($E188,'I&amp;E Backsheet'!$D$7:$X$185,O$9,FALSE))),"")</f>
        <v>12200335</v>
      </c>
      <c r="P188" s="276">
        <f ca="1">IFERROR(IF((VLOOKUP($E188,'I&amp;E Backsheet'!$D$7:$X$185,P$9,FALSE))="","",(VLOOKUP($E188,'I&amp;E Backsheet'!$D$7:$X$185,P$9,FALSE))),"")</f>
        <v>37397919.169454552</v>
      </c>
      <c r="Q188" s="280">
        <f ca="1">IFERROR(IF((VLOOKUP($E188,'I&amp;E Backsheet'!$D$7:$X$185,Q$9,FALSE))="","",(VLOOKUP($E188,'I&amp;E Backsheet'!$D$7:$X$185,Q$9,FALSE))),"")</f>
        <v>69230078.947452471</v>
      </c>
    </row>
    <row r="189" spans="1:17" ht="15" customHeight="1" x14ac:dyDescent="0.3">
      <c r="A189" s="57">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113" t="str">
        <f ca="1">IFERROR(IF((VLOOKUP($E189,'Org List'!$AT$10:$AV$188,3,FALSE))="","",(VLOOKUP($E189,'Org List'!$AT$10:$AV$188,3,FALSE))),"")</f>
        <v>NHS England Midlands And East (West Midlands)</v>
      </c>
      <c r="E189" s="50" t="str">
        <f t="shared" ca="1" si="5"/>
        <v>E10000034</v>
      </c>
      <c r="F189" s="140" t="str">
        <f ca="1">IFERROR(VLOOKUP($E189,'Org List'!$J$9:$K$488,2,0), "")</f>
        <v>Worcestershire</v>
      </c>
      <c r="G189" s="258">
        <f ca="1">IFERROR(IF((VLOOKUP($E189,'I&amp;E Backsheet'!$D$7:$X$185,G$9,FALSE))="","",(VLOOKUP($E189,'I&amp;E Backsheet'!$D$7:$X$185,G$9,FALSE))),"")</f>
        <v>5034127.3117061667</v>
      </c>
      <c r="H189" s="259">
        <f ca="1">IFERROR(IF((VLOOKUP($E189,'I&amp;E Backsheet'!$D$7:$X$185,H$9,FALSE))="","",(VLOOKUP($E189,'I&amp;E Backsheet'!$D$7:$X$185,H$9,FALSE))),"")</f>
        <v>13383577.679290043</v>
      </c>
      <c r="I189" s="259">
        <f ca="1">IFERROR(IF((VLOOKUP($E189,'I&amp;E Backsheet'!$D$7:$X$185,I$9,FALSE))="","",(VLOOKUP($E189,'I&amp;E Backsheet'!$D$7:$X$185,I$9,FALSE))),"")</f>
        <v>35168581.303401783</v>
      </c>
      <c r="J189" s="260">
        <f ca="1">IFERROR(IF((VLOOKUP($E189,'I&amp;E Backsheet'!$D$7:$X$185,J$9,FALSE))="","",(VLOOKUP($E189,'I&amp;E Backsheet'!$D$7:$X$185,J$9,FALSE))),"")</f>
        <v>53586286.294397995</v>
      </c>
      <c r="K189" s="258">
        <f ca="1">IFERROR(IF((VLOOKUP($E189,'I&amp;E Backsheet'!$D$7:$X$185,K$9,FALSE))="","",(VLOOKUP($E189,'I&amp;E Backsheet'!$D$7:$X$185,K$9,FALSE))),"")</f>
        <v>0</v>
      </c>
      <c r="L189" s="259">
        <f ca="1">IFERROR(IF((VLOOKUP($E189,'I&amp;E Backsheet'!$D$7:$X$185,L$9,FALSE))="","",(VLOOKUP($E189,'I&amp;E Backsheet'!$D$7:$X$185,L$9,FALSE))),"")</f>
        <v>0</v>
      </c>
      <c r="M189" s="260">
        <f ca="1">IFERROR(IF((VLOOKUP($E189,'I&amp;E Backsheet'!$D$7:$X$185,M$9,FALSE))="","",(VLOOKUP($E189,'I&amp;E Backsheet'!$D$7:$X$185,M$9,FALSE))),"")</f>
        <v>0</v>
      </c>
      <c r="N189" s="258">
        <f ca="1">IFERROR(IF((VLOOKUP($E189,'I&amp;E Backsheet'!$D$7:$X$185,N$9,FALSE))="","",(VLOOKUP($E189,'I&amp;E Backsheet'!$D$7:$X$185,N$9,FALSE))),"")</f>
        <v>372739</v>
      </c>
      <c r="O189" s="259">
        <f ca="1">IFERROR(IF((VLOOKUP($E189,'I&amp;E Backsheet'!$D$7:$X$185,O$9,FALSE))="","",(VLOOKUP($E189,'I&amp;E Backsheet'!$D$7:$X$185,O$9,FALSE))),"")</f>
        <v>0</v>
      </c>
      <c r="P189" s="276">
        <f ca="1">IFERROR(IF((VLOOKUP($E189,'I&amp;E Backsheet'!$D$7:$X$185,P$9,FALSE))="","",(VLOOKUP($E189,'I&amp;E Backsheet'!$D$7:$X$185,P$9,FALSE))),"")</f>
        <v>372739</v>
      </c>
      <c r="Q189" s="280">
        <f ca="1">IFERROR(IF((VLOOKUP($E189,'I&amp;E Backsheet'!$D$7:$X$185,Q$9,FALSE))="","",(VLOOKUP($E189,'I&amp;E Backsheet'!$D$7:$X$185,Q$9,FALSE))),"")</f>
        <v>53959025.294397995</v>
      </c>
    </row>
    <row r="190" spans="1:17" ht="15" customHeight="1" thickBot="1" x14ac:dyDescent="0.35">
      <c r="A190" s="57">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14" t="str">
        <f ca="1">IFERROR(IF((VLOOKUP($E190,'Org List'!$AT$10:$AV$188,3,FALSE))="","",(VLOOKUP($E190,'Org List'!$AT$10:$AV$188,3,FALSE))),"")</f>
        <v>NHS England North (Yorkshire And Humber)</v>
      </c>
      <c r="E190" s="52" t="str">
        <f t="shared" ca="1" si="5"/>
        <v>E06000014</v>
      </c>
      <c r="F190" s="141" t="str">
        <f ca="1">IFERROR(VLOOKUP($E190,'Org List'!$J$9:$K$488,2,0), "")</f>
        <v>York</v>
      </c>
      <c r="G190" s="261">
        <f ca="1">IFERROR(IF((VLOOKUP($E190,'I&amp;E Backsheet'!$D$7:$X$185,G$9,FALSE))="","",(VLOOKUP($E190,'I&amp;E Backsheet'!$D$7:$X$185,G$9,FALSE))),"")</f>
        <v>1198975.8675296425</v>
      </c>
      <c r="H190" s="262">
        <f ca="1">IFERROR(IF((VLOOKUP($E190,'I&amp;E Backsheet'!$D$7:$X$185,H$9,FALSE))="","",(VLOOKUP($E190,'I&amp;E Backsheet'!$D$7:$X$185,H$9,FALSE))),"")</f>
        <v>3735077.4349597152</v>
      </c>
      <c r="I190" s="262">
        <f ca="1">IFERROR(IF((VLOOKUP($E190,'I&amp;E Backsheet'!$D$7:$X$185,I$9,FALSE))="","",(VLOOKUP($E190,'I&amp;E Backsheet'!$D$7:$X$185,I$9,FALSE))),"")</f>
        <v>11616579.004117817</v>
      </c>
      <c r="J190" s="263">
        <f ca="1">IFERROR(IF((VLOOKUP($E190,'I&amp;E Backsheet'!$D$7:$X$185,J$9,FALSE))="","",(VLOOKUP($E190,'I&amp;E Backsheet'!$D$7:$X$185,J$9,FALSE))),"")</f>
        <v>16550632.306607176</v>
      </c>
      <c r="K190" s="261">
        <f ca="1">IFERROR(IF((VLOOKUP($E190,'I&amp;E Backsheet'!$D$7:$X$185,K$9,FALSE))="","",(VLOOKUP($E190,'I&amp;E Backsheet'!$D$7:$X$185,K$9,FALSE))),"")</f>
        <v>0</v>
      </c>
      <c r="L190" s="262">
        <f ca="1">IFERROR(IF((VLOOKUP($E190,'I&amp;E Backsheet'!$D$7:$X$185,L$9,FALSE))="","",(VLOOKUP($E190,'I&amp;E Backsheet'!$D$7:$X$185,L$9,FALSE))),"")</f>
        <v>0</v>
      </c>
      <c r="M190" s="263">
        <f ca="1">IFERROR(IF((VLOOKUP($E190,'I&amp;E Backsheet'!$D$7:$X$185,M$9,FALSE))="","",(VLOOKUP($E190,'I&amp;E Backsheet'!$D$7:$X$185,M$9,FALSE))),"")</f>
        <v>0</v>
      </c>
      <c r="N190" s="261">
        <f ca="1">IFERROR(IF((VLOOKUP($E190,'I&amp;E Backsheet'!$D$7:$X$185,N$9,FALSE))="","",(VLOOKUP($E190,'I&amp;E Backsheet'!$D$7:$X$185,N$9,FALSE))),"")</f>
        <v>0</v>
      </c>
      <c r="O190" s="262">
        <f ca="1">IFERROR(IF((VLOOKUP($E190,'I&amp;E Backsheet'!$D$7:$X$185,O$9,FALSE))="","",(VLOOKUP($E190,'I&amp;E Backsheet'!$D$7:$X$185,O$9,FALSE))),"")</f>
        <v>145308</v>
      </c>
      <c r="P190" s="277">
        <f ca="1">IFERROR(IF((VLOOKUP($E190,'I&amp;E Backsheet'!$D$7:$X$185,P$9,FALSE))="","",(VLOOKUP($E190,'I&amp;E Backsheet'!$D$7:$X$185,P$9,FALSE))),"")</f>
        <v>145308</v>
      </c>
      <c r="Q190" s="281">
        <f ca="1">IFERROR(IF((VLOOKUP($E190,'I&amp;E Backsheet'!$D$7:$X$185,Q$9,FALSE))="","",(VLOOKUP($E190,'I&amp;E Backsheet'!$D$7:$X$185,Q$9,FALSE))),"")</f>
        <v>16695940.306607176</v>
      </c>
    </row>
  </sheetData>
  <sheetProtection algorithmName="SHA-512" hashValue="RAwZwjbLE+t8HpigNQLa+Mu8hOlyhXD1MTKfy/GI+bvSx6LgTVQWwWD9mwB3S6AgdZ8qw1P/vgvGn977zWnHYQ==" saltValue="Wo3wiR3XOcGg5CZyV/q99w==" spinCount="100000" sheet="1" objects="1" scenarios="1" formatColumns="0" formatRows="0" autoFilter="0"/>
  <autoFilter ref="B11:Q190" xr:uid="{4B3E6EB3-0E8E-450F-8D5E-AD7F6121F5C3}"/>
  <mergeCells count="5">
    <mergeCell ref="G10:J10"/>
    <mergeCell ref="K10:M10"/>
    <mergeCell ref="E2:J2"/>
    <mergeCell ref="E1:J1"/>
    <mergeCell ref="N10:Q10"/>
  </mergeCells>
  <hyperlinks>
    <hyperlink ref="E6" location="Contents!A1" display="&lt;&lt; Contents" xr:uid="{3DD7B8BA-0134-4A11-AC52-1911743A3CFC}"/>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Drop Down 1">
              <controlPr defaultSize="0" autoLine="0" autoPict="0">
                <anchor moveWithCells="1" sizeWithCells="1">
                  <from>
                    <xdr:col>5</xdr:col>
                    <xdr:colOff>1173480</xdr:colOff>
                    <xdr:row>2</xdr:row>
                    <xdr:rowOff>152400</xdr:rowOff>
                  </from>
                  <to>
                    <xdr:col>8</xdr:col>
                    <xdr:colOff>350520</xdr:colOff>
                    <xdr:row>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CB3F-9EF7-4005-A34B-073F83368C2E}">
  <sheetPr codeName="Sheet16">
    <tabColor theme="3" tint="0.79998168889431442"/>
  </sheetPr>
  <dimension ref="A1:K189"/>
  <sheetViews>
    <sheetView showGridLines="0" zoomScale="80" zoomScaleNormal="80" workbookViewId="0"/>
  </sheetViews>
  <sheetFormatPr defaultColWidth="9.109375" defaultRowHeight="14.4" outlineLevelCol="1" x14ac:dyDescent="0.3"/>
  <cols>
    <col min="1" max="1" width="4.6640625" style="270" customWidth="1"/>
    <col min="2" max="2" width="69.6640625" style="270" hidden="1" customWidth="1" outlineLevel="1"/>
    <col min="3" max="3" width="34.6640625" style="270" hidden="1" customWidth="1" outlineLevel="1"/>
    <col min="4" max="4" width="69.6640625" style="270" hidden="1" customWidth="1" outlineLevel="1"/>
    <col min="5" max="5" width="23.6640625" style="270" customWidth="1" collapsed="1"/>
    <col min="6" max="6" width="69.6640625" style="270" customWidth="1"/>
    <col min="7" max="8" width="17.6640625" style="270" customWidth="1"/>
    <col min="9" max="10" width="4.6640625" style="270" customWidth="1"/>
    <col min="11" max="11" width="9.109375" style="1" hidden="1" customWidth="1"/>
    <col min="12" max="12" width="4.6640625" style="270" customWidth="1"/>
    <col min="13" max="16384" width="9.109375" style="270"/>
  </cols>
  <sheetData>
    <row r="1" spans="1:11" ht="21" x14ac:dyDescent="0.4">
      <c r="A1" s="37"/>
      <c r="B1" s="37"/>
      <c r="C1" s="37"/>
      <c r="D1" s="37"/>
      <c r="E1" s="340" t="s">
        <v>1318</v>
      </c>
      <c r="F1" s="340"/>
      <c r="G1" s="340"/>
      <c r="H1" s="340"/>
      <c r="I1" s="37"/>
    </row>
    <row r="2" spans="1:11" x14ac:dyDescent="0.3">
      <c r="A2" s="37"/>
      <c r="B2" s="37"/>
      <c r="C2" s="37"/>
      <c r="D2" s="37"/>
      <c r="E2" s="336"/>
      <c r="F2" s="336"/>
      <c r="G2" s="336"/>
      <c r="H2" s="336"/>
      <c r="I2" s="37"/>
    </row>
    <row r="3" spans="1:11" x14ac:dyDescent="0.3">
      <c r="A3" s="37"/>
      <c r="B3" s="37"/>
      <c r="C3" s="37"/>
      <c r="D3" s="37"/>
      <c r="E3" s="37"/>
      <c r="F3" s="37"/>
      <c r="G3" s="37"/>
      <c r="H3" s="37"/>
      <c r="I3" s="37"/>
    </row>
    <row r="4" spans="1:11" x14ac:dyDescent="0.3">
      <c r="A4" s="37"/>
      <c r="B4" s="37"/>
      <c r="C4" s="37"/>
      <c r="D4" s="37"/>
      <c r="E4" s="38" t="s">
        <v>1015</v>
      </c>
      <c r="F4" s="37"/>
      <c r="G4" s="39" t="str">
        <f ca="1">'Org List'!J7</f>
        <v>HWB</v>
      </c>
      <c r="H4" s="37"/>
      <c r="I4" s="37"/>
      <c r="K4" s="1">
        <f ca="1">MATCH(G4,'Comms by AT'!$B:$B,0)</f>
        <v>4</v>
      </c>
    </row>
    <row r="5" spans="1:11" x14ac:dyDescent="0.3">
      <c r="A5" s="37"/>
      <c r="B5" s="37"/>
      <c r="C5" s="37"/>
      <c r="D5" s="37"/>
      <c r="E5" s="37"/>
      <c r="F5" s="37"/>
      <c r="G5" s="37"/>
      <c r="H5" s="37"/>
      <c r="I5" s="37"/>
      <c r="K5" s="1">
        <f ca="1">COUNTIF('Comms by AT'!$C:$C,$G$4)</f>
        <v>179</v>
      </c>
    </row>
    <row r="6" spans="1:11" ht="20.100000000000001" customHeight="1" x14ac:dyDescent="0.3">
      <c r="E6" s="207" t="s">
        <v>1168</v>
      </c>
    </row>
    <row r="7" spans="1:11" x14ac:dyDescent="0.3">
      <c r="A7" s="37"/>
      <c r="B7" s="37"/>
      <c r="C7" s="37"/>
      <c r="D7" s="37"/>
      <c r="E7" s="38" t="s">
        <v>1016</v>
      </c>
      <c r="F7" s="37"/>
      <c r="G7" s="37"/>
      <c r="H7" s="37"/>
      <c r="I7" s="37"/>
    </row>
    <row r="8" spans="1:11" ht="15" thickBot="1" x14ac:dyDescent="0.35"/>
    <row r="9" spans="1:11" s="1" customFormat="1" ht="15" hidden="1" thickBot="1" x14ac:dyDescent="0.35">
      <c r="G9" s="1">
        <v>18</v>
      </c>
      <c r="H9" s="1">
        <v>19</v>
      </c>
    </row>
    <row r="10" spans="1:11" ht="15" customHeight="1" thickBot="1" x14ac:dyDescent="0.35">
      <c r="B10" s="271" t="s">
        <v>1027</v>
      </c>
      <c r="C10" s="282" t="s">
        <v>1108</v>
      </c>
      <c r="D10" s="194" t="s">
        <v>1029</v>
      </c>
      <c r="E10" s="283" t="s">
        <v>195</v>
      </c>
      <c r="F10" s="284" t="s">
        <v>1017</v>
      </c>
      <c r="G10" s="46" t="s">
        <v>880</v>
      </c>
      <c r="H10" s="47" t="s">
        <v>885</v>
      </c>
    </row>
    <row r="11" spans="1:11" ht="15" customHeight="1" x14ac:dyDescent="0.3">
      <c r="A11" s="57">
        <v>0</v>
      </c>
      <c r="B11" s="94" t="str">
        <f ca="1">IFERROR(IF((VLOOKUP($E11,'Org List'!$AJ$10:$AL$188,3,FALSE))="","",(VLOOKUP($E11,'Org List'!$AJ$10:$AL$188,3,FALSE))),"")</f>
        <v/>
      </c>
      <c r="C11" s="95" t="str">
        <f ca="1">IFERROR(IF((VLOOKUP($E11,'Org List'!$AO$10:$AQ$188,3,FALSE))="","",(VLOOKUP($E11,'Org List'!$AO$10:$AQ$188,3,FALSE))),"")</f>
        <v/>
      </c>
      <c r="D11" s="112" t="str">
        <f ca="1">IFERROR(IF((VLOOKUP($E11,'Org List'!$AT$10:$AV$188,3,FALSE))="","",(VLOOKUP($E11,'Org List'!$AT$10:$AV$188,3,FALSE))),"")</f>
        <v/>
      </c>
      <c r="E11" s="48" t="str">
        <f t="shared" ref="E11:E42" ca="1" si="0">IF($A11&gt;$K$5-1,"",INDIRECT("'Comms by AT'!D"&amp;$A11+$K$4))</f>
        <v>HWB</v>
      </c>
      <c r="F11" s="139" t="str">
        <f ca="1">IFERROR(VLOOKUP($E11,'Org List'!$J$9:$K$488,2,0), "")</f>
        <v>Health and Wellbeing Board</v>
      </c>
      <c r="G11" s="255">
        <f ca="1">IFERROR(IF((VLOOKUP($E11,'I&amp;E Backsheet'!$D$7:$X$185,G$9,FALSE))="","",(VLOOKUP($E11,'I&amp;E Backsheet'!$D$7:$X$185,G$9,FALSE))),"")</f>
        <v>7612445319.4968157</v>
      </c>
      <c r="H11" s="257">
        <f ca="1">IFERROR(IF((VLOOKUP($E11,'I&amp;E Backsheet'!$D$7:$X$185,H$9,FALSE))="","",(VLOOKUP($E11,'I&amp;E Backsheet'!$D$7:$X$185,H$9,FALSE))),"")</f>
        <v>7848121349.5754309</v>
      </c>
    </row>
    <row r="12" spans="1:11" ht="15" customHeight="1" x14ac:dyDescent="0.3">
      <c r="A12" s="57">
        <v>1</v>
      </c>
      <c r="B12" s="97" t="str">
        <f ca="1">IFERROR(IF((VLOOKUP($E12,'Org List'!$AJ$10:$AL$188,3,FALSE))="","",(VLOOKUP($E12,'Org List'!$AJ$10:$AL$188,3,FALSE))),"")</f>
        <v>North of England Commissioning Region</v>
      </c>
      <c r="C12" s="98" t="str">
        <f ca="1">IFERROR(IF((VLOOKUP($E12,'Org List'!$AO$10:$AQ$188,3,FALSE))="","",(VLOOKUP($E12,'Org List'!$AO$10:$AQ$188,3,FALSE))),"")</f>
        <v/>
      </c>
      <c r="D12" s="113" t="str">
        <f ca="1">IFERROR(IF((VLOOKUP($E12,'Org List'!$AT$10:$AV$188,3,FALSE))="","",(VLOOKUP($E12,'Org List'!$AT$10:$AV$188,3,FALSE))),"")</f>
        <v/>
      </c>
      <c r="E12" s="50" t="str">
        <f t="shared" ca="1" si="0"/>
        <v>Y54</v>
      </c>
      <c r="F12" s="140" t="str">
        <f ca="1">IFERROR(VLOOKUP($E12,'Org List'!$J$9:$K$488,2,0), "")</f>
        <v>North of England Commissioning Region</v>
      </c>
      <c r="G12" s="258">
        <f ca="1">IFERROR(IF((VLOOKUP($E12,'I&amp;E Backsheet'!$D$7:$X$185,G$9,FALSE))="","",(VLOOKUP($E12,'I&amp;E Backsheet'!$D$7:$X$185,G$9,FALSE))),"")</f>
        <v>2511221796.0022821</v>
      </c>
      <c r="H12" s="260">
        <f ca="1">IFERROR(IF((VLOOKUP($E12,'I&amp;E Backsheet'!$D$7:$X$185,H$9,FALSE))="","",(VLOOKUP($E12,'I&amp;E Backsheet'!$D$7:$X$185,H$9,FALSE))),"")</f>
        <v>2624858264.5140061</v>
      </c>
    </row>
    <row r="13" spans="1:11" ht="15" customHeight="1" x14ac:dyDescent="0.3">
      <c r="A13" s="57">
        <v>2</v>
      </c>
      <c r="B13" s="97" t="str">
        <f ca="1">IFERROR(IF((VLOOKUP($E13,'Org List'!$AJ$10:$AL$188,3,FALSE))="","",(VLOOKUP($E13,'Org List'!$AJ$10:$AL$188,3,FALSE))),"")</f>
        <v>Midlands and East of England Commissioning Region</v>
      </c>
      <c r="C13" s="98" t="str">
        <f ca="1">IFERROR(IF((VLOOKUP($E13,'Org List'!$AO$10:$AQ$188,3,FALSE))="","",(VLOOKUP($E13,'Org List'!$AO$10:$AQ$188,3,FALSE))),"")</f>
        <v/>
      </c>
      <c r="D13" s="113" t="str">
        <f ca="1">IFERROR(IF((VLOOKUP($E13,'Org List'!$AT$10:$AV$188,3,FALSE))="","",(VLOOKUP($E13,'Org List'!$AT$10:$AV$188,3,FALSE))),"")</f>
        <v/>
      </c>
      <c r="E13" s="50" t="str">
        <f t="shared" ca="1" si="0"/>
        <v>Y55</v>
      </c>
      <c r="F13" s="140" t="str">
        <f ca="1">IFERROR(VLOOKUP($E13,'Org List'!$J$9:$K$488,2,0), "")</f>
        <v>Midlands and East of England Commissioning Region</v>
      </c>
      <c r="G13" s="258">
        <f ca="1">IFERROR(IF((VLOOKUP($E13,'I&amp;E Backsheet'!$D$7:$X$185,G$9,FALSE))="","",(VLOOKUP($E13,'I&amp;E Backsheet'!$D$7:$X$185,G$9,FALSE))),"")</f>
        <v>2314236956.3326936</v>
      </c>
      <c r="H13" s="260">
        <f ca="1">IFERROR(IF((VLOOKUP($E13,'I&amp;E Backsheet'!$D$7:$X$185,H$9,FALSE))="","",(VLOOKUP($E13,'I&amp;E Backsheet'!$D$7:$X$185,H$9,FALSE))),"")</f>
        <v>2357229707.075037</v>
      </c>
    </row>
    <row r="14" spans="1:11" ht="15" customHeight="1" x14ac:dyDescent="0.3">
      <c r="A14" s="57">
        <v>3</v>
      </c>
      <c r="B14" s="97" t="str">
        <f ca="1">IFERROR(IF((VLOOKUP($E14,'Org List'!$AJ$10:$AL$188,3,FALSE))="","",(VLOOKUP($E14,'Org List'!$AJ$10:$AL$188,3,FALSE))),"")</f>
        <v>London Commissioning Region</v>
      </c>
      <c r="C14" s="98" t="str">
        <f ca="1">IFERROR(IF((VLOOKUP($E14,'Org List'!$AO$10:$AQ$188,3,FALSE))="","",(VLOOKUP($E14,'Org List'!$AO$10:$AQ$188,3,FALSE))),"")</f>
        <v/>
      </c>
      <c r="D14" s="113" t="str">
        <f ca="1">IFERROR(IF((VLOOKUP($E14,'Org List'!$AT$10:$AV$188,3,FALSE))="","",(VLOOKUP($E14,'Org List'!$AT$10:$AV$188,3,FALSE))),"")</f>
        <v/>
      </c>
      <c r="E14" s="50" t="str">
        <f t="shared" ca="1" si="0"/>
        <v>Y56</v>
      </c>
      <c r="F14" s="140" t="str">
        <f ca="1">IFERROR(VLOOKUP($E14,'Org List'!$J$9:$K$488,2,0), "")</f>
        <v>London Commissioning Region</v>
      </c>
      <c r="G14" s="258">
        <f ca="1">IFERROR(IF((VLOOKUP($E14,'I&amp;E Backsheet'!$D$7:$X$185,G$9,FALSE))="","",(VLOOKUP($E14,'I&amp;E Backsheet'!$D$7:$X$185,G$9,FALSE))),"")</f>
        <v>1213446290.5147905</v>
      </c>
      <c r="H14" s="260">
        <f ca="1">IFERROR(IF((VLOOKUP($E14,'I&amp;E Backsheet'!$D$7:$X$185,H$9,FALSE))="","",(VLOOKUP($E14,'I&amp;E Backsheet'!$D$7:$X$185,H$9,FALSE))),"")</f>
        <v>1250083295.1869419</v>
      </c>
    </row>
    <row r="15" spans="1:11" ht="15" customHeight="1" x14ac:dyDescent="0.3">
      <c r="A15" s="57">
        <v>4</v>
      </c>
      <c r="B15" s="97" t="str">
        <f ca="1">IFERROR(IF((VLOOKUP($E15,'Org List'!$AJ$10:$AL$188,3,FALSE))="","",(VLOOKUP($E15,'Org List'!$AJ$10:$AL$188,3,FALSE))),"")</f>
        <v>South West England Commissioning Region</v>
      </c>
      <c r="C15" s="98" t="str">
        <f ca="1">IFERROR(IF((VLOOKUP($E15,'Org List'!$AO$10:$AQ$188,3,FALSE))="","",(VLOOKUP($E15,'Org List'!$AO$10:$AQ$188,3,FALSE))),"")</f>
        <v/>
      </c>
      <c r="D15" s="113" t="str">
        <f ca="1">IFERROR(IF((VLOOKUP($E15,'Org List'!$AT$10:$AV$188,3,FALSE))="","",(VLOOKUP($E15,'Org List'!$AT$10:$AV$188,3,FALSE))),"")</f>
        <v/>
      </c>
      <c r="E15" s="50" t="str">
        <f t="shared" ca="1" si="0"/>
        <v>Y58</v>
      </c>
      <c r="F15" s="140" t="str">
        <f ca="1">IFERROR(VLOOKUP($E15,'Org List'!$J$9:$K$488,2,0), "")</f>
        <v>South West England Commissioning Region</v>
      </c>
      <c r="G15" s="258">
        <f ca="1">IFERROR(IF((VLOOKUP($E15,'I&amp;E Backsheet'!$D$7:$X$185,G$9,FALSE))="","",(VLOOKUP($E15,'I&amp;E Backsheet'!$D$7:$X$185,G$9,FALSE))),"")</f>
        <v>727873783.87</v>
      </c>
      <c r="H15" s="260">
        <f ca="1">IFERROR(IF((VLOOKUP($E15,'I&amp;E Backsheet'!$D$7:$X$185,H$9,FALSE))="","",(VLOOKUP($E15,'I&amp;E Backsheet'!$D$7:$X$185,H$9,FALSE))),"")</f>
        <v>745970910</v>
      </c>
    </row>
    <row r="16" spans="1:11" ht="15" customHeight="1" x14ac:dyDescent="0.3">
      <c r="A16" s="57">
        <v>5</v>
      </c>
      <c r="B16" s="97" t="str">
        <f ca="1">IFERROR(IF((VLOOKUP($E16,'Org List'!$AJ$10:$AL$188,3,FALSE))="","",(VLOOKUP($E16,'Org List'!$AJ$10:$AL$188,3,FALSE))),"")</f>
        <v>South East England Commissioning Region</v>
      </c>
      <c r="C16" s="98" t="str">
        <f ca="1">IFERROR(IF((VLOOKUP($E16,'Org List'!$AO$10:$AQ$188,3,FALSE))="","",(VLOOKUP($E16,'Org List'!$AO$10:$AQ$188,3,FALSE))),"")</f>
        <v/>
      </c>
      <c r="D16" s="113" t="str">
        <f ca="1">IFERROR(IF((VLOOKUP($E16,'Org List'!$AT$10:$AV$188,3,FALSE))="","",(VLOOKUP($E16,'Org List'!$AT$10:$AV$188,3,FALSE))),"")</f>
        <v/>
      </c>
      <c r="E16" s="50" t="str">
        <f t="shared" ca="1" si="0"/>
        <v>Y59</v>
      </c>
      <c r="F16" s="140" t="str">
        <f ca="1">IFERROR(VLOOKUP($E16,'Org List'!$J$9:$K$488,2,0), "")</f>
        <v>South East England Commissioning Region</v>
      </c>
      <c r="G16" s="258">
        <f ca="1">IFERROR(IF((VLOOKUP($E16,'I&amp;E Backsheet'!$D$7:$X$185,G$9,FALSE))="","",(VLOOKUP($E16,'I&amp;E Backsheet'!$D$7:$X$185,G$9,FALSE))),"")</f>
        <v>845666492.77704751</v>
      </c>
      <c r="H16" s="260">
        <f ca="1">IFERROR(IF((VLOOKUP($E16,'I&amp;E Backsheet'!$D$7:$X$185,H$9,FALSE))="","",(VLOOKUP($E16,'I&amp;E Backsheet'!$D$7:$X$185,H$9,FALSE))),"")</f>
        <v>869979172.79944539</v>
      </c>
    </row>
    <row r="17" spans="1:8" ht="15" customHeight="1" x14ac:dyDescent="0.3">
      <c r="A17" s="57">
        <v>6</v>
      </c>
      <c r="B17" s="97" t="str">
        <f ca="1">IFERROR(IF((VLOOKUP($E17,'Org List'!$AJ$10:$AL$188,3,FALSE))="","",(VLOOKUP($E17,'Org List'!$AJ$10:$AL$188,3,FALSE))),"")</f>
        <v/>
      </c>
      <c r="C17" s="98" t="str">
        <f ca="1">IFERROR(IF((VLOOKUP($E17,'Org List'!$AO$10:$AQ$188,3,FALSE))="","",(VLOOKUP($E17,'Org List'!$AO$10:$AQ$188,3,FALSE))),"")</f>
        <v>North East Region</v>
      </c>
      <c r="D17" s="113" t="str">
        <f ca="1">IFERROR(IF((VLOOKUP($E17,'Org List'!$AT$10:$AV$188,3,FALSE))="","",(VLOOKUP($E17,'Org List'!$AT$10:$AV$188,3,FALSE))),"")</f>
        <v/>
      </c>
      <c r="E17" s="50" t="str">
        <f t="shared" ca="1" si="0"/>
        <v>E12000001</v>
      </c>
      <c r="F17" s="140" t="str">
        <f ca="1">IFERROR(VLOOKUP($E17,'Org List'!$J$9:$K$488,2,0), "")</f>
        <v>North East Region</v>
      </c>
      <c r="G17" s="258">
        <f ca="1">IFERROR(IF((VLOOKUP($E17,'I&amp;E Backsheet'!$D$7:$X$185,G$9,FALSE))="","",(VLOOKUP($E17,'I&amp;E Backsheet'!$D$7:$X$185,G$9,FALSE))),"")</f>
        <v>369746385.24824446</v>
      </c>
      <c r="H17" s="260">
        <f ca="1">IFERROR(IF((VLOOKUP($E17,'I&amp;E Backsheet'!$D$7:$X$185,H$9,FALSE))="","",(VLOOKUP($E17,'I&amp;E Backsheet'!$D$7:$X$185,H$9,FALSE))),"")</f>
        <v>368366585.91695839</v>
      </c>
    </row>
    <row r="18" spans="1:8" ht="15" customHeight="1" x14ac:dyDescent="0.3">
      <c r="A18" s="57">
        <v>7</v>
      </c>
      <c r="B18" s="97" t="str">
        <f ca="1">IFERROR(IF((VLOOKUP($E18,'Org List'!$AJ$10:$AL$188,3,FALSE))="","",(VLOOKUP($E18,'Org List'!$AJ$10:$AL$188,3,FALSE))),"")</f>
        <v/>
      </c>
      <c r="C18" s="98" t="str">
        <f ca="1">IFERROR(IF((VLOOKUP($E18,'Org List'!$AO$10:$AQ$188,3,FALSE))="","",(VLOOKUP($E18,'Org List'!$AO$10:$AQ$188,3,FALSE))),"")</f>
        <v>North West Region</v>
      </c>
      <c r="D18" s="113" t="str">
        <f ca="1">IFERROR(IF((VLOOKUP($E18,'Org List'!$AT$10:$AV$188,3,FALSE))="","",(VLOOKUP($E18,'Org List'!$AT$10:$AV$188,3,FALSE))),"")</f>
        <v/>
      </c>
      <c r="E18" s="50" t="str">
        <f t="shared" ca="1" si="0"/>
        <v>E12000002</v>
      </c>
      <c r="F18" s="140" t="str">
        <f ca="1">IFERROR(VLOOKUP($E18,'Org List'!$J$9:$K$488,2,0), "")</f>
        <v>North West Region</v>
      </c>
      <c r="G18" s="258">
        <f ca="1">IFERROR(IF((VLOOKUP($E18,'I&amp;E Backsheet'!$D$7:$X$185,G$9,FALSE))="","",(VLOOKUP($E18,'I&amp;E Backsheet'!$D$7:$X$185,G$9,FALSE))),"")</f>
        <v>1216276641.059818</v>
      </c>
      <c r="H18" s="260">
        <f ca="1">IFERROR(IF((VLOOKUP($E18,'I&amp;E Backsheet'!$D$7:$X$185,H$9,FALSE))="","",(VLOOKUP($E18,'I&amp;E Backsheet'!$D$7:$X$185,H$9,FALSE))),"")</f>
        <v>1296925988.5905302</v>
      </c>
    </row>
    <row r="19" spans="1:8" ht="15" customHeight="1" x14ac:dyDescent="0.3">
      <c r="A19" s="57">
        <v>8</v>
      </c>
      <c r="B19" s="97" t="str">
        <f ca="1">IFERROR(IF((VLOOKUP($E19,'Org List'!$AJ$10:$AL$188,3,FALSE))="","",(VLOOKUP($E19,'Org List'!$AJ$10:$AL$188,3,FALSE))),"")</f>
        <v/>
      </c>
      <c r="C19" s="98" t="str">
        <f ca="1">IFERROR(IF((VLOOKUP($E19,'Org List'!$AO$10:$AQ$188,3,FALSE))="","",(VLOOKUP($E19,'Org List'!$AO$10:$AQ$188,3,FALSE))),"")</f>
        <v>Yorkshire and The Humber Region</v>
      </c>
      <c r="D19" s="113" t="str">
        <f ca="1">IFERROR(IF((VLOOKUP($E19,'Org List'!$AT$10:$AV$188,3,FALSE))="","",(VLOOKUP($E19,'Org List'!$AT$10:$AV$188,3,FALSE))),"")</f>
        <v/>
      </c>
      <c r="E19" s="50" t="str">
        <f t="shared" ca="1" si="0"/>
        <v>E12000003</v>
      </c>
      <c r="F19" s="140" t="str">
        <f ca="1">IFERROR(VLOOKUP($E19,'Org List'!$J$9:$K$488,2,0), "")</f>
        <v>Yorkshire and The Humber Region</v>
      </c>
      <c r="G19" s="258">
        <f ca="1">IFERROR(IF((VLOOKUP($E19,'I&amp;E Backsheet'!$D$7:$X$185,G$9,FALSE))="","",(VLOOKUP($E19,'I&amp;E Backsheet'!$D$7:$X$185,G$9,FALSE))),"")</f>
        <v>925198769.69421983</v>
      </c>
      <c r="H19" s="260">
        <f ca="1">IFERROR(IF((VLOOKUP($E19,'I&amp;E Backsheet'!$D$7:$X$185,H$9,FALSE))="","",(VLOOKUP($E19,'I&amp;E Backsheet'!$D$7:$X$185,H$9,FALSE))),"")</f>
        <v>959565690.00651777</v>
      </c>
    </row>
    <row r="20" spans="1:8" ht="15" customHeight="1" x14ac:dyDescent="0.3">
      <c r="A20" s="57">
        <v>9</v>
      </c>
      <c r="B20" s="97" t="str">
        <f ca="1">IFERROR(IF((VLOOKUP($E20,'Org List'!$AJ$10:$AL$188,3,FALSE))="","",(VLOOKUP($E20,'Org List'!$AJ$10:$AL$188,3,FALSE))),"")</f>
        <v/>
      </c>
      <c r="C20" s="98" t="str">
        <f ca="1">IFERROR(IF((VLOOKUP($E20,'Org List'!$AO$10:$AQ$188,3,FALSE))="","",(VLOOKUP($E20,'Org List'!$AO$10:$AQ$188,3,FALSE))),"")</f>
        <v>East Midlands Region</v>
      </c>
      <c r="D20" s="113" t="str">
        <f ca="1">IFERROR(IF((VLOOKUP($E20,'Org List'!$AT$10:$AV$188,3,FALSE))="","",(VLOOKUP($E20,'Org List'!$AT$10:$AV$188,3,FALSE))),"")</f>
        <v/>
      </c>
      <c r="E20" s="50" t="str">
        <f t="shared" ca="1" si="0"/>
        <v>E12000004</v>
      </c>
      <c r="F20" s="140" t="str">
        <f ca="1">IFERROR(VLOOKUP($E20,'Org List'!$J$9:$K$488,2,0), "")</f>
        <v>East Midlands Region</v>
      </c>
      <c r="G20" s="258">
        <f ca="1">IFERROR(IF((VLOOKUP($E20,'I&amp;E Backsheet'!$D$7:$X$185,G$9,FALSE))="","",(VLOOKUP($E20,'I&amp;E Backsheet'!$D$7:$X$185,G$9,FALSE))),"")</f>
        <v>641706109.32982755</v>
      </c>
      <c r="H20" s="260">
        <f ca="1">IFERROR(IF((VLOOKUP($E20,'I&amp;E Backsheet'!$D$7:$X$185,H$9,FALSE))="","",(VLOOKUP($E20,'I&amp;E Backsheet'!$D$7:$X$185,H$9,FALSE))),"")</f>
        <v>638393819.14829934</v>
      </c>
    </row>
    <row r="21" spans="1:8" ht="15" customHeight="1" x14ac:dyDescent="0.3">
      <c r="A21" s="57">
        <v>10</v>
      </c>
      <c r="B21" s="97" t="str">
        <f ca="1">IFERROR(IF((VLOOKUP($E21,'Org List'!$AJ$10:$AL$188,3,FALSE))="","",(VLOOKUP($E21,'Org List'!$AJ$10:$AL$188,3,FALSE))),"")</f>
        <v/>
      </c>
      <c r="C21" s="98" t="str">
        <f ca="1">IFERROR(IF((VLOOKUP($E21,'Org List'!$AO$10:$AQ$188,3,FALSE))="","",(VLOOKUP($E21,'Org List'!$AO$10:$AQ$188,3,FALSE))),"")</f>
        <v>West Midlands Region</v>
      </c>
      <c r="D21" s="113" t="str">
        <f ca="1">IFERROR(IF((VLOOKUP($E21,'Org List'!$AT$10:$AV$188,3,FALSE))="","",(VLOOKUP($E21,'Org List'!$AT$10:$AV$188,3,FALSE))),"")</f>
        <v/>
      </c>
      <c r="E21" s="50" t="str">
        <f t="shared" ca="1" si="0"/>
        <v>E12000005</v>
      </c>
      <c r="F21" s="140" t="str">
        <f ca="1">IFERROR(VLOOKUP($E21,'Org List'!$J$9:$K$488,2,0), "")</f>
        <v>West Midlands Region</v>
      </c>
      <c r="G21" s="258">
        <f ca="1">IFERROR(IF((VLOOKUP($E21,'I&amp;E Backsheet'!$D$7:$X$185,G$9,FALSE))="","",(VLOOKUP($E21,'I&amp;E Backsheet'!$D$7:$X$185,G$9,FALSE))),"")</f>
        <v>864302688.26293397</v>
      </c>
      <c r="H21" s="260">
        <f ca="1">IFERROR(IF((VLOOKUP($E21,'I&amp;E Backsheet'!$D$7:$X$185,H$9,FALSE))="","",(VLOOKUP($E21,'I&amp;E Backsheet'!$D$7:$X$185,H$9,FALSE))),"")</f>
        <v>897812159.44745243</v>
      </c>
    </row>
    <row r="22" spans="1:8" ht="15" customHeight="1" x14ac:dyDescent="0.3">
      <c r="A22" s="57">
        <v>11</v>
      </c>
      <c r="B22" s="97" t="str">
        <f ca="1">IFERROR(IF((VLOOKUP($E22,'Org List'!$AJ$10:$AL$188,3,FALSE))="","",(VLOOKUP($E22,'Org List'!$AJ$10:$AL$188,3,FALSE))),"")</f>
        <v/>
      </c>
      <c r="C22" s="98" t="str">
        <f ca="1">IFERROR(IF((VLOOKUP($E22,'Org List'!$AO$10:$AQ$188,3,FALSE))="","",(VLOOKUP($E22,'Org List'!$AO$10:$AQ$188,3,FALSE))),"")</f>
        <v>East Region</v>
      </c>
      <c r="D22" s="113" t="str">
        <f ca="1">IFERROR(IF((VLOOKUP($E22,'Org List'!$AT$10:$AV$188,3,FALSE))="","",(VLOOKUP($E22,'Org List'!$AT$10:$AV$188,3,FALSE))),"")</f>
        <v/>
      </c>
      <c r="E22" s="50" t="str">
        <f t="shared" ca="1" si="0"/>
        <v>E12000006</v>
      </c>
      <c r="F22" s="140" t="str">
        <f ca="1">IFERROR(VLOOKUP($E22,'Org List'!$J$9:$K$488,2,0), "")</f>
        <v>East Region</v>
      </c>
      <c r="G22" s="258">
        <f ca="1">IFERROR(IF((VLOOKUP($E22,'I&amp;E Backsheet'!$D$7:$X$185,G$9,FALSE))="","",(VLOOKUP($E22,'I&amp;E Backsheet'!$D$7:$X$185,G$9,FALSE))),"")</f>
        <v>788215356.73993182</v>
      </c>
      <c r="H22" s="260">
        <f ca="1">IFERROR(IF((VLOOKUP($E22,'I&amp;E Backsheet'!$D$7:$X$185,H$9,FALSE))="","",(VLOOKUP($E22,'I&amp;E Backsheet'!$D$7:$X$185,H$9,FALSE))),"")</f>
        <v>800973922.47928512</v>
      </c>
    </row>
    <row r="23" spans="1:8" ht="15" customHeight="1" x14ac:dyDescent="0.3">
      <c r="A23" s="57">
        <v>12</v>
      </c>
      <c r="B23" s="97" t="str">
        <f ca="1">IFERROR(IF((VLOOKUP($E23,'Org List'!$AJ$10:$AL$188,3,FALSE))="","",(VLOOKUP($E23,'Org List'!$AJ$10:$AL$188,3,FALSE))),"")</f>
        <v/>
      </c>
      <c r="C23" s="98" t="str">
        <f ca="1">IFERROR(IF((VLOOKUP($E23,'Org List'!$AO$10:$AQ$188,3,FALSE))="","",(VLOOKUP($E23,'Org List'!$AO$10:$AQ$188,3,FALSE))),"")</f>
        <v>London Region</v>
      </c>
      <c r="D23" s="113" t="str">
        <f ca="1">IFERROR(IF((VLOOKUP($E23,'Org List'!$AT$10:$AV$188,3,FALSE))="","",(VLOOKUP($E23,'Org List'!$AT$10:$AV$188,3,FALSE))),"")</f>
        <v/>
      </c>
      <c r="E23" s="50" t="str">
        <f t="shared" ca="1" si="0"/>
        <v>E12000007</v>
      </c>
      <c r="F23" s="140" t="str">
        <f ca="1">IFERROR(VLOOKUP($E23,'Org List'!$J$9:$K$488,2,0), "")</f>
        <v>London Region</v>
      </c>
      <c r="G23" s="258">
        <f ca="1">IFERROR(IF((VLOOKUP($E23,'I&amp;E Backsheet'!$D$7:$X$185,G$9,FALSE))="","",(VLOOKUP($E23,'I&amp;E Backsheet'!$D$7:$X$185,G$9,FALSE))),"")</f>
        <v>1213446290.5147905</v>
      </c>
      <c r="H23" s="260">
        <f ca="1">IFERROR(IF((VLOOKUP($E23,'I&amp;E Backsheet'!$D$7:$X$185,H$9,FALSE))="","",(VLOOKUP($E23,'I&amp;E Backsheet'!$D$7:$X$185,H$9,FALSE))),"")</f>
        <v>1250083295.1869419</v>
      </c>
    </row>
    <row r="24" spans="1:8" ht="15" customHeight="1" x14ac:dyDescent="0.3">
      <c r="A24" s="57">
        <v>13</v>
      </c>
      <c r="B24" s="97" t="str">
        <f ca="1">IFERROR(IF((VLOOKUP($E24,'Org List'!$AJ$10:$AL$188,3,FALSE))="","",(VLOOKUP($E24,'Org List'!$AJ$10:$AL$188,3,FALSE))),"")</f>
        <v/>
      </c>
      <c r="C24" s="98" t="str">
        <f ca="1">IFERROR(IF((VLOOKUP($E24,'Org List'!$AO$10:$AQ$188,3,FALSE))="","",(VLOOKUP($E24,'Org List'!$AO$10:$AQ$188,3,FALSE))),"")</f>
        <v>South East Region</v>
      </c>
      <c r="D24" s="113" t="str">
        <f ca="1">IFERROR(IF((VLOOKUP($E24,'Org List'!$AT$10:$AV$188,3,FALSE))="","",(VLOOKUP($E24,'Org List'!$AT$10:$AV$188,3,FALSE))),"")</f>
        <v/>
      </c>
      <c r="E24" s="50" t="str">
        <f t="shared" ca="1" si="0"/>
        <v>E12000008</v>
      </c>
      <c r="F24" s="140" t="str">
        <f ca="1">IFERROR(VLOOKUP($E24,'Org List'!$J$9:$K$488,2,0), "")</f>
        <v>South East Region</v>
      </c>
      <c r="G24" s="258">
        <f ca="1">IFERROR(IF((VLOOKUP($E24,'I&amp;E Backsheet'!$D$7:$X$185,G$9,FALSE))="","",(VLOOKUP($E24,'I&amp;E Backsheet'!$D$7:$X$185,G$9,FALSE))),"")</f>
        <v>865679294.77704751</v>
      </c>
      <c r="H24" s="260">
        <f ca="1">IFERROR(IF((VLOOKUP($E24,'I&amp;E Backsheet'!$D$7:$X$185,H$9,FALSE))="","",(VLOOKUP($E24,'I&amp;E Backsheet'!$D$7:$X$185,H$9,FALSE))),"")</f>
        <v>890028978.79944539</v>
      </c>
    </row>
    <row r="25" spans="1:8" ht="15" customHeight="1" x14ac:dyDescent="0.3">
      <c r="A25" s="57">
        <v>14</v>
      </c>
      <c r="B25" s="97" t="str">
        <f ca="1">IFERROR(IF((VLOOKUP($E25,'Org List'!$AJ$10:$AL$188,3,FALSE))="","",(VLOOKUP($E25,'Org List'!$AJ$10:$AL$188,3,FALSE))),"")</f>
        <v/>
      </c>
      <c r="C25" s="98" t="str">
        <f ca="1">IFERROR(IF((VLOOKUP($E25,'Org List'!$AO$10:$AQ$188,3,FALSE))="","",(VLOOKUP($E25,'Org List'!$AO$10:$AQ$188,3,FALSE))),"")</f>
        <v>South West Region</v>
      </c>
      <c r="D25" s="113" t="str">
        <f ca="1">IFERROR(IF((VLOOKUP($E25,'Org List'!$AT$10:$AV$188,3,FALSE))="","",(VLOOKUP($E25,'Org List'!$AT$10:$AV$188,3,FALSE))),"")</f>
        <v/>
      </c>
      <c r="E25" s="50" t="str">
        <f t="shared" ca="1" si="0"/>
        <v>E12000009</v>
      </c>
      <c r="F25" s="140" t="str">
        <f ca="1">IFERROR(VLOOKUP($E25,'Org List'!$J$9:$K$488,2,0), "")</f>
        <v>South West Region</v>
      </c>
      <c r="G25" s="258">
        <f ca="1">IFERROR(IF((VLOOKUP($E25,'I&amp;E Backsheet'!$D$7:$X$185,G$9,FALSE))="","",(VLOOKUP($E25,'I&amp;E Backsheet'!$D$7:$X$185,G$9,FALSE))),"")</f>
        <v>727873783.87</v>
      </c>
      <c r="H25" s="260">
        <f ca="1">IFERROR(IF((VLOOKUP($E25,'I&amp;E Backsheet'!$D$7:$X$185,H$9,FALSE))="","",(VLOOKUP($E25,'I&amp;E Backsheet'!$D$7:$X$185,H$9,FALSE))),"")</f>
        <v>745970910</v>
      </c>
    </row>
    <row r="26" spans="1:8" ht="15" customHeight="1" x14ac:dyDescent="0.3">
      <c r="A26" s="57">
        <v>15</v>
      </c>
      <c r="B26" s="97" t="str">
        <f ca="1">IFERROR(IF((VLOOKUP($E26,'Org List'!$AJ$10:$AL$188,3,FALSE))="","",(VLOOKUP($E26,'Org List'!$AJ$10:$AL$188,3,FALSE))),"")</f>
        <v>NHS England North (Yorkshire And Humber)</v>
      </c>
      <c r="C26" s="98" t="str">
        <f ca="1">IFERROR(IF((VLOOKUP($E26,'Org List'!$AO$10:$AQ$188,3,FALSE))="","",(VLOOKUP($E26,'Org List'!$AO$10:$AQ$188,3,FALSE))),"")</f>
        <v/>
      </c>
      <c r="D26" s="113" t="str">
        <f ca="1">IFERROR(IF((VLOOKUP($E26,'Org List'!$AT$10:$AV$188,3,FALSE))="","",(VLOOKUP($E26,'Org List'!$AT$10:$AV$188,3,FALSE))),"")</f>
        <v>NHS England North (Yorkshire And Humber)</v>
      </c>
      <c r="E26" s="50" t="str">
        <f t="shared" ca="1" si="0"/>
        <v>Q72</v>
      </c>
      <c r="F26" s="140" t="str">
        <f ca="1">IFERROR(VLOOKUP($E26,'Org List'!$J$9:$K$488,2,0), "")</f>
        <v>NHS England North (Yorkshire And Humber)</v>
      </c>
      <c r="G26" s="258">
        <f ca="1">IFERROR(IF((VLOOKUP($E26,'I&amp;E Backsheet'!$D$7:$X$185,G$9,FALSE))="","",(VLOOKUP($E26,'I&amp;E Backsheet'!$D$7:$X$185,G$9,FALSE))),"")</f>
        <v>925198769.69421983</v>
      </c>
      <c r="H26" s="260">
        <f ca="1">IFERROR(IF((VLOOKUP($E26,'I&amp;E Backsheet'!$D$7:$X$185,H$9,FALSE))="","",(VLOOKUP($E26,'I&amp;E Backsheet'!$D$7:$X$185,H$9,FALSE))),"")</f>
        <v>959565690.00651777</v>
      </c>
    </row>
    <row r="27" spans="1:8" ht="15" customHeight="1" x14ac:dyDescent="0.3">
      <c r="A27" s="57">
        <v>16</v>
      </c>
      <c r="B27" s="97" t="str">
        <f ca="1">IFERROR(IF((VLOOKUP($E27,'Org List'!$AJ$10:$AL$188,3,FALSE))="","",(VLOOKUP($E27,'Org List'!$AJ$10:$AL$188,3,FALSE))),"")</f>
        <v>NHS England North (Cumbria And North East)</v>
      </c>
      <c r="C27" s="98" t="str">
        <f ca="1">IFERROR(IF((VLOOKUP($E27,'Org List'!$AO$10:$AQ$188,3,FALSE))="","",(VLOOKUP($E27,'Org List'!$AO$10:$AQ$188,3,FALSE))),"")</f>
        <v/>
      </c>
      <c r="D27" s="113" t="str">
        <f ca="1">IFERROR(IF((VLOOKUP($E27,'Org List'!$AT$10:$AV$188,3,FALSE))="","",(VLOOKUP($E27,'Org List'!$AT$10:$AV$188,3,FALSE))),"")</f>
        <v>NHS England North (Cumbria And North East)</v>
      </c>
      <c r="E27" s="50" t="str">
        <f t="shared" ca="1" si="0"/>
        <v>Q74</v>
      </c>
      <c r="F27" s="140" t="str">
        <f ca="1">IFERROR(VLOOKUP($E27,'Org List'!$J$9:$K$488,2,0), "")</f>
        <v>NHS England North (Cumbria And North East)</v>
      </c>
      <c r="G27" s="258">
        <f ca="1">IFERROR(IF((VLOOKUP($E27,'I&amp;E Backsheet'!$D$7:$X$185,G$9,FALSE))="","",(VLOOKUP($E27,'I&amp;E Backsheet'!$D$7:$X$185,G$9,FALSE))),"")</f>
        <v>428966265.24824446</v>
      </c>
      <c r="H27" s="260">
        <f ca="1">IFERROR(IF((VLOOKUP($E27,'I&amp;E Backsheet'!$D$7:$X$185,H$9,FALSE))="","",(VLOOKUP($E27,'I&amp;E Backsheet'!$D$7:$X$185,H$9,FALSE))),"")</f>
        <v>429655923.91695839</v>
      </c>
    </row>
    <row r="28" spans="1:8" ht="15" customHeight="1" x14ac:dyDescent="0.3">
      <c r="A28" s="57">
        <v>17</v>
      </c>
      <c r="B28" s="97" t="str">
        <f ca="1">IFERROR(IF((VLOOKUP($E28,'Org List'!$AJ$10:$AL$188,3,FALSE))="","",(VLOOKUP($E28,'Org List'!$AJ$10:$AL$188,3,FALSE))),"")</f>
        <v>NHS England North (Cheshire And Merseyside)</v>
      </c>
      <c r="C28" s="98" t="str">
        <f ca="1">IFERROR(IF((VLOOKUP($E28,'Org List'!$AO$10:$AQ$188,3,FALSE))="","",(VLOOKUP($E28,'Org List'!$AO$10:$AQ$188,3,FALSE))),"")</f>
        <v/>
      </c>
      <c r="D28" s="113" t="str">
        <f ca="1">IFERROR(IF((VLOOKUP($E28,'Org List'!$AT$10:$AV$188,3,FALSE))="","",(VLOOKUP($E28,'Org List'!$AT$10:$AV$188,3,FALSE))),"")</f>
        <v>NHS England North (Cheshire And Merseyside)</v>
      </c>
      <c r="E28" s="50" t="str">
        <f t="shared" ca="1" si="0"/>
        <v>Q75</v>
      </c>
      <c r="F28" s="140" t="str">
        <f ca="1">IFERROR(VLOOKUP($E28,'Org List'!$J$9:$K$488,2,0), "")</f>
        <v>NHS England North (Cheshire And Merseyside)</v>
      </c>
      <c r="G28" s="258">
        <f ca="1">IFERROR(IF((VLOOKUP($E28,'I&amp;E Backsheet'!$D$7:$X$185,G$9,FALSE))="","",(VLOOKUP($E28,'I&amp;E Backsheet'!$D$7:$X$185,G$9,FALSE))),"")</f>
        <v>415506080.13847262</v>
      </c>
      <c r="H28" s="260">
        <f ca="1">IFERROR(IF((VLOOKUP($E28,'I&amp;E Backsheet'!$D$7:$X$185,H$9,FALSE))="","",(VLOOKUP($E28,'I&amp;E Backsheet'!$D$7:$X$185,H$9,FALSE))),"")</f>
        <v>439492012.44528317</v>
      </c>
    </row>
    <row r="29" spans="1:8" ht="15" customHeight="1" x14ac:dyDescent="0.3">
      <c r="A29" s="57">
        <v>18</v>
      </c>
      <c r="B29" s="97" t="str">
        <f ca="1">IFERROR(IF((VLOOKUP($E29,'Org List'!$AJ$10:$AL$188,3,FALSE))="","",(VLOOKUP($E29,'Org List'!$AJ$10:$AL$188,3,FALSE))),"")</f>
        <v>NHS England North (Greater Manchester)</v>
      </c>
      <c r="C29" s="98" t="str">
        <f ca="1">IFERROR(IF((VLOOKUP($E29,'Org List'!$AO$10:$AQ$188,3,FALSE))="","",(VLOOKUP($E29,'Org List'!$AO$10:$AQ$188,3,FALSE))),"")</f>
        <v/>
      </c>
      <c r="D29" s="113" t="str">
        <f ca="1">IFERROR(IF((VLOOKUP($E29,'Org List'!$AT$10:$AV$188,3,FALSE))="","",(VLOOKUP($E29,'Org List'!$AT$10:$AV$188,3,FALSE))),"")</f>
        <v>NHS England North (Greater Manchester)</v>
      </c>
      <c r="E29" s="50" t="str">
        <f t="shared" ca="1" si="0"/>
        <v>Q83</v>
      </c>
      <c r="F29" s="140" t="str">
        <f ca="1">IFERROR(VLOOKUP($E29,'Org List'!$J$9:$K$488,2,0), "")</f>
        <v>NHS England North (Greater Manchester)</v>
      </c>
      <c r="G29" s="258">
        <f ca="1">IFERROR(IF((VLOOKUP($E29,'I&amp;E Backsheet'!$D$7:$X$185,G$9,FALSE))="","",(VLOOKUP($E29,'I&amp;E Backsheet'!$D$7:$X$185,G$9,FALSE))),"")</f>
        <v>598618508.61670816</v>
      </c>
      <c r="H29" s="260">
        <f ca="1">IFERROR(IF((VLOOKUP($E29,'I&amp;E Backsheet'!$D$7:$X$185,H$9,FALSE))="","",(VLOOKUP($E29,'I&amp;E Backsheet'!$D$7:$X$185,H$9,FALSE))),"")</f>
        <v>613724366.84832132</v>
      </c>
    </row>
    <row r="30" spans="1:8" ht="15" customHeight="1" x14ac:dyDescent="0.3">
      <c r="A30" s="57">
        <v>19</v>
      </c>
      <c r="B30" s="97" t="str">
        <f ca="1">IFERROR(IF((VLOOKUP($E30,'Org List'!$AJ$10:$AL$188,3,FALSE))="","",(VLOOKUP($E30,'Org List'!$AJ$10:$AL$188,3,FALSE))),"")</f>
        <v>NHS England North (Lancashire)</v>
      </c>
      <c r="C30" s="98" t="str">
        <f ca="1">IFERROR(IF((VLOOKUP($E30,'Org List'!$AO$10:$AQ$188,3,FALSE))="","",(VLOOKUP($E30,'Org List'!$AO$10:$AQ$188,3,FALSE))),"")</f>
        <v/>
      </c>
      <c r="D30" s="113" t="str">
        <f ca="1">IFERROR(IF((VLOOKUP($E30,'Org List'!$AT$10:$AV$188,3,FALSE))="","",(VLOOKUP($E30,'Org List'!$AT$10:$AV$188,3,FALSE))),"")</f>
        <v>NHS England North (Lancashire)</v>
      </c>
      <c r="E30" s="50" t="str">
        <f t="shared" ca="1" si="0"/>
        <v>Q84</v>
      </c>
      <c r="F30" s="140" t="str">
        <f ca="1">IFERROR(VLOOKUP($E30,'Org List'!$J$9:$K$488,2,0), "")</f>
        <v>NHS England North (Lancashire)</v>
      </c>
      <c r="G30" s="258">
        <f ca="1">IFERROR(IF((VLOOKUP($E30,'I&amp;E Backsheet'!$D$7:$X$185,G$9,FALSE))="","",(VLOOKUP($E30,'I&amp;E Backsheet'!$D$7:$X$185,G$9,FALSE))),"")</f>
        <v>142932172.30463701</v>
      </c>
      <c r="H30" s="260">
        <f ca="1">IFERROR(IF((VLOOKUP($E30,'I&amp;E Backsheet'!$D$7:$X$185,H$9,FALSE))="","",(VLOOKUP($E30,'I&amp;E Backsheet'!$D$7:$X$185,H$9,FALSE))),"")</f>
        <v>182420271.29692549</v>
      </c>
    </row>
    <row r="31" spans="1:8" ht="15" customHeight="1" x14ac:dyDescent="0.3">
      <c r="A31" s="57">
        <v>20</v>
      </c>
      <c r="B31" s="97" t="str">
        <f ca="1">IFERROR(IF((VLOOKUP($E31,'Org List'!$AJ$10:$AL$188,3,FALSE))="","",(VLOOKUP($E31,'Org List'!$AJ$10:$AL$188,3,FALSE))),"")</f>
        <v>NHS England Midlands And East (North Midlands)</v>
      </c>
      <c r="C31" s="98" t="str">
        <f ca="1">IFERROR(IF((VLOOKUP($E31,'Org List'!$AO$10:$AQ$188,3,FALSE))="","",(VLOOKUP($E31,'Org List'!$AO$10:$AQ$188,3,FALSE))),"")</f>
        <v/>
      </c>
      <c r="D31" s="113" t="str">
        <f ca="1">IFERROR(IF((VLOOKUP($E31,'Org List'!$AT$10:$AV$188,3,FALSE))="","",(VLOOKUP($E31,'Org List'!$AT$10:$AV$188,3,FALSE))),"")</f>
        <v>NHS England Midlands And East (North Midlands)</v>
      </c>
      <c r="E31" s="50" t="str">
        <f t="shared" ca="1" si="0"/>
        <v>Q76</v>
      </c>
      <c r="F31" s="140" t="str">
        <f ca="1">IFERROR(VLOOKUP($E31,'Org List'!$J$9:$K$488,2,0), "")</f>
        <v>NHS England Midlands And East (North Midlands)</v>
      </c>
      <c r="G31" s="258">
        <f ca="1">IFERROR(IF((VLOOKUP($E31,'I&amp;E Backsheet'!$D$7:$X$185,G$9,FALSE))="","",(VLOOKUP($E31,'I&amp;E Backsheet'!$D$7:$X$185,G$9,FALSE))),"")</f>
        <v>401482584.71418196</v>
      </c>
      <c r="H31" s="260">
        <f ca="1">IFERROR(IF((VLOOKUP($E31,'I&amp;E Backsheet'!$D$7:$X$185,H$9,FALSE))="","",(VLOOKUP($E31,'I&amp;E Backsheet'!$D$7:$X$185,H$9,FALSE))),"")</f>
        <v>431294536.64829934</v>
      </c>
    </row>
    <row r="32" spans="1:8" ht="15" customHeight="1" x14ac:dyDescent="0.3">
      <c r="A32" s="57">
        <v>21</v>
      </c>
      <c r="B32" s="97" t="str">
        <f ca="1">IFERROR(IF((VLOOKUP($E32,'Org List'!$AJ$10:$AL$188,3,FALSE))="","",(VLOOKUP($E32,'Org List'!$AJ$10:$AL$188,3,FALSE))),"")</f>
        <v>NHS England Midlands And East (West Midlands)</v>
      </c>
      <c r="C32" s="98" t="str">
        <f ca="1">IFERROR(IF((VLOOKUP($E32,'Org List'!$AO$10:$AQ$188,3,FALSE))="","",(VLOOKUP($E32,'Org List'!$AO$10:$AQ$188,3,FALSE))),"")</f>
        <v/>
      </c>
      <c r="D32" s="113" t="str">
        <f ca="1">IFERROR(IF((VLOOKUP($E32,'Org List'!$AT$10:$AV$188,3,FALSE))="","",(VLOOKUP($E32,'Org List'!$AT$10:$AV$188,3,FALSE))),"")</f>
        <v>NHS England Midlands And East (West Midlands)</v>
      </c>
      <c r="E32" s="50" t="str">
        <f t="shared" ca="1" si="0"/>
        <v>Q77</v>
      </c>
      <c r="F32" s="140" t="str">
        <f ca="1">IFERROR(VLOOKUP($E32,'Org List'!$J$9:$K$488,2,0), "")</f>
        <v>NHS England Midlands And East (West Midlands)</v>
      </c>
      <c r="G32" s="258">
        <f ca="1">IFERROR(IF((VLOOKUP($E32,'I&amp;E Backsheet'!$D$7:$X$185,G$9,FALSE))="","",(VLOOKUP($E32,'I&amp;E Backsheet'!$D$7:$X$185,G$9,FALSE))),"")</f>
        <v>708740338.69705129</v>
      </c>
      <c r="H32" s="260">
        <f ca="1">IFERROR(IF((VLOOKUP($E32,'I&amp;E Backsheet'!$D$7:$X$185,H$9,FALSE))="","",(VLOOKUP($E32,'I&amp;E Backsheet'!$D$7:$X$185,H$9,FALSE))),"")</f>
        <v>710774694.94745243</v>
      </c>
    </row>
    <row r="33" spans="1:8" ht="15" customHeight="1" x14ac:dyDescent="0.3">
      <c r="A33" s="57">
        <v>22</v>
      </c>
      <c r="B33" s="97" t="str">
        <f ca="1">IFERROR(IF((VLOOKUP($E33,'Org List'!$AJ$10:$AL$188,3,FALSE))="","",(VLOOKUP($E33,'Org List'!$AJ$10:$AL$188,3,FALSE))),"")</f>
        <v>NHS England Midlands And East (Central Midlands)</v>
      </c>
      <c r="C33" s="98" t="str">
        <f ca="1">IFERROR(IF((VLOOKUP($E33,'Org List'!$AO$10:$AQ$188,3,FALSE))="","",(VLOOKUP($E33,'Org List'!$AO$10:$AQ$188,3,FALSE))),"")</f>
        <v/>
      </c>
      <c r="D33" s="113" t="str">
        <f ca="1">IFERROR(IF((VLOOKUP($E33,'Org List'!$AT$10:$AV$188,3,FALSE))="","",(VLOOKUP($E33,'Org List'!$AT$10:$AV$188,3,FALSE))),"")</f>
        <v>NHS England Midlands And East (Central Midlands)</v>
      </c>
      <c r="E33" s="50" t="str">
        <f t="shared" ca="1" si="0"/>
        <v>Q78</v>
      </c>
      <c r="F33" s="140" t="str">
        <f ca="1">IFERROR(VLOOKUP($E33,'Org List'!$J$9:$K$488,2,0), "")</f>
        <v>NHS England Midlands And East (Central Midlands)</v>
      </c>
      <c r="G33" s="258">
        <f ca="1">IFERROR(IF((VLOOKUP($E33,'I&amp;E Backsheet'!$D$7:$X$185,G$9,FALSE))="","",(VLOOKUP($E33,'I&amp;E Backsheet'!$D$7:$X$185,G$9,FALSE))),"")</f>
        <v>769394325.17625725</v>
      </c>
      <c r="H33" s="260">
        <f ca="1">IFERROR(IF((VLOOKUP($E33,'I&amp;E Backsheet'!$D$7:$X$185,H$9,FALSE))="","",(VLOOKUP($E33,'I&amp;E Backsheet'!$D$7:$X$185,H$9,FALSE))),"")</f>
        <v>781236839.55167627</v>
      </c>
    </row>
    <row r="34" spans="1:8" ht="15" customHeight="1" x14ac:dyDescent="0.3">
      <c r="A34" s="57">
        <v>23</v>
      </c>
      <c r="B34" s="97" t="str">
        <f ca="1">IFERROR(IF((VLOOKUP($E34,'Org List'!$AJ$10:$AL$188,3,FALSE))="","",(VLOOKUP($E34,'Org List'!$AJ$10:$AL$188,3,FALSE))),"")</f>
        <v>NHS England Midlands And East (East)</v>
      </c>
      <c r="C34" s="98" t="str">
        <f ca="1">IFERROR(IF((VLOOKUP($E34,'Org List'!$AO$10:$AQ$188,3,FALSE))="","",(VLOOKUP($E34,'Org List'!$AO$10:$AQ$188,3,FALSE))),"")</f>
        <v/>
      </c>
      <c r="D34" s="113" t="str">
        <f ca="1">IFERROR(IF((VLOOKUP($E34,'Org List'!$AT$10:$AV$188,3,FALSE))="","",(VLOOKUP($E34,'Org List'!$AT$10:$AV$188,3,FALSE))),"")</f>
        <v>NHS England Midlands And East (East)</v>
      </c>
      <c r="E34" s="50" t="str">
        <f t="shared" ca="1" si="0"/>
        <v>Q79</v>
      </c>
      <c r="F34" s="140" t="str">
        <f ca="1">IFERROR(VLOOKUP($E34,'Org List'!$J$9:$K$488,2,0), "")</f>
        <v>NHS England Midlands And East (East)</v>
      </c>
      <c r="G34" s="258">
        <f ca="1">IFERROR(IF((VLOOKUP($E34,'I&amp;E Backsheet'!$D$7:$X$185,G$9,FALSE))="","",(VLOOKUP($E34,'I&amp;E Backsheet'!$D$7:$X$185,G$9,FALSE))),"")</f>
        <v>434619707.74520272</v>
      </c>
      <c r="H34" s="260">
        <f ca="1">IFERROR(IF((VLOOKUP($E34,'I&amp;E Backsheet'!$D$7:$X$185,H$9,FALSE))="","",(VLOOKUP($E34,'I&amp;E Backsheet'!$D$7:$X$185,H$9,FALSE))),"")</f>
        <v>433923635.92760885</v>
      </c>
    </row>
    <row r="35" spans="1:8" ht="15" customHeight="1" x14ac:dyDescent="0.3">
      <c r="A35" s="57">
        <v>24</v>
      </c>
      <c r="B35" s="97" t="str">
        <f ca="1">IFERROR(IF((VLOOKUP($E35,'Org List'!$AJ$10:$AL$188,3,FALSE))="","",(VLOOKUP($E35,'Org List'!$AJ$10:$AL$188,3,FALSE))),"")</f>
        <v>NHS England South West (South West South)</v>
      </c>
      <c r="C35" s="98" t="str">
        <f ca="1">IFERROR(IF((VLOOKUP($E35,'Org List'!$AO$10:$AQ$188,3,FALSE))="","",(VLOOKUP($E35,'Org List'!$AO$10:$AQ$188,3,FALSE))),"")</f>
        <v/>
      </c>
      <c r="D35" s="113" t="str">
        <f ca="1">IFERROR(IF((VLOOKUP($E35,'Org List'!$AT$10:$AV$188,3,FALSE))="","",(VLOOKUP($E35,'Org List'!$AT$10:$AV$188,3,FALSE))),"")</f>
        <v>NHS England South West (South West South)</v>
      </c>
      <c r="E35" s="50" t="str">
        <f t="shared" ca="1" si="0"/>
        <v>Q85</v>
      </c>
      <c r="F35" s="140" t="str">
        <f ca="1">IFERROR(VLOOKUP($E35,'Org List'!$J$9:$K$488,2,0), "")</f>
        <v>NHS England South West (South West South)</v>
      </c>
      <c r="G35" s="258">
        <f ca="1">IFERROR(IF((VLOOKUP($E35,'I&amp;E Backsheet'!$D$7:$X$185,G$9,FALSE))="","",(VLOOKUP($E35,'I&amp;E Backsheet'!$D$7:$X$185,G$9,FALSE))),"")</f>
        <v>447451367.87</v>
      </c>
      <c r="H35" s="260">
        <f ca="1">IFERROR(IF((VLOOKUP($E35,'I&amp;E Backsheet'!$D$7:$X$185,H$9,FALSE))="","",(VLOOKUP($E35,'I&amp;E Backsheet'!$D$7:$X$185,H$9,FALSE))),"")</f>
        <v>452960656</v>
      </c>
    </row>
    <row r="36" spans="1:8" ht="15" customHeight="1" x14ac:dyDescent="0.3">
      <c r="A36" s="57">
        <v>25</v>
      </c>
      <c r="B36" s="97" t="str">
        <f ca="1">IFERROR(IF((VLOOKUP($E36,'Org List'!$AJ$10:$AL$188,3,FALSE))="","",(VLOOKUP($E36,'Org List'!$AJ$10:$AL$188,3,FALSE))),"")</f>
        <v>NHS England South West (South West North)</v>
      </c>
      <c r="C36" s="98" t="str">
        <f ca="1">IFERROR(IF((VLOOKUP($E36,'Org List'!$AO$10:$AQ$188,3,FALSE))="","",(VLOOKUP($E36,'Org List'!$AO$10:$AQ$188,3,FALSE))),"")</f>
        <v/>
      </c>
      <c r="D36" s="113" t="str">
        <f ca="1">IFERROR(IF((VLOOKUP($E36,'Org List'!$AT$10:$AV$188,3,FALSE))="","",(VLOOKUP($E36,'Org List'!$AT$10:$AV$188,3,FALSE))),"")</f>
        <v>NHS England South West (South West North)</v>
      </c>
      <c r="E36" s="50" t="str">
        <f t="shared" ca="1" si="0"/>
        <v>Q86</v>
      </c>
      <c r="F36" s="140" t="str">
        <f ca="1">IFERROR(VLOOKUP($E36,'Org List'!$J$9:$K$488,2,0), "")</f>
        <v>NHS England South West (South West North)</v>
      </c>
      <c r="G36" s="258">
        <f ca="1">IFERROR(IF((VLOOKUP($E36,'I&amp;E Backsheet'!$D$7:$X$185,G$9,FALSE))="","",(VLOOKUP($E36,'I&amp;E Backsheet'!$D$7:$X$185,G$9,FALSE))),"")</f>
        <v>280422416</v>
      </c>
      <c r="H36" s="260">
        <f ca="1">IFERROR(IF((VLOOKUP($E36,'I&amp;E Backsheet'!$D$7:$X$185,H$9,FALSE))="","",(VLOOKUP($E36,'I&amp;E Backsheet'!$D$7:$X$185,H$9,FALSE))),"")</f>
        <v>293010254</v>
      </c>
    </row>
    <row r="37" spans="1:8" ht="15" customHeight="1" x14ac:dyDescent="0.3">
      <c r="A37" s="57">
        <v>26</v>
      </c>
      <c r="B37" s="97" t="str">
        <f ca="1">IFERROR(IF((VLOOKUP($E37,'Org List'!$AJ$10:$AL$188,3,FALSE))="","",(VLOOKUP($E37,'Org List'!$AJ$10:$AL$188,3,FALSE))),"")</f>
        <v>NHS England South East (Hampshire, Isle of Wight and Thames Valley)</v>
      </c>
      <c r="C37" s="98" t="str">
        <f ca="1">IFERROR(IF((VLOOKUP($E37,'Org List'!$AO$10:$AQ$188,3,FALSE))="","",(VLOOKUP($E37,'Org List'!$AO$10:$AQ$188,3,FALSE))),"")</f>
        <v/>
      </c>
      <c r="D37" s="113" t="str">
        <f ca="1">IFERROR(IF((VLOOKUP($E37,'Org List'!$AT$10:$AV$188,3,FALSE))="","",(VLOOKUP($E37,'Org List'!$AT$10:$AV$188,3,FALSE))),"")</f>
        <v>NHS England South East (Hampshire, Isle of Wight and Thames Valley)</v>
      </c>
      <c r="E37" s="50" t="str">
        <f t="shared" ca="1" si="0"/>
        <v>Q87</v>
      </c>
      <c r="F37" s="140" t="str">
        <f ca="1">IFERROR(VLOOKUP($E37,'Org List'!$J$9:$K$488,2,0), "")</f>
        <v>NHS England South East (Hampshire, Isle of Wight and Thames Valley)</v>
      </c>
      <c r="G37" s="258">
        <f ca="1">IFERROR(IF((VLOOKUP($E37,'I&amp;E Backsheet'!$D$7:$X$185,G$9,FALSE))="","",(VLOOKUP($E37,'I&amp;E Backsheet'!$D$7:$X$185,G$9,FALSE))),"")</f>
        <v>438762077.57967383</v>
      </c>
      <c r="H37" s="260">
        <f ca="1">IFERROR(IF((VLOOKUP($E37,'I&amp;E Backsheet'!$D$7:$X$185,H$9,FALSE))="","",(VLOOKUP($E37,'I&amp;E Backsheet'!$D$7:$X$185,H$9,FALSE))),"")</f>
        <v>448728567.79944539</v>
      </c>
    </row>
    <row r="38" spans="1:8" ht="15" customHeight="1" x14ac:dyDescent="0.3">
      <c r="A38" s="57">
        <v>27</v>
      </c>
      <c r="B38" s="97" t="str">
        <f ca="1">IFERROR(IF((VLOOKUP($E38,'Org List'!$AJ$10:$AL$188,3,FALSE))="","",(VLOOKUP($E38,'Org List'!$AJ$10:$AL$188,3,FALSE))),"")</f>
        <v>NHS England South East (Kent, Surrey and Sussex)</v>
      </c>
      <c r="C38" s="98" t="str">
        <f ca="1">IFERROR(IF((VLOOKUP($E38,'Org List'!$AO$10:$AQ$188,3,FALSE))="","",(VLOOKUP($E38,'Org List'!$AO$10:$AQ$188,3,FALSE))),"")</f>
        <v/>
      </c>
      <c r="D38" s="113" t="str">
        <f ca="1">IFERROR(IF((VLOOKUP($E38,'Org List'!$AT$10:$AV$188,3,FALSE))="","",(VLOOKUP($E38,'Org List'!$AT$10:$AV$188,3,FALSE))),"")</f>
        <v>NHS England South East (Kent, Surrey and Sussex)</v>
      </c>
      <c r="E38" s="50" t="str">
        <f t="shared" ca="1" si="0"/>
        <v>Q88</v>
      </c>
      <c r="F38" s="140" t="str">
        <f ca="1">IFERROR(VLOOKUP($E38,'Org List'!$J$9:$K$488,2,0), "")</f>
        <v>NHS England South East (Kent, Surrey and Sussex)</v>
      </c>
      <c r="G38" s="258">
        <f ca="1">IFERROR(IF((VLOOKUP($E38,'I&amp;E Backsheet'!$D$7:$X$185,G$9,FALSE))="","",(VLOOKUP($E38,'I&amp;E Backsheet'!$D$7:$X$185,G$9,FALSE))),"")</f>
        <v>406904415.19737369</v>
      </c>
      <c r="H38" s="260">
        <f ca="1">IFERROR(IF((VLOOKUP($E38,'I&amp;E Backsheet'!$D$7:$X$185,H$9,FALSE))="","",(VLOOKUP($E38,'I&amp;E Backsheet'!$D$7:$X$185,H$9,FALSE))),"")</f>
        <v>421250605</v>
      </c>
    </row>
    <row r="39" spans="1:8" ht="15" customHeight="1" x14ac:dyDescent="0.3">
      <c r="A39" s="57">
        <v>28</v>
      </c>
      <c r="B39" s="97" t="str">
        <f ca="1">IFERROR(IF((VLOOKUP($E39,'Org List'!$AJ$10:$AL$188,3,FALSE))="","",(VLOOKUP($E39,'Org List'!$AJ$10:$AL$188,3,FALSE))),"")</f>
        <v>NHS England London</v>
      </c>
      <c r="C39" s="98" t="str">
        <f ca="1">IFERROR(IF((VLOOKUP($E39,'Org List'!$AO$10:$AQ$188,3,FALSE))="","",(VLOOKUP($E39,'Org List'!$AO$10:$AQ$188,3,FALSE))),"")</f>
        <v/>
      </c>
      <c r="D39" s="113" t="str">
        <f ca="1">IFERROR(IF((VLOOKUP($E39,'Org List'!$AT$10:$AV$188,3,FALSE))="","",(VLOOKUP($E39,'Org List'!$AT$10:$AV$188,3,FALSE))),"")</f>
        <v>NHS England London</v>
      </c>
      <c r="E39" s="50" t="str">
        <f t="shared" ca="1" si="0"/>
        <v>Q71</v>
      </c>
      <c r="F39" s="140" t="str">
        <f ca="1">IFERROR(VLOOKUP($E39,'Org List'!$J$9:$K$488,2,0), "")</f>
        <v>NHS England London</v>
      </c>
      <c r="G39" s="258">
        <f ca="1">IFERROR(IF((VLOOKUP($E39,'I&amp;E Backsheet'!$D$7:$X$185,G$9,FALSE))="","",(VLOOKUP($E39,'I&amp;E Backsheet'!$D$7:$X$185,G$9,FALSE))),"")</f>
        <v>1213446290.5147905</v>
      </c>
      <c r="H39" s="260">
        <f ca="1">IFERROR(IF((VLOOKUP($E39,'I&amp;E Backsheet'!$D$7:$X$185,H$9,FALSE))="","",(VLOOKUP($E39,'I&amp;E Backsheet'!$D$7:$X$185,H$9,FALSE))),"")</f>
        <v>1250083295.1869419</v>
      </c>
    </row>
    <row r="40" spans="1:8" ht="15" customHeight="1" x14ac:dyDescent="0.3">
      <c r="A40" s="57">
        <v>29</v>
      </c>
      <c r="B40" s="97" t="str">
        <f ca="1">IFERROR(IF((VLOOKUP($E40,'Org List'!$AJ$10:$AL$188,3,FALSE))="","",(VLOOKUP($E40,'Org List'!$AJ$10:$AL$188,3,FALSE))),"")</f>
        <v>London Commissioning Region</v>
      </c>
      <c r="C40" s="98" t="str">
        <f ca="1">IFERROR(IF((VLOOKUP($E40,'Org List'!$AO$10:$AQ$188,3,FALSE))="","",(VLOOKUP($E40,'Org List'!$AO$10:$AQ$188,3,FALSE))),"")</f>
        <v>London Region</v>
      </c>
      <c r="D40" s="113" t="str">
        <f ca="1">IFERROR(IF((VLOOKUP($E40,'Org List'!$AT$10:$AV$188,3,FALSE))="","",(VLOOKUP($E40,'Org List'!$AT$10:$AV$188,3,FALSE))),"")</f>
        <v>NHS England London</v>
      </c>
      <c r="E40" s="50" t="str">
        <f t="shared" ca="1" si="0"/>
        <v>E09000002</v>
      </c>
      <c r="F40" s="140" t="str">
        <f ca="1">IFERROR(VLOOKUP($E40,'Org List'!$J$9:$K$488,2,0), "")</f>
        <v>Barking and Dagenham</v>
      </c>
      <c r="G40" s="258">
        <f ca="1">IFERROR(IF((VLOOKUP($E40,'I&amp;E Backsheet'!$D$7:$X$185,G$9,FALSE))="","",(VLOOKUP($E40,'I&amp;E Backsheet'!$D$7:$X$185,G$9,FALSE))),"")</f>
        <v>24236518.960169662</v>
      </c>
      <c r="H40" s="260">
        <f ca="1">IFERROR(IF((VLOOKUP($E40,'I&amp;E Backsheet'!$D$7:$X$185,H$9,FALSE))="","",(VLOOKUP($E40,'I&amp;E Backsheet'!$D$7:$X$185,H$9,FALSE))),"")</f>
        <v>24236518.960169662</v>
      </c>
    </row>
    <row r="41" spans="1:8" ht="15" customHeight="1" x14ac:dyDescent="0.3">
      <c r="A41" s="57">
        <v>30</v>
      </c>
      <c r="B41" s="97" t="str">
        <f ca="1">IFERROR(IF((VLOOKUP($E41,'Org List'!$AJ$10:$AL$188,3,FALSE))="","",(VLOOKUP($E41,'Org List'!$AJ$10:$AL$188,3,FALSE))),"")</f>
        <v>London Commissioning Region</v>
      </c>
      <c r="C41" s="98" t="str">
        <f ca="1">IFERROR(IF((VLOOKUP($E41,'Org List'!$AO$10:$AQ$188,3,FALSE))="","",(VLOOKUP($E41,'Org List'!$AO$10:$AQ$188,3,FALSE))),"")</f>
        <v>London Region</v>
      </c>
      <c r="D41" s="113" t="str">
        <f ca="1">IFERROR(IF((VLOOKUP($E41,'Org List'!$AT$10:$AV$188,3,FALSE))="","",(VLOOKUP($E41,'Org List'!$AT$10:$AV$188,3,FALSE))),"")</f>
        <v>NHS England London</v>
      </c>
      <c r="E41" s="50" t="str">
        <f t="shared" ca="1" si="0"/>
        <v>E09000003</v>
      </c>
      <c r="F41" s="140" t="str">
        <f ca="1">IFERROR(VLOOKUP($E41,'Org List'!$J$9:$K$488,2,0), "")</f>
        <v>Barnet</v>
      </c>
      <c r="G41" s="258">
        <f ca="1">IFERROR(IF((VLOOKUP($E41,'I&amp;E Backsheet'!$D$7:$X$185,G$9,FALSE))="","",(VLOOKUP($E41,'I&amp;E Backsheet'!$D$7:$X$185,G$9,FALSE))),"")</f>
        <v>32363040.999999996</v>
      </c>
      <c r="H41" s="260">
        <f ca="1">IFERROR(IF((VLOOKUP($E41,'I&amp;E Backsheet'!$D$7:$X$185,H$9,FALSE))="","",(VLOOKUP($E41,'I&amp;E Backsheet'!$D$7:$X$185,H$9,FALSE))),"")</f>
        <v>32363040.999999996</v>
      </c>
    </row>
    <row r="42" spans="1:8" ht="15" customHeight="1" x14ac:dyDescent="0.3">
      <c r="A42" s="57">
        <v>31</v>
      </c>
      <c r="B42" s="97" t="str">
        <f ca="1">IFERROR(IF((VLOOKUP($E42,'Org List'!$AJ$10:$AL$188,3,FALSE))="","",(VLOOKUP($E42,'Org List'!$AJ$10:$AL$188,3,FALSE))),"")</f>
        <v>North of England Commissioning Region</v>
      </c>
      <c r="C42" s="98" t="str">
        <f ca="1">IFERROR(IF((VLOOKUP($E42,'Org List'!$AO$10:$AQ$188,3,FALSE))="","",(VLOOKUP($E42,'Org List'!$AO$10:$AQ$188,3,FALSE))),"")</f>
        <v>Yorkshire and The Humber Region</v>
      </c>
      <c r="D42" s="113" t="str">
        <f ca="1">IFERROR(IF((VLOOKUP($E42,'Org List'!$AT$10:$AV$188,3,FALSE))="","",(VLOOKUP($E42,'Org List'!$AT$10:$AV$188,3,FALSE))),"")</f>
        <v>NHS England North (Yorkshire And Humber)</v>
      </c>
      <c r="E42" s="50" t="str">
        <f t="shared" ca="1" si="0"/>
        <v>E08000016</v>
      </c>
      <c r="F42" s="140" t="str">
        <f ca="1">IFERROR(VLOOKUP($E42,'Org List'!$J$9:$K$488,2,0), "")</f>
        <v>Barnsley</v>
      </c>
      <c r="G42" s="258">
        <f ca="1">IFERROR(IF((VLOOKUP($E42,'I&amp;E Backsheet'!$D$7:$X$185,G$9,FALSE))="","",(VLOOKUP($E42,'I&amp;E Backsheet'!$D$7:$X$185,G$9,FALSE))),"")</f>
        <v>31097095</v>
      </c>
      <c r="H42" s="260">
        <f ca="1">IFERROR(IF((VLOOKUP($E42,'I&amp;E Backsheet'!$D$7:$X$185,H$9,FALSE))="","",(VLOOKUP($E42,'I&amp;E Backsheet'!$D$7:$X$185,H$9,FALSE))),"")</f>
        <v>31097095</v>
      </c>
    </row>
    <row r="43" spans="1:8" ht="15" customHeight="1" x14ac:dyDescent="0.3">
      <c r="A43" s="57">
        <v>32</v>
      </c>
      <c r="B43" s="97" t="str">
        <f ca="1">IFERROR(IF((VLOOKUP($E43,'Org List'!$AJ$10:$AL$188,3,FALSE))="","",(VLOOKUP($E43,'Org List'!$AJ$10:$AL$188,3,FALSE))),"")</f>
        <v>South West England Commissioning Region</v>
      </c>
      <c r="C43" s="98" t="str">
        <f ca="1">IFERROR(IF((VLOOKUP($E43,'Org List'!$AO$10:$AQ$188,3,FALSE))="","",(VLOOKUP($E43,'Org List'!$AO$10:$AQ$188,3,FALSE))),"")</f>
        <v>South West Region</v>
      </c>
      <c r="D43" s="113" t="str">
        <f ca="1">IFERROR(IF((VLOOKUP($E43,'Org List'!$AT$10:$AV$188,3,FALSE))="","",(VLOOKUP($E43,'Org List'!$AT$10:$AV$188,3,FALSE))),"")</f>
        <v>NHS England South West (South West North)</v>
      </c>
      <c r="E43" s="50" t="str">
        <f t="shared" ref="E43:E74" ca="1" si="1">IF($A43&gt;$K$5-1,"",INDIRECT("'Comms by AT'!D"&amp;$A43+$K$4))</f>
        <v>E06000022</v>
      </c>
      <c r="F43" s="140" t="str">
        <f ca="1">IFERROR(VLOOKUP($E43,'Org List'!$J$9:$K$488,2,0), "")</f>
        <v>Bath and North East Somerset</v>
      </c>
      <c r="G43" s="258">
        <f ca="1">IFERROR(IF((VLOOKUP($E43,'I&amp;E Backsheet'!$D$7:$X$185,G$9,FALSE))="","",(VLOOKUP($E43,'I&amp;E Backsheet'!$D$7:$X$185,G$9,FALSE))),"")</f>
        <v>61403929</v>
      </c>
      <c r="H43" s="260">
        <f ca="1">IFERROR(IF((VLOOKUP($E43,'I&amp;E Backsheet'!$D$7:$X$185,H$9,FALSE))="","",(VLOOKUP($E43,'I&amp;E Backsheet'!$D$7:$X$185,H$9,FALSE))),"")</f>
        <v>69587870</v>
      </c>
    </row>
    <row r="44" spans="1:8" ht="15" customHeight="1" x14ac:dyDescent="0.3">
      <c r="A44" s="57">
        <v>33</v>
      </c>
      <c r="B44" s="97" t="str">
        <f ca="1">IFERROR(IF((VLOOKUP($E44,'Org List'!$AJ$10:$AL$188,3,FALSE))="","",(VLOOKUP($E44,'Org List'!$AJ$10:$AL$188,3,FALSE))),"")</f>
        <v>Midlands and East of England Commissioning Region</v>
      </c>
      <c r="C44" s="98" t="str">
        <f ca="1">IFERROR(IF((VLOOKUP($E44,'Org List'!$AO$10:$AQ$188,3,FALSE))="","",(VLOOKUP($E44,'Org List'!$AO$10:$AQ$188,3,FALSE))),"")</f>
        <v>East Region</v>
      </c>
      <c r="D44" s="113" t="str">
        <f ca="1">IFERROR(IF((VLOOKUP($E44,'Org List'!$AT$10:$AV$188,3,FALSE))="","",(VLOOKUP($E44,'Org List'!$AT$10:$AV$188,3,FALSE))),"")</f>
        <v>NHS England Midlands And East (Central Midlands)</v>
      </c>
      <c r="E44" s="50" t="str">
        <f t="shared" ca="1" si="1"/>
        <v>E06000055</v>
      </c>
      <c r="F44" s="140" t="str">
        <f ca="1">IFERROR(VLOOKUP($E44,'Org List'!$J$9:$K$488,2,0), "")</f>
        <v>Bedford</v>
      </c>
      <c r="G44" s="258">
        <f ca="1">IFERROR(IF((VLOOKUP($E44,'I&amp;E Backsheet'!$D$7:$X$185,G$9,FALSE))="","",(VLOOKUP($E44,'I&amp;E Backsheet'!$D$7:$X$185,G$9,FALSE))),"")</f>
        <v>13694150</v>
      </c>
      <c r="H44" s="260">
        <f ca="1">IFERROR(IF((VLOOKUP($E44,'I&amp;E Backsheet'!$D$7:$X$185,H$9,FALSE))="","",(VLOOKUP($E44,'I&amp;E Backsheet'!$D$7:$X$185,H$9,FALSE))),"")</f>
        <v>13694150</v>
      </c>
    </row>
    <row r="45" spans="1:8" ht="15" customHeight="1" x14ac:dyDescent="0.3">
      <c r="A45" s="57">
        <v>34</v>
      </c>
      <c r="B45" s="97" t="str">
        <f ca="1">IFERROR(IF((VLOOKUP($E45,'Org List'!$AJ$10:$AL$188,3,FALSE))="","",(VLOOKUP($E45,'Org List'!$AJ$10:$AL$188,3,FALSE))),"")</f>
        <v>London Commissioning Region</v>
      </c>
      <c r="C45" s="98" t="str">
        <f ca="1">IFERROR(IF((VLOOKUP($E45,'Org List'!$AO$10:$AQ$188,3,FALSE))="","",(VLOOKUP($E45,'Org List'!$AO$10:$AQ$188,3,FALSE))),"")</f>
        <v>London Region</v>
      </c>
      <c r="D45" s="113" t="str">
        <f ca="1">IFERROR(IF((VLOOKUP($E45,'Org List'!$AT$10:$AV$188,3,FALSE))="","",(VLOOKUP($E45,'Org List'!$AT$10:$AV$188,3,FALSE))),"")</f>
        <v>NHS England London</v>
      </c>
      <c r="E45" s="50" t="str">
        <f t="shared" ca="1" si="1"/>
        <v>E09000004</v>
      </c>
      <c r="F45" s="140" t="str">
        <f ca="1">IFERROR(VLOOKUP($E45,'Org List'!$J$9:$K$488,2,0), "")</f>
        <v>Bexley</v>
      </c>
      <c r="G45" s="258">
        <f ca="1">IFERROR(IF((VLOOKUP($E45,'I&amp;E Backsheet'!$D$7:$X$185,G$9,FALSE))="","",(VLOOKUP($E45,'I&amp;E Backsheet'!$D$7:$X$185,G$9,FALSE))),"")</f>
        <v>23775233</v>
      </c>
      <c r="H45" s="260">
        <f ca="1">IFERROR(IF((VLOOKUP($E45,'I&amp;E Backsheet'!$D$7:$X$185,H$9,FALSE))="","",(VLOOKUP($E45,'I&amp;E Backsheet'!$D$7:$X$185,H$9,FALSE))),"")</f>
        <v>23707233</v>
      </c>
    </row>
    <row r="46" spans="1:8" ht="15" customHeight="1" x14ac:dyDescent="0.3">
      <c r="A46" s="57">
        <v>35</v>
      </c>
      <c r="B46" s="97" t="str">
        <f ca="1">IFERROR(IF((VLOOKUP($E46,'Org List'!$AJ$10:$AL$188,3,FALSE))="","",(VLOOKUP($E46,'Org List'!$AJ$10:$AL$188,3,FALSE))),"")</f>
        <v>Midlands and East of England Commissioning Region</v>
      </c>
      <c r="C46" s="98" t="str">
        <f ca="1">IFERROR(IF((VLOOKUP($E46,'Org List'!$AO$10:$AQ$188,3,FALSE))="","",(VLOOKUP($E46,'Org List'!$AO$10:$AQ$188,3,FALSE))),"")</f>
        <v>West Midlands Region</v>
      </c>
      <c r="D46" s="113" t="str">
        <f ca="1">IFERROR(IF((VLOOKUP($E46,'Org List'!$AT$10:$AV$188,3,FALSE))="","",(VLOOKUP($E46,'Org List'!$AT$10:$AV$188,3,FALSE))),"")</f>
        <v>NHS England Midlands And East (West Midlands)</v>
      </c>
      <c r="E46" s="50" t="str">
        <f t="shared" ca="1" si="1"/>
        <v>E08000025</v>
      </c>
      <c r="F46" s="140" t="str">
        <f ca="1">IFERROR(VLOOKUP($E46,'Org List'!$J$9:$K$488,2,0), "")</f>
        <v>Birmingham</v>
      </c>
      <c r="G46" s="258">
        <f ca="1">IFERROR(IF((VLOOKUP($E46,'I&amp;E Backsheet'!$D$7:$X$185,G$9,FALSE))="","",(VLOOKUP($E46,'I&amp;E Backsheet'!$D$7:$X$185,G$9,FALSE))),"")</f>
        <v>147595215.61391118</v>
      </c>
      <c r="H46" s="260">
        <f ca="1">IFERROR(IF((VLOOKUP($E46,'I&amp;E Backsheet'!$D$7:$X$185,H$9,FALSE))="","",(VLOOKUP($E46,'I&amp;E Backsheet'!$D$7:$X$185,H$9,FALSE))),"")</f>
        <v>147865218</v>
      </c>
    </row>
    <row r="47" spans="1:8" ht="15" customHeight="1" x14ac:dyDescent="0.3">
      <c r="A47" s="57">
        <v>36</v>
      </c>
      <c r="B47" s="97" t="str">
        <f ca="1">IFERROR(IF((VLOOKUP($E47,'Org List'!$AJ$10:$AL$188,3,FALSE))="","",(VLOOKUP($E47,'Org List'!$AJ$10:$AL$188,3,FALSE))),"")</f>
        <v>North of England Commissioning Region</v>
      </c>
      <c r="C47" s="98" t="str">
        <f ca="1">IFERROR(IF((VLOOKUP($E47,'Org List'!$AO$10:$AQ$188,3,FALSE))="","",(VLOOKUP($E47,'Org List'!$AO$10:$AQ$188,3,FALSE))),"")</f>
        <v>North West Region</v>
      </c>
      <c r="D47" s="113" t="str">
        <f ca="1">IFERROR(IF((VLOOKUP($E47,'Org List'!$AT$10:$AV$188,3,FALSE))="","",(VLOOKUP($E47,'Org List'!$AT$10:$AV$188,3,FALSE))),"")</f>
        <v>NHS England North (Lancashire)</v>
      </c>
      <c r="E47" s="50" t="str">
        <f t="shared" ca="1" si="1"/>
        <v>E06000008</v>
      </c>
      <c r="F47" s="140" t="str">
        <f ca="1">IFERROR(VLOOKUP($E47,'Org List'!$J$9:$K$488,2,0), "")</f>
        <v>Blackburn with Darwen</v>
      </c>
      <c r="G47" s="258">
        <f ca="1">IFERROR(IF((VLOOKUP($E47,'I&amp;E Backsheet'!$D$7:$X$185,G$9,FALSE))="","",(VLOOKUP($E47,'I&amp;E Backsheet'!$D$7:$X$185,G$9,FALSE))),"")</f>
        <v>19020957</v>
      </c>
      <c r="H47" s="260">
        <f ca="1">IFERROR(IF((VLOOKUP($E47,'I&amp;E Backsheet'!$D$7:$X$185,H$9,FALSE))="","",(VLOOKUP($E47,'I&amp;E Backsheet'!$D$7:$X$185,H$9,FALSE))),"")</f>
        <v>18372598</v>
      </c>
    </row>
    <row r="48" spans="1:8" ht="15" customHeight="1" x14ac:dyDescent="0.3">
      <c r="A48" s="57">
        <v>37</v>
      </c>
      <c r="B48" s="97" t="str">
        <f ca="1">IFERROR(IF((VLOOKUP($E48,'Org List'!$AJ$10:$AL$188,3,FALSE))="","",(VLOOKUP($E48,'Org List'!$AJ$10:$AL$188,3,FALSE))),"")</f>
        <v>North of England Commissioning Region</v>
      </c>
      <c r="C48" s="98" t="str">
        <f ca="1">IFERROR(IF((VLOOKUP($E48,'Org List'!$AO$10:$AQ$188,3,FALSE))="","",(VLOOKUP($E48,'Org List'!$AO$10:$AQ$188,3,FALSE))),"")</f>
        <v>North West Region</v>
      </c>
      <c r="D48" s="113" t="str">
        <f ca="1">IFERROR(IF((VLOOKUP($E48,'Org List'!$AT$10:$AV$188,3,FALSE))="","",(VLOOKUP($E48,'Org List'!$AT$10:$AV$188,3,FALSE))),"")</f>
        <v>NHS England North (Lancashire)</v>
      </c>
      <c r="E48" s="50" t="str">
        <f t="shared" ca="1" si="1"/>
        <v>E06000009</v>
      </c>
      <c r="F48" s="140" t="str">
        <f ca="1">IFERROR(VLOOKUP($E48,'Org List'!$J$9:$K$488,2,0), "")</f>
        <v>Blackpool</v>
      </c>
      <c r="G48" s="258">
        <f ca="1">IFERROR(IF((VLOOKUP($E48,'I&amp;E Backsheet'!$D$7:$X$185,G$9,FALSE))="","",(VLOOKUP($E48,'I&amp;E Backsheet'!$D$7:$X$185,G$9,FALSE))),"")</f>
        <v>27347071.304637</v>
      </c>
      <c r="H48" s="260">
        <f ca="1">IFERROR(IF((VLOOKUP($E48,'I&amp;E Backsheet'!$D$7:$X$185,H$9,FALSE))="","",(VLOOKUP($E48,'I&amp;E Backsheet'!$D$7:$X$185,H$9,FALSE))),"")</f>
        <v>29086179</v>
      </c>
    </row>
    <row r="49" spans="1:8" ht="15" customHeight="1" x14ac:dyDescent="0.3">
      <c r="A49" s="57">
        <v>38</v>
      </c>
      <c r="B49" s="97" t="str">
        <f ca="1">IFERROR(IF((VLOOKUP($E49,'Org List'!$AJ$10:$AL$188,3,FALSE))="","",(VLOOKUP($E49,'Org List'!$AJ$10:$AL$188,3,FALSE))),"")</f>
        <v>North of England Commissioning Region</v>
      </c>
      <c r="C49" s="98" t="str">
        <f ca="1">IFERROR(IF((VLOOKUP($E49,'Org List'!$AO$10:$AQ$188,3,FALSE))="","",(VLOOKUP($E49,'Org List'!$AO$10:$AQ$188,3,FALSE))),"")</f>
        <v>North West Region</v>
      </c>
      <c r="D49" s="113" t="str">
        <f ca="1">IFERROR(IF((VLOOKUP($E49,'Org List'!$AT$10:$AV$188,3,FALSE))="","",(VLOOKUP($E49,'Org List'!$AT$10:$AV$188,3,FALSE))),"")</f>
        <v>NHS England North (Greater Manchester)</v>
      </c>
      <c r="E49" s="50" t="str">
        <f t="shared" ca="1" si="1"/>
        <v>E08000001</v>
      </c>
      <c r="F49" s="140" t="str">
        <f ca="1">IFERROR(VLOOKUP($E49,'Org List'!$J$9:$K$488,2,0), "")</f>
        <v>Bolton</v>
      </c>
      <c r="G49" s="258">
        <f ca="1">IFERROR(IF((VLOOKUP($E49,'I&amp;E Backsheet'!$D$7:$X$185,G$9,FALSE))="","",(VLOOKUP($E49,'I&amp;E Backsheet'!$D$7:$X$185,G$9,FALSE))),"")</f>
        <v>45671256.610008277</v>
      </c>
      <c r="H49" s="260">
        <f ca="1">IFERROR(IF((VLOOKUP($E49,'I&amp;E Backsheet'!$D$7:$X$185,H$9,FALSE))="","",(VLOOKUP($E49,'I&amp;E Backsheet'!$D$7:$X$185,H$9,FALSE))),"")</f>
        <v>45566274</v>
      </c>
    </row>
    <row r="50" spans="1:8" ht="15" customHeight="1" x14ac:dyDescent="0.3">
      <c r="A50" s="57">
        <v>39</v>
      </c>
      <c r="B50" s="97" t="str">
        <f ca="1">IFERROR(IF((VLOOKUP($E50,'Org List'!$AJ$10:$AL$188,3,FALSE))="","",(VLOOKUP($E50,'Org List'!$AJ$10:$AL$188,3,FALSE))),"")</f>
        <v>South West England Commissioning Region</v>
      </c>
      <c r="C50" s="98" t="str">
        <f ca="1">IFERROR(IF((VLOOKUP($E50,'Org List'!$AO$10:$AQ$188,3,FALSE))="","",(VLOOKUP($E50,'Org List'!$AO$10:$AQ$188,3,FALSE))),"")</f>
        <v>South West Region</v>
      </c>
      <c r="D50" s="113" t="str">
        <f ca="1">IFERROR(IF((VLOOKUP($E50,'Org List'!$AT$10:$AV$188,3,FALSE))="","",(VLOOKUP($E50,'Org List'!$AT$10:$AV$188,3,FALSE))),"")</f>
        <v>NHS England South West (South West South)</v>
      </c>
      <c r="E50" s="50" t="str">
        <f t="shared" ca="1" si="1"/>
        <v>E06000028 &amp; E06000029</v>
      </c>
      <c r="F50" s="140" t="str">
        <f ca="1">IFERROR(VLOOKUP($E50,'Org List'!$J$9:$K$488,2,0), "")</f>
        <v>Bournemouth &amp; Poole</v>
      </c>
      <c r="G50" s="258">
        <f ca="1">IFERROR(IF((VLOOKUP($E50,'I&amp;E Backsheet'!$D$7:$X$185,G$9,FALSE))="","",(VLOOKUP($E50,'I&amp;E Backsheet'!$D$7:$X$185,G$9,FALSE))),"")</f>
        <v>47020211</v>
      </c>
      <c r="H50" s="260">
        <f ca="1">IFERROR(IF((VLOOKUP($E50,'I&amp;E Backsheet'!$D$7:$X$185,H$9,FALSE))="","",(VLOOKUP($E50,'I&amp;E Backsheet'!$D$7:$X$185,H$9,FALSE))),"")</f>
        <v>47020211</v>
      </c>
    </row>
    <row r="51" spans="1:8" ht="15" customHeight="1" x14ac:dyDescent="0.3">
      <c r="A51" s="57">
        <v>40</v>
      </c>
      <c r="B51" s="97" t="str">
        <f ca="1">IFERROR(IF((VLOOKUP($E51,'Org List'!$AJ$10:$AL$188,3,FALSE))="","",(VLOOKUP($E51,'Org List'!$AJ$10:$AL$188,3,FALSE))),"")</f>
        <v>South East England Commissioning Region</v>
      </c>
      <c r="C51" s="98" t="str">
        <f ca="1">IFERROR(IF((VLOOKUP($E51,'Org List'!$AO$10:$AQ$188,3,FALSE))="","",(VLOOKUP($E51,'Org List'!$AO$10:$AQ$188,3,FALSE))),"")</f>
        <v>South East Region</v>
      </c>
      <c r="D51" s="113" t="str">
        <f ca="1">IFERROR(IF((VLOOKUP($E51,'Org List'!$AT$10:$AV$188,3,FALSE))="","",(VLOOKUP($E51,'Org List'!$AT$10:$AV$188,3,FALSE))),"")</f>
        <v>NHS England South East (Hampshire, Isle of Wight and Thames Valley)</v>
      </c>
      <c r="E51" s="50" t="str">
        <f t="shared" ca="1" si="1"/>
        <v>E06000036</v>
      </c>
      <c r="F51" s="140" t="str">
        <f ca="1">IFERROR(VLOOKUP($E51,'Org List'!$J$9:$K$488,2,0), "")</f>
        <v>Bracknell Forest</v>
      </c>
      <c r="G51" s="258">
        <f ca="1">IFERROR(IF((VLOOKUP($E51,'I&amp;E Backsheet'!$D$7:$X$185,G$9,FALSE))="","",(VLOOKUP($E51,'I&amp;E Backsheet'!$D$7:$X$185,G$9,FALSE))),"")</f>
        <v>10127303.6</v>
      </c>
      <c r="H51" s="260">
        <f ca="1">IFERROR(IF((VLOOKUP($E51,'I&amp;E Backsheet'!$D$7:$X$185,H$9,FALSE))="","",(VLOOKUP($E51,'I&amp;E Backsheet'!$D$7:$X$185,H$9,FALSE))),"")</f>
        <v>10045742</v>
      </c>
    </row>
    <row r="52" spans="1:8" ht="15" customHeight="1" x14ac:dyDescent="0.3">
      <c r="A52" s="57">
        <v>41</v>
      </c>
      <c r="B52" s="97" t="str">
        <f ca="1">IFERROR(IF((VLOOKUP($E52,'Org List'!$AJ$10:$AL$188,3,FALSE))="","",(VLOOKUP($E52,'Org List'!$AJ$10:$AL$188,3,FALSE))),"")</f>
        <v>North of England Commissioning Region</v>
      </c>
      <c r="C52" s="98" t="str">
        <f ca="1">IFERROR(IF((VLOOKUP($E52,'Org List'!$AO$10:$AQ$188,3,FALSE))="","",(VLOOKUP($E52,'Org List'!$AO$10:$AQ$188,3,FALSE))),"")</f>
        <v>Yorkshire and The Humber Region</v>
      </c>
      <c r="D52" s="113" t="str">
        <f ca="1">IFERROR(IF((VLOOKUP($E52,'Org List'!$AT$10:$AV$188,3,FALSE))="","",(VLOOKUP($E52,'Org List'!$AT$10:$AV$188,3,FALSE))),"")</f>
        <v>NHS England North (Yorkshire And Humber)</v>
      </c>
      <c r="E52" s="50" t="str">
        <f t="shared" ca="1" si="1"/>
        <v>E08000032</v>
      </c>
      <c r="F52" s="140" t="str">
        <f ca="1">IFERROR(VLOOKUP($E52,'Org List'!$J$9:$K$488,2,0), "")</f>
        <v>Bradford</v>
      </c>
      <c r="G52" s="258">
        <f ca="1">IFERROR(IF((VLOOKUP($E52,'I&amp;E Backsheet'!$D$7:$X$185,G$9,FALSE))="","",(VLOOKUP($E52,'I&amp;E Backsheet'!$D$7:$X$185,G$9,FALSE))),"")</f>
        <v>56490133</v>
      </c>
      <c r="H52" s="260">
        <f ca="1">IFERROR(IF((VLOOKUP($E52,'I&amp;E Backsheet'!$D$7:$X$185,H$9,FALSE))="","",(VLOOKUP($E52,'I&amp;E Backsheet'!$D$7:$X$185,H$9,FALSE))),"")</f>
        <v>56490133</v>
      </c>
    </row>
    <row r="53" spans="1:8" ht="15" customHeight="1" x14ac:dyDescent="0.3">
      <c r="A53" s="57">
        <v>42</v>
      </c>
      <c r="B53" s="97" t="str">
        <f ca="1">IFERROR(IF((VLOOKUP($E53,'Org List'!$AJ$10:$AL$188,3,FALSE))="","",(VLOOKUP($E53,'Org List'!$AJ$10:$AL$188,3,FALSE))),"")</f>
        <v>London Commissioning Region</v>
      </c>
      <c r="C53" s="98" t="str">
        <f ca="1">IFERROR(IF((VLOOKUP($E53,'Org List'!$AO$10:$AQ$188,3,FALSE))="","",(VLOOKUP($E53,'Org List'!$AO$10:$AQ$188,3,FALSE))),"")</f>
        <v>London Region</v>
      </c>
      <c r="D53" s="113" t="str">
        <f ca="1">IFERROR(IF((VLOOKUP($E53,'Org List'!$AT$10:$AV$188,3,FALSE))="","",(VLOOKUP($E53,'Org List'!$AT$10:$AV$188,3,FALSE))),"")</f>
        <v>NHS England London</v>
      </c>
      <c r="E53" s="50" t="str">
        <f t="shared" ca="1" si="1"/>
        <v>E09000005</v>
      </c>
      <c r="F53" s="140" t="str">
        <f ca="1">IFERROR(VLOOKUP($E53,'Org List'!$J$9:$K$488,2,0), "")</f>
        <v>Brent</v>
      </c>
      <c r="G53" s="258">
        <f ca="1">IFERROR(IF((VLOOKUP($E53,'I&amp;E Backsheet'!$D$7:$X$185,G$9,FALSE))="","",(VLOOKUP($E53,'I&amp;E Backsheet'!$D$7:$X$185,G$9,FALSE))),"")</f>
        <v>34632771</v>
      </c>
      <c r="H53" s="260">
        <f ca="1">IFERROR(IF((VLOOKUP($E53,'I&amp;E Backsheet'!$D$7:$X$185,H$9,FALSE))="","",(VLOOKUP($E53,'I&amp;E Backsheet'!$D$7:$X$185,H$9,FALSE))),"")</f>
        <v>34632771</v>
      </c>
    </row>
    <row r="54" spans="1:8" ht="15" customHeight="1" x14ac:dyDescent="0.3">
      <c r="A54" s="57">
        <v>43</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(Kent, Surrey and Sussex)</v>
      </c>
      <c r="E54" s="50" t="str">
        <f t="shared" ca="1" si="1"/>
        <v>E06000043</v>
      </c>
      <c r="F54" s="140" t="str">
        <f ca="1">IFERROR(VLOOKUP($E54,'Org List'!$J$9:$K$488,2,0), "")</f>
        <v>Brighton and Hove</v>
      </c>
      <c r="G54" s="258">
        <f ca="1">IFERROR(IF((VLOOKUP($E54,'I&amp;E Backsheet'!$D$7:$X$185,G$9,FALSE))="","",(VLOOKUP($E54,'I&amp;E Backsheet'!$D$7:$X$185,G$9,FALSE))),"")</f>
        <v>27276209.47469347</v>
      </c>
      <c r="H54" s="260">
        <f ca="1">IFERROR(IF((VLOOKUP($E54,'I&amp;E Backsheet'!$D$7:$X$185,H$9,FALSE))="","",(VLOOKUP($E54,'I&amp;E Backsheet'!$D$7:$X$185,H$9,FALSE))),"")</f>
        <v>27231214</v>
      </c>
    </row>
    <row r="55" spans="1:8" ht="15" customHeight="1" x14ac:dyDescent="0.3">
      <c r="A55" s="57">
        <v>44</v>
      </c>
      <c r="B55" s="97" t="str">
        <f ca="1">IFERROR(IF((VLOOKUP($E55,'Org List'!$AJ$10:$AL$188,3,FALSE))="","",(VLOOKUP($E55,'Org List'!$AJ$10:$AL$188,3,FALSE))),"")</f>
        <v>South West England Commissioning Region</v>
      </c>
      <c r="C55" s="98" t="str">
        <f ca="1">IFERROR(IF((VLOOKUP($E55,'Org List'!$AO$10:$AQ$188,3,FALSE))="","",(VLOOKUP($E55,'Org List'!$AO$10:$AQ$188,3,FALSE))),"")</f>
        <v>South West Region</v>
      </c>
      <c r="D55" s="113" t="str">
        <f ca="1">IFERROR(IF((VLOOKUP($E55,'Org List'!$AT$10:$AV$188,3,FALSE))="","",(VLOOKUP($E55,'Org List'!$AT$10:$AV$188,3,FALSE))),"")</f>
        <v>NHS England South West (South West North)</v>
      </c>
      <c r="E55" s="50" t="str">
        <f t="shared" ca="1" si="1"/>
        <v>E06000023</v>
      </c>
      <c r="F55" s="140" t="str">
        <f ca="1">IFERROR(VLOOKUP($E55,'Org List'!$J$9:$K$488,2,0), "")</f>
        <v>Bristol, City of</v>
      </c>
      <c r="G55" s="258">
        <f ca="1">IFERROR(IF((VLOOKUP($E55,'I&amp;E Backsheet'!$D$7:$X$185,G$9,FALSE))="","",(VLOOKUP($E55,'I&amp;E Backsheet'!$D$7:$X$185,G$9,FALSE))),"")</f>
        <v>44446426</v>
      </c>
      <c r="H55" s="260">
        <f ca="1">IFERROR(IF((VLOOKUP($E55,'I&amp;E Backsheet'!$D$7:$X$185,H$9,FALSE))="","",(VLOOKUP($E55,'I&amp;E Backsheet'!$D$7:$X$185,H$9,FALSE))),"")</f>
        <v>47605342</v>
      </c>
    </row>
    <row r="56" spans="1:8" ht="15" customHeight="1" x14ac:dyDescent="0.3">
      <c r="A56" s="57">
        <v>45</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50" t="str">
        <f t="shared" ca="1" si="1"/>
        <v>E09000006</v>
      </c>
      <c r="F56" s="140" t="str">
        <f ca="1">IFERROR(VLOOKUP($E56,'Org List'!$J$9:$K$488,2,0), "")</f>
        <v>Bromley</v>
      </c>
      <c r="G56" s="258">
        <f ca="1">IFERROR(IF((VLOOKUP($E56,'I&amp;E Backsheet'!$D$7:$X$185,G$9,FALSE))="","",(VLOOKUP($E56,'I&amp;E Backsheet'!$D$7:$X$185,G$9,FALSE))),"")</f>
        <v>28043915</v>
      </c>
      <c r="H56" s="260">
        <f ca="1">IFERROR(IF((VLOOKUP($E56,'I&amp;E Backsheet'!$D$7:$X$185,H$9,FALSE))="","",(VLOOKUP($E56,'I&amp;E Backsheet'!$D$7:$X$185,H$9,FALSE))),"")</f>
        <v>25643000</v>
      </c>
    </row>
    <row r="57" spans="1:8" ht="15" customHeight="1" x14ac:dyDescent="0.3">
      <c r="A57" s="57">
        <v>46</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(Hampshire, Isle of Wight and Thames Valley)</v>
      </c>
      <c r="E57" s="50" t="str">
        <f t="shared" ca="1" si="1"/>
        <v>E10000002</v>
      </c>
      <c r="F57" s="140" t="str">
        <f ca="1">IFERROR(VLOOKUP($E57,'Org List'!$J$9:$K$488,2,0), "")</f>
        <v>Buckinghamshire</v>
      </c>
      <c r="G57" s="258">
        <f ca="1">IFERROR(IF((VLOOKUP($E57,'I&amp;E Backsheet'!$D$7:$X$185,G$9,FALSE))="","",(VLOOKUP($E57,'I&amp;E Backsheet'!$D$7:$X$185,G$9,FALSE))),"")</f>
        <v>35436924</v>
      </c>
      <c r="H57" s="260">
        <f ca="1">IFERROR(IF((VLOOKUP($E57,'I&amp;E Backsheet'!$D$7:$X$185,H$9,FALSE))="","",(VLOOKUP($E57,'I&amp;E Backsheet'!$D$7:$X$185,H$9,FALSE))),"")</f>
        <v>35436924</v>
      </c>
    </row>
    <row r="58" spans="1:8" ht="15" customHeight="1" x14ac:dyDescent="0.3">
      <c r="A58" s="57">
        <v>47</v>
      </c>
      <c r="B58" s="97" t="str">
        <f ca="1">IFERROR(IF((VLOOKUP($E58,'Org List'!$AJ$10:$AL$188,3,FALSE))="","",(VLOOKUP($E58,'Org List'!$AJ$10:$AL$188,3,FALSE))),"")</f>
        <v>North of England Commissioning Region</v>
      </c>
      <c r="C58" s="98" t="str">
        <f ca="1">IFERROR(IF((VLOOKUP($E58,'Org List'!$AO$10:$AQ$188,3,FALSE))="","",(VLOOKUP($E58,'Org List'!$AO$10:$AQ$188,3,FALSE))),"")</f>
        <v>North West Region</v>
      </c>
      <c r="D58" s="113" t="str">
        <f ca="1">IFERROR(IF((VLOOKUP($E58,'Org List'!$AT$10:$AV$188,3,FALSE))="","",(VLOOKUP($E58,'Org List'!$AT$10:$AV$188,3,FALSE))),"")</f>
        <v>NHS England North (Greater Manchester)</v>
      </c>
      <c r="E58" s="50" t="str">
        <f t="shared" ca="1" si="1"/>
        <v>E08000002</v>
      </c>
      <c r="F58" s="140" t="str">
        <f ca="1">IFERROR(VLOOKUP($E58,'Org List'!$J$9:$K$488,2,0), "")</f>
        <v>Bury</v>
      </c>
      <c r="G58" s="258">
        <f ca="1">IFERROR(IF((VLOOKUP($E58,'I&amp;E Backsheet'!$D$7:$X$185,G$9,FALSE))="","",(VLOOKUP($E58,'I&amp;E Backsheet'!$D$7:$X$185,G$9,FALSE))),"")</f>
        <v>19600663.347321406</v>
      </c>
      <c r="H58" s="260">
        <f ca="1">IFERROR(IF((VLOOKUP($E58,'I&amp;E Backsheet'!$D$7:$X$185,H$9,FALSE))="","",(VLOOKUP($E58,'I&amp;E Backsheet'!$D$7:$X$185,H$9,FALSE))),"")</f>
        <v>19600663.347321406</v>
      </c>
    </row>
    <row r="59" spans="1:8" ht="15" customHeight="1" x14ac:dyDescent="0.3">
      <c r="A59" s="57">
        <v>48</v>
      </c>
      <c r="B59" s="97" t="str">
        <f ca="1">IFERROR(IF((VLOOKUP($E59,'Org List'!$AJ$10:$AL$188,3,FALSE))="","",(VLOOKUP($E59,'Org List'!$AJ$10:$AL$188,3,FALSE))),"")</f>
        <v>North of England Commissioning Region</v>
      </c>
      <c r="C59" s="98" t="str">
        <f ca="1">IFERROR(IF((VLOOKUP($E59,'Org List'!$AO$10:$AQ$188,3,FALSE))="","",(VLOOKUP($E59,'Org List'!$AO$10:$AQ$188,3,FALSE))),"")</f>
        <v>Yorkshire and The Humber Region</v>
      </c>
      <c r="D59" s="113" t="str">
        <f ca="1">IFERROR(IF((VLOOKUP($E59,'Org List'!$AT$10:$AV$188,3,FALSE))="","",(VLOOKUP($E59,'Org List'!$AT$10:$AV$188,3,FALSE))),"")</f>
        <v>NHS England North (Yorkshire And Humber)</v>
      </c>
      <c r="E59" s="50" t="str">
        <f t="shared" ca="1" si="1"/>
        <v>E08000033</v>
      </c>
      <c r="F59" s="140" t="str">
        <f ca="1">IFERROR(VLOOKUP($E59,'Org List'!$J$9:$K$488,2,0), "")</f>
        <v>Calderdale</v>
      </c>
      <c r="G59" s="258">
        <f ca="1">IFERROR(IF((VLOOKUP($E59,'I&amp;E Backsheet'!$D$7:$X$185,G$9,FALSE))="","",(VLOOKUP($E59,'I&amp;E Backsheet'!$D$7:$X$185,G$9,FALSE))),"")</f>
        <v>16500030</v>
      </c>
      <c r="H59" s="260">
        <f ca="1">IFERROR(IF((VLOOKUP($E59,'I&amp;E Backsheet'!$D$7:$X$185,H$9,FALSE))="","",(VLOOKUP($E59,'I&amp;E Backsheet'!$D$7:$X$185,H$9,FALSE))),"")</f>
        <v>22600113</v>
      </c>
    </row>
    <row r="60" spans="1:8" ht="15" customHeight="1" x14ac:dyDescent="0.3">
      <c r="A60" s="57">
        <v>49</v>
      </c>
      <c r="B60" s="97" t="str">
        <f ca="1">IFERROR(IF((VLOOKUP($E60,'Org List'!$AJ$10:$AL$188,3,FALSE))="","",(VLOOKUP($E60,'Org List'!$AJ$10:$AL$188,3,FALSE))),"")</f>
        <v>Midlands and East of England Commissioning Region</v>
      </c>
      <c r="C60" s="98" t="str">
        <f ca="1">IFERROR(IF((VLOOKUP($E60,'Org List'!$AO$10:$AQ$188,3,FALSE))="","",(VLOOKUP($E60,'Org List'!$AO$10:$AQ$188,3,FALSE))),"")</f>
        <v>East Region</v>
      </c>
      <c r="D60" s="113" t="str">
        <f ca="1">IFERROR(IF((VLOOKUP($E60,'Org List'!$AT$10:$AV$188,3,FALSE))="","",(VLOOKUP($E60,'Org List'!$AT$10:$AV$188,3,FALSE))),"")</f>
        <v>NHS England Midlands And East (East)</v>
      </c>
      <c r="E60" s="50" t="str">
        <f t="shared" ca="1" si="1"/>
        <v>E10000003</v>
      </c>
      <c r="F60" s="140" t="str">
        <f ca="1">IFERROR(VLOOKUP($E60,'Org List'!$J$9:$K$488,2,0), "")</f>
        <v>Cambridgeshire</v>
      </c>
      <c r="G60" s="258">
        <f ca="1">IFERROR(IF((VLOOKUP($E60,'I&amp;E Backsheet'!$D$7:$X$185,G$9,FALSE))="","",(VLOOKUP($E60,'I&amp;E Backsheet'!$D$7:$X$185,G$9,FALSE))),"")</f>
        <v>47690890.015000001</v>
      </c>
      <c r="H60" s="260">
        <f ca="1">IFERROR(IF((VLOOKUP($E60,'I&amp;E Backsheet'!$D$7:$X$185,H$9,FALSE))="","",(VLOOKUP($E60,'I&amp;E Backsheet'!$D$7:$X$185,H$9,FALSE))),"")</f>
        <v>47690890.015000001</v>
      </c>
    </row>
    <row r="61" spans="1:8" ht="15" customHeight="1" x14ac:dyDescent="0.3">
      <c r="A61" s="57">
        <v>50</v>
      </c>
      <c r="B61" s="97" t="str">
        <f ca="1">IFERROR(IF((VLOOKUP($E61,'Org List'!$AJ$10:$AL$188,3,FALSE))="","",(VLOOKUP($E61,'Org List'!$AJ$10:$AL$188,3,FALSE))),"")</f>
        <v>London Commissioning Region</v>
      </c>
      <c r="C61" s="98" t="str">
        <f ca="1">IFERROR(IF((VLOOKUP($E61,'Org List'!$AO$10:$AQ$188,3,FALSE))="","",(VLOOKUP($E61,'Org List'!$AO$10:$AQ$188,3,FALSE))),"")</f>
        <v>London Region</v>
      </c>
      <c r="D61" s="113" t="str">
        <f ca="1">IFERROR(IF((VLOOKUP($E61,'Org List'!$AT$10:$AV$188,3,FALSE))="","",(VLOOKUP($E61,'Org List'!$AT$10:$AV$188,3,FALSE))),"")</f>
        <v>NHS England London</v>
      </c>
      <c r="E61" s="50" t="str">
        <f t="shared" ca="1" si="1"/>
        <v>E09000007</v>
      </c>
      <c r="F61" s="140" t="str">
        <f ca="1">IFERROR(VLOOKUP($E61,'Org List'!$J$9:$K$488,2,0), "")</f>
        <v>Camden</v>
      </c>
      <c r="G61" s="258">
        <f ca="1">IFERROR(IF((VLOOKUP($E61,'I&amp;E Backsheet'!$D$7:$X$185,G$9,FALSE))="","",(VLOOKUP($E61,'I&amp;E Backsheet'!$D$7:$X$185,G$9,FALSE))),"")</f>
        <v>28655039</v>
      </c>
      <c r="H61" s="260">
        <f ca="1">IFERROR(IF((VLOOKUP($E61,'I&amp;E Backsheet'!$D$7:$X$185,H$9,FALSE))="","",(VLOOKUP($E61,'I&amp;E Backsheet'!$D$7:$X$185,H$9,FALSE))),"")</f>
        <v>28880700</v>
      </c>
    </row>
    <row r="62" spans="1:8" ht="15" customHeight="1" x14ac:dyDescent="0.3">
      <c r="A62" s="57">
        <v>51</v>
      </c>
      <c r="B62" s="97" t="str">
        <f ca="1">IFERROR(IF((VLOOKUP($E62,'Org List'!$AJ$10:$AL$188,3,FALSE))="","",(VLOOKUP($E62,'Org List'!$AJ$10:$AL$188,3,FALSE))),"")</f>
        <v>Midlands and East of England Commissioning Region</v>
      </c>
      <c r="C62" s="98" t="str">
        <f ca="1">IFERROR(IF((VLOOKUP($E62,'Org List'!$AO$10:$AQ$188,3,FALSE))="","",(VLOOKUP($E62,'Org List'!$AO$10:$AQ$188,3,FALSE))),"")</f>
        <v>East Region</v>
      </c>
      <c r="D62" s="113" t="str">
        <f ca="1">IFERROR(IF((VLOOKUP($E62,'Org List'!$AT$10:$AV$188,3,FALSE))="","",(VLOOKUP($E62,'Org List'!$AT$10:$AV$188,3,FALSE))),"")</f>
        <v>NHS England Midlands And East (Central Midlands)</v>
      </c>
      <c r="E62" s="50" t="str">
        <f t="shared" ca="1" si="1"/>
        <v>E06000056</v>
      </c>
      <c r="F62" s="140" t="str">
        <f ca="1">IFERROR(VLOOKUP($E62,'Org List'!$J$9:$K$488,2,0), "")</f>
        <v>Central Bedfordshire</v>
      </c>
      <c r="G62" s="258">
        <f ca="1">IFERROR(IF((VLOOKUP($E62,'I&amp;E Backsheet'!$D$7:$X$185,G$9,FALSE))="","",(VLOOKUP($E62,'I&amp;E Backsheet'!$D$7:$X$185,G$9,FALSE))),"")</f>
        <v>24312228</v>
      </c>
      <c r="H62" s="260">
        <f ca="1">IFERROR(IF((VLOOKUP($E62,'I&amp;E Backsheet'!$D$7:$X$185,H$9,FALSE))="","",(VLOOKUP($E62,'I&amp;E Backsheet'!$D$7:$X$185,H$9,FALSE))),"")</f>
        <v>22402228</v>
      </c>
    </row>
    <row r="63" spans="1:8" ht="15" customHeight="1" x14ac:dyDescent="0.3">
      <c r="A63" s="57">
        <v>52</v>
      </c>
      <c r="B63" s="97" t="str">
        <f ca="1">IFERROR(IF((VLOOKUP($E63,'Org List'!$AJ$10:$AL$188,3,FALSE))="","",(VLOOKUP($E63,'Org List'!$AJ$10:$AL$188,3,FALSE))),"")</f>
        <v>North of England Commissioning Region</v>
      </c>
      <c r="C63" s="98" t="str">
        <f ca="1">IFERROR(IF((VLOOKUP($E63,'Org List'!$AO$10:$AQ$188,3,FALSE))="","",(VLOOKUP($E63,'Org List'!$AO$10:$AQ$188,3,FALSE))),"")</f>
        <v>North West Region</v>
      </c>
      <c r="D63" s="113" t="str">
        <f ca="1">IFERROR(IF((VLOOKUP($E63,'Org List'!$AT$10:$AV$188,3,FALSE))="","",(VLOOKUP($E63,'Org List'!$AT$10:$AV$188,3,FALSE))),"")</f>
        <v>NHS England North (Cheshire And Merseyside)</v>
      </c>
      <c r="E63" s="50" t="str">
        <f t="shared" ca="1" si="1"/>
        <v>E06000049</v>
      </c>
      <c r="F63" s="140" t="str">
        <f ca="1">IFERROR(VLOOKUP($E63,'Org List'!$J$9:$K$488,2,0), "")</f>
        <v>Cheshire East</v>
      </c>
      <c r="G63" s="258">
        <f ca="1">IFERROR(IF((VLOOKUP($E63,'I&amp;E Backsheet'!$D$7:$X$185,G$9,FALSE))="","",(VLOOKUP($E63,'I&amp;E Backsheet'!$D$7:$X$185,G$9,FALSE))),"")</f>
        <v>24779000</v>
      </c>
      <c r="H63" s="260">
        <f ca="1">IFERROR(IF((VLOOKUP($E63,'I&amp;E Backsheet'!$D$7:$X$185,H$9,FALSE))="","",(VLOOKUP($E63,'I&amp;E Backsheet'!$D$7:$X$185,H$9,FALSE))),"")</f>
        <v>31199871</v>
      </c>
    </row>
    <row r="64" spans="1:8" ht="15" customHeight="1" x14ac:dyDescent="0.3">
      <c r="A64" s="57">
        <v>53</v>
      </c>
      <c r="B64" s="97" t="str">
        <f ca="1">IFERROR(IF((VLOOKUP($E64,'Org List'!$AJ$10:$AL$188,3,FALSE))="","",(VLOOKUP($E64,'Org List'!$AJ$10:$AL$188,3,FALSE))),"")</f>
        <v>North of England Commissioning Region</v>
      </c>
      <c r="C64" s="98" t="str">
        <f ca="1">IFERROR(IF((VLOOKUP($E64,'Org List'!$AO$10:$AQ$188,3,FALSE))="","",(VLOOKUP($E64,'Org List'!$AO$10:$AQ$188,3,FALSE))),"")</f>
        <v>North West Region</v>
      </c>
      <c r="D64" s="113" t="str">
        <f ca="1">IFERROR(IF((VLOOKUP($E64,'Org List'!$AT$10:$AV$188,3,FALSE))="","",(VLOOKUP($E64,'Org List'!$AT$10:$AV$188,3,FALSE))),"")</f>
        <v>NHS England North (Cheshire And Merseyside)</v>
      </c>
      <c r="E64" s="50" t="str">
        <f t="shared" ca="1" si="1"/>
        <v>E06000050</v>
      </c>
      <c r="F64" s="140" t="str">
        <f ca="1">IFERROR(VLOOKUP($E64,'Org List'!$J$9:$K$488,2,0), "")</f>
        <v>Cheshire West and Chester</v>
      </c>
      <c r="G64" s="258">
        <f ca="1">IFERROR(IF((VLOOKUP($E64,'I&amp;E Backsheet'!$D$7:$X$185,G$9,FALSE))="","",(VLOOKUP($E64,'I&amp;E Backsheet'!$D$7:$X$185,G$9,FALSE))),"")</f>
        <v>108564115</v>
      </c>
      <c r="H64" s="260">
        <f ca="1">IFERROR(IF((VLOOKUP($E64,'I&amp;E Backsheet'!$D$7:$X$185,H$9,FALSE))="","",(VLOOKUP($E64,'I&amp;E Backsheet'!$D$7:$X$185,H$9,FALSE))),"")</f>
        <v>110537999.99999999</v>
      </c>
    </row>
    <row r="65" spans="1:8" ht="15" customHeight="1" x14ac:dyDescent="0.3">
      <c r="A65" s="57">
        <v>54</v>
      </c>
      <c r="B65" s="97" t="str">
        <f ca="1">IFERROR(IF((VLOOKUP($E65,'Org List'!$AJ$10:$AL$188,3,FALSE))="","",(VLOOKUP($E65,'Org List'!$AJ$10:$AL$188,3,FALSE))),"")</f>
        <v>London Commissioning Region</v>
      </c>
      <c r="C65" s="98" t="str">
        <f ca="1">IFERROR(IF((VLOOKUP($E65,'Org List'!$AO$10:$AQ$188,3,FALSE))="","",(VLOOKUP($E65,'Org List'!$AO$10:$AQ$188,3,FALSE))),"")</f>
        <v>London Region</v>
      </c>
      <c r="D65" s="113" t="str">
        <f ca="1">IFERROR(IF((VLOOKUP($E65,'Org List'!$AT$10:$AV$188,3,FALSE))="","",(VLOOKUP($E65,'Org List'!$AT$10:$AV$188,3,FALSE))),"")</f>
        <v>NHS England London</v>
      </c>
      <c r="E65" s="50" t="str">
        <f t="shared" ca="1" si="1"/>
        <v>E09000001</v>
      </c>
      <c r="F65" s="140" t="str">
        <f ca="1">IFERROR(VLOOKUP($E65,'Org List'!$J$9:$K$488,2,0), "")</f>
        <v>City of London</v>
      </c>
      <c r="G65" s="258">
        <f ca="1">IFERROR(IF((VLOOKUP($E65,'I&amp;E Backsheet'!$D$7:$X$185,G$9,FALSE))="","",(VLOOKUP($E65,'I&amp;E Backsheet'!$D$7:$X$185,G$9,FALSE))),"")</f>
        <v>881919.64181210194</v>
      </c>
      <c r="H65" s="260">
        <f ca="1">IFERROR(IF((VLOOKUP($E65,'I&amp;E Backsheet'!$D$7:$X$185,H$9,FALSE))="","",(VLOOKUP($E65,'I&amp;E Backsheet'!$D$7:$X$185,H$9,FALSE))),"")</f>
        <v>881919.64181210194</v>
      </c>
    </row>
    <row r="66" spans="1:8" ht="15" customHeight="1" x14ac:dyDescent="0.3">
      <c r="A66" s="57">
        <v>55</v>
      </c>
      <c r="B66" s="97" t="str">
        <f ca="1">IFERROR(IF((VLOOKUP($E66,'Org List'!$AJ$10:$AL$188,3,FALSE))="","",(VLOOKUP($E66,'Org List'!$AJ$10:$AL$188,3,FALSE))),"")</f>
        <v>South West England Commissioning Region</v>
      </c>
      <c r="C66" s="98" t="str">
        <f ca="1">IFERROR(IF((VLOOKUP($E66,'Org List'!$AO$10:$AQ$188,3,FALSE))="","",(VLOOKUP($E66,'Org List'!$AO$10:$AQ$188,3,FALSE))),"")</f>
        <v>South West Region</v>
      </c>
      <c r="D66" s="113" t="str">
        <f ca="1">IFERROR(IF((VLOOKUP($E66,'Org List'!$AT$10:$AV$188,3,FALSE))="","",(VLOOKUP($E66,'Org List'!$AT$10:$AV$188,3,FALSE))),"")</f>
        <v>NHS England South West (South West South)</v>
      </c>
      <c r="E66" s="50" t="str">
        <f t="shared" ca="1" si="1"/>
        <v>E06000052</v>
      </c>
      <c r="F66" s="140" t="str">
        <f ca="1">IFERROR(VLOOKUP($E66,'Org List'!$J$9:$K$488,2,0), "")</f>
        <v>Cornwall &amp; Scilly</v>
      </c>
      <c r="G66" s="258">
        <f ca="1">IFERROR(IF((VLOOKUP($E66,'I&amp;E Backsheet'!$D$7:$X$185,G$9,FALSE))="","",(VLOOKUP($E66,'I&amp;E Backsheet'!$D$7:$X$185,G$9,FALSE))),"")</f>
        <v>71498330</v>
      </c>
      <c r="H66" s="260">
        <f ca="1">IFERROR(IF((VLOOKUP($E66,'I&amp;E Backsheet'!$D$7:$X$185,H$9,FALSE))="","",(VLOOKUP($E66,'I&amp;E Backsheet'!$D$7:$X$185,H$9,FALSE))),"")</f>
        <v>75035000</v>
      </c>
    </row>
    <row r="67" spans="1:8" ht="15" customHeight="1" x14ac:dyDescent="0.3">
      <c r="A67" s="57">
        <v>56</v>
      </c>
      <c r="B67" s="97" t="str">
        <f ca="1">IFERROR(IF((VLOOKUP($E67,'Org List'!$AJ$10:$AL$188,3,FALSE))="","",(VLOOKUP($E67,'Org List'!$AJ$10:$AL$188,3,FALSE))),"")</f>
        <v>North of England Commissioning Region</v>
      </c>
      <c r="C67" s="98" t="str">
        <f ca="1">IFERROR(IF((VLOOKUP($E67,'Org List'!$AO$10:$AQ$188,3,FALSE))="","",(VLOOKUP($E67,'Org List'!$AO$10:$AQ$188,3,FALSE))),"")</f>
        <v>North East Region</v>
      </c>
      <c r="D67" s="113" t="str">
        <f ca="1">IFERROR(IF((VLOOKUP($E67,'Org List'!$AT$10:$AV$188,3,FALSE))="","",(VLOOKUP($E67,'Org List'!$AT$10:$AV$188,3,FALSE))),"")</f>
        <v>NHS England North (Cumbria And North East)</v>
      </c>
      <c r="E67" s="50" t="str">
        <f t="shared" ca="1" si="1"/>
        <v>E06000047</v>
      </c>
      <c r="F67" s="140" t="str">
        <f ca="1">IFERROR(VLOOKUP($E67,'Org List'!$J$9:$K$488,2,0), "")</f>
        <v>County Durham</v>
      </c>
      <c r="G67" s="258">
        <f ca="1">IFERROR(IF((VLOOKUP($E67,'I&amp;E Backsheet'!$D$7:$X$185,G$9,FALSE))="","",(VLOOKUP($E67,'I&amp;E Backsheet'!$D$7:$X$185,G$9,FALSE))),"")</f>
        <v>68349536</v>
      </c>
      <c r="H67" s="260">
        <f ca="1">IFERROR(IF((VLOOKUP($E67,'I&amp;E Backsheet'!$D$7:$X$185,H$9,FALSE))="","",(VLOOKUP($E67,'I&amp;E Backsheet'!$D$7:$X$185,H$9,FALSE))),"")</f>
        <v>68349536</v>
      </c>
    </row>
    <row r="68" spans="1:8" ht="15" customHeight="1" x14ac:dyDescent="0.3">
      <c r="A68" s="57">
        <v>57</v>
      </c>
      <c r="B68" s="97" t="str">
        <f ca="1">IFERROR(IF((VLOOKUP($E68,'Org List'!$AJ$10:$AL$188,3,FALSE))="","",(VLOOKUP($E68,'Org List'!$AJ$10:$AL$188,3,FALSE))),"")</f>
        <v>Midlands and East of England Commissioning Region</v>
      </c>
      <c r="C68" s="98" t="str">
        <f ca="1">IFERROR(IF((VLOOKUP($E68,'Org List'!$AO$10:$AQ$188,3,FALSE))="","",(VLOOKUP($E68,'Org List'!$AO$10:$AQ$188,3,FALSE))),"")</f>
        <v>West Midlands Region</v>
      </c>
      <c r="D68" s="113" t="str">
        <f ca="1">IFERROR(IF((VLOOKUP($E68,'Org List'!$AT$10:$AV$188,3,FALSE))="","",(VLOOKUP($E68,'Org List'!$AT$10:$AV$188,3,FALSE))),"")</f>
        <v>NHS England Midlands And East (West Midlands)</v>
      </c>
      <c r="E68" s="50" t="str">
        <f t="shared" ca="1" si="1"/>
        <v>E08000026</v>
      </c>
      <c r="F68" s="140" t="str">
        <f ca="1">IFERROR(VLOOKUP($E68,'Org List'!$J$9:$K$488,2,0), "")</f>
        <v>Coventry</v>
      </c>
      <c r="G68" s="258">
        <f ca="1">IFERROR(IF((VLOOKUP($E68,'I&amp;E Backsheet'!$D$7:$X$185,G$9,FALSE))="","",(VLOOKUP($E68,'I&amp;E Backsheet'!$D$7:$X$185,G$9,FALSE))),"")</f>
        <v>91323669</v>
      </c>
      <c r="H68" s="260">
        <f ca="1">IFERROR(IF((VLOOKUP($E68,'I&amp;E Backsheet'!$D$7:$X$185,H$9,FALSE))="","",(VLOOKUP($E68,'I&amp;E Backsheet'!$D$7:$X$185,H$9,FALSE))),"")</f>
        <v>90115347</v>
      </c>
    </row>
    <row r="69" spans="1:8" ht="15" customHeight="1" x14ac:dyDescent="0.3">
      <c r="A69" s="57">
        <v>58</v>
      </c>
      <c r="B69" s="97" t="str">
        <f ca="1">IFERROR(IF((VLOOKUP($E69,'Org List'!$AJ$10:$AL$188,3,FALSE))="","",(VLOOKUP($E69,'Org List'!$AJ$10:$AL$188,3,FALSE))),"")</f>
        <v>London Commissioning Region</v>
      </c>
      <c r="C69" s="98" t="str">
        <f ca="1">IFERROR(IF((VLOOKUP($E69,'Org List'!$AO$10:$AQ$188,3,FALSE))="","",(VLOOKUP($E69,'Org List'!$AO$10:$AQ$188,3,FALSE))),"")</f>
        <v>London Region</v>
      </c>
      <c r="D69" s="113" t="str">
        <f ca="1">IFERROR(IF((VLOOKUP($E69,'Org List'!$AT$10:$AV$188,3,FALSE))="","",(VLOOKUP($E69,'Org List'!$AT$10:$AV$188,3,FALSE))),"")</f>
        <v>NHS England London</v>
      </c>
      <c r="E69" s="50" t="str">
        <f t="shared" ca="1" si="1"/>
        <v>E09000008</v>
      </c>
      <c r="F69" s="140" t="str">
        <f ca="1">IFERROR(VLOOKUP($E69,'Org List'!$J$9:$K$488,2,0), "")</f>
        <v>Croydon</v>
      </c>
      <c r="G69" s="258">
        <f ca="1">IFERROR(IF((VLOOKUP($E69,'I&amp;E Backsheet'!$D$7:$X$185,G$9,FALSE))="","",(VLOOKUP($E69,'I&amp;E Backsheet'!$D$7:$X$185,G$9,FALSE))),"")</f>
        <v>32827538.82827282</v>
      </c>
      <c r="H69" s="260">
        <f ca="1">IFERROR(IF((VLOOKUP($E69,'I&amp;E Backsheet'!$D$7:$X$185,H$9,FALSE))="","",(VLOOKUP($E69,'I&amp;E Backsheet'!$D$7:$X$185,H$9,FALSE))),"")</f>
        <v>32827538.82827282</v>
      </c>
    </row>
    <row r="70" spans="1:8" ht="15" customHeight="1" x14ac:dyDescent="0.3">
      <c r="A70" s="57">
        <v>59</v>
      </c>
      <c r="B70" s="97" t="str">
        <f ca="1">IFERROR(IF((VLOOKUP($E70,'Org List'!$AJ$10:$AL$188,3,FALSE))="","",(VLOOKUP($E70,'Org List'!$AJ$10:$AL$188,3,FALSE))),"")</f>
        <v>North of England Commissioning Region</v>
      </c>
      <c r="C70" s="98" t="str">
        <f ca="1">IFERROR(IF((VLOOKUP($E70,'Org List'!$AO$10:$AQ$188,3,FALSE))="","",(VLOOKUP($E70,'Org List'!$AO$10:$AQ$188,3,FALSE))),"")</f>
        <v>North West Region</v>
      </c>
      <c r="D70" s="113" t="str">
        <f ca="1">IFERROR(IF((VLOOKUP($E70,'Org List'!$AT$10:$AV$188,3,FALSE))="","",(VLOOKUP($E70,'Org List'!$AT$10:$AV$188,3,FALSE))),"")</f>
        <v>NHS England North (Cumbria And North East)</v>
      </c>
      <c r="E70" s="50" t="str">
        <f t="shared" ca="1" si="1"/>
        <v>E10000006</v>
      </c>
      <c r="F70" s="140" t="str">
        <f ca="1">IFERROR(VLOOKUP($E70,'Org List'!$J$9:$K$488,2,0), "")</f>
        <v>Cumbria</v>
      </c>
      <c r="G70" s="258">
        <f ca="1">IFERROR(IF((VLOOKUP($E70,'I&amp;E Backsheet'!$D$7:$X$185,G$9,FALSE))="","",(VLOOKUP($E70,'I&amp;E Backsheet'!$D$7:$X$185,G$9,FALSE))),"")</f>
        <v>59219880</v>
      </c>
      <c r="H70" s="260">
        <f ca="1">IFERROR(IF((VLOOKUP($E70,'I&amp;E Backsheet'!$D$7:$X$185,H$9,FALSE))="","",(VLOOKUP($E70,'I&amp;E Backsheet'!$D$7:$X$185,H$9,FALSE))),"")</f>
        <v>61289338</v>
      </c>
    </row>
    <row r="71" spans="1:8" ht="15" customHeight="1" x14ac:dyDescent="0.3">
      <c r="A71" s="57">
        <v>60</v>
      </c>
      <c r="B71" s="97" t="str">
        <f ca="1">IFERROR(IF((VLOOKUP($E71,'Org List'!$AJ$10:$AL$188,3,FALSE))="","",(VLOOKUP($E71,'Org List'!$AJ$10:$AL$188,3,FALSE))),"")</f>
        <v>North of England Commissioning Region</v>
      </c>
      <c r="C71" s="98" t="str">
        <f ca="1">IFERROR(IF((VLOOKUP($E71,'Org List'!$AO$10:$AQ$188,3,FALSE))="","",(VLOOKUP($E71,'Org List'!$AO$10:$AQ$188,3,FALSE))),"")</f>
        <v>North East Region</v>
      </c>
      <c r="D71" s="113" t="str">
        <f ca="1">IFERROR(IF((VLOOKUP($E71,'Org List'!$AT$10:$AV$188,3,FALSE))="","",(VLOOKUP($E71,'Org List'!$AT$10:$AV$188,3,FALSE))),"")</f>
        <v>NHS England North (Cumbria And North East)</v>
      </c>
      <c r="E71" s="50" t="str">
        <f t="shared" ca="1" si="1"/>
        <v>E06000005</v>
      </c>
      <c r="F71" s="140" t="str">
        <f ca="1">IFERROR(VLOOKUP($E71,'Org List'!$J$9:$K$488,2,0), "")</f>
        <v>Darlington</v>
      </c>
      <c r="G71" s="258">
        <f ca="1">IFERROR(IF((VLOOKUP($E71,'I&amp;E Backsheet'!$D$7:$X$185,G$9,FALSE))="","",(VLOOKUP($E71,'I&amp;E Backsheet'!$D$7:$X$185,G$9,FALSE))),"")</f>
        <v>11569819.988000002</v>
      </c>
      <c r="H71" s="260">
        <f ca="1">IFERROR(IF((VLOOKUP($E71,'I&amp;E Backsheet'!$D$7:$X$185,H$9,FALSE))="","",(VLOOKUP($E71,'I&amp;E Backsheet'!$D$7:$X$185,H$9,FALSE))),"")</f>
        <v>11569820</v>
      </c>
    </row>
    <row r="72" spans="1:8" ht="15" customHeight="1" x14ac:dyDescent="0.3">
      <c r="A72" s="57">
        <v>61</v>
      </c>
      <c r="B72" s="97" t="str">
        <f ca="1">IFERROR(IF((VLOOKUP($E72,'Org List'!$AJ$10:$AL$188,3,FALSE))="","",(VLOOKUP($E72,'Org List'!$AJ$10:$AL$188,3,FALSE))),"")</f>
        <v>Midlands and East of England Commissioning Region</v>
      </c>
      <c r="C72" s="98" t="str">
        <f ca="1">IFERROR(IF((VLOOKUP($E72,'Org List'!$AO$10:$AQ$188,3,FALSE))="","",(VLOOKUP($E72,'Org List'!$AO$10:$AQ$188,3,FALSE))),"")</f>
        <v>East Midlands Region</v>
      </c>
      <c r="D72" s="113" t="str">
        <f ca="1">IFERROR(IF((VLOOKUP($E72,'Org List'!$AT$10:$AV$188,3,FALSE))="","",(VLOOKUP($E72,'Org List'!$AT$10:$AV$188,3,FALSE))),"")</f>
        <v>NHS England Midlands And East (North Midlands)</v>
      </c>
      <c r="E72" s="50" t="str">
        <f t="shared" ca="1" si="1"/>
        <v>E06000015</v>
      </c>
      <c r="F72" s="140" t="str">
        <f ca="1">IFERROR(VLOOKUP($E72,'Org List'!$J$9:$K$488,2,0), "")</f>
        <v>Derby</v>
      </c>
      <c r="G72" s="258">
        <f ca="1">IFERROR(IF((VLOOKUP($E72,'I&amp;E Backsheet'!$D$7:$X$185,G$9,FALSE))="","",(VLOOKUP($E72,'I&amp;E Backsheet'!$D$7:$X$185,G$9,FALSE))),"")</f>
        <v>31861581.5</v>
      </c>
      <c r="H72" s="260">
        <f ca="1">IFERROR(IF((VLOOKUP($E72,'I&amp;E Backsheet'!$D$7:$X$185,H$9,FALSE))="","",(VLOOKUP($E72,'I&amp;E Backsheet'!$D$7:$X$185,H$9,FALSE))),"")</f>
        <v>31861581.5</v>
      </c>
    </row>
    <row r="73" spans="1:8" ht="15" customHeight="1" x14ac:dyDescent="0.3">
      <c r="A73" s="57">
        <v>62</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113" t="str">
        <f ca="1">IFERROR(IF((VLOOKUP($E73,'Org List'!$AT$10:$AV$188,3,FALSE))="","",(VLOOKUP($E73,'Org List'!$AT$10:$AV$188,3,FALSE))),"")</f>
        <v>NHS England Midlands And East (North Midlands)</v>
      </c>
      <c r="E73" s="50" t="str">
        <f t="shared" ca="1" si="1"/>
        <v>E10000007</v>
      </c>
      <c r="F73" s="140" t="str">
        <f ca="1">IFERROR(VLOOKUP($E73,'Org List'!$J$9:$K$488,2,0), "")</f>
        <v>Derbyshire</v>
      </c>
      <c r="G73" s="258">
        <f ca="1">IFERROR(IF((VLOOKUP($E73,'I&amp;E Backsheet'!$D$7:$X$185,G$9,FALSE))="","",(VLOOKUP($E73,'I&amp;E Backsheet'!$D$7:$X$185,G$9,FALSE))),"")</f>
        <v>95557541.974946663</v>
      </c>
      <c r="H73" s="260">
        <f ca="1">IFERROR(IF((VLOOKUP($E73,'I&amp;E Backsheet'!$D$7:$X$185,H$9,FALSE))="","",(VLOOKUP($E73,'I&amp;E Backsheet'!$D$7:$X$185,H$9,FALSE))),"")</f>
        <v>95557541.974946663</v>
      </c>
    </row>
    <row r="74" spans="1:8" ht="15" customHeight="1" x14ac:dyDescent="0.3">
      <c r="A74" s="57">
        <v>63</v>
      </c>
      <c r="B74" s="97" t="str">
        <f ca="1">IFERROR(IF((VLOOKUP($E74,'Org List'!$AJ$10:$AL$188,3,FALSE))="","",(VLOOKUP($E74,'Org List'!$AJ$10:$AL$188,3,FALSE))),"")</f>
        <v>South West England Commissioning Region</v>
      </c>
      <c r="C74" s="98" t="str">
        <f ca="1">IFERROR(IF((VLOOKUP($E74,'Org List'!$AO$10:$AQ$188,3,FALSE))="","",(VLOOKUP($E74,'Org List'!$AO$10:$AQ$188,3,FALSE))),"")</f>
        <v>South West Region</v>
      </c>
      <c r="D74" s="113" t="str">
        <f ca="1">IFERROR(IF((VLOOKUP($E74,'Org List'!$AT$10:$AV$188,3,FALSE))="","",(VLOOKUP($E74,'Org List'!$AT$10:$AV$188,3,FALSE))),"")</f>
        <v>NHS England South West (South West South)</v>
      </c>
      <c r="E74" s="50" t="str">
        <f t="shared" ca="1" si="1"/>
        <v>E10000008</v>
      </c>
      <c r="F74" s="140" t="str">
        <f ca="1">IFERROR(VLOOKUP($E74,'Org List'!$J$9:$K$488,2,0), "")</f>
        <v>Devon</v>
      </c>
      <c r="G74" s="258">
        <f ca="1">IFERROR(IF((VLOOKUP($E74,'I&amp;E Backsheet'!$D$7:$X$185,G$9,FALSE))="","",(VLOOKUP($E74,'I&amp;E Backsheet'!$D$7:$X$185,G$9,FALSE))),"")</f>
        <v>84291208</v>
      </c>
      <c r="H74" s="260">
        <f ca="1">IFERROR(IF((VLOOKUP($E74,'I&amp;E Backsheet'!$D$7:$X$185,H$9,FALSE))="","",(VLOOKUP($E74,'I&amp;E Backsheet'!$D$7:$X$185,H$9,FALSE))),"")</f>
        <v>86104382</v>
      </c>
    </row>
    <row r="75" spans="1:8" ht="15" customHeight="1" x14ac:dyDescent="0.3">
      <c r="A75" s="57">
        <v>64</v>
      </c>
      <c r="B75" s="97" t="str">
        <f ca="1">IFERROR(IF((VLOOKUP($E75,'Org List'!$AJ$10:$AL$188,3,FALSE))="","",(VLOOKUP($E75,'Org List'!$AJ$10:$AL$188,3,FALSE))),"")</f>
        <v>North of England Commissioning Region</v>
      </c>
      <c r="C75" s="98" t="str">
        <f ca="1">IFERROR(IF((VLOOKUP($E75,'Org List'!$AO$10:$AQ$188,3,FALSE))="","",(VLOOKUP($E75,'Org List'!$AO$10:$AQ$188,3,FALSE))),"")</f>
        <v>Yorkshire and The Humber Region</v>
      </c>
      <c r="D75" s="113" t="str">
        <f ca="1">IFERROR(IF((VLOOKUP($E75,'Org List'!$AT$10:$AV$188,3,FALSE))="","",(VLOOKUP($E75,'Org List'!$AT$10:$AV$188,3,FALSE))),"")</f>
        <v>NHS England North (Yorkshire And Humber)</v>
      </c>
      <c r="E75" s="50" t="str">
        <f t="shared" ref="E75:E106" ca="1" si="2">IF($A75&gt;$K$5-1,"",INDIRECT("'Comms by AT'!D"&amp;$A75+$K$4))</f>
        <v>E08000017</v>
      </c>
      <c r="F75" s="140" t="str">
        <f ca="1">IFERROR(VLOOKUP($E75,'Org List'!$J$9:$K$488,2,0), "")</f>
        <v>Doncaster</v>
      </c>
      <c r="G75" s="258">
        <f ca="1">IFERROR(IF((VLOOKUP($E75,'I&amp;E Backsheet'!$D$7:$X$185,G$9,FALSE))="","",(VLOOKUP($E75,'I&amp;E Backsheet'!$D$7:$X$185,G$9,FALSE))),"")</f>
        <v>25030977</v>
      </c>
      <c r="H75" s="260">
        <f ca="1">IFERROR(IF((VLOOKUP($E75,'I&amp;E Backsheet'!$D$7:$X$185,H$9,FALSE))="","",(VLOOKUP($E75,'I&amp;E Backsheet'!$D$7:$X$185,H$9,FALSE))),"")</f>
        <v>25259130</v>
      </c>
    </row>
    <row r="76" spans="1:8" ht="15" customHeight="1" x14ac:dyDescent="0.3">
      <c r="A76" s="57">
        <v>65</v>
      </c>
      <c r="B76" s="97" t="str">
        <f ca="1">IFERROR(IF((VLOOKUP($E76,'Org List'!$AJ$10:$AL$188,3,FALSE))="","",(VLOOKUP($E76,'Org List'!$AJ$10:$AL$188,3,FALSE))),"")</f>
        <v>South West England Commissioning Region</v>
      </c>
      <c r="C76" s="98" t="str">
        <f ca="1">IFERROR(IF((VLOOKUP($E76,'Org List'!$AO$10:$AQ$188,3,FALSE))="","",(VLOOKUP($E76,'Org List'!$AO$10:$AQ$188,3,FALSE))),"")</f>
        <v>South West Region</v>
      </c>
      <c r="D76" s="113" t="str">
        <f ca="1">IFERROR(IF((VLOOKUP($E76,'Org List'!$AT$10:$AV$188,3,FALSE))="","",(VLOOKUP($E76,'Org List'!$AT$10:$AV$188,3,FALSE))),"")</f>
        <v>NHS England South West (South West South)</v>
      </c>
      <c r="E76" s="50" t="str">
        <f t="shared" ca="1" si="2"/>
        <v>E10000009</v>
      </c>
      <c r="F76" s="140" t="str">
        <f ca="1">IFERROR(VLOOKUP($E76,'Org List'!$J$9:$K$488,2,0), "")</f>
        <v>Dorset</v>
      </c>
      <c r="G76" s="258">
        <f ca="1">IFERROR(IF((VLOOKUP($E76,'I&amp;E Backsheet'!$D$7:$X$185,G$9,FALSE))="","",(VLOOKUP($E76,'I&amp;E Backsheet'!$D$7:$X$185,G$9,FALSE))),"")</f>
        <v>139788391</v>
      </c>
      <c r="H76" s="260">
        <f ca="1">IFERROR(IF((VLOOKUP($E76,'I&amp;E Backsheet'!$D$7:$X$185,H$9,FALSE))="","",(VLOOKUP($E76,'I&amp;E Backsheet'!$D$7:$X$185,H$9,FALSE))),"")</f>
        <v>139788391</v>
      </c>
    </row>
    <row r="77" spans="1:8" ht="15" customHeight="1" x14ac:dyDescent="0.3">
      <c r="A77" s="57">
        <v>66</v>
      </c>
      <c r="B77" s="97" t="str">
        <f ca="1">IFERROR(IF((VLOOKUP($E77,'Org List'!$AJ$10:$AL$188,3,FALSE))="","",(VLOOKUP($E77,'Org List'!$AJ$10:$AL$188,3,FALSE))),"")</f>
        <v>Midlands and East of England Commissioning Region</v>
      </c>
      <c r="C77" s="98" t="str">
        <f ca="1">IFERROR(IF((VLOOKUP($E77,'Org List'!$AO$10:$AQ$188,3,FALSE))="","",(VLOOKUP($E77,'Org List'!$AO$10:$AQ$188,3,FALSE))),"")</f>
        <v>West Midlands Region</v>
      </c>
      <c r="D77" s="113" t="str">
        <f ca="1">IFERROR(IF((VLOOKUP($E77,'Org List'!$AT$10:$AV$188,3,FALSE))="","",(VLOOKUP($E77,'Org List'!$AT$10:$AV$188,3,FALSE))),"")</f>
        <v>NHS England Midlands And East (West Midlands)</v>
      </c>
      <c r="E77" s="50" t="str">
        <f t="shared" ca="1" si="2"/>
        <v>E08000027</v>
      </c>
      <c r="F77" s="140" t="str">
        <f ca="1">IFERROR(VLOOKUP($E77,'Org List'!$J$9:$K$488,2,0), "")</f>
        <v>Dudley</v>
      </c>
      <c r="G77" s="258">
        <f ca="1">IFERROR(IF((VLOOKUP($E77,'I&amp;E Backsheet'!$D$7:$X$185,G$9,FALSE))="","",(VLOOKUP($E77,'I&amp;E Backsheet'!$D$7:$X$185,G$9,FALSE))),"")</f>
        <v>77296660</v>
      </c>
      <c r="H77" s="260">
        <f ca="1">IFERROR(IF((VLOOKUP($E77,'I&amp;E Backsheet'!$D$7:$X$185,H$9,FALSE))="","",(VLOOKUP($E77,'I&amp;E Backsheet'!$D$7:$X$185,H$9,FALSE))),"")</f>
        <v>78088701</v>
      </c>
    </row>
    <row r="78" spans="1:8" ht="15" customHeight="1" x14ac:dyDescent="0.3">
      <c r="A78" s="57">
        <v>67</v>
      </c>
      <c r="B78" s="97" t="str">
        <f ca="1">IFERROR(IF((VLOOKUP($E78,'Org List'!$AJ$10:$AL$188,3,FALSE))="","",(VLOOKUP($E78,'Org List'!$AJ$10:$AL$188,3,FALSE))),"")</f>
        <v>London Commissioning Region</v>
      </c>
      <c r="C78" s="98" t="str">
        <f ca="1">IFERROR(IF((VLOOKUP($E78,'Org List'!$AO$10:$AQ$188,3,FALSE))="","",(VLOOKUP($E78,'Org List'!$AO$10:$AQ$188,3,FALSE))),"")</f>
        <v>London Region</v>
      </c>
      <c r="D78" s="113" t="str">
        <f ca="1">IFERROR(IF((VLOOKUP($E78,'Org List'!$AT$10:$AV$188,3,FALSE))="","",(VLOOKUP($E78,'Org List'!$AT$10:$AV$188,3,FALSE))),"")</f>
        <v>NHS England London</v>
      </c>
      <c r="E78" s="50" t="str">
        <f t="shared" ca="1" si="2"/>
        <v>E09000009</v>
      </c>
      <c r="F78" s="140" t="str">
        <f ca="1">IFERROR(VLOOKUP($E78,'Org List'!$J$9:$K$488,2,0), "")</f>
        <v>Ealing</v>
      </c>
      <c r="G78" s="258">
        <f ca="1">IFERROR(IF((VLOOKUP($E78,'I&amp;E Backsheet'!$D$7:$X$185,G$9,FALSE))="","",(VLOOKUP($E78,'I&amp;E Backsheet'!$D$7:$X$185,G$9,FALSE))),"")</f>
        <v>96957721</v>
      </c>
      <c r="H78" s="260">
        <f ca="1">IFERROR(IF((VLOOKUP($E78,'I&amp;E Backsheet'!$D$7:$X$185,H$9,FALSE))="","",(VLOOKUP($E78,'I&amp;E Backsheet'!$D$7:$X$185,H$9,FALSE))),"")</f>
        <v>122394576</v>
      </c>
    </row>
    <row r="79" spans="1:8" ht="15" customHeight="1" x14ac:dyDescent="0.3">
      <c r="A79" s="57">
        <v>68</v>
      </c>
      <c r="B79" s="97" t="str">
        <f ca="1">IFERROR(IF((VLOOKUP($E79,'Org List'!$AJ$10:$AL$188,3,FALSE))="","",(VLOOKUP($E79,'Org List'!$AJ$10:$AL$188,3,FALSE))),"")</f>
        <v>North of England Commissioning Region</v>
      </c>
      <c r="C79" s="98" t="str">
        <f ca="1">IFERROR(IF((VLOOKUP($E79,'Org List'!$AO$10:$AQ$188,3,FALSE))="","",(VLOOKUP($E79,'Org List'!$AO$10:$AQ$188,3,FALSE))),"")</f>
        <v>Yorkshire and The Humber Region</v>
      </c>
      <c r="D79" s="113" t="str">
        <f ca="1">IFERROR(IF((VLOOKUP($E79,'Org List'!$AT$10:$AV$188,3,FALSE))="","",(VLOOKUP($E79,'Org List'!$AT$10:$AV$188,3,FALSE))),"")</f>
        <v>NHS England North (Yorkshire And Humber)</v>
      </c>
      <c r="E79" s="50" t="str">
        <f t="shared" ca="1" si="2"/>
        <v>E06000011</v>
      </c>
      <c r="F79" s="140" t="str">
        <f ca="1">IFERROR(VLOOKUP($E79,'Org List'!$J$9:$K$488,2,0), "")</f>
        <v>East Riding of Yorkshire</v>
      </c>
      <c r="G79" s="258">
        <f ca="1">IFERROR(IF((VLOOKUP($E79,'I&amp;E Backsheet'!$D$7:$X$185,G$9,FALSE))="","",(VLOOKUP($E79,'I&amp;E Backsheet'!$D$7:$X$185,G$9,FALSE))),"")</f>
        <v>32550676</v>
      </c>
      <c r="H79" s="260">
        <f ca="1">IFERROR(IF((VLOOKUP($E79,'I&amp;E Backsheet'!$D$7:$X$185,H$9,FALSE))="","",(VLOOKUP($E79,'I&amp;E Backsheet'!$D$7:$X$185,H$9,FALSE))),"")</f>
        <v>32550676</v>
      </c>
    </row>
    <row r="80" spans="1:8" ht="15" customHeight="1" x14ac:dyDescent="0.3">
      <c r="A80" s="57">
        <v>69</v>
      </c>
      <c r="B80" s="97" t="str">
        <f ca="1">IFERROR(IF((VLOOKUP($E80,'Org List'!$AJ$10:$AL$188,3,FALSE))="","",(VLOOKUP($E80,'Org List'!$AJ$10:$AL$188,3,FALSE))),"")</f>
        <v>South East England Commissioning Region</v>
      </c>
      <c r="C80" s="98" t="str">
        <f ca="1">IFERROR(IF((VLOOKUP($E80,'Org List'!$AO$10:$AQ$188,3,FALSE))="","",(VLOOKUP($E80,'Org List'!$AO$10:$AQ$188,3,FALSE))),"")</f>
        <v>South East Region</v>
      </c>
      <c r="D80" s="113" t="str">
        <f ca="1">IFERROR(IF((VLOOKUP($E80,'Org List'!$AT$10:$AV$188,3,FALSE))="","",(VLOOKUP($E80,'Org List'!$AT$10:$AV$188,3,FALSE))),"")</f>
        <v>NHS England South East (Kent, Surrey and Sussex)</v>
      </c>
      <c r="E80" s="50" t="str">
        <f t="shared" ca="1" si="2"/>
        <v>E10000011</v>
      </c>
      <c r="F80" s="140" t="str">
        <f ca="1">IFERROR(VLOOKUP($E80,'Org List'!$J$9:$K$488,2,0), "")</f>
        <v>East Sussex</v>
      </c>
      <c r="G80" s="258">
        <f ca="1">IFERROR(IF((VLOOKUP($E80,'I&amp;E Backsheet'!$D$7:$X$185,G$9,FALSE))="","",(VLOOKUP($E80,'I&amp;E Backsheet'!$D$7:$X$185,G$9,FALSE))),"")</f>
        <v>60769446.988917746</v>
      </c>
      <c r="H80" s="260">
        <f ca="1">IFERROR(IF((VLOOKUP($E80,'I&amp;E Backsheet'!$D$7:$X$185,H$9,FALSE))="","",(VLOOKUP($E80,'I&amp;E Backsheet'!$D$7:$X$185,H$9,FALSE))),"")</f>
        <v>60656000</v>
      </c>
    </row>
    <row r="81" spans="1:8" ht="15" customHeight="1" x14ac:dyDescent="0.3">
      <c r="A81" s="57">
        <v>70</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50" t="str">
        <f t="shared" ca="1" si="2"/>
        <v>E09000010</v>
      </c>
      <c r="F81" s="140" t="str">
        <f ca="1">IFERROR(VLOOKUP($E81,'Org List'!$J$9:$K$488,2,0), "")</f>
        <v>Enfield</v>
      </c>
      <c r="G81" s="258">
        <f ca="1">IFERROR(IF((VLOOKUP($E81,'I&amp;E Backsheet'!$D$7:$X$185,G$9,FALSE))="","",(VLOOKUP($E81,'I&amp;E Backsheet'!$D$7:$X$185,G$9,FALSE))),"")</f>
        <v>41658888</v>
      </c>
      <c r="H81" s="260">
        <f ca="1">IFERROR(IF((VLOOKUP($E81,'I&amp;E Backsheet'!$D$7:$X$185,H$9,FALSE))="","",(VLOOKUP($E81,'I&amp;E Backsheet'!$D$7:$X$185,H$9,FALSE))),"")</f>
        <v>41658888</v>
      </c>
    </row>
    <row r="82" spans="1:8" ht="15" customHeight="1" x14ac:dyDescent="0.3">
      <c r="A82" s="57">
        <v>71</v>
      </c>
      <c r="B82" s="97" t="str">
        <f ca="1">IFERROR(IF((VLOOKUP($E82,'Org List'!$AJ$10:$AL$188,3,FALSE))="","",(VLOOKUP($E82,'Org List'!$AJ$10:$AL$188,3,FALSE))),"")</f>
        <v>Midlands and East of England Commissioning Region</v>
      </c>
      <c r="C82" s="98" t="str">
        <f ca="1">IFERROR(IF((VLOOKUP($E82,'Org List'!$AO$10:$AQ$188,3,FALSE))="","",(VLOOKUP($E82,'Org List'!$AO$10:$AQ$188,3,FALSE))),"")</f>
        <v>East Region</v>
      </c>
      <c r="D82" s="113" t="str">
        <f ca="1">IFERROR(IF((VLOOKUP($E82,'Org List'!$AT$10:$AV$188,3,FALSE))="","",(VLOOKUP($E82,'Org List'!$AT$10:$AV$188,3,FALSE))),"")</f>
        <v>NHS England Midlands And East (East)</v>
      </c>
      <c r="E82" s="50" t="str">
        <f t="shared" ca="1" si="2"/>
        <v>E10000012</v>
      </c>
      <c r="F82" s="140" t="str">
        <f ca="1">IFERROR(VLOOKUP($E82,'Org List'!$J$9:$K$488,2,0), "")</f>
        <v>Essex</v>
      </c>
      <c r="G82" s="258">
        <f ca="1">IFERROR(IF((VLOOKUP($E82,'I&amp;E Backsheet'!$D$7:$X$185,G$9,FALSE))="","",(VLOOKUP($E82,'I&amp;E Backsheet'!$D$7:$X$185,G$9,FALSE))),"")</f>
        <v>135821903.78895772</v>
      </c>
      <c r="H82" s="260">
        <f ca="1">IFERROR(IF((VLOOKUP($E82,'I&amp;E Backsheet'!$D$7:$X$185,H$9,FALSE))="","",(VLOOKUP($E82,'I&amp;E Backsheet'!$D$7:$X$185,H$9,FALSE))),"")</f>
        <v>135821903.78895772</v>
      </c>
    </row>
    <row r="83" spans="1:8" ht="15" customHeight="1" x14ac:dyDescent="0.3">
      <c r="A83" s="57">
        <v>72</v>
      </c>
      <c r="B83" s="97" t="str">
        <f ca="1">IFERROR(IF((VLOOKUP($E83,'Org List'!$AJ$10:$AL$188,3,FALSE))="","",(VLOOKUP($E83,'Org List'!$AJ$10:$AL$188,3,FALSE))),"")</f>
        <v>North of England Commissioning Region</v>
      </c>
      <c r="C83" s="98" t="str">
        <f ca="1">IFERROR(IF((VLOOKUP($E83,'Org List'!$AO$10:$AQ$188,3,FALSE))="","",(VLOOKUP($E83,'Org List'!$AO$10:$AQ$188,3,FALSE))),"")</f>
        <v>North East Region</v>
      </c>
      <c r="D83" s="113" t="str">
        <f ca="1">IFERROR(IF((VLOOKUP($E83,'Org List'!$AT$10:$AV$188,3,FALSE))="","",(VLOOKUP($E83,'Org List'!$AT$10:$AV$188,3,FALSE))),"")</f>
        <v>NHS England North (Cumbria And North East)</v>
      </c>
      <c r="E83" s="50" t="str">
        <f t="shared" ca="1" si="2"/>
        <v>E08000037</v>
      </c>
      <c r="F83" s="140" t="str">
        <f ca="1">IFERROR(VLOOKUP($E83,'Org List'!$J$9:$K$488,2,0), "")</f>
        <v>Gateshead</v>
      </c>
      <c r="G83" s="258">
        <f ca="1">IFERROR(IF((VLOOKUP($E83,'I&amp;E Backsheet'!$D$7:$X$185,G$9,FALSE))="","",(VLOOKUP($E83,'I&amp;E Backsheet'!$D$7:$X$185,G$9,FALSE))),"")</f>
        <v>25331572.466576502</v>
      </c>
      <c r="H83" s="260">
        <f ca="1">IFERROR(IF((VLOOKUP($E83,'I&amp;E Backsheet'!$D$7:$X$185,H$9,FALSE))="","",(VLOOKUP($E83,'I&amp;E Backsheet'!$D$7:$X$185,H$9,FALSE))),"")</f>
        <v>25331572.466576502</v>
      </c>
    </row>
    <row r="84" spans="1:8" ht="15" customHeight="1" x14ac:dyDescent="0.3">
      <c r="A84" s="57">
        <v>73</v>
      </c>
      <c r="B84" s="97" t="str">
        <f ca="1">IFERROR(IF((VLOOKUP($E84,'Org List'!$AJ$10:$AL$188,3,FALSE))="","",(VLOOKUP($E84,'Org List'!$AJ$10:$AL$188,3,FALSE))),"")</f>
        <v>South West England Commissioning Region</v>
      </c>
      <c r="C84" s="98" t="str">
        <f ca="1">IFERROR(IF((VLOOKUP($E84,'Org List'!$AO$10:$AQ$188,3,FALSE))="","",(VLOOKUP($E84,'Org List'!$AO$10:$AQ$188,3,FALSE))),"")</f>
        <v>South West Region</v>
      </c>
      <c r="D84" s="113" t="str">
        <f ca="1">IFERROR(IF((VLOOKUP($E84,'Org List'!$AT$10:$AV$188,3,FALSE))="","",(VLOOKUP($E84,'Org List'!$AT$10:$AV$188,3,FALSE))),"")</f>
        <v>NHS England South West (South West North)</v>
      </c>
      <c r="E84" s="50" t="str">
        <f t="shared" ca="1" si="2"/>
        <v>E10000013</v>
      </c>
      <c r="F84" s="140" t="str">
        <f ca="1">IFERROR(VLOOKUP($E84,'Org List'!$J$9:$K$488,2,0), "")</f>
        <v>Gloucestershire</v>
      </c>
      <c r="G84" s="258">
        <f ca="1">IFERROR(IF((VLOOKUP($E84,'I&amp;E Backsheet'!$D$7:$X$185,G$9,FALSE))="","",(VLOOKUP($E84,'I&amp;E Backsheet'!$D$7:$X$185,G$9,FALSE))),"")</f>
        <v>57598202.000000007</v>
      </c>
      <c r="H84" s="260">
        <f ca="1">IFERROR(IF((VLOOKUP($E84,'I&amp;E Backsheet'!$D$7:$X$185,H$9,FALSE))="","",(VLOOKUP($E84,'I&amp;E Backsheet'!$D$7:$X$185,H$9,FALSE))),"")</f>
        <v>57598202.000000007</v>
      </c>
    </row>
    <row r="85" spans="1:8" ht="15" customHeight="1" x14ac:dyDescent="0.3">
      <c r="A85" s="57">
        <v>74</v>
      </c>
      <c r="B85" s="97" t="str">
        <f ca="1">IFERROR(IF((VLOOKUP($E85,'Org List'!$AJ$10:$AL$188,3,FALSE))="","",(VLOOKUP($E85,'Org List'!$AJ$10:$AL$188,3,FALSE))),"")</f>
        <v>London Commissioning Region</v>
      </c>
      <c r="C85" s="98" t="str">
        <f ca="1">IFERROR(IF((VLOOKUP($E85,'Org List'!$AO$10:$AQ$188,3,FALSE))="","",(VLOOKUP($E85,'Org List'!$AO$10:$AQ$188,3,FALSE))),"")</f>
        <v>London Region</v>
      </c>
      <c r="D85" s="113" t="str">
        <f ca="1">IFERROR(IF((VLOOKUP($E85,'Org List'!$AT$10:$AV$188,3,FALSE))="","",(VLOOKUP($E85,'Org List'!$AT$10:$AV$188,3,FALSE))),"")</f>
        <v>NHS England London</v>
      </c>
      <c r="E85" s="50" t="str">
        <f t="shared" ca="1" si="2"/>
        <v>E09000011</v>
      </c>
      <c r="F85" s="140" t="str">
        <f ca="1">IFERROR(VLOOKUP($E85,'Org List'!$J$9:$K$488,2,0), "")</f>
        <v>Greenwich</v>
      </c>
      <c r="G85" s="258">
        <f ca="1">IFERROR(IF((VLOOKUP($E85,'I&amp;E Backsheet'!$D$7:$X$185,G$9,FALSE))="","",(VLOOKUP($E85,'I&amp;E Backsheet'!$D$7:$X$185,G$9,FALSE))),"")</f>
        <v>32241822</v>
      </c>
      <c r="H85" s="260">
        <f ca="1">IFERROR(IF((VLOOKUP($E85,'I&amp;E Backsheet'!$D$7:$X$185,H$9,FALSE))="","",(VLOOKUP($E85,'I&amp;E Backsheet'!$D$7:$X$185,H$9,FALSE))),"")</f>
        <v>32241822</v>
      </c>
    </row>
    <row r="86" spans="1:8" ht="15" customHeight="1" x14ac:dyDescent="0.3">
      <c r="A86" s="57">
        <v>75</v>
      </c>
      <c r="B86" s="97" t="str">
        <f ca="1">IFERROR(IF((VLOOKUP($E86,'Org List'!$AJ$10:$AL$188,3,FALSE))="","",(VLOOKUP($E86,'Org List'!$AJ$10:$AL$188,3,FALSE))),"")</f>
        <v>London Commissioning Region</v>
      </c>
      <c r="C86" s="98" t="str">
        <f ca="1">IFERROR(IF((VLOOKUP($E86,'Org List'!$AO$10:$AQ$188,3,FALSE))="","",(VLOOKUP($E86,'Org List'!$AO$10:$AQ$188,3,FALSE))),"")</f>
        <v>London Region</v>
      </c>
      <c r="D86" s="113" t="str">
        <f ca="1">IFERROR(IF((VLOOKUP($E86,'Org List'!$AT$10:$AV$188,3,FALSE))="","",(VLOOKUP($E86,'Org List'!$AT$10:$AV$188,3,FALSE))),"")</f>
        <v>NHS England London</v>
      </c>
      <c r="E86" s="50" t="str">
        <f t="shared" ca="1" si="2"/>
        <v>E09000012</v>
      </c>
      <c r="F86" s="140" t="str">
        <f ca="1">IFERROR(VLOOKUP($E86,'Org List'!$J$9:$K$488,2,0), "")</f>
        <v>Hackney</v>
      </c>
      <c r="G86" s="258">
        <f ca="1">IFERROR(IF((VLOOKUP($E86,'I&amp;E Backsheet'!$D$7:$X$185,G$9,FALSE))="","",(VLOOKUP($E86,'I&amp;E Backsheet'!$D$7:$X$185,G$9,FALSE))),"")</f>
        <v>32570921.477586463</v>
      </c>
      <c r="H86" s="260">
        <f ca="1">IFERROR(IF((VLOOKUP($E86,'I&amp;E Backsheet'!$D$7:$X$185,H$9,FALSE))="","",(VLOOKUP($E86,'I&amp;E Backsheet'!$D$7:$X$185,H$9,FALSE))),"")</f>
        <v>32570921.477586463</v>
      </c>
    </row>
    <row r="87" spans="1:8" ht="15" customHeight="1" x14ac:dyDescent="0.3">
      <c r="A87" s="57">
        <v>76</v>
      </c>
      <c r="B87" s="97" t="str">
        <f ca="1">IFERROR(IF((VLOOKUP($E87,'Org List'!$AJ$10:$AL$188,3,FALSE))="","",(VLOOKUP($E87,'Org List'!$AJ$10:$AL$188,3,FALSE))),"")</f>
        <v>North of England Commissioning Region</v>
      </c>
      <c r="C87" s="98" t="str">
        <f ca="1">IFERROR(IF((VLOOKUP($E87,'Org List'!$AO$10:$AQ$188,3,FALSE))="","",(VLOOKUP($E87,'Org List'!$AO$10:$AQ$188,3,FALSE))),"")</f>
        <v>North West Region</v>
      </c>
      <c r="D87" s="113" t="str">
        <f ca="1">IFERROR(IF((VLOOKUP($E87,'Org List'!$AT$10:$AV$188,3,FALSE))="","",(VLOOKUP($E87,'Org List'!$AT$10:$AV$188,3,FALSE))),"")</f>
        <v>NHS England North (Cheshire And Merseyside)</v>
      </c>
      <c r="E87" s="50" t="str">
        <f t="shared" ca="1" si="2"/>
        <v>E06000006</v>
      </c>
      <c r="F87" s="140" t="str">
        <f ca="1">IFERROR(VLOOKUP($E87,'Org List'!$J$9:$K$488,2,0), "")</f>
        <v>Halton</v>
      </c>
      <c r="G87" s="258">
        <f ca="1">IFERROR(IF((VLOOKUP($E87,'I&amp;E Backsheet'!$D$7:$X$185,G$9,FALSE))="","",(VLOOKUP($E87,'I&amp;E Backsheet'!$D$7:$X$185,G$9,FALSE))),"")</f>
        <v>11473580</v>
      </c>
      <c r="H87" s="260">
        <f ca="1">IFERROR(IF((VLOOKUP($E87,'I&amp;E Backsheet'!$D$7:$X$185,H$9,FALSE))="","",(VLOOKUP($E87,'I&amp;E Backsheet'!$D$7:$X$185,H$9,FALSE))),"")</f>
        <v>15845485.445283202</v>
      </c>
    </row>
    <row r="88" spans="1:8" ht="15" customHeight="1" x14ac:dyDescent="0.3">
      <c r="A88" s="57">
        <v>77</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50" t="str">
        <f t="shared" ca="1" si="2"/>
        <v>E09000013</v>
      </c>
      <c r="F88" s="140" t="str">
        <f ca="1">IFERROR(VLOOKUP($E88,'Org List'!$J$9:$K$488,2,0), "")</f>
        <v>Hammersmith and Fulham</v>
      </c>
      <c r="G88" s="258">
        <f ca="1">IFERROR(IF((VLOOKUP($E88,'I&amp;E Backsheet'!$D$7:$X$185,G$9,FALSE))="","",(VLOOKUP($E88,'I&amp;E Backsheet'!$D$7:$X$185,G$9,FALSE))),"")</f>
        <v>46403957</v>
      </c>
      <c r="H88" s="260">
        <f ca="1">IFERROR(IF((VLOOKUP($E88,'I&amp;E Backsheet'!$D$7:$X$185,H$9,FALSE))="","",(VLOOKUP($E88,'I&amp;E Backsheet'!$D$7:$X$185,H$9,FALSE))),"")</f>
        <v>47668999.592786625</v>
      </c>
    </row>
    <row r="89" spans="1:8" ht="15" customHeight="1" x14ac:dyDescent="0.3">
      <c r="A89" s="57">
        <v>78</v>
      </c>
      <c r="B89" s="97" t="str">
        <f ca="1">IFERROR(IF((VLOOKUP($E89,'Org List'!$AJ$10:$AL$188,3,FALSE))="","",(VLOOKUP($E89,'Org List'!$AJ$10:$AL$188,3,FALSE))),"")</f>
        <v>South East England Commissioning Region</v>
      </c>
      <c r="C89" s="98" t="str">
        <f ca="1">IFERROR(IF((VLOOKUP($E89,'Org List'!$AO$10:$AQ$188,3,FALSE))="","",(VLOOKUP($E89,'Org List'!$AO$10:$AQ$188,3,FALSE))),"")</f>
        <v>South East Region</v>
      </c>
      <c r="D89" s="113" t="str">
        <f ca="1">IFERROR(IF((VLOOKUP($E89,'Org List'!$AT$10:$AV$188,3,FALSE))="","",(VLOOKUP($E89,'Org List'!$AT$10:$AV$188,3,FALSE))),"")</f>
        <v>NHS England South East (Hampshire, Isle of Wight and Thames Valley)</v>
      </c>
      <c r="E89" s="50" t="str">
        <f t="shared" ca="1" si="2"/>
        <v>E10000014</v>
      </c>
      <c r="F89" s="140" t="str">
        <f ca="1">IFERROR(VLOOKUP($E89,'Org List'!$J$9:$K$488,2,0), "")</f>
        <v>Hampshire</v>
      </c>
      <c r="G89" s="258">
        <f ca="1">IFERROR(IF((VLOOKUP($E89,'I&amp;E Backsheet'!$D$7:$X$185,G$9,FALSE))="","",(VLOOKUP($E89,'I&amp;E Backsheet'!$D$7:$X$185,G$9,FALSE))),"")</f>
        <v>112250102.434038</v>
      </c>
      <c r="H89" s="260">
        <f ca="1">IFERROR(IF((VLOOKUP($E89,'I&amp;E Backsheet'!$D$7:$X$185,H$9,FALSE))="","",(VLOOKUP($E89,'I&amp;E Backsheet'!$D$7:$X$185,H$9,FALSE))),"")</f>
        <v>112250102.434038</v>
      </c>
    </row>
    <row r="90" spans="1:8" ht="15" customHeight="1" x14ac:dyDescent="0.3">
      <c r="A90" s="57">
        <v>79</v>
      </c>
      <c r="B90" s="97" t="str">
        <f ca="1">IFERROR(IF((VLOOKUP($E90,'Org List'!$AJ$10:$AL$188,3,FALSE))="","",(VLOOKUP($E90,'Org List'!$AJ$10:$AL$188,3,FALSE))),"")</f>
        <v>London Commissioning Region</v>
      </c>
      <c r="C90" s="98" t="str">
        <f ca="1">IFERROR(IF((VLOOKUP($E90,'Org List'!$AO$10:$AQ$188,3,FALSE))="","",(VLOOKUP($E90,'Org List'!$AO$10:$AQ$188,3,FALSE))),"")</f>
        <v>London Region</v>
      </c>
      <c r="D90" s="113" t="str">
        <f ca="1">IFERROR(IF((VLOOKUP($E90,'Org List'!$AT$10:$AV$188,3,FALSE))="","",(VLOOKUP($E90,'Org List'!$AT$10:$AV$188,3,FALSE))),"")</f>
        <v>NHS England London</v>
      </c>
      <c r="E90" s="50" t="str">
        <f t="shared" ca="1" si="2"/>
        <v>E09000014</v>
      </c>
      <c r="F90" s="140" t="str">
        <f ca="1">IFERROR(VLOOKUP($E90,'Org List'!$J$9:$K$488,2,0), "")</f>
        <v>Haringey</v>
      </c>
      <c r="G90" s="258">
        <f ca="1">IFERROR(IF((VLOOKUP($E90,'I&amp;E Backsheet'!$D$7:$X$185,G$9,FALSE))="","",(VLOOKUP($E90,'I&amp;E Backsheet'!$D$7:$X$185,G$9,FALSE))),"")</f>
        <v>26984860.630841486</v>
      </c>
      <c r="H90" s="260">
        <f ca="1">IFERROR(IF((VLOOKUP($E90,'I&amp;E Backsheet'!$D$7:$X$185,H$9,FALSE))="","",(VLOOKUP($E90,'I&amp;E Backsheet'!$D$7:$X$185,H$9,FALSE))),"")</f>
        <v>26984860.630841486</v>
      </c>
    </row>
    <row r="91" spans="1:8" ht="15" customHeight="1" x14ac:dyDescent="0.3">
      <c r="A91" s="57">
        <v>80</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50" t="str">
        <f t="shared" ca="1" si="2"/>
        <v>E09000015</v>
      </c>
      <c r="F91" s="140" t="str">
        <f ca="1">IFERROR(VLOOKUP($E91,'Org List'!$J$9:$K$488,2,0), "")</f>
        <v>Harrow</v>
      </c>
      <c r="G91" s="258">
        <f ca="1">IFERROR(IF((VLOOKUP($E91,'I&amp;E Backsheet'!$D$7:$X$185,G$9,FALSE))="","",(VLOOKUP($E91,'I&amp;E Backsheet'!$D$7:$X$185,G$9,FALSE))),"")</f>
        <v>22114971</v>
      </c>
      <c r="H91" s="260">
        <f ca="1">IFERROR(IF((VLOOKUP($E91,'I&amp;E Backsheet'!$D$7:$X$185,H$9,FALSE))="","",(VLOOKUP($E91,'I&amp;E Backsheet'!$D$7:$X$185,H$9,FALSE))),"")</f>
        <v>22114971</v>
      </c>
    </row>
    <row r="92" spans="1:8" ht="15" customHeight="1" x14ac:dyDescent="0.3">
      <c r="A92" s="57">
        <v>81</v>
      </c>
      <c r="B92" s="97" t="str">
        <f ca="1">IFERROR(IF((VLOOKUP($E92,'Org List'!$AJ$10:$AL$188,3,FALSE))="","",(VLOOKUP($E92,'Org List'!$AJ$10:$AL$188,3,FALSE))),"")</f>
        <v>North of England Commissioning Region</v>
      </c>
      <c r="C92" s="98" t="str">
        <f ca="1">IFERROR(IF((VLOOKUP($E92,'Org List'!$AO$10:$AQ$188,3,FALSE))="","",(VLOOKUP($E92,'Org List'!$AO$10:$AQ$188,3,FALSE))),"")</f>
        <v>North East Region</v>
      </c>
      <c r="D92" s="113" t="str">
        <f ca="1">IFERROR(IF((VLOOKUP($E92,'Org List'!$AT$10:$AV$188,3,FALSE))="","",(VLOOKUP($E92,'Org List'!$AT$10:$AV$188,3,FALSE))),"")</f>
        <v>NHS England North (Cumbria And North East)</v>
      </c>
      <c r="E92" s="50" t="str">
        <f t="shared" ca="1" si="2"/>
        <v>E06000001</v>
      </c>
      <c r="F92" s="140" t="str">
        <f ca="1">IFERROR(VLOOKUP($E92,'Org List'!$J$9:$K$488,2,0), "")</f>
        <v>Hartlepool</v>
      </c>
      <c r="G92" s="258">
        <f ca="1">IFERROR(IF((VLOOKUP($E92,'I&amp;E Backsheet'!$D$7:$X$185,G$9,FALSE))="","",(VLOOKUP($E92,'I&amp;E Backsheet'!$D$7:$X$185,G$9,FALSE))),"")</f>
        <v>11683984</v>
      </c>
      <c r="H92" s="260">
        <f ca="1">IFERROR(IF((VLOOKUP($E92,'I&amp;E Backsheet'!$D$7:$X$185,H$9,FALSE))="","",(VLOOKUP($E92,'I&amp;E Backsheet'!$D$7:$X$185,H$9,FALSE))),"")</f>
        <v>11683984</v>
      </c>
    </row>
    <row r="93" spans="1:8" ht="15" customHeight="1" x14ac:dyDescent="0.3">
      <c r="A93" s="57">
        <v>82</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50" t="str">
        <f t="shared" ca="1" si="2"/>
        <v>E09000016</v>
      </c>
      <c r="F93" s="140" t="str">
        <f ca="1">IFERROR(VLOOKUP($E93,'Org List'!$J$9:$K$488,2,0), "")</f>
        <v>Havering</v>
      </c>
      <c r="G93" s="258">
        <f ca="1">IFERROR(IF((VLOOKUP($E93,'I&amp;E Backsheet'!$D$7:$X$185,G$9,FALSE))="","",(VLOOKUP($E93,'I&amp;E Backsheet'!$D$7:$X$185,G$9,FALSE))),"")</f>
        <v>24402981.02</v>
      </c>
      <c r="H93" s="260">
        <f ca="1">IFERROR(IF((VLOOKUP($E93,'I&amp;E Backsheet'!$D$7:$X$185,H$9,FALSE))="","",(VLOOKUP($E93,'I&amp;E Backsheet'!$D$7:$X$185,H$9,FALSE))),"")</f>
        <v>24402981.02</v>
      </c>
    </row>
    <row r="94" spans="1:8" ht="15" customHeight="1" x14ac:dyDescent="0.3">
      <c r="A94" s="57">
        <v>83</v>
      </c>
      <c r="B94" s="97" t="str">
        <f ca="1">IFERROR(IF((VLOOKUP($E94,'Org List'!$AJ$10:$AL$188,3,FALSE))="","",(VLOOKUP($E94,'Org List'!$AJ$10:$AL$188,3,FALSE))),"")</f>
        <v>Midlands and East of England Commissioning Region</v>
      </c>
      <c r="C94" s="98" t="str">
        <f ca="1">IFERROR(IF((VLOOKUP($E94,'Org List'!$AO$10:$AQ$188,3,FALSE))="","",(VLOOKUP($E94,'Org List'!$AO$10:$AQ$188,3,FALSE))),"")</f>
        <v>West Midlands Region</v>
      </c>
      <c r="D94" s="113" t="str">
        <f ca="1">IFERROR(IF((VLOOKUP($E94,'Org List'!$AT$10:$AV$188,3,FALSE))="","",(VLOOKUP($E94,'Org List'!$AT$10:$AV$188,3,FALSE))),"")</f>
        <v>NHS England Midlands And East (West Midlands)</v>
      </c>
      <c r="E94" s="50" t="str">
        <f t="shared" ca="1" si="2"/>
        <v>E06000019</v>
      </c>
      <c r="F94" s="140" t="str">
        <f ca="1">IFERROR(VLOOKUP($E94,'Org List'!$J$9:$K$488,2,0), "")</f>
        <v>Herefordshire, County of</v>
      </c>
      <c r="G94" s="258">
        <f ca="1">IFERROR(IF((VLOOKUP($E94,'I&amp;E Backsheet'!$D$7:$X$185,G$9,FALSE))="","",(VLOOKUP($E94,'I&amp;E Backsheet'!$D$7:$X$185,G$9,FALSE))),"")</f>
        <v>49685357</v>
      </c>
      <c r="H94" s="260">
        <f ca="1">IFERROR(IF((VLOOKUP($E94,'I&amp;E Backsheet'!$D$7:$X$185,H$9,FALSE))="","",(VLOOKUP($E94,'I&amp;E Backsheet'!$D$7:$X$185,H$9,FALSE))),"")</f>
        <v>51630886</v>
      </c>
    </row>
    <row r="95" spans="1:8" ht="15" customHeight="1" x14ac:dyDescent="0.3">
      <c r="A95" s="57">
        <v>84</v>
      </c>
      <c r="B95" s="97" t="str">
        <f ca="1">IFERROR(IF((VLOOKUP($E95,'Org List'!$AJ$10:$AL$188,3,FALSE))="","",(VLOOKUP($E95,'Org List'!$AJ$10:$AL$188,3,FALSE))),"")</f>
        <v>Midlands and East of England Commissioning Region</v>
      </c>
      <c r="C95" s="98" t="str">
        <f ca="1">IFERROR(IF((VLOOKUP($E95,'Org List'!$AO$10:$AQ$188,3,FALSE))="","",(VLOOKUP($E95,'Org List'!$AO$10:$AQ$188,3,FALSE))),"")</f>
        <v>East Region</v>
      </c>
      <c r="D95" s="113" t="str">
        <f ca="1">IFERROR(IF((VLOOKUP($E95,'Org List'!$AT$10:$AV$188,3,FALSE))="","",(VLOOKUP($E95,'Org List'!$AT$10:$AV$188,3,FALSE))),"")</f>
        <v>NHS England Midlands And East (Central Midlands)</v>
      </c>
      <c r="E95" s="50" t="str">
        <f t="shared" ca="1" si="2"/>
        <v>E10000015</v>
      </c>
      <c r="F95" s="140" t="str">
        <f ca="1">IFERROR(VLOOKUP($E95,'Org List'!$J$9:$K$488,2,0), "")</f>
        <v>Hertfordshire</v>
      </c>
      <c r="G95" s="258">
        <f ca="1">IFERROR(IF((VLOOKUP($E95,'I&amp;E Backsheet'!$D$7:$X$185,G$9,FALSE))="","",(VLOOKUP($E95,'I&amp;E Backsheet'!$D$7:$X$185,G$9,FALSE))),"")</f>
        <v>295976797.99472904</v>
      </c>
      <c r="H95" s="260">
        <f ca="1">IFERROR(IF((VLOOKUP($E95,'I&amp;E Backsheet'!$D$7:$X$185,H$9,FALSE))="","",(VLOOKUP($E95,'I&amp;E Backsheet'!$D$7:$X$185,H$9,FALSE))),"")</f>
        <v>311141790.55167627</v>
      </c>
    </row>
    <row r="96" spans="1:8" ht="15" customHeight="1" x14ac:dyDescent="0.3">
      <c r="A96" s="57">
        <v>85</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50" t="str">
        <f t="shared" ca="1" si="2"/>
        <v>E09000017</v>
      </c>
      <c r="F96" s="140" t="str">
        <f ca="1">IFERROR(VLOOKUP($E96,'Org List'!$J$9:$K$488,2,0), "")</f>
        <v>Hillingdon</v>
      </c>
      <c r="G96" s="258">
        <f ca="1">IFERROR(IF((VLOOKUP($E96,'I&amp;E Backsheet'!$D$7:$X$185,G$9,FALSE))="","",(VLOOKUP($E96,'I&amp;E Backsheet'!$D$7:$X$185,G$9,FALSE))),"")</f>
        <v>54290996</v>
      </c>
      <c r="H96" s="260">
        <f ca="1">IFERROR(IF((VLOOKUP($E96,'I&amp;E Backsheet'!$D$7:$X$185,H$9,FALSE))="","",(VLOOKUP($E96,'I&amp;E Backsheet'!$D$7:$X$185,H$9,FALSE))),"")</f>
        <v>55699431</v>
      </c>
    </row>
    <row r="97" spans="1:8" ht="15" customHeight="1" x14ac:dyDescent="0.3">
      <c r="A97" s="57">
        <v>86</v>
      </c>
      <c r="B97" s="97" t="str">
        <f ca="1">IFERROR(IF((VLOOKUP($E97,'Org List'!$AJ$10:$AL$188,3,FALSE))="","",(VLOOKUP($E97,'Org List'!$AJ$10:$AL$188,3,FALSE))),"")</f>
        <v>London Commissioning Region</v>
      </c>
      <c r="C97" s="98" t="str">
        <f ca="1">IFERROR(IF((VLOOKUP($E97,'Org List'!$AO$10:$AQ$188,3,FALSE))="","",(VLOOKUP($E97,'Org List'!$AO$10:$AQ$188,3,FALSE))),"")</f>
        <v>London Region</v>
      </c>
      <c r="D97" s="113" t="str">
        <f ca="1">IFERROR(IF((VLOOKUP($E97,'Org List'!$AT$10:$AV$188,3,FALSE))="","",(VLOOKUP($E97,'Org List'!$AT$10:$AV$188,3,FALSE))),"")</f>
        <v>NHS England London</v>
      </c>
      <c r="E97" s="50" t="str">
        <f t="shared" ca="1" si="2"/>
        <v>E09000018</v>
      </c>
      <c r="F97" s="140" t="str">
        <f ca="1">IFERROR(VLOOKUP($E97,'Org List'!$J$9:$K$488,2,0), "")</f>
        <v>Hounslow</v>
      </c>
      <c r="G97" s="258">
        <f ca="1">IFERROR(IF((VLOOKUP($E97,'I&amp;E Backsheet'!$D$7:$X$185,G$9,FALSE))="","",(VLOOKUP($E97,'I&amp;E Backsheet'!$D$7:$X$185,G$9,FALSE))),"")</f>
        <v>24730907.941260055</v>
      </c>
      <c r="H97" s="260">
        <f ca="1">IFERROR(IF((VLOOKUP($E97,'I&amp;E Backsheet'!$D$7:$X$185,H$9,FALSE))="","",(VLOOKUP($E97,'I&amp;E Backsheet'!$D$7:$X$185,H$9,FALSE))),"")</f>
        <v>24730907.941260055</v>
      </c>
    </row>
    <row r="98" spans="1:8" ht="15" customHeight="1" x14ac:dyDescent="0.3">
      <c r="A98" s="57">
        <v>87</v>
      </c>
      <c r="B98" s="97" t="str">
        <f ca="1">IFERROR(IF((VLOOKUP($E98,'Org List'!$AJ$10:$AL$188,3,FALSE))="","",(VLOOKUP($E98,'Org List'!$AJ$10:$AL$188,3,FALSE))),"")</f>
        <v>South East England Commissioning Region</v>
      </c>
      <c r="C98" s="98" t="str">
        <f ca="1">IFERROR(IF((VLOOKUP($E98,'Org List'!$AO$10:$AQ$188,3,FALSE))="","",(VLOOKUP($E98,'Org List'!$AO$10:$AQ$188,3,FALSE))),"")</f>
        <v>South East Region</v>
      </c>
      <c r="D98" s="113" t="str">
        <f ca="1">IFERROR(IF((VLOOKUP($E98,'Org List'!$AT$10:$AV$188,3,FALSE))="","",(VLOOKUP($E98,'Org List'!$AT$10:$AV$188,3,FALSE))),"")</f>
        <v>NHS England South East (Hampshire, Isle of Wight and Thames Valley)</v>
      </c>
      <c r="E98" s="50" t="str">
        <f t="shared" ca="1" si="2"/>
        <v>E06000046</v>
      </c>
      <c r="F98" s="140" t="str">
        <f ca="1">IFERROR(VLOOKUP($E98,'Org List'!$J$9:$K$488,2,0), "")</f>
        <v>Isle of Wight</v>
      </c>
      <c r="G98" s="258">
        <f ca="1">IFERROR(IF((VLOOKUP($E98,'I&amp;E Backsheet'!$D$7:$X$185,G$9,FALSE))="","",(VLOOKUP($E98,'I&amp;E Backsheet'!$D$7:$X$185,G$9,FALSE))),"")</f>
        <v>40458812</v>
      </c>
      <c r="H98" s="260">
        <f ca="1">IFERROR(IF((VLOOKUP($E98,'I&amp;E Backsheet'!$D$7:$X$185,H$9,FALSE))="","",(VLOOKUP($E98,'I&amp;E Backsheet'!$D$7:$X$185,H$9,FALSE))),"")</f>
        <v>40451055</v>
      </c>
    </row>
    <row r="99" spans="1:8" ht="15" customHeight="1" x14ac:dyDescent="0.3">
      <c r="A99" s="57">
        <v>88</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50" t="str">
        <f t="shared" ca="1" si="2"/>
        <v>E09000019</v>
      </c>
      <c r="F99" s="140" t="str">
        <f ca="1">IFERROR(VLOOKUP($E99,'Org List'!$J$9:$K$488,2,0), "")</f>
        <v>Islington</v>
      </c>
      <c r="G99" s="258">
        <f ca="1">IFERROR(IF((VLOOKUP($E99,'I&amp;E Backsheet'!$D$7:$X$185,G$9,FALSE))="","",(VLOOKUP($E99,'I&amp;E Backsheet'!$D$7:$X$185,G$9,FALSE))),"")</f>
        <v>29470899</v>
      </c>
      <c r="H99" s="260">
        <f ca="1">IFERROR(IF((VLOOKUP($E99,'I&amp;E Backsheet'!$D$7:$X$185,H$9,FALSE))="","",(VLOOKUP($E99,'I&amp;E Backsheet'!$D$7:$X$185,H$9,FALSE))),"")</f>
        <v>29470899</v>
      </c>
    </row>
    <row r="100" spans="1:8" ht="15" customHeight="1" x14ac:dyDescent="0.3">
      <c r="A100" s="57">
        <v>89</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50" t="str">
        <f t="shared" ca="1" si="2"/>
        <v>E09000020</v>
      </c>
      <c r="F100" s="140" t="str">
        <f ca="1">IFERROR(VLOOKUP($E100,'Org List'!$J$9:$K$488,2,0), "")</f>
        <v>Kensington and Chelsea</v>
      </c>
      <c r="G100" s="258">
        <f ca="1">IFERROR(IF((VLOOKUP($E100,'I&amp;E Backsheet'!$D$7:$X$185,G$9,FALSE))="","",(VLOOKUP($E100,'I&amp;E Backsheet'!$D$7:$X$185,G$9,FALSE))),"")</f>
        <v>64509152</v>
      </c>
      <c r="H100" s="260">
        <f ca="1">IFERROR(IF((VLOOKUP($E100,'I&amp;E Backsheet'!$D$7:$X$185,H$9,FALSE))="","",(VLOOKUP($E100,'I&amp;E Backsheet'!$D$7:$X$185,H$9,FALSE))),"")</f>
        <v>63206739</v>
      </c>
    </row>
    <row r="101" spans="1:8" ht="15" customHeight="1" x14ac:dyDescent="0.3">
      <c r="A101" s="57">
        <v>90</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(Kent, Surrey and Sussex)</v>
      </c>
      <c r="E101" s="50" t="str">
        <f t="shared" ca="1" si="2"/>
        <v>E10000016</v>
      </c>
      <c r="F101" s="140" t="str">
        <f ca="1">IFERROR(VLOOKUP($E101,'Org List'!$J$9:$K$488,2,0), "")</f>
        <v>Kent</v>
      </c>
      <c r="G101" s="258">
        <f ca="1">IFERROR(IF((VLOOKUP($E101,'I&amp;E Backsheet'!$D$7:$X$185,G$9,FALSE))="","",(VLOOKUP($E101,'I&amp;E Backsheet'!$D$7:$X$185,G$9,FALSE))),"")</f>
        <v>146268299.73376247</v>
      </c>
      <c r="H101" s="260">
        <f ca="1">IFERROR(IF((VLOOKUP($E101,'I&amp;E Backsheet'!$D$7:$X$185,H$9,FALSE))="","",(VLOOKUP($E101,'I&amp;E Backsheet'!$D$7:$X$185,H$9,FALSE))),"")</f>
        <v>145912563</v>
      </c>
    </row>
    <row r="102" spans="1:8" ht="15" customHeight="1" x14ac:dyDescent="0.3">
      <c r="A102" s="57">
        <v>91</v>
      </c>
      <c r="B102" s="97" t="str">
        <f ca="1">IFERROR(IF((VLOOKUP($E102,'Org List'!$AJ$10:$AL$188,3,FALSE))="","",(VLOOKUP($E102,'Org List'!$AJ$10:$AL$188,3,FALSE))),"")</f>
        <v>North of England Commissioning Region</v>
      </c>
      <c r="C102" s="98" t="str">
        <f ca="1">IFERROR(IF((VLOOKUP($E102,'Org List'!$AO$10:$AQ$188,3,FALSE))="","",(VLOOKUP($E102,'Org List'!$AO$10:$AQ$188,3,FALSE))),"")</f>
        <v>Yorkshire and The Humber Region</v>
      </c>
      <c r="D102" s="113" t="str">
        <f ca="1">IFERROR(IF((VLOOKUP($E102,'Org List'!$AT$10:$AV$188,3,FALSE))="","",(VLOOKUP($E102,'Org List'!$AT$10:$AV$188,3,FALSE))),"")</f>
        <v>NHS England North (Yorkshire And Humber)</v>
      </c>
      <c r="E102" s="50" t="str">
        <f t="shared" ca="1" si="2"/>
        <v>E06000010</v>
      </c>
      <c r="F102" s="140" t="str">
        <f ca="1">IFERROR(VLOOKUP($E102,'Org List'!$J$9:$K$488,2,0), "")</f>
        <v>Kingston upon Hull, City of</v>
      </c>
      <c r="G102" s="258">
        <f ca="1">IFERROR(IF((VLOOKUP($E102,'I&amp;E Backsheet'!$D$7:$X$185,G$9,FALSE))="","",(VLOOKUP($E102,'I&amp;E Backsheet'!$D$7:$X$185,G$9,FALSE))),"")</f>
        <v>40751053</v>
      </c>
      <c r="H102" s="260">
        <f ca="1">IFERROR(IF((VLOOKUP($E102,'I&amp;E Backsheet'!$D$7:$X$185,H$9,FALSE))="","",(VLOOKUP($E102,'I&amp;E Backsheet'!$D$7:$X$185,H$9,FALSE))),"")</f>
        <v>40911891</v>
      </c>
    </row>
    <row r="103" spans="1:8" ht="15" customHeight="1" x14ac:dyDescent="0.3">
      <c r="A103" s="57">
        <v>92</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50" t="str">
        <f t="shared" ca="1" si="2"/>
        <v>E09000021</v>
      </c>
      <c r="F103" s="140" t="str">
        <f ca="1">IFERROR(VLOOKUP($E103,'Org List'!$J$9:$K$488,2,0), "")</f>
        <v>Kingston upon Thames</v>
      </c>
      <c r="G103" s="258">
        <f ca="1">IFERROR(IF((VLOOKUP($E103,'I&amp;E Backsheet'!$D$7:$X$185,G$9,FALSE))="","",(VLOOKUP($E103,'I&amp;E Backsheet'!$D$7:$X$185,G$9,FALSE))),"")</f>
        <v>12853572.370042183</v>
      </c>
      <c r="H103" s="260">
        <f ca="1">IFERROR(IF((VLOOKUP($E103,'I&amp;E Backsheet'!$D$7:$X$185,H$9,FALSE))="","",(VLOOKUP($E103,'I&amp;E Backsheet'!$D$7:$X$185,H$9,FALSE))),"")</f>
        <v>12980515</v>
      </c>
    </row>
    <row r="104" spans="1:8" ht="15" customHeight="1" x14ac:dyDescent="0.3">
      <c r="A104" s="57">
        <v>93</v>
      </c>
      <c r="B104" s="97" t="str">
        <f ca="1">IFERROR(IF((VLOOKUP($E104,'Org List'!$AJ$10:$AL$188,3,FALSE))="","",(VLOOKUP($E104,'Org List'!$AJ$10:$AL$188,3,FALSE))),"")</f>
        <v>North of England Commissioning Region</v>
      </c>
      <c r="C104" s="98" t="str">
        <f ca="1">IFERROR(IF((VLOOKUP($E104,'Org List'!$AO$10:$AQ$188,3,FALSE))="","",(VLOOKUP($E104,'Org List'!$AO$10:$AQ$188,3,FALSE))),"")</f>
        <v>Yorkshire and The Humber Region</v>
      </c>
      <c r="D104" s="113" t="str">
        <f ca="1">IFERROR(IF((VLOOKUP($E104,'Org List'!$AT$10:$AV$188,3,FALSE))="","",(VLOOKUP($E104,'Org List'!$AT$10:$AV$188,3,FALSE))),"")</f>
        <v>NHS England North (Yorkshire And Humber)</v>
      </c>
      <c r="E104" s="50" t="str">
        <f t="shared" ca="1" si="2"/>
        <v>E08000034</v>
      </c>
      <c r="F104" s="140" t="str">
        <f ca="1">IFERROR(VLOOKUP($E104,'Org List'!$J$9:$K$488,2,0), "")</f>
        <v>Kirklees</v>
      </c>
      <c r="G104" s="258">
        <f ca="1">IFERROR(IF((VLOOKUP($E104,'I&amp;E Backsheet'!$D$7:$X$185,G$9,FALSE))="","",(VLOOKUP($E104,'I&amp;E Backsheet'!$D$7:$X$185,G$9,FALSE))),"")</f>
        <v>48963551</v>
      </c>
      <c r="H104" s="260">
        <f ca="1">IFERROR(IF((VLOOKUP($E104,'I&amp;E Backsheet'!$D$7:$X$185,H$9,FALSE))="","",(VLOOKUP($E104,'I&amp;E Backsheet'!$D$7:$X$185,H$9,FALSE))),"")</f>
        <v>48963551</v>
      </c>
    </row>
    <row r="105" spans="1:8" ht="15" customHeight="1" x14ac:dyDescent="0.3">
      <c r="A105" s="57">
        <v>94</v>
      </c>
      <c r="B105" s="97" t="str">
        <f ca="1">IFERROR(IF((VLOOKUP($E105,'Org List'!$AJ$10:$AL$188,3,FALSE))="","",(VLOOKUP($E105,'Org List'!$AJ$10:$AL$188,3,FALSE))),"")</f>
        <v>North of England Commissioning Region</v>
      </c>
      <c r="C105" s="98" t="str">
        <f ca="1">IFERROR(IF((VLOOKUP($E105,'Org List'!$AO$10:$AQ$188,3,FALSE))="","",(VLOOKUP($E105,'Org List'!$AO$10:$AQ$188,3,FALSE))),"")</f>
        <v>North West Region</v>
      </c>
      <c r="D105" s="113" t="str">
        <f ca="1">IFERROR(IF((VLOOKUP($E105,'Org List'!$AT$10:$AV$188,3,FALSE))="","",(VLOOKUP($E105,'Org List'!$AT$10:$AV$188,3,FALSE))),"")</f>
        <v>NHS England North (Cheshire And Merseyside)</v>
      </c>
      <c r="E105" s="50" t="str">
        <f t="shared" ca="1" si="2"/>
        <v>E08000011</v>
      </c>
      <c r="F105" s="140" t="str">
        <f ca="1">IFERROR(VLOOKUP($E105,'Org List'!$J$9:$K$488,2,0), "")</f>
        <v>Knowsley</v>
      </c>
      <c r="G105" s="258">
        <f ca="1">IFERROR(IF((VLOOKUP($E105,'I&amp;E Backsheet'!$D$7:$X$185,G$9,FALSE))="","",(VLOOKUP($E105,'I&amp;E Backsheet'!$D$7:$X$185,G$9,FALSE))),"")</f>
        <v>24702597.425422352</v>
      </c>
      <c r="H105" s="260">
        <f ca="1">IFERROR(IF((VLOOKUP($E105,'I&amp;E Backsheet'!$D$7:$X$185,H$9,FALSE))="","",(VLOOKUP($E105,'I&amp;E Backsheet'!$D$7:$X$185,H$9,FALSE))),"")</f>
        <v>25945146</v>
      </c>
    </row>
    <row r="106" spans="1:8" ht="15" customHeight="1" x14ac:dyDescent="0.3">
      <c r="A106" s="57">
        <v>95</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50" t="str">
        <f t="shared" ca="1" si="2"/>
        <v>E09000022</v>
      </c>
      <c r="F106" s="140" t="str">
        <f ca="1">IFERROR(VLOOKUP($E106,'Org List'!$J$9:$K$488,2,0), "")</f>
        <v>Lambeth</v>
      </c>
      <c r="G106" s="258">
        <f ca="1">IFERROR(IF((VLOOKUP($E106,'I&amp;E Backsheet'!$D$7:$X$185,G$9,FALSE))="","",(VLOOKUP($E106,'I&amp;E Backsheet'!$D$7:$X$185,G$9,FALSE))),"")</f>
        <v>35321286</v>
      </c>
      <c r="H106" s="260">
        <f ca="1">IFERROR(IF((VLOOKUP($E106,'I&amp;E Backsheet'!$D$7:$X$185,H$9,FALSE))="","",(VLOOKUP($E106,'I&amp;E Backsheet'!$D$7:$X$185,H$9,FALSE))),"")</f>
        <v>35321286</v>
      </c>
    </row>
    <row r="107" spans="1:8" ht="15" customHeight="1" x14ac:dyDescent="0.3">
      <c r="A107" s="57">
        <v>96</v>
      </c>
      <c r="B107" s="97" t="str">
        <f ca="1">IFERROR(IF((VLOOKUP($E107,'Org List'!$AJ$10:$AL$188,3,FALSE))="","",(VLOOKUP($E107,'Org List'!$AJ$10:$AL$188,3,FALSE))),"")</f>
        <v>North of England Commissioning Region</v>
      </c>
      <c r="C107" s="98" t="str">
        <f ca="1">IFERROR(IF((VLOOKUP($E107,'Org List'!$AO$10:$AQ$188,3,FALSE))="","",(VLOOKUP($E107,'Org List'!$AO$10:$AQ$188,3,FALSE))),"")</f>
        <v>North West Region</v>
      </c>
      <c r="D107" s="113" t="str">
        <f ca="1">IFERROR(IF((VLOOKUP($E107,'Org List'!$AT$10:$AV$188,3,FALSE))="","",(VLOOKUP($E107,'Org List'!$AT$10:$AV$188,3,FALSE))),"")</f>
        <v>NHS England North (Lancashire)</v>
      </c>
      <c r="E107" s="50" t="str">
        <f t="shared" ref="E107:E138" ca="1" si="3">IF($A107&gt;$K$5-1,"",INDIRECT("'Comms by AT'!D"&amp;$A107+$K$4))</f>
        <v>E10000017</v>
      </c>
      <c r="F107" s="140" t="str">
        <f ca="1">IFERROR(VLOOKUP($E107,'Org List'!$J$9:$K$488,2,0), "")</f>
        <v>Lancashire</v>
      </c>
      <c r="G107" s="258">
        <f ca="1">IFERROR(IF((VLOOKUP($E107,'I&amp;E Backsheet'!$D$7:$X$185,G$9,FALSE))="","",(VLOOKUP($E107,'I&amp;E Backsheet'!$D$7:$X$185,G$9,FALSE))),"")</f>
        <v>96564144</v>
      </c>
      <c r="H107" s="260">
        <f ca="1">IFERROR(IF((VLOOKUP($E107,'I&amp;E Backsheet'!$D$7:$X$185,H$9,FALSE))="","",(VLOOKUP($E107,'I&amp;E Backsheet'!$D$7:$X$185,H$9,FALSE))),"")</f>
        <v>134961494.29692549</v>
      </c>
    </row>
    <row r="108" spans="1:8" ht="15" customHeight="1" x14ac:dyDescent="0.3">
      <c r="A108" s="57">
        <v>97</v>
      </c>
      <c r="B108" s="97" t="str">
        <f ca="1">IFERROR(IF((VLOOKUP($E108,'Org List'!$AJ$10:$AL$188,3,FALSE))="","",(VLOOKUP($E108,'Org List'!$AJ$10:$AL$188,3,FALSE))),"")</f>
        <v>North of England Commissioning Region</v>
      </c>
      <c r="C108" s="98" t="str">
        <f ca="1">IFERROR(IF((VLOOKUP($E108,'Org List'!$AO$10:$AQ$188,3,FALSE))="","",(VLOOKUP($E108,'Org List'!$AO$10:$AQ$188,3,FALSE))),"")</f>
        <v>Yorkshire and The Humber Region</v>
      </c>
      <c r="D108" s="113" t="str">
        <f ca="1">IFERROR(IF((VLOOKUP($E108,'Org List'!$AT$10:$AV$188,3,FALSE))="","",(VLOOKUP($E108,'Org List'!$AT$10:$AV$188,3,FALSE))),"")</f>
        <v>NHS England North (Yorkshire And Humber)</v>
      </c>
      <c r="E108" s="50" t="str">
        <f t="shared" ca="1" si="3"/>
        <v>E08000035</v>
      </c>
      <c r="F108" s="140" t="str">
        <f ca="1">IFERROR(VLOOKUP($E108,'Org List'!$J$9:$K$488,2,0), "")</f>
        <v>Leeds</v>
      </c>
      <c r="G108" s="258">
        <f ca="1">IFERROR(IF((VLOOKUP($E108,'I&amp;E Backsheet'!$D$7:$X$185,G$9,FALSE))="","",(VLOOKUP($E108,'I&amp;E Backsheet'!$D$7:$X$185,G$9,FALSE))),"")</f>
        <v>83522558</v>
      </c>
      <c r="H108" s="260">
        <f ca="1">IFERROR(IF((VLOOKUP($E108,'I&amp;E Backsheet'!$D$7:$X$185,H$9,FALSE))="","",(VLOOKUP($E108,'I&amp;E Backsheet'!$D$7:$X$185,H$9,FALSE))),"")</f>
        <v>83522558</v>
      </c>
    </row>
    <row r="109" spans="1:8" ht="15" customHeight="1" x14ac:dyDescent="0.3">
      <c r="A109" s="57">
        <v>98</v>
      </c>
      <c r="B109" s="97" t="str">
        <f ca="1">IFERROR(IF((VLOOKUP($E109,'Org List'!$AJ$10:$AL$188,3,FALSE))="","",(VLOOKUP($E109,'Org List'!$AJ$10:$AL$188,3,FALSE))),"")</f>
        <v>Midlands and East of England Commissioning Region</v>
      </c>
      <c r="C109" s="98" t="str">
        <f ca="1">IFERROR(IF((VLOOKUP($E109,'Org List'!$AO$10:$AQ$188,3,FALSE))="","",(VLOOKUP($E109,'Org List'!$AO$10:$AQ$188,3,FALSE))),"")</f>
        <v>East Midlands Region</v>
      </c>
      <c r="D109" s="113" t="str">
        <f ca="1">IFERROR(IF((VLOOKUP($E109,'Org List'!$AT$10:$AV$188,3,FALSE))="","",(VLOOKUP($E109,'Org List'!$AT$10:$AV$188,3,FALSE))),"")</f>
        <v>NHS England Midlands And East (Central Midlands)</v>
      </c>
      <c r="E109" s="50" t="str">
        <f t="shared" ca="1" si="3"/>
        <v>E06000016</v>
      </c>
      <c r="F109" s="140" t="str">
        <f ca="1">IFERROR(VLOOKUP($E109,'Org List'!$J$9:$K$488,2,0), "")</f>
        <v>Leicester</v>
      </c>
      <c r="G109" s="258">
        <f ca="1">IFERROR(IF((VLOOKUP($E109,'I&amp;E Backsheet'!$D$7:$X$185,G$9,FALSE))="","",(VLOOKUP($E109,'I&amp;E Backsheet'!$D$7:$X$185,G$9,FALSE))),"")</f>
        <v>37235635.31241776</v>
      </c>
      <c r="H109" s="260">
        <f ca="1">IFERROR(IF((VLOOKUP($E109,'I&amp;E Backsheet'!$D$7:$X$185,H$9,FALSE))="","",(VLOOKUP($E109,'I&amp;E Backsheet'!$D$7:$X$185,H$9,FALSE))),"")</f>
        <v>34852900</v>
      </c>
    </row>
    <row r="110" spans="1:8" ht="15" customHeight="1" x14ac:dyDescent="0.3">
      <c r="A110" s="57">
        <v>99</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113" t="str">
        <f ca="1">IFERROR(IF((VLOOKUP($E110,'Org List'!$AT$10:$AV$188,3,FALSE))="","",(VLOOKUP($E110,'Org List'!$AT$10:$AV$188,3,FALSE))),"")</f>
        <v>NHS England Midlands And East (Central Midlands)</v>
      </c>
      <c r="E110" s="50" t="str">
        <f t="shared" ca="1" si="3"/>
        <v>E10000018</v>
      </c>
      <c r="F110" s="140" t="str">
        <f ca="1">IFERROR(VLOOKUP($E110,'Org List'!$J$9:$K$488,2,0), "")</f>
        <v>Leicestershire</v>
      </c>
      <c r="G110" s="258">
        <f ca="1">IFERROR(IF((VLOOKUP($E110,'I&amp;E Backsheet'!$D$7:$X$185,G$9,FALSE))="","",(VLOOKUP($E110,'I&amp;E Backsheet'!$D$7:$X$185,G$9,FALSE))),"")</f>
        <v>55993136</v>
      </c>
      <c r="H110" s="260">
        <f ca="1">IFERROR(IF((VLOOKUP($E110,'I&amp;E Backsheet'!$D$7:$X$185,H$9,FALSE))="","",(VLOOKUP($E110,'I&amp;E Backsheet'!$D$7:$X$185,H$9,FALSE))),"")</f>
        <v>55993136</v>
      </c>
    </row>
    <row r="111" spans="1:8" ht="15" customHeight="1" x14ac:dyDescent="0.3">
      <c r="A111" s="57">
        <v>100</v>
      </c>
      <c r="B111" s="97" t="str">
        <f ca="1">IFERROR(IF((VLOOKUP($E111,'Org List'!$AJ$10:$AL$188,3,FALSE))="","",(VLOOKUP($E111,'Org List'!$AJ$10:$AL$188,3,FALSE))),"")</f>
        <v>London Commissioning Region</v>
      </c>
      <c r="C111" s="98" t="str">
        <f ca="1">IFERROR(IF((VLOOKUP($E111,'Org List'!$AO$10:$AQ$188,3,FALSE))="","",(VLOOKUP($E111,'Org List'!$AO$10:$AQ$188,3,FALSE))),"")</f>
        <v>London Region</v>
      </c>
      <c r="D111" s="113" t="str">
        <f ca="1">IFERROR(IF((VLOOKUP($E111,'Org List'!$AT$10:$AV$188,3,FALSE))="","",(VLOOKUP($E111,'Org List'!$AT$10:$AV$188,3,FALSE))),"")</f>
        <v>NHS England London</v>
      </c>
      <c r="E111" s="50" t="str">
        <f t="shared" ca="1" si="3"/>
        <v>E09000023</v>
      </c>
      <c r="F111" s="140" t="str">
        <f ca="1">IFERROR(VLOOKUP($E111,'Org List'!$J$9:$K$488,2,0), "")</f>
        <v>Lewisham</v>
      </c>
      <c r="G111" s="258">
        <f ca="1">IFERROR(IF((VLOOKUP($E111,'I&amp;E Backsheet'!$D$7:$X$185,G$9,FALSE))="","",(VLOOKUP($E111,'I&amp;E Backsheet'!$D$7:$X$185,G$9,FALSE))),"")</f>
        <v>33381351.803781174</v>
      </c>
      <c r="H111" s="260">
        <f ca="1">IFERROR(IF((VLOOKUP($E111,'I&amp;E Backsheet'!$D$7:$X$185,H$9,FALSE))="","",(VLOOKUP($E111,'I&amp;E Backsheet'!$D$7:$X$185,H$9,FALSE))),"")</f>
        <v>33381351.803781174</v>
      </c>
    </row>
    <row r="112" spans="1:8" ht="15" customHeight="1" x14ac:dyDescent="0.3">
      <c r="A112" s="57">
        <v>101</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50" t="str">
        <f t="shared" ca="1" si="3"/>
        <v>E10000019</v>
      </c>
      <c r="F112" s="140" t="str">
        <f ca="1">IFERROR(VLOOKUP($E112,'Org List'!$J$9:$K$488,2,0), "")</f>
        <v>Lincolnshire</v>
      </c>
      <c r="G112" s="258">
        <f ca="1">IFERROR(IF((VLOOKUP($E112,'I&amp;E Backsheet'!$D$7:$X$185,G$9,FALSE))="","",(VLOOKUP($E112,'I&amp;E Backsheet'!$D$7:$X$185,G$9,FALSE))),"")</f>
        <v>235415021</v>
      </c>
      <c r="H112" s="260">
        <f ca="1">IFERROR(IF((VLOOKUP($E112,'I&amp;E Backsheet'!$D$7:$X$185,H$9,FALSE))="","",(VLOOKUP($E112,'I&amp;E Backsheet'!$D$7:$X$185,H$9,FALSE))),"")</f>
        <v>235912416</v>
      </c>
    </row>
    <row r="113" spans="1:8" ht="15" customHeight="1" x14ac:dyDescent="0.3">
      <c r="A113" s="57">
        <v>102</v>
      </c>
      <c r="B113" s="97" t="str">
        <f ca="1">IFERROR(IF((VLOOKUP($E113,'Org List'!$AJ$10:$AL$188,3,FALSE))="","",(VLOOKUP($E113,'Org List'!$AJ$10:$AL$188,3,FALSE))),"")</f>
        <v>North of England Commissioning Region</v>
      </c>
      <c r="C113" s="98" t="str">
        <f ca="1">IFERROR(IF((VLOOKUP($E113,'Org List'!$AO$10:$AQ$188,3,FALSE))="","",(VLOOKUP($E113,'Org List'!$AO$10:$AQ$188,3,FALSE))),"")</f>
        <v>North West Region</v>
      </c>
      <c r="D113" s="113" t="str">
        <f ca="1">IFERROR(IF((VLOOKUP($E113,'Org List'!$AT$10:$AV$188,3,FALSE))="","",(VLOOKUP($E113,'Org List'!$AT$10:$AV$188,3,FALSE))),"")</f>
        <v>NHS England North (Cheshire And Merseyside)</v>
      </c>
      <c r="E113" s="50" t="str">
        <f t="shared" ca="1" si="3"/>
        <v>E08000012</v>
      </c>
      <c r="F113" s="140" t="str">
        <f ca="1">IFERROR(VLOOKUP($E113,'Org List'!$J$9:$K$488,2,0), "")</f>
        <v>Liverpool</v>
      </c>
      <c r="G113" s="258">
        <f ca="1">IFERROR(IF((VLOOKUP($E113,'I&amp;E Backsheet'!$D$7:$X$185,G$9,FALSE))="","",(VLOOKUP($E113,'I&amp;E Backsheet'!$D$7:$X$185,G$9,FALSE))),"")</f>
        <v>97602162</v>
      </c>
      <c r="H113" s="260">
        <f ca="1">IFERROR(IF((VLOOKUP($E113,'I&amp;E Backsheet'!$D$7:$X$185,H$9,FALSE))="","",(VLOOKUP($E113,'I&amp;E Backsheet'!$D$7:$X$185,H$9,FALSE))),"")</f>
        <v>103996400</v>
      </c>
    </row>
    <row r="114" spans="1:8" ht="15" customHeight="1" x14ac:dyDescent="0.3">
      <c r="A114" s="57">
        <v>103</v>
      </c>
      <c r="B114" s="97" t="str">
        <f ca="1">IFERROR(IF((VLOOKUP($E114,'Org List'!$AJ$10:$AL$188,3,FALSE))="","",(VLOOKUP($E114,'Org List'!$AJ$10:$AL$188,3,FALSE))),"")</f>
        <v>Midlands and East of England Commissioning Region</v>
      </c>
      <c r="C114" s="98" t="str">
        <f ca="1">IFERROR(IF((VLOOKUP($E114,'Org List'!$AO$10:$AQ$188,3,FALSE))="","",(VLOOKUP($E114,'Org List'!$AO$10:$AQ$188,3,FALSE))),"")</f>
        <v>East Region</v>
      </c>
      <c r="D114" s="113" t="str">
        <f ca="1">IFERROR(IF((VLOOKUP($E114,'Org List'!$AT$10:$AV$188,3,FALSE))="","",(VLOOKUP($E114,'Org List'!$AT$10:$AV$188,3,FALSE))),"")</f>
        <v>NHS England Midlands And East (Central Midlands)</v>
      </c>
      <c r="E114" s="50" t="str">
        <f t="shared" ca="1" si="3"/>
        <v>E06000032</v>
      </c>
      <c r="F114" s="140" t="str">
        <f ca="1">IFERROR(VLOOKUP($E114,'Org List'!$J$9:$K$488,2,0), "")</f>
        <v>Luton</v>
      </c>
      <c r="G114" s="258">
        <f ca="1">IFERROR(IF((VLOOKUP($E114,'I&amp;E Backsheet'!$D$7:$X$185,G$9,FALSE))="","",(VLOOKUP($E114,'I&amp;E Backsheet'!$D$7:$X$185,G$9,FALSE))),"")</f>
        <v>19612473</v>
      </c>
      <c r="H114" s="260">
        <f ca="1">IFERROR(IF((VLOOKUP($E114,'I&amp;E Backsheet'!$D$7:$X$185,H$9,FALSE))="","",(VLOOKUP($E114,'I&amp;E Backsheet'!$D$7:$X$185,H$9,FALSE))),"")</f>
        <v>19812118</v>
      </c>
    </row>
    <row r="115" spans="1:8" ht="15" customHeight="1" x14ac:dyDescent="0.3">
      <c r="A115" s="57">
        <v>104</v>
      </c>
      <c r="B115" s="97" t="str">
        <f ca="1">IFERROR(IF((VLOOKUP($E115,'Org List'!$AJ$10:$AL$188,3,FALSE))="","",(VLOOKUP($E115,'Org List'!$AJ$10:$AL$188,3,FALSE))),"")</f>
        <v>North of England Commissioning Region</v>
      </c>
      <c r="C115" s="98" t="str">
        <f ca="1">IFERROR(IF((VLOOKUP($E115,'Org List'!$AO$10:$AQ$188,3,FALSE))="","",(VLOOKUP($E115,'Org List'!$AO$10:$AQ$188,3,FALSE))),"")</f>
        <v>North West Region</v>
      </c>
      <c r="D115" s="113" t="str">
        <f ca="1">IFERROR(IF((VLOOKUP($E115,'Org List'!$AT$10:$AV$188,3,FALSE))="","",(VLOOKUP($E115,'Org List'!$AT$10:$AV$188,3,FALSE))),"")</f>
        <v>NHS England North (Greater Manchester)</v>
      </c>
      <c r="E115" s="50" t="str">
        <f t="shared" ca="1" si="3"/>
        <v>E08000003</v>
      </c>
      <c r="F115" s="140" t="str">
        <f ca="1">IFERROR(VLOOKUP($E115,'Org List'!$J$9:$K$488,2,0), "")</f>
        <v>Manchester</v>
      </c>
      <c r="G115" s="258">
        <f ca="1">IFERROR(IF((VLOOKUP($E115,'I&amp;E Backsheet'!$D$7:$X$185,G$9,FALSE))="","",(VLOOKUP($E115,'I&amp;E Backsheet'!$D$7:$X$185,G$9,FALSE))),"")</f>
        <v>109790282</v>
      </c>
      <c r="H115" s="260">
        <f ca="1">IFERROR(IF((VLOOKUP($E115,'I&amp;E Backsheet'!$D$7:$X$185,H$9,FALSE))="","",(VLOOKUP($E115,'I&amp;E Backsheet'!$D$7:$X$185,H$9,FALSE))),"")</f>
        <v>110226635</v>
      </c>
    </row>
    <row r="116" spans="1:8" ht="15" customHeight="1" x14ac:dyDescent="0.3">
      <c r="A116" s="57">
        <v>105</v>
      </c>
      <c r="B116" s="97" t="str">
        <f ca="1">IFERROR(IF((VLOOKUP($E116,'Org List'!$AJ$10:$AL$188,3,FALSE))="","",(VLOOKUP($E116,'Org List'!$AJ$10:$AL$188,3,FALSE))),"")</f>
        <v>South East England Commissioning Region</v>
      </c>
      <c r="C116" s="98" t="str">
        <f ca="1">IFERROR(IF((VLOOKUP($E116,'Org List'!$AO$10:$AQ$188,3,FALSE))="","",(VLOOKUP($E116,'Org List'!$AO$10:$AQ$188,3,FALSE))),"")</f>
        <v>South East Region</v>
      </c>
      <c r="D116" s="113" t="str">
        <f ca="1">IFERROR(IF((VLOOKUP($E116,'Org List'!$AT$10:$AV$188,3,FALSE))="","",(VLOOKUP($E116,'Org List'!$AT$10:$AV$188,3,FALSE))),"")</f>
        <v>NHS England South East (Kent, Surrey and Sussex)</v>
      </c>
      <c r="E116" s="50" t="str">
        <f t="shared" ca="1" si="3"/>
        <v>E06000035</v>
      </c>
      <c r="F116" s="140" t="str">
        <f ca="1">IFERROR(VLOOKUP($E116,'Org List'!$J$9:$K$488,2,0), "")</f>
        <v>Medway</v>
      </c>
      <c r="G116" s="258">
        <f ca="1">IFERROR(IF((VLOOKUP($E116,'I&amp;E Backsheet'!$D$7:$X$185,G$9,FALSE))="","",(VLOOKUP($E116,'I&amp;E Backsheet'!$D$7:$X$185,G$9,FALSE))),"")</f>
        <v>24350408</v>
      </c>
      <c r="H116" s="260">
        <f ca="1">IFERROR(IF((VLOOKUP($E116,'I&amp;E Backsheet'!$D$7:$X$185,H$9,FALSE))="","",(VLOOKUP($E116,'I&amp;E Backsheet'!$D$7:$X$185,H$9,FALSE))),"")</f>
        <v>24350408</v>
      </c>
    </row>
    <row r="117" spans="1:8" ht="15" customHeight="1" x14ac:dyDescent="0.3">
      <c r="A117" s="57">
        <v>106</v>
      </c>
      <c r="B117" s="97" t="str">
        <f ca="1">IFERROR(IF((VLOOKUP($E117,'Org List'!$AJ$10:$AL$188,3,FALSE))="","",(VLOOKUP($E117,'Org List'!$AJ$10:$AL$188,3,FALSE))),"")</f>
        <v>London Commissioning Region</v>
      </c>
      <c r="C117" s="98" t="str">
        <f ca="1">IFERROR(IF((VLOOKUP($E117,'Org List'!$AO$10:$AQ$188,3,FALSE))="","",(VLOOKUP($E117,'Org List'!$AO$10:$AQ$188,3,FALSE))),"")</f>
        <v>London Region</v>
      </c>
      <c r="D117" s="113" t="str">
        <f ca="1">IFERROR(IF((VLOOKUP($E117,'Org List'!$AT$10:$AV$188,3,FALSE))="","",(VLOOKUP($E117,'Org List'!$AT$10:$AV$188,3,FALSE))),"")</f>
        <v>NHS England London</v>
      </c>
      <c r="E117" s="50" t="str">
        <f t="shared" ca="1" si="3"/>
        <v>E09000024</v>
      </c>
      <c r="F117" s="140" t="str">
        <f ca="1">IFERROR(VLOOKUP($E117,'Org List'!$J$9:$K$488,2,0), "")</f>
        <v>Merton</v>
      </c>
      <c r="G117" s="258">
        <f ca="1">IFERROR(IF((VLOOKUP($E117,'I&amp;E Backsheet'!$D$7:$X$185,G$9,FALSE))="","",(VLOOKUP($E117,'I&amp;E Backsheet'!$D$7:$X$185,G$9,FALSE))),"")</f>
        <v>16720767</v>
      </c>
      <c r="H117" s="260">
        <f ca="1">IFERROR(IF((VLOOKUP($E117,'I&amp;E Backsheet'!$D$7:$X$185,H$9,FALSE))="","",(VLOOKUP($E117,'I&amp;E Backsheet'!$D$7:$X$185,H$9,FALSE))),"")</f>
        <v>16720767</v>
      </c>
    </row>
    <row r="118" spans="1:8" ht="15" customHeight="1" x14ac:dyDescent="0.3">
      <c r="A118" s="57">
        <v>107</v>
      </c>
      <c r="B118" s="97" t="str">
        <f ca="1">IFERROR(IF((VLOOKUP($E118,'Org List'!$AJ$10:$AL$188,3,FALSE))="","",(VLOOKUP($E118,'Org List'!$AJ$10:$AL$188,3,FALSE))),"")</f>
        <v>North of England Commissioning Region</v>
      </c>
      <c r="C118" s="98" t="str">
        <f ca="1">IFERROR(IF((VLOOKUP($E118,'Org List'!$AO$10:$AQ$188,3,FALSE))="","",(VLOOKUP($E118,'Org List'!$AO$10:$AQ$188,3,FALSE))),"")</f>
        <v>North East Region</v>
      </c>
      <c r="D118" s="113" t="str">
        <f ca="1">IFERROR(IF((VLOOKUP($E118,'Org List'!$AT$10:$AV$188,3,FALSE))="","",(VLOOKUP($E118,'Org List'!$AT$10:$AV$188,3,FALSE))),"")</f>
        <v>NHS England North (Cumbria And North East)</v>
      </c>
      <c r="E118" s="50" t="str">
        <f t="shared" ca="1" si="3"/>
        <v>E06000002</v>
      </c>
      <c r="F118" s="140" t="str">
        <f ca="1">IFERROR(VLOOKUP($E118,'Org List'!$J$9:$K$488,2,0), "")</f>
        <v>Middlesbrough</v>
      </c>
      <c r="G118" s="258">
        <f ca="1">IFERROR(IF((VLOOKUP($E118,'I&amp;E Backsheet'!$D$7:$X$185,G$9,FALSE))="","",(VLOOKUP($E118,'I&amp;E Backsheet'!$D$7:$X$185,G$9,FALSE))),"")</f>
        <v>19236678</v>
      </c>
      <c r="H118" s="260">
        <f ca="1">IFERROR(IF((VLOOKUP($E118,'I&amp;E Backsheet'!$D$7:$X$185,H$9,FALSE))="","",(VLOOKUP($E118,'I&amp;E Backsheet'!$D$7:$X$185,H$9,FALSE))),"")</f>
        <v>19084511</v>
      </c>
    </row>
    <row r="119" spans="1:8" ht="15" customHeight="1" x14ac:dyDescent="0.3">
      <c r="A119" s="57">
        <v>108</v>
      </c>
      <c r="B119" s="97" t="str">
        <f ca="1">IFERROR(IF((VLOOKUP($E119,'Org List'!$AJ$10:$AL$188,3,FALSE))="","",(VLOOKUP($E119,'Org List'!$AJ$10:$AL$188,3,FALSE))),"")</f>
        <v>Midlands and East of England Commissioning Region</v>
      </c>
      <c r="C119" s="98" t="str">
        <f ca="1">IFERROR(IF((VLOOKUP($E119,'Org List'!$AO$10:$AQ$188,3,FALSE))="","",(VLOOKUP($E119,'Org List'!$AO$10:$AQ$188,3,FALSE))),"")</f>
        <v>South East Region</v>
      </c>
      <c r="D119" s="113" t="str">
        <f ca="1">IFERROR(IF((VLOOKUP($E119,'Org List'!$AT$10:$AV$188,3,FALSE))="","",(VLOOKUP($E119,'Org List'!$AT$10:$AV$188,3,FALSE))),"")</f>
        <v>NHS England Midlands And East (Central Midlands)</v>
      </c>
      <c r="E119" s="50" t="str">
        <f t="shared" ca="1" si="3"/>
        <v>E06000042</v>
      </c>
      <c r="F119" s="140" t="str">
        <f ca="1">IFERROR(VLOOKUP($E119,'Org List'!$J$9:$K$488,2,0), "")</f>
        <v>Milton Keynes</v>
      </c>
      <c r="G119" s="258">
        <f ca="1">IFERROR(IF((VLOOKUP($E119,'I&amp;E Backsheet'!$D$7:$X$185,G$9,FALSE))="","",(VLOOKUP($E119,'I&amp;E Backsheet'!$D$7:$X$185,G$9,FALSE))),"")</f>
        <v>20012802</v>
      </c>
      <c r="H119" s="260">
        <f ca="1">IFERROR(IF((VLOOKUP($E119,'I&amp;E Backsheet'!$D$7:$X$185,H$9,FALSE))="","",(VLOOKUP($E119,'I&amp;E Backsheet'!$D$7:$X$185,H$9,FALSE))),"")</f>
        <v>20049806</v>
      </c>
    </row>
    <row r="120" spans="1:8" ht="15" customHeight="1" x14ac:dyDescent="0.3">
      <c r="A120" s="57">
        <v>109</v>
      </c>
      <c r="B120" s="97" t="str">
        <f ca="1">IFERROR(IF((VLOOKUP($E120,'Org List'!$AJ$10:$AL$188,3,FALSE))="","",(VLOOKUP($E120,'Org List'!$AJ$10:$AL$188,3,FALSE))),"")</f>
        <v>North of England Commissioning Region</v>
      </c>
      <c r="C120" s="98" t="str">
        <f ca="1">IFERROR(IF((VLOOKUP($E120,'Org List'!$AO$10:$AQ$188,3,FALSE))="","",(VLOOKUP($E120,'Org List'!$AO$10:$AQ$188,3,FALSE))),"")</f>
        <v>North East Region</v>
      </c>
      <c r="D120" s="113" t="str">
        <f ca="1">IFERROR(IF((VLOOKUP($E120,'Org List'!$AT$10:$AV$188,3,FALSE))="","",(VLOOKUP($E120,'Org List'!$AT$10:$AV$188,3,FALSE))),"")</f>
        <v>NHS England North (Cumbria And North East)</v>
      </c>
      <c r="E120" s="50" t="str">
        <f t="shared" ca="1" si="3"/>
        <v>E08000021</v>
      </c>
      <c r="F120" s="140" t="str">
        <f ca="1">IFERROR(VLOOKUP($E120,'Org List'!$J$9:$K$488,2,0), "")</f>
        <v>Newcastle upon Tyne</v>
      </c>
      <c r="G120" s="258">
        <f ca="1">IFERROR(IF((VLOOKUP($E120,'I&amp;E Backsheet'!$D$7:$X$185,G$9,FALSE))="","",(VLOOKUP($E120,'I&amp;E Backsheet'!$D$7:$X$185,G$9,FALSE))),"")</f>
        <v>35820431.155288637</v>
      </c>
      <c r="H120" s="260">
        <f ca="1">IFERROR(IF((VLOOKUP($E120,'I&amp;E Backsheet'!$D$7:$X$185,H$9,FALSE))="","",(VLOOKUP($E120,'I&amp;E Backsheet'!$D$7:$X$185,H$9,FALSE))),"")</f>
        <v>35820431.155288637</v>
      </c>
    </row>
    <row r="121" spans="1:8" ht="15" customHeight="1" x14ac:dyDescent="0.3">
      <c r="A121" s="57">
        <v>110</v>
      </c>
      <c r="B121" s="97" t="str">
        <f ca="1">IFERROR(IF((VLOOKUP($E121,'Org List'!$AJ$10:$AL$188,3,FALSE))="","",(VLOOKUP($E121,'Org List'!$AJ$10:$AL$188,3,FALSE))),"")</f>
        <v>London Commissioning Region</v>
      </c>
      <c r="C121" s="98" t="str">
        <f ca="1">IFERROR(IF((VLOOKUP($E121,'Org List'!$AO$10:$AQ$188,3,FALSE))="","",(VLOOKUP($E121,'Org List'!$AO$10:$AQ$188,3,FALSE))),"")</f>
        <v>London Region</v>
      </c>
      <c r="D121" s="113" t="str">
        <f ca="1">IFERROR(IF((VLOOKUP($E121,'Org List'!$AT$10:$AV$188,3,FALSE))="","",(VLOOKUP($E121,'Org List'!$AT$10:$AV$188,3,FALSE))),"")</f>
        <v>NHS England London</v>
      </c>
      <c r="E121" s="50" t="str">
        <f t="shared" ca="1" si="3"/>
        <v>E09000025</v>
      </c>
      <c r="F121" s="140" t="str">
        <f ca="1">IFERROR(VLOOKUP($E121,'Org List'!$J$9:$K$488,2,0), "")</f>
        <v>Newham</v>
      </c>
      <c r="G121" s="258">
        <f ca="1">IFERROR(IF((VLOOKUP($E121,'I&amp;E Backsheet'!$D$7:$X$185,G$9,FALSE))="","",(VLOOKUP($E121,'I&amp;E Backsheet'!$D$7:$X$185,G$9,FALSE))),"")</f>
        <v>131761366.23303476</v>
      </c>
      <c r="H121" s="260">
        <f ca="1">IFERROR(IF((VLOOKUP($E121,'I&amp;E Backsheet'!$D$7:$X$185,H$9,FALSE))="","",(VLOOKUP($E121,'I&amp;E Backsheet'!$D$7:$X$185,H$9,FALSE))),"")</f>
        <v>140942465.68244141</v>
      </c>
    </row>
    <row r="122" spans="1:8" ht="15" customHeight="1" x14ac:dyDescent="0.3">
      <c r="A122" s="57">
        <v>111</v>
      </c>
      <c r="B122" s="97" t="str">
        <f ca="1">IFERROR(IF((VLOOKUP($E122,'Org List'!$AJ$10:$AL$188,3,FALSE))="","",(VLOOKUP($E122,'Org List'!$AJ$10:$AL$188,3,FALSE))),"")</f>
        <v>Midlands and East of England Commissioning Region</v>
      </c>
      <c r="C122" s="98" t="str">
        <f ca="1">IFERROR(IF((VLOOKUP($E122,'Org List'!$AO$10:$AQ$188,3,FALSE))="","",(VLOOKUP($E122,'Org List'!$AO$10:$AQ$188,3,FALSE))),"")</f>
        <v>East Region</v>
      </c>
      <c r="D122" s="113" t="str">
        <f ca="1">IFERROR(IF((VLOOKUP($E122,'Org List'!$AT$10:$AV$188,3,FALSE))="","",(VLOOKUP($E122,'Org List'!$AT$10:$AV$188,3,FALSE))),"")</f>
        <v>NHS England Midlands And East (East)</v>
      </c>
      <c r="E122" s="50" t="str">
        <f t="shared" ca="1" si="3"/>
        <v>E10000020</v>
      </c>
      <c r="F122" s="140" t="str">
        <f ca="1">IFERROR(VLOOKUP($E122,'Org List'!$J$9:$K$488,2,0), "")</f>
        <v>Norfolk</v>
      </c>
      <c r="G122" s="258">
        <f ca="1">IFERROR(IF((VLOOKUP($E122,'I&amp;E Backsheet'!$D$7:$X$185,G$9,FALSE))="","",(VLOOKUP($E122,'I&amp;E Backsheet'!$D$7:$X$185,G$9,FALSE))),"")</f>
        <v>97482809.107715398</v>
      </c>
      <c r="H122" s="260">
        <f ca="1">IFERROR(IF((VLOOKUP($E122,'I&amp;E Backsheet'!$D$7:$X$185,H$9,FALSE))="","",(VLOOKUP($E122,'I&amp;E Backsheet'!$D$7:$X$185,H$9,FALSE))),"")</f>
        <v>98012243</v>
      </c>
    </row>
    <row r="123" spans="1:8" ht="15" customHeight="1" x14ac:dyDescent="0.3">
      <c r="A123" s="57">
        <v>112</v>
      </c>
      <c r="B123" s="97" t="str">
        <f ca="1">IFERROR(IF((VLOOKUP($E123,'Org List'!$AJ$10:$AL$188,3,FALSE))="","",(VLOOKUP($E123,'Org List'!$AJ$10:$AL$188,3,FALSE))),"")</f>
        <v>North of England Commissioning Region</v>
      </c>
      <c r="C123" s="98" t="str">
        <f ca="1">IFERROR(IF((VLOOKUP($E123,'Org List'!$AO$10:$AQ$188,3,FALSE))="","",(VLOOKUP($E123,'Org List'!$AO$10:$AQ$188,3,FALSE))),"")</f>
        <v>Yorkshire and The Humber Region</v>
      </c>
      <c r="D123" s="113" t="str">
        <f ca="1">IFERROR(IF((VLOOKUP($E123,'Org List'!$AT$10:$AV$188,3,FALSE))="","",(VLOOKUP($E123,'Org List'!$AT$10:$AV$188,3,FALSE))),"")</f>
        <v>NHS England North (Yorkshire And Humber)</v>
      </c>
      <c r="E123" s="50" t="str">
        <f t="shared" ca="1" si="3"/>
        <v>E06000012</v>
      </c>
      <c r="F123" s="140" t="str">
        <f ca="1">IFERROR(VLOOKUP($E123,'Org List'!$J$9:$K$488,2,0), "")</f>
        <v>North East Lincolnshire</v>
      </c>
      <c r="G123" s="258">
        <f ca="1">IFERROR(IF((VLOOKUP($E123,'I&amp;E Backsheet'!$D$7:$X$185,G$9,FALSE))="","",(VLOOKUP($E123,'I&amp;E Backsheet'!$D$7:$X$185,G$9,FALSE))),"")</f>
        <v>19825832</v>
      </c>
      <c r="H123" s="260">
        <f ca="1">IFERROR(IF((VLOOKUP($E123,'I&amp;E Backsheet'!$D$7:$X$185,H$9,FALSE))="","",(VLOOKUP($E123,'I&amp;E Backsheet'!$D$7:$X$185,H$9,FALSE))),"")</f>
        <v>19823603</v>
      </c>
    </row>
    <row r="124" spans="1:8" ht="15" customHeight="1" x14ac:dyDescent="0.3">
      <c r="A124" s="57">
        <v>113</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113" t="str">
        <f ca="1">IFERROR(IF((VLOOKUP($E124,'Org List'!$AT$10:$AV$188,3,FALSE))="","",(VLOOKUP($E124,'Org List'!$AT$10:$AV$188,3,FALSE))),"")</f>
        <v>NHS England North (Yorkshire And Humber)</v>
      </c>
      <c r="E124" s="50" t="str">
        <f t="shared" ca="1" si="3"/>
        <v>E06000013</v>
      </c>
      <c r="F124" s="140" t="str">
        <f ca="1">IFERROR(VLOOKUP($E124,'Org List'!$J$9:$K$488,2,0), "")</f>
        <v>North Lincolnshire</v>
      </c>
      <c r="G124" s="258">
        <f ca="1">IFERROR(IF((VLOOKUP($E124,'I&amp;E Backsheet'!$D$7:$X$185,G$9,FALSE))="","",(VLOOKUP($E124,'I&amp;E Backsheet'!$D$7:$X$185,G$9,FALSE))),"")</f>
        <v>18492000</v>
      </c>
      <c r="H124" s="260">
        <f ca="1">IFERROR(IF((VLOOKUP($E124,'I&amp;E Backsheet'!$D$7:$X$185,H$9,FALSE))="","",(VLOOKUP($E124,'I&amp;E Backsheet'!$D$7:$X$185,H$9,FALSE))),"")</f>
        <v>18071651</v>
      </c>
    </row>
    <row r="125" spans="1:8" ht="15" customHeight="1" x14ac:dyDescent="0.3">
      <c r="A125" s="57">
        <v>114</v>
      </c>
      <c r="B125" s="97" t="str">
        <f ca="1">IFERROR(IF((VLOOKUP($E125,'Org List'!$AJ$10:$AL$188,3,FALSE))="","",(VLOOKUP($E125,'Org List'!$AJ$10:$AL$188,3,FALSE))),"")</f>
        <v>South West England Commissioning Region</v>
      </c>
      <c r="C125" s="98" t="str">
        <f ca="1">IFERROR(IF((VLOOKUP($E125,'Org List'!$AO$10:$AQ$188,3,FALSE))="","",(VLOOKUP($E125,'Org List'!$AO$10:$AQ$188,3,FALSE))),"")</f>
        <v>South West Region</v>
      </c>
      <c r="D125" s="113" t="str">
        <f ca="1">IFERROR(IF((VLOOKUP($E125,'Org List'!$AT$10:$AV$188,3,FALSE))="","",(VLOOKUP($E125,'Org List'!$AT$10:$AV$188,3,FALSE))),"")</f>
        <v>NHS England South West (South West North)</v>
      </c>
      <c r="E125" s="50" t="str">
        <f t="shared" ca="1" si="3"/>
        <v>E06000024</v>
      </c>
      <c r="F125" s="140" t="str">
        <f ca="1">IFERROR(VLOOKUP($E125,'Org List'!$J$9:$K$488,2,0), "")</f>
        <v>North Somerset</v>
      </c>
      <c r="G125" s="258">
        <f ca="1">IFERROR(IF((VLOOKUP($E125,'I&amp;E Backsheet'!$D$7:$X$185,G$9,FALSE))="","",(VLOOKUP($E125,'I&amp;E Backsheet'!$D$7:$X$185,G$9,FALSE))),"")</f>
        <v>23368220</v>
      </c>
      <c r="H125" s="260">
        <f ca="1">IFERROR(IF((VLOOKUP($E125,'I&amp;E Backsheet'!$D$7:$X$185,H$9,FALSE))="","",(VLOOKUP($E125,'I&amp;E Backsheet'!$D$7:$X$185,H$9,FALSE))),"")</f>
        <v>23368220</v>
      </c>
    </row>
    <row r="126" spans="1:8" ht="15" customHeight="1" x14ac:dyDescent="0.3">
      <c r="A126" s="57">
        <v>115</v>
      </c>
      <c r="B126" s="97" t="str">
        <f ca="1">IFERROR(IF((VLOOKUP($E126,'Org List'!$AJ$10:$AL$188,3,FALSE))="","",(VLOOKUP($E126,'Org List'!$AJ$10:$AL$188,3,FALSE))),"")</f>
        <v>North of England Commissioning Region</v>
      </c>
      <c r="C126" s="98" t="str">
        <f ca="1">IFERROR(IF((VLOOKUP($E126,'Org List'!$AO$10:$AQ$188,3,FALSE))="","",(VLOOKUP($E126,'Org List'!$AO$10:$AQ$188,3,FALSE))),"")</f>
        <v>North East Region</v>
      </c>
      <c r="D126" s="113" t="str">
        <f ca="1">IFERROR(IF((VLOOKUP($E126,'Org List'!$AT$10:$AV$188,3,FALSE))="","",(VLOOKUP($E126,'Org List'!$AT$10:$AV$188,3,FALSE))),"")</f>
        <v>NHS England North (Cumbria And North East)</v>
      </c>
      <c r="E126" s="50" t="str">
        <f t="shared" ca="1" si="3"/>
        <v>E08000022</v>
      </c>
      <c r="F126" s="140" t="str">
        <f ca="1">IFERROR(VLOOKUP($E126,'Org List'!$J$9:$K$488,2,0), "")</f>
        <v>North Tyneside</v>
      </c>
      <c r="G126" s="258">
        <f ca="1">IFERROR(IF((VLOOKUP($E126,'I&amp;E Backsheet'!$D$7:$X$185,G$9,FALSE))="","",(VLOOKUP($E126,'I&amp;E Backsheet'!$D$7:$X$185,G$9,FALSE))),"")</f>
        <v>24133059.301814742</v>
      </c>
      <c r="H126" s="260">
        <f ca="1">IFERROR(IF((VLOOKUP($E126,'I&amp;E Backsheet'!$D$7:$X$185,H$9,FALSE))="","",(VLOOKUP($E126,'I&amp;E Backsheet'!$D$7:$X$185,H$9,FALSE))),"")</f>
        <v>24318696</v>
      </c>
    </row>
    <row r="127" spans="1:8" ht="15" customHeight="1" x14ac:dyDescent="0.3">
      <c r="A127" s="57">
        <v>116</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50" t="str">
        <f t="shared" ca="1" si="3"/>
        <v>E10000023</v>
      </c>
      <c r="F127" s="140" t="str">
        <f ca="1">IFERROR(VLOOKUP($E127,'Org List'!$J$9:$K$488,2,0), "")</f>
        <v>North Yorkshire</v>
      </c>
      <c r="G127" s="258">
        <f ca="1">IFERROR(IF((VLOOKUP($E127,'I&amp;E Backsheet'!$D$7:$X$185,G$9,FALSE))="","",(VLOOKUP($E127,'I&amp;E Backsheet'!$D$7:$X$185,G$9,FALSE))),"")</f>
        <v>54327837.463</v>
      </c>
      <c r="H127" s="260">
        <f ca="1">IFERROR(IF((VLOOKUP($E127,'I&amp;E Backsheet'!$D$7:$X$185,H$9,FALSE))="","",(VLOOKUP($E127,'I&amp;E Backsheet'!$D$7:$X$185,H$9,FALSE))),"")</f>
        <v>54327837.463</v>
      </c>
    </row>
    <row r="128" spans="1:8" ht="15" customHeight="1" x14ac:dyDescent="0.3">
      <c r="A128" s="57">
        <v>117</v>
      </c>
      <c r="B128" s="97" t="str">
        <f ca="1">IFERROR(IF((VLOOKUP($E128,'Org List'!$AJ$10:$AL$188,3,FALSE))="","",(VLOOKUP($E128,'Org List'!$AJ$10:$AL$188,3,FALSE))),"")</f>
        <v>Midlands and East of England Commissioning Region</v>
      </c>
      <c r="C128" s="98" t="str">
        <f ca="1">IFERROR(IF((VLOOKUP($E128,'Org List'!$AO$10:$AQ$188,3,FALSE))="","",(VLOOKUP($E128,'Org List'!$AO$10:$AQ$188,3,FALSE))),"")</f>
        <v>East Midlands Region</v>
      </c>
      <c r="D128" s="113" t="str">
        <f ca="1">IFERROR(IF((VLOOKUP($E128,'Org List'!$AT$10:$AV$188,3,FALSE))="","",(VLOOKUP($E128,'Org List'!$AT$10:$AV$188,3,FALSE))),"")</f>
        <v>NHS England Midlands And East (Central Midlands)</v>
      </c>
      <c r="E128" s="50" t="str">
        <f t="shared" ca="1" si="3"/>
        <v>E10000021</v>
      </c>
      <c r="F128" s="140" t="str">
        <f ca="1">IFERROR(VLOOKUP($E128,'Org List'!$J$9:$K$488,2,0), "")</f>
        <v>Northamptonshire</v>
      </c>
      <c r="G128" s="258">
        <f ca="1">IFERROR(IF((VLOOKUP($E128,'I&amp;E Backsheet'!$D$7:$X$185,G$9,FALSE))="","",(VLOOKUP($E128,'I&amp;E Backsheet'!$D$7:$X$185,G$9,FALSE))),"")</f>
        <v>64570293.869110502</v>
      </c>
      <c r="H128" s="260">
        <f ca="1">IFERROR(IF((VLOOKUP($E128,'I&amp;E Backsheet'!$D$7:$X$185,H$9,FALSE))="","",(VLOOKUP($E128,'I&amp;E Backsheet'!$D$7:$X$185,H$9,FALSE))),"")</f>
        <v>64770295</v>
      </c>
    </row>
    <row r="129" spans="1:8" ht="15" customHeight="1" x14ac:dyDescent="0.3">
      <c r="A129" s="57">
        <v>118</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50" t="str">
        <f t="shared" ca="1" si="3"/>
        <v>E06000057</v>
      </c>
      <c r="F129" s="140" t="str">
        <f ca="1">IFERROR(VLOOKUP($E129,'Org List'!$J$9:$K$488,2,0), "")</f>
        <v>Northumberland</v>
      </c>
      <c r="G129" s="258">
        <f ca="1">IFERROR(IF((VLOOKUP($E129,'I&amp;E Backsheet'!$D$7:$X$185,G$9,FALSE))="","",(VLOOKUP($E129,'I&amp;E Backsheet'!$D$7:$X$185,G$9,FALSE))),"")</f>
        <v>34556584.795808367</v>
      </c>
      <c r="H129" s="260">
        <f ca="1">IFERROR(IF((VLOOKUP($E129,'I&amp;E Backsheet'!$D$7:$X$185,H$9,FALSE))="","",(VLOOKUP($E129,'I&amp;E Backsheet'!$D$7:$X$185,H$9,FALSE))),"")</f>
        <v>34556584.795808367</v>
      </c>
    </row>
    <row r="130" spans="1:8" ht="15" customHeight="1" x14ac:dyDescent="0.3">
      <c r="A130" s="57">
        <v>119</v>
      </c>
      <c r="B130" s="97" t="str">
        <f ca="1">IFERROR(IF((VLOOKUP($E130,'Org List'!$AJ$10:$AL$188,3,FALSE))="","",(VLOOKUP($E130,'Org List'!$AJ$10:$AL$188,3,FALSE))),"")</f>
        <v>Midlands and East of England Commissioning Region</v>
      </c>
      <c r="C130" s="98" t="str">
        <f ca="1">IFERROR(IF((VLOOKUP($E130,'Org List'!$AO$10:$AQ$188,3,FALSE))="","",(VLOOKUP($E130,'Org List'!$AO$10:$AQ$188,3,FALSE))),"")</f>
        <v>East Midlands Region</v>
      </c>
      <c r="D130" s="113" t="str">
        <f ca="1">IFERROR(IF((VLOOKUP($E130,'Org List'!$AT$10:$AV$188,3,FALSE))="","",(VLOOKUP($E130,'Org List'!$AT$10:$AV$188,3,FALSE))),"")</f>
        <v>NHS England Midlands And East (North Midlands)</v>
      </c>
      <c r="E130" s="50" t="str">
        <f t="shared" ca="1" si="3"/>
        <v>E06000018</v>
      </c>
      <c r="F130" s="140" t="str">
        <f ca="1">IFERROR(VLOOKUP($E130,'Org List'!$J$9:$K$488,2,0), "")</f>
        <v>Nottingham</v>
      </c>
      <c r="G130" s="258">
        <f ca="1">IFERROR(IF((VLOOKUP($E130,'I&amp;E Backsheet'!$D$7:$X$185,G$9,FALSE))="","",(VLOOKUP($E130,'I&amp;E Backsheet'!$D$7:$X$185,G$9,FALSE))),"")</f>
        <v>37953203</v>
      </c>
      <c r="H130" s="260">
        <f ca="1">IFERROR(IF((VLOOKUP($E130,'I&amp;E Backsheet'!$D$7:$X$185,H$9,FALSE))="","",(VLOOKUP($E130,'I&amp;E Backsheet'!$D$7:$X$185,H$9,FALSE))),"")</f>
        <v>36290040</v>
      </c>
    </row>
    <row r="131" spans="1:8" ht="15" customHeight="1" x14ac:dyDescent="0.3">
      <c r="A131" s="57">
        <v>120</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(North Midlands)</v>
      </c>
      <c r="E131" s="50" t="str">
        <f t="shared" ca="1" si="3"/>
        <v>E10000024</v>
      </c>
      <c r="F131" s="140" t="str">
        <f ca="1">IFERROR(VLOOKUP($E131,'Org List'!$J$9:$K$488,2,0), "")</f>
        <v>Nottinghamshire</v>
      </c>
      <c r="G131" s="258">
        <f ca="1">IFERROR(IF((VLOOKUP($E131,'I&amp;E Backsheet'!$D$7:$X$185,G$9,FALSE))="","",(VLOOKUP($E131,'I&amp;E Backsheet'!$D$7:$X$185,G$9,FALSE))),"")</f>
        <v>80547908.673352629</v>
      </c>
      <c r="H131" s="260">
        <f ca="1">IFERROR(IF((VLOOKUP($E131,'I&amp;E Backsheet'!$D$7:$X$185,H$9,FALSE))="","",(VLOOKUP($E131,'I&amp;E Backsheet'!$D$7:$X$185,H$9,FALSE))),"")</f>
        <v>80547908.673352629</v>
      </c>
    </row>
    <row r="132" spans="1:8" ht="15" customHeight="1" x14ac:dyDescent="0.3">
      <c r="A132" s="57">
        <v>121</v>
      </c>
      <c r="B132" s="97" t="str">
        <f ca="1">IFERROR(IF((VLOOKUP($E132,'Org List'!$AJ$10:$AL$188,3,FALSE))="","",(VLOOKUP($E132,'Org List'!$AJ$10:$AL$188,3,FALSE))),"")</f>
        <v>North of England Commissioning Region</v>
      </c>
      <c r="C132" s="98" t="str">
        <f ca="1">IFERROR(IF((VLOOKUP($E132,'Org List'!$AO$10:$AQ$188,3,FALSE))="","",(VLOOKUP($E132,'Org List'!$AO$10:$AQ$188,3,FALSE))),"")</f>
        <v>North West Region</v>
      </c>
      <c r="D132" s="113" t="str">
        <f ca="1">IFERROR(IF((VLOOKUP($E132,'Org List'!$AT$10:$AV$188,3,FALSE))="","",(VLOOKUP($E132,'Org List'!$AT$10:$AV$188,3,FALSE))),"")</f>
        <v>NHS England North (Greater Manchester)</v>
      </c>
      <c r="E132" s="50" t="str">
        <f t="shared" ca="1" si="3"/>
        <v>E08000004</v>
      </c>
      <c r="F132" s="140" t="str">
        <f ca="1">IFERROR(VLOOKUP($E132,'Org List'!$J$9:$K$488,2,0), "")</f>
        <v>Oldham</v>
      </c>
      <c r="G132" s="258">
        <f ca="1">IFERROR(IF((VLOOKUP($E132,'I&amp;E Backsheet'!$D$7:$X$185,G$9,FALSE))="","",(VLOOKUP($E132,'I&amp;E Backsheet'!$D$7:$X$185,G$9,FALSE))),"")</f>
        <v>27286844.158378486</v>
      </c>
      <c r="H132" s="260">
        <f ca="1">IFERROR(IF((VLOOKUP($E132,'I&amp;E Backsheet'!$D$7:$X$185,H$9,FALSE))="","",(VLOOKUP($E132,'I&amp;E Backsheet'!$D$7:$X$185,H$9,FALSE))),"")</f>
        <v>26730152</v>
      </c>
    </row>
    <row r="133" spans="1:8" ht="15" customHeight="1" x14ac:dyDescent="0.3">
      <c r="A133" s="57">
        <v>122</v>
      </c>
      <c r="B133" s="97" t="str">
        <f ca="1">IFERROR(IF((VLOOKUP($E133,'Org List'!$AJ$10:$AL$188,3,FALSE))="","",(VLOOKUP($E133,'Org List'!$AJ$10:$AL$188,3,FALSE))),"")</f>
        <v>South East England Commissioning Region</v>
      </c>
      <c r="C133" s="98" t="str">
        <f ca="1">IFERROR(IF((VLOOKUP($E133,'Org List'!$AO$10:$AQ$188,3,FALSE))="","",(VLOOKUP($E133,'Org List'!$AO$10:$AQ$188,3,FALSE))),"")</f>
        <v>South East Region</v>
      </c>
      <c r="D133" s="113" t="str">
        <f ca="1">IFERROR(IF((VLOOKUP($E133,'Org List'!$AT$10:$AV$188,3,FALSE))="","",(VLOOKUP($E133,'Org List'!$AT$10:$AV$188,3,FALSE))),"")</f>
        <v>NHS England South East (Hampshire, Isle of Wight and Thames Valley)</v>
      </c>
      <c r="E133" s="50" t="str">
        <f t="shared" ca="1" si="3"/>
        <v>E10000025</v>
      </c>
      <c r="F133" s="140" t="str">
        <f ca="1">IFERROR(VLOOKUP($E133,'Org List'!$J$9:$K$488,2,0), "")</f>
        <v>Oxfordshire</v>
      </c>
      <c r="G133" s="258">
        <f ca="1">IFERROR(IF((VLOOKUP($E133,'I&amp;E Backsheet'!$D$7:$X$185,G$9,FALSE))="","",(VLOOKUP($E133,'I&amp;E Backsheet'!$D$7:$X$185,G$9,FALSE))),"")</f>
        <v>42857103.208999999</v>
      </c>
      <c r="H133" s="260">
        <f ca="1">IFERROR(IF((VLOOKUP($E133,'I&amp;E Backsheet'!$D$7:$X$185,H$9,FALSE))="","",(VLOOKUP($E133,'I&amp;E Backsheet'!$D$7:$X$185,H$9,FALSE))),"")</f>
        <v>50361087.86540737</v>
      </c>
    </row>
    <row r="134" spans="1:8" ht="15" customHeight="1" x14ac:dyDescent="0.3">
      <c r="A134" s="57">
        <v>123</v>
      </c>
      <c r="B134" s="97" t="str">
        <f ca="1">IFERROR(IF((VLOOKUP($E134,'Org List'!$AJ$10:$AL$188,3,FALSE))="","",(VLOOKUP($E134,'Org List'!$AJ$10:$AL$188,3,FALSE))),"")</f>
        <v>Midlands and East of England Commissioning Region</v>
      </c>
      <c r="C134" s="98" t="str">
        <f ca="1">IFERROR(IF((VLOOKUP($E134,'Org List'!$AO$10:$AQ$188,3,FALSE))="","",(VLOOKUP($E134,'Org List'!$AO$10:$AQ$188,3,FALSE))),"")</f>
        <v>East Region</v>
      </c>
      <c r="D134" s="113" t="str">
        <f ca="1">IFERROR(IF((VLOOKUP($E134,'Org List'!$AT$10:$AV$188,3,FALSE))="","",(VLOOKUP($E134,'Org List'!$AT$10:$AV$188,3,FALSE))),"")</f>
        <v>NHS England Midlands And East (East)</v>
      </c>
      <c r="E134" s="50" t="str">
        <f t="shared" ca="1" si="3"/>
        <v>E06000031</v>
      </c>
      <c r="F134" s="140" t="str">
        <f ca="1">IFERROR(VLOOKUP($E134,'Org List'!$J$9:$K$488,2,0), "")</f>
        <v>Peterborough</v>
      </c>
      <c r="G134" s="258">
        <f ca="1">IFERROR(IF((VLOOKUP($E134,'I&amp;E Backsheet'!$D$7:$X$185,G$9,FALSE))="","",(VLOOKUP($E134,'I&amp;E Backsheet'!$D$7:$X$185,G$9,FALSE))),"")</f>
        <v>18574124.5</v>
      </c>
      <c r="H134" s="260">
        <f ca="1">IFERROR(IF((VLOOKUP($E134,'I&amp;E Backsheet'!$D$7:$X$185,H$9,FALSE))="","",(VLOOKUP($E134,'I&amp;E Backsheet'!$D$7:$X$185,H$9,FALSE))),"")</f>
        <v>18574124.5</v>
      </c>
    </row>
    <row r="135" spans="1:8" ht="15" customHeight="1" x14ac:dyDescent="0.3">
      <c r="A135" s="57">
        <v>124</v>
      </c>
      <c r="B135" s="97" t="str">
        <f ca="1">IFERROR(IF((VLOOKUP($E135,'Org List'!$AJ$10:$AL$188,3,FALSE))="","",(VLOOKUP($E135,'Org List'!$AJ$10:$AL$188,3,FALSE))),"")</f>
        <v>South West England Commissioning Region</v>
      </c>
      <c r="C135" s="98" t="str">
        <f ca="1">IFERROR(IF((VLOOKUP($E135,'Org List'!$AO$10:$AQ$188,3,FALSE))="","",(VLOOKUP($E135,'Org List'!$AO$10:$AQ$188,3,FALSE))),"")</f>
        <v>South West Region</v>
      </c>
      <c r="D135" s="113" t="str">
        <f ca="1">IFERROR(IF((VLOOKUP($E135,'Org List'!$AT$10:$AV$188,3,FALSE))="","",(VLOOKUP($E135,'Org List'!$AT$10:$AV$188,3,FALSE))),"")</f>
        <v>NHS England South West (South West South)</v>
      </c>
      <c r="E135" s="50" t="str">
        <f t="shared" ca="1" si="3"/>
        <v>E06000026</v>
      </c>
      <c r="F135" s="140" t="str">
        <f ca="1">IFERROR(VLOOKUP($E135,'Org List'!$J$9:$K$488,2,0), "")</f>
        <v>Plymouth</v>
      </c>
      <c r="G135" s="258">
        <f ca="1">IFERROR(IF((VLOOKUP($E135,'I&amp;E Backsheet'!$D$7:$X$185,G$9,FALSE))="","",(VLOOKUP($E135,'I&amp;E Backsheet'!$D$7:$X$185,G$9,FALSE))),"")</f>
        <v>29347858</v>
      </c>
      <c r="H135" s="260">
        <f ca="1">IFERROR(IF((VLOOKUP($E135,'I&amp;E Backsheet'!$D$7:$X$185,H$9,FALSE))="","",(VLOOKUP($E135,'I&amp;E Backsheet'!$D$7:$X$185,H$9,FALSE))),"")</f>
        <v>29347858</v>
      </c>
    </row>
    <row r="136" spans="1:8" ht="15" customHeight="1" x14ac:dyDescent="0.3">
      <c r="A136" s="57">
        <v>125</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50" t="str">
        <f t="shared" ca="1" si="3"/>
        <v>E06000044</v>
      </c>
      <c r="F136" s="140" t="str">
        <f ca="1">IFERROR(VLOOKUP($E136,'Org List'!$J$9:$K$488,2,0), "")</f>
        <v>Portsmouth</v>
      </c>
      <c r="G136" s="258">
        <f ca="1">IFERROR(IF((VLOOKUP($E136,'I&amp;E Backsheet'!$D$7:$X$185,G$9,FALSE))="","",(VLOOKUP($E136,'I&amp;E Backsheet'!$D$7:$X$185,G$9,FALSE))),"")</f>
        <v>28749983</v>
      </c>
      <c r="H136" s="260">
        <f ca="1">IFERROR(IF((VLOOKUP($E136,'I&amp;E Backsheet'!$D$7:$X$185,H$9,FALSE))="","",(VLOOKUP($E136,'I&amp;E Backsheet'!$D$7:$X$185,H$9,FALSE))),"")</f>
        <v>28616000</v>
      </c>
    </row>
    <row r="137" spans="1:8" ht="15" customHeight="1" x14ac:dyDescent="0.3">
      <c r="A137" s="57">
        <v>126</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113" t="str">
        <f ca="1">IFERROR(IF((VLOOKUP($E137,'Org List'!$AT$10:$AV$188,3,FALSE))="","",(VLOOKUP($E137,'Org List'!$AT$10:$AV$188,3,FALSE))),"")</f>
        <v>NHS England South East (Hampshire, Isle of Wight and Thames Valley)</v>
      </c>
      <c r="E137" s="50" t="str">
        <f t="shared" ca="1" si="3"/>
        <v>E06000038</v>
      </c>
      <c r="F137" s="140" t="str">
        <f ca="1">IFERROR(VLOOKUP($E137,'Org List'!$J$9:$K$488,2,0), "")</f>
        <v>Reading</v>
      </c>
      <c r="G137" s="258">
        <f ca="1">IFERROR(IF((VLOOKUP($E137,'I&amp;E Backsheet'!$D$7:$X$185,G$9,FALSE))="","",(VLOOKUP($E137,'I&amp;E Backsheet'!$D$7:$X$185,G$9,FALSE))),"")</f>
        <v>12861950.5</v>
      </c>
      <c r="H137" s="260">
        <f ca="1">IFERROR(IF((VLOOKUP($E137,'I&amp;E Backsheet'!$D$7:$X$185,H$9,FALSE))="","",(VLOOKUP($E137,'I&amp;E Backsheet'!$D$7:$X$185,H$9,FALSE))),"")</f>
        <v>12861950.5</v>
      </c>
    </row>
    <row r="138" spans="1:8" ht="15" customHeight="1" x14ac:dyDescent="0.3">
      <c r="A138" s="57">
        <v>127</v>
      </c>
      <c r="B138" s="97" t="str">
        <f ca="1">IFERROR(IF((VLOOKUP($E138,'Org List'!$AJ$10:$AL$188,3,FALSE))="","",(VLOOKUP($E138,'Org List'!$AJ$10:$AL$188,3,FALSE))),"")</f>
        <v>London Commissioning Region</v>
      </c>
      <c r="C138" s="98" t="str">
        <f ca="1">IFERROR(IF((VLOOKUP($E138,'Org List'!$AO$10:$AQ$188,3,FALSE))="","",(VLOOKUP($E138,'Org List'!$AO$10:$AQ$188,3,FALSE))),"")</f>
        <v>London Region</v>
      </c>
      <c r="D138" s="113" t="str">
        <f ca="1">IFERROR(IF((VLOOKUP($E138,'Org List'!$AT$10:$AV$188,3,FALSE))="","",(VLOOKUP($E138,'Org List'!$AT$10:$AV$188,3,FALSE))),"")</f>
        <v>NHS England London</v>
      </c>
      <c r="E138" s="50" t="str">
        <f t="shared" ca="1" si="3"/>
        <v>E09000026</v>
      </c>
      <c r="F138" s="140" t="str">
        <f ca="1">IFERROR(VLOOKUP($E138,'Org List'!$J$9:$K$488,2,0), "")</f>
        <v>Redbridge</v>
      </c>
      <c r="G138" s="258">
        <f ca="1">IFERROR(IF((VLOOKUP($E138,'I&amp;E Backsheet'!$D$7:$X$185,G$9,FALSE))="","",(VLOOKUP($E138,'I&amp;E Backsheet'!$D$7:$X$185,G$9,FALSE))),"")</f>
        <v>26292159</v>
      </c>
      <c r="H138" s="260">
        <f ca="1">IFERROR(IF((VLOOKUP($E138,'I&amp;E Backsheet'!$D$7:$X$185,H$9,FALSE))="","",(VLOOKUP($E138,'I&amp;E Backsheet'!$D$7:$X$185,H$9,FALSE))),"")</f>
        <v>26292159</v>
      </c>
    </row>
    <row r="139" spans="1:8" ht="15" customHeight="1" x14ac:dyDescent="0.3">
      <c r="A139" s="57">
        <v>128</v>
      </c>
      <c r="B139" s="97" t="str">
        <f ca="1">IFERROR(IF((VLOOKUP($E139,'Org List'!$AJ$10:$AL$188,3,FALSE))="","",(VLOOKUP($E139,'Org List'!$AJ$10:$AL$188,3,FALSE))),"")</f>
        <v>North of England Commissioning Region</v>
      </c>
      <c r="C139" s="98" t="str">
        <f ca="1">IFERROR(IF((VLOOKUP($E139,'Org List'!$AO$10:$AQ$188,3,FALSE))="","",(VLOOKUP($E139,'Org List'!$AO$10:$AQ$188,3,FALSE))),"")</f>
        <v>North East Region</v>
      </c>
      <c r="D139" s="113" t="str">
        <f ca="1">IFERROR(IF((VLOOKUP($E139,'Org List'!$AT$10:$AV$188,3,FALSE))="","",(VLOOKUP($E139,'Org List'!$AT$10:$AV$188,3,FALSE))),"")</f>
        <v>NHS England North (Cumbria And North East)</v>
      </c>
      <c r="E139" s="50" t="str">
        <f t="shared" ref="E139:E170" ca="1" si="4">IF($A139&gt;$K$5-1,"",INDIRECT("'Comms by AT'!D"&amp;$A139+$K$4))</f>
        <v>E06000003</v>
      </c>
      <c r="F139" s="140" t="str">
        <f ca="1">IFERROR(VLOOKUP($E139,'Org List'!$J$9:$K$488,2,0), "")</f>
        <v>Redcar and Cleveland</v>
      </c>
      <c r="G139" s="258">
        <f ca="1">IFERROR(IF((VLOOKUP($E139,'I&amp;E Backsheet'!$D$7:$X$185,G$9,FALSE))="","",(VLOOKUP($E139,'I&amp;E Backsheet'!$D$7:$X$185,G$9,FALSE))),"")</f>
        <v>16993763.421471365</v>
      </c>
      <c r="H139" s="260">
        <f ca="1">IFERROR(IF((VLOOKUP($E139,'I&amp;E Backsheet'!$D$7:$X$185,H$9,FALSE))="","",(VLOOKUP($E139,'I&amp;E Backsheet'!$D$7:$X$185,H$9,FALSE))),"")</f>
        <v>15405420</v>
      </c>
    </row>
    <row r="140" spans="1:8" ht="15" customHeight="1" x14ac:dyDescent="0.3">
      <c r="A140" s="57">
        <v>129</v>
      </c>
      <c r="B140" s="97" t="str">
        <f ca="1">IFERROR(IF((VLOOKUP($E140,'Org List'!$AJ$10:$AL$188,3,FALSE))="","",(VLOOKUP($E140,'Org List'!$AJ$10:$AL$188,3,FALSE))),"")</f>
        <v>London Commissioning Region</v>
      </c>
      <c r="C140" s="98" t="str">
        <f ca="1">IFERROR(IF((VLOOKUP($E140,'Org List'!$AO$10:$AQ$188,3,FALSE))="","",(VLOOKUP($E140,'Org List'!$AO$10:$AQ$188,3,FALSE))),"")</f>
        <v>London Region</v>
      </c>
      <c r="D140" s="113" t="str">
        <f ca="1">IFERROR(IF((VLOOKUP($E140,'Org List'!$AT$10:$AV$188,3,FALSE))="","",(VLOOKUP($E140,'Org List'!$AT$10:$AV$188,3,FALSE))),"")</f>
        <v>NHS England London</v>
      </c>
      <c r="E140" s="50" t="str">
        <f t="shared" ca="1" si="4"/>
        <v>E09000027</v>
      </c>
      <c r="F140" s="140" t="str">
        <f ca="1">IFERROR(VLOOKUP($E140,'Org List'!$J$9:$K$488,2,0), "")</f>
        <v>Richmond upon Thames</v>
      </c>
      <c r="G140" s="258">
        <f ca="1">IFERROR(IF((VLOOKUP($E140,'I&amp;E Backsheet'!$D$7:$X$185,G$9,FALSE))="","",(VLOOKUP($E140,'I&amp;E Backsheet'!$D$7:$X$185,G$9,FALSE))),"")</f>
        <v>13185680.357989999</v>
      </c>
      <c r="H140" s="260">
        <f ca="1">IFERROR(IF((VLOOKUP($E140,'I&amp;E Backsheet'!$D$7:$X$185,H$9,FALSE))="","",(VLOOKUP($E140,'I&amp;E Backsheet'!$D$7:$X$185,H$9,FALSE))),"")</f>
        <v>13185680.357989999</v>
      </c>
    </row>
    <row r="141" spans="1:8" ht="15" customHeight="1" x14ac:dyDescent="0.3">
      <c r="A141" s="57">
        <v>130</v>
      </c>
      <c r="B141" s="97" t="str">
        <f ca="1">IFERROR(IF((VLOOKUP($E141,'Org List'!$AJ$10:$AL$188,3,FALSE))="","",(VLOOKUP($E141,'Org List'!$AJ$10:$AL$188,3,FALSE))),"")</f>
        <v>North of England Commissioning Region</v>
      </c>
      <c r="C141" s="98" t="str">
        <f ca="1">IFERROR(IF((VLOOKUP($E141,'Org List'!$AO$10:$AQ$188,3,FALSE))="","",(VLOOKUP($E141,'Org List'!$AO$10:$AQ$188,3,FALSE))),"")</f>
        <v>North West Region</v>
      </c>
      <c r="D141" s="113" t="str">
        <f ca="1">IFERROR(IF((VLOOKUP($E141,'Org List'!$AT$10:$AV$188,3,FALSE))="","",(VLOOKUP($E141,'Org List'!$AT$10:$AV$188,3,FALSE))),"")</f>
        <v>NHS England North (Greater Manchester)</v>
      </c>
      <c r="E141" s="50" t="str">
        <f t="shared" ca="1" si="4"/>
        <v>E08000005</v>
      </c>
      <c r="F141" s="140" t="str">
        <f ca="1">IFERROR(VLOOKUP($E141,'Org List'!$J$9:$K$488,2,0), "")</f>
        <v>Rochdale</v>
      </c>
      <c r="G141" s="258">
        <f ca="1">IFERROR(IF((VLOOKUP($E141,'I&amp;E Backsheet'!$D$7:$X$185,G$9,FALSE))="","",(VLOOKUP($E141,'I&amp;E Backsheet'!$D$7:$X$185,G$9,FALSE))),"")</f>
        <v>27667584</v>
      </c>
      <c r="H141" s="260">
        <f ca="1">IFERROR(IF((VLOOKUP($E141,'I&amp;E Backsheet'!$D$7:$X$185,H$9,FALSE))="","",(VLOOKUP($E141,'I&amp;E Backsheet'!$D$7:$X$185,H$9,FALSE))),"")</f>
        <v>27831686</v>
      </c>
    </row>
    <row r="142" spans="1:8" ht="15" customHeight="1" x14ac:dyDescent="0.3">
      <c r="A142" s="57">
        <v>131</v>
      </c>
      <c r="B142" s="97" t="str">
        <f ca="1">IFERROR(IF((VLOOKUP($E142,'Org List'!$AJ$10:$AL$188,3,FALSE))="","",(VLOOKUP($E142,'Org List'!$AJ$10:$AL$188,3,FALSE))),"")</f>
        <v>North of England Commissioning Region</v>
      </c>
      <c r="C142" s="98" t="str">
        <f ca="1">IFERROR(IF((VLOOKUP($E142,'Org List'!$AO$10:$AQ$188,3,FALSE))="","",(VLOOKUP($E142,'Org List'!$AO$10:$AQ$188,3,FALSE))),"")</f>
        <v>Yorkshire and The Humber Region</v>
      </c>
      <c r="D142" s="113" t="str">
        <f ca="1">IFERROR(IF((VLOOKUP($E142,'Org List'!$AT$10:$AV$188,3,FALSE))="","",(VLOOKUP($E142,'Org List'!$AT$10:$AV$188,3,FALSE))),"")</f>
        <v>NHS England North (Yorkshire And Humber)</v>
      </c>
      <c r="E142" s="50" t="str">
        <f t="shared" ca="1" si="4"/>
        <v>E08000018</v>
      </c>
      <c r="F142" s="140" t="str">
        <f ca="1">IFERROR(VLOOKUP($E142,'Org List'!$J$9:$K$488,2,0), "")</f>
        <v>Rotherham</v>
      </c>
      <c r="G142" s="258">
        <f ca="1">IFERROR(IF((VLOOKUP($E142,'I&amp;E Backsheet'!$D$7:$X$185,G$9,FALSE))="","",(VLOOKUP($E142,'I&amp;E Backsheet'!$D$7:$X$185,G$9,FALSE))),"")</f>
        <v>35598651</v>
      </c>
      <c r="H142" s="260">
        <f ca="1">IFERROR(IF((VLOOKUP($E142,'I&amp;E Backsheet'!$D$7:$X$185,H$9,FALSE))="","",(VLOOKUP($E142,'I&amp;E Backsheet'!$D$7:$X$185,H$9,FALSE))),"")</f>
        <v>35089651</v>
      </c>
    </row>
    <row r="143" spans="1:8" ht="15" customHeight="1" x14ac:dyDescent="0.3">
      <c r="A143" s="57">
        <v>132</v>
      </c>
      <c r="B143" s="97" t="str">
        <f ca="1">IFERROR(IF((VLOOKUP($E143,'Org List'!$AJ$10:$AL$188,3,FALSE))="","",(VLOOKUP($E143,'Org List'!$AJ$10:$AL$188,3,FALSE))),"")</f>
        <v>Midlands and East of England Commissioning Region</v>
      </c>
      <c r="C143" s="98" t="str">
        <f ca="1">IFERROR(IF((VLOOKUP($E143,'Org List'!$AO$10:$AQ$188,3,FALSE))="","",(VLOOKUP($E143,'Org List'!$AO$10:$AQ$188,3,FALSE))),"")</f>
        <v>East Midlands Region</v>
      </c>
      <c r="D143" s="113" t="str">
        <f ca="1">IFERROR(IF((VLOOKUP($E143,'Org List'!$AT$10:$AV$188,3,FALSE))="","",(VLOOKUP($E143,'Org List'!$AT$10:$AV$188,3,FALSE))),"")</f>
        <v>NHS England Midlands And East (Central Midlands)</v>
      </c>
      <c r="E143" s="50" t="str">
        <f t="shared" ca="1" si="4"/>
        <v>E06000017</v>
      </c>
      <c r="F143" s="140" t="str">
        <f ca="1">IFERROR(VLOOKUP($E143,'Org List'!$J$9:$K$488,2,0), "")</f>
        <v>Rutland</v>
      </c>
      <c r="G143" s="258">
        <f ca="1">IFERROR(IF((VLOOKUP($E143,'I&amp;E Backsheet'!$D$7:$X$185,G$9,FALSE))="","",(VLOOKUP($E143,'I&amp;E Backsheet'!$D$7:$X$185,G$9,FALSE))),"")</f>
        <v>2571788</v>
      </c>
      <c r="H143" s="260">
        <f ca="1">IFERROR(IF((VLOOKUP($E143,'I&amp;E Backsheet'!$D$7:$X$185,H$9,FALSE))="","",(VLOOKUP($E143,'I&amp;E Backsheet'!$D$7:$X$185,H$9,FALSE))),"")</f>
        <v>2608000</v>
      </c>
    </row>
    <row r="144" spans="1:8" ht="15" customHeight="1" x14ac:dyDescent="0.3">
      <c r="A144" s="57">
        <v>133</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50" t="str">
        <f t="shared" ca="1" si="4"/>
        <v>E08000006</v>
      </c>
      <c r="F144" s="140" t="str">
        <f ca="1">IFERROR(VLOOKUP($E144,'Org List'!$J$9:$K$488,2,0), "")</f>
        <v>Salford</v>
      </c>
      <c r="G144" s="258">
        <f ca="1">IFERROR(IF((VLOOKUP($E144,'I&amp;E Backsheet'!$D$7:$X$185,G$9,FALSE))="","",(VLOOKUP($E144,'I&amp;E Backsheet'!$D$7:$X$185,G$9,FALSE))),"")</f>
        <v>251029534</v>
      </c>
      <c r="H144" s="260">
        <f ca="1">IFERROR(IF((VLOOKUP($E144,'I&amp;E Backsheet'!$D$7:$X$185,H$9,FALSE))="","",(VLOOKUP($E144,'I&amp;E Backsheet'!$D$7:$X$185,H$9,FALSE))),"")</f>
        <v>251029534</v>
      </c>
    </row>
    <row r="145" spans="1:8" ht="15" customHeight="1" x14ac:dyDescent="0.3">
      <c r="A145" s="57">
        <v>134</v>
      </c>
      <c r="B145" s="97" t="str">
        <f ca="1">IFERROR(IF((VLOOKUP($E145,'Org List'!$AJ$10:$AL$188,3,FALSE))="","",(VLOOKUP($E145,'Org List'!$AJ$10:$AL$188,3,FALSE))),"")</f>
        <v>Midlands and East of England Commissioning Region</v>
      </c>
      <c r="C145" s="98" t="str">
        <f ca="1">IFERROR(IF((VLOOKUP($E145,'Org List'!$AO$10:$AQ$188,3,FALSE))="","",(VLOOKUP($E145,'Org List'!$AO$10:$AQ$188,3,FALSE))),"")</f>
        <v>West Midlands Region</v>
      </c>
      <c r="D145" s="113" t="str">
        <f ca="1">IFERROR(IF((VLOOKUP($E145,'Org List'!$AT$10:$AV$188,3,FALSE))="","",(VLOOKUP($E145,'Org List'!$AT$10:$AV$188,3,FALSE))),"")</f>
        <v>NHS England Midlands And East (West Midlands)</v>
      </c>
      <c r="E145" s="50" t="str">
        <f t="shared" ca="1" si="4"/>
        <v>E08000028</v>
      </c>
      <c r="F145" s="140" t="str">
        <f ca="1">IFERROR(VLOOKUP($E145,'Org List'!$J$9:$K$488,2,0), "")</f>
        <v>Sandwell</v>
      </c>
      <c r="G145" s="258">
        <f ca="1">IFERROR(IF((VLOOKUP($E145,'I&amp;E Backsheet'!$D$7:$X$185,G$9,FALSE))="","",(VLOOKUP($E145,'I&amp;E Backsheet'!$D$7:$X$185,G$9,FALSE))),"")</f>
        <v>44199081</v>
      </c>
      <c r="H145" s="260">
        <f ca="1">IFERROR(IF((VLOOKUP($E145,'I&amp;E Backsheet'!$D$7:$X$185,H$9,FALSE))="","",(VLOOKUP($E145,'I&amp;E Backsheet'!$D$7:$X$185,H$9,FALSE))),"")</f>
        <v>44199081</v>
      </c>
    </row>
    <row r="146" spans="1:8" ht="15" customHeight="1" x14ac:dyDescent="0.3">
      <c r="A146" s="57">
        <v>135</v>
      </c>
      <c r="B146" s="97" t="str">
        <f ca="1">IFERROR(IF((VLOOKUP($E146,'Org List'!$AJ$10:$AL$188,3,FALSE))="","",(VLOOKUP($E146,'Org List'!$AJ$10:$AL$188,3,FALSE))),"")</f>
        <v>North of England Commissioning Region</v>
      </c>
      <c r="C146" s="98" t="str">
        <f ca="1">IFERROR(IF((VLOOKUP($E146,'Org List'!$AO$10:$AQ$188,3,FALSE))="","",(VLOOKUP($E146,'Org List'!$AO$10:$AQ$188,3,FALSE))),"")</f>
        <v>North West Region</v>
      </c>
      <c r="D146" s="113" t="str">
        <f ca="1">IFERROR(IF((VLOOKUP($E146,'Org List'!$AT$10:$AV$188,3,FALSE))="","",(VLOOKUP($E146,'Org List'!$AT$10:$AV$188,3,FALSE))),"")</f>
        <v>NHS England North (Cheshire And Merseyside)</v>
      </c>
      <c r="E146" s="50" t="str">
        <f t="shared" ca="1" si="4"/>
        <v>E08000014</v>
      </c>
      <c r="F146" s="140" t="str">
        <f ca="1">IFERROR(VLOOKUP($E146,'Org List'!$J$9:$K$488,2,0), "")</f>
        <v>Sefton</v>
      </c>
      <c r="G146" s="258">
        <f ca="1">IFERROR(IF((VLOOKUP($E146,'I&amp;E Backsheet'!$D$7:$X$185,G$9,FALSE))="","",(VLOOKUP($E146,'I&amp;E Backsheet'!$D$7:$X$185,G$9,FALSE))),"")</f>
        <v>38592307</v>
      </c>
      <c r="H146" s="260">
        <f ca="1">IFERROR(IF((VLOOKUP($E146,'I&amp;E Backsheet'!$D$7:$X$185,H$9,FALSE))="","",(VLOOKUP($E146,'I&amp;E Backsheet'!$D$7:$X$185,H$9,FALSE))),"")</f>
        <v>36583203</v>
      </c>
    </row>
    <row r="147" spans="1:8" ht="15" customHeight="1" x14ac:dyDescent="0.3">
      <c r="A147" s="57">
        <v>136</v>
      </c>
      <c r="B147" s="97" t="str">
        <f ca="1">IFERROR(IF((VLOOKUP($E147,'Org List'!$AJ$10:$AL$188,3,FALSE))="","",(VLOOKUP($E147,'Org List'!$AJ$10:$AL$188,3,FALSE))),"")</f>
        <v>North of England Commissioning Region</v>
      </c>
      <c r="C147" s="98" t="str">
        <f ca="1">IFERROR(IF((VLOOKUP($E147,'Org List'!$AO$10:$AQ$188,3,FALSE))="","",(VLOOKUP($E147,'Org List'!$AO$10:$AQ$188,3,FALSE))),"")</f>
        <v>Yorkshire and The Humber Region</v>
      </c>
      <c r="D147" s="113" t="str">
        <f ca="1">IFERROR(IF((VLOOKUP($E147,'Org List'!$AT$10:$AV$188,3,FALSE))="","",(VLOOKUP($E147,'Org List'!$AT$10:$AV$188,3,FALSE))),"")</f>
        <v>NHS England North (Yorkshire And Humber)</v>
      </c>
      <c r="E147" s="50" t="str">
        <f t="shared" ca="1" si="4"/>
        <v>E08000019</v>
      </c>
      <c r="F147" s="140" t="str">
        <f ca="1">IFERROR(VLOOKUP($E147,'Org List'!$J$9:$K$488,2,0), "")</f>
        <v>Sheffield</v>
      </c>
      <c r="G147" s="258">
        <f ca="1">IFERROR(IF((VLOOKUP($E147,'I&amp;E Backsheet'!$D$7:$X$185,G$9,FALSE))="","",(VLOOKUP($E147,'I&amp;E Backsheet'!$D$7:$X$185,G$9,FALSE))),"")</f>
        <v>362667412.808842</v>
      </c>
      <c r="H147" s="260">
        <f ca="1">IFERROR(IF((VLOOKUP($E147,'I&amp;E Backsheet'!$D$7:$X$185,H$9,FALSE))="","",(VLOOKUP($E147,'I&amp;E Backsheet'!$D$7:$X$185,H$9,FALSE))),"")</f>
        <v>395815079.87289935</v>
      </c>
    </row>
    <row r="148" spans="1:8" ht="15" customHeight="1" x14ac:dyDescent="0.3">
      <c r="A148" s="57">
        <v>137</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(North Midlands)</v>
      </c>
      <c r="E148" s="50" t="str">
        <f t="shared" ca="1" si="4"/>
        <v>E06000051</v>
      </c>
      <c r="F148" s="140" t="str">
        <f ca="1">IFERROR(VLOOKUP($E148,'Org List'!$J$9:$K$488,2,0), "")</f>
        <v>Shropshire</v>
      </c>
      <c r="G148" s="258">
        <f ca="1">IFERROR(IF((VLOOKUP($E148,'I&amp;E Backsheet'!$D$7:$X$185,G$9,FALSE))="","",(VLOOKUP($E148,'I&amp;E Backsheet'!$D$7:$X$185,G$9,FALSE))),"")</f>
        <v>38999562.5</v>
      </c>
      <c r="H148" s="260">
        <f ca="1">IFERROR(IF((VLOOKUP($E148,'I&amp;E Backsheet'!$D$7:$X$185,H$9,FALSE))="","",(VLOOKUP($E148,'I&amp;E Backsheet'!$D$7:$X$185,H$9,FALSE))),"")</f>
        <v>38999562.5</v>
      </c>
    </row>
    <row r="149" spans="1:8" ht="15" customHeight="1" x14ac:dyDescent="0.3">
      <c r="A149" s="57">
        <v>138</v>
      </c>
      <c r="B149" s="97" t="str">
        <f ca="1">IFERROR(IF((VLOOKUP($E149,'Org List'!$AJ$10:$AL$188,3,FALSE))="","",(VLOOKUP($E149,'Org List'!$AJ$10:$AL$188,3,FALSE))),"")</f>
        <v>South East England Commissioning Region</v>
      </c>
      <c r="C149" s="98" t="str">
        <f ca="1">IFERROR(IF((VLOOKUP($E149,'Org List'!$AO$10:$AQ$188,3,FALSE))="","",(VLOOKUP($E149,'Org List'!$AO$10:$AQ$188,3,FALSE))),"")</f>
        <v>South East Region</v>
      </c>
      <c r="D149" s="113" t="str">
        <f ca="1">IFERROR(IF((VLOOKUP($E149,'Org List'!$AT$10:$AV$188,3,FALSE))="","",(VLOOKUP($E149,'Org List'!$AT$10:$AV$188,3,FALSE))),"")</f>
        <v>NHS England South East (Hampshire, Isle of Wight and Thames Valley)</v>
      </c>
      <c r="E149" s="50" t="str">
        <f t="shared" ca="1" si="4"/>
        <v>E06000039</v>
      </c>
      <c r="F149" s="140" t="str">
        <f ca="1">IFERROR(VLOOKUP($E149,'Org List'!$J$9:$K$488,2,0), "")</f>
        <v>Slough</v>
      </c>
      <c r="G149" s="258">
        <f ca="1">IFERROR(IF((VLOOKUP($E149,'I&amp;E Backsheet'!$D$7:$X$185,G$9,FALSE))="","",(VLOOKUP($E149,'I&amp;E Backsheet'!$D$7:$X$185,G$9,FALSE))),"")</f>
        <v>12779507.558864865</v>
      </c>
      <c r="H149" s="260">
        <f ca="1">IFERROR(IF((VLOOKUP($E149,'I&amp;E Backsheet'!$D$7:$X$185,H$9,FALSE))="","",(VLOOKUP($E149,'I&amp;E Backsheet'!$D$7:$X$185,H$9,FALSE))),"")</f>
        <v>12435000</v>
      </c>
    </row>
    <row r="150" spans="1:8" ht="15" customHeight="1" x14ac:dyDescent="0.3">
      <c r="A150" s="57">
        <v>139</v>
      </c>
      <c r="B150" s="97" t="str">
        <f ca="1">IFERROR(IF((VLOOKUP($E150,'Org List'!$AJ$10:$AL$188,3,FALSE))="","",(VLOOKUP($E150,'Org List'!$AJ$10:$AL$188,3,FALSE))),"")</f>
        <v>Midlands and East of England Commissioning Region</v>
      </c>
      <c r="C150" s="98" t="str">
        <f ca="1">IFERROR(IF((VLOOKUP($E150,'Org List'!$AO$10:$AQ$188,3,FALSE))="","",(VLOOKUP($E150,'Org List'!$AO$10:$AQ$188,3,FALSE))),"")</f>
        <v>West Midlands Region</v>
      </c>
      <c r="D150" s="113" t="str">
        <f ca="1">IFERROR(IF((VLOOKUP($E150,'Org List'!$AT$10:$AV$188,3,FALSE))="","",(VLOOKUP($E150,'Org List'!$AT$10:$AV$188,3,FALSE))),"")</f>
        <v>NHS England Midlands And East (West Midlands)</v>
      </c>
      <c r="E150" s="50" t="str">
        <f t="shared" ca="1" si="4"/>
        <v>E08000029</v>
      </c>
      <c r="F150" s="140" t="str">
        <f ca="1">IFERROR(VLOOKUP($E150,'Org List'!$J$9:$K$488,2,0), "")</f>
        <v>Solihull</v>
      </c>
      <c r="G150" s="258">
        <f ca="1">IFERROR(IF((VLOOKUP($E150,'I&amp;E Backsheet'!$D$7:$X$185,G$9,FALSE))="","",(VLOOKUP($E150,'I&amp;E Backsheet'!$D$7:$X$185,G$9,FALSE))),"")</f>
        <v>22458730.402999997</v>
      </c>
      <c r="H150" s="260">
        <f ca="1">IFERROR(IF((VLOOKUP($E150,'I&amp;E Backsheet'!$D$7:$X$185,H$9,FALSE))="","",(VLOOKUP($E150,'I&amp;E Backsheet'!$D$7:$X$185,H$9,FALSE))),"")</f>
        <v>22538730</v>
      </c>
    </row>
    <row r="151" spans="1:8" ht="15" customHeight="1" x14ac:dyDescent="0.3">
      <c r="A151" s="57">
        <v>140</v>
      </c>
      <c r="B151" s="97" t="str">
        <f ca="1">IFERROR(IF((VLOOKUP($E151,'Org List'!$AJ$10:$AL$188,3,FALSE))="","",(VLOOKUP($E151,'Org List'!$AJ$10:$AL$188,3,FALSE))),"")</f>
        <v>South West England Commissioning Region</v>
      </c>
      <c r="C151" s="98" t="str">
        <f ca="1">IFERROR(IF((VLOOKUP($E151,'Org List'!$AO$10:$AQ$188,3,FALSE))="","",(VLOOKUP($E151,'Org List'!$AO$10:$AQ$188,3,FALSE))),"")</f>
        <v>South West Region</v>
      </c>
      <c r="D151" s="113" t="str">
        <f ca="1">IFERROR(IF((VLOOKUP($E151,'Org List'!$AT$10:$AV$188,3,FALSE))="","",(VLOOKUP($E151,'Org List'!$AT$10:$AV$188,3,FALSE))),"")</f>
        <v>NHS England South West (South West South)</v>
      </c>
      <c r="E151" s="50" t="str">
        <f t="shared" ca="1" si="4"/>
        <v>E10000027</v>
      </c>
      <c r="F151" s="140" t="str">
        <f ca="1">IFERROR(VLOOKUP($E151,'Org List'!$J$9:$K$488,2,0), "")</f>
        <v>Somerset</v>
      </c>
      <c r="G151" s="258">
        <f ca="1">IFERROR(IF((VLOOKUP($E151,'I&amp;E Backsheet'!$D$7:$X$185,G$9,FALSE))="","",(VLOOKUP($E151,'I&amp;E Backsheet'!$D$7:$X$185,G$9,FALSE))),"")</f>
        <v>56928778</v>
      </c>
      <c r="H151" s="260">
        <f ca="1">IFERROR(IF((VLOOKUP($E151,'I&amp;E Backsheet'!$D$7:$X$185,H$9,FALSE))="","",(VLOOKUP($E151,'I&amp;E Backsheet'!$D$7:$X$185,H$9,FALSE))),"")</f>
        <v>56928778</v>
      </c>
    </row>
    <row r="152" spans="1:8" ht="15" customHeight="1" x14ac:dyDescent="0.3">
      <c r="A152" s="57">
        <v>141</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113" t="str">
        <f ca="1">IFERROR(IF((VLOOKUP($E152,'Org List'!$AT$10:$AV$188,3,FALSE))="","",(VLOOKUP($E152,'Org List'!$AT$10:$AV$188,3,FALSE))),"")</f>
        <v>NHS England South West (South West North)</v>
      </c>
      <c r="E152" s="50" t="str">
        <f t="shared" ca="1" si="4"/>
        <v>E06000025</v>
      </c>
      <c r="F152" s="140" t="str">
        <f ca="1">IFERROR(VLOOKUP($E152,'Org List'!$J$9:$K$488,2,0), "")</f>
        <v>South Gloucestershire</v>
      </c>
      <c r="G152" s="258">
        <f ca="1">IFERROR(IF((VLOOKUP($E152,'I&amp;E Backsheet'!$D$7:$X$185,G$9,FALSE))="","",(VLOOKUP($E152,'I&amp;E Backsheet'!$D$7:$X$185,G$9,FALSE))),"")</f>
        <v>23985335</v>
      </c>
      <c r="H152" s="260">
        <f ca="1">IFERROR(IF((VLOOKUP($E152,'I&amp;E Backsheet'!$D$7:$X$185,H$9,FALSE))="","",(VLOOKUP($E152,'I&amp;E Backsheet'!$D$7:$X$185,H$9,FALSE))),"")</f>
        <v>23985335</v>
      </c>
    </row>
    <row r="153" spans="1:8" ht="15" customHeight="1" x14ac:dyDescent="0.3">
      <c r="A153" s="57">
        <v>142</v>
      </c>
      <c r="B153" s="97" t="str">
        <f ca="1">IFERROR(IF((VLOOKUP($E153,'Org List'!$AJ$10:$AL$188,3,FALSE))="","",(VLOOKUP($E153,'Org List'!$AJ$10:$AL$188,3,FALSE))),"")</f>
        <v>North of England Commissioning Region</v>
      </c>
      <c r="C153" s="98" t="str">
        <f ca="1">IFERROR(IF((VLOOKUP($E153,'Org List'!$AO$10:$AQ$188,3,FALSE))="","",(VLOOKUP($E153,'Org List'!$AO$10:$AQ$188,3,FALSE))),"")</f>
        <v>North East Region</v>
      </c>
      <c r="D153" s="113" t="str">
        <f ca="1">IFERROR(IF((VLOOKUP($E153,'Org List'!$AT$10:$AV$188,3,FALSE))="","",(VLOOKUP($E153,'Org List'!$AT$10:$AV$188,3,FALSE))),"")</f>
        <v>NHS England North (Cumbria And North East)</v>
      </c>
      <c r="E153" s="50" t="str">
        <f t="shared" ca="1" si="4"/>
        <v>E08000023</v>
      </c>
      <c r="F153" s="140" t="str">
        <f ca="1">IFERROR(VLOOKUP($E153,'Org List'!$J$9:$K$488,2,0), "")</f>
        <v>South Tyneside</v>
      </c>
      <c r="G153" s="258">
        <f ca="1">IFERROR(IF((VLOOKUP($E153,'I&amp;E Backsheet'!$D$7:$X$185,G$9,FALSE))="","",(VLOOKUP($E153,'I&amp;E Backsheet'!$D$7:$X$185,G$9,FALSE))),"")</f>
        <v>28918826</v>
      </c>
      <c r="H153" s="260">
        <f ca="1">IFERROR(IF((VLOOKUP($E153,'I&amp;E Backsheet'!$D$7:$X$185,H$9,FALSE))="","",(VLOOKUP($E153,'I&amp;E Backsheet'!$D$7:$X$185,H$9,FALSE))),"")</f>
        <v>28918826</v>
      </c>
    </row>
    <row r="154" spans="1:8" ht="15" customHeight="1" x14ac:dyDescent="0.3">
      <c r="A154" s="57">
        <v>143</v>
      </c>
      <c r="B154" s="97" t="str">
        <f ca="1">IFERROR(IF((VLOOKUP($E154,'Org List'!$AJ$10:$AL$188,3,FALSE))="","",(VLOOKUP($E154,'Org List'!$AJ$10:$AL$188,3,FALSE))),"")</f>
        <v>South East England Commissioning Region</v>
      </c>
      <c r="C154" s="98" t="str">
        <f ca="1">IFERROR(IF((VLOOKUP($E154,'Org List'!$AO$10:$AQ$188,3,FALSE))="","",(VLOOKUP($E154,'Org List'!$AO$10:$AQ$188,3,FALSE))),"")</f>
        <v>South East Region</v>
      </c>
      <c r="D154" s="113" t="str">
        <f ca="1">IFERROR(IF((VLOOKUP($E154,'Org List'!$AT$10:$AV$188,3,FALSE))="","",(VLOOKUP($E154,'Org List'!$AT$10:$AV$188,3,FALSE))),"")</f>
        <v>NHS England South East (Hampshire, Isle of Wight and Thames Valley)</v>
      </c>
      <c r="E154" s="50" t="str">
        <f t="shared" ca="1" si="4"/>
        <v>E06000045</v>
      </c>
      <c r="F154" s="140" t="str">
        <f ca="1">IFERROR(VLOOKUP($E154,'Org List'!$J$9:$K$488,2,0), "")</f>
        <v>Southampton</v>
      </c>
      <c r="G154" s="258">
        <f ca="1">IFERROR(IF((VLOOKUP($E154,'I&amp;E Backsheet'!$D$7:$X$185,G$9,FALSE))="","",(VLOOKUP($E154,'I&amp;E Backsheet'!$D$7:$X$185,G$9,FALSE))),"")</f>
        <v>109720891</v>
      </c>
      <c r="H154" s="260">
        <f ca="1">IFERROR(IF((VLOOKUP($E154,'I&amp;E Backsheet'!$D$7:$X$185,H$9,FALSE))="","",(VLOOKUP($E154,'I&amp;E Backsheet'!$D$7:$X$185,H$9,FALSE))),"")</f>
        <v>111331891</v>
      </c>
    </row>
    <row r="155" spans="1:8" ht="15" customHeight="1" x14ac:dyDescent="0.3">
      <c r="A155" s="57">
        <v>144</v>
      </c>
      <c r="B155" s="97" t="str">
        <f ca="1">IFERROR(IF((VLOOKUP($E155,'Org List'!$AJ$10:$AL$188,3,FALSE))="","",(VLOOKUP($E155,'Org List'!$AJ$10:$AL$188,3,FALSE))),"")</f>
        <v>Midlands and East of England Commissioning Region</v>
      </c>
      <c r="C155" s="98" t="str">
        <f ca="1">IFERROR(IF((VLOOKUP($E155,'Org List'!$AO$10:$AQ$188,3,FALSE))="","",(VLOOKUP($E155,'Org List'!$AO$10:$AQ$188,3,FALSE))),"")</f>
        <v>East Region</v>
      </c>
      <c r="D155" s="113" t="str">
        <f ca="1">IFERROR(IF((VLOOKUP($E155,'Org List'!$AT$10:$AV$188,3,FALSE))="","",(VLOOKUP($E155,'Org List'!$AT$10:$AV$188,3,FALSE))),"")</f>
        <v>NHS England Midlands And East (East)</v>
      </c>
      <c r="E155" s="50" t="str">
        <f t="shared" ca="1" si="4"/>
        <v>E06000033</v>
      </c>
      <c r="F155" s="140" t="str">
        <f ca="1">IFERROR(VLOOKUP($E155,'Org List'!$J$9:$K$488,2,0), "")</f>
        <v>Southend-on-Sea</v>
      </c>
      <c r="G155" s="258">
        <f ca="1">IFERROR(IF((VLOOKUP($E155,'I&amp;E Backsheet'!$D$7:$X$185,G$9,FALSE))="","",(VLOOKUP($E155,'I&amp;E Backsheet'!$D$7:$X$185,G$9,FALSE))),"")</f>
        <v>19216961.140000001</v>
      </c>
      <c r="H155" s="260">
        <f ca="1">IFERROR(IF((VLOOKUP($E155,'I&amp;E Backsheet'!$D$7:$X$185,H$9,FALSE))="","",(VLOOKUP($E155,'I&amp;E Backsheet'!$D$7:$X$185,H$9,FALSE))),"")</f>
        <v>19216961.140000001</v>
      </c>
    </row>
    <row r="156" spans="1:8" ht="15" customHeight="1" x14ac:dyDescent="0.3">
      <c r="A156" s="57">
        <v>145</v>
      </c>
      <c r="B156" s="97" t="str">
        <f ca="1">IFERROR(IF((VLOOKUP($E156,'Org List'!$AJ$10:$AL$188,3,FALSE))="","",(VLOOKUP($E156,'Org List'!$AJ$10:$AL$188,3,FALSE))),"")</f>
        <v>London Commissioning Region</v>
      </c>
      <c r="C156" s="98" t="str">
        <f ca="1">IFERROR(IF((VLOOKUP($E156,'Org List'!$AO$10:$AQ$188,3,FALSE))="","",(VLOOKUP($E156,'Org List'!$AO$10:$AQ$188,3,FALSE))),"")</f>
        <v>London Region</v>
      </c>
      <c r="D156" s="113" t="str">
        <f ca="1">IFERROR(IF((VLOOKUP($E156,'Org List'!$AT$10:$AV$188,3,FALSE))="","",(VLOOKUP($E156,'Org List'!$AT$10:$AV$188,3,FALSE))),"")</f>
        <v>NHS England London</v>
      </c>
      <c r="E156" s="50" t="str">
        <f t="shared" ca="1" si="4"/>
        <v>E09000028</v>
      </c>
      <c r="F156" s="140" t="str">
        <f ca="1">IFERROR(VLOOKUP($E156,'Org List'!$J$9:$K$488,2,0), "")</f>
        <v>Southwark</v>
      </c>
      <c r="G156" s="258">
        <f ca="1">IFERROR(IF((VLOOKUP($E156,'I&amp;E Backsheet'!$D$7:$X$185,G$9,FALSE))="","",(VLOOKUP($E156,'I&amp;E Backsheet'!$D$7:$X$185,G$9,FALSE))),"")</f>
        <v>35410894.25</v>
      </c>
      <c r="H156" s="260">
        <f ca="1">IFERROR(IF((VLOOKUP($E156,'I&amp;E Backsheet'!$D$7:$X$185,H$9,FALSE))="","",(VLOOKUP($E156,'I&amp;E Backsheet'!$D$7:$X$185,H$9,FALSE))),"")</f>
        <v>35410894.25</v>
      </c>
    </row>
    <row r="157" spans="1:8" ht="15" customHeight="1" x14ac:dyDescent="0.3">
      <c r="A157" s="57">
        <v>146</v>
      </c>
      <c r="B157" s="97" t="str">
        <f ca="1">IFERROR(IF((VLOOKUP($E157,'Org List'!$AJ$10:$AL$188,3,FALSE))="","",(VLOOKUP($E157,'Org List'!$AJ$10:$AL$188,3,FALSE))),"")</f>
        <v>North of England Commissioning Region</v>
      </c>
      <c r="C157" s="98" t="str">
        <f ca="1">IFERROR(IF((VLOOKUP($E157,'Org List'!$AO$10:$AQ$188,3,FALSE))="","",(VLOOKUP($E157,'Org List'!$AO$10:$AQ$188,3,FALSE))),"")</f>
        <v>North West Region</v>
      </c>
      <c r="D157" s="113" t="str">
        <f ca="1">IFERROR(IF((VLOOKUP($E157,'Org List'!$AT$10:$AV$188,3,FALSE))="","",(VLOOKUP($E157,'Org List'!$AT$10:$AV$188,3,FALSE))),"")</f>
        <v>NHS England North (Cheshire And Merseyside)</v>
      </c>
      <c r="E157" s="50" t="str">
        <f t="shared" ca="1" si="4"/>
        <v>E08000013</v>
      </c>
      <c r="F157" s="140" t="str">
        <f ca="1">IFERROR(VLOOKUP($E157,'Org List'!$J$9:$K$488,2,0), "")</f>
        <v>St. Helens</v>
      </c>
      <c r="G157" s="258">
        <f ca="1">IFERROR(IF((VLOOKUP($E157,'I&amp;E Backsheet'!$D$7:$X$185,G$9,FALSE))="","",(VLOOKUP($E157,'I&amp;E Backsheet'!$D$7:$X$185,G$9,FALSE))),"")</f>
        <v>24739886</v>
      </c>
      <c r="H157" s="260">
        <f ca="1">IFERROR(IF((VLOOKUP($E157,'I&amp;E Backsheet'!$D$7:$X$185,H$9,FALSE))="","",(VLOOKUP($E157,'I&amp;E Backsheet'!$D$7:$X$185,H$9,FALSE))),"")</f>
        <v>24739886</v>
      </c>
    </row>
    <row r="158" spans="1:8" ht="15" customHeight="1" x14ac:dyDescent="0.3">
      <c r="A158" s="57">
        <v>147</v>
      </c>
      <c r="B158" s="97" t="str">
        <f ca="1">IFERROR(IF((VLOOKUP($E158,'Org List'!$AJ$10:$AL$188,3,FALSE))="","",(VLOOKUP($E158,'Org List'!$AJ$10:$AL$188,3,FALSE))),"")</f>
        <v>Midlands and East of England Commissioning Region</v>
      </c>
      <c r="C158" s="98" t="str">
        <f ca="1">IFERROR(IF((VLOOKUP($E158,'Org List'!$AO$10:$AQ$188,3,FALSE))="","",(VLOOKUP($E158,'Org List'!$AO$10:$AQ$188,3,FALSE))),"")</f>
        <v>West Midlands Region</v>
      </c>
      <c r="D158" s="113" t="str">
        <f ca="1">IFERROR(IF((VLOOKUP($E158,'Org List'!$AT$10:$AV$188,3,FALSE))="","",(VLOOKUP($E158,'Org List'!$AT$10:$AV$188,3,FALSE))),"")</f>
        <v>NHS England Midlands And East (North Midlands)</v>
      </c>
      <c r="E158" s="50" t="str">
        <f t="shared" ca="1" si="4"/>
        <v>E10000028</v>
      </c>
      <c r="F158" s="140" t="str">
        <f ca="1">IFERROR(VLOOKUP($E158,'Org List'!$J$9:$K$488,2,0), "")</f>
        <v>Staffordshire</v>
      </c>
      <c r="G158" s="258">
        <f ca="1">IFERROR(IF((VLOOKUP($E158,'I&amp;E Backsheet'!$D$7:$X$185,G$9,FALSE))="","",(VLOOKUP($E158,'I&amp;E Backsheet'!$D$7:$X$185,G$9,FALSE))),"")</f>
        <v>62086749.065882601</v>
      </c>
      <c r="H158" s="260">
        <f ca="1">IFERROR(IF((VLOOKUP($E158,'I&amp;E Backsheet'!$D$7:$X$185,H$9,FALSE))="","",(VLOOKUP($E158,'I&amp;E Backsheet'!$D$7:$X$185,H$9,FALSE))),"")</f>
        <v>93060906</v>
      </c>
    </row>
    <row r="159" spans="1:8" ht="15" customHeight="1" x14ac:dyDescent="0.3">
      <c r="A159" s="57">
        <v>148</v>
      </c>
      <c r="B159" s="97" t="str">
        <f ca="1">IFERROR(IF((VLOOKUP($E159,'Org List'!$AJ$10:$AL$188,3,FALSE))="","",(VLOOKUP($E159,'Org List'!$AJ$10:$AL$188,3,FALSE))),"")</f>
        <v>North of England Commissioning Region</v>
      </c>
      <c r="C159" s="98" t="str">
        <f ca="1">IFERROR(IF((VLOOKUP($E159,'Org List'!$AO$10:$AQ$188,3,FALSE))="","",(VLOOKUP($E159,'Org List'!$AO$10:$AQ$188,3,FALSE))),"")</f>
        <v>North West Region</v>
      </c>
      <c r="D159" s="113" t="str">
        <f ca="1">IFERROR(IF((VLOOKUP($E159,'Org List'!$AT$10:$AV$188,3,FALSE))="","",(VLOOKUP($E159,'Org List'!$AT$10:$AV$188,3,FALSE))),"")</f>
        <v>NHS England North (Greater Manchester)</v>
      </c>
      <c r="E159" s="50" t="str">
        <f t="shared" ca="1" si="4"/>
        <v>E08000007</v>
      </c>
      <c r="F159" s="140" t="str">
        <f ca="1">IFERROR(VLOOKUP($E159,'Org List'!$J$9:$K$488,2,0), "")</f>
        <v>Stockport</v>
      </c>
      <c r="G159" s="258">
        <f ca="1">IFERROR(IF((VLOOKUP($E159,'I&amp;E Backsheet'!$D$7:$X$185,G$9,FALSE))="","",(VLOOKUP($E159,'I&amp;E Backsheet'!$D$7:$X$185,G$9,FALSE))),"")</f>
        <v>29117268</v>
      </c>
      <c r="H159" s="260">
        <f ca="1">IFERROR(IF((VLOOKUP($E159,'I&amp;E Backsheet'!$D$7:$X$185,H$9,FALSE))="","",(VLOOKUP($E159,'I&amp;E Backsheet'!$D$7:$X$185,H$9,FALSE))),"")</f>
        <v>28596000</v>
      </c>
    </row>
    <row r="160" spans="1:8" ht="15" customHeight="1" x14ac:dyDescent="0.3">
      <c r="A160" s="57">
        <v>149</v>
      </c>
      <c r="B160" s="97" t="str">
        <f ca="1">IFERROR(IF((VLOOKUP($E160,'Org List'!$AJ$10:$AL$188,3,FALSE))="","",(VLOOKUP($E160,'Org List'!$AJ$10:$AL$188,3,FALSE))),"")</f>
        <v>North of England Commissioning Region</v>
      </c>
      <c r="C160" s="98" t="str">
        <f ca="1">IFERROR(IF((VLOOKUP($E160,'Org List'!$AO$10:$AQ$188,3,FALSE))="","",(VLOOKUP($E160,'Org List'!$AO$10:$AQ$188,3,FALSE))),"")</f>
        <v>North East Region</v>
      </c>
      <c r="D160" s="113" t="str">
        <f ca="1">IFERROR(IF((VLOOKUP($E160,'Org List'!$AT$10:$AV$188,3,FALSE))="","",(VLOOKUP($E160,'Org List'!$AT$10:$AV$188,3,FALSE))),"")</f>
        <v>NHS England North (Cumbria And North East)</v>
      </c>
      <c r="E160" s="50" t="str">
        <f t="shared" ca="1" si="4"/>
        <v>E06000004</v>
      </c>
      <c r="F160" s="140" t="str">
        <f ca="1">IFERROR(VLOOKUP($E160,'Org List'!$J$9:$K$488,2,0), "")</f>
        <v>Stockton-on-Tees</v>
      </c>
      <c r="G160" s="258">
        <f ca="1">IFERROR(IF((VLOOKUP($E160,'I&amp;E Backsheet'!$D$7:$X$185,G$9,FALSE))="","",(VLOOKUP($E160,'I&amp;E Backsheet'!$D$7:$X$185,G$9,FALSE))),"")</f>
        <v>20305499.499284856</v>
      </c>
      <c r="H160" s="260">
        <f ca="1">IFERROR(IF((VLOOKUP($E160,'I&amp;E Backsheet'!$D$7:$X$185,H$9,FALSE))="","",(VLOOKUP($E160,'I&amp;E Backsheet'!$D$7:$X$185,H$9,FALSE))),"")</f>
        <v>20305499.499284856</v>
      </c>
    </row>
    <row r="161" spans="1:8" ht="15" customHeight="1" x14ac:dyDescent="0.3">
      <c r="A161" s="57">
        <v>150</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50" t="str">
        <f t="shared" ca="1" si="4"/>
        <v>E06000021</v>
      </c>
      <c r="F161" s="140" t="str">
        <f ca="1">IFERROR(VLOOKUP($E161,'Org List'!$J$9:$K$488,2,0), "")</f>
        <v>Stoke-on-Trent</v>
      </c>
      <c r="G161" s="258">
        <f ca="1">IFERROR(IF((VLOOKUP($E161,'I&amp;E Backsheet'!$D$7:$X$185,G$9,FALSE))="","",(VLOOKUP($E161,'I&amp;E Backsheet'!$D$7:$X$185,G$9,FALSE))),"")</f>
        <v>34542217</v>
      </c>
      <c r="H161" s="260">
        <f ca="1">IFERROR(IF((VLOOKUP($E161,'I&amp;E Backsheet'!$D$7:$X$185,H$9,FALSE))="","",(VLOOKUP($E161,'I&amp;E Backsheet'!$D$7:$X$185,H$9,FALSE))),"")</f>
        <v>34542217</v>
      </c>
    </row>
    <row r="162" spans="1:8" ht="15" customHeight="1" x14ac:dyDescent="0.3">
      <c r="A162" s="57">
        <v>151</v>
      </c>
      <c r="B162" s="97" t="str">
        <f ca="1">IFERROR(IF((VLOOKUP($E162,'Org List'!$AJ$10:$AL$188,3,FALSE))="","",(VLOOKUP($E162,'Org List'!$AJ$10:$AL$188,3,FALSE))),"")</f>
        <v>Midlands and East of England Commissioning Region</v>
      </c>
      <c r="C162" s="98" t="str">
        <f ca="1">IFERROR(IF((VLOOKUP($E162,'Org List'!$AO$10:$AQ$188,3,FALSE))="","",(VLOOKUP($E162,'Org List'!$AO$10:$AQ$188,3,FALSE))),"")</f>
        <v>East Region</v>
      </c>
      <c r="D162" s="113" t="str">
        <f ca="1">IFERROR(IF((VLOOKUP($E162,'Org List'!$AT$10:$AV$188,3,FALSE))="","",(VLOOKUP($E162,'Org List'!$AT$10:$AV$188,3,FALSE))),"")</f>
        <v>NHS England Midlands And East (East)</v>
      </c>
      <c r="E162" s="50" t="str">
        <f t="shared" ca="1" si="4"/>
        <v>E10000029</v>
      </c>
      <c r="F162" s="140" t="str">
        <f ca="1">IFERROR(VLOOKUP($E162,'Org List'!$J$9:$K$488,2,0), "")</f>
        <v>Suffolk</v>
      </c>
      <c r="G162" s="258">
        <f ca="1">IFERROR(IF((VLOOKUP($E162,'I&amp;E Backsheet'!$D$7:$X$185,G$9,FALSE))="","",(VLOOKUP($E162,'I&amp;E Backsheet'!$D$7:$X$185,G$9,FALSE))),"")</f>
        <v>74327988.534529701</v>
      </c>
      <c r="H162" s="260">
        <f ca="1">IFERROR(IF((VLOOKUP($E162,'I&amp;E Backsheet'!$D$7:$X$185,H$9,FALSE))="","",(VLOOKUP($E162,'I&amp;E Backsheet'!$D$7:$X$185,H$9,FALSE))),"")</f>
        <v>71821701</v>
      </c>
    </row>
    <row r="163" spans="1:8" ht="15" customHeight="1" x14ac:dyDescent="0.3">
      <c r="A163" s="57">
        <v>152</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50" t="str">
        <f t="shared" ca="1" si="4"/>
        <v>E08000024</v>
      </c>
      <c r="F163" s="140" t="str">
        <f ca="1">IFERROR(VLOOKUP($E163,'Org List'!$J$9:$K$488,2,0), "")</f>
        <v>Sunderland</v>
      </c>
      <c r="G163" s="258">
        <f ca="1">IFERROR(IF((VLOOKUP($E163,'I&amp;E Backsheet'!$D$7:$X$185,G$9,FALSE))="","",(VLOOKUP($E163,'I&amp;E Backsheet'!$D$7:$X$185,G$9,FALSE))),"")</f>
        <v>72846630.620000005</v>
      </c>
      <c r="H163" s="260">
        <f ca="1">IFERROR(IF((VLOOKUP($E163,'I&amp;E Backsheet'!$D$7:$X$185,H$9,FALSE))="","",(VLOOKUP($E163,'I&amp;E Backsheet'!$D$7:$X$185,H$9,FALSE))),"")</f>
        <v>73021705</v>
      </c>
    </row>
    <row r="164" spans="1:8" ht="15" customHeight="1" x14ac:dyDescent="0.3">
      <c r="A164" s="57">
        <v>153</v>
      </c>
      <c r="B164" s="97" t="str">
        <f ca="1">IFERROR(IF((VLOOKUP($E164,'Org List'!$AJ$10:$AL$188,3,FALSE))="","",(VLOOKUP($E164,'Org List'!$AJ$10:$AL$188,3,FALSE))),"")</f>
        <v>South East England Commissioning Region</v>
      </c>
      <c r="C164" s="98" t="str">
        <f ca="1">IFERROR(IF((VLOOKUP($E164,'Org List'!$AO$10:$AQ$188,3,FALSE))="","",(VLOOKUP($E164,'Org List'!$AO$10:$AQ$188,3,FALSE))),"")</f>
        <v>South East Region</v>
      </c>
      <c r="D164" s="113" t="str">
        <f ca="1">IFERROR(IF((VLOOKUP($E164,'Org List'!$AT$10:$AV$188,3,FALSE))="","",(VLOOKUP($E164,'Org List'!$AT$10:$AV$188,3,FALSE))),"")</f>
        <v>NHS England South East (Kent, Surrey and Sussex)</v>
      </c>
      <c r="E164" s="50" t="str">
        <f t="shared" ca="1" si="4"/>
        <v>E10000030</v>
      </c>
      <c r="F164" s="140" t="str">
        <f ca="1">IFERROR(VLOOKUP($E164,'Org List'!$J$9:$K$488,2,0), "")</f>
        <v>Surrey</v>
      </c>
      <c r="G164" s="258">
        <f ca="1">IFERROR(IF((VLOOKUP($E164,'I&amp;E Backsheet'!$D$7:$X$185,G$9,FALSE))="","",(VLOOKUP($E164,'I&amp;E Backsheet'!$D$7:$X$185,G$9,FALSE))),"")</f>
        <v>85388081</v>
      </c>
      <c r="H164" s="260">
        <f ca="1">IFERROR(IF((VLOOKUP($E164,'I&amp;E Backsheet'!$D$7:$X$185,H$9,FALSE))="","",(VLOOKUP($E164,'I&amp;E Backsheet'!$D$7:$X$185,H$9,FALSE))),"")</f>
        <v>84824244</v>
      </c>
    </row>
    <row r="165" spans="1:8" ht="15" customHeight="1" x14ac:dyDescent="0.3">
      <c r="A165" s="57">
        <v>154</v>
      </c>
      <c r="B165" s="97" t="str">
        <f ca="1">IFERROR(IF((VLOOKUP($E165,'Org List'!$AJ$10:$AL$188,3,FALSE))="","",(VLOOKUP($E165,'Org List'!$AJ$10:$AL$188,3,FALSE))),"")</f>
        <v>London Commissioning Region</v>
      </c>
      <c r="C165" s="98" t="str">
        <f ca="1">IFERROR(IF((VLOOKUP($E165,'Org List'!$AO$10:$AQ$188,3,FALSE))="","",(VLOOKUP($E165,'Org List'!$AO$10:$AQ$188,3,FALSE))),"")</f>
        <v>London Region</v>
      </c>
      <c r="D165" s="113" t="str">
        <f ca="1">IFERROR(IF((VLOOKUP($E165,'Org List'!$AT$10:$AV$188,3,FALSE))="","",(VLOOKUP($E165,'Org List'!$AT$10:$AV$188,3,FALSE))),"")</f>
        <v>NHS England London</v>
      </c>
      <c r="E165" s="50" t="str">
        <f t="shared" ca="1" si="4"/>
        <v>E09000029</v>
      </c>
      <c r="F165" s="140" t="str">
        <f ca="1">IFERROR(VLOOKUP($E165,'Org List'!$J$9:$K$488,2,0), "")</f>
        <v>Sutton</v>
      </c>
      <c r="G165" s="258">
        <f ca="1">IFERROR(IF((VLOOKUP($E165,'I&amp;E Backsheet'!$D$7:$X$185,G$9,FALSE))="","",(VLOOKUP($E165,'I&amp;E Backsheet'!$D$7:$X$185,G$9,FALSE))),"")</f>
        <v>19409444</v>
      </c>
      <c r="H165" s="260">
        <f ca="1">IFERROR(IF((VLOOKUP($E165,'I&amp;E Backsheet'!$D$7:$X$185,H$9,FALSE))="","",(VLOOKUP($E165,'I&amp;E Backsheet'!$D$7:$X$185,H$9,FALSE))),"")</f>
        <v>21345000</v>
      </c>
    </row>
    <row r="166" spans="1:8" ht="15" customHeight="1" x14ac:dyDescent="0.3">
      <c r="A166" s="57">
        <v>155</v>
      </c>
      <c r="B166" s="97" t="str">
        <f ca="1">IFERROR(IF((VLOOKUP($E166,'Org List'!$AJ$10:$AL$188,3,FALSE))="","",(VLOOKUP($E166,'Org List'!$AJ$10:$AL$188,3,FALSE))),"")</f>
        <v>South West England Commissioning Region</v>
      </c>
      <c r="C166" s="98" t="str">
        <f ca="1">IFERROR(IF((VLOOKUP($E166,'Org List'!$AO$10:$AQ$188,3,FALSE))="","",(VLOOKUP($E166,'Org List'!$AO$10:$AQ$188,3,FALSE))),"")</f>
        <v>South West Region</v>
      </c>
      <c r="D166" s="113" t="str">
        <f ca="1">IFERROR(IF((VLOOKUP($E166,'Org List'!$AT$10:$AV$188,3,FALSE))="","",(VLOOKUP($E166,'Org List'!$AT$10:$AV$188,3,FALSE))),"")</f>
        <v>NHS England South West (South West North)</v>
      </c>
      <c r="E166" s="50" t="str">
        <f t="shared" ca="1" si="4"/>
        <v>E06000030</v>
      </c>
      <c r="F166" s="140" t="str">
        <f ca="1">IFERROR(VLOOKUP($E166,'Org List'!$J$9:$K$488,2,0), "")</f>
        <v>Swindon</v>
      </c>
      <c r="G166" s="258">
        <f ca="1">IFERROR(IF((VLOOKUP($E166,'I&amp;E Backsheet'!$D$7:$X$185,G$9,FALSE))="","",(VLOOKUP($E166,'I&amp;E Backsheet'!$D$7:$X$185,G$9,FALSE))),"")</f>
        <v>23896176</v>
      </c>
      <c r="H166" s="260">
        <f ca="1">IFERROR(IF((VLOOKUP($E166,'I&amp;E Backsheet'!$D$7:$X$185,H$9,FALSE))="","",(VLOOKUP($E166,'I&amp;E Backsheet'!$D$7:$X$185,H$9,FALSE))),"")</f>
        <v>23731000</v>
      </c>
    </row>
    <row r="167" spans="1:8" ht="15" customHeight="1" x14ac:dyDescent="0.3">
      <c r="A167" s="57">
        <v>156</v>
      </c>
      <c r="B167" s="97" t="str">
        <f ca="1">IFERROR(IF((VLOOKUP($E167,'Org List'!$AJ$10:$AL$188,3,FALSE))="","",(VLOOKUP($E167,'Org List'!$AJ$10:$AL$188,3,FALSE))),"")</f>
        <v>North of England Commissioning Region</v>
      </c>
      <c r="C167" s="98" t="str">
        <f ca="1">IFERROR(IF((VLOOKUP($E167,'Org List'!$AO$10:$AQ$188,3,FALSE))="","",(VLOOKUP($E167,'Org List'!$AO$10:$AQ$188,3,FALSE))),"")</f>
        <v>North West Region</v>
      </c>
      <c r="D167" s="113" t="str">
        <f ca="1">IFERROR(IF((VLOOKUP($E167,'Org List'!$AT$10:$AV$188,3,FALSE))="","",(VLOOKUP($E167,'Org List'!$AT$10:$AV$188,3,FALSE))),"")</f>
        <v>NHS England North (Greater Manchester)</v>
      </c>
      <c r="E167" s="50" t="str">
        <f t="shared" ca="1" si="4"/>
        <v>E08000008</v>
      </c>
      <c r="F167" s="140" t="str">
        <f ca="1">IFERROR(VLOOKUP($E167,'Org List'!$J$9:$K$488,2,0), "")</f>
        <v>Tameside</v>
      </c>
      <c r="G167" s="258">
        <f ca="1">IFERROR(IF((VLOOKUP($E167,'I&amp;E Backsheet'!$D$7:$X$185,G$9,FALSE))="","",(VLOOKUP($E167,'I&amp;E Backsheet'!$D$7:$X$185,G$9,FALSE))),"")</f>
        <v>26996388.206</v>
      </c>
      <c r="H167" s="260">
        <f ca="1">IFERROR(IF((VLOOKUP($E167,'I&amp;E Backsheet'!$D$7:$X$185,H$9,FALSE))="","",(VLOOKUP($E167,'I&amp;E Backsheet'!$D$7:$X$185,H$9,FALSE))),"")</f>
        <v>26996388.206</v>
      </c>
    </row>
    <row r="168" spans="1:8" ht="15" customHeight="1" x14ac:dyDescent="0.3">
      <c r="A168" s="57">
        <v>157</v>
      </c>
      <c r="B168" s="97" t="str">
        <f ca="1">IFERROR(IF((VLOOKUP($E168,'Org List'!$AJ$10:$AL$188,3,FALSE))="","",(VLOOKUP($E168,'Org List'!$AJ$10:$AL$188,3,FALSE))),"")</f>
        <v>Midlands and East of England Commissioning Region</v>
      </c>
      <c r="C168" s="98" t="str">
        <f ca="1">IFERROR(IF((VLOOKUP($E168,'Org List'!$AO$10:$AQ$188,3,FALSE))="","",(VLOOKUP($E168,'Org List'!$AO$10:$AQ$188,3,FALSE))),"")</f>
        <v>West Midlands Region</v>
      </c>
      <c r="D168" s="113" t="str">
        <f ca="1">IFERROR(IF((VLOOKUP($E168,'Org List'!$AT$10:$AV$188,3,FALSE))="","",(VLOOKUP($E168,'Org List'!$AT$10:$AV$188,3,FALSE))),"")</f>
        <v>NHS England Midlands And East (North Midlands)</v>
      </c>
      <c r="E168" s="50" t="str">
        <f t="shared" ca="1" si="4"/>
        <v>E06000020</v>
      </c>
      <c r="F168" s="140" t="str">
        <f ca="1">IFERROR(VLOOKUP($E168,'Org List'!$J$9:$K$488,2,0), "")</f>
        <v>Telford and Wrekin</v>
      </c>
      <c r="G168" s="258">
        <f ca="1">IFERROR(IF((VLOOKUP($E168,'I&amp;E Backsheet'!$D$7:$X$185,G$9,FALSE))="","",(VLOOKUP($E168,'I&amp;E Backsheet'!$D$7:$X$185,G$9,FALSE))),"")</f>
        <v>19933821</v>
      </c>
      <c r="H168" s="260">
        <f ca="1">IFERROR(IF((VLOOKUP($E168,'I&amp;E Backsheet'!$D$7:$X$185,H$9,FALSE))="","",(VLOOKUP($E168,'I&amp;E Backsheet'!$D$7:$X$185,H$9,FALSE))),"")</f>
        <v>20434779</v>
      </c>
    </row>
    <row r="169" spans="1:8" ht="15" customHeight="1" x14ac:dyDescent="0.3">
      <c r="A169" s="57">
        <v>158</v>
      </c>
      <c r="B169" s="97" t="str">
        <f ca="1">IFERROR(IF((VLOOKUP($E169,'Org List'!$AJ$10:$AL$188,3,FALSE))="","",(VLOOKUP($E169,'Org List'!$AJ$10:$AL$188,3,FALSE))),"")</f>
        <v>Midlands and East of England Commissioning Region</v>
      </c>
      <c r="C169" s="98" t="str">
        <f ca="1">IFERROR(IF((VLOOKUP($E169,'Org List'!$AO$10:$AQ$188,3,FALSE))="","",(VLOOKUP($E169,'Org List'!$AO$10:$AQ$188,3,FALSE))),"")</f>
        <v>East Region</v>
      </c>
      <c r="D169" s="113" t="str">
        <f ca="1">IFERROR(IF((VLOOKUP($E169,'Org List'!$AT$10:$AV$188,3,FALSE))="","",(VLOOKUP($E169,'Org List'!$AT$10:$AV$188,3,FALSE))),"")</f>
        <v>NHS England Midlands And East (East)</v>
      </c>
      <c r="E169" s="50" t="str">
        <f t="shared" ca="1" si="4"/>
        <v>E06000034</v>
      </c>
      <c r="F169" s="140" t="str">
        <f ca="1">IFERROR(VLOOKUP($E169,'Org List'!$J$9:$K$488,2,0), "")</f>
        <v>Thurrock</v>
      </c>
      <c r="G169" s="258">
        <f ca="1">IFERROR(IF((VLOOKUP($E169,'I&amp;E Backsheet'!$D$7:$X$185,G$9,FALSE))="","",(VLOOKUP($E169,'I&amp;E Backsheet'!$D$7:$X$185,G$9,FALSE))),"")</f>
        <v>41505030.658999994</v>
      </c>
      <c r="H169" s="260">
        <f ca="1">IFERROR(IF((VLOOKUP($E169,'I&amp;E Backsheet'!$D$7:$X$185,H$9,FALSE))="","",(VLOOKUP($E169,'I&amp;E Backsheet'!$D$7:$X$185,H$9,FALSE))),"")</f>
        <v>42785812.483651131</v>
      </c>
    </row>
    <row r="170" spans="1:8" ht="15" customHeight="1" x14ac:dyDescent="0.3">
      <c r="A170" s="57">
        <v>159</v>
      </c>
      <c r="B170" s="97" t="str">
        <f ca="1">IFERROR(IF((VLOOKUP($E170,'Org List'!$AJ$10:$AL$188,3,FALSE))="","",(VLOOKUP($E170,'Org List'!$AJ$10:$AL$188,3,FALSE))),"")</f>
        <v>South West England Commissioning Region</v>
      </c>
      <c r="C170" s="98" t="str">
        <f ca="1">IFERROR(IF((VLOOKUP($E170,'Org List'!$AO$10:$AQ$188,3,FALSE))="","",(VLOOKUP($E170,'Org List'!$AO$10:$AQ$188,3,FALSE))),"")</f>
        <v>South West Region</v>
      </c>
      <c r="D170" s="113" t="str">
        <f ca="1">IFERROR(IF((VLOOKUP($E170,'Org List'!$AT$10:$AV$188,3,FALSE))="","",(VLOOKUP($E170,'Org List'!$AT$10:$AV$188,3,FALSE))),"")</f>
        <v>NHS England South West (South West South)</v>
      </c>
      <c r="E170" s="50" t="str">
        <f t="shared" ca="1" si="4"/>
        <v>E06000027</v>
      </c>
      <c r="F170" s="140" t="str">
        <f ca="1">IFERROR(VLOOKUP($E170,'Org List'!$J$9:$K$488,2,0), "")</f>
        <v>Torbay</v>
      </c>
      <c r="G170" s="258">
        <f ca="1">IFERROR(IF((VLOOKUP($E170,'I&amp;E Backsheet'!$D$7:$X$185,G$9,FALSE))="","",(VLOOKUP($E170,'I&amp;E Backsheet'!$D$7:$X$185,G$9,FALSE))),"")</f>
        <v>18576591.870000001</v>
      </c>
      <c r="H170" s="260">
        <f ca="1">IFERROR(IF((VLOOKUP($E170,'I&amp;E Backsheet'!$D$7:$X$185,H$9,FALSE))="","",(VLOOKUP($E170,'I&amp;E Backsheet'!$D$7:$X$185,H$9,FALSE))),"")</f>
        <v>18736036</v>
      </c>
    </row>
    <row r="171" spans="1:8" ht="15" customHeight="1" x14ac:dyDescent="0.3">
      <c r="A171" s="57">
        <v>160</v>
      </c>
      <c r="B171" s="97" t="str">
        <f ca="1">IFERROR(IF((VLOOKUP($E171,'Org List'!$AJ$10:$AL$188,3,FALSE))="","",(VLOOKUP($E171,'Org List'!$AJ$10:$AL$188,3,FALSE))),"")</f>
        <v>London Commissioning Region</v>
      </c>
      <c r="C171" s="98" t="str">
        <f ca="1">IFERROR(IF((VLOOKUP($E171,'Org List'!$AO$10:$AQ$188,3,FALSE))="","",(VLOOKUP($E171,'Org List'!$AO$10:$AQ$188,3,FALSE))),"")</f>
        <v>London Region</v>
      </c>
      <c r="D171" s="113" t="str">
        <f ca="1">IFERROR(IF((VLOOKUP($E171,'Org List'!$AT$10:$AV$188,3,FALSE))="","",(VLOOKUP($E171,'Org List'!$AT$10:$AV$188,3,FALSE))),"")</f>
        <v>NHS England London</v>
      </c>
      <c r="E171" s="50" t="str">
        <f t="shared" ref="E171:E189" ca="1" si="5">IF($A171&gt;$K$5-1,"",INDIRECT("'Comms by AT'!D"&amp;$A171+$K$4))</f>
        <v>E09000030</v>
      </c>
      <c r="F171" s="140" t="str">
        <f ca="1">IFERROR(VLOOKUP($E171,'Org List'!$J$9:$K$488,2,0), "")</f>
        <v>Tower Hamlets</v>
      </c>
      <c r="G171" s="258">
        <f ca="1">IFERROR(IF((VLOOKUP($E171,'I&amp;E Backsheet'!$D$7:$X$185,G$9,FALSE))="","",(VLOOKUP($E171,'I&amp;E Backsheet'!$D$7:$X$185,G$9,FALSE))),"")</f>
        <v>48630409</v>
      </c>
      <c r="H171" s="260">
        <f ca="1">IFERROR(IF((VLOOKUP($E171,'I&amp;E Backsheet'!$D$7:$X$185,H$9,FALSE))="","",(VLOOKUP($E171,'I&amp;E Backsheet'!$D$7:$X$185,H$9,FALSE))),"")</f>
        <v>48630409</v>
      </c>
    </row>
    <row r="172" spans="1:8" ht="15" customHeight="1" x14ac:dyDescent="0.3">
      <c r="A172" s="57">
        <v>161</v>
      </c>
      <c r="B172" s="97" t="str">
        <f ca="1">IFERROR(IF((VLOOKUP($E172,'Org List'!$AJ$10:$AL$188,3,FALSE))="","",(VLOOKUP($E172,'Org List'!$AJ$10:$AL$188,3,FALSE))),"")</f>
        <v>North of England Commissioning Region</v>
      </c>
      <c r="C172" s="98" t="str">
        <f ca="1">IFERROR(IF((VLOOKUP($E172,'Org List'!$AO$10:$AQ$188,3,FALSE))="","",(VLOOKUP($E172,'Org List'!$AO$10:$AQ$188,3,FALSE))),"")</f>
        <v>North West Region</v>
      </c>
      <c r="D172" s="113" t="str">
        <f ca="1">IFERROR(IF((VLOOKUP($E172,'Org List'!$AT$10:$AV$188,3,FALSE))="","",(VLOOKUP($E172,'Org List'!$AT$10:$AV$188,3,FALSE))),"")</f>
        <v>NHS England North (Greater Manchester)</v>
      </c>
      <c r="E172" s="50" t="str">
        <f t="shared" ca="1" si="5"/>
        <v>E08000009</v>
      </c>
      <c r="F172" s="140" t="str">
        <f ca="1">IFERROR(VLOOKUP($E172,'Org List'!$J$9:$K$488,2,0), "")</f>
        <v>Trafford</v>
      </c>
      <c r="G172" s="258">
        <f ca="1">IFERROR(IF((VLOOKUP($E172,'I&amp;E Backsheet'!$D$7:$X$185,G$9,FALSE))="","",(VLOOKUP($E172,'I&amp;E Backsheet'!$D$7:$X$185,G$9,FALSE))),"")</f>
        <v>22682971.295000002</v>
      </c>
      <c r="H172" s="260">
        <f ca="1">IFERROR(IF((VLOOKUP($E172,'I&amp;E Backsheet'!$D$7:$X$185,H$9,FALSE))="","",(VLOOKUP($E172,'I&amp;E Backsheet'!$D$7:$X$185,H$9,FALSE))),"")</f>
        <v>22682971.295000002</v>
      </c>
    </row>
    <row r="173" spans="1:8" ht="15" customHeight="1" x14ac:dyDescent="0.3">
      <c r="A173" s="57">
        <v>162</v>
      </c>
      <c r="B173" s="97" t="str">
        <f ca="1">IFERROR(IF((VLOOKUP($E173,'Org List'!$AJ$10:$AL$188,3,FALSE))="","",(VLOOKUP($E173,'Org List'!$AJ$10:$AL$188,3,FALSE))),"")</f>
        <v>North of England Commissioning Region</v>
      </c>
      <c r="C173" s="98" t="str">
        <f ca="1">IFERROR(IF((VLOOKUP($E173,'Org List'!$AO$10:$AQ$188,3,FALSE))="","",(VLOOKUP($E173,'Org List'!$AO$10:$AQ$188,3,FALSE))),"")</f>
        <v>Yorkshire and The Humber Region</v>
      </c>
      <c r="D173" s="113" t="str">
        <f ca="1">IFERROR(IF((VLOOKUP($E173,'Org List'!$AT$10:$AV$188,3,FALSE))="","",(VLOOKUP($E173,'Org List'!$AT$10:$AV$188,3,FALSE))),"")</f>
        <v>NHS England North (Yorkshire And Humber)</v>
      </c>
      <c r="E173" s="50" t="str">
        <f t="shared" ca="1" si="5"/>
        <v>E08000036</v>
      </c>
      <c r="F173" s="140" t="str">
        <f ca="1">IFERROR(VLOOKUP($E173,'Org List'!$J$9:$K$488,2,0), "")</f>
        <v>Wakefield</v>
      </c>
      <c r="G173" s="258">
        <f ca="1">IFERROR(IF((VLOOKUP($E173,'I&amp;E Backsheet'!$D$7:$X$185,G$9,FALSE))="","",(VLOOKUP($E173,'I&amp;E Backsheet'!$D$7:$X$185,G$9,FALSE))),"")</f>
        <v>82830331.554848254</v>
      </c>
      <c r="H173" s="260">
        <f ca="1">IFERROR(IF((VLOOKUP($E173,'I&amp;E Backsheet'!$D$7:$X$185,H$9,FALSE))="","",(VLOOKUP($E173,'I&amp;E Backsheet'!$D$7:$X$185,H$9,FALSE))),"")</f>
        <v>78346780.67061837</v>
      </c>
    </row>
    <row r="174" spans="1:8" ht="15" customHeight="1" x14ac:dyDescent="0.3">
      <c r="A174" s="57">
        <v>163</v>
      </c>
      <c r="B174" s="97" t="str">
        <f ca="1">IFERROR(IF((VLOOKUP($E174,'Org List'!$AJ$10:$AL$188,3,FALSE))="","",(VLOOKUP($E174,'Org List'!$AJ$10:$AL$188,3,FALSE))),"")</f>
        <v>Midlands and East of England Commissioning Region</v>
      </c>
      <c r="C174" s="98" t="str">
        <f ca="1">IFERROR(IF((VLOOKUP($E174,'Org List'!$AO$10:$AQ$188,3,FALSE))="","",(VLOOKUP($E174,'Org List'!$AO$10:$AQ$188,3,FALSE))),"")</f>
        <v>West Midlands Region</v>
      </c>
      <c r="D174" s="113" t="str">
        <f ca="1">IFERROR(IF((VLOOKUP($E174,'Org List'!$AT$10:$AV$188,3,FALSE))="","",(VLOOKUP($E174,'Org List'!$AT$10:$AV$188,3,FALSE))),"")</f>
        <v>NHS England Midlands And East (West Midlands)</v>
      </c>
      <c r="E174" s="50" t="str">
        <f t="shared" ca="1" si="5"/>
        <v>E08000030</v>
      </c>
      <c r="F174" s="140" t="str">
        <f ca="1">IFERROR(VLOOKUP($E174,'Org List'!$J$9:$K$488,2,0), "")</f>
        <v>Walsall</v>
      </c>
      <c r="G174" s="258">
        <f ca="1">IFERROR(IF((VLOOKUP($E174,'I&amp;E Backsheet'!$D$7:$X$185,G$9,FALSE))="","",(VLOOKUP($E174,'I&amp;E Backsheet'!$D$7:$X$185,G$9,FALSE))),"")</f>
        <v>34663343</v>
      </c>
      <c r="H174" s="260">
        <f ca="1">IFERROR(IF((VLOOKUP($E174,'I&amp;E Backsheet'!$D$7:$X$185,H$9,FALSE))="","",(VLOOKUP($E174,'I&amp;E Backsheet'!$D$7:$X$185,H$9,FALSE))),"")</f>
        <v>34193870</v>
      </c>
    </row>
    <row r="175" spans="1:8" ht="15" customHeight="1" x14ac:dyDescent="0.3">
      <c r="A175" s="57">
        <v>164</v>
      </c>
      <c r="B175" s="97" t="str">
        <f ca="1">IFERROR(IF((VLOOKUP($E175,'Org List'!$AJ$10:$AL$188,3,FALSE))="","",(VLOOKUP($E175,'Org List'!$AJ$10:$AL$188,3,FALSE))),"")</f>
        <v>London Commissioning Region</v>
      </c>
      <c r="C175" s="98" t="str">
        <f ca="1">IFERROR(IF((VLOOKUP($E175,'Org List'!$AO$10:$AQ$188,3,FALSE))="","",(VLOOKUP($E175,'Org List'!$AO$10:$AQ$188,3,FALSE))),"")</f>
        <v>London Region</v>
      </c>
      <c r="D175" s="113" t="str">
        <f ca="1">IFERROR(IF((VLOOKUP($E175,'Org List'!$AT$10:$AV$188,3,FALSE))="","",(VLOOKUP($E175,'Org List'!$AT$10:$AV$188,3,FALSE))),"")</f>
        <v>NHS England London</v>
      </c>
      <c r="E175" s="50" t="str">
        <f t="shared" ca="1" si="5"/>
        <v>E09000031</v>
      </c>
      <c r="F175" s="140" t="str">
        <f ca="1">IFERROR(VLOOKUP($E175,'Org List'!$J$9:$K$488,2,0), "")</f>
        <v>Waltham Forest</v>
      </c>
      <c r="G175" s="258">
        <f ca="1">IFERROR(IF((VLOOKUP($E175,'I&amp;E Backsheet'!$D$7:$X$185,G$9,FALSE))="","",(VLOOKUP($E175,'I&amp;E Backsheet'!$D$7:$X$185,G$9,FALSE))),"")</f>
        <v>27402769</v>
      </c>
      <c r="H175" s="260">
        <f ca="1">IFERROR(IF((VLOOKUP($E175,'I&amp;E Backsheet'!$D$7:$X$185,H$9,FALSE))="","",(VLOOKUP($E175,'I&amp;E Backsheet'!$D$7:$X$185,H$9,FALSE))),"")</f>
        <v>27402769</v>
      </c>
    </row>
    <row r="176" spans="1:8" ht="15" customHeight="1" x14ac:dyDescent="0.3">
      <c r="A176" s="57">
        <v>165</v>
      </c>
      <c r="B176" s="97" t="str">
        <f ca="1">IFERROR(IF((VLOOKUP($E176,'Org List'!$AJ$10:$AL$188,3,FALSE))="","",(VLOOKUP($E176,'Org List'!$AJ$10:$AL$188,3,FALSE))),"")</f>
        <v>London Commissioning Region</v>
      </c>
      <c r="C176" s="98" t="str">
        <f ca="1">IFERROR(IF((VLOOKUP($E176,'Org List'!$AO$10:$AQ$188,3,FALSE))="","",(VLOOKUP($E176,'Org List'!$AO$10:$AQ$188,3,FALSE))),"")</f>
        <v>London Region</v>
      </c>
      <c r="D176" s="113" t="str">
        <f ca="1">IFERROR(IF((VLOOKUP($E176,'Org List'!$AT$10:$AV$188,3,FALSE))="","",(VLOOKUP($E176,'Org List'!$AT$10:$AV$188,3,FALSE))),"")</f>
        <v>NHS England London</v>
      </c>
      <c r="E176" s="50" t="str">
        <f t="shared" ca="1" si="5"/>
        <v>E09000032</v>
      </c>
      <c r="F176" s="140" t="str">
        <f ca="1">IFERROR(VLOOKUP($E176,'Org List'!$J$9:$K$488,2,0), "")</f>
        <v>Wandsworth</v>
      </c>
      <c r="G176" s="258">
        <f ca="1">IFERROR(IF((VLOOKUP($E176,'I&amp;E Backsheet'!$D$7:$X$185,G$9,FALSE))="","",(VLOOKUP($E176,'I&amp;E Backsheet'!$D$7:$X$185,G$9,FALSE))),"")</f>
        <v>34409918</v>
      </c>
      <c r="H176" s="260">
        <f ca="1">IFERROR(IF((VLOOKUP($E176,'I&amp;E Backsheet'!$D$7:$X$185,H$9,FALSE))="","",(VLOOKUP($E176,'I&amp;E Backsheet'!$D$7:$X$185,H$9,FALSE))),"")</f>
        <v>34409918</v>
      </c>
    </row>
    <row r="177" spans="1:8" ht="15" customHeight="1" x14ac:dyDescent="0.3">
      <c r="A177" s="57">
        <v>166</v>
      </c>
      <c r="B177" s="97" t="str">
        <f ca="1">IFERROR(IF((VLOOKUP($E177,'Org List'!$AJ$10:$AL$188,3,FALSE))="","",(VLOOKUP($E177,'Org List'!$AJ$10:$AL$188,3,FALSE))),"")</f>
        <v>North of England Commissioning Region</v>
      </c>
      <c r="C177" s="98" t="str">
        <f ca="1">IFERROR(IF((VLOOKUP($E177,'Org List'!$AO$10:$AQ$188,3,FALSE))="","",(VLOOKUP($E177,'Org List'!$AO$10:$AQ$188,3,FALSE))),"")</f>
        <v>North West Region</v>
      </c>
      <c r="D177" s="113" t="str">
        <f ca="1">IFERROR(IF((VLOOKUP($E177,'Org List'!$AT$10:$AV$188,3,FALSE))="","",(VLOOKUP($E177,'Org List'!$AT$10:$AV$188,3,FALSE))),"")</f>
        <v>NHS England North (Cheshire And Merseyside)</v>
      </c>
      <c r="E177" s="50" t="str">
        <f t="shared" ca="1" si="5"/>
        <v>E06000007</v>
      </c>
      <c r="F177" s="140" t="str">
        <f ca="1">IFERROR(VLOOKUP($E177,'Org List'!$J$9:$K$488,2,0), "")</f>
        <v>Warrington</v>
      </c>
      <c r="G177" s="258">
        <f ca="1">IFERROR(IF((VLOOKUP($E177,'I&amp;E Backsheet'!$D$7:$X$185,G$9,FALSE))="","",(VLOOKUP($E177,'I&amp;E Backsheet'!$D$7:$X$185,G$9,FALSE))),"")</f>
        <v>32838167.953050327</v>
      </c>
      <c r="H177" s="260">
        <f ca="1">IFERROR(IF((VLOOKUP($E177,'I&amp;E Backsheet'!$D$7:$X$185,H$9,FALSE))="","",(VLOOKUP($E177,'I&amp;E Backsheet'!$D$7:$X$185,H$9,FALSE))),"")</f>
        <v>36906055</v>
      </c>
    </row>
    <row r="178" spans="1:8" ht="15" customHeight="1" x14ac:dyDescent="0.3">
      <c r="A178" s="57">
        <v>167</v>
      </c>
      <c r="B178" s="97" t="str">
        <f ca="1">IFERROR(IF((VLOOKUP($E178,'Org List'!$AJ$10:$AL$188,3,FALSE))="","",(VLOOKUP($E178,'Org List'!$AJ$10:$AL$188,3,FALSE))),"")</f>
        <v>Midlands and East of England Commissioning Region</v>
      </c>
      <c r="C178" s="98" t="str">
        <f ca="1">IFERROR(IF((VLOOKUP($E178,'Org List'!$AO$10:$AQ$188,3,FALSE))="","",(VLOOKUP($E178,'Org List'!$AO$10:$AQ$188,3,FALSE))),"")</f>
        <v>West Midlands Region</v>
      </c>
      <c r="D178" s="113" t="str">
        <f ca="1">IFERROR(IF((VLOOKUP($E178,'Org List'!$AT$10:$AV$188,3,FALSE))="","",(VLOOKUP($E178,'Org List'!$AT$10:$AV$188,3,FALSE))),"")</f>
        <v>NHS England Midlands And East (West Midlands)</v>
      </c>
      <c r="E178" s="50" t="str">
        <f t="shared" ca="1" si="5"/>
        <v>E10000031</v>
      </c>
      <c r="F178" s="140" t="str">
        <f ca="1">IFERROR(VLOOKUP($E178,'Org List'!$J$9:$K$488,2,0), "")</f>
        <v>Warwickshire</v>
      </c>
      <c r="G178" s="258">
        <f ca="1">IFERROR(IF((VLOOKUP($E178,'I&amp;E Backsheet'!$D$7:$X$185,G$9,FALSE))="","",(VLOOKUP($E178,'I&amp;E Backsheet'!$D$7:$X$185,G$9,FALSE))),"")</f>
        <v>120101727.6974484</v>
      </c>
      <c r="H178" s="260">
        <f ca="1">IFERROR(IF((VLOOKUP($E178,'I&amp;E Backsheet'!$D$7:$X$185,H$9,FALSE))="","",(VLOOKUP($E178,'I&amp;E Backsheet'!$D$7:$X$185,H$9,FALSE))),"")</f>
        <v>118817040</v>
      </c>
    </row>
    <row r="179" spans="1:8" ht="15" customHeight="1" x14ac:dyDescent="0.3">
      <c r="A179" s="57">
        <v>168</v>
      </c>
      <c r="B179" s="97" t="str">
        <f ca="1">IFERROR(IF((VLOOKUP($E179,'Org List'!$AJ$10:$AL$188,3,FALSE))="","",(VLOOKUP($E179,'Org List'!$AJ$10:$AL$188,3,FALSE))),"")</f>
        <v>South East England Commissioning Region</v>
      </c>
      <c r="C179" s="98" t="str">
        <f ca="1">IFERROR(IF((VLOOKUP($E179,'Org List'!$AO$10:$AQ$188,3,FALSE))="","",(VLOOKUP($E179,'Org List'!$AO$10:$AQ$188,3,FALSE))),"")</f>
        <v>South East Region</v>
      </c>
      <c r="D179" s="113" t="str">
        <f ca="1">IFERROR(IF((VLOOKUP($E179,'Org List'!$AT$10:$AV$188,3,FALSE))="","",(VLOOKUP($E179,'Org List'!$AT$10:$AV$188,3,FALSE))),"")</f>
        <v>NHS England South East (Hampshire, Isle of Wight and Thames Valley)</v>
      </c>
      <c r="E179" s="50" t="str">
        <f t="shared" ca="1" si="5"/>
        <v>E06000037</v>
      </c>
      <c r="F179" s="140" t="str">
        <f ca="1">IFERROR(VLOOKUP($E179,'Org List'!$J$9:$K$488,2,0), "")</f>
        <v>West Berkshire</v>
      </c>
      <c r="G179" s="258">
        <f ca="1">IFERROR(IF((VLOOKUP($E179,'I&amp;E Backsheet'!$D$7:$X$185,G$9,FALSE))="","",(VLOOKUP($E179,'I&amp;E Backsheet'!$D$7:$X$185,G$9,FALSE))),"")</f>
        <v>11405842.199999999</v>
      </c>
      <c r="H179" s="260">
        <f ca="1">IFERROR(IF((VLOOKUP($E179,'I&amp;E Backsheet'!$D$7:$X$185,H$9,FALSE))="","",(VLOOKUP($E179,'I&amp;E Backsheet'!$D$7:$X$185,H$9,FALSE))),"")</f>
        <v>11914600</v>
      </c>
    </row>
    <row r="180" spans="1:8" ht="15" customHeight="1" x14ac:dyDescent="0.3">
      <c r="A180" s="57">
        <v>169</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113" t="str">
        <f ca="1">IFERROR(IF((VLOOKUP($E180,'Org List'!$AT$10:$AV$188,3,FALSE))="","",(VLOOKUP($E180,'Org List'!$AT$10:$AV$188,3,FALSE))),"")</f>
        <v>NHS England South East (Kent, Surrey and Sussex)</v>
      </c>
      <c r="E180" s="50" t="str">
        <f t="shared" ca="1" si="5"/>
        <v>E10000032</v>
      </c>
      <c r="F180" s="140" t="str">
        <f ca="1">IFERROR(VLOOKUP($E180,'Org List'!$J$9:$K$488,2,0), "")</f>
        <v>West Sussex</v>
      </c>
      <c r="G180" s="258">
        <f ca="1">IFERROR(IF((VLOOKUP($E180,'I&amp;E Backsheet'!$D$7:$X$185,G$9,FALSE))="","",(VLOOKUP($E180,'I&amp;E Backsheet'!$D$7:$X$185,G$9,FALSE))),"")</f>
        <v>62851970</v>
      </c>
      <c r="H180" s="260">
        <f ca="1">IFERROR(IF((VLOOKUP($E180,'I&amp;E Backsheet'!$D$7:$X$185,H$9,FALSE))="","",(VLOOKUP($E180,'I&amp;E Backsheet'!$D$7:$X$185,H$9,FALSE))),"")</f>
        <v>78276176</v>
      </c>
    </row>
    <row r="181" spans="1:8" ht="15" customHeight="1" x14ac:dyDescent="0.3">
      <c r="A181" s="57">
        <v>170</v>
      </c>
      <c r="B181" s="97" t="str">
        <f ca="1">IFERROR(IF((VLOOKUP($E181,'Org List'!$AJ$10:$AL$188,3,FALSE))="","",(VLOOKUP($E181,'Org List'!$AJ$10:$AL$188,3,FALSE))),"")</f>
        <v>London Commissioning Region</v>
      </c>
      <c r="C181" s="98" t="str">
        <f ca="1">IFERROR(IF((VLOOKUP($E181,'Org List'!$AO$10:$AQ$188,3,FALSE))="","",(VLOOKUP($E181,'Org List'!$AO$10:$AQ$188,3,FALSE))),"")</f>
        <v>London Region</v>
      </c>
      <c r="D181" s="113" t="str">
        <f ca="1">IFERROR(IF((VLOOKUP($E181,'Org List'!$AT$10:$AV$188,3,FALSE))="","",(VLOOKUP($E181,'Org List'!$AT$10:$AV$188,3,FALSE))),"")</f>
        <v>NHS England London</v>
      </c>
      <c r="E181" s="50" t="str">
        <f t="shared" ca="1" si="5"/>
        <v>E09000033</v>
      </c>
      <c r="F181" s="140" t="str">
        <f ca="1">IFERROR(VLOOKUP($E181,'Org List'!$J$9:$K$488,2,0), "")</f>
        <v>Westminster</v>
      </c>
      <c r="G181" s="258">
        <f ca="1">IFERROR(IF((VLOOKUP($E181,'I&amp;E Backsheet'!$D$7:$X$185,G$9,FALSE))="","",(VLOOKUP($E181,'I&amp;E Backsheet'!$D$7:$X$185,G$9,FALSE))),"")</f>
        <v>76912620</v>
      </c>
      <c r="H181" s="260">
        <f ca="1">IFERROR(IF((VLOOKUP($E181,'I&amp;E Backsheet'!$D$7:$X$185,H$9,FALSE))="","",(VLOOKUP($E181,'I&amp;E Backsheet'!$D$7:$X$185,H$9,FALSE))),"")</f>
        <v>77741361</v>
      </c>
    </row>
    <row r="182" spans="1:8" ht="15" customHeight="1" x14ac:dyDescent="0.3">
      <c r="A182" s="57">
        <v>171</v>
      </c>
      <c r="B182" s="97" t="str">
        <f ca="1">IFERROR(IF((VLOOKUP($E182,'Org List'!$AJ$10:$AL$188,3,FALSE))="","",(VLOOKUP($E182,'Org List'!$AJ$10:$AL$188,3,FALSE))),"")</f>
        <v>North of England Commissioning Region</v>
      </c>
      <c r="C182" s="98" t="str">
        <f ca="1">IFERROR(IF((VLOOKUP($E182,'Org List'!$AO$10:$AQ$188,3,FALSE))="","",(VLOOKUP($E182,'Org List'!$AO$10:$AQ$188,3,FALSE))),"")</f>
        <v>North West Region</v>
      </c>
      <c r="D182" s="113" t="str">
        <f ca="1">IFERROR(IF((VLOOKUP($E182,'Org List'!$AT$10:$AV$188,3,FALSE))="","",(VLOOKUP($E182,'Org List'!$AT$10:$AV$188,3,FALSE))),"")</f>
        <v>NHS England North (Greater Manchester)</v>
      </c>
      <c r="E182" s="50" t="str">
        <f t="shared" ca="1" si="5"/>
        <v>E08000010</v>
      </c>
      <c r="F182" s="140" t="str">
        <f ca="1">IFERROR(VLOOKUP($E182,'Org List'!$J$9:$K$488,2,0), "")</f>
        <v>Wigan</v>
      </c>
      <c r="G182" s="258">
        <f ca="1">IFERROR(IF((VLOOKUP($E182,'I&amp;E Backsheet'!$D$7:$X$185,G$9,FALSE))="","",(VLOOKUP($E182,'I&amp;E Backsheet'!$D$7:$X$185,G$9,FALSE))),"")</f>
        <v>38775717</v>
      </c>
      <c r="H182" s="260">
        <f ca="1">IFERROR(IF((VLOOKUP($E182,'I&amp;E Backsheet'!$D$7:$X$185,H$9,FALSE))="","",(VLOOKUP($E182,'I&amp;E Backsheet'!$D$7:$X$185,H$9,FALSE))),"")</f>
        <v>54464063</v>
      </c>
    </row>
    <row r="183" spans="1:8" ht="15" customHeight="1" x14ac:dyDescent="0.3">
      <c r="A183" s="57">
        <v>172</v>
      </c>
      <c r="B183" s="97" t="str">
        <f ca="1">IFERROR(IF((VLOOKUP($E183,'Org List'!$AJ$10:$AL$188,3,FALSE))="","",(VLOOKUP($E183,'Org List'!$AJ$10:$AL$188,3,FALSE))),"")</f>
        <v>South West England Commissioning Region</v>
      </c>
      <c r="C183" s="98" t="str">
        <f ca="1">IFERROR(IF((VLOOKUP($E183,'Org List'!$AO$10:$AQ$188,3,FALSE))="","",(VLOOKUP($E183,'Org List'!$AO$10:$AQ$188,3,FALSE))),"")</f>
        <v>South West Region</v>
      </c>
      <c r="D183" s="113" t="str">
        <f ca="1">IFERROR(IF((VLOOKUP($E183,'Org List'!$AT$10:$AV$188,3,FALSE))="","",(VLOOKUP($E183,'Org List'!$AT$10:$AV$188,3,FALSE))),"")</f>
        <v>NHS England South West (South West North)</v>
      </c>
      <c r="E183" s="50" t="str">
        <f t="shared" ca="1" si="5"/>
        <v>E06000054</v>
      </c>
      <c r="F183" s="140" t="str">
        <f ca="1">IFERROR(VLOOKUP($E183,'Org List'!$J$9:$K$488,2,0), "")</f>
        <v>Wiltshire</v>
      </c>
      <c r="G183" s="258">
        <f ca="1">IFERROR(IF((VLOOKUP($E183,'I&amp;E Backsheet'!$D$7:$X$185,G$9,FALSE))="","",(VLOOKUP($E183,'I&amp;E Backsheet'!$D$7:$X$185,G$9,FALSE))),"")</f>
        <v>45724128</v>
      </c>
      <c r="H183" s="260">
        <f ca="1">IFERROR(IF((VLOOKUP($E183,'I&amp;E Backsheet'!$D$7:$X$185,H$9,FALSE))="","",(VLOOKUP($E183,'I&amp;E Backsheet'!$D$7:$X$185,H$9,FALSE))),"")</f>
        <v>47134285</v>
      </c>
    </row>
    <row r="184" spans="1:8" ht="15" customHeight="1" x14ac:dyDescent="0.3">
      <c r="A184" s="57">
        <v>173</v>
      </c>
      <c r="B184" s="97" t="str">
        <f ca="1">IFERROR(IF((VLOOKUP($E184,'Org List'!$AJ$10:$AL$188,3,FALSE))="","",(VLOOKUP($E184,'Org List'!$AJ$10:$AL$188,3,FALSE))),"")</f>
        <v>South East England Commissioning Region</v>
      </c>
      <c r="C184" s="98" t="str">
        <f ca="1">IFERROR(IF((VLOOKUP($E184,'Org List'!$AO$10:$AQ$188,3,FALSE))="","",(VLOOKUP($E184,'Org List'!$AO$10:$AQ$188,3,FALSE))),"")</f>
        <v>South East Region</v>
      </c>
      <c r="D184" s="113" t="str">
        <f ca="1">IFERROR(IF((VLOOKUP($E184,'Org List'!$AT$10:$AV$188,3,FALSE))="","",(VLOOKUP($E184,'Org List'!$AT$10:$AV$188,3,FALSE))),"")</f>
        <v>NHS England South East (Hampshire, Isle of Wight and Thames Valley)</v>
      </c>
      <c r="E184" s="50" t="str">
        <f t="shared" ca="1" si="5"/>
        <v>E06000040</v>
      </c>
      <c r="F184" s="140" t="str">
        <f ca="1">IFERROR(VLOOKUP($E184,'Org List'!$J$9:$K$488,2,0), "")</f>
        <v>Windsor and Maidenhead</v>
      </c>
      <c r="G184" s="258">
        <f ca="1">IFERROR(IF((VLOOKUP($E184,'I&amp;E Backsheet'!$D$7:$X$185,G$9,FALSE))="","",(VLOOKUP($E184,'I&amp;E Backsheet'!$D$7:$X$185,G$9,FALSE))),"")</f>
        <v>12102516</v>
      </c>
      <c r="H184" s="260">
        <f ca="1">IFERROR(IF((VLOOKUP($E184,'I&amp;E Backsheet'!$D$7:$X$185,H$9,FALSE))="","",(VLOOKUP($E184,'I&amp;E Backsheet'!$D$7:$X$185,H$9,FALSE))),"")</f>
        <v>13052215</v>
      </c>
    </row>
    <row r="185" spans="1:8" ht="15" customHeight="1" x14ac:dyDescent="0.3">
      <c r="A185" s="57">
        <v>174</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(Cheshire And Merseyside)</v>
      </c>
      <c r="E185" s="50" t="str">
        <f t="shared" ca="1" si="5"/>
        <v>E08000015</v>
      </c>
      <c r="F185" s="140" t="str">
        <f ca="1">IFERROR(VLOOKUP($E185,'Org List'!$J$9:$K$488,2,0), "")</f>
        <v>Wirral</v>
      </c>
      <c r="G185" s="258">
        <f ca="1">IFERROR(IF((VLOOKUP($E185,'I&amp;E Backsheet'!$D$7:$X$185,G$9,FALSE))="","",(VLOOKUP($E185,'I&amp;E Backsheet'!$D$7:$X$185,G$9,FALSE))),"")</f>
        <v>52214264.759999998</v>
      </c>
      <c r="H185" s="260">
        <f ca="1">IFERROR(IF((VLOOKUP($E185,'I&amp;E Backsheet'!$D$7:$X$185,H$9,FALSE))="","",(VLOOKUP($E185,'I&amp;E Backsheet'!$D$7:$X$185,H$9,FALSE))),"")</f>
        <v>53737966</v>
      </c>
    </row>
    <row r="186" spans="1:8" ht="15" customHeight="1" x14ac:dyDescent="0.3">
      <c r="A186" s="57">
        <v>175</v>
      </c>
      <c r="B186" s="97" t="str">
        <f ca="1">IFERROR(IF((VLOOKUP($E186,'Org List'!$AJ$10:$AL$188,3,FALSE))="","",(VLOOKUP($E186,'Org List'!$AJ$10:$AL$188,3,FALSE))),"")</f>
        <v>South East England Commissioning Region</v>
      </c>
      <c r="C186" s="98" t="str">
        <f ca="1">IFERROR(IF((VLOOKUP($E186,'Org List'!$AO$10:$AQ$188,3,FALSE))="","",(VLOOKUP($E186,'Org List'!$AO$10:$AQ$188,3,FALSE))),"")</f>
        <v>South East Region</v>
      </c>
      <c r="D186" s="113" t="str">
        <f ca="1">IFERROR(IF((VLOOKUP($E186,'Org List'!$AT$10:$AV$188,3,FALSE))="","",(VLOOKUP($E186,'Org List'!$AT$10:$AV$188,3,FALSE))),"")</f>
        <v>NHS England South East (Hampshire, Isle of Wight and Thames Valley)</v>
      </c>
      <c r="E186" s="50" t="str">
        <f t="shared" ca="1" si="5"/>
        <v>E06000041</v>
      </c>
      <c r="F186" s="140" t="str">
        <f ca="1">IFERROR(VLOOKUP($E186,'Org List'!$J$9:$K$488,2,0), "")</f>
        <v>Wokingham</v>
      </c>
      <c r="G186" s="258">
        <f ca="1">IFERROR(IF((VLOOKUP($E186,'I&amp;E Backsheet'!$D$7:$X$185,G$9,FALSE))="","",(VLOOKUP($E186,'I&amp;E Backsheet'!$D$7:$X$185,G$9,FALSE))),"")</f>
        <v>10011142.077770945</v>
      </c>
      <c r="H186" s="260">
        <f ca="1">IFERROR(IF((VLOOKUP($E186,'I&amp;E Backsheet'!$D$7:$X$185,H$9,FALSE))="","",(VLOOKUP($E186,'I&amp;E Backsheet'!$D$7:$X$185,H$9,FALSE))),"")</f>
        <v>9972000</v>
      </c>
    </row>
    <row r="187" spans="1:8" ht="15" customHeight="1" x14ac:dyDescent="0.3">
      <c r="A187" s="57">
        <v>176</v>
      </c>
      <c r="B187" s="97" t="str">
        <f ca="1">IFERROR(IF((VLOOKUP($E187,'Org List'!$AJ$10:$AL$188,3,FALSE))="","",(VLOOKUP($E187,'Org List'!$AJ$10:$AL$188,3,FALSE))),"")</f>
        <v>Midlands and East of England Commissioning Region</v>
      </c>
      <c r="C187" s="98" t="str">
        <f ca="1">IFERROR(IF((VLOOKUP($E187,'Org List'!$AO$10:$AQ$188,3,FALSE))="","",(VLOOKUP($E187,'Org List'!$AO$10:$AQ$188,3,FALSE))),"")</f>
        <v>West Midlands Region</v>
      </c>
      <c r="D187" s="113" t="str">
        <f ca="1">IFERROR(IF((VLOOKUP($E187,'Org List'!$AT$10:$AV$188,3,FALSE))="","",(VLOOKUP($E187,'Org List'!$AT$10:$AV$188,3,FALSE))),"")</f>
        <v>NHS England Midlands And East (West Midlands)</v>
      </c>
      <c r="E187" s="50" t="str">
        <f t="shared" ca="1" si="5"/>
        <v>E08000031</v>
      </c>
      <c r="F187" s="140" t="str">
        <f ca="1">IFERROR(VLOOKUP($E187,'Org List'!$J$9:$K$488,2,0), "")</f>
        <v>Wolverhampton</v>
      </c>
      <c r="G187" s="258">
        <f ca="1">IFERROR(IF((VLOOKUP($E187,'I&amp;E Backsheet'!$D$7:$X$185,G$9,FALSE))="","",(VLOOKUP($E187,'I&amp;E Backsheet'!$D$7:$X$185,G$9,FALSE))),"")</f>
        <v>67830269</v>
      </c>
      <c r="H187" s="260">
        <f ca="1">IFERROR(IF((VLOOKUP($E187,'I&amp;E Backsheet'!$D$7:$X$185,H$9,FALSE))="","",(VLOOKUP($E187,'I&amp;E Backsheet'!$D$7:$X$185,H$9,FALSE))),"")</f>
        <v>69230078.947452471</v>
      </c>
    </row>
    <row r="188" spans="1:8" ht="15" customHeight="1" x14ac:dyDescent="0.3">
      <c r="A188" s="57">
        <v>177</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113" t="str">
        <f ca="1">IFERROR(IF((VLOOKUP($E188,'Org List'!$AT$10:$AV$188,3,FALSE))="","",(VLOOKUP($E188,'Org List'!$AT$10:$AV$188,3,FALSE))),"")</f>
        <v>NHS England Midlands And East (West Midlands)</v>
      </c>
      <c r="E188" s="50" t="str">
        <f t="shared" ca="1" si="5"/>
        <v>E10000034</v>
      </c>
      <c r="F188" s="140" t="str">
        <f ca="1">IFERROR(VLOOKUP($E188,'Org List'!$J$9:$K$488,2,0), "")</f>
        <v>Worcestershire</v>
      </c>
      <c r="G188" s="258">
        <f ca="1">IFERROR(IF((VLOOKUP($E188,'I&amp;E Backsheet'!$D$7:$X$185,G$9,FALSE))="","",(VLOOKUP($E188,'I&amp;E Backsheet'!$D$7:$X$185,G$9,FALSE))),"")</f>
        <v>53586285.982691824</v>
      </c>
      <c r="H188" s="260">
        <f ca="1">IFERROR(IF((VLOOKUP($E188,'I&amp;E Backsheet'!$D$7:$X$185,H$9,FALSE))="","",(VLOOKUP($E188,'I&amp;E Backsheet'!$D$7:$X$185,H$9,FALSE))),"")</f>
        <v>54095743</v>
      </c>
    </row>
    <row r="189" spans="1:8" ht="15" customHeight="1" thickBot="1" x14ac:dyDescent="0.35">
      <c r="A189" s="57">
        <v>178</v>
      </c>
      <c r="B189" s="100" t="str">
        <f ca="1">IFERROR(IF((VLOOKUP($E189,'Org List'!$AJ$10:$AL$188,3,FALSE))="","",(VLOOKUP($E189,'Org List'!$AJ$10:$AL$188,3,FALSE))),"")</f>
        <v>North of England Commissioning Region</v>
      </c>
      <c r="C189" s="101" t="str">
        <f ca="1">IFERROR(IF((VLOOKUP($E189,'Org List'!$AO$10:$AQ$188,3,FALSE))="","",(VLOOKUP($E189,'Org List'!$AO$10:$AQ$188,3,FALSE))),"")</f>
        <v>Yorkshire and The Humber Region</v>
      </c>
      <c r="D189" s="114" t="str">
        <f ca="1">IFERROR(IF((VLOOKUP($E189,'Org List'!$AT$10:$AV$188,3,FALSE))="","",(VLOOKUP($E189,'Org List'!$AT$10:$AV$188,3,FALSE))),"")</f>
        <v>NHS England North (Yorkshire And Humber)</v>
      </c>
      <c r="E189" s="52" t="str">
        <f t="shared" ca="1" si="5"/>
        <v>E06000014</v>
      </c>
      <c r="F189" s="141" t="str">
        <f ca="1">IFERROR(VLOOKUP($E189,'Org List'!$J$9:$K$488,2,0), "")</f>
        <v>York</v>
      </c>
      <c r="G189" s="261">
        <f ca="1">IFERROR(IF((VLOOKUP($E189,'I&amp;E Backsheet'!$D$7:$X$185,G$9,FALSE))="","",(VLOOKUP($E189,'I&amp;E Backsheet'!$D$7:$X$185,G$9,FALSE))),"")</f>
        <v>16550631.867529642</v>
      </c>
      <c r="H189" s="263">
        <f ca="1">IFERROR(IF((VLOOKUP($E189,'I&amp;E Backsheet'!$D$7:$X$185,H$9,FALSE))="","",(VLOOKUP($E189,'I&amp;E Backsheet'!$D$7:$X$185,H$9,FALSE))),"")</f>
        <v>16695940</v>
      </c>
    </row>
  </sheetData>
  <sheetProtection algorithmName="SHA-512" hashValue="8fICrlKD6+0r4TJ0aoTOGxFqH4CAL5N0OoKddsZr9TNWdLfc2512VDUI9Ixdo2cvP0V7A8XgsDLQOAX6LQ2ptA==" saltValue="J8yGGvmd4PkfoFMFkuhBlQ==" spinCount="100000" sheet="1" objects="1" scenarios="1" formatColumns="0" formatRows="0" autoFilter="0"/>
  <autoFilter ref="B10:H189" xr:uid="{4B3E6EB3-0E8E-450F-8D5E-AD7F6121F5C3}"/>
  <mergeCells count="2">
    <mergeCell ref="E2:H2"/>
    <mergeCell ref="E1:H1"/>
  </mergeCells>
  <hyperlinks>
    <hyperlink ref="E6" location="Contents!A1" display="&lt;&lt; Contents" xr:uid="{37BCF684-31CF-475F-8EDD-40E770472E81}"/>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Drop Down 1">
              <controlPr defaultSize="0" autoLine="0" autoPict="0">
                <anchor moveWithCells="1" sizeWithCells="1">
                  <from>
                    <xdr:col>5</xdr:col>
                    <xdr:colOff>693420</xdr:colOff>
                    <xdr:row>2</xdr:row>
                    <xdr:rowOff>152400</xdr:rowOff>
                  </from>
                  <to>
                    <xdr:col>5</xdr:col>
                    <xdr:colOff>4236720</xdr:colOff>
                    <xdr:row>4</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2CAA-E7BF-4199-9275-9AE51676C5C0}">
  <sheetPr codeName="Sheet18">
    <tabColor rgb="FFFFFF00"/>
  </sheetPr>
  <dimension ref="A1:X185"/>
  <sheetViews>
    <sheetView zoomScale="80" zoomScaleNormal="80" workbookViewId="0"/>
  </sheetViews>
  <sheetFormatPr defaultColWidth="9.109375" defaultRowHeight="14.4" x14ac:dyDescent="0.3"/>
  <cols>
    <col min="1" max="5" width="9.109375" style="248"/>
    <col min="6" max="11" width="14.6640625" style="248" customWidth="1"/>
    <col min="12" max="12" width="14.6640625" style="158" customWidth="1"/>
    <col min="13" max="15" width="14.6640625" style="248" customWidth="1"/>
    <col min="16" max="16" width="14.6640625" style="270" customWidth="1"/>
    <col min="17" max="19" width="14.6640625" style="248" customWidth="1"/>
    <col min="20" max="20" width="10.6640625" style="248" customWidth="1"/>
    <col min="21" max="23" width="14.6640625" style="248" customWidth="1"/>
    <col min="24" max="24" width="10.6640625" style="248" customWidth="1"/>
    <col min="25" max="16384" width="9.109375" style="248"/>
  </cols>
  <sheetData>
    <row r="1" spans="1:24" x14ac:dyDescent="0.3">
      <c r="A1" s="81" t="s">
        <v>1319</v>
      </c>
      <c r="D1" s="248">
        <v>1</v>
      </c>
      <c r="E1" s="248">
        <v>2</v>
      </c>
      <c r="F1" s="248">
        <v>3</v>
      </c>
      <c r="G1" s="248">
        <v>4</v>
      </c>
      <c r="H1" s="248">
        <v>5</v>
      </c>
      <c r="I1" s="248">
        <v>6</v>
      </c>
      <c r="J1" s="248">
        <v>7</v>
      </c>
      <c r="K1" s="248">
        <v>8</v>
      </c>
      <c r="L1" s="248">
        <v>9</v>
      </c>
      <c r="M1" s="248">
        <v>10</v>
      </c>
      <c r="N1" s="248">
        <v>11</v>
      </c>
      <c r="O1" s="248">
        <v>12</v>
      </c>
      <c r="P1" s="270">
        <v>13</v>
      </c>
      <c r="Q1" s="270">
        <v>14</v>
      </c>
      <c r="R1" s="270">
        <v>15</v>
      </c>
      <c r="S1" s="270">
        <v>16</v>
      </c>
      <c r="T1" s="270">
        <v>17</v>
      </c>
      <c r="U1" s="270">
        <v>18</v>
      </c>
      <c r="V1" s="270">
        <v>19</v>
      </c>
      <c r="W1" s="270">
        <v>20</v>
      </c>
      <c r="X1" s="270">
        <v>21</v>
      </c>
    </row>
    <row r="2" spans="1:24" x14ac:dyDescent="0.3">
      <c r="L2" s="248"/>
    </row>
    <row r="3" spans="1:24" x14ac:dyDescent="0.3">
      <c r="L3" s="248"/>
      <c r="M3" s="248">
        <v>88</v>
      </c>
      <c r="N3" s="248">
        <v>89</v>
      </c>
      <c r="T3" s="248">
        <v>90</v>
      </c>
      <c r="V3" s="248">
        <v>92</v>
      </c>
      <c r="X3" s="248">
        <v>93</v>
      </c>
    </row>
    <row r="4" spans="1:24" x14ac:dyDescent="0.3">
      <c r="F4" s="247"/>
      <c r="G4" s="247"/>
      <c r="H4" s="247"/>
      <c r="I4" s="247"/>
      <c r="L4" s="248"/>
    </row>
    <row r="5" spans="1:24" x14ac:dyDescent="0.3">
      <c r="F5" s="348" t="s">
        <v>1308</v>
      </c>
      <c r="G5" s="348"/>
      <c r="H5" s="348"/>
      <c r="I5" s="348"/>
      <c r="J5" s="348" t="s">
        <v>1314</v>
      </c>
      <c r="K5" s="348"/>
      <c r="L5" s="348"/>
      <c r="M5" s="348" t="s">
        <v>1315</v>
      </c>
      <c r="N5" s="348"/>
      <c r="O5" s="348"/>
      <c r="P5" s="269" t="s">
        <v>1311</v>
      </c>
      <c r="Q5" s="348" t="s">
        <v>1316</v>
      </c>
      <c r="R5" s="348"/>
      <c r="S5" s="348"/>
      <c r="T5" s="254" t="s">
        <v>1320</v>
      </c>
      <c r="U5" s="348" t="s">
        <v>1318</v>
      </c>
      <c r="V5" s="348"/>
      <c r="W5" s="348"/>
      <c r="X5" s="348"/>
    </row>
    <row r="6" spans="1:24" x14ac:dyDescent="0.3">
      <c r="A6" s="248" t="s">
        <v>872</v>
      </c>
      <c r="B6" s="248" t="s">
        <v>873</v>
      </c>
      <c r="C6" s="248" t="s">
        <v>874</v>
      </c>
      <c r="D6" s="248" t="s">
        <v>195</v>
      </c>
      <c r="E6" s="248" t="s">
        <v>219</v>
      </c>
      <c r="F6" s="248" t="s">
        <v>1307</v>
      </c>
      <c r="G6" s="248" t="s">
        <v>1309</v>
      </c>
      <c r="H6" s="248" t="s">
        <v>1310</v>
      </c>
      <c r="I6" s="248" t="s">
        <v>1311</v>
      </c>
      <c r="J6" s="248" t="s">
        <v>1312</v>
      </c>
      <c r="K6" s="248" t="s">
        <v>1313</v>
      </c>
      <c r="L6" s="248" t="s">
        <v>1311</v>
      </c>
      <c r="M6" s="248" t="s">
        <v>1312</v>
      </c>
      <c r="N6" s="248" t="s">
        <v>1313</v>
      </c>
      <c r="O6" s="248" t="s">
        <v>1326</v>
      </c>
      <c r="P6" s="270" t="s">
        <v>1323</v>
      </c>
      <c r="Q6" s="248" t="s">
        <v>1312</v>
      </c>
      <c r="R6" s="248" t="s">
        <v>1313</v>
      </c>
      <c r="S6" s="248" t="s">
        <v>1311</v>
      </c>
      <c r="T6" s="254" t="s">
        <v>1072</v>
      </c>
      <c r="U6" s="248" t="s">
        <v>880</v>
      </c>
      <c r="V6" s="248" t="s">
        <v>885</v>
      </c>
      <c r="W6" s="248" t="s">
        <v>1317</v>
      </c>
      <c r="X6" s="248" t="s">
        <v>1266</v>
      </c>
    </row>
    <row r="7" spans="1:24" x14ac:dyDescent="0.3">
      <c r="D7" s="248" t="s">
        <v>219</v>
      </c>
      <c r="E7" s="248" t="s">
        <v>871</v>
      </c>
      <c r="F7" s="14">
        <f t="shared" ref="F7:P7" si="0">SUM(F$36:F$185)</f>
        <v>467999999.99999976</v>
      </c>
      <c r="G7" s="14">
        <f t="shared" si="0"/>
        <v>1498999998.0000005</v>
      </c>
      <c r="H7" s="14">
        <f t="shared" si="0"/>
        <v>3650047911.8999987</v>
      </c>
      <c r="I7" s="14">
        <f t="shared" si="0"/>
        <v>5617047909.8999996</v>
      </c>
      <c r="J7" s="14">
        <f t="shared" si="0"/>
        <v>1109096742.4084768</v>
      </c>
      <c r="K7" s="14">
        <f t="shared" si="0"/>
        <v>1009006013.2914627</v>
      </c>
      <c r="L7" s="14">
        <f t="shared" si="0"/>
        <v>2118102755.6999393</v>
      </c>
      <c r="M7" s="14">
        <f t="shared" si="0"/>
        <v>1116837625.1121936</v>
      </c>
      <c r="N7" s="14">
        <f t="shared" si="0"/>
        <v>1096378980.8531094</v>
      </c>
      <c r="O7" s="14">
        <f t="shared" si="0"/>
        <v>2213216605.9653025</v>
      </c>
      <c r="P7" s="14">
        <f t="shared" si="0"/>
        <v>7830264515.8653021</v>
      </c>
      <c r="Q7" s="14"/>
      <c r="R7" s="14"/>
      <c r="S7" s="14"/>
      <c r="T7" s="14"/>
      <c r="U7" s="14">
        <f>SUM(U$36:U$185)</f>
        <v>7612445319.4968157</v>
      </c>
      <c r="V7" s="14">
        <f>SUM(V$36:V$185)</f>
        <v>7848121349.5754309</v>
      </c>
      <c r="W7" s="14"/>
    </row>
    <row r="8" spans="1:24" x14ac:dyDescent="0.3">
      <c r="D8" s="248" t="s">
        <v>226</v>
      </c>
      <c r="E8" s="248" t="s">
        <v>227</v>
      </c>
      <c r="F8" s="14">
        <f t="shared" ref="F8:P12" si="1">SUMIFS(F$36:F$185,$A$36:$A$185,$D8)</f>
        <v>152541937.29796427</v>
      </c>
      <c r="G8" s="14">
        <f t="shared" si="1"/>
        <v>521424656.63430113</v>
      </c>
      <c r="H8" s="14">
        <f t="shared" si="1"/>
        <v>1104631087.5436804</v>
      </c>
      <c r="I8" s="14">
        <f t="shared" si="1"/>
        <v>1778597681.4759457</v>
      </c>
      <c r="J8" s="14">
        <f t="shared" si="1"/>
        <v>487402542.59062779</v>
      </c>
      <c r="K8" s="14">
        <f t="shared" si="1"/>
        <v>314609176.96253377</v>
      </c>
      <c r="L8" s="14">
        <f t="shared" si="1"/>
        <v>802011719.5531615</v>
      </c>
      <c r="M8" s="14">
        <f t="shared" si="1"/>
        <v>468399841.27728385</v>
      </c>
      <c r="N8" s="14">
        <f t="shared" si="1"/>
        <v>355058980.35841757</v>
      </c>
      <c r="O8" s="14">
        <f t="shared" si="1"/>
        <v>823458821.63570142</v>
      </c>
      <c r="P8" s="14">
        <f t="shared" si="1"/>
        <v>2602056503.1116486</v>
      </c>
      <c r="Q8" s="14"/>
      <c r="R8" s="14"/>
      <c r="S8" s="14"/>
      <c r="T8" s="14"/>
      <c r="U8" s="14">
        <f>SUMIFS(U$36:U$185,$A$36:$A$185,$D8)</f>
        <v>2511221796.0022821</v>
      </c>
      <c r="V8" s="14">
        <f>SUMIFS(V$36:V$185,$A$36:$A$185,$D8)</f>
        <v>2624858264.5140061</v>
      </c>
      <c r="W8" s="14"/>
    </row>
    <row r="9" spans="1:24" x14ac:dyDescent="0.3">
      <c r="D9" s="248" t="s">
        <v>232</v>
      </c>
      <c r="E9" s="248" t="s">
        <v>233</v>
      </c>
      <c r="F9" s="14">
        <f t="shared" si="1"/>
        <v>134587710.3316597</v>
      </c>
      <c r="G9" s="14">
        <f t="shared" si="1"/>
        <v>454065509.61636871</v>
      </c>
      <c r="H9" s="14">
        <f t="shared" si="1"/>
        <v>1086198994.9763312</v>
      </c>
      <c r="I9" s="14">
        <f t="shared" si="1"/>
        <v>1674852214.9243603</v>
      </c>
      <c r="J9" s="14">
        <f t="shared" si="1"/>
        <v>340573165.89496988</v>
      </c>
      <c r="K9" s="14">
        <f t="shared" si="1"/>
        <v>329304157.49736691</v>
      </c>
      <c r="L9" s="14">
        <f t="shared" si="1"/>
        <v>669877323.39233685</v>
      </c>
      <c r="M9" s="14">
        <f t="shared" si="1"/>
        <v>356339676.90203196</v>
      </c>
      <c r="N9" s="14">
        <f t="shared" si="1"/>
        <v>330857956.07056946</v>
      </c>
      <c r="O9" s="14">
        <f t="shared" si="1"/>
        <v>687197632.97260141</v>
      </c>
      <c r="P9" s="14">
        <f t="shared" si="1"/>
        <v>2362049847.8969617</v>
      </c>
      <c r="Q9" s="14"/>
      <c r="R9" s="14"/>
      <c r="S9" s="14"/>
      <c r="T9" s="14"/>
      <c r="U9" s="14">
        <f t="shared" ref="U9:V12" si="2">SUMIFS(U$36:U$185,$A$36:$A$185,$D9)</f>
        <v>2314236956.3326936</v>
      </c>
      <c r="V9" s="14">
        <f t="shared" si="2"/>
        <v>2357229707.075037</v>
      </c>
      <c r="W9" s="14"/>
    </row>
    <row r="10" spans="1:24" x14ac:dyDescent="0.3">
      <c r="D10" s="248" t="s">
        <v>241</v>
      </c>
      <c r="E10" s="248" t="s">
        <v>242</v>
      </c>
      <c r="F10" s="14">
        <f t="shared" si="1"/>
        <v>61740221.599579349</v>
      </c>
      <c r="G10" s="14">
        <f t="shared" si="1"/>
        <v>244234560.13223699</v>
      </c>
      <c r="H10" s="14">
        <f t="shared" si="1"/>
        <v>572307333.16950989</v>
      </c>
      <c r="I10" s="14">
        <f t="shared" si="1"/>
        <v>878282114.9013263</v>
      </c>
      <c r="J10" s="14">
        <f t="shared" si="1"/>
        <v>129956185</v>
      </c>
      <c r="K10" s="14">
        <f t="shared" si="1"/>
        <v>205083601.347</v>
      </c>
      <c r="L10" s="14">
        <f t="shared" si="1"/>
        <v>335039786.347</v>
      </c>
      <c r="M10" s="14">
        <f t="shared" si="1"/>
        <v>138091517.9328776</v>
      </c>
      <c r="N10" s="14">
        <f t="shared" si="1"/>
        <v>226570028.42412239</v>
      </c>
      <c r="O10" s="14">
        <f t="shared" si="1"/>
        <v>364661546.35699999</v>
      </c>
      <c r="P10" s="14">
        <f t="shared" si="1"/>
        <v>1242943661.2583263</v>
      </c>
      <c r="Q10" s="14"/>
      <c r="R10" s="14"/>
      <c r="S10" s="14"/>
      <c r="T10" s="14"/>
      <c r="U10" s="14">
        <f t="shared" si="2"/>
        <v>1213446290.5147905</v>
      </c>
      <c r="V10" s="14">
        <f t="shared" si="2"/>
        <v>1250083295.1869419</v>
      </c>
      <c r="W10" s="14"/>
    </row>
    <row r="11" spans="1:24" x14ac:dyDescent="0.3">
      <c r="D11" s="248" t="s">
        <v>250</v>
      </c>
      <c r="E11" s="248" t="s">
        <v>251</v>
      </c>
      <c r="F11" s="14">
        <f t="shared" si="1"/>
        <v>44858357.727901459</v>
      </c>
      <c r="G11" s="14">
        <f t="shared" si="1"/>
        <v>135753327.26437435</v>
      </c>
      <c r="H11" s="14">
        <f t="shared" si="1"/>
        <v>358460219.22635663</v>
      </c>
      <c r="I11" s="14">
        <f t="shared" si="1"/>
        <v>539071904.21863234</v>
      </c>
      <c r="J11" s="14">
        <f t="shared" si="1"/>
        <v>79038216.904986084</v>
      </c>
      <c r="K11" s="14">
        <f t="shared" si="1"/>
        <v>109765020</v>
      </c>
      <c r="L11" s="14">
        <f t="shared" si="1"/>
        <v>188803236.90498608</v>
      </c>
      <c r="M11" s="14">
        <f t="shared" si="1"/>
        <v>82134199</v>
      </c>
      <c r="N11" s="14">
        <f t="shared" si="1"/>
        <v>130076422</v>
      </c>
      <c r="O11" s="14">
        <f t="shared" si="1"/>
        <v>212210621</v>
      </c>
      <c r="P11" s="14">
        <f t="shared" si="1"/>
        <v>751282525.21863234</v>
      </c>
      <c r="Q11" s="14"/>
      <c r="R11" s="14"/>
      <c r="S11" s="14"/>
      <c r="T11" s="14"/>
      <c r="U11" s="14">
        <f t="shared" si="2"/>
        <v>727873783.87</v>
      </c>
      <c r="V11" s="14">
        <f t="shared" si="2"/>
        <v>745970910</v>
      </c>
      <c r="W11" s="14"/>
    </row>
    <row r="12" spans="1:24" x14ac:dyDescent="0.3">
      <c r="D12" s="248" t="s">
        <v>259</v>
      </c>
      <c r="E12" s="248" t="s">
        <v>260</v>
      </c>
      <c r="F12" s="14">
        <f t="shared" si="1"/>
        <v>74271773.042895213</v>
      </c>
      <c r="G12" s="14">
        <f t="shared" si="1"/>
        <v>143521944.35271862</v>
      </c>
      <c r="H12" s="14">
        <f t="shared" si="1"/>
        <v>528450276.9841218</v>
      </c>
      <c r="I12" s="14">
        <f t="shared" si="1"/>
        <v>746243994.37973571</v>
      </c>
      <c r="J12" s="14">
        <f t="shared" si="1"/>
        <v>72126632.017892927</v>
      </c>
      <c r="K12" s="14">
        <f t="shared" si="1"/>
        <v>50244057.484562024</v>
      </c>
      <c r="L12" s="14">
        <f t="shared" si="1"/>
        <v>122370689.50245495</v>
      </c>
      <c r="M12" s="14">
        <f t="shared" si="1"/>
        <v>71872390</v>
      </c>
      <c r="N12" s="14">
        <f t="shared" si="1"/>
        <v>53815594</v>
      </c>
      <c r="O12" s="14">
        <f t="shared" si="1"/>
        <v>125687984</v>
      </c>
      <c r="P12" s="14">
        <f t="shared" si="1"/>
        <v>871931978.37973547</v>
      </c>
      <c r="Q12" s="14"/>
      <c r="R12" s="14"/>
      <c r="S12" s="14"/>
      <c r="T12" s="14"/>
      <c r="U12" s="14">
        <f t="shared" si="2"/>
        <v>845666492.77704751</v>
      </c>
      <c r="V12" s="14">
        <f t="shared" si="2"/>
        <v>869979172.79944539</v>
      </c>
      <c r="W12" s="14"/>
    </row>
    <row r="13" spans="1:24" x14ac:dyDescent="0.3">
      <c r="D13" s="248" t="s">
        <v>221</v>
      </c>
      <c r="E13" s="248" t="s">
        <v>1097</v>
      </c>
      <c r="F13" s="14">
        <f t="shared" ref="F13:I21" si="3">SUMIFS(F$36:F$185,$B$36:$B$185,$D13)</f>
        <v>25435203.075597513</v>
      </c>
      <c r="G13" s="14">
        <f t="shared" si="3"/>
        <v>99935537.339672476</v>
      </c>
      <c r="H13" s="14">
        <f t="shared" ref="H13:H14" si="4">SUMIFS(H$36:H$185,$B$36:$B$185,$D13)</f>
        <v>203701178.58499977</v>
      </c>
      <c r="I13" s="14">
        <f t="shared" si="3"/>
        <v>329071919.00026965</v>
      </c>
      <c r="J13" s="14">
        <f t="shared" ref="J13:P13" si="5">SUMIFS(J$36:J$185,$B$36:$B$185,$D13)</f>
        <v>32587830</v>
      </c>
      <c r="K13" s="14">
        <f t="shared" si="5"/>
        <v>9653545</v>
      </c>
      <c r="L13" s="14">
        <f t="shared" si="5"/>
        <v>42241375</v>
      </c>
      <c r="M13" s="14">
        <f t="shared" si="5"/>
        <v>33205546</v>
      </c>
      <c r="N13" s="14">
        <f t="shared" si="5"/>
        <v>9653545</v>
      </c>
      <c r="O13" s="14">
        <f t="shared" si="5"/>
        <v>42859091</v>
      </c>
      <c r="P13" s="14">
        <f t="shared" si="5"/>
        <v>371931010.00026965</v>
      </c>
      <c r="Q13" s="14"/>
      <c r="R13" s="14"/>
      <c r="S13" s="14"/>
      <c r="T13" s="14"/>
      <c r="U13" s="14">
        <f>SUMIFS(U$36:U$185,$B$36:$B$185,$D13)</f>
        <v>369746385.24824446</v>
      </c>
      <c r="V13" s="14">
        <f>SUMIFS(V$36:V$185,$B$36:$B$185,$D13)</f>
        <v>368366585.91695839</v>
      </c>
      <c r="W13" s="14"/>
    </row>
    <row r="14" spans="1:24" x14ac:dyDescent="0.3">
      <c r="D14" s="248" t="s">
        <v>236</v>
      </c>
      <c r="E14" s="248" t="s">
        <v>1098</v>
      </c>
      <c r="F14" s="14">
        <f t="shared" si="3"/>
        <v>80467285.585068271</v>
      </c>
      <c r="G14" s="14">
        <f t="shared" si="3"/>
        <v>254049021.56233278</v>
      </c>
      <c r="H14" s="14">
        <f t="shared" si="4"/>
        <v>531950404.08264077</v>
      </c>
      <c r="I14" s="14">
        <f t="shared" ref="G14:P21" si="6">SUMIFS(I$36:I$185,$B$36:$B$185,$D14)</f>
        <v>866466711.23004174</v>
      </c>
      <c r="J14" s="14">
        <f t="shared" si="6"/>
        <v>206131290.75</v>
      </c>
      <c r="K14" s="14">
        <f t="shared" si="6"/>
        <v>193201797.94999999</v>
      </c>
      <c r="L14" s="14">
        <f t="shared" si="6"/>
        <v>399333088.70000005</v>
      </c>
      <c r="M14" s="14">
        <f t="shared" si="6"/>
        <v>178256712</v>
      </c>
      <c r="N14" s="14">
        <f t="shared" si="6"/>
        <v>226259028.14241758</v>
      </c>
      <c r="O14" s="14">
        <f t="shared" si="6"/>
        <v>404515740.14241755</v>
      </c>
      <c r="P14" s="14">
        <f t="shared" si="6"/>
        <v>1270982451.3724589</v>
      </c>
      <c r="Q14" s="14"/>
      <c r="R14" s="14"/>
      <c r="S14" s="14"/>
      <c r="T14" s="14"/>
      <c r="U14" s="14">
        <f t="shared" ref="U14:V21" si="7">SUMIFS(U$36:U$185,$B$36:$B$185,$D14)</f>
        <v>1216276641.059818</v>
      </c>
      <c r="V14" s="14">
        <f t="shared" si="7"/>
        <v>1296925988.5905302</v>
      </c>
      <c r="W14" s="14"/>
    </row>
    <row r="15" spans="1:24" x14ac:dyDescent="0.3">
      <c r="D15" s="248" t="s">
        <v>245</v>
      </c>
      <c r="E15" s="248" t="s">
        <v>1099</v>
      </c>
      <c r="F15" s="14">
        <f t="shared" si="3"/>
        <v>46639448.637298539</v>
      </c>
      <c r="G15" s="14">
        <f t="shared" si="6"/>
        <v>167440097.73229599</v>
      </c>
      <c r="H15" s="14">
        <f t="shared" si="6"/>
        <v>368979504.87603974</v>
      </c>
      <c r="I15" s="14">
        <f t="shared" si="6"/>
        <v>583059051.2456342</v>
      </c>
      <c r="J15" s="14">
        <f t="shared" si="6"/>
        <v>248683421.84062776</v>
      </c>
      <c r="K15" s="14">
        <f t="shared" si="6"/>
        <v>111753834.01253371</v>
      </c>
      <c r="L15" s="14">
        <f t="shared" si="6"/>
        <v>360437255.85316151</v>
      </c>
      <c r="M15" s="14">
        <f t="shared" si="6"/>
        <v>256937583.27728385</v>
      </c>
      <c r="N15" s="14">
        <f t="shared" si="6"/>
        <v>119146407.21600001</v>
      </c>
      <c r="O15" s="14">
        <f t="shared" si="6"/>
        <v>376083990.49328393</v>
      </c>
      <c r="P15" s="14">
        <f t="shared" si="6"/>
        <v>959143041.73891819</v>
      </c>
      <c r="Q15" s="14"/>
      <c r="R15" s="14"/>
      <c r="S15" s="14"/>
      <c r="T15" s="14"/>
      <c r="U15" s="14">
        <f t="shared" si="7"/>
        <v>925198769.69421983</v>
      </c>
      <c r="V15" s="14">
        <f t="shared" si="7"/>
        <v>959565690.00651777</v>
      </c>
      <c r="W15" s="14"/>
    </row>
    <row r="16" spans="1:24" x14ac:dyDescent="0.3">
      <c r="D16" s="248" t="s">
        <v>254</v>
      </c>
      <c r="E16" s="248" t="s">
        <v>1100</v>
      </c>
      <c r="F16" s="14">
        <f t="shared" si="3"/>
        <v>33000990.167286523</v>
      </c>
      <c r="G16" s="14">
        <f t="shared" si="6"/>
        <v>130670292.87995999</v>
      </c>
      <c r="H16" s="14">
        <f t="shared" si="6"/>
        <v>302682996.53959996</v>
      </c>
      <c r="I16" s="14">
        <f t="shared" si="6"/>
        <v>466354279.58684641</v>
      </c>
      <c r="J16" s="14">
        <f t="shared" si="6"/>
        <v>92646446.470380947</v>
      </c>
      <c r="K16" s="14">
        <f t="shared" si="6"/>
        <v>82744252</v>
      </c>
      <c r="L16" s="14">
        <f t="shared" si="6"/>
        <v>175390698.47038096</v>
      </c>
      <c r="M16" s="14">
        <f t="shared" si="6"/>
        <v>90723323.505215704</v>
      </c>
      <c r="N16" s="14">
        <f t="shared" si="6"/>
        <v>81921293.340717882</v>
      </c>
      <c r="O16" s="14">
        <f t="shared" si="6"/>
        <v>172644616.84593362</v>
      </c>
      <c r="P16" s="14">
        <f t="shared" si="6"/>
        <v>638998896.43278015</v>
      </c>
      <c r="Q16" s="14"/>
      <c r="R16" s="14"/>
      <c r="S16" s="14"/>
      <c r="T16" s="14"/>
      <c r="U16" s="14">
        <f t="shared" si="7"/>
        <v>641706109.32982755</v>
      </c>
      <c r="V16" s="14">
        <f t="shared" si="7"/>
        <v>638393819.14829934</v>
      </c>
      <c r="W16" s="14"/>
    </row>
    <row r="17" spans="4:23" x14ac:dyDescent="0.3">
      <c r="D17" s="248" t="s">
        <v>263</v>
      </c>
      <c r="E17" s="248" t="s">
        <v>1101</v>
      </c>
      <c r="F17" s="14">
        <f t="shared" si="3"/>
        <v>58406722.435028657</v>
      </c>
      <c r="G17" s="14">
        <f t="shared" si="6"/>
        <v>187182100.03116098</v>
      </c>
      <c r="H17" s="14">
        <f t="shared" si="6"/>
        <v>386987641.27008438</v>
      </c>
      <c r="I17" s="14">
        <f t="shared" si="6"/>
        <v>632576463.73627388</v>
      </c>
      <c r="J17" s="14">
        <f t="shared" si="6"/>
        <v>135392250.88499233</v>
      </c>
      <c r="K17" s="14">
        <f t="shared" si="6"/>
        <v>122654762</v>
      </c>
      <c r="L17" s="14">
        <f t="shared" si="6"/>
        <v>258047012.88499233</v>
      </c>
      <c r="M17" s="14">
        <f t="shared" si="6"/>
        <v>138412889.43186632</v>
      </c>
      <c r="N17" s="14">
        <f t="shared" si="6"/>
        <v>129039835.18051396</v>
      </c>
      <c r="O17" s="14">
        <f t="shared" si="6"/>
        <v>267452724.61238027</v>
      </c>
      <c r="P17" s="14">
        <f t="shared" si="6"/>
        <v>900029188.34865427</v>
      </c>
      <c r="Q17" s="14"/>
      <c r="R17" s="14"/>
      <c r="S17" s="14"/>
      <c r="T17" s="14"/>
      <c r="U17" s="14">
        <f t="shared" si="7"/>
        <v>864302688.26293397</v>
      </c>
      <c r="V17" s="14">
        <f t="shared" si="7"/>
        <v>897812159.44745243</v>
      </c>
      <c r="W17" s="14"/>
    </row>
    <row r="18" spans="4:23" x14ac:dyDescent="0.3">
      <c r="D18" s="248" t="s">
        <v>270</v>
      </c>
      <c r="E18" s="248" t="s">
        <v>1102</v>
      </c>
      <c r="F18" s="14">
        <f t="shared" si="3"/>
        <v>42144530.63502866</v>
      </c>
      <c r="G18" s="14">
        <f t="shared" si="6"/>
        <v>131845158.18545561</v>
      </c>
      <c r="H18" s="14">
        <f t="shared" si="6"/>
        <v>381918981.66110027</v>
      </c>
      <c r="I18" s="14">
        <f t="shared" si="6"/>
        <v>555908670.48158455</v>
      </c>
      <c r="J18" s="14">
        <f t="shared" si="6"/>
        <v>112534468.53959665</v>
      </c>
      <c r="K18" s="14">
        <f t="shared" si="6"/>
        <v>123905143.49736691</v>
      </c>
      <c r="L18" s="14">
        <f t="shared" si="6"/>
        <v>236439612.03696355</v>
      </c>
      <c r="M18" s="14">
        <f t="shared" si="6"/>
        <v>127203463.96494995</v>
      </c>
      <c r="N18" s="14">
        <f t="shared" si="6"/>
        <v>119896827.5493376</v>
      </c>
      <c r="O18" s="14">
        <f t="shared" si="6"/>
        <v>247100291.51428753</v>
      </c>
      <c r="P18" s="14">
        <f t="shared" si="6"/>
        <v>803008961.99587202</v>
      </c>
      <c r="Q18" s="14"/>
      <c r="R18" s="14"/>
      <c r="S18" s="14"/>
      <c r="T18" s="14"/>
      <c r="U18" s="14">
        <f t="shared" si="7"/>
        <v>788215356.73993182</v>
      </c>
      <c r="V18" s="14">
        <f t="shared" si="7"/>
        <v>800973922.47928512</v>
      </c>
      <c r="W18" s="14"/>
    </row>
    <row r="19" spans="4:23" x14ac:dyDescent="0.3">
      <c r="D19" s="248" t="s">
        <v>276</v>
      </c>
      <c r="E19" s="248" t="s">
        <v>1103</v>
      </c>
      <c r="F19" s="14">
        <f t="shared" si="3"/>
        <v>61740221.599579349</v>
      </c>
      <c r="G19" s="14">
        <f t="shared" si="6"/>
        <v>244234560.13223699</v>
      </c>
      <c r="H19" s="14">
        <f t="shared" si="6"/>
        <v>572307333.16950989</v>
      </c>
      <c r="I19" s="14">
        <f t="shared" si="6"/>
        <v>878282114.9013263</v>
      </c>
      <c r="J19" s="14">
        <f t="shared" si="6"/>
        <v>129956185</v>
      </c>
      <c r="K19" s="14">
        <f t="shared" si="6"/>
        <v>205083601.347</v>
      </c>
      <c r="L19" s="14">
        <f t="shared" si="6"/>
        <v>335039786.347</v>
      </c>
      <c r="M19" s="14">
        <f t="shared" si="6"/>
        <v>138091517.9328776</v>
      </c>
      <c r="N19" s="14">
        <f t="shared" si="6"/>
        <v>226570028.42412239</v>
      </c>
      <c r="O19" s="14">
        <f t="shared" si="6"/>
        <v>364661546.35699999</v>
      </c>
      <c r="P19" s="14">
        <f t="shared" si="6"/>
        <v>1242943661.2583263</v>
      </c>
      <c r="Q19" s="14"/>
      <c r="R19" s="14"/>
      <c r="S19" s="14"/>
      <c r="T19" s="14"/>
      <c r="U19" s="14">
        <f t="shared" si="7"/>
        <v>1213446290.5147905</v>
      </c>
      <c r="V19" s="14">
        <f t="shared" si="7"/>
        <v>1250083295.1869419</v>
      </c>
      <c r="W19" s="14"/>
    </row>
    <row r="20" spans="4:23" x14ac:dyDescent="0.3">
      <c r="D20" s="248" t="s">
        <v>283</v>
      </c>
      <c r="E20" s="248" t="s">
        <v>1104</v>
      </c>
      <c r="F20" s="14">
        <f t="shared" si="3"/>
        <v>75307240.137211069</v>
      </c>
      <c r="G20" s="14">
        <f t="shared" si="6"/>
        <v>147889902.87251085</v>
      </c>
      <c r="H20" s="14">
        <f t="shared" si="6"/>
        <v>543059652.48966885</v>
      </c>
      <c r="I20" s="14">
        <f t="shared" si="6"/>
        <v>766256795.49939084</v>
      </c>
      <c r="J20" s="14">
        <f t="shared" si="6"/>
        <v>72126632.017892927</v>
      </c>
      <c r="K20" s="14">
        <f t="shared" si="6"/>
        <v>50244057.484562024</v>
      </c>
      <c r="L20" s="14">
        <f t="shared" si="6"/>
        <v>122370689.50245495</v>
      </c>
      <c r="M20" s="14">
        <f t="shared" si="6"/>
        <v>71872390</v>
      </c>
      <c r="N20" s="14">
        <f t="shared" si="6"/>
        <v>53815594</v>
      </c>
      <c r="O20" s="14">
        <f t="shared" si="6"/>
        <v>125687984</v>
      </c>
      <c r="P20" s="14">
        <f t="shared" si="6"/>
        <v>891944779.4993906</v>
      </c>
      <c r="Q20" s="14"/>
      <c r="R20" s="14"/>
      <c r="S20" s="14"/>
      <c r="T20" s="14"/>
      <c r="U20" s="14">
        <f t="shared" si="7"/>
        <v>865679294.77704751</v>
      </c>
      <c r="V20" s="14">
        <f t="shared" si="7"/>
        <v>890028978.79944539</v>
      </c>
      <c r="W20" s="14"/>
    </row>
    <row r="21" spans="4:23" x14ac:dyDescent="0.3">
      <c r="D21" s="248" t="s">
        <v>291</v>
      </c>
      <c r="E21" s="248" t="s">
        <v>1105</v>
      </c>
      <c r="F21" s="14">
        <f t="shared" si="3"/>
        <v>44858357.727901459</v>
      </c>
      <c r="G21" s="14">
        <f t="shared" si="6"/>
        <v>135753327.26437435</v>
      </c>
      <c r="H21" s="14">
        <f t="shared" si="6"/>
        <v>358460219.22635663</v>
      </c>
      <c r="I21" s="14">
        <f t="shared" si="6"/>
        <v>539071904.21863234</v>
      </c>
      <c r="J21" s="14">
        <f t="shared" si="6"/>
        <v>79038216.904986084</v>
      </c>
      <c r="K21" s="14">
        <f t="shared" si="6"/>
        <v>109765020</v>
      </c>
      <c r="L21" s="14">
        <f t="shared" si="6"/>
        <v>188803236.90498608</v>
      </c>
      <c r="M21" s="14">
        <f t="shared" si="6"/>
        <v>82134199</v>
      </c>
      <c r="N21" s="14">
        <f t="shared" si="6"/>
        <v>130076422</v>
      </c>
      <c r="O21" s="14">
        <f t="shared" si="6"/>
        <v>212210621</v>
      </c>
      <c r="P21" s="14">
        <f t="shared" si="6"/>
        <v>751282525.21863234</v>
      </c>
      <c r="Q21" s="14"/>
      <c r="R21" s="14"/>
      <c r="S21" s="14"/>
      <c r="T21" s="14"/>
      <c r="U21" s="14">
        <f t="shared" si="7"/>
        <v>727873783.87</v>
      </c>
      <c r="V21" s="14">
        <f t="shared" si="7"/>
        <v>745970910</v>
      </c>
      <c r="W21" s="14"/>
    </row>
    <row r="22" spans="4:23" x14ac:dyDescent="0.3">
      <c r="D22" s="248" t="s">
        <v>220</v>
      </c>
      <c r="E22" s="248" t="s">
        <v>216</v>
      </c>
      <c r="F22" s="14">
        <f t="shared" ref="F22:F31" si="8">SUMIFS(F$36:F$185,$C$36:$C$185,$D22)</f>
        <v>46639448.637298539</v>
      </c>
      <c r="G22" s="14">
        <f t="shared" ref="G22:P31" si="9">SUMIFS(G$36:G$185,$C$36:$C$185,$D22)</f>
        <v>167440097.73229599</v>
      </c>
      <c r="H22" s="14">
        <f t="shared" si="9"/>
        <v>368979504.87603974</v>
      </c>
      <c r="I22" s="14">
        <f t="shared" si="9"/>
        <v>583059051.2456342</v>
      </c>
      <c r="J22" s="14">
        <f t="shared" si="9"/>
        <v>248683421.84062776</v>
      </c>
      <c r="K22" s="14">
        <f t="shared" si="9"/>
        <v>111753834.01253371</v>
      </c>
      <c r="L22" s="14">
        <f t="shared" si="9"/>
        <v>360437255.85316151</v>
      </c>
      <c r="M22" s="14">
        <f t="shared" si="9"/>
        <v>256937583.27728385</v>
      </c>
      <c r="N22" s="14">
        <f t="shared" si="9"/>
        <v>119146407.21600001</v>
      </c>
      <c r="O22" s="14">
        <f t="shared" si="9"/>
        <v>376083990.49328393</v>
      </c>
      <c r="P22" s="14">
        <f t="shared" si="9"/>
        <v>959143041.73891819</v>
      </c>
      <c r="Q22" s="14"/>
      <c r="R22" s="14"/>
      <c r="S22" s="14"/>
      <c r="T22" s="14"/>
      <c r="U22" s="14">
        <f>SUMIFS(U$36:U$185,$C$36:$C$185,$D22)</f>
        <v>925198769.69421983</v>
      </c>
      <c r="V22" s="14">
        <f>SUMIFS(V$36:V$185,$C$36:$C$185,$D22)</f>
        <v>959565690.00651777</v>
      </c>
      <c r="W22" s="14"/>
    </row>
    <row r="23" spans="4:23" x14ac:dyDescent="0.3">
      <c r="D23" s="248" t="s">
        <v>234</v>
      </c>
      <c r="E23" s="248" t="s">
        <v>235</v>
      </c>
      <c r="F23" s="14">
        <f t="shared" si="8"/>
        <v>31259082.689221706</v>
      </c>
      <c r="G23" s="14">
        <f t="shared" si="9"/>
        <v>116565505.63655338</v>
      </c>
      <c r="H23" s="14">
        <f t="shared" si="9"/>
        <v>240887668.44149897</v>
      </c>
      <c r="I23" s="14">
        <f t="shared" si="9"/>
        <v>388712256.76727402</v>
      </c>
      <c r="J23" s="14">
        <f t="shared" si="9"/>
        <v>32587830</v>
      </c>
      <c r="K23" s="14">
        <f t="shared" si="9"/>
        <v>9653545</v>
      </c>
      <c r="L23" s="14">
        <f t="shared" si="9"/>
        <v>42241375</v>
      </c>
      <c r="M23" s="14">
        <f t="shared" si="9"/>
        <v>33205546</v>
      </c>
      <c r="N23" s="14">
        <f t="shared" si="9"/>
        <v>11302545</v>
      </c>
      <c r="O23" s="14">
        <f t="shared" si="9"/>
        <v>44508091</v>
      </c>
      <c r="P23" s="14">
        <f t="shared" si="9"/>
        <v>433220347.76727402</v>
      </c>
      <c r="Q23" s="14"/>
      <c r="R23" s="14"/>
      <c r="S23" s="14"/>
      <c r="T23" s="14"/>
      <c r="U23" s="14">
        <f t="shared" ref="U23:V35" si="10">SUMIFS(U$36:U$185,$C$36:$C$185,$D23)</f>
        <v>428966265.24824446</v>
      </c>
      <c r="V23" s="14">
        <f t="shared" si="10"/>
        <v>429655923.91695839</v>
      </c>
      <c r="W23" s="14"/>
    </row>
    <row r="24" spans="4:23" x14ac:dyDescent="0.3">
      <c r="D24" s="248" t="s">
        <v>243</v>
      </c>
      <c r="E24" s="248" t="s">
        <v>244</v>
      </c>
      <c r="F24" s="14">
        <f t="shared" si="8"/>
        <v>27935682.395747624</v>
      </c>
      <c r="G24" s="14">
        <f t="shared" si="9"/>
        <v>88257144.291432142</v>
      </c>
      <c r="H24" s="14">
        <f t="shared" si="9"/>
        <v>187823964.41191712</v>
      </c>
      <c r="I24" s="14">
        <f t="shared" si="9"/>
        <v>304016791.09909683</v>
      </c>
      <c r="J24" s="14">
        <f t="shared" si="9"/>
        <v>13528677</v>
      </c>
      <c r="K24" s="14">
        <f t="shared" si="9"/>
        <v>109394524.61</v>
      </c>
      <c r="L24" s="14">
        <f t="shared" si="9"/>
        <v>122923201.61</v>
      </c>
      <c r="M24" s="14">
        <f t="shared" si="9"/>
        <v>16148947</v>
      </c>
      <c r="N24" s="14">
        <f t="shared" si="9"/>
        <v>122032393.88</v>
      </c>
      <c r="O24" s="14">
        <f t="shared" si="9"/>
        <v>138181340.88</v>
      </c>
      <c r="P24" s="14">
        <f t="shared" si="9"/>
        <v>442198131.97909689</v>
      </c>
      <c r="Q24" s="14"/>
      <c r="R24" s="14"/>
      <c r="S24" s="14"/>
      <c r="T24" s="14"/>
      <c r="U24" s="14">
        <f t="shared" si="10"/>
        <v>415506080.13847262</v>
      </c>
      <c r="V24" s="14">
        <f t="shared" si="10"/>
        <v>439492012.44528317</v>
      </c>
      <c r="W24" s="14"/>
    </row>
    <row r="25" spans="4:23" x14ac:dyDescent="0.3">
      <c r="D25" s="248" t="s">
        <v>252</v>
      </c>
      <c r="E25" s="248" t="s">
        <v>253</v>
      </c>
      <c r="F25" s="14">
        <f t="shared" si="8"/>
        <v>29180534.717279013</v>
      </c>
      <c r="G25" s="14">
        <f t="shared" si="9"/>
        <v>97305962.947863951</v>
      </c>
      <c r="H25" s="14">
        <f t="shared" si="9"/>
        <v>199429762.78276393</v>
      </c>
      <c r="I25" s="14">
        <f t="shared" si="9"/>
        <v>325916260.44790697</v>
      </c>
      <c r="J25" s="14">
        <f t="shared" si="9"/>
        <v>189587626.75</v>
      </c>
      <c r="K25" s="14">
        <f t="shared" si="9"/>
        <v>82386061.340000004</v>
      </c>
      <c r="L25" s="14">
        <f t="shared" si="9"/>
        <v>271973688.09000003</v>
      </c>
      <c r="M25" s="14">
        <f t="shared" si="9"/>
        <v>158290493</v>
      </c>
      <c r="N25" s="14">
        <f t="shared" si="9"/>
        <v>99943551.262417585</v>
      </c>
      <c r="O25" s="14">
        <f t="shared" si="9"/>
        <v>258234044.26241758</v>
      </c>
      <c r="P25" s="14">
        <f t="shared" si="9"/>
        <v>584150304.71032453</v>
      </c>
      <c r="Q25" s="14"/>
      <c r="R25" s="14"/>
      <c r="S25" s="14"/>
      <c r="T25" s="14"/>
      <c r="U25" s="14">
        <f t="shared" si="10"/>
        <v>598618508.61670816</v>
      </c>
      <c r="V25" s="14">
        <f t="shared" si="10"/>
        <v>613724366.84832132</v>
      </c>
      <c r="W25" s="14"/>
    </row>
    <row r="26" spans="4:23" x14ac:dyDescent="0.3">
      <c r="D26" s="248" t="s">
        <v>261</v>
      </c>
      <c r="E26" s="248" t="s">
        <v>262</v>
      </c>
      <c r="F26" s="14">
        <f t="shared" si="8"/>
        <v>17527188.858417422</v>
      </c>
      <c r="G26" s="14">
        <f t="shared" si="9"/>
        <v>51855946.026155815</v>
      </c>
      <c r="H26" s="14">
        <f t="shared" si="9"/>
        <v>107510187.03146049</v>
      </c>
      <c r="I26" s="14">
        <f t="shared" si="9"/>
        <v>176893321.91603374</v>
      </c>
      <c r="J26" s="14">
        <f t="shared" si="9"/>
        <v>3014987</v>
      </c>
      <c r="K26" s="14">
        <f t="shared" si="9"/>
        <v>1421212</v>
      </c>
      <c r="L26" s="14">
        <f t="shared" si="9"/>
        <v>4436199</v>
      </c>
      <c r="M26" s="14">
        <f t="shared" si="9"/>
        <v>3817272</v>
      </c>
      <c r="N26" s="14">
        <f t="shared" si="9"/>
        <v>2634083</v>
      </c>
      <c r="O26" s="14">
        <f t="shared" si="9"/>
        <v>6451355</v>
      </c>
      <c r="P26" s="14">
        <f t="shared" si="9"/>
        <v>183344676.91603374</v>
      </c>
      <c r="Q26" s="14"/>
      <c r="R26" s="14"/>
      <c r="S26" s="14"/>
      <c r="T26" s="14"/>
      <c r="U26" s="14">
        <f t="shared" si="10"/>
        <v>142932172.30463701</v>
      </c>
      <c r="V26" s="14">
        <f t="shared" si="10"/>
        <v>182420271.29692549</v>
      </c>
      <c r="W26" s="14"/>
    </row>
    <row r="27" spans="4:23" x14ac:dyDescent="0.3">
      <c r="D27" s="248" t="s">
        <v>268</v>
      </c>
      <c r="E27" s="248" t="s">
        <v>269</v>
      </c>
      <c r="F27" s="14">
        <f t="shared" si="8"/>
        <v>32893574.553042591</v>
      </c>
      <c r="G27" s="14">
        <f t="shared" si="9"/>
        <v>113970895.26692629</v>
      </c>
      <c r="H27" s="14">
        <f t="shared" si="9"/>
        <v>249753375.47774836</v>
      </c>
      <c r="I27" s="14">
        <f t="shared" si="9"/>
        <v>396617845.29771715</v>
      </c>
      <c r="J27" s="14">
        <f t="shared" si="9"/>
        <v>24931246.98887594</v>
      </c>
      <c r="K27" s="14">
        <f t="shared" si="9"/>
        <v>5673625</v>
      </c>
      <c r="L27" s="14">
        <f t="shared" si="9"/>
        <v>30604871.98887594</v>
      </c>
      <c r="M27" s="14">
        <f t="shared" si="9"/>
        <v>25232290.470380951</v>
      </c>
      <c r="N27" s="14">
        <f t="shared" si="9"/>
        <v>6673973</v>
      </c>
      <c r="O27" s="14">
        <f t="shared" si="9"/>
        <v>31906263.470380951</v>
      </c>
      <c r="P27" s="14">
        <f t="shared" si="9"/>
        <v>428524108.76809806</v>
      </c>
      <c r="Q27" s="14"/>
      <c r="R27" s="14"/>
      <c r="S27" s="14"/>
      <c r="T27" s="14"/>
      <c r="U27" s="14">
        <f t="shared" si="10"/>
        <v>401482584.71418196</v>
      </c>
      <c r="V27" s="14">
        <f t="shared" si="10"/>
        <v>431294536.64829934</v>
      </c>
      <c r="W27" s="14"/>
    </row>
    <row r="28" spans="4:23" x14ac:dyDescent="0.3">
      <c r="D28" s="248" t="s">
        <v>274</v>
      </c>
      <c r="E28" s="248" t="s">
        <v>275</v>
      </c>
      <c r="F28" s="14">
        <f t="shared" si="8"/>
        <v>42564022.853369266</v>
      </c>
      <c r="G28" s="14">
        <f t="shared" si="9"/>
        <v>139828880.5354054</v>
      </c>
      <c r="H28" s="14">
        <f t="shared" si="9"/>
        <v>283398639.78850985</v>
      </c>
      <c r="I28" s="14">
        <f t="shared" si="9"/>
        <v>465791543.17728448</v>
      </c>
      <c r="J28" s="14">
        <f t="shared" si="9"/>
        <v>124062572.36649734</v>
      </c>
      <c r="K28" s="14">
        <f t="shared" si="9"/>
        <v>119466879</v>
      </c>
      <c r="L28" s="14">
        <f t="shared" si="9"/>
        <v>243529451.36649734</v>
      </c>
      <c r="M28" s="14">
        <f t="shared" si="9"/>
        <v>126782167.43186632</v>
      </c>
      <c r="N28" s="14">
        <f t="shared" si="9"/>
        <v>124851604.18051396</v>
      </c>
      <c r="O28" s="14">
        <f t="shared" si="9"/>
        <v>251633771.61238027</v>
      </c>
      <c r="P28" s="14">
        <f t="shared" si="9"/>
        <v>717425314.78966475</v>
      </c>
      <c r="Q28" s="14"/>
      <c r="R28" s="14"/>
      <c r="S28" s="14"/>
      <c r="T28" s="14"/>
      <c r="U28" s="14">
        <f t="shared" si="10"/>
        <v>708740338.69705129</v>
      </c>
      <c r="V28" s="14">
        <f t="shared" si="10"/>
        <v>710774694.94745243</v>
      </c>
      <c r="W28" s="14"/>
    </row>
    <row r="29" spans="4:23" x14ac:dyDescent="0.3">
      <c r="D29" s="248" t="s">
        <v>281</v>
      </c>
      <c r="E29" s="248" t="s">
        <v>282</v>
      </c>
      <c r="F29" s="14">
        <f t="shared" si="8"/>
        <v>27774727.702389549</v>
      </c>
      <c r="G29" s="14">
        <f t="shared" si="9"/>
        <v>94445646.037931085</v>
      </c>
      <c r="H29" s="14">
        <f t="shared" si="9"/>
        <v>281486532.62154609</v>
      </c>
      <c r="I29" s="14">
        <f t="shared" si="9"/>
        <v>403706906.36186677</v>
      </c>
      <c r="J29" s="14">
        <f t="shared" si="9"/>
        <v>184929726.53959665</v>
      </c>
      <c r="K29" s="14">
        <f t="shared" si="9"/>
        <v>180834460.49736691</v>
      </c>
      <c r="L29" s="14">
        <f t="shared" si="9"/>
        <v>365764187.03696358</v>
      </c>
      <c r="M29" s="14">
        <f t="shared" si="9"/>
        <v>197303651.8664313</v>
      </c>
      <c r="N29" s="14">
        <f t="shared" si="9"/>
        <v>174576276.10295475</v>
      </c>
      <c r="O29" s="14">
        <f t="shared" si="9"/>
        <v>371879927.96938604</v>
      </c>
      <c r="P29" s="14">
        <f t="shared" si="9"/>
        <v>775586834.33125281</v>
      </c>
      <c r="Q29" s="14"/>
      <c r="R29" s="14"/>
      <c r="S29" s="14"/>
      <c r="T29" s="14"/>
      <c r="U29" s="14">
        <f t="shared" si="10"/>
        <v>769394325.17625725</v>
      </c>
      <c r="V29" s="14">
        <f t="shared" si="10"/>
        <v>781236839.55167627</v>
      </c>
      <c r="W29" s="14"/>
    </row>
    <row r="30" spans="4:23" x14ac:dyDescent="0.3">
      <c r="D30" s="248" t="s">
        <v>289</v>
      </c>
      <c r="E30" s="248" t="s">
        <v>290</v>
      </c>
      <c r="F30" s="14">
        <f t="shared" si="8"/>
        <v>31355385.222858302</v>
      </c>
      <c r="G30" s="14">
        <f t="shared" si="9"/>
        <v>105820087.77610604</v>
      </c>
      <c r="H30" s="14">
        <f t="shared" si="9"/>
        <v>271560447.08852738</v>
      </c>
      <c r="I30" s="14">
        <f t="shared" si="9"/>
        <v>408735920.08749175</v>
      </c>
      <c r="J30" s="14">
        <f t="shared" si="9"/>
        <v>6649620</v>
      </c>
      <c r="K30" s="14">
        <f t="shared" si="9"/>
        <v>23329193</v>
      </c>
      <c r="L30" s="14">
        <f t="shared" si="9"/>
        <v>29978813</v>
      </c>
      <c r="M30" s="14">
        <f t="shared" si="9"/>
        <v>7021567.1333534289</v>
      </c>
      <c r="N30" s="14">
        <f t="shared" si="9"/>
        <v>24756102.787100717</v>
      </c>
      <c r="O30" s="14">
        <f t="shared" si="9"/>
        <v>31777669.920454144</v>
      </c>
      <c r="P30" s="14">
        <f t="shared" si="9"/>
        <v>440513590.0079459</v>
      </c>
      <c r="Q30" s="14"/>
      <c r="R30" s="14"/>
      <c r="S30" s="14"/>
      <c r="T30" s="14"/>
      <c r="U30" s="14">
        <f t="shared" si="10"/>
        <v>434619707.74520272</v>
      </c>
      <c r="V30" s="14">
        <f t="shared" si="10"/>
        <v>433923635.92760885</v>
      </c>
      <c r="W30" s="14"/>
    </row>
    <row r="31" spans="4:23" x14ac:dyDescent="0.3">
      <c r="D31" s="248" t="s">
        <v>296</v>
      </c>
      <c r="E31" s="248" t="s">
        <v>297</v>
      </c>
      <c r="F31" s="14">
        <f t="shared" si="8"/>
        <v>27270842.307369903</v>
      </c>
      <c r="G31" s="14">
        <f t="shared" si="9"/>
        <v>87024971.979085296</v>
      </c>
      <c r="H31" s="14">
        <f t="shared" si="9"/>
        <v>209480635.92640299</v>
      </c>
      <c r="I31" s="14">
        <f t="shared" si="9"/>
        <v>323776450.2128582</v>
      </c>
      <c r="J31" s="14">
        <f t="shared" si="9"/>
        <v>46098848</v>
      </c>
      <c r="K31" s="14">
        <f t="shared" si="9"/>
        <v>77576068</v>
      </c>
      <c r="L31" s="14">
        <f t="shared" si="9"/>
        <v>123674916</v>
      </c>
      <c r="M31" s="14">
        <f t="shared" si="9"/>
        <v>47373848</v>
      </c>
      <c r="N31" s="14">
        <f t="shared" si="9"/>
        <v>90114713</v>
      </c>
      <c r="O31" s="14">
        <f t="shared" si="9"/>
        <v>137488561</v>
      </c>
      <c r="P31" s="14">
        <f t="shared" si="9"/>
        <v>461265011.2128582</v>
      </c>
      <c r="Q31" s="14"/>
      <c r="R31" s="14"/>
      <c r="S31" s="14"/>
      <c r="T31" s="14"/>
      <c r="U31" s="14">
        <f t="shared" si="10"/>
        <v>447451367.87</v>
      </c>
      <c r="V31" s="14">
        <f t="shared" si="10"/>
        <v>452960656</v>
      </c>
      <c r="W31" s="14"/>
    </row>
    <row r="32" spans="4:23" x14ac:dyDescent="0.3">
      <c r="D32" s="248" t="s">
        <v>302</v>
      </c>
      <c r="E32" s="248" t="s">
        <v>303</v>
      </c>
      <c r="F32" s="14">
        <f t="shared" ref="F32:P35" si="11">SUMIFS(F$36:F$185,$C$36:$C$185,$D32)</f>
        <v>17587515.420531556</v>
      </c>
      <c r="G32" s="14">
        <f t="shared" si="11"/>
        <v>48728355.285289034</v>
      </c>
      <c r="H32" s="14">
        <f t="shared" si="11"/>
        <v>148979583.29995358</v>
      </c>
      <c r="I32" s="14">
        <f t="shared" si="11"/>
        <v>215295454.00577417</v>
      </c>
      <c r="J32" s="14">
        <f t="shared" si="11"/>
        <v>32939368.904986076</v>
      </c>
      <c r="K32" s="14">
        <f t="shared" si="11"/>
        <v>32188952</v>
      </c>
      <c r="L32" s="14">
        <f t="shared" si="11"/>
        <v>65128320.904986076</v>
      </c>
      <c r="M32" s="14">
        <f t="shared" si="11"/>
        <v>34760351</v>
      </c>
      <c r="N32" s="14">
        <f t="shared" si="11"/>
        <v>39961709</v>
      </c>
      <c r="O32" s="14">
        <f t="shared" si="11"/>
        <v>74722060</v>
      </c>
      <c r="P32" s="14">
        <f t="shared" si="11"/>
        <v>290017514.00577414</v>
      </c>
      <c r="Q32" s="14"/>
      <c r="R32" s="14"/>
      <c r="S32" s="14"/>
      <c r="T32" s="14"/>
      <c r="U32" s="14">
        <f t="shared" si="10"/>
        <v>280422416</v>
      </c>
      <c r="V32" s="14">
        <f t="shared" si="10"/>
        <v>293010254</v>
      </c>
      <c r="W32" s="14"/>
    </row>
    <row r="33" spans="1:23" x14ac:dyDescent="0.3">
      <c r="D33" s="248" t="s">
        <v>307</v>
      </c>
      <c r="E33" s="248" t="s">
        <v>308</v>
      </c>
      <c r="F33" s="14">
        <f t="shared" si="11"/>
        <v>32099565.655402482</v>
      </c>
      <c r="G33" s="14">
        <f t="shared" si="11"/>
        <v>59197717.619674481</v>
      </c>
      <c r="H33" s="14">
        <f t="shared" si="11"/>
        <v>235953681.00652018</v>
      </c>
      <c r="I33" s="14">
        <f t="shared" si="11"/>
        <v>327250964.28159714</v>
      </c>
      <c r="J33" s="14">
        <f t="shared" si="11"/>
        <v>71986190.017892927</v>
      </c>
      <c r="K33" s="14">
        <f t="shared" si="11"/>
        <v>47048908.484562024</v>
      </c>
      <c r="L33" s="14">
        <f t="shared" si="11"/>
        <v>119035098.50245495</v>
      </c>
      <c r="M33" s="14">
        <f t="shared" si="11"/>
        <v>71731948</v>
      </c>
      <c r="N33" s="14">
        <f t="shared" si="11"/>
        <v>49828993</v>
      </c>
      <c r="O33" s="14">
        <f t="shared" si="11"/>
        <v>121560941</v>
      </c>
      <c r="P33" s="14">
        <f t="shared" si="11"/>
        <v>448811905.28159714</v>
      </c>
      <c r="Q33" s="14"/>
      <c r="R33" s="14"/>
      <c r="S33" s="14"/>
      <c r="T33" s="14"/>
      <c r="U33" s="14">
        <f t="shared" si="10"/>
        <v>438762077.57967383</v>
      </c>
      <c r="V33" s="14">
        <f t="shared" si="10"/>
        <v>448728567.79944539</v>
      </c>
      <c r="W33" s="14"/>
    </row>
    <row r="34" spans="1:23" x14ac:dyDescent="0.3">
      <c r="D34" s="248" t="s">
        <v>313</v>
      </c>
      <c r="E34" s="248" t="s">
        <v>314</v>
      </c>
      <c r="F34" s="14">
        <f t="shared" si="11"/>
        <v>42172207.387492716</v>
      </c>
      <c r="G34" s="14">
        <f t="shared" si="11"/>
        <v>84324226.733044133</v>
      </c>
      <c r="H34" s="14">
        <f t="shared" si="11"/>
        <v>292496595.97760165</v>
      </c>
      <c r="I34" s="14">
        <f t="shared" si="11"/>
        <v>418993030.09813851</v>
      </c>
      <c r="J34" s="14">
        <f t="shared" si="11"/>
        <v>140442</v>
      </c>
      <c r="K34" s="14">
        <f t="shared" si="11"/>
        <v>3195149</v>
      </c>
      <c r="L34" s="14">
        <f t="shared" si="11"/>
        <v>3335591</v>
      </c>
      <c r="M34" s="14">
        <f t="shared" si="11"/>
        <v>140442</v>
      </c>
      <c r="N34" s="14">
        <f t="shared" si="11"/>
        <v>3986601</v>
      </c>
      <c r="O34" s="14">
        <f t="shared" si="11"/>
        <v>4127043</v>
      </c>
      <c r="P34" s="14">
        <f t="shared" si="11"/>
        <v>423120073.09813851</v>
      </c>
      <c r="Q34" s="14"/>
      <c r="R34" s="14"/>
      <c r="S34" s="14"/>
      <c r="T34" s="14"/>
      <c r="U34" s="14">
        <f t="shared" si="10"/>
        <v>406904415.19737369</v>
      </c>
      <c r="V34" s="14">
        <f t="shared" si="10"/>
        <v>421250605</v>
      </c>
      <c r="W34" s="14"/>
    </row>
    <row r="35" spans="1:23" x14ac:dyDescent="0.3">
      <c r="D35" s="248" t="s">
        <v>317</v>
      </c>
      <c r="E35" s="248" t="s">
        <v>318</v>
      </c>
      <c r="F35" s="14">
        <f t="shared" si="11"/>
        <v>61740221.599579349</v>
      </c>
      <c r="G35" s="14">
        <f t="shared" si="11"/>
        <v>244234560.13223699</v>
      </c>
      <c r="H35" s="14">
        <f t="shared" si="11"/>
        <v>572307333.16950989</v>
      </c>
      <c r="I35" s="14">
        <f t="shared" si="11"/>
        <v>878282114.9013263</v>
      </c>
      <c r="J35" s="14">
        <f t="shared" si="11"/>
        <v>129956185</v>
      </c>
      <c r="K35" s="14">
        <f t="shared" si="11"/>
        <v>205083601.347</v>
      </c>
      <c r="L35" s="14">
        <f t="shared" si="11"/>
        <v>335039786.347</v>
      </c>
      <c r="M35" s="14">
        <f t="shared" si="11"/>
        <v>138091517.9328776</v>
      </c>
      <c r="N35" s="14">
        <f t="shared" si="11"/>
        <v>226570028.42412239</v>
      </c>
      <c r="O35" s="14">
        <f t="shared" si="11"/>
        <v>364661546.35699999</v>
      </c>
      <c r="P35" s="14">
        <f t="shared" si="11"/>
        <v>1242943661.2583263</v>
      </c>
      <c r="Q35" s="14"/>
      <c r="R35" s="14"/>
      <c r="S35" s="14"/>
      <c r="T35" s="14"/>
      <c r="U35" s="14">
        <f t="shared" si="10"/>
        <v>1213446290.5147905</v>
      </c>
      <c r="V35" s="14">
        <f t="shared" si="10"/>
        <v>1250083295.1869419</v>
      </c>
      <c r="W35" s="14"/>
    </row>
    <row r="36" spans="1:23" x14ac:dyDescent="0.3">
      <c r="A36" s="248" t="s">
        <v>241</v>
      </c>
      <c r="B36" s="248" t="s">
        <v>276</v>
      </c>
      <c r="C36" s="248" t="s">
        <v>317</v>
      </c>
      <c r="D36" s="248" t="s">
        <v>218</v>
      </c>
      <c r="E36" s="248" t="s">
        <v>214</v>
      </c>
      <c r="F36" s="13">
        <v>1516630.9601696604</v>
      </c>
      <c r="G36" s="13">
        <v>7526462.0808341783</v>
      </c>
      <c r="H36" s="13">
        <v>13669846.148837725</v>
      </c>
      <c r="I36" s="251">
        <f>SUM(F36:H36)</f>
        <v>22712939.189841561</v>
      </c>
      <c r="J36" s="13">
        <v>0</v>
      </c>
      <c r="K36" s="13">
        <v>1523580</v>
      </c>
      <c r="L36" s="252">
        <f>SUM(J36:K36)</f>
        <v>1523580</v>
      </c>
      <c r="M36" s="14">
        <f>IF((VLOOKUP($D36,'Q4 Raw Data'!$A$9:$DN$158,(M$3-2),FALSE))="Yes",(VLOOKUP($D36,'Q4 Raw Data'!$A$9:$DN$158,M$3,FALSE)),J36)</f>
        <v>0</v>
      </c>
      <c r="N36" s="14">
        <f>IF((VLOOKUP($D36,'Q4 Raw Data'!$A$9:$DN$158,(N$3-2),FALSE))="Yes",(VLOOKUP($D36,'Q4 Raw Data'!$A$9:$DN$158,N$3,FALSE)),K36)</f>
        <v>1523580</v>
      </c>
      <c r="O36" s="14">
        <f>SUM(M36:N36)</f>
        <v>1523580</v>
      </c>
      <c r="P36" s="14">
        <f>SUM(I36,O36)</f>
        <v>24236519.189841561</v>
      </c>
      <c r="Q36" s="14"/>
      <c r="R36" s="14"/>
      <c r="S36" s="14"/>
      <c r="T36" s="253"/>
      <c r="U36" s="13">
        <v>24236518.960169662</v>
      </c>
      <c r="V36" s="252">
        <f>IF((VLOOKUP($D36,'Q4 Raw Data'!$A$9:$DN$158,(V$3-1),FALSE))="Yes",(VLOOKUP($D36,'Q4 Raw Data'!$A$9:$DN$158,V$3,FALSE)),U36)</f>
        <v>24236518.960169662</v>
      </c>
      <c r="W36" s="14"/>
    </row>
    <row r="37" spans="1:23" x14ac:dyDescent="0.3">
      <c r="A37" s="248" t="s">
        <v>241</v>
      </c>
      <c r="B37" s="248" t="s">
        <v>276</v>
      </c>
      <c r="C37" s="248" t="s">
        <v>317</v>
      </c>
      <c r="D37" s="248" t="s">
        <v>230</v>
      </c>
      <c r="E37" s="248" t="s">
        <v>231</v>
      </c>
      <c r="F37" s="13">
        <v>2355948.635829343</v>
      </c>
      <c r="G37" s="13">
        <v>6838954.9270890737</v>
      </c>
      <c r="H37" s="13">
        <v>23168137.743932161</v>
      </c>
      <c r="I37" s="251">
        <f t="shared" ref="I37:I100" si="12">SUM(F37:H37)</f>
        <v>32363041.306850579</v>
      </c>
      <c r="J37" s="13">
        <v>0</v>
      </c>
      <c r="K37" s="13">
        <v>0</v>
      </c>
      <c r="L37" s="252">
        <f t="shared" ref="L37:L100" si="13">SUM(J37:K37)</f>
        <v>0</v>
      </c>
      <c r="M37" s="14">
        <f>IF((VLOOKUP($D37,'Q4 Raw Data'!$A$9:$DN$158,(M$3-2),FALSE))="Yes",(VLOOKUP($D37,'Q4 Raw Data'!$A$9:$DN$158,M$3,FALSE)),J37)</f>
        <v>0</v>
      </c>
      <c r="N37" s="14">
        <f>IF((VLOOKUP($D37,'Q4 Raw Data'!$A$9:$DN$158,(N$3-2),FALSE))="Yes",(VLOOKUP($D37,'Q4 Raw Data'!$A$9:$DN$158,N$3,FALSE)),K37)</f>
        <v>0</v>
      </c>
      <c r="O37" s="14">
        <f t="shared" ref="O37:O100" si="14">SUM(M37:N37)</f>
        <v>0</v>
      </c>
      <c r="P37" s="14">
        <f t="shared" ref="P37:P100" si="15">SUM(I37,O37)</f>
        <v>32363041.306850579</v>
      </c>
      <c r="Q37" s="14"/>
      <c r="R37" s="14"/>
      <c r="S37" s="14"/>
      <c r="T37" s="253"/>
      <c r="U37" s="13">
        <v>32363040.999999996</v>
      </c>
      <c r="V37" s="252">
        <f>IF((VLOOKUP($D37,'Q4 Raw Data'!$A$9:$DN$158,(V$3-1),FALSE))="Yes",(VLOOKUP($D37,'Q4 Raw Data'!$A$9:$DN$158,V$3,FALSE)),U37)</f>
        <v>32363040.999999996</v>
      </c>
      <c r="W37" s="14"/>
    </row>
    <row r="38" spans="1:23" x14ac:dyDescent="0.3">
      <c r="A38" s="248" t="s">
        <v>226</v>
      </c>
      <c r="B38" s="248" t="s">
        <v>245</v>
      </c>
      <c r="C38" s="248" t="s">
        <v>220</v>
      </c>
      <c r="D38" s="248" t="s">
        <v>239</v>
      </c>
      <c r="E38" s="248" t="s">
        <v>240</v>
      </c>
      <c r="F38" s="13">
        <v>2758216.455652792</v>
      </c>
      <c r="G38" s="13">
        <v>9395305.2957999278</v>
      </c>
      <c r="H38" s="13">
        <v>18943573.808243692</v>
      </c>
      <c r="I38" s="251">
        <f t="shared" si="12"/>
        <v>31097095.559696414</v>
      </c>
      <c r="J38" s="13">
        <v>0</v>
      </c>
      <c r="K38" s="13">
        <v>0</v>
      </c>
      <c r="L38" s="252">
        <f t="shared" si="13"/>
        <v>0</v>
      </c>
      <c r="M38" s="14">
        <f>IF((VLOOKUP($D38,'Q4 Raw Data'!$A$9:$DN$158,(M$3-2),FALSE))="Yes",(VLOOKUP($D38,'Q4 Raw Data'!$A$9:$DN$158,M$3,FALSE)),J38)</f>
        <v>0</v>
      </c>
      <c r="N38" s="14">
        <f>IF((VLOOKUP($D38,'Q4 Raw Data'!$A$9:$DN$158,(N$3-2),FALSE))="Yes",(VLOOKUP($D38,'Q4 Raw Data'!$A$9:$DN$158,N$3,FALSE)),K38)</f>
        <v>0</v>
      </c>
      <c r="O38" s="14">
        <f t="shared" si="14"/>
        <v>0</v>
      </c>
      <c r="P38" s="14">
        <f t="shared" si="15"/>
        <v>31097095.559696414</v>
      </c>
      <c r="Q38" s="14"/>
      <c r="R38" s="14"/>
      <c r="S38" s="14"/>
      <c r="T38" s="253"/>
      <c r="U38" s="13">
        <v>31097095</v>
      </c>
      <c r="V38" s="252">
        <f>IF((VLOOKUP($D38,'Q4 Raw Data'!$A$9:$DN$158,(V$3-1),FALSE))="Yes",(VLOOKUP($D38,'Q4 Raw Data'!$A$9:$DN$158,V$3,FALSE)),U38)</f>
        <v>31097095</v>
      </c>
      <c r="W38" s="14"/>
    </row>
    <row r="39" spans="1:23" x14ac:dyDescent="0.3">
      <c r="A39" s="248" t="s">
        <v>250</v>
      </c>
      <c r="B39" s="248" t="s">
        <v>291</v>
      </c>
      <c r="C39" s="248" t="s">
        <v>302</v>
      </c>
      <c r="D39" s="248" t="s">
        <v>248</v>
      </c>
      <c r="E39" s="248" t="s">
        <v>249</v>
      </c>
      <c r="F39" s="13">
        <v>1177681.5531452142</v>
      </c>
      <c r="G39" s="13">
        <v>3457457.5122297294</v>
      </c>
      <c r="H39" s="13">
        <v>11417553.20418104</v>
      </c>
      <c r="I39" s="251">
        <f t="shared" si="12"/>
        <v>16052692.269555982</v>
      </c>
      <c r="J39" s="13">
        <v>24182395</v>
      </c>
      <c r="K39" s="13">
        <v>21168842</v>
      </c>
      <c r="L39" s="252">
        <f t="shared" si="13"/>
        <v>45351237</v>
      </c>
      <c r="M39" s="14">
        <f>IF((VLOOKUP($D39,'Q4 Raw Data'!$A$9:$DN$158,(M$3-2),FALSE))="Yes",(VLOOKUP($D39,'Q4 Raw Data'!$A$9:$DN$158,M$3,FALSE)),J39)</f>
        <v>25458868</v>
      </c>
      <c r="N39" s="14">
        <f>IF((VLOOKUP($D39,'Q4 Raw Data'!$A$9:$DN$158,(N$3-2),FALSE))="Yes",(VLOOKUP($D39,'Q4 Raw Data'!$A$9:$DN$158,N$3,FALSE)),K39)</f>
        <v>28076310</v>
      </c>
      <c r="O39" s="14">
        <f t="shared" si="14"/>
        <v>53535178</v>
      </c>
      <c r="P39" s="14">
        <f t="shared" si="15"/>
        <v>69587870.269555986</v>
      </c>
      <c r="Q39" s="14"/>
      <c r="R39" s="14"/>
      <c r="S39" s="14"/>
      <c r="T39" s="253"/>
      <c r="U39" s="13">
        <v>61403929</v>
      </c>
      <c r="V39" s="252">
        <f>IF((VLOOKUP($D39,'Q4 Raw Data'!$A$9:$DN$158,(V$3-1),FALSE))="Yes",(VLOOKUP($D39,'Q4 Raw Data'!$A$9:$DN$158,V$3,FALSE)),U39)</f>
        <v>69587870</v>
      </c>
      <c r="W39" s="14"/>
    </row>
    <row r="40" spans="1:23" x14ac:dyDescent="0.3">
      <c r="A40" s="248" t="s">
        <v>232</v>
      </c>
      <c r="B40" s="248" t="s">
        <v>270</v>
      </c>
      <c r="C40" s="248" t="s">
        <v>281</v>
      </c>
      <c r="D40" s="248" t="s">
        <v>257</v>
      </c>
      <c r="E40" s="248" t="s">
        <v>258</v>
      </c>
      <c r="F40" s="13">
        <v>1152224.9585286528</v>
      </c>
      <c r="G40" s="13">
        <v>2438115.1576019763</v>
      </c>
      <c r="H40" s="13">
        <v>10103809.772447266</v>
      </c>
      <c r="I40" s="251">
        <f t="shared" si="12"/>
        <v>13694149.888577895</v>
      </c>
      <c r="J40" s="13">
        <v>0</v>
      </c>
      <c r="K40" s="13">
        <v>0</v>
      </c>
      <c r="L40" s="252">
        <f t="shared" si="13"/>
        <v>0</v>
      </c>
      <c r="M40" s="14">
        <f>IF((VLOOKUP($D40,'Q4 Raw Data'!$A$9:$DN$158,(M$3-2),FALSE))="Yes",(VLOOKUP($D40,'Q4 Raw Data'!$A$9:$DN$158,M$3,FALSE)),J40)</f>
        <v>0</v>
      </c>
      <c r="N40" s="14">
        <f>IF((VLOOKUP($D40,'Q4 Raw Data'!$A$9:$DN$158,(N$3-2),FALSE))="Yes",(VLOOKUP($D40,'Q4 Raw Data'!$A$9:$DN$158,N$3,FALSE)),K40)</f>
        <v>0</v>
      </c>
      <c r="O40" s="14">
        <f t="shared" si="14"/>
        <v>0</v>
      </c>
      <c r="P40" s="14">
        <f t="shared" si="15"/>
        <v>13694149.888577895</v>
      </c>
      <c r="Q40" s="14"/>
      <c r="R40" s="14"/>
      <c r="S40" s="14"/>
      <c r="T40" s="253"/>
      <c r="U40" s="13">
        <v>13694150</v>
      </c>
      <c r="V40" s="252">
        <f>IF((VLOOKUP($D40,'Q4 Raw Data'!$A$9:$DN$158,(V$3-1),FALSE))="Yes",(VLOOKUP($D40,'Q4 Raw Data'!$A$9:$DN$158,V$3,FALSE)),U40)</f>
        <v>13694150</v>
      </c>
      <c r="W40" s="14"/>
    </row>
    <row r="41" spans="1:23" x14ac:dyDescent="0.3">
      <c r="A41" s="248" t="s">
        <v>241</v>
      </c>
      <c r="B41" s="248" t="s">
        <v>276</v>
      </c>
      <c r="C41" s="248" t="s">
        <v>317</v>
      </c>
      <c r="D41" s="248" t="s">
        <v>266</v>
      </c>
      <c r="E41" s="248" t="s">
        <v>267</v>
      </c>
      <c r="F41" s="13">
        <v>2421656.4844100541</v>
      </c>
      <c r="G41" s="13">
        <v>4692812.7341637313</v>
      </c>
      <c r="H41" s="13">
        <v>14850372.501494929</v>
      </c>
      <c r="I41" s="251">
        <f t="shared" si="12"/>
        <v>21964841.720068716</v>
      </c>
      <c r="J41" s="13">
        <v>1286000</v>
      </c>
      <c r="K41" s="13">
        <v>524391</v>
      </c>
      <c r="L41" s="252">
        <f t="shared" si="13"/>
        <v>1810391</v>
      </c>
      <c r="M41" s="14">
        <f>IF((VLOOKUP($D41,'Q4 Raw Data'!$A$9:$DN$158,(M$3-2),FALSE))="Yes",(VLOOKUP($D41,'Q4 Raw Data'!$A$9:$DN$158,M$3,FALSE)),J41)</f>
        <v>1286000</v>
      </c>
      <c r="N41" s="14">
        <f>IF((VLOOKUP($D41,'Q4 Raw Data'!$A$9:$DN$158,(N$3-2),FALSE))="Yes",(VLOOKUP($D41,'Q4 Raw Data'!$A$9:$DN$158,N$3,FALSE)),K41)</f>
        <v>524391</v>
      </c>
      <c r="O41" s="14">
        <f t="shared" si="14"/>
        <v>1810391</v>
      </c>
      <c r="P41" s="14">
        <f t="shared" si="15"/>
        <v>23775232.720068716</v>
      </c>
      <c r="Q41" s="14"/>
      <c r="R41" s="14"/>
      <c r="S41" s="14"/>
      <c r="T41" s="253"/>
      <c r="U41" s="13">
        <v>23775233</v>
      </c>
      <c r="V41" s="252">
        <f>IF((VLOOKUP($D41,'Q4 Raw Data'!$A$9:$DN$158,(V$3-1),FALSE))="Yes",(VLOOKUP($D41,'Q4 Raw Data'!$A$9:$DN$158,V$3,FALSE)),U41)</f>
        <v>23707233</v>
      </c>
      <c r="W41" s="14"/>
    </row>
    <row r="42" spans="1:23" x14ac:dyDescent="0.3">
      <c r="A42" s="248" t="s">
        <v>232</v>
      </c>
      <c r="B42" s="248" t="s">
        <v>263</v>
      </c>
      <c r="C42" s="248" t="s">
        <v>274</v>
      </c>
      <c r="D42" s="248" t="s">
        <v>272</v>
      </c>
      <c r="E42" s="248" t="s">
        <v>273</v>
      </c>
      <c r="F42" s="13">
        <v>10571320.819486033</v>
      </c>
      <c r="G42" s="13">
        <v>47327713.6996902</v>
      </c>
      <c r="H42" s="13">
        <v>78767926.784953982</v>
      </c>
      <c r="I42" s="251">
        <f t="shared" si="12"/>
        <v>136666961.3041302</v>
      </c>
      <c r="J42" s="13">
        <v>9479955.3191315755</v>
      </c>
      <c r="K42" s="13">
        <v>1448299</v>
      </c>
      <c r="L42" s="252">
        <f t="shared" si="13"/>
        <v>10928254.319131576</v>
      </c>
      <c r="M42" s="14">
        <f>IF((VLOOKUP($D42,'Q4 Raw Data'!$A$9:$DN$158,(M$3-2),FALSE))="Yes",(VLOOKUP($D42,'Q4 Raw Data'!$A$9:$DN$158,M$3,FALSE)),J42)</f>
        <v>10052562.215046018</v>
      </c>
      <c r="N42" s="14">
        <f>IF((VLOOKUP($D42,'Q4 Raw Data'!$A$9:$DN$158,(N$3-2),FALSE))="Yes",(VLOOKUP($D42,'Q4 Raw Data'!$A$9:$DN$158,N$3,FALSE)),K42)</f>
        <v>1145694.1805139668</v>
      </c>
      <c r="O42" s="14">
        <f t="shared" si="14"/>
        <v>11198256.395559985</v>
      </c>
      <c r="P42" s="14">
        <f t="shared" si="15"/>
        <v>147865217.69969019</v>
      </c>
      <c r="Q42" s="14"/>
      <c r="R42" s="14"/>
      <c r="S42" s="14"/>
      <c r="T42" s="253"/>
      <c r="U42" s="13">
        <v>147595215.61391118</v>
      </c>
      <c r="V42" s="252">
        <f>IF((VLOOKUP($D42,'Q4 Raw Data'!$A$9:$DN$158,(V$3-1),FALSE))="Yes",(VLOOKUP($D42,'Q4 Raw Data'!$A$9:$DN$158,V$3,FALSE)),U42)</f>
        <v>147865218</v>
      </c>
      <c r="W42" s="14"/>
    </row>
    <row r="43" spans="1:23" x14ac:dyDescent="0.3">
      <c r="A43" s="248" t="s">
        <v>226</v>
      </c>
      <c r="B43" s="248" t="s">
        <v>236</v>
      </c>
      <c r="C43" s="248" t="s">
        <v>261</v>
      </c>
      <c r="D43" s="248" t="s">
        <v>279</v>
      </c>
      <c r="E43" s="248" t="s">
        <v>280</v>
      </c>
      <c r="F43" s="13">
        <v>1739475.8877482223</v>
      </c>
      <c r="G43" s="13">
        <v>5900560.9576608241</v>
      </c>
      <c r="H43" s="13">
        <v>11380920.066194644</v>
      </c>
      <c r="I43" s="251">
        <f t="shared" si="12"/>
        <v>19020956.911603689</v>
      </c>
      <c r="J43" s="13">
        <v>0</v>
      </c>
      <c r="K43" s="13">
        <v>0</v>
      </c>
      <c r="L43" s="252">
        <f t="shared" si="13"/>
        <v>0</v>
      </c>
      <c r="M43" s="14">
        <f>IF((VLOOKUP($D43,'Q4 Raw Data'!$A$9:$DN$158,(M$3-2),FALSE))="Yes",(VLOOKUP($D43,'Q4 Raw Data'!$A$9:$DN$158,M$3,FALSE)),J43)</f>
        <v>0</v>
      </c>
      <c r="N43" s="14">
        <f>IF((VLOOKUP($D43,'Q4 Raw Data'!$A$9:$DN$158,(N$3-2),FALSE))="Yes",(VLOOKUP($D43,'Q4 Raw Data'!$A$9:$DN$158,N$3,FALSE)),K43)</f>
        <v>0</v>
      </c>
      <c r="O43" s="14">
        <f t="shared" si="14"/>
        <v>0</v>
      </c>
      <c r="P43" s="14">
        <f t="shared" si="15"/>
        <v>19020956.911603689</v>
      </c>
      <c r="Q43" s="14"/>
      <c r="R43" s="14"/>
      <c r="S43" s="14"/>
      <c r="T43" s="253"/>
      <c r="U43" s="13">
        <v>19020957</v>
      </c>
      <c r="V43" s="252">
        <f>IF((VLOOKUP($D43,'Q4 Raw Data'!$A$9:$DN$158,(V$3-1),FALSE))="Yes",(VLOOKUP($D43,'Q4 Raw Data'!$A$9:$DN$158,V$3,FALSE)),U43)</f>
        <v>18372598</v>
      </c>
      <c r="W43" s="14"/>
    </row>
    <row r="44" spans="1:23" x14ac:dyDescent="0.3">
      <c r="A44" s="248" t="s">
        <v>226</v>
      </c>
      <c r="B44" s="248" t="s">
        <v>236</v>
      </c>
      <c r="C44" s="248" t="s">
        <v>261</v>
      </c>
      <c r="D44" s="248" t="s">
        <v>287</v>
      </c>
      <c r="E44" s="248" t="s">
        <v>288</v>
      </c>
      <c r="F44" s="13">
        <v>2135766.4274030798</v>
      </c>
      <c r="G44" s="13">
        <v>7563847.9223873597</v>
      </c>
      <c r="H44" s="13">
        <v>13211256.35771413</v>
      </c>
      <c r="I44" s="251">
        <f t="shared" si="12"/>
        <v>22910870.70750457</v>
      </c>
      <c r="J44" s="13">
        <v>3014987</v>
      </c>
      <c r="K44" s="13">
        <v>1421212</v>
      </c>
      <c r="L44" s="252">
        <f t="shared" si="13"/>
        <v>4436199</v>
      </c>
      <c r="M44" s="14">
        <f>IF((VLOOKUP($D44,'Q4 Raw Data'!$A$9:$DN$158,(M$3-2),FALSE))="Yes",(VLOOKUP($D44,'Q4 Raw Data'!$A$9:$DN$158,M$3,FALSE)),J44)</f>
        <v>3817272</v>
      </c>
      <c r="N44" s="14">
        <f>IF((VLOOKUP($D44,'Q4 Raw Data'!$A$9:$DN$158,(N$3-2),FALSE))="Yes",(VLOOKUP($D44,'Q4 Raw Data'!$A$9:$DN$158,N$3,FALSE)),K44)</f>
        <v>2634083</v>
      </c>
      <c r="O44" s="14">
        <f t="shared" si="14"/>
        <v>6451355</v>
      </c>
      <c r="P44" s="14">
        <f t="shared" si="15"/>
        <v>29362225.70750457</v>
      </c>
      <c r="Q44" s="14"/>
      <c r="R44" s="14"/>
      <c r="S44" s="14"/>
      <c r="T44" s="253"/>
      <c r="U44" s="13">
        <v>27347071.304637</v>
      </c>
      <c r="V44" s="252">
        <f>IF((VLOOKUP($D44,'Q4 Raw Data'!$A$9:$DN$158,(V$3-1),FALSE))="Yes",(VLOOKUP($D44,'Q4 Raw Data'!$A$9:$DN$158,V$3,FALSE)),U44)</f>
        <v>29086179</v>
      </c>
      <c r="W44" s="14"/>
    </row>
    <row r="45" spans="1:23" x14ac:dyDescent="0.3">
      <c r="A45" s="248" t="s">
        <v>226</v>
      </c>
      <c r="B45" s="248" t="s">
        <v>236</v>
      </c>
      <c r="C45" s="248" t="s">
        <v>252</v>
      </c>
      <c r="D45" s="248" t="s">
        <v>294</v>
      </c>
      <c r="E45" s="248" t="s">
        <v>295</v>
      </c>
      <c r="F45" s="13">
        <v>2922256.1525823092</v>
      </c>
      <c r="G45" s="13">
        <v>10343006.057438266</v>
      </c>
      <c r="H45" s="13">
        <v>20385487.811191294</v>
      </c>
      <c r="I45" s="251">
        <f t="shared" si="12"/>
        <v>33650750.02121187</v>
      </c>
      <c r="J45" s="13">
        <v>8848017.75</v>
      </c>
      <c r="K45" s="13">
        <v>3172488.34</v>
      </c>
      <c r="L45" s="252">
        <f t="shared" si="13"/>
        <v>12020506.09</v>
      </c>
      <c r="M45" s="14">
        <f>IF((VLOOKUP($D45,'Q4 Raw Data'!$A$9:$DN$158,(M$3-2),FALSE))="Yes",(VLOOKUP($D45,'Q4 Raw Data'!$A$9:$DN$158,M$3,FALSE)),J45)</f>
        <v>7562786</v>
      </c>
      <c r="N45" s="14">
        <f>IF((VLOOKUP($D45,'Q4 Raw Data'!$A$9:$DN$158,(N$3-2),FALSE))="Yes",(VLOOKUP($D45,'Q4 Raw Data'!$A$9:$DN$158,N$3,FALSE)),K45)</f>
        <v>4352738.2624175902</v>
      </c>
      <c r="O45" s="14">
        <f t="shared" si="14"/>
        <v>11915524.26241759</v>
      </c>
      <c r="P45" s="14">
        <f t="shared" si="15"/>
        <v>45566274.283629462</v>
      </c>
      <c r="Q45" s="14"/>
      <c r="R45" s="14"/>
      <c r="S45" s="14"/>
      <c r="T45" s="253"/>
      <c r="U45" s="13">
        <v>45671256.610008277</v>
      </c>
      <c r="V45" s="252">
        <f>IF((VLOOKUP($D45,'Q4 Raw Data'!$A$9:$DN$158,(V$3-1),FALSE))="Yes",(VLOOKUP($D45,'Q4 Raw Data'!$A$9:$DN$158,V$3,FALSE)),U45)</f>
        <v>45566274</v>
      </c>
      <c r="W45" s="14"/>
    </row>
    <row r="46" spans="1:23" x14ac:dyDescent="0.3">
      <c r="A46" s="248" t="s">
        <v>250</v>
      </c>
      <c r="B46" s="248" t="s">
        <v>291</v>
      </c>
      <c r="C46" s="248" t="s">
        <v>296</v>
      </c>
      <c r="D46" s="248" t="s">
        <v>300</v>
      </c>
      <c r="E46" s="248" t="s">
        <v>301</v>
      </c>
      <c r="F46" s="13">
        <v>2339755.8255295781</v>
      </c>
      <c r="G46" s="13">
        <v>8272386.9302918147</v>
      </c>
      <c r="H46" s="13">
        <v>23335735.212947268</v>
      </c>
      <c r="I46" s="251">
        <f t="shared" si="12"/>
        <v>33947877.968768656</v>
      </c>
      <c r="J46" s="13">
        <v>10888265</v>
      </c>
      <c r="K46" s="13">
        <v>2184068</v>
      </c>
      <c r="L46" s="252">
        <f t="shared" si="13"/>
        <v>13072333</v>
      </c>
      <c r="M46" s="14">
        <f>IF((VLOOKUP($D46,'Q4 Raw Data'!$A$9:$DN$158,(M$3-2),FALSE))="Yes",(VLOOKUP($D46,'Q4 Raw Data'!$A$9:$DN$158,M$3,FALSE)),J46)</f>
        <v>10888265</v>
      </c>
      <c r="N46" s="14">
        <f>IF((VLOOKUP($D46,'Q4 Raw Data'!$A$9:$DN$158,(N$3-2),FALSE))="Yes",(VLOOKUP($D46,'Q4 Raw Data'!$A$9:$DN$158,N$3,FALSE)),K46)</f>
        <v>2184068</v>
      </c>
      <c r="O46" s="14">
        <f t="shared" si="14"/>
        <v>13072333</v>
      </c>
      <c r="P46" s="14">
        <f t="shared" si="15"/>
        <v>47020210.968768656</v>
      </c>
      <c r="Q46" s="14"/>
      <c r="R46" s="14"/>
      <c r="S46" s="14"/>
      <c r="T46" s="253"/>
      <c r="U46" s="13">
        <v>47020211</v>
      </c>
      <c r="V46" s="252">
        <f>IF((VLOOKUP($D46,'Q4 Raw Data'!$A$9:$DN$158,(V$3-1),FALSE))="Yes",(VLOOKUP($D46,'Q4 Raw Data'!$A$9:$DN$158,V$3,FALSE)),U46)</f>
        <v>47020211</v>
      </c>
      <c r="W46" s="14"/>
    </row>
    <row r="47" spans="1:23" x14ac:dyDescent="0.3">
      <c r="A47" s="248" t="s">
        <v>259</v>
      </c>
      <c r="B47" s="248" t="s">
        <v>283</v>
      </c>
      <c r="C47" s="248" t="s">
        <v>307</v>
      </c>
      <c r="D47" s="248" t="s">
        <v>305</v>
      </c>
      <c r="E47" s="248" t="s">
        <v>306</v>
      </c>
      <c r="F47" s="13">
        <v>790938.44821032928</v>
      </c>
      <c r="G47" s="13">
        <v>1078749.0840544128</v>
      </c>
      <c r="H47" s="13">
        <v>6466401.6026412435</v>
      </c>
      <c r="I47" s="251">
        <f t="shared" si="12"/>
        <v>8336089.1349059856</v>
      </c>
      <c r="J47" s="13">
        <v>0</v>
      </c>
      <c r="K47" s="13">
        <v>1791215</v>
      </c>
      <c r="L47" s="252">
        <f t="shared" si="13"/>
        <v>1791215</v>
      </c>
      <c r="M47" s="14">
        <f>IF((VLOOKUP($D47,'Q4 Raw Data'!$A$9:$DN$158,(M$3-2),FALSE))="Yes",(VLOOKUP($D47,'Q4 Raw Data'!$A$9:$DN$158,M$3,FALSE)),J47)</f>
        <v>0</v>
      </c>
      <c r="N47" s="14">
        <f>IF((VLOOKUP($D47,'Q4 Raw Data'!$A$9:$DN$158,(N$3-2),FALSE))="Yes",(VLOOKUP($D47,'Q4 Raw Data'!$A$9:$DN$158,N$3,FALSE)),K47)</f>
        <v>2994741</v>
      </c>
      <c r="O47" s="14">
        <f t="shared" si="14"/>
        <v>2994741</v>
      </c>
      <c r="P47" s="14">
        <f t="shared" si="15"/>
        <v>11330830.134905986</v>
      </c>
      <c r="Q47" s="14"/>
      <c r="R47" s="14"/>
      <c r="S47" s="14"/>
      <c r="T47" s="253"/>
      <c r="U47" s="13">
        <v>10127303.6</v>
      </c>
      <c r="V47" s="252">
        <f>IF((VLOOKUP($D47,'Q4 Raw Data'!$A$9:$DN$158,(V$3-1),FALSE))="Yes",(VLOOKUP($D47,'Q4 Raw Data'!$A$9:$DN$158,V$3,FALSE)),U47)</f>
        <v>10045742</v>
      </c>
      <c r="W47" s="14"/>
    </row>
    <row r="48" spans="1:23" x14ac:dyDescent="0.3">
      <c r="A48" s="248" t="s">
        <v>226</v>
      </c>
      <c r="B48" s="248" t="s">
        <v>245</v>
      </c>
      <c r="C48" s="248" t="s">
        <v>220</v>
      </c>
      <c r="D48" s="248" t="s">
        <v>311</v>
      </c>
      <c r="E48" s="248" t="s">
        <v>312</v>
      </c>
      <c r="F48" s="13">
        <v>4195773.9325212464</v>
      </c>
      <c r="G48" s="13">
        <v>16435418.27530534</v>
      </c>
      <c r="H48" s="13">
        <v>35858940.780953206</v>
      </c>
      <c r="I48" s="251">
        <f t="shared" si="12"/>
        <v>56490132.988779791</v>
      </c>
      <c r="J48" s="13">
        <v>0</v>
      </c>
      <c r="K48" s="13">
        <v>0</v>
      </c>
      <c r="L48" s="252">
        <f t="shared" si="13"/>
        <v>0</v>
      </c>
      <c r="M48" s="14">
        <f>IF((VLOOKUP($D48,'Q4 Raw Data'!$A$9:$DN$158,(M$3-2),FALSE))="Yes",(VLOOKUP($D48,'Q4 Raw Data'!$A$9:$DN$158,M$3,FALSE)),J48)</f>
        <v>0</v>
      </c>
      <c r="N48" s="14">
        <f>IF((VLOOKUP($D48,'Q4 Raw Data'!$A$9:$DN$158,(N$3-2),FALSE))="Yes",(VLOOKUP($D48,'Q4 Raw Data'!$A$9:$DN$158,N$3,FALSE)),K48)</f>
        <v>0</v>
      </c>
      <c r="O48" s="14">
        <f t="shared" si="14"/>
        <v>0</v>
      </c>
      <c r="P48" s="14">
        <f t="shared" si="15"/>
        <v>56490132.988779791</v>
      </c>
      <c r="Q48" s="14"/>
      <c r="R48" s="14"/>
      <c r="S48" s="14"/>
      <c r="T48" s="253"/>
      <c r="U48" s="13">
        <v>56490133</v>
      </c>
      <c r="V48" s="252">
        <f>IF((VLOOKUP($D48,'Q4 Raw Data'!$A$9:$DN$158,(V$3-1),FALSE))="Yes",(VLOOKUP($D48,'Q4 Raw Data'!$A$9:$DN$158,V$3,FALSE)),U48)</f>
        <v>56490133</v>
      </c>
      <c r="W48" s="14"/>
    </row>
    <row r="49" spans="1:23" x14ac:dyDescent="0.3">
      <c r="A49" s="248" t="s">
        <v>241</v>
      </c>
      <c r="B49" s="248" t="s">
        <v>276</v>
      </c>
      <c r="C49" s="248" t="s">
        <v>317</v>
      </c>
      <c r="D49" s="248" t="s">
        <v>315</v>
      </c>
      <c r="E49" s="248" t="s">
        <v>316</v>
      </c>
      <c r="F49" s="13">
        <v>4342596.0712374095</v>
      </c>
      <c r="G49" s="13">
        <v>9440686.1353265326</v>
      </c>
      <c r="H49" s="13">
        <v>20849489.268466044</v>
      </c>
      <c r="I49" s="251">
        <f t="shared" si="12"/>
        <v>34632771.47502999</v>
      </c>
      <c r="J49" s="13">
        <v>0</v>
      </c>
      <c r="K49" s="13">
        <v>0</v>
      </c>
      <c r="L49" s="252">
        <f t="shared" si="13"/>
        <v>0</v>
      </c>
      <c r="M49" s="14">
        <f>IF((VLOOKUP($D49,'Q4 Raw Data'!$A$9:$DN$158,(M$3-2),FALSE))="Yes",(VLOOKUP($D49,'Q4 Raw Data'!$A$9:$DN$158,M$3,FALSE)),J49)</f>
        <v>0</v>
      </c>
      <c r="N49" s="14">
        <f>IF((VLOOKUP($D49,'Q4 Raw Data'!$A$9:$DN$158,(N$3-2),FALSE))="Yes",(VLOOKUP($D49,'Q4 Raw Data'!$A$9:$DN$158,N$3,FALSE)),K49)</f>
        <v>0</v>
      </c>
      <c r="O49" s="14">
        <f t="shared" si="14"/>
        <v>0</v>
      </c>
      <c r="P49" s="14">
        <f t="shared" si="15"/>
        <v>34632771.47502999</v>
      </c>
      <c r="Q49" s="14"/>
      <c r="R49" s="14"/>
      <c r="S49" s="14"/>
      <c r="T49" s="253"/>
      <c r="U49" s="13">
        <v>34632771</v>
      </c>
      <c r="V49" s="252">
        <f>IF((VLOOKUP($D49,'Q4 Raw Data'!$A$9:$DN$158,(V$3-1),FALSE))="Yes",(VLOOKUP($D49,'Q4 Raw Data'!$A$9:$DN$158,V$3,FALSE)),U49)</f>
        <v>34632771</v>
      </c>
      <c r="W49" s="14"/>
    </row>
    <row r="50" spans="1:23" x14ac:dyDescent="0.3">
      <c r="A50" s="248" t="s">
        <v>259</v>
      </c>
      <c r="B50" s="248" t="s">
        <v>283</v>
      </c>
      <c r="C50" s="248" t="s">
        <v>313</v>
      </c>
      <c r="D50" s="248" t="s">
        <v>321</v>
      </c>
      <c r="E50" s="248" t="s">
        <v>322</v>
      </c>
      <c r="F50" s="13">
        <v>1889096.7343320244</v>
      </c>
      <c r="G50" s="13">
        <v>6671933.959637871</v>
      </c>
      <c r="H50" s="13">
        <v>18623634.590433057</v>
      </c>
      <c r="I50" s="251">
        <f t="shared" si="12"/>
        <v>27184665.284402952</v>
      </c>
      <c r="J50" s="13">
        <v>0</v>
      </c>
      <c r="K50" s="13">
        <v>91544</v>
      </c>
      <c r="L50" s="252">
        <f t="shared" si="13"/>
        <v>91544</v>
      </c>
      <c r="M50" s="14">
        <f>IF((VLOOKUP($D50,'Q4 Raw Data'!$A$9:$DN$158,(M$3-2),FALSE))="Yes",(VLOOKUP($D50,'Q4 Raw Data'!$A$9:$DN$158,M$3,FALSE)),J50)</f>
        <v>0</v>
      </c>
      <c r="N50" s="14">
        <f>IF((VLOOKUP($D50,'Q4 Raw Data'!$A$9:$DN$158,(N$3-2),FALSE))="Yes",(VLOOKUP($D50,'Q4 Raw Data'!$A$9:$DN$158,N$3,FALSE)),K50)</f>
        <v>91544</v>
      </c>
      <c r="O50" s="14">
        <f t="shared" si="14"/>
        <v>91544</v>
      </c>
      <c r="P50" s="14">
        <f t="shared" si="15"/>
        <v>27276209.284402952</v>
      </c>
      <c r="Q50" s="14"/>
      <c r="R50" s="14"/>
      <c r="S50" s="14"/>
      <c r="T50" s="253"/>
      <c r="U50" s="13">
        <v>27276209.47469347</v>
      </c>
      <c r="V50" s="252">
        <f>IF((VLOOKUP($D50,'Q4 Raw Data'!$A$9:$DN$158,(V$3-1),FALSE))="Yes",(VLOOKUP($D50,'Q4 Raw Data'!$A$9:$DN$158,V$3,FALSE)),U50)</f>
        <v>27231214</v>
      </c>
      <c r="W50" s="14"/>
    </row>
    <row r="51" spans="1:23" x14ac:dyDescent="0.3">
      <c r="A51" s="248" t="s">
        <v>250</v>
      </c>
      <c r="B51" s="248" t="s">
        <v>291</v>
      </c>
      <c r="C51" s="248" t="s">
        <v>302</v>
      </c>
      <c r="D51" s="248" t="s">
        <v>324</v>
      </c>
      <c r="E51" s="248" t="s">
        <v>325</v>
      </c>
      <c r="F51" s="13">
        <v>2881792.7926711272</v>
      </c>
      <c r="G51" s="13">
        <v>12008960.351268928</v>
      </c>
      <c r="H51" s="13">
        <v>29555672.57706568</v>
      </c>
      <c r="I51" s="251">
        <f t="shared" si="12"/>
        <v>44446425.721005738</v>
      </c>
      <c r="J51" s="13">
        <v>0</v>
      </c>
      <c r="K51" s="13">
        <v>0</v>
      </c>
      <c r="L51" s="252">
        <f t="shared" si="13"/>
        <v>0</v>
      </c>
      <c r="M51" s="14">
        <f>IF((VLOOKUP($D51,'Q4 Raw Data'!$A$9:$DN$158,(M$3-2),FALSE))="Yes",(VLOOKUP($D51,'Q4 Raw Data'!$A$9:$DN$158,M$3,FALSE)),J51)</f>
        <v>0</v>
      </c>
      <c r="N51" s="14">
        <f>IF((VLOOKUP($D51,'Q4 Raw Data'!$A$9:$DN$158,(N$3-2),FALSE))="Yes",(VLOOKUP($D51,'Q4 Raw Data'!$A$9:$DN$158,N$3,FALSE)),K51)</f>
        <v>0</v>
      </c>
      <c r="O51" s="14">
        <f t="shared" si="14"/>
        <v>0</v>
      </c>
      <c r="P51" s="14">
        <f t="shared" si="15"/>
        <v>44446425.721005738</v>
      </c>
      <c r="Q51" s="14"/>
      <c r="R51" s="14"/>
      <c r="S51" s="14"/>
      <c r="T51" s="253"/>
      <c r="U51" s="13">
        <v>44446426</v>
      </c>
      <c r="V51" s="252">
        <f>IF((VLOOKUP($D51,'Q4 Raw Data'!$A$9:$DN$158,(V$3-1),FALSE))="Yes",(VLOOKUP($D51,'Q4 Raw Data'!$A$9:$DN$158,V$3,FALSE)),U51)</f>
        <v>47605342</v>
      </c>
      <c r="W51" s="14"/>
    </row>
    <row r="52" spans="1:23" x14ac:dyDescent="0.3">
      <c r="A52" s="248" t="s">
        <v>241</v>
      </c>
      <c r="B52" s="248" t="s">
        <v>276</v>
      </c>
      <c r="C52" s="248" t="s">
        <v>317</v>
      </c>
      <c r="D52" s="248" t="s">
        <v>326</v>
      </c>
      <c r="E52" s="248" t="s">
        <v>327</v>
      </c>
      <c r="F52" s="13">
        <v>1994974.2070683178</v>
      </c>
      <c r="G52" s="13">
        <v>5376802.019957684</v>
      </c>
      <c r="H52" s="13">
        <v>20672139.059029162</v>
      </c>
      <c r="I52" s="251">
        <f t="shared" si="12"/>
        <v>28043915.286055163</v>
      </c>
      <c r="J52" s="13">
        <v>0</v>
      </c>
      <c r="K52" s="13">
        <v>0</v>
      </c>
      <c r="L52" s="252">
        <f t="shared" si="13"/>
        <v>0</v>
      </c>
      <c r="M52" s="14">
        <f>IF((VLOOKUP($D52,'Q4 Raw Data'!$A$9:$DN$158,(M$3-2),FALSE))="Yes",(VLOOKUP($D52,'Q4 Raw Data'!$A$9:$DN$158,M$3,FALSE)),J52)</f>
        <v>0</v>
      </c>
      <c r="N52" s="14">
        <f>IF((VLOOKUP($D52,'Q4 Raw Data'!$A$9:$DN$158,(N$3-2),FALSE))="Yes",(VLOOKUP($D52,'Q4 Raw Data'!$A$9:$DN$158,N$3,FALSE)),K52)</f>
        <v>0</v>
      </c>
      <c r="O52" s="14">
        <f t="shared" si="14"/>
        <v>0</v>
      </c>
      <c r="P52" s="14">
        <f t="shared" si="15"/>
        <v>28043915.286055163</v>
      </c>
      <c r="Q52" s="14"/>
      <c r="R52" s="14"/>
      <c r="S52" s="14"/>
      <c r="T52" s="253"/>
      <c r="U52" s="13">
        <v>28043915</v>
      </c>
      <c r="V52" s="252">
        <f>IF((VLOOKUP($D52,'Q4 Raw Data'!$A$9:$DN$158,(V$3-1),FALSE))="Yes",(VLOOKUP($D52,'Q4 Raw Data'!$A$9:$DN$158,V$3,FALSE)),U52)</f>
        <v>25643000</v>
      </c>
      <c r="W52" s="14"/>
    </row>
    <row r="53" spans="1:23" x14ac:dyDescent="0.3">
      <c r="A53" s="248" t="s">
        <v>259</v>
      </c>
      <c r="B53" s="248" t="s">
        <v>283</v>
      </c>
      <c r="C53" s="248" t="s">
        <v>307</v>
      </c>
      <c r="D53" s="248" t="s">
        <v>329</v>
      </c>
      <c r="E53" s="248" t="s">
        <v>330</v>
      </c>
      <c r="F53" s="13">
        <v>3320890.6131630009</v>
      </c>
      <c r="G53" s="13">
        <v>3657639.4608249618</v>
      </c>
      <c r="H53" s="13">
        <v>28458393.952248618</v>
      </c>
      <c r="I53" s="251">
        <f t="shared" si="12"/>
        <v>35436924.026236579</v>
      </c>
      <c r="J53" s="13">
        <v>0</v>
      </c>
      <c r="K53" s="13">
        <v>0</v>
      </c>
      <c r="L53" s="252">
        <f t="shared" si="13"/>
        <v>0</v>
      </c>
      <c r="M53" s="14">
        <f>IF((VLOOKUP($D53,'Q4 Raw Data'!$A$9:$DN$158,(M$3-2),FALSE))="Yes",(VLOOKUP($D53,'Q4 Raw Data'!$A$9:$DN$158,M$3,FALSE)),J53)</f>
        <v>0</v>
      </c>
      <c r="N53" s="14">
        <f>IF((VLOOKUP($D53,'Q4 Raw Data'!$A$9:$DN$158,(N$3-2),FALSE))="Yes",(VLOOKUP($D53,'Q4 Raw Data'!$A$9:$DN$158,N$3,FALSE)),K53)</f>
        <v>0</v>
      </c>
      <c r="O53" s="14">
        <f t="shared" si="14"/>
        <v>0</v>
      </c>
      <c r="P53" s="14">
        <f t="shared" si="15"/>
        <v>35436924.026236579</v>
      </c>
      <c r="Q53" s="14"/>
      <c r="R53" s="14"/>
      <c r="S53" s="14"/>
      <c r="T53" s="253"/>
      <c r="U53" s="13">
        <v>35436924</v>
      </c>
      <c r="V53" s="252">
        <f>IF((VLOOKUP($D53,'Q4 Raw Data'!$A$9:$DN$158,(V$3-1),FALSE))="Yes",(VLOOKUP($D53,'Q4 Raw Data'!$A$9:$DN$158,V$3,FALSE)),U53)</f>
        <v>35436924</v>
      </c>
      <c r="W53" s="14"/>
    </row>
    <row r="54" spans="1:23" x14ac:dyDescent="0.3">
      <c r="A54" s="248" t="s">
        <v>226</v>
      </c>
      <c r="B54" s="248" t="s">
        <v>236</v>
      </c>
      <c r="C54" s="248" t="s">
        <v>252</v>
      </c>
      <c r="D54" s="248" t="s">
        <v>331</v>
      </c>
      <c r="E54" s="248" t="s">
        <v>332</v>
      </c>
      <c r="F54" s="13">
        <v>1696079.6425993391</v>
      </c>
      <c r="G54" s="13">
        <v>5263096.3473214069</v>
      </c>
      <c r="H54" s="13">
        <v>12641487.312435977</v>
      </c>
      <c r="I54" s="251">
        <f t="shared" si="12"/>
        <v>19600663.302356724</v>
      </c>
      <c r="J54" s="13">
        <v>0</v>
      </c>
      <c r="K54" s="13">
        <v>0</v>
      </c>
      <c r="L54" s="252">
        <f t="shared" si="13"/>
        <v>0</v>
      </c>
      <c r="M54" s="14">
        <f>IF((VLOOKUP($D54,'Q4 Raw Data'!$A$9:$DN$158,(M$3-2),FALSE))="Yes",(VLOOKUP($D54,'Q4 Raw Data'!$A$9:$DN$158,M$3,FALSE)),J54)</f>
        <v>0</v>
      </c>
      <c r="N54" s="14">
        <f>IF((VLOOKUP($D54,'Q4 Raw Data'!$A$9:$DN$158,(N$3-2),FALSE))="Yes",(VLOOKUP($D54,'Q4 Raw Data'!$A$9:$DN$158,N$3,FALSE)),K54)</f>
        <v>0</v>
      </c>
      <c r="O54" s="14">
        <f t="shared" si="14"/>
        <v>0</v>
      </c>
      <c r="P54" s="14">
        <f t="shared" si="15"/>
        <v>19600663.302356724</v>
      </c>
      <c r="Q54" s="14"/>
      <c r="R54" s="14"/>
      <c r="S54" s="14"/>
      <c r="T54" s="253"/>
      <c r="U54" s="13">
        <v>19600663.347321406</v>
      </c>
      <c r="V54" s="252">
        <f>IF((VLOOKUP($D54,'Q4 Raw Data'!$A$9:$DN$158,(V$3-1),FALSE))="Yes",(VLOOKUP($D54,'Q4 Raw Data'!$A$9:$DN$158,V$3,FALSE)),U54)</f>
        <v>19600663.347321406</v>
      </c>
      <c r="W54" s="14"/>
    </row>
    <row r="55" spans="1:23" x14ac:dyDescent="0.3">
      <c r="A55" s="248" t="s">
        <v>226</v>
      </c>
      <c r="B55" s="248" t="s">
        <v>245</v>
      </c>
      <c r="C55" s="248" t="s">
        <v>220</v>
      </c>
      <c r="D55" s="248" t="s">
        <v>335</v>
      </c>
      <c r="E55" s="248" t="s">
        <v>336</v>
      </c>
      <c r="F55" s="13">
        <v>2477224.8216068461</v>
      </c>
      <c r="G55" s="13">
        <v>5884121.5669051204</v>
      </c>
      <c r="H55" s="13">
        <v>14238767.063344248</v>
      </c>
      <c r="I55" s="251">
        <f t="shared" si="12"/>
        <v>22600113.451856215</v>
      </c>
      <c r="J55" s="13">
        <v>0</v>
      </c>
      <c r="K55" s="13">
        <v>0</v>
      </c>
      <c r="L55" s="252">
        <f t="shared" si="13"/>
        <v>0</v>
      </c>
      <c r="M55" s="14">
        <f>IF((VLOOKUP($D55,'Q4 Raw Data'!$A$9:$DN$158,(M$3-2),FALSE))="Yes",(VLOOKUP($D55,'Q4 Raw Data'!$A$9:$DN$158,M$3,FALSE)),J55)</f>
        <v>0</v>
      </c>
      <c r="N55" s="14">
        <f>IF((VLOOKUP($D55,'Q4 Raw Data'!$A$9:$DN$158,(N$3-2),FALSE))="Yes",(VLOOKUP($D55,'Q4 Raw Data'!$A$9:$DN$158,N$3,FALSE)),K55)</f>
        <v>0</v>
      </c>
      <c r="O55" s="14">
        <f t="shared" si="14"/>
        <v>0</v>
      </c>
      <c r="P55" s="14">
        <f t="shared" si="15"/>
        <v>22600113.451856215</v>
      </c>
      <c r="Q55" s="14"/>
      <c r="R55" s="14"/>
      <c r="S55" s="14"/>
      <c r="T55" s="253"/>
      <c r="U55" s="13">
        <v>16500030</v>
      </c>
      <c r="V55" s="252">
        <f>IF((VLOOKUP($D55,'Q4 Raw Data'!$A$9:$DN$158,(V$3-1),FALSE))="Yes",(VLOOKUP($D55,'Q4 Raw Data'!$A$9:$DN$158,V$3,FALSE)),U55)</f>
        <v>22600113</v>
      </c>
      <c r="W55" s="14"/>
    </row>
    <row r="56" spans="1:23" x14ac:dyDescent="0.3">
      <c r="A56" s="248" t="s">
        <v>232</v>
      </c>
      <c r="B56" s="248" t="s">
        <v>270</v>
      </c>
      <c r="C56" s="248" t="s">
        <v>289</v>
      </c>
      <c r="D56" s="248" t="s">
        <v>337</v>
      </c>
      <c r="E56" s="248" t="s">
        <v>338</v>
      </c>
      <c r="F56" s="13">
        <v>4140575.7411114168</v>
      </c>
      <c r="G56" s="13">
        <v>10658271.618326334</v>
      </c>
      <c r="H56" s="13">
        <v>36983313.716575272</v>
      </c>
      <c r="I56" s="251">
        <f t="shared" si="12"/>
        <v>51782161.076013021</v>
      </c>
      <c r="J56" s="13">
        <v>0</v>
      </c>
      <c r="K56" s="13">
        <v>0</v>
      </c>
      <c r="L56" s="252">
        <f t="shared" si="13"/>
        <v>0</v>
      </c>
      <c r="M56" s="14">
        <f>IF((VLOOKUP($D56,'Q4 Raw Data'!$A$9:$DN$158,(M$3-2),FALSE))="Yes",(VLOOKUP($D56,'Q4 Raw Data'!$A$9:$DN$158,M$3,FALSE)),J56)</f>
        <v>0</v>
      </c>
      <c r="N56" s="14">
        <f>IF((VLOOKUP($D56,'Q4 Raw Data'!$A$9:$DN$158,(N$3-2),FALSE))="Yes",(VLOOKUP($D56,'Q4 Raw Data'!$A$9:$DN$158,N$3,FALSE)),K56)</f>
        <v>0</v>
      </c>
      <c r="O56" s="14">
        <f t="shared" si="14"/>
        <v>0</v>
      </c>
      <c r="P56" s="14">
        <f t="shared" si="15"/>
        <v>51782161.076013021</v>
      </c>
      <c r="Q56" s="14"/>
      <c r="R56" s="14"/>
      <c r="S56" s="14"/>
      <c r="T56" s="253"/>
      <c r="U56" s="13">
        <v>47690890.015000001</v>
      </c>
      <c r="V56" s="252">
        <f>IF((VLOOKUP($D56,'Q4 Raw Data'!$A$9:$DN$158,(V$3-1),FALSE))="Yes",(VLOOKUP($D56,'Q4 Raw Data'!$A$9:$DN$158,V$3,FALSE)),U56)</f>
        <v>47690890.015000001</v>
      </c>
      <c r="W56" s="14"/>
    </row>
    <row r="57" spans="1:23" x14ac:dyDescent="0.3">
      <c r="A57" s="248" t="s">
        <v>241</v>
      </c>
      <c r="B57" s="248" t="s">
        <v>276</v>
      </c>
      <c r="C57" s="248" t="s">
        <v>317</v>
      </c>
      <c r="D57" s="248" t="s">
        <v>339</v>
      </c>
      <c r="E57" s="248" t="s">
        <v>340</v>
      </c>
      <c r="F57" s="13">
        <v>854925.86508617527</v>
      </c>
      <c r="G57" s="13">
        <v>9006524.6839057598</v>
      </c>
      <c r="H57" s="13">
        <v>18721095.198544942</v>
      </c>
      <c r="I57" s="251">
        <f t="shared" si="12"/>
        <v>28582545.747536875</v>
      </c>
      <c r="J57" s="13">
        <v>0</v>
      </c>
      <c r="K57" s="13">
        <v>72493</v>
      </c>
      <c r="L57" s="252">
        <f t="shared" si="13"/>
        <v>72493</v>
      </c>
      <c r="M57" s="14">
        <f>IF((VLOOKUP($D57,'Q4 Raw Data'!$A$9:$DN$158,(M$3-2),FALSE))="Yes",(VLOOKUP($D57,'Q4 Raw Data'!$A$9:$DN$158,M$3,FALSE)),J57)</f>
        <v>0</v>
      </c>
      <c r="N57" s="14">
        <f>IF((VLOOKUP($D57,'Q4 Raw Data'!$A$9:$DN$158,(N$3-2),FALSE))="Yes",(VLOOKUP($D57,'Q4 Raw Data'!$A$9:$DN$158,N$3,FALSE)),K57)</f>
        <v>0.01</v>
      </c>
      <c r="O57" s="14">
        <f t="shared" si="14"/>
        <v>0.01</v>
      </c>
      <c r="P57" s="14">
        <f t="shared" si="15"/>
        <v>28582545.757536877</v>
      </c>
      <c r="Q57" s="14"/>
      <c r="R57" s="14"/>
      <c r="S57" s="14"/>
      <c r="T57" s="253"/>
      <c r="U57" s="13">
        <v>28655039</v>
      </c>
      <c r="V57" s="252">
        <f>IF((VLOOKUP($D57,'Q4 Raw Data'!$A$9:$DN$158,(V$3-1),FALSE))="Yes",(VLOOKUP($D57,'Q4 Raw Data'!$A$9:$DN$158,V$3,FALSE)),U57)</f>
        <v>28880700</v>
      </c>
      <c r="W57" s="14"/>
    </row>
    <row r="58" spans="1:23" x14ac:dyDescent="0.3">
      <c r="A58" s="248" t="s">
        <v>232</v>
      </c>
      <c r="B58" s="248" t="s">
        <v>270</v>
      </c>
      <c r="C58" s="248" t="s">
        <v>281</v>
      </c>
      <c r="D58" s="248" t="s">
        <v>341</v>
      </c>
      <c r="E58" s="248" t="s">
        <v>342</v>
      </c>
      <c r="F58" s="13">
        <v>1573663.3732160958</v>
      </c>
      <c r="G58" s="13">
        <v>1956289.530877701</v>
      </c>
      <c r="H58" s="13">
        <v>15844807.472560806</v>
      </c>
      <c r="I58" s="251">
        <f t="shared" si="12"/>
        <v>19374760.376654603</v>
      </c>
      <c r="J58" s="13">
        <v>0</v>
      </c>
      <c r="K58" s="13">
        <v>4937468</v>
      </c>
      <c r="L58" s="252">
        <f t="shared" si="13"/>
        <v>4937468</v>
      </c>
      <c r="M58" s="14">
        <f>IF((VLOOKUP($D58,'Q4 Raw Data'!$A$9:$DN$158,(M$3-2),FALSE))="Yes",(VLOOKUP($D58,'Q4 Raw Data'!$A$9:$DN$158,M$3,FALSE)),J58)</f>
        <v>0</v>
      </c>
      <c r="N58" s="14">
        <f>IF((VLOOKUP($D58,'Q4 Raw Data'!$A$9:$DN$158,(N$3-2),FALSE))="Yes",(VLOOKUP($D58,'Q4 Raw Data'!$A$9:$DN$158,N$3,FALSE)),K58)</f>
        <v>4937468</v>
      </c>
      <c r="O58" s="14">
        <f t="shared" si="14"/>
        <v>4937468</v>
      </c>
      <c r="P58" s="14">
        <f t="shared" si="15"/>
        <v>24312228.376654603</v>
      </c>
      <c r="Q58" s="14"/>
      <c r="R58" s="14"/>
      <c r="S58" s="14"/>
      <c r="T58" s="253"/>
      <c r="U58" s="13">
        <v>24312228</v>
      </c>
      <c r="V58" s="252">
        <f>IF((VLOOKUP($D58,'Q4 Raw Data'!$A$9:$DN$158,(V$3-1),FALSE))="Yes",(VLOOKUP($D58,'Q4 Raw Data'!$A$9:$DN$158,V$3,FALSE)),U58)</f>
        <v>22402228</v>
      </c>
      <c r="W58" s="14"/>
    </row>
    <row r="59" spans="1:23" x14ac:dyDescent="0.3">
      <c r="A59" s="248" t="s">
        <v>226</v>
      </c>
      <c r="B59" s="248" t="s">
        <v>236</v>
      </c>
      <c r="C59" s="248" t="s">
        <v>243</v>
      </c>
      <c r="D59" s="248" t="s">
        <v>345</v>
      </c>
      <c r="E59" s="248" t="s">
        <v>346</v>
      </c>
      <c r="F59" s="13">
        <v>1913035.0387621957</v>
      </c>
      <c r="G59" s="13">
        <v>5986246.4801916936</v>
      </c>
      <c r="H59" s="13">
        <v>23440087.447077949</v>
      </c>
      <c r="I59" s="251">
        <f t="shared" si="12"/>
        <v>31339368.966031838</v>
      </c>
      <c r="J59" s="13">
        <v>0</v>
      </c>
      <c r="K59" s="13">
        <v>0</v>
      </c>
      <c r="L59" s="252">
        <f t="shared" si="13"/>
        <v>0</v>
      </c>
      <c r="M59" s="14">
        <f>IF((VLOOKUP($D59,'Q4 Raw Data'!$A$9:$DN$158,(M$3-2),FALSE))="Yes",(VLOOKUP($D59,'Q4 Raw Data'!$A$9:$DN$158,M$3,FALSE)),J59)</f>
        <v>11502</v>
      </c>
      <c r="N59" s="14">
        <f>IF((VLOOKUP($D59,'Q4 Raw Data'!$A$9:$DN$158,(N$3-2),FALSE))="Yes",(VLOOKUP($D59,'Q4 Raw Data'!$A$9:$DN$158,N$3,FALSE)),K59)</f>
        <v>0</v>
      </c>
      <c r="O59" s="14">
        <f t="shared" si="14"/>
        <v>11502</v>
      </c>
      <c r="P59" s="14">
        <f t="shared" si="15"/>
        <v>31350870.966031838</v>
      </c>
      <c r="Q59" s="14"/>
      <c r="R59" s="14"/>
      <c r="S59" s="14"/>
      <c r="T59" s="253"/>
      <c r="U59" s="13">
        <v>24779000</v>
      </c>
      <c r="V59" s="252">
        <f>IF((VLOOKUP($D59,'Q4 Raw Data'!$A$9:$DN$158,(V$3-1),FALSE))="Yes",(VLOOKUP($D59,'Q4 Raw Data'!$A$9:$DN$158,V$3,FALSE)),U59)</f>
        <v>31199871</v>
      </c>
      <c r="W59" s="14"/>
    </row>
    <row r="60" spans="1:23" x14ac:dyDescent="0.3">
      <c r="A60" s="248" t="s">
        <v>226</v>
      </c>
      <c r="B60" s="248" t="s">
        <v>236</v>
      </c>
      <c r="C60" s="248" t="s">
        <v>243</v>
      </c>
      <c r="D60" s="248" t="s">
        <v>347</v>
      </c>
      <c r="E60" s="248" t="s">
        <v>348</v>
      </c>
      <c r="F60" s="13">
        <v>3012434.3576315949</v>
      </c>
      <c r="G60" s="13">
        <v>7551681.4190772725</v>
      </c>
      <c r="H60" s="13">
        <v>23186638.47575504</v>
      </c>
      <c r="I60" s="251">
        <f t="shared" si="12"/>
        <v>33750754.252463907</v>
      </c>
      <c r="J60" s="13">
        <v>6768000</v>
      </c>
      <c r="K60" s="13">
        <v>68047000</v>
      </c>
      <c r="L60" s="252">
        <f t="shared" si="13"/>
        <v>74815000</v>
      </c>
      <c r="M60" s="14">
        <f>IF((VLOOKUP($D60,'Q4 Raw Data'!$A$9:$DN$158,(M$3-2),FALSE))="Yes",(VLOOKUP($D60,'Q4 Raw Data'!$A$9:$DN$158,M$3,FALSE)),J60)</f>
        <v>6890999.9999999991</v>
      </c>
      <c r="N60" s="14">
        <f>IF((VLOOKUP($D60,'Q4 Raw Data'!$A$9:$DN$158,(N$3-2),FALSE))="Yes",(VLOOKUP($D60,'Q4 Raw Data'!$A$9:$DN$158,N$3,FALSE)),K60)</f>
        <v>68951331.879999995</v>
      </c>
      <c r="O60" s="14">
        <f t="shared" si="14"/>
        <v>75842331.879999995</v>
      </c>
      <c r="P60" s="14">
        <f t="shared" si="15"/>
        <v>109593086.1324639</v>
      </c>
      <c r="Q60" s="14"/>
      <c r="R60" s="14"/>
      <c r="S60" s="14"/>
      <c r="T60" s="253"/>
      <c r="U60" s="13">
        <v>108564115</v>
      </c>
      <c r="V60" s="252">
        <f>IF((VLOOKUP($D60,'Q4 Raw Data'!$A$9:$DN$158,(V$3-1),FALSE))="Yes",(VLOOKUP($D60,'Q4 Raw Data'!$A$9:$DN$158,V$3,FALSE)),U60)</f>
        <v>110537999.99999999</v>
      </c>
      <c r="W60" s="14"/>
    </row>
    <row r="61" spans="1:23" x14ac:dyDescent="0.3">
      <c r="A61" s="248" t="s">
        <v>241</v>
      </c>
      <c r="B61" s="248" t="s">
        <v>276</v>
      </c>
      <c r="C61" s="248" t="s">
        <v>317</v>
      </c>
      <c r="D61" s="248" t="s">
        <v>351</v>
      </c>
      <c r="E61" s="248" t="s">
        <v>352</v>
      </c>
      <c r="F61" s="13">
        <v>30294.091139699765</v>
      </c>
      <c r="G61" s="13">
        <v>228417.00384132389</v>
      </c>
      <c r="H61" s="13">
        <v>623208.36863966892</v>
      </c>
      <c r="I61" s="251">
        <f t="shared" si="12"/>
        <v>881919.46362069261</v>
      </c>
      <c r="J61" s="13">
        <v>0</v>
      </c>
      <c r="K61" s="13">
        <v>0</v>
      </c>
      <c r="L61" s="252">
        <f t="shared" si="13"/>
        <v>0</v>
      </c>
      <c r="M61" s="14">
        <f>IF((VLOOKUP($D61,'Q4 Raw Data'!$A$9:$DN$158,(M$3-2),FALSE))="Yes",(VLOOKUP($D61,'Q4 Raw Data'!$A$9:$DN$158,M$3,FALSE)),J61)</f>
        <v>0</v>
      </c>
      <c r="N61" s="14">
        <f>IF((VLOOKUP($D61,'Q4 Raw Data'!$A$9:$DN$158,(N$3-2),FALSE))="Yes",(VLOOKUP($D61,'Q4 Raw Data'!$A$9:$DN$158,N$3,FALSE)),K61)</f>
        <v>0</v>
      </c>
      <c r="O61" s="14">
        <f t="shared" si="14"/>
        <v>0</v>
      </c>
      <c r="P61" s="14">
        <f t="shared" si="15"/>
        <v>881919.46362069261</v>
      </c>
      <c r="Q61" s="14"/>
      <c r="R61" s="14"/>
      <c r="S61" s="14"/>
      <c r="T61" s="253"/>
      <c r="U61" s="13">
        <v>881919.64181210194</v>
      </c>
      <c r="V61" s="252">
        <f>IF((VLOOKUP($D61,'Q4 Raw Data'!$A$9:$DN$158,(V$3-1),FALSE))="Yes",(VLOOKUP($D61,'Q4 Raw Data'!$A$9:$DN$158,V$3,FALSE)),U61)</f>
        <v>881919.64181210194</v>
      </c>
      <c r="W61" s="14"/>
    </row>
    <row r="62" spans="1:23" x14ac:dyDescent="0.3">
      <c r="A62" s="248" t="s">
        <v>250</v>
      </c>
      <c r="B62" s="248" t="s">
        <v>291</v>
      </c>
      <c r="C62" s="248" t="s">
        <v>296</v>
      </c>
      <c r="D62" s="248" t="s">
        <v>355</v>
      </c>
      <c r="E62" s="248" t="s">
        <v>356</v>
      </c>
      <c r="F62" s="13">
        <v>6189244.9697598824</v>
      </c>
      <c r="G62" s="13">
        <v>17075174.398199655</v>
      </c>
      <c r="H62" s="13">
        <v>39319909.981256977</v>
      </c>
      <c r="I62" s="251">
        <f t="shared" si="12"/>
        <v>62584329.349216513</v>
      </c>
      <c r="J62" s="13">
        <v>0</v>
      </c>
      <c r="K62" s="13">
        <v>8914000</v>
      </c>
      <c r="L62" s="252">
        <f t="shared" si="13"/>
        <v>8914000</v>
      </c>
      <c r="M62" s="14">
        <f>IF((VLOOKUP($D62,'Q4 Raw Data'!$A$9:$DN$158,(M$3-2),FALSE))="Yes",(VLOOKUP($D62,'Q4 Raw Data'!$A$9:$DN$158,M$3,FALSE)),J62)</f>
        <v>1275000</v>
      </c>
      <c r="N62" s="14">
        <f>IF((VLOOKUP($D62,'Q4 Raw Data'!$A$9:$DN$158,(N$3-2),FALSE))="Yes",(VLOOKUP($D62,'Q4 Raw Data'!$A$9:$DN$158,N$3,FALSE)),K62)</f>
        <v>12430000</v>
      </c>
      <c r="O62" s="14">
        <f t="shared" si="14"/>
        <v>13705000</v>
      </c>
      <c r="P62" s="14">
        <f t="shared" si="15"/>
        <v>76289329.349216521</v>
      </c>
      <c r="Q62" s="14"/>
      <c r="R62" s="14"/>
      <c r="S62" s="14"/>
      <c r="T62" s="253"/>
      <c r="U62" s="13">
        <v>71498330</v>
      </c>
      <c r="V62" s="252">
        <f>IF((VLOOKUP($D62,'Q4 Raw Data'!$A$9:$DN$158,(V$3-1),FALSE))="Yes",(VLOOKUP($D62,'Q4 Raw Data'!$A$9:$DN$158,V$3,FALSE)),U62)</f>
        <v>75035000</v>
      </c>
      <c r="W62" s="14"/>
    </row>
    <row r="63" spans="1:23" x14ac:dyDescent="0.3">
      <c r="A63" s="248" t="s">
        <v>226</v>
      </c>
      <c r="B63" s="248" t="s">
        <v>221</v>
      </c>
      <c r="C63" s="248" t="s">
        <v>234</v>
      </c>
      <c r="D63" s="248" t="s">
        <v>359</v>
      </c>
      <c r="E63" s="248" t="s">
        <v>360</v>
      </c>
      <c r="F63" s="13">
        <v>5707589.7179571139</v>
      </c>
      <c r="G63" s="13">
        <v>21475459.278689943</v>
      </c>
      <c r="H63" s="13">
        <v>41166487.161470234</v>
      </c>
      <c r="I63" s="251">
        <f t="shared" si="12"/>
        <v>68349536.158117294</v>
      </c>
      <c r="J63" s="13">
        <v>0</v>
      </c>
      <c r="K63" s="13">
        <v>0</v>
      </c>
      <c r="L63" s="252">
        <f t="shared" si="13"/>
        <v>0</v>
      </c>
      <c r="M63" s="14">
        <f>IF((VLOOKUP($D63,'Q4 Raw Data'!$A$9:$DN$158,(M$3-2),FALSE))="Yes",(VLOOKUP($D63,'Q4 Raw Data'!$A$9:$DN$158,M$3,FALSE)),J63)</f>
        <v>0</v>
      </c>
      <c r="N63" s="14">
        <f>IF((VLOOKUP($D63,'Q4 Raw Data'!$A$9:$DN$158,(N$3-2),FALSE))="Yes",(VLOOKUP($D63,'Q4 Raw Data'!$A$9:$DN$158,N$3,FALSE)),K63)</f>
        <v>0</v>
      </c>
      <c r="O63" s="14">
        <f t="shared" si="14"/>
        <v>0</v>
      </c>
      <c r="P63" s="14">
        <f t="shared" si="15"/>
        <v>68349536.158117294</v>
      </c>
      <c r="Q63" s="14"/>
      <c r="R63" s="14"/>
      <c r="S63" s="14"/>
      <c r="T63" s="253"/>
      <c r="U63" s="13">
        <v>68349536</v>
      </c>
      <c r="V63" s="252">
        <f>IF((VLOOKUP($D63,'Q4 Raw Data'!$A$9:$DN$158,(V$3-1),FALSE))="Yes",(VLOOKUP($D63,'Q4 Raw Data'!$A$9:$DN$158,V$3,FALSE)),U63)</f>
        <v>68349536</v>
      </c>
      <c r="W63" s="14"/>
    </row>
    <row r="64" spans="1:23" x14ac:dyDescent="0.3">
      <c r="A64" s="248" t="s">
        <v>232</v>
      </c>
      <c r="B64" s="248" t="s">
        <v>263</v>
      </c>
      <c r="C64" s="248" t="s">
        <v>274</v>
      </c>
      <c r="D64" s="248" t="s">
        <v>363</v>
      </c>
      <c r="E64" s="248" t="s">
        <v>364</v>
      </c>
      <c r="F64" s="13">
        <v>3415407.8223647904</v>
      </c>
      <c r="G64" s="13">
        <v>11080884.819201911</v>
      </c>
      <c r="H64" s="13">
        <v>23169936.184491225</v>
      </c>
      <c r="I64" s="251">
        <f t="shared" si="12"/>
        <v>37666228.826057926</v>
      </c>
      <c r="J64" s="13">
        <v>35177025</v>
      </c>
      <c r="K64" s="13">
        <v>18480415</v>
      </c>
      <c r="L64" s="252">
        <f t="shared" si="13"/>
        <v>53657440</v>
      </c>
      <c r="M64" s="14">
        <f>IF((VLOOKUP($D64,'Q4 Raw Data'!$A$9:$DN$158,(M$3-2),FALSE))="Yes",(VLOOKUP($D64,'Q4 Raw Data'!$A$9:$DN$158,M$3,FALSE)),J64)</f>
        <v>35177025</v>
      </c>
      <c r="N64" s="14">
        <f>IF((VLOOKUP($D64,'Q4 Raw Data'!$A$9:$DN$158,(N$3-2),FALSE))="Yes",(VLOOKUP($D64,'Q4 Raw Data'!$A$9:$DN$158,N$3,FALSE)),K64)</f>
        <v>21458191</v>
      </c>
      <c r="O64" s="14">
        <f t="shared" si="14"/>
        <v>56635216</v>
      </c>
      <c r="P64" s="14">
        <f t="shared" si="15"/>
        <v>94301444.826057926</v>
      </c>
      <c r="Q64" s="14"/>
      <c r="R64" s="14"/>
      <c r="S64" s="14"/>
      <c r="T64" s="253"/>
      <c r="U64" s="13">
        <v>91323669</v>
      </c>
      <c r="V64" s="252">
        <f>IF((VLOOKUP($D64,'Q4 Raw Data'!$A$9:$DN$158,(V$3-1),FALSE))="Yes",(VLOOKUP($D64,'Q4 Raw Data'!$A$9:$DN$158,V$3,FALSE)),U64)</f>
        <v>90115347</v>
      </c>
      <c r="W64" s="14"/>
    </row>
    <row r="65" spans="1:23" x14ac:dyDescent="0.3">
      <c r="A65" s="248" t="s">
        <v>241</v>
      </c>
      <c r="B65" s="248" t="s">
        <v>276</v>
      </c>
      <c r="C65" s="248" t="s">
        <v>317</v>
      </c>
      <c r="D65" s="248" t="s">
        <v>367</v>
      </c>
      <c r="E65" s="248" t="s">
        <v>368</v>
      </c>
      <c r="F65" s="13">
        <v>2444281.7375244629</v>
      </c>
      <c r="G65" s="13">
        <v>7093484.9686321812</v>
      </c>
      <c r="H65" s="13">
        <v>23289772.602734637</v>
      </c>
      <c r="I65" s="251">
        <f t="shared" si="12"/>
        <v>32827539.308891281</v>
      </c>
      <c r="J65" s="13">
        <v>0</v>
      </c>
      <c r="K65" s="13">
        <v>0</v>
      </c>
      <c r="L65" s="252">
        <f t="shared" si="13"/>
        <v>0</v>
      </c>
      <c r="M65" s="14">
        <f>IF((VLOOKUP($D65,'Q4 Raw Data'!$A$9:$DN$158,(M$3-2),FALSE))="Yes",(VLOOKUP($D65,'Q4 Raw Data'!$A$9:$DN$158,M$3,FALSE)),J65)</f>
        <v>0</v>
      </c>
      <c r="N65" s="14">
        <f>IF((VLOOKUP($D65,'Q4 Raw Data'!$A$9:$DN$158,(N$3-2),FALSE))="Yes",(VLOOKUP($D65,'Q4 Raw Data'!$A$9:$DN$158,N$3,FALSE)),K65)</f>
        <v>0</v>
      </c>
      <c r="O65" s="14">
        <f t="shared" si="14"/>
        <v>0</v>
      </c>
      <c r="P65" s="14">
        <f t="shared" si="15"/>
        <v>32827539.308891281</v>
      </c>
      <c r="Q65" s="14"/>
      <c r="R65" s="14"/>
      <c r="S65" s="14"/>
      <c r="T65" s="253"/>
      <c r="U65" s="13">
        <v>32827538.82827282</v>
      </c>
      <c r="V65" s="252">
        <f>IF((VLOOKUP($D65,'Q4 Raw Data'!$A$9:$DN$158,(V$3-1),FALSE))="Yes",(VLOOKUP($D65,'Q4 Raw Data'!$A$9:$DN$158,V$3,FALSE)),U65)</f>
        <v>32827538.82827282</v>
      </c>
      <c r="W65" s="14"/>
    </row>
    <row r="66" spans="1:23" x14ac:dyDescent="0.3">
      <c r="A66" s="248" t="s">
        <v>226</v>
      </c>
      <c r="B66" s="248" t="s">
        <v>236</v>
      </c>
      <c r="C66" s="248" t="s">
        <v>234</v>
      </c>
      <c r="D66" s="248" t="s">
        <v>371</v>
      </c>
      <c r="E66" s="248" t="s">
        <v>372</v>
      </c>
      <c r="F66" s="13">
        <v>5823879.61362419</v>
      </c>
      <c r="G66" s="13">
        <v>16629968.296880905</v>
      </c>
      <c r="H66" s="13">
        <v>37186489.856499225</v>
      </c>
      <c r="I66" s="251">
        <f t="shared" si="12"/>
        <v>59640337.767004319</v>
      </c>
      <c r="J66" s="13">
        <v>0</v>
      </c>
      <c r="K66" s="13">
        <v>0</v>
      </c>
      <c r="L66" s="252">
        <f t="shared" si="13"/>
        <v>0</v>
      </c>
      <c r="M66" s="14">
        <f>IF((VLOOKUP($D66,'Q4 Raw Data'!$A$9:$DN$158,(M$3-2),FALSE))="Yes",(VLOOKUP($D66,'Q4 Raw Data'!$A$9:$DN$158,M$3,FALSE)),J66)</f>
        <v>0</v>
      </c>
      <c r="N66" s="14">
        <f>IF((VLOOKUP($D66,'Q4 Raw Data'!$A$9:$DN$158,(N$3-2),FALSE))="Yes",(VLOOKUP($D66,'Q4 Raw Data'!$A$9:$DN$158,N$3,FALSE)),K66)</f>
        <v>1649000</v>
      </c>
      <c r="O66" s="14">
        <f t="shared" si="14"/>
        <v>1649000</v>
      </c>
      <c r="P66" s="14">
        <f t="shared" si="15"/>
        <v>61289337.767004319</v>
      </c>
      <c r="Q66" s="14"/>
      <c r="R66" s="14"/>
      <c r="S66" s="14"/>
      <c r="T66" s="253"/>
      <c r="U66" s="13">
        <v>59219880</v>
      </c>
      <c r="V66" s="252">
        <f>IF((VLOOKUP($D66,'Q4 Raw Data'!$A$9:$DN$158,(V$3-1),FALSE))="Yes",(VLOOKUP($D66,'Q4 Raw Data'!$A$9:$DN$158,V$3,FALSE)),U66)</f>
        <v>61289338</v>
      </c>
      <c r="W66" s="14"/>
    </row>
    <row r="67" spans="1:23" x14ac:dyDescent="0.3">
      <c r="A67" s="248" t="s">
        <v>226</v>
      </c>
      <c r="B67" s="248" t="s">
        <v>221</v>
      </c>
      <c r="C67" s="248" t="s">
        <v>234</v>
      </c>
      <c r="D67" s="248" t="s">
        <v>375</v>
      </c>
      <c r="E67" s="248" t="s">
        <v>376</v>
      </c>
      <c r="F67" s="13">
        <v>868490.81233585742</v>
      </c>
      <c r="G67" s="13">
        <v>3156213.4014667198</v>
      </c>
      <c r="H67" s="13">
        <v>7545117.2464353433</v>
      </c>
      <c r="I67" s="251">
        <f t="shared" si="12"/>
        <v>11569821.46023792</v>
      </c>
      <c r="J67" s="13">
        <v>0</v>
      </c>
      <c r="K67" s="13">
        <v>0</v>
      </c>
      <c r="L67" s="252">
        <f t="shared" si="13"/>
        <v>0</v>
      </c>
      <c r="M67" s="14">
        <f>IF((VLOOKUP($D67,'Q4 Raw Data'!$A$9:$DN$158,(M$3-2),FALSE))="Yes",(VLOOKUP($D67,'Q4 Raw Data'!$A$9:$DN$158,M$3,FALSE)),J67)</f>
        <v>0</v>
      </c>
      <c r="N67" s="14">
        <f>IF((VLOOKUP($D67,'Q4 Raw Data'!$A$9:$DN$158,(N$3-2),FALSE))="Yes",(VLOOKUP($D67,'Q4 Raw Data'!$A$9:$DN$158,N$3,FALSE)),K67)</f>
        <v>0</v>
      </c>
      <c r="O67" s="14">
        <f t="shared" si="14"/>
        <v>0</v>
      </c>
      <c r="P67" s="14">
        <f t="shared" si="15"/>
        <v>11569821.46023792</v>
      </c>
      <c r="Q67" s="14"/>
      <c r="R67" s="14"/>
      <c r="S67" s="14"/>
      <c r="T67" s="253"/>
      <c r="U67" s="13">
        <v>11569819.988000002</v>
      </c>
      <c r="V67" s="252">
        <f>IF((VLOOKUP($D67,'Q4 Raw Data'!$A$9:$DN$158,(V$3-1),FALSE))="Yes",(VLOOKUP($D67,'Q4 Raw Data'!$A$9:$DN$158,V$3,FALSE)),U67)</f>
        <v>11569820</v>
      </c>
      <c r="W67" s="14"/>
    </row>
    <row r="68" spans="1:23" x14ac:dyDescent="0.3">
      <c r="A68" s="248" t="s">
        <v>232</v>
      </c>
      <c r="B68" s="248" t="s">
        <v>254</v>
      </c>
      <c r="C68" s="248" t="s">
        <v>268</v>
      </c>
      <c r="D68" s="248" t="s">
        <v>379</v>
      </c>
      <c r="E68" s="248" t="s">
        <v>380</v>
      </c>
      <c r="F68" s="13">
        <v>1897568.3545782522</v>
      </c>
      <c r="G68" s="13">
        <v>8397769.8551119603</v>
      </c>
      <c r="H68" s="13">
        <v>16902233.483141728</v>
      </c>
      <c r="I68" s="251">
        <f t="shared" si="12"/>
        <v>27197571.692831941</v>
      </c>
      <c r="J68" s="13">
        <v>4394328</v>
      </c>
      <c r="K68" s="13">
        <v>269682</v>
      </c>
      <c r="L68" s="252">
        <f t="shared" si="13"/>
        <v>4664010</v>
      </c>
      <c r="M68" s="14">
        <f>IF((VLOOKUP($D68,'Q4 Raw Data'!$A$9:$DN$158,(M$3-2),FALSE))="Yes",(VLOOKUP($D68,'Q4 Raw Data'!$A$9:$DN$158,M$3,FALSE)),J68)</f>
        <v>4394328</v>
      </c>
      <c r="N68" s="14">
        <f>IF((VLOOKUP($D68,'Q4 Raw Data'!$A$9:$DN$158,(N$3-2),FALSE))="Yes",(VLOOKUP($D68,'Q4 Raw Data'!$A$9:$DN$158,N$3,FALSE)),K68)</f>
        <v>269682</v>
      </c>
      <c r="O68" s="14">
        <f t="shared" si="14"/>
        <v>4664010</v>
      </c>
      <c r="P68" s="14">
        <f t="shared" si="15"/>
        <v>31861581.692831941</v>
      </c>
      <c r="Q68" s="14"/>
      <c r="R68" s="14"/>
      <c r="S68" s="14"/>
      <c r="T68" s="253"/>
      <c r="U68" s="13">
        <v>31861581.5</v>
      </c>
      <c r="V68" s="252">
        <f>IF((VLOOKUP($D68,'Q4 Raw Data'!$A$9:$DN$158,(V$3-1),FALSE))="Yes",(VLOOKUP($D68,'Q4 Raw Data'!$A$9:$DN$158,V$3,FALSE)),U68)</f>
        <v>31861581.5</v>
      </c>
      <c r="W68" s="14"/>
    </row>
    <row r="69" spans="1:23" x14ac:dyDescent="0.3">
      <c r="A69" s="248" t="s">
        <v>232</v>
      </c>
      <c r="B69" s="248" t="s">
        <v>254</v>
      </c>
      <c r="C69" s="248" t="s">
        <v>268</v>
      </c>
      <c r="D69" s="248" t="s">
        <v>383</v>
      </c>
      <c r="E69" s="248" t="s">
        <v>384</v>
      </c>
      <c r="F69" s="13">
        <v>6450726.9861117369</v>
      </c>
      <c r="G69" s="13">
        <v>24906166.152852461</v>
      </c>
      <c r="H69" s="13">
        <v>54440511.442090794</v>
      </c>
      <c r="I69" s="251">
        <f t="shared" si="12"/>
        <v>85797404.581054986</v>
      </c>
      <c r="J69" s="13">
        <v>8260077.4703809517</v>
      </c>
      <c r="K69" s="13">
        <v>1500060</v>
      </c>
      <c r="L69" s="252">
        <f t="shared" si="13"/>
        <v>9760137.4703809507</v>
      </c>
      <c r="M69" s="14">
        <f>IF((VLOOKUP($D69,'Q4 Raw Data'!$A$9:$DN$158,(M$3-2),FALSE))="Yes",(VLOOKUP($D69,'Q4 Raw Data'!$A$9:$DN$158,M$3,FALSE)),J69)</f>
        <v>8260077.4703809517</v>
      </c>
      <c r="N69" s="14">
        <f>IF((VLOOKUP($D69,'Q4 Raw Data'!$A$9:$DN$158,(N$3-2),FALSE))="Yes",(VLOOKUP($D69,'Q4 Raw Data'!$A$9:$DN$158,N$3,FALSE)),K69)</f>
        <v>1500060</v>
      </c>
      <c r="O69" s="14">
        <f t="shared" si="14"/>
        <v>9760137.4703809507</v>
      </c>
      <c r="P69" s="14">
        <f t="shared" si="15"/>
        <v>95557542.051435933</v>
      </c>
      <c r="Q69" s="14"/>
      <c r="R69" s="14"/>
      <c r="S69" s="14"/>
      <c r="T69" s="253"/>
      <c r="U69" s="13">
        <v>95557541.974946663</v>
      </c>
      <c r="V69" s="252">
        <f>IF((VLOOKUP($D69,'Q4 Raw Data'!$A$9:$DN$158,(V$3-1),FALSE))="Yes",(VLOOKUP($D69,'Q4 Raw Data'!$A$9:$DN$158,V$3,FALSE)),U69)</f>
        <v>95557541.974946663</v>
      </c>
      <c r="W69" s="14"/>
    </row>
    <row r="70" spans="1:23" x14ac:dyDescent="0.3">
      <c r="A70" s="248" t="s">
        <v>250</v>
      </c>
      <c r="B70" s="248" t="s">
        <v>291</v>
      </c>
      <c r="C70" s="248" t="s">
        <v>296</v>
      </c>
      <c r="D70" s="248" t="s">
        <v>385</v>
      </c>
      <c r="E70" s="248" t="s">
        <v>386</v>
      </c>
      <c r="F70" s="13">
        <v>6734438.6658378635</v>
      </c>
      <c r="G70" s="13">
        <v>20395259.719656937</v>
      </c>
      <c r="H70" s="13">
        <v>52639509.313378766</v>
      </c>
      <c r="I70" s="251">
        <f t="shared" si="12"/>
        <v>79769207.698873565</v>
      </c>
      <c r="J70" s="13">
        <v>0</v>
      </c>
      <c r="K70" s="13">
        <v>4522000</v>
      </c>
      <c r="L70" s="252">
        <f t="shared" si="13"/>
        <v>4522000</v>
      </c>
      <c r="M70" s="14">
        <f>IF((VLOOKUP($D70,'Q4 Raw Data'!$A$9:$DN$158,(M$3-2),FALSE))="Yes",(VLOOKUP($D70,'Q4 Raw Data'!$A$9:$DN$158,M$3,FALSE)),J70)</f>
        <v>0</v>
      </c>
      <c r="N70" s="14">
        <f>IF((VLOOKUP($D70,'Q4 Raw Data'!$A$9:$DN$158,(N$3-2),FALSE))="Yes",(VLOOKUP($D70,'Q4 Raw Data'!$A$9:$DN$158,N$3,FALSE)),K70)</f>
        <v>13385201</v>
      </c>
      <c r="O70" s="14">
        <f t="shared" si="14"/>
        <v>13385201</v>
      </c>
      <c r="P70" s="14">
        <f t="shared" si="15"/>
        <v>93154408.698873565</v>
      </c>
      <c r="Q70" s="14"/>
      <c r="R70" s="14"/>
      <c r="S70" s="14"/>
      <c r="T70" s="253"/>
      <c r="U70" s="13">
        <v>84291208</v>
      </c>
      <c r="V70" s="252">
        <f>IF((VLOOKUP($D70,'Q4 Raw Data'!$A$9:$DN$158,(V$3-1),FALSE))="Yes",(VLOOKUP($D70,'Q4 Raw Data'!$A$9:$DN$158,V$3,FALSE)),U70)</f>
        <v>86104382</v>
      </c>
      <c r="W70" s="14"/>
    </row>
    <row r="71" spans="1:23" x14ac:dyDescent="0.3">
      <c r="A71" s="248" t="s">
        <v>226</v>
      </c>
      <c r="B71" s="248" t="s">
        <v>245</v>
      </c>
      <c r="C71" s="248" t="s">
        <v>220</v>
      </c>
      <c r="D71" s="248" t="s">
        <v>387</v>
      </c>
      <c r="E71" s="248" t="s">
        <v>388</v>
      </c>
      <c r="F71" s="13">
        <v>2272322.0162420911</v>
      </c>
      <c r="G71" s="13">
        <v>11491740.013964776</v>
      </c>
      <c r="H71" s="13">
        <v>22758655.253665987</v>
      </c>
      <c r="I71" s="251">
        <f t="shared" si="12"/>
        <v>36522717.283872858</v>
      </c>
      <c r="J71" s="13">
        <v>0</v>
      </c>
      <c r="K71" s="13">
        <v>0</v>
      </c>
      <c r="L71" s="252">
        <f t="shared" si="13"/>
        <v>0</v>
      </c>
      <c r="M71" s="14">
        <f>IF((VLOOKUP($D71,'Q4 Raw Data'!$A$9:$DN$158,(M$3-2),FALSE))="Yes",(VLOOKUP($D71,'Q4 Raw Data'!$A$9:$DN$158,M$3,FALSE)),J71)</f>
        <v>0</v>
      </c>
      <c r="N71" s="14">
        <f>IF((VLOOKUP($D71,'Q4 Raw Data'!$A$9:$DN$158,(N$3-2),FALSE))="Yes",(VLOOKUP($D71,'Q4 Raw Data'!$A$9:$DN$158,N$3,FALSE)),K71)</f>
        <v>228153</v>
      </c>
      <c r="O71" s="14">
        <f t="shared" si="14"/>
        <v>228153</v>
      </c>
      <c r="P71" s="14">
        <f t="shared" si="15"/>
        <v>36750870.283872858</v>
      </c>
      <c r="Q71" s="14"/>
      <c r="R71" s="14"/>
      <c r="S71" s="14"/>
      <c r="T71" s="253"/>
      <c r="U71" s="13">
        <v>25030977</v>
      </c>
      <c r="V71" s="252">
        <f>IF((VLOOKUP($D71,'Q4 Raw Data'!$A$9:$DN$158,(V$3-1),FALSE))="Yes",(VLOOKUP($D71,'Q4 Raw Data'!$A$9:$DN$158,V$3,FALSE)),U71)</f>
        <v>25259130</v>
      </c>
      <c r="W71" s="14"/>
    </row>
    <row r="72" spans="1:23" x14ac:dyDescent="0.3">
      <c r="A72" s="248" t="s">
        <v>250</v>
      </c>
      <c r="B72" s="248" t="s">
        <v>291</v>
      </c>
      <c r="C72" s="248" t="s">
        <v>296</v>
      </c>
      <c r="D72" s="248" t="s">
        <v>389</v>
      </c>
      <c r="E72" s="248" t="s">
        <v>390</v>
      </c>
      <c r="F72" s="13">
        <v>3925369.5167536926</v>
      </c>
      <c r="G72" s="13">
        <v>9768020.8431320563</v>
      </c>
      <c r="H72" s="13">
        <v>28928417.042861335</v>
      </c>
      <c r="I72" s="251">
        <f t="shared" si="12"/>
        <v>42621807.40274708</v>
      </c>
      <c r="J72" s="13">
        <v>35210583</v>
      </c>
      <c r="K72" s="13">
        <v>61956000</v>
      </c>
      <c r="L72" s="252">
        <f t="shared" si="13"/>
        <v>97166583</v>
      </c>
      <c r="M72" s="14">
        <f>IF((VLOOKUP($D72,'Q4 Raw Data'!$A$9:$DN$158,(M$3-2),FALSE))="Yes",(VLOOKUP($D72,'Q4 Raw Data'!$A$9:$DN$158,M$3,FALSE)),J72)</f>
        <v>35210583</v>
      </c>
      <c r="N72" s="14">
        <f>IF((VLOOKUP($D72,'Q4 Raw Data'!$A$9:$DN$158,(N$3-2),FALSE))="Yes",(VLOOKUP($D72,'Q4 Raw Data'!$A$9:$DN$158,N$3,FALSE)),K72)</f>
        <v>61956000</v>
      </c>
      <c r="O72" s="14">
        <f t="shared" si="14"/>
        <v>97166583</v>
      </c>
      <c r="P72" s="14">
        <f t="shared" si="15"/>
        <v>139788390.40274709</v>
      </c>
      <c r="Q72" s="14"/>
      <c r="R72" s="14"/>
      <c r="S72" s="14"/>
      <c r="T72" s="253"/>
      <c r="U72" s="13">
        <v>139788391</v>
      </c>
      <c r="V72" s="252">
        <f>IF((VLOOKUP($D72,'Q4 Raw Data'!$A$9:$DN$158,(V$3-1),FALSE))="Yes",(VLOOKUP($D72,'Q4 Raw Data'!$A$9:$DN$158,V$3,FALSE)),U72)</f>
        <v>139788391</v>
      </c>
      <c r="W72" s="14"/>
    </row>
    <row r="73" spans="1:23" x14ac:dyDescent="0.3">
      <c r="A73" s="248" t="s">
        <v>232</v>
      </c>
      <c r="B73" s="248" t="s">
        <v>263</v>
      </c>
      <c r="C73" s="248" t="s">
        <v>274</v>
      </c>
      <c r="D73" s="248" t="s">
        <v>391</v>
      </c>
      <c r="E73" s="248" t="s">
        <v>392</v>
      </c>
      <c r="F73" s="13">
        <v>5263333.2079861816</v>
      </c>
      <c r="G73" s="13">
        <v>11641252.362293381</v>
      </c>
      <c r="H73" s="13">
        <v>21812384.022438966</v>
      </c>
      <c r="I73" s="251">
        <f t="shared" si="12"/>
        <v>38716969.592718527</v>
      </c>
      <c r="J73" s="13">
        <v>19742060</v>
      </c>
      <c r="K73" s="13">
        <v>18837631</v>
      </c>
      <c r="L73" s="252">
        <f t="shared" si="13"/>
        <v>38579691</v>
      </c>
      <c r="M73" s="14">
        <f>IF((VLOOKUP($D73,'Q4 Raw Data'!$A$9:$DN$158,(M$3-2),FALSE))="Yes",(VLOOKUP($D73,'Q4 Raw Data'!$A$9:$DN$158,M$3,FALSE)),J73)</f>
        <v>19742060</v>
      </c>
      <c r="N73" s="14">
        <f>IF((VLOOKUP($D73,'Q4 Raw Data'!$A$9:$DN$158,(N$3-2),FALSE))="Yes",(VLOOKUP($D73,'Q4 Raw Data'!$A$9:$DN$158,N$3,FALSE)),K73)</f>
        <v>18837631</v>
      </c>
      <c r="O73" s="14">
        <f t="shared" si="14"/>
        <v>38579691</v>
      </c>
      <c r="P73" s="14">
        <f t="shared" si="15"/>
        <v>77296660.592718527</v>
      </c>
      <c r="Q73" s="14"/>
      <c r="R73" s="14"/>
      <c r="S73" s="14"/>
      <c r="T73" s="253"/>
      <c r="U73" s="13">
        <v>77296660</v>
      </c>
      <c r="V73" s="252">
        <f>IF((VLOOKUP($D73,'Q4 Raw Data'!$A$9:$DN$158,(V$3-1),FALSE))="Yes",(VLOOKUP($D73,'Q4 Raw Data'!$A$9:$DN$158,V$3,FALSE)),U73)</f>
        <v>78088701</v>
      </c>
      <c r="W73" s="14"/>
    </row>
    <row r="74" spans="1:23" x14ac:dyDescent="0.3">
      <c r="A74" s="248" t="s">
        <v>241</v>
      </c>
      <c r="B74" s="248" t="s">
        <v>276</v>
      </c>
      <c r="C74" s="248" t="s">
        <v>317</v>
      </c>
      <c r="D74" s="248" t="s">
        <v>395</v>
      </c>
      <c r="E74" s="248" t="s">
        <v>396</v>
      </c>
      <c r="F74" s="13">
        <v>3041974.1740484107</v>
      </c>
      <c r="G74" s="13">
        <v>8924095.6740702912</v>
      </c>
      <c r="H74" s="13">
        <v>23669518.112751577</v>
      </c>
      <c r="I74" s="251">
        <f t="shared" si="12"/>
        <v>35635587.960870281</v>
      </c>
      <c r="J74" s="13">
        <v>10777192</v>
      </c>
      <c r="K74" s="13">
        <v>50544941</v>
      </c>
      <c r="L74" s="252">
        <f t="shared" si="13"/>
        <v>61322133</v>
      </c>
      <c r="M74" s="14">
        <f>IF((VLOOKUP($D74,'Q4 Raw Data'!$A$9:$DN$158,(M$3-2),FALSE))="Yes",(VLOOKUP($D74,'Q4 Raw Data'!$A$9:$DN$158,M$3,FALSE)),J74)</f>
        <v>10378231</v>
      </c>
      <c r="N74" s="14">
        <f>IF((VLOOKUP($D74,'Q4 Raw Data'!$A$9:$DN$158,(N$3-2),FALSE))="Yes",(VLOOKUP($D74,'Q4 Raw Data'!$A$9:$DN$158,N$3,FALSE)),K74)</f>
        <v>69156971</v>
      </c>
      <c r="O74" s="14">
        <f t="shared" si="14"/>
        <v>79535202</v>
      </c>
      <c r="P74" s="14">
        <f t="shared" si="15"/>
        <v>115170789.96087028</v>
      </c>
      <c r="Q74" s="14"/>
      <c r="R74" s="14"/>
      <c r="S74" s="14"/>
      <c r="T74" s="253"/>
      <c r="U74" s="13">
        <v>96957721</v>
      </c>
      <c r="V74" s="252">
        <f>IF((VLOOKUP($D74,'Q4 Raw Data'!$A$9:$DN$158,(V$3-1),FALSE))="Yes",(VLOOKUP($D74,'Q4 Raw Data'!$A$9:$DN$158,V$3,FALSE)),U74)</f>
        <v>122394576</v>
      </c>
      <c r="W74" s="14"/>
    </row>
    <row r="75" spans="1:23" x14ac:dyDescent="0.3">
      <c r="A75" s="248" t="s">
        <v>226</v>
      </c>
      <c r="B75" s="248" t="s">
        <v>245</v>
      </c>
      <c r="C75" s="248" t="s">
        <v>220</v>
      </c>
      <c r="D75" s="248" t="s">
        <v>399</v>
      </c>
      <c r="E75" s="248" t="s">
        <v>400</v>
      </c>
      <c r="F75" s="13">
        <v>2520675.664050342</v>
      </c>
      <c r="G75" s="13">
        <v>8093938.1562175751</v>
      </c>
      <c r="H75" s="13">
        <v>21112348.49143691</v>
      </c>
      <c r="I75" s="251">
        <f t="shared" si="12"/>
        <v>31726962.311704829</v>
      </c>
      <c r="J75" s="13">
        <v>0</v>
      </c>
      <c r="K75" s="13">
        <v>0</v>
      </c>
      <c r="L75" s="252">
        <f t="shared" si="13"/>
        <v>0</v>
      </c>
      <c r="M75" s="14">
        <f>IF((VLOOKUP($D75,'Q4 Raw Data'!$A$9:$DN$158,(M$3-2),FALSE))="Yes",(VLOOKUP($D75,'Q4 Raw Data'!$A$9:$DN$158,M$3,FALSE)),J75)</f>
        <v>0</v>
      </c>
      <c r="N75" s="14">
        <f>IF((VLOOKUP($D75,'Q4 Raw Data'!$A$9:$DN$158,(N$3-2),FALSE))="Yes",(VLOOKUP($D75,'Q4 Raw Data'!$A$9:$DN$158,N$3,FALSE)),K75)</f>
        <v>0</v>
      </c>
      <c r="O75" s="14">
        <f t="shared" si="14"/>
        <v>0</v>
      </c>
      <c r="P75" s="14">
        <f t="shared" si="15"/>
        <v>31726962.311704829</v>
      </c>
      <c r="Q75" s="14"/>
      <c r="R75" s="14"/>
      <c r="S75" s="14"/>
      <c r="T75" s="253"/>
      <c r="U75" s="13">
        <v>32550676</v>
      </c>
      <c r="V75" s="252">
        <f>IF((VLOOKUP($D75,'Q4 Raw Data'!$A$9:$DN$158,(V$3-1),FALSE))="Yes",(VLOOKUP($D75,'Q4 Raw Data'!$A$9:$DN$158,V$3,FALSE)),U75)</f>
        <v>32550676</v>
      </c>
      <c r="W75" s="14"/>
    </row>
    <row r="76" spans="1:23" x14ac:dyDescent="0.3">
      <c r="A76" s="248" t="s">
        <v>259</v>
      </c>
      <c r="B76" s="248" t="s">
        <v>283</v>
      </c>
      <c r="C76" s="248" t="s">
        <v>313</v>
      </c>
      <c r="D76" s="248" t="s">
        <v>401</v>
      </c>
      <c r="E76" s="248" t="s">
        <v>402</v>
      </c>
      <c r="F76" s="13">
        <v>6634992.213917749</v>
      </c>
      <c r="G76" s="13">
        <v>15156607.218707437</v>
      </c>
      <c r="H76" s="13">
        <v>38170848.156483129</v>
      </c>
      <c r="I76" s="251">
        <f t="shared" si="12"/>
        <v>59962447.589108318</v>
      </c>
      <c r="J76" s="13">
        <v>0</v>
      </c>
      <c r="K76" s="13">
        <v>807000</v>
      </c>
      <c r="L76" s="252">
        <f t="shared" si="13"/>
        <v>807000</v>
      </c>
      <c r="M76" s="14">
        <f>IF((VLOOKUP($D76,'Q4 Raw Data'!$A$9:$DN$158,(M$3-2),FALSE))="Yes",(VLOOKUP($D76,'Q4 Raw Data'!$A$9:$DN$158,M$3,FALSE)),J76)</f>
        <v>0</v>
      </c>
      <c r="N76" s="14">
        <f>IF((VLOOKUP($D76,'Q4 Raw Data'!$A$9:$DN$158,(N$3-2),FALSE))="Yes",(VLOOKUP($D76,'Q4 Raw Data'!$A$9:$DN$158,N$3,FALSE)),K76)</f>
        <v>694000</v>
      </c>
      <c r="O76" s="14">
        <f t="shared" si="14"/>
        <v>694000</v>
      </c>
      <c r="P76" s="14">
        <f t="shared" si="15"/>
        <v>60656447.589108318</v>
      </c>
      <c r="Q76" s="14"/>
      <c r="R76" s="14"/>
      <c r="S76" s="14"/>
      <c r="T76" s="253"/>
      <c r="U76" s="13">
        <v>60769446.988917746</v>
      </c>
      <c r="V76" s="252">
        <f>IF((VLOOKUP($D76,'Q4 Raw Data'!$A$9:$DN$158,(V$3-1),FALSE))="Yes",(VLOOKUP($D76,'Q4 Raw Data'!$A$9:$DN$158,V$3,FALSE)),U76)</f>
        <v>60656000</v>
      </c>
      <c r="W76" s="14"/>
    </row>
    <row r="77" spans="1:23" x14ac:dyDescent="0.3">
      <c r="A77" s="248" t="s">
        <v>241</v>
      </c>
      <c r="B77" s="248" t="s">
        <v>276</v>
      </c>
      <c r="C77" s="248" t="s">
        <v>317</v>
      </c>
      <c r="D77" s="248" t="s">
        <v>403</v>
      </c>
      <c r="E77" s="248" t="s">
        <v>404</v>
      </c>
      <c r="F77" s="13">
        <v>3051331.8560644276</v>
      </c>
      <c r="G77" s="13">
        <v>8243486.9441900495</v>
      </c>
      <c r="H77" s="13">
        <v>19899912.612457696</v>
      </c>
      <c r="I77" s="251">
        <f t="shared" si="12"/>
        <v>31194731.412712172</v>
      </c>
      <c r="J77" s="13">
        <v>3875224</v>
      </c>
      <c r="K77" s="13">
        <v>6588933</v>
      </c>
      <c r="L77" s="252">
        <f t="shared" si="13"/>
        <v>10464157</v>
      </c>
      <c r="M77" s="14">
        <f>IF((VLOOKUP($D77,'Q4 Raw Data'!$A$9:$DN$158,(M$3-2),FALSE))="Yes",(VLOOKUP($D77,'Q4 Raw Data'!$A$9:$DN$158,M$3,FALSE)),J77)</f>
        <v>3875224</v>
      </c>
      <c r="N77" s="14">
        <f>IF((VLOOKUP($D77,'Q4 Raw Data'!$A$9:$DN$158,(N$3-2),FALSE))="Yes",(VLOOKUP($D77,'Q4 Raw Data'!$A$9:$DN$158,N$3,FALSE)),K77)</f>
        <v>6588933</v>
      </c>
      <c r="O77" s="14">
        <f t="shared" si="14"/>
        <v>10464157</v>
      </c>
      <c r="P77" s="14">
        <f t="shared" si="15"/>
        <v>41658888.412712172</v>
      </c>
      <c r="Q77" s="14"/>
      <c r="R77" s="14"/>
      <c r="S77" s="14"/>
      <c r="T77" s="253"/>
      <c r="U77" s="13">
        <v>41658888</v>
      </c>
      <c r="V77" s="252">
        <f>IF((VLOOKUP($D77,'Q4 Raw Data'!$A$9:$DN$158,(V$3-1),FALSE))="Yes",(VLOOKUP($D77,'Q4 Raw Data'!$A$9:$DN$158,V$3,FALSE)),U77)</f>
        <v>41658888</v>
      </c>
      <c r="W77" s="14"/>
    </row>
    <row r="78" spans="1:23" x14ac:dyDescent="0.3">
      <c r="A78" s="248" t="s">
        <v>232</v>
      </c>
      <c r="B78" s="248" t="s">
        <v>270</v>
      </c>
      <c r="C78" s="248" t="s">
        <v>289</v>
      </c>
      <c r="D78" s="248" t="s">
        <v>407</v>
      </c>
      <c r="E78" s="248" t="s">
        <v>408</v>
      </c>
      <c r="F78" s="13">
        <v>9707479.7933695614</v>
      </c>
      <c r="G78" s="13">
        <v>32570602.347116847</v>
      </c>
      <c r="H78" s="13">
        <v>92769101.994911656</v>
      </c>
      <c r="I78" s="251">
        <f t="shared" si="12"/>
        <v>135047184.13539806</v>
      </c>
      <c r="J78" s="13">
        <v>774720</v>
      </c>
      <c r="K78" s="13">
        <v>0</v>
      </c>
      <c r="L78" s="252">
        <f t="shared" si="13"/>
        <v>774720</v>
      </c>
      <c r="M78" s="14">
        <f>IF((VLOOKUP($D78,'Q4 Raw Data'!$A$9:$DN$158,(M$3-2),FALSE))="Yes",(VLOOKUP($D78,'Q4 Raw Data'!$A$9:$DN$158,M$3,FALSE)),J78)</f>
        <v>774720</v>
      </c>
      <c r="N78" s="14">
        <f>IF((VLOOKUP($D78,'Q4 Raw Data'!$A$9:$DN$158,(N$3-2),FALSE))="Yes",(VLOOKUP($D78,'Q4 Raw Data'!$A$9:$DN$158,N$3,FALSE)),K78)</f>
        <v>0</v>
      </c>
      <c r="O78" s="14">
        <f t="shared" si="14"/>
        <v>774720</v>
      </c>
      <c r="P78" s="14">
        <f t="shared" si="15"/>
        <v>135821904.13539806</v>
      </c>
      <c r="Q78" s="14"/>
      <c r="R78" s="14"/>
      <c r="S78" s="14"/>
      <c r="T78" s="253"/>
      <c r="U78" s="13">
        <v>135821903.78895772</v>
      </c>
      <c r="V78" s="252">
        <f>IF((VLOOKUP($D78,'Q4 Raw Data'!$A$9:$DN$158,(V$3-1),FALSE))="Yes",(VLOOKUP($D78,'Q4 Raw Data'!$A$9:$DN$158,V$3,FALSE)),U78)</f>
        <v>135821903.78895772</v>
      </c>
      <c r="W78" s="14"/>
    </row>
    <row r="79" spans="1:23" x14ac:dyDescent="0.3">
      <c r="A79" s="248" t="s">
        <v>226</v>
      </c>
      <c r="B79" s="248" t="s">
        <v>221</v>
      </c>
      <c r="C79" s="248" t="s">
        <v>234</v>
      </c>
      <c r="D79" s="248" t="s">
        <v>410</v>
      </c>
      <c r="E79" s="248" t="s">
        <v>411</v>
      </c>
      <c r="F79" s="13">
        <v>1724289.2701061824</v>
      </c>
      <c r="G79" s="13">
        <v>8040218.8657560069</v>
      </c>
      <c r="H79" s="13">
        <v>15567064.466576507</v>
      </c>
      <c r="I79" s="251">
        <f t="shared" si="12"/>
        <v>25331572.602438696</v>
      </c>
      <c r="J79" s="13">
        <v>0</v>
      </c>
      <c r="K79" s="13">
        <v>0</v>
      </c>
      <c r="L79" s="252">
        <f t="shared" si="13"/>
        <v>0</v>
      </c>
      <c r="M79" s="14">
        <f>IF((VLOOKUP($D79,'Q4 Raw Data'!$A$9:$DN$158,(M$3-2),FALSE))="Yes",(VLOOKUP($D79,'Q4 Raw Data'!$A$9:$DN$158,M$3,FALSE)),J79)</f>
        <v>0</v>
      </c>
      <c r="N79" s="14">
        <f>IF((VLOOKUP($D79,'Q4 Raw Data'!$A$9:$DN$158,(N$3-2),FALSE))="Yes",(VLOOKUP($D79,'Q4 Raw Data'!$A$9:$DN$158,N$3,FALSE)),K79)</f>
        <v>0</v>
      </c>
      <c r="O79" s="14">
        <f t="shared" si="14"/>
        <v>0</v>
      </c>
      <c r="P79" s="14">
        <f t="shared" si="15"/>
        <v>25331572.602438696</v>
      </c>
      <c r="Q79" s="14"/>
      <c r="R79" s="14"/>
      <c r="S79" s="14"/>
      <c r="T79" s="253"/>
      <c r="U79" s="13">
        <v>25331572.466576502</v>
      </c>
      <c r="V79" s="252">
        <f>IF((VLOOKUP($D79,'Q4 Raw Data'!$A$9:$DN$158,(V$3-1),FALSE))="Yes",(VLOOKUP($D79,'Q4 Raw Data'!$A$9:$DN$158,V$3,FALSE)),U79)</f>
        <v>25331572.466576502</v>
      </c>
      <c r="W79" s="14"/>
    </row>
    <row r="80" spans="1:23" x14ac:dyDescent="0.3">
      <c r="A80" s="248" t="s">
        <v>250</v>
      </c>
      <c r="B80" s="248" t="s">
        <v>291</v>
      </c>
      <c r="C80" s="248" t="s">
        <v>302</v>
      </c>
      <c r="D80" s="248" t="s">
        <v>414</v>
      </c>
      <c r="E80" s="248" t="s">
        <v>415</v>
      </c>
      <c r="F80" s="13">
        <v>5588518.7194090737</v>
      </c>
      <c r="G80" s="13">
        <v>14014184.081076607</v>
      </c>
      <c r="H80" s="13">
        <v>37995498.744249187</v>
      </c>
      <c r="I80" s="251">
        <f t="shared" si="12"/>
        <v>57598201.544734865</v>
      </c>
      <c r="J80" s="13">
        <v>0</v>
      </c>
      <c r="K80" s="13">
        <v>0</v>
      </c>
      <c r="L80" s="252">
        <f t="shared" si="13"/>
        <v>0</v>
      </c>
      <c r="M80" s="14">
        <f>IF((VLOOKUP($D80,'Q4 Raw Data'!$A$9:$DN$158,(M$3-2),FALSE))="Yes",(VLOOKUP($D80,'Q4 Raw Data'!$A$9:$DN$158,M$3,FALSE)),J80)</f>
        <v>0</v>
      </c>
      <c r="N80" s="14">
        <f>IF((VLOOKUP($D80,'Q4 Raw Data'!$A$9:$DN$158,(N$3-2),FALSE))="Yes",(VLOOKUP($D80,'Q4 Raw Data'!$A$9:$DN$158,N$3,FALSE)),K80)</f>
        <v>0</v>
      </c>
      <c r="O80" s="14">
        <f t="shared" si="14"/>
        <v>0</v>
      </c>
      <c r="P80" s="14">
        <f t="shared" si="15"/>
        <v>57598201.544734865</v>
      </c>
      <c r="Q80" s="14"/>
      <c r="R80" s="14"/>
      <c r="S80" s="14"/>
      <c r="T80" s="253"/>
      <c r="U80" s="13">
        <v>57598202.000000007</v>
      </c>
      <c r="V80" s="252">
        <f>IF((VLOOKUP($D80,'Q4 Raw Data'!$A$9:$DN$158,(V$3-1),FALSE))="Yes",(VLOOKUP($D80,'Q4 Raw Data'!$A$9:$DN$158,V$3,FALSE)),U80)</f>
        <v>57598202.000000007</v>
      </c>
      <c r="W80" s="14"/>
    </row>
    <row r="81" spans="1:23" x14ac:dyDescent="0.3">
      <c r="A81" s="248" t="s">
        <v>241</v>
      </c>
      <c r="B81" s="248" t="s">
        <v>276</v>
      </c>
      <c r="C81" s="248" t="s">
        <v>317</v>
      </c>
      <c r="D81" s="248" t="s">
        <v>416</v>
      </c>
      <c r="E81" s="248" t="s">
        <v>417</v>
      </c>
      <c r="F81" s="13">
        <v>2333337.3885279377</v>
      </c>
      <c r="G81" s="13">
        <v>10811555.901197892</v>
      </c>
      <c r="H81" s="13">
        <v>19096928.734988146</v>
      </c>
      <c r="I81" s="251">
        <f t="shared" si="12"/>
        <v>32241822.024713974</v>
      </c>
      <c r="J81" s="13">
        <v>0</v>
      </c>
      <c r="K81" s="13">
        <v>0</v>
      </c>
      <c r="L81" s="252">
        <f t="shared" si="13"/>
        <v>0</v>
      </c>
      <c r="M81" s="14">
        <f>IF((VLOOKUP($D81,'Q4 Raw Data'!$A$9:$DN$158,(M$3-2),FALSE))="Yes",(VLOOKUP($D81,'Q4 Raw Data'!$A$9:$DN$158,M$3,FALSE)),J81)</f>
        <v>0</v>
      </c>
      <c r="N81" s="14">
        <f>IF((VLOOKUP($D81,'Q4 Raw Data'!$A$9:$DN$158,(N$3-2),FALSE))="Yes",(VLOOKUP($D81,'Q4 Raw Data'!$A$9:$DN$158,N$3,FALSE)),K81)</f>
        <v>0</v>
      </c>
      <c r="O81" s="14">
        <f t="shared" si="14"/>
        <v>0</v>
      </c>
      <c r="P81" s="14">
        <f t="shared" si="15"/>
        <v>32241822.024713974</v>
      </c>
      <c r="Q81" s="14"/>
      <c r="R81" s="14"/>
      <c r="S81" s="14"/>
      <c r="T81" s="253"/>
      <c r="U81" s="13">
        <v>32241822</v>
      </c>
      <c r="V81" s="252">
        <f>IF((VLOOKUP($D81,'Q4 Raw Data'!$A$9:$DN$158,(V$3-1),FALSE))="Yes",(VLOOKUP($D81,'Q4 Raw Data'!$A$9:$DN$158,V$3,FALSE)),U81)</f>
        <v>32241822</v>
      </c>
      <c r="W81" s="14"/>
    </row>
    <row r="82" spans="1:23" x14ac:dyDescent="0.3">
      <c r="A82" s="248" t="s">
        <v>241</v>
      </c>
      <c r="B82" s="248" t="s">
        <v>276</v>
      </c>
      <c r="C82" s="248" t="s">
        <v>317</v>
      </c>
      <c r="D82" s="248" t="s">
        <v>418</v>
      </c>
      <c r="E82" s="248" t="s">
        <v>419</v>
      </c>
      <c r="F82" s="13">
        <v>1413543.6232358632</v>
      </c>
      <c r="G82" s="13">
        <v>11738088.449742172</v>
      </c>
      <c r="H82" s="13">
        <v>19419289.793756805</v>
      </c>
      <c r="I82" s="251">
        <f t="shared" si="12"/>
        <v>32570921.86673484</v>
      </c>
      <c r="J82" s="13">
        <v>0</v>
      </c>
      <c r="K82" s="13">
        <v>0</v>
      </c>
      <c r="L82" s="252">
        <f t="shared" si="13"/>
        <v>0</v>
      </c>
      <c r="M82" s="14">
        <f>IF((VLOOKUP($D82,'Q4 Raw Data'!$A$9:$DN$158,(M$3-2),FALSE))="Yes",(VLOOKUP($D82,'Q4 Raw Data'!$A$9:$DN$158,M$3,FALSE)),J82)</f>
        <v>0</v>
      </c>
      <c r="N82" s="14">
        <f>IF((VLOOKUP($D82,'Q4 Raw Data'!$A$9:$DN$158,(N$3-2),FALSE))="Yes",(VLOOKUP($D82,'Q4 Raw Data'!$A$9:$DN$158,N$3,FALSE)),K82)</f>
        <v>0</v>
      </c>
      <c r="O82" s="14">
        <f t="shared" si="14"/>
        <v>0</v>
      </c>
      <c r="P82" s="14">
        <f t="shared" si="15"/>
        <v>32570921.86673484</v>
      </c>
      <c r="Q82" s="14"/>
      <c r="R82" s="14"/>
      <c r="S82" s="14"/>
      <c r="T82" s="253"/>
      <c r="U82" s="13">
        <v>32570921.477586463</v>
      </c>
      <c r="V82" s="252">
        <f>IF((VLOOKUP($D82,'Q4 Raw Data'!$A$9:$DN$158,(V$3-1),FALSE))="Yes",(VLOOKUP($D82,'Q4 Raw Data'!$A$9:$DN$158,V$3,FALSE)),U82)</f>
        <v>32570921.477586463</v>
      </c>
      <c r="W82" s="14"/>
    </row>
    <row r="83" spans="1:23" x14ac:dyDescent="0.3">
      <c r="A83" s="248" t="s">
        <v>226</v>
      </c>
      <c r="B83" s="248" t="s">
        <v>236</v>
      </c>
      <c r="C83" s="248" t="s">
        <v>243</v>
      </c>
      <c r="D83" s="248" t="s">
        <v>422</v>
      </c>
      <c r="E83" s="248" t="s">
        <v>423</v>
      </c>
      <c r="F83" s="13">
        <v>1629180.8712181589</v>
      </c>
      <c r="G83" s="13">
        <v>4871905.4452832025</v>
      </c>
      <c r="H83" s="13">
        <v>9844398.6695971973</v>
      </c>
      <c r="I83" s="251">
        <f t="shared" si="12"/>
        <v>16345484.986098558</v>
      </c>
      <c r="J83" s="13">
        <v>0</v>
      </c>
      <c r="K83" s="13">
        <v>0</v>
      </c>
      <c r="L83" s="252">
        <f t="shared" si="13"/>
        <v>0</v>
      </c>
      <c r="M83" s="14">
        <f>IF((VLOOKUP($D83,'Q4 Raw Data'!$A$9:$DN$158,(M$3-2),FALSE))="Yes",(VLOOKUP($D83,'Q4 Raw Data'!$A$9:$DN$158,M$3,FALSE)),J83)</f>
        <v>0</v>
      </c>
      <c r="N83" s="14">
        <f>IF((VLOOKUP($D83,'Q4 Raw Data'!$A$9:$DN$158,(N$3-2),FALSE))="Yes",(VLOOKUP($D83,'Q4 Raw Data'!$A$9:$DN$158,N$3,FALSE)),K83)</f>
        <v>0</v>
      </c>
      <c r="O83" s="14">
        <f t="shared" si="14"/>
        <v>0</v>
      </c>
      <c r="P83" s="14">
        <f t="shared" si="15"/>
        <v>16345484.986098558</v>
      </c>
      <c r="Q83" s="14"/>
      <c r="R83" s="14"/>
      <c r="S83" s="14"/>
      <c r="T83" s="253"/>
      <c r="U83" s="13">
        <v>11473580</v>
      </c>
      <c r="V83" s="252">
        <f>IF((VLOOKUP($D83,'Q4 Raw Data'!$A$9:$DN$158,(V$3-1),FALSE))="Yes",(VLOOKUP($D83,'Q4 Raw Data'!$A$9:$DN$158,V$3,FALSE)),U83)</f>
        <v>15845485.445283202</v>
      </c>
      <c r="W83" s="14"/>
    </row>
    <row r="84" spans="1:23" x14ac:dyDescent="0.3">
      <c r="A84" s="248" t="s">
        <v>241</v>
      </c>
      <c r="B84" s="248" t="s">
        <v>276</v>
      </c>
      <c r="C84" s="248" t="s">
        <v>317</v>
      </c>
      <c r="D84" s="248" t="s">
        <v>424</v>
      </c>
      <c r="E84" s="248" t="s">
        <v>425</v>
      </c>
      <c r="F84" s="13">
        <v>1221534.6158782993</v>
      </c>
      <c r="G84" s="13">
        <v>7050768.9328776011</v>
      </c>
      <c r="H84" s="13">
        <v>13581299.044030726</v>
      </c>
      <c r="I84" s="251">
        <f t="shared" si="12"/>
        <v>21853602.592786625</v>
      </c>
      <c r="J84" s="13">
        <v>17309306</v>
      </c>
      <c r="K84" s="13">
        <v>7241048</v>
      </c>
      <c r="L84" s="252">
        <f t="shared" si="13"/>
        <v>24550354</v>
      </c>
      <c r="M84" s="14">
        <f>IF((VLOOKUP($D84,'Q4 Raw Data'!$A$9:$DN$158,(M$3-2),FALSE))="Yes",(VLOOKUP($D84,'Q4 Raw Data'!$A$9:$DN$158,M$3,FALSE)),J84)</f>
        <v>24365213.9328776</v>
      </c>
      <c r="N84" s="14">
        <f>IF((VLOOKUP($D84,'Q4 Raw Data'!$A$9:$DN$158,(N$3-2),FALSE))="Yes",(VLOOKUP($D84,'Q4 Raw Data'!$A$9:$DN$158,N$3,FALSE)),K84)</f>
        <v>1450183.0671223998</v>
      </c>
      <c r="O84" s="14">
        <f t="shared" si="14"/>
        <v>25815397</v>
      </c>
      <c r="P84" s="14">
        <f t="shared" si="15"/>
        <v>47668999.592786625</v>
      </c>
      <c r="Q84" s="14"/>
      <c r="R84" s="14"/>
      <c r="S84" s="14"/>
      <c r="T84" s="253"/>
      <c r="U84" s="13">
        <v>46403957</v>
      </c>
      <c r="V84" s="252">
        <f>IF((VLOOKUP($D84,'Q4 Raw Data'!$A$9:$DN$158,(V$3-1),FALSE))="Yes",(VLOOKUP($D84,'Q4 Raw Data'!$A$9:$DN$158,V$3,FALSE)),U84)</f>
        <v>47668999.592786625</v>
      </c>
      <c r="W84" s="14"/>
    </row>
    <row r="85" spans="1:23" x14ac:dyDescent="0.3">
      <c r="A85" s="248" t="s">
        <v>259</v>
      </c>
      <c r="B85" s="248" t="s">
        <v>283</v>
      </c>
      <c r="C85" s="248" t="s">
        <v>307</v>
      </c>
      <c r="D85" s="248" t="s">
        <v>426</v>
      </c>
      <c r="E85" s="248" t="s">
        <v>427</v>
      </c>
      <c r="F85" s="13">
        <v>11640731.847323578</v>
      </c>
      <c r="G85" s="13">
        <v>21849382.580919292</v>
      </c>
      <c r="H85" s="13">
        <v>78759987.839860499</v>
      </c>
      <c r="I85" s="251">
        <f t="shared" si="12"/>
        <v>112250102.26810336</v>
      </c>
      <c r="J85" s="13">
        <v>0</v>
      </c>
      <c r="K85" s="13">
        <v>0</v>
      </c>
      <c r="L85" s="252">
        <f t="shared" si="13"/>
        <v>0</v>
      </c>
      <c r="M85" s="14">
        <f>IF((VLOOKUP($D85,'Q4 Raw Data'!$A$9:$DN$158,(M$3-2),FALSE))="Yes",(VLOOKUP($D85,'Q4 Raw Data'!$A$9:$DN$158,M$3,FALSE)),J85)</f>
        <v>0</v>
      </c>
      <c r="N85" s="14">
        <f>IF((VLOOKUP($D85,'Q4 Raw Data'!$A$9:$DN$158,(N$3-2),FALSE))="Yes",(VLOOKUP($D85,'Q4 Raw Data'!$A$9:$DN$158,N$3,FALSE)),K85)</f>
        <v>0</v>
      </c>
      <c r="O85" s="14">
        <f t="shared" si="14"/>
        <v>0</v>
      </c>
      <c r="P85" s="14">
        <f t="shared" si="15"/>
        <v>112250102.26810336</v>
      </c>
      <c r="Q85" s="14"/>
      <c r="R85" s="14"/>
      <c r="S85" s="14"/>
      <c r="T85" s="253"/>
      <c r="U85" s="13">
        <v>112250102.434038</v>
      </c>
      <c r="V85" s="252">
        <f>IF((VLOOKUP($D85,'Q4 Raw Data'!$A$9:$DN$158,(V$3-1),FALSE))="Yes",(VLOOKUP($D85,'Q4 Raw Data'!$A$9:$DN$158,V$3,FALSE)),U85)</f>
        <v>112250102.434038</v>
      </c>
      <c r="W85" s="14"/>
    </row>
    <row r="86" spans="1:23" x14ac:dyDescent="0.3">
      <c r="A86" s="248" t="s">
        <v>241</v>
      </c>
      <c r="B86" s="248" t="s">
        <v>276</v>
      </c>
      <c r="C86" s="248" t="s">
        <v>317</v>
      </c>
      <c r="D86" s="248" t="s">
        <v>428</v>
      </c>
      <c r="E86" s="248" t="s">
        <v>429</v>
      </c>
      <c r="F86" s="13">
        <v>2187962.3355459864</v>
      </c>
      <c r="G86" s="13">
        <v>7097300.2952954974</v>
      </c>
      <c r="H86" s="13">
        <v>17699598.220092833</v>
      </c>
      <c r="I86" s="251">
        <f t="shared" si="12"/>
        <v>26984860.850934319</v>
      </c>
      <c r="J86" s="13">
        <v>0</v>
      </c>
      <c r="K86" s="13">
        <v>0</v>
      </c>
      <c r="L86" s="252">
        <f t="shared" si="13"/>
        <v>0</v>
      </c>
      <c r="M86" s="14">
        <f>IF((VLOOKUP($D86,'Q4 Raw Data'!$A$9:$DN$158,(M$3-2),FALSE))="Yes",(VLOOKUP($D86,'Q4 Raw Data'!$A$9:$DN$158,M$3,FALSE)),J86)</f>
        <v>0</v>
      </c>
      <c r="N86" s="14">
        <f>IF((VLOOKUP($D86,'Q4 Raw Data'!$A$9:$DN$158,(N$3-2),FALSE))="Yes",(VLOOKUP($D86,'Q4 Raw Data'!$A$9:$DN$158,N$3,FALSE)),K86)</f>
        <v>0</v>
      </c>
      <c r="O86" s="14">
        <f t="shared" si="14"/>
        <v>0</v>
      </c>
      <c r="P86" s="14">
        <f t="shared" si="15"/>
        <v>26984860.850934319</v>
      </c>
      <c r="Q86" s="14"/>
      <c r="R86" s="14"/>
      <c r="S86" s="14"/>
      <c r="T86" s="253"/>
      <c r="U86" s="13">
        <v>26984860.630841486</v>
      </c>
      <c r="V86" s="252">
        <f>IF((VLOOKUP($D86,'Q4 Raw Data'!$A$9:$DN$158,(V$3-1),FALSE))="Yes",(VLOOKUP($D86,'Q4 Raw Data'!$A$9:$DN$158,V$3,FALSE)),U86)</f>
        <v>26984860.630841486</v>
      </c>
      <c r="W86" s="14"/>
    </row>
    <row r="87" spans="1:23" x14ac:dyDescent="0.3">
      <c r="A87" s="248" t="s">
        <v>241</v>
      </c>
      <c r="B87" s="248" t="s">
        <v>276</v>
      </c>
      <c r="C87" s="248" t="s">
        <v>317</v>
      </c>
      <c r="D87" s="248" t="s">
        <v>430</v>
      </c>
      <c r="E87" s="248" t="s">
        <v>431</v>
      </c>
      <c r="F87" s="13">
        <v>1406084.9980086668</v>
      </c>
      <c r="G87" s="13">
        <v>4679246.1221640334</v>
      </c>
      <c r="H87" s="13">
        <v>14595256.797163321</v>
      </c>
      <c r="I87" s="251">
        <f t="shared" si="12"/>
        <v>20680587.917336021</v>
      </c>
      <c r="J87" s="13">
        <v>1434714</v>
      </c>
      <c r="K87" s="13">
        <v>0</v>
      </c>
      <c r="L87" s="252">
        <f t="shared" si="13"/>
        <v>1434714</v>
      </c>
      <c r="M87" s="14">
        <f>IF((VLOOKUP($D87,'Q4 Raw Data'!$A$9:$DN$158,(M$3-2),FALSE))="Yes",(VLOOKUP($D87,'Q4 Raw Data'!$A$9:$DN$158,M$3,FALSE)),J87)</f>
        <v>1434714</v>
      </c>
      <c r="N87" s="14">
        <f>IF((VLOOKUP($D87,'Q4 Raw Data'!$A$9:$DN$158,(N$3-2),FALSE))="Yes",(VLOOKUP($D87,'Q4 Raw Data'!$A$9:$DN$158,N$3,FALSE)),K87)</f>
        <v>0</v>
      </c>
      <c r="O87" s="14">
        <f t="shared" si="14"/>
        <v>1434714</v>
      </c>
      <c r="P87" s="14">
        <f t="shared" si="15"/>
        <v>22115301.917336021</v>
      </c>
      <c r="Q87" s="14"/>
      <c r="R87" s="14"/>
      <c r="S87" s="14"/>
      <c r="T87" s="253"/>
      <c r="U87" s="13">
        <v>22114971</v>
      </c>
      <c r="V87" s="252">
        <f>IF((VLOOKUP($D87,'Q4 Raw Data'!$A$9:$DN$158,(V$3-1),FALSE))="Yes",(VLOOKUP($D87,'Q4 Raw Data'!$A$9:$DN$158,V$3,FALSE)),U87)</f>
        <v>22114971</v>
      </c>
      <c r="W87" s="14"/>
    </row>
    <row r="88" spans="1:23" x14ac:dyDescent="0.3">
      <c r="A88" s="248" t="s">
        <v>226</v>
      </c>
      <c r="B88" s="248" t="s">
        <v>221</v>
      </c>
      <c r="C88" s="248" t="s">
        <v>234</v>
      </c>
      <c r="D88" s="248" t="s">
        <v>432</v>
      </c>
      <c r="E88" s="248" t="s">
        <v>433</v>
      </c>
      <c r="F88" s="13">
        <v>997970.72844568198</v>
      </c>
      <c r="G88" s="13">
        <v>3737159.2385118962</v>
      </c>
      <c r="H88" s="13">
        <v>6948853.877335581</v>
      </c>
      <c r="I88" s="251">
        <f t="shared" si="12"/>
        <v>11683983.844293159</v>
      </c>
      <c r="J88" s="13">
        <v>0</v>
      </c>
      <c r="K88" s="13">
        <v>0</v>
      </c>
      <c r="L88" s="252">
        <f t="shared" si="13"/>
        <v>0</v>
      </c>
      <c r="M88" s="14">
        <f>IF((VLOOKUP($D88,'Q4 Raw Data'!$A$9:$DN$158,(M$3-2),FALSE))="Yes",(VLOOKUP($D88,'Q4 Raw Data'!$A$9:$DN$158,M$3,FALSE)),J88)</f>
        <v>0</v>
      </c>
      <c r="N88" s="14">
        <f>IF((VLOOKUP($D88,'Q4 Raw Data'!$A$9:$DN$158,(N$3-2),FALSE))="Yes",(VLOOKUP($D88,'Q4 Raw Data'!$A$9:$DN$158,N$3,FALSE)),K88)</f>
        <v>0</v>
      </c>
      <c r="O88" s="14">
        <f t="shared" si="14"/>
        <v>0</v>
      </c>
      <c r="P88" s="14">
        <f t="shared" si="15"/>
        <v>11683983.844293159</v>
      </c>
      <c r="Q88" s="14"/>
      <c r="R88" s="14"/>
      <c r="S88" s="14"/>
      <c r="T88" s="253"/>
      <c r="U88" s="13">
        <v>11683984</v>
      </c>
      <c r="V88" s="252">
        <f>IF((VLOOKUP($D88,'Q4 Raw Data'!$A$9:$DN$158,(V$3-1),FALSE))="Yes",(VLOOKUP($D88,'Q4 Raw Data'!$A$9:$DN$158,V$3,FALSE)),U88)</f>
        <v>11683984</v>
      </c>
      <c r="W88" s="14"/>
    </row>
    <row r="89" spans="1:23" x14ac:dyDescent="0.3">
      <c r="A89" s="248" t="s">
        <v>241</v>
      </c>
      <c r="B89" s="248" t="s">
        <v>276</v>
      </c>
      <c r="C89" s="248" t="s">
        <v>317</v>
      </c>
      <c r="D89" s="248" t="s">
        <v>434</v>
      </c>
      <c r="E89" s="248" t="s">
        <v>435</v>
      </c>
      <c r="F89" s="13">
        <v>1679900.8746500725</v>
      </c>
      <c r="G89" s="13">
        <v>4821987.9224199522</v>
      </c>
      <c r="H89" s="13">
        <v>16960746.033142708</v>
      </c>
      <c r="I89" s="251">
        <f t="shared" si="12"/>
        <v>23462634.830212735</v>
      </c>
      <c r="J89" s="13">
        <v>0</v>
      </c>
      <c r="K89" s="13">
        <v>702000</v>
      </c>
      <c r="L89" s="252">
        <f t="shared" si="13"/>
        <v>702000</v>
      </c>
      <c r="M89" s="14">
        <f>IF((VLOOKUP($D89,'Q4 Raw Data'!$A$9:$DN$158,(M$3-2),FALSE))="Yes",(VLOOKUP($D89,'Q4 Raw Data'!$A$9:$DN$158,M$3,FALSE)),J89)</f>
        <v>0</v>
      </c>
      <c r="N89" s="14">
        <f>IF((VLOOKUP($D89,'Q4 Raw Data'!$A$9:$DN$158,(N$3-2),FALSE))="Yes",(VLOOKUP($D89,'Q4 Raw Data'!$A$9:$DN$158,N$3,FALSE)),K89)</f>
        <v>702000</v>
      </c>
      <c r="O89" s="14">
        <f t="shared" si="14"/>
        <v>702000</v>
      </c>
      <c r="P89" s="14">
        <f t="shared" si="15"/>
        <v>24164634.830212735</v>
      </c>
      <c r="Q89" s="14"/>
      <c r="R89" s="14"/>
      <c r="S89" s="14"/>
      <c r="T89" s="253"/>
      <c r="U89" s="13">
        <v>24402981.02</v>
      </c>
      <c r="V89" s="252">
        <f>IF((VLOOKUP($D89,'Q4 Raw Data'!$A$9:$DN$158,(V$3-1),FALSE))="Yes",(VLOOKUP($D89,'Q4 Raw Data'!$A$9:$DN$158,V$3,FALSE)),U89)</f>
        <v>24402981.02</v>
      </c>
      <c r="W89" s="14"/>
    </row>
    <row r="90" spans="1:23" x14ac:dyDescent="0.3">
      <c r="A90" s="248" t="s">
        <v>232</v>
      </c>
      <c r="B90" s="248" t="s">
        <v>263</v>
      </c>
      <c r="C90" s="248" t="s">
        <v>274</v>
      </c>
      <c r="D90" s="248" t="s">
        <v>436</v>
      </c>
      <c r="E90" s="248" t="s">
        <v>437</v>
      </c>
      <c r="F90" s="13">
        <v>1852932.4922652312</v>
      </c>
      <c r="G90" s="13">
        <v>4721970.889790751</v>
      </c>
      <c r="H90" s="13">
        <v>12187032.971072212</v>
      </c>
      <c r="I90" s="251">
        <f t="shared" si="12"/>
        <v>18761936.353128195</v>
      </c>
      <c r="J90" s="13">
        <v>9564000</v>
      </c>
      <c r="K90" s="13">
        <v>21359421</v>
      </c>
      <c r="L90" s="252">
        <f t="shared" si="13"/>
        <v>30923421</v>
      </c>
      <c r="M90" s="14">
        <f>IF((VLOOKUP($D90,'Q4 Raw Data'!$A$9:$DN$158,(M$3-2),FALSE))="Yes",(VLOOKUP($D90,'Q4 Raw Data'!$A$9:$DN$158,M$3,FALSE)),J90)</f>
        <v>9610521</v>
      </c>
      <c r="N90" s="14">
        <f>IF((VLOOKUP($D90,'Q4 Raw Data'!$A$9:$DN$158,(N$3-2),FALSE))="Yes",(VLOOKUP($D90,'Q4 Raw Data'!$A$9:$DN$158,N$3,FALSE)),K90)</f>
        <v>23245753</v>
      </c>
      <c r="O90" s="14">
        <f t="shared" si="14"/>
        <v>32856274</v>
      </c>
      <c r="P90" s="14">
        <f t="shared" si="15"/>
        <v>51618210.353128195</v>
      </c>
      <c r="Q90" s="14"/>
      <c r="R90" s="14"/>
      <c r="S90" s="14"/>
      <c r="T90" s="253"/>
      <c r="U90" s="13">
        <v>49685357</v>
      </c>
      <c r="V90" s="252">
        <f>IF((VLOOKUP($D90,'Q4 Raw Data'!$A$9:$DN$158,(V$3-1),FALSE))="Yes",(VLOOKUP($D90,'Q4 Raw Data'!$A$9:$DN$158,V$3,FALSE)),U90)</f>
        <v>51630886</v>
      </c>
      <c r="W90" s="14"/>
    </row>
    <row r="91" spans="1:23" x14ac:dyDescent="0.3">
      <c r="A91" s="248" t="s">
        <v>232</v>
      </c>
      <c r="B91" s="248" t="s">
        <v>270</v>
      </c>
      <c r="C91" s="248" t="s">
        <v>281</v>
      </c>
      <c r="D91" s="248" t="s">
        <v>438</v>
      </c>
      <c r="E91" s="248" t="s">
        <v>439</v>
      </c>
      <c r="F91" s="13">
        <v>6749563.287362135</v>
      </c>
      <c r="G91" s="13">
        <v>16383557.750400931</v>
      </c>
      <c r="H91" s="13">
        <v>71320346.055903524</v>
      </c>
      <c r="I91" s="251">
        <f t="shared" si="12"/>
        <v>94453467.093666583</v>
      </c>
      <c r="J91" s="13">
        <v>105884848.53959665</v>
      </c>
      <c r="K91" s="13">
        <v>95638482.497366905</v>
      </c>
      <c r="L91" s="252">
        <f t="shared" si="13"/>
        <v>201523331.03696355</v>
      </c>
      <c r="M91" s="14">
        <f>IF((VLOOKUP($D91,'Q4 Raw Data'!$A$9:$DN$158,(M$3-2),FALSE))="Yes",(VLOOKUP($D91,'Q4 Raw Data'!$A$9:$DN$158,M$3,FALSE)),J91)</f>
        <v>120181896.83159652</v>
      </c>
      <c r="N91" s="14">
        <f>IF((VLOOKUP($D91,'Q4 Raw Data'!$A$9:$DN$158,(N$3-2),FALSE))="Yes",(VLOOKUP($D91,'Q4 Raw Data'!$A$9:$DN$158,N$3,FALSE)),K91)</f>
        <v>90041511.762236878</v>
      </c>
      <c r="O91" s="14">
        <f t="shared" si="14"/>
        <v>210223408.59383339</v>
      </c>
      <c r="P91" s="14">
        <f t="shared" si="15"/>
        <v>304676875.6875</v>
      </c>
      <c r="Q91" s="14"/>
      <c r="R91" s="14"/>
      <c r="S91" s="14"/>
      <c r="T91" s="253"/>
      <c r="U91" s="13">
        <v>295976797.99472904</v>
      </c>
      <c r="V91" s="252">
        <f>IF((VLOOKUP($D91,'Q4 Raw Data'!$A$9:$DN$158,(V$3-1),FALSE))="Yes",(VLOOKUP($D91,'Q4 Raw Data'!$A$9:$DN$158,V$3,FALSE)),U91)</f>
        <v>311141790.55167627</v>
      </c>
      <c r="W91" s="14"/>
    </row>
    <row r="92" spans="1:23" x14ac:dyDescent="0.3">
      <c r="A92" s="248" t="s">
        <v>241</v>
      </c>
      <c r="B92" s="248" t="s">
        <v>276</v>
      </c>
      <c r="C92" s="248" t="s">
        <v>317</v>
      </c>
      <c r="D92" s="248" t="s">
        <v>441</v>
      </c>
      <c r="E92" s="248" t="s">
        <v>442</v>
      </c>
      <c r="F92" s="13">
        <v>4174477.3011469212</v>
      </c>
      <c r="G92" s="13">
        <v>5257795.8318093466</v>
      </c>
      <c r="H92" s="13">
        <v>17174621.843758855</v>
      </c>
      <c r="I92" s="251">
        <f t="shared" si="12"/>
        <v>26606894.976715125</v>
      </c>
      <c r="J92" s="13">
        <v>16270578</v>
      </c>
      <c r="K92" s="13">
        <v>11413523</v>
      </c>
      <c r="L92" s="252">
        <f t="shared" si="13"/>
        <v>27684101</v>
      </c>
      <c r="M92" s="14">
        <f>IF((VLOOKUP($D92,'Q4 Raw Data'!$A$9:$DN$158,(M$3-2),FALSE))="Yes",(VLOOKUP($D92,'Q4 Raw Data'!$A$9:$DN$158,M$3,FALSE)),J92)</f>
        <v>16035000</v>
      </c>
      <c r="N92" s="14">
        <f>IF((VLOOKUP($D92,'Q4 Raw Data'!$A$9:$DN$158,(N$3-2),FALSE))="Yes",(VLOOKUP($D92,'Q4 Raw Data'!$A$9:$DN$158,N$3,FALSE)),K92)</f>
        <v>11646000</v>
      </c>
      <c r="O92" s="14">
        <f t="shared" si="14"/>
        <v>27681000</v>
      </c>
      <c r="P92" s="14">
        <f t="shared" si="15"/>
        <v>54287894.976715125</v>
      </c>
      <c r="Q92" s="14"/>
      <c r="R92" s="14"/>
      <c r="S92" s="14"/>
      <c r="T92" s="253"/>
      <c r="U92" s="13">
        <v>54290996</v>
      </c>
      <c r="V92" s="252">
        <f>IF((VLOOKUP($D92,'Q4 Raw Data'!$A$9:$DN$158,(V$3-1),FALSE))="Yes",(VLOOKUP($D92,'Q4 Raw Data'!$A$9:$DN$158,V$3,FALSE)),U92)</f>
        <v>55699431</v>
      </c>
      <c r="W92" s="14"/>
    </row>
    <row r="93" spans="1:23" x14ac:dyDescent="0.3">
      <c r="A93" s="248" t="s">
        <v>241</v>
      </c>
      <c r="B93" s="248" t="s">
        <v>276</v>
      </c>
      <c r="C93" s="248" t="s">
        <v>317</v>
      </c>
      <c r="D93" s="248" t="s">
        <v>445</v>
      </c>
      <c r="E93" s="248" t="s">
        <v>446</v>
      </c>
      <c r="F93" s="13">
        <v>2449919.3412600541</v>
      </c>
      <c r="G93" s="13">
        <v>5778322.4547888255</v>
      </c>
      <c r="H93" s="13">
        <v>16502666.732644888</v>
      </c>
      <c r="I93" s="251">
        <f t="shared" si="12"/>
        <v>24730908.528693765</v>
      </c>
      <c r="J93" s="13">
        <v>0</v>
      </c>
      <c r="K93" s="13">
        <v>0</v>
      </c>
      <c r="L93" s="252">
        <f t="shared" si="13"/>
        <v>0</v>
      </c>
      <c r="M93" s="14">
        <f>IF((VLOOKUP($D93,'Q4 Raw Data'!$A$9:$DN$158,(M$3-2),FALSE))="Yes",(VLOOKUP($D93,'Q4 Raw Data'!$A$9:$DN$158,M$3,FALSE)),J93)</f>
        <v>0</v>
      </c>
      <c r="N93" s="14">
        <f>IF((VLOOKUP($D93,'Q4 Raw Data'!$A$9:$DN$158,(N$3-2),FALSE))="Yes",(VLOOKUP($D93,'Q4 Raw Data'!$A$9:$DN$158,N$3,FALSE)),K93)</f>
        <v>0</v>
      </c>
      <c r="O93" s="14">
        <f t="shared" si="14"/>
        <v>0</v>
      </c>
      <c r="P93" s="14">
        <f t="shared" si="15"/>
        <v>24730908.528693765</v>
      </c>
      <c r="Q93" s="14"/>
      <c r="R93" s="14"/>
      <c r="S93" s="14"/>
      <c r="T93" s="253"/>
      <c r="U93" s="13">
        <v>24730907.941260055</v>
      </c>
      <c r="V93" s="252">
        <f>IF((VLOOKUP($D93,'Q4 Raw Data'!$A$9:$DN$158,(V$3-1),FALSE))="Yes",(VLOOKUP($D93,'Q4 Raw Data'!$A$9:$DN$158,V$3,FALSE)),U93)</f>
        <v>24730907.941260055</v>
      </c>
      <c r="W93" s="14"/>
    </row>
    <row r="94" spans="1:23" x14ac:dyDescent="0.3">
      <c r="A94" s="248" t="s">
        <v>259</v>
      </c>
      <c r="B94" s="248" t="s">
        <v>283</v>
      </c>
      <c r="C94" s="248" t="s">
        <v>307</v>
      </c>
      <c r="D94" s="248" t="s">
        <v>449</v>
      </c>
      <c r="E94" s="248" t="s">
        <v>450</v>
      </c>
      <c r="F94" s="13">
        <v>1855696.5069020586</v>
      </c>
      <c r="G94" s="13">
        <v>4364429.1911813272</v>
      </c>
      <c r="H94" s="13">
        <v>11002012.65675316</v>
      </c>
      <c r="I94" s="251">
        <f t="shared" si="12"/>
        <v>17222138.354836546</v>
      </c>
      <c r="J94" s="13">
        <v>10313468</v>
      </c>
      <c r="K94" s="13">
        <v>12923205</v>
      </c>
      <c r="L94" s="252">
        <f t="shared" si="13"/>
        <v>23236673</v>
      </c>
      <c r="M94" s="14">
        <f>IF((VLOOKUP($D94,'Q4 Raw Data'!$A$9:$DN$158,(M$3-2),FALSE))="Yes",(VLOOKUP($D94,'Q4 Raw Data'!$A$9:$DN$158,M$3,FALSE)),J94)</f>
        <v>10313468</v>
      </c>
      <c r="N94" s="14">
        <f>IF((VLOOKUP($D94,'Q4 Raw Data'!$A$9:$DN$158,(N$3-2),FALSE))="Yes",(VLOOKUP($D94,'Q4 Raw Data'!$A$9:$DN$158,N$3,FALSE)),K94)</f>
        <v>12923205</v>
      </c>
      <c r="O94" s="14">
        <f t="shared" si="14"/>
        <v>23236673</v>
      </c>
      <c r="P94" s="14">
        <f t="shared" si="15"/>
        <v>40458811.354836546</v>
      </c>
      <c r="Q94" s="14"/>
      <c r="R94" s="14"/>
      <c r="S94" s="14"/>
      <c r="T94" s="253"/>
      <c r="U94" s="13">
        <v>40458812</v>
      </c>
      <c r="V94" s="252">
        <f>IF((VLOOKUP($D94,'Q4 Raw Data'!$A$9:$DN$158,(V$3-1),FALSE))="Yes",(VLOOKUP($D94,'Q4 Raw Data'!$A$9:$DN$158,V$3,FALSE)),U94)</f>
        <v>40451055</v>
      </c>
      <c r="W94" s="14"/>
    </row>
    <row r="95" spans="1:23" x14ac:dyDescent="0.3">
      <c r="A95" s="248" t="s">
        <v>241</v>
      </c>
      <c r="B95" s="248" t="s">
        <v>276</v>
      </c>
      <c r="C95" s="248" t="s">
        <v>317</v>
      </c>
      <c r="D95" s="248" t="s">
        <v>451</v>
      </c>
      <c r="E95" s="248" t="s">
        <v>452</v>
      </c>
      <c r="F95" s="13">
        <v>1584319.4245050424</v>
      </c>
      <c r="G95" s="13">
        <v>10157899.101679737</v>
      </c>
      <c r="H95" s="13">
        <v>17729305.803775042</v>
      </c>
      <c r="I95" s="251">
        <f t="shared" si="12"/>
        <v>29471524.329959821</v>
      </c>
      <c r="J95" s="13">
        <v>0</v>
      </c>
      <c r="K95" s="13">
        <v>0</v>
      </c>
      <c r="L95" s="252">
        <f t="shared" si="13"/>
        <v>0</v>
      </c>
      <c r="M95" s="14">
        <f>IF((VLOOKUP($D95,'Q4 Raw Data'!$A$9:$DN$158,(M$3-2),FALSE))="Yes",(VLOOKUP($D95,'Q4 Raw Data'!$A$9:$DN$158,M$3,FALSE)),J95)</f>
        <v>0</v>
      </c>
      <c r="N95" s="14">
        <f>IF((VLOOKUP($D95,'Q4 Raw Data'!$A$9:$DN$158,(N$3-2),FALSE))="Yes",(VLOOKUP($D95,'Q4 Raw Data'!$A$9:$DN$158,N$3,FALSE)),K95)</f>
        <v>0</v>
      </c>
      <c r="O95" s="14">
        <f t="shared" si="14"/>
        <v>0</v>
      </c>
      <c r="P95" s="14">
        <f t="shared" si="15"/>
        <v>29471524.329959821</v>
      </c>
      <c r="Q95" s="14"/>
      <c r="R95" s="14"/>
      <c r="S95" s="14"/>
      <c r="T95" s="253"/>
      <c r="U95" s="13">
        <v>29470899</v>
      </c>
      <c r="V95" s="252">
        <f>IF((VLOOKUP($D95,'Q4 Raw Data'!$A$9:$DN$158,(V$3-1),FALSE))="Yes",(VLOOKUP($D95,'Q4 Raw Data'!$A$9:$DN$158,V$3,FALSE)),U95)</f>
        <v>29470899</v>
      </c>
      <c r="W95" s="14"/>
    </row>
    <row r="96" spans="1:23" x14ac:dyDescent="0.3">
      <c r="A96" s="248" t="s">
        <v>241</v>
      </c>
      <c r="B96" s="248" t="s">
        <v>276</v>
      </c>
      <c r="C96" s="248" t="s">
        <v>317</v>
      </c>
      <c r="D96" s="248" t="s">
        <v>453</v>
      </c>
      <c r="E96" s="248" t="s">
        <v>454</v>
      </c>
      <c r="F96" s="13">
        <v>783940.48355128407</v>
      </c>
      <c r="G96" s="13">
        <v>5329082.5773267597</v>
      </c>
      <c r="H96" s="13">
        <v>12959949.308261741</v>
      </c>
      <c r="I96" s="251">
        <f t="shared" si="12"/>
        <v>19072972.369139783</v>
      </c>
      <c r="J96" s="13">
        <v>18112180</v>
      </c>
      <c r="K96" s="13">
        <v>27324000</v>
      </c>
      <c r="L96" s="252">
        <f t="shared" si="13"/>
        <v>45436180</v>
      </c>
      <c r="M96" s="14">
        <f>IF((VLOOKUP($D96,'Q4 Raw Data'!$A$9:$DN$158,(M$3-2),FALSE))="Yes",(VLOOKUP($D96,'Q4 Raw Data'!$A$9:$DN$158,M$3,FALSE)),J96)</f>
        <v>16814116</v>
      </c>
      <c r="N96" s="14">
        <f>IF((VLOOKUP($D96,'Q4 Raw Data'!$A$9:$DN$158,(N$3-2),FALSE))="Yes",(VLOOKUP($D96,'Q4 Raw Data'!$A$9:$DN$158,N$3,FALSE)),K96)</f>
        <v>27319651</v>
      </c>
      <c r="O96" s="14">
        <f t="shared" si="14"/>
        <v>44133767</v>
      </c>
      <c r="P96" s="14">
        <f t="shared" si="15"/>
        <v>63206739.369139783</v>
      </c>
      <c r="Q96" s="14"/>
      <c r="R96" s="14"/>
      <c r="S96" s="14"/>
      <c r="T96" s="253"/>
      <c r="U96" s="13">
        <v>64509152</v>
      </c>
      <c r="V96" s="252">
        <f>IF((VLOOKUP($D96,'Q4 Raw Data'!$A$9:$DN$158,(V$3-1),FALSE))="Yes",(VLOOKUP($D96,'Q4 Raw Data'!$A$9:$DN$158,V$3,FALSE)),U96)</f>
        <v>63206739</v>
      </c>
      <c r="W96" s="14"/>
    </row>
    <row r="97" spans="1:23" x14ac:dyDescent="0.3">
      <c r="A97" s="248" t="s">
        <v>259</v>
      </c>
      <c r="B97" s="248" t="s">
        <v>283</v>
      </c>
      <c r="C97" s="248" t="s">
        <v>313</v>
      </c>
      <c r="D97" s="248" t="s">
        <v>457</v>
      </c>
      <c r="E97" s="248" t="s">
        <v>458</v>
      </c>
      <c r="F97" s="13">
        <v>15645643.733762478</v>
      </c>
      <c r="G97" s="13">
        <v>35018900.905904859</v>
      </c>
      <c r="H97" s="13">
        <v>95603754.869868189</v>
      </c>
      <c r="I97" s="251">
        <f t="shared" si="12"/>
        <v>146268299.50953552</v>
      </c>
      <c r="J97" s="13">
        <v>0</v>
      </c>
      <c r="K97" s="13">
        <v>0</v>
      </c>
      <c r="L97" s="252">
        <f t="shared" si="13"/>
        <v>0</v>
      </c>
      <c r="M97" s="14">
        <f>IF((VLOOKUP($D97,'Q4 Raw Data'!$A$9:$DN$158,(M$3-2),FALSE))="Yes",(VLOOKUP($D97,'Q4 Raw Data'!$A$9:$DN$158,M$3,FALSE)),J97)</f>
        <v>0</v>
      </c>
      <c r="N97" s="14">
        <f>IF((VLOOKUP($D97,'Q4 Raw Data'!$A$9:$DN$158,(N$3-2),FALSE))="Yes",(VLOOKUP($D97,'Q4 Raw Data'!$A$9:$DN$158,N$3,FALSE)),K97)</f>
        <v>0</v>
      </c>
      <c r="O97" s="14">
        <f t="shared" si="14"/>
        <v>0</v>
      </c>
      <c r="P97" s="14">
        <f t="shared" si="15"/>
        <v>146268299.50953552</v>
      </c>
      <c r="Q97" s="14"/>
      <c r="R97" s="14"/>
      <c r="S97" s="14"/>
      <c r="T97" s="253"/>
      <c r="U97" s="13">
        <v>146268299.73376247</v>
      </c>
      <c r="V97" s="252">
        <f>IF((VLOOKUP($D97,'Q4 Raw Data'!$A$9:$DN$158,(V$3-1),FALSE))="Yes",(VLOOKUP($D97,'Q4 Raw Data'!$A$9:$DN$158,V$3,FALSE)),U97)</f>
        <v>145912563</v>
      </c>
      <c r="W97" s="14"/>
    </row>
    <row r="98" spans="1:23" x14ac:dyDescent="0.3">
      <c r="A98" s="248" t="s">
        <v>226</v>
      </c>
      <c r="B98" s="248" t="s">
        <v>245</v>
      </c>
      <c r="C98" s="248" t="s">
        <v>220</v>
      </c>
      <c r="D98" s="248" t="s">
        <v>459</v>
      </c>
      <c r="E98" s="248" t="s">
        <v>460</v>
      </c>
      <c r="F98" s="13">
        <v>2347571.5455062939</v>
      </c>
      <c r="G98" s="13">
        <v>12546996.439274633</v>
      </c>
      <c r="H98" s="13">
        <v>20480302.612640642</v>
      </c>
      <c r="I98" s="251">
        <f t="shared" si="12"/>
        <v>35374870.597421572</v>
      </c>
      <c r="J98" s="13">
        <v>3216155</v>
      </c>
      <c r="K98" s="13">
        <v>3679865</v>
      </c>
      <c r="L98" s="252">
        <f t="shared" si="13"/>
        <v>6896020</v>
      </c>
      <c r="M98" s="14">
        <f>IF((VLOOKUP($D98,'Q4 Raw Data'!$A$9:$DN$158,(M$3-2),FALSE))="Yes",(VLOOKUP($D98,'Q4 Raw Data'!$A$9:$DN$158,M$3,FALSE)),J98)</f>
        <v>3216155</v>
      </c>
      <c r="N98" s="14">
        <f>IF((VLOOKUP($D98,'Q4 Raw Data'!$A$9:$DN$158,(N$3-2),FALSE))="Yes",(VLOOKUP($D98,'Q4 Raw Data'!$A$9:$DN$158,N$3,FALSE)),K98)</f>
        <v>3679865</v>
      </c>
      <c r="O98" s="14">
        <f t="shared" si="14"/>
        <v>6896020</v>
      </c>
      <c r="P98" s="14">
        <f t="shared" si="15"/>
        <v>42270890.597421572</v>
      </c>
      <c r="Q98" s="14"/>
      <c r="R98" s="14"/>
      <c r="S98" s="14"/>
      <c r="T98" s="253"/>
      <c r="U98" s="13">
        <v>40751053</v>
      </c>
      <c r="V98" s="252">
        <f>IF((VLOOKUP($D98,'Q4 Raw Data'!$A$9:$DN$158,(V$3-1),FALSE))="Yes",(VLOOKUP($D98,'Q4 Raw Data'!$A$9:$DN$158,V$3,FALSE)),U98)</f>
        <v>40911891</v>
      </c>
      <c r="W98" s="14"/>
    </row>
    <row r="99" spans="1:23" x14ac:dyDescent="0.3">
      <c r="A99" s="248" t="s">
        <v>241</v>
      </c>
      <c r="B99" s="248" t="s">
        <v>276</v>
      </c>
      <c r="C99" s="248" t="s">
        <v>317</v>
      </c>
      <c r="D99" s="248" t="s">
        <v>463</v>
      </c>
      <c r="E99" s="248" t="s">
        <v>464</v>
      </c>
      <c r="F99" s="13">
        <v>1241558.4377169092</v>
      </c>
      <c r="G99" s="13">
        <v>1278371.8923252756</v>
      </c>
      <c r="H99" s="13">
        <v>10469109.858142259</v>
      </c>
      <c r="I99" s="251">
        <f t="shared" si="12"/>
        <v>12989040.188184444</v>
      </c>
      <c r="J99" s="13">
        <v>0</v>
      </c>
      <c r="K99" s="13">
        <v>0</v>
      </c>
      <c r="L99" s="252">
        <f t="shared" si="13"/>
        <v>0</v>
      </c>
      <c r="M99" s="14">
        <f>IF((VLOOKUP($D99,'Q4 Raw Data'!$A$9:$DN$158,(M$3-2),FALSE))="Yes",(VLOOKUP($D99,'Q4 Raw Data'!$A$9:$DN$158,M$3,FALSE)),J99)</f>
        <v>0</v>
      </c>
      <c r="N99" s="14">
        <f>IF((VLOOKUP($D99,'Q4 Raw Data'!$A$9:$DN$158,(N$3-2),FALSE))="Yes",(VLOOKUP($D99,'Q4 Raw Data'!$A$9:$DN$158,N$3,FALSE)),K99)</f>
        <v>0</v>
      </c>
      <c r="O99" s="14">
        <f t="shared" si="14"/>
        <v>0</v>
      </c>
      <c r="P99" s="14">
        <f t="shared" si="15"/>
        <v>12989040.188184444</v>
      </c>
      <c r="Q99" s="14"/>
      <c r="R99" s="14"/>
      <c r="S99" s="14"/>
      <c r="T99" s="253"/>
      <c r="U99" s="13">
        <v>12853572.370042183</v>
      </c>
      <c r="V99" s="252">
        <f>IF((VLOOKUP($D99,'Q4 Raw Data'!$A$9:$DN$158,(V$3-1),FALSE))="Yes",(VLOOKUP($D99,'Q4 Raw Data'!$A$9:$DN$158,V$3,FALSE)),U99)</f>
        <v>12980515</v>
      </c>
      <c r="W99" s="14"/>
    </row>
    <row r="100" spans="1:23" x14ac:dyDescent="0.3">
      <c r="A100" s="248" t="s">
        <v>226</v>
      </c>
      <c r="B100" s="248" t="s">
        <v>245</v>
      </c>
      <c r="C100" s="248" t="s">
        <v>220</v>
      </c>
      <c r="D100" s="248" t="s">
        <v>465</v>
      </c>
      <c r="E100" s="248" t="s">
        <v>466</v>
      </c>
      <c r="F100" s="13">
        <v>2959911.4443422835</v>
      </c>
      <c r="G100" s="13">
        <v>12401586.313453745</v>
      </c>
      <c r="H100" s="13">
        <v>27595309.87546175</v>
      </c>
      <c r="I100" s="251">
        <f t="shared" si="12"/>
        <v>42956807.633257776</v>
      </c>
      <c r="J100" s="13">
        <v>38000</v>
      </c>
      <c r="K100" s="13">
        <v>5979000</v>
      </c>
      <c r="L100" s="252">
        <f t="shared" si="13"/>
        <v>6017000</v>
      </c>
      <c r="M100" s="14">
        <f>IF((VLOOKUP($D100,'Q4 Raw Data'!$A$9:$DN$158,(M$3-2),FALSE))="Yes",(VLOOKUP($D100,'Q4 Raw Data'!$A$9:$DN$158,M$3,FALSE)),J100)</f>
        <v>38000</v>
      </c>
      <c r="N100" s="14">
        <f>IF((VLOOKUP($D100,'Q4 Raw Data'!$A$9:$DN$158,(N$3-2),FALSE))="Yes",(VLOOKUP($D100,'Q4 Raw Data'!$A$9:$DN$158,N$3,FALSE)),K100)</f>
        <v>5979000</v>
      </c>
      <c r="O100" s="14">
        <f t="shared" si="14"/>
        <v>6017000</v>
      </c>
      <c r="P100" s="14">
        <f t="shared" si="15"/>
        <v>48973807.633257776</v>
      </c>
      <c r="Q100" s="14"/>
      <c r="R100" s="14"/>
      <c r="S100" s="14"/>
      <c r="T100" s="253"/>
      <c r="U100" s="13">
        <v>48963551</v>
      </c>
      <c r="V100" s="252">
        <f>IF((VLOOKUP($D100,'Q4 Raw Data'!$A$9:$DN$158,(V$3-1),FALSE))="Yes",(VLOOKUP($D100,'Q4 Raw Data'!$A$9:$DN$158,V$3,FALSE)),U100)</f>
        <v>48963551</v>
      </c>
      <c r="W100" s="14"/>
    </row>
    <row r="101" spans="1:23" x14ac:dyDescent="0.3">
      <c r="A101" s="248" t="s">
        <v>226</v>
      </c>
      <c r="B101" s="248" t="s">
        <v>236</v>
      </c>
      <c r="C101" s="248" t="s">
        <v>243</v>
      </c>
      <c r="D101" s="248" t="s">
        <v>467</v>
      </c>
      <c r="E101" s="248" t="s">
        <v>468</v>
      </c>
      <c r="F101" s="13">
        <v>2243335.4254223513</v>
      </c>
      <c r="G101" s="13">
        <v>8516304.0567998346</v>
      </c>
      <c r="H101" s="13">
        <v>13942957.761407459</v>
      </c>
      <c r="I101" s="251">
        <f t="shared" ref="I101:I164" si="16">SUM(F101:H101)</f>
        <v>24702597.243629646</v>
      </c>
      <c r="J101" s="13">
        <v>0</v>
      </c>
      <c r="K101" s="13">
        <v>0</v>
      </c>
      <c r="L101" s="252">
        <f t="shared" ref="L101:L164" si="17">SUM(J101:K101)</f>
        <v>0</v>
      </c>
      <c r="M101" s="14">
        <f>IF((VLOOKUP($D101,'Q4 Raw Data'!$A$9:$DN$158,(M$3-2),FALSE))="Yes",(VLOOKUP($D101,'Q4 Raw Data'!$A$9:$DN$158,M$3,FALSE)),J101)</f>
        <v>0</v>
      </c>
      <c r="N101" s="14">
        <f>IF((VLOOKUP($D101,'Q4 Raw Data'!$A$9:$DN$158,(N$3-2),FALSE))="Yes",(VLOOKUP($D101,'Q4 Raw Data'!$A$9:$DN$158,N$3,FALSE)),K101)</f>
        <v>1242549</v>
      </c>
      <c r="O101" s="14">
        <f t="shared" ref="O101:O164" si="18">SUM(M101:N101)</f>
        <v>1242549</v>
      </c>
      <c r="P101" s="14">
        <f t="shared" ref="P101:P164" si="19">SUM(I101,O101)</f>
        <v>25945146.243629646</v>
      </c>
      <c r="Q101" s="14"/>
      <c r="R101" s="14"/>
      <c r="S101" s="14"/>
      <c r="T101" s="253"/>
      <c r="U101" s="13">
        <v>24702597.425422352</v>
      </c>
      <c r="V101" s="252">
        <f>IF((VLOOKUP($D101,'Q4 Raw Data'!$A$9:$DN$158,(V$3-1),FALSE))="Yes",(VLOOKUP($D101,'Q4 Raw Data'!$A$9:$DN$158,V$3,FALSE)),U101)</f>
        <v>25945146</v>
      </c>
      <c r="W101" s="14"/>
    </row>
    <row r="102" spans="1:23" x14ac:dyDescent="0.3">
      <c r="A102" s="248" t="s">
        <v>241</v>
      </c>
      <c r="B102" s="248" t="s">
        <v>276</v>
      </c>
      <c r="C102" s="248" t="s">
        <v>317</v>
      </c>
      <c r="D102" s="248" t="s">
        <v>471</v>
      </c>
      <c r="E102" s="248" t="s">
        <v>472</v>
      </c>
      <c r="F102" s="13">
        <v>1370847.7269780783</v>
      </c>
      <c r="G102" s="13">
        <v>10695425.454631045</v>
      </c>
      <c r="H102" s="13">
        <v>23232544.440178569</v>
      </c>
      <c r="I102" s="251">
        <f t="shared" si="16"/>
        <v>35298817.621787697</v>
      </c>
      <c r="J102" s="13">
        <v>0</v>
      </c>
      <c r="K102" s="13">
        <v>0</v>
      </c>
      <c r="L102" s="252">
        <f t="shared" si="17"/>
        <v>0</v>
      </c>
      <c r="M102" s="14">
        <f>IF((VLOOKUP($D102,'Q4 Raw Data'!$A$9:$DN$158,(M$3-2),FALSE))="Yes",(VLOOKUP($D102,'Q4 Raw Data'!$A$9:$DN$158,M$3,FALSE)),J102)</f>
        <v>0</v>
      </c>
      <c r="N102" s="14">
        <f>IF((VLOOKUP($D102,'Q4 Raw Data'!$A$9:$DN$158,(N$3-2),FALSE))="Yes",(VLOOKUP($D102,'Q4 Raw Data'!$A$9:$DN$158,N$3,FALSE)),K102)</f>
        <v>0</v>
      </c>
      <c r="O102" s="14">
        <f t="shared" si="18"/>
        <v>0</v>
      </c>
      <c r="P102" s="14">
        <f t="shared" si="19"/>
        <v>35298817.621787697</v>
      </c>
      <c r="Q102" s="14"/>
      <c r="R102" s="14"/>
      <c r="S102" s="14"/>
      <c r="T102" s="253"/>
      <c r="U102" s="13">
        <v>35321286</v>
      </c>
      <c r="V102" s="252">
        <f>IF((VLOOKUP($D102,'Q4 Raw Data'!$A$9:$DN$158,(V$3-1),FALSE))="Yes",(VLOOKUP($D102,'Q4 Raw Data'!$A$9:$DN$158,V$3,FALSE)),U102)</f>
        <v>35321286</v>
      </c>
      <c r="W102" s="14"/>
    </row>
    <row r="103" spans="1:23" x14ac:dyDescent="0.3">
      <c r="A103" s="248" t="s">
        <v>226</v>
      </c>
      <c r="B103" s="248" t="s">
        <v>236</v>
      </c>
      <c r="C103" s="248" t="s">
        <v>261</v>
      </c>
      <c r="D103" s="248" t="s">
        <v>473</v>
      </c>
      <c r="E103" s="248" t="s">
        <v>474</v>
      </c>
      <c r="F103" s="13">
        <v>13651946.543266121</v>
      </c>
      <c r="G103" s="13">
        <v>38391537.146107629</v>
      </c>
      <c r="H103" s="13">
        <v>82918010.607551724</v>
      </c>
      <c r="I103" s="251">
        <f t="shared" si="16"/>
        <v>134961494.29692549</v>
      </c>
      <c r="J103" s="13">
        <v>0</v>
      </c>
      <c r="K103" s="13">
        <v>0</v>
      </c>
      <c r="L103" s="252">
        <f t="shared" si="17"/>
        <v>0</v>
      </c>
      <c r="M103" s="14">
        <f>IF((VLOOKUP($D103,'Q4 Raw Data'!$A$9:$DN$158,(M$3-2),FALSE))="Yes",(VLOOKUP($D103,'Q4 Raw Data'!$A$9:$DN$158,M$3,FALSE)),J103)</f>
        <v>0</v>
      </c>
      <c r="N103" s="14">
        <f>IF((VLOOKUP($D103,'Q4 Raw Data'!$A$9:$DN$158,(N$3-2),FALSE))="Yes",(VLOOKUP($D103,'Q4 Raw Data'!$A$9:$DN$158,N$3,FALSE)),K103)</f>
        <v>0</v>
      </c>
      <c r="O103" s="14">
        <f t="shared" si="18"/>
        <v>0</v>
      </c>
      <c r="P103" s="14">
        <f t="shared" si="19"/>
        <v>134961494.29692549</v>
      </c>
      <c r="Q103" s="14"/>
      <c r="R103" s="14"/>
      <c r="S103" s="14"/>
      <c r="T103" s="253"/>
      <c r="U103" s="13">
        <v>96564144</v>
      </c>
      <c r="V103" s="252">
        <f>IF((VLOOKUP($D103,'Q4 Raw Data'!$A$9:$DN$158,(V$3-1),FALSE))="Yes",(VLOOKUP($D103,'Q4 Raw Data'!$A$9:$DN$158,V$3,FALSE)),U103)</f>
        <v>134961494.29692549</v>
      </c>
      <c r="W103" s="14"/>
    </row>
    <row r="104" spans="1:23" x14ac:dyDescent="0.3">
      <c r="A104" s="248" t="s">
        <v>226</v>
      </c>
      <c r="B104" s="248" t="s">
        <v>245</v>
      </c>
      <c r="C104" s="248" t="s">
        <v>220</v>
      </c>
      <c r="D104" s="248" t="s">
        <v>477</v>
      </c>
      <c r="E104" s="248" t="s">
        <v>478</v>
      </c>
      <c r="F104" s="13">
        <v>6767668.8881098283</v>
      </c>
      <c r="G104" s="13">
        <v>22049003.069459561</v>
      </c>
      <c r="H104" s="13">
        <v>52201886.419049866</v>
      </c>
      <c r="I104" s="251">
        <f t="shared" si="16"/>
        <v>81018558.37661925</v>
      </c>
      <c r="J104" s="13">
        <v>0</v>
      </c>
      <c r="K104" s="13">
        <v>2504000</v>
      </c>
      <c r="L104" s="252">
        <f t="shared" si="17"/>
        <v>2504000</v>
      </c>
      <c r="M104" s="14">
        <f>IF((VLOOKUP($D104,'Q4 Raw Data'!$A$9:$DN$158,(M$3-2),FALSE))="Yes",(VLOOKUP($D104,'Q4 Raw Data'!$A$9:$DN$158,M$3,FALSE)),J104)</f>
        <v>0</v>
      </c>
      <c r="N104" s="14">
        <f>IF((VLOOKUP($D104,'Q4 Raw Data'!$A$9:$DN$158,(N$3-2),FALSE))="Yes",(VLOOKUP($D104,'Q4 Raw Data'!$A$9:$DN$158,N$3,FALSE)),K104)</f>
        <v>2504000</v>
      </c>
      <c r="O104" s="14">
        <f t="shared" si="18"/>
        <v>2504000</v>
      </c>
      <c r="P104" s="14">
        <f t="shared" si="19"/>
        <v>83522558.37661925</v>
      </c>
      <c r="Q104" s="14"/>
      <c r="R104" s="14"/>
      <c r="S104" s="14"/>
      <c r="T104" s="253"/>
      <c r="U104" s="13">
        <v>83522558</v>
      </c>
      <c r="V104" s="252">
        <f>IF((VLOOKUP($D104,'Q4 Raw Data'!$A$9:$DN$158,(V$3-1),FALSE))="Yes",(VLOOKUP($D104,'Q4 Raw Data'!$A$9:$DN$158,V$3,FALSE)),U104)</f>
        <v>83522558</v>
      </c>
      <c r="W104" s="14"/>
    </row>
    <row r="105" spans="1:23" x14ac:dyDescent="0.3">
      <c r="A105" s="248" t="s">
        <v>232</v>
      </c>
      <c r="B105" s="248" t="s">
        <v>254</v>
      </c>
      <c r="C105" s="248" t="s">
        <v>281</v>
      </c>
      <c r="D105" s="248" t="s">
        <v>481</v>
      </c>
      <c r="E105" s="248" t="s">
        <v>482</v>
      </c>
      <c r="F105" s="13">
        <v>2216673.1879517008</v>
      </c>
      <c r="G105" s="13">
        <v>12343365.350466054</v>
      </c>
      <c r="H105" s="13">
        <v>22675596.599986691</v>
      </c>
      <c r="I105" s="251">
        <f t="shared" si="16"/>
        <v>37235635.138404444</v>
      </c>
      <c r="J105" s="13">
        <v>0</v>
      </c>
      <c r="K105" s="13">
        <v>0</v>
      </c>
      <c r="L105" s="252">
        <f t="shared" si="17"/>
        <v>0</v>
      </c>
      <c r="M105" s="14">
        <f>IF((VLOOKUP($D105,'Q4 Raw Data'!$A$9:$DN$158,(M$3-2),FALSE))="Yes",(VLOOKUP($D105,'Q4 Raw Data'!$A$9:$DN$158,M$3,FALSE)),J105)</f>
        <v>0</v>
      </c>
      <c r="N105" s="14">
        <f>IF((VLOOKUP($D105,'Q4 Raw Data'!$A$9:$DN$158,(N$3-2),FALSE))="Yes",(VLOOKUP($D105,'Q4 Raw Data'!$A$9:$DN$158,N$3,FALSE)),K105)</f>
        <v>0</v>
      </c>
      <c r="O105" s="14">
        <f t="shared" si="18"/>
        <v>0</v>
      </c>
      <c r="P105" s="14">
        <f t="shared" si="19"/>
        <v>37235635.138404444</v>
      </c>
      <c r="Q105" s="14"/>
      <c r="R105" s="14"/>
      <c r="S105" s="14"/>
      <c r="T105" s="253"/>
      <c r="U105" s="13">
        <v>37235635.31241776</v>
      </c>
      <c r="V105" s="252">
        <f>IF((VLOOKUP($D105,'Q4 Raw Data'!$A$9:$DN$158,(V$3-1),FALSE))="Yes",(VLOOKUP($D105,'Q4 Raw Data'!$A$9:$DN$158,V$3,FALSE)),U105)</f>
        <v>34852900</v>
      </c>
      <c r="W105" s="14"/>
    </row>
    <row r="106" spans="1:23" x14ac:dyDescent="0.3">
      <c r="A106" s="248" t="s">
        <v>232</v>
      </c>
      <c r="B106" s="248" t="s">
        <v>254</v>
      </c>
      <c r="C106" s="248" t="s">
        <v>281</v>
      </c>
      <c r="D106" s="248" t="s">
        <v>485</v>
      </c>
      <c r="E106" s="248" t="s">
        <v>486</v>
      </c>
      <c r="F106" s="13">
        <v>3632289.8146533947</v>
      </c>
      <c r="G106" s="13">
        <v>12419579.443297692</v>
      </c>
      <c r="H106" s="13">
        <v>37378520.600155696</v>
      </c>
      <c r="I106" s="251">
        <f t="shared" si="16"/>
        <v>53430389.858106785</v>
      </c>
      <c r="J106" s="13">
        <v>2562746</v>
      </c>
      <c r="K106" s="13">
        <v>0</v>
      </c>
      <c r="L106" s="252">
        <f t="shared" si="17"/>
        <v>2562746</v>
      </c>
      <c r="M106" s="14">
        <f>IF((VLOOKUP($D106,'Q4 Raw Data'!$A$9:$DN$158,(M$3-2),FALSE))="Yes",(VLOOKUP($D106,'Q4 Raw Data'!$A$9:$DN$158,M$3,FALSE)),J106)</f>
        <v>2562746</v>
      </c>
      <c r="N106" s="14">
        <f>IF((VLOOKUP($D106,'Q4 Raw Data'!$A$9:$DN$158,(N$3-2),FALSE))="Yes",(VLOOKUP($D106,'Q4 Raw Data'!$A$9:$DN$158,N$3,FALSE)),K106)</f>
        <v>0</v>
      </c>
      <c r="O106" s="14">
        <f t="shared" si="18"/>
        <v>2562746</v>
      </c>
      <c r="P106" s="14">
        <f t="shared" si="19"/>
        <v>55993135.858106785</v>
      </c>
      <c r="Q106" s="14"/>
      <c r="R106" s="14"/>
      <c r="S106" s="14"/>
      <c r="T106" s="253"/>
      <c r="U106" s="13">
        <v>55993136</v>
      </c>
      <c r="V106" s="252">
        <f>IF((VLOOKUP($D106,'Q4 Raw Data'!$A$9:$DN$158,(V$3-1),FALSE))="Yes",(VLOOKUP($D106,'Q4 Raw Data'!$A$9:$DN$158,V$3,FALSE)),U106)</f>
        <v>55993136</v>
      </c>
      <c r="W106" s="14"/>
    </row>
    <row r="107" spans="1:23" x14ac:dyDescent="0.3">
      <c r="A107" s="248" t="s">
        <v>241</v>
      </c>
      <c r="B107" s="248" t="s">
        <v>276</v>
      </c>
      <c r="C107" s="248" t="s">
        <v>317</v>
      </c>
      <c r="D107" s="248" t="s">
        <v>487</v>
      </c>
      <c r="E107" s="248" t="s">
        <v>488</v>
      </c>
      <c r="F107" s="13">
        <v>1240623.5130562151</v>
      </c>
      <c r="G107" s="13">
        <v>10470149.164241826</v>
      </c>
      <c r="H107" s="13">
        <v>20915467.803781174</v>
      </c>
      <c r="I107" s="251">
        <f t="shared" si="16"/>
        <v>32626240.481079213</v>
      </c>
      <c r="J107" s="13">
        <v>0</v>
      </c>
      <c r="K107" s="13">
        <v>755111.34699999995</v>
      </c>
      <c r="L107" s="252">
        <f t="shared" si="17"/>
        <v>755111.34699999995</v>
      </c>
      <c r="M107" s="14">
        <f>IF((VLOOKUP($D107,'Q4 Raw Data'!$A$9:$DN$158,(M$3-2),FALSE))="Yes",(VLOOKUP($D107,'Q4 Raw Data'!$A$9:$DN$158,M$3,FALSE)),J107)</f>
        <v>0</v>
      </c>
      <c r="N107" s="14">
        <f>IF((VLOOKUP($D107,'Q4 Raw Data'!$A$9:$DN$158,(N$3-2),FALSE))="Yes",(VLOOKUP($D107,'Q4 Raw Data'!$A$9:$DN$158,N$3,FALSE)),K107)</f>
        <v>755111.34699999995</v>
      </c>
      <c r="O107" s="14">
        <f t="shared" si="18"/>
        <v>755111.34699999995</v>
      </c>
      <c r="P107" s="14">
        <f t="shared" si="19"/>
        <v>33381351.828079212</v>
      </c>
      <c r="Q107" s="14"/>
      <c r="R107" s="14"/>
      <c r="S107" s="14"/>
      <c r="T107" s="253"/>
      <c r="U107" s="13">
        <v>33381351.803781174</v>
      </c>
      <c r="V107" s="252">
        <f>IF((VLOOKUP($D107,'Q4 Raw Data'!$A$9:$DN$158,(V$3-1),FALSE))="Yes",(VLOOKUP($D107,'Q4 Raw Data'!$A$9:$DN$158,V$3,FALSE)),U107)</f>
        <v>33381351.803781174</v>
      </c>
      <c r="W107" s="14"/>
    </row>
    <row r="108" spans="1:23" x14ac:dyDescent="0.3">
      <c r="A108" s="248" t="s">
        <v>232</v>
      </c>
      <c r="B108" s="248" t="s">
        <v>254</v>
      </c>
      <c r="C108" s="248" t="s">
        <v>281</v>
      </c>
      <c r="D108" s="248" t="s">
        <v>491</v>
      </c>
      <c r="E108" s="248" t="s">
        <v>492</v>
      </c>
      <c r="F108" s="13">
        <v>5698070.6928776829</v>
      </c>
      <c r="G108" s="13">
        <v>23857616.466404431</v>
      </c>
      <c r="H108" s="13">
        <v>50466458.965165243</v>
      </c>
      <c r="I108" s="251">
        <f t="shared" si="16"/>
        <v>80022146.124447361</v>
      </c>
      <c r="J108" s="13">
        <v>76453132</v>
      </c>
      <c r="K108" s="13">
        <v>78939743</v>
      </c>
      <c r="L108" s="252">
        <f t="shared" si="17"/>
        <v>155392875</v>
      </c>
      <c r="M108" s="14">
        <f>IF((VLOOKUP($D108,'Q4 Raw Data'!$A$9:$DN$158,(M$3-2),FALSE))="Yes",(VLOOKUP($D108,'Q4 Raw Data'!$A$9:$DN$158,M$3,FALSE)),J108)</f>
        <v>74231709.034834757</v>
      </c>
      <c r="N108" s="14">
        <f>IF((VLOOKUP($D108,'Q4 Raw Data'!$A$9:$DN$158,(N$3-2),FALSE))="Yes",(VLOOKUP($D108,'Q4 Raw Data'!$A$9:$DN$158,N$3,FALSE)),K108)</f>
        <v>77869084.340717882</v>
      </c>
      <c r="O108" s="14">
        <f t="shared" si="18"/>
        <v>152100793.37555265</v>
      </c>
      <c r="P108" s="14">
        <f t="shared" si="19"/>
        <v>232122939.5</v>
      </c>
      <c r="Q108" s="14"/>
      <c r="R108" s="14"/>
      <c r="S108" s="14"/>
      <c r="T108" s="253"/>
      <c r="U108" s="13">
        <v>235415021</v>
      </c>
      <c r="V108" s="252">
        <f>IF((VLOOKUP($D108,'Q4 Raw Data'!$A$9:$DN$158,(V$3-1),FALSE))="Yes",(VLOOKUP($D108,'Q4 Raw Data'!$A$9:$DN$158,V$3,FALSE)),U108)</f>
        <v>235912416</v>
      </c>
      <c r="W108" s="14"/>
    </row>
    <row r="109" spans="1:23" x14ac:dyDescent="0.3">
      <c r="A109" s="248" t="s">
        <v>226</v>
      </c>
      <c r="B109" s="248" t="s">
        <v>236</v>
      </c>
      <c r="C109" s="248" t="s">
        <v>243</v>
      </c>
      <c r="D109" s="248" t="s">
        <v>495</v>
      </c>
      <c r="E109" s="248" t="s">
        <v>496</v>
      </c>
      <c r="F109" s="13">
        <v>6954098.7120132521</v>
      </c>
      <c r="G109" s="13">
        <v>25270216.263250642</v>
      </c>
      <c r="H109" s="13">
        <v>41396547.291747458</v>
      </c>
      <c r="I109" s="251">
        <f t="shared" si="16"/>
        <v>73620862.267011344</v>
      </c>
      <c r="J109" s="13">
        <v>2197473</v>
      </c>
      <c r="K109" s="13">
        <v>21783827</v>
      </c>
      <c r="L109" s="252">
        <f t="shared" si="17"/>
        <v>23981300</v>
      </c>
      <c r="M109" s="14">
        <f>IF((VLOOKUP($D109,'Q4 Raw Data'!$A$9:$DN$158,(M$3-2),FALSE))="Yes",(VLOOKUP($D109,'Q4 Raw Data'!$A$9:$DN$158,M$3,FALSE)),J109)</f>
        <v>3255453</v>
      </c>
      <c r="N109" s="14">
        <f>IF((VLOOKUP($D109,'Q4 Raw Data'!$A$9:$DN$158,(N$3-2),FALSE))="Yes",(VLOOKUP($D109,'Q4 Raw Data'!$A$9:$DN$158,N$3,FALSE)),K109)</f>
        <v>27120085</v>
      </c>
      <c r="O109" s="14">
        <f t="shared" si="18"/>
        <v>30375538</v>
      </c>
      <c r="P109" s="14">
        <f t="shared" si="19"/>
        <v>103996400.26701134</v>
      </c>
      <c r="Q109" s="14"/>
      <c r="R109" s="14"/>
      <c r="S109" s="14"/>
      <c r="T109" s="253"/>
      <c r="U109" s="13">
        <v>97602162</v>
      </c>
      <c r="V109" s="252">
        <f>IF((VLOOKUP($D109,'Q4 Raw Data'!$A$9:$DN$158,(V$3-1),FALSE))="Yes",(VLOOKUP($D109,'Q4 Raw Data'!$A$9:$DN$158,V$3,FALSE)),U109)</f>
        <v>103996400</v>
      </c>
      <c r="W109" s="14"/>
    </row>
    <row r="110" spans="1:23" x14ac:dyDescent="0.3">
      <c r="A110" s="248" t="s">
        <v>232</v>
      </c>
      <c r="B110" s="248" t="s">
        <v>270</v>
      </c>
      <c r="C110" s="248" t="s">
        <v>281</v>
      </c>
      <c r="D110" s="248" t="s">
        <v>497</v>
      </c>
      <c r="E110" s="248" t="s">
        <v>498</v>
      </c>
      <c r="F110" s="13">
        <v>1313693.7930634809</v>
      </c>
      <c r="G110" s="13">
        <v>5247107.9704689477</v>
      </c>
      <c r="H110" s="13">
        <v>13089571.271661304</v>
      </c>
      <c r="I110" s="251">
        <f t="shared" si="16"/>
        <v>19650373.035193734</v>
      </c>
      <c r="J110" s="13">
        <v>0</v>
      </c>
      <c r="K110" s="13">
        <v>0</v>
      </c>
      <c r="L110" s="252">
        <f t="shared" si="17"/>
        <v>0</v>
      </c>
      <c r="M110" s="14">
        <f>IF((VLOOKUP($D110,'Q4 Raw Data'!$A$9:$DN$158,(M$3-2),FALSE))="Yes",(VLOOKUP($D110,'Q4 Raw Data'!$A$9:$DN$158,M$3,FALSE)),J110)</f>
        <v>0</v>
      </c>
      <c r="N110" s="14">
        <f>IF((VLOOKUP($D110,'Q4 Raw Data'!$A$9:$DN$158,(N$3-2),FALSE))="Yes",(VLOOKUP($D110,'Q4 Raw Data'!$A$9:$DN$158,N$3,FALSE)),K110)</f>
        <v>161745</v>
      </c>
      <c r="O110" s="14">
        <f t="shared" si="18"/>
        <v>161745</v>
      </c>
      <c r="P110" s="14">
        <f t="shared" si="19"/>
        <v>19812118.035193734</v>
      </c>
      <c r="Q110" s="14"/>
      <c r="R110" s="14"/>
      <c r="S110" s="14"/>
      <c r="T110" s="253"/>
      <c r="U110" s="13">
        <v>19612473</v>
      </c>
      <c r="V110" s="252">
        <f>IF((VLOOKUP($D110,'Q4 Raw Data'!$A$9:$DN$158,(V$3-1),FALSE))="Yes",(VLOOKUP($D110,'Q4 Raw Data'!$A$9:$DN$158,V$3,FALSE)),U110)</f>
        <v>19812118</v>
      </c>
      <c r="W110" s="14"/>
    </row>
    <row r="111" spans="1:23" x14ac:dyDescent="0.3">
      <c r="A111" s="248" t="s">
        <v>226</v>
      </c>
      <c r="B111" s="248" t="s">
        <v>236</v>
      </c>
      <c r="C111" s="248" t="s">
        <v>252</v>
      </c>
      <c r="D111" s="248" t="s">
        <v>501</v>
      </c>
      <c r="E111" s="248" t="s">
        <v>502</v>
      </c>
      <c r="F111" s="13">
        <v>6928324.5812831316</v>
      </c>
      <c r="G111" s="13">
        <v>22405643.755920783</v>
      </c>
      <c r="H111" s="13">
        <v>40023629.503397681</v>
      </c>
      <c r="I111" s="251">
        <f t="shared" si="16"/>
        <v>69357597.840601593</v>
      </c>
      <c r="J111" s="13">
        <v>30828125</v>
      </c>
      <c r="K111" s="13">
        <v>8876000</v>
      </c>
      <c r="L111" s="252">
        <f t="shared" si="17"/>
        <v>39704125</v>
      </c>
      <c r="M111" s="14">
        <f>IF((VLOOKUP($D111,'Q4 Raw Data'!$A$9:$DN$158,(M$3-2),FALSE))="Yes",(VLOOKUP($D111,'Q4 Raw Data'!$A$9:$DN$158,M$3,FALSE)),J111)</f>
        <v>1171564</v>
      </c>
      <c r="N111" s="14">
        <f>IF((VLOOKUP($D111,'Q4 Raw Data'!$A$9:$DN$158,(N$3-2),FALSE))="Yes",(VLOOKUP($D111,'Q4 Raw Data'!$A$9:$DN$158,N$3,FALSE)),K111)</f>
        <v>8876000</v>
      </c>
      <c r="O111" s="14">
        <f t="shared" si="18"/>
        <v>10047564</v>
      </c>
      <c r="P111" s="14">
        <f t="shared" si="19"/>
        <v>79405161.840601593</v>
      </c>
      <c r="Q111" s="14"/>
      <c r="R111" s="14"/>
      <c r="S111" s="14"/>
      <c r="T111" s="253"/>
      <c r="U111" s="13">
        <v>109790282</v>
      </c>
      <c r="V111" s="252">
        <f>IF((VLOOKUP($D111,'Q4 Raw Data'!$A$9:$DN$158,(V$3-1),FALSE))="Yes",(VLOOKUP($D111,'Q4 Raw Data'!$A$9:$DN$158,V$3,FALSE)),U111)</f>
        <v>110226635</v>
      </c>
      <c r="W111" s="14"/>
    </row>
    <row r="112" spans="1:23" x14ac:dyDescent="0.3">
      <c r="A112" s="248" t="s">
        <v>259</v>
      </c>
      <c r="B112" s="248" t="s">
        <v>283</v>
      </c>
      <c r="C112" s="248" t="s">
        <v>313</v>
      </c>
      <c r="D112" s="248" t="s">
        <v>505</v>
      </c>
      <c r="E112" s="248" t="s">
        <v>506</v>
      </c>
      <c r="F112" s="13">
        <v>2017933.4332277752</v>
      </c>
      <c r="G112" s="13">
        <v>5151561.847651571</v>
      </c>
      <c r="H112" s="13">
        <v>17180912.535696682</v>
      </c>
      <c r="I112" s="251">
        <f t="shared" si="16"/>
        <v>24350407.816576026</v>
      </c>
      <c r="J112" s="13">
        <v>0</v>
      </c>
      <c r="K112" s="13">
        <v>0</v>
      </c>
      <c r="L112" s="252">
        <f t="shared" si="17"/>
        <v>0</v>
      </c>
      <c r="M112" s="14">
        <f>IF((VLOOKUP($D112,'Q4 Raw Data'!$A$9:$DN$158,(M$3-2),FALSE))="Yes",(VLOOKUP($D112,'Q4 Raw Data'!$A$9:$DN$158,M$3,FALSE)),J112)</f>
        <v>0</v>
      </c>
      <c r="N112" s="14">
        <f>IF((VLOOKUP($D112,'Q4 Raw Data'!$A$9:$DN$158,(N$3-2),FALSE))="Yes",(VLOOKUP($D112,'Q4 Raw Data'!$A$9:$DN$158,N$3,FALSE)),K112)</f>
        <v>0</v>
      </c>
      <c r="O112" s="14">
        <f t="shared" si="18"/>
        <v>0</v>
      </c>
      <c r="P112" s="14">
        <f t="shared" si="19"/>
        <v>24350407.816576026</v>
      </c>
      <c r="Q112" s="14"/>
      <c r="R112" s="14"/>
      <c r="S112" s="14"/>
      <c r="T112" s="253"/>
      <c r="U112" s="13">
        <v>24350408</v>
      </c>
      <c r="V112" s="252">
        <f>IF((VLOOKUP($D112,'Q4 Raw Data'!$A$9:$DN$158,(V$3-1),FALSE))="Yes",(VLOOKUP($D112,'Q4 Raw Data'!$A$9:$DN$158,V$3,FALSE)),U112)</f>
        <v>24350408</v>
      </c>
      <c r="W112" s="14"/>
    </row>
    <row r="113" spans="1:23" x14ac:dyDescent="0.3">
      <c r="A113" s="248" t="s">
        <v>241</v>
      </c>
      <c r="B113" s="248" t="s">
        <v>276</v>
      </c>
      <c r="C113" s="248" t="s">
        <v>317</v>
      </c>
      <c r="D113" s="248" t="s">
        <v>509</v>
      </c>
      <c r="E113" s="248" t="s">
        <v>510</v>
      </c>
      <c r="F113" s="13">
        <v>1186108.7478836074</v>
      </c>
      <c r="G113" s="13">
        <v>3523031.6267753844</v>
      </c>
      <c r="H113" s="13">
        <v>12011625.537771106</v>
      </c>
      <c r="I113" s="251">
        <f t="shared" si="16"/>
        <v>16720765.912430096</v>
      </c>
      <c r="J113" s="13">
        <v>0</v>
      </c>
      <c r="K113" s="13">
        <v>0</v>
      </c>
      <c r="L113" s="252">
        <f t="shared" si="17"/>
        <v>0</v>
      </c>
      <c r="M113" s="14">
        <f>IF((VLOOKUP($D113,'Q4 Raw Data'!$A$9:$DN$158,(M$3-2),FALSE))="Yes",(VLOOKUP($D113,'Q4 Raw Data'!$A$9:$DN$158,M$3,FALSE)),J113)</f>
        <v>0</v>
      </c>
      <c r="N113" s="14">
        <f>IF((VLOOKUP($D113,'Q4 Raw Data'!$A$9:$DN$158,(N$3-2),FALSE))="Yes",(VLOOKUP($D113,'Q4 Raw Data'!$A$9:$DN$158,N$3,FALSE)),K113)</f>
        <v>0</v>
      </c>
      <c r="O113" s="14">
        <f t="shared" si="18"/>
        <v>0</v>
      </c>
      <c r="P113" s="14">
        <f t="shared" si="19"/>
        <v>16720765.912430096</v>
      </c>
      <c r="Q113" s="14"/>
      <c r="R113" s="14"/>
      <c r="S113" s="14"/>
      <c r="T113" s="253"/>
      <c r="U113" s="13">
        <v>16720767</v>
      </c>
      <c r="V113" s="252">
        <f>IF((VLOOKUP($D113,'Q4 Raw Data'!$A$9:$DN$158,(V$3-1),FALSE))="Yes",(VLOOKUP($D113,'Q4 Raw Data'!$A$9:$DN$158,V$3,FALSE)),U113)</f>
        <v>16720767</v>
      </c>
      <c r="W113" s="14"/>
    </row>
    <row r="114" spans="1:23" x14ac:dyDescent="0.3">
      <c r="A114" s="248" t="s">
        <v>226</v>
      </c>
      <c r="B114" s="248" t="s">
        <v>221</v>
      </c>
      <c r="C114" s="248" t="s">
        <v>234</v>
      </c>
      <c r="D114" s="248" t="s">
        <v>513</v>
      </c>
      <c r="E114" s="248" t="s">
        <v>514</v>
      </c>
      <c r="F114" s="13">
        <v>1852498.5522869728</v>
      </c>
      <c r="G114" s="13">
        <v>6023011.8442549147</v>
      </c>
      <c r="H114" s="13">
        <v>11061167.43935243</v>
      </c>
      <c r="I114" s="251">
        <f t="shared" si="16"/>
        <v>18936677.835894316</v>
      </c>
      <c r="J114" s="13">
        <v>0</v>
      </c>
      <c r="K114" s="13">
        <v>300000</v>
      </c>
      <c r="L114" s="252">
        <f t="shared" si="17"/>
        <v>300000</v>
      </c>
      <c r="M114" s="14">
        <f>IF((VLOOKUP($D114,'Q4 Raw Data'!$A$9:$DN$158,(M$3-2),FALSE))="Yes",(VLOOKUP($D114,'Q4 Raw Data'!$A$9:$DN$158,M$3,FALSE)),J114)</f>
        <v>0</v>
      </c>
      <c r="N114" s="14">
        <f>IF((VLOOKUP($D114,'Q4 Raw Data'!$A$9:$DN$158,(N$3-2),FALSE))="Yes",(VLOOKUP($D114,'Q4 Raw Data'!$A$9:$DN$158,N$3,FALSE)),K114)</f>
        <v>300000</v>
      </c>
      <c r="O114" s="14">
        <f t="shared" si="18"/>
        <v>300000</v>
      </c>
      <c r="P114" s="14">
        <f t="shared" si="19"/>
        <v>19236677.835894316</v>
      </c>
      <c r="Q114" s="14"/>
      <c r="R114" s="14"/>
      <c r="S114" s="14"/>
      <c r="T114" s="253"/>
      <c r="U114" s="13">
        <v>19236678</v>
      </c>
      <c r="V114" s="252">
        <f>IF((VLOOKUP($D114,'Q4 Raw Data'!$A$9:$DN$158,(V$3-1),FALSE))="Yes",(VLOOKUP($D114,'Q4 Raw Data'!$A$9:$DN$158,V$3,FALSE)),U114)</f>
        <v>19084511</v>
      </c>
      <c r="W114" s="14"/>
    </row>
    <row r="115" spans="1:23" x14ac:dyDescent="0.3">
      <c r="A115" s="248" t="s">
        <v>232</v>
      </c>
      <c r="B115" s="248" t="s">
        <v>283</v>
      </c>
      <c r="C115" s="248" t="s">
        <v>281</v>
      </c>
      <c r="D115" s="248" t="s">
        <v>515</v>
      </c>
      <c r="E115" s="248" t="s">
        <v>516</v>
      </c>
      <c r="F115" s="13">
        <v>1035467.0943158591</v>
      </c>
      <c r="G115" s="13">
        <v>4367958.5197922084</v>
      </c>
      <c r="H115" s="13">
        <v>14609375.505547052</v>
      </c>
      <c r="I115" s="251">
        <f t="shared" si="16"/>
        <v>20012801.119655121</v>
      </c>
      <c r="J115" s="13">
        <v>0</v>
      </c>
      <c r="K115" s="13">
        <v>0</v>
      </c>
      <c r="L115" s="252">
        <f t="shared" si="17"/>
        <v>0</v>
      </c>
      <c r="M115" s="14">
        <f>IF((VLOOKUP($D115,'Q4 Raw Data'!$A$9:$DN$158,(M$3-2),FALSE))="Yes",(VLOOKUP($D115,'Q4 Raw Data'!$A$9:$DN$158,M$3,FALSE)),J115)</f>
        <v>0</v>
      </c>
      <c r="N115" s="14">
        <f>IF((VLOOKUP($D115,'Q4 Raw Data'!$A$9:$DN$158,(N$3-2),FALSE))="Yes",(VLOOKUP($D115,'Q4 Raw Data'!$A$9:$DN$158,N$3,FALSE)),K115)</f>
        <v>0</v>
      </c>
      <c r="O115" s="14">
        <f t="shared" si="18"/>
        <v>0</v>
      </c>
      <c r="P115" s="14">
        <f t="shared" si="19"/>
        <v>20012801.119655121</v>
      </c>
      <c r="Q115" s="14"/>
      <c r="R115" s="14"/>
      <c r="S115" s="14"/>
      <c r="T115" s="253"/>
      <c r="U115" s="13">
        <v>20012802</v>
      </c>
      <c r="V115" s="252">
        <f>IF((VLOOKUP($D115,'Q4 Raw Data'!$A$9:$DN$158,(V$3-1),FALSE))="Yes",(VLOOKUP($D115,'Q4 Raw Data'!$A$9:$DN$158,V$3,FALSE)),U115)</f>
        <v>20049806</v>
      </c>
      <c r="W115" s="14"/>
    </row>
    <row r="116" spans="1:23" x14ac:dyDescent="0.3">
      <c r="A116" s="248" t="s">
        <v>226</v>
      </c>
      <c r="B116" s="248" t="s">
        <v>221</v>
      </c>
      <c r="C116" s="248" t="s">
        <v>234</v>
      </c>
      <c r="D116" s="248" t="s">
        <v>518</v>
      </c>
      <c r="E116" s="248" t="s">
        <v>519</v>
      </c>
      <c r="F116" s="13">
        <v>2223594.8769522454</v>
      </c>
      <c r="G116" s="13">
        <v>11758548.154981643</v>
      </c>
      <c r="H116" s="13">
        <v>21838288.278336391</v>
      </c>
      <c r="I116" s="251">
        <f t="shared" si="16"/>
        <v>35820431.31027028</v>
      </c>
      <c r="J116" s="13">
        <v>0</v>
      </c>
      <c r="K116" s="13">
        <v>0</v>
      </c>
      <c r="L116" s="252">
        <f t="shared" si="17"/>
        <v>0</v>
      </c>
      <c r="M116" s="14">
        <f>IF((VLOOKUP($D116,'Q4 Raw Data'!$A$9:$DN$158,(M$3-2),FALSE))="Yes",(VLOOKUP($D116,'Q4 Raw Data'!$A$9:$DN$158,M$3,FALSE)),J116)</f>
        <v>0</v>
      </c>
      <c r="N116" s="14">
        <f>IF((VLOOKUP($D116,'Q4 Raw Data'!$A$9:$DN$158,(N$3-2),FALSE))="Yes",(VLOOKUP($D116,'Q4 Raw Data'!$A$9:$DN$158,N$3,FALSE)),K116)</f>
        <v>0</v>
      </c>
      <c r="O116" s="14">
        <f t="shared" si="18"/>
        <v>0</v>
      </c>
      <c r="P116" s="14">
        <f t="shared" si="19"/>
        <v>35820431.31027028</v>
      </c>
      <c r="Q116" s="14"/>
      <c r="R116" s="14"/>
      <c r="S116" s="14"/>
      <c r="T116" s="253"/>
      <c r="U116" s="13">
        <v>35820431.155288637</v>
      </c>
      <c r="V116" s="252">
        <f>IF((VLOOKUP($D116,'Q4 Raw Data'!$A$9:$DN$158,(V$3-1),FALSE))="Yes",(VLOOKUP($D116,'Q4 Raw Data'!$A$9:$DN$158,V$3,FALSE)),U116)</f>
        <v>35820431.155288637</v>
      </c>
      <c r="W116" s="14"/>
    </row>
    <row r="117" spans="1:23" x14ac:dyDescent="0.3">
      <c r="A117" s="248" t="s">
        <v>241</v>
      </c>
      <c r="B117" s="248" t="s">
        <v>276</v>
      </c>
      <c r="C117" s="248" t="s">
        <v>317</v>
      </c>
      <c r="D117" s="248" t="s">
        <v>520</v>
      </c>
      <c r="E117" s="248" t="s">
        <v>521</v>
      </c>
      <c r="F117" s="13">
        <v>2326169.6760670473</v>
      </c>
      <c r="G117" s="13">
        <v>12229208.556967692</v>
      </c>
      <c r="H117" s="13">
        <v>21856988.449406687</v>
      </c>
      <c r="I117" s="251">
        <f t="shared" si="16"/>
        <v>36412366.682441428</v>
      </c>
      <c r="J117" s="13">
        <v>28900000</v>
      </c>
      <c r="K117" s="13">
        <v>66449000</v>
      </c>
      <c r="L117" s="252">
        <f t="shared" si="17"/>
        <v>95349000</v>
      </c>
      <c r="M117" s="14">
        <f>IF((VLOOKUP($D117,'Q4 Raw Data'!$A$9:$DN$158,(M$3-2),FALSE))="Yes",(VLOOKUP($D117,'Q4 Raw Data'!$A$9:$DN$158,M$3,FALSE)),J117)</f>
        <v>31185269</v>
      </c>
      <c r="N117" s="14">
        <f>IF((VLOOKUP($D117,'Q4 Raw Data'!$A$9:$DN$158,(N$3-2),FALSE))="Yes",(VLOOKUP($D117,'Q4 Raw Data'!$A$9:$DN$158,N$3,FALSE)),K117)</f>
        <v>73344830</v>
      </c>
      <c r="O117" s="14">
        <f t="shared" si="18"/>
        <v>104530099</v>
      </c>
      <c r="P117" s="14">
        <f t="shared" si="19"/>
        <v>140942465.68244141</v>
      </c>
      <c r="Q117" s="14"/>
      <c r="R117" s="14"/>
      <c r="S117" s="14"/>
      <c r="T117" s="253"/>
      <c r="U117" s="13">
        <v>131761366.23303476</v>
      </c>
      <c r="V117" s="252">
        <f>IF((VLOOKUP($D117,'Q4 Raw Data'!$A$9:$DN$158,(V$3-1),FALSE))="Yes",(VLOOKUP($D117,'Q4 Raw Data'!$A$9:$DN$158,V$3,FALSE)),U117)</f>
        <v>140942465.68244141</v>
      </c>
      <c r="W117" s="14"/>
    </row>
    <row r="118" spans="1:23" x14ac:dyDescent="0.3">
      <c r="A118" s="248" t="s">
        <v>232</v>
      </c>
      <c r="B118" s="248" t="s">
        <v>270</v>
      </c>
      <c r="C118" s="248" t="s">
        <v>289</v>
      </c>
      <c r="D118" s="248" t="s">
        <v>522</v>
      </c>
      <c r="E118" s="248" t="s">
        <v>523</v>
      </c>
      <c r="F118" s="13">
        <v>7479654.1077153878</v>
      </c>
      <c r="G118" s="13">
        <v>27729752.257437028</v>
      </c>
      <c r="H118" s="13">
        <v>59336155.106036231</v>
      </c>
      <c r="I118" s="251">
        <f t="shared" si="16"/>
        <v>94545561.47118865</v>
      </c>
      <c r="J118" s="13">
        <v>0</v>
      </c>
      <c r="K118" s="13">
        <v>2941000</v>
      </c>
      <c r="L118" s="252">
        <f t="shared" si="17"/>
        <v>2941000</v>
      </c>
      <c r="M118" s="14">
        <f>IF((VLOOKUP($D118,'Q4 Raw Data'!$A$9:$DN$158,(M$3-2),FALSE))="Yes",(VLOOKUP($D118,'Q4 Raw Data'!$A$9:$DN$158,M$3,FALSE)),J118)</f>
        <v>0</v>
      </c>
      <c r="N118" s="14">
        <f>IF((VLOOKUP($D118,'Q4 Raw Data'!$A$9:$DN$158,(N$3-2),FALSE))="Yes",(VLOOKUP($D118,'Q4 Raw Data'!$A$9:$DN$158,N$3,FALSE)),K118)</f>
        <v>2970682</v>
      </c>
      <c r="O118" s="14">
        <f t="shared" si="18"/>
        <v>2970682</v>
      </c>
      <c r="P118" s="14">
        <f t="shared" si="19"/>
        <v>97516243.47118865</v>
      </c>
      <c r="Q118" s="14"/>
      <c r="R118" s="14"/>
      <c r="S118" s="14"/>
      <c r="T118" s="253"/>
      <c r="U118" s="13">
        <v>97482809.107715398</v>
      </c>
      <c r="V118" s="252">
        <f>IF((VLOOKUP($D118,'Q4 Raw Data'!$A$9:$DN$158,(V$3-1),FALSE))="Yes",(VLOOKUP($D118,'Q4 Raw Data'!$A$9:$DN$158,V$3,FALSE)),U118)</f>
        <v>98012243</v>
      </c>
      <c r="W118" s="14"/>
    </row>
    <row r="119" spans="1:23" x14ac:dyDescent="0.3">
      <c r="A119" s="248" t="s">
        <v>226</v>
      </c>
      <c r="B119" s="248" t="s">
        <v>245</v>
      </c>
      <c r="C119" s="248" t="s">
        <v>220</v>
      </c>
      <c r="D119" s="248" t="s">
        <v>526</v>
      </c>
      <c r="E119" s="248" t="s">
        <v>527</v>
      </c>
      <c r="F119" s="13">
        <v>2630627.117174034</v>
      </c>
      <c r="G119" s="13">
        <v>5622289.5832626708</v>
      </c>
      <c r="H119" s="13">
        <v>11572915.505587766</v>
      </c>
      <c r="I119" s="251">
        <f t="shared" si="16"/>
        <v>19825832.206024472</v>
      </c>
      <c r="J119" s="13">
        <v>0</v>
      </c>
      <c r="K119" s="13">
        <v>0</v>
      </c>
      <c r="L119" s="252">
        <f t="shared" si="17"/>
        <v>0</v>
      </c>
      <c r="M119" s="14">
        <f>IF((VLOOKUP($D119,'Q4 Raw Data'!$A$9:$DN$158,(M$3-2),FALSE))="Yes",(VLOOKUP($D119,'Q4 Raw Data'!$A$9:$DN$158,M$3,FALSE)),J119)</f>
        <v>0</v>
      </c>
      <c r="N119" s="14">
        <f>IF((VLOOKUP($D119,'Q4 Raw Data'!$A$9:$DN$158,(N$3-2),FALSE))="Yes",(VLOOKUP($D119,'Q4 Raw Data'!$A$9:$DN$158,N$3,FALSE)),K119)</f>
        <v>0</v>
      </c>
      <c r="O119" s="14">
        <f t="shared" si="18"/>
        <v>0</v>
      </c>
      <c r="P119" s="14">
        <f t="shared" si="19"/>
        <v>19825832.206024472</v>
      </c>
      <c r="Q119" s="14"/>
      <c r="R119" s="14"/>
      <c r="S119" s="14"/>
      <c r="T119" s="253"/>
      <c r="U119" s="13">
        <v>19825832</v>
      </c>
      <c r="V119" s="252">
        <f>IF((VLOOKUP($D119,'Q4 Raw Data'!$A$9:$DN$158,(V$3-1),FALSE))="Yes",(VLOOKUP($D119,'Q4 Raw Data'!$A$9:$DN$158,V$3,FALSE)),U119)</f>
        <v>19823603</v>
      </c>
      <c r="W119" s="14"/>
    </row>
    <row r="120" spans="1:23" x14ac:dyDescent="0.3">
      <c r="A120" s="248" t="s">
        <v>226</v>
      </c>
      <c r="B120" s="248" t="s">
        <v>245</v>
      </c>
      <c r="C120" s="248" t="s">
        <v>220</v>
      </c>
      <c r="D120" s="248" t="s">
        <v>528</v>
      </c>
      <c r="E120" s="248" t="s">
        <v>529</v>
      </c>
      <c r="F120" s="13">
        <v>2112996.525003362</v>
      </c>
      <c r="G120" s="13">
        <v>5041784.6548056193</v>
      </c>
      <c r="H120" s="13">
        <v>11336549.238546979</v>
      </c>
      <c r="I120" s="251">
        <f t="shared" si="16"/>
        <v>18491330.41835596</v>
      </c>
      <c r="J120" s="13">
        <v>0</v>
      </c>
      <c r="K120" s="13">
        <v>0</v>
      </c>
      <c r="L120" s="252">
        <f t="shared" si="17"/>
        <v>0</v>
      </c>
      <c r="M120" s="14">
        <f>IF((VLOOKUP($D120,'Q4 Raw Data'!$A$9:$DN$158,(M$3-2),FALSE))="Yes",(VLOOKUP($D120,'Q4 Raw Data'!$A$9:$DN$158,M$3,FALSE)),J120)</f>
        <v>0</v>
      </c>
      <c r="N120" s="14">
        <f>IF((VLOOKUP($D120,'Q4 Raw Data'!$A$9:$DN$158,(N$3-2),FALSE))="Yes",(VLOOKUP($D120,'Q4 Raw Data'!$A$9:$DN$158,N$3,FALSE)),K120)</f>
        <v>0</v>
      </c>
      <c r="O120" s="14">
        <f t="shared" si="18"/>
        <v>0</v>
      </c>
      <c r="P120" s="14">
        <f t="shared" si="19"/>
        <v>18491330.41835596</v>
      </c>
      <c r="Q120" s="14"/>
      <c r="R120" s="14"/>
      <c r="S120" s="14"/>
      <c r="T120" s="253"/>
      <c r="U120" s="13">
        <v>18492000</v>
      </c>
      <c r="V120" s="252">
        <f>IF((VLOOKUP($D120,'Q4 Raw Data'!$A$9:$DN$158,(V$3-1),FALSE))="Yes",(VLOOKUP($D120,'Q4 Raw Data'!$A$9:$DN$158,V$3,FALSE)),U120)</f>
        <v>18071651</v>
      </c>
      <c r="W120" s="14"/>
    </row>
    <row r="121" spans="1:23" x14ac:dyDescent="0.3">
      <c r="A121" s="248" t="s">
        <v>250</v>
      </c>
      <c r="B121" s="248" t="s">
        <v>291</v>
      </c>
      <c r="C121" s="248" t="s">
        <v>302</v>
      </c>
      <c r="D121" s="248" t="s">
        <v>530</v>
      </c>
      <c r="E121" s="248" t="s">
        <v>531</v>
      </c>
      <c r="F121" s="13">
        <v>1928750.0418649907</v>
      </c>
      <c r="G121" s="13">
        <v>4917700.3790969234</v>
      </c>
      <c r="H121" s="13">
        <v>14024169.065354904</v>
      </c>
      <c r="I121" s="251">
        <f t="shared" si="16"/>
        <v>20870619.486316819</v>
      </c>
      <c r="J121" s="13">
        <v>381131</v>
      </c>
      <c r="K121" s="13">
        <v>2116470</v>
      </c>
      <c r="L121" s="252">
        <f t="shared" si="17"/>
        <v>2497601</v>
      </c>
      <c r="M121" s="14">
        <f>IF((VLOOKUP($D121,'Q4 Raw Data'!$A$9:$DN$158,(M$3-2),FALSE))="Yes",(VLOOKUP($D121,'Q4 Raw Data'!$A$9:$DN$158,M$3,FALSE)),J121)</f>
        <v>381131</v>
      </c>
      <c r="N121" s="14">
        <f>IF((VLOOKUP($D121,'Q4 Raw Data'!$A$9:$DN$158,(N$3-2),FALSE))="Yes",(VLOOKUP($D121,'Q4 Raw Data'!$A$9:$DN$158,N$3,FALSE)),K121)</f>
        <v>2116470</v>
      </c>
      <c r="O121" s="14">
        <f t="shared" si="18"/>
        <v>2497601</v>
      </c>
      <c r="P121" s="14">
        <f t="shared" si="19"/>
        <v>23368220.486316819</v>
      </c>
      <c r="Q121" s="14"/>
      <c r="R121" s="14"/>
      <c r="S121" s="14"/>
      <c r="T121" s="253"/>
      <c r="U121" s="13">
        <v>23368220</v>
      </c>
      <c r="V121" s="252">
        <f>IF((VLOOKUP($D121,'Q4 Raw Data'!$A$9:$DN$158,(V$3-1),FALSE))="Yes",(VLOOKUP($D121,'Q4 Raw Data'!$A$9:$DN$158,V$3,FALSE)),U121)</f>
        <v>23368220</v>
      </c>
      <c r="W121" s="14"/>
    </row>
    <row r="122" spans="1:23" x14ac:dyDescent="0.3">
      <c r="A122" s="248" t="s">
        <v>226</v>
      </c>
      <c r="B122" s="248" t="s">
        <v>221</v>
      </c>
      <c r="C122" s="248" t="s">
        <v>234</v>
      </c>
      <c r="D122" s="248" t="s">
        <v>532</v>
      </c>
      <c r="E122" s="248" t="s">
        <v>533</v>
      </c>
      <c r="F122" s="13">
        <v>1526532.8735147442</v>
      </c>
      <c r="G122" s="13">
        <v>6772687.7158351373</v>
      </c>
      <c r="H122" s="13">
        <v>15833837.567705182</v>
      </c>
      <c r="I122" s="251">
        <f t="shared" si="16"/>
        <v>24133058.157055065</v>
      </c>
      <c r="J122" s="13">
        <v>0</v>
      </c>
      <c r="K122" s="13">
        <v>0</v>
      </c>
      <c r="L122" s="252">
        <f t="shared" si="17"/>
        <v>0</v>
      </c>
      <c r="M122" s="14">
        <f>IF((VLOOKUP($D122,'Q4 Raw Data'!$A$9:$DN$158,(M$3-2),FALSE))="Yes",(VLOOKUP($D122,'Q4 Raw Data'!$A$9:$DN$158,M$3,FALSE)),J122)</f>
        <v>442641</v>
      </c>
      <c r="N122" s="14">
        <f>IF((VLOOKUP($D122,'Q4 Raw Data'!$A$9:$DN$158,(N$3-2),FALSE))="Yes",(VLOOKUP($D122,'Q4 Raw Data'!$A$9:$DN$158,N$3,FALSE)),K122)</f>
        <v>0</v>
      </c>
      <c r="O122" s="14">
        <f t="shared" si="18"/>
        <v>442641</v>
      </c>
      <c r="P122" s="14">
        <f t="shared" si="19"/>
        <v>24575699.157055065</v>
      </c>
      <c r="Q122" s="14"/>
      <c r="R122" s="14"/>
      <c r="S122" s="14"/>
      <c r="T122" s="253"/>
      <c r="U122" s="13">
        <v>24133059.301814742</v>
      </c>
      <c r="V122" s="252">
        <f>IF((VLOOKUP($D122,'Q4 Raw Data'!$A$9:$DN$158,(V$3-1),FALSE))="Yes",(VLOOKUP($D122,'Q4 Raw Data'!$A$9:$DN$158,V$3,FALSE)),U122)</f>
        <v>24318696</v>
      </c>
      <c r="W122" s="14"/>
    </row>
    <row r="123" spans="1:23" x14ac:dyDescent="0.3">
      <c r="A123" s="248" t="s">
        <v>226</v>
      </c>
      <c r="B123" s="248" t="s">
        <v>245</v>
      </c>
      <c r="C123" s="248" t="s">
        <v>220</v>
      </c>
      <c r="D123" s="248" t="s">
        <v>534</v>
      </c>
      <c r="E123" s="248" t="s">
        <v>535</v>
      </c>
      <c r="F123" s="13">
        <v>4177634.7553359699</v>
      </c>
      <c r="G123" s="13">
        <v>12118469.323875524</v>
      </c>
      <c r="H123" s="13">
        <v>38031733.501156561</v>
      </c>
      <c r="I123" s="251">
        <f t="shared" si="16"/>
        <v>54327837.580368057</v>
      </c>
      <c r="J123" s="13">
        <v>0</v>
      </c>
      <c r="K123" s="13">
        <v>0</v>
      </c>
      <c r="L123" s="252">
        <f t="shared" si="17"/>
        <v>0</v>
      </c>
      <c r="M123" s="14">
        <f>IF((VLOOKUP($D123,'Q4 Raw Data'!$A$9:$DN$158,(M$3-2),FALSE))="Yes",(VLOOKUP($D123,'Q4 Raw Data'!$A$9:$DN$158,M$3,FALSE)),J123)</f>
        <v>0</v>
      </c>
      <c r="N123" s="14">
        <f>IF((VLOOKUP($D123,'Q4 Raw Data'!$A$9:$DN$158,(N$3-2),FALSE))="Yes",(VLOOKUP($D123,'Q4 Raw Data'!$A$9:$DN$158,N$3,FALSE)),K123)</f>
        <v>0</v>
      </c>
      <c r="O123" s="14">
        <f t="shared" si="18"/>
        <v>0</v>
      </c>
      <c r="P123" s="14">
        <f t="shared" si="19"/>
        <v>54327837.580368057</v>
      </c>
      <c r="Q123" s="14"/>
      <c r="R123" s="14"/>
      <c r="S123" s="14"/>
      <c r="T123" s="253"/>
      <c r="U123" s="13">
        <v>54327837.463</v>
      </c>
      <c r="V123" s="252">
        <f>IF((VLOOKUP($D123,'Q4 Raw Data'!$A$9:$DN$158,(V$3-1),FALSE))="Yes",(VLOOKUP($D123,'Q4 Raw Data'!$A$9:$DN$158,V$3,FALSE)),U123)</f>
        <v>54327837.463</v>
      </c>
      <c r="W123" s="14"/>
    </row>
    <row r="124" spans="1:23" x14ac:dyDescent="0.3">
      <c r="A124" s="248" t="s">
        <v>232</v>
      </c>
      <c r="B124" s="248" t="s">
        <v>254</v>
      </c>
      <c r="C124" s="248" t="s">
        <v>281</v>
      </c>
      <c r="D124" s="248" t="s">
        <v>536</v>
      </c>
      <c r="E124" s="248" t="s">
        <v>537</v>
      </c>
      <c r="F124" s="13">
        <v>4182349.345711648</v>
      </c>
      <c r="G124" s="13">
        <v>15264186.001043716</v>
      </c>
      <c r="H124" s="13">
        <v>43859992.160560541</v>
      </c>
      <c r="I124" s="251">
        <f t="shared" si="16"/>
        <v>63306527.507315904</v>
      </c>
      <c r="J124" s="13">
        <v>0</v>
      </c>
      <c r="K124" s="13">
        <v>1263767</v>
      </c>
      <c r="L124" s="252">
        <f t="shared" si="17"/>
        <v>1263767</v>
      </c>
      <c r="M124" s="14">
        <f>IF((VLOOKUP($D124,'Q4 Raw Data'!$A$9:$DN$158,(M$3-2),FALSE))="Yes",(VLOOKUP($D124,'Q4 Raw Data'!$A$9:$DN$158,M$3,FALSE)),J124)</f>
        <v>100000</v>
      </c>
      <c r="N124" s="14">
        <f>IF((VLOOKUP($D124,'Q4 Raw Data'!$A$9:$DN$158,(N$3-2),FALSE))="Yes",(VLOOKUP($D124,'Q4 Raw Data'!$A$9:$DN$158,N$3,FALSE)),K124)</f>
        <v>1363767</v>
      </c>
      <c r="O124" s="14">
        <f t="shared" si="18"/>
        <v>1463767</v>
      </c>
      <c r="P124" s="14">
        <f t="shared" si="19"/>
        <v>64770294.507315904</v>
      </c>
      <c r="Q124" s="14"/>
      <c r="R124" s="14"/>
      <c r="S124" s="14"/>
      <c r="T124" s="253"/>
      <c r="U124" s="13">
        <v>64570293.869110502</v>
      </c>
      <c r="V124" s="252">
        <f>IF((VLOOKUP($D124,'Q4 Raw Data'!$A$9:$DN$158,(V$3-1),FALSE))="Yes",(VLOOKUP($D124,'Q4 Raw Data'!$A$9:$DN$158,V$3,FALSE)),U124)</f>
        <v>64770295</v>
      </c>
      <c r="W124" s="14"/>
    </row>
    <row r="125" spans="1:23" x14ac:dyDescent="0.3">
      <c r="A125" s="248" t="s">
        <v>226</v>
      </c>
      <c r="B125" s="248" t="s">
        <v>221</v>
      </c>
      <c r="C125" s="248" t="s">
        <v>234</v>
      </c>
      <c r="D125" s="248" t="s">
        <v>538</v>
      </c>
      <c r="E125" s="248" t="s">
        <v>539</v>
      </c>
      <c r="F125" s="13">
        <v>2718925.5016233651</v>
      </c>
      <c r="G125" s="13">
        <v>8656562.720019538</v>
      </c>
      <c r="H125" s="13">
        <v>23181096.374250565</v>
      </c>
      <c r="I125" s="251">
        <f t="shared" si="16"/>
        <v>34556584.595893472</v>
      </c>
      <c r="J125" s="13">
        <v>0</v>
      </c>
      <c r="K125" s="13">
        <v>0</v>
      </c>
      <c r="L125" s="252">
        <f t="shared" si="17"/>
        <v>0</v>
      </c>
      <c r="M125" s="14">
        <f>IF((VLOOKUP($D125,'Q4 Raw Data'!$A$9:$DN$158,(M$3-2),FALSE))="Yes",(VLOOKUP($D125,'Q4 Raw Data'!$A$9:$DN$158,M$3,FALSE)),J125)</f>
        <v>0</v>
      </c>
      <c r="N125" s="14">
        <f>IF((VLOOKUP($D125,'Q4 Raw Data'!$A$9:$DN$158,(N$3-2),FALSE))="Yes",(VLOOKUP($D125,'Q4 Raw Data'!$A$9:$DN$158,N$3,FALSE)),K125)</f>
        <v>0</v>
      </c>
      <c r="O125" s="14">
        <f t="shared" si="18"/>
        <v>0</v>
      </c>
      <c r="P125" s="14">
        <f t="shared" si="19"/>
        <v>34556584.595893472</v>
      </c>
      <c r="Q125" s="14"/>
      <c r="R125" s="14"/>
      <c r="S125" s="14"/>
      <c r="T125" s="253"/>
      <c r="U125" s="13">
        <v>34556584.795808367</v>
      </c>
      <c r="V125" s="252">
        <f>IF((VLOOKUP($D125,'Q4 Raw Data'!$A$9:$DN$158,(V$3-1),FALSE))="Yes",(VLOOKUP($D125,'Q4 Raw Data'!$A$9:$DN$158,V$3,FALSE)),U125)</f>
        <v>34556584.795808367</v>
      </c>
      <c r="W125" s="14"/>
    </row>
    <row r="126" spans="1:23" x14ac:dyDescent="0.3">
      <c r="A126" s="248" t="s">
        <v>232</v>
      </c>
      <c r="B126" s="248" t="s">
        <v>254</v>
      </c>
      <c r="C126" s="248" t="s">
        <v>268</v>
      </c>
      <c r="D126" s="248" t="s">
        <v>542</v>
      </c>
      <c r="E126" s="248" t="s">
        <v>543</v>
      </c>
      <c r="F126" s="13">
        <v>2261142.1565702981</v>
      </c>
      <c r="G126" s="13">
        <v>11723369.115420036</v>
      </c>
      <c r="H126" s="13">
        <v>22305528.788984444</v>
      </c>
      <c r="I126" s="251">
        <f t="shared" si="16"/>
        <v>36290040.060974777</v>
      </c>
      <c r="J126" s="13">
        <v>947163</v>
      </c>
      <c r="K126" s="13">
        <v>716000</v>
      </c>
      <c r="L126" s="252">
        <f t="shared" si="17"/>
        <v>1663163</v>
      </c>
      <c r="M126" s="14">
        <f>IF((VLOOKUP($D126,'Q4 Raw Data'!$A$9:$DN$158,(M$3-2),FALSE))="Yes",(VLOOKUP($D126,'Q4 Raw Data'!$A$9:$DN$158,M$3,FALSE)),J126)</f>
        <v>947163</v>
      </c>
      <c r="N126" s="14">
        <f>IF((VLOOKUP($D126,'Q4 Raw Data'!$A$9:$DN$158,(N$3-2),FALSE))="Yes",(VLOOKUP($D126,'Q4 Raw Data'!$A$9:$DN$158,N$3,FALSE)),K126)</f>
        <v>716000</v>
      </c>
      <c r="O126" s="14">
        <f t="shared" si="18"/>
        <v>1663163</v>
      </c>
      <c r="P126" s="14">
        <f t="shared" si="19"/>
        <v>37953203.060974777</v>
      </c>
      <c r="Q126" s="14"/>
      <c r="R126" s="14"/>
      <c r="S126" s="14"/>
      <c r="T126" s="253"/>
      <c r="U126" s="13">
        <v>37953203</v>
      </c>
      <c r="V126" s="252">
        <f>IF((VLOOKUP($D126,'Q4 Raw Data'!$A$9:$DN$158,(V$3-1),FALSE))="Yes",(VLOOKUP($D126,'Q4 Raw Data'!$A$9:$DN$158,V$3,FALSE)),U126)</f>
        <v>36290040</v>
      </c>
      <c r="W126" s="14"/>
    </row>
    <row r="127" spans="1:23" x14ac:dyDescent="0.3">
      <c r="A127" s="248" t="s">
        <v>232</v>
      </c>
      <c r="B127" s="248" t="s">
        <v>254</v>
      </c>
      <c r="C127" s="248" t="s">
        <v>268</v>
      </c>
      <c r="D127" s="248" t="s">
        <v>544</v>
      </c>
      <c r="E127" s="248" t="s">
        <v>545</v>
      </c>
      <c r="F127" s="13">
        <v>6441437.4741229098</v>
      </c>
      <c r="G127" s="13">
        <v>21590370.647786237</v>
      </c>
      <c r="H127" s="13">
        <v>52516100.281956829</v>
      </c>
      <c r="I127" s="251">
        <f t="shared" si="16"/>
        <v>80547908.403865978</v>
      </c>
      <c r="J127" s="13">
        <v>0</v>
      </c>
      <c r="K127" s="13">
        <v>0</v>
      </c>
      <c r="L127" s="252">
        <f t="shared" si="17"/>
        <v>0</v>
      </c>
      <c r="M127" s="14">
        <f>IF((VLOOKUP($D127,'Q4 Raw Data'!$A$9:$DN$158,(M$3-2),FALSE))="Yes",(VLOOKUP($D127,'Q4 Raw Data'!$A$9:$DN$158,M$3,FALSE)),J127)</f>
        <v>0</v>
      </c>
      <c r="N127" s="14">
        <f>IF((VLOOKUP($D127,'Q4 Raw Data'!$A$9:$DN$158,(N$3-2),FALSE))="Yes",(VLOOKUP($D127,'Q4 Raw Data'!$A$9:$DN$158,N$3,FALSE)),K127)</f>
        <v>0</v>
      </c>
      <c r="O127" s="14">
        <f t="shared" si="18"/>
        <v>0</v>
      </c>
      <c r="P127" s="14">
        <f t="shared" si="19"/>
        <v>80547908.403865978</v>
      </c>
      <c r="Q127" s="14"/>
      <c r="R127" s="14"/>
      <c r="S127" s="14"/>
      <c r="T127" s="253"/>
      <c r="U127" s="13">
        <v>80547908.673352629</v>
      </c>
      <c r="V127" s="252">
        <f>IF((VLOOKUP($D127,'Q4 Raw Data'!$A$9:$DN$158,(V$3-1),FALSE))="Yes",(VLOOKUP($D127,'Q4 Raw Data'!$A$9:$DN$158,V$3,FALSE)),U127)</f>
        <v>80547908.673352629</v>
      </c>
      <c r="W127" s="14"/>
    </row>
    <row r="128" spans="1:23" x14ac:dyDescent="0.3">
      <c r="A128" s="248" t="s">
        <v>226</v>
      </c>
      <c r="B128" s="248" t="s">
        <v>236</v>
      </c>
      <c r="C128" s="248" t="s">
        <v>252</v>
      </c>
      <c r="D128" s="248" t="s">
        <v>548</v>
      </c>
      <c r="E128" s="248" t="s">
        <v>549</v>
      </c>
      <c r="F128" s="13">
        <v>1913888.6837966316</v>
      </c>
      <c r="G128" s="13">
        <v>7888362.5771194296</v>
      </c>
      <c r="H128" s="13">
        <v>16783073.58174954</v>
      </c>
      <c r="I128" s="251">
        <f t="shared" si="16"/>
        <v>26585324.842665602</v>
      </c>
      <c r="J128" s="13">
        <v>701519</v>
      </c>
      <c r="K128" s="13">
        <v>0</v>
      </c>
      <c r="L128" s="252">
        <f t="shared" si="17"/>
        <v>701519</v>
      </c>
      <c r="M128" s="14">
        <f>IF((VLOOKUP($D128,'Q4 Raw Data'!$A$9:$DN$158,(M$3-2),FALSE))="Yes",(VLOOKUP($D128,'Q4 Raw Data'!$A$9:$DN$158,M$3,FALSE)),J128)</f>
        <v>279549</v>
      </c>
      <c r="N128" s="14">
        <f>IF((VLOOKUP($D128,'Q4 Raw Data'!$A$9:$DN$158,(N$3-2),FALSE))="Yes",(VLOOKUP($D128,'Q4 Raw Data'!$A$9:$DN$158,N$3,FALSE)),K128)</f>
        <v>0</v>
      </c>
      <c r="O128" s="14">
        <f t="shared" si="18"/>
        <v>279549</v>
      </c>
      <c r="P128" s="14">
        <f t="shared" si="19"/>
        <v>26864873.842665602</v>
      </c>
      <c r="Q128" s="14"/>
      <c r="R128" s="14"/>
      <c r="S128" s="14"/>
      <c r="T128" s="253"/>
      <c r="U128" s="13">
        <v>27286844.158378486</v>
      </c>
      <c r="V128" s="252">
        <f>IF((VLOOKUP($D128,'Q4 Raw Data'!$A$9:$DN$158,(V$3-1),FALSE))="Yes",(VLOOKUP($D128,'Q4 Raw Data'!$A$9:$DN$158,V$3,FALSE)),U128)</f>
        <v>26730152</v>
      </c>
      <c r="W128" s="14"/>
    </row>
    <row r="129" spans="1:23" x14ac:dyDescent="0.3">
      <c r="A129" s="248" t="s">
        <v>259</v>
      </c>
      <c r="B129" s="248" t="s">
        <v>283</v>
      </c>
      <c r="C129" s="248" t="s">
        <v>307</v>
      </c>
      <c r="D129" s="248" t="s">
        <v>550</v>
      </c>
      <c r="E129" s="248" t="s">
        <v>551</v>
      </c>
      <c r="F129" s="13">
        <v>5438392.9224440716</v>
      </c>
      <c r="G129" s="13">
        <v>7503984.6461131675</v>
      </c>
      <c r="H129" s="13">
        <v>37418710.29685013</v>
      </c>
      <c r="I129" s="251">
        <f t="shared" si="16"/>
        <v>50361087.86540737</v>
      </c>
      <c r="J129" s="13">
        <v>0</v>
      </c>
      <c r="K129" s="13">
        <v>0</v>
      </c>
      <c r="L129" s="252">
        <f t="shared" si="17"/>
        <v>0</v>
      </c>
      <c r="M129" s="14">
        <f>IF((VLOOKUP($D129,'Q4 Raw Data'!$A$9:$DN$158,(M$3-2),FALSE))="Yes",(VLOOKUP($D129,'Q4 Raw Data'!$A$9:$DN$158,M$3,FALSE)),J129)</f>
        <v>0</v>
      </c>
      <c r="N129" s="14">
        <f>IF((VLOOKUP($D129,'Q4 Raw Data'!$A$9:$DN$158,(N$3-2),FALSE))="Yes",(VLOOKUP($D129,'Q4 Raw Data'!$A$9:$DN$158,N$3,FALSE)),K129)</f>
        <v>0</v>
      </c>
      <c r="O129" s="14">
        <f t="shared" si="18"/>
        <v>0</v>
      </c>
      <c r="P129" s="14">
        <f t="shared" si="19"/>
        <v>50361087.86540737</v>
      </c>
      <c r="Q129" s="14"/>
      <c r="R129" s="14"/>
      <c r="S129" s="14"/>
      <c r="T129" s="253"/>
      <c r="U129" s="13">
        <v>42857103.208999999</v>
      </c>
      <c r="V129" s="252">
        <f>IF((VLOOKUP($D129,'Q4 Raw Data'!$A$9:$DN$158,(V$3-1),FALSE))="Yes",(VLOOKUP($D129,'Q4 Raw Data'!$A$9:$DN$158,V$3,FALSE)),U129)</f>
        <v>50361087.86540737</v>
      </c>
      <c r="W129" s="14"/>
    </row>
    <row r="130" spans="1:23" x14ac:dyDescent="0.3">
      <c r="A130" s="248" t="s">
        <v>232</v>
      </c>
      <c r="B130" s="248" t="s">
        <v>270</v>
      </c>
      <c r="C130" s="248" t="s">
        <v>289</v>
      </c>
      <c r="D130" s="248" t="s">
        <v>552</v>
      </c>
      <c r="E130" s="248" t="s">
        <v>553</v>
      </c>
      <c r="F130" s="13">
        <v>1826575.1663798848</v>
      </c>
      <c r="G130" s="13">
        <v>5245865.2573209461</v>
      </c>
      <c r="H130" s="13">
        <v>11501684.337909482</v>
      </c>
      <c r="I130" s="251">
        <f t="shared" si="16"/>
        <v>18574124.761610314</v>
      </c>
      <c r="J130" s="13">
        <v>0</v>
      </c>
      <c r="K130" s="13">
        <v>0</v>
      </c>
      <c r="L130" s="252">
        <f t="shared" si="17"/>
        <v>0</v>
      </c>
      <c r="M130" s="14">
        <f>IF((VLOOKUP($D130,'Q4 Raw Data'!$A$9:$DN$158,(M$3-2),FALSE))="Yes",(VLOOKUP($D130,'Q4 Raw Data'!$A$9:$DN$158,M$3,FALSE)),J130)</f>
        <v>0</v>
      </c>
      <c r="N130" s="14">
        <f>IF((VLOOKUP($D130,'Q4 Raw Data'!$A$9:$DN$158,(N$3-2),FALSE))="Yes",(VLOOKUP($D130,'Q4 Raw Data'!$A$9:$DN$158,N$3,FALSE)),K130)</f>
        <v>0</v>
      </c>
      <c r="O130" s="14">
        <f t="shared" si="18"/>
        <v>0</v>
      </c>
      <c r="P130" s="14">
        <f t="shared" si="19"/>
        <v>18574124.761610314</v>
      </c>
      <c r="Q130" s="14"/>
      <c r="R130" s="14"/>
      <c r="S130" s="14"/>
      <c r="T130" s="253"/>
      <c r="U130" s="13">
        <v>18574124.5</v>
      </c>
      <c r="V130" s="252">
        <f>IF((VLOOKUP($D130,'Q4 Raw Data'!$A$9:$DN$158,(V$3-1),FALSE))="Yes",(VLOOKUP($D130,'Q4 Raw Data'!$A$9:$DN$158,V$3,FALSE)),U130)</f>
        <v>18574124.5</v>
      </c>
      <c r="W130" s="14"/>
    </row>
    <row r="131" spans="1:23" x14ac:dyDescent="0.3">
      <c r="A131" s="248" t="s">
        <v>250</v>
      </c>
      <c r="B131" s="248" t="s">
        <v>291</v>
      </c>
      <c r="C131" s="248" t="s">
        <v>296</v>
      </c>
      <c r="D131" s="248" t="s">
        <v>556</v>
      </c>
      <c r="E131" s="248" t="s">
        <v>557</v>
      </c>
      <c r="F131" s="13">
        <v>2298165.9748233482</v>
      </c>
      <c r="G131" s="13">
        <v>9005289.0963603053</v>
      </c>
      <c r="H131" s="13">
        <v>18044402.600516498</v>
      </c>
      <c r="I131" s="251">
        <f t="shared" si="16"/>
        <v>29347857.67170015</v>
      </c>
      <c r="J131" s="13">
        <v>0</v>
      </c>
      <c r="K131" s="13">
        <v>0</v>
      </c>
      <c r="L131" s="252">
        <f t="shared" si="17"/>
        <v>0</v>
      </c>
      <c r="M131" s="14">
        <f>IF((VLOOKUP($D131,'Q4 Raw Data'!$A$9:$DN$158,(M$3-2),FALSE))="Yes",(VLOOKUP($D131,'Q4 Raw Data'!$A$9:$DN$158,M$3,FALSE)),J131)</f>
        <v>0</v>
      </c>
      <c r="N131" s="14">
        <f>IF((VLOOKUP($D131,'Q4 Raw Data'!$A$9:$DN$158,(N$3-2),FALSE))="Yes",(VLOOKUP($D131,'Q4 Raw Data'!$A$9:$DN$158,N$3,FALSE)),K131)</f>
        <v>0</v>
      </c>
      <c r="O131" s="14">
        <f t="shared" si="18"/>
        <v>0</v>
      </c>
      <c r="P131" s="14">
        <f t="shared" si="19"/>
        <v>29347857.67170015</v>
      </c>
      <c r="Q131" s="14"/>
      <c r="R131" s="14"/>
      <c r="S131" s="14"/>
      <c r="T131" s="253"/>
      <c r="U131" s="13">
        <v>29347858</v>
      </c>
      <c r="V131" s="252">
        <f>IF((VLOOKUP($D131,'Q4 Raw Data'!$A$9:$DN$158,(V$3-1),FALSE))="Yes",(VLOOKUP($D131,'Q4 Raw Data'!$A$9:$DN$158,V$3,FALSE)),U131)</f>
        <v>29347858</v>
      </c>
      <c r="W131" s="14"/>
    </row>
    <row r="132" spans="1:23" x14ac:dyDescent="0.3">
      <c r="A132" s="248" t="s">
        <v>259</v>
      </c>
      <c r="B132" s="248" t="s">
        <v>283</v>
      </c>
      <c r="C132" s="248" t="s">
        <v>307</v>
      </c>
      <c r="D132" s="248" t="s">
        <v>560</v>
      </c>
      <c r="E132" s="248" t="s">
        <v>561</v>
      </c>
      <c r="F132" s="13">
        <v>1682258.515437979</v>
      </c>
      <c r="G132" s="13">
        <v>6065983.3651654646</v>
      </c>
      <c r="H132" s="13">
        <v>13718455.982107067</v>
      </c>
      <c r="I132" s="251">
        <f t="shared" si="16"/>
        <v>21466697.862710513</v>
      </c>
      <c r="J132" s="13">
        <v>4701544.0178929325</v>
      </c>
      <c r="K132" s="13">
        <v>2581741.4845620207</v>
      </c>
      <c r="L132" s="252">
        <f t="shared" si="17"/>
        <v>7283285.5024549533</v>
      </c>
      <c r="M132" s="14">
        <f>IF((VLOOKUP($D132,'Q4 Raw Data'!$A$9:$DN$158,(M$3-2),FALSE))="Yes",(VLOOKUP($D132,'Q4 Raw Data'!$A$9:$DN$158,M$3,FALSE)),J132)</f>
        <v>4447302</v>
      </c>
      <c r="N132" s="14">
        <f>IF((VLOOKUP($D132,'Q4 Raw Data'!$A$9:$DN$158,(N$3-2),FALSE))="Yes",(VLOOKUP($D132,'Q4 Raw Data'!$A$9:$DN$158,N$3,FALSE)),K132)</f>
        <v>2702000</v>
      </c>
      <c r="O132" s="14">
        <f t="shared" si="18"/>
        <v>7149302</v>
      </c>
      <c r="P132" s="14">
        <f t="shared" si="19"/>
        <v>28615999.862710513</v>
      </c>
      <c r="Q132" s="14"/>
      <c r="R132" s="14"/>
      <c r="S132" s="14"/>
      <c r="T132" s="253"/>
      <c r="U132" s="13">
        <v>28749983</v>
      </c>
      <c r="V132" s="252">
        <f>IF((VLOOKUP($D132,'Q4 Raw Data'!$A$9:$DN$158,(V$3-1),FALSE))="Yes",(VLOOKUP($D132,'Q4 Raw Data'!$A$9:$DN$158,V$3,FALSE)),U132)</f>
        <v>28616000</v>
      </c>
      <c r="W132" s="14"/>
    </row>
    <row r="133" spans="1:23" x14ac:dyDescent="0.3">
      <c r="A133" s="248" t="s">
        <v>259</v>
      </c>
      <c r="B133" s="248" t="s">
        <v>283</v>
      </c>
      <c r="C133" s="248" t="s">
        <v>307</v>
      </c>
      <c r="D133" s="248" t="s">
        <v>563</v>
      </c>
      <c r="E133" s="248" t="s">
        <v>564</v>
      </c>
      <c r="F133" s="13">
        <v>977933.35301358532</v>
      </c>
      <c r="G133" s="13">
        <v>1935034.2228574215</v>
      </c>
      <c r="H133" s="13">
        <v>9643983.0689709112</v>
      </c>
      <c r="I133" s="251">
        <f t="shared" si="16"/>
        <v>12556950.644841917</v>
      </c>
      <c r="J133" s="13">
        <v>0</v>
      </c>
      <c r="K133" s="13">
        <v>305000</v>
      </c>
      <c r="L133" s="252">
        <f t="shared" si="17"/>
        <v>305000</v>
      </c>
      <c r="M133" s="14">
        <f>IF((VLOOKUP($D133,'Q4 Raw Data'!$A$9:$DN$158,(M$3-2),FALSE))="Yes",(VLOOKUP($D133,'Q4 Raw Data'!$A$9:$DN$158,M$3,FALSE)),J133)</f>
        <v>0</v>
      </c>
      <c r="N133" s="14">
        <f>IF((VLOOKUP($D133,'Q4 Raw Data'!$A$9:$DN$158,(N$3-2),FALSE))="Yes",(VLOOKUP($D133,'Q4 Raw Data'!$A$9:$DN$158,N$3,FALSE)),K133)</f>
        <v>305000</v>
      </c>
      <c r="O133" s="14">
        <f t="shared" si="18"/>
        <v>305000</v>
      </c>
      <c r="P133" s="14">
        <f t="shared" si="19"/>
        <v>12861950.644841917</v>
      </c>
      <c r="Q133" s="14"/>
      <c r="R133" s="14"/>
      <c r="S133" s="14"/>
      <c r="T133" s="253"/>
      <c r="U133" s="13">
        <v>12861950.5</v>
      </c>
      <c r="V133" s="252">
        <f>IF((VLOOKUP($D133,'Q4 Raw Data'!$A$9:$DN$158,(V$3-1),FALSE))="Yes",(VLOOKUP($D133,'Q4 Raw Data'!$A$9:$DN$158,V$3,FALSE)),U133)</f>
        <v>12861950.5</v>
      </c>
      <c r="W133" s="14"/>
    </row>
    <row r="134" spans="1:23" x14ac:dyDescent="0.3">
      <c r="A134" s="248" t="s">
        <v>241</v>
      </c>
      <c r="B134" s="248" t="s">
        <v>276</v>
      </c>
      <c r="C134" s="248" t="s">
        <v>317</v>
      </c>
      <c r="D134" s="248" t="s">
        <v>565</v>
      </c>
      <c r="E134" s="248" t="s">
        <v>566</v>
      </c>
      <c r="F134" s="13">
        <v>1984054.5413552336</v>
      </c>
      <c r="G134" s="13">
        <v>7060428.789782593</v>
      </c>
      <c r="H134" s="13">
        <v>17247674.749167733</v>
      </c>
      <c r="I134" s="251">
        <f t="shared" si="16"/>
        <v>26292158.080305561</v>
      </c>
      <c r="J134" s="13">
        <v>0</v>
      </c>
      <c r="K134" s="13">
        <v>0</v>
      </c>
      <c r="L134" s="252">
        <f t="shared" si="17"/>
        <v>0</v>
      </c>
      <c r="M134" s="14">
        <f>IF((VLOOKUP($D134,'Q4 Raw Data'!$A$9:$DN$158,(M$3-2),FALSE))="Yes",(VLOOKUP($D134,'Q4 Raw Data'!$A$9:$DN$158,M$3,FALSE)),J134)</f>
        <v>0</v>
      </c>
      <c r="N134" s="14">
        <f>IF((VLOOKUP($D134,'Q4 Raw Data'!$A$9:$DN$158,(N$3-2),FALSE))="Yes",(VLOOKUP($D134,'Q4 Raw Data'!$A$9:$DN$158,N$3,FALSE)),K134)</f>
        <v>0</v>
      </c>
      <c r="O134" s="14">
        <f t="shared" si="18"/>
        <v>0</v>
      </c>
      <c r="P134" s="14">
        <f t="shared" si="19"/>
        <v>26292158.080305561</v>
      </c>
      <c r="Q134" s="14"/>
      <c r="R134" s="14"/>
      <c r="S134" s="14"/>
      <c r="T134" s="253"/>
      <c r="U134" s="13">
        <v>26292159</v>
      </c>
      <c r="V134" s="252">
        <f>IF((VLOOKUP($D134,'Q4 Raw Data'!$A$9:$DN$158,(V$3-1),FALSE))="Yes",(VLOOKUP($D134,'Q4 Raw Data'!$A$9:$DN$158,V$3,FALSE)),U134)</f>
        <v>26292159</v>
      </c>
      <c r="W134" s="14"/>
    </row>
    <row r="135" spans="1:23" x14ac:dyDescent="0.3">
      <c r="A135" s="248" t="s">
        <v>226</v>
      </c>
      <c r="B135" s="248" t="s">
        <v>221</v>
      </c>
      <c r="C135" s="248" t="s">
        <v>234</v>
      </c>
      <c r="D135" s="248" t="s">
        <v>567</v>
      </c>
      <c r="E135" s="248" t="s">
        <v>568</v>
      </c>
      <c r="F135" s="13">
        <v>1462179.5512701597</v>
      </c>
      <c r="G135" s="13">
        <v>4869534.8702012058</v>
      </c>
      <c r="H135" s="13">
        <v>10662048.637008272</v>
      </c>
      <c r="I135" s="251">
        <f t="shared" si="16"/>
        <v>16993763.058479637</v>
      </c>
      <c r="J135" s="13">
        <v>0</v>
      </c>
      <c r="K135" s="13">
        <v>0</v>
      </c>
      <c r="L135" s="252">
        <f t="shared" si="17"/>
        <v>0</v>
      </c>
      <c r="M135" s="14">
        <f>IF((VLOOKUP($D135,'Q4 Raw Data'!$A$9:$DN$158,(M$3-2),FALSE))="Yes",(VLOOKUP($D135,'Q4 Raw Data'!$A$9:$DN$158,M$3,FALSE)),J135)</f>
        <v>0</v>
      </c>
      <c r="N135" s="14">
        <f>IF((VLOOKUP($D135,'Q4 Raw Data'!$A$9:$DN$158,(N$3-2),FALSE))="Yes",(VLOOKUP($D135,'Q4 Raw Data'!$A$9:$DN$158,N$3,FALSE)),K135)</f>
        <v>0</v>
      </c>
      <c r="O135" s="14">
        <f t="shared" si="18"/>
        <v>0</v>
      </c>
      <c r="P135" s="14">
        <f t="shared" si="19"/>
        <v>16993763.058479637</v>
      </c>
      <c r="Q135" s="14"/>
      <c r="R135" s="14"/>
      <c r="S135" s="14"/>
      <c r="T135" s="253"/>
      <c r="U135" s="13">
        <v>16993763.421471365</v>
      </c>
      <c r="V135" s="252">
        <f>IF((VLOOKUP($D135,'Q4 Raw Data'!$A$9:$DN$158,(V$3-1),FALSE))="Yes",(VLOOKUP($D135,'Q4 Raw Data'!$A$9:$DN$158,V$3,FALSE)),U135)</f>
        <v>15405420</v>
      </c>
      <c r="W135" s="14"/>
    </row>
    <row r="136" spans="1:23" x14ac:dyDescent="0.3">
      <c r="A136" s="248" t="s">
        <v>241</v>
      </c>
      <c r="B136" s="248" t="s">
        <v>276</v>
      </c>
      <c r="C136" s="248" t="s">
        <v>317</v>
      </c>
      <c r="D136" s="248" t="s">
        <v>571</v>
      </c>
      <c r="E136" s="248" t="s">
        <v>572</v>
      </c>
      <c r="F136" s="13">
        <v>1572854.3690563515</v>
      </c>
      <c r="G136" s="13">
        <v>424713.48448800214</v>
      </c>
      <c r="H136" s="13">
        <v>11188112.894953448</v>
      </c>
      <c r="I136" s="251">
        <f t="shared" si="16"/>
        <v>13185680.748497803</v>
      </c>
      <c r="J136" s="13">
        <v>0</v>
      </c>
      <c r="K136" s="13">
        <v>0</v>
      </c>
      <c r="L136" s="252">
        <f t="shared" si="17"/>
        <v>0</v>
      </c>
      <c r="M136" s="14">
        <f>IF((VLOOKUP($D136,'Q4 Raw Data'!$A$9:$DN$158,(M$3-2),FALSE))="Yes",(VLOOKUP($D136,'Q4 Raw Data'!$A$9:$DN$158,M$3,FALSE)),J136)</f>
        <v>0</v>
      </c>
      <c r="N136" s="14">
        <f>IF((VLOOKUP($D136,'Q4 Raw Data'!$A$9:$DN$158,(N$3-2),FALSE))="Yes",(VLOOKUP($D136,'Q4 Raw Data'!$A$9:$DN$158,N$3,FALSE)),K136)</f>
        <v>0</v>
      </c>
      <c r="O136" s="14">
        <f t="shared" si="18"/>
        <v>0</v>
      </c>
      <c r="P136" s="14">
        <f t="shared" si="19"/>
        <v>13185680.748497803</v>
      </c>
      <c r="Q136" s="14"/>
      <c r="R136" s="14"/>
      <c r="S136" s="14"/>
      <c r="T136" s="253"/>
      <c r="U136" s="13">
        <v>13185680.357989999</v>
      </c>
      <c r="V136" s="252">
        <f>IF((VLOOKUP($D136,'Q4 Raw Data'!$A$9:$DN$158,(V$3-1),FALSE))="Yes",(VLOOKUP($D136,'Q4 Raw Data'!$A$9:$DN$158,V$3,FALSE)),U136)</f>
        <v>13185680.357989999</v>
      </c>
      <c r="W136" s="14"/>
    </row>
    <row r="137" spans="1:23" x14ac:dyDescent="0.3">
      <c r="A137" s="248" t="s">
        <v>226</v>
      </c>
      <c r="B137" s="248" t="s">
        <v>236</v>
      </c>
      <c r="C137" s="248" t="s">
        <v>252</v>
      </c>
      <c r="D137" s="248" t="s">
        <v>573</v>
      </c>
      <c r="E137" s="248" t="s">
        <v>574</v>
      </c>
      <c r="F137" s="13">
        <v>2439961.6058661849</v>
      </c>
      <c r="G137" s="13">
        <v>8530040.0362730771</v>
      </c>
      <c r="H137" s="13">
        <v>16139653.575207368</v>
      </c>
      <c r="I137" s="251">
        <f t="shared" si="16"/>
        <v>27109655.217346631</v>
      </c>
      <c r="J137" s="13">
        <v>278278</v>
      </c>
      <c r="K137" s="13">
        <v>279651</v>
      </c>
      <c r="L137" s="252">
        <f t="shared" si="17"/>
        <v>557929</v>
      </c>
      <c r="M137" s="14">
        <f>IF((VLOOKUP($D137,'Q4 Raw Data'!$A$9:$DN$158,(M$3-2),FALSE))="Yes",(VLOOKUP($D137,'Q4 Raw Data'!$A$9:$DN$158,M$3,FALSE)),J137)</f>
        <v>344907</v>
      </c>
      <c r="N137" s="14">
        <f>IF((VLOOKUP($D137,'Q4 Raw Data'!$A$9:$DN$158,(N$3-2),FALSE))="Yes",(VLOOKUP($D137,'Q4 Raw Data'!$A$9:$DN$158,N$3,FALSE)),K137)</f>
        <v>377124</v>
      </c>
      <c r="O137" s="14">
        <f t="shared" si="18"/>
        <v>722031</v>
      </c>
      <c r="P137" s="14">
        <f t="shared" si="19"/>
        <v>27831686.217346631</v>
      </c>
      <c r="Q137" s="14"/>
      <c r="R137" s="14"/>
      <c r="S137" s="14"/>
      <c r="T137" s="253"/>
      <c r="U137" s="13">
        <v>27667584</v>
      </c>
      <c r="V137" s="252">
        <f>IF((VLOOKUP($D137,'Q4 Raw Data'!$A$9:$DN$158,(V$3-1),FALSE))="Yes",(VLOOKUP($D137,'Q4 Raw Data'!$A$9:$DN$158,V$3,FALSE)),U137)</f>
        <v>27831686</v>
      </c>
      <c r="W137" s="14"/>
    </row>
    <row r="138" spans="1:23" x14ac:dyDescent="0.3">
      <c r="A138" s="248" t="s">
        <v>226</v>
      </c>
      <c r="B138" s="248" t="s">
        <v>245</v>
      </c>
      <c r="C138" s="248" t="s">
        <v>220</v>
      </c>
      <c r="D138" s="248" t="s">
        <v>575</v>
      </c>
      <c r="E138" s="248" t="s">
        <v>576</v>
      </c>
      <c r="F138" s="13">
        <v>2502317.1567747272</v>
      </c>
      <c r="G138" s="13">
        <v>10103691.736155255</v>
      </c>
      <c r="H138" s="13">
        <v>18945693.165941417</v>
      </c>
      <c r="I138" s="251">
        <f t="shared" si="16"/>
        <v>31551702.0588714</v>
      </c>
      <c r="J138" s="13">
        <v>2279948.6772838552</v>
      </c>
      <c r="K138" s="13">
        <v>1767000</v>
      </c>
      <c r="L138" s="252">
        <f t="shared" si="17"/>
        <v>4046948.6772838552</v>
      </c>
      <c r="M138" s="14">
        <f>IF((VLOOKUP($D138,'Q4 Raw Data'!$A$9:$DN$158,(M$3-2),FALSE))="Yes",(VLOOKUP($D138,'Q4 Raw Data'!$A$9:$DN$158,M$3,FALSE)),J138)</f>
        <v>2279948.6772838552</v>
      </c>
      <c r="N138" s="14">
        <f>IF((VLOOKUP($D138,'Q4 Raw Data'!$A$9:$DN$158,(N$3-2),FALSE))="Yes",(VLOOKUP($D138,'Q4 Raw Data'!$A$9:$DN$158,N$3,FALSE)),K138)</f>
        <v>1767000</v>
      </c>
      <c r="O138" s="14">
        <f t="shared" si="18"/>
        <v>4046948.6772838552</v>
      </c>
      <c r="P138" s="14">
        <f t="shared" si="19"/>
        <v>35598650.736155257</v>
      </c>
      <c r="Q138" s="14"/>
      <c r="R138" s="14"/>
      <c r="S138" s="14"/>
      <c r="T138" s="253"/>
      <c r="U138" s="13">
        <v>35598651</v>
      </c>
      <c r="V138" s="252">
        <f>IF((VLOOKUP($D138,'Q4 Raw Data'!$A$9:$DN$158,(V$3-1),FALSE))="Yes",(VLOOKUP($D138,'Q4 Raw Data'!$A$9:$DN$158,V$3,FALSE)),U138)</f>
        <v>35089651</v>
      </c>
      <c r="W138" s="14"/>
    </row>
    <row r="139" spans="1:23" x14ac:dyDescent="0.3">
      <c r="A139" s="248" t="s">
        <v>232</v>
      </c>
      <c r="B139" s="248" t="s">
        <v>254</v>
      </c>
      <c r="C139" s="248" t="s">
        <v>281</v>
      </c>
      <c r="D139" s="248" t="s">
        <v>577</v>
      </c>
      <c r="E139" s="248" t="s">
        <v>578</v>
      </c>
      <c r="F139" s="13">
        <v>220732.15470890061</v>
      </c>
      <c r="G139" s="13">
        <v>167869.84757741386</v>
      </c>
      <c r="H139" s="13">
        <v>2138054.2175579937</v>
      </c>
      <c r="I139" s="251">
        <f t="shared" si="16"/>
        <v>2526656.2198443082</v>
      </c>
      <c r="J139" s="13">
        <v>29000</v>
      </c>
      <c r="K139" s="13">
        <v>55000</v>
      </c>
      <c r="L139" s="252">
        <f t="shared" si="17"/>
        <v>84000</v>
      </c>
      <c r="M139" s="14">
        <f>IF((VLOOKUP($D139,'Q4 Raw Data'!$A$9:$DN$158,(M$3-2),FALSE))="Yes",(VLOOKUP($D139,'Q4 Raw Data'!$A$9:$DN$158,M$3,FALSE)),J139)</f>
        <v>227300</v>
      </c>
      <c r="N139" s="14">
        <f>IF((VLOOKUP($D139,'Q4 Raw Data'!$A$9:$DN$158,(N$3-2),FALSE))="Yes",(VLOOKUP($D139,'Q4 Raw Data'!$A$9:$DN$158,N$3,FALSE)),K139)</f>
        <v>202700</v>
      </c>
      <c r="O139" s="14">
        <f t="shared" si="18"/>
        <v>430000</v>
      </c>
      <c r="P139" s="14">
        <f t="shared" si="19"/>
        <v>2956656.2198443082</v>
      </c>
      <c r="Q139" s="14"/>
      <c r="R139" s="14"/>
      <c r="S139" s="14"/>
      <c r="T139" s="253"/>
      <c r="U139" s="13">
        <v>2571788</v>
      </c>
      <c r="V139" s="252">
        <f>IF((VLOOKUP($D139,'Q4 Raw Data'!$A$9:$DN$158,(V$3-1),FALSE))="Yes",(VLOOKUP($D139,'Q4 Raw Data'!$A$9:$DN$158,V$3,FALSE)),U139)</f>
        <v>2608000</v>
      </c>
      <c r="W139" s="14"/>
    </row>
    <row r="140" spans="1:23" x14ac:dyDescent="0.3">
      <c r="A140" s="248" t="s">
        <v>226</v>
      </c>
      <c r="B140" s="248" t="s">
        <v>236</v>
      </c>
      <c r="C140" s="248" t="s">
        <v>252</v>
      </c>
      <c r="D140" s="248" t="s">
        <v>579</v>
      </c>
      <c r="E140" s="248" t="s">
        <v>580</v>
      </c>
      <c r="F140" s="13">
        <v>2858629.9486524649</v>
      </c>
      <c r="G140" s="13">
        <v>9908900.9587450754</v>
      </c>
      <c r="H140" s="13">
        <v>19272394.388130777</v>
      </c>
      <c r="I140" s="251">
        <f t="shared" si="16"/>
        <v>32039925.295528315</v>
      </c>
      <c r="J140" s="13">
        <v>148931687</v>
      </c>
      <c r="K140" s="13">
        <v>70057922</v>
      </c>
      <c r="L140" s="252">
        <f t="shared" si="17"/>
        <v>218989609</v>
      </c>
      <c r="M140" s="14">
        <f>IF((VLOOKUP($D140,'Q4 Raw Data'!$A$9:$DN$158,(M$3-2),FALSE))="Yes",(VLOOKUP($D140,'Q4 Raw Data'!$A$9:$DN$158,M$3,FALSE)),J140)</f>
        <v>148931687</v>
      </c>
      <c r="N140" s="14">
        <f>IF((VLOOKUP($D140,'Q4 Raw Data'!$A$9:$DN$158,(N$3-2),FALSE))="Yes",(VLOOKUP($D140,'Q4 Raw Data'!$A$9:$DN$158,N$3,FALSE)),K140)</f>
        <v>70057922</v>
      </c>
      <c r="O140" s="14">
        <f t="shared" si="18"/>
        <v>218989609</v>
      </c>
      <c r="P140" s="14">
        <f t="shared" si="19"/>
        <v>251029534.29552832</v>
      </c>
      <c r="Q140" s="14"/>
      <c r="R140" s="14"/>
      <c r="S140" s="14"/>
      <c r="T140" s="253"/>
      <c r="U140" s="13">
        <v>251029534</v>
      </c>
      <c r="V140" s="252">
        <f>IF((VLOOKUP($D140,'Q4 Raw Data'!$A$9:$DN$158,(V$3-1),FALSE))="Yes",(VLOOKUP($D140,'Q4 Raw Data'!$A$9:$DN$158,V$3,FALSE)),U140)</f>
        <v>251029534</v>
      </c>
      <c r="W140" s="14"/>
    </row>
    <row r="141" spans="1:23" x14ac:dyDescent="0.3">
      <c r="A141" s="248" t="s">
        <v>232</v>
      </c>
      <c r="B141" s="248" t="s">
        <v>263</v>
      </c>
      <c r="C141" s="248" t="s">
        <v>274</v>
      </c>
      <c r="D141" s="248" t="s">
        <v>581</v>
      </c>
      <c r="E141" s="248" t="s">
        <v>582</v>
      </c>
      <c r="F141" s="13">
        <v>3862195.09985389</v>
      </c>
      <c r="G141" s="13">
        <v>16091352.66629279</v>
      </c>
      <c r="H141" s="13">
        <v>24245533.038244914</v>
      </c>
      <c r="I141" s="251">
        <f t="shared" si="16"/>
        <v>44199080.804391593</v>
      </c>
      <c r="J141" s="13">
        <v>0</v>
      </c>
      <c r="K141" s="13">
        <v>0</v>
      </c>
      <c r="L141" s="252">
        <f t="shared" si="17"/>
        <v>0</v>
      </c>
      <c r="M141" s="14">
        <f>IF((VLOOKUP($D141,'Q4 Raw Data'!$A$9:$DN$158,(M$3-2),FALSE))="Yes",(VLOOKUP($D141,'Q4 Raw Data'!$A$9:$DN$158,M$3,FALSE)),J141)</f>
        <v>1151140</v>
      </c>
      <c r="N141" s="14">
        <f>IF((VLOOKUP($D141,'Q4 Raw Data'!$A$9:$DN$158,(N$3-2),FALSE))="Yes",(VLOOKUP($D141,'Q4 Raw Data'!$A$9:$DN$158,N$3,FALSE)),K141)</f>
        <v>0</v>
      </c>
      <c r="O141" s="14">
        <f t="shared" si="18"/>
        <v>1151140</v>
      </c>
      <c r="P141" s="14">
        <f t="shared" si="19"/>
        <v>45350220.804391593</v>
      </c>
      <c r="Q141" s="14"/>
      <c r="R141" s="14"/>
      <c r="S141" s="14"/>
      <c r="T141" s="253"/>
      <c r="U141" s="13">
        <v>44199081</v>
      </c>
      <c r="V141" s="252">
        <f>IF((VLOOKUP($D141,'Q4 Raw Data'!$A$9:$DN$158,(V$3-1),FALSE))="Yes",(VLOOKUP($D141,'Q4 Raw Data'!$A$9:$DN$158,V$3,FALSE)),U141)</f>
        <v>44199081</v>
      </c>
      <c r="W141" s="14"/>
    </row>
    <row r="142" spans="1:23" x14ac:dyDescent="0.3">
      <c r="A142" s="248" t="s">
        <v>226</v>
      </c>
      <c r="B142" s="248" t="s">
        <v>236</v>
      </c>
      <c r="C142" s="248" t="s">
        <v>243</v>
      </c>
      <c r="D142" s="248" t="s">
        <v>583</v>
      </c>
      <c r="E142" s="248" t="s">
        <v>584</v>
      </c>
      <c r="F142" s="13">
        <v>3939505.9989874419</v>
      </c>
      <c r="G142" s="13">
        <v>10954918.232249597</v>
      </c>
      <c r="H142" s="13">
        <v>21999883.032323599</v>
      </c>
      <c r="I142" s="251">
        <f t="shared" si="16"/>
        <v>36894307.263560638</v>
      </c>
      <c r="J142" s="13">
        <v>1697999.9999999998</v>
      </c>
      <c r="K142" s="13">
        <v>0</v>
      </c>
      <c r="L142" s="252">
        <f t="shared" si="17"/>
        <v>1697999.9999999998</v>
      </c>
      <c r="M142" s="14">
        <f>IF((VLOOKUP($D142,'Q4 Raw Data'!$A$9:$DN$158,(M$3-2),FALSE))="Yes",(VLOOKUP($D142,'Q4 Raw Data'!$A$9:$DN$158,M$3,FALSE)),J142)</f>
        <v>1874117</v>
      </c>
      <c r="N142" s="14">
        <f>IF((VLOOKUP($D142,'Q4 Raw Data'!$A$9:$DN$158,(N$3-2),FALSE))="Yes",(VLOOKUP($D142,'Q4 Raw Data'!$A$9:$DN$158,N$3,FALSE)),K142)</f>
        <v>2571205</v>
      </c>
      <c r="O142" s="14">
        <f t="shared" si="18"/>
        <v>4445322</v>
      </c>
      <c r="P142" s="14">
        <f t="shared" si="19"/>
        <v>41339629.263560638</v>
      </c>
      <c r="Q142" s="14"/>
      <c r="R142" s="14"/>
      <c r="S142" s="14"/>
      <c r="T142" s="253"/>
      <c r="U142" s="13">
        <v>38592307</v>
      </c>
      <c r="V142" s="252">
        <f>IF((VLOOKUP($D142,'Q4 Raw Data'!$A$9:$DN$158,(V$3-1),FALSE))="Yes",(VLOOKUP($D142,'Q4 Raw Data'!$A$9:$DN$158,V$3,FALSE)),U142)</f>
        <v>36583203</v>
      </c>
      <c r="W142" s="14"/>
    </row>
    <row r="143" spans="1:23" x14ac:dyDescent="0.3">
      <c r="A143" s="248" t="s">
        <v>226</v>
      </c>
      <c r="B143" s="248" t="s">
        <v>245</v>
      </c>
      <c r="C143" s="248" t="s">
        <v>220</v>
      </c>
      <c r="D143" s="248" t="s">
        <v>585</v>
      </c>
      <c r="E143" s="248" t="s">
        <v>586</v>
      </c>
      <c r="F143" s="13">
        <v>4172240.3814903954</v>
      </c>
      <c r="G143" s="13">
        <v>20372211.381348923</v>
      </c>
      <c r="H143" s="13">
        <v>39059712.330388643</v>
      </c>
      <c r="I143" s="251">
        <f t="shared" si="16"/>
        <v>63604164.09322796</v>
      </c>
      <c r="J143" s="13">
        <v>209760061</v>
      </c>
      <c r="K143" s="13">
        <v>89303189</v>
      </c>
      <c r="L143" s="252">
        <f t="shared" si="17"/>
        <v>299063250</v>
      </c>
      <c r="M143" s="14">
        <f>IF((VLOOKUP($D143,'Q4 Raw Data'!$A$9:$DN$158,(M$3-2),FALSE))="Yes",(VLOOKUP($D143,'Q4 Raw Data'!$A$9:$DN$158,M$3,FALSE)),J143)</f>
        <v>221287153.97</v>
      </c>
      <c r="N143" s="14">
        <f>IF((VLOOKUP($D143,'Q4 Raw Data'!$A$9:$DN$158,(N$3-2),FALSE))="Yes",(VLOOKUP($D143,'Q4 Raw Data'!$A$9:$DN$158,N$3,FALSE)),K143)</f>
        <v>97186456</v>
      </c>
      <c r="O143" s="14">
        <f t="shared" si="18"/>
        <v>318473609.97000003</v>
      </c>
      <c r="P143" s="14">
        <f t="shared" si="19"/>
        <v>382077774.06322801</v>
      </c>
      <c r="Q143" s="14"/>
      <c r="R143" s="14"/>
      <c r="S143" s="14"/>
      <c r="T143" s="253"/>
      <c r="U143" s="13">
        <v>362667412.808842</v>
      </c>
      <c r="V143" s="252">
        <f>IF((VLOOKUP($D143,'Q4 Raw Data'!$A$9:$DN$158,(V$3-1),FALSE))="Yes",(VLOOKUP($D143,'Q4 Raw Data'!$A$9:$DN$158,V$3,FALSE)),U143)</f>
        <v>395815079.87289935</v>
      </c>
      <c r="W143" s="14"/>
    </row>
    <row r="144" spans="1:23" x14ac:dyDescent="0.3">
      <c r="A144" s="248" t="s">
        <v>232</v>
      </c>
      <c r="B144" s="248" t="s">
        <v>263</v>
      </c>
      <c r="C144" s="248" t="s">
        <v>268</v>
      </c>
      <c r="D144" s="248" t="s">
        <v>589</v>
      </c>
      <c r="E144" s="248" t="s">
        <v>590</v>
      </c>
      <c r="F144" s="13">
        <v>2974154.9785885662</v>
      </c>
      <c r="G144" s="13">
        <v>8288252.8053895133</v>
      </c>
      <c r="H144" s="13">
        <v>20021004.298097719</v>
      </c>
      <c r="I144" s="251">
        <f t="shared" si="16"/>
        <v>31283412.082075797</v>
      </c>
      <c r="J144" s="13">
        <v>0</v>
      </c>
      <c r="K144" s="13">
        <v>2482127</v>
      </c>
      <c r="L144" s="252">
        <f t="shared" si="17"/>
        <v>2482127</v>
      </c>
      <c r="M144" s="14">
        <f>IF((VLOOKUP($D144,'Q4 Raw Data'!$A$9:$DN$158,(M$3-2),FALSE))="Yes",(VLOOKUP($D144,'Q4 Raw Data'!$A$9:$DN$158,M$3,FALSE)),J144)</f>
        <v>0</v>
      </c>
      <c r="N144" s="14">
        <f>IF((VLOOKUP($D144,'Q4 Raw Data'!$A$9:$DN$158,(N$3-2),FALSE))="Yes",(VLOOKUP($D144,'Q4 Raw Data'!$A$9:$DN$158,N$3,FALSE)),K144)</f>
        <v>2482127</v>
      </c>
      <c r="O144" s="14">
        <f t="shared" si="18"/>
        <v>2482127</v>
      </c>
      <c r="P144" s="14">
        <f t="shared" si="19"/>
        <v>33765539.082075797</v>
      </c>
      <c r="Q144" s="14"/>
      <c r="R144" s="14"/>
      <c r="S144" s="14"/>
      <c r="T144" s="253"/>
      <c r="U144" s="13">
        <v>38999562.5</v>
      </c>
      <c r="V144" s="252">
        <f>IF((VLOOKUP($D144,'Q4 Raw Data'!$A$9:$DN$158,(V$3-1),FALSE))="Yes",(VLOOKUP($D144,'Q4 Raw Data'!$A$9:$DN$158,V$3,FALSE)),U144)</f>
        <v>38999562.5</v>
      </c>
      <c r="W144" s="14"/>
    </row>
    <row r="145" spans="1:23" x14ac:dyDescent="0.3">
      <c r="A145" s="248" t="s">
        <v>259</v>
      </c>
      <c r="B145" s="248" t="s">
        <v>283</v>
      </c>
      <c r="C145" s="248" t="s">
        <v>307</v>
      </c>
      <c r="D145" s="248" t="s">
        <v>591</v>
      </c>
      <c r="E145" s="248" t="s">
        <v>592</v>
      </c>
      <c r="F145" s="13">
        <v>931654.55886486429</v>
      </c>
      <c r="G145" s="13">
        <v>2841790.4010498086</v>
      </c>
      <c r="H145" s="13">
        <v>8567062.9761305451</v>
      </c>
      <c r="I145" s="251">
        <f t="shared" si="16"/>
        <v>12340507.936045218</v>
      </c>
      <c r="J145" s="13">
        <v>0</v>
      </c>
      <c r="K145" s="13">
        <v>459000</v>
      </c>
      <c r="L145" s="252">
        <f t="shared" si="17"/>
        <v>459000</v>
      </c>
      <c r="M145" s="14">
        <f>IF((VLOOKUP($D145,'Q4 Raw Data'!$A$9:$DN$158,(M$3-2),FALSE))="Yes",(VLOOKUP($D145,'Q4 Raw Data'!$A$9:$DN$158,M$3,FALSE)),J145)</f>
        <v>0</v>
      </c>
      <c r="N145" s="14">
        <f>IF((VLOOKUP($D145,'Q4 Raw Data'!$A$9:$DN$158,(N$3-2),FALSE))="Yes",(VLOOKUP($D145,'Q4 Raw Data'!$A$9:$DN$158,N$3,FALSE)),K145)</f>
        <v>459000</v>
      </c>
      <c r="O145" s="14">
        <f t="shared" si="18"/>
        <v>459000</v>
      </c>
      <c r="P145" s="14">
        <f t="shared" si="19"/>
        <v>12799507.936045218</v>
      </c>
      <c r="Q145" s="14"/>
      <c r="R145" s="14"/>
      <c r="S145" s="14"/>
      <c r="T145" s="253"/>
      <c r="U145" s="13">
        <v>12779507.558864865</v>
      </c>
      <c r="V145" s="252">
        <f>IF((VLOOKUP($D145,'Q4 Raw Data'!$A$9:$DN$158,(V$3-1),FALSE))="Yes",(VLOOKUP($D145,'Q4 Raw Data'!$A$9:$DN$158,V$3,FALSE)),U145)</f>
        <v>12435000</v>
      </c>
      <c r="W145" s="14"/>
    </row>
    <row r="146" spans="1:23" x14ac:dyDescent="0.3">
      <c r="A146" s="248" t="s">
        <v>232</v>
      </c>
      <c r="B146" s="248" t="s">
        <v>263</v>
      </c>
      <c r="C146" s="248" t="s">
        <v>274</v>
      </c>
      <c r="D146" s="248" t="s">
        <v>593</v>
      </c>
      <c r="E146" s="248" t="s">
        <v>594</v>
      </c>
      <c r="F146" s="13">
        <v>2029513.7399310232</v>
      </c>
      <c r="G146" s="13">
        <v>4497688.2837882582</v>
      </c>
      <c r="H146" s="13">
        <v>14518706.695967486</v>
      </c>
      <c r="I146" s="251">
        <f t="shared" si="16"/>
        <v>21045908.719686769</v>
      </c>
      <c r="J146" s="13">
        <v>1412822</v>
      </c>
      <c r="K146" s="13">
        <v>0</v>
      </c>
      <c r="L146" s="252">
        <f t="shared" si="17"/>
        <v>1412822</v>
      </c>
      <c r="M146" s="14">
        <f>IF((VLOOKUP($D146,'Q4 Raw Data'!$A$9:$DN$158,(M$3-2),FALSE))="Yes",(VLOOKUP($D146,'Q4 Raw Data'!$A$9:$DN$158,M$3,FALSE)),J146)</f>
        <v>1412822</v>
      </c>
      <c r="N146" s="14">
        <f>IF((VLOOKUP($D146,'Q4 Raw Data'!$A$9:$DN$158,(N$3-2),FALSE))="Yes",(VLOOKUP($D146,'Q4 Raw Data'!$A$9:$DN$158,N$3,FALSE)),K146)</f>
        <v>0</v>
      </c>
      <c r="O146" s="14">
        <f t="shared" si="18"/>
        <v>1412822</v>
      </c>
      <c r="P146" s="14">
        <f t="shared" si="19"/>
        <v>22458730.719686769</v>
      </c>
      <c r="Q146" s="14"/>
      <c r="R146" s="14"/>
      <c r="S146" s="14"/>
      <c r="T146" s="253"/>
      <c r="U146" s="13">
        <v>22458730.402999997</v>
      </c>
      <c r="V146" s="252">
        <f>IF((VLOOKUP($D146,'Q4 Raw Data'!$A$9:$DN$158,(V$3-1),FALSE))="Yes",(VLOOKUP($D146,'Q4 Raw Data'!$A$9:$DN$158,V$3,FALSE)),U146)</f>
        <v>22538730</v>
      </c>
      <c r="W146" s="14"/>
    </row>
    <row r="147" spans="1:23" x14ac:dyDescent="0.3">
      <c r="A147" s="248" t="s">
        <v>250</v>
      </c>
      <c r="B147" s="248" t="s">
        <v>291</v>
      </c>
      <c r="C147" s="248" t="s">
        <v>296</v>
      </c>
      <c r="D147" s="248" t="s">
        <v>595</v>
      </c>
      <c r="E147" s="248" t="s">
        <v>596</v>
      </c>
      <c r="F147" s="13">
        <v>4045252.1929503707</v>
      </c>
      <c r="G147" s="13">
        <v>16359652.629239973</v>
      </c>
      <c r="H147" s="13">
        <v>36523873.162309743</v>
      </c>
      <c r="I147" s="251">
        <f t="shared" si="16"/>
        <v>56928777.984500088</v>
      </c>
      <c r="J147" s="13">
        <v>0</v>
      </c>
      <c r="K147" s="13">
        <v>0</v>
      </c>
      <c r="L147" s="252">
        <f t="shared" si="17"/>
        <v>0</v>
      </c>
      <c r="M147" s="14">
        <f>IF((VLOOKUP($D147,'Q4 Raw Data'!$A$9:$DN$158,(M$3-2),FALSE))="Yes",(VLOOKUP($D147,'Q4 Raw Data'!$A$9:$DN$158,M$3,FALSE)),J147)</f>
        <v>0</v>
      </c>
      <c r="N147" s="14">
        <f>IF((VLOOKUP($D147,'Q4 Raw Data'!$A$9:$DN$158,(N$3-2),FALSE))="Yes",(VLOOKUP($D147,'Q4 Raw Data'!$A$9:$DN$158,N$3,FALSE)),K147)</f>
        <v>0</v>
      </c>
      <c r="O147" s="14">
        <f t="shared" si="18"/>
        <v>0</v>
      </c>
      <c r="P147" s="14">
        <f t="shared" si="19"/>
        <v>56928777.984500088</v>
      </c>
      <c r="Q147" s="14"/>
      <c r="R147" s="14"/>
      <c r="S147" s="14"/>
      <c r="T147" s="253"/>
      <c r="U147" s="13">
        <v>56928778</v>
      </c>
      <c r="V147" s="252">
        <f>IF((VLOOKUP($D147,'Q4 Raw Data'!$A$9:$DN$158,(V$3-1),FALSE))="Yes",(VLOOKUP($D147,'Q4 Raw Data'!$A$9:$DN$158,V$3,FALSE)),U147)</f>
        <v>56928778</v>
      </c>
      <c r="W147" s="14"/>
    </row>
    <row r="148" spans="1:23" x14ac:dyDescent="0.3">
      <c r="A148" s="248" t="s">
        <v>250</v>
      </c>
      <c r="B148" s="248" t="s">
        <v>291</v>
      </c>
      <c r="C148" s="248" t="s">
        <v>302</v>
      </c>
      <c r="D148" s="248" t="s">
        <v>597</v>
      </c>
      <c r="E148" s="248" t="s">
        <v>598</v>
      </c>
      <c r="F148" s="13">
        <v>1910453.971791056</v>
      </c>
      <c r="G148" s="13">
        <v>3340945.6299998988</v>
      </c>
      <c r="H148" s="13">
        <v>14373834.740340333</v>
      </c>
      <c r="I148" s="251">
        <f t="shared" si="16"/>
        <v>19625234.342131287</v>
      </c>
      <c r="J148" s="13">
        <v>3577101</v>
      </c>
      <c r="K148" s="13">
        <v>784000</v>
      </c>
      <c r="L148" s="252">
        <f t="shared" si="17"/>
        <v>4361101</v>
      </c>
      <c r="M148" s="14">
        <f>IF((VLOOKUP($D148,'Q4 Raw Data'!$A$9:$DN$158,(M$3-2),FALSE))="Yes",(VLOOKUP($D148,'Q4 Raw Data'!$A$9:$DN$158,M$3,FALSE)),J148)</f>
        <v>3577101</v>
      </c>
      <c r="N148" s="14">
        <f>IF((VLOOKUP($D148,'Q4 Raw Data'!$A$9:$DN$158,(N$3-2),FALSE))="Yes",(VLOOKUP($D148,'Q4 Raw Data'!$A$9:$DN$158,N$3,FALSE)),K148)</f>
        <v>784000</v>
      </c>
      <c r="O148" s="14">
        <f t="shared" si="18"/>
        <v>4361101</v>
      </c>
      <c r="P148" s="14">
        <f t="shared" si="19"/>
        <v>23986335.342131287</v>
      </c>
      <c r="Q148" s="14"/>
      <c r="R148" s="14"/>
      <c r="S148" s="14"/>
      <c r="T148" s="253"/>
      <c r="U148" s="13">
        <v>23985335</v>
      </c>
      <c r="V148" s="252">
        <f>IF((VLOOKUP($D148,'Q4 Raw Data'!$A$9:$DN$158,(V$3-1),FALSE))="Yes",(VLOOKUP($D148,'Q4 Raw Data'!$A$9:$DN$158,V$3,FALSE)),U148)</f>
        <v>23985335</v>
      </c>
      <c r="W148" s="14"/>
    </row>
    <row r="149" spans="1:23" x14ac:dyDescent="0.3">
      <c r="A149" s="248" t="s">
        <v>226</v>
      </c>
      <c r="B149" s="248" t="s">
        <v>221</v>
      </c>
      <c r="C149" s="248" t="s">
        <v>234</v>
      </c>
      <c r="D149" s="248" t="s">
        <v>599</v>
      </c>
      <c r="E149" s="248" t="s">
        <v>600</v>
      </c>
      <c r="F149" s="13">
        <v>1566908.4516156893</v>
      </c>
      <c r="G149" s="13">
        <v>7352139.453644596</v>
      </c>
      <c r="H149" s="13">
        <v>12969865.275753781</v>
      </c>
      <c r="I149" s="251">
        <f t="shared" si="16"/>
        <v>21888913.181014068</v>
      </c>
      <c r="J149" s="13">
        <v>96822</v>
      </c>
      <c r="K149" s="13">
        <v>8500000</v>
      </c>
      <c r="L149" s="252">
        <f t="shared" si="17"/>
        <v>8596822</v>
      </c>
      <c r="M149" s="14">
        <f>IF((VLOOKUP($D149,'Q4 Raw Data'!$A$9:$DN$158,(M$3-2),FALSE))="Yes",(VLOOKUP($D149,'Q4 Raw Data'!$A$9:$DN$158,M$3,FALSE)),J149)</f>
        <v>96822</v>
      </c>
      <c r="N149" s="14">
        <f>IF((VLOOKUP($D149,'Q4 Raw Data'!$A$9:$DN$158,(N$3-2),FALSE))="Yes",(VLOOKUP($D149,'Q4 Raw Data'!$A$9:$DN$158,N$3,FALSE)),K149)</f>
        <v>8500000</v>
      </c>
      <c r="O149" s="14">
        <f t="shared" si="18"/>
        <v>8596822</v>
      </c>
      <c r="P149" s="14">
        <f t="shared" si="19"/>
        <v>30485735.181014068</v>
      </c>
      <c r="Q149" s="14"/>
      <c r="R149" s="14"/>
      <c r="S149" s="14"/>
      <c r="T149" s="253"/>
      <c r="U149" s="13">
        <v>28918826</v>
      </c>
      <c r="V149" s="252">
        <f>IF((VLOOKUP($D149,'Q4 Raw Data'!$A$9:$DN$158,(V$3-1),FALSE))="Yes",(VLOOKUP($D149,'Q4 Raw Data'!$A$9:$DN$158,V$3,FALSE)),U149)</f>
        <v>28918826</v>
      </c>
      <c r="W149" s="14"/>
    </row>
    <row r="150" spans="1:23" x14ac:dyDescent="0.3">
      <c r="A150" s="248" t="s">
        <v>259</v>
      </c>
      <c r="B150" s="248" t="s">
        <v>283</v>
      </c>
      <c r="C150" s="248" t="s">
        <v>307</v>
      </c>
      <c r="D150" s="248" t="s">
        <v>603</v>
      </c>
      <c r="E150" s="248" t="s">
        <v>604</v>
      </c>
      <c r="F150" s="13">
        <v>2052759.431548801</v>
      </c>
      <c r="G150" s="13">
        <v>7550418.3605346996</v>
      </c>
      <c r="H150" s="13">
        <v>16483528.564351313</v>
      </c>
      <c r="I150" s="251">
        <f t="shared" si="16"/>
        <v>26086706.356434815</v>
      </c>
      <c r="J150" s="13">
        <v>56971178</v>
      </c>
      <c r="K150" s="13">
        <v>26663007</v>
      </c>
      <c r="L150" s="252">
        <f t="shared" si="17"/>
        <v>83634185</v>
      </c>
      <c r="M150" s="14">
        <f>IF((VLOOKUP($D150,'Q4 Raw Data'!$A$9:$DN$158,(M$3-2),FALSE))="Yes",(VLOOKUP($D150,'Q4 Raw Data'!$A$9:$DN$158,M$3,FALSE)),J150)</f>
        <v>56971178</v>
      </c>
      <c r="N150" s="14">
        <f>IF((VLOOKUP($D150,'Q4 Raw Data'!$A$9:$DN$158,(N$3-2),FALSE))="Yes",(VLOOKUP($D150,'Q4 Raw Data'!$A$9:$DN$158,N$3,FALSE)),K150)</f>
        <v>26663007</v>
      </c>
      <c r="O150" s="14">
        <f t="shared" si="18"/>
        <v>83634185</v>
      </c>
      <c r="P150" s="14">
        <f t="shared" si="19"/>
        <v>109720891.35643482</v>
      </c>
      <c r="Q150" s="14"/>
      <c r="R150" s="14"/>
      <c r="S150" s="14"/>
      <c r="T150" s="253"/>
      <c r="U150" s="13">
        <v>109720891</v>
      </c>
      <c r="V150" s="252">
        <f>IF((VLOOKUP($D150,'Q4 Raw Data'!$A$9:$DN$158,(V$3-1),FALSE))="Yes",(VLOOKUP($D150,'Q4 Raw Data'!$A$9:$DN$158,V$3,FALSE)),U150)</f>
        <v>111331891</v>
      </c>
      <c r="W150" s="14"/>
    </row>
    <row r="151" spans="1:23" x14ac:dyDescent="0.3">
      <c r="A151" s="248" t="s">
        <v>232</v>
      </c>
      <c r="B151" s="248" t="s">
        <v>270</v>
      </c>
      <c r="C151" s="248" t="s">
        <v>289</v>
      </c>
      <c r="D151" s="248" t="s">
        <v>607</v>
      </c>
      <c r="E151" s="248" t="s">
        <v>608</v>
      </c>
      <c r="F151" s="13">
        <v>1405686.9453629218</v>
      </c>
      <c r="G151" s="13">
        <v>5429039.0706591057</v>
      </c>
      <c r="H151" s="13">
        <v>12382235.124070231</v>
      </c>
      <c r="I151" s="251">
        <f t="shared" si="16"/>
        <v>19216961.140092257</v>
      </c>
      <c r="J151" s="13">
        <v>0</v>
      </c>
      <c r="K151" s="13">
        <v>0</v>
      </c>
      <c r="L151" s="252">
        <f t="shared" si="17"/>
        <v>0</v>
      </c>
      <c r="M151" s="14">
        <f>IF((VLOOKUP($D151,'Q4 Raw Data'!$A$9:$DN$158,(M$3-2),FALSE))="Yes",(VLOOKUP($D151,'Q4 Raw Data'!$A$9:$DN$158,M$3,FALSE)),J151)</f>
        <v>0</v>
      </c>
      <c r="N151" s="14">
        <f>IF((VLOOKUP($D151,'Q4 Raw Data'!$A$9:$DN$158,(N$3-2),FALSE))="Yes",(VLOOKUP($D151,'Q4 Raw Data'!$A$9:$DN$158,N$3,FALSE)),K151)</f>
        <v>0</v>
      </c>
      <c r="O151" s="14">
        <f t="shared" si="18"/>
        <v>0</v>
      </c>
      <c r="P151" s="14">
        <f t="shared" si="19"/>
        <v>19216961.140092257</v>
      </c>
      <c r="Q151" s="14"/>
      <c r="R151" s="14"/>
      <c r="S151" s="14"/>
      <c r="T151" s="253"/>
      <c r="U151" s="13">
        <v>19216961.140000001</v>
      </c>
      <c r="V151" s="252">
        <f>IF((VLOOKUP($D151,'Q4 Raw Data'!$A$9:$DN$158,(V$3-1),FALSE))="Yes",(VLOOKUP($D151,'Q4 Raw Data'!$A$9:$DN$158,V$3,FALSE)),U151)</f>
        <v>19216961.140000001</v>
      </c>
      <c r="W151" s="14"/>
    </row>
    <row r="152" spans="1:23" x14ac:dyDescent="0.3">
      <c r="A152" s="248" t="s">
        <v>241</v>
      </c>
      <c r="B152" s="248" t="s">
        <v>276</v>
      </c>
      <c r="C152" s="248" t="s">
        <v>317</v>
      </c>
      <c r="D152" s="248" t="s">
        <v>609</v>
      </c>
      <c r="E152" s="248" t="s">
        <v>610</v>
      </c>
      <c r="F152" s="13">
        <v>1377165.3401636754</v>
      </c>
      <c r="G152" s="13">
        <v>12584184.38884059</v>
      </c>
      <c r="H152" s="13">
        <v>21449544.999197841</v>
      </c>
      <c r="I152" s="251">
        <f t="shared" si="16"/>
        <v>35410894.728202105</v>
      </c>
      <c r="J152" s="13">
        <v>0</v>
      </c>
      <c r="K152" s="13">
        <v>0</v>
      </c>
      <c r="L152" s="252">
        <f t="shared" si="17"/>
        <v>0</v>
      </c>
      <c r="M152" s="14">
        <f>IF((VLOOKUP($D152,'Q4 Raw Data'!$A$9:$DN$158,(M$3-2),FALSE))="Yes",(VLOOKUP($D152,'Q4 Raw Data'!$A$9:$DN$158,M$3,FALSE)),J152)</f>
        <v>0</v>
      </c>
      <c r="N152" s="14">
        <f>IF((VLOOKUP($D152,'Q4 Raw Data'!$A$9:$DN$158,(N$3-2),FALSE))="Yes",(VLOOKUP($D152,'Q4 Raw Data'!$A$9:$DN$158,N$3,FALSE)),K152)</f>
        <v>0</v>
      </c>
      <c r="O152" s="14">
        <f t="shared" si="18"/>
        <v>0</v>
      </c>
      <c r="P152" s="14">
        <f t="shared" si="19"/>
        <v>35410894.728202105</v>
      </c>
      <c r="Q152" s="14"/>
      <c r="R152" s="14"/>
      <c r="S152" s="14"/>
      <c r="T152" s="253"/>
      <c r="U152" s="13">
        <v>35410894.25</v>
      </c>
      <c r="V152" s="252">
        <f>IF((VLOOKUP($D152,'Q4 Raw Data'!$A$9:$DN$158,(V$3-1),FALSE))="Yes",(VLOOKUP($D152,'Q4 Raw Data'!$A$9:$DN$158,V$3,FALSE)),U152)</f>
        <v>35410894.25</v>
      </c>
      <c r="W152" s="14"/>
    </row>
    <row r="153" spans="1:23" x14ac:dyDescent="0.3">
      <c r="A153" s="248" t="s">
        <v>226</v>
      </c>
      <c r="B153" s="248" t="s">
        <v>236</v>
      </c>
      <c r="C153" s="248" t="s">
        <v>243</v>
      </c>
      <c r="D153" s="248" t="s">
        <v>611</v>
      </c>
      <c r="E153" s="248" t="s">
        <v>612</v>
      </c>
      <c r="F153" s="13">
        <v>2570940.5720307915</v>
      </c>
      <c r="G153" s="13">
        <v>7327606.7299542539</v>
      </c>
      <c r="H153" s="13">
        <v>14714202.769433515</v>
      </c>
      <c r="I153" s="251">
        <f t="shared" si="16"/>
        <v>24612750.071418561</v>
      </c>
      <c r="J153" s="13">
        <v>127135</v>
      </c>
      <c r="K153" s="13">
        <v>0</v>
      </c>
      <c r="L153" s="252">
        <f t="shared" si="17"/>
        <v>127135</v>
      </c>
      <c r="M153" s="14">
        <f>IF((VLOOKUP($D153,'Q4 Raw Data'!$A$9:$DN$158,(M$3-2),FALSE))="Yes",(VLOOKUP($D153,'Q4 Raw Data'!$A$9:$DN$158,M$3,FALSE)),J153)</f>
        <v>127135</v>
      </c>
      <c r="N153" s="14">
        <f>IF((VLOOKUP($D153,'Q4 Raw Data'!$A$9:$DN$158,(N$3-2),FALSE))="Yes",(VLOOKUP($D153,'Q4 Raw Data'!$A$9:$DN$158,N$3,FALSE)),K153)</f>
        <v>0</v>
      </c>
      <c r="O153" s="14">
        <f t="shared" si="18"/>
        <v>127135</v>
      </c>
      <c r="P153" s="14">
        <f t="shared" si="19"/>
        <v>24739885.071418561</v>
      </c>
      <c r="Q153" s="14"/>
      <c r="R153" s="14"/>
      <c r="S153" s="14"/>
      <c r="T153" s="253"/>
      <c r="U153" s="13">
        <v>24739886</v>
      </c>
      <c r="V153" s="252">
        <f>IF((VLOOKUP($D153,'Q4 Raw Data'!$A$9:$DN$158,(V$3-1),FALSE))="Yes",(VLOOKUP($D153,'Q4 Raw Data'!$A$9:$DN$158,V$3,FALSE)),U153)</f>
        <v>24739886</v>
      </c>
      <c r="W153" s="14"/>
    </row>
    <row r="154" spans="1:23" x14ac:dyDescent="0.3">
      <c r="A154" s="248" t="s">
        <v>232</v>
      </c>
      <c r="B154" s="248" t="s">
        <v>263</v>
      </c>
      <c r="C154" s="248" t="s">
        <v>268</v>
      </c>
      <c r="D154" s="248" t="s">
        <v>613</v>
      </c>
      <c r="E154" s="248" t="s">
        <v>614</v>
      </c>
      <c r="F154" s="13">
        <v>8171922.1212062929</v>
      </c>
      <c r="G154" s="13">
        <v>22802232.686088331</v>
      </c>
      <c r="H154" s="13">
        <v>53202519.554520391</v>
      </c>
      <c r="I154" s="251">
        <f t="shared" si="16"/>
        <v>84176674.361815006</v>
      </c>
      <c r="J154" s="13">
        <v>8884231.5184949916</v>
      </c>
      <c r="K154" s="13">
        <v>0</v>
      </c>
      <c r="L154" s="252">
        <f t="shared" si="17"/>
        <v>8884231.5184949916</v>
      </c>
      <c r="M154" s="14">
        <f>IF((VLOOKUP($D154,'Q4 Raw Data'!$A$9:$DN$158,(M$3-2),FALSE))="Yes",(VLOOKUP($D154,'Q4 Raw Data'!$A$9:$DN$158,M$3,FALSE)),J154)</f>
        <v>8884232</v>
      </c>
      <c r="N154" s="14">
        <f>IF((VLOOKUP($D154,'Q4 Raw Data'!$A$9:$DN$158,(N$3-2),FALSE))="Yes",(VLOOKUP($D154,'Q4 Raw Data'!$A$9:$DN$158,N$3,FALSE)),K154)</f>
        <v>0</v>
      </c>
      <c r="O154" s="14">
        <f t="shared" si="18"/>
        <v>8884232</v>
      </c>
      <c r="P154" s="14">
        <f t="shared" si="19"/>
        <v>93060906.361815006</v>
      </c>
      <c r="Q154" s="14"/>
      <c r="R154" s="14"/>
      <c r="S154" s="14"/>
      <c r="T154" s="253"/>
      <c r="U154" s="13">
        <v>62086749.065882601</v>
      </c>
      <c r="V154" s="252">
        <f>IF((VLOOKUP($D154,'Q4 Raw Data'!$A$9:$DN$158,(V$3-1),FALSE))="Yes",(VLOOKUP($D154,'Q4 Raw Data'!$A$9:$DN$158,V$3,FALSE)),U154)</f>
        <v>93060906</v>
      </c>
      <c r="W154" s="14"/>
    </row>
    <row r="155" spans="1:23" x14ac:dyDescent="0.3">
      <c r="A155" s="248" t="s">
        <v>226</v>
      </c>
      <c r="B155" s="248" t="s">
        <v>236</v>
      </c>
      <c r="C155" s="248" t="s">
        <v>252</v>
      </c>
      <c r="D155" s="248" t="s">
        <v>616</v>
      </c>
      <c r="E155" s="248" t="s">
        <v>617</v>
      </c>
      <c r="F155" s="13">
        <v>2357034.4430092867</v>
      </c>
      <c r="G155" s="13">
        <v>6746318.5631730547</v>
      </c>
      <c r="H155" s="13">
        <v>20013914.983193532</v>
      </c>
      <c r="I155" s="251">
        <f t="shared" si="16"/>
        <v>29117267.989375874</v>
      </c>
      <c r="J155" s="13">
        <v>0</v>
      </c>
      <c r="K155" s="13">
        <v>0</v>
      </c>
      <c r="L155" s="252">
        <f t="shared" si="17"/>
        <v>0</v>
      </c>
      <c r="M155" s="14">
        <f>IF((VLOOKUP($D155,'Q4 Raw Data'!$A$9:$DN$158,(M$3-2),FALSE))="Yes",(VLOOKUP($D155,'Q4 Raw Data'!$A$9:$DN$158,M$3,FALSE)),J155)</f>
        <v>0</v>
      </c>
      <c r="N155" s="14">
        <f>IF((VLOOKUP($D155,'Q4 Raw Data'!$A$9:$DN$158,(N$3-2),FALSE))="Yes",(VLOOKUP($D155,'Q4 Raw Data'!$A$9:$DN$158,N$3,FALSE)),K155)</f>
        <v>279767</v>
      </c>
      <c r="O155" s="14">
        <f t="shared" si="18"/>
        <v>279767</v>
      </c>
      <c r="P155" s="14">
        <f t="shared" si="19"/>
        <v>29397034.989375874</v>
      </c>
      <c r="Q155" s="14"/>
      <c r="R155" s="14"/>
      <c r="S155" s="14"/>
      <c r="T155" s="253"/>
      <c r="U155" s="13">
        <v>29117268</v>
      </c>
      <c r="V155" s="252">
        <f>IF((VLOOKUP($D155,'Q4 Raw Data'!$A$9:$DN$158,(V$3-1),FALSE))="Yes",(VLOOKUP($D155,'Q4 Raw Data'!$A$9:$DN$158,V$3,FALSE)),U155)</f>
        <v>28596000</v>
      </c>
      <c r="W155" s="14"/>
    </row>
    <row r="156" spans="1:23" x14ac:dyDescent="0.3">
      <c r="A156" s="248" t="s">
        <v>226</v>
      </c>
      <c r="B156" s="248" t="s">
        <v>221</v>
      </c>
      <c r="C156" s="248" t="s">
        <v>234</v>
      </c>
      <c r="D156" s="248" t="s">
        <v>618</v>
      </c>
      <c r="E156" s="248" t="s">
        <v>619</v>
      </c>
      <c r="F156" s="13">
        <v>1473959.4992848551</v>
      </c>
      <c r="G156" s="13">
        <v>5056249.3430323172</v>
      </c>
      <c r="H156" s="13">
        <v>13575290.521066505</v>
      </c>
      <c r="I156" s="251">
        <f t="shared" si="16"/>
        <v>20105499.363383677</v>
      </c>
      <c r="J156" s="13">
        <v>0</v>
      </c>
      <c r="K156" s="13">
        <v>200000</v>
      </c>
      <c r="L156" s="252">
        <f t="shared" si="17"/>
        <v>200000</v>
      </c>
      <c r="M156" s="14">
        <f>IF((VLOOKUP($D156,'Q4 Raw Data'!$A$9:$DN$158,(M$3-2),FALSE))="Yes",(VLOOKUP($D156,'Q4 Raw Data'!$A$9:$DN$158,M$3,FALSE)),J156)</f>
        <v>0</v>
      </c>
      <c r="N156" s="14">
        <f>IF((VLOOKUP($D156,'Q4 Raw Data'!$A$9:$DN$158,(N$3-2),FALSE))="Yes",(VLOOKUP($D156,'Q4 Raw Data'!$A$9:$DN$158,N$3,FALSE)),K156)</f>
        <v>200000</v>
      </c>
      <c r="O156" s="14">
        <f t="shared" si="18"/>
        <v>200000</v>
      </c>
      <c r="P156" s="14">
        <f t="shared" si="19"/>
        <v>20305499.363383677</v>
      </c>
      <c r="Q156" s="14"/>
      <c r="R156" s="14"/>
      <c r="S156" s="14"/>
      <c r="T156" s="253"/>
      <c r="U156" s="13">
        <v>20305499.499284856</v>
      </c>
      <c r="V156" s="252">
        <f>IF((VLOOKUP($D156,'Q4 Raw Data'!$A$9:$DN$158,(V$3-1),FALSE))="Yes",(VLOOKUP($D156,'Q4 Raw Data'!$A$9:$DN$158,V$3,FALSE)),U156)</f>
        <v>20305499.499284856</v>
      </c>
      <c r="W156" s="14"/>
    </row>
    <row r="157" spans="1:23" x14ac:dyDescent="0.3">
      <c r="A157" s="248" t="s">
        <v>232</v>
      </c>
      <c r="B157" s="248" t="s">
        <v>263</v>
      </c>
      <c r="C157" s="248" t="s">
        <v>268</v>
      </c>
      <c r="D157" s="248" t="s">
        <v>622</v>
      </c>
      <c r="E157" s="248" t="s">
        <v>623</v>
      </c>
      <c r="F157" s="13">
        <v>2812571.2249078797</v>
      </c>
      <c r="G157" s="13">
        <v>10775444.340691112</v>
      </c>
      <c r="H157" s="13">
        <v>19386148.525551308</v>
      </c>
      <c r="I157" s="251">
        <f t="shared" si="16"/>
        <v>32974164.091150299</v>
      </c>
      <c r="J157" s="13">
        <v>1568053</v>
      </c>
      <c r="K157" s="13">
        <v>0</v>
      </c>
      <c r="L157" s="252">
        <f t="shared" si="17"/>
        <v>1568053</v>
      </c>
      <c r="M157" s="14">
        <f>IF((VLOOKUP($D157,'Q4 Raw Data'!$A$9:$DN$158,(M$3-2),FALSE))="Yes",(VLOOKUP($D157,'Q4 Raw Data'!$A$9:$DN$158,M$3,FALSE)),J157)</f>
        <v>1568053</v>
      </c>
      <c r="N157" s="14">
        <f>IF((VLOOKUP($D157,'Q4 Raw Data'!$A$9:$DN$158,(N$3-2),FALSE))="Yes",(VLOOKUP($D157,'Q4 Raw Data'!$A$9:$DN$158,N$3,FALSE)),K157)</f>
        <v>0</v>
      </c>
      <c r="O157" s="14">
        <f t="shared" si="18"/>
        <v>1568053</v>
      </c>
      <c r="P157" s="14">
        <f t="shared" si="19"/>
        <v>34542217.091150299</v>
      </c>
      <c r="Q157" s="14"/>
      <c r="R157" s="14"/>
      <c r="S157" s="14"/>
      <c r="T157" s="253"/>
      <c r="U157" s="13">
        <v>34542217</v>
      </c>
      <c r="V157" s="252">
        <f>IF((VLOOKUP($D157,'Q4 Raw Data'!$A$9:$DN$158,(V$3-1),FALSE))="Yes",(VLOOKUP($D157,'Q4 Raw Data'!$A$9:$DN$158,V$3,FALSE)),U157)</f>
        <v>34542217</v>
      </c>
      <c r="W157" s="14"/>
    </row>
    <row r="158" spans="1:23" x14ac:dyDescent="0.3">
      <c r="A158" s="248" t="s">
        <v>232</v>
      </c>
      <c r="B158" s="248" t="s">
        <v>270</v>
      </c>
      <c r="C158" s="248" t="s">
        <v>289</v>
      </c>
      <c r="D158" s="248" t="s">
        <v>624</v>
      </c>
      <c r="E158" s="248" t="s">
        <v>625</v>
      </c>
      <c r="F158" s="13">
        <v>5718503.054650547</v>
      </c>
      <c r="G158" s="13">
        <v>20259994.218963947</v>
      </c>
      <c r="H158" s="13">
        <v>48349491.942377925</v>
      </c>
      <c r="I158" s="251">
        <f t="shared" si="16"/>
        <v>74327989.215992421</v>
      </c>
      <c r="J158" s="13">
        <v>0</v>
      </c>
      <c r="K158" s="13">
        <v>0</v>
      </c>
      <c r="L158" s="252">
        <f t="shared" si="17"/>
        <v>0</v>
      </c>
      <c r="M158" s="14">
        <f>IF((VLOOKUP($D158,'Q4 Raw Data'!$A$9:$DN$158,(M$3-2),FALSE))="Yes",(VLOOKUP($D158,'Q4 Raw Data'!$A$9:$DN$158,M$3,FALSE)),J158)</f>
        <v>0</v>
      </c>
      <c r="N158" s="14">
        <f>IF((VLOOKUP($D158,'Q4 Raw Data'!$A$9:$DN$158,(N$3-2),FALSE))="Yes",(VLOOKUP($D158,'Q4 Raw Data'!$A$9:$DN$158,N$3,FALSE)),K158)</f>
        <v>0</v>
      </c>
      <c r="O158" s="14">
        <f t="shared" si="18"/>
        <v>0</v>
      </c>
      <c r="P158" s="14">
        <f t="shared" si="19"/>
        <v>74327989.215992421</v>
      </c>
      <c r="Q158" s="14"/>
      <c r="R158" s="14"/>
      <c r="S158" s="14"/>
      <c r="T158" s="253"/>
      <c r="U158" s="13">
        <v>74327988.534529701</v>
      </c>
      <c r="V158" s="252">
        <f>IF((VLOOKUP($D158,'Q4 Raw Data'!$A$9:$DN$158,(V$3-1),FALSE))="Yes",(VLOOKUP($D158,'Q4 Raw Data'!$A$9:$DN$158,V$3,FALSE)),U158)</f>
        <v>71821701</v>
      </c>
      <c r="W158" s="14"/>
    </row>
    <row r="159" spans="1:23" x14ac:dyDescent="0.3">
      <c r="A159" s="248" t="s">
        <v>226</v>
      </c>
      <c r="B159" s="248" t="s">
        <v>221</v>
      </c>
      <c r="C159" s="248" t="s">
        <v>234</v>
      </c>
      <c r="D159" s="248" t="s">
        <v>626</v>
      </c>
      <c r="E159" s="248" t="s">
        <v>627</v>
      </c>
      <c r="F159" s="13">
        <v>3312263.2402046425</v>
      </c>
      <c r="G159" s="13">
        <v>13037752.453278556</v>
      </c>
      <c r="H159" s="13">
        <v>23352061.739708968</v>
      </c>
      <c r="I159" s="251">
        <f t="shared" si="16"/>
        <v>39702077.433192164</v>
      </c>
      <c r="J159" s="13">
        <v>32491008</v>
      </c>
      <c r="K159" s="13">
        <v>653545</v>
      </c>
      <c r="L159" s="252">
        <f t="shared" si="17"/>
        <v>33144553</v>
      </c>
      <c r="M159" s="14">
        <f>IF((VLOOKUP($D159,'Q4 Raw Data'!$A$9:$DN$158,(M$3-2),FALSE))="Yes",(VLOOKUP($D159,'Q4 Raw Data'!$A$9:$DN$158,M$3,FALSE)),J159)</f>
        <v>32666083</v>
      </c>
      <c r="N159" s="14">
        <f>IF((VLOOKUP($D159,'Q4 Raw Data'!$A$9:$DN$158,(N$3-2),FALSE))="Yes",(VLOOKUP($D159,'Q4 Raw Data'!$A$9:$DN$158,N$3,FALSE)),K159)</f>
        <v>653545</v>
      </c>
      <c r="O159" s="14">
        <f t="shared" si="18"/>
        <v>33319628</v>
      </c>
      <c r="P159" s="14">
        <f t="shared" si="19"/>
        <v>73021705.433192164</v>
      </c>
      <c r="Q159" s="14"/>
      <c r="R159" s="14"/>
      <c r="S159" s="14"/>
      <c r="T159" s="253"/>
      <c r="U159" s="13">
        <v>72846630.620000005</v>
      </c>
      <c r="V159" s="252">
        <f>IF((VLOOKUP($D159,'Q4 Raw Data'!$A$9:$DN$158,(V$3-1),FALSE))="Yes",(VLOOKUP($D159,'Q4 Raw Data'!$A$9:$DN$158,V$3,FALSE)),U159)</f>
        <v>73021705</v>
      </c>
      <c r="W159" s="14"/>
    </row>
    <row r="160" spans="1:23" x14ac:dyDescent="0.3">
      <c r="A160" s="248" t="s">
        <v>259</v>
      </c>
      <c r="B160" s="248" t="s">
        <v>283</v>
      </c>
      <c r="C160" s="248" t="s">
        <v>313</v>
      </c>
      <c r="D160" s="248" t="s">
        <v>628</v>
      </c>
      <c r="E160" s="248" t="s">
        <v>629</v>
      </c>
      <c r="F160" s="13">
        <v>8294827.2465234064</v>
      </c>
      <c r="G160" s="13">
        <v>7894842.8736772761</v>
      </c>
      <c r="H160" s="13">
        <v>68639663.780515745</v>
      </c>
      <c r="I160" s="251">
        <f t="shared" si="16"/>
        <v>84829333.900716424</v>
      </c>
      <c r="J160" s="13">
        <v>140442</v>
      </c>
      <c r="K160" s="13">
        <v>418305</v>
      </c>
      <c r="L160" s="252">
        <f t="shared" si="17"/>
        <v>558747</v>
      </c>
      <c r="M160" s="14">
        <f>IF((VLOOKUP($D160,'Q4 Raw Data'!$A$9:$DN$158,(M$3-2),FALSE))="Yes",(VLOOKUP($D160,'Q4 Raw Data'!$A$9:$DN$158,M$3,FALSE)),J160)</f>
        <v>140442</v>
      </c>
      <c r="N160" s="14">
        <f>IF((VLOOKUP($D160,'Q4 Raw Data'!$A$9:$DN$158,(N$3-2),FALSE))="Yes",(VLOOKUP($D160,'Q4 Raw Data'!$A$9:$DN$158,N$3,FALSE)),K160)</f>
        <v>1322757</v>
      </c>
      <c r="O160" s="14">
        <f t="shared" si="18"/>
        <v>1463199</v>
      </c>
      <c r="P160" s="14">
        <f t="shared" si="19"/>
        <v>86292532.900716424</v>
      </c>
      <c r="Q160" s="14"/>
      <c r="R160" s="14"/>
      <c r="S160" s="14"/>
      <c r="T160" s="253"/>
      <c r="U160" s="13">
        <v>85388081</v>
      </c>
      <c r="V160" s="252">
        <f>IF((VLOOKUP($D160,'Q4 Raw Data'!$A$9:$DN$158,(V$3-1),FALSE))="Yes",(VLOOKUP($D160,'Q4 Raw Data'!$A$9:$DN$158,V$3,FALSE)),U160)</f>
        <v>84824244</v>
      </c>
      <c r="W160" s="14"/>
    </row>
    <row r="161" spans="1:23" x14ac:dyDescent="0.3">
      <c r="A161" s="248" t="s">
        <v>241</v>
      </c>
      <c r="B161" s="248" t="s">
        <v>276</v>
      </c>
      <c r="C161" s="248" t="s">
        <v>317</v>
      </c>
      <c r="D161" s="248" t="s">
        <v>630</v>
      </c>
      <c r="E161" s="248" t="s">
        <v>631</v>
      </c>
      <c r="F161" s="13">
        <v>1476516.184893385</v>
      </c>
      <c r="G161" s="13">
        <v>2933929.9302637228</v>
      </c>
      <c r="H161" s="13">
        <v>11823986.955266409</v>
      </c>
      <c r="I161" s="251">
        <f t="shared" si="16"/>
        <v>16234433.070423517</v>
      </c>
      <c r="J161" s="13">
        <v>387289</v>
      </c>
      <c r="K161" s="13">
        <v>2787722</v>
      </c>
      <c r="L161" s="252">
        <f t="shared" si="17"/>
        <v>3175011</v>
      </c>
      <c r="M161" s="14">
        <f>IF((VLOOKUP($D161,'Q4 Raw Data'!$A$9:$DN$158,(M$3-2),FALSE))="Yes",(VLOOKUP($D161,'Q4 Raw Data'!$A$9:$DN$158,M$3,FALSE)),J161)</f>
        <v>442013</v>
      </c>
      <c r="N161" s="14">
        <f>IF((VLOOKUP($D161,'Q4 Raw Data'!$A$9:$DN$158,(N$3-2),FALSE))="Yes",(VLOOKUP($D161,'Q4 Raw Data'!$A$9:$DN$158,N$3,FALSE)),K161)</f>
        <v>4244813</v>
      </c>
      <c r="O161" s="14">
        <f t="shared" si="18"/>
        <v>4686826</v>
      </c>
      <c r="P161" s="14">
        <f t="shared" si="19"/>
        <v>20921259.070423517</v>
      </c>
      <c r="Q161" s="14"/>
      <c r="R161" s="14"/>
      <c r="S161" s="14"/>
      <c r="T161" s="253"/>
      <c r="U161" s="13">
        <v>19409444</v>
      </c>
      <c r="V161" s="252">
        <f>IF((VLOOKUP($D161,'Q4 Raw Data'!$A$9:$DN$158,(V$3-1),FALSE))="Yes",(VLOOKUP($D161,'Q4 Raw Data'!$A$9:$DN$158,V$3,FALSE)),U161)</f>
        <v>21345000</v>
      </c>
      <c r="W161" s="14"/>
    </row>
    <row r="162" spans="1:23" x14ac:dyDescent="0.3">
      <c r="A162" s="248" t="s">
        <v>250</v>
      </c>
      <c r="B162" s="248" t="s">
        <v>291</v>
      </c>
      <c r="C162" s="248" t="s">
        <v>302</v>
      </c>
      <c r="D162" s="248" t="s">
        <v>632</v>
      </c>
      <c r="E162" s="248" t="s">
        <v>633</v>
      </c>
      <c r="F162" s="13">
        <v>1067004.9595829407</v>
      </c>
      <c r="G162" s="13">
        <v>3778574.159206843</v>
      </c>
      <c r="H162" s="13">
        <v>12601596.873748494</v>
      </c>
      <c r="I162" s="251">
        <f t="shared" si="16"/>
        <v>17447175.992538277</v>
      </c>
      <c r="J162" s="13">
        <v>2579000</v>
      </c>
      <c r="K162" s="13">
        <v>3870000</v>
      </c>
      <c r="L162" s="252">
        <f t="shared" si="17"/>
        <v>6449000</v>
      </c>
      <c r="M162" s="14">
        <f>IF((VLOOKUP($D162,'Q4 Raw Data'!$A$9:$DN$158,(M$3-2),FALSE))="Yes",(VLOOKUP($D162,'Q4 Raw Data'!$A$9:$DN$158,M$3,FALSE)),J162)</f>
        <v>2579000</v>
      </c>
      <c r="N162" s="14">
        <f>IF((VLOOKUP($D162,'Q4 Raw Data'!$A$9:$DN$158,(N$3-2),FALSE))="Yes",(VLOOKUP($D162,'Q4 Raw Data'!$A$9:$DN$158,N$3,FALSE)),K162)</f>
        <v>3870000</v>
      </c>
      <c r="O162" s="14">
        <f t="shared" si="18"/>
        <v>6449000</v>
      </c>
      <c r="P162" s="14">
        <f t="shared" si="19"/>
        <v>23896175.992538277</v>
      </c>
      <c r="Q162" s="14"/>
      <c r="R162" s="14"/>
      <c r="S162" s="14"/>
      <c r="T162" s="253"/>
      <c r="U162" s="13">
        <v>23896176</v>
      </c>
      <c r="V162" s="252">
        <f>IF((VLOOKUP($D162,'Q4 Raw Data'!$A$9:$DN$158,(V$3-1),FALSE))="Yes",(VLOOKUP($D162,'Q4 Raw Data'!$A$9:$DN$158,V$3,FALSE)),U162)</f>
        <v>23731000</v>
      </c>
      <c r="W162" s="14"/>
    </row>
    <row r="163" spans="1:23" x14ac:dyDescent="0.3">
      <c r="A163" s="248" t="s">
        <v>226</v>
      </c>
      <c r="B163" s="248" t="s">
        <v>236</v>
      </c>
      <c r="C163" s="248" t="s">
        <v>252</v>
      </c>
      <c r="D163" s="248" t="s">
        <v>634</v>
      </c>
      <c r="E163" s="248" t="s">
        <v>635</v>
      </c>
      <c r="F163" s="13">
        <v>2327193.1015041075</v>
      </c>
      <c r="G163" s="13">
        <v>8775818.1209279373</v>
      </c>
      <c r="H163" s="13">
        <v>15893376.623435581</v>
      </c>
      <c r="I163" s="251">
        <f t="shared" si="16"/>
        <v>26996387.845867626</v>
      </c>
      <c r="J163" s="13">
        <v>0</v>
      </c>
      <c r="K163" s="13">
        <v>0</v>
      </c>
      <c r="L163" s="252">
        <f t="shared" si="17"/>
        <v>0</v>
      </c>
      <c r="M163" s="14">
        <f>IF((VLOOKUP($D163,'Q4 Raw Data'!$A$9:$DN$158,(M$3-2),FALSE))="Yes",(VLOOKUP($D163,'Q4 Raw Data'!$A$9:$DN$158,M$3,FALSE)),J163)</f>
        <v>0</v>
      </c>
      <c r="N163" s="14">
        <f>IF((VLOOKUP($D163,'Q4 Raw Data'!$A$9:$DN$158,(N$3-2),FALSE))="Yes",(VLOOKUP($D163,'Q4 Raw Data'!$A$9:$DN$158,N$3,FALSE)),K163)</f>
        <v>0</v>
      </c>
      <c r="O163" s="14">
        <f t="shared" si="18"/>
        <v>0</v>
      </c>
      <c r="P163" s="14">
        <f t="shared" si="19"/>
        <v>26996387.845867626</v>
      </c>
      <c r="Q163" s="14"/>
      <c r="R163" s="14"/>
      <c r="S163" s="14"/>
      <c r="T163" s="253"/>
      <c r="U163" s="13">
        <v>26996388.206</v>
      </c>
      <c r="V163" s="252">
        <f>IF((VLOOKUP($D163,'Q4 Raw Data'!$A$9:$DN$158,(V$3-1),FALSE))="Yes",(VLOOKUP($D163,'Q4 Raw Data'!$A$9:$DN$158,V$3,FALSE)),U163)</f>
        <v>26996388.206</v>
      </c>
      <c r="W163" s="14"/>
    </row>
    <row r="164" spans="1:23" x14ac:dyDescent="0.3">
      <c r="A164" s="248" t="s">
        <v>232</v>
      </c>
      <c r="B164" s="248" t="s">
        <v>263</v>
      </c>
      <c r="C164" s="248" t="s">
        <v>268</v>
      </c>
      <c r="D164" s="248" t="s">
        <v>638</v>
      </c>
      <c r="E164" s="248" t="s">
        <v>639</v>
      </c>
      <c r="F164" s="13">
        <v>1884051.2569566562</v>
      </c>
      <c r="G164" s="13">
        <v>5487289.663586624</v>
      </c>
      <c r="H164" s="13">
        <v>10979329.103405105</v>
      </c>
      <c r="I164" s="251">
        <f t="shared" si="16"/>
        <v>18350670.023948386</v>
      </c>
      <c r="J164" s="13">
        <v>877394</v>
      </c>
      <c r="K164" s="13">
        <v>705756</v>
      </c>
      <c r="L164" s="252">
        <f t="shared" si="17"/>
        <v>1583150</v>
      </c>
      <c r="M164" s="14">
        <f>IF((VLOOKUP($D164,'Q4 Raw Data'!$A$9:$DN$158,(M$3-2),FALSE))="Yes",(VLOOKUP($D164,'Q4 Raw Data'!$A$9:$DN$158,M$3,FALSE)),J164)</f>
        <v>1178437</v>
      </c>
      <c r="N164" s="14">
        <f>IF((VLOOKUP($D164,'Q4 Raw Data'!$A$9:$DN$158,(N$3-2),FALSE))="Yes",(VLOOKUP($D164,'Q4 Raw Data'!$A$9:$DN$158,N$3,FALSE)),K164)</f>
        <v>1706104</v>
      </c>
      <c r="O164" s="14">
        <f t="shared" si="18"/>
        <v>2884541</v>
      </c>
      <c r="P164" s="14">
        <f t="shared" si="19"/>
        <v>21235211.023948386</v>
      </c>
      <c r="Q164" s="14"/>
      <c r="R164" s="14"/>
      <c r="S164" s="14"/>
      <c r="T164" s="253"/>
      <c r="U164" s="13">
        <v>19933821</v>
      </c>
      <c r="V164" s="252">
        <f>IF((VLOOKUP($D164,'Q4 Raw Data'!$A$9:$DN$158,(V$3-1),FALSE))="Yes",(VLOOKUP($D164,'Q4 Raw Data'!$A$9:$DN$158,V$3,FALSE)),U164)</f>
        <v>20434779</v>
      </c>
      <c r="W164" s="14"/>
    </row>
    <row r="165" spans="1:23" x14ac:dyDescent="0.3">
      <c r="A165" s="248" t="s">
        <v>232</v>
      </c>
      <c r="B165" s="248" t="s">
        <v>270</v>
      </c>
      <c r="C165" s="248" t="s">
        <v>289</v>
      </c>
      <c r="D165" s="248" t="s">
        <v>640</v>
      </c>
      <c r="E165" s="248" t="s">
        <v>641</v>
      </c>
      <c r="F165" s="13">
        <v>1076910.4142685812</v>
      </c>
      <c r="G165" s="13">
        <v>3926563.0062818318</v>
      </c>
      <c r="H165" s="13">
        <v>10238464.866646571</v>
      </c>
      <c r="I165" s="251">
        <f t="shared" ref="I165:I185" si="20">SUM(F165:H165)</f>
        <v>15241938.287196985</v>
      </c>
      <c r="J165" s="13">
        <v>5874900</v>
      </c>
      <c r="K165" s="13">
        <v>20388193</v>
      </c>
      <c r="L165" s="252">
        <f t="shared" ref="L165:L185" si="21">SUM(J165:K165)</f>
        <v>26263093</v>
      </c>
      <c r="M165" s="14">
        <f>IF((VLOOKUP($D165,'Q4 Raw Data'!$A$9:$DN$158,(M$3-2),FALSE))="Yes",(VLOOKUP($D165,'Q4 Raw Data'!$A$9:$DN$158,M$3,FALSE)),J165)</f>
        <v>6246847.1333534289</v>
      </c>
      <c r="N165" s="14">
        <f>IF((VLOOKUP($D165,'Q4 Raw Data'!$A$9:$DN$158,(N$3-2),FALSE))="Yes",(VLOOKUP($D165,'Q4 Raw Data'!$A$9:$DN$158,N$3,FALSE)),K165)</f>
        <v>21785420.787100717</v>
      </c>
      <c r="O165" s="14">
        <f t="shared" ref="O165:O185" si="22">SUM(M165:N165)</f>
        <v>28032267.920454144</v>
      </c>
      <c r="P165" s="14">
        <f t="shared" ref="P165:P185" si="23">SUM(I165,O165)</f>
        <v>43274206.207651131</v>
      </c>
      <c r="Q165" s="14"/>
      <c r="R165" s="14"/>
      <c r="S165" s="14"/>
      <c r="T165" s="253"/>
      <c r="U165" s="13">
        <v>41505030.658999994</v>
      </c>
      <c r="V165" s="252">
        <f>IF((VLOOKUP($D165,'Q4 Raw Data'!$A$9:$DN$158,(V$3-1),FALSE))="Yes",(VLOOKUP($D165,'Q4 Raw Data'!$A$9:$DN$158,V$3,FALSE)),U165)</f>
        <v>42785812.483651131</v>
      </c>
      <c r="W165" s="14"/>
    </row>
    <row r="166" spans="1:23" x14ac:dyDescent="0.3">
      <c r="A166" s="248" t="s">
        <v>250</v>
      </c>
      <c r="B166" s="248" t="s">
        <v>291</v>
      </c>
      <c r="C166" s="248" t="s">
        <v>296</v>
      </c>
      <c r="D166" s="248" t="s">
        <v>644</v>
      </c>
      <c r="E166" s="248" t="s">
        <v>645</v>
      </c>
      <c r="F166" s="13">
        <v>1738615.1617151632</v>
      </c>
      <c r="G166" s="13">
        <v>6149188.3622045452</v>
      </c>
      <c r="H166" s="13">
        <v>10688788.613132423</v>
      </c>
      <c r="I166" s="251">
        <f t="shared" si="20"/>
        <v>18576592.13705213</v>
      </c>
      <c r="J166" s="13">
        <v>0</v>
      </c>
      <c r="K166" s="13">
        <v>0</v>
      </c>
      <c r="L166" s="252">
        <f t="shared" si="21"/>
        <v>0</v>
      </c>
      <c r="M166" s="14">
        <f>IF((VLOOKUP($D166,'Q4 Raw Data'!$A$9:$DN$158,(M$3-2),FALSE))="Yes",(VLOOKUP($D166,'Q4 Raw Data'!$A$9:$DN$158,M$3,FALSE)),J166)</f>
        <v>0</v>
      </c>
      <c r="N166" s="14">
        <f>IF((VLOOKUP($D166,'Q4 Raw Data'!$A$9:$DN$158,(N$3-2),FALSE))="Yes",(VLOOKUP($D166,'Q4 Raw Data'!$A$9:$DN$158,N$3,FALSE)),K166)</f>
        <v>159444</v>
      </c>
      <c r="O166" s="14">
        <f t="shared" si="22"/>
        <v>159444</v>
      </c>
      <c r="P166" s="14">
        <f t="shared" si="23"/>
        <v>18736036.13705213</v>
      </c>
      <c r="Q166" s="14"/>
      <c r="R166" s="14"/>
      <c r="S166" s="14"/>
      <c r="T166" s="253"/>
      <c r="U166" s="13">
        <v>18576591.870000001</v>
      </c>
      <c r="V166" s="252">
        <f>IF((VLOOKUP($D166,'Q4 Raw Data'!$A$9:$DN$158,(V$3-1),FALSE))="Yes",(VLOOKUP($D166,'Q4 Raw Data'!$A$9:$DN$158,V$3,FALSE)),U166)</f>
        <v>18736036</v>
      </c>
      <c r="W166" s="14"/>
    </row>
    <row r="167" spans="1:23" x14ac:dyDescent="0.3">
      <c r="A167" s="248" t="s">
        <v>241</v>
      </c>
      <c r="B167" s="248" t="s">
        <v>276</v>
      </c>
      <c r="C167" s="248" t="s">
        <v>317</v>
      </c>
      <c r="D167" s="248" t="s">
        <v>646</v>
      </c>
      <c r="E167" s="248" t="s">
        <v>647</v>
      </c>
      <c r="F167" s="13">
        <v>1895434.6383772544</v>
      </c>
      <c r="G167" s="13">
        <v>11907381.018957447</v>
      </c>
      <c r="H167" s="13">
        <v>19505500.023639288</v>
      </c>
      <c r="I167" s="251">
        <f t="shared" si="20"/>
        <v>33308315.680973992</v>
      </c>
      <c r="J167" s="13">
        <v>14450833</v>
      </c>
      <c r="K167" s="13">
        <v>871260</v>
      </c>
      <c r="L167" s="252">
        <f t="shared" si="21"/>
        <v>15322093</v>
      </c>
      <c r="M167" s="14">
        <f>IF((VLOOKUP($D167,'Q4 Raw Data'!$A$9:$DN$158,(M$3-2),FALSE))="Yes",(VLOOKUP($D167,'Q4 Raw Data'!$A$9:$DN$158,M$3,FALSE)),J167)</f>
        <v>14450833</v>
      </c>
      <c r="N167" s="14">
        <f>IF((VLOOKUP($D167,'Q4 Raw Data'!$A$9:$DN$158,(N$3-2),FALSE))="Yes",(VLOOKUP($D167,'Q4 Raw Data'!$A$9:$DN$158,N$3,FALSE)),K167)</f>
        <v>871260</v>
      </c>
      <c r="O167" s="14">
        <f t="shared" si="22"/>
        <v>15322093</v>
      </c>
      <c r="P167" s="14">
        <f t="shared" si="23"/>
        <v>48630408.680973992</v>
      </c>
      <c r="Q167" s="14"/>
      <c r="R167" s="14"/>
      <c r="S167" s="14"/>
      <c r="T167" s="253"/>
      <c r="U167" s="13">
        <v>48630409</v>
      </c>
      <c r="V167" s="252">
        <f>IF((VLOOKUP($D167,'Q4 Raw Data'!$A$9:$DN$158,(V$3-1),FALSE))="Yes",(VLOOKUP($D167,'Q4 Raw Data'!$A$9:$DN$158,V$3,FALSE)),U167)</f>
        <v>48630409</v>
      </c>
      <c r="W167" s="14"/>
    </row>
    <row r="168" spans="1:23" x14ac:dyDescent="0.3">
      <c r="A168" s="248" t="s">
        <v>226</v>
      </c>
      <c r="B168" s="248" t="s">
        <v>236</v>
      </c>
      <c r="C168" s="248" t="s">
        <v>252</v>
      </c>
      <c r="D168" s="248" t="s">
        <v>648</v>
      </c>
      <c r="E168" s="248" t="s">
        <v>649</v>
      </c>
      <c r="F168" s="13">
        <v>2017364.5760592609</v>
      </c>
      <c r="G168" s="13">
        <v>5725356.8006243287</v>
      </c>
      <c r="H168" s="13">
        <v>14940249.750305874</v>
      </c>
      <c r="I168" s="251">
        <f t="shared" si="20"/>
        <v>22682971.126989461</v>
      </c>
      <c r="J168" s="13">
        <v>0</v>
      </c>
      <c r="K168" s="13">
        <v>0</v>
      </c>
      <c r="L168" s="252">
        <f t="shared" si="21"/>
        <v>0</v>
      </c>
      <c r="M168" s="14">
        <f>IF((VLOOKUP($D168,'Q4 Raw Data'!$A$9:$DN$158,(M$3-2),FALSE))="Yes",(VLOOKUP($D168,'Q4 Raw Data'!$A$9:$DN$158,M$3,FALSE)),J168)</f>
        <v>0</v>
      </c>
      <c r="N168" s="14">
        <f>IF((VLOOKUP($D168,'Q4 Raw Data'!$A$9:$DN$158,(N$3-2),FALSE))="Yes",(VLOOKUP($D168,'Q4 Raw Data'!$A$9:$DN$158,N$3,FALSE)),K168)</f>
        <v>0</v>
      </c>
      <c r="O168" s="14">
        <f t="shared" si="22"/>
        <v>0</v>
      </c>
      <c r="P168" s="14">
        <f t="shared" si="23"/>
        <v>22682971.126989461</v>
      </c>
      <c r="Q168" s="14"/>
      <c r="R168" s="14"/>
      <c r="S168" s="14"/>
      <c r="T168" s="253"/>
      <c r="U168" s="13">
        <v>22682971.295000002</v>
      </c>
      <c r="V168" s="252">
        <f>IF((VLOOKUP($D168,'Q4 Raw Data'!$A$9:$DN$158,(V$3-1),FALSE))="Yes",(VLOOKUP($D168,'Q4 Raw Data'!$A$9:$DN$158,V$3,FALSE)),U168)</f>
        <v>22682971.295000002</v>
      </c>
      <c r="W168" s="14"/>
    </row>
    <row r="169" spans="1:23" x14ac:dyDescent="0.3">
      <c r="A169" s="248" t="s">
        <v>226</v>
      </c>
      <c r="B169" s="248" t="s">
        <v>245</v>
      </c>
      <c r="C169" s="248" t="s">
        <v>220</v>
      </c>
      <c r="D169" s="248" t="s">
        <v>650</v>
      </c>
      <c r="E169" s="248" t="s">
        <v>651</v>
      </c>
      <c r="F169" s="13">
        <v>3545292.0659586778</v>
      </c>
      <c r="G169" s="13">
        <v>12148464.48750761</v>
      </c>
      <c r="H169" s="13">
        <v>25226537.825504325</v>
      </c>
      <c r="I169" s="251">
        <f t="shared" si="20"/>
        <v>40920294.378970608</v>
      </c>
      <c r="J169" s="13">
        <v>33389257.163343914</v>
      </c>
      <c r="K169" s="13">
        <v>8520780.0125337113</v>
      </c>
      <c r="L169" s="252">
        <f t="shared" si="21"/>
        <v>41910037.175877623</v>
      </c>
      <c r="M169" s="14">
        <f>IF((VLOOKUP($D169,'Q4 Raw Data'!$A$9:$DN$158,(M$3-2),FALSE))="Yes",(VLOOKUP($D169,'Q4 Raw Data'!$A$9:$DN$158,M$3,FALSE)),J169)</f>
        <v>30116325.629999999</v>
      </c>
      <c r="N169" s="14">
        <f>IF((VLOOKUP($D169,'Q4 Raw Data'!$A$9:$DN$158,(N$3-2),FALSE))="Yes",(VLOOKUP($D169,'Q4 Raw Data'!$A$9:$DN$158,N$3,FALSE)),K169)</f>
        <v>7656625.2160000009</v>
      </c>
      <c r="O169" s="14">
        <f t="shared" si="22"/>
        <v>37772950.846000001</v>
      </c>
      <c r="P169" s="14">
        <f t="shared" si="23"/>
        <v>78693245.224970609</v>
      </c>
      <c r="Q169" s="14"/>
      <c r="R169" s="14"/>
      <c r="S169" s="14"/>
      <c r="T169" s="253"/>
      <c r="U169" s="13">
        <v>82830331.554848254</v>
      </c>
      <c r="V169" s="252">
        <f>IF((VLOOKUP($D169,'Q4 Raw Data'!$A$9:$DN$158,(V$3-1),FALSE))="Yes",(VLOOKUP($D169,'Q4 Raw Data'!$A$9:$DN$158,V$3,FALSE)),U169)</f>
        <v>78346780.67061837</v>
      </c>
      <c r="W169" s="14"/>
    </row>
    <row r="170" spans="1:23" x14ac:dyDescent="0.3">
      <c r="A170" s="248" t="s">
        <v>232</v>
      </c>
      <c r="B170" s="248" t="s">
        <v>263</v>
      </c>
      <c r="C170" s="248" t="s">
        <v>274</v>
      </c>
      <c r="D170" s="248" t="s">
        <v>652</v>
      </c>
      <c r="E170" s="248" t="s">
        <v>653</v>
      </c>
      <c r="F170" s="13">
        <v>3432630.4182512164</v>
      </c>
      <c r="G170" s="13">
        <v>10037302.231319325</v>
      </c>
      <c r="H170" s="13">
        <v>20047107.503356498</v>
      </c>
      <c r="I170" s="251">
        <f t="shared" si="20"/>
        <v>33517040.152927041</v>
      </c>
      <c r="J170" s="13">
        <v>1726957</v>
      </c>
      <c r="K170" s="13">
        <v>0</v>
      </c>
      <c r="L170" s="252">
        <f t="shared" si="21"/>
        <v>1726957</v>
      </c>
      <c r="M170" s="14">
        <f>IF((VLOOKUP($D170,'Q4 Raw Data'!$A$9:$DN$158,(M$3-2),FALSE))="Yes",(VLOOKUP($D170,'Q4 Raw Data'!$A$9:$DN$158,M$3,FALSE)),J170)</f>
        <v>1726957</v>
      </c>
      <c r="N170" s="14">
        <f>IF((VLOOKUP($D170,'Q4 Raw Data'!$A$9:$DN$158,(N$3-2),FALSE))="Yes",(VLOOKUP($D170,'Q4 Raw Data'!$A$9:$DN$158,N$3,FALSE)),K170)</f>
        <v>0</v>
      </c>
      <c r="O170" s="14">
        <f t="shared" si="22"/>
        <v>1726957</v>
      </c>
      <c r="P170" s="14">
        <f t="shared" si="23"/>
        <v>35243997.152927041</v>
      </c>
      <c r="Q170" s="14"/>
      <c r="R170" s="14"/>
      <c r="S170" s="14"/>
      <c r="T170" s="253"/>
      <c r="U170" s="13">
        <v>34663343</v>
      </c>
      <c r="V170" s="252">
        <f>IF((VLOOKUP($D170,'Q4 Raw Data'!$A$9:$DN$158,(V$3-1),FALSE))="Yes",(VLOOKUP($D170,'Q4 Raw Data'!$A$9:$DN$158,V$3,FALSE)),U170)</f>
        <v>34193870</v>
      </c>
      <c r="W170" s="14"/>
    </row>
    <row r="171" spans="1:23" x14ac:dyDescent="0.3">
      <c r="A171" s="248" t="s">
        <v>241</v>
      </c>
      <c r="B171" s="248" t="s">
        <v>276</v>
      </c>
      <c r="C171" s="248" t="s">
        <v>317</v>
      </c>
      <c r="D171" s="248" t="s">
        <v>656</v>
      </c>
      <c r="E171" s="248" t="s">
        <v>657</v>
      </c>
      <c r="F171" s="13">
        <v>1929423.8302223724</v>
      </c>
      <c r="G171" s="13">
        <v>6834577.5702086752</v>
      </c>
      <c r="H171" s="13">
        <v>17229116.336395677</v>
      </c>
      <c r="I171" s="251">
        <f t="shared" si="20"/>
        <v>25993117.736826725</v>
      </c>
      <c r="J171" s="13">
        <v>1081062</v>
      </c>
      <c r="K171" s="13">
        <v>328589</v>
      </c>
      <c r="L171" s="252">
        <f t="shared" si="21"/>
        <v>1409651</v>
      </c>
      <c r="M171" s="14">
        <f>IF((VLOOKUP($D171,'Q4 Raw Data'!$A$9:$DN$158,(M$3-2),FALSE))="Yes",(VLOOKUP($D171,'Q4 Raw Data'!$A$9:$DN$158,M$3,FALSE)),J171)</f>
        <v>1081062</v>
      </c>
      <c r="N171" s="14">
        <f>IF((VLOOKUP($D171,'Q4 Raw Data'!$A$9:$DN$158,(N$3-2),FALSE))="Yes",(VLOOKUP($D171,'Q4 Raw Data'!$A$9:$DN$158,N$3,FALSE)),K171)</f>
        <v>328589</v>
      </c>
      <c r="O171" s="14">
        <f t="shared" si="22"/>
        <v>1409651</v>
      </c>
      <c r="P171" s="14">
        <f t="shared" si="23"/>
        <v>27402768.736826725</v>
      </c>
      <c r="Q171" s="14"/>
      <c r="R171" s="14"/>
      <c r="S171" s="14"/>
      <c r="T171" s="253"/>
      <c r="U171" s="13">
        <v>27402769</v>
      </c>
      <c r="V171" s="252">
        <f>IF((VLOOKUP($D171,'Q4 Raw Data'!$A$9:$DN$158,(V$3-1),FALSE))="Yes",(VLOOKUP($D171,'Q4 Raw Data'!$A$9:$DN$158,V$3,FALSE)),U171)</f>
        <v>27402769</v>
      </c>
      <c r="W171" s="14"/>
    </row>
    <row r="172" spans="1:23" x14ac:dyDescent="0.3">
      <c r="A172" s="248" t="s">
        <v>241</v>
      </c>
      <c r="B172" s="248" t="s">
        <v>276</v>
      </c>
      <c r="C172" s="248" t="s">
        <v>317</v>
      </c>
      <c r="D172" s="248" t="s">
        <v>658</v>
      </c>
      <c r="E172" s="248" t="s">
        <v>659</v>
      </c>
      <c r="F172" s="13">
        <v>1437498.5484138844</v>
      </c>
      <c r="G172" s="13">
        <v>11882623.106138725</v>
      </c>
      <c r="H172" s="13">
        <v>20727146.470906418</v>
      </c>
      <c r="I172" s="251">
        <f t="shared" si="20"/>
        <v>34047268.12545903</v>
      </c>
      <c r="J172" s="13">
        <v>0</v>
      </c>
      <c r="K172" s="13">
        <v>362650</v>
      </c>
      <c r="L172" s="252">
        <f t="shared" si="21"/>
        <v>362650</v>
      </c>
      <c r="M172" s="14">
        <f>IF((VLOOKUP($D172,'Q4 Raw Data'!$A$9:$DN$158,(M$3-2),FALSE))="Yes",(VLOOKUP($D172,'Q4 Raw Data'!$A$9:$DN$158,M$3,FALSE)),J172)</f>
        <v>0</v>
      </c>
      <c r="N172" s="14">
        <f>IF((VLOOKUP($D172,'Q4 Raw Data'!$A$9:$DN$158,(N$3-2),FALSE))="Yes",(VLOOKUP($D172,'Q4 Raw Data'!$A$9:$DN$158,N$3,FALSE)),K172)</f>
        <v>362650</v>
      </c>
      <c r="O172" s="14">
        <f t="shared" si="22"/>
        <v>362650</v>
      </c>
      <c r="P172" s="14">
        <f t="shared" si="23"/>
        <v>34409918.12545903</v>
      </c>
      <c r="Q172" s="14"/>
      <c r="R172" s="14"/>
      <c r="S172" s="14"/>
      <c r="T172" s="253"/>
      <c r="U172" s="13">
        <v>34409918</v>
      </c>
      <c r="V172" s="252">
        <f>IF((VLOOKUP($D172,'Q4 Raw Data'!$A$9:$DN$158,(V$3-1),FALSE))="Yes",(VLOOKUP($D172,'Q4 Raw Data'!$A$9:$DN$158,V$3,FALSE)),U172)</f>
        <v>34409918</v>
      </c>
      <c r="W172" s="14"/>
    </row>
    <row r="173" spans="1:23" x14ac:dyDescent="0.3">
      <c r="A173" s="248" t="s">
        <v>226</v>
      </c>
      <c r="B173" s="248" t="s">
        <v>236</v>
      </c>
      <c r="C173" s="248" t="s">
        <v>243</v>
      </c>
      <c r="D173" s="248" t="s">
        <v>660</v>
      </c>
      <c r="E173" s="248" t="s">
        <v>661</v>
      </c>
      <c r="F173" s="13">
        <v>1815110.3380503329</v>
      </c>
      <c r="G173" s="13">
        <v>4366949.5570654627</v>
      </c>
      <c r="H173" s="13">
        <v>13447866.612786358</v>
      </c>
      <c r="I173" s="251">
        <f t="shared" si="20"/>
        <v>19629926.507902153</v>
      </c>
      <c r="J173" s="13">
        <v>2738069</v>
      </c>
      <c r="K173" s="13">
        <v>10470172</v>
      </c>
      <c r="L173" s="252">
        <f t="shared" si="21"/>
        <v>13208241</v>
      </c>
      <c r="M173" s="14">
        <f>IF((VLOOKUP($D173,'Q4 Raw Data'!$A$9:$DN$158,(M$3-2),FALSE))="Yes",(VLOOKUP($D173,'Q4 Raw Data'!$A$9:$DN$158,M$3,FALSE)),J173)</f>
        <v>3989740</v>
      </c>
      <c r="N173" s="14">
        <f>IF((VLOOKUP($D173,'Q4 Raw Data'!$A$9:$DN$158,(N$3-2),FALSE))="Yes",(VLOOKUP($D173,'Q4 Raw Data'!$A$9:$DN$158,N$3,FALSE)),K173)</f>
        <v>11529997</v>
      </c>
      <c r="O173" s="14">
        <f t="shared" si="22"/>
        <v>15519737</v>
      </c>
      <c r="P173" s="14">
        <f t="shared" si="23"/>
        <v>35149663.507902153</v>
      </c>
      <c r="Q173" s="14"/>
      <c r="R173" s="14"/>
      <c r="S173" s="14"/>
      <c r="T173" s="253"/>
      <c r="U173" s="13">
        <v>32838167.953050327</v>
      </c>
      <c r="V173" s="252">
        <f>IF((VLOOKUP($D173,'Q4 Raw Data'!$A$9:$DN$158,(V$3-1),FALSE))="Yes",(VLOOKUP($D173,'Q4 Raw Data'!$A$9:$DN$158,V$3,FALSE)),U173)</f>
        <v>36906055</v>
      </c>
      <c r="W173" s="14"/>
    </row>
    <row r="174" spans="1:23" x14ac:dyDescent="0.3">
      <c r="A174" s="248" t="s">
        <v>232</v>
      </c>
      <c r="B174" s="248" t="s">
        <v>263</v>
      </c>
      <c r="C174" s="248" t="s">
        <v>274</v>
      </c>
      <c r="D174" s="248" t="s">
        <v>662</v>
      </c>
      <c r="E174" s="248" t="s">
        <v>663</v>
      </c>
      <c r="F174" s="13">
        <v>4185688.1442548544</v>
      </c>
      <c r="G174" s="13">
        <v>10659261.254959237</v>
      </c>
      <c r="H174" s="13">
        <v>34954021.952634245</v>
      </c>
      <c r="I174" s="251">
        <f t="shared" si="20"/>
        <v>49798971.351848334</v>
      </c>
      <c r="J174" s="13">
        <v>22338757.047365751</v>
      </c>
      <c r="K174" s="13">
        <v>47964000</v>
      </c>
      <c r="L174" s="252">
        <f t="shared" si="21"/>
        <v>70302757.047365755</v>
      </c>
      <c r="M174" s="14">
        <f>IF((VLOOKUP($D174,'Q4 Raw Data'!$A$9:$DN$158,(M$3-2),FALSE))="Yes",(VLOOKUP($D174,'Q4 Raw Data'!$A$9:$DN$158,M$3,FALSE)),J174)</f>
        <v>22338757.047365751</v>
      </c>
      <c r="N174" s="14">
        <f>IF((VLOOKUP($D174,'Q4 Raw Data'!$A$9:$DN$158,(N$3-2),FALSE))="Yes",(VLOOKUP($D174,'Q4 Raw Data'!$A$9:$DN$158,N$3,FALSE)),K174)</f>
        <v>47964000</v>
      </c>
      <c r="O174" s="14">
        <f t="shared" si="22"/>
        <v>70302757.047365755</v>
      </c>
      <c r="P174" s="14">
        <f t="shared" si="23"/>
        <v>120101728.39921409</v>
      </c>
      <c r="Q174" s="14"/>
      <c r="R174" s="14"/>
      <c r="S174" s="14"/>
      <c r="T174" s="253"/>
      <c r="U174" s="13">
        <v>120101727.6974484</v>
      </c>
      <c r="V174" s="252">
        <f>IF((VLOOKUP($D174,'Q4 Raw Data'!$A$9:$DN$158,(V$3-1),FALSE))="Yes",(VLOOKUP($D174,'Q4 Raw Data'!$A$9:$DN$158,V$3,FALSE)),U174)</f>
        <v>118817040</v>
      </c>
      <c r="W174" s="14"/>
    </row>
    <row r="175" spans="1:23" x14ac:dyDescent="0.3">
      <c r="A175" s="248" t="s">
        <v>259</v>
      </c>
      <c r="B175" s="248" t="s">
        <v>283</v>
      </c>
      <c r="C175" s="248" t="s">
        <v>307</v>
      </c>
      <c r="D175" s="248" t="s">
        <v>665</v>
      </c>
      <c r="E175" s="248" t="s">
        <v>666</v>
      </c>
      <c r="F175" s="13">
        <v>1686765.4552585161</v>
      </c>
      <c r="G175" s="13">
        <v>583665.72597503685</v>
      </c>
      <c r="H175" s="13">
        <v>9135410.981667323</v>
      </c>
      <c r="I175" s="251">
        <f t="shared" si="20"/>
        <v>11405842.162900876</v>
      </c>
      <c r="J175" s="13">
        <v>0</v>
      </c>
      <c r="K175" s="13">
        <v>0</v>
      </c>
      <c r="L175" s="252">
        <f t="shared" si="21"/>
        <v>0</v>
      </c>
      <c r="M175" s="14">
        <f>IF((VLOOKUP($D175,'Q4 Raw Data'!$A$9:$DN$158,(M$3-2),FALSE))="Yes",(VLOOKUP($D175,'Q4 Raw Data'!$A$9:$DN$158,M$3,FALSE)),J175)</f>
        <v>0</v>
      </c>
      <c r="N175" s="14">
        <f>IF((VLOOKUP($D175,'Q4 Raw Data'!$A$9:$DN$158,(N$3-2),FALSE))="Yes",(VLOOKUP($D175,'Q4 Raw Data'!$A$9:$DN$158,N$3,FALSE)),K175)</f>
        <v>506600</v>
      </c>
      <c r="O175" s="14">
        <f t="shared" si="22"/>
        <v>506600</v>
      </c>
      <c r="P175" s="14">
        <f t="shared" si="23"/>
        <v>11912442.162900876</v>
      </c>
      <c r="Q175" s="14"/>
      <c r="R175" s="14"/>
      <c r="S175" s="14"/>
      <c r="T175" s="253"/>
      <c r="U175" s="13">
        <v>11405842.199999999</v>
      </c>
      <c r="V175" s="252">
        <f>IF((VLOOKUP($D175,'Q4 Raw Data'!$A$9:$DN$158,(V$3-1),FALSE))="Yes",(VLOOKUP($D175,'Q4 Raw Data'!$A$9:$DN$158,V$3,FALSE)),U175)</f>
        <v>11914600</v>
      </c>
      <c r="W175" s="14"/>
    </row>
    <row r="176" spans="1:23" x14ac:dyDescent="0.3">
      <c r="A176" s="248" t="s">
        <v>259</v>
      </c>
      <c r="B176" s="248" t="s">
        <v>283</v>
      </c>
      <c r="C176" s="248" t="s">
        <v>313</v>
      </c>
      <c r="D176" s="248" t="s">
        <v>667</v>
      </c>
      <c r="E176" s="248" t="s">
        <v>668</v>
      </c>
      <c r="F176" s="13">
        <v>7689714.0257292818</v>
      </c>
      <c r="G176" s="13">
        <v>14430379.927465128</v>
      </c>
      <c r="H176" s="13">
        <v>54277782.044604808</v>
      </c>
      <c r="I176" s="251">
        <f t="shared" si="20"/>
        <v>76397875.997799218</v>
      </c>
      <c r="J176" s="13">
        <v>0</v>
      </c>
      <c r="K176" s="13">
        <v>1878300</v>
      </c>
      <c r="L176" s="252">
        <f t="shared" si="21"/>
        <v>1878300</v>
      </c>
      <c r="M176" s="14">
        <f>IF((VLOOKUP($D176,'Q4 Raw Data'!$A$9:$DN$158,(M$3-2),FALSE))="Yes",(VLOOKUP($D176,'Q4 Raw Data'!$A$9:$DN$158,M$3,FALSE)),J176)</f>
        <v>0</v>
      </c>
      <c r="N176" s="14">
        <f>IF((VLOOKUP($D176,'Q4 Raw Data'!$A$9:$DN$158,(N$3-2),FALSE))="Yes",(VLOOKUP($D176,'Q4 Raw Data'!$A$9:$DN$158,N$3,FALSE)),K176)</f>
        <v>1878300</v>
      </c>
      <c r="O176" s="14">
        <f t="shared" si="22"/>
        <v>1878300</v>
      </c>
      <c r="P176" s="14">
        <f t="shared" si="23"/>
        <v>78276175.997799218</v>
      </c>
      <c r="Q176" s="14"/>
      <c r="R176" s="14"/>
      <c r="S176" s="14"/>
      <c r="T176" s="253"/>
      <c r="U176" s="13">
        <v>62851970</v>
      </c>
      <c r="V176" s="252">
        <f>IF((VLOOKUP($D176,'Q4 Raw Data'!$A$9:$DN$158,(V$3-1),FALSE))="Yes",(VLOOKUP($D176,'Q4 Raw Data'!$A$9:$DN$158,V$3,FALSE)),U176)</f>
        <v>78276176</v>
      </c>
      <c r="W176" s="14"/>
    </row>
    <row r="177" spans="1:23" x14ac:dyDescent="0.3">
      <c r="A177" s="248" t="s">
        <v>241</v>
      </c>
      <c r="B177" s="248" t="s">
        <v>276</v>
      </c>
      <c r="C177" s="248" t="s">
        <v>317</v>
      </c>
      <c r="D177" s="248" t="s">
        <v>669</v>
      </c>
      <c r="E177" s="248" t="s">
        <v>670</v>
      </c>
      <c r="F177" s="13">
        <v>1412331.576507234</v>
      </c>
      <c r="G177" s="13">
        <v>12316760.387303412</v>
      </c>
      <c r="H177" s="13">
        <v>19517360.722199641</v>
      </c>
      <c r="I177" s="251">
        <f t="shared" si="20"/>
        <v>33246452.686010286</v>
      </c>
      <c r="J177" s="13">
        <v>16071807</v>
      </c>
      <c r="K177" s="13">
        <v>27594360</v>
      </c>
      <c r="L177" s="252">
        <f t="shared" si="21"/>
        <v>43666167</v>
      </c>
      <c r="M177" s="14">
        <f>IF((VLOOKUP($D177,'Q4 Raw Data'!$A$9:$DN$158,(M$3-2),FALSE))="Yes",(VLOOKUP($D177,'Q4 Raw Data'!$A$9:$DN$158,M$3,FALSE)),J177)</f>
        <v>16743842</v>
      </c>
      <c r="N177" s="14">
        <f>IF((VLOOKUP($D177,'Q4 Raw Data'!$A$9:$DN$158,(N$3-2),FALSE))="Yes",(VLOOKUP($D177,'Q4 Raw Data'!$A$9:$DN$158,N$3,FALSE)),K177)</f>
        <v>27751066</v>
      </c>
      <c r="O177" s="14">
        <f t="shared" si="22"/>
        <v>44494908</v>
      </c>
      <c r="P177" s="14">
        <f t="shared" si="23"/>
        <v>77741360.686010286</v>
      </c>
      <c r="Q177" s="14"/>
      <c r="R177" s="14"/>
      <c r="S177" s="14"/>
      <c r="T177" s="253"/>
      <c r="U177" s="13">
        <v>76912620</v>
      </c>
      <c r="V177" s="252">
        <f>IF((VLOOKUP($D177,'Q4 Raw Data'!$A$9:$DN$158,(V$3-1),FALSE))="Yes",(VLOOKUP($D177,'Q4 Raw Data'!$A$9:$DN$158,V$3,FALSE)),U177)</f>
        <v>77741361</v>
      </c>
      <c r="W177" s="14"/>
    </row>
    <row r="178" spans="1:23" x14ac:dyDescent="0.3">
      <c r="A178" s="248" t="s">
        <v>226</v>
      </c>
      <c r="B178" s="248" t="s">
        <v>236</v>
      </c>
      <c r="C178" s="248" t="s">
        <v>252</v>
      </c>
      <c r="D178" s="248" t="s">
        <v>671</v>
      </c>
      <c r="E178" s="248" t="s">
        <v>672</v>
      </c>
      <c r="F178" s="13">
        <v>3719801.9819263001</v>
      </c>
      <c r="G178" s="13">
        <v>11719419.730320601</v>
      </c>
      <c r="H178" s="13">
        <v>23336495.253716331</v>
      </c>
      <c r="I178" s="251">
        <f t="shared" si="20"/>
        <v>38775716.96596323</v>
      </c>
      <c r="J178" s="13">
        <v>0</v>
      </c>
      <c r="K178" s="13">
        <v>0</v>
      </c>
      <c r="L178" s="252">
        <f t="shared" si="21"/>
        <v>0</v>
      </c>
      <c r="M178" s="14">
        <f>IF((VLOOKUP($D178,'Q4 Raw Data'!$A$9:$DN$158,(M$3-2),FALSE))="Yes",(VLOOKUP($D178,'Q4 Raw Data'!$A$9:$DN$158,M$3,FALSE)),J178)</f>
        <v>0</v>
      </c>
      <c r="N178" s="14">
        <f>IF((VLOOKUP($D178,'Q4 Raw Data'!$A$9:$DN$158,(N$3-2),FALSE))="Yes",(VLOOKUP($D178,'Q4 Raw Data'!$A$9:$DN$158,N$3,FALSE)),K178)</f>
        <v>16000000</v>
      </c>
      <c r="O178" s="14">
        <f t="shared" si="22"/>
        <v>16000000</v>
      </c>
      <c r="P178" s="14">
        <f t="shared" si="23"/>
        <v>54775716.96596323</v>
      </c>
      <c r="Q178" s="14"/>
      <c r="R178" s="14"/>
      <c r="S178" s="14"/>
      <c r="T178" s="253"/>
      <c r="U178" s="13">
        <v>38775717</v>
      </c>
      <c r="V178" s="252">
        <f>IF((VLOOKUP($D178,'Q4 Raw Data'!$A$9:$DN$158,(V$3-1),FALSE))="Yes",(VLOOKUP($D178,'Q4 Raw Data'!$A$9:$DN$158,V$3,FALSE)),U178)</f>
        <v>54464063</v>
      </c>
      <c r="W178" s="14"/>
    </row>
    <row r="179" spans="1:23" x14ac:dyDescent="0.3">
      <c r="A179" s="248" t="s">
        <v>250</v>
      </c>
      <c r="B179" s="248" t="s">
        <v>291</v>
      </c>
      <c r="C179" s="248" t="s">
        <v>302</v>
      </c>
      <c r="D179" s="248" t="s">
        <v>673</v>
      </c>
      <c r="E179" s="248" t="s">
        <v>674</v>
      </c>
      <c r="F179" s="13">
        <v>3033313.382067156</v>
      </c>
      <c r="G179" s="13">
        <v>7210533.1724101026</v>
      </c>
      <c r="H179" s="13">
        <v>29011258.095013924</v>
      </c>
      <c r="I179" s="251">
        <f t="shared" si="20"/>
        <v>39255104.649491183</v>
      </c>
      <c r="J179" s="13">
        <v>2219741.9049860761</v>
      </c>
      <c r="K179" s="13">
        <v>4249640</v>
      </c>
      <c r="L179" s="252">
        <f t="shared" si="21"/>
        <v>6469381.9049860761</v>
      </c>
      <c r="M179" s="14">
        <f>IF((VLOOKUP($D179,'Q4 Raw Data'!$A$9:$DN$158,(M$3-2),FALSE))="Yes",(VLOOKUP($D179,'Q4 Raw Data'!$A$9:$DN$158,M$3,FALSE)),J179)</f>
        <v>2764251</v>
      </c>
      <c r="N179" s="14">
        <f>IF((VLOOKUP($D179,'Q4 Raw Data'!$A$9:$DN$158,(N$3-2),FALSE))="Yes",(VLOOKUP($D179,'Q4 Raw Data'!$A$9:$DN$158,N$3,FALSE)),K179)</f>
        <v>5114929</v>
      </c>
      <c r="O179" s="14">
        <f t="shared" si="22"/>
        <v>7879180</v>
      </c>
      <c r="P179" s="14">
        <f t="shared" si="23"/>
        <v>47134284.649491183</v>
      </c>
      <c r="Q179" s="14"/>
      <c r="R179" s="14"/>
      <c r="S179" s="14"/>
      <c r="T179" s="253"/>
      <c r="U179" s="13">
        <v>45724128</v>
      </c>
      <c r="V179" s="252">
        <f>IF((VLOOKUP($D179,'Q4 Raw Data'!$A$9:$DN$158,(V$3-1),FALSE))="Yes",(VLOOKUP($D179,'Q4 Raw Data'!$A$9:$DN$158,V$3,FALSE)),U179)</f>
        <v>47134285</v>
      </c>
      <c r="W179" s="14"/>
    </row>
    <row r="180" spans="1:23" x14ac:dyDescent="0.3">
      <c r="A180" s="248" t="s">
        <v>259</v>
      </c>
      <c r="B180" s="248" t="s">
        <v>283</v>
      </c>
      <c r="C180" s="248" t="s">
        <v>307</v>
      </c>
      <c r="D180" s="248" t="s">
        <v>675</v>
      </c>
      <c r="E180" s="248" t="s">
        <v>676</v>
      </c>
      <c r="F180" s="13">
        <v>842998.00044428697</v>
      </c>
      <c r="G180" s="13">
        <v>1653860.9697988951</v>
      </c>
      <c r="H180" s="13">
        <v>8374916.8951389454</v>
      </c>
      <c r="I180" s="251">
        <f t="shared" si="20"/>
        <v>10871775.865382127</v>
      </c>
      <c r="J180" s="13">
        <v>0</v>
      </c>
      <c r="K180" s="13">
        <v>1230740</v>
      </c>
      <c r="L180" s="252">
        <f t="shared" si="21"/>
        <v>1230740</v>
      </c>
      <c r="M180" s="14">
        <f>IF((VLOOKUP($D180,'Q4 Raw Data'!$A$9:$DN$158,(M$3-2),FALSE))="Yes",(VLOOKUP($D180,'Q4 Raw Data'!$A$9:$DN$158,M$3,FALSE)),J180)</f>
        <v>0</v>
      </c>
      <c r="N180" s="14">
        <f>IF((VLOOKUP($D180,'Q4 Raw Data'!$A$9:$DN$158,(N$3-2),FALSE))="Yes",(VLOOKUP($D180,'Q4 Raw Data'!$A$9:$DN$158,N$3,FALSE)),K180)</f>
        <v>2180440</v>
      </c>
      <c r="O180" s="14">
        <f t="shared" si="22"/>
        <v>2180440</v>
      </c>
      <c r="P180" s="14">
        <f t="shared" si="23"/>
        <v>13052215.865382127</v>
      </c>
      <c r="Q180" s="14"/>
      <c r="R180" s="14"/>
      <c r="S180" s="14"/>
      <c r="T180" s="253"/>
      <c r="U180" s="13">
        <v>12102516</v>
      </c>
      <c r="V180" s="252">
        <f>IF((VLOOKUP($D180,'Q4 Raw Data'!$A$9:$DN$158,(V$3-1),FALSE))="Yes",(VLOOKUP($D180,'Q4 Raw Data'!$A$9:$DN$158,V$3,FALSE)),U180)</f>
        <v>13052215</v>
      </c>
      <c r="W180" s="14"/>
    </row>
    <row r="181" spans="1:23" x14ac:dyDescent="0.3">
      <c r="A181" s="248" t="s">
        <v>226</v>
      </c>
      <c r="B181" s="248" t="s">
        <v>236</v>
      </c>
      <c r="C181" s="248" t="s">
        <v>243</v>
      </c>
      <c r="D181" s="248" t="s">
        <v>679</v>
      </c>
      <c r="E181" s="248" t="s">
        <v>680</v>
      </c>
      <c r="F181" s="13">
        <v>3858041.0816315059</v>
      </c>
      <c r="G181" s="13">
        <v>13411316.107560184</v>
      </c>
      <c r="H181" s="13">
        <v>25851382.351788513</v>
      </c>
      <c r="I181" s="251">
        <f t="shared" si="20"/>
        <v>43120739.540980205</v>
      </c>
      <c r="J181" s="13">
        <v>0</v>
      </c>
      <c r="K181" s="13">
        <v>9093525.6099999994</v>
      </c>
      <c r="L181" s="252">
        <f t="shared" si="21"/>
        <v>9093525.6099999994</v>
      </c>
      <c r="M181" s="14">
        <f>IF((VLOOKUP($D181,'Q4 Raw Data'!$A$9:$DN$158,(M$3-2),FALSE))="Yes",(VLOOKUP($D181,'Q4 Raw Data'!$A$9:$DN$158,M$3,FALSE)),J181)</f>
        <v>0</v>
      </c>
      <c r="N181" s="14">
        <f>IF((VLOOKUP($D181,'Q4 Raw Data'!$A$9:$DN$158,(N$3-2),FALSE))="Yes",(VLOOKUP($D181,'Q4 Raw Data'!$A$9:$DN$158,N$3,FALSE)),K181)</f>
        <v>10617226</v>
      </c>
      <c r="O181" s="14">
        <f t="shared" si="22"/>
        <v>10617226</v>
      </c>
      <c r="P181" s="14">
        <f t="shared" si="23"/>
        <v>53737965.540980205</v>
      </c>
      <c r="Q181" s="14"/>
      <c r="R181" s="14"/>
      <c r="S181" s="14"/>
      <c r="T181" s="253"/>
      <c r="U181" s="13">
        <v>52214264.759999998</v>
      </c>
      <c r="V181" s="252">
        <f>IF((VLOOKUP($D181,'Q4 Raw Data'!$A$9:$DN$158,(V$3-1),FALSE))="Yes",(VLOOKUP($D181,'Q4 Raw Data'!$A$9:$DN$158,V$3,FALSE)),U181)</f>
        <v>53737966</v>
      </c>
      <c r="W181" s="14"/>
    </row>
    <row r="182" spans="1:23" x14ac:dyDescent="0.3">
      <c r="A182" s="248" t="s">
        <v>259</v>
      </c>
      <c r="B182" s="248" t="s">
        <v>283</v>
      </c>
      <c r="C182" s="248" t="s">
        <v>307</v>
      </c>
      <c r="D182" s="248" t="s">
        <v>681</v>
      </c>
      <c r="E182" s="248" t="s">
        <v>682</v>
      </c>
      <c r="F182" s="13">
        <v>878546.00279141311</v>
      </c>
      <c r="G182" s="13">
        <v>112779.6112</v>
      </c>
      <c r="H182" s="13">
        <v>7924816.1898004366</v>
      </c>
      <c r="I182" s="251">
        <f t="shared" si="20"/>
        <v>8916141.8037918489</v>
      </c>
      <c r="J182" s="13">
        <v>0</v>
      </c>
      <c r="K182" s="13">
        <v>1095000</v>
      </c>
      <c r="L182" s="252">
        <f t="shared" si="21"/>
        <v>1095000</v>
      </c>
      <c r="M182" s="14">
        <f>IF((VLOOKUP($D182,'Q4 Raw Data'!$A$9:$DN$158,(M$3-2),FALSE))="Yes",(VLOOKUP($D182,'Q4 Raw Data'!$A$9:$DN$158,M$3,FALSE)),J182)</f>
        <v>0</v>
      </c>
      <c r="N182" s="14">
        <f>IF((VLOOKUP($D182,'Q4 Raw Data'!$A$9:$DN$158,(N$3-2),FALSE))="Yes",(VLOOKUP($D182,'Q4 Raw Data'!$A$9:$DN$158,N$3,FALSE)),K182)</f>
        <v>1095000</v>
      </c>
      <c r="O182" s="14">
        <f t="shared" si="22"/>
        <v>1095000</v>
      </c>
      <c r="P182" s="14">
        <f t="shared" si="23"/>
        <v>10011141.803791849</v>
      </c>
      <c r="Q182" s="14"/>
      <c r="R182" s="14"/>
      <c r="S182" s="14"/>
      <c r="T182" s="253"/>
      <c r="U182" s="13">
        <v>10011142.077770945</v>
      </c>
      <c r="V182" s="252">
        <f>IF((VLOOKUP($D182,'Q4 Raw Data'!$A$9:$DN$158,(V$3-1),FALSE))="Yes",(VLOOKUP($D182,'Q4 Raw Data'!$A$9:$DN$158,V$3,FALSE)),U182)</f>
        <v>9972000</v>
      </c>
      <c r="W182" s="14"/>
    </row>
    <row r="183" spans="1:23" x14ac:dyDescent="0.3">
      <c r="A183" s="248" t="s">
        <v>232</v>
      </c>
      <c r="B183" s="248" t="s">
        <v>263</v>
      </c>
      <c r="C183" s="248" t="s">
        <v>274</v>
      </c>
      <c r="D183" s="248" t="s">
        <v>685</v>
      </c>
      <c r="E183" s="248" t="s">
        <v>686</v>
      </c>
      <c r="F183" s="13">
        <v>2916873.7972698766</v>
      </c>
      <c r="G183" s="13">
        <v>10387876.648779487</v>
      </c>
      <c r="H183" s="13">
        <v>18527409.331948552</v>
      </c>
      <c r="I183" s="251">
        <f t="shared" si="20"/>
        <v>31832159.777997918</v>
      </c>
      <c r="J183" s="13">
        <v>24620996</v>
      </c>
      <c r="K183" s="13">
        <v>11377113</v>
      </c>
      <c r="L183" s="252">
        <f t="shared" si="21"/>
        <v>35998109</v>
      </c>
      <c r="M183" s="14">
        <f>IF((VLOOKUP($D183,'Q4 Raw Data'!$A$9:$DN$158,(M$3-2),FALSE))="Yes",(VLOOKUP($D183,'Q4 Raw Data'!$A$9:$DN$158,M$3,FALSE)),J183)</f>
        <v>25197584.169454552</v>
      </c>
      <c r="N183" s="14">
        <f>IF((VLOOKUP($D183,'Q4 Raw Data'!$A$9:$DN$158,(N$3-2),FALSE))="Yes",(VLOOKUP($D183,'Q4 Raw Data'!$A$9:$DN$158,N$3,FALSE)),K183)</f>
        <v>12200335</v>
      </c>
      <c r="O183" s="14">
        <f t="shared" si="22"/>
        <v>37397919.169454552</v>
      </c>
      <c r="P183" s="14">
        <f t="shared" si="23"/>
        <v>69230078.947452471</v>
      </c>
      <c r="Q183" s="14"/>
      <c r="R183" s="14"/>
      <c r="S183" s="14"/>
      <c r="T183" s="253"/>
      <c r="U183" s="13">
        <v>67830269</v>
      </c>
      <c r="V183" s="252">
        <f>IF((VLOOKUP($D183,'Q4 Raw Data'!$A$9:$DN$158,(V$3-1),FALSE))="Yes",(VLOOKUP($D183,'Q4 Raw Data'!$A$9:$DN$158,V$3,FALSE)),U183)</f>
        <v>69230078.947452471</v>
      </c>
      <c r="W183" s="14"/>
    </row>
    <row r="184" spans="1:23" x14ac:dyDescent="0.3">
      <c r="A184" s="248" t="s">
        <v>232</v>
      </c>
      <c r="B184" s="248" t="s">
        <v>263</v>
      </c>
      <c r="C184" s="248" t="s">
        <v>274</v>
      </c>
      <c r="D184" s="248" t="s">
        <v>687</v>
      </c>
      <c r="E184" s="248" t="s">
        <v>688</v>
      </c>
      <c r="F184" s="13">
        <v>5034127.3117061667</v>
      </c>
      <c r="G184" s="13">
        <v>13383577.679290043</v>
      </c>
      <c r="H184" s="13">
        <v>35168581.303401783</v>
      </c>
      <c r="I184" s="251">
        <f t="shared" si="20"/>
        <v>53586286.294397995</v>
      </c>
      <c r="J184" s="13">
        <v>0</v>
      </c>
      <c r="K184" s="13">
        <v>0</v>
      </c>
      <c r="L184" s="252">
        <f t="shared" si="21"/>
        <v>0</v>
      </c>
      <c r="M184" s="14">
        <f>IF((VLOOKUP($D184,'Q4 Raw Data'!$A$9:$DN$158,(M$3-2),FALSE))="Yes",(VLOOKUP($D184,'Q4 Raw Data'!$A$9:$DN$158,M$3,FALSE)),J184)</f>
        <v>372739</v>
      </c>
      <c r="N184" s="14">
        <f>IF((VLOOKUP($D184,'Q4 Raw Data'!$A$9:$DN$158,(N$3-2),FALSE))="Yes",(VLOOKUP($D184,'Q4 Raw Data'!$A$9:$DN$158,N$3,FALSE)),K184)</f>
        <v>0</v>
      </c>
      <c r="O184" s="14">
        <f t="shared" si="22"/>
        <v>372739</v>
      </c>
      <c r="P184" s="14">
        <f t="shared" si="23"/>
        <v>53959025.294397995</v>
      </c>
      <c r="Q184" s="14"/>
      <c r="R184" s="14"/>
      <c r="S184" s="14"/>
      <c r="T184" s="253"/>
      <c r="U184" s="13">
        <v>53586285.982691824</v>
      </c>
      <c r="V184" s="252">
        <f>IF((VLOOKUP($D184,'Q4 Raw Data'!$A$9:$DN$158,(V$3-1),FALSE))="Yes",(VLOOKUP($D184,'Q4 Raw Data'!$A$9:$DN$158,V$3,FALSE)),U184)</f>
        <v>54095743</v>
      </c>
      <c r="W184" s="14"/>
    </row>
    <row r="185" spans="1:23" x14ac:dyDescent="0.3">
      <c r="A185" s="248" t="s">
        <v>226</v>
      </c>
      <c r="B185" s="248" t="s">
        <v>245</v>
      </c>
      <c r="C185" s="248" t="s">
        <v>220</v>
      </c>
      <c r="D185" s="248" t="s">
        <v>691</v>
      </c>
      <c r="E185" s="248" t="s">
        <v>692</v>
      </c>
      <c r="F185" s="13">
        <v>1198975.8675296425</v>
      </c>
      <c r="G185" s="13">
        <v>3735077.4349597152</v>
      </c>
      <c r="H185" s="13">
        <v>11616579.004117817</v>
      </c>
      <c r="I185" s="251">
        <f t="shared" si="20"/>
        <v>16550632.306607176</v>
      </c>
      <c r="J185" s="13">
        <v>0</v>
      </c>
      <c r="K185" s="13">
        <v>0</v>
      </c>
      <c r="L185" s="252">
        <f t="shared" si="21"/>
        <v>0</v>
      </c>
      <c r="M185" s="14">
        <f>IF((VLOOKUP($D185,'Q4 Raw Data'!$A$9:$DN$158,(M$3-2),FALSE))="Yes",(VLOOKUP($D185,'Q4 Raw Data'!$A$9:$DN$158,M$3,FALSE)),J185)</f>
        <v>0</v>
      </c>
      <c r="N185" s="14">
        <f>IF((VLOOKUP($D185,'Q4 Raw Data'!$A$9:$DN$158,(N$3-2),FALSE))="Yes",(VLOOKUP($D185,'Q4 Raw Data'!$A$9:$DN$158,N$3,FALSE)),K185)</f>
        <v>145308</v>
      </c>
      <c r="O185" s="14">
        <f t="shared" si="22"/>
        <v>145308</v>
      </c>
      <c r="P185" s="14">
        <f t="shared" si="23"/>
        <v>16695940.306607176</v>
      </c>
      <c r="Q185" s="14"/>
      <c r="R185" s="14"/>
      <c r="S185" s="14"/>
      <c r="T185" s="253"/>
      <c r="U185" s="13">
        <v>16550631.867529642</v>
      </c>
      <c r="V185" s="252">
        <f>IF((VLOOKUP($D185,'Q4 Raw Data'!$A$9:$DN$158,(V$3-1),FALSE))="Yes",(VLOOKUP($D185,'Q4 Raw Data'!$A$9:$DN$158,V$3,FALSE)),U185)</f>
        <v>16695940</v>
      </c>
      <c r="W185" s="14"/>
    </row>
  </sheetData>
  <mergeCells count="5">
    <mergeCell ref="J5:L5"/>
    <mergeCell ref="M5:O5"/>
    <mergeCell ref="Q5:S5"/>
    <mergeCell ref="U5:X5"/>
    <mergeCell ref="F5:I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C42-7331-4EFB-8B0A-78268D0CBB05}">
  <sheetPr codeName="Sheet19">
    <tabColor theme="3" tint="0.79998168889431442"/>
  </sheetPr>
  <dimension ref="A1:M175"/>
  <sheetViews>
    <sheetView showGridLines="0" zoomScale="80" zoomScaleNormal="80" workbookViewId="0"/>
  </sheetViews>
  <sheetFormatPr defaultColWidth="9.109375" defaultRowHeight="14.4" x14ac:dyDescent="0.3"/>
  <cols>
    <col min="1" max="1" width="4.6640625" style="287" customWidth="1"/>
    <col min="2" max="2" width="23.6640625" style="287" customWidth="1"/>
    <col min="3" max="3" width="32.6640625" style="287" customWidth="1"/>
    <col min="4" max="10" width="29.6640625" style="287" customWidth="1"/>
    <col min="11" max="12" width="4.6640625" style="287" customWidth="1"/>
    <col min="13" max="13" width="9.109375" style="1" hidden="1" customWidth="1"/>
    <col min="14" max="14" width="4.6640625" style="287" customWidth="1"/>
    <col min="15" max="16384" width="9.109375" style="287"/>
  </cols>
  <sheetData>
    <row r="1" spans="1:13" ht="21" x14ac:dyDescent="0.4">
      <c r="A1" s="37"/>
      <c r="B1" s="340" t="s">
        <v>1357</v>
      </c>
      <c r="C1" s="340"/>
      <c r="D1" s="340"/>
      <c r="E1" s="340"/>
      <c r="F1" s="340"/>
      <c r="G1" s="273"/>
      <c r="H1" s="273"/>
      <c r="I1" s="286"/>
      <c r="J1" s="286"/>
      <c r="K1" s="37"/>
    </row>
    <row r="2" spans="1:13" x14ac:dyDescent="0.3">
      <c r="A2" s="37"/>
      <c r="B2" s="336"/>
      <c r="C2" s="336"/>
      <c r="D2" s="336"/>
      <c r="E2" s="336"/>
      <c r="F2" s="336"/>
      <c r="G2" s="272"/>
      <c r="H2" s="272"/>
      <c r="I2" s="285"/>
      <c r="J2" s="285"/>
      <c r="K2" s="37"/>
    </row>
    <row r="3" spans="1:13" x14ac:dyDescent="0.3">
      <c r="A3" s="37"/>
      <c r="B3" s="37"/>
      <c r="C3" s="37"/>
      <c r="D3" s="37"/>
      <c r="E3" s="37"/>
      <c r="F3" s="37"/>
      <c r="G3" s="37"/>
      <c r="H3" s="37"/>
      <c r="I3" s="37"/>
      <c r="J3" s="37"/>
      <c r="K3" s="37"/>
    </row>
    <row r="4" spans="1:13" x14ac:dyDescent="0.3">
      <c r="A4" s="37"/>
      <c r="B4" s="38" t="s">
        <v>1015</v>
      </c>
      <c r="C4" s="37"/>
      <c r="D4" s="39" t="str">
        <f ca="1">'Org List'!J7</f>
        <v>HWB</v>
      </c>
      <c r="E4" s="37"/>
      <c r="F4" s="37"/>
      <c r="G4" s="37"/>
      <c r="H4" s="37"/>
      <c r="I4" s="37"/>
      <c r="J4" s="37"/>
      <c r="K4" s="37"/>
      <c r="M4" s="1">
        <f ca="1">MATCH(D4,'Comms by AT'!$Y:$Y,0)</f>
        <v>4</v>
      </c>
    </row>
    <row r="5" spans="1:13" x14ac:dyDescent="0.3">
      <c r="A5" s="37"/>
      <c r="B5" s="37"/>
      <c r="C5" s="37"/>
      <c r="D5" s="37"/>
      <c r="E5" s="37"/>
      <c r="F5" s="37"/>
      <c r="G5" s="37"/>
      <c r="H5" s="37"/>
      <c r="I5" s="37"/>
      <c r="J5" s="37"/>
      <c r="K5" s="37"/>
      <c r="M5" s="1">
        <f ca="1">COUNTIF('Comms by AT'!$Z:$Z,$D$4)</f>
        <v>150</v>
      </c>
    </row>
    <row r="6" spans="1:13" ht="20.100000000000001" customHeight="1" x14ac:dyDescent="0.3">
      <c r="B6" s="207" t="s">
        <v>1168</v>
      </c>
    </row>
    <row r="7" spans="1:13" x14ac:dyDescent="0.3">
      <c r="A7" s="37"/>
      <c r="B7" s="38" t="s">
        <v>1016</v>
      </c>
      <c r="C7" s="37"/>
      <c r="D7" s="37"/>
      <c r="E7" s="37"/>
      <c r="F7" s="37"/>
      <c r="G7" s="37"/>
      <c r="H7" s="37"/>
      <c r="I7" s="37"/>
      <c r="J7" s="37"/>
      <c r="K7" s="37"/>
    </row>
    <row r="8" spans="1:13" ht="15" thickBot="1" x14ac:dyDescent="0.35"/>
    <row r="9" spans="1:13" s="1" customFormat="1" ht="15" hidden="1" thickBot="1" x14ac:dyDescent="0.35">
      <c r="D9" s="1">
        <v>3</v>
      </c>
      <c r="E9" s="1">
        <v>4</v>
      </c>
      <c r="F9" s="1">
        <v>5</v>
      </c>
      <c r="G9" s="1">
        <v>6</v>
      </c>
      <c r="H9" s="1">
        <v>7</v>
      </c>
      <c r="I9" s="1">
        <v>8</v>
      </c>
      <c r="J9" s="1">
        <v>9</v>
      </c>
    </row>
    <row r="10" spans="1:13" x14ac:dyDescent="0.3">
      <c r="B10" s="371" t="s">
        <v>1017</v>
      </c>
      <c r="C10" s="366"/>
      <c r="D10" s="363" t="s">
        <v>1349</v>
      </c>
      <c r="E10" s="364"/>
      <c r="F10" s="364"/>
      <c r="G10" s="364"/>
      <c r="H10" s="364"/>
      <c r="I10" s="364"/>
      <c r="J10" s="365"/>
    </row>
    <row r="11" spans="1:13" ht="90" customHeight="1" thickBot="1" x14ac:dyDescent="0.35">
      <c r="B11" s="372"/>
      <c r="C11" s="367"/>
      <c r="D11" s="148" t="s">
        <v>1358</v>
      </c>
      <c r="E11" s="146" t="s">
        <v>1359</v>
      </c>
      <c r="F11" s="146" t="s">
        <v>1360</v>
      </c>
      <c r="G11" s="146" t="s">
        <v>1361</v>
      </c>
      <c r="H11" s="146" t="s">
        <v>1362</v>
      </c>
      <c r="I11" s="146" t="s">
        <v>1363</v>
      </c>
      <c r="J11" s="147" t="s">
        <v>1364</v>
      </c>
    </row>
    <row r="12" spans="1:13" x14ac:dyDescent="0.3">
      <c r="B12" s="368" t="str">
        <f ca="1">'Org List'!$J$6</f>
        <v>Health and Wellbeing Board</v>
      </c>
      <c r="C12" s="49" t="s">
        <v>1018</v>
      </c>
      <c r="D12" s="58">
        <f ca="1">SUM(D$13,D$15,D$17,D$19,D$21)</f>
        <v>150</v>
      </c>
      <c r="E12" s="59">
        <f t="shared" ref="E12:J12" ca="1" si="0">SUM(E$13,E$15,E$17,E$19,E$21)</f>
        <v>150</v>
      </c>
      <c r="F12" s="59">
        <f t="shared" ca="1" si="0"/>
        <v>150</v>
      </c>
      <c r="G12" s="59">
        <f t="shared" ca="1" si="0"/>
        <v>150</v>
      </c>
      <c r="H12" s="59">
        <f t="shared" ca="1" si="0"/>
        <v>150</v>
      </c>
      <c r="I12" s="59">
        <f t="shared" ca="1" si="0"/>
        <v>150</v>
      </c>
      <c r="J12" s="61">
        <f t="shared" ca="1" si="0"/>
        <v>150</v>
      </c>
    </row>
    <row r="13" spans="1:13" x14ac:dyDescent="0.3">
      <c r="B13" s="369"/>
      <c r="C13" s="51" t="s">
        <v>1350</v>
      </c>
      <c r="D13" s="62">
        <f ca="1">COUNTIF(D$26:D$175,$C13)</f>
        <v>49</v>
      </c>
      <c r="E13" s="63">
        <f t="shared" ref="E13:J13" ca="1" si="1">COUNTIF(E$26:E$175,$C13)</f>
        <v>36</v>
      </c>
      <c r="F13" s="63">
        <f t="shared" ca="1" si="1"/>
        <v>40</v>
      </c>
      <c r="G13" s="63">
        <f t="shared" ca="1" si="1"/>
        <v>10</v>
      </c>
      <c r="H13" s="63">
        <f t="shared" ca="1" si="1"/>
        <v>57</v>
      </c>
      <c r="I13" s="63">
        <f t="shared" ca="1" si="1"/>
        <v>31</v>
      </c>
      <c r="J13" s="65">
        <f t="shared" ca="1" si="1"/>
        <v>24</v>
      </c>
    </row>
    <row r="14" spans="1:13" x14ac:dyDescent="0.3">
      <c r="B14" s="369"/>
      <c r="C14" s="51" t="s">
        <v>1351</v>
      </c>
      <c r="D14" s="69">
        <f ca="1">IFERROR(IF((D13/D12)="","",(D13/D12)),"")</f>
        <v>0.32666666666666666</v>
      </c>
      <c r="E14" s="70">
        <f t="shared" ref="E14:J14" ca="1" si="2">IFERROR(IF((E13/E12)="","",(E13/E12)),"")</f>
        <v>0.24</v>
      </c>
      <c r="F14" s="70">
        <f t="shared" ca="1" si="2"/>
        <v>0.26666666666666666</v>
      </c>
      <c r="G14" s="70">
        <f t="shared" ca="1" si="2"/>
        <v>6.6666666666666666E-2</v>
      </c>
      <c r="H14" s="70">
        <f t="shared" ca="1" si="2"/>
        <v>0.38</v>
      </c>
      <c r="I14" s="70">
        <f t="shared" ca="1" si="2"/>
        <v>0.20666666666666667</v>
      </c>
      <c r="J14" s="73">
        <f t="shared" ca="1" si="2"/>
        <v>0.16</v>
      </c>
    </row>
    <row r="15" spans="1:13" x14ac:dyDescent="0.3">
      <c r="B15" s="369"/>
      <c r="C15" s="51" t="s">
        <v>1291</v>
      </c>
      <c r="D15" s="62">
        <f t="shared" ref="D15:J21" ca="1" si="3">COUNTIF(D$26:D$175,$C15)</f>
        <v>91</v>
      </c>
      <c r="E15" s="63">
        <f t="shared" ca="1" si="3"/>
        <v>110</v>
      </c>
      <c r="F15" s="63">
        <f t="shared" ca="1" si="3"/>
        <v>95</v>
      </c>
      <c r="G15" s="63">
        <f t="shared" ca="1" si="3"/>
        <v>91</v>
      </c>
      <c r="H15" s="63">
        <f t="shared" ca="1" si="3"/>
        <v>76</v>
      </c>
      <c r="I15" s="63">
        <f t="shared" ca="1" si="3"/>
        <v>99</v>
      </c>
      <c r="J15" s="65">
        <f t="shared" ca="1" si="3"/>
        <v>97</v>
      </c>
    </row>
    <row r="16" spans="1:13" x14ac:dyDescent="0.3">
      <c r="B16" s="369"/>
      <c r="C16" s="51" t="s">
        <v>1352</v>
      </c>
      <c r="D16" s="69">
        <f ca="1">IFERROR(IF((D15/D12)="","",(D15/D12)),"")</f>
        <v>0.60666666666666669</v>
      </c>
      <c r="E16" s="70">
        <f t="shared" ref="E16:J16" ca="1" si="4">IFERROR(IF((E15/E12)="","",(E15/E12)),"")</f>
        <v>0.73333333333333328</v>
      </c>
      <c r="F16" s="70">
        <f t="shared" ca="1" si="4"/>
        <v>0.6333333333333333</v>
      </c>
      <c r="G16" s="70">
        <f t="shared" ca="1" si="4"/>
        <v>0.60666666666666669</v>
      </c>
      <c r="H16" s="70">
        <f t="shared" ca="1" si="4"/>
        <v>0.50666666666666671</v>
      </c>
      <c r="I16" s="70">
        <f t="shared" ca="1" si="4"/>
        <v>0.66</v>
      </c>
      <c r="J16" s="73">
        <f t="shared" ca="1" si="4"/>
        <v>0.64666666666666661</v>
      </c>
    </row>
    <row r="17" spans="1:10" x14ac:dyDescent="0.3">
      <c r="B17" s="369"/>
      <c r="C17" s="51" t="s">
        <v>1292</v>
      </c>
      <c r="D17" s="62">
        <f t="shared" ca="1" si="3"/>
        <v>9</v>
      </c>
      <c r="E17" s="63">
        <f t="shared" ca="1" si="3"/>
        <v>2</v>
      </c>
      <c r="F17" s="63">
        <f t="shared" ca="1" si="3"/>
        <v>14</v>
      </c>
      <c r="G17" s="63">
        <f t="shared" ca="1" si="3"/>
        <v>44</v>
      </c>
      <c r="H17" s="63">
        <f t="shared" ca="1" si="3"/>
        <v>15</v>
      </c>
      <c r="I17" s="63">
        <f t="shared" ca="1" si="3"/>
        <v>19</v>
      </c>
      <c r="J17" s="65">
        <f t="shared" ca="1" si="3"/>
        <v>24</v>
      </c>
    </row>
    <row r="18" spans="1:10" x14ac:dyDescent="0.3">
      <c r="B18" s="369"/>
      <c r="C18" s="51" t="s">
        <v>1353</v>
      </c>
      <c r="D18" s="69">
        <f ca="1">IFERROR(IF((D17/D12)="","",(D17/D12)),"")</f>
        <v>0.06</v>
      </c>
      <c r="E18" s="70">
        <f t="shared" ref="E18:J18" ca="1" si="5">IFERROR(IF((E17/E12)="","",(E17/E12)),"")</f>
        <v>1.3333333333333334E-2</v>
      </c>
      <c r="F18" s="70">
        <f t="shared" ca="1" si="5"/>
        <v>9.3333333333333338E-2</v>
      </c>
      <c r="G18" s="70">
        <f t="shared" ca="1" si="5"/>
        <v>0.29333333333333333</v>
      </c>
      <c r="H18" s="70">
        <f t="shared" ca="1" si="5"/>
        <v>0.1</v>
      </c>
      <c r="I18" s="70">
        <f t="shared" ca="1" si="5"/>
        <v>0.12666666666666668</v>
      </c>
      <c r="J18" s="73">
        <f t="shared" ca="1" si="5"/>
        <v>0.16</v>
      </c>
    </row>
    <row r="19" spans="1:10" x14ac:dyDescent="0.3">
      <c r="B19" s="369"/>
      <c r="C19" s="51" t="s">
        <v>1304</v>
      </c>
      <c r="D19" s="62">
        <f t="shared" ca="1" si="3"/>
        <v>0</v>
      </c>
      <c r="E19" s="63">
        <f t="shared" ca="1" si="3"/>
        <v>1</v>
      </c>
      <c r="F19" s="63">
        <f t="shared" ca="1" si="3"/>
        <v>1</v>
      </c>
      <c r="G19" s="63">
        <f t="shared" ca="1" si="3"/>
        <v>5</v>
      </c>
      <c r="H19" s="63">
        <f t="shared" ca="1" si="3"/>
        <v>1</v>
      </c>
      <c r="I19" s="63">
        <f t="shared" ca="1" si="3"/>
        <v>1</v>
      </c>
      <c r="J19" s="65">
        <f t="shared" ca="1" si="3"/>
        <v>5</v>
      </c>
    </row>
    <row r="20" spans="1:10" x14ac:dyDescent="0.3">
      <c r="B20" s="369"/>
      <c r="C20" s="51" t="s">
        <v>1354</v>
      </c>
      <c r="D20" s="69">
        <f ca="1">IFERROR(IF((D19/D12)="","",(D19/D12)),"")</f>
        <v>0</v>
      </c>
      <c r="E20" s="70">
        <f t="shared" ref="E20:J20" ca="1" si="6">IFERROR(IF((E19/E12)="","",(E19/E12)),"")</f>
        <v>6.6666666666666671E-3</v>
      </c>
      <c r="F20" s="70">
        <f t="shared" ca="1" si="6"/>
        <v>6.6666666666666671E-3</v>
      </c>
      <c r="G20" s="70">
        <f t="shared" ca="1" si="6"/>
        <v>3.3333333333333333E-2</v>
      </c>
      <c r="H20" s="70">
        <f t="shared" ca="1" si="6"/>
        <v>6.6666666666666671E-3</v>
      </c>
      <c r="I20" s="70">
        <f t="shared" ca="1" si="6"/>
        <v>6.6666666666666671E-3</v>
      </c>
      <c r="J20" s="73">
        <f t="shared" ca="1" si="6"/>
        <v>3.3333333333333333E-2</v>
      </c>
    </row>
    <row r="21" spans="1:10" x14ac:dyDescent="0.3">
      <c r="B21" s="369"/>
      <c r="C21" s="51" t="s">
        <v>1305</v>
      </c>
      <c r="D21" s="62">
        <f t="shared" ca="1" si="3"/>
        <v>1</v>
      </c>
      <c r="E21" s="63">
        <f t="shared" ca="1" si="3"/>
        <v>1</v>
      </c>
      <c r="F21" s="63">
        <f t="shared" ca="1" si="3"/>
        <v>0</v>
      </c>
      <c r="G21" s="63">
        <f t="shared" ca="1" si="3"/>
        <v>0</v>
      </c>
      <c r="H21" s="63">
        <f t="shared" ca="1" si="3"/>
        <v>1</v>
      </c>
      <c r="I21" s="63">
        <f t="shared" ca="1" si="3"/>
        <v>0</v>
      </c>
      <c r="J21" s="65">
        <f t="shared" ca="1" si="3"/>
        <v>0</v>
      </c>
    </row>
    <row r="22" spans="1:10" ht="15" thickBot="1" x14ac:dyDescent="0.35">
      <c r="B22" s="370"/>
      <c r="C22" s="53" t="s">
        <v>1355</v>
      </c>
      <c r="D22" s="74">
        <f ca="1">IFERROR(IF((D21/D12)="","",(D21/D12)),"")</f>
        <v>6.6666666666666671E-3</v>
      </c>
      <c r="E22" s="75">
        <f t="shared" ref="E22:J22" ca="1" si="7">IFERROR(IF((E21/E12)="","",(E21/E12)),"")</f>
        <v>6.6666666666666671E-3</v>
      </c>
      <c r="F22" s="75">
        <f t="shared" ca="1" si="7"/>
        <v>0</v>
      </c>
      <c r="G22" s="75">
        <f t="shared" ca="1" si="7"/>
        <v>0</v>
      </c>
      <c r="H22" s="75">
        <f t="shared" ca="1" si="7"/>
        <v>6.6666666666666671E-3</v>
      </c>
      <c r="I22" s="75">
        <f t="shared" ca="1" si="7"/>
        <v>0</v>
      </c>
      <c r="J22" s="78">
        <f t="shared" ca="1" si="7"/>
        <v>0</v>
      </c>
    </row>
    <row r="23" spans="1:10" ht="15" thickBot="1" x14ac:dyDescent="0.35"/>
    <row r="24" spans="1:10" x14ac:dyDescent="0.3">
      <c r="B24" s="288"/>
      <c r="C24" s="193"/>
      <c r="D24" s="363" t="s">
        <v>1349</v>
      </c>
      <c r="E24" s="364"/>
      <c r="F24" s="364"/>
      <c r="G24" s="364"/>
      <c r="H24" s="364"/>
      <c r="I24" s="364"/>
      <c r="J24" s="365"/>
    </row>
    <row r="25" spans="1:10" ht="90" customHeight="1" thickBot="1" x14ac:dyDescent="0.35">
      <c r="B25" s="289" t="s">
        <v>195</v>
      </c>
      <c r="C25" s="194" t="s">
        <v>1017</v>
      </c>
      <c r="D25" s="148" t="s">
        <v>1358</v>
      </c>
      <c r="E25" s="146" t="s">
        <v>1359</v>
      </c>
      <c r="F25" s="146" t="s">
        <v>1360</v>
      </c>
      <c r="G25" s="146" t="s">
        <v>1361</v>
      </c>
      <c r="H25" s="146" t="s">
        <v>1362</v>
      </c>
      <c r="I25" s="146" t="s">
        <v>1363</v>
      </c>
      <c r="J25" s="147" t="s">
        <v>1364</v>
      </c>
    </row>
    <row r="26" spans="1:10" ht="15" customHeight="1" x14ac:dyDescent="0.3">
      <c r="A26" s="57">
        <v>0</v>
      </c>
      <c r="B26" s="48" t="str">
        <f t="shared" ref="B26:B57" ca="1" si="8">IF($A26&gt;$M$5-1,"",INDIRECT("'Comms by AT'!AA"&amp;$A26+$M$4))</f>
        <v>E09000002</v>
      </c>
      <c r="C26" s="139" t="str">
        <f ca="1">IFERROR(VLOOKUP($B26,'Org List'!$J$9:$K$488,2,0), "")</f>
        <v>Barking and Dagenham</v>
      </c>
      <c r="D26" s="291" t="str">
        <f ca="1">IFERROR(IF((VLOOKUP($B26,'Year End Backsheet'!$A$7:$X$156,D$9,FALSE))="","",(VLOOKUP($B26,'Year End Backsheet'!$A$7:$X$156,D$9,FALSE))),"")</f>
        <v>Agree</v>
      </c>
      <c r="E26" s="292" t="str">
        <f ca="1">IFERROR(IF((VLOOKUP($B26,'Year End Backsheet'!$A$7:$X$156,E$9,FALSE))="","",(VLOOKUP($B26,'Year End Backsheet'!$A$7:$X$156,E$9,FALSE))),"")</f>
        <v>Agree</v>
      </c>
      <c r="F26" s="292" t="str">
        <f ca="1">IFERROR(IF((VLOOKUP($B26,'Year End Backsheet'!$A$7:$X$156,F$9,FALSE))="","",(VLOOKUP($B26,'Year End Backsheet'!$A$7:$X$156,F$9,FALSE))),"")</f>
        <v>Neither agree nor disagree</v>
      </c>
      <c r="G26" s="292" t="str">
        <f ca="1">IFERROR(IF((VLOOKUP($B26,'Year End Backsheet'!$A$7:$X$156,G$9,FALSE))="","",(VLOOKUP($B26,'Year End Backsheet'!$A$7:$X$156,G$9,FALSE))),"")</f>
        <v>Neither agree nor disagree</v>
      </c>
      <c r="H26" s="292" t="str">
        <f ca="1">IFERROR(IF((VLOOKUP($B26,'Year End Backsheet'!$A$7:$X$156,H$9,FALSE))="","",(VLOOKUP($B26,'Year End Backsheet'!$A$7:$X$156,H$9,FALSE))),"")</f>
        <v>Agree</v>
      </c>
      <c r="I26" s="292" t="str">
        <f ca="1">IFERROR(IF((VLOOKUP($B26,'Year End Backsheet'!$A$7:$X$156,I$9,FALSE))="","",(VLOOKUP($B26,'Year End Backsheet'!$A$7:$X$156,I$9,FALSE))),"")</f>
        <v>Agree</v>
      </c>
      <c r="J26" s="293" t="str">
        <f ca="1">IFERROR(IF((VLOOKUP($B26,'Year End Backsheet'!$A$7:$X$156,J$9,FALSE))="","",(VLOOKUP($B26,'Year End Backsheet'!$A$7:$X$156,J$9,FALSE))),"")</f>
        <v>Agree</v>
      </c>
    </row>
    <row r="27" spans="1:10" ht="15" customHeight="1" x14ac:dyDescent="0.3">
      <c r="A27" s="57">
        <v>1</v>
      </c>
      <c r="B27" s="50" t="str">
        <f t="shared" ca="1" si="8"/>
        <v>E09000003</v>
      </c>
      <c r="C27" s="140" t="str">
        <f ca="1">IFERROR(VLOOKUP($B27,'Org List'!$J$9:$K$488,2,0), "")</f>
        <v>Barnet</v>
      </c>
      <c r="D27" s="294" t="str">
        <f ca="1">IFERROR(IF((VLOOKUP($B27,'Year End Backsheet'!$A$7:$X$156,D$9,FALSE))="","",(VLOOKUP($B27,'Year End Backsheet'!$A$7:$X$156,D$9,FALSE))),"")</f>
        <v>Strongly Agree</v>
      </c>
      <c r="E27" s="295" t="str">
        <f ca="1">IFERROR(IF((VLOOKUP($B27,'Year End Backsheet'!$A$7:$X$156,E$9,FALSE))="","",(VLOOKUP($B27,'Year End Backsheet'!$A$7:$X$156,E$9,FALSE))),"")</f>
        <v>Agree</v>
      </c>
      <c r="F27" s="295" t="str">
        <f ca="1">IFERROR(IF((VLOOKUP($B27,'Year End Backsheet'!$A$7:$X$156,F$9,FALSE))="","",(VLOOKUP($B27,'Year End Backsheet'!$A$7:$X$156,F$9,FALSE))),"")</f>
        <v>Agree</v>
      </c>
      <c r="G27" s="295" t="str">
        <f ca="1">IFERROR(IF((VLOOKUP($B27,'Year End Backsheet'!$A$7:$X$156,G$9,FALSE))="","",(VLOOKUP($B27,'Year End Backsheet'!$A$7:$X$156,G$9,FALSE))),"")</f>
        <v>Agree</v>
      </c>
      <c r="H27" s="295" t="str">
        <f ca="1">IFERROR(IF((VLOOKUP($B27,'Year End Backsheet'!$A$7:$X$156,H$9,FALSE))="","",(VLOOKUP($B27,'Year End Backsheet'!$A$7:$X$156,H$9,FALSE))),"")</f>
        <v>Agree</v>
      </c>
      <c r="I27" s="295" t="str">
        <f ca="1">IFERROR(IF((VLOOKUP($B27,'Year End Backsheet'!$A$7:$X$156,I$9,FALSE))="","",(VLOOKUP($B27,'Year End Backsheet'!$A$7:$X$156,I$9,FALSE))),"")</f>
        <v>Strongly Agree</v>
      </c>
      <c r="J27" s="296" t="str">
        <f ca="1">IFERROR(IF((VLOOKUP($B27,'Year End Backsheet'!$A$7:$X$156,J$9,FALSE))="","",(VLOOKUP($B27,'Year End Backsheet'!$A$7:$X$156,J$9,FALSE))),"")</f>
        <v>Strongly Agree</v>
      </c>
    </row>
    <row r="28" spans="1:10" ht="15" customHeight="1" x14ac:dyDescent="0.3">
      <c r="A28" s="57">
        <v>2</v>
      </c>
      <c r="B28" s="50" t="str">
        <f t="shared" ca="1" si="8"/>
        <v>E08000016</v>
      </c>
      <c r="C28" s="140" t="str">
        <f ca="1">IFERROR(VLOOKUP($B28,'Org List'!$J$9:$K$488,2,0), "")</f>
        <v>Barnsley</v>
      </c>
      <c r="D28" s="294" t="str">
        <f ca="1">IFERROR(IF((VLOOKUP($B28,'Year End Backsheet'!$A$7:$X$156,D$9,FALSE))="","",(VLOOKUP($B28,'Year End Backsheet'!$A$7:$X$156,D$9,FALSE))),"")</f>
        <v>Neither agree nor disagree</v>
      </c>
      <c r="E28" s="295" t="str">
        <f ca="1">IFERROR(IF((VLOOKUP($B28,'Year End Backsheet'!$A$7:$X$156,E$9,FALSE))="","",(VLOOKUP($B28,'Year End Backsheet'!$A$7:$X$156,E$9,FALSE))),"")</f>
        <v>Agree</v>
      </c>
      <c r="F28" s="295" t="str">
        <f ca="1">IFERROR(IF((VLOOKUP($B28,'Year End Backsheet'!$A$7:$X$156,F$9,FALSE))="","",(VLOOKUP($B28,'Year End Backsheet'!$A$7:$X$156,F$9,FALSE))),"")</f>
        <v>Neither agree nor disagree</v>
      </c>
      <c r="G28" s="295" t="str">
        <f ca="1">IFERROR(IF((VLOOKUP($B28,'Year End Backsheet'!$A$7:$X$156,G$9,FALSE))="","",(VLOOKUP($B28,'Year End Backsheet'!$A$7:$X$156,G$9,FALSE))),"")</f>
        <v>Agree</v>
      </c>
      <c r="H28" s="295" t="str">
        <f ca="1">IFERROR(IF((VLOOKUP($B28,'Year End Backsheet'!$A$7:$X$156,H$9,FALSE))="","",(VLOOKUP($B28,'Year End Backsheet'!$A$7:$X$156,H$9,FALSE))),"")</f>
        <v>Agree</v>
      </c>
      <c r="I28" s="295" t="str">
        <f ca="1">IFERROR(IF((VLOOKUP($B28,'Year End Backsheet'!$A$7:$X$156,I$9,FALSE))="","",(VLOOKUP($B28,'Year End Backsheet'!$A$7:$X$156,I$9,FALSE))),"")</f>
        <v>Agree</v>
      </c>
      <c r="J28" s="296" t="str">
        <f ca="1">IFERROR(IF((VLOOKUP($B28,'Year End Backsheet'!$A$7:$X$156,J$9,FALSE))="","",(VLOOKUP($B28,'Year End Backsheet'!$A$7:$X$156,J$9,FALSE))),"")</f>
        <v>Agree</v>
      </c>
    </row>
    <row r="29" spans="1:10" ht="15" customHeight="1" x14ac:dyDescent="0.3">
      <c r="A29" s="57">
        <v>3</v>
      </c>
      <c r="B29" s="50" t="str">
        <f t="shared" ca="1" si="8"/>
        <v>E06000022</v>
      </c>
      <c r="C29" s="140" t="str">
        <f ca="1">IFERROR(VLOOKUP($B29,'Org List'!$J$9:$K$488,2,0), "")</f>
        <v>Bath and North East Somerset</v>
      </c>
      <c r="D29" s="294" t="str">
        <f ca="1">IFERROR(IF((VLOOKUP($B29,'Year End Backsheet'!$A$7:$X$156,D$9,FALSE))="","",(VLOOKUP($B29,'Year End Backsheet'!$A$7:$X$156,D$9,FALSE))),"")</f>
        <v>Strongly Agree</v>
      </c>
      <c r="E29" s="295" t="str">
        <f ca="1">IFERROR(IF((VLOOKUP($B29,'Year End Backsheet'!$A$7:$X$156,E$9,FALSE))="","",(VLOOKUP($B29,'Year End Backsheet'!$A$7:$X$156,E$9,FALSE))),"")</f>
        <v>Agree</v>
      </c>
      <c r="F29" s="295" t="str">
        <f ca="1">IFERROR(IF((VLOOKUP($B29,'Year End Backsheet'!$A$7:$X$156,F$9,FALSE))="","",(VLOOKUP($B29,'Year End Backsheet'!$A$7:$X$156,F$9,FALSE))),"")</f>
        <v>Agree</v>
      </c>
      <c r="G29" s="295" t="str">
        <f ca="1">IFERROR(IF((VLOOKUP($B29,'Year End Backsheet'!$A$7:$X$156,G$9,FALSE))="","",(VLOOKUP($B29,'Year End Backsheet'!$A$7:$X$156,G$9,FALSE))),"")</f>
        <v>Agree</v>
      </c>
      <c r="H29" s="295" t="str">
        <f ca="1">IFERROR(IF((VLOOKUP($B29,'Year End Backsheet'!$A$7:$X$156,H$9,FALSE))="","",(VLOOKUP($B29,'Year End Backsheet'!$A$7:$X$156,H$9,FALSE))),"")</f>
        <v>Strongly Agree</v>
      </c>
      <c r="I29" s="295" t="str">
        <f ca="1">IFERROR(IF((VLOOKUP($B29,'Year End Backsheet'!$A$7:$X$156,I$9,FALSE))="","",(VLOOKUP($B29,'Year End Backsheet'!$A$7:$X$156,I$9,FALSE))),"")</f>
        <v>Agree</v>
      </c>
      <c r="J29" s="296" t="str">
        <f ca="1">IFERROR(IF((VLOOKUP($B29,'Year End Backsheet'!$A$7:$X$156,J$9,FALSE))="","",(VLOOKUP($B29,'Year End Backsheet'!$A$7:$X$156,J$9,FALSE))),"")</f>
        <v>Agree</v>
      </c>
    </row>
    <row r="30" spans="1:10" ht="15" customHeight="1" x14ac:dyDescent="0.3">
      <c r="A30" s="57">
        <v>4</v>
      </c>
      <c r="B30" s="50" t="str">
        <f t="shared" ca="1" si="8"/>
        <v>E06000055</v>
      </c>
      <c r="C30" s="140" t="str">
        <f ca="1">IFERROR(VLOOKUP($B30,'Org List'!$J$9:$K$488,2,0), "")</f>
        <v>Bedford</v>
      </c>
      <c r="D30" s="294" t="str">
        <f ca="1">IFERROR(IF((VLOOKUP($B30,'Year End Backsheet'!$A$7:$X$156,D$9,FALSE))="","",(VLOOKUP($B30,'Year End Backsheet'!$A$7:$X$156,D$9,FALSE))),"")</f>
        <v>Strongly Agree</v>
      </c>
      <c r="E30" s="295" t="str">
        <f ca="1">IFERROR(IF((VLOOKUP($B30,'Year End Backsheet'!$A$7:$X$156,E$9,FALSE))="","",(VLOOKUP($B30,'Year End Backsheet'!$A$7:$X$156,E$9,FALSE))),"")</f>
        <v>Strongly Agree</v>
      </c>
      <c r="F30" s="295" t="str">
        <f ca="1">IFERROR(IF((VLOOKUP($B30,'Year End Backsheet'!$A$7:$X$156,F$9,FALSE))="","",(VLOOKUP($B30,'Year End Backsheet'!$A$7:$X$156,F$9,FALSE))),"")</f>
        <v>Strongly Agree</v>
      </c>
      <c r="G30" s="295" t="str">
        <f ca="1">IFERROR(IF((VLOOKUP($B30,'Year End Backsheet'!$A$7:$X$156,G$9,FALSE))="","",(VLOOKUP($B30,'Year End Backsheet'!$A$7:$X$156,G$9,FALSE))),"")</f>
        <v>Agree</v>
      </c>
      <c r="H30" s="295" t="str">
        <f ca="1">IFERROR(IF((VLOOKUP($B30,'Year End Backsheet'!$A$7:$X$156,H$9,FALSE))="","",(VLOOKUP($B30,'Year End Backsheet'!$A$7:$X$156,H$9,FALSE))),"")</f>
        <v>Strongly Agree</v>
      </c>
      <c r="I30" s="295" t="str">
        <f ca="1">IFERROR(IF((VLOOKUP($B30,'Year End Backsheet'!$A$7:$X$156,I$9,FALSE))="","",(VLOOKUP($B30,'Year End Backsheet'!$A$7:$X$156,I$9,FALSE))),"")</f>
        <v>Strongly Agree</v>
      </c>
      <c r="J30" s="296" t="str">
        <f ca="1">IFERROR(IF((VLOOKUP($B30,'Year End Backsheet'!$A$7:$X$156,J$9,FALSE))="","",(VLOOKUP($B30,'Year End Backsheet'!$A$7:$X$156,J$9,FALSE))),"")</f>
        <v>Strongly Agree</v>
      </c>
    </row>
    <row r="31" spans="1:10" ht="15" customHeight="1" x14ac:dyDescent="0.3">
      <c r="A31" s="57">
        <v>5</v>
      </c>
      <c r="B31" s="50" t="str">
        <f t="shared" ca="1" si="8"/>
        <v>E09000004</v>
      </c>
      <c r="C31" s="140" t="str">
        <f ca="1">IFERROR(VLOOKUP($B31,'Org List'!$J$9:$K$488,2,0), "")</f>
        <v>Bexley</v>
      </c>
      <c r="D31" s="294" t="str">
        <f ca="1">IFERROR(IF((VLOOKUP($B31,'Year End Backsheet'!$A$7:$X$156,D$9,FALSE))="","",(VLOOKUP($B31,'Year End Backsheet'!$A$7:$X$156,D$9,FALSE))),"")</f>
        <v>Strongly Agree</v>
      </c>
      <c r="E31" s="295" t="str">
        <f ca="1">IFERROR(IF((VLOOKUP($B31,'Year End Backsheet'!$A$7:$X$156,E$9,FALSE))="","",(VLOOKUP($B31,'Year End Backsheet'!$A$7:$X$156,E$9,FALSE))),"")</f>
        <v>Agree</v>
      </c>
      <c r="F31" s="295" t="str">
        <f ca="1">IFERROR(IF((VLOOKUP($B31,'Year End Backsheet'!$A$7:$X$156,F$9,FALSE))="","",(VLOOKUP($B31,'Year End Backsheet'!$A$7:$X$156,F$9,FALSE))),"")</f>
        <v>Strongly Agree</v>
      </c>
      <c r="G31" s="295" t="str">
        <f ca="1">IFERROR(IF((VLOOKUP($B31,'Year End Backsheet'!$A$7:$X$156,G$9,FALSE))="","",(VLOOKUP($B31,'Year End Backsheet'!$A$7:$X$156,G$9,FALSE))),"")</f>
        <v>Neither agree nor disagree</v>
      </c>
      <c r="H31" s="295" t="str">
        <f ca="1">IFERROR(IF((VLOOKUP($B31,'Year End Backsheet'!$A$7:$X$156,H$9,FALSE))="","",(VLOOKUP($B31,'Year End Backsheet'!$A$7:$X$156,H$9,FALSE))),"")</f>
        <v>Agree</v>
      </c>
      <c r="I31" s="295" t="str">
        <f ca="1">IFERROR(IF((VLOOKUP($B31,'Year End Backsheet'!$A$7:$X$156,I$9,FALSE))="","",(VLOOKUP($B31,'Year End Backsheet'!$A$7:$X$156,I$9,FALSE))),"")</f>
        <v>Agree</v>
      </c>
      <c r="J31" s="296" t="str">
        <f ca="1">IFERROR(IF((VLOOKUP($B31,'Year End Backsheet'!$A$7:$X$156,J$9,FALSE))="","",(VLOOKUP($B31,'Year End Backsheet'!$A$7:$X$156,J$9,FALSE))),"")</f>
        <v>Agree</v>
      </c>
    </row>
    <row r="32" spans="1:10" ht="15" customHeight="1" x14ac:dyDescent="0.3">
      <c r="A32" s="57">
        <v>6</v>
      </c>
      <c r="B32" s="50" t="str">
        <f t="shared" ca="1" si="8"/>
        <v>E08000025</v>
      </c>
      <c r="C32" s="140" t="str">
        <f ca="1">IFERROR(VLOOKUP($B32,'Org List'!$J$9:$K$488,2,0), "")</f>
        <v>Birmingham</v>
      </c>
      <c r="D32" s="294" t="str">
        <f ca="1">IFERROR(IF((VLOOKUP($B32,'Year End Backsheet'!$A$7:$X$156,D$9,FALSE))="","",(VLOOKUP($B32,'Year End Backsheet'!$A$7:$X$156,D$9,FALSE))),"")</f>
        <v>Agree</v>
      </c>
      <c r="E32" s="295" t="str">
        <f ca="1">IFERROR(IF((VLOOKUP($B32,'Year End Backsheet'!$A$7:$X$156,E$9,FALSE))="","",(VLOOKUP($B32,'Year End Backsheet'!$A$7:$X$156,E$9,FALSE))),"")</f>
        <v>Agree</v>
      </c>
      <c r="F32" s="295" t="str">
        <f ca="1">IFERROR(IF((VLOOKUP($B32,'Year End Backsheet'!$A$7:$X$156,F$9,FALSE))="","",(VLOOKUP($B32,'Year End Backsheet'!$A$7:$X$156,F$9,FALSE))),"")</f>
        <v>Agree</v>
      </c>
      <c r="G32" s="295" t="str">
        <f ca="1">IFERROR(IF((VLOOKUP($B32,'Year End Backsheet'!$A$7:$X$156,G$9,FALSE))="","",(VLOOKUP($B32,'Year End Backsheet'!$A$7:$X$156,G$9,FALSE))),"")</f>
        <v>Agree</v>
      </c>
      <c r="H32" s="295" t="str">
        <f ca="1">IFERROR(IF((VLOOKUP($B32,'Year End Backsheet'!$A$7:$X$156,H$9,FALSE))="","",(VLOOKUP($B32,'Year End Backsheet'!$A$7:$X$156,H$9,FALSE))),"")</f>
        <v>Strongly Agree</v>
      </c>
      <c r="I32" s="295" t="str">
        <f ca="1">IFERROR(IF((VLOOKUP($B32,'Year End Backsheet'!$A$7:$X$156,I$9,FALSE))="","",(VLOOKUP($B32,'Year End Backsheet'!$A$7:$X$156,I$9,FALSE))),"")</f>
        <v>Neither agree nor disagree</v>
      </c>
      <c r="J32" s="296" t="str">
        <f ca="1">IFERROR(IF((VLOOKUP($B32,'Year End Backsheet'!$A$7:$X$156,J$9,FALSE))="","",(VLOOKUP($B32,'Year End Backsheet'!$A$7:$X$156,J$9,FALSE))),"")</f>
        <v>Agree</v>
      </c>
    </row>
    <row r="33" spans="1:10" ht="15" customHeight="1" x14ac:dyDescent="0.3">
      <c r="A33" s="57">
        <v>7</v>
      </c>
      <c r="B33" s="50" t="str">
        <f t="shared" ca="1" si="8"/>
        <v>E06000008</v>
      </c>
      <c r="C33" s="140" t="str">
        <f ca="1">IFERROR(VLOOKUP($B33,'Org List'!$J$9:$K$488,2,0), "")</f>
        <v>Blackburn with Darwen</v>
      </c>
      <c r="D33" s="294" t="str">
        <f ca="1">IFERROR(IF((VLOOKUP($B33,'Year End Backsheet'!$A$7:$X$156,D$9,FALSE))="","",(VLOOKUP($B33,'Year End Backsheet'!$A$7:$X$156,D$9,FALSE))),"")</f>
        <v>Strongly Agree</v>
      </c>
      <c r="E33" s="295" t="str">
        <f ca="1">IFERROR(IF((VLOOKUP($B33,'Year End Backsheet'!$A$7:$X$156,E$9,FALSE))="","",(VLOOKUP($B33,'Year End Backsheet'!$A$7:$X$156,E$9,FALSE))),"")</f>
        <v>Agree</v>
      </c>
      <c r="F33" s="295" t="str">
        <f ca="1">IFERROR(IF((VLOOKUP($B33,'Year End Backsheet'!$A$7:$X$156,F$9,FALSE))="","",(VLOOKUP($B33,'Year End Backsheet'!$A$7:$X$156,F$9,FALSE))),"")</f>
        <v>Strongly Agree</v>
      </c>
      <c r="G33" s="295" t="str">
        <f ca="1">IFERROR(IF((VLOOKUP($B33,'Year End Backsheet'!$A$7:$X$156,G$9,FALSE))="","",(VLOOKUP($B33,'Year End Backsheet'!$A$7:$X$156,G$9,FALSE))),"")</f>
        <v>Agree</v>
      </c>
      <c r="H33" s="295" t="str">
        <f ca="1">IFERROR(IF((VLOOKUP($B33,'Year End Backsheet'!$A$7:$X$156,H$9,FALSE))="","",(VLOOKUP($B33,'Year End Backsheet'!$A$7:$X$156,H$9,FALSE))),"")</f>
        <v>Agree</v>
      </c>
      <c r="I33" s="295" t="str">
        <f ca="1">IFERROR(IF((VLOOKUP($B33,'Year End Backsheet'!$A$7:$X$156,I$9,FALSE))="","",(VLOOKUP($B33,'Year End Backsheet'!$A$7:$X$156,I$9,FALSE))),"")</f>
        <v>Agree</v>
      </c>
      <c r="J33" s="296" t="str">
        <f ca="1">IFERROR(IF((VLOOKUP($B33,'Year End Backsheet'!$A$7:$X$156,J$9,FALSE))="","",(VLOOKUP($B33,'Year End Backsheet'!$A$7:$X$156,J$9,FALSE))),"")</f>
        <v>Agree</v>
      </c>
    </row>
    <row r="34" spans="1:10" ht="15" customHeight="1" x14ac:dyDescent="0.3">
      <c r="A34" s="57">
        <v>8</v>
      </c>
      <c r="B34" s="50" t="str">
        <f t="shared" ca="1" si="8"/>
        <v>E06000009</v>
      </c>
      <c r="C34" s="140" t="str">
        <f ca="1">IFERROR(VLOOKUP($B34,'Org List'!$J$9:$K$488,2,0), "")</f>
        <v>Blackpool</v>
      </c>
      <c r="D34" s="294" t="str">
        <f ca="1">IFERROR(IF((VLOOKUP($B34,'Year End Backsheet'!$A$7:$X$156,D$9,FALSE))="","",(VLOOKUP($B34,'Year End Backsheet'!$A$7:$X$156,D$9,FALSE))),"")</f>
        <v>Neither agree nor disagree</v>
      </c>
      <c r="E34" s="295" t="str">
        <f ca="1">IFERROR(IF((VLOOKUP($B34,'Year End Backsheet'!$A$7:$X$156,E$9,FALSE))="","",(VLOOKUP($B34,'Year End Backsheet'!$A$7:$X$156,E$9,FALSE))),"")</f>
        <v>Agree</v>
      </c>
      <c r="F34" s="295" t="str">
        <f ca="1">IFERROR(IF((VLOOKUP($B34,'Year End Backsheet'!$A$7:$X$156,F$9,FALSE))="","",(VLOOKUP($B34,'Year End Backsheet'!$A$7:$X$156,F$9,FALSE))),"")</f>
        <v>Neither agree nor disagree</v>
      </c>
      <c r="G34" s="295" t="str">
        <f ca="1">IFERROR(IF((VLOOKUP($B34,'Year End Backsheet'!$A$7:$X$156,G$9,FALSE))="","",(VLOOKUP($B34,'Year End Backsheet'!$A$7:$X$156,G$9,FALSE))),"")</f>
        <v>Neither agree nor disagree</v>
      </c>
      <c r="H34" s="295" t="str">
        <f ca="1">IFERROR(IF((VLOOKUP($B34,'Year End Backsheet'!$A$7:$X$156,H$9,FALSE))="","",(VLOOKUP($B34,'Year End Backsheet'!$A$7:$X$156,H$9,FALSE))),"")</f>
        <v>Neither agree nor disagree</v>
      </c>
      <c r="I34" s="295" t="str">
        <f ca="1">IFERROR(IF((VLOOKUP($B34,'Year End Backsheet'!$A$7:$X$156,I$9,FALSE))="","",(VLOOKUP($B34,'Year End Backsheet'!$A$7:$X$156,I$9,FALSE))),"")</f>
        <v>Neither agree nor disagree</v>
      </c>
      <c r="J34" s="296" t="str">
        <f ca="1">IFERROR(IF((VLOOKUP($B34,'Year End Backsheet'!$A$7:$X$156,J$9,FALSE))="","",(VLOOKUP($B34,'Year End Backsheet'!$A$7:$X$156,J$9,FALSE))),"")</f>
        <v>Neither agree nor disagree</v>
      </c>
    </row>
    <row r="35" spans="1:10" ht="15" customHeight="1" x14ac:dyDescent="0.3">
      <c r="A35" s="57">
        <v>9</v>
      </c>
      <c r="B35" s="50" t="str">
        <f t="shared" ca="1" si="8"/>
        <v>E08000001</v>
      </c>
      <c r="C35" s="140" t="str">
        <f ca="1">IFERROR(VLOOKUP($B35,'Org List'!$J$9:$K$488,2,0), "")</f>
        <v>Bolton</v>
      </c>
      <c r="D35" s="294" t="str">
        <f ca="1">IFERROR(IF((VLOOKUP($B35,'Year End Backsheet'!$A$7:$X$156,D$9,FALSE))="","",(VLOOKUP($B35,'Year End Backsheet'!$A$7:$X$156,D$9,FALSE))),"")</f>
        <v>Agree</v>
      </c>
      <c r="E35" s="295" t="str">
        <f ca="1">IFERROR(IF((VLOOKUP($B35,'Year End Backsheet'!$A$7:$X$156,E$9,FALSE))="","",(VLOOKUP($B35,'Year End Backsheet'!$A$7:$X$156,E$9,FALSE))),"")</f>
        <v>Agree</v>
      </c>
      <c r="F35" s="295" t="str">
        <f ca="1">IFERROR(IF((VLOOKUP($B35,'Year End Backsheet'!$A$7:$X$156,F$9,FALSE))="","",(VLOOKUP($B35,'Year End Backsheet'!$A$7:$X$156,F$9,FALSE))),"")</f>
        <v>Agree</v>
      </c>
      <c r="G35" s="295" t="str">
        <f ca="1">IFERROR(IF((VLOOKUP($B35,'Year End Backsheet'!$A$7:$X$156,G$9,FALSE))="","",(VLOOKUP($B35,'Year End Backsheet'!$A$7:$X$156,G$9,FALSE))),"")</f>
        <v>Agree</v>
      </c>
      <c r="H35" s="295" t="str">
        <f ca="1">IFERROR(IF((VLOOKUP($B35,'Year End Backsheet'!$A$7:$X$156,H$9,FALSE))="","",(VLOOKUP($B35,'Year End Backsheet'!$A$7:$X$156,H$9,FALSE))),"")</f>
        <v>Strongly Agree</v>
      </c>
      <c r="I35" s="295" t="str">
        <f ca="1">IFERROR(IF((VLOOKUP($B35,'Year End Backsheet'!$A$7:$X$156,I$9,FALSE))="","",(VLOOKUP($B35,'Year End Backsheet'!$A$7:$X$156,I$9,FALSE))),"")</f>
        <v>Strongly Agree</v>
      </c>
      <c r="J35" s="296" t="str">
        <f ca="1">IFERROR(IF((VLOOKUP($B35,'Year End Backsheet'!$A$7:$X$156,J$9,FALSE))="","",(VLOOKUP($B35,'Year End Backsheet'!$A$7:$X$156,J$9,FALSE))),"")</f>
        <v>Neither agree nor disagree</v>
      </c>
    </row>
    <row r="36" spans="1:10" ht="15" customHeight="1" x14ac:dyDescent="0.3">
      <c r="A36" s="57">
        <v>10</v>
      </c>
      <c r="B36" s="97" t="str">
        <f t="shared" ca="1" si="8"/>
        <v>E06000028 &amp; E06000029</v>
      </c>
      <c r="C36" s="140" t="str">
        <f ca="1">IFERROR(VLOOKUP($B36,'Org List'!$J$9:$K$488,2,0), "")</f>
        <v>Bournemouth &amp; Poole</v>
      </c>
      <c r="D36" s="294" t="str">
        <f ca="1">IFERROR(IF((VLOOKUP($B36,'Year End Backsheet'!$A$7:$X$156,D$9,FALSE))="","",(VLOOKUP($B36,'Year End Backsheet'!$A$7:$X$156,D$9,FALSE))),"")</f>
        <v>Agree</v>
      </c>
      <c r="E36" s="295" t="str">
        <f ca="1">IFERROR(IF((VLOOKUP($B36,'Year End Backsheet'!$A$7:$X$156,E$9,FALSE))="","",(VLOOKUP($B36,'Year End Backsheet'!$A$7:$X$156,E$9,FALSE))),"")</f>
        <v>Agree</v>
      </c>
      <c r="F36" s="295" t="str">
        <f ca="1">IFERROR(IF((VLOOKUP($B36,'Year End Backsheet'!$A$7:$X$156,F$9,FALSE))="","",(VLOOKUP($B36,'Year End Backsheet'!$A$7:$X$156,F$9,FALSE))),"")</f>
        <v>Agree</v>
      </c>
      <c r="G36" s="295" t="str">
        <f ca="1">IFERROR(IF((VLOOKUP($B36,'Year End Backsheet'!$A$7:$X$156,G$9,FALSE))="","",(VLOOKUP($B36,'Year End Backsheet'!$A$7:$X$156,G$9,FALSE))),"")</f>
        <v>Neither agree nor disagree</v>
      </c>
      <c r="H36" s="295" t="str">
        <f ca="1">IFERROR(IF((VLOOKUP($B36,'Year End Backsheet'!$A$7:$X$156,H$9,FALSE))="","",(VLOOKUP($B36,'Year End Backsheet'!$A$7:$X$156,H$9,FALSE))),"")</f>
        <v>Agree</v>
      </c>
      <c r="I36" s="295" t="str">
        <f ca="1">IFERROR(IF((VLOOKUP($B36,'Year End Backsheet'!$A$7:$X$156,I$9,FALSE))="","",(VLOOKUP($B36,'Year End Backsheet'!$A$7:$X$156,I$9,FALSE))),"")</f>
        <v>Agree</v>
      </c>
      <c r="J36" s="296" t="str">
        <f ca="1">IFERROR(IF((VLOOKUP($B36,'Year End Backsheet'!$A$7:$X$156,J$9,FALSE))="","",(VLOOKUP($B36,'Year End Backsheet'!$A$7:$X$156,J$9,FALSE))),"")</f>
        <v>Neither agree nor disagree</v>
      </c>
    </row>
    <row r="37" spans="1:10" ht="15" customHeight="1" x14ac:dyDescent="0.3">
      <c r="A37" s="57">
        <v>11</v>
      </c>
      <c r="B37" s="50" t="str">
        <f t="shared" ca="1" si="8"/>
        <v>E06000036</v>
      </c>
      <c r="C37" s="140" t="str">
        <f ca="1">IFERROR(VLOOKUP($B37,'Org List'!$J$9:$K$488,2,0), "")</f>
        <v>Bracknell Forest</v>
      </c>
      <c r="D37" s="294" t="str">
        <f ca="1">IFERROR(IF((VLOOKUP($B37,'Year End Backsheet'!$A$7:$X$156,D$9,FALSE))="","",(VLOOKUP($B37,'Year End Backsheet'!$A$7:$X$156,D$9,FALSE))),"")</f>
        <v>Strongly Agree</v>
      </c>
      <c r="E37" s="295" t="str">
        <f ca="1">IFERROR(IF((VLOOKUP($B37,'Year End Backsheet'!$A$7:$X$156,E$9,FALSE))="","",(VLOOKUP($B37,'Year End Backsheet'!$A$7:$X$156,E$9,FALSE))),"")</f>
        <v>Agree</v>
      </c>
      <c r="F37" s="295" t="str">
        <f ca="1">IFERROR(IF((VLOOKUP($B37,'Year End Backsheet'!$A$7:$X$156,F$9,FALSE))="","",(VLOOKUP($B37,'Year End Backsheet'!$A$7:$X$156,F$9,FALSE))),"")</f>
        <v>Agree</v>
      </c>
      <c r="G37" s="295" t="str">
        <f ca="1">IFERROR(IF((VLOOKUP($B37,'Year End Backsheet'!$A$7:$X$156,G$9,FALSE))="","",(VLOOKUP($B37,'Year End Backsheet'!$A$7:$X$156,G$9,FALSE))),"")</f>
        <v>Strongly Agree</v>
      </c>
      <c r="H37" s="295" t="str">
        <f ca="1">IFERROR(IF((VLOOKUP($B37,'Year End Backsheet'!$A$7:$X$156,H$9,FALSE))="","",(VLOOKUP($B37,'Year End Backsheet'!$A$7:$X$156,H$9,FALSE))),"")</f>
        <v>Agree</v>
      </c>
      <c r="I37" s="295" t="str">
        <f ca="1">IFERROR(IF((VLOOKUP($B37,'Year End Backsheet'!$A$7:$X$156,I$9,FALSE))="","",(VLOOKUP($B37,'Year End Backsheet'!$A$7:$X$156,I$9,FALSE))),"")</f>
        <v>Agree</v>
      </c>
      <c r="J37" s="296" t="str">
        <f ca="1">IFERROR(IF((VLOOKUP($B37,'Year End Backsheet'!$A$7:$X$156,J$9,FALSE))="","",(VLOOKUP($B37,'Year End Backsheet'!$A$7:$X$156,J$9,FALSE))),"")</f>
        <v>Disagree</v>
      </c>
    </row>
    <row r="38" spans="1:10" ht="15" customHeight="1" x14ac:dyDescent="0.3">
      <c r="A38" s="57">
        <v>12</v>
      </c>
      <c r="B38" s="50" t="str">
        <f t="shared" ca="1" si="8"/>
        <v>E08000032</v>
      </c>
      <c r="C38" s="140" t="str">
        <f ca="1">IFERROR(VLOOKUP($B38,'Org List'!$J$9:$K$488,2,0), "")</f>
        <v>Bradford</v>
      </c>
      <c r="D38" s="294" t="str">
        <f ca="1">IFERROR(IF((VLOOKUP($B38,'Year End Backsheet'!$A$7:$X$156,D$9,FALSE))="","",(VLOOKUP($B38,'Year End Backsheet'!$A$7:$X$156,D$9,FALSE))),"")</f>
        <v>Strongly Agree</v>
      </c>
      <c r="E38" s="295" t="str">
        <f ca="1">IFERROR(IF((VLOOKUP($B38,'Year End Backsheet'!$A$7:$X$156,E$9,FALSE))="","",(VLOOKUP($B38,'Year End Backsheet'!$A$7:$X$156,E$9,FALSE))),"")</f>
        <v>Strongly Agree</v>
      </c>
      <c r="F38" s="295" t="str">
        <f ca="1">IFERROR(IF((VLOOKUP($B38,'Year End Backsheet'!$A$7:$X$156,F$9,FALSE))="","",(VLOOKUP($B38,'Year End Backsheet'!$A$7:$X$156,F$9,FALSE))),"")</f>
        <v>Strongly Agree</v>
      </c>
      <c r="G38" s="295" t="str">
        <f ca="1">IFERROR(IF((VLOOKUP($B38,'Year End Backsheet'!$A$7:$X$156,G$9,FALSE))="","",(VLOOKUP($B38,'Year End Backsheet'!$A$7:$X$156,G$9,FALSE))),"")</f>
        <v>Neither agree nor disagree</v>
      </c>
      <c r="H38" s="295" t="str">
        <f ca="1">IFERROR(IF((VLOOKUP($B38,'Year End Backsheet'!$A$7:$X$156,H$9,FALSE))="","",(VLOOKUP($B38,'Year End Backsheet'!$A$7:$X$156,H$9,FALSE))),"")</f>
        <v>Strongly Agree</v>
      </c>
      <c r="I38" s="295" t="str">
        <f ca="1">IFERROR(IF((VLOOKUP($B38,'Year End Backsheet'!$A$7:$X$156,I$9,FALSE))="","",(VLOOKUP($B38,'Year End Backsheet'!$A$7:$X$156,I$9,FALSE))),"")</f>
        <v>Agree</v>
      </c>
      <c r="J38" s="296" t="str">
        <f ca="1">IFERROR(IF((VLOOKUP($B38,'Year End Backsheet'!$A$7:$X$156,J$9,FALSE))="","",(VLOOKUP($B38,'Year End Backsheet'!$A$7:$X$156,J$9,FALSE))),"")</f>
        <v>Strongly Agree</v>
      </c>
    </row>
    <row r="39" spans="1:10" ht="15" customHeight="1" x14ac:dyDescent="0.3">
      <c r="A39" s="57">
        <v>13</v>
      </c>
      <c r="B39" s="50" t="str">
        <f t="shared" ca="1" si="8"/>
        <v>E09000005</v>
      </c>
      <c r="C39" s="140" t="str">
        <f ca="1">IFERROR(VLOOKUP($B39,'Org List'!$J$9:$K$488,2,0), "")</f>
        <v>Brent</v>
      </c>
      <c r="D39" s="294" t="str">
        <f ca="1">IFERROR(IF((VLOOKUP($B39,'Year End Backsheet'!$A$7:$X$156,D$9,FALSE))="","",(VLOOKUP($B39,'Year End Backsheet'!$A$7:$X$156,D$9,FALSE))),"")</f>
        <v>Agree</v>
      </c>
      <c r="E39" s="295" t="str">
        <f ca="1">IFERROR(IF((VLOOKUP($B39,'Year End Backsheet'!$A$7:$X$156,E$9,FALSE))="","",(VLOOKUP($B39,'Year End Backsheet'!$A$7:$X$156,E$9,FALSE))),"")</f>
        <v>Agree</v>
      </c>
      <c r="F39" s="295" t="str">
        <f ca="1">IFERROR(IF((VLOOKUP($B39,'Year End Backsheet'!$A$7:$X$156,F$9,FALSE))="","",(VLOOKUP($B39,'Year End Backsheet'!$A$7:$X$156,F$9,FALSE))),"")</f>
        <v>Agree</v>
      </c>
      <c r="G39" s="295" t="str">
        <f ca="1">IFERROR(IF((VLOOKUP($B39,'Year End Backsheet'!$A$7:$X$156,G$9,FALSE))="","",(VLOOKUP($B39,'Year End Backsheet'!$A$7:$X$156,G$9,FALSE))),"")</f>
        <v>Agree</v>
      </c>
      <c r="H39" s="295" t="str">
        <f ca="1">IFERROR(IF((VLOOKUP($B39,'Year End Backsheet'!$A$7:$X$156,H$9,FALSE))="","",(VLOOKUP($B39,'Year End Backsheet'!$A$7:$X$156,H$9,FALSE))),"")</f>
        <v>Agree</v>
      </c>
      <c r="I39" s="295" t="str">
        <f ca="1">IFERROR(IF((VLOOKUP($B39,'Year End Backsheet'!$A$7:$X$156,I$9,FALSE))="","",(VLOOKUP($B39,'Year End Backsheet'!$A$7:$X$156,I$9,FALSE))),"")</f>
        <v>Agree</v>
      </c>
      <c r="J39" s="296" t="str">
        <f ca="1">IFERROR(IF((VLOOKUP($B39,'Year End Backsheet'!$A$7:$X$156,J$9,FALSE))="","",(VLOOKUP($B39,'Year End Backsheet'!$A$7:$X$156,J$9,FALSE))),"")</f>
        <v>Agree</v>
      </c>
    </row>
    <row r="40" spans="1:10" ht="15" customHeight="1" x14ac:dyDescent="0.3">
      <c r="A40" s="57">
        <v>14</v>
      </c>
      <c r="B40" s="50" t="str">
        <f t="shared" ca="1" si="8"/>
        <v>E06000043</v>
      </c>
      <c r="C40" s="140" t="str">
        <f ca="1">IFERROR(VLOOKUP($B40,'Org List'!$J$9:$K$488,2,0), "")</f>
        <v>Brighton and Hove</v>
      </c>
      <c r="D40" s="294" t="str">
        <f ca="1">IFERROR(IF((VLOOKUP($B40,'Year End Backsheet'!$A$7:$X$156,D$9,FALSE))="","",(VLOOKUP($B40,'Year End Backsheet'!$A$7:$X$156,D$9,FALSE))),"")</f>
        <v>Agree</v>
      </c>
      <c r="E40" s="295" t="str">
        <f ca="1">IFERROR(IF((VLOOKUP($B40,'Year End Backsheet'!$A$7:$X$156,E$9,FALSE))="","",(VLOOKUP($B40,'Year End Backsheet'!$A$7:$X$156,E$9,FALSE))),"")</f>
        <v>Strongly Agree</v>
      </c>
      <c r="F40" s="295" t="str">
        <f ca="1">IFERROR(IF((VLOOKUP($B40,'Year End Backsheet'!$A$7:$X$156,F$9,FALSE))="","",(VLOOKUP($B40,'Year End Backsheet'!$A$7:$X$156,F$9,FALSE))),"")</f>
        <v>Agree</v>
      </c>
      <c r="G40" s="295" t="str">
        <f ca="1">IFERROR(IF((VLOOKUP($B40,'Year End Backsheet'!$A$7:$X$156,G$9,FALSE))="","",(VLOOKUP($B40,'Year End Backsheet'!$A$7:$X$156,G$9,FALSE))),"")</f>
        <v>Agree</v>
      </c>
      <c r="H40" s="295" t="str">
        <f ca="1">IFERROR(IF((VLOOKUP($B40,'Year End Backsheet'!$A$7:$X$156,H$9,FALSE))="","",(VLOOKUP($B40,'Year End Backsheet'!$A$7:$X$156,H$9,FALSE))),"")</f>
        <v>Agree</v>
      </c>
      <c r="I40" s="295" t="str">
        <f ca="1">IFERROR(IF((VLOOKUP($B40,'Year End Backsheet'!$A$7:$X$156,I$9,FALSE))="","",(VLOOKUP($B40,'Year End Backsheet'!$A$7:$X$156,I$9,FALSE))),"")</f>
        <v>Agree</v>
      </c>
      <c r="J40" s="296" t="str">
        <f ca="1">IFERROR(IF((VLOOKUP($B40,'Year End Backsheet'!$A$7:$X$156,J$9,FALSE))="","",(VLOOKUP($B40,'Year End Backsheet'!$A$7:$X$156,J$9,FALSE))),"")</f>
        <v>Disagree</v>
      </c>
    </row>
    <row r="41" spans="1:10" ht="15" customHeight="1" x14ac:dyDescent="0.3">
      <c r="A41" s="57">
        <v>15</v>
      </c>
      <c r="B41" s="50" t="str">
        <f t="shared" ca="1" si="8"/>
        <v>E06000023</v>
      </c>
      <c r="C41" s="140" t="str">
        <f ca="1">IFERROR(VLOOKUP($B41,'Org List'!$J$9:$K$488,2,0), "")</f>
        <v>Bristol, City of</v>
      </c>
      <c r="D41" s="294" t="str">
        <f ca="1">IFERROR(IF((VLOOKUP($B41,'Year End Backsheet'!$A$7:$X$156,D$9,FALSE))="","",(VLOOKUP($B41,'Year End Backsheet'!$A$7:$X$156,D$9,FALSE))),"")</f>
        <v>Agree</v>
      </c>
      <c r="E41" s="295" t="str">
        <f ca="1">IFERROR(IF((VLOOKUP($B41,'Year End Backsheet'!$A$7:$X$156,E$9,FALSE))="","",(VLOOKUP($B41,'Year End Backsheet'!$A$7:$X$156,E$9,FALSE))),"")</f>
        <v>Agree</v>
      </c>
      <c r="F41" s="295" t="str">
        <f ca="1">IFERROR(IF((VLOOKUP($B41,'Year End Backsheet'!$A$7:$X$156,F$9,FALSE))="","",(VLOOKUP($B41,'Year End Backsheet'!$A$7:$X$156,F$9,FALSE))),"")</f>
        <v>Agree</v>
      </c>
      <c r="G41" s="295" t="str">
        <f ca="1">IFERROR(IF((VLOOKUP($B41,'Year End Backsheet'!$A$7:$X$156,G$9,FALSE))="","",(VLOOKUP($B41,'Year End Backsheet'!$A$7:$X$156,G$9,FALSE))),"")</f>
        <v>Disagree</v>
      </c>
      <c r="H41" s="295" t="str">
        <f ca="1">IFERROR(IF((VLOOKUP($B41,'Year End Backsheet'!$A$7:$X$156,H$9,FALSE))="","",(VLOOKUP($B41,'Year End Backsheet'!$A$7:$X$156,H$9,FALSE))),"")</f>
        <v>Agree</v>
      </c>
      <c r="I41" s="295" t="str">
        <f ca="1">IFERROR(IF((VLOOKUP($B41,'Year End Backsheet'!$A$7:$X$156,I$9,FALSE))="","",(VLOOKUP($B41,'Year End Backsheet'!$A$7:$X$156,I$9,FALSE))),"")</f>
        <v>Agree</v>
      </c>
      <c r="J41" s="296" t="str">
        <f ca="1">IFERROR(IF((VLOOKUP($B41,'Year End Backsheet'!$A$7:$X$156,J$9,FALSE))="","",(VLOOKUP($B41,'Year End Backsheet'!$A$7:$X$156,J$9,FALSE))),"")</f>
        <v>Agree</v>
      </c>
    </row>
    <row r="42" spans="1:10" ht="15" customHeight="1" x14ac:dyDescent="0.3">
      <c r="A42" s="57">
        <v>16</v>
      </c>
      <c r="B42" s="50" t="str">
        <f t="shared" ca="1" si="8"/>
        <v>E09000006</v>
      </c>
      <c r="C42" s="140" t="str">
        <f ca="1">IFERROR(VLOOKUP($B42,'Org List'!$J$9:$K$488,2,0), "")</f>
        <v>Bromley</v>
      </c>
      <c r="D42" s="294" t="str">
        <f ca="1">IFERROR(IF((VLOOKUP($B42,'Year End Backsheet'!$A$7:$X$156,D$9,FALSE))="","",(VLOOKUP($B42,'Year End Backsheet'!$A$7:$X$156,D$9,FALSE))),"")</f>
        <v>Strongly Agree</v>
      </c>
      <c r="E42" s="295" t="str">
        <f ca="1">IFERROR(IF((VLOOKUP($B42,'Year End Backsheet'!$A$7:$X$156,E$9,FALSE))="","",(VLOOKUP($B42,'Year End Backsheet'!$A$7:$X$156,E$9,FALSE))),"")</f>
        <v>Strongly Agree</v>
      </c>
      <c r="F42" s="295" t="str">
        <f ca="1">IFERROR(IF((VLOOKUP($B42,'Year End Backsheet'!$A$7:$X$156,F$9,FALSE))="","",(VLOOKUP($B42,'Year End Backsheet'!$A$7:$X$156,F$9,FALSE))),"")</f>
        <v>Strongly Agree</v>
      </c>
      <c r="G42" s="295" t="str">
        <f ca="1">IFERROR(IF((VLOOKUP($B42,'Year End Backsheet'!$A$7:$X$156,G$9,FALSE))="","",(VLOOKUP($B42,'Year End Backsheet'!$A$7:$X$156,G$9,FALSE))),"")</f>
        <v>Strongly Agree</v>
      </c>
      <c r="H42" s="295" t="str">
        <f ca="1">IFERROR(IF((VLOOKUP($B42,'Year End Backsheet'!$A$7:$X$156,H$9,FALSE))="","",(VLOOKUP($B42,'Year End Backsheet'!$A$7:$X$156,H$9,FALSE))),"")</f>
        <v>Strongly Agree</v>
      </c>
      <c r="I42" s="295" t="str">
        <f ca="1">IFERROR(IF((VLOOKUP($B42,'Year End Backsheet'!$A$7:$X$156,I$9,FALSE))="","",(VLOOKUP($B42,'Year End Backsheet'!$A$7:$X$156,I$9,FALSE))),"")</f>
        <v>Agree</v>
      </c>
      <c r="J42" s="296" t="str">
        <f ca="1">IFERROR(IF((VLOOKUP($B42,'Year End Backsheet'!$A$7:$X$156,J$9,FALSE))="","",(VLOOKUP($B42,'Year End Backsheet'!$A$7:$X$156,J$9,FALSE))),"")</f>
        <v>Strongly Agree</v>
      </c>
    </row>
    <row r="43" spans="1:10" ht="15" customHeight="1" x14ac:dyDescent="0.3">
      <c r="A43" s="57">
        <v>17</v>
      </c>
      <c r="B43" s="50" t="str">
        <f t="shared" ca="1" si="8"/>
        <v>E10000002</v>
      </c>
      <c r="C43" s="140" t="str">
        <f ca="1">IFERROR(VLOOKUP($B43,'Org List'!$J$9:$K$488,2,0), "")</f>
        <v>Buckinghamshire</v>
      </c>
      <c r="D43" s="294" t="str">
        <f ca="1">IFERROR(IF((VLOOKUP($B43,'Year End Backsheet'!$A$7:$X$156,D$9,FALSE))="","",(VLOOKUP($B43,'Year End Backsheet'!$A$7:$X$156,D$9,FALSE))),"")</f>
        <v>Strongly Agree</v>
      </c>
      <c r="E43" s="295" t="str">
        <f ca="1">IFERROR(IF((VLOOKUP($B43,'Year End Backsheet'!$A$7:$X$156,E$9,FALSE))="","",(VLOOKUP($B43,'Year End Backsheet'!$A$7:$X$156,E$9,FALSE))),"")</f>
        <v>Agree</v>
      </c>
      <c r="F43" s="295" t="str">
        <f ca="1">IFERROR(IF((VLOOKUP($B43,'Year End Backsheet'!$A$7:$X$156,F$9,FALSE))="","",(VLOOKUP($B43,'Year End Backsheet'!$A$7:$X$156,F$9,FALSE))),"")</f>
        <v>Agree</v>
      </c>
      <c r="G43" s="295" t="str">
        <f ca="1">IFERROR(IF((VLOOKUP($B43,'Year End Backsheet'!$A$7:$X$156,G$9,FALSE))="","",(VLOOKUP($B43,'Year End Backsheet'!$A$7:$X$156,G$9,FALSE))),"")</f>
        <v>Agree</v>
      </c>
      <c r="H43" s="295" t="str">
        <f ca="1">IFERROR(IF((VLOOKUP($B43,'Year End Backsheet'!$A$7:$X$156,H$9,FALSE))="","",(VLOOKUP($B43,'Year End Backsheet'!$A$7:$X$156,H$9,FALSE))),"")</f>
        <v>Agree</v>
      </c>
      <c r="I43" s="295" t="str">
        <f ca="1">IFERROR(IF((VLOOKUP($B43,'Year End Backsheet'!$A$7:$X$156,I$9,FALSE))="","",(VLOOKUP($B43,'Year End Backsheet'!$A$7:$X$156,I$9,FALSE))),"")</f>
        <v>Agree</v>
      </c>
      <c r="J43" s="296" t="str">
        <f ca="1">IFERROR(IF((VLOOKUP($B43,'Year End Backsheet'!$A$7:$X$156,J$9,FALSE))="","",(VLOOKUP($B43,'Year End Backsheet'!$A$7:$X$156,J$9,FALSE))),"")</f>
        <v>Agree</v>
      </c>
    </row>
    <row r="44" spans="1:10" ht="15" customHeight="1" x14ac:dyDescent="0.3">
      <c r="A44" s="57">
        <v>18</v>
      </c>
      <c r="B44" s="50" t="str">
        <f t="shared" ca="1" si="8"/>
        <v>E08000002</v>
      </c>
      <c r="C44" s="140" t="str">
        <f ca="1">IFERROR(VLOOKUP($B44,'Org List'!$J$9:$K$488,2,0), "")</f>
        <v>Bury</v>
      </c>
      <c r="D44" s="294" t="str">
        <f ca="1">IFERROR(IF((VLOOKUP($B44,'Year End Backsheet'!$A$7:$X$156,D$9,FALSE))="","",(VLOOKUP($B44,'Year End Backsheet'!$A$7:$X$156,D$9,FALSE))),"")</f>
        <v>Agree</v>
      </c>
      <c r="E44" s="295" t="str">
        <f ca="1">IFERROR(IF((VLOOKUP($B44,'Year End Backsheet'!$A$7:$X$156,E$9,FALSE))="","",(VLOOKUP($B44,'Year End Backsheet'!$A$7:$X$156,E$9,FALSE))),"")</f>
        <v>Agree</v>
      </c>
      <c r="F44" s="295" t="str">
        <f ca="1">IFERROR(IF((VLOOKUP($B44,'Year End Backsheet'!$A$7:$X$156,F$9,FALSE))="","",(VLOOKUP($B44,'Year End Backsheet'!$A$7:$X$156,F$9,FALSE))),"")</f>
        <v>Agree</v>
      </c>
      <c r="G44" s="295" t="str">
        <f ca="1">IFERROR(IF((VLOOKUP($B44,'Year End Backsheet'!$A$7:$X$156,G$9,FALSE))="","",(VLOOKUP($B44,'Year End Backsheet'!$A$7:$X$156,G$9,FALSE))),"")</f>
        <v>Agree</v>
      </c>
      <c r="H44" s="295" t="str">
        <f ca="1">IFERROR(IF((VLOOKUP($B44,'Year End Backsheet'!$A$7:$X$156,H$9,FALSE))="","",(VLOOKUP($B44,'Year End Backsheet'!$A$7:$X$156,H$9,FALSE))),"")</f>
        <v>Agree</v>
      </c>
      <c r="I44" s="295" t="str">
        <f ca="1">IFERROR(IF((VLOOKUP($B44,'Year End Backsheet'!$A$7:$X$156,I$9,FALSE))="","",(VLOOKUP($B44,'Year End Backsheet'!$A$7:$X$156,I$9,FALSE))),"")</f>
        <v>Agree</v>
      </c>
      <c r="J44" s="296" t="str">
        <f ca="1">IFERROR(IF((VLOOKUP($B44,'Year End Backsheet'!$A$7:$X$156,J$9,FALSE))="","",(VLOOKUP($B44,'Year End Backsheet'!$A$7:$X$156,J$9,FALSE))),"")</f>
        <v>Agree</v>
      </c>
    </row>
    <row r="45" spans="1:10" ht="15" customHeight="1" x14ac:dyDescent="0.3">
      <c r="A45" s="57">
        <v>19</v>
      </c>
      <c r="B45" s="50" t="str">
        <f t="shared" ca="1" si="8"/>
        <v>E08000033</v>
      </c>
      <c r="C45" s="140" t="str">
        <f ca="1">IFERROR(VLOOKUP($B45,'Org List'!$J$9:$K$488,2,0), "")</f>
        <v>Calderdale</v>
      </c>
      <c r="D45" s="294" t="str">
        <f ca="1">IFERROR(IF((VLOOKUP($B45,'Year End Backsheet'!$A$7:$X$156,D$9,FALSE))="","",(VLOOKUP($B45,'Year End Backsheet'!$A$7:$X$156,D$9,FALSE))),"")</f>
        <v>Agree</v>
      </c>
      <c r="E45" s="295" t="str">
        <f ca="1">IFERROR(IF((VLOOKUP($B45,'Year End Backsheet'!$A$7:$X$156,E$9,FALSE))="","",(VLOOKUP($B45,'Year End Backsheet'!$A$7:$X$156,E$9,FALSE))),"")</f>
        <v>Strongly Agree</v>
      </c>
      <c r="F45" s="295" t="str">
        <f ca="1">IFERROR(IF((VLOOKUP($B45,'Year End Backsheet'!$A$7:$X$156,F$9,FALSE))="","",(VLOOKUP($B45,'Year End Backsheet'!$A$7:$X$156,F$9,FALSE))),"")</f>
        <v>Strongly Agree</v>
      </c>
      <c r="G45" s="295" t="str">
        <f ca="1">IFERROR(IF((VLOOKUP($B45,'Year End Backsheet'!$A$7:$X$156,G$9,FALSE))="","",(VLOOKUP($B45,'Year End Backsheet'!$A$7:$X$156,G$9,FALSE))),"")</f>
        <v>Neither agree nor disagree</v>
      </c>
      <c r="H45" s="295" t="str">
        <f ca="1">IFERROR(IF((VLOOKUP($B45,'Year End Backsheet'!$A$7:$X$156,H$9,FALSE))="","",(VLOOKUP($B45,'Year End Backsheet'!$A$7:$X$156,H$9,FALSE))),"")</f>
        <v>Strongly Agree</v>
      </c>
      <c r="I45" s="295" t="str">
        <f ca="1">IFERROR(IF((VLOOKUP($B45,'Year End Backsheet'!$A$7:$X$156,I$9,FALSE))="","",(VLOOKUP($B45,'Year End Backsheet'!$A$7:$X$156,I$9,FALSE))),"")</f>
        <v>Strongly Agree</v>
      </c>
      <c r="J45" s="296" t="str">
        <f ca="1">IFERROR(IF((VLOOKUP($B45,'Year End Backsheet'!$A$7:$X$156,J$9,FALSE))="","",(VLOOKUP($B45,'Year End Backsheet'!$A$7:$X$156,J$9,FALSE))),"")</f>
        <v>Strongly Agree</v>
      </c>
    </row>
    <row r="46" spans="1:10" ht="15" customHeight="1" x14ac:dyDescent="0.3">
      <c r="A46" s="57">
        <v>20</v>
      </c>
      <c r="B46" s="50" t="str">
        <f t="shared" ca="1" si="8"/>
        <v>E10000003</v>
      </c>
      <c r="C46" s="140" t="str">
        <f ca="1">IFERROR(VLOOKUP($B46,'Org List'!$J$9:$K$488,2,0), "")</f>
        <v>Cambridgeshire</v>
      </c>
      <c r="D46" s="294" t="str">
        <f ca="1">IFERROR(IF((VLOOKUP($B46,'Year End Backsheet'!$A$7:$X$156,D$9,FALSE))="","",(VLOOKUP($B46,'Year End Backsheet'!$A$7:$X$156,D$9,FALSE))),"")</f>
        <v>Agree</v>
      </c>
      <c r="E46" s="295" t="str">
        <f ca="1">IFERROR(IF((VLOOKUP($B46,'Year End Backsheet'!$A$7:$X$156,E$9,FALSE))="","",(VLOOKUP($B46,'Year End Backsheet'!$A$7:$X$156,E$9,FALSE))),"")</f>
        <v>Agree</v>
      </c>
      <c r="F46" s="295" t="str">
        <f ca="1">IFERROR(IF((VLOOKUP($B46,'Year End Backsheet'!$A$7:$X$156,F$9,FALSE))="","",(VLOOKUP($B46,'Year End Backsheet'!$A$7:$X$156,F$9,FALSE))),"")</f>
        <v>Agree</v>
      </c>
      <c r="G46" s="295" t="str">
        <f ca="1">IFERROR(IF((VLOOKUP($B46,'Year End Backsheet'!$A$7:$X$156,G$9,FALSE))="","",(VLOOKUP($B46,'Year End Backsheet'!$A$7:$X$156,G$9,FALSE))),"")</f>
        <v>Neither agree nor disagree</v>
      </c>
      <c r="H46" s="295" t="str">
        <f ca="1">IFERROR(IF((VLOOKUP($B46,'Year End Backsheet'!$A$7:$X$156,H$9,FALSE))="","",(VLOOKUP($B46,'Year End Backsheet'!$A$7:$X$156,H$9,FALSE))),"")</f>
        <v>Neither agree nor disagree</v>
      </c>
      <c r="I46" s="295" t="str">
        <f ca="1">IFERROR(IF((VLOOKUP($B46,'Year End Backsheet'!$A$7:$X$156,I$9,FALSE))="","",(VLOOKUP($B46,'Year End Backsheet'!$A$7:$X$156,I$9,FALSE))),"")</f>
        <v>Neither agree nor disagree</v>
      </c>
      <c r="J46" s="296" t="str">
        <f ca="1">IFERROR(IF((VLOOKUP($B46,'Year End Backsheet'!$A$7:$X$156,J$9,FALSE))="","",(VLOOKUP($B46,'Year End Backsheet'!$A$7:$X$156,J$9,FALSE))),"")</f>
        <v>Agree</v>
      </c>
    </row>
    <row r="47" spans="1:10" ht="15" customHeight="1" x14ac:dyDescent="0.3">
      <c r="A47" s="57">
        <v>21</v>
      </c>
      <c r="B47" s="50" t="str">
        <f t="shared" ca="1" si="8"/>
        <v>E09000007</v>
      </c>
      <c r="C47" s="140" t="str">
        <f ca="1">IFERROR(VLOOKUP($B47,'Org List'!$J$9:$K$488,2,0), "")</f>
        <v>Camden</v>
      </c>
      <c r="D47" s="294" t="str">
        <f ca="1">IFERROR(IF((VLOOKUP($B47,'Year End Backsheet'!$A$7:$X$156,D$9,FALSE))="","",(VLOOKUP($B47,'Year End Backsheet'!$A$7:$X$156,D$9,FALSE))),"")</f>
        <v>Strongly Agree</v>
      </c>
      <c r="E47" s="295" t="str">
        <f ca="1">IFERROR(IF((VLOOKUP($B47,'Year End Backsheet'!$A$7:$X$156,E$9,FALSE))="","",(VLOOKUP($B47,'Year End Backsheet'!$A$7:$X$156,E$9,FALSE))),"")</f>
        <v>Strongly Agree</v>
      </c>
      <c r="F47" s="295" t="str">
        <f ca="1">IFERROR(IF((VLOOKUP($B47,'Year End Backsheet'!$A$7:$X$156,F$9,FALSE))="","",(VLOOKUP($B47,'Year End Backsheet'!$A$7:$X$156,F$9,FALSE))),"")</f>
        <v>Agree</v>
      </c>
      <c r="G47" s="295" t="str">
        <f ca="1">IFERROR(IF((VLOOKUP($B47,'Year End Backsheet'!$A$7:$X$156,G$9,FALSE))="","",(VLOOKUP($B47,'Year End Backsheet'!$A$7:$X$156,G$9,FALSE))),"")</f>
        <v>Agree</v>
      </c>
      <c r="H47" s="295" t="str">
        <f ca="1">IFERROR(IF((VLOOKUP($B47,'Year End Backsheet'!$A$7:$X$156,H$9,FALSE))="","",(VLOOKUP($B47,'Year End Backsheet'!$A$7:$X$156,H$9,FALSE))),"")</f>
        <v>Strongly Agree</v>
      </c>
      <c r="I47" s="295" t="str">
        <f ca="1">IFERROR(IF((VLOOKUP($B47,'Year End Backsheet'!$A$7:$X$156,I$9,FALSE))="","",(VLOOKUP($B47,'Year End Backsheet'!$A$7:$X$156,I$9,FALSE))),"")</f>
        <v>Agree</v>
      </c>
      <c r="J47" s="296" t="str">
        <f ca="1">IFERROR(IF((VLOOKUP($B47,'Year End Backsheet'!$A$7:$X$156,J$9,FALSE))="","",(VLOOKUP($B47,'Year End Backsheet'!$A$7:$X$156,J$9,FALSE))),"")</f>
        <v>Strongly Agree</v>
      </c>
    </row>
    <row r="48" spans="1:10" ht="15" customHeight="1" x14ac:dyDescent="0.3">
      <c r="A48" s="57">
        <v>22</v>
      </c>
      <c r="B48" s="50" t="str">
        <f t="shared" ca="1" si="8"/>
        <v>E06000056</v>
      </c>
      <c r="C48" s="140" t="str">
        <f ca="1">IFERROR(VLOOKUP($B48,'Org List'!$J$9:$K$488,2,0), "")</f>
        <v>Central Bedfordshire</v>
      </c>
      <c r="D48" s="294" t="str">
        <f ca="1">IFERROR(IF((VLOOKUP($B48,'Year End Backsheet'!$A$7:$X$156,D$9,FALSE))="","",(VLOOKUP($B48,'Year End Backsheet'!$A$7:$X$156,D$9,FALSE))),"")</f>
        <v>Agree</v>
      </c>
      <c r="E48" s="295" t="str">
        <f ca="1">IFERROR(IF((VLOOKUP($B48,'Year End Backsheet'!$A$7:$X$156,E$9,FALSE))="","",(VLOOKUP($B48,'Year End Backsheet'!$A$7:$X$156,E$9,FALSE))),"")</f>
        <v>Agree</v>
      </c>
      <c r="F48" s="295" t="str">
        <f ca="1">IFERROR(IF((VLOOKUP($B48,'Year End Backsheet'!$A$7:$X$156,F$9,FALSE))="","",(VLOOKUP($B48,'Year End Backsheet'!$A$7:$X$156,F$9,FALSE))),"")</f>
        <v>Agree</v>
      </c>
      <c r="G48" s="295" t="str">
        <f ca="1">IFERROR(IF((VLOOKUP($B48,'Year End Backsheet'!$A$7:$X$156,G$9,FALSE))="","",(VLOOKUP($B48,'Year End Backsheet'!$A$7:$X$156,G$9,FALSE))),"")</f>
        <v>Agree</v>
      </c>
      <c r="H48" s="295" t="str">
        <f ca="1">IFERROR(IF((VLOOKUP($B48,'Year End Backsheet'!$A$7:$X$156,H$9,FALSE))="","",(VLOOKUP($B48,'Year End Backsheet'!$A$7:$X$156,H$9,FALSE))),"")</f>
        <v>Strongly Agree</v>
      </c>
      <c r="I48" s="295" t="str">
        <f ca="1">IFERROR(IF((VLOOKUP($B48,'Year End Backsheet'!$A$7:$X$156,I$9,FALSE))="","",(VLOOKUP($B48,'Year End Backsheet'!$A$7:$X$156,I$9,FALSE))),"")</f>
        <v>Agree</v>
      </c>
      <c r="J48" s="296" t="str">
        <f ca="1">IFERROR(IF((VLOOKUP($B48,'Year End Backsheet'!$A$7:$X$156,J$9,FALSE))="","",(VLOOKUP($B48,'Year End Backsheet'!$A$7:$X$156,J$9,FALSE))),"")</f>
        <v>Agree</v>
      </c>
    </row>
    <row r="49" spans="1:10" ht="15" customHeight="1" x14ac:dyDescent="0.3">
      <c r="A49" s="57">
        <v>23</v>
      </c>
      <c r="B49" s="50" t="str">
        <f t="shared" ca="1" si="8"/>
        <v>E06000049</v>
      </c>
      <c r="C49" s="140" t="str">
        <f ca="1">IFERROR(VLOOKUP($B49,'Org List'!$J$9:$K$488,2,0), "")</f>
        <v>Cheshire East</v>
      </c>
      <c r="D49" s="294" t="str">
        <f ca="1">IFERROR(IF((VLOOKUP($B49,'Year End Backsheet'!$A$7:$X$156,D$9,FALSE))="","",(VLOOKUP($B49,'Year End Backsheet'!$A$7:$X$156,D$9,FALSE))),"")</f>
        <v>Agree</v>
      </c>
      <c r="E49" s="295" t="str">
        <f ca="1">IFERROR(IF((VLOOKUP($B49,'Year End Backsheet'!$A$7:$X$156,E$9,FALSE))="","",(VLOOKUP($B49,'Year End Backsheet'!$A$7:$X$156,E$9,FALSE))),"")</f>
        <v>Agree</v>
      </c>
      <c r="F49" s="295" t="str">
        <f ca="1">IFERROR(IF((VLOOKUP($B49,'Year End Backsheet'!$A$7:$X$156,F$9,FALSE))="","",(VLOOKUP($B49,'Year End Backsheet'!$A$7:$X$156,F$9,FALSE))),"")</f>
        <v>Strongly Agree</v>
      </c>
      <c r="G49" s="295" t="str">
        <f ca="1">IFERROR(IF((VLOOKUP($B49,'Year End Backsheet'!$A$7:$X$156,G$9,FALSE))="","",(VLOOKUP($B49,'Year End Backsheet'!$A$7:$X$156,G$9,FALSE))),"")</f>
        <v>Agree</v>
      </c>
      <c r="H49" s="295" t="str">
        <f ca="1">IFERROR(IF((VLOOKUP($B49,'Year End Backsheet'!$A$7:$X$156,H$9,FALSE))="","",(VLOOKUP($B49,'Year End Backsheet'!$A$7:$X$156,H$9,FALSE))),"")</f>
        <v>Strongly Agree</v>
      </c>
      <c r="I49" s="295" t="str">
        <f ca="1">IFERROR(IF((VLOOKUP($B49,'Year End Backsheet'!$A$7:$X$156,I$9,FALSE))="","",(VLOOKUP($B49,'Year End Backsheet'!$A$7:$X$156,I$9,FALSE))),"")</f>
        <v>Agree</v>
      </c>
      <c r="J49" s="296" t="str">
        <f ca="1">IFERROR(IF((VLOOKUP($B49,'Year End Backsheet'!$A$7:$X$156,J$9,FALSE))="","",(VLOOKUP($B49,'Year End Backsheet'!$A$7:$X$156,J$9,FALSE))),"")</f>
        <v>Agree</v>
      </c>
    </row>
    <row r="50" spans="1:10" ht="15" customHeight="1" x14ac:dyDescent="0.3">
      <c r="A50" s="57">
        <v>24</v>
      </c>
      <c r="B50" s="50" t="str">
        <f t="shared" ca="1" si="8"/>
        <v>E06000050</v>
      </c>
      <c r="C50" s="140" t="str">
        <f ca="1">IFERROR(VLOOKUP($B50,'Org List'!$J$9:$K$488,2,0), "")</f>
        <v>Cheshire West and Chester</v>
      </c>
      <c r="D50" s="294" t="str">
        <f ca="1">IFERROR(IF((VLOOKUP($B50,'Year End Backsheet'!$A$7:$X$156,D$9,FALSE))="","",(VLOOKUP($B50,'Year End Backsheet'!$A$7:$X$156,D$9,FALSE))),"")</f>
        <v>Agree</v>
      </c>
      <c r="E50" s="295" t="str">
        <f ca="1">IFERROR(IF((VLOOKUP($B50,'Year End Backsheet'!$A$7:$X$156,E$9,FALSE))="","",(VLOOKUP($B50,'Year End Backsheet'!$A$7:$X$156,E$9,FALSE))),"")</f>
        <v>Agree</v>
      </c>
      <c r="F50" s="295" t="str">
        <f ca="1">IFERROR(IF((VLOOKUP($B50,'Year End Backsheet'!$A$7:$X$156,F$9,FALSE))="","",(VLOOKUP($B50,'Year End Backsheet'!$A$7:$X$156,F$9,FALSE))),"")</f>
        <v>Agree</v>
      </c>
      <c r="G50" s="295" t="str">
        <f ca="1">IFERROR(IF((VLOOKUP($B50,'Year End Backsheet'!$A$7:$X$156,G$9,FALSE))="","",(VLOOKUP($B50,'Year End Backsheet'!$A$7:$X$156,G$9,FALSE))),"")</f>
        <v>Neither agree nor disagree</v>
      </c>
      <c r="H50" s="295" t="str">
        <f ca="1">IFERROR(IF((VLOOKUP($B50,'Year End Backsheet'!$A$7:$X$156,H$9,FALSE))="","",(VLOOKUP($B50,'Year End Backsheet'!$A$7:$X$156,H$9,FALSE))),"")</f>
        <v>Agree</v>
      </c>
      <c r="I50" s="295" t="str">
        <f ca="1">IFERROR(IF((VLOOKUP($B50,'Year End Backsheet'!$A$7:$X$156,I$9,FALSE))="","",(VLOOKUP($B50,'Year End Backsheet'!$A$7:$X$156,I$9,FALSE))),"")</f>
        <v>Agree</v>
      </c>
      <c r="J50" s="296" t="str">
        <f ca="1">IFERROR(IF((VLOOKUP($B50,'Year End Backsheet'!$A$7:$X$156,J$9,FALSE))="","",(VLOOKUP($B50,'Year End Backsheet'!$A$7:$X$156,J$9,FALSE))),"")</f>
        <v>Neither agree nor disagree</v>
      </c>
    </row>
    <row r="51" spans="1:10" ht="15" customHeight="1" x14ac:dyDescent="0.3">
      <c r="A51" s="57">
        <v>25</v>
      </c>
      <c r="B51" s="50" t="str">
        <f t="shared" ca="1" si="8"/>
        <v>E09000001</v>
      </c>
      <c r="C51" s="140" t="str">
        <f ca="1">IFERROR(VLOOKUP($B51,'Org List'!$J$9:$K$488,2,0), "")</f>
        <v>City of London</v>
      </c>
      <c r="D51" s="294" t="str">
        <f ca="1">IFERROR(IF((VLOOKUP($B51,'Year End Backsheet'!$A$7:$X$156,D$9,FALSE))="","",(VLOOKUP($B51,'Year End Backsheet'!$A$7:$X$156,D$9,FALSE))),"")</f>
        <v>Strongly Agree</v>
      </c>
      <c r="E51" s="295" t="str">
        <f ca="1">IFERROR(IF((VLOOKUP($B51,'Year End Backsheet'!$A$7:$X$156,E$9,FALSE))="","",(VLOOKUP($B51,'Year End Backsheet'!$A$7:$X$156,E$9,FALSE))),"")</f>
        <v>Strongly Agree</v>
      </c>
      <c r="F51" s="295" t="str">
        <f ca="1">IFERROR(IF((VLOOKUP($B51,'Year End Backsheet'!$A$7:$X$156,F$9,FALSE))="","",(VLOOKUP($B51,'Year End Backsheet'!$A$7:$X$156,F$9,FALSE))),"")</f>
        <v>Strongly Agree</v>
      </c>
      <c r="G51" s="295" t="str">
        <f ca="1">IFERROR(IF((VLOOKUP($B51,'Year End Backsheet'!$A$7:$X$156,G$9,FALSE))="","",(VLOOKUP($B51,'Year End Backsheet'!$A$7:$X$156,G$9,FALSE))),"")</f>
        <v>Agree</v>
      </c>
      <c r="H51" s="295" t="str">
        <f ca="1">IFERROR(IF((VLOOKUP($B51,'Year End Backsheet'!$A$7:$X$156,H$9,FALSE))="","",(VLOOKUP($B51,'Year End Backsheet'!$A$7:$X$156,H$9,FALSE))),"")</f>
        <v>Strongly Agree</v>
      </c>
      <c r="I51" s="295" t="str">
        <f ca="1">IFERROR(IF((VLOOKUP($B51,'Year End Backsheet'!$A$7:$X$156,I$9,FALSE))="","",(VLOOKUP($B51,'Year End Backsheet'!$A$7:$X$156,I$9,FALSE))),"")</f>
        <v>Neither agree nor disagree</v>
      </c>
      <c r="J51" s="296" t="str">
        <f ca="1">IFERROR(IF((VLOOKUP($B51,'Year End Backsheet'!$A$7:$X$156,J$9,FALSE))="","",(VLOOKUP($B51,'Year End Backsheet'!$A$7:$X$156,J$9,FALSE))),"")</f>
        <v>Neither agree nor disagree</v>
      </c>
    </row>
    <row r="52" spans="1:10" ht="15" customHeight="1" x14ac:dyDescent="0.3">
      <c r="A52" s="57">
        <v>26</v>
      </c>
      <c r="B52" s="50" t="str">
        <f t="shared" ca="1" si="8"/>
        <v>E06000052</v>
      </c>
      <c r="C52" s="140" t="str">
        <f ca="1">IFERROR(VLOOKUP($B52,'Org List'!$J$9:$K$488,2,0), "")</f>
        <v>Cornwall &amp; Scilly</v>
      </c>
      <c r="D52" s="294" t="str">
        <f ca="1">IFERROR(IF((VLOOKUP($B52,'Year End Backsheet'!$A$7:$X$156,D$9,FALSE))="","",(VLOOKUP($B52,'Year End Backsheet'!$A$7:$X$156,D$9,FALSE))),"")</f>
        <v>Agree</v>
      </c>
      <c r="E52" s="295" t="str">
        <f ca="1">IFERROR(IF((VLOOKUP($B52,'Year End Backsheet'!$A$7:$X$156,E$9,FALSE))="","",(VLOOKUP($B52,'Year End Backsheet'!$A$7:$X$156,E$9,FALSE))),"")</f>
        <v>Agree</v>
      </c>
      <c r="F52" s="295" t="str">
        <f ca="1">IFERROR(IF((VLOOKUP($B52,'Year End Backsheet'!$A$7:$X$156,F$9,FALSE))="","",(VLOOKUP($B52,'Year End Backsheet'!$A$7:$X$156,F$9,FALSE))),"")</f>
        <v>Agree</v>
      </c>
      <c r="G52" s="295" t="str">
        <f ca="1">IFERROR(IF((VLOOKUP($B52,'Year End Backsheet'!$A$7:$X$156,G$9,FALSE))="","",(VLOOKUP($B52,'Year End Backsheet'!$A$7:$X$156,G$9,FALSE))),"")</f>
        <v>Neither agree nor disagree</v>
      </c>
      <c r="H52" s="295" t="str">
        <f ca="1">IFERROR(IF((VLOOKUP($B52,'Year End Backsheet'!$A$7:$X$156,H$9,FALSE))="","",(VLOOKUP($B52,'Year End Backsheet'!$A$7:$X$156,H$9,FALSE))),"")</f>
        <v>Neither agree nor disagree</v>
      </c>
      <c r="I52" s="295" t="str">
        <f ca="1">IFERROR(IF((VLOOKUP($B52,'Year End Backsheet'!$A$7:$X$156,I$9,FALSE))="","",(VLOOKUP($B52,'Year End Backsheet'!$A$7:$X$156,I$9,FALSE))),"")</f>
        <v>Agree</v>
      </c>
      <c r="J52" s="296" t="str">
        <f ca="1">IFERROR(IF((VLOOKUP($B52,'Year End Backsheet'!$A$7:$X$156,J$9,FALSE))="","",(VLOOKUP($B52,'Year End Backsheet'!$A$7:$X$156,J$9,FALSE))),"")</f>
        <v>Agree</v>
      </c>
    </row>
    <row r="53" spans="1:10" ht="15" customHeight="1" x14ac:dyDescent="0.3">
      <c r="A53" s="57">
        <v>27</v>
      </c>
      <c r="B53" s="50" t="str">
        <f t="shared" ca="1" si="8"/>
        <v>E06000047</v>
      </c>
      <c r="C53" s="140" t="str">
        <f ca="1">IFERROR(VLOOKUP($B53,'Org List'!$J$9:$K$488,2,0), "")</f>
        <v>County Durham</v>
      </c>
      <c r="D53" s="294" t="str">
        <f ca="1">IFERROR(IF((VLOOKUP($B53,'Year End Backsheet'!$A$7:$X$156,D$9,FALSE))="","",(VLOOKUP($B53,'Year End Backsheet'!$A$7:$X$156,D$9,FALSE))),"")</f>
        <v>Agree</v>
      </c>
      <c r="E53" s="295" t="str">
        <f ca="1">IFERROR(IF((VLOOKUP($B53,'Year End Backsheet'!$A$7:$X$156,E$9,FALSE))="","",(VLOOKUP($B53,'Year End Backsheet'!$A$7:$X$156,E$9,FALSE))),"")</f>
        <v>Agree</v>
      </c>
      <c r="F53" s="295" t="str">
        <f ca="1">IFERROR(IF((VLOOKUP($B53,'Year End Backsheet'!$A$7:$X$156,F$9,FALSE))="","",(VLOOKUP($B53,'Year End Backsheet'!$A$7:$X$156,F$9,FALSE))),"")</f>
        <v>Agree</v>
      </c>
      <c r="G53" s="295" t="str">
        <f ca="1">IFERROR(IF((VLOOKUP($B53,'Year End Backsheet'!$A$7:$X$156,G$9,FALSE))="","",(VLOOKUP($B53,'Year End Backsheet'!$A$7:$X$156,G$9,FALSE))),"")</f>
        <v>Neither agree nor disagree</v>
      </c>
      <c r="H53" s="295" t="str">
        <f ca="1">IFERROR(IF((VLOOKUP($B53,'Year End Backsheet'!$A$7:$X$156,H$9,FALSE))="","",(VLOOKUP($B53,'Year End Backsheet'!$A$7:$X$156,H$9,FALSE))),"")</f>
        <v>Agree</v>
      </c>
      <c r="I53" s="295" t="str">
        <f ca="1">IFERROR(IF((VLOOKUP($B53,'Year End Backsheet'!$A$7:$X$156,I$9,FALSE))="","",(VLOOKUP($B53,'Year End Backsheet'!$A$7:$X$156,I$9,FALSE))),"")</f>
        <v>Agree</v>
      </c>
      <c r="J53" s="296" t="str">
        <f ca="1">IFERROR(IF((VLOOKUP($B53,'Year End Backsheet'!$A$7:$X$156,J$9,FALSE))="","",(VLOOKUP($B53,'Year End Backsheet'!$A$7:$X$156,J$9,FALSE))),"")</f>
        <v>Neither agree nor disagree</v>
      </c>
    </row>
    <row r="54" spans="1:10" ht="15" customHeight="1" x14ac:dyDescent="0.3">
      <c r="A54" s="57">
        <v>28</v>
      </c>
      <c r="B54" s="50" t="str">
        <f t="shared" ca="1" si="8"/>
        <v>E08000026</v>
      </c>
      <c r="C54" s="140" t="str">
        <f ca="1">IFERROR(VLOOKUP($B54,'Org List'!$J$9:$K$488,2,0), "")</f>
        <v>Coventry</v>
      </c>
      <c r="D54" s="294" t="str">
        <f ca="1">IFERROR(IF((VLOOKUP($B54,'Year End Backsheet'!$A$7:$X$156,D$9,FALSE))="","",(VLOOKUP($B54,'Year End Backsheet'!$A$7:$X$156,D$9,FALSE))),"")</f>
        <v>Strongly Agree</v>
      </c>
      <c r="E54" s="295" t="str">
        <f ca="1">IFERROR(IF((VLOOKUP($B54,'Year End Backsheet'!$A$7:$X$156,E$9,FALSE))="","",(VLOOKUP($B54,'Year End Backsheet'!$A$7:$X$156,E$9,FALSE))),"")</f>
        <v>Agree</v>
      </c>
      <c r="F54" s="295" t="str">
        <f ca="1">IFERROR(IF((VLOOKUP($B54,'Year End Backsheet'!$A$7:$X$156,F$9,FALSE))="","",(VLOOKUP($B54,'Year End Backsheet'!$A$7:$X$156,F$9,FALSE))),"")</f>
        <v>Agree</v>
      </c>
      <c r="G54" s="295" t="str">
        <f ca="1">IFERROR(IF((VLOOKUP($B54,'Year End Backsheet'!$A$7:$X$156,G$9,FALSE))="","",(VLOOKUP($B54,'Year End Backsheet'!$A$7:$X$156,G$9,FALSE))),"")</f>
        <v>Agree</v>
      </c>
      <c r="H54" s="295" t="str">
        <f ca="1">IFERROR(IF((VLOOKUP($B54,'Year End Backsheet'!$A$7:$X$156,H$9,FALSE))="","",(VLOOKUP($B54,'Year End Backsheet'!$A$7:$X$156,H$9,FALSE))),"")</f>
        <v>Agree</v>
      </c>
      <c r="I54" s="295" t="str">
        <f ca="1">IFERROR(IF((VLOOKUP($B54,'Year End Backsheet'!$A$7:$X$156,I$9,FALSE))="","",(VLOOKUP($B54,'Year End Backsheet'!$A$7:$X$156,I$9,FALSE))),"")</f>
        <v>Agree</v>
      </c>
      <c r="J54" s="296" t="str">
        <f ca="1">IFERROR(IF((VLOOKUP($B54,'Year End Backsheet'!$A$7:$X$156,J$9,FALSE))="","",(VLOOKUP($B54,'Year End Backsheet'!$A$7:$X$156,J$9,FALSE))),"")</f>
        <v>Neither agree nor disagree</v>
      </c>
    </row>
    <row r="55" spans="1:10" ht="15" customHeight="1" x14ac:dyDescent="0.3">
      <c r="A55" s="57">
        <v>29</v>
      </c>
      <c r="B55" s="50" t="str">
        <f t="shared" ca="1" si="8"/>
        <v>E09000008</v>
      </c>
      <c r="C55" s="140" t="str">
        <f ca="1">IFERROR(VLOOKUP($B55,'Org List'!$J$9:$K$488,2,0), "")</f>
        <v>Croydon</v>
      </c>
      <c r="D55" s="294" t="str">
        <f ca="1">IFERROR(IF((VLOOKUP($B55,'Year End Backsheet'!$A$7:$X$156,D$9,FALSE))="","",(VLOOKUP($B55,'Year End Backsheet'!$A$7:$X$156,D$9,FALSE))),"")</f>
        <v>Strongly Agree</v>
      </c>
      <c r="E55" s="295" t="str">
        <f ca="1">IFERROR(IF((VLOOKUP($B55,'Year End Backsheet'!$A$7:$X$156,E$9,FALSE))="","",(VLOOKUP($B55,'Year End Backsheet'!$A$7:$X$156,E$9,FALSE))),"")</f>
        <v>Agree</v>
      </c>
      <c r="F55" s="295" t="str">
        <f ca="1">IFERROR(IF((VLOOKUP($B55,'Year End Backsheet'!$A$7:$X$156,F$9,FALSE))="","",(VLOOKUP($B55,'Year End Backsheet'!$A$7:$X$156,F$9,FALSE))),"")</f>
        <v>Strongly Agree</v>
      </c>
      <c r="G55" s="295" t="str">
        <f ca="1">IFERROR(IF((VLOOKUP($B55,'Year End Backsheet'!$A$7:$X$156,G$9,FALSE))="","",(VLOOKUP($B55,'Year End Backsheet'!$A$7:$X$156,G$9,FALSE))),"")</f>
        <v>Strongly Agree</v>
      </c>
      <c r="H55" s="295" t="str">
        <f ca="1">IFERROR(IF((VLOOKUP($B55,'Year End Backsheet'!$A$7:$X$156,H$9,FALSE))="","",(VLOOKUP($B55,'Year End Backsheet'!$A$7:$X$156,H$9,FALSE))),"")</f>
        <v>Strongly Agree</v>
      </c>
      <c r="I55" s="295" t="str">
        <f ca="1">IFERROR(IF((VLOOKUP($B55,'Year End Backsheet'!$A$7:$X$156,I$9,FALSE))="","",(VLOOKUP($B55,'Year End Backsheet'!$A$7:$X$156,I$9,FALSE))),"")</f>
        <v>Strongly Agree</v>
      </c>
      <c r="J55" s="296" t="str">
        <f ca="1">IFERROR(IF((VLOOKUP($B55,'Year End Backsheet'!$A$7:$X$156,J$9,FALSE))="","",(VLOOKUP($B55,'Year End Backsheet'!$A$7:$X$156,J$9,FALSE))),"")</f>
        <v>Strongly Agree</v>
      </c>
    </row>
    <row r="56" spans="1:10" ht="15" customHeight="1" x14ac:dyDescent="0.3">
      <c r="A56" s="57">
        <v>30</v>
      </c>
      <c r="B56" s="50" t="str">
        <f t="shared" ca="1" si="8"/>
        <v>E10000006</v>
      </c>
      <c r="C56" s="140" t="str">
        <f ca="1">IFERROR(VLOOKUP($B56,'Org List'!$J$9:$K$488,2,0), "")</f>
        <v>Cumbria</v>
      </c>
      <c r="D56" s="294" t="str">
        <f ca="1">IFERROR(IF((VLOOKUP($B56,'Year End Backsheet'!$A$7:$X$156,D$9,FALSE))="","",(VLOOKUP($B56,'Year End Backsheet'!$A$7:$X$156,D$9,FALSE))),"")</f>
        <v>Agree</v>
      </c>
      <c r="E56" s="295" t="str">
        <f ca="1">IFERROR(IF((VLOOKUP($B56,'Year End Backsheet'!$A$7:$X$156,E$9,FALSE))="","",(VLOOKUP($B56,'Year End Backsheet'!$A$7:$X$156,E$9,FALSE))),"")</f>
        <v>Strongly Agree</v>
      </c>
      <c r="F56" s="295" t="str">
        <f ca="1">IFERROR(IF((VLOOKUP($B56,'Year End Backsheet'!$A$7:$X$156,F$9,FALSE))="","",(VLOOKUP($B56,'Year End Backsheet'!$A$7:$X$156,F$9,FALSE))),"")</f>
        <v>Agree</v>
      </c>
      <c r="G56" s="295" t="str">
        <f ca="1">IFERROR(IF((VLOOKUP($B56,'Year End Backsheet'!$A$7:$X$156,G$9,FALSE))="","",(VLOOKUP($B56,'Year End Backsheet'!$A$7:$X$156,G$9,FALSE))),"")</f>
        <v>Agree</v>
      </c>
      <c r="H56" s="295" t="str">
        <f ca="1">IFERROR(IF((VLOOKUP($B56,'Year End Backsheet'!$A$7:$X$156,H$9,FALSE))="","",(VLOOKUP($B56,'Year End Backsheet'!$A$7:$X$156,H$9,FALSE))),"")</f>
        <v>Strongly Agree</v>
      </c>
      <c r="I56" s="295" t="str">
        <f ca="1">IFERROR(IF((VLOOKUP($B56,'Year End Backsheet'!$A$7:$X$156,I$9,FALSE))="","",(VLOOKUP($B56,'Year End Backsheet'!$A$7:$X$156,I$9,FALSE))),"")</f>
        <v>Agree</v>
      </c>
      <c r="J56" s="296" t="str">
        <f ca="1">IFERROR(IF((VLOOKUP($B56,'Year End Backsheet'!$A$7:$X$156,J$9,FALSE))="","",(VLOOKUP($B56,'Year End Backsheet'!$A$7:$X$156,J$9,FALSE))),"")</f>
        <v>Agree</v>
      </c>
    </row>
    <row r="57" spans="1:10" ht="15" customHeight="1" x14ac:dyDescent="0.3">
      <c r="A57" s="57">
        <v>31</v>
      </c>
      <c r="B57" s="50" t="str">
        <f t="shared" ca="1" si="8"/>
        <v>E06000005</v>
      </c>
      <c r="C57" s="140" t="str">
        <f ca="1">IFERROR(VLOOKUP($B57,'Org List'!$J$9:$K$488,2,0), "")</f>
        <v>Darlington</v>
      </c>
      <c r="D57" s="294" t="str">
        <f ca="1">IFERROR(IF((VLOOKUP($B57,'Year End Backsheet'!$A$7:$X$156,D$9,FALSE))="","",(VLOOKUP($B57,'Year End Backsheet'!$A$7:$X$156,D$9,FALSE))),"")</f>
        <v>Strongly Agree</v>
      </c>
      <c r="E57" s="295" t="str">
        <f ca="1">IFERROR(IF((VLOOKUP($B57,'Year End Backsheet'!$A$7:$X$156,E$9,FALSE))="","",(VLOOKUP($B57,'Year End Backsheet'!$A$7:$X$156,E$9,FALSE))),"")</f>
        <v>Agree</v>
      </c>
      <c r="F57" s="295" t="str">
        <f ca="1">IFERROR(IF((VLOOKUP($B57,'Year End Backsheet'!$A$7:$X$156,F$9,FALSE))="","",(VLOOKUP($B57,'Year End Backsheet'!$A$7:$X$156,F$9,FALSE))),"")</f>
        <v>Agree</v>
      </c>
      <c r="G57" s="295" t="str">
        <f ca="1">IFERROR(IF((VLOOKUP($B57,'Year End Backsheet'!$A$7:$X$156,G$9,FALSE))="","",(VLOOKUP($B57,'Year End Backsheet'!$A$7:$X$156,G$9,FALSE))),"")</f>
        <v>Neither agree nor disagree</v>
      </c>
      <c r="H57" s="295" t="str">
        <f ca="1">IFERROR(IF((VLOOKUP($B57,'Year End Backsheet'!$A$7:$X$156,H$9,FALSE))="","",(VLOOKUP($B57,'Year End Backsheet'!$A$7:$X$156,H$9,FALSE))),"")</f>
        <v>Strongly Agree</v>
      </c>
      <c r="I57" s="295" t="str">
        <f ca="1">IFERROR(IF((VLOOKUP($B57,'Year End Backsheet'!$A$7:$X$156,I$9,FALSE))="","",(VLOOKUP($B57,'Year End Backsheet'!$A$7:$X$156,I$9,FALSE))),"")</f>
        <v>Agree</v>
      </c>
      <c r="J57" s="296" t="str">
        <f ca="1">IFERROR(IF((VLOOKUP($B57,'Year End Backsheet'!$A$7:$X$156,J$9,FALSE))="","",(VLOOKUP($B57,'Year End Backsheet'!$A$7:$X$156,J$9,FALSE))),"")</f>
        <v>Agree</v>
      </c>
    </row>
    <row r="58" spans="1:10" ht="15" customHeight="1" x14ac:dyDescent="0.3">
      <c r="A58" s="57">
        <v>32</v>
      </c>
      <c r="B58" s="50" t="str">
        <f t="shared" ref="B58:B89" ca="1" si="9">IF($A58&gt;$M$5-1,"",INDIRECT("'Comms by AT'!AA"&amp;$A58+$M$4))</f>
        <v>E06000015</v>
      </c>
      <c r="C58" s="140" t="str">
        <f ca="1">IFERROR(VLOOKUP($B58,'Org List'!$J$9:$K$488,2,0), "")</f>
        <v>Derby</v>
      </c>
      <c r="D58" s="294" t="str">
        <f ca="1">IFERROR(IF((VLOOKUP($B58,'Year End Backsheet'!$A$7:$X$156,D$9,FALSE))="","",(VLOOKUP($B58,'Year End Backsheet'!$A$7:$X$156,D$9,FALSE))),"")</f>
        <v>Agree</v>
      </c>
      <c r="E58" s="295" t="str">
        <f ca="1">IFERROR(IF((VLOOKUP($B58,'Year End Backsheet'!$A$7:$X$156,E$9,FALSE))="","",(VLOOKUP($B58,'Year End Backsheet'!$A$7:$X$156,E$9,FALSE))),"")</f>
        <v>Agree</v>
      </c>
      <c r="F58" s="295" t="str">
        <f ca="1">IFERROR(IF((VLOOKUP($B58,'Year End Backsheet'!$A$7:$X$156,F$9,FALSE))="","",(VLOOKUP($B58,'Year End Backsheet'!$A$7:$X$156,F$9,FALSE))),"")</f>
        <v>Agree</v>
      </c>
      <c r="G58" s="295" t="str">
        <f ca="1">IFERROR(IF((VLOOKUP($B58,'Year End Backsheet'!$A$7:$X$156,G$9,FALSE))="","",(VLOOKUP($B58,'Year End Backsheet'!$A$7:$X$156,G$9,FALSE))),"")</f>
        <v>Neither agree nor disagree</v>
      </c>
      <c r="H58" s="295" t="str">
        <f ca="1">IFERROR(IF((VLOOKUP($B58,'Year End Backsheet'!$A$7:$X$156,H$9,FALSE))="","",(VLOOKUP($B58,'Year End Backsheet'!$A$7:$X$156,H$9,FALSE))),"")</f>
        <v>Agree</v>
      </c>
      <c r="I58" s="295" t="str">
        <f ca="1">IFERROR(IF((VLOOKUP($B58,'Year End Backsheet'!$A$7:$X$156,I$9,FALSE))="","",(VLOOKUP($B58,'Year End Backsheet'!$A$7:$X$156,I$9,FALSE))),"")</f>
        <v>Agree</v>
      </c>
      <c r="J58" s="296" t="str">
        <f ca="1">IFERROR(IF((VLOOKUP($B58,'Year End Backsheet'!$A$7:$X$156,J$9,FALSE))="","",(VLOOKUP($B58,'Year End Backsheet'!$A$7:$X$156,J$9,FALSE))),"")</f>
        <v>Agree</v>
      </c>
    </row>
    <row r="59" spans="1:10" ht="15" customHeight="1" x14ac:dyDescent="0.3">
      <c r="A59" s="57">
        <v>33</v>
      </c>
      <c r="B59" s="50" t="str">
        <f t="shared" ca="1" si="9"/>
        <v>E10000007</v>
      </c>
      <c r="C59" s="140" t="str">
        <f ca="1">IFERROR(VLOOKUP($B59,'Org List'!$J$9:$K$488,2,0), "")</f>
        <v>Derbyshire</v>
      </c>
      <c r="D59" s="294" t="str">
        <f ca="1">IFERROR(IF((VLOOKUP($B59,'Year End Backsheet'!$A$7:$X$156,D$9,FALSE))="","",(VLOOKUP($B59,'Year End Backsheet'!$A$7:$X$156,D$9,FALSE))),"")</f>
        <v>Strongly Agree</v>
      </c>
      <c r="E59" s="295" t="str">
        <f ca="1">IFERROR(IF((VLOOKUP($B59,'Year End Backsheet'!$A$7:$X$156,E$9,FALSE))="","",(VLOOKUP($B59,'Year End Backsheet'!$A$7:$X$156,E$9,FALSE))),"")</f>
        <v>Strongly Agree</v>
      </c>
      <c r="F59" s="295" t="str">
        <f ca="1">IFERROR(IF((VLOOKUP($B59,'Year End Backsheet'!$A$7:$X$156,F$9,FALSE))="","",(VLOOKUP($B59,'Year End Backsheet'!$A$7:$X$156,F$9,FALSE))),"")</f>
        <v>Agree</v>
      </c>
      <c r="G59" s="295" t="str">
        <f ca="1">IFERROR(IF((VLOOKUP($B59,'Year End Backsheet'!$A$7:$X$156,G$9,FALSE))="","",(VLOOKUP($B59,'Year End Backsheet'!$A$7:$X$156,G$9,FALSE))),"")</f>
        <v>Agree</v>
      </c>
      <c r="H59" s="295" t="str">
        <f ca="1">IFERROR(IF((VLOOKUP($B59,'Year End Backsheet'!$A$7:$X$156,H$9,FALSE))="","",(VLOOKUP($B59,'Year End Backsheet'!$A$7:$X$156,H$9,FALSE))),"")</f>
        <v>Strongly Agree</v>
      </c>
      <c r="I59" s="295" t="str">
        <f ca="1">IFERROR(IF((VLOOKUP($B59,'Year End Backsheet'!$A$7:$X$156,I$9,FALSE))="","",(VLOOKUP($B59,'Year End Backsheet'!$A$7:$X$156,I$9,FALSE))),"")</f>
        <v>Agree</v>
      </c>
      <c r="J59" s="296" t="str">
        <f ca="1">IFERROR(IF((VLOOKUP($B59,'Year End Backsheet'!$A$7:$X$156,J$9,FALSE))="","",(VLOOKUP($B59,'Year End Backsheet'!$A$7:$X$156,J$9,FALSE))),"")</f>
        <v>Agree</v>
      </c>
    </row>
    <row r="60" spans="1:10" ht="15" customHeight="1" x14ac:dyDescent="0.3">
      <c r="A60" s="57">
        <v>34</v>
      </c>
      <c r="B60" s="50" t="str">
        <f t="shared" ca="1" si="9"/>
        <v>E10000008</v>
      </c>
      <c r="C60" s="140" t="str">
        <f ca="1">IFERROR(VLOOKUP($B60,'Org List'!$J$9:$K$488,2,0), "")</f>
        <v>Devon</v>
      </c>
      <c r="D60" s="294" t="str">
        <f ca="1">IFERROR(IF((VLOOKUP($B60,'Year End Backsheet'!$A$7:$X$156,D$9,FALSE))="","",(VLOOKUP($B60,'Year End Backsheet'!$A$7:$X$156,D$9,FALSE))),"")</f>
        <v>Agree</v>
      </c>
      <c r="E60" s="295" t="str">
        <f ca="1">IFERROR(IF((VLOOKUP($B60,'Year End Backsheet'!$A$7:$X$156,E$9,FALSE))="","",(VLOOKUP($B60,'Year End Backsheet'!$A$7:$X$156,E$9,FALSE))),"")</f>
        <v>Agree</v>
      </c>
      <c r="F60" s="295" t="str">
        <f ca="1">IFERROR(IF((VLOOKUP($B60,'Year End Backsheet'!$A$7:$X$156,F$9,FALSE))="","",(VLOOKUP($B60,'Year End Backsheet'!$A$7:$X$156,F$9,FALSE))),"")</f>
        <v>Agree</v>
      </c>
      <c r="G60" s="295" t="str">
        <f ca="1">IFERROR(IF((VLOOKUP($B60,'Year End Backsheet'!$A$7:$X$156,G$9,FALSE))="","",(VLOOKUP($B60,'Year End Backsheet'!$A$7:$X$156,G$9,FALSE))),"")</f>
        <v>Agree</v>
      </c>
      <c r="H60" s="295" t="str">
        <f ca="1">IFERROR(IF((VLOOKUP($B60,'Year End Backsheet'!$A$7:$X$156,H$9,FALSE))="","",(VLOOKUP($B60,'Year End Backsheet'!$A$7:$X$156,H$9,FALSE))),"")</f>
        <v>Agree</v>
      </c>
      <c r="I60" s="295" t="str">
        <f ca="1">IFERROR(IF((VLOOKUP($B60,'Year End Backsheet'!$A$7:$X$156,I$9,FALSE))="","",(VLOOKUP($B60,'Year End Backsheet'!$A$7:$X$156,I$9,FALSE))),"")</f>
        <v>Agree</v>
      </c>
      <c r="J60" s="296" t="str">
        <f ca="1">IFERROR(IF((VLOOKUP($B60,'Year End Backsheet'!$A$7:$X$156,J$9,FALSE))="","",(VLOOKUP($B60,'Year End Backsheet'!$A$7:$X$156,J$9,FALSE))),"")</f>
        <v>Agree</v>
      </c>
    </row>
    <row r="61" spans="1:10" ht="15" customHeight="1" x14ac:dyDescent="0.3">
      <c r="A61" s="57">
        <v>35</v>
      </c>
      <c r="B61" s="50" t="str">
        <f t="shared" ca="1" si="9"/>
        <v>E08000017</v>
      </c>
      <c r="C61" s="140" t="str">
        <f ca="1">IFERROR(VLOOKUP($B61,'Org List'!$J$9:$K$488,2,0), "")</f>
        <v>Doncaster</v>
      </c>
      <c r="D61" s="294" t="str">
        <f ca="1">IFERROR(IF((VLOOKUP($B61,'Year End Backsheet'!$A$7:$X$156,D$9,FALSE))="","",(VLOOKUP($B61,'Year End Backsheet'!$A$7:$X$156,D$9,FALSE))),"")</f>
        <v>Agree</v>
      </c>
      <c r="E61" s="295" t="str">
        <f ca="1">IFERROR(IF((VLOOKUP($B61,'Year End Backsheet'!$A$7:$X$156,E$9,FALSE))="","",(VLOOKUP($B61,'Year End Backsheet'!$A$7:$X$156,E$9,FALSE))),"")</f>
        <v>Agree</v>
      </c>
      <c r="F61" s="295" t="str">
        <f ca="1">IFERROR(IF((VLOOKUP($B61,'Year End Backsheet'!$A$7:$X$156,F$9,FALSE))="","",(VLOOKUP($B61,'Year End Backsheet'!$A$7:$X$156,F$9,FALSE))),"")</f>
        <v>Agree</v>
      </c>
      <c r="G61" s="295" t="str">
        <f ca="1">IFERROR(IF((VLOOKUP($B61,'Year End Backsheet'!$A$7:$X$156,G$9,FALSE))="","",(VLOOKUP($B61,'Year End Backsheet'!$A$7:$X$156,G$9,FALSE))),"")</f>
        <v>Agree</v>
      </c>
      <c r="H61" s="295" t="str">
        <f ca="1">IFERROR(IF((VLOOKUP($B61,'Year End Backsheet'!$A$7:$X$156,H$9,FALSE))="","",(VLOOKUP($B61,'Year End Backsheet'!$A$7:$X$156,H$9,FALSE))),"")</f>
        <v>Agree</v>
      </c>
      <c r="I61" s="295" t="str">
        <f ca="1">IFERROR(IF((VLOOKUP($B61,'Year End Backsheet'!$A$7:$X$156,I$9,FALSE))="","",(VLOOKUP($B61,'Year End Backsheet'!$A$7:$X$156,I$9,FALSE))),"")</f>
        <v>Agree</v>
      </c>
      <c r="J61" s="296" t="str">
        <f ca="1">IFERROR(IF((VLOOKUP($B61,'Year End Backsheet'!$A$7:$X$156,J$9,FALSE))="","",(VLOOKUP($B61,'Year End Backsheet'!$A$7:$X$156,J$9,FALSE))),"")</f>
        <v>Agree</v>
      </c>
    </row>
    <row r="62" spans="1:10" ht="15" customHeight="1" x14ac:dyDescent="0.3">
      <c r="A62" s="57">
        <v>36</v>
      </c>
      <c r="B62" s="50" t="str">
        <f t="shared" ca="1" si="9"/>
        <v>E10000009</v>
      </c>
      <c r="C62" s="140" t="str">
        <f ca="1">IFERROR(VLOOKUP($B62,'Org List'!$J$9:$K$488,2,0), "")</f>
        <v>Dorset</v>
      </c>
      <c r="D62" s="294" t="str">
        <f ca="1">IFERROR(IF((VLOOKUP($B62,'Year End Backsheet'!$A$7:$X$156,D$9,FALSE))="","",(VLOOKUP($B62,'Year End Backsheet'!$A$7:$X$156,D$9,FALSE))),"")</f>
        <v>Agree</v>
      </c>
      <c r="E62" s="295" t="str">
        <f ca="1">IFERROR(IF((VLOOKUP($B62,'Year End Backsheet'!$A$7:$X$156,E$9,FALSE))="","",(VLOOKUP($B62,'Year End Backsheet'!$A$7:$X$156,E$9,FALSE))),"")</f>
        <v>Agree</v>
      </c>
      <c r="F62" s="295" t="str">
        <f ca="1">IFERROR(IF((VLOOKUP($B62,'Year End Backsheet'!$A$7:$X$156,F$9,FALSE))="","",(VLOOKUP($B62,'Year End Backsheet'!$A$7:$X$156,F$9,FALSE))),"")</f>
        <v>Agree</v>
      </c>
      <c r="G62" s="295" t="str">
        <f ca="1">IFERROR(IF((VLOOKUP($B62,'Year End Backsheet'!$A$7:$X$156,G$9,FALSE))="","",(VLOOKUP($B62,'Year End Backsheet'!$A$7:$X$156,G$9,FALSE))),"")</f>
        <v>Neither agree nor disagree</v>
      </c>
      <c r="H62" s="295" t="str">
        <f ca="1">IFERROR(IF((VLOOKUP($B62,'Year End Backsheet'!$A$7:$X$156,H$9,FALSE))="","",(VLOOKUP($B62,'Year End Backsheet'!$A$7:$X$156,H$9,FALSE))),"")</f>
        <v>Strongly Agree</v>
      </c>
      <c r="I62" s="295" t="str">
        <f ca="1">IFERROR(IF((VLOOKUP($B62,'Year End Backsheet'!$A$7:$X$156,I$9,FALSE))="","",(VLOOKUP($B62,'Year End Backsheet'!$A$7:$X$156,I$9,FALSE))),"")</f>
        <v>Agree</v>
      </c>
      <c r="J62" s="296" t="str">
        <f ca="1">IFERROR(IF((VLOOKUP($B62,'Year End Backsheet'!$A$7:$X$156,J$9,FALSE))="","",(VLOOKUP($B62,'Year End Backsheet'!$A$7:$X$156,J$9,FALSE))),"")</f>
        <v>Agree</v>
      </c>
    </row>
    <row r="63" spans="1:10" ht="15" customHeight="1" x14ac:dyDescent="0.3">
      <c r="A63" s="57">
        <v>37</v>
      </c>
      <c r="B63" s="50" t="str">
        <f t="shared" ca="1" si="9"/>
        <v>E08000027</v>
      </c>
      <c r="C63" s="140" t="str">
        <f ca="1">IFERROR(VLOOKUP($B63,'Org List'!$J$9:$K$488,2,0), "")</f>
        <v>Dudley</v>
      </c>
      <c r="D63" s="294" t="str">
        <f ca="1">IFERROR(IF((VLOOKUP($B63,'Year End Backsheet'!$A$7:$X$156,D$9,FALSE))="","",(VLOOKUP($B63,'Year End Backsheet'!$A$7:$X$156,D$9,FALSE))),"")</f>
        <v>Strongly Agree</v>
      </c>
      <c r="E63" s="295" t="str">
        <f ca="1">IFERROR(IF((VLOOKUP($B63,'Year End Backsheet'!$A$7:$X$156,E$9,FALSE))="","",(VLOOKUP($B63,'Year End Backsheet'!$A$7:$X$156,E$9,FALSE))),"")</f>
        <v>Strongly Agree</v>
      </c>
      <c r="F63" s="295" t="str">
        <f ca="1">IFERROR(IF((VLOOKUP($B63,'Year End Backsheet'!$A$7:$X$156,F$9,FALSE))="","",(VLOOKUP($B63,'Year End Backsheet'!$A$7:$X$156,F$9,FALSE))),"")</f>
        <v>Strongly Agree</v>
      </c>
      <c r="G63" s="295" t="str">
        <f ca="1">IFERROR(IF((VLOOKUP($B63,'Year End Backsheet'!$A$7:$X$156,G$9,FALSE))="","",(VLOOKUP($B63,'Year End Backsheet'!$A$7:$X$156,G$9,FALSE))),"")</f>
        <v>Strongly Agree</v>
      </c>
      <c r="H63" s="295" t="str">
        <f ca="1">IFERROR(IF((VLOOKUP($B63,'Year End Backsheet'!$A$7:$X$156,H$9,FALSE))="","",(VLOOKUP($B63,'Year End Backsheet'!$A$7:$X$156,H$9,FALSE))),"")</f>
        <v>Strongly Agree</v>
      </c>
      <c r="I63" s="295" t="str">
        <f ca="1">IFERROR(IF((VLOOKUP($B63,'Year End Backsheet'!$A$7:$X$156,I$9,FALSE))="","",(VLOOKUP($B63,'Year End Backsheet'!$A$7:$X$156,I$9,FALSE))),"")</f>
        <v>Strongly Agree</v>
      </c>
      <c r="J63" s="296" t="str">
        <f ca="1">IFERROR(IF((VLOOKUP($B63,'Year End Backsheet'!$A$7:$X$156,J$9,FALSE))="","",(VLOOKUP($B63,'Year End Backsheet'!$A$7:$X$156,J$9,FALSE))),"")</f>
        <v>Strongly Agree</v>
      </c>
    </row>
    <row r="64" spans="1:10" ht="15" customHeight="1" x14ac:dyDescent="0.3">
      <c r="A64" s="57">
        <v>38</v>
      </c>
      <c r="B64" s="50" t="str">
        <f t="shared" ca="1" si="9"/>
        <v>E09000009</v>
      </c>
      <c r="C64" s="140" t="str">
        <f ca="1">IFERROR(VLOOKUP($B64,'Org List'!$J$9:$K$488,2,0), "")</f>
        <v>Ealing</v>
      </c>
      <c r="D64" s="294" t="str">
        <f ca="1">IFERROR(IF((VLOOKUP($B64,'Year End Backsheet'!$A$7:$X$156,D$9,FALSE))="","",(VLOOKUP($B64,'Year End Backsheet'!$A$7:$X$156,D$9,FALSE))),"")</f>
        <v>Strongly disagree</v>
      </c>
      <c r="E64" s="295" t="str">
        <f ca="1">IFERROR(IF((VLOOKUP($B64,'Year End Backsheet'!$A$7:$X$156,E$9,FALSE))="","",(VLOOKUP($B64,'Year End Backsheet'!$A$7:$X$156,E$9,FALSE))),"")</f>
        <v>Strongly disagree</v>
      </c>
      <c r="F64" s="295" t="str">
        <f ca="1">IFERROR(IF((VLOOKUP($B64,'Year End Backsheet'!$A$7:$X$156,F$9,FALSE))="","",(VLOOKUP($B64,'Year End Backsheet'!$A$7:$X$156,F$9,FALSE))),"")</f>
        <v>Agree</v>
      </c>
      <c r="G64" s="295" t="str">
        <f ca="1">IFERROR(IF((VLOOKUP($B64,'Year End Backsheet'!$A$7:$X$156,G$9,FALSE))="","",(VLOOKUP($B64,'Year End Backsheet'!$A$7:$X$156,G$9,FALSE))),"")</f>
        <v>Agree</v>
      </c>
      <c r="H64" s="295" t="str">
        <f ca="1">IFERROR(IF((VLOOKUP($B64,'Year End Backsheet'!$A$7:$X$156,H$9,FALSE))="","",(VLOOKUP($B64,'Year End Backsheet'!$A$7:$X$156,H$9,FALSE))),"")</f>
        <v>Strongly Agree</v>
      </c>
      <c r="I64" s="295" t="str">
        <f ca="1">IFERROR(IF((VLOOKUP($B64,'Year End Backsheet'!$A$7:$X$156,I$9,FALSE))="","",(VLOOKUP($B64,'Year End Backsheet'!$A$7:$X$156,I$9,FALSE))),"")</f>
        <v>Strongly Agree</v>
      </c>
      <c r="J64" s="296" t="str">
        <f ca="1">IFERROR(IF((VLOOKUP($B64,'Year End Backsheet'!$A$7:$X$156,J$9,FALSE))="","",(VLOOKUP($B64,'Year End Backsheet'!$A$7:$X$156,J$9,FALSE))),"")</f>
        <v>Strongly Agree</v>
      </c>
    </row>
    <row r="65" spans="1:10" ht="15" customHeight="1" x14ac:dyDescent="0.3">
      <c r="A65" s="57">
        <v>39</v>
      </c>
      <c r="B65" s="50" t="str">
        <f t="shared" ca="1" si="9"/>
        <v>E06000011</v>
      </c>
      <c r="C65" s="140" t="str">
        <f ca="1">IFERROR(VLOOKUP($B65,'Org List'!$J$9:$K$488,2,0), "")</f>
        <v>East Riding of Yorkshire</v>
      </c>
      <c r="D65" s="294" t="str">
        <f ca="1">IFERROR(IF((VLOOKUP($B65,'Year End Backsheet'!$A$7:$X$156,D$9,FALSE))="","",(VLOOKUP($B65,'Year End Backsheet'!$A$7:$X$156,D$9,FALSE))),"")</f>
        <v>Strongly Agree</v>
      </c>
      <c r="E65" s="295" t="str">
        <f ca="1">IFERROR(IF((VLOOKUP($B65,'Year End Backsheet'!$A$7:$X$156,E$9,FALSE))="","",(VLOOKUP($B65,'Year End Backsheet'!$A$7:$X$156,E$9,FALSE))),"")</f>
        <v>Agree</v>
      </c>
      <c r="F65" s="295" t="str">
        <f ca="1">IFERROR(IF((VLOOKUP($B65,'Year End Backsheet'!$A$7:$X$156,F$9,FALSE))="","",(VLOOKUP($B65,'Year End Backsheet'!$A$7:$X$156,F$9,FALSE))),"")</f>
        <v>Agree</v>
      </c>
      <c r="G65" s="295" t="str">
        <f ca="1">IFERROR(IF((VLOOKUP($B65,'Year End Backsheet'!$A$7:$X$156,G$9,FALSE))="","",(VLOOKUP($B65,'Year End Backsheet'!$A$7:$X$156,G$9,FALSE))),"")</f>
        <v>Neither agree nor disagree</v>
      </c>
      <c r="H65" s="295" t="str">
        <f ca="1">IFERROR(IF((VLOOKUP($B65,'Year End Backsheet'!$A$7:$X$156,H$9,FALSE))="","",(VLOOKUP($B65,'Year End Backsheet'!$A$7:$X$156,H$9,FALSE))),"")</f>
        <v>Agree</v>
      </c>
      <c r="I65" s="295" t="str">
        <f ca="1">IFERROR(IF((VLOOKUP($B65,'Year End Backsheet'!$A$7:$X$156,I$9,FALSE))="","",(VLOOKUP($B65,'Year End Backsheet'!$A$7:$X$156,I$9,FALSE))),"")</f>
        <v>Neither agree nor disagree</v>
      </c>
      <c r="J65" s="296" t="str">
        <f ca="1">IFERROR(IF((VLOOKUP($B65,'Year End Backsheet'!$A$7:$X$156,J$9,FALSE))="","",(VLOOKUP($B65,'Year End Backsheet'!$A$7:$X$156,J$9,FALSE))),"")</f>
        <v>Strongly Agree</v>
      </c>
    </row>
    <row r="66" spans="1:10" ht="15" customHeight="1" x14ac:dyDescent="0.3">
      <c r="A66" s="57">
        <v>40</v>
      </c>
      <c r="B66" s="50" t="str">
        <f t="shared" ca="1" si="9"/>
        <v>E10000011</v>
      </c>
      <c r="C66" s="140" t="str">
        <f ca="1">IFERROR(VLOOKUP($B66,'Org List'!$J$9:$K$488,2,0), "")</f>
        <v>East Sussex</v>
      </c>
      <c r="D66" s="294" t="str">
        <f ca="1">IFERROR(IF((VLOOKUP($B66,'Year End Backsheet'!$A$7:$X$156,D$9,FALSE))="","",(VLOOKUP($B66,'Year End Backsheet'!$A$7:$X$156,D$9,FALSE))),"")</f>
        <v>Agree</v>
      </c>
      <c r="E66" s="295" t="str">
        <f ca="1">IFERROR(IF((VLOOKUP($B66,'Year End Backsheet'!$A$7:$X$156,E$9,FALSE))="","",(VLOOKUP($B66,'Year End Backsheet'!$A$7:$X$156,E$9,FALSE))),"")</f>
        <v>Agree</v>
      </c>
      <c r="F66" s="295" t="str">
        <f ca="1">IFERROR(IF((VLOOKUP($B66,'Year End Backsheet'!$A$7:$X$156,F$9,FALSE))="","",(VLOOKUP($B66,'Year End Backsheet'!$A$7:$X$156,F$9,FALSE))),"")</f>
        <v>Agree</v>
      </c>
      <c r="G66" s="295" t="str">
        <f ca="1">IFERROR(IF((VLOOKUP($B66,'Year End Backsheet'!$A$7:$X$156,G$9,FALSE))="","",(VLOOKUP($B66,'Year End Backsheet'!$A$7:$X$156,G$9,FALSE))),"")</f>
        <v>Neither agree nor disagree</v>
      </c>
      <c r="H66" s="295" t="str">
        <f ca="1">IFERROR(IF((VLOOKUP($B66,'Year End Backsheet'!$A$7:$X$156,H$9,FALSE))="","",(VLOOKUP($B66,'Year End Backsheet'!$A$7:$X$156,H$9,FALSE))),"")</f>
        <v>Agree</v>
      </c>
      <c r="I66" s="295" t="str">
        <f ca="1">IFERROR(IF((VLOOKUP($B66,'Year End Backsheet'!$A$7:$X$156,I$9,FALSE))="","",(VLOOKUP($B66,'Year End Backsheet'!$A$7:$X$156,I$9,FALSE))),"")</f>
        <v>Agree</v>
      </c>
      <c r="J66" s="296" t="str">
        <f ca="1">IFERROR(IF((VLOOKUP($B66,'Year End Backsheet'!$A$7:$X$156,J$9,FALSE))="","",(VLOOKUP($B66,'Year End Backsheet'!$A$7:$X$156,J$9,FALSE))),"")</f>
        <v>Agree</v>
      </c>
    </row>
    <row r="67" spans="1:10" ht="15" customHeight="1" x14ac:dyDescent="0.3">
      <c r="A67" s="57">
        <v>41</v>
      </c>
      <c r="B67" s="50" t="str">
        <f t="shared" ca="1" si="9"/>
        <v>E09000010</v>
      </c>
      <c r="C67" s="140" t="str">
        <f ca="1">IFERROR(VLOOKUP($B67,'Org List'!$J$9:$K$488,2,0), "")</f>
        <v>Enfield</v>
      </c>
      <c r="D67" s="294" t="str">
        <f ca="1">IFERROR(IF((VLOOKUP($B67,'Year End Backsheet'!$A$7:$X$156,D$9,FALSE))="","",(VLOOKUP($B67,'Year End Backsheet'!$A$7:$X$156,D$9,FALSE))),"")</f>
        <v>Agree</v>
      </c>
      <c r="E67" s="295" t="str">
        <f ca="1">IFERROR(IF((VLOOKUP($B67,'Year End Backsheet'!$A$7:$X$156,E$9,FALSE))="","",(VLOOKUP($B67,'Year End Backsheet'!$A$7:$X$156,E$9,FALSE))),"")</f>
        <v>Agree</v>
      </c>
      <c r="F67" s="295" t="str">
        <f ca="1">IFERROR(IF((VLOOKUP($B67,'Year End Backsheet'!$A$7:$X$156,F$9,FALSE))="","",(VLOOKUP($B67,'Year End Backsheet'!$A$7:$X$156,F$9,FALSE))),"")</f>
        <v>Agree</v>
      </c>
      <c r="G67" s="295" t="str">
        <f ca="1">IFERROR(IF((VLOOKUP($B67,'Year End Backsheet'!$A$7:$X$156,G$9,FALSE))="","",(VLOOKUP($B67,'Year End Backsheet'!$A$7:$X$156,G$9,FALSE))),"")</f>
        <v>Agree</v>
      </c>
      <c r="H67" s="295" t="str">
        <f ca="1">IFERROR(IF((VLOOKUP($B67,'Year End Backsheet'!$A$7:$X$156,H$9,FALSE))="","",(VLOOKUP($B67,'Year End Backsheet'!$A$7:$X$156,H$9,FALSE))),"")</f>
        <v>Strongly Agree</v>
      </c>
      <c r="I67" s="295" t="str">
        <f ca="1">IFERROR(IF((VLOOKUP($B67,'Year End Backsheet'!$A$7:$X$156,I$9,FALSE))="","",(VLOOKUP($B67,'Year End Backsheet'!$A$7:$X$156,I$9,FALSE))),"")</f>
        <v>Strongly Agree</v>
      </c>
      <c r="J67" s="296" t="str">
        <f ca="1">IFERROR(IF((VLOOKUP($B67,'Year End Backsheet'!$A$7:$X$156,J$9,FALSE))="","",(VLOOKUP($B67,'Year End Backsheet'!$A$7:$X$156,J$9,FALSE))),"")</f>
        <v>Strongly Agree</v>
      </c>
    </row>
    <row r="68" spans="1:10" ht="15" customHeight="1" x14ac:dyDescent="0.3">
      <c r="A68" s="57">
        <v>42</v>
      </c>
      <c r="B68" s="50" t="str">
        <f t="shared" ca="1" si="9"/>
        <v>E10000012</v>
      </c>
      <c r="C68" s="140" t="str">
        <f ca="1">IFERROR(VLOOKUP($B68,'Org List'!$J$9:$K$488,2,0), "")</f>
        <v>Essex</v>
      </c>
      <c r="D68" s="294" t="str">
        <f ca="1">IFERROR(IF((VLOOKUP($B68,'Year End Backsheet'!$A$7:$X$156,D$9,FALSE))="","",(VLOOKUP($B68,'Year End Backsheet'!$A$7:$X$156,D$9,FALSE))),"")</f>
        <v>Agree</v>
      </c>
      <c r="E68" s="295" t="str">
        <f ca="1">IFERROR(IF((VLOOKUP($B68,'Year End Backsheet'!$A$7:$X$156,E$9,FALSE))="","",(VLOOKUP($B68,'Year End Backsheet'!$A$7:$X$156,E$9,FALSE))),"")</f>
        <v>Agree</v>
      </c>
      <c r="F68" s="295" t="str">
        <f ca="1">IFERROR(IF((VLOOKUP($B68,'Year End Backsheet'!$A$7:$X$156,F$9,FALSE))="","",(VLOOKUP($B68,'Year End Backsheet'!$A$7:$X$156,F$9,FALSE))),"")</f>
        <v>Agree</v>
      </c>
      <c r="G68" s="295" t="str">
        <f ca="1">IFERROR(IF((VLOOKUP($B68,'Year End Backsheet'!$A$7:$X$156,G$9,FALSE))="","",(VLOOKUP($B68,'Year End Backsheet'!$A$7:$X$156,G$9,FALSE))),"")</f>
        <v>Agree</v>
      </c>
      <c r="H68" s="295" t="str">
        <f ca="1">IFERROR(IF((VLOOKUP($B68,'Year End Backsheet'!$A$7:$X$156,H$9,FALSE))="","",(VLOOKUP($B68,'Year End Backsheet'!$A$7:$X$156,H$9,FALSE))),"")</f>
        <v>Agree</v>
      </c>
      <c r="I68" s="295" t="str">
        <f ca="1">IFERROR(IF((VLOOKUP($B68,'Year End Backsheet'!$A$7:$X$156,I$9,FALSE))="","",(VLOOKUP($B68,'Year End Backsheet'!$A$7:$X$156,I$9,FALSE))),"")</f>
        <v>Agree</v>
      </c>
      <c r="J68" s="296" t="str">
        <f ca="1">IFERROR(IF((VLOOKUP($B68,'Year End Backsheet'!$A$7:$X$156,J$9,FALSE))="","",(VLOOKUP($B68,'Year End Backsheet'!$A$7:$X$156,J$9,FALSE))),"")</f>
        <v>Agree</v>
      </c>
    </row>
    <row r="69" spans="1:10" ht="15" customHeight="1" x14ac:dyDescent="0.3">
      <c r="A69" s="57">
        <v>43</v>
      </c>
      <c r="B69" s="50" t="str">
        <f t="shared" ca="1" si="9"/>
        <v>E08000037</v>
      </c>
      <c r="C69" s="140" t="str">
        <f ca="1">IFERROR(VLOOKUP($B69,'Org List'!$J$9:$K$488,2,0), "")</f>
        <v>Gateshead</v>
      </c>
      <c r="D69" s="294" t="str">
        <f ca="1">IFERROR(IF((VLOOKUP($B69,'Year End Backsheet'!$A$7:$X$156,D$9,FALSE))="","",(VLOOKUP($B69,'Year End Backsheet'!$A$7:$X$156,D$9,FALSE))),"")</f>
        <v>Neither agree nor disagree</v>
      </c>
      <c r="E69" s="295" t="str">
        <f ca="1">IFERROR(IF((VLOOKUP($B69,'Year End Backsheet'!$A$7:$X$156,E$9,FALSE))="","",(VLOOKUP($B69,'Year End Backsheet'!$A$7:$X$156,E$9,FALSE))),"")</f>
        <v>Strongly Agree</v>
      </c>
      <c r="F69" s="295" t="str">
        <f ca="1">IFERROR(IF((VLOOKUP($B69,'Year End Backsheet'!$A$7:$X$156,F$9,FALSE))="","",(VLOOKUP($B69,'Year End Backsheet'!$A$7:$X$156,F$9,FALSE))),"")</f>
        <v>Neither agree nor disagree</v>
      </c>
      <c r="G69" s="295" t="str">
        <f ca="1">IFERROR(IF((VLOOKUP($B69,'Year End Backsheet'!$A$7:$X$156,G$9,FALSE))="","",(VLOOKUP($B69,'Year End Backsheet'!$A$7:$X$156,G$9,FALSE))),"")</f>
        <v>Neither agree nor disagree</v>
      </c>
      <c r="H69" s="295" t="str">
        <f ca="1">IFERROR(IF((VLOOKUP($B69,'Year End Backsheet'!$A$7:$X$156,H$9,FALSE))="","",(VLOOKUP($B69,'Year End Backsheet'!$A$7:$X$156,H$9,FALSE))),"")</f>
        <v>Neither agree nor disagree</v>
      </c>
      <c r="I69" s="295" t="str">
        <f ca="1">IFERROR(IF((VLOOKUP($B69,'Year End Backsheet'!$A$7:$X$156,I$9,FALSE))="","",(VLOOKUP($B69,'Year End Backsheet'!$A$7:$X$156,I$9,FALSE))),"")</f>
        <v>Neither agree nor disagree</v>
      </c>
      <c r="J69" s="296" t="str">
        <f ca="1">IFERROR(IF((VLOOKUP($B69,'Year End Backsheet'!$A$7:$X$156,J$9,FALSE))="","",(VLOOKUP($B69,'Year End Backsheet'!$A$7:$X$156,J$9,FALSE))),"")</f>
        <v>Disagree</v>
      </c>
    </row>
    <row r="70" spans="1:10" ht="15" customHeight="1" x14ac:dyDescent="0.3">
      <c r="A70" s="57">
        <v>44</v>
      </c>
      <c r="B70" s="50" t="str">
        <f t="shared" ca="1" si="9"/>
        <v>E10000013</v>
      </c>
      <c r="C70" s="140" t="str">
        <f ca="1">IFERROR(VLOOKUP($B70,'Org List'!$J$9:$K$488,2,0), "")</f>
        <v>Gloucestershire</v>
      </c>
      <c r="D70" s="294" t="str">
        <f ca="1">IFERROR(IF((VLOOKUP($B70,'Year End Backsheet'!$A$7:$X$156,D$9,FALSE))="","",(VLOOKUP($B70,'Year End Backsheet'!$A$7:$X$156,D$9,FALSE))),"")</f>
        <v>Agree</v>
      </c>
      <c r="E70" s="295" t="str">
        <f ca="1">IFERROR(IF((VLOOKUP($B70,'Year End Backsheet'!$A$7:$X$156,E$9,FALSE))="","",(VLOOKUP($B70,'Year End Backsheet'!$A$7:$X$156,E$9,FALSE))),"")</f>
        <v>Agree</v>
      </c>
      <c r="F70" s="295" t="str">
        <f ca="1">IFERROR(IF((VLOOKUP($B70,'Year End Backsheet'!$A$7:$X$156,F$9,FALSE))="","",(VLOOKUP($B70,'Year End Backsheet'!$A$7:$X$156,F$9,FALSE))),"")</f>
        <v>Agree</v>
      </c>
      <c r="G70" s="295" t="str">
        <f ca="1">IFERROR(IF((VLOOKUP($B70,'Year End Backsheet'!$A$7:$X$156,G$9,FALSE))="","",(VLOOKUP($B70,'Year End Backsheet'!$A$7:$X$156,G$9,FALSE))),"")</f>
        <v>Agree</v>
      </c>
      <c r="H70" s="295" t="str">
        <f ca="1">IFERROR(IF((VLOOKUP($B70,'Year End Backsheet'!$A$7:$X$156,H$9,FALSE))="","",(VLOOKUP($B70,'Year End Backsheet'!$A$7:$X$156,H$9,FALSE))),"")</f>
        <v>Agree</v>
      </c>
      <c r="I70" s="295" t="str">
        <f ca="1">IFERROR(IF((VLOOKUP($B70,'Year End Backsheet'!$A$7:$X$156,I$9,FALSE))="","",(VLOOKUP($B70,'Year End Backsheet'!$A$7:$X$156,I$9,FALSE))),"")</f>
        <v>Agree</v>
      </c>
      <c r="J70" s="296" t="str">
        <f ca="1">IFERROR(IF((VLOOKUP($B70,'Year End Backsheet'!$A$7:$X$156,J$9,FALSE))="","",(VLOOKUP($B70,'Year End Backsheet'!$A$7:$X$156,J$9,FALSE))),"")</f>
        <v>Agree</v>
      </c>
    </row>
    <row r="71" spans="1:10" ht="15" customHeight="1" x14ac:dyDescent="0.3">
      <c r="A71" s="57">
        <v>45</v>
      </c>
      <c r="B71" s="50" t="str">
        <f t="shared" ca="1" si="9"/>
        <v>E09000011</v>
      </c>
      <c r="C71" s="140" t="str">
        <f ca="1">IFERROR(VLOOKUP($B71,'Org List'!$J$9:$K$488,2,0), "")</f>
        <v>Greenwich</v>
      </c>
      <c r="D71" s="294" t="str">
        <f ca="1">IFERROR(IF((VLOOKUP($B71,'Year End Backsheet'!$A$7:$X$156,D$9,FALSE))="","",(VLOOKUP($B71,'Year End Backsheet'!$A$7:$X$156,D$9,FALSE))),"")</f>
        <v>Agree</v>
      </c>
      <c r="E71" s="295" t="str">
        <f ca="1">IFERROR(IF((VLOOKUP($B71,'Year End Backsheet'!$A$7:$X$156,E$9,FALSE))="","",(VLOOKUP($B71,'Year End Backsheet'!$A$7:$X$156,E$9,FALSE))),"")</f>
        <v>Agree</v>
      </c>
      <c r="F71" s="295" t="str">
        <f ca="1">IFERROR(IF((VLOOKUP($B71,'Year End Backsheet'!$A$7:$X$156,F$9,FALSE))="","",(VLOOKUP($B71,'Year End Backsheet'!$A$7:$X$156,F$9,FALSE))),"")</f>
        <v>Agree</v>
      </c>
      <c r="G71" s="295" t="str">
        <f ca="1">IFERROR(IF((VLOOKUP($B71,'Year End Backsheet'!$A$7:$X$156,G$9,FALSE))="","",(VLOOKUP($B71,'Year End Backsheet'!$A$7:$X$156,G$9,FALSE))),"")</f>
        <v>Agree</v>
      </c>
      <c r="H71" s="295" t="str">
        <f ca="1">IFERROR(IF((VLOOKUP($B71,'Year End Backsheet'!$A$7:$X$156,H$9,FALSE))="","",(VLOOKUP($B71,'Year End Backsheet'!$A$7:$X$156,H$9,FALSE))),"")</f>
        <v>Agree</v>
      </c>
      <c r="I71" s="295" t="str">
        <f ca="1">IFERROR(IF((VLOOKUP($B71,'Year End Backsheet'!$A$7:$X$156,I$9,FALSE))="","",(VLOOKUP($B71,'Year End Backsheet'!$A$7:$X$156,I$9,FALSE))),"")</f>
        <v>Agree</v>
      </c>
      <c r="J71" s="296" t="str">
        <f ca="1">IFERROR(IF((VLOOKUP($B71,'Year End Backsheet'!$A$7:$X$156,J$9,FALSE))="","",(VLOOKUP($B71,'Year End Backsheet'!$A$7:$X$156,J$9,FALSE))),"")</f>
        <v>Agree</v>
      </c>
    </row>
    <row r="72" spans="1:10" ht="15" customHeight="1" x14ac:dyDescent="0.3">
      <c r="A72" s="57">
        <v>46</v>
      </c>
      <c r="B72" s="50" t="str">
        <f t="shared" ca="1" si="9"/>
        <v>E09000012</v>
      </c>
      <c r="C72" s="140" t="str">
        <f ca="1">IFERROR(VLOOKUP($B72,'Org List'!$J$9:$K$488,2,0), "")</f>
        <v>Hackney</v>
      </c>
      <c r="D72" s="294" t="str">
        <f ca="1">IFERROR(IF((VLOOKUP($B72,'Year End Backsheet'!$A$7:$X$156,D$9,FALSE))="","",(VLOOKUP($B72,'Year End Backsheet'!$A$7:$X$156,D$9,FALSE))),"")</f>
        <v>Strongly Agree</v>
      </c>
      <c r="E72" s="295" t="str">
        <f ca="1">IFERROR(IF((VLOOKUP($B72,'Year End Backsheet'!$A$7:$X$156,E$9,FALSE))="","",(VLOOKUP($B72,'Year End Backsheet'!$A$7:$X$156,E$9,FALSE))),"")</f>
        <v>Strongly Agree</v>
      </c>
      <c r="F72" s="295" t="str">
        <f ca="1">IFERROR(IF((VLOOKUP($B72,'Year End Backsheet'!$A$7:$X$156,F$9,FALSE))="","",(VLOOKUP($B72,'Year End Backsheet'!$A$7:$X$156,F$9,FALSE))),"")</f>
        <v>Strongly Agree</v>
      </c>
      <c r="G72" s="295" t="str">
        <f ca="1">IFERROR(IF((VLOOKUP($B72,'Year End Backsheet'!$A$7:$X$156,G$9,FALSE))="","",(VLOOKUP($B72,'Year End Backsheet'!$A$7:$X$156,G$9,FALSE))),"")</f>
        <v>Agree</v>
      </c>
      <c r="H72" s="295" t="str">
        <f ca="1">IFERROR(IF((VLOOKUP($B72,'Year End Backsheet'!$A$7:$X$156,H$9,FALSE))="","",(VLOOKUP($B72,'Year End Backsheet'!$A$7:$X$156,H$9,FALSE))),"")</f>
        <v>Strongly Agree</v>
      </c>
      <c r="I72" s="295" t="str">
        <f ca="1">IFERROR(IF((VLOOKUP($B72,'Year End Backsheet'!$A$7:$X$156,I$9,FALSE))="","",(VLOOKUP($B72,'Year End Backsheet'!$A$7:$X$156,I$9,FALSE))),"")</f>
        <v>Agree</v>
      </c>
      <c r="J72" s="296" t="str">
        <f ca="1">IFERROR(IF((VLOOKUP($B72,'Year End Backsheet'!$A$7:$X$156,J$9,FALSE))="","",(VLOOKUP($B72,'Year End Backsheet'!$A$7:$X$156,J$9,FALSE))),"")</f>
        <v>Agree</v>
      </c>
    </row>
    <row r="73" spans="1:10" ht="15" customHeight="1" x14ac:dyDescent="0.3">
      <c r="A73" s="57">
        <v>47</v>
      </c>
      <c r="B73" s="50" t="str">
        <f t="shared" ca="1" si="9"/>
        <v>E06000006</v>
      </c>
      <c r="C73" s="140" t="str">
        <f ca="1">IFERROR(VLOOKUP($B73,'Org List'!$J$9:$K$488,2,0), "")</f>
        <v>Halton</v>
      </c>
      <c r="D73" s="294" t="str">
        <f ca="1">IFERROR(IF((VLOOKUP($B73,'Year End Backsheet'!$A$7:$X$156,D$9,FALSE))="","",(VLOOKUP($B73,'Year End Backsheet'!$A$7:$X$156,D$9,FALSE))),"")</f>
        <v>Agree</v>
      </c>
      <c r="E73" s="295" t="str">
        <f ca="1">IFERROR(IF((VLOOKUP($B73,'Year End Backsheet'!$A$7:$X$156,E$9,FALSE))="","",(VLOOKUP($B73,'Year End Backsheet'!$A$7:$X$156,E$9,FALSE))),"")</f>
        <v>Strongly Agree</v>
      </c>
      <c r="F73" s="295" t="str">
        <f ca="1">IFERROR(IF((VLOOKUP($B73,'Year End Backsheet'!$A$7:$X$156,F$9,FALSE))="","",(VLOOKUP($B73,'Year End Backsheet'!$A$7:$X$156,F$9,FALSE))),"")</f>
        <v>Agree</v>
      </c>
      <c r="G73" s="295" t="str">
        <f ca="1">IFERROR(IF((VLOOKUP($B73,'Year End Backsheet'!$A$7:$X$156,G$9,FALSE))="","",(VLOOKUP($B73,'Year End Backsheet'!$A$7:$X$156,G$9,FALSE))),"")</f>
        <v>Agree</v>
      </c>
      <c r="H73" s="295" t="str">
        <f ca="1">IFERROR(IF((VLOOKUP($B73,'Year End Backsheet'!$A$7:$X$156,H$9,FALSE))="","",(VLOOKUP($B73,'Year End Backsheet'!$A$7:$X$156,H$9,FALSE))),"")</f>
        <v>Agree</v>
      </c>
      <c r="I73" s="295" t="str">
        <f ca="1">IFERROR(IF((VLOOKUP($B73,'Year End Backsheet'!$A$7:$X$156,I$9,FALSE))="","",(VLOOKUP($B73,'Year End Backsheet'!$A$7:$X$156,I$9,FALSE))),"")</f>
        <v>Agree</v>
      </c>
      <c r="J73" s="296" t="str">
        <f ca="1">IFERROR(IF((VLOOKUP($B73,'Year End Backsheet'!$A$7:$X$156,J$9,FALSE))="","",(VLOOKUP($B73,'Year End Backsheet'!$A$7:$X$156,J$9,FALSE))),"")</f>
        <v>Agree</v>
      </c>
    </row>
    <row r="74" spans="1:10" ht="15" customHeight="1" x14ac:dyDescent="0.3">
      <c r="A74" s="57">
        <v>48</v>
      </c>
      <c r="B74" s="50" t="str">
        <f t="shared" ca="1" si="9"/>
        <v>E09000013</v>
      </c>
      <c r="C74" s="140" t="str">
        <f ca="1">IFERROR(VLOOKUP($B74,'Org List'!$J$9:$K$488,2,0), "")</f>
        <v>Hammersmith and Fulham</v>
      </c>
      <c r="D74" s="294" t="str">
        <f ca="1">IFERROR(IF((VLOOKUP($B74,'Year End Backsheet'!$A$7:$X$156,D$9,FALSE))="","",(VLOOKUP($B74,'Year End Backsheet'!$A$7:$X$156,D$9,FALSE))),"")</f>
        <v>Agree</v>
      </c>
      <c r="E74" s="295" t="str">
        <f ca="1">IFERROR(IF((VLOOKUP($B74,'Year End Backsheet'!$A$7:$X$156,E$9,FALSE))="","",(VLOOKUP($B74,'Year End Backsheet'!$A$7:$X$156,E$9,FALSE))),"")</f>
        <v>Agree</v>
      </c>
      <c r="F74" s="295" t="str">
        <f ca="1">IFERROR(IF((VLOOKUP($B74,'Year End Backsheet'!$A$7:$X$156,F$9,FALSE))="","",(VLOOKUP($B74,'Year End Backsheet'!$A$7:$X$156,F$9,FALSE))),"")</f>
        <v>Agree</v>
      </c>
      <c r="G74" s="295" t="str">
        <f ca="1">IFERROR(IF((VLOOKUP($B74,'Year End Backsheet'!$A$7:$X$156,G$9,FALSE))="","",(VLOOKUP($B74,'Year End Backsheet'!$A$7:$X$156,G$9,FALSE))),"")</f>
        <v>Neither agree nor disagree</v>
      </c>
      <c r="H74" s="295" t="str">
        <f ca="1">IFERROR(IF((VLOOKUP($B74,'Year End Backsheet'!$A$7:$X$156,H$9,FALSE))="","",(VLOOKUP($B74,'Year End Backsheet'!$A$7:$X$156,H$9,FALSE))),"")</f>
        <v>Neither agree nor disagree</v>
      </c>
      <c r="I74" s="295" t="str">
        <f ca="1">IFERROR(IF((VLOOKUP($B74,'Year End Backsheet'!$A$7:$X$156,I$9,FALSE))="","",(VLOOKUP($B74,'Year End Backsheet'!$A$7:$X$156,I$9,FALSE))),"")</f>
        <v>Agree</v>
      </c>
      <c r="J74" s="296" t="str">
        <f ca="1">IFERROR(IF((VLOOKUP($B74,'Year End Backsheet'!$A$7:$X$156,J$9,FALSE))="","",(VLOOKUP($B74,'Year End Backsheet'!$A$7:$X$156,J$9,FALSE))),"")</f>
        <v>Agree</v>
      </c>
    </row>
    <row r="75" spans="1:10" ht="15" customHeight="1" x14ac:dyDescent="0.3">
      <c r="A75" s="57">
        <v>49</v>
      </c>
      <c r="B75" s="50" t="str">
        <f t="shared" ca="1" si="9"/>
        <v>E10000014</v>
      </c>
      <c r="C75" s="140" t="str">
        <f ca="1">IFERROR(VLOOKUP($B75,'Org List'!$J$9:$K$488,2,0), "")</f>
        <v>Hampshire</v>
      </c>
      <c r="D75" s="294" t="str">
        <f ca="1">IFERROR(IF((VLOOKUP($B75,'Year End Backsheet'!$A$7:$X$156,D$9,FALSE))="","",(VLOOKUP($B75,'Year End Backsheet'!$A$7:$X$156,D$9,FALSE))),"")</f>
        <v>Neither agree nor disagree</v>
      </c>
      <c r="E75" s="295" t="str">
        <f ca="1">IFERROR(IF((VLOOKUP($B75,'Year End Backsheet'!$A$7:$X$156,E$9,FALSE))="","",(VLOOKUP($B75,'Year End Backsheet'!$A$7:$X$156,E$9,FALSE))),"")</f>
        <v>Agree</v>
      </c>
      <c r="F75" s="295" t="str">
        <f ca="1">IFERROR(IF((VLOOKUP($B75,'Year End Backsheet'!$A$7:$X$156,F$9,FALSE))="","",(VLOOKUP($B75,'Year End Backsheet'!$A$7:$X$156,F$9,FALSE))),"")</f>
        <v>Neither agree nor disagree</v>
      </c>
      <c r="G75" s="295" t="str">
        <f ca="1">IFERROR(IF((VLOOKUP($B75,'Year End Backsheet'!$A$7:$X$156,G$9,FALSE))="","",(VLOOKUP($B75,'Year End Backsheet'!$A$7:$X$156,G$9,FALSE))),"")</f>
        <v>Agree</v>
      </c>
      <c r="H75" s="295" t="str">
        <f ca="1">IFERROR(IF((VLOOKUP($B75,'Year End Backsheet'!$A$7:$X$156,H$9,FALSE))="","",(VLOOKUP($B75,'Year End Backsheet'!$A$7:$X$156,H$9,FALSE))),"")</f>
        <v>Agree</v>
      </c>
      <c r="I75" s="295" t="str">
        <f ca="1">IFERROR(IF((VLOOKUP($B75,'Year End Backsheet'!$A$7:$X$156,I$9,FALSE))="","",(VLOOKUP($B75,'Year End Backsheet'!$A$7:$X$156,I$9,FALSE))),"")</f>
        <v>Agree</v>
      </c>
      <c r="J75" s="296" t="str">
        <f ca="1">IFERROR(IF((VLOOKUP($B75,'Year End Backsheet'!$A$7:$X$156,J$9,FALSE))="","",(VLOOKUP($B75,'Year End Backsheet'!$A$7:$X$156,J$9,FALSE))),"")</f>
        <v>Agree</v>
      </c>
    </row>
    <row r="76" spans="1:10" ht="15" customHeight="1" x14ac:dyDescent="0.3">
      <c r="A76" s="57">
        <v>50</v>
      </c>
      <c r="B76" s="50" t="str">
        <f t="shared" ca="1" si="9"/>
        <v>E09000014</v>
      </c>
      <c r="C76" s="140" t="str">
        <f ca="1">IFERROR(VLOOKUP($B76,'Org List'!$J$9:$K$488,2,0), "")</f>
        <v>Haringey</v>
      </c>
      <c r="D76" s="294" t="str">
        <f ca="1">IFERROR(IF((VLOOKUP($B76,'Year End Backsheet'!$A$7:$X$156,D$9,FALSE))="","",(VLOOKUP($B76,'Year End Backsheet'!$A$7:$X$156,D$9,FALSE))),"")</f>
        <v>Strongly Agree</v>
      </c>
      <c r="E76" s="295" t="str">
        <f ca="1">IFERROR(IF((VLOOKUP($B76,'Year End Backsheet'!$A$7:$X$156,E$9,FALSE))="","",(VLOOKUP($B76,'Year End Backsheet'!$A$7:$X$156,E$9,FALSE))),"")</f>
        <v>Agree</v>
      </c>
      <c r="F76" s="295" t="str">
        <f ca="1">IFERROR(IF((VLOOKUP($B76,'Year End Backsheet'!$A$7:$X$156,F$9,FALSE))="","",(VLOOKUP($B76,'Year End Backsheet'!$A$7:$X$156,F$9,FALSE))),"")</f>
        <v>Strongly Agree</v>
      </c>
      <c r="G76" s="295" t="str">
        <f ca="1">IFERROR(IF((VLOOKUP($B76,'Year End Backsheet'!$A$7:$X$156,G$9,FALSE))="","",(VLOOKUP($B76,'Year End Backsheet'!$A$7:$X$156,G$9,FALSE))),"")</f>
        <v>Neither agree nor disagree</v>
      </c>
      <c r="H76" s="295" t="str">
        <f ca="1">IFERROR(IF((VLOOKUP($B76,'Year End Backsheet'!$A$7:$X$156,H$9,FALSE))="","",(VLOOKUP($B76,'Year End Backsheet'!$A$7:$X$156,H$9,FALSE))),"")</f>
        <v>Strongly Agree</v>
      </c>
      <c r="I76" s="295" t="str">
        <f ca="1">IFERROR(IF((VLOOKUP($B76,'Year End Backsheet'!$A$7:$X$156,I$9,FALSE))="","",(VLOOKUP($B76,'Year End Backsheet'!$A$7:$X$156,I$9,FALSE))),"")</f>
        <v>Agree</v>
      </c>
      <c r="J76" s="296" t="str">
        <f ca="1">IFERROR(IF((VLOOKUP($B76,'Year End Backsheet'!$A$7:$X$156,J$9,FALSE))="","",(VLOOKUP($B76,'Year End Backsheet'!$A$7:$X$156,J$9,FALSE))),"")</f>
        <v>Agree</v>
      </c>
    </row>
    <row r="77" spans="1:10" ht="15" customHeight="1" x14ac:dyDescent="0.3">
      <c r="A77" s="57">
        <v>51</v>
      </c>
      <c r="B77" s="50" t="str">
        <f t="shared" ca="1" si="9"/>
        <v>E09000015</v>
      </c>
      <c r="C77" s="140" t="str">
        <f ca="1">IFERROR(VLOOKUP($B77,'Org List'!$J$9:$K$488,2,0), "")</f>
        <v>Harrow</v>
      </c>
      <c r="D77" s="294" t="str">
        <f ca="1">IFERROR(IF((VLOOKUP($B77,'Year End Backsheet'!$A$7:$X$156,D$9,FALSE))="","",(VLOOKUP($B77,'Year End Backsheet'!$A$7:$X$156,D$9,FALSE))),"")</f>
        <v>Agree</v>
      </c>
      <c r="E77" s="295" t="str">
        <f ca="1">IFERROR(IF((VLOOKUP($B77,'Year End Backsheet'!$A$7:$X$156,E$9,FALSE))="","",(VLOOKUP($B77,'Year End Backsheet'!$A$7:$X$156,E$9,FALSE))),"")</f>
        <v>Agree</v>
      </c>
      <c r="F77" s="295" t="str">
        <f ca="1">IFERROR(IF((VLOOKUP($B77,'Year End Backsheet'!$A$7:$X$156,F$9,FALSE))="","",(VLOOKUP($B77,'Year End Backsheet'!$A$7:$X$156,F$9,FALSE))),"")</f>
        <v>Neither agree nor disagree</v>
      </c>
      <c r="G77" s="295" t="str">
        <f ca="1">IFERROR(IF((VLOOKUP($B77,'Year End Backsheet'!$A$7:$X$156,G$9,FALSE))="","",(VLOOKUP($B77,'Year End Backsheet'!$A$7:$X$156,G$9,FALSE))),"")</f>
        <v>Neither agree nor disagree</v>
      </c>
      <c r="H77" s="295" t="str">
        <f ca="1">IFERROR(IF((VLOOKUP($B77,'Year End Backsheet'!$A$7:$X$156,H$9,FALSE))="","",(VLOOKUP($B77,'Year End Backsheet'!$A$7:$X$156,H$9,FALSE))),"")</f>
        <v>Neither agree nor disagree</v>
      </c>
      <c r="I77" s="295" t="str">
        <f ca="1">IFERROR(IF((VLOOKUP($B77,'Year End Backsheet'!$A$7:$X$156,I$9,FALSE))="","",(VLOOKUP($B77,'Year End Backsheet'!$A$7:$X$156,I$9,FALSE))),"")</f>
        <v>Neither agree nor disagree</v>
      </c>
      <c r="J77" s="296" t="str">
        <f ca="1">IFERROR(IF((VLOOKUP($B77,'Year End Backsheet'!$A$7:$X$156,J$9,FALSE))="","",(VLOOKUP($B77,'Year End Backsheet'!$A$7:$X$156,J$9,FALSE))),"")</f>
        <v>Agree</v>
      </c>
    </row>
    <row r="78" spans="1:10" ht="15" customHeight="1" x14ac:dyDescent="0.3">
      <c r="A78" s="57">
        <v>52</v>
      </c>
      <c r="B78" s="50" t="str">
        <f t="shared" ca="1" si="9"/>
        <v>E06000001</v>
      </c>
      <c r="C78" s="140" t="str">
        <f ca="1">IFERROR(VLOOKUP($B78,'Org List'!$J$9:$K$488,2,0), "")</f>
        <v>Hartlepool</v>
      </c>
      <c r="D78" s="294" t="str">
        <f ca="1">IFERROR(IF((VLOOKUP($B78,'Year End Backsheet'!$A$7:$X$156,D$9,FALSE))="","",(VLOOKUP($B78,'Year End Backsheet'!$A$7:$X$156,D$9,FALSE))),"")</f>
        <v>Strongly Agree</v>
      </c>
      <c r="E78" s="295" t="str">
        <f ca="1">IFERROR(IF((VLOOKUP($B78,'Year End Backsheet'!$A$7:$X$156,E$9,FALSE))="","",(VLOOKUP($B78,'Year End Backsheet'!$A$7:$X$156,E$9,FALSE))),"")</f>
        <v>Strongly Agree</v>
      </c>
      <c r="F78" s="295" t="str">
        <f ca="1">IFERROR(IF((VLOOKUP($B78,'Year End Backsheet'!$A$7:$X$156,F$9,FALSE))="","",(VLOOKUP($B78,'Year End Backsheet'!$A$7:$X$156,F$9,FALSE))),"")</f>
        <v>Strongly Agree</v>
      </c>
      <c r="G78" s="295" t="str">
        <f ca="1">IFERROR(IF((VLOOKUP($B78,'Year End Backsheet'!$A$7:$X$156,G$9,FALSE))="","",(VLOOKUP($B78,'Year End Backsheet'!$A$7:$X$156,G$9,FALSE))),"")</f>
        <v>Agree</v>
      </c>
      <c r="H78" s="295" t="str">
        <f ca="1">IFERROR(IF((VLOOKUP($B78,'Year End Backsheet'!$A$7:$X$156,H$9,FALSE))="","",(VLOOKUP($B78,'Year End Backsheet'!$A$7:$X$156,H$9,FALSE))),"")</f>
        <v>Strongly Agree</v>
      </c>
      <c r="I78" s="295" t="str">
        <f ca="1">IFERROR(IF((VLOOKUP($B78,'Year End Backsheet'!$A$7:$X$156,I$9,FALSE))="","",(VLOOKUP($B78,'Year End Backsheet'!$A$7:$X$156,I$9,FALSE))),"")</f>
        <v>Strongly Agree</v>
      </c>
      <c r="J78" s="296" t="str">
        <f ca="1">IFERROR(IF((VLOOKUP($B78,'Year End Backsheet'!$A$7:$X$156,J$9,FALSE))="","",(VLOOKUP($B78,'Year End Backsheet'!$A$7:$X$156,J$9,FALSE))),"")</f>
        <v>Agree</v>
      </c>
    </row>
    <row r="79" spans="1:10" ht="15" customHeight="1" x14ac:dyDescent="0.3">
      <c r="A79" s="57">
        <v>53</v>
      </c>
      <c r="B79" s="50" t="str">
        <f t="shared" ca="1" si="9"/>
        <v>E09000016</v>
      </c>
      <c r="C79" s="140" t="str">
        <f ca="1">IFERROR(VLOOKUP($B79,'Org List'!$J$9:$K$488,2,0), "")</f>
        <v>Havering</v>
      </c>
      <c r="D79" s="294" t="str">
        <f ca="1">IFERROR(IF((VLOOKUP($B79,'Year End Backsheet'!$A$7:$X$156,D$9,FALSE))="","",(VLOOKUP($B79,'Year End Backsheet'!$A$7:$X$156,D$9,FALSE))),"")</f>
        <v>Agree</v>
      </c>
      <c r="E79" s="295" t="str">
        <f ca="1">IFERROR(IF((VLOOKUP($B79,'Year End Backsheet'!$A$7:$X$156,E$9,FALSE))="","",(VLOOKUP($B79,'Year End Backsheet'!$A$7:$X$156,E$9,FALSE))),"")</f>
        <v>Agree</v>
      </c>
      <c r="F79" s="295" t="str">
        <f ca="1">IFERROR(IF((VLOOKUP($B79,'Year End Backsheet'!$A$7:$X$156,F$9,FALSE))="","",(VLOOKUP($B79,'Year End Backsheet'!$A$7:$X$156,F$9,FALSE))),"")</f>
        <v>Strongly Agree</v>
      </c>
      <c r="G79" s="295" t="str">
        <f ca="1">IFERROR(IF((VLOOKUP($B79,'Year End Backsheet'!$A$7:$X$156,G$9,FALSE))="","",(VLOOKUP($B79,'Year End Backsheet'!$A$7:$X$156,G$9,FALSE))),"")</f>
        <v>Agree</v>
      </c>
      <c r="H79" s="295" t="str">
        <f ca="1">IFERROR(IF((VLOOKUP($B79,'Year End Backsheet'!$A$7:$X$156,H$9,FALSE))="","",(VLOOKUP($B79,'Year End Backsheet'!$A$7:$X$156,H$9,FALSE))),"")</f>
        <v>Agree</v>
      </c>
      <c r="I79" s="295" t="str">
        <f ca="1">IFERROR(IF((VLOOKUP($B79,'Year End Backsheet'!$A$7:$X$156,I$9,FALSE))="","",(VLOOKUP($B79,'Year End Backsheet'!$A$7:$X$156,I$9,FALSE))),"")</f>
        <v>Strongly Agree</v>
      </c>
      <c r="J79" s="296" t="str">
        <f ca="1">IFERROR(IF((VLOOKUP($B79,'Year End Backsheet'!$A$7:$X$156,J$9,FALSE))="","",(VLOOKUP($B79,'Year End Backsheet'!$A$7:$X$156,J$9,FALSE))),"")</f>
        <v>Agree</v>
      </c>
    </row>
    <row r="80" spans="1:10" ht="15" customHeight="1" x14ac:dyDescent="0.3">
      <c r="A80" s="57">
        <v>54</v>
      </c>
      <c r="B80" s="50" t="str">
        <f t="shared" ca="1" si="9"/>
        <v>E06000019</v>
      </c>
      <c r="C80" s="140" t="str">
        <f ca="1">IFERROR(VLOOKUP($B80,'Org List'!$J$9:$K$488,2,0), "")</f>
        <v>Herefordshire, County of</v>
      </c>
      <c r="D80" s="294" t="str">
        <f ca="1">IFERROR(IF((VLOOKUP($B80,'Year End Backsheet'!$A$7:$X$156,D$9,FALSE))="","",(VLOOKUP($B80,'Year End Backsheet'!$A$7:$X$156,D$9,FALSE))),"")</f>
        <v>Agree</v>
      </c>
      <c r="E80" s="295" t="str">
        <f ca="1">IFERROR(IF((VLOOKUP($B80,'Year End Backsheet'!$A$7:$X$156,E$9,FALSE))="","",(VLOOKUP($B80,'Year End Backsheet'!$A$7:$X$156,E$9,FALSE))),"")</f>
        <v>Agree</v>
      </c>
      <c r="F80" s="295" t="str">
        <f ca="1">IFERROR(IF((VLOOKUP($B80,'Year End Backsheet'!$A$7:$X$156,F$9,FALSE))="","",(VLOOKUP($B80,'Year End Backsheet'!$A$7:$X$156,F$9,FALSE))),"")</f>
        <v>Agree</v>
      </c>
      <c r="G80" s="295" t="str">
        <f ca="1">IFERROR(IF((VLOOKUP($B80,'Year End Backsheet'!$A$7:$X$156,G$9,FALSE))="","",(VLOOKUP($B80,'Year End Backsheet'!$A$7:$X$156,G$9,FALSE))),"")</f>
        <v>Neither agree nor disagree</v>
      </c>
      <c r="H80" s="295" t="str">
        <f ca="1">IFERROR(IF((VLOOKUP($B80,'Year End Backsheet'!$A$7:$X$156,H$9,FALSE))="","",(VLOOKUP($B80,'Year End Backsheet'!$A$7:$X$156,H$9,FALSE))),"")</f>
        <v>Agree</v>
      </c>
      <c r="I80" s="295" t="str">
        <f ca="1">IFERROR(IF((VLOOKUP($B80,'Year End Backsheet'!$A$7:$X$156,I$9,FALSE))="","",(VLOOKUP($B80,'Year End Backsheet'!$A$7:$X$156,I$9,FALSE))),"")</f>
        <v>Agree</v>
      </c>
      <c r="J80" s="296" t="str">
        <f ca="1">IFERROR(IF((VLOOKUP($B80,'Year End Backsheet'!$A$7:$X$156,J$9,FALSE))="","",(VLOOKUP($B80,'Year End Backsheet'!$A$7:$X$156,J$9,FALSE))),"")</f>
        <v>Disagree</v>
      </c>
    </row>
    <row r="81" spans="1:10" ht="15" customHeight="1" x14ac:dyDescent="0.3">
      <c r="A81" s="57">
        <v>55</v>
      </c>
      <c r="B81" s="50" t="str">
        <f t="shared" ca="1" si="9"/>
        <v>E10000015</v>
      </c>
      <c r="C81" s="140" t="str">
        <f ca="1">IFERROR(VLOOKUP($B81,'Org List'!$J$9:$K$488,2,0), "")</f>
        <v>Hertfordshire</v>
      </c>
      <c r="D81" s="294" t="str">
        <f ca="1">IFERROR(IF((VLOOKUP($B81,'Year End Backsheet'!$A$7:$X$156,D$9,FALSE))="","",(VLOOKUP($B81,'Year End Backsheet'!$A$7:$X$156,D$9,FALSE))),"")</f>
        <v>Strongly Agree</v>
      </c>
      <c r="E81" s="295" t="str">
        <f ca="1">IFERROR(IF((VLOOKUP($B81,'Year End Backsheet'!$A$7:$X$156,E$9,FALSE))="","",(VLOOKUP($B81,'Year End Backsheet'!$A$7:$X$156,E$9,FALSE))),"")</f>
        <v>Agree</v>
      </c>
      <c r="F81" s="295" t="str">
        <f ca="1">IFERROR(IF((VLOOKUP($B81,'Year End Backsheet'!$A$7:$X$156,F$9,FALSE))="","",(VLOOKUP($B81,'Year End Backsheet'!$A$7:$X$156,F$9,FALSE))),"")</f>
        <v>Strongly Agree</v>
      </c>
      <c r="G81" s="295" t="str">
        <f ca="1">IFERROR(IF((VLOOKUP($B81,'Year End Backsheet'!$A$7:$X$156,G$9,FALSE))="","",(VLOOKUP($B81,'Year End Backsheet'!$A$7:$X$156,G$9,FALSE))),"")</f>
        <v>Agree</v>
      </c>
      <c r="H81" s="295" t="str">
        <f ca="1">IFERROR(IF((VLOOKUP($B81,'Year End Backsheet'!$A$7:$X$156,H$9,FALSE))="","",(VLOOKUP($B81,'Year End Backsheet'!$A$7:$X$156,H$9,FALSE))),"")</f>
        <v>Strongly Agree</v>
      </c>
      <c r="I81" s="295" t="str">
        <f ca="1">IFERROR(IF((VLOOKUP($B81,'Year End Backsheet'!$A$7:$X$156,I$9,FALSE))="","",(VLOOKUP($B81,'Year End Backsheet'!$A$7:$X$156,I$9,FALSE))),"")</f>
        <v>Agree</v>
      </c>
      <c r="J81" s="296" t="str">
        <f ca="1">IFERROR(IF((VLOOKUP($B81,'Year End Backsheet'!$A$7:$X$156,J$9,FALSE))="","",(VLOOKUP($B81,'Year End Backsheet'!$A$7:$X$156,J$9,FALSE))),"")</f>
        <v>Agree</v>
      </c>
    </row>
    <row r="82" spans="1:10" ht="15" customHeight="1" x14ac:dyDescent="0.3">
      <c r="A82" s="57">
        <v>56</v>
      </c>
      <c r="B82" s="50" t="str">
        <f t="shared" ca="1" si="9"/>
        <v>E09000017</v>
      </c>
      <c r="C82" s="140" t="str">
        <f ca="1">IFERROR(VLOOKUP($B82,'Org List'!$J$9:$K$488,2,0), "")</f>
        <v>Hillingdon</v>
      </c>
      <c r="D82" s="294" t="str">
        <f ca="1">IFERROR(IF((VLOOKUP($B82,'Year End Backsheet'!$A$7:$X$156,D$9,FALSE))="","",(VLOOKUP($B82,'Year End Backsheet'!$A$7:$X$156,D$9,FALSE))),"")</f>
        <v>Strongly Agree</v>
      </c>
      <c r="E82" s="295" t="str">
        <f ca="1">IFERROR(IF((VLOOKUP($B82,'Year End Backsheet'!$A$7:$X$156,E$9,FALSE))="","",(VLOOKUP($B82,'Year End Backsheet'!$A$7:$X$156,E$9,FALSE))),"")</f>
        <v>Neither agree nor disagree</v>
      </c>
      <c r="F82" s="295" t="str">
        <f ca="1">IFERROR(IF((VLOOKUP($B82,'Year End Backsheet'!$A$7:$X$156,F$9,FALSE))="","",(VLOOKUP($B82,'Year End Backsheet'!$A$7:$X$156,F$9,FALSE))),"")</f>
        <v>Agree</v>
      </c>
      <c r="G82" s="295" t="str">
        <f ca="1">IFERROR(IF((VLOOKUP($B82,'Year End Backsheet'!$A$7:$X$156,G$9,FALSE))="","",(VLOOKUP($B82,'Year End Backsheet'!$A$7:$X$156,G$9,FALSE))),"")</f>
        <v>Agree</v>
      </c>
      <c r="H82" s="295" t="str">
        <f ca="1">IFERROR(IF((VLOOKUP($B82,'Year End Backsheet'!$A$7:$X$156,H$9,FALSE))="","",(VLOOKUP($B82,'Year End Backsheet'!$A$7:$X$156,H$9,FALSE))),"")</f>
        <v>Strongly Agree</v>
      </c>
      <c r="I82" s="295" t="str">
        <f ca="1">IFERROR(IF((VLOOKUP($B82,'Year End Backsheet'!$A$7:$X$156,I$9,FALSE))="","",(VLOOKUP($B82,'Year End Backsheet'!$A$7:$X$156,I$9,FALSE))),"")</f>
        <v>Neither agree nor disagree</v>
      </c>
      <c r="J82" s="296" t="str">
        <f ca="1">IFERROR(IF((VLOOKUP($B82,'Year End Backsheet'!$A$7:$X$156,J$9,FALSE))="","",(VLOOKUP($B82,'Year End Backsheet'!$A$7:$X$156,J$9,FALSE))),"")</f>
        <v>Agree</v>
      </c>
    </row>
    <row r="83" spans="1:10" ht="15" customHeight="1" x14ac:dyDescent="0.3">
      <c r="A83" s="57">
        <v>57</v>
      </c>
      <c r="B83" s="50" t="str">
        <f t="shared" ca="1" si="9"/>
        <v>E09000018</v>
      </c>
      <c r="C83" s="140" t="str">
        <f ca="1">IFERROR(VLOOKUP($B83,'Org List'!$J$9:$K$488,2,0), "")</f>
        <v>Hounslow</v>
      </c>
      <c r="D83" s="294" t="str">
        <f ca="1">IFERROR(IF((VLOOKUP($B83,'Year End Backsheet'!$A$7:$X$156,D$9,FALSE))="","",(VLOOKUP($B83,'Year End Backsheet'!$A$7:$X$156,D$9,FALSE))),"")</f>
        <v>Strongly Agree</v>
      </c>
      <c r="E83" s="295" t="str">
        <f ca="1">IFERROR(IF((VLOOKUP($B83,'Year End Backsheet'!$A$7:$X$156,E$9,FALSE))="","",(VLOOKUP($B83,'Year End Backsheet'!$A$7:$X$156,E$9,FALSE))),"")</f>
        <v>Strongly Agree</v>
      </c>
      <c r="F83" s="295" t="str">
        <f ca="1">IFERROR(IF((VLOOKUP($B83,'Year End Backsheet'!$A$7:$X$156,F$9,FALSE))="","",(VLOOKUP($B83,'Year End Backsheet'!$A$7:$X$156,F$9,FALSE))),"")</f>
        <v>Strongly Agree</v>
      </c>
      <c r="G83" s="295" t="str">
        <f ca="1">IFERROR(IF((VLOOKUP($B83,'Year End Backsheet'!$A$7:$X$156,G$9,FALSE))="","",(VLOOKUP($B83,'Year End Backsheet'!$A$7:$X$156,G$9,FALSE))),"")</f>
        <v>Agree</v>
      </c>
      <c r="H83" s="295" t="str">
        <f ca="1">IFERROR(IF((VLOOKUP($B83,'Year End Backsheet'!$A$7:$X$156,H$9,FALSE))="","",(VLOOKUP($B83,'Year End Backsheet'!$A$7:$X$156,H$9,FALSE))),"")</f>
        <v>Strongly Agree</v>
      </c>
      <c r="I83" s="295" t="str">
        <f ca="1">IFERROR(IF((VLOOKUP($B83,'Year End Backsheet'!$A$7:$X$156,I$9,FALSE))="","",(VLOOKUP($B83,'Year End Backsheet'!$A$7:$X$156,I$9,FALSE))),"")</f>
        <v>Strongly Agree</v>
      </c>
      <c r="J83" s="296" t="str">
        <f ca="1">IFERROR(IF((VLOOKUP($B83,'Year End Backsheet'!$A$7:$X$156,J$9,FALSE))="","",(VLOOKUP($B83,'Year End Backsheet'!$A$7:$X$156,J$9,FALSE))),"")</f>
        <v>Strongly Agree</v>
      </c>
    </row>
    <row r="84" spans="1:10" ht="15" customHeight="1" x14ac:dyDescent="0.3">
      <c r="A84" s="57">
        <v>58</v>
      </c>
      <c r="B84" s="50" t="str">
        <f t="shared" ca="1" si="9"/>
        <v>E06000046</v>
      </c>
      <c r="C84" s="140" t="str">
        <f ca="1">IFERROR(VLOOKUP($B84,'Org List'!$J$9:$K$488,2,0), "")</f>
        <v>Isle of Wight</v>
      </c>
      <c r="D84" s="294" t="str">
        <f ca="1">IFERROR(IF((VLOOKUP($B84,'Year End Backsheet'!$A$7:$X$156,D$9,FALSE))="","",(VLOOKUP($B84,'Year End Backsheet'!$A$7:$X$156,D$9,FALSE))),"")</f>
        <v>Agree</v>
      </c>
      <c r="E84" s="295" t="str">
        <f ca="1">IFERROR(IF((VLOOKUP($B84,'Year End Backsheet'!$A$7:$X$156,E$9,FALSE))="","",(VLOOKUP($B84,'Year End Backsheet'!$A$7:$X$156,E$9,FALSE))),"")</f>
        <v>Agree</v>
      </c>
      <c r="F84" s="295" t="str">
        <f ca="1">IFERROR(IF((VLOOKUP($B84,'Year End Backsheet'!$A$7:$X$156,F$9,FALSE))="","",(VLOOKUP($B84,'Year End Backsheet'!$A$7:$X$156,F$9,FALSE))),"")</f>
        <v>Agree</v>
      </c>
      <c r="G84" s="295" t="str">
        <f ca="1">IFERROR(IF((VLOOKUP($B84,'Year End Backsheet'!$A$7:$X$156,G$9,FALSE))="","",(VLOOKUP($B84,'Year End Backsheet'!$A$7:$X$156,G$9,FALSE))),"")</f>
        <v>Agree</v>
      </c>
      <c r="H84" s="295" t="str">
        <f ca="1">IFERROR(IF((VLOOKUP($B84,'Year End Backsheet'!$A$7:$X$156,H$9,FALSE))="","",(VLOOKUP($B84,'Year End Backsheet'!$A$7:$X$156,H$9,FALSE))),"")</f>
        <v>Agree</v>
      </c>
      <c r="I84" s="295" t="str">
        <f ca="1">IFERROR(IF((VLOOKUP($B84,'Year End Backsheet'!$A$7:$X$156,I$9,FALSE))="","",(VLOOKUP($B84,'Year End Backsheet'!$A$7:$X$156,I$9,FALSE))),"")</f>
        <v>Neither agree nor disagree</v>
      </c>
      <c r="J84" s="296" t="str">
        <f ca="1">IFERROR(IF((VLOOKUP($B84,'Year End Backsheet'!$A$7:$X$156,J$9,FALSE))="","",(VLOOKUP($B84,'Year End Backsheet'!$A$7:$X$156,J$9,FALSE))),"")</f>
        <v>Agree</v>
      </c>
    </row>
    <row r="85" spans="1:10" ht="15" customHeight="1" x14ac:dyDescent="0.3">
      <c r="A85" s="57">
        <v>59</v>
      </c>
      <c r="B85" s="50" t="str">
        <f t="shared" ca="1" si="9"/>
        <v>E09000019</v>
      </c>
      <c r="C85" s="140" t="str">
        <f ca="1">IFERROR(VLOOKUP($B85,'Org List'!$J$9:$K$488,2,0), "")</f>
        <v>Islington</v>
      </c>
      <c r="D85" s="294" t="str">
        <f ca="1">IFERROR(IF((VLOOKUP($B85,'Year End Backsheet'!$A$7:$X$156,D$9,FALSE))="","",(VLOOKUP($B85,'Year End Backsheet'!$A$7:$X$156,D$9,FALSE))),"")</f>
        <v>Agree</v>
      </c>
      <c r="E85" s="295" t="str">
        <f ca="1">IFERROR(IF((VLOOKUP($B85,'Year End Backsheet'!$A$7:$X$156,E$9,FALSE))="","",(VLOOKUP($B85,'Year End Backsheet'!$A$7:$X$156,E$9,FALSE))),"")</f>
        <v>Agree</v>
      </c>
      <c r="F85" s="295" t="str">
        <f ca="1">IFERROR(IF((VLOOKUP($B85,'Year End Backsheet'!$A$7:$X$156,F$9,FALSE))="","",(VLOOKUP($B85,'Year End Backsheet'!$A$7:$X$156,F$9,FALSE))),"")</f>
        <v>Agree</v>
      </c>
      <c r="G85" s="295" t="str">
        <f ca="1">IFERROR(IF((VLOOKUP($B85,'Year End Backsheet'!$A$7:$X$156,G$9,FALSE))="","",(VLOOKUP($B85,'Year End Backsheet'!$A$7:$X$156,G$9,FALSE))),"")</f>
        <v>Strongly Agree</v>
      </c>
      <c r="H85" s="295" t="str">
        <f ca="1">IFERROR(IF((VLOOKUP($B85,'Year End Backsheet'!$A$7:$X$156,H$9,FALSE))="","",(VLOOKUP($B85,'Year End Backsheet'!$A$7:$X$156,H$9,FALSE))),"")</f>
        <v>Neither agree nor disagree</v>
      </c>
      <c r="I85" s="295" t="str">
        <f ca="1">IFERROR(IF((VLOOKUP($B85,'Year End Backsheet'!$A$7:$X$156,I$9,FALSE))="","",(VLOOKUP($B85,'Year End Backsheet'!$A$7:$X$156,I$9,FALSE))),"")</f>
        <v>Agree</v>
      </c>
      <c r="J85" s="296" t="str">
        <f ca="1">IFERROR(IF((VLOOKUP($B85,'Year End Backsheet'!$A$7:$X$156,J$9,FALSE))="","",(VLOOKUP($B85,'Year End Backsheet'!$A$7:$X$156,J$9,FALSE))),"")</f>
        <v>Neither agree nor disagree</v>
      </c>
    </row>
    <row r="86" spans="1:10" ht="15" customHeight="1" x14ac:dyDescent="0.3">
      <c r="A86" s="57">
        <v>60</v>
      </c>
      <c r="B86" s="50" t="str">
        <f t="shared" ca="1" si="9"/>
        <v>E09000020</v>
      </c>
      <c r="C86" s="140" t="str">
        <f ca="1">IFERROR(VLOOKUP($B86,'Org List'!$J$9:$K$488,2,0), "")</f>
        <v>Kensington and Chelsea</v>
      </c>
      <c r="D86" s="294" t="str">
        <f ca="1">IFERROR(IF((VLOOKUP($B86,'Year End Backsheet'!$A$7:$X$156,D$9,FALSE))="","",(VLOOKUP($B86,'Year End Backsheet'!$A$7:$X$156,D$9,FALSE))),"")</f>
        <v>Agree</v>
      </c>
      <c r="E86" s="295" t="str">
        <f ca="1">IFERROR(IF((VLOOKUP($B86,'Year End Backsheet'!$A$7:$X$156,E$9,FALSE))="","",(VLOOKUP($B86,'Year End Backsheet'!$A$7:$X$156,E$9,FALSE))),"")</f>
        <v>Agree</v>
      </c>
      <c r="F86" s="295" t="str">
        <f ca="1">IFERROR(IF((VLOOKUP($B86,'Year End Backsheet'!$A$7:$X$156,F$9,FALSE))="","",(VLOOKUP($B86,'Year End Backsheet'!$A$7:$X$156,F$9,FALSE))),"")</f>
        <v>Agree</v>
      </c>
      <c r="G86" s="295" t="str">
        <f ca="1">IFERROR(IF((VLOOKUP($B86,'Year End Backsheet'!$A$7:$X$156,G$9,FALSE))="","",(VLOOKUP($B86,'Year End Backsheet'!$A$7:$X$156,G$9,FALSE))),"")</f>
        <v>Neither agree nor disagree</v>
      </c>
      <c r="H86" s="295" t="str">
        <f ca="1">IFERROR(IF((VLOOKUP($B86,'Year End Backsheet'!$A$7:$X$156,H$9,FALSE))="","",(VLOOKUP($B86,'Year End Backsheet'!$A$7:$X$156,H$9,FALSE))),"")</f>
        <v>Neither agree nor disagree</v>
      </c>
      <c r="I86" s="295" t="str">
        <f ca="1">IFERROR(IF((VLOOKUP($B86,'Year End Backsheet'!$A$7:$X$156,I$9,FALSE))="","",(VLOOKUP($B86,'Year End Backsheet'!$A$7:$X$156,I$9,FALSE))),"")</f>
        <v>Agree</v>
      </c>
      <c r="J86" s="296" t="str">
        <f ca="1">IFERROR(IF((VLOOKUP($B86,'Year End Backsheet'!$A$7:$X$156,J$9,FALSE))="","",(VLOOKUP($B86,'Year End Backsheet'!$A$7:$X$156,J$9,FALSE))),"")</f>
        <v>Agree</v>
      </c>
    </row>
    <row r="87" spans="1:10" ht="15" customHeight="1" x14ac:dyDescent="0.3">
      <c r="A87" s="57">
        <v>61</v>
      </c>
      <c r="B87" s="50" t="str">
        <f t="shared" ca="1" si="9"/>
        <v>E10000016</v>
      </c>
      <c r="C87" s="140" t="str">
        <f ca="1">IFERROR(VLOOKUP($B87,'Org List'!$J$9:$K$488,2,0), "")</f>
        <v>Kent</v>
      </c>
      <c r="D87" s="294" t="str">
        <f ca="1">IFERROR(IF((VLOOKUP($B87,'Year End Backsheet'!$A$7:$X$156,D$9,FALSE))="","",(VLOOKUP($B87,'Year End Backsheet'!$A$7:$X$156,D$9,FALSE))),"")</f>
        <v>Agree</v>
      </c>
      <c r="E87" s="295" t="str">
        <f ca="1">IFERROR(IF((VLOOKUP($B87,'Year End Backsheet'!$A$7:$X$156,E$9,FALSE))="","",(VLOOKUP($B87,'Year End Backsheet'!$A$7:$X$156,E$9,FALSE))),"")</f>
        <v>Strongly Agree</v>
      </c>
      <c r="F87" s="295" t="str">
        <f ca="1">IFERROR(IF((VLOOKUP($B87,'Year End Backsheet'!$A$7:$X$156,F$9,FALSE))="","",(VLOOKUP($B87,'Year End Backsheet'!$A$7:$X$156,F$9,FALSE))),"")</f>
        <v>Agree</v>
      </c>
      <c r="G87" s="295" t="str">
        <f ca="1">IFERROR(IF((VLOOKUP($B87,'Year End Backsheet'!$A$7:$X$156,G$9,FALSE))="","",(VLOOKUP($B87,'Year End Backsheet'!$A$7:$X$156,G$9,FALSE))),"")</f>
        <v>Strongly Agree</v>
      </c>
      <c r="H87" s="295" t="str">
        <f ca="1">IFERROR(IF((VLOOKUP($B87,'Year End Backsheet'!$A$7:$X$156,H$9,FALSE))="","",(VLOOKUP($B87,'Year End Backsheet'!$A$7:$X$156,H$9,FALSE))),"")</f>
        <v>Strongly Agree</v>
      </c>
      <c r="I87" s="295" t="str">
        <f ca="1">IFERROR(IF((VLOOKUP($B87,'Year End Backsheet'!$A$7:$X$156,I$9,FALSE))="","",(VLOOKUP($B87,'Year End Backsheet'!$A$7:$X$156,I$9,FALSE))),"")</f>
        <v>Agree</v>
      </c>
      <c r="J87" s="296" t="str">
        <f ca="1">IFERROR(IF((VLOOKUP($B87,'Year End Backsheet'!$A$7:$X$156,J$9,FALSE))="","",(VLOOKUP($B87,'Year End Backsheet'!$A$7:$X$156,J$9,FALSE))),"")</f>
        <v>Agree</v>
      </c>
    </row>
    <row r="88" spans="1:10" ht="15" customHeight="1" x14ac:dyDescent="0.3">
      <c r="A88" s="57">
        <v>62</v>
      </c>
      <c r="B88" s="50" t="str">
        <f t="shared" ca="1" si="9"/>
        <v>E06000010</v>
      </c>
      <c r="C88" s="140" t="str">
        <f ca="1">IFERROR(VLOOKUP($B88,'Org List'!$J$9:$K$488,2,0), "")</f>
        <v>Kingston upon Hull, City of</v>
      </c>
      <c r="D88" s="294" t="str">
        <f ca="1">IFERROR(IF((VLOOKUP($B88,'Year End Backsheet'!$A$7:$X$156,D$9,FALSE))="","",(VLOOKUP($B88,'Year End Backsheet'!$A$7:$X$156,D$9,FALSE))),"")</f>
        <v>Strongly Agree</v>
      </c>
      <c r="E88" s="295" t="str">
        <f ca="1">IFERROR(IF((VLOOKUP($B88,'Year End Backsheet'!$A$7:$X$156,E$9,FALSE))="","",(VLOOKUP($B88,'Year End Backsheet'!$A$7:$X$156,E$9,FALSE))),"")</f>
        <v>Agree</v>
      </c>
      <c r="F88" s="295" t="str">
        <f ca="1">IFERROR(IF((VLOOKUP($B88,'Year End Backsheet'!$A$7:$X$156,F$9,FALSE))="","",(VLOOKUP($B88,'Year End Backsheet'!$A$7:$X$156,F$9,FALSE))),"")</f>
        <v>Strongly Agree</v>
      </c>
      <c r="G88" s="295" t="str">
        <f ca="1">IFERROR(IF((VLOOKUP($B88,'Year End Backsheet'!$A$7:$X$156,G$9,FALSE))="","",(VLOOKUP($B88,'Year End Backsheet'!$A$7:$X$156,G$9,FALSE))),"")</f>
        <v>Agree</v>
      </c>
      <c r="H88" s="295" t="str">
        <f ca="1">IFERROR(IF((VLOOKUP($B88,'Year End Backsheet'!$A$7:$X$156,H$9,FALSE))="","",(VLOOKUP($B88,'Year End Backsheet'!$A$7:$X$156,H$9,FALSE))),"")</f>
        <v>Neither agree nor disagree</v>
      </c>
      <c r="I88" s="295" t="str">
        <f ca="1">IFERROR(IF((VLOOKUP($B88,'Year End Backsheet'!$A$7:$X$156,I$9,FALSE))="","",(VLOOKUP($B88,'Year End Backsheet'!$A$7:$X$156,I$9,FALSE))),"")</f>
        <v>Neither agree nor disagree</v>
      </c>
      <c r="J88" s="296" t="str">
        <f ca="1">IFERROR(IF((VLOOKUP($B88,'Year End Backsheet'!$A$7:$X$156,J$9,FALSE))="","",(VLOOKUP($B88,'Year End Backsheet'!$A$7:$X$156,J$9,FALSE))),"")</f>
        <v>Strongly Agree</v>
      </c>
    </row>
    <row r="89" spans="1:10" ht="15" customHeight="1" x14ac:dyDescent="0.3">
      <c r="A89" s="57">
        <v>63</v>
      </c>
      <c r="B89" s="50" t="str">
        <f t="shared" ca="1" si="9"/>
        <v>E09000021</v>
      </c>
      <c r="C89" s="140" t="str">
        <f ca="1">IFERROR(VLOOKUP($B89,'Org List'!$J$9:$K$488,2,0), "")</f>
        <v>Kingston upon Thames</v>
      </c>
      <c r="D89" s="294" t="str">
        <f ca="1">IFERROR(IF((VLOOKUP($B89,'Year End Backsheet'!$A$7:$X$156,D$9,FALSE))="","",(VLOOKUP($B89,'Year End Backsheet'!$A$7:$X$156,D$9,FALSE))),"")</f>
        <v>Agree</v>
      </c>
      <c r="E89" s="295" t="str">
        <f ca="1">IFERROR(IF((VLOOKUP($B89,'Year End Backsheet'!$A$7:$X$156,E$9,FALSE))="","",(VLOOKUP($B89,'Year End Backsheet'!$A$7:$X$156,E$9,FALSE))),"")</f>
        <v>Neither agree nor disagree</v>
      </c>
      <c r="F89" s="295" t="str">
        <f ca="1">IFERROR(IF((VLOOKUP($B89,'Year End Backsheet'!$A$7:$X$156,F$9,FALSE))="","",(VLOOKUP($B89,'Year End Backsheet'!$A$7:$X$156,F$9,FALSE))),"")</f>
        <v>Agree</v>
      </c>
      <c r="G89" s="295" t="str">
        <f ca="1">IFERROR(IF((VLOOKUP($B89,'Year End Backsheet'!$A$7:$X$156,G$9,FALSE))="","",(VLOOKUP($B89,'Year End Backsheet'!$A$7:$X$156,G$9,FALSE))),"")</f>
        <v>Neither agree nor disagree</v>
      </c>
      <c r="H89" s="295" t="str">
        <f ca="1">IFERROR(IF((VLOOKUP($B89,'Year End Backsheet'!$A$7:$X$156,H$9,FALSE))="","",(VLOOKUP($B89,'Year End Backsheet'!$A$7:$X$156,H$9,FALSE))),"")</f>
        <v>Agree</v>
      </c>
      <c r="I89" s="295" t="str">
        <f ca="1">IFERROR(IF((VLOOKUP($B89,'Year End Backsheet'!$A$7:$X$156,I$9,FALSE))="","",(VLOOKUP($B89,'Year End Backsheet'!$A$7:$X$156,I$9,FALSE))),"")</f>
        <v>Neither agree nor disagree</v>
      </c>
      <c r="J89" s="296" t="str">
        <f ca="1">IFERROR(IF((VLOOKUP($B89,'Year End Backsheet'!$A$7:$X$156,J$9,FALSE))="","",(VLOOKUP($B89,'Year End Backsheet'!$A$7:$X$156,J$9,FALSE))),"")</f>
        <v>Agree</v>
      </c>
    </row>
    <row r="90" spans="1:10" ht="15" customHeight="1" x14ac:dyDescent="0.3">
      <c r="A90" s="57">
        <v>64</v>
      </c>
      <c r="B90" s="50" t="str">
        <f t="shared" ref="B90:B121" ca="1" si="10">IF($A90&gt;$M$5-1,"",INDIRECT("'Comms by AT'!AA"&amp;$A90+$M$4))</f>
        <v>E08000034</v>
      </c>
      <c r="C90" s="140" t="str">
        <f ca="1">IFERROR(VLOOKUP($B90,'Org List'!$J$9:$K$488,2,0), "")</f>
        <v>Kirklees</v>
      </c>
      <c r="D90" s="294" t="str">
        <f ca="1">IFERROR(IF((VLOOKUP($B90,'Year End Backsheet'!$A$7:$X$156,D$9,FALSE))="","",(VLOOKUP($B90,'Year End Backsheet'!$A$7:$X$156,D$9,FALSE))),"")</f>
        <v>Agree</v>
      </c>
      <c r="E90" s="295" t="str">
        <f ca="1">IFERROR(IF((VLOOKUP($B90,'Year End Backsheet'!$A$7:$X$156,E$9,FALSE))="","",(VLOOKUP($B90,'Year End Backsheet'!$A$7:$X$156,E$9,FALSE))),"")</f>
        <v>Agree</v>
      </c>
      <c r="F90" s="295" t="str">
        <f ca="1">IFERROR(IF((VLOOKUP($B90,'Year End Backsheet'!$A$7:$X$156,F$9,FALSE))="","",(VLOOKUP($B90,'Year End Backsheet'!$A$7:$X$156,F$9,FALSE))),"")</f>
        <v>Agree</v>
      </c>
      <c r="G90" s="295" t="str">
        <f ca="1">IFERROR(IF((VLOOKUP($B90,'Year End Backsheet'!$A$7:$X$156,G$9,FALSE))="","",(VLOOKUP($B90,'Year End Backsheet'!$A$7:$X$156,G$9,FALSE))),"")</f>
        <v>Agree</v>
      </c>
      <c r="H90" s="295" t="str">
        <f ca="1">IFERROR(IF((VLOOKUP($B90,'Year End Backsheet'!$A$7:$X$156,H$9,FALSE))="","",(VLOOKUP($B90,'Year End Backsheet'!$A$7:$X$156,H$9,FALSE))),"")</f>
        <v>Strongly Agree</v>
      </c>
      <c r="I90" s="295" t="str">
        <f ca="1">IFERROR(IF((VLOOKUP($B90,'Year End Backsheet'!$A$7:$X$156,I$9,FALSE))="","",(VLOOKUP($B90,'Year End Backsheet'!$A$7:$X$156,I$9,FALSE))),"")</f>
        <v>Strongly Agree</v>
      </c>
      <c r="J90" s="296" t="str">
        <f ca="1">IFERROR(IF((VLOOKUP($B90,'Year End Backsheet'!$A$7:$X$156,J$9,FALSE))="","",(VLOOKUP($B90,'Year End Backsheet'!$A$7:$X$156,J$9,FALSE))),"")</f>
        <v>Neither agree nor disagree</v>
      </c>
    </row>
    <row r="91" spans="1:10" ht="15" customHeight="1" x14ac:dyDescent="0.3">
      <c r="A91" s="57">
        <v>65</v>
      </c>
      <c r="B91" s="50" t="str">
        <f t="shared" ca="1" si="10"/>
        <v>E08000011</v>
      </c>
      <c r="C91" s="140" t="str">
        <f ca="1">IFERROR(VLOOKUP($B91,'Org List'!$J$9:$K$488,2,0), "")</f>
        <v>Knowsley</v>
      </c>
      <c r="D91" s="294" t="str">
        <f ca="1">IFERROR(IF((VLOOKUP($B91,'Year End Backsheet'!$A$7:$X$156,D$9,FALSE))="","",(VLOOKUP($B91,'Year End Backsheet'!$A$7:$X$156,D$9,FALSE))),"")</f>
        <v>Agree</v>
      </c>
      <c r="E91" s="295" t="str">
        <f ca="1">IFERROR(IF((VLOOKUP($B91,'Year End Backsheet'!$A$7:$X$156,E$9,FALSE))="","",(VLOOKUP($B91,'Year End Backsheet'!$A$7:$X$156,E$9,FALSE))),"")</f>
        <v>Agree</v>
      </c>
      <c r="F91" s="295" t="str">
        <f ca="1">IFERROR(IF((VLOOKUP($B91,'Year End Backsheet'!$A$7:$X$156,F$9,FALSE))="","",(VLOOKUP($B91,'Year End Backsheet'!$A$7:$X$156,F$9,FALSE))),"")</f>
        <v>Agree</v>
      </c>
      <c r="G91" s="295" t="str">
        <f ca="1">IFERROR(IF((VLOOKUP($B91,'Year End Backsheet'!$A$7:$X$156,G$9,FALSE))="","",(VLOOKUP($B91,'Year End Backsheet'!$A$7:$X$156,G$9,FALSE))),"")</f>
        <v>Agree</v>
      </c>
      <c r="H91" s="295" t="str">
        <f ca="1">IFERROR(IF((VLOOKUP($B91,'Year End Backsheet'!$A$7:$X$156,H$9,FALSE))="","",(VLOOKUP($B91,'Year End Backsheet'!$A$7:$X$156,H$9,FALSE))),"")</f>
        <v>Agree</v>
      </c>
      <c r="I91" s="295" t="str">
        <f ca="1">IFERROR(IF((VLOOKUP($B91,'Year End Backsheet'!$A$7:$X$156,I$9,FALSE))="","",(VLOOKUP($B91,'Year End Backsheet'!$A$7:$X$156,I$9,FALSE))),"")</f>
        <v>Agree</v>
      </c>
      <c r="J91" s="296" t="str">
        <f ca="1">IFERROR(IF((VLOOKUP($B91,'Year End Backsheet'!$A$7:$X$156,J$9,FALSE))="","",(VLOOKUP($B91,'Year End Backsheet'!$A$7:$X$156,J$9,FALSE))),"")</f>
        <v>Agree</v>
      </c>
    </row>
    <row r="92" spans="1:10" ht="15" customHeight="1" x14ac:dyDescent="0.3">
      <c r="A92" s="57">
        <v>66</v>
      </c>
      <c r="B92" s="50" t="str">
        <f t="shared" ca="1" si="10"/>
        <v>E09000022</v>
      </c>
      <c r="C92" s="140" t="str">
        <f ca="1">IFERROR(VLOOKUP($B92,'Org List'!$J$9:$K$488,2,0), "")</f>
        <v>Lambeth</v>
      </c>
      <c r="D92" s="294" t="str">
        <f ca="1">IFERROR(IF((VLOOKUP($B92,'Year End Backsheet'!$A$7:$X$156,D$9,FALSE))="","",(VLOOKUP($B92,'Year End Backsheet'!$A$7:$X$156,D$9,FALSE))),"")</f>
        <v>Agree</v>
      </c>
      <c r="E92" s="295" t="str">
        <f ca="1">IFERROR(IF((VLOOKUP($B92,'Year End Backsheet'!$A$7:$X$156,E$9,FALSE))="","",(VLOOKUP($B92,'Year End Backsheet'!$A$7:$X$156,E$9,FALSE))),"")</f>
        <v>Agree</v>
      </c>
      <c r="F92" s="295" t="str">
        <f ca="1">IFERROR(IF((VLOOKUP($B92,'Year End Backsheet'!$A$7:$X$156,F$9,FALSE))="","",(VLOOKUP($B92,'Year End Backsheet'!$A$7:$X$156,F$9,FALSE))),"")</f>
        <v>Agree</v>
      </c>
      <c r="G92" s="295" t="str">
        <f ca="1">IFERROR(IF((VLOOKUP($B92,'Year End Backsheet'!$A$7:$X$156,G$9,FALSE))="","",(VLOOKUP($B92,'Year End Backsheet'!$A$7:$X$156,G$9,FALSE))),"")</f>
        <v>Agree</v>
      </c>
      <c r="H92" s="295" t="str">
        <f ca="1">IFERROR(IF((VLOOKUP($B92,'Year End Backsheet'!$A$7:$X$156,H$9,FALSE))="","",(VLOOKUP($B92,'Year End Backsheet'!$A$7:$X$156,H$9,FALSE))),"")</f>
        <v>Agree</v>
      </c>
      <c r="I92" s="295" t="str">
        <f ca="1">IFERROR(IF((VLOOKUP($B92,'Year End Backsheet'!$A$7:$X$156,I$9,FALSE))="","",(VLOOKUP($B92,'Year End Backsheet'!$A$7:$X$156,I$9,FALSE))),"")</f>
        <v>Agree</v>
      </c>
      <c r="J92" s="296" t="str">
        <f ca="1">IFERROR(IF((VLOOKUP($B92,'Year End Backsheet'!$A$7:$X$156,J$9,FALSE))="","",(VLOOKUP($B92,'Year End Backsheet'!$A$7:$X$156,J$9,FALSE))),"")</f>
        <v>Agree</v>
      </c>
    </row>
    <row r="93" spans="1:10" ht="15" customHeight="1" x14ac:dyDescent="0.3">
      <c r="A93" s="57">
        <v>67</v>
      </c>
      <c r="B93" s="50" t="str">
        <f t="shared" ca="1" si="10"/>
        <v>E10000017</v>
      </c>
      <c r="C93" s="140" t="str">
        <f ca="1">IFERROR(VLOOKUP($B93,'Org List'!$J$9:$K$488,2,0), "")</f>
        <v>Lancashire</v>
      </c>
      <c r="D93" s="294" t="str">
        <f ca="1">IFERROR(IF((VLOOKUP($B93,'Year End Backsheet'!$A$7:$X$156,D$9,FALSE))="","",(VLOOKUP($B93,'Year End Backsheet'!$A$7:$X$156,D$9,FALSE))),"")</f>
        <v>Strongly Agree</v>
      </c>
      <c r="E93" s="295" t="str">
        <f ca="1">IFERROR(IF((VLOOKUP($B93,'Year End Backsheet'!$A$7:$X$156,E$9,FALSE))="","",(VLOOKUP($B93,'Year End Backsheet'!$A$7:$X$156,E$9,FALSE))),"")</f>
        <v>Agree</v>
      </c>
      <c r="F93" s="295" t="str">
        <f ca="1">IFERROR(IF((VLOOKUP($B93,'Year End Backsheet'!$A$7:$X$156,F$9,FALSE))="","",(VLOOKUP($B93,'Year End Backsheet'!$A$7:$X$156,F$9,FALSE))),"")</f>
        <v>Neither agree nor disagree</v>
      </c>
      <c r="G93" s="295" t="str">
        <f ca="1">IFERROR(IF((VLOOKUP($B93,'Year End Backsheet'!$A$7:$X$156,G$9,FALSE))="","",(VLOOKUP($B93,'Year End Backsheet'!$A$7:$X$156,G$9,FALSE))),"")</f>
        <v>Disagree</v>
      </c>
      <c r="H93" s="295" t="str">
        <f ca="1">IFERROR(IF((VLOOKUP($B93,'Year End Backsheet'!$A$7:$X$156,H$9,FALSE))="","",(VLOOKUP($B93,'Year End Backsheet'!$A$7:$X$156,H$9,FALSE))),"")</f>
        <v>Strongly disagree</v>
      </c>
      <c r="I93" s="295" t="str">
        <f ca="1">IFERROR(IF((VLOOKUP($B93,'Year End Backsheet'!$A$7:$X$156,I$9,FALSE))="","",(VLOOKUP($B93,'Year End Backsheet'!$A$7:$X$156,I$9,FALSE))),"")</f>
        <v>Strongly Agree</v>
      </c>
      <c r="J93" s="296" t="str">
        <f ca="1">IFERROR(IF((VLOOKUP($B93,'Year End Backsheet'!$A$7:$X$156,J$9,FALSE))="","",(VLOOKUP($B93,'Year End Backsheet'!$A$7:$X$156,J$9,FALSE))),"")</f>
        <v>Agree</v>
      </c>
    </row>
    <row r="94" spans="1:10" ht="15" customHeight="1" x14ac:dyDescent="0.3">
      <c r="A94" s="57">
        <v>68</v>
      </c>
      <c r="B94" s="50" t="str">
        <f t="shared" ca="1" si="10"/>
        <v>E08000035</v>
      </c>
      <c r="C94" s="140" t="str">
        <f ca="1">IFERROR(VLOOKUP($B94,'Org List'!$J$9:$K$488,2,0), "")</f>
        <v>Leeds</v>
      </c>
      <c r="D94" s="294" t="str">
        <f ca="1">IFERROR(IF((VLOOKUP($B94,'Year End Backsheet'!$A$7:$X$156,D$9,FALSE))="","",(VLOOKUP($B94,'Year End Backsheet'!$A$7:$X$156,D$9,FALSE))),"")</f>
        <v>Agree</v>
      </c>
      <c r="E94" s="295" t="str">
        <f ca="1">IFERROR(IF((VLOOKUP($B94,'Year End Backsheet'!$A$7:$X$156,E$9,FALSE))="","",(VLOOKUP($B94,'Year End Backsheet'!$A$7:$X$156,E$9,FALSE))),"")</f>
        <v>Agree</v>
      </c>
      <c r="F94" s="295" t="str">
        <f ca="1">IFERROR(IF((VLOOKUP($B94,'Year End Backsheet'!$A$7:$X$156,F$9,FALSE))="","",(VLOOKUP($B94,'Year End Backsheet'!$A$7:$X$156,F$9,FALSE))),"")</f>
        <v>Disagree</v>
      </c>
      <c r="G94" s="295" t="str">
        <f ca="1">IFERROR(IF((VLOOKUP($B94,'Year End Backsheet'!$A$7:$X$156,G$9,FALSE))="","",(VLOOKUP($B94,'Year End Backsheet'!$A$7:$X$156,G$9,FALSE))),"")</f>
        <v>Agree</v>
      </c>
      <c r="H94" s="295" t="str">
        <f ca="1">IFERROR(IF((VLOOKUP($B94,'Year End Backsheet'!$A$7:$X$156,H$9,FALSE))="","",(VLOOKUP($B94,'Year End Backsheet'!$A$7:$X$156,H$9,FALSE))),"")</f>
        <v>Agree</v>
      </c>
      <c r="I94" s="295" t="str">
        <f ca="1">IFERROR(IF((VLOOKUP($B94,'Year End Backsheet'!$A$7:$X$156,I$9,FALSE))="","",(VLOOKUP($B94,'Year End Backsheet'!$A$7:$X$156,I$9,FALSE))),"")</f>
        <v>Agree</v>
      </c>
      <c r="J94" s="296" t="str">
        <f ca="1">IFERROR(IF((VLOOKUP($B94,'Year End Backsheet'!$A$7:$X$156,J$9,FALSE))="","",(VLOOKUP($B94,'Year End Backsheet'!$A$7:$X$156,J$9,FALSE))),"")</f>
        <v>Agree</v>
      </c>
    </row>
    <row r="95" spans="1:10" ht="15" customHeight="1" x14ac:dyDescent="0.3">
      <c r="A95" s="57">
        <v>69</v>
      </c>
      <c r="B95" s="50" t="str">
        <f t="shared" ca="1" si="10"/>
        <v>E06000016</v>
      </c>
      <c r="C95" s="140" t="str">
        <f ca="1">IFERROR(VLOOKUP($B95,'Org List'!$J$9:$K$488,2,0), "")</f>
        <v>Leicester</v>
      </c>
      <c r="D95" s="294" t="str">
        <f ca="1">IFERROR(IF((VLOOKUP($B95,'Year End Backsheet'!$A$7:$X$156,D$9,FALSE))="","",(VLOOKUP($B95,'Year End Backsheet'!$A$7:$X$156,D$9,FALSE))),"")</f>
        <v>Strongly Agree</v>
      </c>
      <c r="E95" s="295" t="str">
        <f ca="1">IFERROR(IF((VLOOKUP($B95,'Year End Backsheet'!$A$7:$X$156,E$9,FALSE))="","",(VLOOKUP($B95,'Year End Backsheet'!$A$7:$X$156,E$9,FALSE))),"")</f>
        <v>Agree</v>
      </c>
      <c r="F95" s="295" t="str">
        <f ca="1">IFERROR(IF((VLOOKUP($B95,'Year End Backsheet'!$A$7:$X$156,F$9,FALSE))="","",(VLOOKUP($B95,'Year End Backsheet'!$A$7:$X$156,F$9,FALSE))),"")</f>
        <v>Strongly Agree</v>
      </c>
      <c r="G95" s="295" t="str">
        <f ca="1">IFERROR(IF((VLOOKUP($B95,'Year End Backsheet'!$A$7:$X$156,G$9,FALSE))="","",(VLOOKUP($B95,'Year End Backsheet'!$A$7:$X$156,G$9,FALSE))),"")</f>
        <v>Agree</v>
      </c>
      <c r="H95" s="295" t="str">
        <f ca="1">IFERROR(IF((VLOOKUP($B95,'Year End Backsheet'!$A$7:$X$156,H$9,FALSE))="","",(VLOOKUP($B95,'Year End Backsheet'!$A$7:$X$156,H$9,FALSE))),"")</f>
        <v>Strongly Agree</v>
      </c>
      <c r="I95" s="295" t="str">
        <f ca="1">IFERROR(IF((VLOOKUP($B95,'Year End Backsheet'!$A$7:$X$156,I$9,FALSE))="","",(VLOOKUP($B95,'Year End Backsheet'!$A$7:$X$156,I$9,FALSE))),"")</f>
        <v>Strongly Agree</v>
      </c>
      <c r="J95" s="296" t="str">
        <f ca="1">IFERROR(IF((VLOOKUP($B95,'Year End Backsheet'!$A$7:$X$156,J$9,FALSE))="","",(VLOOKUP($B95,'Year End Backsheet'!$A$7:$X$156,J$9,FALSE))),"")</f>
        <v>Strongly Agree</v>
      </c>
    </row>
    <row r="96" spans="1:10" ht="15" customHeight="1" x14ac:dyDescent="0.3">
      <c r="A96" s="57">
        <v>70</v>
      </c>
      <c r="B96" s="50" t="str">
        <f t="shared" ca="1" si="10"/>
        <v>E10000018</v>
      </c>
      <c r="C96" s="140" t="str">
        <f ca="1">IFERROR(VLOOKUP($B96,'Org List'!$J$9:$K$488,2,0), "")</f>
        <v>Leicestershire</v>
      </c>
      <c r="D96" s="294" t="str">
        <f ca="1">IFERROR(IF((VLOOKUP($B96,'Year End Backsheet'!$A$7:$X$156,D$9,FALSE))="","",(VLOOKUP($B96,'Year End Backsheet'!$A$7:$X$156,D$9,FALSE))),"")</f>
        <v>Agree</v>
      </c>
      <c r="E96" s="295" t="str">
        <f ca="1">IFERROR(IF((VLOOKUP($B96,'Year End Backsheet'!$A$7:$X$156,E$9,FALSE))="","",(VLOOKUP($B96,'Year End Backsheet'!$A$7:$X$156,E$9,FALSE))),"")</f>
        <v>Strongly Agree</v>
      </c>
      <c r="F96" s="295" t="str">
        <f ca="1">IFERROR(IF((VLOOKUP($B96,'Year End Backsheet'!$A$7:$X$156,F$9,FALSE))="","",(VLOOKUP($B96,'Year End Backsheet'!$A$7:$X$156,F$9,FALSE))),"")</f>
        <v>Agree</v>
      </c>
      <c r="G96" s="295" t="str">
        <f ca="1">IFERROR(IF((VLOOKUP($B96,'Year End Backsheet'!$A$7:$X$156,G$9,FALSE))="","",(VLOOKUP($B96,'Year End Backsheet'!$A$7:$X$156,G$9,FALSE))),"")</f>
        <v>Agree</v>
      </c>
      <c r="H96" s="295" t="str">
        <f ca="1">IFERROR(IF((VLOOKUP($B96,'Year End Backsheet'!$A$7:$X$156,H$9,FALSE))="","",(VLOOKUP($B96,'Year End Backsheet'!$A$7:$X$156,H$9,FALSE))),"")</f>
        <v>Strongly Agree</v>
      </c>
      <c r="I96" s="295" t="str">
        <f ca="1">IFERROR(IF((VLOOKUP($B96,'Year End Backsheet'!$A$7:$X$156,I$9,FALSE))="","",(VLOOKUP($B96,'Year End Backsheet'!$A$7:$X$156,I$9,FALSE))),"")</f>
        <v>Agree</v>
      </c>
      <c r="J96" s="296" t="str">
        <f ca="1">IFERROR(IF((VLOOKUP($B96,'Year End Backsheet'!$A$7:$X$156,J$9,FALSE))="","",(VLOOKUP($B96,'Year End Backsheet'!$A$7:$X$156,J$9,FALSE))),"")</f>
        <v>Agree</v>
      </c>
    </row>
    <row r="97" spans="1:10" ht="15" customHeight="1" x14ac:dyDescent="0.3">
      <c r="A97" s="57">
        <v>71</v>
      </c>
      <c r="B97" s="50" t="str">
        <f t="shared" ca="1" si="10"/>
        <v>E09000023</v>
      </c>
      <c r="C97" s="140" t="str">
        <f ca="1">IFERROR(VLOOKUP($B97,'Org List'!$J$9:$K$488,2,0), "")</f>
        <v>Lewisham</v>
      </c>
      <c r="D97" s="294" t="str">
        <f ca="1">IFERROR(IF((VLOOKUP($B97,'Year End Backsheet'!$A$7:$X$156,D$9,FALSE))="","",(VLOOKUP($B97,'Year End Backsheet'!$A$7:$X$156,D$9,FALSE))),"")</f>
        <v>Agree</v>
      </c>
      <c r="E97" s="295" t="str">
        <f ca="1">IFERROR(IF((VLOOKUP($B97,'Year End Backsheet'!$A$7:$X$156,E$9,FALSE))="","",(VLOOKUP($B97,'Year End Backsheet'!$A$7:$X$156,E$9,FALSE))),"")</f>
        <v>Agree</v>
      </c>
      <c r="F97" s="295" t="str">
        <f ca="1">IFERROR(IF((VLOOKUP($B97,'Year End Backsheet'!$A$7:$X$156,F$9,FALSE))="","",(VLOOKUP($B97,'Year End Backsheet'!$A$7:$X$156,F$9,FALSE))),"")</f>
        <v>Agree</v>
      </c>
      <c r="G97" s="295" t="str">
        <f ca="1">IFERROR(IF((VLOOKUP($B97,'Year End Backsheet'!$A$7:$X$156,G$9,FALSE))="","",(VLOOKUP($B97,'Year End Backsheet'!$A$7:$X$156,G$9,FALSE))),"")</f>
        <v>Agree</v>
      </c>
      <c r="H97" s="295" t="str">
        <f ca="1">IFERROR(IF((VLOOKUP($B97,'Year End Backsheet'!$A$7:$X$156,H$9,FALSE))="","",(VLOOKUP($B97,'Year End Backsheet'!$A$7:$X$156,H$9,FALSE))),"")</f>
        <v>Agree</v>
      </c>
      <c r="I97" s="295" t="str">
        <f ca="1">IFERROR(IF((VLOOKUP($B97,'Year End Backsheet'!$A$7:$X$156,I$9,FALSE))="","",(VLOOKUP($B97,'Year End Backsheet'!$A$7:$X$156,I$9,FALSE))),"")</f>
        <v>Agree</v>
      </c>
      <c r="J97" s="296" t="str">
        <f ca="1">IFERROR(IF((VLOOKUP($B97,'Year End Backsheet'!$A$7:$X$156,J$9,FALSE))="","",(VLOOKUP($B97,'Year End Backsheet'!$A$7:$X$156,J$9,FALSE))),"")</f>
        <v>Agree</v>
      </c>
    </row>
    <row r="98" spans="1:10" ht="15" customHeight="1" x14ac:dyDescent="0.3">
      <c r="A98" s="57">
        <v>72</v>
      </c>
      <c r="B98" s="50" t="str">
        <f t="shared" ca="1" si="10"/>
        <v>E10000019</v>
      </c>
      <c r="C98" s="140" t="str">
        <f ca="1">IFERROR(VLOOKUP($B98,'Org List'!$J$9:$K$488,2,0), "")</f>
        <v>Lincolnshire</v>
      </c>
      <c r="D98" s="294" t="str">
        <f ca="1">IFERROR(IF((VLOOKUP($B98,'Year End Backsheet'!$A$7:$X$156,D$9,FALSE))="","",(VLOOKUP($B98,'Year End Backsheet'!$A$7:$X$156,D$9,FALSE))),"")</f>
        <v>Agree</v>
      </c>
      <c r="E98" s="295" t="str">
        <f ca="1">IFERROR(IF((VLOOKUP($B98,'Year End Backsheet'!$A$7:$X$156,E$9,FALSE))="","",(VLOOKUP($B98,'Year End Backsheet'!$A$7:$X$156,E$9,FALSE))),"")</f>
        <v>Agree</v>
      </c>
      <c r="F98" s="295" t="str">
        <f ca="1">IFERROR(IF((VLOOKUP($B98,'Year End Backsheet'!$A$7:$X$156,F$9,FALSE))="","",(VLOOKUP($B98,'Year End Backsheet'!$A$7:$X$156,F$9,FALSE))),"")</f>
        <v>Agree</v>
      </c>
      <c r="G98" s="295" t="str">
        <f ca="1">IFERROR(IF((VLOOKUP($B98,'Year End Backsheet'!$A$7:$X$156,G$9,FALSE))="","",(VLOOKUP($B98,'Year End Backsheet'!$A$7:$X$156,G$9,FALSE))),"")</f>
        <v>Disagree</v>
      </c>
      <c r="H98" s="295" t="str">
        <f ca="1">IFERROR(IF((VLOOKUP($B98,'Year End Backsheet'!$A$7:$X$156,H$9,FALSE))="","",(VLOOKUP($B98,'Year End Backsheet'!$A$7:$X$156,H$9,FALSE))),"")</f>
        <v>Agree</v>
      </c>
      <c r="I98" s="295" t="str">
        <f ca="1">IFERROR(IF((VLOOKUP($B98,'Year End Backsheet'!$A$7:$X$156,I$9,FALSE))="","",(VLOOKUP($B98,'Year End Backsheet'!$A$7:$X$156,I$9,FALSE))),"")</f>
        <v>Agree</v>
      </c>
      <c r="J98" s="296" t="str">
        <f ca="1">IFERROR(IF((VLOOKUP($B98,'Year End Backsheet'!$A$7:$X$156,J$9,FALSE))="","",(VLOOKUP($B98,'Year End Backsheet'!$A$7:$X$156,J$9,FALSE))),"")</f>
        <v>Agree</v>
      </c>
    </row>
    <row r="99" spans="1:10" ht="15" customHeight="1" x14ac:dyDescent="0.3">
      <c r="A99" s="57">
        <v>73</v>
      </c>
      <c r="B99" s="50" t="str">
        <f t="shared" ca="1" si="10"/>
        <v>E08000012</v>
      </c>
      <c r="C99" s="140" t="str">
        <f ca="1">IFERROR(VLOOKUP($B99,'Org List'!$J$9:$K$488,2,0), "")</f>
        <v>Liverpool</v>
      </c>
      <c r="D99" s="294" t="str">
        <f ca="1">IFERROR(IF((VLOOKUP($B99,'Year End Backsheet'!$A$7:$X$156,D$9,FALSE))="","",(VLOOKUP($B99,'Year End Backsheet'!$A$7:$X$156,D$9,FALSE))),"")</f>
        <v>Agree</v>
      </c>
      <c r="E99" s="295" t="str">
        <f ca="1">IFERROR(IF((VLOOKUP($B99,'Year End Backsheet'!$A$7:$X$156,E$9,FALSE))="","",(VLOOKUP($B99,'Year End Backsheet'!$A$7:$X$156,E$9,FALSE))),"")</f>
        <v>Agree</v>
      </c>
      <c r="F99" s="295" t="str">
        <f ca="1">IFERROR(IF((VLOOKUP($B99,'Year End Backsheet'!$A$7:$X$156,F$9,FALSE))="","",(VLOOKUP($B99,'Year End Backsheet'!$A$7:$X$156,F$9,FALSE))),"")</f>
        <v>Agree</v>
      </c>
      <c r="G99" s="295" t="str">
        <f ca="1">IFERROR(IF((VLOOKUP($B99,'Year End Backsheet'!$A$7:$X$156,G$9,FALSE))="","",(VLOOKUP($B99,'Year End Backsheet'!$A$7:$X$156,G$9,FALSE))),"")</f>
        <v>Neither agree nor disagree</v>
      </c>
      <c r="H99" s="295" t="str">
        <f ca="1">IFERROR(IF((VLOOKUP($B99,'Year End Backsheet'!$A$7:$X$156,H$9,FALSE))="","",(VLOOKUP($B99,'Year End Backsheet'!$A$7:$X$156,H$9,FALSE))),"")</f>
        <v>Agree</v>
      </c>
      <c r="I99" s="295" t="str">
        <f ca="1">IFERROR(IF((VLOOKUP($B99,'Year End Backsheet'!$A$7:$X$156,I$9,FALSE))="","",(VLOOKUP($B99,'Year End Backsheet'!$A$7:$X$156,I$9,FALSE))),"")</f>
        <v>Agree</v>
      </c>
      <c r="J99" s="296" t="str">
        <f ca="1">IFERROR(IF((VLOOKUP($B99,'Year End Backsheet'!$A$7:$X$156,J$9,FALSE))="","",(VLOOKUP($B99,'Year End Backsheet'!$A$7:$X$156,J$9,FALSE))),"")</f>
        <v>Agree</v>
      </c>
    </row>
    <row r="100" spans="1:10" ht="15" customHeight="1" x14ac:dyDescent="0.3">
      <c r="A100" s="57">
        <v>74</v>
      </c>
      <c r="B100" s="50" t="str">
        <f t="shared" ca="1" si="10"/>
        <v>E06000032</v>
      </c>
      <c r="C100" s="140" t="str">
        <f ca="1">IFERROR(VLOOKUP($B100,'Org List'!$J$9:$K$488,2,0), "")</f>
        <v>Luton</v>
      </c>
      <c r="D100" s="294" t="str">
        <f ca="1">IFERROR(IF((VLOOKUP($B100,'Year End Backsheet'!$A$7:$X$156,D$9,FALSE))="","",(VLOOKUP($B100,'Year End Backsheet'!$A$7:$X$156,D$9,FALSE))),"")</f>
        <v>Agree</v>
      </c>
      <c r="E100" s="295" t="str">
        <f ca="1">IFERROR(IF((VLOOKUP($B100,'Year End Backsheet'!$A$7:$X$156,E$9,FALSE))="","",(VLOOKUP($B100,'Year End Backsheet'!$A$7:$X$156,E$9,FALSE))),"")</f>
        <v>Agree</v>
      </c>
      <c r="F100" s="295" t="str">
        <f ca="1">IFERROR(IF((VLOOKUP($B100,'Year End Backsheet'!$A$7:$X$156,F$9,FALSE))="","",(VLOOKUP($B100,'Year End Backsheet'!$A$7:$X$156,F$9,FALSE))),"")</f>
        <v>Agree</v>
      </c>
      <c r="G100" s="295" t="str">
        <f ca="1">IFERROR(IF((VLOOKUP($B100,'Year End Backsheet'!$A$7:$X$156,G$9,FALSE))="","",(VLOOKUP($B100,'Year End Backsheet'!$A$7:$X$156,G$9,FALSE))),"")</f>
        <v>Neither agree nor disagree</v>
      </c>
      <c r="H100" s="295" t="str">
        <f ca="1">IFERROR(IF((VLOOKUP($B100,'Year End Backsheet'!$A$7:$X$156,H$9,FALSE))="","",(VLOOKUP($B100,'Year End Backsheet'!$A$7:$X$156,H$9,FALSE))),"")</f>
        <v>Agree</v>
      </c>
      <c r="I100" s="295" t="str">
        <f ca="1">IFERROR(IF((VLOOKUP($B100,'Year End Backsheet'!$A$7:$X$156,I$9,FALSE))="","",(VLOOKUP($B100,'Year End Backsheet'!$A$7:$X$156,I$9,FALSE))),"")</f>
        <v>Agree</v>
      </c>
      <c r="J100" s="296" t="str">
        <f ca="1">IFERROR(IF((VLOOKUP($B100,'Year End Backsheet'!$A$7:$X$156,J$9,FALSE))="","",(VLOOKUP($B100,'Year End Backsheet'!$A$7:$X$156,J$9,FALSE))),"")</f>
        <v>Agree</v>
      </c>
    </row>
    <row r="101" spans="1:10" ht="15" customHeight="1" x14ac:dyDescent="0.3">
      <c r="A101" s="57">
        <v>75</v>
      </c>
      <c r="B101" s="50" t="str">
        <f t="shared" ca="1" si="10"/>
        <v>E08000003</v>
      </c>
      <c r="C101" s="140" t="str">
        <f ca="1">IFERROR(VLOOKUP($B101,'Org List'!$J$9:$K$488,2,0), "")</f>
        <v>Manchester</v>
      </c>
      <c r="D101" s="294" t="str">
        <f ca="1">IFERROR(IF((VLOOKUP($B101,'Year End Backsheet'!$A$7:$X$156,D$9,FALSE))="","",(VLOOKUP($B101,'Year End Backsheet'!$A$7:$X$156,D$9,FALSE))),"")</f>
        <v>Agree</v>
      </c>
      <c r="E101" s="295" t="str">
        <f ca="1">IFERROR(IF((VLOOKUP($B101,'Year End Backsheet'!$A$7:$X$156,E$9,FALSE))="","",(VLOOKUP($B101,'Year End Backsheet'!$A$7:$X$156,E$9,FALSE))),"")</f>
        <v>Agree</v>
      </c>
      <c r="F101" s="295" t="str">
        <f ca="1">IFERROR(IF((VLOOKUP($B101,'Year End Backsheet'!$A$7:$X$156,F$9,FALSE))="","",(VLOOKUP($B101,'Year End Backsheet'!$A$7:$X$156,F$9,FALSE))),"")</f>
        <v>Agree</v>
      </c>
      <c r="G101" s="295" t="str">
        <f ca="1">IFERROR(IF((VLOOKUP($B101,'Year End Backsheet'!$A$7:$X$156,G$9,FALSE))="","",(VLOOKUP($B101,'Year End Backsheet'!$A$7:$X$156,G$9,FALSE))),"")</f>
        <v>Neither agree nor disagree</v>
      </c>
      <c r="H101" s="295" t="str">
        <f ca="1">IFERROR(IF((VLOOKUP($B101,'Year End Backsheet'!$A$7:$X$156,H$9,FALSE))="","",(VLOOKUP($B101,'Year End Backsheet'!$A$7:$X$156,H$9,FALSE))),"")</f>
        <v>Agree</v>
      </c>
      <c r="I101" s="295" t="str">
        <f ca="1">IFERROR(IF((VLOOKUP($B101,'Year End Backsheet'!$A$7:$X$156,I$9,FALSE))="","",(VLOOKUP($B101,'Year End Backsheet'!$A$7:$X$156,I$9,FALSE))),"")</f>
        <v>Agree</v>
      </c>
      <c r="J101" s="296" t="str">
        <f ca="1">IFERROR(IF((VLOOKUP($B101,'Year End Backsheet'!$A$7:$X$156,J$9,FALSE))="","",(VLOOKUP($B101,'Year End Backsheet'!$A$7:$X$156,J$9,FALSE))),"")</f>
        <v>Strongly Agree</v>
      </c>
    </row>
    <row r="102" spans="1:10" ht="15" customHeight="1" x14ac:dyDescent="0.3">
      <c r="A102" s="57">
        <v>76</v>
      </c>
      <c r="B102" s="50" t="str">
        <f t="shared" ca="1" si="10"/>
        <v>E06000035</v>
      </c>
      <c r="C102" s="140" t="str">
        <f ca="1">IFERROR(VLOOKUP($B102,'Org List'!$J$9:$K$488,2,0), "")</f>
        <v>Medway</v>
      </c>
      <c r="D102" s="294" t="str">
        <f ca="1">IFERROR(IF((VLOOKUP($B102,'Year End Backsheet'!$A$7:$X$156,D$9,FALSE))="","",(VLOOKUP($B102,'Year End Backsheet'!$A$7:$X$156,D$9,FALSE))),"")</f>
        <v>Agree</v>
      </c>
      <c r="E102" s="295" t="str">
        <f ca="1">IFERROR(IF((VLOOKUP($B102,'Year End Backsheet'!$A$7:$X$156,E$9,FALSE))="","",(VLOOKUP($B102,'Year End Backsheet'!$A$7:$X$156,E$9,FALSE))),"")</f>
        <v>Agree</v>
      </c>
      <c r="F102" s="295" t="str">
        <f ca="1">IFERROR(IF((VLOOKUP($B102,'Year End Backsheet'!$A$7:$X$156,F$9,FALSE))="","",(VLOOKUP($B102,'Year End Backsheet'!$A$7:$X$156,F$9,FALSE))),"")</f>
        <v>Agree</v>
      </c>
      <c r="G102" s="295" t="str">
        <f ca="1">IFERROR(IF((VLOOKUP($B102,'Year End Backsheet'!$A$7:$X$156,G$9,FALSE))="","",(VLOOKUP($B102,'Year End Backsheet'!$A$7:$X$156,G$9,FALSE))),"")</f>
        <v>Agree</v>
      </c>
      <c r="H102" s="295" t="str">
        <f ca="1">IFERROR(IF((VLOOKUP($B102,'Year End Backsheet'!$A$7:$X$156,H$9,FALSE))="","",(VLOOKUP($B102,'Year End Backsheet'!$A$7:$X$156,H$9,FALSE))),"")</f>
        <v>Strongly Agree</v>
      </c>
      <c r="I102" s="295" t="str">
        <f ca="1">IFERROR(IF((VLOOKUP($B102,'Year End Backsheet'!$A$7:$X$156,I$9,FALSE))="","",(VLOOKUP($B102,'Year End Backsheet'!$A$7:$X$156,I$9,FALSE))),"")</f>
        <v>Agree</v>
      </c>
      <c r="J102" s="296" t="str">
        <f ca="1">IFERROR(IF((VLOOKUP($B102,'Year End Backsheet'!$A$7:$X$156,J$9,FALSE))="","",(VLOOKUP($B102,'Year End Backsheet'!$A$7:$X$156,J$9,FALSE))),"")</f>
        <v>Agree</v>
      </c>
    </row>
    <row r="103" spans="1:10" ht="15" customHeight="1" x14ac:dyDescent="0.3">
      <c r="A103" s="57">
        <v>77</v>
      </c>
      <c r="B103" s="50" t="str">
        <f t="shared" ca="1" si="10"/>
        <v>E09000024</v>
      </c>
      <c r="C103" s="140" t="str">
        <f ca="1">IFERROR(VLOOKUP($B103,'Org List'!$J$9:$K$488,2,0), "")</f>
        <v>Merton</v>
      </c>
      <c r="D103" s="294" t="str">
        <f ca="1">IFERROR(IF((VLOOKUP($B103,'Year End Backsheet'!$A$7:$X$156,D$9,FALSE))="","",(VLOOKUP($B103,'Year End Backsheet'!$A$7:$X$156,D$9,FALSE))),"")</f>
        <v>Agree</v>
      </c>
      <c r="E103" s="295" t="str">
        <f ca="1">IFERROR(IF((VLOOKUP($B103,'Year End Backsheet'!$A$7:$X$156,E$9,FALSE))="","",(VLOOKUP($B103,'Year End Backsheet'!$A$7:$X$156,E$9,FALSE))),"")</f>
        <v>Agree</v>
      </c>
      <c r="F103" s="295" t="str">
        <f ca="1">IFERROR(IF((VLOOKUP($B103,'Year End Backsheet'!$A$7:$X$156,F$9,FALSE))="","",(VLOOKUP($B103,'Year End Backsheet'!$A$7:$X$156,F$9,FALSE))),"")</f>
        <v>Strongly Agree</v>
      </c>
      <c r="G103" s="295" t="str">
        <f ca="1">IFERROR(IF((VLOOKUP($B103,'Year End Backsheet'!$A$7:$X$156,G$9,FALSE))="","",(VLOOKUP($B103,'Year End Backsheet'!$A$7:$X$156,G$9,FALSE))),"")</f>
        <v>Agree</v>
      </c>
      <c r="H103" s="295" t="str">
        <f ca="1">IFERROR(IF((VLOOKUP($B103,'Year End Backsheet'!$A$7:$X$156,H$9,FALSE))="","",(VLOOKUP($B103,'Year End Backsheet'!$A$7:$X$156,H$9,FALSE))),"")</f>
        <v>Strongly Agree</v>
      </c>
      <c r="I103" s="295" t="str">
        <f ca="1">IFERROR(IF((VLOOKUP($B103,'Year End Backsheet'!$A$7:$X$156,I$9,FALSE))="","",(VLOOKUP($B103,'Year End Backsheet'!$A$7:$X$156,I$9,FALSE))),"")</f>
        <v>Agree</v>
      </c>
      <c r="J103" s="296" t="str">
        <f ca="1">IFERROR(IF((VLOOKUP($B103,'Year End Backsheet'!$A$7:$X$156,J$9,FALSE))="","",(VLOOKUP($B103,'Year End Backsheet'!$A$7:$X$156,J$9,FALSE))),"")</f>
        <v>Strongly Agree</v>
      </c>
    </row>
    <row r="104" spans="1:10" ht="15" customHeight="1" x14ac:dyDescent="0.3">
      <c r="A104" s="57">
        <v>78</v>
      </c>
      <c r="B104" s="50" t="str">
        <f t="shared" ca="1" si="10"/>
        <v>E06000002</v>
      </c>
      <c r="C104" s="140" t="str">
        <f ca="1">IFERROR(VLOOKUP($B104,'Org List'!$J$9:$K$488,2,0), "")</f>
        <v>Middlesbrough</v>
      </c>
      <c r="D104" s="294" t="str">
        <f ca="1">IFERROR(IF((VLOOKUP($B104,'Year End Backsheet'!$A$7:$X$156,D$9,FALSE))="","",(VLOOKUP($B104,'Year End Backsheet'!$A$7:$X$156,D$9,FALSE))),"")</f>
        <v>Agree</v>
      </c>
      <c r="E104" s="295" t="str">
        <f ca="1">IFERROR(IF((VLOOKUP($B104,'Year End Backsheet'!$A$7:$X$156,E$9,FALSE))="","",(VLOOKUP($B104,'Year End Backsheet'!$A$7:$X$156,E$9,FALSE))),"")</f>
        <v>Agree</v>
      </c>
      <c r="F104" s="295" t="str">
        <f ca="1">IFERROR(IF((VLOOKUP($B104,'Year End Backsheet'!$A$7:$X$156,F$9,FALSE))="","",(VLOOKUP($B104,'Year End Backsheet'!$A$7:$X$156,F$9,FALSE))),"")</f>
        <v>Agree</v>
      </c>
      <c r="G104" s="295" t="str">
        <f ca="1">IFERROR(IF((VLOOKUP($B104,'Year End Backsheet'!$A$7:$X$156,G$9,FALSE))="","",(VLOOKUP($B104,'Year End Backsheet'!$A$7:$X$156,G$9,FALSE))),"")</f>
        <v>Agree</v>
      </c>
      <c r="H104" s="295" t="str">
        <f ca="1">IFERROR(IF((VLOOKUP($B104,'Year End Backsheet'!$A$7:$X$156,H$9,FALSE))="","",(VLOOKUP($B104,'Year End Backsheet'!$A$7:$X$156,H$9,FALSE))),"")</f>
        <v>Agree</v>
      </c>
      <c r="I104" s="295" t="str">
        <f ca="1">IFERROR(IF((VLOOKUP($B104,'Year End Backsheet'!$A$7:$X$156,I$9,FALSE))="","",(VLOOKUP($B104,'Year End Backsheet'!$A$7:$X$156,I$9,FALSE))),"")</f>
        <v>Agree</v>
      </c>
      <c r="J104" s="296" t="str">
        <f ca="1">IFERROR(IF((VLOOKUP($B104,'Year End Backsheet'!$A$7:$X$156,J$9,FALSE))="","",(VLOOKUP($B104,'Year End Backsheet'!$A$7:$X$156,J$9,FALSE))),"")</f>
        <v>Agree</v>
      </c>
    </row>
    <row r="105" spans="1:10" ht="15" customHeight="1" x14ac:dyDescent="0.3">
      <c r="A105" s="57">
        <v>79</v>
      </c>
      <c r="B105" s="50" t="str">
        <f t="shared" ca="1" si="10"/>
        <v>E06000042</v>
      </c>
      <c r="C105" s="140" t="str">
        <f ca="1">IFERROR(VLOOKUP($B105,'Org List'!$J$9:$K$488,2,0), "")</f>
        <v>Milton Keynes</v>
      </c>
      <c r="D105" s="294" t="str">
        <f ca="1">IFERROR(IF((VLOOKUP($B105,'Year End Backsheet'!$A$7:$X$156,D$9,FALSE))="","",(VLOOKUP($B105,'Year End Backsheet'!$A$7:$X$156,D$9,FALSE))),"")</f>
        <v>Agree</v>
      </c>
      <c r="E105" s="295" t="str">
        <f ca="1">IFERROR(IF((VLOOKUP($B105,'Year End Backsheet'!$A$7:$X$156,E$9,FALSE))="","",(VLOOKUP($B105,'Year End Backsheet'!$A$7:$X$156,E$9,FALSE))),"")</f>
        <v>Agree</v>
      </c>
      <c r="F105" s="295" t="str">
        <f ca="1">IFERROR(IF((VLOOKUP($B105,'Year End Backsheet'!$A$7:$X$156,F$9,FALSE))="","",(VLOOKUP($B105,'Year End Backsheet'!$A$7:$X$156,F$9,FALSE))),"")</f>
        <v>Agree</v>
      </c>
      <c r="G105" s="295" t="str">
        <f ca="1">IFERROR(IF((VLOOKUP($B105,'Year End Backsheet'!$A$7:$X$156,G$9,FALSE))="","",(VLOOKUP($B105,'Year End Backsheet'!$A$7:$X$156,G$9,FALSE))),"")</f>
        <v>Agree</v>
      </c>
      <c r="H105" s="295" t="str">
        <f ca="1">IFERROR(IF((VLOOKUP($B105,'Year End Backsheet'!$A$7:$X$156,H$9,FALSE))="","",(VLOOKUP($B105,'Year End Backsheet'!$A$7:$X$156,H$9,FALSE))),"")</f>
        <v>Strongly Agree</v>
      </c>
      <c r="I105" s="295" t="str">
        <f ca="1">IFERROR(IF((VLOOKUP($B105,'Year End Backsheet'!$A$7:$X$156,I$9,FALSE))="","",(VLOOKUP($B105,'Year End Backsheet'!$A$7:$X$156,I$9,FALSE))),"")</f>
        <v>Agree</v>
      </c>
      <c r="J105" s="296" t="str">
        <f ca="1">IFERROR(IF((VLOOKUP($B105,'Year End Backsheet'!$A$7:$X$156,J$9,FALSE))="","",(VLOOKUP($B105,'Year End Backsheet'!$A$7:$X$156,J$9,FALSE))),"")</f>
        <v>Agree</v>
      </c>
    </row>
    <row r="106" spans="1:10" ht="15" customHeight="1" x14ac:dyDescent="0.3">
      <c r="A106" s="57">
        <v>80</v>
      </c>
      <c r="B106" s="50" t="str">
        <f t="shared" ca="1" si="10"/>
        <v>E08000021</v>
      </c>
      <c r="C106" s="140" t="str">
        <f ca="1">IFERROR(VLOOKUP($B106,'Org List'!$J$9:$K$488,2,0), "")</f>
        <v>Newcastle upon Tyne</v>
      </c>
      <c r="D106" s="294" t="str">
        <f ca="1">IFERROR(IF((VLOOKUP($B106,'Year End Backsheet'!$A$7:$X$156,D$9,FALSE))="","",(VLOOKUP($B106,'Year End Backsheet'!$A$7:$X$156,D$9,FALSE))),"")</f>
        <v>Agree</v>
      </c>
      <c r="E106" s="295" t="str">
        <f ca="1">IFERROR(IF((VLOOKUP($B106,'Year End Backsheet'!$A$7:$X$156,E$9,FALSE))="","",(VLOOKUP($B106,'Year End Backsheet'!$A$7:$X$156,E$9,FALSE))),"")</f>
        <v>Strongly Agree</v>
      </c>
      <c r="F106" s="295" t="str">
        <f ca="1">IFERROR(IF((VLOOKUP($B106,'Year End Backsheet'!$A$7:$X$156,F$9,FALSE))="","",(VLOOKUP($B106,'Year End Backsheet'!$A$7:$X$156,F$9,FALSE))),"")</f>
        <v>Agree</v>
      </c>
      <c r="G106" s="295" t="str">
        <f ca="1">IFERROR(IF((VLOOKUP($B106,'Year End Backsheet'!$A$7:$X$156,G$9,FALSE))="","",(VLOOKUP($B106,'Year End Backsheet'!$A$7:$X$156,G$9,FALSE))),"")</f>
        <v>Agree</v>
      </c>
      <c r="H106" s="295" t="str">
        <f ca="1">IFERROR(IF((VLOOKUP($B106,'Year End Backsheet'!$A$7:$X$156,H$9,FALSE))="","",(VLOOKUP($B106,'Year End Backsheet'!$A$7:$X$156,H$9,FALSE))),"")</f>
        <v>Agree</v>
      </c>
      <c r="I106" s="295" t="str">
        <f ca="1">IFERROR(IF((VLOOKUP($B106,'Year End Backsheet'!$A$7:$X$156,I$9,FALSE))="","",(VLOOKUP($B106,'Year End Backsheet'!$A$7:$X$156,I$9,FALSE))),"")</f>
        <v>Agree</v>
      </c>
      <c r="J106" s="296" t="str">
        <f ca="1">IFERROR(IF((VLOOKUP($B106,'Year End Backsheet'!$A$7:$X$156,J$9,FALSE))="","",(VLOOKUP($B106,'Year End Backsheet'!$A$7:$X$156,J$9,FALSE))),"")</f>
        <v>Agree</v>
      </c>
    </row>
    <row r="107" spans="1:10" ht="15" customHeight="1" x14ac:dyDescent="0.3">
      <c r="A107" s="57">
        <v>81</v>
      </c>
      <c r="B107" s="50" t="str">
        <f t="shared" ca="1" si="10"/>
        <v>E09000025</v>
      </c>
      <c r="C107" s="140" t="str">
        <f ca="1">IFERROR(VLOOKUP($B107,'Org List'!$J$9:$K$488,2,0), "")</f>
        <v>Newham</v>
      </c>
      <c r="D107" s="294" t="str">
        <f ca="1">IFERROR(IF((VLOOKUP($B107,'Year End Backsheet'!$A$7:$X$156,D$9,FALSE))="","",(VLOOKUP($B107,'Year End Backsheet'!$A$7:$X$156,D$9,FALSE))),"")</f>
        <v>Agree</v>
      </c>
      <c r="E107" s="295" t="str">
        <f ca="1">IFERROR(IF((VLOOKUP($B107,'Year End Backsheet'!$A$7:$X$156,E$9,FALSE))="","",(VLOOKUP($B107,'Year End Backsheet'!$A$7:$X$156,E$9,FALSE))),"")</f>
        <v>Agree</v>
      </c>
      <c r="F107" s="295" t="str">
        <f ca="1">IFERROR(IF((VLOOKUP($B107,'Year End Backsheet'!$A$7:$X$156,F$9,FALSE))="","",(VLOOKUP($B107,'Year End Backsheet'!$A$7:$X$156,F$9,FALSE))),"")</f>
        <v>Strongly Agree</v>
      </c>
      <c r="G107" s="295" t="str">
        <f ca="1">IFERROR(IF((VLOOKUP($B107,'Year End Backsheet'!$A$7:$X$156,G$9,FALSE))="","",(VLOOKUP($B107,'Year End Backsheet'!$A$7:$X$156,G$9,FALSE))),"")</f>
        <v>Agree</v>
      </c>
      <c r="H107" s="295" t="str">
        <f ca="1">IFERROR(IF((VLOOKUP($B107,'Year End Backsheet'!$A$7:$X$156,H$9,FALSE))="","",(VLOOKUP($B107,'Year End Backsheet'!$A$7:$X$156,H$9,FALSE))),"")</f>
        <v>Agree</v>
      </c>
      <c r="I107" s="295" t="str">
        <f ca="1">IFERROR(IF((VLOOKUP($B107,'Year End Backsheet'!$A$7:$X$156,I$9,FALSE))="","",(VLOOKUP($B107,'Year End Backsheet'!$A$7:$X$156,I$9,FALSE))),"")</f>
        <v>Agree</v>
      </c>
      <c r="J107" s="296" t="str">
        <f ca="1">IFERROR(IF((VLOOKUP($B107,'Year End Backsheet'!$A$7:$X$156,J$9,FALSE))="","",(VLOOKUP($B107,'Year End Backsheet'!$A$7:$X$156,J$9,FALSE))),"")</f>
        <v>Agree</v>
      </c>
    </row>
    <row r="108" spans="1:10" ht="15" customHeight="1" x14ac:dyDescent="0.3">
      <c r="A108" s="57">
        <v>82</v>
      </c>
      <c r="B108" s="50" t="str">
        <f t="shared" ca="1" si="10"/>
        <v>E10000020</v>
      </c>
      <c r="C108" s="140" t="str">
        <f ca="1">IFERROR(VLOOKUP($B108,'Org List'!$J$9:$K$488,2,0), "")</f>
        <v>Norfolk</v>
      </c>
      <c r="D108" s="294" t="str">
        <f ca="1">IFERROR(IF((VLOOKUP($B108,'Year End Backsheet'!$A$7:$X$156,D$9,FALSE))="","",(VLOOKUP($B108,'Year End Backsheet'!$A$7:$X$156,D$9,FALSE))),"")</f>
        <v>Neither agree nor disagree</v>
      </c>
      <c r="E108" s="295" t="str">
        <f ca="1">IFERROR(IF((VLOOKUP($B108,'Year End Backsheet'!$A$7:$X$156,E$9,FALSE))="","",(VLOOKUP($B108,'Year End Backsheet'!$A$7:$X$156,E$9,FALSE))),"")</f>
        <v>Agree</v>
      </c>
      <c r="F108" s="295" t="str">
        <f ca="1">IFERROR(IF((VLOOKUP($B108,'Year End Backsheet'!$A$7:$X$156,F$9,FALSE))="","",(VLOOKUP($B108,'Year End Backsheet'!$A$7:$X$156,F$9,FALSE))),"")</f>
        <v>Agree</v>
      </c>
      <c r="G108" s="295" t="str">
        <f ca="1">IFERROR(IF((VLOOKUP($B108,'Year End Backsheet'!$A$7:$X$156,G$9,FALSE))="","",(VLOOKUP($B108,'Year End Backsheet'!$A$7:$X$156,G$9,FALSE))),"")</f>
        <v>Agree</v>
      </c>
      <c r="H108" s="295" t="str">
        <f ca="1">IFERROR(IF((VLOOKUP($B108,'Year End Backsheet'!$A$7:$X$156,H$9,FALSE))="","",(VLOOKUP($B108,'Year End Backsheet'!$A$7:$X$156,H$9,FALSE))),"")</f>
        <v>Disagree</v>
      </c>
      <c r="I108" s="295" t="str">
        <f ca="1">IFERROR(IF((VLOOKUP($B108,'Year End Backsheet'!$A$7:$X$156,I$9,FALSE))="","",(VLOOKUP($B108,'Year End Backsheet'!$A$7:$X$156,I$9,FALSE))),"")</f>
        <v>Agree</v>
      </c>
      <c r="J108" s="296" t="str">
        <f ca="1">IFERROR(IF((VLOOKUP($B108,'Year End Backsheet'!$A$7:$X$156,J$9,FALSE))="","",(VLOOKUP($B108,'Year End Backsheet'!$A$7:$X$156,J$9,FALSE))),"")</f>
        <v>Agree</v>
      </c>
    </row>
    <row r="109" spans="1:10" ht="15" customHeight="1" x14ac:dyDescent="0.3">
      <c r="A109" s="57">
        <v>83</v>
      </c>
      <c r="B109" s="50" t="str">
        <f t="shared" ca="1" si="10"/>
        <v>E06000012</v>
      </c>
      <c r="C109" s="140" t="str">
        <f ca="1">IFERROR(VLOOKUP($B109,'Org List'!$J$9:$K$488,2,0), "")</f>
        <v>North East Lincolnshire</v>
      </c>
      <c r="D109" s="294" t="str">
        <f ca="1">IFERROR(IF((VLOOKUP($B109,'Year End Backsheet'!$A$7:$X$156,D$9,FALSE))="","",(VLOOKUP($B109,'Year End Backsheet'!$A$7:$X$156,D$9,FALSE))),"")</f>
        <v>Neither agree nor disagree</v>
      </c>
      <c r="E109" s="295" t="str">
        <f ca="1">IFERROR(IF((VLOOKUP($B109,'Year End Backsheet'!$A$7:$X$156,E$9,FALSE))="","",(VLOOKUP($B109,'Year End Backsheet'!$A$7:$X$156,E$9,FALSE))),"")</f>
        <v>Disagree</v>
      </c>
      <c r="F109" s="295" t="str">
        <f ca="1">IFERROR(IF((VLOOKUP($B109,'Year End Backsheet'!$A$7:$X$156,F$9,FALSE))="","",(VLOOKUP($B109,'Year End Backsheet'!$A$7:$X$156,F$9,FALSE))),"")</f>
        <v>Neither agree nor disagree</v>
      </c>
      <c r="G109" s="295" t="str">
        <f ca="1">IFERROR(IF((VLOOKUP($B109,'Year End Backsheet'!$A$7:$X$156,G$9,FALSE))="","",(VLOOKUP($B109,'Year End Backsheet'!$A$7:$X$156,G$9,FALSE))),"")</f>
        <v>Neither agree nor disagree</v>
      </c>
      <c r="H109" s="295" t="str">
        <f ca="1">IFERROR(IF((VLOOKUP($B109,'Year End Backsheet'!$A$7:$X$156,H$9,FALSE))="","",(VLOOKUP($B109,'Year End Backsheet'!$A$7:$X$156,H$9,FALSE))),"")</f>
        <v>Neither agree nor disagree</v>
      </c>
      <c r="I109" s="295" t="str">
        <f ca="1">IFERROR(IF((VLOOKUP($B109,'Year End Backsheet'!$A$7:$X$156,I$9,FALSE))="","",(VLOOKUP($B109,'Year End Backsheet'!$A$7:$X$156,I$9,FALSE))),"")</f>
        <v>Neither agree nor disagree</v>
      </c>
      <c r="J109" s="296" t="str">
        <f ca="1">IFERROR(IF((VLOOKUP($B109,'Year End Backsheet'!$A$7:$X$156,J$9,FALSE))="","",(VLOOKUP($B109,'Year End Backsheet'!$A$7:$X$156,J$9,FALSE))),"")</f>
        <v>Neither agree nor disagree</v>
      </c>
    </row>
    <row r="110" spans="1:10" ht="15" customHeight="1" x14ac:dyDescent="0.3">
      <c r="A110" s="57">
        <v>84</v>
      </c>
      <c r="B110" s="50" t="str">
        <f t="shared" ca="1" si="10"/>
        <v>E06000013</v>
      </c>
      <c r="C110" s="140" t="str">
        <f ca="1">IFERROR(VLOOKUP($B110,'Org List'!$J$9:$K$488,2,0), "")</f>
        <v>North Lincolnshire</v>
      </c>
      <c r="D110" s="294" t="str">
        <f ca="1">IFERROR(IF((VLOOKUP($B110,'Year End Backsheet'!$A$7:$X$156,D$9,FALSE))="","",(VLOOKUP($B110,'Year End Backsheet'!$A$7:$X$156,D$9,FALSE))),"")</f>
        <v>Strongly Agree</v>
      </c>
      <c r="E110" s="295" t="str">
        <f ca="1">IFERROR(IF((VLOOKUP($B110,'Year End Backsheet'!$A$7:$X$156,E$9,FALSE))="","",(VLOOKUP($B110,'Year End Backsheet'!$A$7:$X$156,E$9,FALSE))),"")</f>
        <v>Strongly Agree</v>
      </c>
      <c r="F110" s="295" t="str">
        <f ca="1">IFERROR(IF((VLOOKUP($B110,'Year End Backsheet'!$A$7:$X$156,F$9,FALSE))="","",(VLOOKUP($B110,'Year End Backsheet'!$A$7:$X$156,F$9,FALSE))),"")</f>
        <v>Strongly Agree</v>
      </c>
      <c r="G110" s="295" t="str">
        <f ca="1">IFERROR(IF((VLOOKUP($B110,'Year End Backsheet'!$A$7:$X$156,G$9,FALSE))="","",(VLOOKUP($B110,'Year End Backsheet'!$A$7:$X$156,G$9,FALSE))),"")</f>
        <v>Agree</v>
      </c>
      <c r="H110" s="295" t="str">
        <f ca="1">IFERROR(IF((VLOOKUP($B110,'Year End Backsheet'!$A$7:$X$156,H$9,FALSE))="","",(VLOOKUP($B110,'Year End Backsheet'!$A$7:$X$156,H$9,FALSE))),"")</f>
        <v>Strongly Agree</v>
      </c>
      <c r="I110" s="295" t="str">
        <f ca="1">IFERROR(IF((VLOOKUP($B110,'Year End Backsheet'!$A$7:$X$156,I$9,FALSE))="","",(VLOOKUP($B110,'Year End Backsheet'!$A$7:$X$156,I$9,FALSE))),"")</f>
        <v>Strongly Agree</v>
      </c>
      <c r="J110" s="296" t="str">
        <f ca="1">IFERROR(IF((VLOOKUP($B110,'Year End Backsheet'!$A$7:$X$156,J$9,FALSE))="","",(VLOOKUP($B110,'Year End Backsheet'!$A$7:$X$156,J$9,FALSE))),"")</f>
        <v>Agree</v>
      </c>
    </row>
    <row r="111" spans="1:10" ht="15" customHeight="1" x14ac:dyDescent="0.3">
      <c r="A111" s="57">
        <v>85</v>
      </c>
      <c r="B111" s="50" t="str">
        <f t="shared" ca="1" si="10"/>
        <v>E06000024</v>
      </c>
      <c r="C111" s="140" t="str">
        <f ca="1">IFERROR(VLOOKUP($B111,'Org List'!$J$9:$K$488,2,0), "")</f>
        <v>North Somerset</v>
      </c>
      <c r="D111" s="294" t="str">
        <f ca="1">IFERROR(IF((VLOOKUP($B111,'Year End Backsheet'!$A$7:$X$156,D$9,FALSE))="","",(VLOOKUP($B111,'Year End Backsheet'!$A$7:$X$156,D$9,FALSE))),"")</f>
        <v>Agree</v>
      </c>
      <c r="E111" s="295" t="str">
        <f ca="1">IFERROR(IF((VLOOKUP($B111,'Year End Backsheet'!$A$7:$X$156,E$9,FALSE))="","",(VLOOKUP($B111,'Year End Backsheet'!$A$7:$X$156,E$9,FALSE))),"")</f>
        <v>Agree</v>
      </c>
      <c r="F111" s="295" t="str">
        <f ca="1">IFERROR(IF((VLOOKUP($B111,'Year End Backsheet'!$A$7:$X$156,F$9,FALSE))="","",(VLOOKUP($B111,'Year End Backsheet'!$A$7:$X$156,F$9,FALSE))),"")</f>
        <v>Agree</v>
      </c>
      <c r="G111" s="295" t="str">
        <f ca="1">IFERROR(IF((VLOOKUP($B111,'Year End Backsheet'!$A$7:$X$156,G$9,FALSE))="","",(VLOOKUP($B111,'Year End Backsheet'!$A$7:$X$156,G$9,FALSE))),"")</f>
        <v>Disagree</v>
      </c>
      <c r="H111" s="295" t="str">
        <f ca="1">IFERROR(IF((VLOOKUP($B111,'Year End Backsheet'!$A$7:$X$156,H$9,FALSE))="","",(VLOOKUP($B111,'Year End Backsheet'!$A$7:$X$156,H$9,FALSE))),"")</f>
        <v>Agree</v>
      </c>
      <c r="I111" s="295" t="str">
        <f ca="1">IFERROR(IF((VLOOKUP($B111,'Year End Backsheet'!$A$7:$X$156,I$9,FALSE))="","",(VLOOKUP($B111,'Year End Backsheet'!$A$7:$X$156,I$9,FALSE))),"")</f>
        <v>Agree</v>
      </c>
      <c r="J111" s="296" t="str">
        <f ca="1">IFERROR(IF((VLOOKUP($B111,'Year End Backsheet'!$A$7:$X$156,J$9,FALSE))="","",(VLOOKUP($B111,'Year End Backsheet'!$A$7:$X$156,J$9,FALSE))),"")</f>
        <v>Agree</v>
      </c>
    </row>
    <row r="112" spans="1:10" ht="15" customHeight="1" x14ac:dyDescent="0.3">
      <c r="A112" s="57">
        <v>86</v>
      </c>
      <c r="B112" s="50" t="str">
        <f t="shared" ca="1" si="10"/>
        <v>E08000022</v>
      </c>
      <c r="C112" s="140" t="str">
        <f ca="1">IFERROR(VLOOKUP($B112,'Org List'!$J$9:$K$488,2,0), "")</f>
        <v>North Tyneside</v>
      </c>
      <c r="D112" s="294" t="str">
        <f ca="1">IFERROR(IF((VLOOKUP($B112,'Year End Backsheet'!$A$7:$X$156,D$9,FALSE))="","",(VLOOKUP($B112,'Year End Backsheet'!$A$7:$X$156,D$9,FALSE))),"")</f>
        <v>Neither agree nor disagree</v>
      </c>
      <c r="E112" s="295" t="str">
        <f ca="1">IFERROR(IF((VLOOKUP($B112,'Year End Backsheet'!$A$7:$X$156,E$9,FALSE))="","",(VLOOKUP($B112,'Year End Backsheet'!$A$7:$X$156,E$9,FALSE))),"")</f>
        <v>Agree</v>
      </c>
      <c r="F112" s="295" t="str">
        <f ca="1">IFERROR(IF((VLOOKUP($B112,'Year End Backsheet'!$A$7:$X$156,F$9,FALSE))="","",(VLOOKUP($B112,'Year End Backsheet'!$A$7:$X$156,F$9,FALSE))),"")</f>
        <v>Neither agree nor disagree</v>
      </c>
      <c r="G112" s="295" t="str">
        <f ca="1">IFERROR(IF((VLOOKUP($B112,'Year End Backsheet'!$A$7:$X$156,G$9,FALSE))="","",(VLOOKUP($B112,'Year End Backsheet'!$A$7:$X$156,G$9,FALSE))),"")</f>
        <v>Neither agree nor disagree</v>
      </c>
      <c r="H112" s="295" t="str">
        <f ca="1">IFERROR(IF((VLOOKUP($B112,'Year End Backsheet'!$A$7:$X$156,H$9,FALSE))="","",(VLOOKUP($B112,'Year End Backsheet'!$A$7:$X$156,H$9,FALSE))),"")</f>
        <v>Agree</v>
      </c>
      <c r="I112" s="295" t="str">
        <f ca="1">IFERROR(IF((VLOOKUP($B112,'Year End Backsheet'!$A$7:$X$156,I$9,FALSE))="","",(VLOOKUP($B112,'Year End Backsheet'!$A$7:$X$156,I$9,FALSE))),"")</f>
        <v>Strongly Agree</v>
      </c>
      <c r="J112" s="296" t="str">
        <f ca="1">IFERROR(IF((VLOOKUP($B112,'Year End Backsheet'!$A$7:$X$156,J$9,FALSE))="","",(VLOOKUP($B112,'Year End Backsheet'!$A$7:$X$156,J$9,FALSE))),"")</f>
        <v>Neither agree nor disagree</v>
      </c>
    </row>
    <row r="113" spans="1:10" ht="15" customHeight="1" x14ac:dyDescent="0.3">
      <c r="A113" s="57">
        <v>87</v>
      </c>
      <c r="B113" s="50" t="str">
        <f t="shared" ca="1" si="10"/>
        <v>E10000023</v>
      </c>
      <c r="C113" s="140" t="str">
        <f ca="1">IFERROR(VLOOKUP($B113,'Org List'!$J$9:$K$488,2,0), "")</f>
        <v>North Yorkshire</v>
      </c>
      <c r="D113" s="294" t="str">
        <f ca="1">IFERROR(IF((VLOOKUP($B113,'Year End Backsheet'!$A$7:$X$156,D$9,FALSE))="","",(VLOOKUP($B113,'Year End Backsheet'!$A$7:$X$156,D$9,FALSE))),"")</f>
        <v>Agree</v>
      </c>
      <c r="E113" s="295" t="str">
        <f ca="1">IFERROR(IF((VLOOKUP($B113,'Year End Backsheet'!$A$7:$X$156,E$9,FALSE))="","",(VLOOKUP($B113,'Year End Backsheet'!$A$7:$X$156,E$9,FALSE))),"")</f>
        <v>Agree</v>
      </c>
      <c r="F113" s="295" t="str">
        <f ca="1">IFERROR(IF((VLOOKUP($B113,'Year End Backsheet'!$A$7:$X$156,F$9,FALSE))="","",(VLOOKUP($B113,'Year End Backsheet'!$A$7:$X$156,F$9,FALSE))),"")</f>
        <v>Agree</v>
      </c>
      <c r="G113" s="295" t="str">
        <f ca="1">IFERROR(IF((VLOOKUP($B113,'Year End Backsheet'!$A$7:$X$156,G$9,FALSE))="","",(VLOOKUP($B113,'Year End Backsheet'!$A$7:$X$156,G$9,FALSE))),"")</f>
        <v>Agree</v>
      </c>
      <c r="H113" s="295" t="str">
        <f ca="1">IFERROR(IF((VLOOKUP($B113,'Year End Backsheet'!$A$7:$X$156,H$9,FALSE))="","",(VLOOKUP($B113,'Year End Backsheet'!$A$7:$X$156,H$9,FALSE))),"")</f>
        <v>Agree</v>
      </c>
      <c r="I113" s="295" t="str">
        <f ca="1">IFERROR(IF((VLOOKUP($B113,'Year End Backsheet'!$A$7:$X$156,I$9,FALSE))="","",(VLOOKUP($B113,'Year End Backsheet'!$A$7:$X$156,I$9,FALSE))),"")</f>
        <v>Agree</v>
      </c>
      <c r="J113" s="296" t="str">
        <f ca="1">IFERROR(IF((VLOOKUP($B113,'Year End Backsheet'!$A$7:$X$156,J$9,FALSE))="","",(VLOOKUP($B113,'Year End Backsheet'!$A$7:$X$156,J$9,FALSE))),"")</f>
        <v>Agree</v>
      </c>
    </row>
    <row r="114" spans="1:10" ht="15" customHeight="1" x14ac:dyDescent="0.3">
      <c r="A114" s="57">
        <v>88</v>
      </c>
      <c r="B114" s="50" t="str">
        <f t="shared" ca="1" si="10"/>
        <v>E10000021</v>
      </c>
      <c r="C114" s="140" t="str">
        <f ca="1">IFERROR(VLOOKUP($B114,'Org List'!$J$9:$K$488,2,0), "")</f>
        <v>Northamptonshire</v>
      </c>
      <c r="D114" s="294" t="str">
        <f ca="1">IFERROR(IF((VLOOKUP($B114,'Year End Backsheet'!$A$7:$X$156,D$9,FALSE))="","",(VLOOKUP($B114,'Year End Backsheet'!$A$7:$X$156,D$9,FALSE))),"")</f>
        <v>Agree</v>
      </c>
      <c r="E114" s="295" t="str">
        <f ca="1">IFERROR(IF((VLOOKUP($B114,'Year End Backsheet'!$A$7:$X$156,E$9,FALSE))="","",(VLOOKUP($B114,'Year End Backsheet'!$A$7:$X$156,E$9,FALSE))),"")</f>
        <v>Agree</v>
      </c>
      <c r="F114" s="295" t="str">
        <f ca="1">IFERROR(IF((VLOOKUP($B114,'Year End Backsheet'!$A$7:$X$156,F$9,FALSE))="","",(VLOOKUP($B114,'Year End Backsheet'!$A$7:$X$156,F$9,FALSE))),"")</f>
        <v>Agree</v>
      </c>
      <c r="G114" s="295" t="str">
        <f ca="1">IFERROR(IF((VLOOKUP($B114,'Year End Backsheet'!$A$7:$X$156,G$9,FALSE))="","",(VLOOKUP($B114,'Year End Backsheet'!$A$7:$X$156,G$9,FALSE))),"")</f>
        <v>Agree</v>
      </c>
      <c r="H114" s="295" t="str">
        <f ca="1">IFERROR(IF((VLOOKUP($B114,'Year End Backsheet'!$A$7:$X$156,H$9,FALSE))="","",(VLOOKUP($B114,'Year End Backsheet'!$A$7:$X$156,H$9,FALSE))),"")</f>
        <v>Strongly Agree</v>
      </c>
      <c r="I114" s="295" t="str">
        <f ca="1">IFERROR(IF((VLOOKUP($B114,'Year End Backsheet'!$A$7:$X$156,I$9,FALSE))="","",(VLOOKUP($B114,'Year End Backsheet'!$A$7:$X$156,I$9,FALSE))),"")</f>
        <v>Agree</v>
      </c>
      <c r="J114" s="296" t="str">
        <f ca="1">IFERROR(IF((VLOOKUP($B114,'Year End Backsheet'!$A$7:$X$156,J$9,FALSE))="","",(VLOOKUP($B114,'Year End Backsheet'!$A$7:$X$156,J$9,FALSE))),"")</f>
        <v>Agree</v>
      </c>
    </row>
    <row r="115" spans="1:10" ht="15" customHeight="1" x14ac:dyDescent="0.3">
      <c r="A115" s="57">
        <v>89</v>
      </c>
      <c r="B115" s="50" t="str">
        <f t="shared" ca="1" si="10"/>
        <v>E06000057</v>
      </c>
      <c r="C115" s="140" t="str">
        <f ca="1">IFERROR(VLOOKUP($B115,'Org List'!$J$9:$K$488,2,0), "")</f>
        <v>Northumberland</v>
      </c>
      <c r="D115" s="294" t="str">
        <f ca="1">IFERROR(IF((VLOOKUP($B115,'Year End Backsheet'!$A$7:$X$156,D$9,FALSE))="","",(VLOOKUP($B115,'Year End Backsheet'!$A$7:$X$156,D$9,FALSE))),"")</f>
        <v>Agree</v>
      </c>
      <c r="E115" s="295" t="str">
        <f ca="1">IFERROR(IF((VLOOKUP($B115,'Year End Backsheet'!$A$7:$X$156,E$9,FALSE))="","",(VLOOKUP($B115,'Year End Backsheet'!$A$7:$X$156,E$9,FALSE))),"")</f>
        <v>Agree</v>
      </c>
      <c r="F115" s="295" t="str">
        <f ca="1">IFERROR(IF((VLOOKUP($B115,'Year End Backsheet'!$A$7:$X$156,F$9,FALSE))="","",(VLOOKUP($B115,'Year End Backsheet'!$A$7:$X$156,F$9,FALSE))),"")</f>
        <v>Agree</v>
      </c>
      <c r="G115" s="295" t="str">
        <f ca="1">IFERROR(IF((VLOOKUP($B115,'Year End Backsheet'!$A$7:$X$156,G$9,FALSE))="","",(VLOOKUP($B115,'Year End Backsheet'!$A$7:$X$156,G$9,FALSE))),"")</f>
        <v>Agree</v>
      </c>
      <c r="H115" s="295" t="str">
        <f ca="1">IFERROR(IF((VLOOKUP($B115,'Year End Backsheet'!$A$7:$X$156,H$9,FALSE))="","",(VLOOKUP($B115,'Year End Backsheet'!$A$7:$X$156,H$9,FALSE))),"")</f>
        <v>Agree</v>
      </c>
      <c r="I115" s="295" t="str">
        <f ca="1">IFERROR(IF((VLOOKUP($B115,'Year End Backsheet'!$A$7:$X$156,I$9,FALSE))="","",(VLOOKUP($B115,'Year End Backsheet'!$A$7:$X$156,I$9,FALSE))),"")</f>
        <v>Agree</v>
      </c>
      <c r="J115" s="296" t="str">
        <f ca="1">IFERROR(IF((VLOOKUP($B115,'Year End Backsheet'!$A$7:$X$156,J$9,FALSE))="","",(VLOOKUP($B115,'Year End Backsheet'!$A$7:$X$156,J$9,FALSE))),"")</f>
        <v>Agree</v>
      </c>
    </row>
    <row r="116" spans="1:10" ht="15" customHeight="1" x14ac:dyDescent="0.3">
      <c r="A116" s="57">
        <v>90</v>
      </c>
      <c r="B116" s="50" t="str">
        <f t="shared" ca="1" si="10"/>
        <v>E06000018</v>
      </c>
      <c r="C116" s="140" t="str">
        <f ca="1">IFERROR(VLOOKUP($B116,'Org List'!$J$9:$K$488,2,0), "")</f>
        <v>Nottingham</v>
      </c>
      <c r="D116" s="294" t="str">
        <f ca="1">IFERROR(IF((VLOOKUP($B116,'Year End Backsheet'!$A$7:$X$156,D$9,FALSE))="","",(VLOOKUP($B116,'Year End Backsheet'!$A$7:$X$156,D$9,FALSE))),"")</f>
        <v>Agree</v>
      </c>
      <c r="E116" s="295" t="str">
        <f ca="1">IFERROR(IF((VLOOKUP($B116,'Year End Backsheet'!$A$7:$X$156,E$9,FALSE))="","",(VLOOKUP($B116,'Year End Backsheet'!$A$7:$X$156,E$9,FALSE))),"")</f>
        <v>Agree</v>
      </c>
      <c r="F116" s="295" t="str">
        <f ca="1">IFERROR(IF((VLOOKUP($B116,'Year End Backsheet'!$A$7:$X$156,F$9,FALSE))="","",(VLOOKUP($B116,'Year End Backsheet'!$A$7:$X$156,F$9,FALSE))),"")</f>
        <v>Agree</v>
      </c>
      <c r="G116" s="295" t="str">
        <f ca="1">IFERROR(IF((VLOOKUP($B116,'Year End Backsheet'!$A$7:$X$156,G$9,FALSE))="","",(VLOOKUP($B116,'Year End Backsheet'!$A$7:$X$156,G$9,FALSE))),"")</f>
        <v>Agree</v>
      </c>
      <c r="H116" s="295" t="str">
        <f ca="1">IFERROR(IF((VLOOKUP($B116,'Year End Backsheet'!$A$7:$X$156,H$9,FALSE))="","",(VLOOKUP($B116,'Year End Backsheet'!$A$7:$X$156,H$9,FALSE))),"")</f>
        <v>Agree</v>
      </c>
      <c r="I116" s="295" t="str">
        <f ca="1">IFERROR(IF((VLOOKUP($B116,'Year End Backsheet'!$A$7:$X$156,I$9,FALSE))="","",(VLOOKUP($B116,'Year End Backsheet'!$A$7:$X$156,I$9,FALSE))),"")</f>
        <v>Strongly Agree</v>
      </c>
      <c r="J116" s="296" t="str">
        <f ca="1">IFERROR(IF((VLOOKUP($B116,'Year End Backsheet'!$A$7:$X$156,J$9,FALSE))="","",(VLOOKUP($B116,'Year End Backsheet'!$A$7:$X$156,J$9,FALSE))),"")</f>
        <v>Strongly Agree</v>
      </c>
    </row>
    <row r="117" spans="1:10" ht="15" customHeight="1" x14ac:dyDescent="0.3">
      <c r="A117" s="57">
        <v>91</v>
      </c>
      <c r="B117" s="50" t="str">
        <f t="shared" ca="1" si="10"/>
        <v>E10000024</v>
      </c>
      <c r="C117" s="140" t="str">
        <f ca="1">IFERROR(VLOOKUP($B117,'Org List'!$J$9:$K$488,2,0), "")</f>
        <v>Nottinghamshire</v>
      </c>
      <c r="D117" s="294" t="str">
        <f ca="1">IFERROR(IF((VLOOKUP($B117,'Year End Backsheet'!$A$7:$X$156,D$9,FALSE))="","",(VLOOKUP($B117,'Year End Backsheet'!$A$7:$X$156,D$9,FALSE))),"")</f>
        <v>Agree</v>
      </c>
      <c r="E117" s="295" t="str">
        <f ca="1">IFERROR(IF((VLOOKUP($B117,'Year End Backsheet'!$A$7:$X$156,E$9,FALSE))="","",(VLOOKUP($B117,'Year End Backsheet'!$A$7:$X$156,E$9,FALSE))),"")</f>
        <v>Agree</v>
      </c>
      <c r="F117" s="295" t="str">
        <f ca="1">IFERROR(IF((VLOOKUP($B117,'Year End Backsheet'!$A$7:$X$156,F$9,FALSE))="","",(VLOOKUP($B117,'Year End Backsheet'!$A$7:$X$156,F$9,FALSE))),"")</f>
        <v>Agree</v>
      </c>
      <c r="G117" s="295" t="str">
        <f ca="1">IFERROR(IF((VLOOKUP($B117,'Year End Backsheet'!$A$7:$X$156,G$9,FALSE))="","",(VLOOKUP($B117,'Year End Backsheet'!$A$7:$X$156,G$9,FALSE))),"")</f>
        <v>Agree</v>
      </c>
      <c r="H117" s="295" t="str">
        <f ca="1">IFERROR(IF((VLOOKUP($B117,'Year End Backsheet'!$A$7:$X$156,H$9,FALSE))="","",(VLOOKUP($B117,'Year End Backsheet'!$A$7:$X$156,H$9,FALSE))),"")</f>
        <v>Agree</v>
      </c>
      <c r="I117" s="295" t="str">
        <f ca="1">IFERROR(IF((VLOOKUP($B117,'Year End Backsheet'!$A$7:$X$156,I$9,FALSE))="","",(VLOOKUP($B117,'Year End Backsheet'!$A$7:$X$156,I$9,FALSE))),"")</f>
        <v>Agree</v>
      </c>
      <c r="J117" s="296" t="str">
        <f ca="1">IFERROR(IF((VLOOKUP($B117,'Year End Backsheet'!$A$7:$X$156,J$9,FALSE))="","",(VLOOKUP($B117,'Year End Backsheet'!$A$7:$X$156,J$9,FALSE))),"")</f>
        <v>Agree</v>
      </c>
    </row>
    <row r="118" spans="1:10" ht="15" customHeight="1" x14ac:dyDescent="0.3">
      <c r="A118" s="57">
        <v>92</v>
      </c>
      <c r="B118" s="50" t="str">
        <f t="shared" ca="1" si="10"/>
        <v>E08000004</v>
      </c>
      <c r="C118" s="140" t="str">
        <f ca="1">IFERROR(VLOOKUP($B118,'Org List'!$J$9:$K$488,2,0), "")</f>
        <v>Oldham</v>
      </c>
      <c r="D118" s="294" t="str">
        <f ca="1">IFERROR(IF((VLOOKUP($B118,'Year End Backsheet'!$A$7:$X$156,D$9,FALSE))="","",(VLOOKUP($B118,'Year End Backsheet'!$A$7:$X$156,D$9,FALSE))),"")</f>
        <v>Agree</v>
      </c>
      <c r="E118" s="295" t="str">
        <f ca="1">IFERROR(IF((VLOOKUP($B118,'Year End Backsheet'!$A$7:$X$156,E$9,FALSE))="","",(VLOOKUP($B118,'Year End Backsheet'!$A$7:$X$156,E$9,FALSE))),"")</f>
        <v>Agree</v>
      </c>
      <c r="F118" s="295" t="str">
        <f ca="1">IFERROR(IF((VLOOKUP($B118,'Year End Backsheet'!$A$7:$X$156,F$9,FALSE))="","",(VLOOKUP($B118,'Year End Backsheet'!$A$7:$X$156,F$9,FALSE))),"")</f>
        <v>Strongly Agree</v>
      </c>
      <c r="G118" s="295" t="str">
        <f ca="1">IFERROR(IF((VLOOKUP($B118,'Year End Backsheet'!$A$7:$X$156,G$9,FALSE))="","",(VLOOKUP($B118,'Year End Backsheet'!$A$7:$X$156,G$9,FALSE))),"")</f>
        <v>Neither agree nor disagree</v>
      </c>
      <c r="H118" s="295" t="str">
        <f ca="1">IFERROR(IF((VLOOKUP($B118,'Year End Backsheet'!$A$7:$X$156,H$9,FALSE))="","",(VLOOKUP($B118,'Year End Backsheet'!$A$7:$X$156,H$9,FALSE))),"")</f>
        <v>Agree</v>
      </c>
      <c r="I118" s="295" t="str">
        <f ca="1">IFERROR(IF((VLOOKUP($B118,'Year End Backsheet'!$A$7:$X$156,I$9,FALSE))="","",(VLOOKUP($B118,'Year End Backsheet'!$A$7:$X$156,I$9,FALSE))),"")</f>
        <v>Agree</v>
      </c>
      <c r="J118" s="296" t="str">
        <f ca="1">IFERROR(IF((VLOOKUP($B118,'Year End Backsheet'!$A$7:$X$156,J$9,FALSE))="","",(VLOOKUP($B118,'Year End Backsheet'!$A$7:$X$156,J$9,FALSE))),"")</f>
        <v>Neither agree nor disagree</v>
      </c>
    </row>
    <row r="119" spans="1:10" ht="15" customHeight="1" x14ac:dyDescent="0.3">
      <c r="A119" s="57">
        <v>93</v>
      </c>
      <c r="B119" s="50" t="str">
        <f t="shared" ca="1" si="10"/>
        <v>E10000025</v>
      </c>
      <c r="C119" s="140" t="str">
        <f ca="1">IFERROR(VLOOKUP($B119,'Org List'!$J$9:$K$488,2,0), "")</f>
        <v>Oxfordshire</v>
      </c>
      <c r="D119" s="294" t="str">
        <f ca="1">IFERROR(IF((VLOOKUP($B119,'Year End Backsheet'!$A$7:$X$156,D$9,FALSE))="","",(VLOOKUP($B119,'Year End Backsheet'!$A$7:$X$156,D$9,FALSE))),"")</f>
        <v>Agree</v>
      </c>
      <c r="E119" s="295" t="str">
        <f ca="1">IFERROR(IF((VLOOKUP($B119,'Year End Backsheet'!$A$7:$X$156,E$9,FALSE))="","",(VLOOKUP($B119,'Year End Backsheet'!$A$7:$X$156,E$9,FALSE))),"")</f>
        <v>Agree</v>
      </c>
      <c r="F119" s="295" t="str">
        <f ca="1">IFERROR(IF((VLOOKUP($B119,'Year End Backsheet'!$A$7:$X$156,F$9,FALSE))="","",(VLOOKUP($B119,'Year End Backsheet'!$A$7:$X$156,F$9,FALSE))),"")</f>
        <v>Strongly Agree</v>
      </c>
      <c r="G119" s="295" t="str">
        <f ca="1">IFERROR(IF((VLOOKUP($B119,'Year End Backsheet'!$A$7:$X$156,G$9,FALSE))="","",(VLOOKUP($B119,'Year End Backsheet'!$A$7:$X$156,G$9,FALSE))),"")</f>
        <v>Agree</v>
      </c>
      <c r="H119" s="295" t="str">
        <f ca="1">IFERROR(IF((VLOOKUP($B119,'Year End Backsheet'!$A$7:$X$156,H$9,FALSE))="","",(VLOOKUP($B119,'Year End Backsheet'!$A$7:$X$156,H$9,FALSE))),"")</f>
        <v>Agree</v>
      </c>
      <c r="I119" s="295" t="str">
        <f ca="1">IFERROR(IF((VLOOKUP($B119,'Year End Backsheet'!$A$7:$X$156,I$9,FALSE))="","",(VLOOKUP($B119,'Year End Backsheet'!$A$7:$X$156,I$9,FALSE))),"")</f>
        <v>Strongly Agree</v>
      </c>
      <c r="J119" s="296" t="str">
        <f ca="1">IFERROR(IF((VLOOKUP($B119,'Year End Backsheet'!$A$7:$X$156,J$9,FALSE))="","",(VLOOKUP($B119,'Year End Backsheet'!$A$7:$X$156,J$9,FALSE))),"")</f>
        <v>Neither agree nor disagree</v>
      </c>
    </row>
    <row r="120" spans="1:10" ht="15" customHeight="1" x14ac:dyDescent="0.3">
      <c r="A120" s="57">
        <v>94</v>
      </c>
      <c r="B120" s="50" t="str">
        <f t="shared" ca="1" si="10"/>
        <v>E06000031</v>
      </c>
      <c r="C120" s="140" t="str">
        <f ca="1">IFERROR(VLOOKUP($B120,'Org List'!$J$9:$K$488,2,0), "")</f>
        <v>Peterborough</v>
      </c>
      <c r="D120" s="294" t="str">
        <f ca="1">IFERROR(IF((VLOOKUP($B120,'Year End Backsheet'!$A$7:$X$156,D$9,FALSE))="","",(VLOOKUP($B120,'Year End Backsheet'!$A$7:$X$156,D$9,FALSE))),"")</f>
        <v>Agree</v>
      </c>
      <c r="E120" s="295" t="str">
        <f ca="1">IFERROR(IF((VLOOKUP($B120,'Year End Backsheet'!$A$7:$X$156,E$9,FALSE))="","",(VLOOKUP($B120,'Year End Backsheet'!$A$7:$X$156,E$9,FALSE))),"")</f>
        <v>Agree</v>
      </c>
      <c r="F120" s="295" t="str">
        <f ca="1">IFERROR(IF((VLOOKUP($B120,'Year End Backsheet'!$A$7:$X$156,F$9,FALSE))="","",(VLOOKUP($B120,'Year End Backsheet'!$A$7:$X$156,F$9,FALSE))),"")</f>
        <v>Agree</v>
      </c>
      <c r="G120" s="295" t="str">
        <f ca="1">IFERROR(IF((VLOOKUP($B120,'Year End Backsheet'!$A$7:$X$156,G$9,FALSE))="","",(VLOOKUP($B120,'Year End Backsheet'!$A$7:$X$156,G$9,FALSE))),"")</f>
        <v>Agree</v>
      </c>
      <c r="H120" s="295" t="str">
        <f ca="1">IFERROR(IF((VLOOKUP($B120,'Year End Backsheet'!$A$7:$X$156,H$9,FALSE))="","",(VLOOKUP($B120,'Year End Backsheet'!$A$7:$X$156,H$9,FALSE))),"")</f>
        <v>Agree</v>
      </c>
      <c r="I120" s="295" t="str">
        <f ca="1">IFERROR(IF((VLOOKUP($B120,'Year End Backsheet'!$A$7:$X$156,I$9,FALSE))="","",(VLOOKUP($B120,'Year End Backsheet'!$A$7:$X$156,I$9,FALSE))),"")</f>
        <v>Agree</v>
      </c>
      <c r="J120" s="296" t="str">
        <f ca="1">IFERROR(IF((VLOOKUP($B120,'Year End Backsheet'!$A$7:$X$156,J$9,FALSE))="","",(VLOOKUP($B120,'Year End Backsheet'!$A$7:$X$156,J$9,FALSE))),"")</f>
        <v>Agree</v>
      </c>
    </row>
    <row r="121" spans="1:10" ht="15" customHeight="1" x14ac:dyDescent="0.3">
      <c r="A121" s="57">
        <v>95</v>
      </c>
      <c r="B121" s="50" t="str">
        <f t="shared" ca="1" si="10"/>
        <v>E06000026</v>
      </c>
      <c r="C121" s="140" t="str">
        <f ca="1">IFERROR(VLOOKUP($B121,'Org List'!$J$9:$K$488,2,0), "")</f>
        <v>Plymouth</v>
      </c>
      <c r="D121" s="294" t="str">
        <f ca="1">IFERROR(IF((VLOOKUP($B121,'Year End Backsheet'!$A$7:$X$156,D$9,FALSE))="","",(VLOOKUP($B121,'Year End Backsheet'!$A$7:$X$156,D$9,FALSE))),"")</f>
        <v>Agree</v>
      </c>
      <c r="E121" s="295" t="str">
        <f ca="1">IFERROR(IF((VLOOKUP($B121,'Year End Backsheet'!$A$7:$X$156,E$9,FALSE))="","",(VLOOKUP($B121,'Year End Backsheet'!$A$7:$X$156,E$9,FALSE))),"")</f>
        <v>Strongly Agree</v>
      </c>
      <c r="F121" s="295" t="str">
        <f ca="1">IFERROR(IF((VLOOKUP($B121,'Year End Backsheet'!$A$7:$X$156,F$9,FALSE))="","",(VLOOKUP($B121,'Year End Backsheet'!$A$7:$X$156,F$9,FALSE))),"")</f>
        <v>Agree</v>
      </c>
      <c r="G121" s="295" t="str">
        <f ca="1">IFERROR(IF((VLOOKUP($B121,'Year End Backsheet'!$A$7:$X$156,G$9,FALSE))="","",(VLOOKUP($B121,'Year End Backsheet'!$A$7:$X$156,G$9,FALSE))),"")</f>
        <v>Agree</v>
      </c>
      <c r="H121" s="295" t="str">
        <f ca="1">IFERROR(IF((VLOOKUP($B121,'Year End Backsheet'!$A$7:$X$156,H$9,FALSE))="","",(VLOOKUP($B121,'Year End Backsheet'!$A$7:$X$156,H$9,FALSE))),"")</f>
        <v>Agree</v>
      </c>
      <c r="I121" s="295" t="str">
        <f ca="1">IFERROR(IF((VLOOKUP($B121,'Year End Backsheet'!$A$7:$X$156,I$9,FALSE))="","",(VLOOKUP($B121,'Year End Backsheet'!$A$7:$X$156,I$9,FALSE))),"")</f>
        <v>Agree</v>
      </c>
      <c r="J121" s="296" t="str">
        <f ca="1">IFERROR(IF((VLOOKUP($B121,'Year End Backsheet'!$A$7:$X$156,J$9,FALSE))="","",(VLOOKUP($B121,'Year End Backsheet'!$A$7:$X$156,J$9,FALSE))),"")</f>
        <v>Agree</v>
      </c>
    </row>
    <row r="122" spans="1:10" ht="15" customHeight="1" x14ac:dyDescent="0.3">
      <c r="A122" s="57">
        <v>96</v>
      </c>
      <c r="B122" s="50" t="str">
        <f t="shared" ref="B122:B153" ca="1" si="11">IF($A122&gt;$M$5-1,"",INDIRECT("'Comms by AT'!AA"&amp;$A122+$M$4))</f>
        <v>E06000044</v>
      </c>
      <c r="C122" s="140" t="str">
        <f ca="1">IFERROR(VLOOKUP($B122,'Org List'!$J$9:$K$488,2,0), "")</f>
        <v>Portsmouth</v>
      </c>
      <c r="D122" s="294" t="str">
        <f ca="1">IFERROR(IF((VLOOKUP($B122,'Year End Backsheet'!$A$7:$X$156,D$9,FALSE))="","",(VLOOKUP($B122,'Year End Backsheet'!$A$7:$X$156,D$9,FALSE))),"")</f>
        <v>Agree</v>
      </c>
      <c r="E122" s="295" t="str">
        <f ca="1">IFERROR(IF((VLOOKUP($B122,'Year End Backsheet'!$A$7:$X$156,E$9,FALSE))="","",(VLOOKUP($B122,'Year End Backsheet'!$A$7:$X$156,E$9,FALSE))),"")</f>
        <v>Agree</v>
      </c>
      <c r="F122" s="295" t="str">
        <f ca="1">IFERROR(IF((VLOOKUP($B122,'Year End Backsheet'!$A$7:$X$156,F$9,FALSE))="","",(VLOOKUP($B122,'Year End Backsheet'!$A$7:$X$156,F$9,FALSE))),"")</f>
        <v>Agree</v>
      </c>
      <c r="G122" s="295" t="str">
        <f ca="1">IFERROR(IF((VLOOKUP($B122,'Year End Backsheet'!$A$7:$X$156,G$9,FALSE))="","",(VLOOKUP($B122,'Year End Backsheet'!$A$7:$X$156,G$9,FALSE))),"")</f>
        <v>Agree</v>
      </c>
      <c r="H122" s="295" t="str">
        <f ca="1">IFERROR(IF((VLOOKUP($B122,'Year End Backsheet'!$A$7:$X$156,H$9,FALSE))="","",(VLOOKUP($B122,'Year End Backsheet'!$A$7:$X$156,H$9,FALSE))),"")</f>
        <v>Agree</v>
      </c>
      <c r="I122" s="295" t="str">
        <f ca="1">IFERROR(IF((VLOOKUP($B122,'Year End Backsheet'!$A$7:$X$156,I$9,FALSE))="","",(VLOOKUP($B122,'Year End Backsheet'!$A$7:$X$156,I$9,FALSE))),"")</f>
        <v>Agree</v>
      </c>
      <c r="J122" s="296" t="str">
        <f ca="1">IFERROR(IF((VLOOKUP($B122,'Year End Backsheet'!$A$7:$X$156,J$9,FALSE))="","",(VLOOKUP($B122,'Year End Backsheet'!$A$7:$X$156,J$9,FALSE))),"")</f>
        <v>Agree</v>
      </c>
    </row>
    <row r="123" spans="1:10" ht="15" customHeight="1" x14ac:dyDescent="0.3">
      <c r="A123" s="57">
        <v>97</v>
      </c>
      <c r="B123" s="50" t="str">
        <f t="shared" ca="1" si="11"/>
        <v>E06000038</v>
      </c>
      <c r="C123" s="140" t="str">
        <f ca="1">IFERROR(VLOOKUP($B123,'Org List'!$J$9:$K$488,2,0), "")</f>
        <v>Reading</v>
      </c>
      <c r="D123" s="294" t="str">
        <f ca="1">IFERROR(IF((VLOOKUP($B123,'Year End Backsheet'!$A$7:$X$156,D$9,FALSE))="","",(VLOOKUP($B123,'Year End Backsheet'!$A$7:$X$156,D$9,FALSE))),"")</f>
        <v>Agree</v>
      </c>
      <c r="E123" s="295" t="str">
        <f ca="1">IFERROR(IF((VLOOKUP($B123,'Year End Backsheet'!$A$7:$X$156,E$9,FALSE))="","",(VLOOKUP($B123,'Year End Backsheet'!$A$7:$X$156,E$9,FALSE))),"")</f>
        <v>Agree</v>
      </c>
      <c r="F123" s="295" t="str">
        <f ca="1">IFERROR(IF((VLOOKUP($B123,'Year End Backsheet'!$A$7:$X$156,F$9,FALSE))="","",(VLOOKUP($B123,'Year End Backsheet'!$A$7:$X$156,F$9,FALSE))),"")</f>
        <v>Agree</v>
      </c>
      <c r="G123" s="295" t="str">
        <f ca="1">IFERROR(IF((VLOOKUP($B123,'Year End Backsheet'!$A$7:$X$156,G$9,FALSE))="","",(VLOOKUP($B123,'Year End Backsheet'!$A$7:$X$156,G$9,FALSE))),"")</f>
        <v>Neither agree nor disagree</v>
      </c>
      <c r="H123" s="295" t="str">
        <f ca="1">IFERROR(IF((VLOOKUP($B123,'Year End Backsheet'!$A$7:$X$156,H$9,FALSE))="","",(VLOOKUP($B123,'Year End Backsheet'!$A$7:$X$156,H$9,FALSE))),"")</f>
        <v>Agree</v>
      </c>
      <c r="I123" s="295" t="str">
        <f ca="1">IFERROR(IF((VLOOKUP($B123,'Year End Backsheet'!$A$7:$X$156,I$9,FALSE))="","",(VLOOKUP($B123,'Year End Backsheet'!$A$7:$X$156,I$9,FALSE))),"")</f>
        <v>Agree</v>
      </c>
      <c r="J123" s="296" t="str">
        <f ca="1">IFERROR(IF((VLOOKUP($B123,'Year End Backsheet'!$A$7:$X$156,J$9,FALSE))="","",(VLOOKUP($B123,'Year End Backsheet'!$A$7:$X$156,J$9,FALSE))),"")</f>
        <v>Agree</v>
      </c>
    </row>
    <row r="124" spans="1:10" ht="15" customHeight="1" x14ac:dyDescent="0.3">
      <c r="A124" s="57">
        <v>98</v>
      </c>
      <c r="B124" s="50" t="str">
        <f t="shared" ca="1" si="11"/>
        <v>E09000026</v>
      </c>
      <c r="C124" s="140" t="str">
        <f ca="1">IFERROR(VLOOKUP($B124,'Org List'!$J$9:$K$488,2,0), "")</f>
        <v>Redbridge</v>
      </c>
      <c r="D124" s="294" t="str">
        <f ca="1">IFERROR(IF((VLOOKUP($B124,'Year End Backsheet'!$A$7:$X$156,D$9,FALSE))="","",(VLOOKUP($B124,'Year End Backsheet'!$A$7:$X$156,D$9,FALSE))),"")</f>
        <v>Agree</v>
      </c>
      <c r="E124" s="295" t="str">
        <f ca="1">IFERROR(IF((VLOOKUP($B124,'Year End Backsheet'!$A$7:$X$156,E$9,FALSE))="","",(VLOOKUP($B124,'Year End Backsheet'!$A$7:$X$156,E$9,FALSE))),"")</f>
        <v>Agree</v>
      </c>
      <c r="F124" s="295" t="str">
        <f ca="1">IFERROR(IF((VLOOKUP($B124,'Year End Backsheet'!$A$7:$X$156,F$9,FALSE))="","",(VLOOKUP($B124,'Year End Backsheet'!$A$7:$X$156,F$9,FALSE))),"")</f>
        <v>Agree</v>
      </c>
      <c r="G124" s="295" t="str">
        <f ca="1">IFERROR(IF((VLOOKUP($B124,'Year End Backsheet'!$A$7:$X$156,G$9,FALSE))="","",(VLOOKUP($B124,'Year End Backsheet'!$A$7:$X$156,G$9,FALSE))),"")</f>
        <v>Neither agree nor disagree</v>
      </c>
      <c r="H124" s="295" t="str">
        <f ca="1">IFERROR(IF((VLOOKUP($B124,'Year End Backsheet'!$A$7:$X$156,H$9,FALSE))="","",(VLOOKUP($B124,'Year End Backsheet'!$A$7:$X$156,H$9,FALSE))),"")</f>
        <v>Agree</v>
      </c>
      <c r="I124" s="295" t="str">
        <f ca="1">IFERROR(IF((VLOOKUP($B124,'Year End Backsheet'!$A$7:$X$156,I$9,FALSE))="","",(VLOOKUP($B124,'Year End Backsheet'!$A$7:$X$156,I$9,FALSE))),"")</f>
        <v>Agree</v>
      </c>
      <c r="J124" s="296" t="str">
        <f ca="1">IFERROR(IF((VLOOKUP($B124,'Year End Backsheet'!$A$7:$X$156,J$9,FALSE))="","",(VLOOKUP($B124,'Year End Backsheet'!$A$7:$X$156,J$9,FALSE))),"")</f>
        <v>Agree</v>
      </c>
    </row>
    <row r="125" spans="1:10" ht="15" customHeight="1" x14ac:dyDescent="0.3">
      <c r="A125" s="57">
        <v>99</v>
      </c>
      <c r="B125" s="50" t="str">
        <f t="shared" ca="1" si="11"/>
        <v>E06000003</v>
      </c>
      <c r="C125" s="140" t="str">
        <f ca="1">IFERROR(VLOOKUP($B125,'Org List'!$J$9:$K$488,2,0), "")</f>
        <v>Redcar and Cleveland</v>
      </c>
      <c r="D125" s="294" t="str">
        <f ca="1">IFERROR(IF((VLOOKUP($B125,'Year End Backsheet'!$A$7:$X$156,D$9,FALSE))="","",(VLOOKUP($B125,'Year End Backsheet'!$A$7:$X$156,D$9,FALSE))),"")</f>
        <v>Agree</v>
      </c>
      <c r="E125" s="295" t="str">
        <f ca="1">IFERROR(IF((VLOOKUP($B125,'Year End Backsheet'!$A$7:$X$156,E$9,FALSE))="","",(VLOOKUP($B125,'Year End Backsheet'!$A$7:$X$156,E$9,FALSE))),"")</f>
        <v>Agree</v>
      </c>
      <c r="F125" s="295" t="str">
        <f ca="1">IFERROR(IF((VLOOKUP($B125,'Year End Backsheet'!$A$7:$X$156,F$9,FALSE))="","",(VLOOKUP($B125,'Year End Backsheet'!$A$7:$X$156,F$9,FALSE))),"")</f>
        <v>Agree</v>
      </c>
      <c r="G125" s="295" t="str">
        <f ca="1">IFERROR(IF((VLOOKUP($B125,'Year End Backsheet'!$A$7:$X$156,G$9,FALSE))="","",(VLOOKUP($B125,'Year End Backsheet'!$A$7:$X$156,G$9,FALSE))),"")</f>
        <v>Agree</v>
      </c>
      <c r="H125" s="295" t="str">
        <f ca="1">IFERROR(IF((VLOOKUP($B125,'Year End Backsheet'!$A$7:$X$156,H$9,FALSE))="","",(VLOOKUP($B125,'Year End Backsheet'!$A$7:$X$156,H$9,FALSE))),"")</f>
        <v>Agree</v>
      </c>
      <c r="I125" s="295" t="str">
        <f ca="1">IFERROR(IF((VLOOKUP($B125,'Year End Backsheet'!$A$7:$X$156,I$9,FALSE))="","",(VLOOKUP($B125,'Year End Backsheet'!$A$7:$X$156,I$9,FALSE))),"")</f>
        <v>Agree</v>
      </c>
      <c r="J125" s="296" t="str">
        <f ca="1">IFERROR(IF((VLOOKUP($B125,'Year End Backsheet'!$A$7:$X$156,J$9,FALSE))="","",(VLOOKUP($B125,'Year End Backsheet'!$A$7:$X$156,J$9,FALSE))),"")</f>
        <v>Agree</v>
      </c>
    </row>
    <row r="126" spans="1:10" ht="15" customHeight="1" x14ac:dyDescent="0.3">
      <c r="A126" s="57">
        <v>100</v>
      </c>
      <c r="B126" s="50" t="str">
        <f t="shared" ca="1" si="11"/>
        <v>E09000027</v>
      </c>
      <c r="C126" s="140" t="str">
        <f ca="1">IFERROR(VLOOKUP($B126,'Org List'!$J$9:$K$488,2,0), "")</f>
        <v>Richmond upon Thames</v>
      </c>
      <c r="D126" s="294" t="str">
        <f ca="1">IFERROR(IF((VLOOKUP($B126,'Year End Backsheet'!$A$7:$X$156,D$9,FALSE))="","",(VLOOKUP($B126,'Year End Backsheet'!$A$7:$X$156,D$9,FALSE))),"")</f>
        <v>Agree</v>
      </c>
      <c r="E126" s="295" t="str">
        <f ca="1">IFERROR(IF((VLOOKUP($B126,'Year End Backsheet'!$A$7:$X$156,E$9,FALSE))="","",(VLOOKUP($B126,'Year End Backsheet'!$A$7:$X$156,E$9,FALSE))),"")</f>
        <v>Agree</v>
      </c>
      <c r="F126" s="295" t="str">
        <f ca="1">IFERROR(IF((VLOOKUP($B126,'Year End Backsheet'!$A$7:$X$156,F$9,FALSE))="","",(VLOOKUP($B126,'Year End Backsheet'!$A$7:$X$156,F$9,FALSE))),"")</f>
        <v>Neither agree nor disagree</v>
      </c>
      <c r="G126" s="295" t="str">
        <f ca="1">IFERROR(IF((VLOOKUP($B126,'Year End Backsheet'!$A$7:$X$156,G$9,FALSE))="","",(VLOOKUP($B126,'Year End Backsheet'!$A$7:$X$156,G$9,FALSE))),"")</f>
        <v>Neither agree nor disagree</v>
      </c>
      <c r="H126" s="295" t="str">
        <f ca="1">IFERROR(IF((VLOOKUP($B126,'Year End Backsheet'!$A$7:$X$156,H$9,FALSE))="","",(VLOOKUP($B126,'Year End Backsheet'!$A$7:$X$156,H$9,FALSE))),"")</f>
        <v>Strongly Agree</v>
      </c>
      <c r="I126" s="295" t="str">
        <f ca="1">IFERROR(IF((VLOOKUP($B126,'Year End Backsheet'!$A$7:$X$156,I$9,FALSE))="","",(VLOOKUP($B126,'Year End Backsheet'!$A$7:$X$156,I$9,FALSE))),"")</f>
        <v>Agree</v>
      </c>
      <c r="J126" s="296" t="str">
        <f ca="1">IFERROR(IF((VLOOKUP($B126,'Year End Backsheet'!$A$7:$X$156,J$9,FALSE))="","",(VLOOKUP($B126,'Year End Backsheet'!$A$7:$X$156,J$9,FALSE))),"")</f>
        <v>Neither agree nor disagree</v>
      </c>
    </row>
    <row r="127" spans="1:10" ht="15" customHeight="1" x14ac:dyDescent="0.3">
      <c r="A127" s="57">
        <v>101</v>
      </c>
      <c r="B127" s="50" t="str">
        <f t="shared" ca="1" si="11"/>
        <v>E08000005</v>
      </c>
      <c r="C127" s="140" t="str">
        <f ca="1">IFERROR(VLOOKUP($B127,'Org List'!$J$9:$K$488,2,0), "")</f>
        <v>Rochdale</v>
      </c>
      <c r="D127" s="294" t="str">
        <f ca="1">IFERROR(IF((VLOOKUP($B127,'Year End Backsheet'!$A$7:$X$156,D$9,FALSE))="","",(VLOOKUP($B127,'Year End Backsheet'!$A$7:$X$156,D$9,FALSE))),"")</f>
        <v>Strongly Agree</v>
      </c>
      <c r="E127" s="295" t="str">
        <f ca="1">IFERROR(IF((VLOOKUP($B127,'Year End Backsheet'!$A$7:$X$156,E$9,FALSE))="","",(VLOOKUP($B127,'Year End Backsheet'!$A$7:$X$156,E$9,FALSE))),"")</f>
        <v>Strongly Agree</v>
      </c>
      <c r="F127" s="295" t="str">
        <f ca="1">IFERROR(IF((VLOOKUP($B127,'Year End Backsheet'!$A$7:$X$156,F$9,FALSE))="","",(VLOOKUP($B127,'Year End Backsheet'!$A$7:$X$156,F$9,FALSE))),"")</f>
        <v>Strongly Agree</v>
      </c>
      <c r="G127" s="295" t="str">
        <f ca="1">IFERROR(IF((VLOOKUP($B127,'Year End Backsheet'!$A$7:$X$156,G$9,FALSE))="","",(VLOOKUP($B127,'Year End Backsheet'!$A$7:$X$156,G$9,FALSE))),"")</f>
        <v>Neither agree nor disagree</v>
      </c>
      <c r="H127" s="295" t="str">
        <f ca="1">IFERROR(IF((VLOOKUP($B127,'Year End Backsheet'!$A$7:$X$156,H$9,FALSE))="","",(VLOOKUP($B127,'Year End Backsheet'!$A$7:$X$156,H$9,FALSE))),"")</f>
        <v>Agree</v>
      </c>
      <c r="I127" s="295" t="str">
        <f ca="1">IFERROR(IF((VLOOKUP($B127,'Year End Backsheet'!$A$7:$X$156,I$9,FALSE))="","",(VLOOKUP($B127,'Year End Backsheet'!$A$7:$X$156,I$9,FALSE))),"")</f>
        <v>Neither agree nor disagree</v>
      </c>
      <c r="J127" s="296" t="str">
        <f ca="1">IFERROR(IF((VLOOKUP($B127,'Year End Backsheet'!$A$7:$X$156,J$9,FALSE))="","",(VLOOKUP($B127,'Year End Backsheet'!$A$7:$X$156,J$9,FALSE))),"")</f>
        <v>Agree</v>
      </c>
    </row>
    <row r="128" spans="1:10" ht="15" customHeight="1" x14ac:dyDescent="0.3">
      <c r="A128" s="57">
        <v>102</v>
      </c>
      <c r="B128" s="50" t="str">
        <f t="shared" ca="1" si="11"/>
        <v>E08000018</v>
      </c>
      <c r="C128" s="140" t="str">
        <f ca="1">IFERROR(VLOOKUP($B128,'Org List'!$J$9:$K$488,2,0), "")</f>
        <v>Rotherham</v>
      </c>
      <c r="D128" s="294" t="str">
        <f ca="1">IFERROR(IF((VLOOKUP($B128,'Year End Backsheet'!$A$7:$X$156,D$9,FALSE))="","",(VLOOKUP($B128,'Year End Backsheet'!$A$7:$X$156,D$9,FALSE))),"")</f>
        <v>Strongly Agree</v>
      </c>
      <c r="E128" s="295" t="str">
        <f ca="1">IFERROR(IF((VLOOKUP($B128,'Year End Backsheet'!$A$7:$X$156,E$9,FALSE))="","",(VLOOKUP($B128,'Year End Backsheet'!$A$7:$X$156,E$9,FALSE))),"")</f>
        <v>Strongly Agree</v>
      </c>
      <c r="F128" s="295" t="str">
        <f ca="1">IFERROR(IF((VLOOKUP($B128,'Year End Backsheet'!$A$7:$X$156,F$9,FALSE))="","",(VLOOKUP($B128,'Year End Backsheet'!$A$7:$X$156,F$9,FALSE))),"")</f>
        <v>Strongly Agree</v>
      </c>
      <c r="G128" s="295" t="str">
        <f ca="1">IFERROR(IF((VLOOKUP($B128,'Year End Backsheet'!$A$7:$X$156,G$9,FALSE))="","",(VLOOKUP($B128,'Year End Backsheet'!$A$7:$X$156,G$9,FALSE))),"")</f>
        <v>Agree</v>
      </c>
      <c r="H128" s="295" t="str">
        <f ca="1">IFERROR(IF((VLOOKUP($B128,'Year End Backsheet'!$A$7:$X$156,H$9,FALSE))="","",(VLOOKUP($B128,'Year End Backsheet'!$A$7:$X$156,H$9,FALSE))),"")</f>
        <v>Strongly Agree</v>
      </c>
      <c r="I128" s="295" t="str">
        <f ca="1">IFERROR(IF((VLOOKUP($B128,'Year End Backsheet'!$A$7:$X$156,I$9,FALSE))="","",(VLOOKUP($B128,'Year End Backsheet'!$A$7:$X$156,I$9,FALSE))),"")</f>
        <v>Agree</v>
      </c>
      <c r="J128" s="296" t="str">
        <f ca="1">IFERROR(IF((VLOOKUP($B128,'Year End Backsheet'!$A$7:$X$156,J$9,FALSE))="","",(VLOOKUP($B128,'Year End Backsheet'!$A$7:$X$156,J$9,FALSE))),"")</f>
        <v>Strongly Agree</v>
      </c>
    </row>
    <row r="129" spans="1:10" ht="15" customHeight="1" x14ac:dyDescent="0.3">
      <c r="A129" s="57">
        <v>103</v>
      </c>
      <c r="B129" s="50" t="str">
        <f t="shared" ca="1" si="11"/>
        <v>E06000017</v>
      </c>
      <c r="C129" s="140" t="str">
        <f ca="1">IFERROR(VLOOKUP($B129,'Org List'!$J$9:$K$488,2,0), "")</f>
        <v>Rutland</v>
      </c>
      <c r="D129" s="294" t="str">
        <f ca="1">IFERROR(IF((VLOOKUP($B129,'Year End Backsheet'!$A$7:$X$156,D$9,FALSE))="","",(VLOOKUP($B129,'Year End Backsheet'!$A$7:$X$156,D$9,FALSE))),"")</f>
        <v>Strongly Agree</v>
      </c>
      <c r="E129" s="295" t="str">
        <f ca="1">IFERROR(IF((VLOOKUP($B129,'Year End Backsheet'!$A$7:$X$156,E$9,FALSE))="","",(VLOOKUP($B129,'Year End Backsheet'!$A$7:$X$156,E$9,FALSE))),"")</f>
        <v>Agree</v>
      </c>
      <c r="F129" s="295" t="str">
        <f ca="1">IFERROR(IF((VLOOKUP($B129,'Year End Backsheet'!$A$7:$X$156,F$9,FALSE))="","",(VLOOKUP($B129,'Year End Backsheet'!$A$7:$X$156,F$9,FALSE))),"")</f>
        <v>Agree</v>
      </c>
      <c r="G129" s="295" t="str">
        <f ca="1">IFERROR(IF((VLOOKUP($B129,'Year End Backsheet'!$A$7:$X$156,G$9,FALSE))="","",(VLOOKUP($B129,'Year End Backsheet'!$A$7:$X$156,G$9,FALSE))),"")</f>
        <v>Agree</v>
      </c>
      <c r="H129" s="295" t="str">
        <f ca="1">IFERROR(IF((VLOOKUP($B129,'Year End Backsheet'!$A$7:$X$156,H$9,FALSE))="","",(VLOOKUP($B129,'Year End Backsheet'!$A$7:$X$156,H$9,FALSE))),"")</f>
        <v>Agree</v>
      </c>
      <c r="I129" s="295" t="str">
        <f ca="1">IFERROR(IF((VLOOKUP($B129,'Year End Backsheet'!$A$7:$X$156,I$9,FALSE))="","",(VLOOKUP($B129,'Year End Backsheet'!$A$7:$X$156,I$9,FALSE))),"")</f>
        <v>Agree</v>
      </c>
      <c r="J129" s="296" t="str">
        <f ca="1">IFERROR(IF((VLOOKUP($B129,'Year End Backsheet'!$A$7:$X$156,J$9,FALSE))="","",(VLOOKUP($B129,'Year End Backsheet'!$A$7:$X$156,J$9,FALSE))),"")</f>
        <v>Agree</v>
      </c>
    </row>
    <row r="130" spans="1:10" ht="15" customHeight="1" x14ac:dyDescent="0.3">
      <c r="A130" s="57">
        <v>104</v>
      </c>
      <c r="B130" s="50" t="str">
        <f t="shared" ca="1" si="11"/>
        <v>E08000006</v>
      </c>
      <c r="C130" s="140" t="str">
        <f ca="1">IFERROR(VLOOKUP($B130,'Org List'!$J$9:$K$488,2,0), "")</f>
        <v>Salford</v>
      </c>
      <c r="D130" s="294" t="str">
        <f ca="1">IFERROR(IF((VLOOKUP($B130,'Year End Backsheet'!$A$7:$X$156,D$9,FALSE))="","",(VLOOKUP($B130,'Year End Backsheet'!$A$7:$X$156,D$9,FALSE))),"")</f>
        <v>Agree</v>
      </c>
      <c r="E130" s="295" t="str">
        <f ca="1">IFERROR(IF((VLOOKUP($B130,'Year End Backsheet'!$A$7:$X$156,E$9,FALSE))="","",(VLOOKUP($B130,'Year End Backsheet'!$A$7:$X$156,E$9,FALSE))),"")</f>
        <v>Agree</v>
      </c>
      <c r="F130" s="295" t="str">
        <f ca="1">IFERROR(IF((VLOOKUP($B130,'Year End Backsheet'!$A$7:$X$156,F$9,FALSE))="","",(VLOOKUP($B130,'Year End Backsheet'!$A$7:$X$156,F$9,FALSE))),"")</f>
        <v>Agree</v>
      </c>
      <c r="G130" s="295" t="str">
        <f ca="1">IFERROR(IF((VLOOKUP($B130,'Year End Backsheet'!$A$7:$X$156,G$9,FALSE))="","",(VLOOKUP($B130,'Year End Backsheet'!$A$7:$X$156,G$9,FALSE))),"")</f>
        <v>Agree</v>
      </c>
      <c r="H130" s="295" t="str">
        <f ca="1">IFERROR(IF((VLOOKUP($B130,'Year End Backsheet'!$A$7:$X$156,H$9,FALSE))="","",(VLOOKUP($B130,'Year End Backsheet'!$A$7:$X$156,H$9,FALSE))),"")</f>
        <v>Agree</v>
      </c>
      <c r="I130" s="295" t="str">
        <f ca="1">IFERROR(IF((VLOOKUP($B130,'Year End Backsheet'!$A$7:$X$156,I$9,FALSE))="","",(VLOOKUP($B130,'Year End Backsheet'!$A$7:$X$156,I$9,FALSE))),"")</f>
        <v>Agree</v>
      </c>
      <c r="J130" s="296" t="str">
        <f ca="1">IFERROR(IF((VLOOKUP($B130,'Year End Backsheet'!$A$7:$X$156,J$9,FALSE))="","",(VLOOKUP($B130,'Year End Backsheet'!$A$7:$X$156,J$9,FALSE))),"")</f>
        <v>Agree</v>
      </c>
    </row>
    <row r="131" spans="1:10" ht="15" customHeight="1" x14ac:dyDescent="0.3">
      <c r="A131" s="57">
        <v>105</v>
      </c>
      <c r="B131" s="50" t="str">
        <f t="shared" ca="1" si="11"/>
        <v>E08000028</v>
      </c>
      <c r="C131" s="140" t="str">
        <f ca="1">IFERROR(VLOOKUP($B131,'Org List'!$J$9:$K$488,2,0), "")</f>
        <v>Sandwell</v>
      </c>
      <c r="D131" s="294" t="str">
        <f ca="1">IFERROR(IF((VLOOKUP($B131,'Year End Backsheet'!$A$7:$X$156,D$9,FALSE))="","",(VLOOKUP($B131,'Year End Backsheet'!$A$7:$X$156,D$9,FALSE))),"")</f>
        <v>Strongly Agree</v>
      </c>
      <c r="E131" s="295" t="str">
        <f ca="1">IFERROR(IF((VLOOKUP($B131,'Year End Backsheet'!$A$7:$X$156,E$9,FALSE))="","",(VLOOKUP($B131,'Year End Backsheet'!$A$7:$X$156,E$9,FALSE))),"")</f>
        <v>Strongly Agree</v>
      </c>
      <c r="F131" s="295" t="str">
        <f ca="1">IFERROR(IF((VLOOKUP($B131,'Year End Backsheet'!$A$7:$X$156,F$9,FALSE))="","",(VLOOKUP($B131,'Year End Backsheet'!$A$7:$X$156,F$9,FALSE))),"")</f>
        <v>Strongly Agree</v>
      </c>
      <c r="G131" s="295" t="str">
        <f ca="1">IFERROR(IF((VLOOKUP($B131,'Year End Backsheet'!$A$7:$X$156,G$9,FALSE))="","",(VLOOKUP($B131,'Year End Backsheet'!$A$7:$X$156,G$9,FALSE))),"")</f>
        <v>Neither agree nor disagree</v>
      </c>
      <c r="H131" s="295" t="str">
        <f ca="1">IFERROR(IF((VLOOKUP($B131,'Year End Backsheet'!$A$7:$X$156,H$9,FALSE))="","",(VLOOKUP($B131,'Year End Backsheet'!$A$7:$X$156,H$9,FALSE))),"")</f>
        <v>Strongly Agree</v>
      </c>
      <c r="I131" s="295" t="str">
        <f ca="1">IFERROR(IF((VLOOKUP($B131,'Year End Backsheet'!$A$7:$X$156,I$9,FALSE))="","",(VLOOKUP($B131,'Year End Backsheet'!$A$7:$X$156,I$9,FALSE))),"")</f>
        <v>Agree</v>
      </c>
      <c r="J131" s="296" t="str">
        <f ca="1">IFERROR(IF((VLOOKUP($B131,'Year End Backsheet'!$A$7:$X$156,J$9,FALSE))="","",(VLOOKUP($B131,'Year End Backsheet'!$A$7:$X$156,J$9,FALSE))),"")</f>
        <v>Neither agree nor disagree</v>
      </c>
    </row>
    <row r="132" spans="1:10" ht="15" customHeight="1" x14ac:dyDescent="0.3">
      <c r="A132" s="57">
        <v>106</v>
      </c>
      <c r="B132" s="50" t="str">
        <f t="shared" ca="1" si="11"/>
        <v>E08000014</v>
      </c>
      <c r="C132" s="140" t="str">
        <f ca="1">IFERROR(VLOOKUP($B132,'Org List'!$J$9:$K$488,2,0), "")</f>
        <v>Sefton</v>
      </c>
      <c r="D132" s="294" t="str">
        <f ca="1">IFERROR(IF((VLOOKUP($B132,'Year End Backsheet'!$A$7:$X$156,D$9,FALSE))="","",(VLOOKUP($B132,'Year End Backsheet'!$A$7:$X$156,D$9,FALSE))),"")</f>
        <v>Agree</v>
      </c>
      <c r="E132" s="295" t="str">
        <f ca="1">IFERROR(IF((VLOOKUP($B132,'Year End Backsheet'!$A$7:$X$156,E$9,FALSE))="","",(VLOOKUP($B132,'Year End Backsheet'!$A$7:$X$156,E$9,FALSE))),"")</f>
        <v>Agree</v>
      </c>
      <c r="F132" s="295" t="str">
        <f ca="1">IFERROR(IF((VLOOKUP($B132,'Year End Backsheet'!$A$7:$X$156,F$9,FALSE))="","",(VLOOKUP($B132,'Year End Backsheet'!$A$7:$X$156,F$9,FALSE))),"")</f>
        <v>Agree</v>
      </c>
      <c r="G132" s="295" t="str">
        <f ca="1">IFERROR(IF((VLOOKUP($B132,'Year End Backsheet'!$A$7:$X$156,G$9,FALSE))="","",(VLOOKUP($B132,'Year End Backsheet'!$A$7:$X$156,G$9,FALSE))),"")</f>
        <v>Neither agree nor disagree</v>
      </c>
      <c r="H132" s="295" t="str">
        <f ca="1">IFERROR(IF((VLOOKUP($B132,'Year End Backsheet'!$A$7:$X$156,H$9,FALSE))="","",(VLOOKUP($B132,'Year End Backsheet'!$A$7:$X$156,H$9,FALSE))),"")</f>
        <v>Agree</v>
      </c>
      <c r="I132" s="295" t="str">
        <f ca="1">IFERROR(IF((VLOOKUP($B132,'Year End Backsheet'!$A$7:$X$156,I$9,FALSE))="","",(VLOOKUP($B132,'Year End Backsheet'!$A$7:$X$156,I$9,FALSE))),"")</f>
        <v>Neither agree nor disagree</v>
      </c>
      <c r="J132" s="296" t="str">
        <f ca="1">IFERROR(IF((VLOOKUP($B132,'Year End Backsheet'!$A$7:$X$156,J$9,FALSE))="","",(VLOOKUP($B132,'Year End Backsheet'!$A$7:$X$156,J$9,FALSE))),"")</f>
        <v>Neither agree nor disagree</v>
      </c>
    </row>
    <row r="133" spans="1:10" ht="15" customHeight="1" x14ac:dyDescent="0.3">
      <c r="A133" s="57">
        <v>107</v>
      </c>
      <c r="B133" s="50" t="str">
        <f t="shared" ca="1" si="11"/>
        <v>E08000019</v>
      </c>
      <c r="C133" s="140" t="str">
        <f ca="1">IFERROR(VLOOKUP($B133,'Org List'!$J$9:$K$488,2,0), "")</f>
        <v>Sheffield</v>
      </c>
      <c r="D133" s="294" t="str">
        <f ca="1">IFERROR(IF((VLOOKUP($B133,'Year End Backsheet'!$A$7:$X$156,D$9,FALSE))="","",(VLOOKUP($B133,'Year End Backsheet'!$A$7:$X$156,D$9,FALSE))),"")</f>
        <v>Agree</v>
      </c>
      <c r="E133" s="295" t="str">
        <f ca="1">IFERROR(IF((VLOOKUP($B133,'Year End Backsheet'!$A$7:$X$156,E$9,FALSE))="","",(VLOOKUP($B133,'Year End Backsheet'!$A$7:$X$156,E$9,FALSE))),"")</f>
        <v>Agree</v>
      </c>
      <c r="F133" s="295" t="str">
        <f ca="1">IFERROR(IF((VLOOKUP($B133,'Year End Backsheet'!$A$7:$X$156,F$9,FALSE))="","",(VLOOKUP($B133,'Year End Backsheet'!$A$7:$X$156,F$9,FALSE))),"")</f>
        <v>Agree</v>
      </c>
      <c r="G133" s="295" t="str">
        <f ca="1">IFERROR(IF((VLOOKUP($B133,'Year End Backsheet'!$A$7:$X$156,G$9,FALSE))="","",(VLOOKUP($B133,'Year End Backsheet'!$A$7:$X$156,G$9,FALSE))),"")</f>
        <v>Agree</v>
      </c>
      <c r="H133" s="295" t="str">
        <f ca="1">IFERROR(IF((VLOOKUP($B133,'Year End Backsheet'!$A$7:$X$156,H$9,FALSE))="","",(VLOOKUP($B133,'Year End Backsheet'!$A$7:$X$156,H$9,FALSE))),"")</f>
        <v>Strongly Agree</v>
      </c>
      <c r="I133" s="295" t="str">
        <f ca="1">IFERROR(IF((VLOOKUP($B133,'Year End Backsheet'!$A$7:$X$156,I$9,FALSE))="","",(VLOOKUP($B133,'Year End Backsheet'!$A$7:$X$156,I$9,FALSE))),"")</f>
        <v>Strongly Agree</v>
      </c>
      <c r="J133" s="296" t="str">
        <f ca="1">IFERROR(IF((VLOOKUP($B133,'Year End Backsheet'!$A$7:$X$156,J$9,FALSE))="","",(VLOOKUP($B133,'Year End Backsheet'!$A$7:$X$156,J$9,FALSE))),"")</f>
        <v>Strongly Agree</v>
      </c>
    </row>
    <row r="134" spans="1:10" ht="15" customHeight="1" x14ac:dyDescent="0.3">
      <c r="A134" s="57">
        <v>108</v>
      </c>
      <c r="B134" s="50" t="str">
        <f t="shared" ca="1" si="11"/>
        <v>E06000051</v>
      </c>
      <c r="C134" s="140" t="str">
        <f ca="1">IFERROR(VLOOKUP($B134,'Org List'!$J$9:$K$488,2,0), "")</f>
        <v>Shropshire</v>
      </c>
      <c r="D134" s="294" t="str">
        <f ca="1">IFERROR(IF((VLOOKUP($B134,'Year End Backsheet'!$A$7:$X$156,D$9,FALSE))="","",(VLOOKUP($B134,'Year End Backsheet'!$A$7:$X$156,D$9,FALSE))),"")</f>
        <v>Agree</v>
      </c>
      <c r="E134" s="295" t="str">
        <f ca="1">IFERROR(IF((VLOOKUP($B134,'Year End Backsheet'!$A$7:$X$156,E$9,FALSE))="","",(VLOOKUP($B134,'Year End Backsheet'!$A$7:$X$156,E$9,FALSE))),"")</f>
        <v>Agree</v>
      </c>
      <c r="F134" s="295" t="str">
        <f ca="1">IFERROR(IF((VLOOKUP($B134,'Year End Backsheet'!$A$7:$X$156,F$9,FALSE))="","",(VLOOKUP($B134,'Year End Backsheet'!$A$7:$X$156,F$9,FALSE))),"")</f>
        <v>Agree</v>
      </c>
      <c r="G134" s="295" t="str">
        <f ca="1">IFERROR(IF((VLOOKUP($B134,'Year End Backsheet'!$A$7:$X$156,G$9,FALSE))="","",(VLOOKUP($B134,'Year End Backsheet'!$A$7:$X$156,G$9,FALSE))),"")</f>
        <v>Neither agree nor disagree</v>
      </c>
      <c r="H134" s="295" t="str">
        <f ca="1">IFERROR(IF((VLOOKUP($B134,'Year End Backsheet'!$A$7:$X$156,H$9,FALSE))="","",(VLOOKUP($B134,'Year End Backsheet'!$A$7:$X$156,H$9,FALSE))),"")</f>
        <v>Strongly Agree</v>
      </c>
      <c r="I134" s="295" t="str">
        <f ca="1">IFERROR(IF((VLOOKUP($B134,'Year End Backsheet'!$A$7:$X$156,I$9,FALSE))="","",(VLOOKUP($B134,'Year End Backsheet'!$A$7:$X$156,I$9,FALSE))),"")</f>
        <v>Agree</v>
      </c>
      <c r="J134" s="296" t="str">
        <f ca="1">IFERROR(IF((VLOOKUP($B134,'Year End Backsheet'!$A$7:$X$156,J$9,FALSE))="","",(VLOOKUP($B134,'Year End Backsheet'!$A$7:$X$156,J$9,FALSE))),"")</f>
        <v>Agree</v>
      </c>
    </row>
    <row r="135" spans="1:10" ht="15" customHeight="1" x14ac:dyDescent="0.3">
      <c r="A135" s="57">
        <v>109</v>
      </c>
      <c r="B135" s="50" t="str">
        <f t="shared" ca="1" si="11"/>
        <v>E06000039</v>
      </c>
      <c r="C135" s="140" t="str">
        <f ca="1">IFERROR(VLOOKUP($B135,'Org List'!$J$9:$K$488,2,0), "")</f>
        <v>Slough</v>
      </c>
      <c r="D135" s="294" t="str">
        <f ca="1">IFERROR(IF((VLOOKUP($B135,'Year End Backsheet'!$A$7:$X$156,D$9,FALSE))="","",(VLOOKUP($B135,'Year End Backsheet'!$A$7:$X$156,D$9,FALSE))),"")</f>
        <v>Strongly Agree</v>
      </c>
      <c r="E135" s="295" t="str">
        <f ca="1">IFERROR(IF((VLOOKUP($B135,'Year End Backsheet'!$A$7:$X$156,E$9,FALSE))="","",(VLOOKUP($B135,'Year End Backsheet'!$A$7:$X$156,E$9,FALSE))),"")</f>
        <v>Agree</v>
      </c>
      <c r="F135" s="295" t="str">
        <f ca="1">IFERROR(IF((VLOOKUP($B135,'Year End Backsheet'!$A$7:$X$156,F$9,FALSE))="","",(VLOOKUP($B135,'Year End Backsheet'!$A$7:$X$156,F$9,FALSE))),"")</f>
        <v>Agree</v>
      </c>
      <c r="G135" s="295" t="str">
        <f ca="1">IFERROR(IF((VLOOKUP($B135,'Year End Backsheet'!$A$7:$X$156,G$9,FALSE))="","",(VLOOKUP($B135,'Year End Backsheet'!$A$7:$X$156,G$9,FALSE))),"")</f>
        <v>Agree</v>
      </c>
      <c r="H135" s="295" t="str">
        <f ca="1">IFERROR(IF((VLOOKUP($B135,'Year End Backsheet'!$A$7:$X$156,H$9,FALSE))="","",(VLOOKUP($B135,'Year End Backsheet'!$A$7:$X$156,H$9,FALSE))),"")</f>
        <v>Agree</v>
      </c>
      <c r="I135" s="295" t="str">
        <f ca="1">IFERROR(IF((VLOOKUP($B135,'Year End Backsheet'!$A$7:$X$156,I$9,FALSE))="","",(VLOOKUP($B135,'Year End Backsheet'!$A$7:$X$156,I$9,FALSE))),"")</f>
        <v>Agree</v>
      </c>
      <c r="J135" s="296" t="str">
        <f ca="1">IFERROR(IF((VLOOKUP($B135,'Year End Backsheet'!$A$7:$X$156,J$9,FALSE))="","",(VLOOKUP($B135,'Year End Backsheet'!$A$7:$X$156,J$9,FALSE))),"")</f>
        <v>Neither agree nor disagree</v>
      </c>
    </row>
    <row r="136" spans="1:10" ht="15" customHeight="1" x14ac:dyDescent="0.3">
      <c r="A136" s="57">
        <v>110</v>
      </c>
      <c r="B136" s="50" t="str">
        <f t="shared" ca="1" si="11"/>
        <v>E08000029</v>
      </c>
      <c r="C136" s="140" t="str">
        <f ca="1">IFERROR(VLOOKUP($B136,'Org List'!$J$9:$K$488,2,0), "")</f>
        <v>Solihull</v>
      </c>
      <c r="D136" s="294" t="str">
        <f ca="1">IFERROR(IF((VLOOKUP($B136,'Year End Backsheet'!$A$7:$X$156,D$9,FALSE))="","",(VLOOKUP($B136,'Year End Backsheet'!$A$7:$X$156,D$9,FALSE))),"")</f>
        <v>Agree</v>
      </c>
      <c r="E136" s="295" t="str">
        <f ca="1">IFERROR(IF((VLOOKUP($B136,'Year End Backsheet'!$A$7:$X$156,E$9,FALSE))="","",(VLOOKUP($B136,'Year End Backsheet'!$A$7:$X$156,E$9,FALSE))),"")</f>
        <v>Agree</v>
      </c>
      <c r="F136" s="295" t="str">
        <f ca="1">IFERROR(IF((VLOOKUP($B136,'Year End Backsheet'!$A$7:$X$156,F$9,FALSE))="","",(VLOOKUP($B136,'Year End Backsheet'!$A$7:$X$156,F$9,FALSE))),"")</f>
        <v>Agree</v>
      </c>
      <c r="G136" s="295" t="str">
        <f ca="1">IFERROR(IF((VLOOKUP($B136,'Year End Backsheet'!$A$7:$X$156,G$9,FALSE))="","",(VLOOKUP($B136,'Year End Backsheet'!$A$7:$X$156,G$9,FALSE))),"")</f>
        <v>Agree</v>
      </c>
      <c r="H136" s="295" t="str">
        <f ca="1">IFERROR(IF((VLOOKUP($B136,'Year End Backsheet'!$A$7:$X$156,H$9,FALSE))="","",(VLOOKUP($B136,'Year End Backsheet'!$A$7:$X$156,H$9,FALSE))),"")</f>
        <v>Neither agree nor disagree</v>
      </c>
      <c r="I136" s="295" t="str">
        <f ca="1">IFERROR(IF((VLOOKUP($B136,'Year End Backsheet'!$A$7:$X$156,I$9,FALSE))="","",(VLOOKUP($B136,'Year End Backsheet'!$A$7:$X$156,I$9,FALSE))),"")</f>
        <v>Agree</v>
      </c>
      <c r="J136" s="296" t="str">
        <f ca="1">IFERROR(IF((VLOOKUP($B136,'Year End Backsheet'!$A$7:$X$156,J$9,FALSE))="","",(VLOOKUP($B136,'Year End Backsheet'!$A$7:$X$156,J$9,FALSE))),"")</f>
        <v>Agree</v>
      </c>
    </row>
    <row r="137" spans="1:10" ht="15" customHeight="1" x14ac:dyDescent="0.3">
      <c r="A137" s="57">
        <v>111</v>
      </c>
      <c r="B137" s="50" t="str">
        <f t="shared" ca="1" si="11"/>
        <v>E10000027</v>
      </c>
      <c r="C137" s="140" t="str">
        <f ca="1">IFERROR(VLOOKUP($B137,'Org List'!$J$9:$K$488,2,0), "")</f>
        <v>Somerset</v>
      </c>
      <c r="D137" s="294" t="str">
        <f ca="1">IFERROR(IF((VLOOKUP($B137,'Year End Backsheet'!$A$7:$X$156,D$9,FALSE))="","",(VLOOKUP($B137,'Year End Backsheet'!$A$7:$X$156,D$9,FALSE))),"")</f>
        <v>Agree</v>
      </c>
      <c r="E137" s="295" t="str">
        <f ca="1">IFERROR(IF((VLOOKUP($B137,'Year End Backsheet'!$A$7:$X$156,E$9,FALSE))="","",(VLOOKUP($B137,'Year End Backsheet'!$A$7:$X$156,E$9,FALSE))),"")</f>
        <v>Agree</v>
      </c>
      <c r="F137" s="295" t="str">
        <f ca="1">IFERROR(IF((VLOOKUP($B137,'Year End Backsheet'!$A$7:$X$156,F$9,FALSE))="","",(VLOOKUP($B137,'Year End Backsheet'!$A$7:$X$156,F$9,FALSE))),"")</f>
        <v>Agree</v>
      </c>
      <c r="G137" s="295" t="str">
        <f ca="1">IFERROR(IF((VLOOKUP($B137,'Year End Backsheet'!$A$7:$X$156,G$9,FALSE))="","",(VLOOKUP($B137,'Year End Backsheet'!$A$7:$X$156,G$9,FALSE))),"")</f>
        <v>Neither agree nor disagree</v>
      </c>
      <c r="H137" s="295" t="str">
        <f ca="1">IFERROR(IF((VLOOKUP($B137,'Year End Backsheet'!$A$7:$X$156,H$9,FALSE))="","",(VLOOKUP($B137,'Year End Backsheet'!$A$7:$X$156,H$9,FALSE))),"")</f>
        <v>Strongly Agree</v>
      </c>
      <c r="I137" s="295" t="str">
        <f ca="1">IFERROR(IF((VLOOKUP($B137,'Year End Backsheet'!$A$7:$X$156,I$9,FALSE))="","",(VLOOKUP($B137,'Year End Backsheet'!$A$7:$X$156,I$9,FALSE))),"")</f>
        <v>Agree</v>
      </c>
      <c r="J137" s="296" t="str">
        <f ca="1">IFERROR(IF((VLOOKUP($B137,'Year End Backsheet'!$A$7:$X$156,J$9,FALSE))="","",(VLOOKUP($B137,'Year End Backsheet'!$A$7:$X$156,J$9,FALSE))),"")</f>
        <v>Agree</v>
      </c>
    </row>
    <row r="138" spans="1:10" ht="15" customHeight="1" x14ac:dyDescent="0.3">
      <c r="A138" s="57">
        <v>112</v>
      </c>
      <c r="B138" s="50" t="str">
        <f t="shared" ca="1" si="11"/>
        <v>E06000025</v>
      </c>
      <c r="C138" s="140" t="str">
        <f ca="1">IFERROR(VLOOKUP($B138,'Org List'!$J$9:$K$488,2,0), "")</f>
        <v>South Gloucestershire</v>
      </c>
      <c r="D138" s="294" t="str">
        <f ca="1">IFERROR(IF((VLOOKUP($B138,'Year End Backsheet'!$A$7:$X$156,D$9,FALSE))="","",(VLOOKUP($B138,'Year End Backsheet'!$A$7:$X$156,D$9,FALSE))),"")</f>
        <v>Agree</v>
      </c>
      <c r="E138" s="295" t="str">
        <f ca="1">IFERROR(IF((VLOOKUP($B138,'Year End Backsheet'!$A$7:$X$156,E$9,FALSE))="","",(VLOOKUP($B138,'Year End Backsheet'!$A$7:$X$156,E$9,FALSE))),"")</f>
        <v>Agree</v>
      </c>
      <c r="F138" s="295" t="str">
        <f ca="1">IFERROR(IF((VLOOKUP($B138,'Year End Backsheet'!$A$7:$X$156,F$9,FALSE))="","",(VLOOKUP($B138,'Year End Backsheet'!$A$7:$X$156,F$9,FALSE))),"")</f>
        <v>Agree</v>
      </c>
      <c r="G138" s="295" t="str">
        <f ca="1">IFERROR(IF((VLOOKUP($B138,'Year End Backsheet'!$A$7:$X$156,G$9,FALSE))="","",(VLOOKUP($B138,'Year End Backsheet'!$A$7:$X$156,G$9,FALSE))),"")</f>
        <v>Disagree</v>
      </c>
      <c r="H138" s="295" t="str">
        <f ca="1">IFERROR(IF((VLOOKUP($B138,'Year End Backsheet'!$A$7:$X$156,H$9,FALSE))="","",(VLOOKUP($B138,'Year End Backsheet'!$A$7:$X$156,H$9,FALSE))),"")</f>
        <v>Agree</v>
      </c>
      <c r="I138" s="295" t="str">
        <f ca="1">IFERROR(IF((VLOOKUP($B138,'Year End Backsheet'!$A$7:$X$156,I$9,FALSE))="","",(VLOOKUP($B138,'Year End Backsheet'!$A$7:$X$156,I$9,FALSE))),"")</f>
        <v>Agree</v>
      </c>
      <c r="J138" s="296" t="str">
        <f ca="1">IFERROR(IF((VLOOKUP($B138,'Year End Backsheet'!$A$7:$X$156,J$9,FALSE))="","",(VLOOKUP($B138,'Year End Backsheet'!$A$7:$X$156,J$9,FALSE))),"")</f>
        <v>Agree</v>
      </c>
    </row>
    <row r="139" spans="1:10" ht="15" customHeight="1" x14ac:dyDescent="0.3">
      <c r="A139" s="57">
        <v>113</v>
      </c>
      <c r="B139" s="50" t="str">
        <f t="shared" ca="1" si="11"/>
        <v>E08000023</v>
      </c>
      <c r="C139" s="140" t="str">
        <f ca="1">IFERROR(VLOOKUP($B139,'Org List'!$J$9:$K$488,2,0), "")</f>
        <v>South Tyneside</v>
      </c>
      <c r="D139" s="294" t="str">
        <f ca="1">IFERROR(IF((VLOOKUP($B139,'Year End Backsheet'!$A$7:$X$156,D$9,FALSE))="","",(VLOOKUP($B139,'Year End Backsheet'!$A$7:$X$156,D$9,FALSE))),"")</f>
        <v>Agree</v>
      </c>
      <c r="E139" s="295" t="str">
        <f ca="1">IFERROR(IF((VLOOKUP($B139,'Year End Backsheet'!$A$7:$X$156,E$9,FALSE))="","",(VLOOKUP($B139,'Year End Backsheet'!$A$7:$X$156,E$9,FALSE))),"")</f>
        <v>Agree</v>
      </c>
      <c r="F139" s="295" t="str">
        <f ca="1">IFERROR(IF((VLOOKUP($B139,'Year End Backsheet'!$A$7:$X$156,F$9,FALSE))="","",(VLOOKUP($B139,'Year End Backsheet'!$A$7:$X$156,F$9,FALSE))),"")</f>
        <v>Neither agree nor disagree</v>
      </c>
      <c r="G139" s="295" t="str">
        <f ca="1">IFERROR(IF((VLOOKUP($B139,'Year End Backsheet'!$A$7:$X$156,G$9,FALSE))="","",(VLOOKUP($B139,'Year End Backsheet'!$A$7:$X$156,G$9,FALSE))),"")</f>
        <v>Neither agree nor disagree</v>
      </c>
      <c r="H139" s="295" t="str">
        <f ca="1">IFERROR(IF((VLOOKUP($B139,'Year End Backsheet'!$A$7:$X$156,H$9,FALSE))="","",(VLOOKUP($B139,'Year End Backsheet'!$A$7:$X$156,H$9,FALSE))),"")</f>
        <v>Agree</v>
      </c>
      <c r="I139" s="295" t="str">
        <f ca="1">IFERROR(IF((VLOOKUP($B139,'Year End Backsheet'!$A$7:$X$156,I$9,FALSE))="","",(VLOOKUP($B139,'Year End Backsheet'!$A$7:$X$156,I$9,FALSE))),"")</f>
        <v>Agree</v>
      </c>
      <c r="J139" s="296" t="str">
        <f ca="1">IFERROR(IF((VLOOKUP($B139,'Year End Backsheet'!$A$7:$X$156,J$9,FALSE))="","",(VLOOKUP($B139,'Year End Backsheet'!$A$7:$X$156,J$9,FALSE))),"")</f>
        <v>Agree</v>
      </c>
    </row>
    <row r="140" spans="1:10" ht="15" customHeight="1" x14ac:dyDescent="0.3">
      <c r="A140" s="57">
        <v>114</v>
      </c>
      <c r="B140" s="50" t="str">
        <f t="shared" ca="1" si="11"/>
        <v>E06000045</v>
      </c>
      <c r="C140" s="140" t="str">
        <f ca="1">IFERROR(VLOOKUP($B140,'Org List'!$J$9:$K$488,2,0), "")</f>
        <v>Southampton</v>
      </c>
      <c r="D140" s="294" t="str">
        <f ca="1">IFERROR(IF((VLOOKUP($B140,'Year End Backsheet'!$A$7:$X$156,D$9,FALSE))="","",(VLOOKUP($B140,'Year End Backsheet'!$A$7:$X$156,D$9,FALSE))),"")</f>
        <v>Agree</v>
      </c>
      <c r="E140" s="295" t="str">
        <f ca="1">IFERROR(IF((VLOOKUP($B140,'Year End Backsheet'!$A$7:$X$156,E$9,FALSE))="","",(VLOOKUP($B140,'Year End Backsheet'!$A$7:$X$156,E$9,FALSE))),"")</f>
        <v>Agree</v>
      </c>
      <c r="F140" s="295" t="str">
        <f ca="1">IFERROR(IF((VLOOKUP($B140,'Year End Backsheet'!$A$7:$X$156,F$9,FALSE))="","",(VLOOKUP($B140,'Year End Backsheet'!$A$7:$X$156,F$9,FALSE))),"")</f>
        <v>Strongly Agree</v>
      </c>
      <c r="G140" s="295" t="str">
        <f ca="1">IFERROR(IF((VLOOKUP($B140,'Year End Backsheet'!$A$7:$X$156,G$9,FALSE))="","",(VLOOKUP($B140,'Year End Backsheet'!$A$7:$X$156,G$9,FALSE))),"")</f>
        <v>Neither agree nor disagree</v>
      </c>
      <c r="H140" s="295" t="str">
        <f ca="1">IFERROR(IF((VLOOKUP($B140,'Year End Backsheet'!$A$7:$X$156,H$9,FALSE))="","",(VLOOKUP($B140,'Year End Backsheet'!$A$7:$X$156,H$9,FALSE))),"")</f>
        <v>Agree</v>
      </c>
      <c r="I140" s="295" t="str">
        <f ca="1">IFERROR(IF((VLOOKUP($B140,'Year End Backsheet'!$A$7:$X$156,I$9,FALSE))="","",(VLOOKUP($B140,'Year End Backsheet'!$A$7:$X$156,I$9,FALSE))),"")</f>
        <v>Agree</v>
      </c>
      <c r="J140" s="296" t="str">
        <f ca="1">IFERROR(IF((VLOOKUP($B140,'Year End Backsheet'!$A$7:$X$156,J$9,FALSE))="","",(VLOOKUP($B140,'Year End Backsheet'!$A$7:$X$156,J$9,FALSE))),"")</f>
        <v>Agree</v>
      </c>
    </row>
    <row r="141" spans="1:10" ht="15" customHeight="1" x14ac:dyDescent="0.3">
      <c r="A141" s="57">
        <v>115</v>
      </c>
      <c r="B141" s="50" t="str">
        <f t="shared" ca="1" si="11"/>
        <v>E06000033</v>
      </c>
      <c r="C141" s="140" t="str">
        <f ca="1">IFERROR(VLOOKUP($B141,'Org List'!$J$9:$K$488,2,0), "")</f>
        <v>Southend-on-Sea</v>
      </c>
      <c r="D141" s="294" t="str">
        <f ca="1">IFERROR(IF((VLOOKUP($B141,'Year End Backsheet'!$A$7:$X$156,D$9,FALSE))="","",(VLOOKUP($B141,'Year End Backsheet'!$A$7:$X$156,D$9,FALSE))),"")</f>
        <v>Agree</v>
      </c>
      <c r="E141" s="295" t="str">
        <f ca="1">IFERROR(IF((VLOOKUP($B141,'Year End Backsheet'!$A$7:$X$156,E$9,FALSE))="","",(VLOOKUP($B141,'Year End Backsheet'!$A$7:$X$156,E$9,FALSE))),"")</f>
        <v>Agree</v>
      </c>
      <c r="F141" s="295" t="str">
        <f ca="1">IFERROR(IF((VLOOKUP($B141,'Year End Backsheet'!$A$7:$X$156,F$9,FALSE))="","",(VLOOKUP($B141,'Year End Backsheet'!$A$7:$X$156,F$9,FALSE))),"")</f>
        <v>Agree</v>
      </c>
      <c r="G141" s="295" t="str">
        <f ca="1">IFERROR(IF((VLOOKUP($B141,'Year End Backsheet'!$A$7:$X$156,G$9,FALSE))="","",(VLOOKUP($B141,'Year End Backsheet'!$A$7:$X$156,G$9,FALSE))),"")</f>
        <v>Agree</v>
      </c>
      <c r="H141" s="295" t="str">
        <f ca="1">IFERROR(IF((VLOOKUP($B141,'Year End Backsheet'!$A$7:$X$156,H$9,FALSE))="","",(VLOOKUP($B141,'Year End Backsheet'!$A$7:$X$156,H$9,FALSE))),"")</f>
        <v>Agree</v>
      </c>
      <c r="I141" s="295" t="str">
        <f ca="1">IFERROR(IF((VLOOKUP($B141,'Year End Backsheet'!$A$7:$X$156,I$9,FALSE))="","",(VLOOKUP($B141,'Year End Backsheet'!$A$7:$X$156,I$9,FALSE))),"")</f>
        <v>Agree</v>
      </c>
      <c r="J141" s="296" t="str">
        <f ca="1">IFERROR(IF((VLOOKUP($B141,'Year End Backsheet'!$A$7:$X$156,J$9,FALSE))="","",(VLOOKUP($B141,'Year End Backsheet'!$A$7:$X$156,J$9,FALSE))),"")</f>
        <v>Agree</v>
      </c>
    </row>
    <row r="142" spans="1:10" ht="15" customHeight="1" x14ac:dyDescent="0.3">
      <c r="A142" s="57">
        <v>116</v>
      </c>
      <c r="B142" s="50" t="str">
        <f t="shared" ca="1" si="11"/>
        <v>E09000028</v>
      </c>
      <c r="C142" s="140" t="str">
        <f ca="1">IFERROR(VLOOKUP($B142,'Org List'!$J$9:$K$488,2,0), "")</f>
        <v>Southwark</v>
      </c>
      <c r="D142" s="294" t="str">
        <f ca="1">IFERROR(IF((VLOOKUP($B142,'Year End Backsheet'!$A$7:$X$156,D$9,FALSE))="","",(VLOOKUP($B142,'Year End Backsheet'!$A$7:$X$156,D$9,FALSE))),"")</f>
        <v>Agree</v>
      </c>
      <c r="E142" s="295" t="str">
        <f ca="1">IFERROR(IF((VLOOKUP($B142,'Year End Backsheet'!$A$7:$X$156,E$9,FALSE))="","",(VLOOKUP($B142,'Year End Backsheet'!$A$7:$X$156,E$9,FALSE))),"")</f>
        <v>Strongly Agree</v>
      </c>
      <c r="F142" s="295" t="str">
        <f ca="1">IFERROR(IF((VLOOKUP($B142,'Year End Backsheet'!$A$7:$X$156,F$9,FALSE))="","",(VLOOKUP($B142,'Year End Backsheet'!$A$7:$X$156,F$9,FALSE))),"")</f>
        <v>Agree</v>
      </c>
      <c r="G142" s="295" t="str">
        <f ca="1">IFERROR(IF((VLOOKUP($B142,'Year End Backsheet'!$A$7:$X$156,G$9,FALSE))="","",(VLOOKUP($B142,'Year End Backsheet'!$A$7:$X$156,G$9,FALSE))),"")</f>
        <v>Agree</v>
      </c>
      <c r="H142" s="295" t="str">
        <f ca="1">IFERROR(IF((VLOOKUP($B142,'Year End Backsheet'!$A$7:$X$156,H$9,FALSE))="","",(VLOOKUP($B142,'Year End Backsheet'!$A$7:$X$156,H$9,FALSE))),"")</f>
        <v>Strongly Agree</v>
      </c>
      <c r="I142" s="295" t="str">
        <f ca="1">IFERROR(IF((VLOOKUP($B142,'Year End Backsheet'!$A$7:$X$156,I$9,FALSE))="","",(VLOOKUP($B142,'Year End Backsheet'!$A$7:$X$156,I$9,FALSE))),"")</f>
        <v>Strongly Agree</v>
      </c>
      <c r="J142" s="296" t="str">
        <f ca="1">IFERROR(IF((VLOOKUP($B142,'Year End Backsheet'!$A$7:$X$156,J$9,FALSE))="","",(VLOOKUP($B142,'Year End Backsheet'!$A$7:$X$156,J$9,FALSE))),"")</f>
        <v>Agree</v>
      </c>
    </row>
    <row r="143" spans="1:10" ht="15" customHeight="1" x14ac:dyDescent="0.3">
      <c r="A143" s="57">
        <v>117</v>
      </c>
      <c r="B143" s="50" t="str">
        <f t="shared" ca="1" si="11"/>
        <v>E08000013</v>
      </c>
      <c r="C143" s="140" t="str">
        <f ca="1">IFERROR(VLOOKUP($B143,'Org List'!$J$9:$K$488,2,0), "")</f>
        <v>St. Helens</v>
      </c>
      <c r="D143" s="294" t="str">
        <f ca="1">IFERROR(IF((VLOOKUP($B143,'Year End Backsheet'!$A$7:$X$156,D$9,FALSE))="","",(VLOOKUP($B143,'Year End Backsheet'!$A$7:$X$156,D$9,FALSE))),"")</f>
        <v>Neither agree nor disagree</v>
      </c>
      <c r="E143" s="295" t="str">
        <f ca="1">IFERROR(IF((VLOOKUP($B143,'Year End Backsheet'!$A$7:$X$156,E$9,FALSE))="","",(VLOOKUP($B143,'Year End Backsheet'!$A$7:$X$156,E$9,FALSE))),"")</f>
        <v>Agree</v>
      </c>
      <c r="F143" s="295" t="str">
        <f ca="1">IFERROR(IF((VLOOKUP($B143,'Year End Backsheet'!$A$7:$X$156,F$9,FALSE))="","",(VLOOKUP($B143,'Year End Backsheet'!$A$7:$X$156,F$9,FALSE))),"")</f>
        <v>Neither agree nor disagree</v>
      </c>
      <c r="G143" s="295" t="str">
        <f ca="1">IFERROR(IF((VLOOKUP($B143,'Year End Backsheet'!$A$7:$X$156,G$9,FALSE))="","",(VLOOKUP($B143,'Year End Backsheet'!$A$7:$X$156,G$9,FALSE))),"")</f>
        <v>Neither agree nor disagree</v>
      </c>
      <c r="H143" s="295" t="str">
        <f ca="1">IFERROR(IF((VLOOKUP($B143,'Year End Backsheet'!$A$7:$X$156,H$9,FALSE))="","",(VLOOKUP($B143,'Year End Backsheet'!$A$7:$X$156,H$9,FALSE))),"")</f>
        <v>Neither agree nor disagree</v>
      </c>
      <c r="I143" s="295" t="str">
        <f ca="1">IFERROR(IF((VLOOKUP($B143,'Year End Backsheet'!$A$7:$X$156,I$9,FALSE))="","",(VLOOKUP($B143,'Year End Backsheet'!$A$7:$X$156,I$9,FALSE))),"")</f>
        <v>Neither agree nor disagree</v>
      </c>
      <c r="J143" s="296" t="str">
        <f ca="1">IFERROR(IF((VLOOKUP($B143,'Year End Backsheet'!$A$7:$X$156,J$9,FALSE))="","",(VLOOKUP($B143,'Year End Backsheet'!$A$7:$X$156,J$9,FALSE))),"")</f>
        <v>Neither agree nor disagree</v>
      </c>
    </row>
    <row r="144" spans="1:10" ht="15" customHeight="1" x14ac:dyDescent="0.3">
      <c r="A144" s="57">
        <v>118</v>
      </c>
      <c r="B144" s="50" t="str">
        <f t="shared" ca="1" si="11"/>
        <v>E10000028</v>
      </c>
      <c r="C144" s="140" t="str">
        <f ca="1">IFERROR(VLOOKUP($B144,'Org List'!$J$9:$K$488,2,0), "")</f>
        <v>Staffordshire</v>
      </c>
      <c r="D144" s="294" t="str">
        <f ca="1">IFERROR(IF((VLOOKUP($B144,'Year End Backsheet'!$A$7:$X$156,D$9,FALSE))="","",(VLOOKUP($B144,'Year End Backsheet'!$A$7:$X$156,D$9,FALSE))),"")</f>
        <v>Agree</v>
      </c>
      <c r="E144" s="295" t="str">
        <f ca="1">IFERROR(IF((VLOOKUP($B144,'Year End Backsheet'!$A$7:$X$156,E$9,FALSE))="","",(VLOOKUP($B144,'Year End Backsheet'!$A$7:$X$156,E$9,FALSE))),"")</f>
        <v>Agree</v>
      </c>
      <c r="F144" s="295" t="str">
        <f ca="1">IFERROR(IF((VLOOKUP($B144,'Year End Backsheet'!$A$7:$X$156,F$9,FALSE))="","",(VLOOKUP($B144,'Year End Backsheet'!$A$7:$X$156,F$9,FALSE))),"")</f>
        <v>Agree</v>
      </c>
      <c r="G144" s="295" t="str">
        <f ca="1">IFERROR(IF((VLOOKUP($B144,'Year End Backsheet'!$A$7:$X$156,G$9,FALSE))="","",(VLOOKUP($B144,'Year End Backsheet'!$A$7:$X$156,G$9,FALSE))),"")</f>
        <v>Agree</v>
      </c>
      <c r="H144" s="295" t="str">
        <f ca="1">IFERROR(IF((VLOOKUP($B144,'Year End Backsheet'!$A$7:$X$156,H$9,FALSE))="","",(VLOOKUP($B144,'Year End Backsheet'!$A$7:$X$156,H$9,FALSE))),"")</f>
        <v>Strongly Agree</v>
      </c>
      <c r="I144" s="295" t="str">
        <f ca="1">IFERROR(IF((VLOOKUP($B144,'Year End Backsheet'!$A$7:$X$156,I$9,FALSE))="","",(VLOOKUP($B144,'Year End Backsheet'!$A$7:$X$156,I$9,FALSE))),"")</f>
        <v>Strongly Agree</v>
      </c>
      <c r="J144" s="296" t="str">
        <f ca="1">IFERROR(IF((VLOOKUP($B144,'Year End Backsheet'!$A$7:$X$156,J$9,FALSE))="","",(VLOOKUP($B144,'Year End Backsheet'!$A$7:$X$156,J$9,FALSE))),"")</f>
        <v>Agree</v>
      </c>
    </row>
    <row r="145" spans="1:10" ht="15" customHeight="1" x14ac:dyDescent="0.3">
      <c r="A145" s="57">
        <v>119</v>
      </c>
      <c r="B145" s="50" t="str">
        <f t="shared" ca="1" si="11"/>
        <v>E08000007</v>
      </c>
      <c r="C145" s="140" t="str">
        <f ca="1">IFERROR(VLOOKUP($B145,'Org List'!$J$9:$K$488,2,0), "")</f>
        <v>Stockport</v>
      </c>
      <c r="D145" s="294" t="str">
        <f ca="1">IFERROR(IF((VLOOKUP($B145,'Year End Backsheet'!$A$7:$X$156,D$9,FALSE))="","",(VLOOKUP($B145,'Year End Backsheet'!$A$7:$X$156,D$9,FALSE))),"")</f>
        <v>Agree</v>
      </c>
      <c r="E145" s="295" t="str">
        <f ca="1">IFERROR(IF((VLOOKUP($B145,'Year End Backsheet'!$A$7:$X$156,E$9,FALSE))="","",(VLOOKUP($B145,'Year End Backsheet'!$A$7:$X$156,E$9,FALSE))),"")</f>
        <v>Agree</v>
      </c>
      <c r="F145" s="295" t="str">
        <f ca="1">IFERROR(IF((VLOOKUP($B145,'Year End Backsheet'!$A$7:$X$156,F$9,FALSE))="","",(VLOOKUP($B145,'Year End Backsheet'!$A$7:$X$156,F$9,FALSE))),"")</f>
        <v>Agree</v>
      </c>
      <c r="G145" s="295" t="str">
        <f ca="1">IFERROR(IF((VLOOKUP($B145,'Year End Backsheet'!$A$7:$X$156,G$9,FALSE))="","",(VLOOKUP($B145,'Year End Backsheet'!$A$7:$X$156,G$9,FALSE))),"")</f>
        <v>Agree</v>
      </c>
      <c r="H145" s="295" t="str">
        <f ca="1">IFERROR(IF((VLOOKUP($B145,'Year End Backsheet'!$A$7:$X$156,H$9,FALSE))="","",(VLOOKUP($B145,'Year End Backsheet'!$A$7:$X$156,H$9,FALSE))),"")</f>
        <v>Agree</v>
      </c>
      <c r="I145" s="295" t="str">
        <f ca="1">IFERROR(IF((VLOOKUP($B145,'Year End Backsheet'!$A$7:$X$156,I$9,FALSE))="","",(VLOOKUP($B145,'Year End Backsheet'!$A$7:$X$156,I$9,FALSE))),"")</f>
        <v>Agree</v>
      </c>
      <c r="J145" s="296" t="str">
        <f ca="1">IFERROR(IF((VLOOKUP($B145,'Year End Backsheet'!$A$7:$X$156,J$9,FALSE))="","",(VLOOKUP($B145,'Year End Backsheet'!$A$7:$X$156,J$9,FALSE))),"")</f>
        <v>Disagree</v>
      </c>
    </row>
    <row r="146" spans="1:10" ht="15" customHeight="1" x14ac:dyDescent="0.3">
      <c r="A146" s="57">
        <v>120</v>
      </c>
      <c r="B146" s="50" t="str">
        <f t="shared" ca="1" si="11"/>
        <v>E06000004</v>
      </c>
      <c r="C146" s="140" t="str">
        <f ca="1">IFERROR(VLOOKUP($B146,'Org List'!$J$9:$K$488,2,0), "")</f>
        <v>Stockton-on-Tees</v>
      </c>
      <c r="D146" s="294" t="str">
        <f ca="1">IFERROR(IF((VLOOKUP($B146,'Year End Backsheet'!$A$7:$X$156,D$9,FALSE))="","",(VLOOKUP($B146,'Year End Backsheet'!$A$7:$X$156,D$9,FALSE))),"")</f>
        <v>Strongly Agree</v>
      </c>
      <c r="E146" s="295" t="str">
        <f ca="1">IFERROR(IF((VLOOKUP($B146,'Year End Backsheet'!$A$7:$X$156,E$9,FALSE))="","",(VLOOKUP($B146,'Year End Backsheet'!$A$7:$X$156,E$9,FALSE))),"")</f>
        <v>Agree</v>
      </c>
      <c r="F146" s="295" t="str">
        <f ca="1">IFERROR(IF((VLOOKUP($B146,'Year End Backsheet'!$A$7:$X$156,F$9,FALSE))="","",(VLOOKUP($B146,'Year End Backsheet'!$A$7:$X$156,F$9,FALSE))),"")</f>
        <v>Strongly Agree</v>
      </c>
      <c r="G146" s="295" t="str">
        <f ca="1">IFERROR(IF((VLOOKUP($B146,'Year End Backsheet'!$A$7:$X$156,G$9,FALSE))="","",(VLOOKUP($B146,'Year End Backsheet'!$A$7:$X$156,G$9,FALSE))),"")</f>
        <v>Agree</v>
      </c>
      <c r="H146" s="295" t="str">
        <f ca="1">IFERROR(IF((VLOOKUP($B146,'Year End Backsheet'!$A$7:$X$156,H$9,FALSE))="","",(VLOOKUP($B146,'Year End Backsheet'!$A$7:$X$156,H$9,FALSE))),"")</f>
        <v>Strongly Agree</v>
      </c>
      <c r="I146" s="295" t="str">
        <f ca="1">IFERROR(IF((VLOOKUP($B146,'Year End Backsheet'!$A$7:$X$156,I$9,FALSE))="","",(VLOOKUP($B146,'Year End Backsheet'!$A$7:$X$156,I$9,FALSE))),"")</f>
        <v>Agree</v>
      </c>
      <c r="J146" s="296" t="str">
        <f ca="1">IFERROR(IF((VLOOKUP($B146,'Year End Backsheet'!$A$7:$X$156,J$9,FALSE))="","",(VLOOKUP($B146,'Year End Backsheet'!$A$7:$X$156,J$9,FALSE))),"")</f>
        <v>Agree</v>
      </c>
    </row>
    <row r="147" spans="1:10" ht="15" customHeight="1" x14ac:dyDescent="0.3">
      <c r="A147" s="57">
        <v>121</v>
      </c>
      <c r="B147" s="50" t="str">
        <f t="shared" ca="1" si="11"/>
        <v>E06000021</v>
      </c>
      <c r="C147" s="140" t="str">
        <f ca="1">IFERROR(VLOOKUP($B147,'Org List'!$J$9:$K$488,2,0), "")</f>
        <v>Stoke-on-Trent</v>
      </c>
      <c r="D147" s="294" t="str">
        <f ca="1">IFERROR(IF((VLOOKUP($B147,'Year End Backsheet'!$A$7:$X$156,D$9,FALSE))="","",(VLOOKUP($B147,'Year End Backsheet'!$A$7:$X$156,D$9,FALSE))),"")</f>
        <v>Agree</v>
      </c>
      <c r="E147" s="295" t="str">
        <f ca="1">IFERROR(IF((VLOOKUP($B147,'Year End Backsheet'!$A$7:$X$156,E$9,FALSE))="","",(VLOOKUP($B147,'Year End Backsheet'!$A$7:$X$156,E$9,FALSE))),"")</f>
        <v>Agree</v>
      </c>
      <c r="F147" s="295" t="str">
        <f ca="1">IFERROR(IF((VLOOKUP($B147,'Year End Backsheet'!$A$7:$X$156,F$9,FALSE))="","",(VLOOKUP($B147,'Year End Backsheet'!$A$7:$X$156,F$9,FALSE))),"")</f>
        <v>Agree</v>
      </c>
      <c r="G147" s="295" t="str">
        <f ca="1">IFERROR(IF((VLOOKUP($B147,'Year End Backsheet'!$A$7:$X$156,G$9,FALSE))="","",(VLOOKUP($B147,'Year End Backsheet'!$A$7:$X$156,G$9,FALSE))),"")</f>
        <v>Agree</v>
      </c>
      <c r="H147" s="295" t="str">
        <f ca="1">IFERROR(IF((VLOOKUP($B147,'Year End Backsheet'!$A$7:$X$156,H$9,FALSE))="","",(VLOOKUP($B147,'Year End Backsheet'!$A$7:$X$156,H$9,FALSE))),"")</f>
        <v>Agree</v>
      </c>
      <c r="I147" s="295" t="str">
        <f ca="1">IFERROR(IF((VLOOKUP($B147,'Year End Backsheet'!$A$7:$X$156,I$9,FALSE))="","",(VLOOKUP($B147,'Year End Backsheet'!$A$7:$X$156,I$9,FALSE))),"")</f>
        <v>Neither agree nor disagree</v>
      </c>
      <c r="J147" s="296" t="str">
        <f ca="1">IFERROR(IF((VLOOKUP($B147,'Year End Backsheet'!$A$7:$X$156,J$9,FALSE))="","",(VLOOKUP($B147,'Year End Backsheet'!$A$7:$X$156,J$9,FALSE))),"")</f>
        <v>Agree</v>
      </c>
    </row>
    <row r="148" spans="1:10" ht="15" customHeight="1" x14ac:dyDescent="0.3">
      <c r="A148" s="57">
        <v>122</v>
      </c>
      <c r="B148" s="50" t="str">
        <f t="shared" ca="1" si="11"/>
        <v>E10000029</v>
      </c>
      <c r="C148" s="140" t="str">
        <f ca="1">IFERROR(VLOOKUP($B148,'Org List'!$J$9:$K$488,2,0), "")</f>
        <v>Suffolk</v>
      </c>
      <c r="D148" s="294" t="str">
        <f ca="1">IFERROR(IF((VLOOKUP($B148,'Year End Backsheet'!$A$7:$X$156,D$9,FALSE))="","",(VLOOKUP($B148,'Year End Backsheet'!$A$7:$X$156,D$9,FALSE))),"")</f>
        <v>Strongly Agree</v>
      </c>
      <c r="E148" s="295" t="str">
        <f ca="1">IFERROR(IF((VLOOKUP($B148,'Year End Backsheet'!$A$7:$X$156,E$9,FALSE))="","",(VLOOKUP($B148,'Year End Backsheet'!$A$7:$X$156,E$9,FALSE))),"")</f>
        <v>Strongly Agree</v>
      </c>
      <c r="F148" s="295" t="str">
        <f ca="1">IFERROR(IF((VLOOKUP($B148,'Year End Backsheet'!$A$7:$X$156,F$9,FALSE))="","",(VLOOKUP($B148,'Year End Backsheet'!$A$7:$X$156,F$9,FALSE))),"")</f>
        <v>Strongly Agree</v>
      </c>
      <c r="G148" s="295" t="str">
        <f ca="1">IFERROR(IF((VLOOKUP($B148,'Year End Backsheet'!$A$7:$X$156,G$9,FALSE))="","",(VLOOKUP($B148,'Year End Backsheet'!$A$7:$X$156,G$9,FALSE))),"")</f>
        <v>Neither agree nor disagree</v>
      </c>
      <c r="H148" s="295" t="str">
        <f ca="1">IFERROR(IF((VLOOKUP($B148,'Year End Backsheet'!$A$7:$X$156,H$9,FALSE))="","",(VLOOKUP($B148,'Year End Backsheet'!$A$7:$X$156,H$9,FALSE))),"")</f>
        <v>Strongly Agree</v>
      </c>
      <c r="I148" s="295" t="str">
        <f ca="1">IFERROR(IF((VLOOKUP($B148,'Year End Backsheet'!$A$7:$X$156,I$9,FALSE))="","",(VLOOKUP($B148,'Year End Backsheet'!$A$7:$X$156,I$9,FALSE))),"")</f>
        <v>Strongly Agree</v>
      </c>
      <c r="J148" s="296" t="str">
        <f ca="1">IFERROR(IF((VLOOKUP($B148,'Year End Backsheet'!$A$7:$X$156,J$9,FALSE))="","",(VLOOKUP($B148,'Year End Backsheet'!$A$7:$X$156,J$9,FALSE))),"")</f>
        <v>Agree</v>
      </c>
    </row>
    <row r="149" spans="1:10" ht="15" customHeight="1" x14ac:dyDescent="0.3">
      <c r="A149" s="57">
        <v>123</v>
      </c>
      <c r="B149" s="50" t="str">
        <f t="shared" ca="1" si="11"/>
        <v>E08000024</v>
      </c>
      <c r="C149" s="140" t="str">
        <f ca="1">IFERROR(VLOOKUP($B149,'Org List'!$J$9:$K$488,2,0), "")</f>
        <v>Sunderland</v>
      </c>
      <c r="D149" s="294" t="str">
        <f ca="1">IFERROR(IF((VLOOKUP($B149,'Year End Backsheet'!$A$7:$X$156,D$9,FALSE))="","",(VLOOKUP($B149,'Year End Backsheet'!$A$7:$X$156,D$9,FALSE))),"")</f>
        <v>Agree</v>
      </c>
      <c r="E149" s="295" t="str">
        <f ca="1">IFERROR(IF((VLOOKUP($B149,'Year End Backsheet'!$A$7:$X$156,E$9,FALSE))="","",(VLOOKUP($B149,'Year End Backsheet'!$A$7:$X$156,E$9,FALSE))),"")</f>
        <v>Agree</v>
      </c>
      <c r="F149" s="295" t="str">
        <f ca="1">IFERROR(IF((VLOOKUP($B149,'Year End Backsheet'!$A$7:$X$156,F$9,FALSE))="","",(VLOOKUP($B149,'Year End Backsheet'!$A$7:$X$156,F$9,FALSE))),"")</f>
        <v>Agree</v>
      </c>
      <c r="G149" s="295" t="str">
        <f ca="1">IFERROR(IF((VLOOKUP($B149,'Year End Backsheet'!$A$7:$X$156,G$9,FALSE))="","",(VLOOKUP($B149,'Year End Backsheet'!$A$7:$X$156,G$9,FALSE))),"")</f>
        <v>Neither agree nor disagree</v>
      </c>
      <c r="H149" s="295" t="str">
        <f ca="1">IFERROR(IF((VLOOKUP($B149,'Year End Backsheet'!$A$7:$X$156,H$9,FALSE))="","",(VLOOKUP($B149,'Year End Backsheet'!$A$7:$X$156,H$9,FALSE))),"")</f>
        <v>Neither agree nor disagree</v>
      </c>
      <c r="I149" s="295" t="str">
        <f ca="1">IFERROR(IF((VLOOKUP($B149,'Year End Backsheet'!$A$7:$X$156,I$9,FALSE))="","",(VLOOKUP($B149,'Year End Backsheet'!$A$7:$X$156,I$9,FALSE))),"")</f>
        <v>Agree</v>
      </c>
      <c r="J149" s="296" t="str">
        <f ca="1">IFERROR(IF((VLOOKUP($B149,'Year End Backsheet'!$A$7:$X$156,J$9,FALSE))="","",(VLOOKUP($B149,'Year End Backsheet'!$A$7:$X$156,J$9,FALSE))),"")</f>
        <v>Neither agree nor disagree</v>
      </c>
    </row>
    <row r="150" spans="1:10" ht="15" customHeight="1" x14ac:dyDescent="0.3">
      <c r="A150" s="57">
        <v>124</v>
      </c>
      <c r="B150" s="50" t="str">
        <f t="shared" ca="1" si="11"/>
        <v>E10000030</v>
      </c>
      <c r="C150" s="140" t="str">
        <f ca="1">IFERROR(VLOOKUP($B150,'Org List'!$J$9:$K$488,2,0), "")</f>
        <v>Surrey</v>
      </c>
      <c r="D150" s="294" t="str">
        <f ca="1">IFERROR(IF((VLOOKUP($B150,'Year End Backsheet'!$A$7:$X$156,D$9,FALSE))="","",(VLOOKUP($B150,'Year End Backsheet'!$A$7:$X$156,D$9,FALSE))),"")</f>
        <v>Strongly Agree</v>
      </c>
      <c r="E150" s="295" t="str">
        <f ca="1">IFERROR(IF((VLOOKUP($B150,'Year End Backsheet'!$A$7:$X$156,E$9,FALSE))="","",(VLOOKUP($B150,'Year End Backsheet'!$A$7:$X$156,E$9,FALSE))),"")</f>
        <v>Agree</v>
      </c>
      <c r="F150" s="295" t="str">
        <f ca="1">IFERROR(IF((VLOOKUP($B150,'Year End Backsheet'!$A$7:$X$156,F$9,FALSE))="","",(VLOOKUP($B150,'Year End Backsheet'!$A$7:$X$156,F$9,FALSE))),"")</f>
        <v>Agree</v>
      </c>
      <c r="G150" s="295" t="str">
        <f ca="1">IFERROR(IF((VLOOKUP($B150,'Year End Backsheet'!$A$7:$X$156,G$9,FALSE))="","",(VLOOKUP($B150,'Year End Backsheet'!$A$7:$X$156,G$9,FALSE))),"")</f>
        <v>Agree</v>
      </c>
      <c r="H150" s="295" t="str">
        <f ca="1">IFERROR(IF((VLOOKUP($B150,'Year End Backsheet'!$A$7:$X$156,H$9,FALSE))="","",(VLOOKUP($B150,'Year End Backsheet'!$A$7:$X$156,H$9,FALSE))),"")</f>
        <v>Agree</v>
      </c>
      <c r="I150" s="295" t="str">
        <f ca="1">IFERROR(IF((VLOOKUP($B150,'Year End Backsheet'!$A$7:$X$156,I$9,FALSE))="","",(VLOOKUP($B150,'Year End Backsheet'!$A$7:$X$156,I$9,FALSE))),"")</f>
        <v>Agree</v>
      </c>
      <c r="J150" s="296" t="str">
        <f ca="1">IFERROR(IF((VLOOKUP($B150,'Year End Backsheet'!$A$7:$X$156,J$9,FALSE))="","",(VLOOKUP($B150,'Year End Backsheet'!$A$7:$X$156,J$9,FALSE))),"")</f>
        <v>Agree</v>
      </c>
    </row>
    <row r="151" spans="1:10" ht="15" customHeight="1" x14ac:dyDescent="0.3">
      <c r="A151" s="57">
        <v>125</v>
      </c>
      <c r="B151" s="50" t="str">
        <f t="shared" ca="1" si="11"/>
        <v>E09000029</v>
      </c>
      <c r="C151" s="140" t="str">
        <f ca="1">IFERROR(VLOOKUP($B151,'Org List'!$J$9:$K$488,2,0), "")</f>
        <v>Sutton</v>
      </c>
      <c r="D151" s="294" t="str">
        <f ca="1">IFERROR(IF((VLOOKUP($B151,'Year End Backsheet'!$A$7:$X$156,D$9,FALSE))="","",(VLOOKUP($B151,'Year End Backsheet'!$A$7:$X$156,D$9,FALSE))),"")</f>
        <v>Agree</v>
      </c>
      <c r="E151" s="295" t="str">
        <f ca="1">IFERROR(IF((VLOOKUP($B151,'Year End Backsheet'!$A$7:$X$156,E$9,FALSE))="","",(VLOOKUP($B151,'Year End Backsheet'!$A$7:$X$156,E$9,FALSE))),"")</f>
        <v>Agree</v>
      </c>
      <c r="F151" s="295" t="str">
        <f ca="1">IFERROR(IF((VLOOKUP($B151,'Year End Backsheet'!$A$7:$X$156,F$9,FALSE))="","",(VLOOKUP($B151,'Year End Backsheet'!$A$7:$X$156,F$9,FALSE))),"")</f>
        <v>Agree</v>
      </c>
      <c r="G151" s="295" t="str">
        <f ca="1">IFERROR(IF((VLOOKUP($B151,'Year End Backsheet'!$A$7:$X$156,G$9,FALSE))="","",(VLOOKUP($B151,'Year End Backsheet'!$A$7:$X$156,G$9,FALSE))),"")</f>
        <v>Agree</v>
      </c>
      <c r="H151" s="295" t="str">
        <f ca="1">IFERROR(IF((VLOOKUP($B151,'Year End Backsheet'!$A$7:$X$156,H$9,FALSE))="","",(VLOOKUP($B151,'Year End Backsheet'!$A$7:$X$156,H$9,FALSE))),"")</f>
        <v>Neither agree nor disagree</v>
      </c>
      <c r="I151" s="295" t="str">
        <f ca="1">IFERROR(IF((VLOOKUP($B151,'Year End Backsheet'!$A$7:$X$156,I$9,FALSE))="","",(VLOOKUP($B151,'Year End Backsheet'!$A$7:$X$156,I$9,FALSE))),"")</f>
        <v>Strongly Agree</v>
      </c>
      <c r="J151" s="296" t="str">
        <f ca="1">IFERROR(IF((VLOOKUP($B151,'Year End Backsheet'!$A$7:$X$156,J$9,FALSE))="","",(VLOOKUP($B151,'Year End Backsheet'!$A$7:$X$156,J$9,FALSE))),"")</f>
        <v>Agree</v>
      </c>
    </row>
    <row r="152" spans="1:10" ht="15" customHeight="1" x14ac:dyDescent="0.3">
      <c r="A152" s="57">
        <v>126</v>
      </c>
      <c r="B152" s="50" t="str">
        <f t="shared" ca="1" si="11"/>
        <v>E06000030</v>
      </c>
      <c r="C152" s="140" t="str">
        <f ca="1">IFERROR(VLOOKUP($B152,'Org List'!$J$9:$K$488,2,0), "")</f>
        <v>Swindon</v>
      </c>
      <c r="D152" s="294" t="str">
        <f ca="1">IFERROR(IF((VLOOKUP($B152,'Year End Backsheet'!$A$7:$X$156,D$9,FALSE))="","",(VLOOKUP($B152,'Year End Backsheet'!$A$7:$X$156,D$9,FALSE))),"")</f>
        <v>Strongly Agree</v>
      </c>
      <c r="E152" s="295" t="str">
        <f ca="1">IFERROR(IF((VLOOKUP($B152,'Year End Backsheet'!$A$7:$X$156,E$9,FALSE))="","",(VLOOKUP($B152,'Year End Backsheet'!$A$7:$X$156,E$9,FALSE))),"")</f>
        <v>Agree</v>
      </c>
      <c r="F152" s="295" t="str">
        <f ca="1">IFERROR(IF((VLOOKUP($B152,'Year End Backsheet'!$A$7:$X$156,F$9,FALSE))="","",(VLOOKUP($B152,'Year End Backsheet'!$A$7:$X$156,F$9,FALSE))),"")</f>
        <v>Strongly Agree</v>
      </c>
      <c r="G152" s="295" t="str">
        <f ca="1">IFERROR(IF((VLOOKUP($B152,'Year End Backsheet'!$A$7:$X$156,G$9,FALSE))="","",(VLOOKUP($B152,'Year End Backsheet'!$A$7:$X$156,G$9,FALSE))),"")</f>
        <v>Agree</v>
      </c>
      <c r="H152" s="295" t="str">
        <f ca="1">IFERROR(IF((VLOOKUP($B152,'Year End Backsheet'!$A$7:$X$156,H$9,FALSE))="","",(VLOOKUP($B152,'Year End Backsheet'!$A$7:$X$156,H$9,FALSE))),"")</f>
        <v>Strongly Agree</v>
      </c>
      <c r="I152" s="295" t="str">
        <f ca="1">IFERROR(IF((VLOOKUP($B152,'Year End Backsheet'!$A$7:$X$156,I$9,FALSE))="","",(VLOOKUP($B152,'Year End Backsheet'!$A$7:$X$156,I$9,FALSE))),"")</f>
        <v>Strongly Agree</v>
      </c>
      <c r="J152" s="296" t="str">
        <f ca="1">IFERROR(IF((VLOOKUP($B152,'Year End Backsheet'!$A$7:$X$156,J$9,FALSE))="","",(VLOOKUP($B152,'Year End Backsheet'!$A$7:$X$156,J$9,FALSE))),"")</f>
        <v>Strongly Agree</v>
      </c>
    </row>
    <row r="153" spans="1:10" ht="15" customHeight="1" x14ac:dyDescent="0.3">
      <c r="A153" s="57">
        <v>127</v>
      </c>
      <c r="B153" s="50" t="str">
        <f t="shared" ca="1" si="11"/>
        <v>E08000008</v>
      </c>
      <c r="C153" s="140" t="str">
        <f ca="1">IFERROR(VLOOKUP($B153,'Org List'!$J$9:$K$488,2,0), "")</f>
        <v>Tameside</v>
      </c>
      <c r="D153" s="294" t="str">
        <f ca="1">IFERROR(IF((VLOOKUP($B153,'Year End Backsheet'!$A$7:$X$156,D$9,FALSE))="","",(VLOOKUP($B153,'Year End Backsheet'!$A$7:$X$156,D$9,FALSE))),"")</f>
        <v>Neither agree nor disagree</v>
      </c>
      <c r="E153" s="295" t="str">
        <f ca="1">IFERROR(IF((VLOOKUP($B153,'Year End Backsheet'!$A$7:$X$156,E$9,FALSE))="","",(VLOOKUP($B153,'Year End Backsheet'!$A$7:$X$156,E$9,FALSE))),"")</f>
        <v>Strongly Agree</v>
      </c>
      <c r="F153" s="295" t="str">
        <f ca="1">IFERROR(IF((VLOOKUP($B153,'Year End Backsheet'!$A$7:$X$156,F$9,FALSE))="","",(VLOOKUP($B153,'Year End Backsheet'!$A$7:$X$156,F$9,FALSE))),"")</f>
        <v>Neither agree nor disagree</v>
      </c>
      <c r="G153" s="295" t="str">
        <f ca="1">IFERROR(IF((VLOOKUP($B153,'Year End Backsheet'!$A$7:$X$156,G$9,FALSE))="","",(VLOOKUP($B153,'Year End Backsheet'!$A$7:$X$156,G$9,FALSE))),"")</f>
        <v>Agree</v>
      </c>
      <c r="H153" s="295" t="str">
        <f ca="1">IFERROR(IF((VLOOKUP($B153,'Year End Backsheet'!$A$7:$X$156,H$9,FALSE))="","",(VLOOKUP($B153,'Year End Backsheet'!$A$7:$X$156,H$9,FALSE))),"")</f>
        <v>Agree</v>
      </c>
      <c r="I153" s="295" t="str">
        <f ca="1">IFERROR(IF((VLOOKUP($B153,'Year End Backsheet'!$A$7:$X$156,I$9,FALSE))="","",(VLOOKUP($B153,'Year End Backsheet'!$A$7:$X$156,I$9,FALSE))),"")</f>
        <v>Agree</v>
      </c>
      <c r="J153" s="296" t="str">
        <f ca="1">IFERROR(IF((VLOOKUP($B153,'Year End Backsheet'!$A$7:$X$156,J$9,FALSE))="","",(VLOOKUP($B153,'Year End Backsheet'!$A$7:$X$156,J$9,FALSE))),"")</f>
        <v>Neither agree nor disagree</v>
      </c>
    </row>
    <row r="154" spans="1:10" ht="15" customHeight="1" x14ac:dyDescent="0.3">
      <c r="A154" s="57">
        <v>128</v>
      </c>
      <c r="B154" s="50" t="str">
        <f t="shared" ref="B154:B175" ca="1" si="12">IF($A154&gt;$M$5-1,"",INDIRECT("'Comms by AT'!AA"&amp;$A154+$M$4))</f>
        <v>E06000020</v>
      </c>
      <c r="C154" s="140" t="str">
        <f ca="1">IFERROR(VLOOKUP($B154,'Org List'!$J$9:$K$488,2,0), "")</f>
        <v>Telford and Wrekin</v>
      </c>
      <c r="D154" s="294" t="str">
        <f ca="1">IFERROR(IF((VLOOKUP($B154,'Year End Backsheet'!$A$7:$X$156,D$9,FALSE))="","",(VLOOKUP($B154,'Year End Backsheet'!$A$7:$X$156,D$9,FALSE))),"")</f>
        <v>Strongly Agree</v>
      </c>
      <c r="E154" s="295" t="str">
        <f ca="1">IFERROR(IF((VLOOKUP($B154,'Year End Backsheet'!$A$7:$X$156,E$9,FALSE))="","",(VLOOKUP($B154,'Year End Backsheet'!$A$7:$X$156,E$9,FALSE))),"")</f>
        <v>Strongly Agree</v>
      </c>
      <c r="F154" s="295" t="str">
        <f ca="1">IFERROR(IF((VLOOKUP($B154,'Year End Backsheet'!$A$7:$X$156,F$9,FALSE))="","",(VLOOKUP($B154,'Year End Backsheet'!$A$7:$X$156,F$9,FALSE))),"")</f>
        <v>Strongly Agree</v>
      </c>
      <c r="G154" s="295" t="str">
        <f ca="1">IFERROR(IF((VLOOKUP($B154,'Year End Backsheet'!$A$7:$X$156,G$9,FALSE))="","",(VLOOKUP($B154,'Year End Backsheet'!$A$7:$X$156,G$9,FALSE))),"")</f>
        <v>Agree</v>
      </c>
      <c r="H154" s="295" t="str">
        <f ca="1">IFERROR(IF((VLOOKUP($B154,'Year End Backsheet'!$A$7:$X$156,H$9,FALSE))="","",(VLOOKUP($B154,'Year End Backsheet'!$A$7:$X$156,H$9,FALSE))),"")</f>
        <v>Strongly Agree</v>
      </c>
      <c r="I154" s="295" t="str">
        <f ca="1">IFERROR(IF((VLOOKUP($B154,'Year End Backsheet'!$A$7:$X$156,I$9,FALSE))="","",(VLOOKUP($B154,'Year End Backsheet'!$A$7:$X$156,I$9,FALSE))),"")</f>
        <v>Strongly Agree</v>
      </c>
      <c r="J154" s="296" t="str">
        <f ca="1">IFERROR(IF((VLOOKUP($B154,'Year End Backsheet'!$A$7:$X$156,J$9,FALSE))="","",(VLOOKUP($B154,'Year End Backsheet'!$A$7:$X$156,J$9,FALSE))),"")</f>
        <v>Agree</v>
      </c>
    </row>
    <row r="155" spans="1:10" ht="15" customHeight="1" x14ac:dyDescent="0.3">
      <c r="A155" s="57">
        <v>129</v>
      </c>
      <c r="B155" s="50" t="str">
        <f t="shared" ca="1" si="12"/>
        <v>E06000034</v>
      </c>
      <c r="C155" s="140" t="str">
        <f ca="1">IFERROR(VLOOKUP($B155,'Org List'!$J$9:$K$488,2,0), "")</f>
        <v>Thurrock</v>
      </c>
      <c r="D155" s="294" t="str">
        <f ca="1">IFERROR(IF((VLOOKUP($B155,'Year End Backsheet'!$A$7:$X$156,D$9,FALSE))="","",(VLOOKUP($B155,'Year End Backsheet'!$A$7:$X$156,D$9,FALSE))),"")</f>
        <v>Agree</v>
      </c>
      <c r="E155" s="295" t="str">
        <f ca="1">IFERROR(IF((VLOOKUP($B155,'Year End Backsheet'!$A$7:$X$156,E$9,FALSE))="","",(VLOOKUP($B155,'Year End Backsheet'!$A$7:$X$156,E$9,FALSE))),"")</f>
        <v>Agree</v>
      </c>
      <c r="F155" s="295" t="str">
        <f ca="1">IFERROR(IF((VLOOKUP($B155,'Year End Backsheet'!$A$7:$X$156,F$9,FALSE))="","",(VLOOKUP($B155,'Year End Backsheet'!$A$7:$X$156,F$9,FALSE))),"")</f>
        <v>Agree</v>
      </c>
      <c r="G155" s="295" t="str">
        <f ca="1">IFERROR(IF((VLOOKUP($B155,'Year End Backsheet'!$A$7:$X$156,G$9,FALSE))="","",(VLOOKUP($B155,'Year End Backsheet'!$A$7:$X$156,G$9,FALSE))),"")</f>
        <v>Agree</v>
      </c>
      <c r="H155" s="295" t="str">
        <f ca="1">IFERROR(IF((VLOOKUP($B155,'Year End Backsheet'!$A$7:$X$156,H$9,FALSE))="","",(VLOOKUP($B155,'Year End Backsheet'!$A$7:$X$156,H$9,FALSE))),"")</f>
        <v>Strongly Agree</v>
      </c>
      <c r="I155" s="295" t="str">
        <f ca="1">IFERROR(IF((VLOOKUP($B155,'Year End Backsheet'!$A$7:$X$156,I$9,FALSE))="","",(VLOOKUP($B155,'Year End Backsheet'!$A$7:$X$156,I$9,FALSE))),"")</f>
        <v>Agree</v>
      </c>
      <c r="J155" s="296" t="str">
        <f ca="1">IFERROR(IF((VLOOKUP($B155,'Year End Backsheet'!$A$7:$X$156,J$9,FALSE))="","",(VLOOKUP($B155,'Year End Backsheet'!$A$7:$X$156,J$9,FALSE))),"")</f>
        <v>Agree</v>
      </c>
    </row>
    <row r="156" spans="1:10" ht="15" customHeight="1" x14ac:dyDescent="0.3">
      <c r="A156" s="57">
        <v>130</v>
      </c>
      <c r="B156" s="50" t="str">
        <f t="shared" ca="1" si="12"/>
        <v>E06000027</v>
      </c>
      <c r="C156" s="140" t="str">
        <f ca="1">IFERROR(VLOOKUP($B156,'Org List'!$J$9:$K$488,2,0), "")</f>
        <v>Torbay</v>
      </c>
      <c r="D156" s="294" t="str">
        <f ca="1">IFERROR(IF((VLOOKUP($B156,'Year End Backsheet'!$A$7:$X$156,D$9,FALSE))="","",(VLOOKUP($B156,'Year End Backsheet'!$A$7:$X$156,D$9,FALSE))),"")</f>
        <v>Strongly Agree</v>
      </c>
      <c r="E156" s="295" t="str">
        <f ca="1">IFERROR(IF((VLOOKUP($B156,'Year End Backsheet'!$A$7:$X$156,E$9,FALSE))="","",(VLOOKUP($B156,'Year End Backsheet'!$A$7:$X$156,E$9,FALSE))),"")</f>
        <v>Agree</v>
      </c>
      <c r="F156" s="295" t="str">
        <f ca="1">IFERROR(IF((VLOOKUP($B156,'Year End Backsheet'!$A$7:$X$156,F$9,FALSE))="","",(VLOOKUP($B156,'Year End Backsheet'!$A$7:$X$156,F$9,FALSE))),"")</f>
        <v>Strongly Agree</v>
      </c>
      <c r="G156" s="295" t="str">
        <f ca="1">IFERROR(IF((VLOOKUP($B156,'Year End Backsheet'!$A$7:$X$156,G$9,FALSE))="","",(VLOOKUP($B156,'Year End Backsheet'!$A$7:$X$156,G$9,FALSE))),"")</f>
        <v>Agree</v>
      </c>
      <c r="H156" s="295" t="str">
        <f ca="1">IFERROR(IF((VLOOKUP($B156,'Year End Backsheet'!$A$7:$X$156,H$9,FALSE))="","",(VLOOKUP($B156,'Year End Backsheet'!$A$7:$X$156,H$9,FALSE))),"")</f>
        <v>Strongly Agree</v>
      </c>
      <c r="I156" s="295" t="str">
        <f ca="1">IFERROR(IF((VLOOKUP($B156,'Year End Backsheet'!$A$7:$X$156,I$9,FALSE))="","",(VLOOKUP($B156,'Year End Backsheet'!$A$7:$X$156,I$9,FALSE))),"")</f>
        <v>Neither agree nor disagree</v>
      </c>
      <c r="J156" s="296" t="str">
        <f ca="1">IFERROR(IF((VLOOKUP($B156,'Year End Backsheet'!$A$7:$X$156,J$9,FALSE))="","",(VLOOKUP($B156,'Year End Backsheet'!$A$7:$X$156,J$9,FALSE))),"")</f>
        <v>Agree</v>
      </c>
    </row>
    <row r="157" spans="1:10" ht="15" customHeight="1" x14ac:dyDescent="0.3">
      <c r="A157" s="57">
        <v>131</v>
      </c>
      <c r="B157" s="50" t="str">
        <f t="shared" ca="1" si="12"/>
        <v>E09000030</v>
      </c>
      <c r="C157" s="140" t="str">
        <f ca="1">IFERROR(VLOOKUP($B157,'Org List'!$J$9:$K$488,2,0), "")</f>
        <v>Tower Hamlets</v>
      </c>
      <c r="D157" s="294" t="str">
        <f ca="1">IFERROR(IF((VLOOKUP($B157,'Year End Backsheet'!$A$7:$X$156,D$9,FALSE))="","",(VLOOKUP($B157,'Year End Backsheet'!$A$7:$X$156,D$9,FALSE))),"")</f>
        <v>Strongly Agree</v>
      </c>
      <c r="E157" s="295" t="str">
        <f ca="1">IFERROR(IF((VLOOKUP($B157,'Year End Backsheet'!$A$7:$X$156,E$9,FALSE))="","",(VLOOKUP($B157,'Year End Backsheet'!$A$7:$X$156,E$9,FALSE))),"")</f>
        <v>Strongly Agree</v>
      </c>
      <c r="F157" s="295" t="str">
        <f ca="1">IFERROR(IF((VLOOKUP($B157,'Year End Backsheet'!$A$7:$X$156,F$9,FALSE))="","",(VLOOKUP($B157,'Year End Backsheet'!$A$7:$X$156,F$9,FALSE))),"")</f>
        <v>Strongly Agree</v>
      </c>
      <c r="G157" s="295" t="str">
        <f ca="1">IFERROR(IF((VLOOKUP($B157,'Year End Backsheet'!$A$7:$X$156,G$9,FALSE))="","",(VLOOKUP($B157,'Year End Backsheet'!$A$7:$X$156,G$9,FALSE))),"")</f>
        <v>Agree</v>
      </c>
      <c r="H157" s="295" t="str">
        <f ca="1">IFERROR(IF((VLOOKUP($B157,'Year End Backsheet'!$A$7:$X$156,H$9,FALSE))="","",(VLOOKUP($B157,'Year End Backsheet'!$A$7:$X$156,H$9,FALSE))),"")</f>
        <v>Strongly Agree</v>
      </c>
      <c r="I157" s="295" t="str">
        <f ca="1">IFERROR(IF((VLOOKUP($B157,'Year End Backsheet'!$A$7:$X$156,I$9,FALSE))="","",(VLOOKUP($B157,'Year End Backsheet'!$A$7:$X$156,I$9,FALSE))),"")</f>
        <v>Agree</v>
      </c>
      <c r="J157" s="296" t="str">
        <f ca="1">IFERROR(IF((VLOOKUP($B157,'Year End Backsheet'!$A$7:$X$156,J$9,FALSE))="","",(VLOOKUP($B157,'Year End Backsheet'!$A$7:$X$156,J$9,FALSE))),"")</f>
        <v>Agree</v>
      </c>
    </row>
    <row r="158" spans="1:10" ht="15" customHeight="1" x14ac:dyDescent="0.3">
      <c r="A158" s="57">
        <v>132</v>
      </c>
      <c r="B158" s="50" t="str">
        <f t="shared" ca="1" si="12"/>
        <v>E08000009</v>
      </c>
      <c r="C158" s="140" t="str">
        <f ca="1">IFERROR(VLOOKUP($B158,'Org List'!$J$9:$K$488,2,0), "")</f>
        <v>Trafford</v>
      </c>
      <c r="D158" s="294" t="str">
        <f ca="1">IFERROR(IF((VLOOKUP($B158,'Year End Backsheet'!$A$7:$X$156,D$9,FALSE))="","",(VLOOKUP($B158,'Year End Backsheet'!$A$7:$X$156,D$9,FALSE))),"")</f>
        <v>Agree</v>
      </c>
      <c r="E158" s="295" t="str">
        <f ca="1">IFERROR(IF((VLOOKUP($B158,'Year End Backsheet'!$A$7:$X$156,E$9,FALSE))="","",(VLOOKUP($B158,'Year End Backsheet'!$A$7:$X$156,E$9,FALSE))),"")</f>
        <v>Agree</v>
      </c>
      <c r="F158" s="295" t="str">
        <f ca="1">IFERROR(IF((VLOOKUP($B158,'Year End Backsheet'!$A$7:$X$156,F$9,FALSE))="","",(VLOOKUP($B158,'Year End Backsheet'!$A$7:$X$156,F$9,FALSE))),"")</f>
        <v>Neither agree nor disagree</v>
      </c>
      <c r="G158" s="295" t="str">
        <f ca="1">IFERROR(IF((VLOOKUP($B158,'Year End Backsheet'!$A$7:$X$156,G$9,FALSE))="","",(VLOOKUP($B158,'Year End Backsheet'!$A$7:$X$156,G$9,FALSE))),"")</f>
        <v>Agree</v>
      </c>
      <c r="H158" s="295" t="str">
        <f ca="1">IFERROR(IF((VLOOKUP($B158,'Year End Backsheet'!$A$7:$X$156,H$9,FALSE))="","",(VLOOKUP($B158,'Year End Backsheet'!$A$7:$X$156,H$9,FALSE))),"")</f>
        <v>Agree</v>
      </c>
      <c r="I158" s="295" t="str">
        <f ca="1">IFERROR(IF((VLOOKUP($B158,'Year End Backsheet'!$A$7:$X$156,I$9,FALSE))="","",(VLOOKUP($B158,'Year End Backsheet'!$A$7:$X$156,I$9,FALSE))),"")</f>
        <v>Agree</v>
      </c>
      <c r="J158" s="296" t="str">
        <f ca="1">IFERROR(IF((VLOOKUP($B158,'Year End Backsheet'!$A$7:$X$156,J$9,FALSE))="","",(VLOOKUP($B158,'Year End Backsheet'!$A$7:$X$156,J$9,FALSE))),"")</f>
        <v>Agree</v>
      </c>
    </row>
    <row r="159" spans="1:10" ht="15" customHeight="1" x14ac:dyDescent="0.3">
      <c r="A159" s="57">
        <v>133</v>
      </c>
      <c r="B159" s="50" t="str">
        <f t="shared" ca="1" si="12"/>
        <v>E08000036</v>
      </c>
      <c r="C159" s="140" t="str">
        <f ca="1">IFERROR(VLOOKUP($B159,'Org List'!$J$9:$K$488,2,0), "")</f>
        <v>Wakefield</v>
      </c>
      <c r="D159" s="294" t="str">
        <f ca="1">IFERROR(IF((VLOOKUP($B159,'Year End Backsheet'!$A$7:$X$156,D$9,FALSE))="","",(VLOOKUP($B159,'Year End Backsheet'!$A$7:$X$156,D$9,FALSE))),"")</f>
        <v>Strongly Agree</v>
      </c>
      <c r="E159" s="295" t="str">
        <f ca="1">IFERROR(IF((VLOOKUP($B159,'Year End Backsheet'!$A$7:$X$156,E$9,FALSE))="","",(VLOOKUP($B159,'Year End Backsheet'!$A$7:$X$156,E$9,FALSE))),"")</f>
        <v>Strongly Agree</v>
      </c>
      <c r="F159" s="295" t="str">
        <f ca="1">IFERROR(IF((VLOOKUP($B159,'Year End Backsheet'!$A$7:$X$156,F$9,FALSE))="","",(VLOOKUP($B159,'Year End Backsheet'!$A$7:$X$156,F$9,FALSE))),"")</f>
        <v>Strongly Agree</v>
      </c>
      <c r="G159" s="295" t="str">
        <f ca="1">IFERROR(IF((VLOOKUP($B159,'Year End Backsheet'!$A$7:$X$156,G$9,FALSE))="","",(VLOOKUP($B159,'Year End Backsheet'!$A$7:$X$156,G$9,FALSE))),"")</f>
        <v>Strongly Agree</v>
      </c>
      <c r="H159" s="295" t="str">
        <f ca="1">IFERROR(IF((VLOOKUP($B159,'Year End Backsheet'!$A$7:$X$156,H$9,FALSE))="","",(VLOOKUP($B159,'Year End Backsheet'!$A$7:$X$156,H$9,FALSE))),"")</f>
        <v>Agree</v>
      </c>
      <c r="I159" s="295" t="str">
        <f ca="1">IFERROR(IF((VLOOKUP($B159,'Year End Backsheet'!$A$7:$X$156,I$9,FALSE))="","",(VLOOKUP($B159,'Year End Backsheet'!$A$7:$X$156,I$9,FALSE))),"")</f>
        <v>Strongly Agree</v>
      </c>
      <c r="J159" s="296" t="str">
        <f ca="1">IFERROR(IF((VLOOKUP($B159,'Year End Backsheet'!$A$7:$X$156,J$9,FALSE))="","",(VLOOKUP($B159,'Year End Backsheet'!$A$7:$X$156,J$9,FALSE))),"")</f>
        <v>Agree</v>
      </c>
    </row>
    <row r="160" spans="1:10" ht="15" customHeight="1" x14ac:dyDescent="0.3">
      <c r="A160" s="57">
        <v>134</v>
      </c>
      <c r="B160" s="50" t="str">
        <f t="shared" ca="1" si="12"/>
        <v>E08000030</v>
      </c>
      <c r="C160" s="140" t="str">
        <f ca="1">IFERROR(VLOOKUP($B160,'Org List'!$J$9:$K$488,2,0), "")</f>
        <v>Walsall</v>
      </c>
      <c r="D160" s="294" t="str">
        <f ca="1">IFERROR(IF((VLOOKUP($B160,'Year End Backsheet'!$A$7:$X$156,D$9,FALSE))="","",(VLOOKUP($B160,'Year End Backsheet'!$A$7:$X$156,D$9,FALSE))),"")</f>
        <v>Agree</v>
      </c>
      <c r="E160" s="295" t="str">
        <f ca="1">IFERROR(IF((VLOOKUP($B160,'Year End Backsheet'!$A$7:$X$156,E$9,FALSE))="","",(VLOOKUP($B160,'Year End Backsheet'!$A$7:$X$156,E$9,FALSE))),"")</f>
        <v>Agree</v>
      </c>
      <c r="F160" s="295" t="str">
        <f ca="1">IFERROR(IF((VLOOKUP($B160,'Year End Backsheet'!$A$7:$X$156,F$9,FALSE))="","",(VLOOKUP($B160,'Year End Backsheet'!$A$7:$X$156,F$9,FALSE))),"")</f>
        <v>Agree</v>
      </c>
      <c r="G160" s="295" t="str">
        <f ca="1">IFERROR(IF((VLOOKUP($B160,'Year End Backsheet'!$A$7:$X$156,G$9,FALSE))="","",(VLOOKUP($B160,'Year End Backsheet'!$A$7:$X$156,G$9,FALSE))),"")</f>
        <v>Agree</v>
      </c>
      <c r="H160" s="295" t="str">
        <f ca="1">IFERROR(IF((VLOOKUP($B160,'Year End Backsheet'!$A$7:$X$156,H$9,FALSE))="","",(VLOOKUP($B160,'Year End Backsheet'!$A$7:$X$156,H$9,FALSE))),"")</f>
        <v>Agree</v>
      </c>
      <c r="I160" s="295" t="str">
        <f ca="1">IFERROR(IF((VLOOKUP($B160,'Year End Backsheet'!$A$7:$X$156,I$9,FALSE))="","",(VLOOKUP($B160,'Year End Backsheet'!$A$7:$X$156,I$9,FALSE))),"")</f>
        <v>Agree</v>
      </c>
      <c r="J160" s="296" t="str">
        <f ca="1">IFERROR(IF((VLOOKUP($B160,'Year End Backsheet'!$A$7:$X$156,J$9,FALSE))="","",(VLOOKUP($B160,'Year End Backsheet'!$A$7:$X$156,J$9,FALSE))),"")</f>
        <v>Strongly Agree</v>
      </c>
    </row>
    <row r="161" spans="1:10" ht="15" customHeight="1" x14ac:dyDescent="0.3">
      <c r="A161" s="57">
        <v>135</v>
      </c>
      <c r="B161" s="50" t="str">
        <f t="shared" ca="1" si="12"/>
        <v>E09000031</v>
      </c>
      <c r="C161" s="140" t="str">
        <f ca="1">IFERROR(VLOOKUP($B161,'Org List'!$J$9:$K$488,2,0), "")</f>
        <v>Waltham Forest</v>
      </c>
      <c r="D161" s="294" t="str">
        <f ca="1">IFERROR(IF((VLOOKUP($B161,'Year End Backsheet'!$A$7:$X$156,D$9,FALSE))="","",(VLOOKUP($B161,'Year End Backsheet'!$A$7:$X$156,D$9,FALSE))),"")</f>
        <v>Strongly Agree</v>
      </c>
      <c r="E161" s="295" t="str">
        <f ca="1">IFERROR(IF((VLOOKUP($B161,'Year End Backsheet'!$A$7:$X$156,E$9,FALSE))="","",(VLOOKUP($B161,'Year End Backsheet'!$A$7:$X$156,E$9,FALSE))),"")</f>
        <v>Agree</v>
      </c>
      <c r="F161" s="295" t="str">
        <f ca="1">IFERROR(IF((VLOOKUP($B161,'Year End Backsheet'!$A$7:$X$156,F$9,FALSE))="","",(VLOOKUP($B161,'Year End Backsheet'!$A$7:$X$156,F$9,FALSE))),"")</f>
        <v>Strongly Agree</v>
      </c>
      <c r="G161" s="295" t="str">
        <f ca="1">IFERROR(IF((VLOOKUP($B161,'Year End Backsheet'!$A$7:$X$156,G$9,FALSE))="","",(VLOOKUP($B161,'Year End Backsheet'!$A$7:$X$156,G$9,FALSE))),"")</f>
        <v>Strongly Agree</v>
      </c>
      <c r="H161" s="295" t="str">
        <f ca="1">IFERROR(IF((VLOOKUP($B161,'Year End Backsheet'!$A$7:$X$156,H$9,FALSE))="","",(VLOOKUP($B161,'Year End Backsheet'!$A$7:$X$156,H$9,FALSE))),"")</f>
        <v>Agree</v>
      </c>
      <c r="I161" s="295" t="str">
        <f ca="1">IFERROR(IF((VLOOKUP($B161,'Year End Backsheet'!$A$7:$X$156,I$9,FALSE))="","",(VLOOKUP($B161,'Year End Backsheet'!$A$7:$X$156,I$9,FALSE))),"")</f>
        <v>Agree</v>
      </c>
      <c r="J161" s="296" t="str">
        <f ca="1">IFERROR(IF((VLOOKUP($B161,'Year End Backsheet'!$A$7:$X$156,J$9,FALSE))="","",(VLOOKUP($B161,'Year End Backsheet'!$A$7:$X$156,J$9,FALSE))),"")</f>
        <v>Neither agree nor disagree</v>
      </c>
    </row>
    <row r="162" spans="1:10" ht="15" customHeight="1" x14ac:dyDescent="0.3">
      <c r="A162" s="57">
        <v>136</v>
      </c>
      <c r="B162" s="50" t="str">
        <f t="shared" ca="1" si="12"/>
        <v>E09000032</v>
      </c>
      <c r="C162" s="140" t="str">
        <f ca="1">IFERROR(VLOOKUP($B162,'Org List'!$J$9:$K$488,2,0), "")</f>
        <v>Wandsworth</v>
      </c>
      <c r="D162" s="294" t="str">
        <f ca="1">IFERROR(IF((VLOOKUP($B162,'Year End Backsheet'!$A$7:$X$156,D$9,FALSE))="","",(VLOOKUP($B162,'Year End Backsheet'!$A$7:$X$156,D$9,FALSE))),"")</f>
        <v>Agree</v>
      </c>
      <c r="E162" s="295" t="str">
        <f ca="1">IFERROR(IF((VLOOKUP($B162,'Year End Backsheet'!$A$7:$X$156,E$9,FALSE))="","",(VLOOKUP($B162,'Year End Backsheet'!$A$7:$X$156,E$9,FALSE))),"")</f>
        <v>Agree</v>
      </c>
      <c r="F162" s="295" t="str">
        <f ca="1">IFERROR(IF((VLOOKUP($B162,'Year End Backsheet'!$A$7:$X$156,F$9,FALSE))="","",(VLOOKUP($B162,'Year End Backsheet'!$A$7:$X$156,F$9,FALSE))),"")</f>
        <v>Agree</v>
      </c>
      <c r="G162" s="295" t="str">
        <f ca="1">IFERROR(IF((VLOOKUP($B162,'Year End Backsheet'!$A$7:$X$156,G$9,FALSE))="","",(VLOOKUP($B162,'Year End Backsheet'!$A$7:$X$156,G$9,FALSE))),"")</f>
        <v>Agree</v>
      </c>
      <c r="H162" s="295" t="str">
        <f ca="1">IFERROR(IF((VLOOKUP($B162,'Year End Backsheet'!$A$7:$X$156,H$9,FALSE))="","",(VLOOKUP($B162,'Year End Backsheet'!$A$7:$X$156,H$9,FALSE))),"")</f>
        <v>Agree</v>
      </c>
      <c r="I162" s="295" t="str">
        <f ca="1">IFERROR(IF((VLOOKUP($B162,'Year End Backsheet'!$A$7:$X$156,I$9,FALSE))="","",(VLOOKUP($B162,'Year End Backsheet'!$A$7:$X$156,I$9,FALSE))),"")</f>
        <v>Neither agree nor disagree</v>
      </c>
      <c r="J162" s="296" t="str">
        <f ca="1">IFERROR(IF((VLOOKUP($B162,'Year End Backsheet'!$A$7:$X$156,J$9,FALSE))="","",(VLOOKUP($B162,'Year End Backsheet'!$A$7:$X$156,J$9,FALSE))),"")</f>
        <v>Agree</v>
      </c>
    </row>
    <row r="163" spans="1:10" ht="15" customHeight="1" x14ac:dyDescent="0.3">
      <c r="A163" s="57">
        <v>137</v>
      </c>
      <c r="B163" s="50" t="str">
        <f t="shared" ca="1" si="12"/>
        <v>E06000007</v>
      </c>
      <c r="C163" s="140" t="str">
        <f ca="1">IFERROR(VLOOKUP($B163,'Org List'!$J$9:$K$488,2,0), "")</f>
        <v>Warrington</v>
      </c>
      <c r="D163" s="294" t="str">
        <f ca="1">IFERROR(IF((VLOOKUP($B163,'Year End Backsheet'!$A$7:$X$156,D$9,FALSE))="","",(VLOOKUP($B163,'Year End Backsheet'!$A$7:$X$156,D$9,FALSE))),"")</f>
        <v>Strongly Agree</v>
      </c>
      <c r="E163" s="295" t="str">
        <f ca="1">IFERROR(IF((VLOOKUP($B163,'Year End Backsheet'!$A$7:$X$156,E$9,FALSE))="","",(VLOOKUP($B163,'Year End Backsheet'!$A$7:$X$156,E$9,FALSE))),"")</f>
        <v>Strongly Agree</v>
      </c>
      <c r="F163" s="295" t="str">
        <f ca="1">IFERROR(IF((VLOOKUP($B163,'Year End Backsheet'!$A$7:$X$156,F$9,FALSE))="","",(VLOOKUP($B163,'Year End Backsheet'!$A$7:$X$156,F$9,FALSE))),"")</f>
        <v>Strongly Agree</v>
      </c>
      <c r="G163" s="295" t="str">
        <f ca="1">IFERROR(IF((VLOOKUP($B163,'Year End Backsheet'!$A$7:$X$156,G$9,FALSE))="","",(VLOOKUP($B163,'Year End Backsheet'!$A$7:$X$156,G$9,FALSE))),"")</f>
        <v>Strongly Agree</v>
      </c>
      <c r="H163" s="295" t="str">
        <f ca="1">IFERROR(IF((VLOOKUP($B163,'Year End Backsheet'!$A$7:$X$156,H$9,FALSE))="","",(VLOOKUP($B163,'Year End Backsheet'!$A$7:$X$156,H$9,FALSE))),"")</f>
        <v>Strongly Agree</v>
      </c>
      <c r="I163" s="295" t="str">
        <f ca="1">IFERROR(IF((VLOOKUP($B163,'Year End Backsheet'!$A$7:$X$156,I$9,FALSE))="","",(VLOOKUP($B163,'Year End Backsheet'!$A$7:$X$156,I$9,FALSE))),"")</f>
        <v>Strongly Agree</v>
      </c>
      <c r="J163" s="296" t="str">
        <f ca="1">IFERROR(IF((VLOOKUP($B163,'Year End Backsheet'!$A$7:$X$156,J$9,FALSE))="","",(VLOOKUP($B163,'Year End Backsheet'!$A$7:$X$156,J$9,FALSE))),"")</f>
        <v>Strongly Agree</v>
      </c>
    </row>
    <row r="164" spans="1:10" ht="15" customHeight="1" x14ac:dyDescent="0.3">
      <c r="A164" s="57">
        <v>138</v>
      </c>
      <c r="B164" s="50" t="str">
        <f t="shared" ca="1" si="12"/>
        <v>E10000031</v>
      </c>
      <c r="C164" s="140" t="str">
        <f ca="1">IFERROR(VLOOKUP($B164,'Org List'!$J$9:$K$488,2,0), "")</f>
        <v>Warwickshire</v>
      </c>
      <c r="D164" s="294" t="str">
        <f ca="1">IFERROR(IF((VLOOKUP($B164,'Year End Backsheet'!$A$7:$X$156,D$9,FALSE))="","",(VLOOKUP($B164,'Year End Backsheet'!$A$7:$X$156,D$9,FALSE))),"")</f>
        <v>Agree</v>
      </c>
      <c r="E164" s="295" t="str">
        <f ca="1">IFERROR(IF((VLOOKUP($B164,'Year End Backsheet'!$A$7:$X$156,E$9,FALSE))="","",(VLOOKUP($B164,'Year End Backsheet'!$A$7:$X$156,E$9,FALSE))),"")</f>
        <v>Agree</v>
      </c>
      <c r="F164" s="295" t="str">
        <f ca="1">IFERROR(IF((VLOOKUP($B164,'Year End Backsheet'!$A$7:$X$156,F$9,FALSE))="","",(VLOOKUP($B164,'Year End Backsheet'!$A$7:$X$156,F$9,FALSE))),"")</f>
        <v>Agree</v>
      </c>
      <c r="G164" s="295" t="str">
        <f ca="1">IFERROR(IF((VLOOKUP($B164,'Year End Backsheet'!$A$7:$X$156,G$9,FALSE))="","",(VLOOKUP($B164,'Year End Backsheet'!$A$7:$X$156,G$9,FALSE))),"")</f>
        <v>Agree</v>
      </c>
      <c r="H164" s="295" t="str">
        <f ca="1">IFERROR(IF((VLOOKUP($B164,'Year End Backsheet'!$A$7:$X$156,H$9,FALSE))="","",(VLOOKUP($B164,'Year End Backsheet'!$A$7:$X$156,H$9,FALSE))),"")</f>
        <v>Strongly Agree</v>
      </c>
      <c r="I164" s="295" t="str">
        <f ca="1">IFERROR(IF((VLOOKUP($B164,'Year End Backsheet'!$A$7:$X$156,I$9,FALSE))="","",(VLOOKUP($B164,'Year End Backsheet'!$A$7:$X$156,I$9,FALSE))),"")</f>
        <v>Agree</v>
      </c>
      <c r="J164" s="296" t="str">
        <f ca="1">IFERROR(IF((VLOOKUP($B164,'Year End Backsheet'!$A$7:$X$156,J$9,FALSE))="","",(VLOOKUP($B164,'Year End Backsheet'!$A$7:$X$156,J$9,FALSE))),"")</f>
        <v>Agree</v>
      </c>
    </row>
    <row r="165" spans="1:10" ht="15" customHeight="1" x14ac:dyDescent="0.3">
      <c r="A165" s="57">
        <v>139</v>
      </c>
      <c r="B165" s="50" t="str">
        <f t="shared" ca="1" si="12"/>
        <v>E06000037</v>
      </c>
      <c r="C165" s="140" t="str">
        <f ca="1">IFERROR(VLOOKUP($B165,'Org List'!$J$9:$K$488,2,0), "")</f>
        <v>West Berkshire</v>
      </c>
      <c r="D165" s="294" t="str">
        <f ca="1">IFERROR(IF((VLOOKUP($B165,'Year End Backsheet'!$A$7:$X$156,D$9,FALSE))="","",(VLOOKUP($B165,'Year End Backsheet'!$A$7:$X$156,D$9,FALSE))),"")</f>
        <v>Strongly Agree</v>
      </c>
      <c r="E165" s="295" t="str">
        <f ca="1">IFERROR(IF((VLOOKUP($B165,'Year End Backsheet'!$A$7:$X$156,E$9,FALSE))="","",(VLOOKUP($B165,'Year End Backsheet'!$A$7:$X$156,E$9,FALSE))),"")</f>
        <v>Strongly Agree</v>
      </c>
      <c r="F165" s="295" t="str">
        <f ca="1">IFERROR(IF((VLOOKUP($B165,'Year End Backsheet'!$A$7:$X$156,F$9,FALSE))="","",(VLOOKUP($B165,'Year End Backsheet'!$A$7:$X$156,F$9,FALSE))),"")</f>
        <v>Strongly Agree</v>
      </c>
      <c r="G165" s="295" t="str">
        <f ca="1">IFERROR(IF((VLOOKUP($B165,'Year End Backsheet'!$A$7:$X$156,G$9,FALSE))="","",(VLOOKUP($B165,'Year End Backsheet'!$A$7:$X$156,G$9,FALSE))),"")</f>
        <v>Agree</v>
      </c>
      <c r="H165" s="295" t="str">
        <f ca="1">IFERROR(IF((VLOOKUP($B165,'Year End Backsheet'!$A$7:$X$156,H$9,FALSE))="","",(VLOOKUP($B165,'Year End Backsheet'!$A$7:$X$156,H$9,FALSE))),"")</f>
        <v>Strongly Agree</v>
      </c>
      <c r="I165" s="295" t="str">
        <f ca="1">IFERROR(IF((VLOOKUP($B165,'Year End Backsheet'!$A$7:$X$156,I$9,FALSE))="","",(VLOOKUP($B165,'Year End Backsheet'!$A$7:$X$156,I$9,FALSE))),"")</f>
        <v>Strongly Agree</v>
      </c>
      <c r="J165" s="296" t="str">
        <f ca="1">IFERROR(IF((VLOOKUP($B165,'Year End Backsheet'!$A$7:$X$156,J$9,FALSE))="","",(VLOOKUP($B165,'Year End Backsheet'!$A$7:$X$156,J$9,FALSE))),"")</f>
        <v>Agree</v>
      </c>
    </row>
    <row r="166" spans="1:10" ht="15" customHeight="1" x14ac:dyDescent="0.3">
      <c r="A166" s="57">
        <v>140</v>
      </c>
      <c r="B166" s="50" t="str">
        <f t="shared" ca="1" si="12"/>
        <v>E10000032</v>
      </c>
      <c r="C166" s="140" t="str">
        <f ca="1">IFERROR(VLOOKUP($B166,'Org List'!$J$9:$K$488,2,0), "")</f>
        <v>West Sussex</v>
      </c>
      <c r="D166" s="294" t="str">
        <f ca="1">IFERROR(IF((VLOOKUP($B166,'Year End Backsheet'!$A$7:$X$156,D$9,FALSE))="","",(VLOOKUP($B166,'Year End Backsheet'!$A$7:$X$156,D$9,FALSE))),"")</f>
        <v>Agree</v>
      </c>
      <c r="E166" s="295" t="str">
        <f ca="1">IFERROR(IF((VLOOKUP($B166,'Year End Backsheet'!$A$7:$X$156,E$9,FALSE))="","",(VLOOKUP($B166,'Year End Backsheet'!$A$7:$X$156,E$9,FALSE))),"")</f>
        <v>Agree</v>
      </c>
      <c r="F166" s="295" t="str">
        <f ca="1">IFERROR(IF((VLOOKUP($B166,'Year End Backsheet'!$A$7:$X$156,F$9,FALSE))="","",(VLOOKUP($B166,'Year End Backsheet'!$A$7:$X$156,F$9,FALSE))),"")</f>
        <v>Agree</v>
      </c>
      <c r="G166" s="295" t="str">
        <f ca="1">IFERROR(IF((VLOOKUP($B166,'Year End Backsheet'!$A$7:$X$156,G$9,FALSE))="","",(VLOOKUP($B166,'Year End Backsheet'!$A$7:$X$156,G$9,FALSE))),"")</f>
        <v>Neither agree nor disagree</v>
      </c>
      <c r="H166" s="295" t="str">
        <f ca="1">IFERROR(IF((VLOOKUP($B166,'Year End Backsheet'!$A$7:$X$156,H$9,FALSE))="","",(VLOOKUP($B166,'Year End Backsheet'!$A$7:$X$156,H$9,FALSE))),"")</f>
        <v>Agree</v>
      </c>
      <c r="I166" s="295" t="str">
        <f ca="1">IFERROR(IF((VLOOKUP($B166,'Year End Backsheet'!$A$7:$X$156,I$9,FALSE))="","",(VLOOKUP($B166,'Year End Backsheet'!$A$7:$X$156,I$9,FALSE))),"")</f>
        <v>Neither agree nor disagree</v>
      </c>
      <c r="J166" s="296" t="str">
        <f ca="1">IFERROR(IF((VLOOKUP($B166,'Year End Backsheet'!$A$7:$X$156,J$9,FALSE))="","",(VLOOKUP($B166,'Year End Backsheet'!$A$7:$X$156,J$9,FALSE))),"")</f>
        <v>Neither agree nor disagree</v>
      </c>
    </row>
    <row r="167" spans="1:10" ht="15" customHeight="1" x14ac:dyDescent="0.3">
      <c r="A167" s="57">
        <v>141</v>
      </c>
      <c r="B167" s="50" t="str">
        <f t="shared" ca="1" si="12"/>
        <v>E09000033</v>
      </c>
      <c r="C167" s="140" t="str">
        <f ca="1">IFERROR(VLOOKUP($B167,'Org List'!$J$9:$K$488,2,0), "")</f>
        <v>Westminster</v>
      </c>
      <c r="D167" s="294" t="str">
        <f ca="1">IFERROR(IF((VLOOKUP($B167,'Year End Backsheet'!$A$7:$X$156,D$9,FALSE))="","",(VLOOKUP($B167,'Year End Backsheet'!$A$7:$X$156,D$9,FALSE))),"")</f>
        <v>Agree</v>
      </c>
      <c r="E167" s="295" t="str">
        <f ca="1">IFERROR(IF((VLOOKUP($B167,'Year End Backsheet'!$A$7:$X$156,E$9,FALSE))="","",(VLOOKUP($B167,'Year End Backsheet'!$A$7:$X$156,E$9,FALSE))),"")</f>
        <v>Agree</v>
      </c>
      <c r="F167" s="295" t="str">
        <f ca="1">IFERROR(IF((VLOOKUP($B167,'Year End Backsheet'!$A$7:$X$156,F$9,FALSE))="","",(VLOOKUP($B167,'Year End Backsheet'!$A$7:$X$156,F$9,FALSE))),"")</f>
        <v>Agree</v>
      </c>
      <c r="G167" s="295" t="str">
        <f ca="1">IFERROR(IF((VLOOKUP($B167,'Year End Backsheet'!$A$7:$X$156,G$9,FALSE))="","",(VLOOKUP($B167,'Year End Backsheet'!$A$7:$X$156,G$9,FALSE))),"")</f>
        <v>Neither agree nor disagree</v>
      </c>
      <c r="H167" s="295" t="str">
        <f ca="1">IFERROR(IF((VLOOKUP($B167,'Year End Backsheet'!$A$7:$X$156,H$9,FALSE))="","",(VLOOKUP($B167,'Year End Backsheet'!$A$7:$X$156,H$9,FALSE))),"")</f>
        <v>Neither agree nor disagree</v>
      </c>
      <c r="I167" s="295" t="str">
        <f ca="1">IFERROR(IF((VLOOKUP($B167,'Year End Backsheet'!$A$7:$X$156,I$9,FALSE))="","",(VLOOKUP($B167,'Year End Backsheet'!$A$7:$X$156,I$9,FALSE))),"")</f>
        <v>Agree</v>
      </c>
      <c r="J167" s="296" t="str">
        <f ca="1">IFERROR(IF((VLOOKUP($B167,'Year End Backsheet'!$A$7:$X$156,J$9,FALSE))="","",(VLOOKUP($B167,'Year End Backsheet'!$A$7:$X$156,J$9,FALSE))),"")</f>
        <v>Agree</v>
      </c>
    </row>
    <row r="168" spans="1:10" ht="15" customHeight="1" x14ac:dyDescent="0.3">
      <c r="A168" s="57">
        <v>142</v>
      </c>
      <c r="B168" s="50" t="str">
        <f t="shared" ca="1" si="12"/>
        <v>E08000010</v>
      </c>
      <c r="C168" s="140" t="str">
        <f ca="1">IFERROR(VLOOKUP($B168,'Org List'!$J$9:$K$488,2,0), "")</f>
        <v>Wigan</v>
      </c>
      <c r="D168" s="294" t="str">
        <f ca="1">IFERROR(IF((VLOOKUP($B168,'Year End Backsheet'!$A$7:$X$156,D$9,FALSE))="","",(VLOOKUP($B168,'Year End Backsheet'!$A$7:$X$156,D$9,FALSE))),"")</f>
        <v>Strongly Agree</v>
      </c>
      <c r="E168" s="295" t="str">
        <f ca="1">IFERROR(IF((VLOOKUP($B168,'Year End Backsheet'!$A$7:$X$156,E$9,FALSE))="","",(VLOOKUP($B168,'Year End Backsheet'!$A$7:$X$156,E$9,FALSE))),"")</f>
        <v>Strongly Agree</v>
      </c>
      <c r="F168" s="295" t="str">
        <f ca="1">IFERROR(IF((VLOOKUP($B168,'Year End Backsheet'!$A$7:$X$156,F$9,FALSE))="","",(VLOOKUP($B168,'Year End Backsheet'!$A$7:$X$156,F$9,FALSE))),"")</f>
        <v>Agree</v>
      </c>
      <c r="G168" s="295" t="str">
        <f ca="1">IFERROR(IF((VLOOKUP($B168,'Year End Backsheet'!$A$7:$X$156,G$9,FALSE))="","",(VLOOKUP($B168,'Year End Backsheet'!$A$7:$X$156,G$9,FALSE))),"")</f>
        <v>Agree</v>
      </c>
      <c r="H168" s="295" t="str">
        <f ca="1">IFERROR(IF((VLOOKUP($B168,'Year End Backsheet'!$A$7:$X$156,H$9,FALSE))="","",(VLOOKUP($B168,'Year End Backsheet'!$A$7:$X$156,H$9,FALSE))),"")</f>
        <v>Strongly Agree</v>
      </c>
      <c r="I168" s="295" t="str">
        <f ca="1">IFERROR(IF((VLOOKUP($B168,'Year End Backsheet'!$A$7:$X$156,I$9,FALSE))="","",(VLOOKUP($B168,'Year End Backsheet'!$A$7:$X$156,I$9,FALSE))),"")</f>
        <v>Agree</v>
      </c>
      <c r="J168" s="296" t="str">
        <f ca="1">IFERROR(IF((VLOOKUP($B168,'Year End Backsheet'!$A$7:$X$156,J$9,FALSE))="","",(VLOOKUP($B168,'Year End Backsheet'!$A$7:$X$156,J$9,FALSE))),"")</f>
        <v>Agree</v>
      </c>
    </row>
    <row r="169" spans="1:10" ht="15" customHeight="1" x14ac:dyDescent="0.3">
      <c r="A169" s="57">
        <v>143</v>
      </c>
      <c r="B169" s="50" t="str">
        <f t="shared" ca="1" si="12"/>
        <v>E06000054</v>
      </c>
      <c r="C169" s="140" t="str">
        <f ca="1">IFERROR(VLOOKUP($B169,'Org List'!$J$9:$K$488,2,0), "")</f>
        <v>Wiltshire</v>
      </c>
      <c r="D169" s="294" t="str">
        <f ca="1">IFERROR(IF((VLOOKUP($B169,'Year End Backsheet'!$A$7:$X$156,D$9,FALSE))="","",(VLOOKUP($B169,'Year End Backsheet'!$A$7:$X$156,D$9,FALSE))),"")</f>
        <v>Strongly Agree</v>
      </c>
      <c r="E169" s="295" t="str">
        <f ca="1">IFERROR(IF((VLOOKUP($B169,'Year End Backsheet'!$A$7:$X$156,E$9,FALSE))="","",(VLOOKUP($B169,'Year End Backsheet'!$A$7:$X$156,E$9,FALSE))),"")</f>
        <v>Agree</v>
      </c>
      <c r="F169" s="295" t="str">
        <f ca="1">IFERROR(IF((VLOOKUP($B169,'Year End Backsheet'!$A$7:$X$156,F$9,FALSE))="","",(VLOOKUP($B169,'Year End Backsheet'!$A$7:$X$156,F$9,FALSE))),"")</f>
        <v>Agree</v>
      </c>
      <c r="G169" s="295" t="str">
        <f ca="1">IFERROR(IF((VLOOKUP($B169,'Year End Backsheet'!$A$7:$X$156,G$9,FALSE))="","",(VLOOKUP($B169,'Year End Backsheet'!$A$7:$X$156,G$9,FALSE))),"")</f>
        <v>Agree</v>
      </c>
      <c r="H169" s="295" t="str">
        <f ca="1">IFERROR(IF((VLOOKUP($B169,'Year End Backsheet'!$A$7:$X$156,H$9,FALSE))="","",(VLOOKUP($B169,'Year End Backsheet'!$A$7:$X$156,H$9,FALSE))),"")</f>
        <v>Strongly Agree</v>
      </c>
      <c r="I169" s="295" t="str">
        <f ca="1">IFERROR(IF((VLOOKUP($B169,'Year End Backsheet'!$A$7:$X$156,I$9,FALSE))="","",(VLOOKUP($B169,'Year End Backsheet'!$A$7:$X$156,I$9,FALSE))),"")</f>
        <v>Agree</v>
      </c>
      <c r="J169" s="296" t="str">
        <f ca="1">IFERROR(IF((VLOOKUP($B169,'Year End Backsheet'!$A$7:$X$156,J$9,FALSE))="","",(VLOOKUP($B169,'Year End Backsheet'!$A$7:$X$156,J$9,FALSE))),"")</f>
        <v>Agree</v>
      </c>
    </row>
    <row r="170" spans="1:10" ht="15" customHeight="1" x14ac:dyDescent="0.3">
      <c r="A170" s="57">
        <v>144</v>
      </c>
      <c r="B170" s="50" t="str">
        <f t="shared" ca="1" si="12"/>
        <v>E06000040</v>
      </c>
      <c r="C170" s="140" t="str">
        <f ca="1">IFERROR(VLOOKUP($B170,'Org List'!$J$9:$K$488,2,0), "")</f>
        <v>Windsor and Maidenhead</v>
      </c>
      <c r="D170" s="294" t="str">
        <f ca="1">IFERROR(IF((VLOOKUP($B170,'Year End Backsheet'!$A$7:$X$156,D$9,FALSE))="","",(VLOOKUP($B170,'Year End Backsheet'!$A$7:$X$156,D$9,FALSE))),"")</f>
        <v>Agree</v>
      </c>
      <c r="E170" s="295" t="str">
        <f ca="1">IFERROR(IF((VLOOKUP($B170,'Year End Backsheet'!$A$7:$X$156,E$9,FALSE))="","",(VLOOKUP($B170,'Year End Backsheet'!$A$7:$X$156,E$9,FALSE))),"")</f>
        <v>Agree</v>
      </c>
      <c r="F170" s="295" t="str">
        <f ca="1">IFERROR(IF((VLOOKUP($B170,'Year End Backsheet'!$A$7:$X$156,F$9,FALSE))="","",(VLOOKUP($B170,'Year End Backsheet'!$A$7:$X$156,F$9,FALSE))),"")</f>
        <v>Agree</v>
      </c>
      <c r="G170" s="295" t="str">
        <f ca="1">IFERROR(IF((VLOOKUP($B170,'Year End Backsheet'!$A$7:$X$156,G$9,FALSE))="","",(VLOOKUP($B170,'Year End Backsheet'!$A$7:$X$156,G$9,FALSE))),"")</f>
        <v>Agree</v>
      </c>
      <c r="H170" s="295" t="str">
        <f ca="1">IFERROR(IF((VLOOKUP($B170,'Year End Backsheet'!$A$7:$X$156,H$9,FALSE))="","",(VLOOKUP($B170,'Year End Backsheet'!$A$7:$X$156,H$9,FALSE))),"")</f>
        <v>Agree</v>
      </c>
      <c r="I170" s="295" t="str">
        <f ca="1">IFERROR(IF((VLOOKUP($B170,'Year End Backsheet'!$A$7:$X$156,I$9,FALSE))="","",(VLOOKUP($B170,'Year End Backsheet'!$A$7:$X$156,I$9,FALSE))),"")</f>
        <v>Strongly Agree</v>
      </c>
      <c r="J170" s="296" t="str">
        <f ca="1">IFERROR(IF((VLOOKUP($B170,'Year End Backsheet'!$A$7:$X$156,J$9,FALSE))="","",(VLOOKUP($B170,'Year End Backsheet'!$A$7:$X$156,J$9,FALSE))),"")</f>
        <v>Agree</v>
      </c>
    </row>
    <row r="171" spans="1:10" ht="15" customHeight="1" x14ac:dyDescent="0.3">
      <c r="A171" s="57">
        <v>145</v>
      </c>
      <c r="B171" s="50" t="str">
        <f t="shared" ca="1" si="12"/>
        <v>E08000015</v>
      </c>
      <c r="C171" s="140" t="str">
        <f ca="1">IFERROR(VLOOKUP($B171,'Org List'!$J$9:$K$488,2,0), "")</f>
        <v>Wirral</v>
      </c>
      <c r="D171" s="294" t="str">
        <f ca="1">IFERROR(IF((VLOOKUP($B171,'Year End Backsheet'!$A$7:$X$156,D$9,FALSE))="","",(VLOOKUP($B171,'Year End Backsheet'!$A$7:$X$156,D$9,FALSE))),"")</f>
        <v>Strongly Agree</v>
      </c>
      <c r="E171" s="295" t="str">
        <f ca="1">IFERROR(IF((VLOOKUP($B171,'Year End Backsheet'!$A$7:$X$156,E$9,FALSE))="","",(VLOOKUP($B171,'Year End Backsheet'!$A$7:$X$156,E$9,FALSE))),"")</f>
        <v>Strongly Agree</v>
      </c>
      <c r="F171" s="295" t="str">
        <f ca="1">IFERROR(IF((VLOOKUP($B171,'Year End Backsheet'!$A$7:$X$156,F$9,FALSE))="","",(VLOOKUP($B171,'Year End Backsheet'!$A$7:$X$156,F$9,FALSE))),"")</f>
        <v>Strongly Agree</v>
      </c>
      <c r="G171" s="295" t="str">
        <f ca="1">IFERROR(IF((VLOOKUP($B171,'Year End Backsheet'!$A$7:$X$156,G$9,FALSE))="","",(VLOOKUP($B171,'Year End Backsheet'!$A$7:$X$156,G$9,FALSE))),"")</f>
        <v>Agree</v>
      </c>
      <c r="H171" s="295" t="str">
        <f ca="1">IFERROR(IF((VLOOKUP($B171,'Year End Backsheet'!$A$7:$X$156,H$9,FALSE))="","",(VLOOKUP($B171,'Year End Backsheet'!$A$7:$X$156,H$9,FALSE))),"")</f>
        <v>Strongly Agree</v>
      </c>
      <c r="I171" s="295" t="str">
        <f ca="1">IFERROR(IF((VLOOKUP($B171,'Year End Backsheet'!$A$7:$X$156,I$9,FALSE))="","",(VLOOKUP($B171,'Year End Backsheet'!$A$7:$X$156,I$9,FALSE))),"")</f>
        <v>Strongly Agree</v>
      </c>
      <c r="J171" s="296" t="str">
        <f ca="1">IFERROR(IF((VLOOKUP($B171,'Year End Backsheet'!$A$7:$X$156,J$9,FALSE))="","",(VLOOKUP($B171,'Year End Backsheet'!$A$7:$X$156,J$9,FALSE))),"")</f>
        <v>Strongly Agree</v>
      </c>
    </row>
    <row r="172" spans="1:10" ht="15" customHeight="1" x14ac:dyDescent="0.3">
      <c r="A172" s="57">
        <v>146</v>
      </c>
      <c r="B172" s="50" t="str">
        <f t="shared" ca="1" si="12"/>
        <v>E06000041</v>
      </c>
      <c r="C172" s="140" t="str">
        <f ca="1">IFERROR(VLOOKUP($B172,'Org List'!$J$9:$K$488,2,0), "")</f>
        <v>Wokingham</v>
      </c>
      <c r="D172" s="294" t="str">
        <f ca="1">IFERROR(IF((VLOOKUP($B172,'Year End Backsheet'!$A$7:$X$156,D$9,FALSE))="","",(VLOOKUP($B172,'Year End Backsheet'!$A$7:$X$156,D$9,FALSE))),"")</f>
        <v>Strongly Agree</v>
      </c>
      <c r="E172" s="295" t="str">
        <f ca="1">IFERROR(IF((VLOOKUP($B172,'Year End Backsheet'!$A$7:$X$156,E$9,FALSE))="","",(VLOOKUP($B172,'Year End Backsheet'!$A$7:$X$156,E$9,FALSE))),"")</f>
        <v>Strongly Agree</v>
      </c>
      <c r="F172" s="295" t="str">
        <f ca="1">IFERROR(IF((VLOOKUP($B172,'Year End Backsheet'!$A$7:$X$156,F$9,FALSE))="","",(VLOOKUP($B172,'Year End Backsheet'!$A$7:$X$156,F$9,FALSE))),"")</f>
        <v>Strongly Agree</v>
      </c>
      <c r="G172" s="295" t="str">
        <f ca="1">IFERROR(IF((VLOOKUP($B172,'Year End Backsheet'!$A$7:$X$156,G$9,FALSE))="","",(VLOOKUP($B172,'Year End Backsheet'!$A$7:$X$156,G$9,FALSE))),"")</f>
        <v>Agree</v>
      </c>
      <c r="H172" s="295" t="str">
        <f ca="1">IFERROR(IF((VLOOKUP($B172,'Year End Backsheet'!$A$7:$X$156,H$9,FALSE))="","",(VLOOKUP($B172,'Year End Backsheet'!$A$7:$X$156,H$9,FALSE))),"")</f>
        <v>Strongly Agree</v>
      </c>
      <c r="I172" s="295" t="str">
        <f ca="1">IFERROR(IF((VLOOKUP($B172,'Year End Backsheet'!$A$7:$X$156,I$9,FALSE))="","",(VLOOKUP($B172,'Year End Backsheet'!$A$7:$X$156,I$9,FALSE))),"")</f>
        <v>Strongly Agree</v>
      </c>
      <c r="J172" s="296" t="str">
        <f ca="1">IFERROR(IF((VLOOKUP($B172,'Year End Backsheet'!$A$7:$X$156,J$9,FALSE))="","",(VLOOKUP($B172,'Year End Backsheet'!$A$7:$X$156,J$9,FALSE))),"")</f>
        <v>Strongly Agree</v>
      </c>
    </row>
    <row r="173" spans="1:10" ht="15" customHeight="1" x14ac:dyDescent="0.3">
      <c r="A173" s="57">
        <v>147</v>
      </c>
      <c r="B173" s="50" t="str">
        <f t="shared" ca="1" si="12"/>
        <v>E08000031</v>
      </c>
      <c r="C173" s="140" t="str">
        <f ca="1">IFERROR(VLOOKUP($B173,'Org List'!$J$9:$K$488,2,0), "")</f>
        <v>Wolverhampton</v>
      </c>
      <c r="D173" s="294" t="str">
        <f ca="1">IFERROR(IF((VLOOKUP($B173,'Year End Backsheet'!$A$7:$X$156,D$9,FALSE))="","",(VLOOKUP($B173,'Year End Backsheet'!$A$7:$X$156,D$9,FALSE))),"")</f>
        <v>Strongly Agree</v>
      </c>
      <c r="E173" s="295" t="str">
        <f ca="1">IFERROR(IF((VLOOKUP($B173,'Year End Backsheet'!$A$7:$X$156,E$9,FALSE))="","",(VLOOKUP($B173,'Year End Backsheet'!$A$7:$X$156,E$9,FALSE))),"")</f>
        <v>Strongly Agree</v>
      </c>
      <c r="F173" s="295" t="str">
        <f ca="1">IFERROR(IF((VLOOKUP($B173,'Year End Backsheet'!$A$7:$X$156,F$9,FALSE))="","",(VLOOKUP($B173,'Year End Backsheet'!$A$7:$X$156,F$9,FALSE))),"")</f>
        <v>Strongly Agree</v>
      </c>
      <c r="G173" s="295" t="str">
        <f ca="1">IFERROR(IF((VLOOKUP($B173,'Year End Backsheet'!$A$7:$X$156,G$9,FALSE))="","",(VLOOKUP($B173,'Year End Backsheet'!$A$7:$X$156,G$9,FALSE))),"")</f>
        <v>Strongly Agree</v>
      </c>
      <c r="H173" s="295" t="str">
        <f ca="1">IFERROR(IF((VLOOKUP($B173,'Year End Backsheet'!$A$7:$X$156,H$9,FALSE))="","",(VLOOKUP($B173,'Year End Backsheet'!$A$7:$X$156,H$9,FALSE))),"")</f>
        <v>Strongly Agree</v>
      </c>
      <c r="I173" s="295" t="str">
        <f ca="1">IFERROR(IF((VLOOKUP($B173,'Year End Backsheet'!$A$7:$X$156,I$9,FALSE))="","",(VLOOKUP($B173,'Year End Backsheet'!$A$7:$X$156,I$9,FALSE))),"")</f>
        <v>Disagree</v>
      </c>
      <c r="J173" s="296" t="str">
        <f ca="1">IFERROR(IF((VLOOKUP($B173,'Year End Backsheet'!$A$7:$X$156,J$9,FALSE))="","",(VLOOKUP($B173,'Year End Backsheet'!$A$7:$X$156,J$9,FALSE))),"")</f>
        <v>Neither agree nor disagree</v>
      </c>
    </row>
    <row r="174" spans="1:10" ht="15" customHeight="1" x14ac:dyDescent="0.3">
      <c r="A174" s="57">
        <v>148</v>
      </c>
      <c r="B174" s="50" t="str">
        <f t="shared" ca="1" si="12"/>
        <v>E10000034</v>
      </c>
      <c r="C174" s="140" t="str">
        <f ca="1">IFERROR(VLOOKUP($B174,'Org List'!$J$9:$K$488,2,0), "")</f>
        <v>Worcestershire</v>
      </c>
      <c r="D174" s="294" t="str">
        <f ca="1">IFERROR(IF((VLOOKUP($B174,'Year End Backsheet'!$A$7:$X$156,D$9,FALSE))="","",(VLOOKUP($B174,'Year End Backsheet'!$A$7:$X$156,D$9,FALSE))),"")</f>
        <v>Agree</v>
      </c>
      <c r="E174" s="295" t="str">
        <f ca="1">IFERROR(IF((VLOOKUP($B174,'Year End Backsheet'!$A$7:$X$156,E$9,FALSE))="","",(VLOOKUP($B174,'Year End Backsheet'!$A$7:$X$156,E$9,FALSE))),"")</f>
        <v>Strongly Agree</v>
      </c>
      <c r="F174" s="295" t="str">
        <f ca="1">IFERROR(IF((VLOOKUP($B174,'Year End Backsheet'!$A$7:$X$156,F$9,FALSE))="","",(VLOOKUP($B174,'Year End Backsheet'!$A$7:$X$156,F$9,FALSE))),"")</f>
        <v>Agree</v>
      </c>
      <c r="G174" s="295" t="str">
        <f ca="1">IFERROR(IF((VLOOKUP($B174,'Year End Backsheet'!$A$7:$X$156,G$9,FALSE))="","",(VLOOKUP($B174,'Year End Backsheet'!$A$7:$X$156,G$9,FALSE))),"")</f>
        <v>Neither agree nor disagree</v>
      </c>
      <c r="H174" s="295" t="str">
        <f ca="1">IFERROR(IF((VLOOKUP($B174,'Year End Backsheet'!$A$7:$X$156,H$9,FALSE))="","",(VLOOKUP($B174,'Year End Backsheet'!$A$7:$X$156,H$9,FALSE))),"")</f>
        <v>Agree</v>
      </c>
      <c r="I174" s="295" t="str">
        <f ca="1">IFERROR(IF((VLOOKUP($B174,'Year End Backsheet'!$A$7:$X$156,I$9,FALSE))="","",(VLOOKUP($B174,'Year End Backsheet'!$A$7:$X$156,I$9,FALSE))),"")</f>
        <v>Agree</v>
      </c>
      <c r="J174" s="296" t="str">
        <f ca="1">IFERROR(IF((VLOOKUP($B174,'Year End Backsheet'!$A$7:$X$156,J$9,FALSE))="","",(VLOOKUP($B174,'Year End Backsheet'!$A$7:$X$156,J$9,FALSE))),"")</f>
        <v>Neither agree nor disagree</v>
      </c>
    </row>
    <row r="175" spans="1:10" ht="15" customHeight="1" thickBot="1" x14ac:dyDescent="0.35">
      <c r="A175" s="57">
        <v>149</v>
      </c>
      <c r="B175" s="52" t="str">
        <f t="shared" ca="1" si="12"/>
        <v>E06000014</v>
      </c>
      <c r="C175" s="141" t="str">
        <f ca="1">IFERROR(VLOOKUP($B175,'Org List'!$J$9:$K$488,2,0), "")</f>
        <v>York</v>
      </c>
      <c r="D175" s="297" t="str">
        <f ca="1">IFERROR(IF((VLOOKUP($B175,'Year End Backsheet'!$A$7:$X$156,D$9,FALSE))="","",(VLOOKUP($B175,'Year End Backsheet'!$A$7:$X$156,D$9,FALSE))),"")</f>
        <v>Strongly Agree</v>
      </c>
      <c r="E175" s="298" t="str">
        <f ca="1">IFERROR(IF((VLOOKUP($B175,'Year End Backsheet'!$A$7:$X$156,E$9,FALSE))="","",(VLOOKUP($B175,'Year End Backsheet'!$A$7:$X$156,E$9,FALSE))),"")</f>
        <v>Agree</v>
      </c>
      <c r="F175" s="298" t="str">
        <f ca="1">IFERROR(IF((VLOOKUP($B175,'Year End Backsheet'!$A$7:$X$156,F$9,FALSE))="","",(VLOOKUP($B175,'Year End Backsheet'!$A$7:$X$156,F$9,FALSE))),"")</f>
        <v>Agree</v>
      </c>
      <c r="G175" s="298" t="str">
        <f ca="1">IFERROR(IF((VLOOKUP($B175,'Year End Backsheet'!$A$7:$X$156,G$9,FALSE))="","",(VLOOKUP($B175,'Year End Backsheet'!$A$7:$X$156,G$9,FALSE))),"")</f>
        <v>Agree</v>
      </c>
      <c r="H175" s="298" t="str">
        <f ca="1">IFERROR(IF((VLOOKUP($B175,'Year End Backsheet'!$A$7:$X$156,H$9,FALSE))="","",(VLOOKUP($B175,'Year End Backsheet'!$A$7:$X$156,H$9,FALSE))),"")</f>
        <v>Agree</v>
      </c>
      <c r="I175" s="298" t="str">
        <f ca="1">IFERROR(IF((VLOOKUP($B175,'Year End Backsheet'!$A$7:$X$156,I$9,FALSE))="","",(VLOOKUP($B175,'Year End Backsheet'!$A$7:$X$156,I$9,FALSE))),"")</f>
        <v>Agree</v>
      </c>
      <c r="J175" s="299" t="str">
        <f ca="1">IFERROR(IF((VLOOKUP($B175,'Year End Backsheet'!$A$7:$X$156,J$9,FALSE))="","",(VLOOKUP($B175,'Year End Backsheet'!$A$7:$X$156,J$9,FALSE))),"")</f>
        <v>Agree</v>
      </c>
    </row>
  </sheetData>
  <sheetProtection algorithmName="SHA-512" hashValue="saBDSDX8g1iI8hRh8DmTHL3vLVB7tlf8PDB9kURxid7Ox3726ZJt6WWCfcB9F2zllqX/S5bF1AE1FhCZSCsH+g==" saltValue="02j0LDrGlQ5NI2yl2jYffg==" spinCount="100000" sheet="1" objects="1" scenarios="1" formatColumns="0" formatRows="0" autoFilter="0"/>
  <autoFilter ref="B25:J175" xr:uid="{9E7ACF80-C6AF-4CB5-806F-104891391BF3}"/>
  <mergeCells count="7">
    <mergeCell ref="D24:J24"/>
    <mergeCell ref="B2:F2"/>
    <mergeCell ref="B1:F1"/>
    <mergeCell ref="B10:B11"/>
    <mergeCell ref="C10:C11"/>
    <mergeCell ref="D10:J10"/>
    <mergeCell ref="B12:B22"/>
  </mergeCells>
  <hyperlinks>
    <hyperlink ref="B6" location="Contents!A1" display="&lt;&lt; Contents" xr:uid="{C2054E7D-CDBA-4FAA-986E-A4F29E678B0F}"/>
  </hyperlinks>
  <pageMargins left="0.7" right="0.7" top="0.75" bottom="0.75" header="0.3" footer="0.3"/>
  <pageSetup paperSize="9" orientation="portrait" horizontalDpi="90" verticalDpi="90" r:id="rId1"/>
  <ignoredErrors>
    <ignoredError sqref="D14:J14 D16:J16 D18:J18 D20:J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Drop Down 1">
              <controlPr defaultSize="0" autoLine="0" autoPict="0">
                <anchor moveWithCells="1" sizeWithCells="1">
                  <from>
                    <xdr:col>2</xdr:col>
                    <xdr:colOff>792480</xdr:colOff>
                    <xdr:row>2</xdr:row>
                    <xdr:rowOff>160020</xdr:rowOff>
                  </from>
                  <to>
                    <xdr:col>4</xdr:col>
                    <xdr:colOff>762000</xdr:colOff>
                    <xdr:row>4</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DB159"/>
  <sheetViews>
    <sheetView zoomScale="80" zoomScaleNormal="80" workbookViewId="0">
      <selection activeCell="A6" sqref="A6"/>
    </sheetView>
  </sheetViews>
  <sheetFormatPr defaultRowHeight="14.4" x14ac:dyDescent="0.3"/>
  <cols>
    <col min="23" max="23" width="11.44140625" customWidth="1"/>
  </cols>
  <sheetData>
    <row r="1" spans="1:106" x14ac:dyDescent="0.3">
      <c r="A1" s="1" t="s">
        <v>0</v>
      </c>
    </row>
    <row r="2" spans="1:106" x14ac:dyDescent="0.3">
      <c r="A2" s="2" t="s">
        <v>1169</v>
      </c>
      <c r="B2" s="2"/>
      <c r="C2" s="2"/>
      <c r="D2" s="2"/>
    </row>
    <row r="3" spans="1:106" x14ac:dyDescent="0.3">
      <c r="A3">
        <v>1</v>
      </c>
      <c r="B3">
        <v>2</v>
      </c>
      <c r="C3">
        <v>3</v>
      </c>
      <c r="D3">
        <v>4</v>
      </c>
      <c r="E3">
        <v>5</v>
      </c>
      <c r="F3">
        <v>6</v>
      </c>
      <c r="G3">
        <v>7</v>
      </c>
      <c r="H3">
        <v>8</v>
      </c>
      <c r="I3">
        <v>9</v>
      </c>
      <c r="J3">
        <v>10</v>
      </c>
      <c r="K3">
        <v>11</v>
      </c>
      <c r="L3">
        <v>12</v>
      </c>
      <c r="M3" s="166">
        <v>13</v>
      </c>
      <c r="N3" s="166">
        <v>14</v>
      </c>
      <c r="O3" s="166">
        <v>15</v>
      </c>
      <c r="P3" s="166">
        <v>16</v>
      </c>
      <c r="Q3" s="166">
        <v>17</v>
      </c>
      <c r="R3" s="166">
        <v>18</v>
      </c>
      <c r="S3" s="166">
        <v>19</v>
      </c>
      <c r="T3" s="166">
        <v>20</v>
      </c>
      <c r="U3" s="166">
        <v>21</v>
      </c>
      <c r="V3" s="166">
        <v>22</v>
      </c>
      <c r="W3" s="166">
        <v>23</v>
      </c>
      <c r="X3" s="166">
        <v>24</v>
      </c>
      <c r="Y3" s="166">
        <v>25</v>
      </c>
      <c r="Z3" s="166">
        <v>26</v>
      </c>
      <c r="AA3" s="166">
        <v>27</v>
      </c>
      <c r="AB3" s="166">
        <v>28</v>
      </c>
      <c r="AC3" s="166">
        <v>29</v>
      </c>
      <c r="AD3" s="166">
        <v>30</v>
      </c>
      <c r="AE3" s="166">
        <v>31</v>
      </c>
      <c r="AF3" s="166">
        <v>32</v>
      </c>
      <c r="AG3" s="166">
        <v>33</v>
      </c>
      <c r="AH3" s="166">
        <v>34</v>
      </c>
      <c r="AI3" s="166">
        <v>35</v>
      </c>
      <c r="AJ3" s="166">
        <v>36</v>
      </c>
      <c r="AK3" s="166">
        <v>37</v>
      </c>
      <c r="AL3" s="166">
        <v>38</v>
      </c>
      <c r="AM3" s="166">
        <v>39</v>
      </c>
      <c r="AN3" s="166">
        <v>40</v>
      </c>
      <c r="AO3" s="166">
        <v>41</v>
      </c>
      <c r="AP3" s="166">
        <v>42</v>
      </c>
      <c r="AQ3" s="166">
        <v>43</v>
      </c>
      <c r="AR3" s="166">
        <v>44</v>
      </c>
      <c r="AS3" s="166">
        <v>45</v>
      </c>
      <c r="AT3" s="166">
        <v>46</v>
      </c>
      <c r="AU3" s="166">
        <v>47</v>
      </c>
      <c r="AV3" s="166">
        <v>48</v>
      </c>
      <c r="AW3" s="166">
        <v>49</v>
      </c>
      <c r="AX3" s="166">
        <v>50</v>
      </c>
      <c r="AY3" s="166">
        <v>51</v>
      </c>
      <c r="AZ3" s="166">
        <v>52</v>
      </c>
      <c r="BA3" s="166">
        <v>53</v>
      </c>
      <c r="BB3" s="166">
        <v>54</v>
      </c>
      <c r="BC3" s="166">
        <v>55</v>
      </c>
      <c r="BD3" s="166">
        <v>56</v>
      </c>
      <c r="BE3" s="166">
        <v>57</v>
      </c>
      <c r="BF3" s="166">
        <v>58</v>
      </c>
      <c r="BG3" s="166">
        <v>59</v>
      </c>
      <c r="BH3" s="166">
        <v>60</v>
      </c>
      <c r="BI3" s="166">
        <v>61</v>
      </c>
      <c r="BJ3" s="166">
        <v>62</v>
      </c>
      <c r="BK3" s="166">
        <v>63</v>
      </c>
      <c r="BL3" s="166">
        <v>64</v>
      </c>
      <c r="BM3" s="166">
        <v>65</v>
      </c>
      <c r="BN3" s="166">
        <v>66</v>
      </c>
      <c r="BO3" s="166">
        <v>67</v>
      </c>
      <c r="BP3" s="166">
        <v>68</v>
      </c>
      <c r="BQ3" s="166">
        <v>69</v>
      </c>
      <c r="BR3" s="166">
        <v>70</v>
      </c>
      <c r="BS3" s="166">
        <v>71</v>
      </c>
      <c r="BT3" s="166">
        <v>72</v>
      </c>
      <c r="BU3" s="166">
        <v>73</v>
      </c>
      <c r="BV3" s="166">
        <v>74</v>
      </c>
      <c r="BW3" s="166">
        <v>75</v>
      </c>
      <c r="BX3" s="166">
        <v>76</v>
      </c>
      <c r="BY3" s="166">
        <v>77</v>
      </c>
      <c r="BZ3" s="166">
        <v>78</v>
      </c>
      <c r="CA3" s="166">
        <v>79</v>
      </c>
      <c r="CB3" s="166">
        <v>80</v>
      </c>
      <c r="CC3" s="166">
        <v>81</v>
      </c>
      <c r="CD3" s="166">
        <v>82</v>
      </c>
      <c r="CE3" s="166">
        <v>83</v>
      </c>
      <c r="CF3" s="166">
        <v>84</v>
      </c>
      <c r="CG3" s="166">
        <v>85</v>
      </c>
      <c r="CH3" s="166">
        <v>86</v>
      </c>
      <c r="CI3" s="166">
        <v>87</v>
      </c>
      <c r="CJ3" s="166">
        <v>88</v>
      </c>
      <c r="CK3" s="166">
        <v>89</v>
      </c>
      <c r="CL3" s="166">
        <v>90</v>
      </c>
      <c r="CM3" s="166">
        <v>91</v>
      </c>
      <c r="CN3" s="166">
        <v>92</v>
      </c>
      <c r="CO3" s="166">
        <v>93</v>
      </c>
      <c r="CP3" s="166">
        <v>94</v>
      </c>
      <c r="CQ3" s="166">
        <v>95</v>
      </c>
      <c r="CR3" s="166">
        <v>96</v>
      </c>
      <c r="CS3" s="166">
        <v>97</v>
      </c>
      <c r="CT3" s="166">
        <v>98</v>
      </c>
      <c r="CU3" s="166">
        <v>99</v>
      </c>
      <c r="CV3" s="166">
        <v>100</v>
      </c>
      <c r="CW3" s="166">
        <v>101</v>
      </c>
      <c r="CX3" s="166">
        <v>102</v>
      </c>
      <c r="CY3" s="166">
        <v>103</v>
      </c>
      <c r="CZ3" s="166">
        <v>104</v>
      </c>
      <c r="DA3" s="166">
        <v>105</v>
      </c>
    </row>
    <row r="5" spans="1:106" x14ac:dyDescent="0.3">
      <c r="B5" t="s">
        <v>190</v>
      </c>
      <c r="M5" t="s">
        <v>191</v>
      </c>
      <c r="X5" t="s">
        <v>192</v>
      </c>
      <c r="AN5" t="s">
        <v>193</v>
      </c>
      <c r="CY5" t="s">
        <v>194</v>
      </c>
      <c r="DA5" t="s">
        <v>190</v>
      </c>
    </row>
    <row r="6" spans="1:106" x14ac:dyDescent="0.3">
      <c r="B6" t="s">
        <v>190</v>
      </c>
      <c r="C6" t="s">
        <v>190</v>
      </c>
      <c r="D6" t="s">
        <v>190</v>
      </c>
      <c r="E6" t="s">
        <v>190</v>
      </c>
      <c r="F6" t="s">
        <v>190</v>
      </c>
      <c r="G6" t="s">
        <v>190</v>
      </c>
      <c r="H6" t="s">
        <v>190</v>
      </c>
      <c r="I6" t="s">
        <v>190</v>
      </c>
      <c r="J6" t="s">
        <v>190</v>
      </c>
      <c r="K6" t="s">
        <v>190</v>
      </c>
      <c r="L6" t="s">
        <v>190</v>
      </c>
      <c r="M6" t="s">
        <v>191</v>
      </c>
      <c r="N6" t="s">
        <v>191</v>
      </c>
      <c r="O6" t="s">
        <v>191</v>
      </c>
      <c r="P6" t="s">
        <v>191</v>
      </c>
      <c r="Q6" t="s">
        <v>191</v>
      </c>
      <c r="R6" t="s">
        <v>191</v>
      </c>
      <c r="S6" t="s">
        <v>191</v>
      </c>
      <c r="T6" t="s">
        <v>191</v>
      </c>
      <c r="U6" t="s">
        <v>191</v>
      </c>
      <c r="V6" t="s">
        <v>191</v>
      </c>
      <c r="W6" t="s">
        <v>191</v>
      </c>
      <c r="X6" t="s">
        <v>192</v>
      </c>
      <c r="Y6" t="s">
        <v>192</v>
      </c>
      <c r="Z6" t="s">
        <v>192</v>
      </c>
      <c r="AA6" t="s">
        <v>192</v>
      </c>
      <c r="AB6" t="s">
        <v>192</v>
      </c>
      <c r="AC6" t="s">
        <v>192</v>
      </c>
      <c r="AD6" t="s">
        <v>192</v>
      </c>
      <c r="AE6" t="s">
        <v>192</v>
      </c>
      <c r="AF6" t="s">
        <v>192</v>
      </c>
      <c r="AG6" t="s">
        <v>192</v>
      </c>
      <c r="AH6" t="s">
        <v>192</v>
      </c>
      <c r="AI6" t="s">
        <v>192</v>
      </c>
      <c r="AJ6" t="s">
        <v>192</v>
      </c>
      <c r="AK6" t="s">
        <v>192</v>
      </c>
      <c r="AL6" t="s">
        <v>192</v>
      </c>
      <c r="AM6" t="s">
        <v>192</v>
      </c>
      <c r="AN6" t="s">
        <v>193</v>
      </c>
      <c r="AO6" t="s">
        <v>193</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193</v>
      </c>
      <c r="CJ6" t="s">
        <v>193</v>
      </c>
      <c r="CK6" t="s">
        <v>193</v>
      </c>
      <c r="CL6" t="s">
        <v>193</v>
      </c>
      <c r="CM6" t="s">
        <v>193</v>
      </c>
      <c r="CN6" t="s">
        <v>193</v>
      </c>
      <c r="CO6" t="s">
        <v>193</v>
      </c>
      <c r="CP6" t="s">
        <v>193</v>
      </c>
      <c r="CQ6" t="s">
        <v>193</v>
      </c>
      <c r="CR6" t="s">
        <v>193</v>
      </c>
      <c r="CS6" t="s">
        <v>193</v>
      </c>
      <c r="CT6" t="s">
        <v>193</v>
      </c>
      <c r="CU6" t="s">
        <v>193</v>
      </c>
      <c r="CV6" t="s">
        <v>193</v>
      </c>
      <c r="CW6" t="s">
        <v>193</v>
      </c>
      <c r="CX6" t="s">
        <v>193</v>
      </c>
      <c r="CY6" t="s">
        <v>194</v>
      </c>
      <c r="CZ6" t="s">
        <v>194</v>
      </c>
      <c r="DA6" t="s">
        <v>190</v>
      </c>
    </row>
    <row r="7" spans="1:106" x14ac:dyDescent="0.3">
      <c r="B7" t="s">
        <v>95</v>
      </c>
      <c r="C7" t="s">
        <v>96</v>
      </c>
      <c r="D7" t="s">
        <v>97</v>
      </c>
      <c r="E7" t="s">
        <v>98</v>
      </c>
      <c r="F7" t="s">
        <v>99</v>
      </c>
      <c r="G7" t="s">
        <v>100</v>
      </c>
      <c r="H7" t="s">
        <v>101</v>
      </c>
      <c r="I7" t="s">
        <v>102</v>
      </c>
      <c r="J7" t="s">
        <v>103</v>
      </c>
      <c r="K7" t="s">
        <v>104</v>
      </c>
      <c r="L7" t="s">
        <v>105</v>
      </c>
      <c r="M7" t="s">
        <v>95</v>
      </c>
      <c r="N7" t="s">
        <v>106</v>
      </c>
      <c r="O7" t="s">
        <v>96</v>
      </c>
      <c r="P7" t="s">
        <v>107</v>
      </c>
      <c r="Q7" t="s">
        <v>108</v>
      </c>
      <c r="R7" t="s">
        <v>109</v>
      </c>
      <c r="S7" t="s">
        <v>110</v>
      </c>
      <c r="T7" t="s">
        <v>111</v>
      </c>
      <c r="U7" t="s">
        <v>112</v>
      </c>
      <c r="V7" t="s">
        <v>113</v>
      </c>
      <c r="W7" t="s">
        <v>114</v>
      </c>
      <c r="X7" t="s">
        <v>111</v>
      </c>
      <c r="Y7" t="s">
        <v>115</v>
      </c>
      <c r="Z7" t="s">
        <v>116</v>
      </c>
      <c r="AA7" t="s">
        <v>117</v>
      </c>
      <c r="AB7" t="s">
        <v>118</v>
      </c>
      <c r="AC7" t="s">
        <v>119</v>
      </c>
      <c r="AD7" t="s">
        <v>120</v>
      </c>
      <c r="AE7" t="s">
        <v>121</v>
      </c>
      <c r="AF7" t="s">
        <v>122</v>
      </c>
      <c r="AG7" t="s">
        <v>123</v>
      </c>
      <c r="AH7" t="s">
        <v>124</v>
      </c>
      <c r="AI7" t="s">
        <v>125</v>
      </c>
      <c r="AJ7" t="s">
        <v>126</v>
      </c>
      <c r="AK7" t="s">
        <v>127</v>
      </c>
      <c r="AL7" t="s">
        <v>128</v>
      </c>
      <c r="AM7" t="s">
        <v>129</v>
      </c>
      <c r="AN7" t="s">
        <v>123</v>
      </c>
      <c r="AO7" t="s">
        <v>124</v>
      </c>
      <c r="AP7" t="s">
        <v>125</v>
      </c>
      <c r="AQ7" t="s">
        <v>130</v>
      </c>
      <c r="AR7" t="s">
        <v>131</v>
      </c>
      <c r="AS7" t="s">
        <v>132</v>
      </c>
      <c r="AT7" t="s">
        <v>133</v>
      </c>
      <c r="AU7" t="s">
        <v>134</v>
      </c>
      <c r="AV7" t="s">
        <v>135</v>
      </c>
      <c r="AW7" t="s">
        <v>127</v>
      </c>
      <c r="AX7" t="s">
        <v>128</v>
      </c>
      <c r="AY7" t="s">
        <v>129</v>
      </c>
      <c r="AZ7" t="s">
        <v>136</v>
      </c>
      <c r="BA7" t="s">
        <v>137</v>
      </c>
      <c r="BB7" t="s">
        <v>138</v>
      </c>
      <c r="BC7" t="s">
        <v>139</v>
      </c>
      <c r="BD7" t="s">
        <v>140</v>
      </c>
      <c r="BE7" t="s">
        <v>141</v>
      </c>
      <c r="BF7" t="s">
        <v>142</v>
      </c>
      <c r="BG7" t="s">
        <v>143</v>
      </c>
      <c r="BH7" t="s">
        <v>144</v>
      </c>
      <c r="BI7" t="s">
        <v>145</v>
      </c>
      <c r="BJ7" t="s">
        <v>146</v>
      </c>
      <c r="BK7" t="s">
        <v>147</v>
      </c>
      <c r="BL7" t="s">
        <v>148</v>
      </c>
      <c r="BM7" t="s">
        <v>149</v>
      </c>
      <c r="BN7" t="s">
        <v>150</v>
      </c>
      <c r="BO7" t="s">
        <v>151</v>
      </c>
      <c r="BP7" t="s">
        <v>152</v>
      </c>
      <c r="BQ7" t="s">
        <v>153</v>
      </c>
      <c r="BR7" t="s">
        <v>154</v>
      </c>
      <c r="BS7" t="s">
        <v>155</v>
      </c>
      <c r="BT7" t="s">
        <v>156</v>
      </c>
      <c r="BU7" t="s">
        <v>157</v>
      </c>
      <c r="BV7" t="s">
        <v>158</v>
      </c>
      <c r="BW7" t="s">
        <v>159</v>
      </c>
      <c r="BX7" t="s">
        <v>160</v>
      </c>
      <c r="BY7" t="s">
        <v>161</v>
      </c>
      <c r="BZ7" t="s">
        <v>162</v>
      </c>
      <c r="CA7" t="s">
        <v>163</v>
      </c>
      <c r="CB7" t="s">
        <v>164</v>
      </c>
      <c r="CC7" t="s">
        <v>165</v>
      </c>
      <c r="CD7" t="s">
        <v>166</v>
      </c>
      <c r="CE7" t="s">
        <v>167</v>
      </c>
      <c r="CF7" t="s">
        <v>168</v>
      </c>
      <c r="CG7" t="s">
        <v>169</v>
      </c>
      <c r="CH7" t="s">
        <v>170</v>
      </c>
      <c r="CI7" t="s">
        <v>171</v>
      </c>
      <c r="CJ7" t="s">
        <v>172</v>
      </c>
      <c r="CK7" t="s">
        <v>173</v>
      </c>
      <c r="CL7" t="s">
        <v>174</v>
      </c>
      <c r="CM7" t="s">
        <v>175</v>
      </c>
      <c r="CN7" t="s">
        <v>176</v>
      </c>
      <c r="CO7" t="s">
        <v>177</v>
      </c>
      <c r="CP7" t="s">
        <v>178</v>
      </c>
      <c r="CQ7" t="s">
        <v>179</v>
      </c>
      <c r="CR7" t="s">
        <v>180</v>
      </c>
      <c r="CS7" t="s">
        <v>181</v>
      </c>
      <c r="CT7" t="s">
        <v>182</v>
      </c>
      <c r="CU7" t="s">
        <v>183</v>
      </c>
      <c r="CV7" t="s">
        <v>184</v>
      </c>
      <c r="CW7" t="s">
        <v>185</v>
      </c>
      <c r="CX7" t="s">
        <v>186</v>
      </c>
      <c r="CY7" t="s">
        <v>187</v>
      </c>
      <c r="CZ7" t="s">
        <v>188</v>
      </c>
      <c r="DA7" t="s">
        <v>189</v>
      </c>
    </row>
    <row r="8" spans="1:106" x14ac:dyDescent="0.3">
      <c r="A8" t="s">
        <v>1134</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1135</v>
      </c>
      <c r="AO8" t="s">
        <v>1136</v>
      </c>
      <c r="AP8" t="s">
        <v>1137</v>
      </c>
      <c r="AQ8" t="s">
        <v>1138</v>
      </c>
      <c r="AR8" t="s">
        <v>1139</v>
      </c>
      <c r="AS8" t="s">
        <v>1140</v>
      </c>
      <c r="AT8" t="s">
        <v>1141</v>
      </c>
      <c r="AU8" t="s">
        <v>1142</v>
      </c>
      <c r="AV8" t="s">
        <v>1143</v>
      </c>
      <c r="AW8" t="s">
        <v>39</v>
      </c>
      <c r="AX8" t="s">
        <v>40</v>
      </c>
      <c r="AY8" t="s">
        <v>41</v>
      </c>
      <c r="AZ8" t="s">
        <v>42</v>
      </c>
      <c r="BA8" t="s">
        <v>43</v>
      </c>
      <c r="BB8" t="s">
        <v>44</v>
      </c>
      <c r="BC8" t="s">
        <v>45</v>
      </c>
      <c r="BD8" t="s">
        <v>46</v>
      </c>
      <c r="BE8" t="s">
        <v>47</v>
      </c>
      <c r="BF8" t="s">
        <v>48</v>
      </c>
      <c r="BG8" t="s">
        <v>49</v>
      </c>
      <c r="BH8" t="s">
        <v>50</v>
      </c>
      <c r="BI8" t="s">
        <v>51</v>
      </c>
      <c r="BJ8" t="s">
        <v>52</v>
      </c>
      <c r="BK8" t="s">
        <v>53</v>
      </c>
      <c r="BL8" t="s">
        <v>54</v>
      </c>
      <c r="BM8" t="s">
        <v>55</v>
      </c>
      <c r="BN8" t="s">
        <v>56</v>
      </c>
      <c r="BO8" t="s">
        <v>57</v>
      </c>
      <c r="BP8" t="s">
        <v>58</v>
      </c>
      <c r="BQ8" t="s">
        <v>59</v>
      </c>
      <c r="BR8" t="s">
        <v>60</v>
      </c>
      <c r="BS8" t="s">
        <v>61</v>
      </c>
      <c r="BT8" t="s">
        <v>62</v>
      </c>
      <c r="BU8" t="s">
        <v>63</v>
      </c>
      <c r="BV8" t="s">
        <v>64</v>
      </c>
      <c r="BW8" t="s">
        <v>65</v>
      </c>
      <c r="BX8" t="s">
        <v>66</v>
      </c>
      <c r="BY8" t="s">
        <v>67</v>
      </c>
      <c r="BZ8" t="s">
        <v>68</v>
      </c>
      <c r="CA8" t="s">
        <v>69</v>
      </c>
      <c r="CB8" t="s">
        <v>70</v>
      </c>
      <c r="CC8" t="s">
        <v>71</v>
      </c>
      <c r="CD8" t="s">
        <v>72</v>
      </c>
      <c r="CE8" t="s">
        <v>73</v>
      </c>
      <c r="CF8" t="s">
        <v>74</v>
      </c>
      <c r="CG8" t="s">
        <v>75</v>
      </c>
      <c r="CH8" t="s">
        <v>76</v>
      </c>
      <c r="CI8" t="s">
        <v>77</v>
      </c>
      <c r="CJ8" t="s">
        <v>78</v>
      </c>
      <c r="CK8" t="s">
        <v>79</v>
      </c>
      <c r="CL8" t="s">
        <v>80</v>
      </c>
      <c r="CM8" t="s">
        <v>81</v>
      </c>
      <c r="CN8" t="s">
        <v>82</v>
      </c>
      <c r="CO8" t="s">
        <v>83</v>
      </c>
      <c r="CP8" t="s">
        <v>84</v>
      </c>
      <c r="CQ8" t="s">
        <v>85</v>
      </c>
      <c r="CR8" t="s">
        <v>86</v>
      </c>
      <c r="CS8" t="s">
        <v>87</v>
      </c>
      <c r="CT8" t="s">
        <v>88</v>
      </c>
      <c r="CU8" t="s">
        <v>89</v>
      </c>
      <c r="CV8" t="s">
        <v>90</v>
      </c>
      <c r="CW8" t="s">
        <v>91</v>
      </c>
      <c r="CX8" t="s">
        <v>92</v>
      </c>
      <c r="CY8" t="s">
        <v>93</v>
      </c>
      <c r="CZ8" t="s">
        <v>94</v>
      </c>
      <c r="DA8" t="s">
        <v>1144</v>
      </c>
    </row>
    <row r="9" spans="1:106" x14ac:dyDescent="0.3">
      <c r="A9" s="1" t="s">
        <v>218</v>
      </c>
      <c r="B9" t="s">
        <v>214</v>
      </c>
      <c r="M9" t="s">
        <v>1019</v>
      </c>
      <c r="N9" t="s">
        <v>1019</v>
      </c>
      <c r="O9" t="s">
        <v>1019</v>
      </c>
      <c r="P9" t="s">
        <v>1019</v>
      </c>
      <c r="U9" t="s">
        <v>1019</v>
      </c>
      <c r="W9" s="159"/>
      <c r="X9" t="s">
        <v>1047</v>
      </c>
      <c r="Y9" t="s">
        <v>1045</v>
      </c>
      <c r="Z9" t="s">
        <v>1045</v>
      </c>
      <c r="AA9" t="s">
        <v>1045</v>
      </c>
      <c r="AN9" t="s">
        <v>1066</v>
      </c>
      <c r="AO9" t="s">
        <v>1066</v>
      </c>
      <c r="AP9" t="s">
        <v>1068</v>
      </c>
      <c r="AQ9" t="s">
        <v>1068</v>
      </c>
      <c r="AR9" t="s">
        <v>1068</v>
      </c>
      <c r="AS9" t="s">
        <v>1068</v>
      </c>
      <c r="AT9" t="s">
        <v>1068</v>
      </c>
      <c r="AU9" t="s">
        <v>1066</v>
      </c>
      <c r="AV9" t="s">
        <v>1066</v>
      </c>
      <c r="AW9" t="s">
        <v>1068</v>
      </c>
      <c r="AX9" t="s">
        <v>1066</v>
      </c>
      <c r="AY9" t="s">
        <v>1070</v>
      </c>
      <c r="AZ9" t="s">
        <v>1068</v>
      </c>
      <c r="BA9" t="s">
        <v>1068</v>
      </c>
      <c r="BB9" t="s">
        <v>1068</v>
      </c>
      <c r="BC9" t="s">
        <v>1068</v>
      </c>
      <c r="BD9" t="s">
        <v>1068</v>
      </c>
      <c r="BE9" t="s">
        <v>1066</v>
      </c>
      <c r="BF9" t="s">
        <v>1070</v>
      </c>
      <c r="BG9" t="s">
        <v>1068</v>
      </c>
      <c r="BH9" t="s">
        <v>1070</v>
      </c>
      <c r="BI9" t="s">
        <v>1070</v>
      </c>
      <c r="BJ9" t="s">
        <v>1070</v>
      </c>
      <c r="BK9" t="s">
        <v>1068</v>
      </c>
      <c r="BL9" t="s">
        <v>1068</v>
      </c>
      <c r="BM9" t="s">
        <v>1068</v>
      </c>
      <c r="BN9" t="s">
        <v>1068</v>
      </c>
      <c r="DB9" t="s">
        <v>1148</v>
      </c>
    </row>
    <row r="10" spans="1:106" x14ac:dyDescent="0.3">
      <c r="A10" t="s">
        <v>230</v>
      </c>
      <c r="B10" t="s">
        <v>231</v>
      </c>
      <c r="M10" t="s">
        <v>1019</v>
      </c>
      <c r="N10" t="s">
        <v>1019</v>
      </c>
      <c r="O10" t="s">
        <v>1019</v>
      </c>
      <c r="P10" t="s">
        <v>1019</v>
      </c>
      <c r="U10" t="s">
        <v>1019</v>
      </c>
      <c r="W10" s="159"/>
      <c r="X10" t="s">
        <v>1047</v>
      </c>
      <c r="Y10" t="s">
        <v>1045</v>
      </c>
      <c r="Z10" t="s">
        <v>1049</v>
      </c>
      <c r="AA10" t="s">
        <v>1045</v>
      </c>
      <c r="AN10" t="s">
        <v>1064</v>
      </c>
      <c r="AO10" t="s">
        <v>1066</v>
      </c>
      <c r="AP10" t="s">
        <v>1068</v>
      </c>
      <c r="AQ10" t="s">
        <v>1066</v>
      </c>
      <c r="AR10" t="s">
        <v>1064</v>
      </c>
      <c r="AS10" t="s">
        <v>1068</v>
      </c>
      <c r="AT10" t="s">
        <v>1066</v>
      </c>
      <c r="AU10" t="s">
        <v>1066</v>
      </c>
      <c r="AV10" t="s">
        <v>1066</v>
      </c>
      <c r="AW10" t="s">
        <v>1066</v>
      </c>
      <c r="AX10" t="s">
        <v>1066</v>
      </c>
      <c r="AY10" t="s">
        <v>1068</v>
      </c>
      <c r="AZ10" t="s">
        <v>1066</v>
      </c>
      <c r="BA10" t="s">
        <v>1064</v>
      </c>
      <c r="BB10" t="s">
        <v>1068</v>
      </c>
      <c r="BC10" t="s">
        <v>1066</v>
      </c>
      <c r="BD10" t="s">
        <v>1066</v>
      </c>
      <c r="BE10" t="s">
        <v>1068</v>
      </c>
      <c r="BF10" t="s">
        <v>1066</v>
      </c>
      <c r="BG10" t="s">
        <v>1066</v>
      </c>
      <c r="BH10" t="s">
        <v>1068</v>
      </c>
      <c r="BI10" t="s">
        <v>1066</v>
      </c>
      <c r="BJ10" t="s">
        <v>1066</v>
      </c>
      <c r="BK10" t="s">
        <v>1068</v>
      </c>
      <c r="BL10" t="s">
        <v>1068</v>
      </c>
      <c r="BM10" t="s">
        <v>1066</v>
      </c>
      <c r="BN10" t="s">
        <v>1068</v>
      </c>
      <c r="DB10" t="s">
        <v>1148</v>
      </c>
    </row>
    <row r="11" spans="1:106" x14ac:dyDescent="0.3">
      <c r="A11" t="s">
        <v>239</v>
      </c>
      <c r="B11" t="s">
        <v>240</v>
      </c>
      <c r="M11" t="s">
        <v>1019</v>
      </c>
      <c r="N11" t="s">
        <v>1019</v>
      </c>
      <c r="O11" t="s">
        <v>1019</v>
      </c>
      <c r="P11" t="s">
        <v>1019</v>
      </c>
      <c r="U11" t="s">
        <v>1019</v>
      </c>
      <c r="W11" s="159"/>
      <c r="X11" t="s">
        <v>1045</v>
      </c>
      <c r="Y11" t="s">
        <v>1045</v>
      </c>
      <c r="Z11" t="s">
        <v>1045</v>
      </c>
      <c r="AA11" t="s">
        <v>1045</v>
      </c>
      <c r="AN11" t="s">
        <v>1066</v>
      </c>
      <c r="AO11" t="s">
        <v>1064</v>
      </c>
      <c r="AP11" t="s">
        <v>1066</v>
      </c>
      <c r="AQ11" t="s">
        <v>1064</v>
      </c>
      <c r="AR11" t="s">
        <v>1068</v>
      </c>
      <c r="AS11" t="s">
        <v>1066</v>
      </c>
      <c r="AT11" t="s">
        <v>1066</v>
      </c>
      <c r="AU11" t="s">
        <v>1066</v>
      </c>
      <c r="AV11" t="s">
        <v>1066</v>
      </c>
      <c r="AW11" t="s">
        <v>1066</v>
      </c>
      <c r="AX11" t="s">
        <v>1066</v>
      </c>
      <c r="AY11" t="s">
        <v>1066</v>
      </c>
      <c r="AZ11" t="s">
        <v>1066</v>
      </c>
      <c r="BA11" t="s">
        <v>1068</v>
      </c>
      <c r="BB11" t="s">
        <v>1066</v>
      </c>
      <c r="BC11" t="s">
        <v>1066</v>
      </c>
      <c r="BD11" t="s">
        <v>1066</v>
      </c>
      <c r="BE11" t="s">
        <v>1066</v>
      </c>
      <c r="BF11" t="s">
        <v>1068</v>
      </c>
      <c r="BG11" t="s">
        <v>1066</v>
      </c>
      <c r="BH11" t="s">
        <v>1068</v>
      </c>
      <c r="BI11" t="s">
        <v>1066</v>
      </c>
      <c r="BJ11" t="s">
        <v>1068</v>
      </c>
      <c r="BK11" t="s">
        <v>1068</v>
      </c>
      <c r="BL11" t="s">
        <v>1066</v>
      </c>
      <c r="BM11" t="s">
        <v>1068</v>
      </c>
      <c r="BN11" t="s">
        <v>1068</v>
      </c>
      <c r="DB11" t="s">
        <v>1148</v>
      </c>
    </row>
    <row r="12" spans="1:106" x14ac:dyDescent="0.3">
      <c r="A12" t="s">
        <v>248</v>
      </c>
      <c r="B12" t="s">
        <v>249</v>
      </c>
      <c r="M12" t="s">
        <v>1019</v>
      </c>
      <c r="N12" t="s">
        <v>1019</v>
      </c>
      <c r="O12" t="s">
        <v>1019</v>
      </c>
      <c r="P12" t="s">
        <v>1019</v>
      </c>
      <c r="U12" t="s">
        <v>1019</v>
      </c>
      <c r="W12" s="159"/>
      <c r="X12" t="s">
        <v>1047</v>
      </c>
      <c r="Y12" t="s">
        <v>1047</v>
      </c>
      <c r="Z12" t="s">
        <v>1049</v>
      </c>
      <c r="AA12" t="s">
        <v>1047</v>
      </c>
      <c r="AN12" t="s">
        <v>1066</v>
      </c>
      <c r="AO12" t="s">
        <v>1066</v>
      </c>
      <c r="AP12" t="s">
        <v>1066</v>
      </c>
      <c r="AQ12" t="s">
        <v>1066</v>
      </c>
      <c r="AR12" t="s">
        <v>1066</v>
      </c>
      <c r="AS12" t="s">
        <v>1064</v>
      </c>
      <c r="AT12" t="s">
        <v>1066</v>
      </c>
      <c r="AU12" t="s">
        <v>1066</v>
      </c>
      <c r="AV12" t="s">
        <v>1066</v>
      </c>
      <c r="AW12" t="s">
        <v>1066</v>
      </c>
      <c r="AX12" t="s">
        <v>1066</v>
      </c>
      <c r="AY12" t="s">
        <v>1066</v>
      </c>
      <c r="AZ12" t="s">
        <v>1066</v>
      </c>
      <c r="BA12" t="s">
        <v>1066</v>
      </c>
      <c r="BB12" t="s">
        <v>1066</v>
      </c>
      <c r="BC12" t="s">
        <v>1066</v>
      </c>
      <c r="BD12" t="s">
        <v>1066</v>
      </c>
      <c r="BE12" t="s">
        <v>1066</v>
      </c>
      <c r="BF12" t="s">
        <v>1066</v>
      </c>
      <c r="BG12" t="s">
        <v>1066</v>
      </c>
      <c r="BH12" t="s">
        <v>1066</v>
      </c>
      <c r="BI12" t="s">
        <v>1066</v>
      </c>
      <c r="BJ12" t="s">
        <v>1066</v>
      </c>
      <c r="BK12" t="s">
        <v>1066</v>
      </c>
      <c r="BL12" t="s">
        <v>1066</v>
      </c>
      <c r="BM12" t="s">
        <v>1066</v>
      </c>
      <c r="BN12" t="s">
        <v>1066</v>
      </c>
      <c r="DB12" t="s">
        <v>1148</v>
      </c>
    </row>
    <row r="13" spans="1:106" x14ac:dyDescent="0.3">
      <c r="A13" t="s">
        <v>257</v>
      </c>
      <c r="B13" t="s">
        <v>258</v>
      </c>
      <c r="M13" t="s">
        <v>1019</v>
      </c>
      <c r="N13" t="s">
        <v>1019</v>
      </c>
      <c r="O13" t="s">
        <v>1019</v>
      </c>
      <c r="P13" t="s">
        <v>1019</v>
      </c>
      <c r="U13" t="s">
        <v>1019</v>
      </c>
      <c r="W13" s="159"/>
      <c r="X13" t="s">
        <v>1047</v>
      </c>
      <c r="Y13" t="s">
        <v>1045</v>
      </c>
      <c r="Z13" t="s">
        <v>1045</v>
      </c>
      <c r="AA13" t="s">
        <v>1047</v>
      </c>
      <c r="AN13" t="s">
        <v>1066</v>
      </c>
      <c r="AO13" t="s">
        <v>1068</v>
      </c>
      <c r="AP13" t="s">
        <v>1066</v>
      </c>
      <c r="AQ13" t="s">
        <v>1066</v>
      </c>
      <c r="AR13" t="s">
        <v>1064</v>
      </c>
      <c r="AS13" t="s">
        <v>1066</v>
      </c>
      <c r="AT13" t="s">
        <v>1064</v>
      </c>
      <c r="AU13" t="s">
        <v>1066</v>
      </c>
      <c r="AV13" t="s">
        <v>1066</v>
      </c>
      <c r="AW13" t="s">
        <v>1066</v>
      </c>
      <c r="AX13" t="s">
        <v>1068</v>
      </c>
      <c r="AY13" t="s">
        <v>1066</v>
      </c>
      <c r="AZ13" t="s">
        <v>1066</v>
      </c>
      <c r="BA13" t="s">
        <v>1064</v>
      </c>
      <c r="BB13" t="s">
        <v>1066</v>
      </c>
      <c r="BC13" t="s">
        <v>1064</v>
      </c>
      <c r="BD13" t="s">
        <v>1066</v>
      </c>
      <c r="BE13" t="s">
        <v>1066</v>
      </c>
      <c r="BF13" t="s">
        <v>1066</v>
      </c>
      <c r="BG13" t="s">
        <v>1068</v>
      </c>
      <c r="BH13" t="s">
        <v>1066</v>
      </c>
      <c r="BI13" t="s">
        <v>1066</v>
      </c>
      <c r="BJ13" t="s">
        <v>1064</v>
      </c>
      <c r="BK13" t="s">
        <v>1066</v>
      </c>
      <c r="BL13" t="s">
        <v>1064</v>
      </c>
      <c r="BM13" t="s">
        <v>1066</v>
      </c>
      <c r="BN13" t="s">
        <v>1068</v>
      </c>
      <c r="DB13" t="s">
        <v>1148</v>
      </c>
    </row>
    <row r="14" spans="1:106" x14ac:dyDescent="0.3">
      <c r="A14" t="s">
        <v>266</v>
      </c>
      <c r="B14" t="s">
        <v>267</v>
      </c>
      <c r="M14" t="s">
        <v>1019</v>
      </c>
      <c r="N14" t="s">
        <v>1019</v>
      </c>
      <c r="O14" t="s">
        <v>1019</v>
      </c>
      <c r="P14" t="s">
        <v>1019</v>
      </c>
      <c r="U14" t="s">
        <v>1019</v>
      </c>
      <c r="W14" s="159"/>
      <c r="X14" t="s">
        <v>1045</v>
      </c>
      <c r="Y14" t="s">
        <v>1045</v>
      </c>
      <c r="Z14" t="s">
        <v>1045</v>
      </c>
      <c r="AA14" t="s">
        <v>1045</v>
      </c>
      <c r="AN14" t="s">
        <v>1064</v>
      </c>
      <c r="AO14" t="s">
        <v>1068</v>
      </c>
      <c r="AP14" t="s">
        <v>1066</v>
      </c>
      <c r="AQ14" t="s">
        <v>1070</v>
      </c>
      <c r="AR14" t="s">
        <v>1068</v>
      </c>
      <c r="AS14" t="s">
        <v>1064</v>
      </c>
      <c r="AT14" t="s">
        <v>1068</v>
      </c>
      <c r="AU14" t="s">
        <v>1066</v>
      </c>
      <c r="AV14" t="s">
        <v>1066</v>
      </c>
      <c r="AW14" t="s">
        <v>1064</v>
      </c>
      <c r="AX14" t="s">
        <v>1068</v>
      </c>
      <c r="AY14" t="s">
        <v>1066</v>
      </c>
      <c r="AZ14" t="s">
        <v>1070</v>
      </c>
      <c r="BA14" t="s">
        <v>1068</v>
      </c>
      <c r="BB14" t="s">
        <v>1064</v>
      </c>
      <c r="BC14" t="s">
        <v>1068</v>
      </c>
      <c r="BD14" t="s">
        <v>1066</v>
      </c>
      <c r="BE14" t="s">
        <v>1066</v>
      </c>
      <c r="BF14" t="s">
        <v>1066</v>
      </c>
      <c r="BG14" t="s">
        <v>1068</v>
      </c>
      <c r="BH14" t="s">
        <v>1066</v>
      </c>
      <c r="BI14" t="s">
        <v>1070</v>
      </c>
      <c r="BJ14" t="s">
        <v>1068</v>
      </c>
      <c r="BK14" t="s">
        <v>1066</v>
      </c>
      <c r="BL14" t="s">
        <v>1068</v>
      </c>
      <c r="BM14" t="s">
        <v>1066</v>
      </c>
      <c r="BN14" t="s">
        <v>1066</v>
      </c>
      <c r="DB14" t="s">
        <v>1148</v>
      </c>
    </row>
    <row r="15" spans="1:106" x14ac:dyDescent="0.3">
      <c r="A15" t="s">
        <v>272</v>
      </c>
      <c r="B15" t="s">
        <v>273</v>
      </c>
      <c r="M15" t="s">
        <v>1019</v>
      </c>
      <c r="N15" t="s">
        <v>1019</v>
      </c>
      <c r="O15" t="s">
        <v>1019</v>
      </c>
      <c r="P15" t="s">
        <v>1019</v>
      </c>
      <c r="U15" t="s">
        <v>1019</v>
      </c>
      <c r="W15" s="159"/>
      <c r="X15" t="s">
        <v>1047</v>
      </c>
      <c r="Y15" t="s">
        <v>1045</v>
      </c>
      <c r="Z15" t="s">
        <v>1049</v>
      </c>
      <c r="AA15" t="s">
        <v>1047</v>
      </c>
      <c r="AN15" t="s">
        <v>1064</v>
      </c>
      <c r="AO15" t="s">
        <v>1066</v>
      </c>
      <c r="AP15" t="s">
        <v>1066</v>
      </c>
      <c r="AQ15" t="s">
        <v>1066</v>
      </c>
      <c r="AR15" t="s">
        <v>1066</v>
      </c>
      <c r="AS15" t="s">
        <v>1066</v>
      </c>
      <c r="AT15" t="s">
        <v>1066</v>
      </c>
      <c r="AU15" t="s">
        <v>1064</v>
      </c>
      <c r="AV15" t="s">
        <v>1062</v>
      </c>
      <c r="AW15" t="s">
        <v>1066</v>
      </c>
      <c r="AX15" t="s">
        <v>1066</v>
      </c>
      <c r="AY15" t="s">
        <v>1068</v>
      </c>
      <c r="AZ15" t="s">
        <v>1066</v>
      </c>
      <c r="BA15" t="s">
        <v>1066</v>
      </c>
      <c r="BB15" t="s">
        <v>1068</v>
      </c>
      <c r="BC15" t="s">
        <v>1066</v>
      </c>
      <c r="BD15" t="s">
        <v>1066</v>
      </c>
      <c r="BE15" t="s">
        <v>1062</v>
      </c>
      <c r="BF15" t="s">
        <v>1068</v>
      </c>
      <c r="BG15" t="s">
        <v>1066</v>
      </c>
      <c r="BH15" t="s">
        <v>1068</v>
      </c>
      <c r="BI15" t="s">
        <v>1068</v>
      </c>
      <c r="BJ15" t="s">
        <v>1068</v>
      </c>
      <c r="BK15" t="s">
        <v>1068</v>
      </c>
      <c r="BL15" t="s">
        <v>1068</v>
      </c>
      <c r="BM15" t="s">
        <v>1066</v>
      </c>
      <c r="BN15" t="s">
        <v>1064</v>
      </c>
      <c r="DB15" t="s">
        <v>1148</v>
      </c>
    </row>
    <row r="16" spans="1:106" x14ac:dyDescent="0.3">
      <c r="A16" t="s">
        <v>279</v>
      </c>
      <c r="B16" t="s">
        <v>280</v>
      </c>
      <c r="M16" t="s">
        <v>1019</v>
      </c>
      <c r="N16" t="s">
        <v>1019</v>
      </c>
      <c r="O16" t="s">
        <v>1019</v>
      </c>
      <c r="P16" t="s">
        <v>1019</v>
      </c>
      <c r="U16" t="s">
        <v>1019</v>
      </c>
      <c r="W16" s="159"/>
      <c r="X16" t="s">
        <v>1045</v>
      </c>
      <c r="Y16" t="s">
        <v>1047</v>
      </c>
      <c r="Z16" t="s">
        <v>1045</v>
      </c>
      <c r="AA16" t="s">
        <v>1047</v>
      </c>
      <c r="AN16" t="s">
        <v>1068</v>
      </c>
      <c r="AO16" t="s">
        <v>1066</v>
      </c>
      <c r="AP16" t="s">
        <v>1066</v>
      </c>
      <c r="AQ16" t="s">
        <v>1066</v>
      </c>
      <c r="AR16" t="s">
        <v>1066</v>
      </c>
      <c r="AS16" t="s">
        <v>1068</v>
      </c>
      <c r="AT16" t="s">
        <v>1064</v>
      </c>
      <c r="AU16" t="s">
        <v>1064</v>
      </c>
      <c r="AV16" t="s">
        <v>1066</v>
      </c>
      <c r="AW16" t="s">
        <v>1066</v>
      </c>
      <c r="AX16" t="s">
        <v>1066</v>
      </c>
      <c r="AY16" t="s">
        <v>1066</v>
      </c>
      <c r="AZ16" t="s">
        <v>1066</v>
      </c>
      <c r="BA16" t="s">
        <v>1066</v>
      </c>
      <c r="BB16" t="s">
        <v>1068</v>
      </c>
      <c r="BC16" t="s">
        <v>1064</v>
      </c>
      <c r="BD16" t="s">
        <v>1066</v>
      </c>
      <c r="BE16" t="s">
        <v>1066</v>
      </c>
      <c r="BF16" t="s">
        <v>1068</v>
      </c>
      <c r="BG16" t="s">
        <v>1066</v>
      </c>
      <c r="BH16" t="s">
        <v>1068</v>
      </c>
      <c r="BI16" t="s">
        <v>1068</v>
      </c>
      <c r="BJ16" t="s">
        <v>1068</v>
      </c>
      <c r="BK16" t="s">
        <v>1068</v>
      </c>
      <c r="BL16" t="s">
        <v>1066</v>
      </c>
      <c r="BM16" t="s">
        <v>1066</v>
      </c>
      <c r="BN16" t="s">
        <v>1068</v>
      </c>
      <c r="DB16" t="s">
        <v>1148</v>
      </c>
    </row>
    <row r="17" spans="1:106" x14ac:dyDescent="0.3">
      <c r="A17" t="s">
        <v>287</v>
      </c>
      <c r="B17" t="s">
        <v>288</v>
      </c>
      <c r="M17" t="s">
        <v>1019</v>
      </c>
      <c r="N17" t="s">
        <v>1019</v>
      </c>
      <c r="O17" t="s">
        <v>1019</v>
      </c>
      <c r="P17" t="s">
        <v>1019</v>
      </c>
      <c r="U17" t="s">
        <v>1019</v>
      </c>
      <c r="W17" s="159"/>
      <c r="X17" t="s">
        <v>1045</v>
      </c>
      <c r="Y17" t="s">
        <v>1045</v>
      </c>
      <c r="Z17" t="s">
        <v>1049</v>
      </c>
      <c r="AA17" t="s">
        <v>1047</v>
      </c>
      <c r="AN17" t="s">
        <v>1068</v>
      </c>
      <c r="AO17" t="s">
        <v>1066</v>
      </c>
      <c r="AP17" t="s">
        <v>1066</v>
      </c>
      <c r="AQ17" t="s">
        <v>1066</v>
      </c>
      <c r="AR17" t="s">
        <v>1068</v>
      </c>
      <c r="AS17" t="s">
        <v>1064</v>
      </c>
      <c r="AT17" t="s">
        <v>1066</v>
      </c>
      <c r="AU17" t="s">
        <v>1068</v>
      </c>
      <c r="AV17" t="s">
        <v>1066</v>
      </c>
      <c r="AW17" t="s">
        <v>1068</v>
      </c>
      <c r="AX17" t="s">
        <v>1066</v>
      </c>
      <c r="AY17" t="s">
        <v>1066</v>
      </c>
      <c r="AZ17" t="s">
        <v>1066</v>
      </c>
      <c r="BA17" t="s">
        <v>1068</v>
      </c>
      <c r="BB17" t="s">
        <v>1064</v>
      </c>
      <c r="BC17" t="s">
        <v>1066</v>
      </c>
      <c r="BD17" t="s">
        <v>1068</v>
      </c>
      <c r="BE17" t="s">
        <v>1066</v>
      </c>
      <c r="BF17" t="s">
        <v>1068</v>
      </c>
      <c r="BG17" t="s">
        <v>1066</v>
      </c>
      <c r="BH17" t="s">
        <v>1066</v>
      </c>
      <c r="BI17" t="s">
        <v>1066</v>
      </c>
      <c r="BJ17" t="s">
        <v>1068</v>
      </c>
      <c r="BK17" t="s">
        <v>1064</v>
      </c>
      <c r="BL17" t="s">
        <v>1066</v>
      </c>
      <c r="BM17" t="s">
        <v>1068</v>
      </c>
      <c r="BN17" t="s">
        <v>1066</v>
      </c>
      <c r="DB17" t="s">
        <v>1148</v>
      </c>
    </row>
    <row r="18" spans="1:106" x14ac:dyDescent="0.3">
      <c r="A18" t="s">
        <v>294</v>
      </c>
      <c r="B18" t="s">
        <v>295</v>
      </c>
      <c r="M18" t="s">
        <v>1019</v>
      </c>
      <c r="N18" t="s">
        <v>1019</v>
      </c>
      <c r="O18" t="s">
        <v>1019</v>
      </c>
      <c r="P18" t="s">
        <v>1019</v>
      </c>
      <c r="U18" t="s">
        <v>1019</v>
      </c>
      <c r="W18" s="159"/>
      <c r="X18" t="s">
        <v>1047</v>
      </c>
      <c r="Y18" t="s">
        <v>1047</v>
      </c>
      <c r="Z18" t="s">
        <v>1045</v>
      </c>
      <c r="AA18" t="s">
        <v>1045</v>
      </c>
      <c r="AN18" t="s">
        <v>1066</v>
      </c>
      <c r="AO18" t="s">
        <v>1068</v>
      </c>
      <c r="AP18" t="s">
        <v>1066</v>
      </c>
      <c r="AQ18" t="s">
        <v>1066</v>
      </c>
      <c r="AR18" t="s">
        <v>1064</v>
      </c>
      <c r="AS18" t="s">
        <v>1066</v>
      </c>
      <c r="AT18" t="s">
        <v>1066</v>
      </c>
      <c r="AU18" t="s">
        <v>1066</v>
      </c>
      <c r="AV18" t="s">
        <v>1066</v>
      </c>
      <c r="AW18" t="s">
        <v>1066</v>
      </c>
      <c r="AX18" t="s">
        <v>1068</v>
      </c>
      <c r="AY18" t="s">
        <v>1066</v>
      </c>
      <c r="AZ18" t="s">
        <v>1066</v>
      </c>
      <c r="BA18" t="s">
        <v>1066</v>
      </c>
      <c r="BB18" t="s">
        <v>1068</v>
      </c>
      <c r="BC18" t="s">
        <v>1066</v>
      </c>
      <c r="BD18" t="s">
        <v>1068</v>
      </c>
      <c r="BE18" t="s">
        <v>1066</v>
      </c>
      <c r="BF18" t="s">
        <v>1066</v>
      </c>
      <c r="BG18" t="s">
        <v>1068</v>
      </c>
      <c r="BH18" t="s">
        <v>1066</v>
      </c>
      <c r="BI18" t="s">
        <v>1066</v>
      </c>
      <c r="BJ18" t="s">
        <v>1066</v>
      </c>
      <c r="BK18" t="s">
        <v>1068</v>
      </c>
      <c r="BL18" t="s">
        <v>1066</v>
      </c>
      <c r="BM18" t="s">
        <v>1068</v>
      </c>
      <c r="BN18" t="s">
        <v>1068</v>
      </c>
      <c r="DB18" t="s">
        <v>1148</v>
      </c>
    </row>
    <row r="19" spans="1:106" x14ac:dyDescent="0.3">
      <c r="A19" t="s">
        <v>300</v>
      </c>
      <c r="B19" t="s">
        <v>301</v>
      </c>
      <c r="M19" t="s">
        <v>1019</v>
      </c>
      <c r="N19" t="s">
        <v>1019</v>
      </c>
      <c r="O19" t="s">
        <v>1019</v>
      </c>
      <c r="P19" t="s">
        <v>1019</v>
      </c>
      <c r="U19" t="s">
        <v>1019</v>
      </c>
      <c r="W19" s="159"/>
      <c r="X19" t="s">
        <v>1047</v>
      </c>
      <c r="Y19" t="s">
        <v>1047</v>
      </c>
      <c r="Z19" t="s">
        <v>1049</v>
      </c>
      <c r="AA19" t="s">
        <v>1045</v>
      </c>
      <c r="AN19" t="s">
        <v>1066</v>
      </c>
      <c r="AO19" t="s">
        <v>1066</v>
      </c>
      <c r="AP19" t="s">
        <v>1066</v>
      </c>
      <c r="AQ19" t="s">
        <v>1066</v>
      </c>
      <c r="AR19" t="s">
        <v>1064</v>
      </c>
      <c r="AS19" t="s">
        <v>1066</v>
      </c>
      <c r="AT19" t="s">
        <v>1066</v>
      </c>
      <c r="AU19" t="s">
        <v>1066</v>
      </c>
      <c r="AV19" t="s">
        <v>1066</v>
      </c>
      <c r="AW19" t="s">
        <v>1066</v>
      </c>
      <c r="AX19" t="s">
        <v>1066</v>
      </c>
      <c r="AY19" t="s">
        <v>1066</v>
      </c>
      <c r="AZ19" t="s">
        <v>1066</v>
      </c>
      <c r="BA19" t="s">
        <v>1064</v>
      </c>
      <c r="BB19" t="s">
        <v>1066</v>
      </c>
      <c r="BC19" t="s">
        <v>1066</v>
      </c>
      <c r="BD19" t="s">
        <v>1066</v>
      </c>
      <c r="BE19" t="s">
        <v>1066</v>
      </c>
      <c r="BF19" t="s">
        <v>1066</v>
      </c>
      <c r="BG19" t="s">
        <v>1068</v>
      </c>
      <c r="BH19" t="s">
        <v>1068</v>
      </c>
      <c r="BI19" t="s">
        <v>1066</v>
      </c>
      <c r="BJ19" t="s">
        <v>1066</v>
      </c>
      <c r="BK19" t="s">
        <v>1066</v>
      </c>
      <c r="BL19" t="s">
        <v>1066</v>
      </c>
      <c r="BM19" t="s">
        <v>1066</v>
      </c>
      <c r="BN19" t="s">
        <v>1066</v>
      </c>
      <c r="DB19" t="s">
        <v>1148</v>
      </c>
    </row>
    <row r="20" spans="1:106" x14ac:dyDescent="0.3">
      <c r="A20" t="s">
        <v>305</v>
      </c>
      <c r="B20" t="s">
        <v>306</v>
      </c>
      <c r="M20" t="s">
        <v>1019</v>
      </c>
      <c r="N20" t="s">
        <v>1019</v>
      </c>
      <c r="O20" t="s">
        <v>1019</v>
      </c>
      <c r="P20" t="s">
        <v>1019</v>
      </c>
      <c r="U20" t="s">
        <v>1019</v>
      </c>
      <c r="W20" s="159"/>
      <c r="X20" t="s">
        <v>1045</v>
      </c>
      <c r="Y20" t="s">
        <v>1045</v>
      </c>
      <c r="Z20" t="s">
        <v>1049</v>
      </c>
      <c r="AA20" t="s">
        <v>1045</v>
      </c>
      <c r="AN20" t="s">
        <v>1066</v>
      </c>
      <c r="AO20" t="s">
        <v>1066</v>
      </c>
      <c r="AP20" t="s">
        <v>1066</v>
      </c>
      <c r="AQ20" t="s">
        <v>1066</v>
      </c>
      <c r="AR20" t="s">
        <v>1066</v>
      </c>
      <c r="AS20" t="s">
        <v>1066</v>
      </c>
      <c r="AT20" t="s">
        <v>1066</v>
      </c>
      <c r="AU20" t="s">
        <v>1066</v>
      </c>
      <c r="AV20" t="s">
        <v>1066</v>
      </c>
      <c r="AW20" t="s">
        <v>1066</v>
      </c>
      <c r="AX20" t="s">
        <v>1066</v>
      </c>
      <c r="AY20" t="s">
        <v>1066</v>
      </c>
      <c r="AZ20" t="s">
        <v>1066</v>
      </c>
      <c r="BA20" t="s">
        <v>1066</v>
      </c>
      <c r="BB20" t="s">
        <v>1066</v>
      </c>
      <c r="BC20" t="s">
        <v>1066</v>
      </c>
      <c r="BD20" t="s">
        <v>1066</v>
      </c>
      <c r="BE20" t="s">
        <v>1066</v>
      </c>
      <c r="BF20" t="s">
        <v>1068</v>
      </c>
      <c r="BG20" t="s">
        <v>1068</v>
      </c>
      <c r="BH20" t="s">
        <v>1068</v>
      </c>
      <c r="BI20" t="s">
        <v>1068</v>
      </c>
      <c r="BJ20" t="s">
        <v>1066</v>
      </c>
      <c r="BK20" t="s">
        <v>1066</v>
      </c>
      <c r="BL20" t="s">
        <v>1066</v>
      </c>
      <c r="BM20" t="s">
        <v>1068</v>
      </c>
      <c r="BN20" t="s">
        <v>1068</v>
      </c>
      <c r="DB20" t="s">
        <v>1148</v>
      </c>
    </row>
    <row r="21" spans="1:106" x14ac:dyDescent="0.3">
      <c r="A21" t="s">
        <v>311</v>
      </c>
      <c r="B21" t="s">
        <v>312</v>
      </c>
      <c r="M21" t="s">
        <v>1019</v>
      </c>
      <c r="N21" t="s">
        <v>1019</v>
      </c>
      <c r="O21" t="s">
        <v>1019</v>
      </c>
      <c r="P21" t="s">
        <v>1019</v>
      </c>
      <c r="U21" t="s">
        <v>1019</v>
      </c>
      <c r="W21" s="159"/>
      <c r="X21" t="s">
        <v>1049</v>
      </c>
      <c r="Y21" t="s">
        <v>1045</v>
      </c>
      <c r="Z21" t="s">
        <v>1045</v>
      </c>
      <c r="AA21" t="s">
        <v>1045</v>
      </c>
      <c r="AN21" t="s">
        <v>1066</v>
      </c>
      <c r="AO21" t="s">
        <v>1066</v>
      </c>
      <c r="AP21" t="s">
        <v>1068</v>
      </c>
      <c r="AQ21" t="s">
        <v>1066</v>
      </c>
      <c r="AR21" t="s">
        <v>1066</v>
      </c>
      <c r="AS21" t="s">
        <v>1066</v>
      </c>
      <c r="AT21" t="s">
        <v>1066</v>
      </c>
      <c r="AU21" t="s">
        <v>1066</v>
      </c>
      <c r="AV21" t="s">
        <v>1064</v>
      </c>
      <c r="AW21" t="s">
        <v>1066</v>
      </c>
      <c r="AX21" t="s">
        <v>1066</v>
      </c>
      <c r="AY21" t="s">
        <v>1068</v>
      </c>
      <c r="AZ21" t="s">
        <v>1066</v>
      </c>
      <c r="BA21" t="s">
        <v>1066</v>
      </c>
      <c r="BB21" t="s">
        <v>1066</v>
      </c>
      <c r="BC21" t="s">
        <v>1066</v>
      </c>
      <c r="BD21" t="s">
        <v>1066</v>
      </c>
      <c r="BE21" t="s">
        <v>1064</v>
      </c>
      <c r="BF21" t="s">
        <v>1066</v>
      </c>
      <c r="BG21" t="s">
        <v>1066</v>
      </c>
      <c r="BH21" t="s">
        <v>1068</v>
      </c>
      <c r="BI21" t="s">
        <v>1066</v>
      </c>
      <c r="BJ21" t="s">
        <v>1066</v>
      </c>
      <c r="BK21" t="s">
        <v>1066</v>
      </c>
      <c r="BL21" t="s">
        <v>1066</v>
      </c>
      <c r="BM21" t="s">
        <v>1066</v>
      </c>
      <c r="BN21" t="s">
        <v>1066</v>
      </c>
      <c r="DB21" t="s">
        <v>1148</v>
      </c>
    </row>
    <row r="22" spans="1:106" x14ac:dyDescent="0.3">
      <c r="A22" t="s">
        <v>315</v>
      </c>
      <c r="B22" t="s">
        <v>316</v>
      </c>
      <c r="M22" t="s">
        <v>1019</v>
      </c>
      <c r="N22" t="s">
        <v>1019</v>
      </c>
      <c r="O22" t="s">
        <v>1019</v>
      </c>
      <c r="P22" t="s">
        <v>1019</v>
      </c>
      <c r="U22" t="s">
        <v>1019</v>
      </c>
      <c r="W22" s="159"/>
      <c r="X22" t="s">
        <v>1045</v>
      </c>
      <c r="Y22" t="s">
        <v>1045</v>
      </c>
      <c r="Z22" t="s">
        <v>1045</v>
      </c>
      <c r="AA22" t="s">
        <v>1045</v>
      </c>
      <c r="AN22" t="s">
        <v>1066</v>
      </c>
      <c r="AO22" t="s">
        <v>1066</v>
      </c>
      <c r="AP22" t="s">
        <v>1066</v>
      </c>
      <c r="AQ22" t="s">
        <v>1066</v>
      </c>
      <c r="AR22" t="s">
        <v>1066</v>
      </c>
      <c r="AS22" t="s">
        <v>1064</v>
      </c>
      <c r="AT22" t="s">
        <v>1066</v>
      </c>
      <c r="AU22" t="s">
        <v>1064</v>
      </c>
      <c r="AV22" t="s">
        <v>1066</v>
      </c>
      <c r="AW22" t="s">
        <v>1066</v>
      </c>
      <c r="AX22" t="s">
        <v>1066</v>
      </c>
      <c r="AY22" t="s">
        <v>1066</v>
      </c>
      <c r="AZ22" t="s">
        <v>1066</v>
      </c>
      <c r="BA22" t="s">
        <v>1066</v>
      </c>
      <c r="BB22" t="s">
        <v>1064</v>
      </c>
      <c r="BC22" t="s">
        <v>1066</v>
      </c>
      <c r="BD22" t="s">
        <v>1066</v>
      </c>
      <c r="BE22" t="s">
        <v>1066</v>
      </c>
      <c r="BF22" t="s">
        <v>1066</v>
      </c>
      <c r="BG22" t="s">
        <v>1066</v>
      </c>
      <c r="BH22" t="s">
        <v>1066</v>
      </c>
      <c r="BI22" t="s">
        <v>1066</v>
      </c>
      <c r="BJ22" t="s">
        <v>1066</v>
      </c>
      <c r="BK22" t="s">
        <v>1066</v>
      </c>
      <c r="BL22" t="s">
        <v>1066</v>
      </c>
      <c r="BM22" t="s">
        <v>1066</v>
      </c>
      <c r="BN22" t="s">
        <v>1066</v>
      </c>
    </row>
    <row r="23" spans="1:106" x14ac:dyDescent="0.3">
      <c r="A23" t="s">
        <v>321</v>
      </c>
      <c r="B23" t="s">
        <v>322</v>
      </c>
      <c r="M23" t="s">
        <v>1019</v>
      </c>
      <c r="N23" t="s">
        <v>1019</v>
      </c>
      <c r="O23" t="s">
        <v>1019</v>
      </c>
      <c r="P23" t="s">
        <v>1019</v>
      </c>
      <c r="U23" t="s">
        <v>1019</v>
      </c>
      <c r="W23" s="159"/>
      <c r="X23" t="s">
        <v>1045</v>
      </c>
      <c r="Y23" t="s">
        <v>1047</v>
      </c>
      <c r="Z23" t="s">
        <v>1049</v>
      </c>
      <c r="AA23" t="s">
        <v>1047</v>
      </c>
      <c r="AN23" t="s">
        <v>1066</v>
      </c>
      <c r="AO23" t="s">
        <v>1066</v>
      </c>
      <c r="AP23" t="s">
        <v>1066</v>
      </c>
      <c r="AQ23" t="s">
        <v>1066</v>
      </c>
      <c r="AR23" t="s">
        <v>1066</v>
      </c>
      <c r="AS23" t="s">
        <v>1066</v>
      </c>
      <c r="AT23" t="s">
        <v>1066</v>
      </c>
      <c r="AU23" t="s">
        <v>1066</v>
      </c>
      <c r="AV23" t="s">
        <v>1066</v>
      </c>
      <c r="AW23" t="s">
        <v>1066</v>
      </c>
      <c r="AX23" t="s">
        <v>1066</v>
      </c>
      <c r="AY23" t="s">
        <v>1066</v>
      </c>
      <c r="AZ23" t="s">
        <v>1066</v>
      </c>
      <c r="BA23" t="s">
        <v>1066</v>
      </c>
      <c r="BB23" t="s">
        <v>1066</v>
      </c>
      <c r="BC23" t="s">
        <v>1066</v>
      </c>
      <c r="BD23" t="s">
        <v>1066</v>
      </c>
      <c r="BE23" t="s">
        <v>1066</v>
      </c>
      <c r="BF23" t="s">
        <v>1066</v>
      </c>
      <c r="BG23" t="s">
        <v>1066</v>
      </c>
      <c r="BH23" t="s">
        <v>1066</v>
      </c>
      <c r="BI23" t="s">
        <v>1066</v>
      </c>
      <c r="BJ23" t="s">
        <v>1066</v>
      </c>
      <c r="BK23" t="s">
        <v>1066</v>
      </c>
      <c r="BL23" t="s">
        <v>1066</v>
      </c>
      <c r="BM23" t="s">
        <v>1066</v>
      </c>
      <c r="BN23" t="s">
        <v>1066</v>
      </c>
      <c r="DB23" t="s">
        <v>1148</v>
      </c>
    </row>
    <row r="24" spans="1:106" x14ac:dyDescent="0.3">
      <c r="A24" t="s">
        <v>324</v>
      </c>
      <c r="B24" t="s">
        <v>325</v>
      </c>
      <c r="M24" t="s">
        <v>1019</v>
      </c>
      <c r="N24" t="s">
        <v>1019</v>
      </c>
      <c r="O24" t="s">
        <v>1019</v>
      </c>
      <c r="P24" t="s">
        <v>1019</v>
      </c>
      <c r="U24" t="s">
        <v>1021</v>
      </c>
      <c r="W24" s="159"/>
      <c r="X24" t="s">
        <v>1047</v>
      </c>
      <c r="Y24" t="s">
        <v>1045</v>
      </c>
      <c r="Z24" t="s">
        <v>1045</v>
      </c>
      <c r="AA24" t="s">
        <v>1047</v>
      </c>
      <c r="AN24" t="s">
        <v>1066</v>
      </c>
      <c r="AO24" t="s">
        <v>1066</v>
      </c>
      <c r="AP24" t="s">
        <v>1066</v>
      </c>
      <c r="AQ24" t="s">
        <v>1066</v>
      </c>
      <c r="AR24" t="s">
        <v>1064</v>
      </c>
      <c r="AS24" t="s">
        <v>1064</v>
      </c>
      <c r="AT24" t="s">
        <v>1066</v>
      </c>
      <c r="AU24" t="s">
        <v>1064</v>
      </c>
      <c r="AV24" t="s">
        <v>1066</v>
      </c>
      <c r="AW24" t="s">
        <v>1068</v>
      </c>
      <c r="AX24" t="s">
        <v>1068</v>
      </c>
      <c r="AY24" t="s">
        <v>1068</v>
      </c>
      <c r="AZ24" t="s">
        <v>1066</v>
      </c>
      <c r="BA24" t="s">
        <v>1064</v>
      </c>
      <c r="BB24" t="s">
        <v>1064</v>
      </c>
      <c r="BC24" t="s">
        <v>1066</v>
      </c>
      <c r="BD24" t="s">
        <v>1064</v>
      </c>
      <c r="BE24" t="s">
        <v>1066</v>
      </c>
      <c r="BF24" t="s">
        <v>1068</v>
      </c>
      <c r="BG24" t="s">
        <v>1068</v>
      </c>
      <c r="BH24" t="s">
        <v>1068</v>
      </c>
      <c r="BI24" t="s">
        <v>1066</v>
      </c>
      <c r="BJ24" t="s">
        <v>1064</v>
      </c>
      <c r="BK24" t="s">
        <v>1064</v>
      </c>
      <c r="BL24" t="s">
        <v>1066</v>
      </c>
      <c r="BM24" t="s">
        <v>1064</v>
      </c>
      <c r="BN24" t="s">
        <v>1066</v>
      </c>
      <c r="DB24" t="s">
        <v>1148</v>
      </c>
    </row>
    <row r="25" spans="1:106" x14ac:dyDescent="0.3">
      <c r="A25" t="s">
        <v>326</v>
      </c>
      <c r="B25" t="s">
        <v>327</v>
      </c>
      <c r="M25" t="s">
        <v>1019</v>
      </c>
      <c r="N25" t="s">
        <v>1019</v>
      </c>
      <c r="O25" t="s">
        <v>1019</v>
      </c>
      <c r="P25" t="s">
        <v>1019</v>
      </c>
      <c r="U25" t="s">
        <v>1019</v>
      </c>
      <c r="W25" s="159"/>
      <c r="X25" t="s">
        <v>1045</v>
      </c>
      <c r="Y25" t="s">
        <v>1047</v>
      </c>
      <c r="Z25" t="s">
        <v>1045</v>
      </c>
      <c r="AA25" t="s">
        <v>1045</v>
      </c>
      <c r="AN25" t="s">
        <v>1066</v>
      </c>
      <c r="AO25" t="s">
        <v>1068</v>
      </c>
      <c r="AP25" t="s">
        <v>1070</v>
      </c>
      <c r="AQ25" t="s">
        <v>1070</v>
      </c>
      <c r="AR25" t="s">
        <v>1068</v>
      </c>
      <c r="AS25" t="s">
        <v>1066</v>
      </c>
      <c r="AT25" t="s">
        <v>1070</v>
      </c>
      <c r="AU25" t="s">
        <v>1066</v>
      </c>
      <c r="AV25" t="s">
        <v>1066</v>
      </c>
      <c r="AW25" t="s">
        <v>1068</v>
      </c>
      <c r="AX25" t="s">
        <v>1068</v>
      </c>
      <c r="AY25" t="s">
        <v>1070</v>
      </c>
      <c r="AZ25" t="s">
        <v>1070</v>
      </c>
      <c r="BA25" t="s">
        <v>1068</v>
      </c>
      <c r="BB25" t="s">
        <v>1068</v>
      </c>
      <c r="BC25" t="s">
        <v>1068</v>
      </c>
      <c r="BD25" t="s">
        <v>1066</v>
      </c>
      <c r="BE25" t="s">
        <v>1066</v>
      </c>
      <c r="BF25" t="s">
        <v>1068</v>
      </c>
      <c r="BG25" t="s">
        <v>1068</v>
      </c>
      <c r="BH25" t="s">
        <v>1070</v>
      </c>
      <c r="BI25" t="s">
        <v>1070</v>
      </c>
      <c r="BJ25" t="s">
        <v>1068</v>
      </c>
      <c r="BK25" t="s">
        <v>1068</v>
      </c>
      <c r="BL25" t="s">
        <v>1070</v>
      </c>
      <c r="BM25" t="s">
        <v>1066</v>
      </c>
      <c r="BN25" t="s">
        <v>1066</v>
      </c>
      <c r="DB25" t="s">
        <v>1148</v>
      </c>
    </row>
    <row r="26" spans="1:106" x14ac:dyDescent="0.3">
      <c r="A26" t="s">
        <v>329</v>
      </c>
      <c r="B26" t="s">
        <v>330</v>
      </c>
      <c r="M26" t="s">
        <v>1019</v>
      </c>
      <c r="N26" t="s">
        <v>1019</v>
      </c>
      <c r="O26" t="s">
        <v>1019</v>
      </c>
      <c r="P26" t="s">
        <v>1019</v>
      </c>
      <c r="U26" t="s">
        <v>1019</v>
      </c>
      <c r="W26" s="159"/>
      <c r="X26" t="s">
        <v>1047</v>
      </c>
      <c r="Y26" t="s">
        <v>1045</v>
      </c>
      <c r="Z26" t="s">
        <v>1049</v>
      </c>
      <c r="AA26" t="s">
        <v>1047</v>
      </c>
      <c r="AN26" t="s">
        <v>1066</v>
      </c>
      <c r="AO26" t="s">
        <v>1066</v>
      </c>
      <c r="AP26" t="s">
        <v>1064</v>
      </c>
      <c r="AQ26" t="s">
        <v>1064</v>
      </c>
      <c r="AR26" t="s">
        <v>1064</v>
      </c>
      <c r="AS26" t="s">
        <v>1064</v>
      </c>
      <c r="AT26" t="s">
        <v>1064</v>
      </c>
      <c r="AU26" t="s">
        <v>1066</v>
      </c>
      <c r="AV26" t="s">
        <v>1064</v>
      </c>
      <c r="AW26" t="s">
        <v>1066</v>
      </c>
      <c r="AX26" t="s">
        <v>1066</v>
      </c>
      <c r="AY26" t="s">
        <v>1066</v>
      </c>
      <c r="AZ26" t="s">
        <v>1066</v>
      </c>
      <c r="BA26" t="s">
        <v>1064</v>
      </c>
      <c r="BB26" t="s">
        <v>1066</v>
      </c>
      <c r="BC26" t="s">
        <v>1066</v>
      </c>
      <c r="BD26" t="s">
        <v>1066</v>
      </c>
      <c r="BE26" t="s">
        <v>1066</v>
      </c>
      <c r="BF26" t="s">
        <v>1066</v>
      </c>
      <c r="BG26" t="s">
        <v>1066</v>
      </c>
      <c r="BH26" t="s">
        <v>1066</v>
      </c>
      <c r="BI26" t="s">
        <v>1066</v>
      </c>
      <c r="BJ26" t="s">
        <v>1066</v>
      </c>
      <c r="BK26" t="s">
        <v>1066</v>
      </c>
      <c r="BL26" t="s">
        <v>1066</v>
      </c>
      <c r="BM26" t="s">
        <v>1066</v>
      </c>
      <c r="BN26" t="s">
        <v>1066</v>
      </c>
      <c r="DB26" t="s">
        <v>1148</v>
      </c>
    </row>
    <row r="27" spans="1:106" x14ac:dyDescent="0.3">
      <c r="A27" t="s">
        <v>331</v>
      </c>
      <c r="B27" t="s">
        <v>332</v>
      </c>
      <c r="M27" t="s">
        <v>1019</v>
      </c>
      <c r="N27" t="s">
        <v>1019</v>
      </c>
      <c r="O27" t="s">
        <v>1019</v>
      </c>
      <c r="P27" t="s">
        <v>1019</v>
      </c>
      <c r="U27" t="s">
        <v>1019</v>
      </c>
      <c r="W27" s="159"/>
      <c r="X27" t="s">
        <v>1047</v>
      </c>
      <c r="Y27" t="s">
        <v>1045</v>
      </c>
      <c r="Z27" t="s">
        <v>1045</v>
      </c>
      <c r="AA27" t="s">
        <v>1047</v>
      </c>
      <c r="AN27" t="s">
        <v>1066</v>
      </c>
      <c r="AO27" t="s">
        <v>1066</v>
      </c>
      <c r="AP27" t="s">
        <v>1068</v>
      </c>
      <c r="AQ27" t="s">
        <v>1064</v>
      </c>
      <c r="AR27" t="s">
        <v>1066</v>
      </c>
      <c r="AS27" t="s">
        <v>1066</v>
      </c>
      <c r="AT27" t="s">
        <v>1066</v>
      </c>
      <c r="AU27" t="s">
        <v>1066</v>
      </c>
      <c r="AV27" t="s">
        <v>1064</v>
      </c>
      <c r="AW27" t="s">
        <v>1066</v>
      </c>
      <c r="AX27" t="s">
        <v>1066</v>
      </c>
      <c r="AY27" t="s">
        <v>1068</v>
      </c>
      <c r="AZ27" t="s">
        <v>1064</v>
      </c>
      <c r="BA27" t="s">
        <v>1066</v>
      </c>
      <c r="BB27" t="s">
        <v>1066</v>
      </c>
      <c r="BC27" t="s">
        <v>1066</v>
      </c>
      <c r="BD27" t="s">
        <v>1066</v>
      </c>
      <c r="BE27" t="s">
        <v>1066</v>
      </c>
      <c r="BF27" t="s">
        <v>1066</v>
      </c>
      <c r="BG27" t="s">
        <v>1066</v>
      </c>
      <c r="BH27" t="s">
        <v>1068</v>
      </c>
      <c r="BI27" t="s">
        <v>1066</v>
      </c>
      <c r="BJ27" t="s">
        <v>1066</v>
      </c>
      <c r="BK27" t="s">
        <v>1066</v>
      </c>
      <c r="BL27" t="s">
        <v>1066</v>
      </c>
      <c r="BM27" t="s">
        <v>1066</v>
      </c>
      <c r="BN27" t="s">
        <v>1066</v>
      </c>
      <c r="DB27" t="s">
        <v>1148</v>
      </c>
    </row>
    <row r="28" spans="1:106" x14ac:dyDescent="0.3">
      <c r="A28" t="s">
        <v>335</v>
      </c>
      <c r="B28" t="s">
        <v>336</v>
      </c>
      <c r="M28" t="s">
        <v>1019</v>
      </c>
      <c r="N28" t="s">
        <v>1019</v>
      </c>
      <c r="O28" t="s">
        <v>1019</v>
      </c>
      <c r="P28" t="s">
        <v>1019</v>
      </c>
      <c r="U28" t="s">
        <v>1019</v>
      </c>
      <c r="W28" s="159"/>
      <c r="X28" t="s">
        <v>1047</v>
      </c>
      <c r="Y28" t="s">
        <v>1045</v>
      </c>
      <c r="Z28" t="s">
        <v>1045</v>
      </c>
      <c r="AA28" t="s">
        <v>1045</v>
      </c>
      <c r="AN28" t="s">
        <v>1066</v>
      </c>
      <c r="AO28" t="s">
        <v>1066</v>
      </c>
      <c r="AP28" t="s">
        <v>1068</v>
      </c>
      <c r="AQ28" t="s">
        <v>1066</v>
      </c>
      <c r="AR28" t="s">
        <v>1064</v>
      </c>
      <c r="AS28" t="s">
        <v>1064</v>
      </c>
      <c r="AT28" t="s">
        <v>1068</v>
      </c>
      <c r="AU28" t="s">
        <v>1068</v>
      </c>
      <c r="AV28" t="s">
        <v>1066</v>
      </c>
      <c r="AW28" t="s">
        <v>1066</v>
      </c>
      <c r="AX28" t="s">
        <v>1066</v>
      </c>
      <c r="AY28" t="s">
        <v>1068</v>
      </c>
      <c r="AZ28" t="s">
        <v>1066</v>
      </c>
      <c r="BA28" t="s">
        <v>1064</v>
      </c>
      <c r="BB28" t="s">
        <v>1064</v>
      </c>
      <c r="BC28" t="s">
        <v>1068</v>
      </c>
      <c r="BD28" t="s">
        <v>1068</v>
      </c>
      <c r="BE28" t="s">
        <v>1068</v>
      </c>
      <c r="BF28" t="s">
        <v>1066</v>
      </c>
      <c r="BG28" t="s">
        <v>1066</v>
      </c>
      <c r="BH28" t="s">
        <v>1068</v>
      </c>
      <c r="BI28" t="s">
        <v>1066</v>
      </c>
      <c r="BJ28" t="s">
        <v>1064</v>
      </c>
      <c r="BK28" t="s">
        <v>1064</v>
      </c>
      <c r="BL28" t="s">
        <v>1068</v>
      </c>
      <c r="BM28" t="s">
        <v>1068</v>
      </c>
      <c r="BN28" t="s">
        <v>1068</v>
      </c>
      <c r="DB28" t="s">
        <v>1148</v>
      </c>
    </row>
    <row r="29" spans="1:106" x14ac:dyDescent="0.3">
      <c r="A29" t="s">
        <v>337</v>
      </c>
      <c r="B29" t="s">
        <v>338</v>
      </c>
      <c r="M29" t="s">
        <v>1019</v>
      </c>
      <c r="N29" t="s">
        <v>1019</v>
      </c>
      <c r="O29" t="s">
        <v>1019</v>
      </c>
      <c r="P29" t="s">
        <v>1019</v>
      </c>
      <c r="U29" t="s">
        <v>1019</v>
      </c>
      <c r="W29" s="159"/>
      <c r="X29" t="s">
        <v>1045</v>
      </c>
      <c r="Y29" t="s">
        <v>1045</v>
      </c>
      <c r="Z29" t="s">
        <v>1047</v>
      </c>
      <c r="AA29" t="s">
        <v>1047</v>
      </c>
      <c r="AN29" t="s">
        <v>1068</v>
      </c>
      <c r="AO29" t="s">
        <v>1066</v>
      </c>
      <c r="AP29" t="s">
        <v>1064</v>
      </c>
      <c r="AQ29" t="s">
        <v>1064</v>
      </c>
      <c r="AR29" t="s">
        <v>1066</v>
      </c>
      <c r="AS29" t="s">
        <v>1066</v>
      </c>
      <c r="AT29" t="s">
        <v>1066</v>
      </c>
      <c r="AU29" t="s">
        <v>1066</v>
      </c>
      <c r="AV29" t="s">
        <v>1068</v>
      </c>
      <c r="AW29" t="s">
        <v>1066</v>
      </c>
      <c r="AX29" t="s">
        <v>1066</v>
      </c>
      <c r="AY29" t="s">
        <v>1066</v>
      </c>
      <c r="AZ29" t="s">
        <v>1064</v>
      </c>
      <c r="BA29" t="s">
        <v>1066</v>
      </c>
      <c r="BB29" t="s">
        <v>1066</v>
      </c>
      <c r="BC29" t="s">
        <v>1066</v>
      </c>
      <c r="BD29" t="s">
        <v>1066</v>
      </c>
      <c r="BE29" t="s">
        <v>1068</v>
      </c>
      <c r="BF29" t="s">
        <v>1066</v>
      </c>
      <c r="BG29" t="s">
        <v>1066</v>
      </c>
      <c r="BH29" t="s">
        <v>1066</v>
      </c>
      <c r="BI29" t="s">
        <v>1066</v>
      </c>
      <c r="BJ29" t="s">
        <v>1066</v>
      </c>
      <c r="BK29" t="s">
        <v>1066</v>
      </c>
      <c r="BL29" t="s">
        <v>1066</v>
      </c>
      <c r="BM29" t="s">
        <v>1066</v>
      </c>
      <c r="BN29" t="s">
        <v>1068</v>
      </c>
      <c r="DB29" t="s">
        <v>1148</v>
      </c>
    </row>
    <row r="30" spans="1:106" x14ac:dyDescent="0.3">
      <c r="A30" t="s">
        <v>339</v>
      </c>
      <c r="B30" t="s">
        <v>340</v>
      </c>
      <c r="M30" t="s">
        <v>1019</v>
      </c>
      <c r="N30" t="s">
        <v>1019</v>
      </c>
      <c r="O30" t="s">
        <v>1019</v>
      </c>
      <c r="P30" t="s">
        <v>1019</v>
      </c>
      <c r="U30" t="s">
        <v>1019</v>
      </c>
      <c r="W30" s="159"/>
      <c r="X30" t="s">
        <v>1047</v>
      </c>
      <c r="Y30" t="s">
        <v>1045</v>
      </c>
      <c r="Z30" t="s">
        <v>1049</v>
      </c>
      <c r="AA30" t="s">
        <v>1045</v>
      </c>
      <c r="AN30" t="s">
        <v>1068</v>
      </c>
      <c r="AO30" t="s">
        <v>1068</v>
      </c>
      <c r="AP30" t="s">
        <v>1066</v>
      </c>
      <c r="AQ30" t="s">
        <v>1066</v>
      </c>
      <c r="AR30" t="s">
        <v>1066</v>
      </c>
      <c r="AS30" t="s">
        <v>1066</v>
      </c>
      <c r="AT30" t="s">
        <v>1064</v>
      </c>
      <c r="AU30" t="s">
        <v>1066</v>
      </c>
      <c r="AV30" t="s">
        <v>1062</v>
      </c>
      <c r="AW30" t="s">
        <v>1068</v>
      </c>
      <c r="AX30" t="s">
        <v>1068</v>
      </c>
      <c r="AY30" t="s">
        <v>1066</v>
      </c>
      <c r="AZ30" t="s">
        <v>1066</v>
      </c>
      <c r="BA30" t="s">
        <v>1066</v>
      </c>
      <c r="BB30" t="s">
        <v>1066</v>
      </c>
      <c r="BC30" t="s">
        <v>1066</v>
      </c>
      <c r="BD30" t="s">
        <v>1066</v>
      </c>
      <c r="BE30" t="s">
        <v>1062</v>
      </c>
      <c r="BF30" t="s">
        <v>1068</v>
      </c>
      <c r="BG30" t="s">
        <v>1068</v>
      </c>
      <c r="BH30" t="s">
        <v>1066</v>
      </c>
      <c r="BI30" t="s">
        <v>1066</v>
      </c>
      <c r="BJ30" t="s">
        <v>1066</v>
      </c>
      <c r="BK30" t="s">
        <v>1066</v>
      </c>
      <c r="BL30" t="s">
        <v>1066</v>
      </c>
      <c r="BM30" t="s">
        <v>1066</v>
      </c>
      <c r="BN30" t="s">
        <v>1062</v>
      </c>
      <c r="DB30" t="s">
        <v>1148</v>
      </c>
    </row>
    <row r="31" spans="1:106" x14ac:dyDescent="0.3">
      <c r="A31" t="s">
        <v>341</v>
      </c>
      <c r="B31" t="s">
        <v>342</v>
      </c>
      <c r="M31" t="s">
        <v>1019</v>
      </c>
      <c r="N31" t="s">
        <v>1019</v>
      </c>
      <c r="O31" t="s">
        <v>1019</v>
      </c>
      <c r="P31" t="s">
        <v>1019</v>
      </c>
      <c r="U31" t="s">
        <v>1019</v>
      </c>
      <c r="W31" s="159"/>
      <c r="X31" t="s">
        <v>1047</v>
      </c>
      <c r="Y31" t="s">
        <v>1045</v>
      </c>
      <c r="Z31" t="s">
        <v>1049</v>
      </c>
      <c r="AA31" t="s">
        <v>1045</v>
      </c>
      <c r="AN31" t="s">
        <v>1066</v>
      </c>
      <c r="AO31" t="s">
        <v>1066</v>
      </c>
      <c r="AP31" t="s">
        <v>1068</v>
      </c>
      <c r="AQ31" t="s">
        <v>1064</v>
      </c>
      <c r="AR31" t="s">
        <v>1066</v>
      </c>
      <c r="AS31" t="s">
        <v>1066</v>
      </c>
      <c r="AT31" t="s">
        <v>1068</v>
      </c>
      <c r="AU31" t="s">
        <v>1068</v>
      </c>
      <c r="AV31" t="s">
        <v>1066</v>
      </c>
      <c r="AW31" t="s">
        <v>1068</v>
      </c>
      <c r="AX31" t="s">
        <v>1068</v>
      </c>
      <c r="AY31" t="s">
        <v>1068</v>
      </c>
      <c r="AZ31" t="s">
        <v>1066</v>
      </c>
      <c r="BA31" t="s">
        <v>1066</v>
      </c>
      <c r="BB31" t="s">
        <v>1068</v>
      </c>
      <c r="BC31" t="s">
        <v>1068</v>
      </c>
      <c r="BD31" t="s">
        <v>1068</v>
      </c>
      <c r="BE31" t="s">
        <v>1068</v>
      </c>
      <c r="BF31" t="s">
        <v>1068</v>
      </c>
      <c r="BG31" t="s">
        <v>1068</v>
      </c>
      <c r="BH31" t="s">
        <v>1068</v>
      </c>
      <c r="BI31" t="s">
        <v>1066</v>
      </c>
      <c r="BJ31" t="s">
        <v>1066</v>
      </c>
      <c r="BK31" t="s">
        <v>1068</v>
      </c>
      <c r="BL31" t="s">
        <v>1068</v>
      </c>
      <c r="BM31" t="s">
        <v>1068</v>
      </c>
      <c r="BN31" t="s">
        <v>1068</v>
      </c>
      <c r="DB31" t="s">
        <v>1148</v>
      </c>
    </row>
    <row r="32" spans="1:106" x14ac:dyDescent="0.3">
      <c r="A32" t="s">
        <v>345</v>
      </c>
      <c r="B32" t="s">
        <v>346</v>
      </c>
      <c r="M32" t="s">
        <v>1019</v>
      </c>
      <c r="N32" t="s">
        <v>1019</v>
      </c>
      <c r="O32" t="s">
        <v>1019</v>
      </c>
      <c r="P32" t="s">
        <v>1019</v>
      </c>
      <c r="U32" t="s">
        <v>1019</v>
      </c>
      <c r="W32" s="159"/>
      <c r="X32" t="s">
        <v>1047</v>
      </c>
      <c r="Y32" t="s">
        <v>1045</v>
      </c>
      <c r="Z32" t="s">
        <v>1047</v>
      </c>
      <c r="AA32" t="s">
        <v>1047</v>
      </c>
      <c r="AN32" t="s">
        <v>1068</v>
      </c>
      <c r="AO32" t="s">
        <v>1068</v>
      </c>
      <c r="AP32" t="s">
        <v>1068</v>
      </c>
      <c r="AQ32" t="s">
        <v>1068</v>
      </c>
      <c r="AR32" t="s">
        <v>1068</v>
      </c>
      <c r="AS32" t="s">
        <v>1066</v>
      </c>
      <c r="AT32" t="s">
        <v>1068</v>
      </c>
      <c r="AU32" t="s">
        <v>1066</v>
      </c>
      <c r="AV32" t="s">
        <v>1068</v>
      </c>
      <c r="AW32" t="s">
        <v>1068</v>
      </c>
      <c r="AX32" t="s">
        <v>1068</v>
      </c>
      <c r="AY32" t="s">
        <v>1068</v>
      </c>
      <c r="AZ32" t="s">
        <v>1068</v>
      </c>
      <c r="BA32" t="s">
        <v>1068</v>
      </c>
      <c r="BB32" t="s">
        <v>1066</v>
      </c>
      <c r="BC32" t="s">
        <v>1068</v>
      </c>
      <c r="BD32" t="s">
        <v>1066</v>
      </c>
      <c r="BE32" t="s">
        <v>1068</v>
      </c>
      <c r="BF32" t="s">
        <v>1068</v>
      </c>
      <c r="BG32" t="s">
        <v>1068</v>
      </c>
      <c r="BH32" t="s">
        <v>1068</v>
      </c>
      <c r="BI32" t="s">
        <v>1068</v>
      </c>
      <c r="BJ32" t="s">
        <v>1068</v>
      </c>
      <c r="BK32" t="s">
        <v>1068</v>
      </c>
      <c r="BL32" t="s">
        <v>1068</v>
      </c>
      <c r="BM32" t="s">
        <v>1068</v>
      </c>
      <c r="BN32" t="s">
        <v>1068</v>
      </c>
      <c r="DB32" t="s">
        <v>1148</v>
      </c>
    </row>
    <row r="33" spans="1:106" x14ac:dyDescent="0.3">
      <c r="A33" t="s">
        <v>347</v>
      </c>
      <c r="B33" t="s">
        <v>348</v>
      </c>
      <c r="M33" t="s">
        <v>1019</v>
      </c>
      <c r="N33" t="s">
        <v>1019</v>
      </c>
      <c r="O33" t="s">
        <v>1019</v>
      </c>
      <c r="P33" t="s">
        <v>1019</v>
      </c>
      <c r="U33" t="s">
        <v>1019</v>
      </c>
      <c r="W33" s="159"/>
      <c r="X33" t="s">
        <v>1045</v>
      </c>
      <c r="Y33" t="s">
        <v>1047</v>
      </c>
      <c r="Z33" t="s">
        <v>1047</v>
      </c>
      <c r="AA33" t="s">
        <v>1049</v>
      </c>
      <c r="AN33" t="s">
        <v>1068</v>
      </c>
      <c r="AO33" t="s">
        <v>1068</v>
      </c>
      <c r="AP33" t="s">
        <v>1068</v>
      </c>
      <c r="AQ33" t="s">
        <v>1068</v>
      </c>
      <c r="AR33" t="s">
        <v>1064</v>
      </c>
      <c r="AS33" t="s">
        <v>1066</v>
      </c>
      <c r="AT33" t="s">
        <v>1068</v>
      </c>
      <c r="AU33" t="s">
        <v>1068</v>
      </c>
      <c r="AV33" t="s">
        <v>1068</v>
      </c>
      <c r="AW33" t="s">
        <v>1068</v>
      </c>
      <c r="AX33" t="s">
        <v>1068</v>
      </c>
      <c r="AY33" t="s">
        <v>1068</v>
      </c>
      <c r="AZ33" t="s">
        <v>1068</v>
      </c>
      <c r="BA33" t="s">
        <v>1064</v>
      </c>
      <c r="BB33" t="s">
        <v>1066</v>
      </c>
      <c r="BC33" t="s">
        <v>1068</v>
      </c>
      <c r="BD33" t="s">
        <v>1068</v>
      </c>
      <c r="BE33" t="s">
        <v>1068</v>
      </c>
      <c r="BF33" t="s">
        <v>1068</v>
      </c>
      <c r="BG33" t="s">
        <v>1068</v>
      </c>
      <c r="BH33" t="s">
        <v>1068</v>
      </c>
      <c r="BI33" t="s">
        <v>1066</v>
      </c>
      <c r="BJ33" t="s">
        <v>1064</v>
      </c>
      <c r="BK33" t="s">
        <v>1064</v>
      </c>
      <c r="BL33" t="s">
        <v>1068</v>
      </c>
      <c r="BM33" t="s">
        <v>1066</v>
      </c>
      <c r="BN33" t="s">
        <v>1068</v>
      </c>
      <c r="DB33" t="s">
        <v>1148</v>
      </c>
    </row>
    <row r="34" spans="1:106" x14ac:dyDescent="0.3">
      <c r="A34" t="s">
        <v>351</v>
      </c>
      <c r="B34" t="s">
        <v>352</v>
      </c>
      <c r="M34" t="s">
        <v>1019</v>
      </c>
      <c r="N34" t="s">
        <v>1019</v>
      </c>
      <c r="O34" t="s">
        <v>1019</v>
      </c>
      <c r="P34" t="s">
        <v>1019</v>
      </c>
      <c r="U34" t="s">
        <v>1019</v>
      </c>
      <c r="W34" s="159"/>
      <c r="X34" t="s">
        <v>1045</v>
      </c>
      <c r="Y34" t="s">
        <v>1045</v>
      </c>
      <c r="Z34" t="s">
        <v>1045</v>
      </c>
      <c r="AA34" t="s">
        <v>1047</v>
      </c>
      <c r="AN34" t="s">
        <v>1068</v>
      </c>
      <c r="AO34" t="s">
        <v>1068</v>
      </c>
      <c r="AP34" t="s">
        <v>1068</v>
      </c>
      <c r="AQ34" t="s">
        <v>1068</v>
      </c>
      <c r="AR34" t="s">
        <v>1066</v>
      </c>
      <c r="AS34" t="s">
        <v>1064</v>
      </c>
      <c r="AT34" t="s">
        <v>1066</v>
      </c>
      <c r="AU34" t="s">
        <v>1066</v>
      </c>
      <c r="AV34" t="s">
        <v>1062</v>
      </c>
      <c r="AW34" t="s">
        <v>1068</v>
      </c>
      <c r="AX34" t="s">
        <v>1068</v>
      </c>
      <c r="AY34" t="s">
        <v>1068</v>
      </c>
      <c r="AZ34" t="s">
        <v>1068</v>
      </c>
      <c r="BA34" t="s">
        <v>1066</v>
      </c>
      <c r="BB34" t="s">
        <v>1064</v>
      </c>
      <c r="BC34" t="s">
        <v>1066</v>
      </c>
      <c r="BD34" t="s">
        <v>1066</v>
      </c>
      <c r="BE34" t="s">
        <v>1062</v>
      </c>
      <c r="BF34" t="s">
        <v>1068</v>
      </c>
      <c r="BG34" t="s">
        <v>1068</v>
      </c>
      <c r="BH34" t="s">
        <v>1068</v>
      </c>
      <c r="BI34" t="s">
        <v>1068</v>
      </c>
      <c r="BJ34" t="s">
        <v>1066</v>
      </c>
      <c r="BK34" t="s">
        <v>1066</v>
      </c>
      <c r="BL34" t="s">
        <v>1068</v>
      </c>
      <c r="BM34" t="s">
        <v>1066</v>
      </c>
      <c r="BN34" t="s">
        <v>1062</v>
      </c>
      <c r="DB34" t="s">
        <v>1148</v>
      </c>
    </row>
    <row r="35" spans="1:106" x14ac:dyDescent="0.3">
      <c r="A35" t="s">
        <v>355</v>
      </c>
      <c r="B35" t="s">
        <v>356</v>
      </c>
      <c r="M35" t="s">
        <v>1019</v>
      </c>
      <c r="N35" t="s">
        <v>1019</v>
      </c>
      <c r="O35" t="s">
        <v>1019</v>
      </c>
      <c r="P35" t="s">
        <v>1019</v>
      </c>
      <c r="U35" t="s">
        <v>1019</v>
      </c>
      <c r="W35" s="159"/>
      <c r="X35" t="s">
        <v>1047</v>
      </c>
      <c r="Y35" t="s">
        <v>1047</v>
      </c>
      <c r="Z35" t="s">
        <v>1045</v>
      </c>
      <c r="AA35" t="s">
        <v>1047</v>
      </c>
      <c r="AN35" t="s">
        <v>1066</v>
      </c>
      <c r="AO35" t="s">
        <v>1066</v>
      </c>
      <c r="AP35" t="s">
        <v>1066</v>
      </c>
      <c r="AQ35" t="s">
        <v>1066</v>
      </c>
      <c r="AR35" t="s">
        <v>1066</v>
      </c>
      <c r="AS35" t="s">
        <v>1066</v>
      </c>
      <c r="AT35" t="s">
        <v>1066</v>
      </c>
      <c r="AU35" t="s">
        <v>1064</v>
      </c>
      <c r="AV35" t="s">
        <v>1064</v>
      </c>
      <c r="AW35" t="s">
        <v>1066</v>
      </c>
      <c r="AX35" t="s">
        <v>1066</v>
      </c>
      <c r="AY35" t="s">
        <v>1066</v>
      </c>
      <c r="AZ35" t="s">
        <v>1066</v>
      </c>
      <c r="BA35" t="s">
        <v>1066</v>
      </c>
      <c r="BB35" t="s">
        <v>1066</v>
      </c>
      <c r="BC35" t="s">
        <v>1066</v>
      </c>
      <c r="BD35" t="s">
        <v>1066</v>
      </c>
      <c r="BE35" t="s">
        <v>1066</v>
      </c>
      <c r="BF35" t="s">
        <v>1066</v>
      </c>
      <c r="BG35" t="s">
        <v>1066</v>
      </c>
      <c r="BH35" t="s">
        <v>1066</v>
      </c>
      <c r="BI35" t="s">
        <v>1066</v>
      </c>
      <c r="BJ35" t="s">
        <v>1066</v>
      </c>
      <c r="BK35" t="s">
        <v>1066</v>
      </c>
      <c r="BL35" t="s">
        <v>1066</v>
      </c>
      <c r="BM35" t="s">
        <v>1066</v>
      </c>
      <c r="BN35" t="s">
        <v>1066</v>
      </c>
      <c r="DB35" t="s">
        <v>1148</v>
      </c>
    </row>
    <row r="36" spans="1:106" x14ac:dyDescent="0.3">
      <c r="A36" t="s">
        <v>359</v>
      </c>
      <c r="B36" t="s">
        <v>360</v>
      </c>
      <c r="M36" t="s">
        <v>1019</v>
      </c>
      <c r="N36" t="s">
        <v>1019</v>
      </c>
      <c r="O36" t="s">
        <v>1019</v>
      </c>
      <c r="P36" t="s">
        <v>1019</v>
      </c>
      <c r="U36" t="s">
        <v>1019</v>
      </c>
      <c r="W36" s="159"/>
      <c r="X36" t="s">
        <v>1047</v>
      </c>
      <c r="Y36" t="s">
        <v>1047</v>
      </c>
      <c r="Z36" t="s">
        <v>1045</v>
      </c>
      <c r="AA36" t="s">
        <v>1045</v>
      </c>
      <c r="AN36" t="s">
        <v>1064</v>
      </c>
      <c r="AO36" t="s">
        <v>1066</v>
      </c>
      <c r="AP36" t="s">
        <v>1066</v>
      </c>
      <c r="AQ36" t="s">
        <v>1066</v>
      </c>
      <c r="AR36" t="s">
        <v>1064</v>
      </c>
      <c r="AS36" t="s">
        <v>1066</v>
      </c>
      <c r="AT36" t="s">
        <v>1066</v>
      </c>
      <c r="AU36" t="s">
        <v>1066</v>
      </c>
      <c r="AV36" t="s">
        <v>1066</v>
      </c>
      <c r="AW36" t="s">
        <v>1066</v>
      </c>
      <c r="AX36" t="s">
        <v>1066</v>
      </c>
      <c r="AY36" t="s">
        <v>1066</v>
      </c>
      <c r="AZ36" t="s">
        <v>1066</v>
      </c>
      <c r="BA36" t="s">
        <v>1064</v>
      </c>
      <c r="BB36" t="s">
        <v>1066</v>
      </c>
      <c r="BC36" t="s">
        <v>1066</v>
      </c>
      <c r="BD36" t="s">
        <v>1066</v>
      </c>
      <c r="BE36" t="s">
        <v>1066</v>
      </c>
      <c r="BF36" t="s">
        <v>1066</v>
      </c>
      <c r="BG36" t="s">
        <v>1066</v>
      </c>
      <c r="BH36" t="s">
        <v>1066</v>
      </c>
      <c r="BI36" t="s">
        <v>1066</v>
      </c>
      <c r="BJ36" t="s">
        <v>1066</v>
      </c>
      <c r="BK36" t="s">
        <v>1066</v>
      </c>
      <c r="BL36" t="s">
        <v>1066</v>
      </c>
      <c r="BM36" t="s">
        <v>1066</v>
      </c>
      <c r="BN36" t="s">
        <v>1066</v>
      </c>
      <c r="DB36" t="s">
        <v>1148</v>
      </c>
    </row>
    <row r="37" spans="1:106" x14ac:dyDescent="0.3">
      <c r="A37" t="s">
        <v>363</v>
      </c>
      <c r="B37" t="s">
        <v>364</v>
      </c>
      <c r="M37" t="s">
        <v>1019</v>
      </c>
      <c r="N37" t="s">
        <v>1019</v>
      </c>
      <c r="O37" t="s">
        <v>1019</v>
      </c>
      <c r="P37" t="s">
        <v>1019</v>
      </c>
      <c r="U37" t="s">
        <v>1019</v>
      </c>
      <c r="W37" s="159"/>
      <c r="X37" t="s">
        <v>1047</v>
      </c>
      <c r="Y37" t="s">
        <v>1047</v>
      </c>
      <c r="Z37" t="s">
        <v>1049</v>
      </c>
      <c r="AA37" t="s">
        <v>1047</v>
      </c>
      <c r="AN37" t="s">
        <v>1066</v>
      </c>
      <c r="AO37" t="s">
        <v>1066</v>
      </c>
      <c r="AP37" t="s">
        <v>1068</v>
      </c>
      <c r="AQ37" t="s">
        <v>1068</v>
      </c>
      <c r="AR37" t="s">
        <v>1064</v>
      </c>
      <c r="AS37" t="s">
        <v>1064</v>
      </c>
      <c r="AT37" t="s">
        <v>1064</v>
      </c>
      <c r="AU37" t="s">
        <v>1066</v>
      </c>
      <c r="AV37" t="s">
        <v>1066</v>
      </c>
      <c r="AW37" t="s">
        <v>1066</v>
      </c>
      <c r="AX37" t="s">
        <v>1068</v>
      </c>
      <c r="AY37" t="s">
        <v>1068</v>
      </c>
      <c r="AZ37" t="s">
        <v>1068</v>
      </c>
      <c r="BA37" t="s">
        <v>1064</v>
      </c>
      <c r="BB37" t="s">
        <v>1066</v>
      </c>
      <c r="BC37" t="s">
        <v>1066</v>
      </c>
      <c r="BD37" t="s">
        <v>1066</v>
      </c>
      <c r="BE37" t="s">
        <v>1066</v>
      </c>
      <c r="BF37" t="s">
        <v>1068</v>
      </c>
      <c r="BG37" t="s">
        <v>1068</v>
      </c>
      <c r="BH37" t="s">
        <v>1068</v>
      </c>
      <c r="BI37" t="s">
        <v>1068</v>
      </c>
      <c r="BJ37" t="s">
        <v>1066</v>
      </c>
      <c r="BK37" t="s">
        <v>1068</v>
      </c>
      <c r="BL37" t="s">
        <v>1068</v>
      </c>
      <c r="BM37" t="s">
        <v>1068</v>
      </c>
      <c r="BN37" t="s">
        <v>1066</v>
      </c>
      <c r="DB37" t="s">
        <v>1148</v>
      </c>
    </row>
    <row r="38" spans="1:106" x14ac:dyDescent="0.3">
      <c r="A38" t="s">
        <v>367</v>
      </c>
      <c r="B38" t="s">
        <v>368</v>
      </c>
      <c r="M38" t="s">
        <v>1019</v>
      </c>
      <c r="N38" t="s">
        <v>1019</v>
      </c>
      <c r="O38" t="s">
        <v>1019</v>
      </c>
      <c r="P38" t="s">
        <v>1019</v>
      </c>
      <c r="U38" t="s">
        <v>1019</v>
      </c>
      <c r="W38" s="159"/>
      <c r="X38" t="s">
        <v>1045</v>
      </c>
      <c r="Y38" t="s">
        <v>1045</v>
      </c>
      <c r="Z38" t="s">
        <v>1045</v>
      </c>
      <c r="AA38" t="s">
        <v>1047</v>
      </c>
      <c r="AN38" t="s">
        <v>1066</v>
      </c>
      <c r="AO38" t="s">
        <v>1066</v>
      </c>
      <c r="AP38" t="s">
        <v>1066</v>
      </c>
      <c r="AQ38" t="s">
        <v>1068</v>
      </c>
      <c r="AR38" t="s">
        <v>1066</v>
      </c>
      <c r="AS38" t="s">
        <v>1066</v>
      </c>
      <c r="AT38" t="s">
        <v>1066</v>
      </c>
      <c r="AU38" t="s">
        <v>1066</v>
      </c>
      <c r="AV38" t="s">
        <v>1064</v>
      </c>
      <c r="AW38" t="s">
        <v>1066</v>
      </c>
      <c r="AX38" t="s">
        <v>1066</v>
      </c>
      <c r="AY38" t="s">
        <v>1066</v>
      </c>
      <c r="AZ38" t="s">
        <v>1068</v>
      </c>
      <c r="BA38" t="s">
        <v>1068</v>
      </c>
      <c r="BB38" t="s">
        <v>1066</v>
      </c>
      <c r="BC38" t="s">
        <v>1066</v>
      </c>
      <c r="BD38" t="s">
        <v>1066</v>
      </c>
      <c r="BE38" t="s">
        <v>1066</v>
      </c>
      <c r="BF38" t="s">
        <v>1066</v>
      </c>
      <c r="BG38" t="s">
        <v>1066</v>
      </c>
      <c r="BH38" t="s">
        <v>1068</v>
      </c>
      <c r="BI38" t="s">
        <v>1068</v>
      </c>
      <c r="BJ38" t="s">
        <v>1068</v>
      </c>
      <c r="BK38" t="s">
        <v>1066</v>
      </c>
      <c r="BL38" t="s">
        <v>1066</v>
      </c>
      <c r="BM38" t="s">
        <v>1068</v>
      </c>
      <c r="BN38" t="s">
        <v>1066</v>
      </c>
      <c r="DB38" t="s">
        <v>1148</v>
      </c>
    </row>
    <row r="39" spans="1:106" x14ac:dyDescent="0.3">
      <c r="A39" t="s">
        <v>371</v>
      </c>
      <c r="B39" t="s">
        <v>372</v>
      </c>
      <c r="M39" t="s">
        <v>1019</v>
      </c>
      <c r="N39" t="s">
        <v>1019</v>
      </c>
      <c r="O39" t="s">
        <v>1019</v>
      </c>
      <c r="P39" t="s">
        <v>1019</v>
      </c>
      <c r="U39" t="s">
        <v>1019</v>
      </c>
      <c r="W39" s="159"/>
      <c r="X39" t="s">
        <v>1045</v>
      </c>
      <c r="Y39" t="s">
        <v>1045</v>
      </c>
      <c r="Z39" t="s">
        <v>1047</v>
      </c>
      <c r="AA39" t="s">
        <v>1049</v>
      </c>
      <c r="AN39" t="s">
        <v>1066</v>
      </c>
      <c r="AO39" t="s">
        <v>1066</v>
      </c>
      <c r="AP39" t="s">
        <v>1066</v>
      </c>
      <c r="AQ39" t="s">
        <v>1066</v>
      </c>
      <c r="AR39" t="s">
        <v>1066</v>
      </c>
      <c r="AS39" t="s">
        <v>1064</v>
      </c>
      <c r="AT39" t="s">
        <v>1066</v>
      </c>
      <c r="AU39" t="s">
        <v>1064</v>
      </c>
      <c r="AV39" t="s">
        <v>1064</v>
      </c>
      <c r="AW39" t="s">
        <v>1066</v>
      </c>
      <c r="AX39" t="s">
        <v>1066</v>
      </c>
      <c r="AY39" t="s">
        <v>1066</v>
      </c>
      <c r="AZ39" t="s">
        <v>1066</v>
      </c>
      <c r="BA39" t="s">
        <v>1066</v>
      </c>
      <c r="BB39" t="s">
        <v>1066</v>
      </c>
      <c r="BC39" t="s">
        <v>1066</v>
      </c>
      <c r="BD39" t="s">
        <v>1064</v>
      </c>
      <c r="BE39" t="s">
        <v>1064</v>
      </c>
      <c r="BF39" t="s">
        <v>1066</v>
      </c>
      <c r="BG39" t="s">
        <v>1066</v>
      </c>
      <c r="BH39" t="s">
        <v>1066</v>
      </c>
      <c r="BI39" t="s">
        <v>1066</v>
      </c>
      <c r="BJ39" t="s">
        <v>1066</v>
      </c>
      <c r="BK39" t="s">
        <v>1066</v>
      </c>
      <c r="BL39" t="s">
        <v>1066</v>
      </c>
      <c r="BM39" t="s">
        <v>1064</v>
      </c>
      <c r="BN39" t="s">
        <v>1064</v>
      </c>
      <c r="DB39" t="s">
        <v>1148</v>
      </c>
    </row>
    <row r="40" spans="1:106" x14ac:dyDescent="0.3">
      <c r="A40" t="s">
        <v>375</v>
      </c>
      <c r="B40" t="s">
        <v>376</v>
      </c>
      <c r="M40" t="s">
        <v>1019</v>
      </c>
      <c r="N40" t="s">
        <v>1019</v>
      </c>
      <c r="O40" t="s">
        <v>1019</v>
      </c>
      <c r="P40" t="s">
        <v>1019</v>
      </c>
      <c r="U40" t="s">
        <v>1019</v>
      </c>
      <c r="W40" s="159"/>
      <c r="X40" t="s">
        <v>1047</v>
      </c>
      <c r="Y40" t="s">
        <v>1045</v>
      </c>
      <c r="Z40" t="s">
        <v>1047</v>
      </c>
      <c r="AA40" t="s">
        <v>1047</v>
      </c>
      <c r="AN40" t="s">
        <v>1066</v>
      </c>
      <c r="AO40" t="s">
        <v>1066</v>
      </c>
      <c r="AP40" t="s">
        <v>1068</v>
      </c>
      <c r="AQ40" t="s">
        <v>1064</v>
      </c>
      <c r="AR40" t="s">
        <v>1066</v>
      </c>
      <c r="AS40" t="s">
        <v>1064</v>
      </c>
      <c r="AT40" t="s">
        <v>1066</v>
      </c>
      <c r="AU40" t="s">
        <v>1066</v>
      </c>
      <c r="AV40" t="s">
        <v>1064</v>
      </c>
      <c r="AW40" t="s">
        <v>1066</v>
      </c>
      <c r="AX40" t="s">
        <v>1066</v>
      </c>
      <c r="AY40" t="s">
        <v>1068</v>
      </c>
      <c r="AZ40" t="s">
        <v>1064</v>
      </c>
      <c r="BA40" t="s">
        <v>1066</v>
      </c>
      <c r="BB40" t="s">
        <v>1064</v>
      </c>
      <c r="BC40" t="s">
        <v>1066</v>
      </c>
      <c r="BD40" t="s">
        <v>1066</v>
      </c>
      <c r="BE40" t="s">
        <v>1066</v>
      </c>
      <c r="BF40" t="s">
        <v>1066</v>
      </c>
      <c r="BG40" t="s">
        <v>1066</v>
      </c>
      <c r="BH40" t="s">
        <v>1068</v>
      </c>
      <c r="BI40" t="s">
        <v>1066</v>
      </c>
      <c r="BJ40" t="s">
        <v>1066</v>
      </c>
      <c r="BK40" t="s">
        <v>1066</v>
      </c>
      <c r="BL40" t="s">
        <v>1066</v>
      </c>
      <c r="BM40" t="s">
        <v>1066</v>
      </c>
      <c r="BN40" t="s">
        <v>1066</v>
      </c>
      <c r="DB40" t="s">
        <v>1148</v>
      </c>
    </row>
    <row r="41" spans="1:106" x14ac:dyDescent="0.3">
      <c r="A41" t="s">
        <v>379</v>
      </c>
      <c r="B41" t="s">
        <v>380</v>
      </c>
      <c r="M41" t="s">
        <v>1019</v>
      </c>
      <c r="N41" t="s">
        <v>1019</v>
      </c>
      <c r="O41" t="s">
        <v>1019</v>
      </c>
      <c r="P41" t="s">
        <v>1019</v>
      </c>
      <c r="U41" t="s">
        <v>1019</v>
      </c>
      <c r="W41" s="159"/>
      <c r="X41" t="s">
        <v>1045</v>
      </c>
      <c r="Y41" t="s">
        <v>1045</v>
      </c>
      <c r="Z41" t="s">
        <v>1047</v>
      </c>
      <c r="AA41" t="s">
        <v>1045</v>
      </c>
      <c r="AN41" t="s">
        <v>1066</v>
      </c>
      <c r="AO41" t="s">
        <v>1064</v>
      </c>
      <c r="AP41" t="s">
        <v>1066</v>
      </c>
      <c r="AQ41" t="s">
        <v>1066</v>
      </c>
      <c r="AR41" t="s">
        <v>1064</v>
      </c>
      <c r="AS41" t="s">
        <v>1066</v>
      </c>
      <c r="AT41" t="s">
        <v>1066</v>
      </c>
      <c r="AU41" t="s">
        <v>1066</v>
      </c>
      <c r="AV41" t="s">
        <v>1066</v>
      </c>
      <c r="AW41" t="s">
        <v>1066</v>
      </c>
      <c r="AX41" t="s">
        <v>1066</v>
      </c>
      <c r="AY41" t="s">
        <v>1066</v>
      </c>
      <c r="AZ41" t="s">
        <v>1066</v>
      </c>
      <c r="BA41" t="s">
        <v>1064</v>
      </c>
      <c r="BB41" t="s">
        <v>1066</v>
      </c>
      <c r="BC41" t="s">
        <v>1066</v>
      </c>
      <c r="BD41" t="s">
        <v>1066</v>
      </c>
      <c r="BE41" t="s">
        <v>1068</v>
      </c>
      <c r="BF41" t="s">
        <v>1068</v>
      </c>
      <c r="BG41" t="s">
        <v>1066</v>
      </c>
      <c r="BH41" t="s">
        <v>1068</v>
      </c>
      <c r="BI41" t="s">
        <v>1068</v>
      </c>
      <c r="BJ41" t="s">
        <v>1066</v>
      </c>
      <c r="BK41" t="s">
        <v>1066</v>
      </c>
      <c r="BL41" t="s">
        <v>1068</v>
      </c>
      <c r="BM41" t="s">
        <v>1068</v>
      </c>
      <c r="BN41" t="s">
        <v>1068</v>
      </c>
      <c r="DB41" t="s">
        <v>1148</v>
      </c>
    </row>
    <row r="42" spans="1:106" x14ac:dyDescent="0.3">
      <c r="A42" t="s">
        <v>383</v>
      </c>
      <c r="B42" t="s">
        <v>384</v>
      </c>
      <c r="M42" t="s">
        <v>1019</v>
      </c>
      <c r="N42" t="s">
        <v>1019</v>
      </c>
      <c r="O42" t="s">
        <v>1019</v>
      </c>
      <c r="P42" t="s">
        <v>1019</v>
      </c>
      <c r="U42" t="s">
        <v>1019</v>
      </c>
      <c r="W42" s="159"/>
      <c r="X42" t="s">
        <v>1047</v>
      </c>
      <c r="Y42" t="s">
        <v>1045</v>
      </c>
      <c r="Z42" t="s">
        <v>1047</v>
      </c>
      <c r="AA42" t="s">
        <v>1045</v>
      </c>
      <c r="AN42" t="s">
        <v>1066</v>
      </c>
      <c r="AO42" t="s">
        <v>1064</v>
      </c>
      <c r="AP42" t="s">
        <v>1066</v>
      </c>
      <c r="AQ42" t="s">
        <v>1066</v>
      </c>
      <c r="AR42" t="s">
        <v>1064</v>
      </c>
      <c r="AS42" t="s">
        <v>1066</v>
      </c>
      <c r="AT42" t="s">
        <v>1066</v>
      </c>
      <c r="AU42" t="s">
        <v>1066</v>
      </c>
      <c r="AV42" t="s">
        <v>1066</v>
      </c>
      <c r="AW42" t="s">
        <v>1066</v>
      </c>
      <c r="AX42" t="s">
        <v>1066</v>
      </c>
      <c r="AY42" t="s">
        <v>1066</v>
      </c>
      <c r="AZ42" t="s">
        <v>1066</v>
      </c>
      <c r="BA42" t="s">
        <v>1064</v>
      </c>
      <c r="BB42" t="s">
        <v>1066</v>
      </c>
      <c r="BC42" t="s">
        <v>1066</v>
      </c>
      <c r="BD42" t="s">
        <v>1066</v>
      </c>
      <c r="BE42" t="s">
        <v>1068</v>
      </c>
      <c r="BF42" t="s">
        <v>1068</v>
      </c>
      <c r="BG42" t="s">
        <v>1066</v>
      </c>
      <c r="BH42" t="s">
        <v>1068</v>
      </c>
      <c r="BI42" t="s">
        <v>1068</v>
      </c>
      <c r="BJ42" t="s">
        <v>1066</v>
      </c>
      <c r="BK42" t="s">
        <v>1066</v>
      </c>
      <c r="BL42" t="s">
        <v>1068</v>
      </c>
      <c r="BM42" t="s">
        <v>1068</v>
      </c>
      <c r="BN42" t="s">
        <v>1068</v>
      </c>
      <c r="DB42" t="s">
        <v>1148</v>
      </c>
    </row>
    <row r="43" spans="1:106" x14ac:dyDescent="0.3">
      <c r="A43" t="s">
        <v>385</v>
      </c>
      <c r="B43" t="s">
        <v>386</v>
      </c>
      <c r="M43" t="s">
        <v>1019</v>
      </c>
      <c r="N43" t="s">
        <v>1019</v>
      </c>
      <c r="O43" t="s">
        <v>1019</v>
      </c>
      <c r="P43" t="s">
        <v>1019</v>
      </c>
      <c r="U43" t="s">
        <v>1019</v>
      </c>
      <c r="W43" s="159"/>
      <c r="X43" t="s">
        <v>1045</v>
      </c>
      <c r="Y43" t="s">
        <v>1045</v>
      </c>
      <c r="Z43" t="s">
        <v>1045</v>
      </c>
      <c r="AA43" t="s">
        <v>1047</v>
      </c>
      <c r="AN43" t="s">
        <v>1068</v>
      </c>
      <c r="AO43" t="s">
        <v>1068</v>
      </c>
      <c r="AP43" t="s">
        <v>1070</v>
      </c>
      <c r="AQ43" t="s">
        <v>1066</v>
      </c>
      <c r="AR43" t="s">
        <v>1066</v>
      </c>
      <c r="AS43" t="s">
        <v>1066</v>
      </c>
      <c r="AT43" t="s">
        <v>1068</v>
      </c>
      <c r="AU43" t="s">
        <v>1066</v>
      </c>
      <c r="AV43" t="s">
        <v>1068</v>
      </c>
      <c r="AW43" t="s">
        <v>1068</v>
      </c>
      <c r="AX43" t="s">
        <v>1068</v>
      </c>
      <c r="AY43" t="s">
        <v>1070</v>
      </c>
      <c r="AZ43" t="s">
        <v>1068</v>
      </c>
      <c r="BA43" t="s">
        <v>1068</v>
      </c>
      <c r="BB43" t="s">
        <v>1066</v>
      </c>
      <c r="BC43" t="s">
        <v>1068</v>
      </c>
      <c r="BD43" t="s">
        <v>1066</v>
      </c>
      <c r="BE43" t="s">
        <v>1068</v>
      </c>
      <c r="BF43" t="s">
        <v>1070</v>
      </c>
      <c r="BG43" t="s">
        <v>1070</v>
      </c>
      <c r="BH43" t="s">
        <v>1070</v>
      </c>
      <c r="BI43" t="s">
        <v>1070</v>
      </c>
      <c r="BJ43" t="s">
        <v>1068</v>
      </c>
      <c r="BK43" t="s">
        <v>1066</v>
      </c>
      <c r="BL43" t="s">
        <v>1070</v>
      </c>
      <c r="BM43" t="s">
        <v>1068</v>
      </c>
      <c r="BN43" t="s">
        <v>1070</v>
      </c>
      <c r="DB43" t="s">
        <v>1148</v>
      </c>
    </row>
    <row r="44" spans="1:106" x14ac:dyDescent="0.3">
      <c r="A44" t="s">
        <v>387</v>
      </c>
      <c r="B44" t="s">
        <v>388</v>
      </c>
      <c r="M44" t="s">
        <v>1019</v>
      </c>
      <c r="N44" t="s">
        <v>1019</v>
      </c>
      <c r="O44" t="s">
        <v>1019</v>
      </c>
      <c r="P44" t="s">
        <v>1019</v>
      </c>
      <c r="U44" t="s">
        <v>1019</v>
      </c>
      <c r="W44" s="159"/>
      <c r="X44" t="s">
        <v>1045</v>
      </c>
      <c r="Y44" t="s">
        <v>1045</v>
      </c>
      <c r="Z44" t="s">
        <v>1045</v>
      </c>
      <c r="AA44" t="s">
        <v>1045</v>
      </c>
      <c r="AN44" t="s">
        <v>1066</v>
      </c>
      <c r="AO44" t="s">
        <v>1066</v>
      </c>
      <c r="AP44" t="s">
        <v>1066</v>
      </c>
      <c r="AQ44" t="s">
        <v>1066</v>
      </c>
      <c r="AR44" t="s">
        <v>1066</v>
      </c>
      <c r="AS44" t="s">
        <v>1064</v>
      </c>
      <c r="AT44" t="s">
        <v>1066</v>
      </c>
      <c r="AU44" t="s">
        <v>1066</v>
      </c>
      <c r="AV44" t="s">
        <v>1064</v>
      </c>
      <c r="AW44" t="s">
        <v>1068</v>
      </c>
      <c r="AX44" t="s">
        <v>1068</v>
      </c>
      <c r="AY44" t="s">
        <v>1066</v>
      </c>
      <c r="AZ44" t="s">
        <v>1066</v>
      </c>
      <c r="BA44" t="s">
        <v>1066</v>
      </c>
      <c r="BB44" t="s">
        <v>1066</v>
      </c>
      <c r="BC44" t="s">
        <v>1066</v>
      </c>
      <c r="BD44" t="s">
        <v>1066</v>
      </c>
      <c r="BE44" t="s">
        <v>1064</v>
      </c>
      <c r="BF44" t="s">
        <v>1068</v>
      </c>
      <c r="BG44" t="s">
        <v>1068</v>
      </c>
      <c r="BH44" t="s">
        <v>1068</v>
      </c>
      <c r="BI44" t="s">
        <v>1066</v>
      </c>
      <c r="BJ44" t="s">
        <v>1066</v>
      </c>
      <c r="BK44" t="s">
        <v>1066</v>
      </c>
      <c r="BL44" t="s">
        <v>1066</v>
      </c>
      <c r="BM44" t="s">
        <v>1066</v>
      </c>
      <c r="BN44" t="s">
        <v>1066</v>
      </c>
      <c r="DB44" t="s">
        <v>1148</v>
      </c>
    </row>
    <row r="45" spans="1:106" x14ac:dyDescent="0.3">
      <c r="A45" t="s">
        <v>389</v>
      </c>
      <c r="B45" t="s">
        <v>390</v>
      </c>
      <c r="M45" t="s">
        <v>1019</v>
      </c>
      <c r="N45" t="s">
        <v>1019</v>
      </c>
      <c r="O45" t="s">
        <v>1019</v>
      </c>
      <c r="P45" t="s">
        <v>1019</v>
      </c>
      <c r="U45" t="s">
        <v>1019</v>
      </c>
      <c r="W45" s="159"/>
      <c r="X45" t="s">
        <v>1047</v>
      </c>
      <c r="Y45" t="s">
        <v>1047</v>
      </c>
      <c r="Z45" t="s">
        <v>1045</v>
      </c>
      <c r="AA45" t="s">
        <v>1047</v>
      </c>
      <c r="AN45" t="s">
        <v>1066</v>
      </c>
      <c r="AO45" t="s">
        <v>1066</v>
      </c>
      <c r="AP45" t="s">
        <v>1066</v>
      </c>
      <c r="AQ45" t="s">
        <v>1066</v>
      </c>
      <c r="AR45" t="s">
        <v>1064</v>
      </c>
      <c r="AS45" t="s">
        <v>1066</v>
      </c>
      <c r="AT45" t="s">
        <v>1066</v>
      </c>
      <c r="AU45" t="s">
        <v>1066</v>
      </c>
      <c r="AV45" t="s">
        <v>1066</v>
      </c>
      <c r="AW45" t="s">
        <v>1066</v>
      </c>
      <c r="AX45" t="s">
        <v>1066</v>
      </c>
      <c r="AY45" t="s">
        <v>1066</v>
      </c>
      <c r="AZ45" t="s">
        <v>1066</v>
      </c>
      <c r="BA45" t="s">
        <v>1064</v>
      </c>
      <c r="BB45" t="s">
        <v>1066</v>
      </c>
      <c r="BC45" t="s">
        <v>1066</v>
      </c>
      <c r="BD45" t="s">
        <v>1066</v>
      </c>
      <c r="BE45" t="s">
        <v>1066</v>
      </c>
      <c r="BF45" t="s">
        <v>1066</v>
      </c>
      <c r="BG45" t="s">
        <v>1066</v>
      </c>
      <c r="BH45" t="s">
        <v>1066</v>
      </c>
      <c r="BI45" t="s">
        <v>1066</v>
      </c>
      <c r="BJ45" t="s">
        <v>1064</v>
      </c>
      <c r="BK45" t="s">
        <v>1066</v>
      </c>
      <c r="BL45" t="s">
        <v>1066</v>
      </c>
      <c r="BM45" t="s">
        <v>1066</v>
      </c>
      <c r="BN45" t="s">
        <v>1066</v>
      </c>
      <c r="DB45" t="s">
        <v>1148</v>
      </c>
    </row>
    <row r="46" spans="1:106" x14ac:dyDescent="0.3">
      <c r="A46" t="s">
        <v>391</v>
      </c>
      <c r="B46" t="s">
        <v>392</v>
      </c>
      <c r="M46" t="s">
        <v>1019</v>
      </c>
      <c r="N46" t="s">
        <v>1019</v>
      </c>
      <c r="O46" t="s">
        <v>1019</v>
      </c>
      <c r="P46" t="s">
        <v>1019</v>
      </c>
      <c r="U46" t="s">
        <v>1019</v>
      </c>
      <c r="W46" s="159"/>
      <c r="X46" t="s">
        <v>1045</v>
      </c>
      <c r="Y46" t="s">
        <v>1045</v>
      </c>
      <c r="Z46" t="s">
        <v>1045</v>
      </c>
      <c r="AA46" t="s">
        <v>1045</v>
      </c>
      <c r="AN46" t="s">
        <v>1068</v>
      </c>
      <c r="AO46" t="s">
        <v>1066</v>
      </c>
      <c r="AP46" t="s">
        <v>1068</v>
      </c>
      <c r="AQ46" t="s">
        <v>1070</v>
      </c>
      <c r="AR46" t="s">
        <v>1068</v>
      </c>
      <c r="AS46" t="s">
        <v>1066</v>
      </c>
      <c r="AT46" t="s">
        <v>1066</v>
      </c>
      <c r="AU46" t="s">
        <v>1068</v>
      </c>
      <c r="AV46" t="s">
        <v>1066</v>
      </c>
      <c r="AW46" t="s">
        <v>1068</v>
      </c>
      <c r="AX46" t="s">
        <v>1066</v>
      </c>
      <c r="AY46" t="s">
        <v>1068</v>
      </c>
      <c r="AZ46" t="s">
        <v>1070</v>
      </c>
      <c r="BA46" t="s">
        <v>1068</v>
      </c>
      <c r="BB46" t="s">
        <v>1068</v>
      </c>
      <c r="BC46" t="s">
        <v>1066</v>
      </c>
      <c r="BD46" t="s">
        <v>1068</v>
      </c>
      <c r="BE46" t="s">
        <v>1066</v>
      </c>
      <c r="BF46" t="s">
        <v>1068</v>
      </c>
      <c r="BG46" t="s">
        <v>1066</v>
      </c>
      <c r="BH46" t="s">
        <v>1068</v>
      </c>
      <c r="BI46" t="s">
        <v>1070</v>
      </c>
      <c r="BJ46" t="s">
        <v>1068</v>
      </c>
      <c r="BK46" t="s">
        <v>1068</v>
      </c>
      <c r="BL46" t="s">
        <v>1068</v>
      </c>
      <c r="BM46" t="s">
        <v>1068</v>
      </c>
      <c r="BN46" t="s">
        <v>1066</v>
      </c>
      <c r="DB46" t="s">
        <v>1148</v>
      </c>
    </row>
    <row r="47" spans="1:106" x14ac:dyDescent="0.3">
      <c r="A47" t="s">
        <v>395</v>
      </c>
      <c r="B47" t="s">
        <v>396</v>
      </c>
      <c r="M47" t="s">
        <v>1019</v>
      </c>
      <c r="N47" t="s">
        <v>1019</v>
      </c>
      <c r="O47" t="s">
        <v>1019</v>
      </c>
      <c r="P47" t="s">
        <v>1019</v>
      </c>
      <c r="U47" t="s">
        <v>1019</v>
      </c>
      <c r="W47" s="159"/>
      <c r="X47" t="s">
        <v>1045</v>
      </c>
      <c r="Y47" t="s">
        <v>1045</v>
      </c>
      <c r="Z47" t="s">
        <v>1049</v>
      </c>
      <c r="AA47" t="s">
        <v>1045</v>
      </c>
      <c r="AN47" t="s">
        <v>1066</v>
      </c>
      <c r="AO47" t="s">
        <v>1066</v>
      </c>
      <c r="AP47" t="s">
        <v>1066</v>
      </c>
      <c r="AQ47" t="s">
        <v>1066</v>
      </c>
      <c r="AR47" t="s">
        <v>1066</v>
      </c>
      <c r="AS47" t="s">
        <v>1066</v>
      </c>
      <c r="AT47" t="s">
        <v>1066</v>
      </c>
      <c r="AU47" t="s">
        <v>1066</v>
      </c>
      <c r="AV47" t="s">
        <v>1064</v>
      </c>
      <c r="AW47" t="s">
        <v>1066</v>
      </c>
      <c r="AX47" t="s">
        <v>1068</v>
      </c>
      <c r="AY47" t="s">
        <v>1068</v>
      </c>
      <c r="AZ47" t="s">
        <v>1068</v>
      </c>
      <c r="BA47" t="s">
        <v>1066</v>
      </c>
      <c r="BB47" t="s">
        <v>1066</v>
      </c>
      <c r="BC47" t="s">
        <v>1066</v>
      </c>
      <c r="BD47" t="s">
        <v>1068</v>
      </c>
      <c r="BE47" t="s">
        <v>1064</v>
      </c>
      <c r="BF47" t="s">
        <v>1068</v>
      </c>
      <c r="BG47" t="s">
        <v>1068</v>
      </c>
      <c r="BH47" t="s">
        <v>1068</v>
      </c>
      <c r="BI47" t="s">
        <v>1068</v>
      </c>
      <c r="BJ47" t="s">
        <v>1068</v>
      </c>
      <c r="BK47" t="s">
        <v>1066</v>
      </c>
      <c r="BL47" t="s">
        <v>1066</v>
      </c>
      <c r="BM47" t="s">
        <v>1068</v>
      </c>
      <c r="BN47" t="s">
        <v>1064</v>
      </c>
      <c r="DB47" t="s">
        <v>1148</v>
      </c>
    </row>
    <row r="48" spans="1:106" x14ac:dyDescent="0.3">
      <c r="A48" t="s">
        <v>399</v>
      </c>
      <c r="B48" t="s">
        <v>400</v>
      </c>
      <c r="M48" t="s">
        <v>1019</v>
      </c>
      <c r="N48" t="s">
        <v>1019</v>
      </c>
      <c r="O48" t="s">
        <v>1019</v>
      </c>
      <c r="P48" t="s">
        <v>1019</v>
      </c>
      <c r="U48" t="s">
        <v>1019</v>
      </c>
      <c r="W48" s="159"/>
      <c r="X48" t="s">
        <v>1047</v>
      </c>
      <c r="Y48" t="s">
        <v>1045</v>
      </c>
      <c r="Z48" t="s">
        <v>1045</v>
      </c>
      <c r="AA48" t="s">
        <v>1045</v>
      </c>
      <c r="AN48" t="s">
        <v>1064</v>
      </c>
      <c r="AO48" t="s">
        <v>1066</v>
      </c>
      <c r="AP48" t="s">
        <v>1066</v>
      </c>
      <c r="AQ48" t="s">
        <v>1064</v>
      </c>
      <c r="AR48" t="s">
        <v>1066</v>
      </c>
      <c r="AS48" t="s">
        <v>1064</v>
      </c>
      <c r="AT48" t="s">
        <v>1066</v>
      </c>
      <c r="AU48" t="s">
        <v>1066</v>
      </c>
      <c r="AV48" t="s">
        <v>1064</v>
      </c>
      <c r="AW48" t="s">
        <v>1064</v>
      </c>
      <c r="AX48" t="s">
        <v>1066</v>
      </c>
      <c r="AY48" t="s">
        <v>1066</v>
      </c>
      <c r="AZ48" t="s">
        <v>1064</v>
      </c>
      <c r="BA48" t="s">
        <v>1066</v>
      </c>
      <c r="BB48" t="s">
        <v>1064</v>
      </c>
      <c r="BC48" t="s">
        <v>1066</v>
      </c>
      <c r="BD48" t="s">
        <v>1066</v>
      </c>
      <c r="BE48" t="s">
        <v>1064</v>
      </c>
      <c r="BF48" t="s">
        <v>1066</v>
      </c>
      <c r="BG48" t="s">
        <v>1066</v>
      </c>
      <c r="BH48" t="s">
        <v>1066</v>
      </c>
      <c r="BI48" t="s">
        <v>1066</v>
      </c>
      <c r="BJ48" t="s">
        <v>1066</v>
      </c>
      <c r="BK48" t="s">
        <v>1064</v>
      </c>
      <c r="BL48" t="s">
        <v>1066</v>
      </c>
      <c r="BM48" t="s">
        <v>1066</v>
      </c>
      <c r="BN48" t="s">
        <v>1066</v>
      </c>
      <c r="DB48" t="s">
        <v>1148</v>
      </c>
    </row>
    <row r="49" spans="1:106" x14ac:dyDescent="0.3">
      <c r="A49" t="s">
        <v>401</v>
      </c>
      <c r="B49" t="s">
        <v>402</v>
      </c>
      <c r="M49" t="s">
        <v>1019</v>
      </c>
      <c r="N49" t="s">
        <v>1019</v>
      </c>
      <c r="O49" t="s">
        <v>1019</v>
      </c>
      <c r="P49" t="s">
        <v>1019</v>
      </c>
      <c r="U49" t="s">
        <v>1021</v>
      </c>
      <c r="W49" s="159"/>
      <c r="X49" t="s">
        <v>1049</v>
      </c>
      <c r="Y49" t="s">
        <v>1045</v>
      </c>
      <c r="Z49" t="s">
        <v>1045</v>
      </c>
      <c r="AA49" t="s">
        <v>1045</v>
      </c>
      <c r="AN49" t="s">
        <v>1066</v>
      </c>
      <c r="AO49" t="s">
        <v>1066</v>
      </c>
      <c r="AP49" t="s">
        <v>1066</v>
      </c>
      <c r="AQ49" t="s">
        <v>1064</v>
      </c>
      <c r="AR49" t="s">
        <v>1066</v>
      </c>
      <c r="AS49" t="s">
        <v>1066</v>
      </c>
      <c r="AT49" t="s">
        <v>1066</v>
      </c>
      <c r="AU49" t="s">
        <v>1066</v>
      </c>
      <c r="AV49" t="s">
        <v>1062</v>
      </c>
      <c r="AW49" t="s">
        <v>1066</v>
      </c>
      <c r="AX49" t="s">
        <v>1066</v>
      </c>
      <c r="AY49" t="s">
        <v>1066</v>
      </c>
      <c r="AZ49" t="s">
        <v>1066</v>
      </c>
      <c r="BA49" t="s">
        <v>1066</v>
      </c>
      <c r="BB49" t="s">
        <v>1066</v>
      </c>
      <c r="BC49" t="s">
        <v>1066</v>
      </c>
      <c r="BD49" t="s">
        <v>1066</v>
      </c>
      <c r="BE49" t="s">
        <v>1064</v>
      </c>
      <c r="BF49" t="s">
        <v>1066</v>
      </c>
      <c r="BG49" t="s">
        <v>1066</v>
      </c>
      <c r="BH49" t="s">
        <v>1066</v>
      </c>
      <c r="BI49" t="s">
        <v>1066</v>
      </c>
      <c r="BJ49" t="s">
        <v>1066</v>
      </c>
      <c r="BK49" t="s">
        <v>1066</v>
      </c>
      <c r="BL49" t="s">
        <v>1066</v>
      </c>
      <c r="BM49" t="s">
        <v>1066</v>
      </c>
      <c r="BN49" t="s">
        <v>1064</v>
      </c>
      <c r="DB49" t="s">
        <v>1148</v>
      </c>
    </row>
    <row r="50" spans="1:106" x14ac:dyDescent="0.3">
      <c r="A50" t="s">
        <v>403</v>
      </c>
      <c r="B50" t="s">
        <v>404</v>
      </c>
      <c r="M50" t="s">
        <v>1019</v>
      </c>
      <c r="N50" t="s">
        <v>1019</v>
      </c>
      <c r="O50" t="s">
        <v>1019</v>
      </c>
      <c r="P50" t="s">
        <v>1019</v>
      </c>
      <c r="U50" t="s">
        <v>1019</v>
      </c>
      <c r="W50" s="159"/>
      <c r="X50" t="s">
        <v>1045</v>
      </c>
      <c r="Y50" t="s">
        <v>1045</v>
      </c>
      <c r="Z50" t="s">
        <v>1045</v>
      </c>
      <c r="AA50" t="s">
        <v>1045</v>
      </c>
      <c r="AN50" t="s">
        <v>1064</v>
      </c>
      <c r="AO50" t="s">
        <v>1066</v>
      </c>
      <c r="AP50" t="s">
        <v>1064</v>
      </c>
      <c r="AQ50" t="s">
        <v>1066</v>
      </c>
      <c r="AR50" t="s">
        <v>1064</v>
      </c>
      <c r="AS50" t="s">
        <v>1064</v>
      </c>
      <c r="AT50" t="s">
        <v>1066</v>
      </c>
      <c r="AU50" t="s">
        <v>1068</v>
      </c>
      <c r="AV50" t="s">
        <v>1064</v>
      </c>
      <c r="AW50" t="s">
        <v>1064</v>
      </c>
      <c r="AX50" t="s">
        <v>1066</v>
      </c>
      <c r="AY50" t="s">
        <v>1064</v>
      </c>
      <c r="AZ50" t="s">
        <v>1066</v>
      </c>
      <c r="BA50" t="s">
        <v>1064</v>
      </c>
      <c r="BB50" t="s">
        <v>1066</v>
      </c>
      <c r="BC50" t="s">
        <v>1066</v>
      </c>
      <c r="BD50" t="s">
        <v>1068</v>
      </c>
      <c r="BE50" t="s">
        <v>1064</v>
      </c>
      <c r="BF50" t="s">
        <v>1066</v>
      </c>
      <c r="BG50" t="s">
        <v>1066</v>
      </c>
      <c r="BH50" t="s">
        <v>1066</v>
      </c>
      <c r="BI50" t="s">
        <v>1066</v>
      </c>
      <c r="BJ50" t="s">
        <v>1066</v>
      </c>
      <c r="BK50" t="s">
        <v>1066</v>
      </c>
      <c r="BL50" t="s">
        <v>1066</v>
      </c>
      <c r="BM50" t="s">
        <v>1068</v>
      </c>
      <c r="BN50" t="s">
        <v>1066</v>
      </c>
      <c r="DB50" t="s">
        <v>1148</v>
      </c>
    </row>
    <row r="51" spans="1:106" x14ac:dyDescent="0.3">
      <c r="A51" t="s">
        <v>407</v>
      </c>
      <c r="B51" t="s">
        <v>408</v>
      </c>
      <c r="M51" t="s">
        <v>1019</v>
      </c>
      <c r="N51" t="s">
        <v>1019</v>
      </c>
      <c r="O51" t="s">
        <v>1019</v>
      </c>
      <c r="P51" t="s">
        <v>1019</v>
      </c>
      <c r="U51" t="s">
        <v>1019</v>
      </c>
      <c r="W51" s="159"/>
      <c r="X51" t="s">
        <v>1049</v>
      </c>
      <c r="Y51" t="s">
        <v>1045</v>
      </c>
      <c r="Z51" t="s">
        <v>1045</v>
      </c>
      <c r="AA51" t="s">
        <v>1045</v>
      </c>
      <c r="AN51" t="s">
        <v>1066</v>
      </c>
      <c r="AO51" t="s">
        <v>1066</v>
      </c>
      <c r="AP51" t="s">
        <v>1066</v>
      </c>
      <c r="AQ51" t="s">
        <v>1066</v>
      </c>
      <c r="AR51" t="s">
        <v>1066</v>
      </c>
      <c r="AS51" t="s">
        <v>1064</v>
      </c>
      <c r="AT51" t="s">
        <v>1066</v>
      </c>
      <c r="AU51" t="s">
        <v>1066</v>
      </c>
      <c r="AV51" t="s">
        <v>1064</v>
      </c>
      <c r="AW51" t="s">
        <v>1066</v>
      </c>
      <c r="AX51" t="s">
        <v>1066</v>
      </c>
      <c r="AY51" t="s">
        <v>1066</v>
      </c>
      <c r="AZ51" t="s">
        <v>1066</v>
      </c>
      <c r="BA51" t="s">
        <v>1066</v>
      </c>
      <c r="BB51" t="s">
        <v>1066</v>
      </c>
      <c r="BC51" t="s">
        <v>1066</v>
      </c>
      <c r="BD51" t="s">
        <v>1066</v>
      </c>
      <c r="BE51" t="s">
        <v>1066</v>
      </c>
      <c r="BF51" t="s">
        <v>1066</v>
      </c>
      <c r="BG51" t="s">
        <v>1066</v>
      </c>
      <c r="BH51" t="s">
        <v>1068</v>
      </c>
      <c r="BI51" t="s">
        <v>1066</v>
      </c>
      <c r="BJ51" t="s">
        <v>1066</v>
      </c>
      <c r="BK51" t="s">
        <v>1066</v>
      </c>
      <c r="BL51" t="s">
        <v>1066</v>
      </c>
      <c r="BM51" t="s">
        <v>1066</v>
      </c>
      <c r="BN51" t="s">
        <v>1066</v>
      </c>
      <c r="DB51" t="s">
        <v>1148</v>
      </c>
    </row>
    <row r="52" spans="1:106" x14ac:dyDescent="0.3">
      <c r="A52" t="s">
        <v>410</v>
      </c>
      <c r="B52" t="s">
        <v>411</v>
      </c>
      <c r="M52" t="s">
        <v>1019</v>
      </c>
      <c r="N52" t="s">
        <v>1019</v>
      </c>
      <c r="O52" t="s">
        <v>1019</v>
      </c>
      <c r="P52" t="s">
        <v>1019</v>
      </c>
      <c r="U52" t="s">
        <v>1019</v>
      </c>
      <c r="W52" s="159"/>
      <c r="X52" t="s">
        <v>1045</v>
      </c>
      <c r="Y52" t="s">
        <v>1045</v>
      </c>
      <c r="Z52" t="s">
        <v>1045</v>
      </c>
      <c r="AA52" t="s">
        <v>1047</v>
      </c>
      <c r="AN52" t="s">
        <v>1068</v>
      </c>
      <c r="AO52" t="s">
        <v>1068</v>
      </c>
      <c r="AP52" t="s">
        <v>1066</v>
      </c>
      <c r="AQ52" t="s">
        <v>1064</v>
      </c>
      <c r="AR52" t="s">
        <v>1064</v>
      </c>
      <c r="AS52" t="s">
        <v>1066</v>
      </c>
      <c r="AT52" t="s">
        <v>1068</v>
      </c>
      <c r="AU52" t="s">
        <v>1070</v>
      </c>
      <c r="AV52" t="s">
        <v>1070</v>
      </c>
      <c r="AW52" t="s">
        <v>1068</v>
      </c>
      <c r="AX52" t="s">
        <v>1068</v>
      </c>
      <c r="AY52" t="s">
        <v>1066</v>
      </c>
      <c r="AZ52" t="s">
        <v>1066</v>
      </c>
      <c r="BA52" t="s">
        <v>1064</v>
      </c>
      <c r="BB52" t="s">
        <v>1066</v>
      </c>
      <c r="BC52" t="s">
        <v>1068</v>
      </c>
      <c r="BD52" t="s">
        <v>1070</v>
      </c>
      <c r="BE52" t="s">
        <v>1070</v>
      </c>
      <c r="BF52" t="s">
        <v>1068</v>
      </c>
      <c r="BG52" t="s">
        <v>1068</v>
      </c>
      <c r="BH52" t="s">
        <v>1068</v>
      </c>
      <c r="BI52" t="s">
        <v>1066</v>
      </c>
      <c r="BJ52" t="s">
        <v>1066</v>
      </c>
      <c r="BK52" t="s">
        <v>1066</v>
      </c>
      <c r="BL52" t="s">
        <v>1068</v>
      </c>
      <c r="BM52" t="s">
        <v>1070</v>
      </c>
      <c r="BN52" t="s">
        <v>1070</v>
      </c>
      <c r="DB52" t="s">
        <v>1148</v>
      </c>
    </row>
    <row r="53" spans="1:106" x14ac:dyDescent="0.3">
      <c r="A53" t="s">
        <v>414</v>
      </c>
      <c r="B53" t="s">
        <v>415</v>
      </c>
      <c r="M53" t="s">
        <v>1019</v>
      </c>
      <c r="N53" t="s">
        <v>1019</v>
      </c>
      <c r="O53" t="s">
        <v>1019</v>
      </c>
      <c r="P53" t="s">
        <v>1019</v>
      </c>
      <c r="U53" t="s">
        <v>1019</v>
      </c>
      <c r="W53" s="159"/>
      <c r="X53" t="s">
        <v>1045</v>
      </c>
      <c r="Y53" t="s">
        <v>1045</v>
      </c>
      <c r="Z53" t="s">
        <v>1049</v>
      </c>
      <c r="AA53" t="s">
        <v>1049</v>
      </c>
      <c r="AN53" t="s">
        <v>1066</v>
      </c>
      <c r="AO53" t="s">
        <v>1066</v>
      </c>
      <c r="AP53" t="s">
        <v>1066</v>
      </c>
      <c r="AQ53" t="s">
        <v>1066</v>
      </c>
      <c r="AR53" t="s">
        <v>1066</v>
      </c>
      <c r="AS53" t="s">
        <v>1066</v>
      </c>
      <c r="AT53" t="s">
        <v>1066</v>
      </c>
      <c r="AU53" t="s">
        <v>1068</v>
      </c>
      <c r="AV53" t="s">
        <v>1066</v>
      </c>
      <c r="AW53" t="s">
        <v>1066</v>
      </c>
      <c r="AX53" t="s">
        <v>1066</v>
      </c>
      <c r="AY53" t="s">
        <v>1066</v>
      </c>
      <c r="AZ53" t="s">
        <v>1066</v>
      </c>
      <c r="BA53" t="s">
        <v>1066</v>
      </c>
      <c r="BB53" t="s">
        <v>1066</v>
      </c>
      <c r="BC53" t="s">
        <v>1066</v>
      </c>
      <c r="BD53" t="s">
        <v>1068</v>
      </c>
      <c r="BE53" t="s">
        <v>1066</v>
      </c>
      <c r="BF53" t="s">
        <v>1066</v>
      </c>
      <c r="BG53" t="s">
        <v>1066</v>
      </c>
      <c r="BH53" t="s">
        <v>1066</v>
      </c>
      <c r="BI53" t="s">
        <v>1066</v>
      </c>
      <c r="BJ53" t="s">
        <v>1066</v>
      </c>
      <c r="BK53" t="s">
        <v>1066</v>
      </c>
      <c r="BL53" t="s">
        <v>1066</v>
      </c>
      <c r="BM53" t="s">
        <v>1068</v>
      </c>
      <c r="BN53" t="s">
        <v>1066</v>
      </c>
      <c r="DB53" t="s">
        <v>1148</v>
      </c>
    </row>
    <row r="54" spans="1:106" x14ac:dyDescent="0.3">
      <c r="A54" t="s">
        <v>416</v>
      </c>
      <c r="B54" t="s">
        <v>417</v>
      </c>
      <c r="M54" t="s">
        <v>1019</v>
      </c>
      <c r="N54" t="s">
        <v>1019</v>
      </c>
      <c r="O54" t="s">
        <v>1019</v>
      </c>
      <c r="P54" t="s">
        <v>1019</v>
      </c>
      <c r="U54" t="s">
        <v>1019</v>
      </c>
      <c r="W54" s="159"/>
      <c r="X54" t="s">
        <v>1045</v>
      </c>
      <c r="Y54" t="s">
        <v>1045</v>
      </c>
      <c r="Z54" t="s">
        <v>1045</v>
      </c>
      <c r="AA54" t="s">
        <v>1045</v>
      </c>
      <c r="AN54" t="s">
        <v>1066</v>
      </c>
      <c r="AO54" t="s">
        <v>1066</v>
      </c>
      <c r="AP54" t="s">
        <v>1066</v>
      </c>
      <c r="AQ54" t="s">
        <v>1066</v>
      </c>
      <c r="AR54" t="s">
        <v>1066</v>
      </c>
      <c r="AS54" t="s">
        <v>1066</v>
      </c>
      <c r="AT54" t="s">
        <v>1066</v>
      </c>
      <c r="AU54" t="s">
        <v>1066</v>
      </c>
      <c r="AV54" t="s">
        <v>1066</v>
      </c>
      <c r="AW54" t="s">
        <v>1066</v>
      </c>
      <c r="AX54" t="s">
        <v>1066</v>
      </c>
      <c r="AY54" t="s">
        <v>1066</v>
      </c>
      <c r="AZ54" t="s">
        <v>1066</v>
      </c>
      <c r="BA54" t="s">
        <v>1066</v>
      </c>
      <c r="BB54" t="s">
        <v>1066</v>
      </c>
      <c r="BC54" t="s">
        <v>1066</v>
      </c>
      <c r="BD54" t="s">
        <v>1066</v>
      </c>
      <c r="BE54" t="s">
        <v>1066</v>
      </c>
      <c r="BF54" t="s">
        <v>1066</v>
      </c>
      <c r="BG54" t="s">
        <v>1066</v>
      </c>
      <c r="BH54" t="s">
        <v>1066</v>
      </c>
      <c r="BI54" t="s">
        <v>1066</v>
      </c>
      <c r="BJ54" t="s">
        <v>1066</v>
      </c>
      <c r="BK54" t="s">
        <v>1066</v>
      </c>
      <c r="BL54" t="s">
        <v>1066</v>
      </c>
      <c r="BM54" t="s">
        <v>1068</v>
      </c>
      <c r="BN54" t="s">
        <v>1066</v>
      </c>
      <c r="DB54" t="s">
        <v>1148</v>
      </c>
    </row>
    <row r="55" spans="1:106" x14ac:dyDescent="0.3">
      <c r="A55" t="s">
        <v>418</v>
      </c>
      <c r="B55" t="s">
        <v>419</v>
      </c>
      <c r="M55" t="s">
        <v>1019</v>
      </c>
      <c r="N55" t="s">
        <v>1019</v>
      </c>
      <c r="O55" t="s">
        <v>1019</v>
      </c>
      <c r="P55" t="s">
        <v>1019</v>
      </c>
      <c r="U55" t="s">
        <v>1019</v>
      </c>
      <c r="W55" s="159"/>
      <c r="X55" t="s">
        <v>1047</v>
      </c>
      <c r="Y55" t="s">
        <v>1047</v>
      </c>
      <c r="Z55" t="s">
        <v>1045</v>
      </c>
      <c r="AA55" t="s">
        <v>1045</v>
      </c>
      <c r="AN55" t="s">
        <v>1068</v>
      </c>
      <c r="AO55" t="s">
        <v>1066</v>
      </c>
      <c r="AP55" t="s">
        <v>1068</v>
      </c>
      <c r="AQ55" t="s">
        <v>1066</v>
      </c>
      <c r="AR55" t="s">
        <v>1066</v>
      </c>
      <c r="AS55" t="s">
        <v>1066</v>
      </c>
      <c r="AT55" t="s">
        <v>1068</v>
      </c>
      <c r="AU55" t="s">
        <v>1066</v>
      </c>
      <c r="AV55" t="s">
        <v>1062</v>
      </c>
      <c r="AW55" t="s">
        <v>1068</v>
      </c>
      <c r="AX55" t="s">
        <v>1068</v>
      </c>
      <c r="AY55" t="s">
        <v>1068</v>
      </c>
      <c r="AZ55" t="s">
        <v>1066</v>
      </c>
      <c r="BA55" t="s">
        <v>1066</v>
      </c>
      <c r="BB55" t="s">
        <v>1066</v>
      </c>
      <c r="BC55" t="s">
        <v>1068</v>
      </c>
      <c r="BD55" t="s">
        <v>1066</v>
      </c>
      <c r="BE55" t="s">
        <v>1062</v>
      </c>
      <c r="BF55" t="s">
        <v>1068</v>
      </c>
      <c r="BG55" t="s">
        <v>1066</v>
      </c>
      <c r="BH55" t="s">
        <v>1070</v>
      </c>
      <c r="BI55" t="s">
        <v>1066</v>
      </c>
      <c r="BJ55" t="s">
        <v>1066</v>
      </c>
      <c r="BK55" t="s">
        <v>1066</v>
      </c>
      <c r="BL55" t="s">
        <v>1068</v>
      </c>
      <c r="BM55" t="s">
        <v>1066</v>
      </c>
      <c r="BN55" t="s">
        <v>1062</v>
      </c>
      <c r="DB55" t="s">
        <v>1148</v>
      </c>
    </row>
    <row r="56" spans="1:106" x14ac:dyDescent="0.3">
      <c r="A56" t="s">
        <v>422</v>
      </c>
      <c r="B56" t="s">
        <v>423</v>
      </c>
      <c r="M56" t="s">
        <v>1019</v>
      </c>
      <c r="N56" t="s">
        <v>1019</v>
      </c>
      <c r="O56" t="s">
        <v>1019</v>
      </c>
      <c r="P56" t="s">
        <v>1019</v>
      </c>
      <c r="U56" t="s">
        <v>1019</v>
      </c>
      <c r="W56" s="159"/>
      <c r="X56" t="s">
        <v>1047</v>
      </c>
      <c r="Y56" t="s">
        <v>1045</v>
      </c>
      <c r="Z56" t="s">
        <v>1049</v>
      </c>
      <c r="AA56" t="s">
        <v>1049</v>
      </c>
      <c r="AN56" t="s">
        <v>1068</v>
      </c>
      <c r="AO56" t="s">
        <v>1066</v>
      </c>
      <c r="AP56" t="s">
        <v>1068</v>
      </c>
      <c r="AQ56" t="s">
        <v>1066</v>
      </c>
      <c r="AR56" t="s">
        <v>1068</v>
      </c>
      <c r="AS56" t="s">
        <v>1064</v>
      </c>
      <c r="AT56" t="s">
        <v>1068</v>
      </c>
      <c r="AU56" t="s">
        <v>1066</v>
      </c>
      <c r="AV56" t="s">
        <v>1066</v>
      </c>
      <c r="AW56" t="s">
        <v>1068</v>
      </c>
      <c r="AX56" t="s">
        <v>1066</v>
      </c>
      <c r="AY56" t="s">
        <v>1068</v>
      </c>
      <c r="AZ56" t="s">
        <v>1066</v>
      </c>
      <c r="BA56" t="s">
        <v>1068</v>
      </c>
      <c r="BB56" t="s">
        <v>1066</v>
      </c>
      <c r="BC56" t="s">
        <v>1068</v>
      </c>
      <c r="BD56" t="s">
        <v>1066</v>
      </c>
      <c r="BE56" t="s">
        <v>1066</v>
      </c>
      <c r="BF56" t="s">
        <v>1068</v>
      </c>
      <c r="BG56" t="s">
        <v>1066</v>
      </c>
      <c r="BH56" t="s">
        <v>1068</v>
      </c>
      <c r="BI56" t="s">
        <v>1066</v>
      </c>
      <c r="BJ56" t="s">
        <v>1068</v>
      </c>
      <c r="BK56" t="s">
        <v>1066</v>
      </c>
      <c r="BL56" t="s">
        <v>1068</v>
      </c>
      <c r="BM56" t="s">
        <v>1066</v>
      </c>
      <c r="BN56" t="s">
        <v>1066</v>
      </c>
      <c r="DB56" t="s">
        <v>1148</v>
      </c>
    </row>
    <row r="57" spans="1:106" x14ac:dyDescent="0.3">
      <c r="A57" t="s">
        <v>424</v>
      </c>
      <c r="B57" t="s">
        <v>425</v>
      </c>
      <c r="M57" t="s">
        <v>1019</v>
      </c>
      <c r="N57" t="s">
        <v>1019</v>
      </c>
      <c r="O57" t="s">
        <v>1019</v>
      </c>
      <c r="P57" t="s">
        <v>1019</v>
      </c>
      <c r="U57" t="s">
        <v>1019</v>
      </c>
      <c r="W57" s="159"/>
      <c r="X57" t="s">
        <v>1047</v>
      </c>
      <c r="Y57" t="s">
        <v>1045</v>
      </c>
      <c r="Z57" t="s">
        <v>1049</v>
      </c>
      <c r="AA57" t="s">
        <v>1047</v>
      </c>
      <c r="AN57" t="s">
        <v>1066</v>
      </c>
      <c r="AO57" t="s">
        <v>1066</v>
      </c>
      <c r="AP57" t="s">
        <v>1066</v>
      </c>
      <c r="AQ57" t="s">
        <v>1066</v>
      </c>
      <c r="AR57" t="s">
        <v>1068</v>
      </c>
      <c r="AS57" t="s">
        <v>1064</v>
      </c>
      <c r="AT57" t="s">
        <v>1066</v>
      </c>
      <c r="AU57" t="s">
        <v>1066</v>
      </c>
      <c r="AV57" t="s">
        <v>1066</v>
      </c>
      <c r="AW57" t="s">
        <v>1066</v>
      </c>
      <c r="AX57" t="s">
        <v>1066</v>
      </c>
      <c r="AY57" t="s">
        <v>1066</v>
      </c>
      <c r="AZ57" t="s">
        <v>1066</v>
      </c>
      <c r="BA57" t="s">
        <v>1068</v>
      </c>
      <c r="BB57" t="s">
        <v>1066</v>
      </c>
      <c r="BC57" t="s">
        <v>1066</v>
      </c>
      <c r="BD57" t="s">
        <v>1066</v>
      </c>
      <c r="BE57" t="s">
        <v>1066</v>
      </c>
      <c r="BF57" t="s">
        <v>1066</v>
      </c>
      <c r="BG57" t="s">
        <v>1066</v>
      </c>
      <c r="BH57" t="s">
        <v>1066</v>
      </c>
      <c r="BI57" t="s">
        <v>1066</v>
      </c>
      <c r="BJ57" t="s">
        <v>1068</v>
      </c>
      <c r="BK57" t="s">
        <v>1066</v>
      </c>
      <c r="BL57" t="s">
        <v>1068</v>
      </c>
      <c r="BM57" t="s">
        <v>1066</v>
      </c>
      <c r="BN57" t="s">
        <v>1066</v>
      </c>
      <c r="DB57" t="s">
        <v>1148</v>
      </c>
    </row>
    <row r="58" spans="1:106" x14ac:dyDescent="0.3">
      <c r="A58" t="s">
        <v>426</v>
      </c>
      <c r="B58" t="s">
        <v>427</v>
      </c>
      <c r="M58" t="s">
        <v>1019</v>
      </c>
      <c r="N58" t="s">
        <v>1019</v>
      </c>
      <c r="O58" t="s">
        <v>1019</v>
      </c>
      <c r="P58" t="s">
        <v>1019</v>
      </c>
      <c r="U58" t="s">
        <v>1019</v>
      </c>
      <c r="W58" s="159"/>
      <c r="X58" t="s">
        <v>1047</v>
      </c>
      <c r="Y58" t="s">
        <v>1045</v>
      </c>
      <c r="Z58" t="s">
        <v>1045</v>
      </c>
      <c r="AA58" t="s">
        <v>1047</v>
      </c>
      <c r="AN58" t="s">
        <v>1066</v>
      </c>
      <c r="AO58" t="s">
        <v>1064</v>
      </c>
      <c r="AP58" t="s">
        <v>1066</v>
      </c>
      <c r="AQ58" t="s">
        <v>1066</v>
      </c>
      <c r="AR58" t="s">
        <v>1064</v>
      </c>
      <c r="AS58" t="s">
        <v>1066</v>
      </c>
      <c r="AT58" t="s">
        <v>1066</v>
      </c>
      <c r="AU58" t="s">
        <v>1066</v>
      </c>
      <c r="AV58" t="s">
        <v>1064</v>
      </c>
      <c r="AW58" t="s">
        <v>1066</v>
      </c>
      <c r="AX58" t="s">
        <v>1066</v>
      </c>
      <c r="AY58" t="s">
        <v>1066</v>
      </c>
      <c r="AZ58" t="s">
        <v>1066</v>
      </c>
      <c r="BA58" t="s">
        <v>1066</v>
      </c>
      <c r="BB58" t="s">
        <v>1066</v>
      </c>
      <c r="BC58" t="s">
        <v>1066</v>
      </c>
      <c r="BD58" t="s">
        <v>1066</v>
      </c>
      <c r="BE58" t="s">
        <v>1066</v>
      </c>
      <c r="BF58" t="s">
        <v>1066</v>
      </c>
      <c r="BG58" t="s">
        <v>1066</v>
      </c>
      <c r="BH58" t="s">
        <v>1066</v>
      </c>
      <c r="BI58" t="s">
        <v>1066</v>
      </c>
      <c r="BJ58" t="s">
        <v>1066</v>
      </c>
      <c r="BK58" t="s">
        <v>1066</v>
      </c>
      <c r="BL58" t="s">
        <v>1066</v>
      </c>
      <c r="BM58" t="s">
        <v>1066</v>
      </c>
      <c r="BN58" t="s">
        <v>1066</v>
      </c>
      <c r="DB58" t="s">
        <v>1148</v>
      </c>
    </row>
    <row r="59" spans="1:106" x14ac:dyDescent="0.3">
      <c r="A59" t="s">
        <v>428</v>
      </c>
      <c r="B59" t="s">
        <v>429</v>
      </c>
      <c r="M59" t="s">
        <v>1019</v>
      </c>
      <c r="N59" t="s">
        <v>1019</v>
      </c>
      <c r="O59" t="s">
        <v>1019</v>
      </c>
      <c r="P59" t="s">
        <v>1019</v>
      </c>
      <c r="U59" t="s">
        <v>1019</v>
      </c>
      <c r="W59" s="159"/>
      <c r="X59" t="s">
        <v>1047</v>
      </c>
      <c r="Y59" t="s">
        <v>1047</v>
      </c>
      <c r="Z59" t="s">
        <v>1049</v>
      </c>
      <c r="AA59" t="s">
        <v>1045</v>
      </c>
      <c r="AN59" t="s">
        <v>1064</v>
      </c>
      <c r="AO59" t="s">
        <v>1064</v>
      </c>
      <c r="AP59" t="s">
        <v>1066</v>
      </c>
      <c r="AQ59" t="s">
        <v>1066</v>
      </c>
      <c r="AR59" t="s">
        <v>1064</v>
      </c>
      <c r="AS59" t="s">
        <v>1064</v>
      </c>
      <c r="AT59" t="s">
        <v>1066</v>
      </c>
      <c r="AU59" t="s">
        <v>1064</v>
      </c>
      <c r="AV59" t="s">
        <v>1064</v>
      </c>
      <c r="AW59" t="s">
        <v>1064</v>
      </c>
      <c r="AX59" t="s">
        <v>1064</v>
      </c>
      <c r="AY59" t="s">
        <v>1066</v>
      </c>
      <c r="AZ59" t="s">
        <v>1066</v>
      </c>
      <c r="BA59" t="s">
        <v>1064</v>
      </c>
      <c r="BB59" t="s">
        <v>1064</v>
      </c>
      <c r="BC59" t="s">
        <v>1066</v>
      </c>
      <c r="BD59" t="s">
        <v>1064</v>
      </c>
      <c r="BE59" t="s">
        <v>1064</v>
      </c>
      <c r="BF59" t="s">
        <v>1066</v>
      </c>
      <c r="BG59" t="s">
        <v>1066</v>
      </c>
      <c r="BH59" t="s">
        <v>1066</v>
      </c>
      <c r="BI59" t="s">
        <v>1066</v>
      </c>
      <c r="BJ59" t="s">
        <v>1064</v>
      </c>
      <c r="BK59" t="s">
        <v>1064</v>
      </c>
      <c r="BL59" t="s">
        <v>1066</v>
      </c>
      <c r="BM59" t="s">
        <v>1064</v>
      </c>
      <c r="BN59" t="s">
        <v>1064</v>
      </c>
      <c r="DB59" t="s">
        <v>1148</v>
      </c>
    </row>
    <row r="60" spans="1:106" x14ac:dyDescent="0.3">
      <c r="A60" t="s">
        <v>430</v>
      </c>
      <c r="B60" t="s">
        <v>431</v>
      </c>
      <c r="M60" t="s">
        <v>1019</v>
      </c>
      <c r="N60" t="s">
        <v>1019</v>
      </c>
      <c r="O60" t="s">
        <v>1019</v>
      </c>
      <c r="P60" t="s">
        <v>1019</v>
      </c>
      <c r="U60" t="s">
        <v>1019</v>
      </c>
      <c r="W60" s="159"/>
      <c r="X60" t="s">
        <v>1045</v>
      </c>
      <c r="Y60" t="s">
        <v>1045</v>
      </c>
      <c r="Z60" t="s">
        <v>1049</v>
      </c>
      <c r="AA60" t="s">
        <v>1047</v>
      </c>
      <c r="AN60" t="s">
        <v>1066</v>
      </c>
      <c r="AO60" t="s">
        <v>1066</v>
      </c>
      <c r="AP60" t="s">
        <v>1066</v>
      </c>
      <c r="AQ60" t="s">
        <v>1066</v>
      </c>
      <c r="AR60" t="s">
        <v>1066</v>
      </c>
      <c r="AS60" t="s">
        <v>1066</v>
      </c>
      <c r="AT60" t="s">
        <v>1066</v>
      </c>
      <c r="AU60" t="s">
        <v>1066</v>
      </c>
      <c r="AV60" t="s">
        <v>1066</v>
      </c>
      <c r="AW60" t="s">
        <v>1066</v>
      </c>
      <c r="AX60" t="s">
        <v>1066</v>
      </c>
      <c r="AY60" t="s">
        <v>1066</v>
      </c>
      <c r="AZ60" t="s">
        <v>1066</v>
      </c>
      <c r="BA60" t="s">
        <v>1066</v>
      </c>
      <c r="BB60" t="s">
        <v>1066</v>
      </c>
      <c r="BC60" t="s">
        <v>1066</v>
      </c>
      <c r="BD60" t="s">
        <v>1066</v>
      </c>
      <c r="BE60" t="s">
        <v>1066</v>
      </c>
      <c r="BF60" t="s">
        <v>1066</v>
      </c>
      <c r="BG60" t="s">
        <v>1066</v>
      </c>
      <c r="BH60" t="s">
        <v>1066</v>
      </c>
      <c r="BI60" t="s">
        <v>1066</v>
      </c>
      <c r="BJ60" t="s">
        <v>1066</v>
      </c>
      <c r="BK60" t="s">
        <v>1066</v>
      </c>
      <c r="BL60" t="s">
        <v>1066</v>
      </c>
      <c r="BM60" t="s">
        <v>1066</v>
      </c>
      <c r="BN60" t="s">
        <v>1066</v>
      </c>
      <c r="DB60" t="s">
        <v>1148</v>
      </c>
    </row>
    <row r="61" spans="1:106" x14ac:dyDescent="0.3">
      <c r="A61" t="s">
        <v>432</v>
      </c>
      <c r="B61" t="s">
        <v>433</v>
      </c>
      <c r="M61" t="s">
        <v>1019</v>
      </c>
      <c r="N61" t="s">
        <v>1019</v>
      </c>
      <c r="O61" t="s">
        <v>1019</v>
      </c>
      <c r="P61" t="s">
        <v>1019</v>
      </c>
      <c r="U61" t="s">
        <v>1019</v>
      </c>
      <c r="W61" s="159"/>
      <c r="X61" t="s">
        <v>1047</v>
      </c>
      <c r="Y61" t="s">
        <v>1045</v>
      </c>
      <c r="Z61" t="s">
        <v>1045</v>
      </c>
      <c r="AA61" t="s">
        <v>1047</v>
      </c>
      <c r="AN61" t="s">
        <v>1066</v>
      </c>
      <c r="AO61" t="s">
        <v>1068</v>
      </c>
      <c r="AP61" t="s">
        <v>1068</v>
      </c>
      <c r="AQ61" t="s">
        <v>1066</v>
      </c>
      <c r="AR61" t="s">
        <v>1064</v>
      </c>
      <c r="AS61" t="s">
        <v>1066</v>
      </c>
      <c r="AT61" t="s">
        <v>1068</v>
      </c>
      <c r="AU61" t="s">
        <v>1068</v>
      </c>
      <c r="AV61" t="s">
        <v>1066</v>
      </c>
      <c r="AW61" t="s">
        <v>1066</v>
      </c>
      <c r="AX61" t="s">
        <v>1068</v>
      </c>
      <c r="AY61" t="s">
        <v>1068</v>
      </c>
      <c r="AZ61" t="s">
        <v>1066</v>
      </c>
      <c r="BA61" t="s">
        <v>1066</v>
      </c>
      <c r="BB61" t="s">
        <v>1066</v>
      </c>
      <c r="BC61" t="s">
        <v>1068</v>
      </c>
      <c r="BD61" t="s">
        <v>1068</v>
      </c>
      <c r="BE61" t="s">
        <v>1066</v>
      </c>
      <c r="BF61" t="s">
        <v>1068</v>
      </c>
      <c r="BG61" t="s">
        <v>1068</v>
      </c>
      <c r="BH61" t="s">
        <v>1070</v>
      </c>
      <c r="BI61" t="s">
        <v>1068</v>
      </c>
      <c r="BJ61" t="s">
        <v>1066</v>
      </c>
      <c r="BK61" t="s">
        <v>1068</v>
      </c>
      <c r="BL61" t="s">
        <v>1068</v>
      </c>
      <c r="BM61" t="s">
        <v>1068</v>
      </c>
      <c r="BN61" t="s">
        <v>1066</v>
      </c>
      <c r="DB61" t="s">
        <v>1148</v>
      </c>
    </row>
    <row r="62" spans="1:106" x14ac:dyDescent="0.3">
      <c r="A62" t="s">
        <v>434</v>
      </c>
      <c r="B62" t="s">
        <v>435</v>
      </c>
      <c r="M62" t="s">
        <v>1019</v>
      </c>
      <c r="N62" t="s">
        <v>1019</v>
      </c>
      <c r="O62" t="s">
        <v>1019</v>
      </c>
      <c r="P62" t="s">
        <v>1019</v>
      </c>
      <c r="U62" t="s">
        <v>1019</v>
      </c>
      <c r="W62" s="159"/>
      <c r="X62" t="s">
        <v>1045</v>
      </c>
      <c r="Y62" t="s">
        <v>1045</v>
      </c>
      <c r="Z62" t="s">
        <v>1049</v>
      </c>
      <c r="AA62" t="s">
        <v>1047</v>
      </c>
      <c r="AN62" t="s">
        <v>1066</v>
      </c>
      <c r="AO62" t="s">
        <v>1066</v>
      </c>
      <c r="AP62" t="s">
        <v>1066</v>
      </c>
      <c r="AQ62" t="s">
        <v>1066</v>
      </c>
      <c r="AR62" t="s">
        <v>1066</v>
      </c>
      <c r="AS62" t="s">
        <v>1066</v>
      </c>
      <c r="AT62" t="s">
        <v>1066</v>
      </c>
      <c r="AU62" t="s">
        <v>1066</v>
      </c>
      <c r="AV62" t="s">
        <v>1064</v>
      </c>
      <c r="AW62" t="s">
        <v>1066</v>
      </c>
      <c r="AX62" t="s">
        <v>1066</v>
      </c>
      <c r="AY62" t="s">
        <v>1066</v>
      </c>
      <c r="AZ62" t="s">
        <v>1066</v>
      </c>
      <c r="BA62" t="s">
        <v>1066</v>
      </c>
      <c r="BB62" t="s">
        <v>1066</v>
      </c>
      <c r="BC62" t="s">
        <v>1066</v>
      </c>
      <c r="BD62" t="s">
        <v>1066</v>
      </c>
      <c r="BE62" t="s">
        <v>1066</v>
      </c>
      <c r="BF62" t="s">
        <v>1066</v>
      </c>
      <c r="BG62" t="s">
        <v>1066</v>
      </c>
      <c r="BH62" t="s">
        <v>1066</v>
      </c>
      <c r="BI62" t="s">
        <v>1066</v>
      </c>
      <c r="BJ62" t="s">
        <v>1066</v>
      </c>
      <c r="BK62" t="s">
        <v>1066</v>
      </c>
      <c r="BL62" t="s">
        <v>1066</v>
      </c>
      <c r="BM62" t="s">
        <v>1066</v>
      </c>
      <c r="BN62" t="s">
        <v>1066</v>
      </c>
      <c r="DB62" t="s">
        <v>1148</v>
      </c>
    </row>
    <row r="63" spans="1:106" x14ac:dyDescent="0.3">
      <c r="A63" t="s">
        <v>436</v>
      </c>
      <c r="B63" t="s">
        <v>437</v>
      </c>
      <c r="M63" t="s">
        <v>1019</v>
      </c>
      <c r="N63" t="s">
        <v>1019</v>
      </c>
      <c r="O63" t="s">
        <v>1019</v>
      </c>
      <c r="P63" t="s">
        <v>1019</v>
      </c>
      <c r="U63" t="s">
        <v>1019</v>
      </c>
      <c r="W63" s="159"/>
      <c r="X63" t="s">
        <v>1045</v>
      </c>
      <c r="Y63" t="s">
        <v>1047</v>
      </c>
      <c r="Z63" t="s">
        <v>1047</v>
      </c>
      <c r="AA63" t="s">
        <v>1047</v>
      </c>
      <c r="AN63" t="s">
        <v>1064</v>
      </c>
      <c r="AO63" t="s">
        <v>1062</v>
      </c>
      <c r="AP63" t="s">
        <v>1064</v>
      </c>
      <c r="AQ63" t="s">
        <v>1064</v>
      </c>
      <c r="AR63" t="s">
        <v>1062</v>
      </c>
      <c r="AS63" t="s">
        <v>1064</v>
      </c>
      <c r="AT63" t="s">
        <v>1064</v>
      </c>
      <c r="AU63" t="s">
        <v>1064</v>
      </c>
      <c r="AV63" t="s">
        <v>1066</v>
      </c>
      <c r="AW63" t="s">
        <v>1066</v>
      </c>
      <c r="AX63" t="s">
        <v>1064</v>
      </c>
      <c r="AY63" t="s">
        <v>1066</v>
      </c>
      <c r="AZ63" t="s">
        <v>1066</v>
      </c>
      <c r="BA63" t="s">
        <v>1064</v>
      </c>
      <c r="BB63" t="s">
        <v>1064</v>
      </c>
      <c r="BC63" t="s">
        <v>1066</v>
      </c>
      <c r="BD63" t="s">
        <v>1066</v>
      </c>
      <c r="BE63" t="s">
        <v>1066</v>
      </c>
      <c r="BF63" t="s">
        <v>1066</v>
      </c>
      <c r="BG63" t="s">
        <v>1066</v>
      </c>
      <c r="BH63" t="s">
        <v>1068</v>
      </c>
      <c r="BI63" t="s">
        <v>1068</v>
      </c>
      <c r="BJ63" t="s">
        <v>1066</v>
      </c>
      <c r="BK63" t="s">
        <v>1066</v>
      </c>
      <c r="BL63" t="s">
        <v>1068</v>
      </c>
      <c r="BM63" t="s">
        <v>1068</v>
      </c>
      <c r="BN63" t="s">
        <v>1068</v>
      </c>
      <c r="DB63" t="s">
        <v>1148</v>
      </c>
    </row>
    <row r="64" spans="1:106" x14ac:dyDescent="0.3">
      <c r="A64" t="s">
        <v>438</v>
      </c>
      <c r="B64" t="s">
        <v>439</v>
      </c>
      <c r="M64" t="s">
        <v>1019</v>
      </c>
      <c r="N64" t="s">
        <v>1019</v>
      </c>
      <c r="O64" t="s">
        <v>1019</v>
      </c>
      <c r="P64" t="s">
        <v>1019</v>
      </c>
      <c r="U64" t="s">
        <v>1019</v>
      </c>
      <c r="W64" s="159"/>
      <c r="X64" t="s">
        <v>1045</v>
      </c>
      <c r="Y64" t="s">
        <v>1045</v>
      </c>
      <c r="Z64" t="s">
        <v>1045</v>
      </c>
      <c r="AA64" t="s">
        <v>1047</v>
      </c>
      <c r="AN64" t="s">
        <v>1066</v>
      </c>
      <c r="AO64" t="s">
        <v>1066</v>
      </c>
      <c r="AP64" t="s">
        <v>1068</v>
      </c>
      <c r="AQ64" t="s">
        <v>1066</v>
      </c>
      <c r="AR64" t="s">
        <v>1066</v>
      </c>
      <c r="AS64" t="s">
        <v>1068</v>
      </c>
      <c r="AT64" t="s">
        <v>1066</v>
      </c>
      <c r="AU64" t="s">
        <v>1068</v>
      </c>
      <c r="AV64" t="s">
        <v>1066</v>
      </c>
      <c r="AW64" t="s">
        <v>1068</v>
      </c>
      <c r="AX64" t="s">
        <v>1066</v>
      </c>
      <c r="AY64" t="s">
        <v>1068</v>
      </c>
      <c r="AZ64" t="s">
        <v>1068</v>
      </c>
      <c r="BA64" t="s">
        <v>1068</v>
      </c>
      <c r="BB64" t="s">
        <v>1068</v>
      </c>
      <c r="BC64" t="s">
        <v>1068</v>
      </c>
      <c r="BD64" t="s">
        <v>1068</v>
      </c>
      <c r="BE64" t="s">
        <v>1068</v>
      </c>
      <c r="BF64" t="s">
        <v>1068</v>
      </c>
      <c r="BG64" t="s">
        <v>1068</v>
      </c>
      <c r="BH64" t="s">
        <v>1068</v>
      </c>
      <c r="BI64" t="s">
        <v>1068</v>
      </c>
      <c r="BJ64" t="s">
        <v>1068</v>
      </c>
      <c r="BK64" t="s">
        <v>1068</v>
      </c>
      <c r="BL64" t="s">
        <v>1068</v>
      </c>
      <c r="BM64" t="s">
        <v>1070</v>
      </c>
      <c r="BN64" t="s">
        <v>1068</v>
      </c>
      <c r="DB64" t="s">
        <v>1148</v>
      </c>
    </row>
    <row r="65" spans="1:106" x14ac:dyDescent="0.3">
      <c r="A65" t="s">
        <v>441</v>
      </c>
      <c r="B65" t="s">
        <v>442</v>
      </c>
      <c r="M65" t="s">
        <v>1019</v>
      </c>
      <c r="N65" t="s">
        <v>1019</v>
      </c>
      <c r="O65" t="s">
        <v>1019</v>
      </c>
      <c r="P65" t="s">
        <v>1019</v>
      </c>
      <c r="U65" t="s">
        <v>1019</v>
      </c>
      <c r="W65" s="159"/>
      <c r="X65" t="s">
        <v>1049</v>
      </c>
      <c r="Y65" t="s">
        <v>1047</v>
      </c>
      <c r="Z65" t="s">
        <v>1045</v>
      </c>
      <c r="AA65" t="s">
        <v>1047</v>
      </c>
      <c r="AN65" t="s">
        <v>1066</v>
      </c>
      <c r="AO65" t="s">
        <v>1066</v>
      </c>
      <c r="AP65" t="s">
        <v>1066</v>
      </c>
      <c r="AQ65" t="s">
        <v>1066</v>
      </c>
      <c r="AR65" t="s">
        <v>1064</v>
      </c>
      <c r="AS65" t="s">
        <v>1064</v>
      </c>
      <c r="AT65" t="s">
        <v>1064</v>
      </c>
      <c r="AU65" t="s">
        <v>1064</v>
      </c>
      <c r="AV65" t="s">
        <v>1068</v>
      </c>
      <c r="AW65" t="s">
        <v>1066</v>
      </c>
      <c r="AX65" t="s">
        <v>1066</v>
      </c>
      <c r="AY65" t="s">
        <v>1066</v>
      </c>
      <c r="AZ65" t="s">
        <v>1068</v>
      </c>
      <c r="BA65" t="s">
        <v>1064</v>
      </c>
      <c r="BB65" t="s">
        <v>1064</v>
      </c>
      <c r="BC65" t="s">
        <v>1064</v>
      </c>
      <c r="BD65" t="s">
        <v>1064</v>
      </c>
      <c r="BE65" t="s">
        <v>1068</v>
      </c>
      <c r="BF65" t="s">
        <v>1066</v>
      </c>
      <c r="BG65" t="s">
        <v>1068</v>
      </c>
      <c r="BH65" t="s">
        <v>1068</v>
      </c>
      <c r="BI65" t="s">
        <v>1070</v>
      </c>
      <c r="BJ65" t="s">
        <v>1066</v>
      </c>
      <c r="BK65" t="s">
        <v>1066</v>
      </c>
      <c r="BL65" t="s">
        <v>1066</v>
      </c>
      <c r="BM65" t="s">
        <v>1066</v>
      </c>
      <c r="BN65" t="s">
        <v>1068</v>
      </c>
      <c r="DB65" t="s">
        <v>1148</v>
      </c>
    </row>
    <row r="66" spans="1:106" x14ac:dyDescent="0.3">
      <c r="A66" t="s">
        <v>445</v>
      </c>
      <c r="B66" t="s">
        <v>446</v>
      </c>
      <c r="M66" t="s">
        <v>1019</v>
      </c>
      <c r="N66" t="s">
        <v>1019</v>
      </c>
      <c r="O66" t="s">
        <v>1019</v>
      </c>
      <c r="P66" t="s">
        <v>1019</v>
      </c>
      <c r="U66" t="s">
        <v>1019</v>
      </c>
      <c r="W66" s="159"/>
      <c r="X66" t="s">
        <v>1047</v>
      </c>
      <c r="Y66" t="s">
        <v>1045</v>
      </c>
      <c r="Z66" t="s">
        <v>1045</v>
      </c>
      <c r="AA66" t="s">
        <v>1047</v>
      </c>
      <c r="AN66" t="s">
        <v>1068</v>
      </c>
      <c r="AO66" t="s">
        <v>1066</v>
      </c>
      <c r="AP66" t="s">
        <v>1066</v>
      </c>
      <c r="AQ66" t="s">
        <v>1066</v>
      </c>
      <c r="AR66" t="s">
        <v>1068</v>
      </c>
      <c r="AS66" t="s">
        <v>1066</v>
      </c>
      <c r="AT66" t="s">
        <v>1066</v>
      </c>
      <c r="AU66" t="s">
        <v>1066</v>
      </c>
      <c r="AV66" t="s">
        <v>1066</v>
      </c>
      <c r="AW66" t="s">
        <v>1068</v>
      </c>
      <c r="AX66" t="s">
        <v>1066</v>
      </c>
      <c r="AY66" t="s">
        <v>1066</v>
      </c>
      <c r="AZ66" t="s">
        <v>1066</v>
      </c>
      <c r="BA66" t="s">
        <v>1068</v>
      </c>
      <c r="BB66" t="s">
        <v>1066</v>
      </c>
      <c r="BC66" t="s">
        <v>1066</v>
      </c>
      <c r="BD66" t="s">
        <v>1066</v>
      </c>
      <c r="BE66" t="s">
        <v>1066</v>
      </c>
      <c r="BF66" t="s">
        <v>1068</v>
      </c>
      <c r="BG66" t="s">
        <v>1066</v>
      </c>
      <c r="BH66" t="s">
        <v>1066</v>
      </c>
      <c r="BI66" t="s">
        <v>1066</v>
      </c>
      <c r="BJ66" t="s">
        <v>1068</v>
      </c>
      <c r="BK66" t="s">
        <v>1066</v>
      </c>
      <c r="BL66" t="s">
        <v>1066</v>
      </c>
      <c r="BM66" t="s">
        <v>1066</v>
      </c>
      <c r="BN66" t="s">
        <v>1066</v>
      </c>
      <c r="DB66" t="s">
        <v>1148</v>
      </c>
    </row>
    <row r="67" spans="1:106" x14ac:dyDescent="0.3">
      <c r="A67" t="s">
        <v>449</v>
      </c>
      <c r="B67" t="s">
        <v>450</v>
      </c>
      <c r="M67" t="s">
        <v>1019</v>
      </c>
      <c r="N67" t="s">
        <v>1019</v>
      </c>
      <c r="O67" t="s">
        <v>1019</v>
      </c>
      <c r="P67" t="s">
        <v>1019</v>
      </c>
      <c r="U67" t="s">
        <v>1019</v>
      </c>
      <c r="W67" s="159"/>
      <c r="X67" t="s">
        <v>1047</v>
      </c>
      <c r="Y67" t="s">
        <v>1045</v>
      </c>
      <c r="Z67" t="s">
        <v>1047</v>
      </c>
      <c r="AA67" t="s">
        <v>1045</v>
      </c>
      <c r="AN67" t="s">
        <v>1064</v>
      </c>
      <c r="AO67" t="s">
        <v>1064</v>
      </c>
      <c r="AP67" t="s">
        <v>1064</v>
      </c>
      <c r="AQ67" t="s">
        <v>1064</v>
      </c>
      <c r="AR67" t="s">
        <v>1064</v>
      </c>
      <c r="AS67" t="s">
        <v>1064</v>
      </c>
      <c r="AT67" t="s">
        <v>1064</v>
      </c>
      <c r="AU67" t="s">
        <v>1064</v>
      </c>
      <c r="AV67" t="s">
        <v>1066</v>
      </c>
      <c r="AW67" t="s">
        <v>1066</v>
      </c>
      <c r="AX67" t="s">
        <v>1066</v>
      </c>
      <c r="AY67" t="s">
        <v>1066</v>
      </c>
      <c r="AZ67" t="s">
        <v>1066</v>
      </c>
      <c r="BA67" t="s">
        <v>1066</v>
      </c>
      <c r="BB67" t="s">
        <v>1066</v>
      </c>
      <c r="BC67" t="s">
        <v>1066</v>
      </c>
      <c r="BD67" t="s">
        <v>1066</v>
      </c>
      <c r="BE67" t="s">
        <v>1068</v>
      </c>
      <c r="BF67" t="s">
        <v>1066</v>
      </c>
      <c r="BG67" t="s">
        <v>1066</v>
      </c>
      <c r="BH67" t="s">
        <v>1066</v>
      </c>
      <c r="BI67" t="s">
        <v>1066</v>
      </c>
      <c r="BJ67" t="s">
        <v>1066</v>
      </c>
      <c r="BK67" t="s">
        <v>1066</v>
      </c>
      <c r="BL67" t="s">
        <v>1066</v>
      </c>
      <c r="BM67" t="s">
        <v>1066</v>
      </c>
      <c r="BN67" t="s">
        <v>1068</v>
      </c>
      <c r="DB67" t="s">
        <v>1148</v>
      </c>
    </row>
    <row r="68" spans="1:106" x14ac:dyDescent="0.3">
      <c r="A68" t="s">
        <v>451</v>
      </c>
      <c r="B68" t="s">
        <v>452</v>
      </c>
      <c r="M68" t="s">
        <v>1019</v>
      </c>
      <c r="N68" t="s">
        <v>1019</v>
      </c>
      <c r="O68" t="s">
        <v>1019</v>
      </c>
      <c r="P68" t="s">
        <v>1019</v>
      </c>
      <c r="U68" t="s">
        <v>1019</v>
      </c>
      <c r="W68" s="159"/>
      <c r="X68" t="s">
        <v>1045</v>
      </c>
      <c r="Y68" t="s">
        <v>1045</v>
      </c>
      <c r="Z68" t="s">
        <v>1045</v>
      </c>
      <c r="AA68" t="s">
        <v>1047</v>
      </c>
      <c r="AN68" t="s">
        <v>1064</v>
      </c>
      <c r="AO68" t="s">
        <v>1066</v>
      </c>
      <c r="AP68" t="s">
        <v>1068</v>
      </c>
      <c r="AQ68" t="s">
        <v>1066</v>
      </c>
      <c r="AR68" t="s">
        <v>1064</v>
      </c>
      <c r="AS68" t="s">
        <v>1064</v>
      </c>
      <c r="AT68" t="s">
        <v>1064</v>
      </c>
      <c r="AU68" t="s">
        <v>1066</v>
      </c>
      <c r="AV68" t="s">
        <v>1068</v>
      </c>
      <c r="AW68" t="s">
        <v>1064</v>
      </c>
      <c r="AX68" t="s">
        <v>1066</v>
      </c>
      <c r="AY68" t="s">
        <v>1068</v>
      </c>
      <c r="AZ68" t="s">
        <v>1066</v>
      </c>
      <c r="BA68" t="s">
        <v>1066</v>
      </c>
      <c r="BB68" t="s">
        <v>1066</v>
      </c>
      <c r="BC68" t="s">
        <v>1066</v>
      </c>
      <c r="BD68" t="s">
        <v>1066</v>
      </c>
      <c r="BE68" t="s">
        <v>1068</v>
      </c>
      <c r="BF68" t="s">
        <v>1066</v>
      </c>
      <c r="BG68" t="s">
        <v>1066</v>
      </c>
      <c r="BH68" t="s">
        <v>1068</v>
      </c>
      <c r="BI68" t="s">
        <v>1066</v>
      </c>
      <c r="BJ68" t="s">
        <v>1066</v>
      </c>
      <c r="BK68" t="s">
        <v>1066</v>
      </c>
      <c r="BL68" t="s">
        <v>1066</v>
      </c>
      <c r="BM68" t="s">
        <v>1066</v>
      </c>
      <c r="BN68" t="s">
        <v>1068</v>
      </c>
      <c r="DB68" t="s">
        <v>1148</v>
      </c>
    </row>
    <row r="69" spans="1:106" x14ac:dyDescent="0.3">
      <c r="A69" t="s">
        <v>453</v>
      </c>
      <c r="B69" t="s">
        <v>454</v>
      </c>
      <c r="M69" t="s">
        <v>1019</v>
      </c>
      <c r="N69" t="s">
        <v>1019</v>
      </c>
      <c r="O69" t="s">
        <v>1019</v>
      </c>
      <c r="P69" t="s">
        <v>1019</v>
      </c>
      <c r="U69" t="s">
        <v>1019</v>
      </c>
      <c r="W69" s="159"/>
      <c r="X69" t="s">
        <v>1047</v>
      </c>
      <c r="Y69" t="s">
        <v>1045</v>
      </c>
      <c r="Z69" t="s">
        <v>1045</v>
      </c>
      <c r="AA69" t="s">
        <v>1045</v>
      </c>
      <c r="AN69" t="s">
        <v>1066</v>
      </c>
      <c r="AO69" t="s">
        <v>1066</v>
      </c>
      <c r="AP69" t="s">
        <v>1066</v>
      </c>
      <c r="AQ69" t="s">
        <v>1066</v>
      </c>
      <c r="AR69" t="s">
        <v>1068</v>
      </c>
      <c r="AS69" t="s">
        <v>1064</v>
      </c>
      <c r="AT69" t="s">
        <v>1066</v>
      </c>
      <c r="AU69" t="s">
        <v>1066</v>
      </c>
      <c r="AV69" t="s">
        <v>1066</v>
      </c>
      <c r="AW69" t="s">
        <v>1066</v>
      </c>
      <c r="AX69" t="s">
        <v>1066</v>
      </c>
      <c r="AY69" t="s">
        <v>1066</v>
      </c>
      <c r="AZ69" t="s">
        <v>1066</v>
      </c>
      <c r="BA69" t="s">
        <v>1068</v>
      </c>
      <c r="BB69" t="s">
        <v>1066</v>
      </c>
      <c r="BC69" t="s">
        <v>1066</v>
      </c>
      <c r="BD69" t="s">
        <v>1066</v>
      </c>
      <c r="BE69" t="s">
        <v>1066</v>
      </c>
      <c r="BF69" t="s">
        <v>1066</v>
      </c>
      <c r="BG69" t="s">
        <v>1066</v>
      </c>
      <c r="BH69" t="s">
        <v>1066</v>
      </c>
      <c r="BI69" t="s">
        <v>1066</v>
      </c>
      <c r="BJ69" t="s">
        <v>1068</v>
      </c>
      <c r="BK69" t="s">
        <v>1066</v>
      </c>
      <c r="BL69" t="s">
        <v>1068</v>
      </c>
      <c r="BM69" t="s">
        <v>1066</v>
      </c>
      <c r="BN69" t="s">
        <v>1066</v>
      </c>
      <c r="DB69" t="s">
        <v>1148</v>
      </c>
    </row>
    <row r="70" spans="1:106" x14ac:dyDescent="0.3">
      <c r="A70" t="s">
        <v>457</v>
      </c>
      <c r="B70" t="s">
        <v>458</v>
      </c>
      <c r="M70" t="s">
        <v>1019</v>
      </c>
      <c r="N70" t="s">
        <v>1019</v>
      </c>
      <c r="O70" t="s">
        <v>1019</v>
      </c>
      <c r="P70" t="s">
        <v>1019</v>
      </c>
      <c r="U70" t="s">
        <v>1019</v>
      </c>
      <c r="W70" s="159"/>
      <c r="X70" t="s">
        <v>1045</v>
      </c>
      <c r="Y70" t="s">
        <v>1045</v>
      </c>
      <c r="Z70" t="s">
        <v>1049</v>
      </c>
      <c r="AA70" t="s">
        <v>1047</v>
      </c>
      <c r="AN70" t="s">
        <v>1066</v>
      </c>
      <c r="AO70" t="s">
        <v>1066</v>
      </c>
      <c r="AP70" t="s">
        <v>1066</v>
      </c>
      <c r="AQ70" t="s">
        <v>1066</v>
      </c>
      <c r="AR70" t="s">
        <v>1068</v>
      </c>
      <c r="AS70" t="s">
        <v>1066</v>
      </c>
      <c r="AT70" t="s">
        <v>1064</v>
      </c>
      <c r="AU70" t="s">
        <v>1064</v>
      </c>
      <c r="AV70" t="s">
        <v>1064</v>
      </c>
      <c r="AW70" t="s">
        <v>1066</v>
      </c>
      <c r="AX70" t="s">
        <v>1068</v>
      </c>
      <c r="AY70" t="s">
        <v>1066</v>
      </c>
      <c r="AZ70" t="s">
        <v>1066</v>
      </c>
      <c r="BA70" t="s">
        <v>1068</v>
      </c>
      <c r="BB70" t="s">
        <v>1066</v>
      </c>
      <c r="BC70" t="s">
        <v>1066</v>
      </c>
      <c r="BD70" t="s">
        <v>1066</v>
      </c>
      <c r="BE70" t="s">
        <v>1066</v>
      </c>
      <c r="BF70" t="s">
        <v>1066</v>
      </c>
      <c r="BG70" t="s">
        <v>1070</v>
      </c>
      <c r="BH70" t="s">
        <v>1068</v>
      </c>
      <c r="BI70" t="s">
        <v>1068</v>
      </c>
      <c r="BJ70" t="s">
        <v>1068</v>
      </c>
      <c r="BK70" t="s">
        <v>1066</v>
      </c>
      <c r="BL70" t="s">
        <v>1066</v>
      </c>
      <c r="BM70" t="s">
        <v>1066</v>
      </c>
      <c r="BN70" t="s">
        <v>1066</v>
      </c>
      <c r="DB70" t="s">
        <v>1148</v>
      </c>
    </row>
    <row r="71" spans="1:106" x14ac:dyDescent="0.3">
      <c r="A71" t="s">
        <v>459</v>
      </c>
      <c r="B71" t="s">
        <v>460</v>
      </c>
      <c r="M71" t="s">
        <v>1019</v>
      </c>
      <c r="N71" t="s">
        <v>1019</v>
      </c>
      <c r="O71" t="s">
        <v>1019</v>
      </c>
      <c r="P71" t="s">
        <v>1019</v>
      </c>
      <c r="U71" t="s">
        <v>1019</v>
      </c>
      <c r="W71" s="159"/>
      <c r="X71" t="s">
        <v>1045</v>
      </c>
      <c r="Y71" t="s">
        <v>1045</v>
      </c>
      <c r="Z71" t="s">
        <v>1049</v>
      </c>
      <c r="AA71" t="s">
        <v>1045</v>
      </c>
      <c r="AN71" t="s">
        <v>1064</v>
      </c>
      <c r="AO71" t="s">
        <v>1066</v>
      </c>
      <c r="AP71" t="s">
        <v>1066</v>
      </c>
      <c r="AQ71" t="s">
        <v>1066</v>
      </c>
      <c r="AR71" t="s">
        <v>1066</v>
      </c>
      <c r="AS71" t="s">
        <v>1066</v>
      </c>
      <c r="AT71" t="s">
        <v>1066</v>
      </c>
      <c r="AU71" t="s">
        <v>1066</v>
      </c>
      <c r="AV71" t="s">
        <v>1062</v>
      </c>
      <c r="AW71" t="s">
        <v>1066</v>
      </c>
      <c r="AX71" t="s">
        <v>1066</v>
      </c>
      <c r="AY71" t="s">
        <v>1066</v>
      </c>
      <c r="AZ71" t="s">
        <v>1066</v>
      </c>
      <c r="BA71" t="s">
        <v>1066</v>
      </c>
      <c r="BB71" t="s">
        <v>1066</v>
      </c>
      <c r="BC71" t="s">
        <v>1066</v>
      </c>
      <c r="BD71" t="s">
        <v>1066</v>
      </c>
      <c r="BE71" t="s">
        <v>1062</v>
      </c>
      <c r="BF71" t="s">
        <v>1066</v>
      </c>
      <c r="BG71" t="s">
        <v>1066</v>
      </c>
      <c r="BH71" t="s">
        <v>1066</v>
      </c>
      <c r="BI71" t="s">
        <v>1066</v>
      </c>
      <c r="BJ71" t="s">
        <v>1066</v>
      </c>
      <c r="BK71" t="s">
        <v>1066</v>
      </c>
      <c r="BL71" t="s">
        <v>1066</v>
      </c>
      <c r="BM71" t="s">
        <v>1066</v>
      </c>
      <c r="BN71" t="s">
        <v>1062</v>
      </c>
      <c r="DB71" t="s">
        <v>1148</v>
      </c>
    </row>
    <row r="72" spans="1:106" x14ac:dyDescent="0.3">
      <c r="A72" t="s">
        <v>463</v>
      </c>
      <c r="B72" t="s">
        <v>464</v>
      </c>
      <c r="M72" t="s">
        <v>1019</v>
      </c>
      <c r="N72" t="s">
        <v>1019</v>
      </c>
      <c r="O72" t="s">
        <v>1019</v>
      </c>
      <c r="P72" t="s">
        <v>1019</v>
      </c>
      <c r="U72" t="s">
        <v>1019</v>
      </c>
      <c r="W72" s="159"/>
      <c r="X72" t="s">
        <v>1045</v>
      </c>
      <c r="Y72" t="s">
        <v>1045</v>
      </c>
      <c r="Z72" t="s">
        <v>1049</v>
      </c>
      <c r="AA72" t="s">
        <v>1045</v>
      </c>
      <c r="AN72" t="s">
        <v>1068</v>
      </c>
      <c r="AO72" t="s">
        <v>1066</v>
      </c>
      <c r="AP72" t="s">
        <v>1064</v>
      </c>
      <c r="AQ72" t="s">
        <v>1066</v>
      </c>
      <c r="AR72" t="s">
        <v>1066</v>
      </c>
      <c r="AS72" t="s">
        <v>1066</v>
      </c>
      <c r="AT72" t="s">
        <v>1066</v>
      </c>
      <c r="AU72" t="s">
        <v>1066</v>
      </c>
      <c r="AV72" t="s">
        <v>1068</v>
      </c>
      <c r="AW72" t="s">
        <v>1068</v>
      </c>
      <c r="AX72" t="s">
        <v>1066</v>
      </c>
      <c r="AY72" t="s">
        <v>1066</v>
      </c>
      <c r="AZ72" t="s">
        <v>1068</v>
      </c>
      <c r="BA72" t="s">
        <v>1066</v>
      </c>
      <c r="BB72" t="s">
        <v>1066</v>
      </c>
      <c r="BC72" t="s">
        <v>1066</v>
      </c>
      <c r="BD72" t="s">
        <v>1066</v>
      </c>
      <c r="BE72" t="s">
        <v>1070</v>
      </c>
      <c r="BF72" t="s">
        <v>1068</v>
      </c>
      <c r="BG72" t="s">
        <v>1066</v>
      </c>
      <c r="BH72" t="s">
        <v>1066</v>
      </c>
      <c r="BI72" t="s">
        <v>1068</v>
      </c>
      <c r="BJ72" t="s">
        <v>1066</v>
      </c>
      <c r="BK72" t="s">
        <v>1066</v>
      </c>
      <c r="BL72" t="s">
        <v>1066</v>
      </c>
      <c r="BM72" t="s">
        <v>1066</v>
      </c>
      <c r="BN72" t="s">
        <v>1070</v>
      </c>
      <c r="DB72" t="s">
        <v>1148</v>
      </c>
    </row>
    <row r="73" spans="1:106" x14ac:dyDescent="0.3">
      <c r="A73" t="s">
        <v>465</v>
      </c>
      <c r="B73" t="s">
        <v>466</v>
      </c>
      <c r="M73" t="s">
        <v>1019</v>
      </c>
      <c r="N73" t="s">
        <v>1019</v>
      </c>
      <c r="O73" t="s">
        <v>1019</v>
      </c>
      <c r="P73" t="s">
        <v>1019</v>
      </c>
      <c r="U73" t="s">
        <v>1019</v>
      </c>
      <c r="W73" s="159"/>
      <c r="X73" t="s">
        <v>1049</v>
      </c>
      <c r="Y73" t="s">
        <v>1045</v>
      </c>
      <c r="Z73" t="s">
        <v>1047</v>
      </c>
      <c r="AA73" t="s">
        <v>1045</v>
      </c>
      <c r="AN73" t="s">
        <v>1066</v>
      </c>
      <c r="AO73" t="s">
        <v>1066</v>
      </c>
      <c r="AP73" t="s">
        <v>1066</v>
      </c>
      <c r="AQ73" t="s">
        <v>1064</v>
      </c>
      <c r="AR73" t="s">
        <v>1064</v>
      </c>
      <c r="AS73" t="s">
        <v>1066</v>
      </c>
      <c r="AT73" t="s">
        <v>1068</v>
      </c>
      <c r="AU73" t="s">
        <v>1064</v>
      </c>
      <c r="AV73" t="s">
        <v>1066</v>
      </c>
      <c r="AW73" t="s">
        <v>1066</v>
      </c>
      <c r="AX73" t="s">
        <v>1066</v>
      </c>
      <c r="AY73" t="s">
        <v>1066</v>
      </c>
      <c r="AZ73" t="s">
        <v>1066</v>
      </c>
      <c r="BA73" t="s">
        <v>1064</v>
      </c>
      <c r="BB73" t="s">
        <v>1066</v>
      </c>
      <c r="BC73" t="s">
        <v>1068</v>
      </c>
      <c r="BD73" t="s">
        <v>1064</v>
      </c>
      <c r="BE73" t="s">
        <v>1066</v>
      </c>
      <c r="BF73" t="s">
        <v>1068</v>
      </c>
      <c r="BG73" t="s">
        <v>1068</v>
      </c>
      <c r="BH73" t="s">
        <v>1068</v>
      </c>
      <c r="BI73" t="s">
        <v>1066</v>
      </c>
      <c r="BJ73" t="s">
        <v>1066</v>
      </c>
      <c r="BK73" t="s">
        <v>1066</v>
      </c>
      <c r="BL73" t="s">
        <v>1068</v>
      </c>
      <c r="BM73" t="s">
        <v>1064</v>
      </c>
      <c r="BN73" t="s">
        <v>1066</v>
      </c>
      <c r="DB73" t="s">
        <v>1148</v>
      </c>
    </row>
    <row r="74" spans="1:106" x14ac:dyDescent="0.3">
      <c r="A74" t="s">
        <v>467</v>
      </c>
      <c r="B74" t="s">
        <v>468</v>
      </c>
      <c r="M74" t="s">
        <v>1019</v>
      </c>
      <c r="N74" t="s">
        <v>1019</v>
      </c>
      <c r="O74" t="s">
        <v>1019</v>
      </c>
      <c r="P74" t="s">
        <v>1019</v>
      </c>
      <c r="U74" t="s">
        <v>1019</v>
      </c>
      <c r="W74" s="159"/>
      <c r="X74" t="s">
        <v>1047</v>
      </c>
      <c r="Y74" t="s">
        <v>1045</v>
      </c>
      <c r="Z74" t="s">
        <v>1045</v>
      </c>
      <c r="AA74" t="s">
        <v>1047</v>
      </c>
      <c r="AN74" t="s">
        <v>1068</v>
      </c>
      <c r="AO74" t="s">
        <v>1068</v>
      </c>
      <c r="AP74" t="s">
        <v>1068</v>
      </c>
      <c r="AQ74" t="s">
        <v>1066</v>
      </c>
      <c r="AR74" t="s">
        <v>1064</v>
      </c>
      <c r="AS74" t="s">
        <v>1066</v>
      </c>
      <c r="AT74" t="s">
        <v>1066</v>
      </c>
      <c r="AU74" t="s">
        <v>1066</v>
      </c>
      <c r="AV74" t="s">
        <v>1064</v>
      </c>
      <c r="AW74" t="s">
        <v>1068</v>
      </c>
      <c r="AX74" t="s">
        <v>1068</v>
      </c>
      <c r="AY74" t="s">
        <v>1068</v>
      </c>
      <c r="AZ74" t="s">
        <v>1066</v>
      </c>
      <c r="BA74" t="s">
        <v>1064</v>
      </c>
      <c r="BB74" t="s">
        <v>1066</v>
      </c>
      <c r="BC74" t="s">
        <v>1066</v>
      </c>
      <c r="BD74" t="s">
        <v>1066</v>
      </c>
      <c r="BE74" t="s">
        <v>1064</v>
      </c>
      <c r="BF74" t="s">
        <v>1068</v>
      </c>
      <c r="BG74" t="s">
        <v>1068</v>
      </c>
      <c r="BH74" t="s">
        <v>1068</v>
      </c>
      <c r="BI74" t="s">
        <v>1066</v>
      </c>
      <c r="BJ74" t="s">
        <v>1066</v>
      </c>
      <c r="BK74" t="s">
        <v>1066</v>
      </c>
      <c r="BL74" t="s">
        <v>1066</v>
      </c>
      <c r="BM74" t="s">
        <v>1066</v>
      </c>
      <c r="BN74" t="s">
        <v>1064</v>
      </c>
      <c r="DB74" t="s">
        <v>1148</v>
      </c>
    </row>
    <row r="75" spans="1:106" x14ac:dyDescent="0.3">
      <c r="A75" t="s">
        <v>471</v>
      </c>
      <c r="B75" t="s">
        <v>472</v>
      </c>
      <c r="M75" t="s">
        <v>1019</v>
      </c>
      <c r="N75" t="s">
        <v>1019</v>
      </c>
      <c r="O75" t="s">
        <v>1019</v>
      </c>
      <c r="P75" t="s">
        <v>1019</v>
      </c>
      <c r="U75" t="s">
        <v>1019</v>
      </c>
      <c r="W75" s="159"/>
      <c r="X75" t="s">
        <v>1045</v>
      </c>
      <c r="Y75" t="s">
        <v>1045</v>
      </c>
      <c r="Z75" t="s">
        <v>1045</v>
      </c>
      <c r="AA75" t="s">
        <v>1045</v>
      </c>
      <c r="AN75" t="s">
        <v>1068</v>
      </c>
      <c r="AO75" t="s">
        <v>1068</v>
      </c>
      <c r="AP75" t="s">
        <v>1068</v>
      </c>
      <c r="AQ75" t="s">
        <v>1068</v>
      </c>
      <c r="AR75" t="s">
        <v>1068</v>
      </c>
      <c r="AS75" t="s">
        <v>1068</v>
      </c>
      <c r="AT75" t="s">
        <v>1068</v>
      </c>
      <c r="AU75" t="s">
        <v>1068</v>
      </c>
      <c r="AV75" t="s">
        <v>1066</v>
      </c>
      <c r="AW75" t="s">
        <v>1068</v>
      </c>
      <c r="AX75" t="s">
        <v>1068</v>
      </c>
      <c r="AY75" t="s">
        <v>1068</v>
      </c>
      <c r="AZ75" t="s">
        <v>1068</v>
      </c>
      <c r="BA75" t="s">
        <v>1068</v>
      </c>
      <c r="BB75" t="s">
        <v>1068</v>
      </c>
      <c r="BC75" t="s">
        <v>1068</v>
      </c>
      <c r="BD75" t="s">
        <v>1068</v>
      </c>
      <c r="BE75" t="s">
        <v>1066</v>
      </c>
      <c r="BF75" t="s">
        <v>1068</v>
      </c>
      <c r="BG75" t="s">
        <v>1068</v>
      </c>
      <c r="BH75" t="s">
        <v>1068</v>
      </c>
      <c r="BI75" t="s">
        <v>1068</v>
      </c>
      <c r="BJ75" t="s">
        <v>1068</v>
      </c>
      <c r="BK75" t="s">
        <v>1068</v>
      </c>
      <c r="BL75" t="s">
        <v>1068</v>
      </c>
      <c r="BM75" t="s">
        <v>1068</v>
      </c>
      <c r="BN75" t="s">
        <v>1066</v>
      </c>
      <c r="DB75" t="s">
        <v>1148</v>
      </c>
    </row>
    <row r="76" spans="1:106" x14ac:dyDescent="0.3">
      <c r="A76" t="s">
        <v>473</v>
      </c>
      <c r="B76" t="s">
        <v>474</v>
      </c>
      <c r="M76" t="s">
        <v>1019</v>
      </c>
      <c r="N76" t="s">
        <v>1019</v>
      </c>
      <c r="O76" t="s">
        <v>1019</v>
      </c>
      <c r="P76" t="s">
        <v>1019</v>
      </c>
      <c r="U76" t="s">
        <v>1019</v>
      </c>
      <c r="W76" s="159"/>
      <c r="X76" t="s">
        <v>1045</v>
      </c>
      <c r="Y76" t="s">
        <v>1045</v>
      </c>
      <c r="Z76" t="s">
        <v>1045</v>
      </c>
      <c r="AA76" t="s">
        <v>1045</v>
      </c>
      <c r="AN76" t="s">
        <v>1066</v>
      </c>
      <c r="AO76" t="s">
        <v>1066</v>
      </c>
      <c r="AP76" t="s">
        <v>1066</v>
      </c>
      <c r="AQ76" t="s">
        <v>1066</v>
      </c>
      <c r="AR76" t="s">
        <v>1066</v>
      </c>
      <c r="AS76" t="s">
        <v>1066</v>
      </c>
      <c r="AT76" t="s">
        <v>1066</v>
      </c>
      <c r="AU76" t="s">
        <v>1066</v>
      </c>
      <c r="AV76" t="s">
        <v>1066</v>
      </c>
      <c r="AW76" t="s">
        <v>1066</v>
      </c>
      <c r="AX76" t="s">
        <v>1066</v>
      </c>
      <c r="AY76" t="s">
        <v>1066</v>
      </c>
      <c r="AZ76" t="s">
        <v>1066</v>
      </c>
      <c r="BA76" t="s">
        <v>1066</v>
      </c>
      <c r="BB76" t="s">
        <v>1066</v>
      </c>
      <c r="BC76" t="s">
        <v>1066</v>
      </c>
      <c r="BD76" t="s">
        <v>1066</v>
      </c>
      <c r="BE76" t="s">
        <v>1066</v>
      </c>
      <c r="BF76" t="s">
        <v>1066</v>
      </c>
      <c r="BG76" t="s">
        <v>1066</v>
      </c>
      <c r="BH76" t="s">
        <v>1066</v>
      </c>
      <c r="BI76" t="s">
        <v>1066</v>
      </c>
      <c r="BJ76" t="s">
        <v>1066</v>
      </c>
      <c r="BK76" t="s">
        <v>1066</v>
      </c>
      <c r="BL76" t="s">
        <v>1066</v>
      </c>
      <c r="BM76" t="s">
        <v>1066</v>
      </c>
      <c r="BN76" t="s">
        <v>1066</v>
      </c>
      <c r="DB76" t="s">
        <v>1148</v>
      </c>
    </row>
    <row r="77" spans="1:106" x14ac:dyDescent="0.3">
      <c r="A77" t="s">
        <v>477</v>
      </c>
      <c r="B77" t="s">
        <v>478</v>
      </c>
      <c r="M77" t="s">
        <v>1019</v>
      </c>
      <c r="N77" t="s">
        <v>1019</v>
      </c>
      <c r="O77" t="s">
        <v>1019</v>
      </c>
      <c r="P77" t="s">
        <v>1019</v>
      </c>
      <c r="U77" t="s">
        <v>1019</v>
      </c>
      <c r="W77" s="159"/>
      <c r="X77" t="s">
        <v>1045</v>
      </c>
      <c r="Y77" t="s">
        <v>1045</v>
      </c>
      <c r="Z77" t="s">
        <v>1045</v>
      </c>
      <c r="AA77" t="s">
        <v>1047</v>
      </c>
      <c r="AN77" t="s">
        <v>1066</v>
      </c>
      <c r="AO77" t="s">
        <v>1066</v>
      </c>
      <c r="AP77" t="s">
        <v>1066</v>
      </c>
      <c r="AQ77" t="s">
        <v>1066</v>
      </c>
      <c r="AR77" t="s">
        <v>1062</v>
      </c>
      <c r="AS77" t="s">
        <v>1066</v>
      </c>
      <c r="AT77" t="s">
        <v>1068</v>
      </c>
      <c r="AU77" t="s">
        <v>1066</v>
      </c>
      <c r="AV77" t="s">
        <v>1066</v>
      </c>
      <c r="AW77" t="s">
        <v>1066</v>
      </c>
      <c r="AX77" t="s">
        <v>1066</v>
      </c>
      <c r="AY77" t="s">
        <v>1068</v>
      </c>
      <c r="AZ77" t="s">
        <v>1066</v>
      </c>
      <c r="BA77" t="s">
        <v>1062</v>
      </c>
      <c r="BB77" t="s">
        <v>1068</v>
      </c>
      <c r="BC77" t="s">
        <v>1068</v>
      </c>
      <c r="BD77" t="s">
        <v>1066</v>
      </c>
      <c r="BE77" t="s">
        <v>1066</v>
      </c>
      <c r="BF77" t="s">
        <v>1068</v>
      </c>
      <c r="BG77" t="s">
        <v>1068</v>
      </c>
      <c r="BH77" t="s">
        <v>1068</v>
      </c>
      <c r="BI77" t="s">
        <v>1066</v>
      </c>
      <c r="BJ77" t="s">
        <v>1064</v>
      </c>
      <c r="BK77" t="s">
        <v>1068</v>
      </c>
      <c r="BL77" t="s">
        <v>1068</v>
      </c>
      <c r="BM77" t="s">
        <v>1066</v>
      </c>
      <c r="BN77" t="s">
        <v>1066</v>
      </c>
      <c r="DB77" t="s">
        <v>1148</v>
      </c>
    </row>
    <row r="78" spans="1:106" x14ac:dyDescent="0.3">
      <c r="A78" t="s">
        <v>481</v>
      </c>
      <c r="B78" t="s">
        <v>482</v>
      </c>
      <c r="M78" t="s">
        <v>1019</v>
      </c>
      <c r="N78" t="s">
        <v>1019</v>
      </c>
      <c r="O78" t="s">
        <v>1019</v>
      </c>
      <c r="P78" t="s">
        <v>1019</v>
      </c>
      <c r="U78" t="s">
        <v>1019</v>
      </c>
      <c r="W78" s="159"/>
      <c r="X78" t="s">
        <v>1045</v>
      </c>
      <c r="Y78" t="s">
        <v>1045</v>
      </c>
      <c r="Z78" t="s">
        <v>1047</v>
      </c>
      <c r="AA78" t="s">
        <v>1045</v>
      </c>
      <c r="AN78" t="s">
        <v>1066</v>
      </c>
      <c r="AO78" t="s">
        <v>1066</v>
      </c>
      <c r="AP78" t="s">
        <v>1066</v>
      </c>
      <c r="AQ78" t="s">
        <v>1066</v>
      </c>
      <c r="AR78" t="s">
        <v>1066</v>
      </c>
      <c r="AS78" t="s">
        <v>1064</v>
      </c>
      <c r="AT78" t="s">
        <v>1066</v>
      </c>
      <c r="AU78" t="s">
        <v>1066</v>
      </c>
      <c r="AV78" t="s">
        <v>1064</v>
      </c>
      <c r="AW78" t="s">
        <v>1066</v>
      </c>
      <c r="AX78" t="s">
        <v>1066</v>
      </c>
      <c r="AY78" t="s">
        <v>1066</v>
      </c>
      <c r="AZ78" t="s">
        <v>1066</v>
      </c>
      <c r="BA78" t="s">
        <v>1066</v>
      </c>
      <c r="BB78" t="s">
        <v>1064</v>
      </c>
      <c r="BC78" t="s">
        <v>1066</v>
      </c>
      <c r="BD78" t="s">
        <v>1066</v>
      </c>
      <c r="BE78" t="s">
        <v>1066</v>
      </c>
      <c r="BF78" t="s">
        <v>1066</v>
      </c>
      <c r="BG78" t="s">
        <v>1066</v>
      </c>
      <c r="BH78" t="s">
        <v>1066</v>
      </c>
      <c r="BI78" t="s">
        <v>1066</v>
      </c>
      <c r="BJ78" t="s">
        <v>1066</v>
      </c>
      <c r="BK78" t="s">
        <v>1066</v>
      </c>
      <c r="BL78" t="s">
        <v>1068</v>
      </c>
      <c r="BM78" t="s">
        <v>1066</v>
      </c>
      <c r="BN78" t="s">
        <v>1066</v>
      </c>
      <c r="DB78" t="s">
        <v>1148</v>
      </c>
    </row>
    <row r="79" spans="1:106" x14ac:dyDescent="0.3">
      <c r="A79" t="s">
        <v>485</v>
      </c>
      <c r="B79" t="s">
        <v>486</v>
      </c>
      <c r="M79" t="s">
        <v>1019</v>
      </c>
      <c r="N79" t="s">
        <v>1019</v>
      </c>
      <c r="O79" t="s">
        <v>1019</v>
      </c>
      <c r="P79" t="s">
        <v>1019</v>
      </c>
      <c r="U79" t="s">
        <v>1019</v>
      </c>
      <c r="W79" s="159"/>
      <c r="X79" t="s">
        <v>1045</v>
      </c>
      <c r="Y79" t="s">
        <v>1047</v>
      </c>
      <c r="Z79" t="s">
        <v>1045</v>
      </c>
      <c r="AA79" t="s">
        <v>1045</v>
      </c>
      <c r="AN79" t="s">
        <v>1064</v>
      </c>
      <c r="AO79" t="s">
        <v>1064</v>
      </c>
      <c r="AP79" t="s">
        <v>1064</v>
      </c>
      <c r="AQ79" t="s">
        <v>1064</v>
      </c>
      <c r="AR79" t="s">
        <v>1064</v>
      </c>
      <c r="AS79" t="s">
        <v>1064</v>
      </c>
      <c r="AT79" t="s">
        <v>1066</v>
      </c>
      <c r="AU79" t="s">
        <v>1066</v>
      </c>
      <c r="AV79" t="s">
        <v>1064</v>
      </c>
      <c r="AW79" t="s">
        <v>1066</v>
      </c>
      <c r="AX79" t="s">
        <v>1066</v>
      </c>
      <c r="AY79" t="s">
        <v>1066</v>
      </c>
      <c r="AZ79" t="s">
        <v>1064</v>
      </c>
      <c r="BA79" t="s">
        <v>1064</v>
      </c>
      <c r="BB79" t="s">
        <v>1064</v>
      </c>
      <c r="BC79" t="s">
        <v>1066</v>
      </c>
      <c r="BD79" t="s">
        <v>1066</v>
      </c>
      <c r="BE79" t="s">
        <v>1066</v>
      </c>
      <c r="BF79" t="s">
        <v>1066</v>
      </c>
      <c r="BG79" t="s">
        <v>1066</v>
      </c>
      <c r="BH79" t="s">
        <v>1066</v>
      </c>
      <c r="BI79" t="s">
        <v>1066</v>
      </c>
      <c r="BJ79" t="s">
        <v>1066</v>
      </c>
      <c r="BK79" t="s">
        <v>1064</v>
      </c>
      <c r="BL79" t="s">
        <v>1068</v>
      </c>
      <c r="BM79" t="s">
        <v>1068</v>
      </c>
      <c r="BN79" t="s">
        <v>1066</v>
      </c>
      <c r="DB79" t="s">
        <v>1148</v>
      </c>
    </row>
    <row r="80" spans="1:106" x14ac:dyDescent="0.3">
      <c r="A80" t="s">
        <v>487</v>
      </c>
      <c r="B80" t="s">
        <v>488</v>
      </c>
      <c r="M80" t="s">
        <v>1019</v>
      </c>
      <c r="N80" t="s">
        <v>1019</v>
      </c>
      <c r="O80" t="s">
        <v>1019</v>
      </c>
      <c r="P80" t="s">
        <v>1019</v>
      </c>
      <c r="U80" t="s">
        <v>1019</v>
      </c>
      <c r="W80" s="159"/>
      <c r="X80" t="s">
        <v>1045</v>
      </c>
      <c r="Y80" t="s">
        <v>1045</v>
      </c>
      <c r="Z80" t="s">
        <v>1045</v>
      </c>
      <c r="AA80" t="s">
        <v>1045</v>
      </c>
      <c r="AN80" t="s">
        <v>1066</v>
      </c>
      <c r="AO80" t="s">
        <v>1066</v>
      </c>
      <c r="AP80" t="s">
        <v>1066</v>
      </c>
      <c r="AQ80" t="s">
        <v>1066</v>
      </c>
      <c r="AR80" t="s">
        <v>1066</v>
      </c>
      <c r="AS80" t="s">
        <v>1066</v>
      </c>
      <c r="AT80" t="s">
        <v>1066</v>
      </c>
      <c r="AU80" t="s">
        <v>1066</v>
      </c>
      <c r="AV80" t="s">
        <v>1066</v>
      </c>
      <c r="AW80" t="s">
        <v>1066</v>
      </c>
      <c r="AX80" t="s">
        <v>1066</v>
      </c>
      <c r="AY80" t="s">
        <v>1066</v>
      </c>
      <c r="AZ80" t="s">
        <v>1066</v>
      </c>
      <c r="BA80" t="s">
        <v>1066</v>
      </c>
      <c r="BB80" t="s">
        <v>1066</v>
      </c>
      <c r="BC80" t="s">
        <v>1066</v>
      </c>
      <c r="BD80" t="s">
        <v>1066</v>
      </c>
      <c r="BE80" t="s">
        <v>1066</v>
      </c>
      <c r="BF80" t="s">
        <v>1066</v>
      </c>
      <c r="BG80" t="s">
        <v>1066</v>
      </c>
      <c r="BH80" t="s">
        <v>1066</v>
      </c>
      <c r="BI80" t="s">
        <v>1066</v>
      </c>
      <c r="BJ80" t="s">
        <v>1066</v>
      </c>
      <c r="BK80" t="s">
        <v>1066</v>
      </c>
      <c r="BL80" t="s">
        <v>1066</v>
      </c>
      <c r="BM80" t="s">
        <v>1066</v>
      </c>
      <c r="BN80" t="s">
        <v>1066</v>
      </c>
      <c r="DB80" t="s">
        <v>1148</v>
      </c>
    </row>
    <row r="81" spans="1:106" x14ac:dyDescent="0.3">
      <c r="A81" t="s">
        <v>491</v>
      </c>
      <c r="B81" t="s">
        <v>492</v>
      </c>
      <c r="M81" t="s">
        <v>1019</v>
      </c>
      <c r="N81" t="s">
        <v>1019</v>
      </c>
      <c r="O81" t="s">
        <v>1019</v>
      </c>
      <c r="P81" t="s">
        <v>1019</v>
      </c>
      <c r="U81" t="s">
        <v>1019</v>
      </c>
      <c r="W81" s="159"/>
      <c r="X81" t="s">
        <v>1047</v>
      </c>
      <c r="Y81" t="s">
        <v>1045</v>
      </c>
      <c r="Z81" t="s">
        <v>1049</v>
      </c>
      <c r="AA81" t="s">
        <v>1047</v>
      </c>
      <c r="AN81" t="s">
        <v>1066</v>
      </c>
      <c r="AO81" t="s">
        <v>1066</v>
      </c>
      <c r="AP81" t="s">
        <v>1066</v>
      </c>
      <c r="AQ81" t="s">
        <v>1066</v>
      </c>
      <c r="AR81" t="s">
        <v>1064</v>
      </c>
      <c r="AS81" t="s">
        <v>1064</v>
      </c>
      <c r="AT81" t="s">
        <v>1064</v>
      </c>
      <c r="AU81" t="s">
        <v>1064</v>
      </c>
      <c r="AV81" t="s">
        <v>1064</v>
      </c>
      <c r="AW81" t="s">
        <v>1066</v>
      </c>
      <c r="AX81" t="s">
        <v>1066</v>
      </c>
      <c r="AY81" t="s">
        <v>1066</v>
      </c>
      <c r="AZ81" t="s">
        <v>1066</v>
      </c>
      <c r="BA81" t="s">
        <v>1064</v>
      </c>
      <c r="BB81" t="s">
        <v>1064</v>
      </c>
      <c r="BC81" t="s">
        <v>1066</v>
      </c>
      <c r="BD81" t="s">
        <v>1064</v>
      </c>
      <c r="BE81" t="s">
        <v>1064</v>
      </c>
      <c r="BF81" t="s">
        <v>1066</v>
      </c>
      <c r="BG81" t="s">
        <v>1066</v>
      </c>
      <c r="BH81" t="s">
        <v>1068</v>
      </c>
      <c r="BI81" t="s">
        <v>1066</v>
      </c>
      <c r="BJ81" t="s">
        <v>1066</v>
      </c>
      <c r="BK81" t="s">
        <v>1066</v>
      </c>
      <c r="BL81" t="s">
        <v>1068</v>
      </c>
      <c r="BM81" t="s">
        <v>1066</v>
      </c>
      <c r="BN81" t="s">
        <v>1064</v>
      </c>
      <c r="DB81" t="s">
        <v>1148</v>
      </c>
    </row>
    <row r="82" spans="1:106" x14ac:dyDescent="0.3">
      <c r="A82" t="s">
        <v>495</v>
      </c>
      <c r="B82" t="s">
        <v>496</v>
      </c>
      <c r="M82" t="s">
        <v>1019</v>
      </c>
      <c r="N82" t="s">
        <v>1019</v>
      </c>
      <c r="O82" t="s">
        <v>1019</v>
      </c>
      <c r="P82" t="s">
        <v>1019</v>
      </c>
      <c r="U82" t="s">
        <v>1019</v>
      </c>
      <c r="W82" s="159"/>
      <c r="X82" t="s">
        <v>1047</v>
      </c>
      <c r="Y82" t="s">
        <v>1045</v>
      </c>
      <c r="Z82" t="s">
        <v>1045</v>
      </c>
      <c r="AA82" t="s">
        <v>1047</v>
      </c>
      <c r="AN82" t="s">
        <v>1064</v>
      </c>
      <c r="AO82" t="s">
        <v>1066</v>
      </c>
      <c r="AP82" t="s">
        <v>1064</v>
      </c>
      <c r="AQ82" t="s">
        <v>1066</v>
      </c>
      <c r="AR82" t="s">
        <v>1064</v>
      </c>
      <c r="AS82" t="s">
        <v>1066</v>
      </c>
      <c r="AT82" t="s">
        <v>1066</v>
      </c>
      <c r="AU82" t="s">
        <v>1066</v>
      </c>
      <c r="AV82" t="s">
        <v>1062</v>
      </c>
      <c r="AW82" t="s">
        <v>1064</v>
      </c>
      <c r="AX82" t="s">
        <v>1066</v>
      </c>
      <c r="AY82" t="s">
        <v>1064</v>
      </c>
      <c r="AZ82" t="s">
        <v>1066</v>
      </c>
      <c r="BA82" t="s">
        <v>1064</v>
      </c>
      <c r="BB82" t="s">
        <v>1066</v>
      </c>
      <c r="BC82" t="s">
        <v>1066</v>
      </c>
      <c r="BD82" t="s">
        <v>1066</v>
      </c>
      <c r="BE82" t="s">
        <v>1062</v>
      </c>
      <c r="BF82" t="s">
        <v>1066</v>
      </c>
      <c r="BG82" t="s">
        <v>1066</v>
      </c>
      <c r="BH82" t="s">
        <v>1066</v>
      </c>
      <c r="BI82" t="s">
        <v>1068</v>
      </c>
      <c r="BJ82" t="s">
        <v>1066</v>
      </c>
      <c r="BK82" t="s">
        <v>1068</v>
      </c>
      <c r="BL82" t="s">
        <v>1066</v>
      </c>
      <c r="BM82" t="s">
        <v>1066</v>
      </c>
      <c r="BN82" t="s">
        <v>1062</v>
      </c>
      <c r="DB82" t="s">
        <v>1148</v>
      </c>
    </row>
    <row r="83" spans="1:106" x14ac:dyDescent="0.3">
      <c r="A83" t="s">
        <v>497</v>
      </c>
      <c r="B83" t="s">
        <v>498</v>
      </c>
      <c r="M83" t="s">
        <v>1019</v>
      </c>
      <c r="N83" t="s">
        <v>1019</v>
      </c>
      <c r="O83" t="s">
        <v>1019</v>
      </c>
      <c r="P83" t="s">
        <v>1019</v>
      </c>
      <c r="U83" t="s">
        <v>1019</v>
      </c>
      <c r="W83" s="159"/>
      <c r="X83" t="s">
        <v>1045</v>
      </c>
      <c r="Y83" t="s">
        <v>1045</v>
      </c>
      <c r="Z83" t="s">
        <v>1045</v>
      </c>
      <c r="AA83" t="s">
        <v>1047</v>
      </c>
      <c r="AN83" t="s">
        <v>1070</v>
      </c>
      <c r="AO83" t="s">
        <v>1068</v>
      </c>
      <c r="AP83" t="s">
        <v>1070</v>
      </c>
      <c r="AQ83" t="s">
        <v>1070</v>
      </c>
      <c r="AR83" t="s">
        <v>1068</v>
      </c>
      <c r="AS83" t="s">
        <v>1066</v>
      </c>
      <c r="AT83" t="s">
        <v>1070</v>
      </c>
      <c r="AU83" t="s">
        <v>1068</v>
      </c>
      <c r="AV83" t="s">
        <v>1066</v>
      </c>
      <c r="AW83" t="s">
        <v>1070</v>
      </c>
      <c r="AX83" t="s">
        <v>1070</v>
      </c>
      <c r="AY83" t="s">
        <v>1070</v>
      </c>
      <c r="AZ83" t="s">
        <v>1070</v>
      </c>
      <c r="BA83" t="s">
        <v>1068</v>
      </c>
      <c r="BB83" t="s">
        <v>1066</v>
      </c>
      <c r="BC83" t="s">
        <v>1070</v>
      </c>
      <c r="BD83" t="s">
        <v>1068</v>
      </c>
      <c r="BE83" t="s">
        <v>1068</v>
      </c>
      <c r="BF83" t="s">
        <v>1070</v>
      </c>
      <c r="BG83" t="s">
        <v>1070</v>
      </c>
      <c r="BH83" t="s">
        <v>1070</v>
      </c>
      <c r="BI83" t="s">
        <v>1070</v>
      </c>
      <c r="BJ83" t="s">
        <v>1070</v>
      </c>
      <c r="BK83" t="s">
        <v>1068</v>
      </c>
      <c r="BL83" t="s">
        <v>1070</v>
      </c>
      <c r="BM83" t="s">
        <v>1068</v>
      </c>
      <c r="BN83" t="s">
        <v>1068</v>
      </c>
      <c r="DB83" t="s">
        <v>1148</v>
      </c>
    </row>
    <row r="84" spans="1:106" x14ac:dyDescent="0.3">
      <c r="A84" t="s">
        <v>501</v>
      </c>
      <c r="B84" t="s">
        <v>502</v>
      </c>
      <c r="M84" t="s">
        <v>1019</v>
      </c>
      <c r="N84" t="s">
        <v>1019</v>
      </c>
      <c r="O84" t="s">
        <v>1019</v>
      </c>
      <c r="P84" t="s">
        <v>1019</v>
      </c>
      <c r="U84" t="s">
        <v>1019</v>
      </c>
      <c r="W84" s="159"/>
      <c r="X84" t="s">
        <v>1047</v>
      </c>
      <c r="Y84" t="s">
        <v>1045</v>
      </c>
      <c r="Z84" t="s">
        <v>1045</v>
      </c>
      <c r="AA84" t="s">
        <v>1047</v>
      </c>
      <c r="AN84" t="s">
        <v>1064</v>
      </c>
      <c r="AO84" t="s">
        <v>1066</v>
      </c>
      <c r="AP84" t="s">
        <v>1064</v>
      </c>
      <c r="AQ84" t="s">
        <v>1064</v>
      </c>
      <c r="AR84" t="s">
        <v>1064</v>
      </c>
      <c r="AS84" t="s">
        <v>1064</v>
      </c>
      <c r="AT84" t="s">
        <v>1064</v>
      </c>
      <c r="AU84" t="s">
        <v>1064</v>
      </c>
      <c r="AV84" t="s">
        <v>1064</v>
      </c>
      <c r="AW84" t="s">
        <v>1064</v>
      </c>
      <c r="AX84" t="s">
        <v>1066</v>
      </c>
      <c r="AY84" t="s">
        <v>1064</v>
      </c>
      <c r="AZ84" t="s">
        <v>1064</v>
      </c>
      <c r="BA84" t="s">
        <v>1064</v>
      </c>
      <c r="BB84" t="s">
        <v>1064</v>
      </c>
      <c r="BC84" t="s">
        <v>1064</v>
      </c>
      <c r="BD84" t="s">
        <v>1064</v>
      </c>
      <c r="BE84" t="s">
        <v>1064</v>
      </c>
      <c r="BF84" t="s">
        <v>1064</v>
      </c>
      <c r="BG84" t="s">
        <v>1066</v>
      </c>
      <c r="BH84" t="s">
        <v>1064</v>
      </c>
      <c r="BI84" t="s">
        <v>1064</v>
      </c>
      <c r="BJ84" t="s">
        <v>1064</v>
      </c>
      <c r="BK84" t="s">
        <v>1064</v>
      </c>
      <c r="BL84" t="s">
        <v>1064</v>
      </c>
      <c r="BM84" t="s">
        <v>1064</v>
      </c>
      <c r="BN84" t="s">
        <v>1064</v>
      </c>
      <c r="DB84" t="s">
        <v>1148</v>
      </c>
    </row>
    <row r="85" spans="1:106" x14ac:dyDescent="0.3">
      <c r="A85" t="s">
        <v>505</v>
      </c>
      <c r="B85" t="s">
        <v>506</v>
      </c>
      <c r="M85" t="s">
        <v>1019</v>
      </c>
      <c r="N85" t="s">
        <v>1019</v>
      </c>
      <c r="O85" t="s">
        <v>1019</v>
      </c>
      <c r="P85" t="s">
        <v>1019</v>
      </c>
      <c r="U85" t="s">
        <v>1019</v>
      </c>
      <c r="W85" s="159"/>
      <c r="X85" t="s">
        <v>1049</v>
      </c>
      <c r="Y85" t="s">
        <v>1045</v>
      </c>
      <c r="Z85" t="s">
        <v>1047</v>
      </c>
      <c r="AA85" t="s">
        <v>1045</v>
      </c>
      <c r="AN85" t="s">
        <v>1066</v>
      </c>
      <c r="AO85" t="s">
        <v>1066</v>
      </c>
      <c r="AP85" t="s">
        <v>1066</v>
      </c>
      <c r="AQ85" t="s">
        <v>1066</v>
      </c>
      <c r="AR85" t="s">
        <v>1064</v>
      </c>
      <c r="AS85" t="s">
        <v>1064</v>
      </c>
      <c r="AT85" t="s">
        <v>1066</v>
      </c>
      <c r="AU85" t="s">
        <v>1064</v>
      </c>
      <c r="AV85" t="s">
        <v>1066</v>
      </c>
      <c r="AW85" t="s">
        <v>1066</v>
      </c>
      <c r="AX85" t="s">
        <v>1066</v>
      </c>
      <c r="AY85" t="s">
        <v>1068</v>
      </c>
      <c r="AZ85" t="s">
        <v>1066</v>
      </c>
      <c r="BA85" t="s">
        <v>1064</v>
      </c>
      <c r="BB85" t="s">
        <v>1064</v>
      </c>
      <c r="BC85" t="s">
        <v>1068</v>
      </c>
      <c r="BD85" t="s">
        <v>1066</v>
      </c>
      <c r="BE85" t="s">
        <v>1068</v>
      </c>
      <c r="BF85" t="s">
        <v>1068</v>
      </c>
      <c r="BG85" t="s">
        <v>1068</v>
      </c>
      <c r="BH85" t="s">
        <v>1068</v>
      </c>
      <c r="BI85" t="s">
        <v>1068</v>
      </c>
      <c r="BJ85" t="s">
        <v>1066</v>
      </c>
      <c r="BK85" t="s">
        <v>1064</v>
      </c>
      <c r="BL85" t="s">
        <v>1068</v>
      </c>
      <c r="BM85" t="s">
        <v>1066</v>
      </c>
      <c r="BN85" t="s">
        <v>1068</v>
      </c>
      <c r="DB85" t="s">
        <v>1148</v>
      </c>
    </row>
    <row r="86" spans="1:106" x14ac:dyDescent="0.3">
      <c r="A86" t="s">
        <v>509</v>
      </c>
      <c r="B86" t="s">
        <v>510</v>
      </c>
      <c r="M86" t="s">
        <v>1019</v>
      </c>
      <c r="N86" t="s">
        <v>1019</v>
      </c>
      <c r="O86" t="s">
        <v>1019</v>
      </c>
      <c r="P86" t="s">
        <v>1019</v>
      </c>
      <c r="U86" t="s">
        <v>1019</v>
      </c>
      <c r="W86" s="159"/>
      <c r="X86" t="s">
        <v>1045</v>
      </c>
      <c r="Y86" t="s">
        <v>1045</v>
      </c>
      <c r="Z86" t="s">
        <v>1045</v>
      </c>
      <c r="AA86" t="s">
        <v>1045</v>
      </c>
      <c r="AN86" t="s">
        <v>1064</v>
      </c>
      <c r="AO86" t="s">
        <v>1066</v>
      </c>
      <c r="AP86" t="s">
        <v>1066</v>
      </c>
      <c r="AQ86" t="s">
        <v>1066</v>
      </c>
      <c r="AR86" t="s">
        <v>1064</v>
      </c>
      <c r="AS86" t="s">
        <v>1066</v>
      </c>
      <c r="AT86" t="s">
        <v>1064</v>
      </c>
      <c r="AU86" t="s">
        <v>1066</v>
      </c>
      <c r="AV86" t="s">
        <v>1066</v>
      </c>
      <c r="AW86" t="s">
        <v>1066</v>
      </c>
      <c r="AX86" t="s">
        <v>1066</v>
      </c>
      <c r="AY86" t="s">
        <v>1066</v>
      </c>
      <c r="AZ86" t="s">
        <v>1066</v>
      </c>
      <c r="BA86" t="s">
        <v>1064</v>
      </c>
      <c r="BB86" t="s">
        <v>1066</v>
      </c>
      <c r="BC86" t="s">
        <v>1066</v>
      </c>
      <c r="BD86" t="s">
        <v>1066</v>
      </c>
      <c r="BE86" t="s">
        <v>1066</v>
      </c>
      <c r="BF86" t="s">
        <v>1066</v>
      </c>
      <c r="BG86" t="s">
        <v>1066</v>
      </c>
      <c r="BH86" t="s">
        <v>1066</v>
      </c>
      <c r="BI86" t="s">
        <v>1066</v>
      </c>
      <c r="BJ86" t="s">
        <v>1066</v>
      </c>
      <c r="BK86" t="s">
        <v>1066</v>
      </c>
      <c r="BL86" t="s">
        <v>1066</v>
      </c>
      <c r="BM86" t="s">
        <v>1066</v>
      </c>
      <c r="BN86" t="s">
        <v>1066</v>
      </c>
      <c r="DB86" t="s">
        <v>1148</v>
      </c>
    </row>
    <row r="87" spans="1:106" x14ac:dyDescent="0.3">
      <c r="A87" t="s">
        <v>513</v>
      </c>
      <c r="B87" t="s">
        <v>514</v>
      </c>
      <c r="M87" t="s">
        <v>1019</v>
      </c>
      <c r="N87" t="s">
        <v>1019</v>
      </c>
      <c r="O87" t="s">
        <v>1019</v>
      </c>
      <c r="P87" t="s">
        <v>1019</v>
      </c>
      <c r="U87" t="s">
        <v>1019</v>
      </c>
      <c r="W87" s="159"/>
      <c r="X87" t="s">
        <v>1047</v>
      </c>
      <c r="Y87" t="s">
        <v>1045</v>
      </c>
      <c r="Z87" t="s">
        <v>1049</v>
      </c>
      <c r="AA87" t="s">
        <v>1047</v>
      </c>
      <c r="AN87" t="s">
        <v>1064</v>
      </c>
      <c r="AO87" t="s">
        <v>1066</v>
      </c>
      <c r="AP87" t="s">
        <v>1066</v>
      </c>
      <c r="AQ87" t="s">
        <v>1064</v>
      </c>
      <c r="AR87" t="s">
        <v>1064</v>
      </c>
      <c r="AS87" t="s">
        <v>1064</v>
      </c>
      <c r="AT87" t="s">
        <v>1066</v>
      </c>
      <c r="AU87" t="s">
        <v>1066</v>
      </c>
      <c r="AV87" t="s">
        <v>1066</v>
      </c>
      <c r="AW87" t="s">
        <v>1064</v>
      </c>
      <c r="AX87" t="s">
        <v>1066</v>
      </c>
      <c r="AY87" t="s">
        <v>1066</v>
      </c>
      <c r="AZ87" t="s">
        <v>1066</v>
      </c>
      <c r="BA87" t="s">
        <v>1064</v>
      </c>
      <c r="BB87" t="s">
        <v>1064</v>
      </c>
      <c r="BC87" t="s">
        <v>1066</v>
      </c>
      <c r="BD87" t="s">
        <v>1066</v>
      </c>
      <c r="BE87" t="s">
        <v>1066</v>
      </c>
      <c r="BF87" t="s">
        <v>1066</v>
      </c>
      <c r="BG87" t="s">
        <v>1066</v>
      </c>
      <c r="BH87" t="s">
        <v>1066</v>
      </c>
      <c r="BI87" t="s">
        <v>1066</v>
      </c>
      <c r="BJ87" t="s">
        <v>1066</v>
      </c>
      <c r="BK87" t="s">
        <v>1066</v>
      </c>
      <c r="BL87" t="s">
        <v>1066</v>
      </c>
      <c r="BM87" t="s">
        <v>1066</v>
      </c>
      <c r="BN87" t="s">
        <v>1066</v>
      </c>
      <c r="DB87" t="s">
        <v>1148</v>
      </c>
    </row>
    <row r="88" spans="1:106" x14ac:dyDescent="0.3">
      <c r="A88" t="s">
        <v>515</v>
      </c>
      <c r="B88" t="s">
        <v>516</v>
      </c>
      <c r="M88" t="s">
        <v>1019</v>
      </c>
      <c r="N88" t="s">
        <v>1019</v>
      </c>
      <c r="O88" t="s">
        <v>1019</v>
      </c>
      <c r="P88" t="s">
        <v>1019</v>
      </c>
      <c r="U88" t="s">
        <v>1019</v>
      </c>
      <c r="W88" s="159"/>
      <c r="X88" t="s">
        <v>1049</v>
      </c>
      <c r="Y88" t="s">
        <v>1045</v>
      </c>
      <c r="Z88" t="s">
        <v>1045</v>
      </c>
      <c r="AA88" t="s">
        <v>1047</v>
      </c>
      <c r="AN88" t="s">
        <v>1064</v>
      </c>
      <c r="AO88" t="s">
        <v>1066</v>
      </c>
      <c r="AP88" t="s">
        <v>1066</v>
      </c>
      <c r="AQ88" t="s">
        <v>1066</v>
      </c>
      <c r="AR88" t="s">
        <v>1064</v>
      </c>
      <c r="AS88" t="s">
        <v>1064</v>
      </c>
      <c r="AT88" t="s">
        <v>1064</v>
      </c>
      <c r="AU88" t="s">
        <v>1066</v>
      </c>
      <c r="AV88" t="s">
        <v>1066</v>
      </c>
      <c r="AW88" t="s">
        <v>1064</v>
      </c>
      <c r="AX88" t="s">
        <v>1066</v>
      </c>
      <c r="AY88" t="s">
        <v>1066</v>
      </c>
      <c r="AZ88" t="s">
        <v>1066</v>
      </c>
      <c r="BA88" t="s">
        <v>1064</v>
      </c>
      <c r="BB88" t="s">
        <v>1064</v>
      </c>
      <c r="BC88" t="s">
        <v>1066</v>
      </c>
      <c r="BD88" t="s">
        <v>1066</v>
      </c>
      <c r="BE88" t="s">
        <v>1066</v>
      </c>
      <c r="BF88" t="s">
        <v>1066</v>
      </c>
      <c r="BG88" t="s">
        <v>1066</v>
      </c>
      <c r="BH88" t="s">
        <v>1066</v>
      </c>
      <c r="BI88" t="s">
        <v>1068</v>
      </c>
      <c r="BJ88" t="s">
        <v>1066</v>
      </c>
      <c r="BK88" t="s">
        <v>1066</v>
      </c>
      <c r="BL88" t="s">
        <v>1066</v>
      </c>
      <c r="BM88" t="s">
        <v>1066</v>
      </c>
      <c r="BN88" t="s">
        <v>1068</v>
      </c>
      <c r="DB88" t="s">
        <v>1148</v>
      </c>
    </row>
    <row r="89" spans="1:106" x14ac:dyDescent="0.3">
      <c r="A89" t="s">
        <v>518</v>
      </c>
      <c r="B89" t="s">
        <v>519</v>
      </c>
      <c r="M89" t="s">
        <v>1019</v>
      </c>
      <c r="N89" t="s">
        <v>1019</v>
      </c>
      <c r="O89" t="s">
        <v>1019</v>
      </c>
      <c r="P89" t="s">
        <v>1019</v>
      </c>
      <c r="U89" t="s">
        <v>1019</v>
      </c>
      <c r="W89" s="159"/>
      <c r="X89" t="s">
        <v>1045</v>
      </c>
      <c r="Y89" t="s">
        <v>1047</v>
      </c>
      <c r="Z89" t="s">
        <v>1047</v>
      </c>
      <c r="AA89" t="s">
        <v>1045</v>
      </c>
      <c r="AN89" t="s">
        <v>1066</v>
      </c>
      <c r="AO89" t="s">
        <v>1068</v>
      </c>
      <c r="AP89" t="s">
        <v>1068</v>
      </c>
      <c r="AQ89" t="s">
        <v>1066</v>
      </c>
      <c r="AR89" t="s">
        <v>1064</v>
      </c>
      <c r="AS89" t="s">
        <v>1064</v>
      </c>
      <c r="AT89" t="s">
        <v>1064</v>
      </c>
      <c r="AU89" t="s">
        <v>1066</v>
      </c>
      <c r="AV89" t="s">
        <v>1068</v>
      </c>
      <c r="AW89" t="s">
        <v>1066</v>
      </c>
      <c r="AX89" t="s">
        <v>1068</v>
      </c>
      <c r="AY89" t="s">
        <v>1068</v>
      </c>
      <c r="AZ89" t="s">
        <v>1066</v>
      </c>
      <c r="BA89" t="s">
        <v>1064</v>
      </c>
      <c r="BB89" t="s">
        <v>1064</v>
      </c>
      <c r="BC89" t="s">
        <v>1064</v>
      </c>
      <c r="BD89" t="s">
        <v>1066</v>
      </c>
      <c r="BE89" t="s">
        <v>1068</v>
      </c>
      <c r="BF89" t="s">
        <v>1068</v>
      </c>
      <c r="BG89" t="s">
        <v>1068</v>
      </c>
      <c r="BH89" t="s">
        <v>1068</v>
      </c>
      <c r="BI89" t="s">
        <v>1066</v>
      </c>
      <c r="BJ89" t="s">
        <v>1066</v>
      </c>
      <c r="BK89" t="s">
        <v>1066</v>
      </c>
      <c r="BL89" t="s">
        <v>1066</v>
      </c>
      <c r="BM89" t="s">
        <v>1066</v>
      </c>
      <c r="BN89" t="s">
        <v>1070</v>
      </c>
      <c r="DB89" t="s">
        <v>1148</v>
      </c>
    </row>
    <row r="90" spans="1:106" x14ac:dyDescent="0.3">
      <c r="A90" t="s">
        <v>520</v>
      </c>
      <c r="B90" t="s">
        <v>521</v>
      </c>
      <c r="M90" t="s">
        <v>1019</v>
      </c>
      <c r="N90" t="s">
        <v>1019</v>
      </c>
      <c r="O90" t="s">
        <v>1019</v>
      </c>
      <c r="P90" t="s">
        <v>1019</v>
      </c>
      <c r="U90" t="s">
        <v>1019</v>
      </c>
      <c r="W90" s="159"/>
      <c r="X90" t="s">
        <v>1045</v>
      </c>
      <c r="Y90" t="s">
        <v>1045</v>
      </c>
      <c r="Z90" t="s">
        <v>1049</v>
      </c>
      <c r="AA90" t="s">
        <v>1045</v>
      </c>
      <c r="AN90" t="s">
        <v>1064</v>
      </c>
      <c r="AO90" t="s">
        <v>1066</v>
      </c>
      <c r="AP90" t="s">
        <v>1066</v>
      </c>
      <c r="AQ90" t="s">
        <v>1066</v>
      </c>
      <c r="AR90" t="s">
        <v>1066</v>
      </c>
      <c r="AS90" t="s">
        <v>1064</v>
      </c>
      <c r="AT90" t="s">
        <v>1066</v>
      </c>
      <c r="AU90" t="s">
        <v>1066</v>
      </c>
      <c r="AV90" t="s">
        <v>1066</v>
      </c>
      <c r="AW90" t="s">
        <v>1064</v>
      </c>
      <c r="AX90" t="s">
        <v>1066</v>
      </c>
      <c r="AY90" t="s">
        <v>1066</v>
      </c>
      <c r="AZ90" t="s">
        <v>1066</v>
      </c>
      <c r="BA90" t="s">
        <v>1066</v>
      </c>
      <c r="BB90" t="s">
        <v>1064</v>
      </c>
      <c r="BC90" t="s">
        <v>1066</v>
      </c>
      <c r="BD90" t="s">
        <v>1066</v>
      </c>
      <c r="BE90" t="s">
        <v>1066</v>
      </c>
      <c r="BF90" t="s">
        <v>1066</v>
      </c>
      <c r="BG90" t="s">
        <v>1066</v>
      </c>
      <c r="BH90" t="s">
        <v>1066</v>
      </c>
      <c r="BI90" t="s">
        <v>1066</v>
      </c>
      <c r="BJ90" t="s">
        <v>1066</v>
      </c>
      <c r="BK90" t="s">
        <v>1066</v>
      </c>
      <c r="BL90" t="s">
        <v>1066</v>
      </c>
      <c r="BM90" t="s">
        <v>1066</v>
      </c>
      <c r="BN90" t="s">
        <v>1066</v>
      </c>
      <c r="DB90" t="s">
        <v>1148</v>
      </c>
    </row>
    <row r="91" spans="1:106" x14ac:dyDescent="0.3">
      <c r="A91" t="s">
        <v>522</v>
      </c>
      <c r="B91" t="s">
        <v>523</v>
      </c>
      <c r="M91" t="s">
        <v>1019</v>
      </c>
      <c r="N91" t="s">
        <v>1019</v>
      </c>
      <c r="O91" t="s">
        <v>1019</v>
      </c>
      <c r="P91" t="s">
        <v>1019</v>
      </c>
      <c r="U91" t="s">
        <v>1019</v>
      </c>
      <c r="W91" s="159"/>
      <c r="X91" t="s">
        <v>1045</v>
      </c>
      <c r="Y91" t="s">
        <v>1045</v>
      </c>
      <c r="Z91" t="s">
        <v>1045</v>
      </c>
      <c r="AA91" t="s">
        <v>1047</v>
      </c>
      <c r="AN91" t="s">
        <v>1064</v>
      </c>
      <c r="AO91" t="s">
        <v>1064</v>
      </c>
      <c r="AP91" t="s">
        <v>1066</v>
      </c>
      <c r="AQ91" t="s">
        <v>1066</v>
      </c>
      <c r="AR91" t="s">
        <v>1064</v>
      </c>
      <c r="AS91" t="s">
        <v>1066</v>
      </c>
      <c r="AT91" t="s">
        <v>1064</v>
      </c>
      <c r="AU91" t="s">
        <v>1066</v>
      </c>
      <c r="AV91" t="s">
        <v>1066</v>
      </c>
      <c r="AW91" t="s">
        <v>1066</v>
      </c>
      <c r="AX91" t="s">
        <v>1066</v>
      </c>
      <c r="AY91" t="s">
        <v>1066</v>
      </c>
      <c r="AZ91" t="s">
        <v>1066</v>
      </c>
      <c r="BA91" t="s">
        <v>1066</v>
      </c>
      <c r="BB91" t="s">
        <v>1066</v>
      </c>
      <c r="BC91" t="s">
        <v>1066</v>
      </c>
      <c r="BD91" t="s">
        <v>1066</v>
      </c>
      <c r="BE91" t="s">
        <v>1066</v>
      </c>
      <c r="BF91" t="s">
        <v>1068</v>
      </c>
      <c r="BG91" t="s">
        <v>1068</v>
      </c>
      <c r="BH91" t="s">
        <v>1068</v>
      </c>
      <c r="BI91" t="s">
        <v>1068</v>
      </c>
      <c r="BJ91" t="s">
        <v>1066</v>
      </c>
      <c r="BK91" t="s">
        <v>1068</v>
      </c>
      <c r="BL91" t="s">
        <v>1068</v>
      </c>
      <c r="BM91" t="s">
        <v>1068</v>
      </c>
      <c r="BN91" t="s">
        <v>1068</v>
      </c>
      <c r="DB91" t="s">
        <v>1148</v>
      </c>
    </row>
    <row r="92" spans="1:106" x14ac:dyDescent="0.3">
      <c r="A92" t="s">
        <v>526</v>
      </c>
      <c r="B92" t="s">
        <v>527</v>
      </c>
      <c r="M92" t="s">
        <v>1019</v>
      </c>
      <c r="N92" t="s">
        <v>1019</v>
      </c>
      <c r="O92" t="s">
        <v>1019</v>
      </c>
      <c r="P92" t="s">
        <v>1019</v>
      </c>
      <c r="U92" t="s">
        <v>1019</v>
      </c>
      <c r="W92" s="159"/>
      <c r="X92" t="s">
        <v>1045</v>
      </c>
      <c r="Y92" t="s">
        <v>1045</v>
      </c>
      <c r="Z92" t="s">
        <v>1045</v>
      </c>
      <c r="AA92" t="s">
        <v>1045</v>
      </c>
      <c r="AN92" t="s">
        <v>1066</v>
      </c>
      <c r="AO92" t="s">
        <v>1066</v>
      </c>
      <c r="AP92" t="s">
        <v>1066</v>
      </c>
      <c r="AQ92" t="s">
        <v>1066</v>
      </c>
      <c r="AR92" t="s">
        <v>1066</v>
      </c>
      <c r="AS92" t="s">
        <v>1066</v>
      </c>
      <c r="AT92" t="s">
        <v>1064</v>
      </c>
      <c r="AU92" t="s">
        <v>1066</v>
      </c>
      <c r="AV92" t="s">
        <v>1064</v>
      </c>
      <c r="AW92" t="s">
        <v>1066</v>
      </c>
      <c r="AX92" t="s">
        <v>1066</v>
      </c>
      <c r="AY92" t="s">
        <v>1066</v>
      </c>
      <c r="AZ92" t="s">
        <v>1066</v>
      </c>
      <c r="BA92" t="s">
        <v>1066</v>
      </c>
      <c r="BB92" t="s">
        <v>1066</v>
      </c>
      <c r="BC92" t="s">
        <v>1064</v>
      </c>
      <c r="BD92" t="s">
        <v>1066</v>
      </c>
      <c r="BE92" t="s">
        <v>1064</v>
      </c>
      <c r="BF92" t="s">
        <v>1066</v>
      </c>
      <c r="BG92" t="s">
        <v>1066</v>
      </c>
      <c r="BH92" t="s">
        <v>1066</v>
      </c>
      <c r="BI92" t="s">
        <v>1066</v>
      </c>
      <c r="BJ92" t="s">
        <v>1066</v>
      </c>
      <c r="BK92" t="s">
        <v>1066</v>
      </c>
      <c r="BL92" t="s">
        <v>1064</v>
      </c>
      <c r="BM92" t="s">
        <v>1066</v>
      </c>
      <c r="BN92" t="s">
        <v>1066</v>
      </c>
      <c r="DB92" t="s">
        <v>1148</v>
      </c>
    </row>
    <row r="93" spans="1:106" x14ac:dyDescent="0.3">
      <c r="A93" t="s">
        <v>528</v>
      </c>
      <c r="B93" t="s">
        <v>529</v>
      </c>
      <c r="M93" t="s">
        <v>1019</v>
      </c>
      <c r="N93" t="s">
        <v>1019</v>
      </c>
      <c r="O93" t="s">
        <v>1019</v>
      </c>
      <c r="P93" t="s">
        <v>1019</v>
      </c>
      <c r="U93" t="s">
        <v>1019</v>
      </c>
      <c r="W93" s="159"/>
      <c r="X93" t="s">
        <v>1047</v>
      </c>
      <c r="Y93" t="s">
        <v>1045</v>
      </c>
      <c r="Z93" t="s">
        <v>1045</v>
      </c>
      <c r="AA93" t="s">
        <v>1047</v>
      </c>
      <c r="AN93" t="s">
        <v>1066</v>
      </c>
      <c r="AO93" t="s">
        <v>1066</v>
      </c>
      <c r="AP93" t="s">
        <v>1066</v>
      </c>
      <c r="AQ93" t="s">
        <v>1066</v>
      </c>
      <c r="AR93" t="s">
        <v>1066</v>
      </c>
      <c r="AS93" t="s">
        <v>1066</v>
      </c>
      <c r="AT93" t="s">
        <v>1066</v>
      </c>
      <c r="AU93" t="s">
        <v>1066</v>
      </c>
      <c r="AV93" t="s">
        <v>1066</v>
      </c>
      <c r="AW93" t="s">
        <v>1066</v>
      </c>
      <c r="AX93" t="s">
        <v>1066</v>
      </c>
      <c r="AY93" t="s">
        <v>1066</v>
      </c>
      <c r="AZ93" t="s">
        <v>1066</v>
      </c>
      <c r="BA93" t="s">
        <v>1066</v>
      </c>
      <c r="BB93" t="s">
        <v>1066</v>
      </c>
      <c r="BC93" t="s">
        <v>1066</v>
      </c>
      <c r="BD93" t="s">
        <v>1066</v>
      </c>
      <c r="BE93" t="s">
        <v>1066</v>
      </c>
      <c r="BF93" t="s">
        <v>1066</v>
      </c>
      <c r="BG93" t="s">
        <v>1066</v>
      </c>
      <c r="BH93" t="s">
        <v>1066</v>
      </c>
      <c r="BI93" t="s">
        <v>1066</v>
      </c>
      <c r="BJ93" t="s">
        <v>1066</v>
      </c>
      <c r="BK93" t="s">
        <v>1066</v>
      </c>
      <c r="BL93" t="s">
        <v>1066</v>
      </c>
      <c r="BM93" t="s">
        <v>1066</v>
      </c>
      <c r="BN93" t="s">
        <v>1066</v>
      </c>
      <c r="DB93" t="s">
        <v>1148</v>
      </c>
    </row>
    <row r="94" spans="1:106" x14ac:dyDescent="0.3">
      <c r="A94" t="s">
        <v>530</v>
      </c>
      <c r="B94" t="s">
        <v>531</v>
      </c>
      <c r="M94" t="s">
        <v>1019</v>
      </c>
      <c r="N94" t="s">
        <v>1019</v>
      </c>
      <c r="O94" t="s">
        <v>1019</v>
      </c>
      <c r="P94" t="s">
        <v>1019</v>
      </c>
      <c r="U94" t="s">
        <v>1021</v>
      </c>
      <c r="W94" s="159"/>
      <c r="X94" t="s">
        <v>1047</v>
      </c>
      <c r="Y94" t="s">
        <v>1045</v>
      </c>
      <c r="Z94" t="s">
        <v>1049</v>
      </c>
      <c r="AA94" t="s">
        <v>1047</v>
      </c>
      <c r="AN94" t="s">
        <v>1066</v>
      </c>
      <c r="AO94" t="s">
        <v>1066</v>
      </c>
      <c r="AP94" t="s">
        <v>1066</v>
      </c>
      <c r="AQ94" t="s">
        <v>1066</v>
      </c>
      <c r="AR94" t="s">
        <v>1064</v>
      </c>
      <c r="AS94" t="s">
        <v>1064</v>
      </c>
      <c r="AT94" t="s">
        <v>1066</v>
      </c>
      <c r="AU94" t="s">
        <v>1064</v>
      </c>
      <c r="AV94" t="s">
        <v>1066</v>
      </c>
      <c r="AW94" t="s">
        <v>1068</v>
      </c>
      <c r="AX94" t="s">
        <v>1068</v>
      </c>
      <c r="AY94" t="s">
        <v>1068</v>
      </c>
      <c r="AZ94" t="s">
        <v>1066</v>
      </c>
      <c r="BA94" t="s">
        <v>1064</v>
      </c>
      <c r="BB94" t="s">
        <v>1064</v>
      </c>
      <c r="BC94" t="s">
        <v>1066</v>
      </c>
      <c r="BD94" t="s">
        <v>1064</v>
      </c>
      <c r="BE94" t="s">
        <v>1066</v>
      </c>
      <c r="BF94" t="s">
        <v>1068</v>
      </c>
      <c r="BG94" t="s">
        <v>1068</v>
      </c>
      <c r="BH94" t="s">
        <v>1068</v>
      </c>
      <c r="BI94" t="s">
        <v>1066</v>
      </c>
      <c r="BJ94" t="s">
        <v>1064</v>
      </c>
      <c r="BK94" t="s">
        <v>1064</v>
      </c>
      <c r="BL94" t="s">
        <v>1066</v>
      </c>
      <c r="BM94" t="s">
        <v>1064</v>
      </c>
      <c r="BN94" t="s">
        <v>1066</v>
      </c>
      <c r="DB94" t="s">
        <v>1148</v>
      </c>
    </row>
    <row r="95" spans="1:106" x14ac:dyDescent="0.3">
      <c r="A95" t="s">
        <v>532</v>
      </c>
      <c r="B95" t="s">
        <v>533</v>
      </c>
      <c r="M95" t="s">
        <v>1019</v>
      </c>
      <c r="N95" t="s">
        <v>1019</v>
      </c>
      <c r="O95" t="s">
        <v>1019</v>
      </c>
      <c r="P95" t="s">
        <v>1019</v>
      </c>
      <c r="U95" t="s">
        <v>1021</v>
      </c>
      <c r="W95" s="159"/>
      <c r="X95" t="s">
        <v>1047</v>
      </c>
      <c r="Y95" t="s">
        <v>1045</v>
      </c>
      <c r="Z95" t="s">
        <v>1045</v>
      </c>
      <c r="AA95" t="s">
        <v>1045</v>
      </c>
      <c r="AN95" t="s">
        <v>1064</v>
      </c>
      <c r="AO95" t="s">
        <v>1064</v>
      </c>
      <c r="AP95" t="s">
        <v>1066</v>
      </c>
      <c r="AQ95" t="s">
        <v>1066</v>
      </c>
      <c r="AR95" t="s">
        <v>1066</v>
      </c>
      <c r="AS95" t="s">
        <v>1066</v>
      </c>
      <c r="AT95" t="s">
        <v>1068</v>
      </c>
      <c r="AU95" t="s">
        <v>1068</v>
      </c>
      <c r="AV95" t="s">
        <v>1064</v>
      </c>
      <c r="AW95" t="s">
        <v>1066</v>
      </c>
      <c r="AX95" t="s">
        <v>1066</v>
      </c>
      <c r="AY95" t="s">
        <v>1066</v>
      </c>
      <c r="AZ95" t="s">
        <v>1066</v>
      </c>
      <c r="BA95" t="s">
        <v>1066</v>
      </c>
      <c r="BB95" t="s">
        <v>1066</v>
      </c>
      <c r="BC95" t="s">
        <v>1068</v>
      </c>
      <c r="BD95" t="s">
        <v>1068</v>
      </c>
      <c r="BE95" t="s">
        <v>1066</v>
      </c>
      <c r="BF95" t="s">
        <v>1066</v>
      </c>
      <c r="BG95" t="s">
        <v>1066</v>
      </c>
      <c r="BH95" t="s">
        <v>1066</v>
      </c>
      <c r="BI95" t="s">
        <v>1066</v>
      </c>
      <c r="BJ95" t="s">
        <v>1066</v>
      </c>
      <c r="BK95" t="s">
        <v>1066</v>
      </c>
      <c r="BL95" t="s">
        <v>1068</v>
      </c>
      <c r="BM95" t="s">
        <v>1068</v>
      </c>
      <c r="BN95" t="s">
        <v>1066</v>
      </c>
      <c r="DB95" t="s">
        <v>1148</v>
      </c>
    </row>
    <row r="96" spans="1:106" x14ac:dyDescent="0.3">
      <c r="A96" t="s">
        <v>534</v>
      </c>
      <c r="B96" t="s">
        <v>535</v>
      </c>
      <c r="M96" t="s">
        <v>1019</v>
      </c>
      <c r="N96" t="s">
        <v>1019</v>
      </c>
      <c r="O96" t="s">
        <v>1019</v>
      </c>
      <c r="P96" t="s">
        <v>1019</v>
      </c>
      <c r="U96" t="s">
        <v>1019</v>
      </c>
      <c r="W96" s="159"/>
      <c r="X96" t="s">
        <v>1045</v>
      </c>
      <c r="Y96" t="s">
        <v>1047</v>
      </c>
      <c r="Z96" t="s">
        <v>1045</v>
      </c>
      <c r="AA96" t="s">
        <v>1047</v>
      </c>
      <c r="AN96" t="s">
        <v>1066</v>
      </c>
      <c r="AO96" t="s">
        <v>1068</v>
      </c>
      <c r="AP96" t="s">
        <v>1066</v>
      </c>
      <c r="AQ96" t="s">
        <v>1066</v>
      </c>
      <c r="AR96" t="s">
        <v>1064</v>
      </c>
      <c r="AS96" t="s">
        <v>1064</v>
      </c>
      <c r="AT96" t="s">
        <v>1066</v>
      </c>
      <c r="AU96" t="s">
        <v>1066</v>
      </c>
      <c r="AV96" t="s">
        <v>1064</v>
      </c>
      <c r="AW96" t="s">
        <v>1066</v>
      </c>
      <c r="AX96" t="s">
        <v>1066</v>
      </c>
      <c r="AY96" t="s">
        <v>1066</v>
      </c>
      <c r="AZ96" t="s">
        <v>1066</v>
      </c>
      <c r="BA96" t="s">
        <v>1064</v>
      </c>
      <c r="BB96" t="s">
        <v>1064</v>
      </c>
      <c r="BC96" t="s">
        <v>1066</v>
      </c>
      <c r="BD96" t="s">
        <v>1066</v>
      </c>
      <c r="BE96" t="s">
        <v>1064</v>
      </c>
      <c r="BF96" t="s">
        <v>1066</v>
      </c>
      <c r="BG96" t="s">
        <v>1066</v>
      </c>
      <c r="BH96" t="s">
        <v>1066</v>
      </c>
      <c r="BI96" t="s">
        <v>1066</v>
      </c>
      <c r="BJ96" t="s">
        <v>1064</v>
      </c>
      <c r="BK96" t="s">
        <v>1064</v>
      </c>
      <c r="BL96" t="s">
        <v>1066</v>
      </c>
      <c r="BM96" t="s">
        <v>1066</v>
      </c>
      <c r="BN96" t="s">
        <v>1066</v>
      </c>
      <c r="DB96" t="s">
        <v>1148</v>
      </c>
    </row>
    <row r="97" spans="1:106" x14ac:dyDescent="0.3">
      <c r="A97" t="s">
        <v>536</v>
      </c>
      <c r="B97" t="s">
        <v>537</v>
      </c>
      <c r="M97" t="s">
        <v>1019</v>
      </c>
      <c r="N97" t="s">
        <v>1019</v>
      </c>
      <c r="O97" t="s">
        <v>1019</v>
      </c>
      <c r="P97" t="s">
        <v>1019</v>
      </c>
      <c r="U97" t="s">
        <v>1021</v>
      </c>
      <c r="W97" s="159"/>
      <c r="X97" t="s">
        <v>1045</v>
      </c>
      <c r="Y97" t="s">
        <v>1045</v>
      </c>
      <c r="Z97" t="s">
        <v>1045</v>
      </c>
      <c r="AA97" t="s">
        <v>1045</v>
      </c>
      <c r="AN97" t="s">
        <v>1066</v>
      </c>
      <c r="AO97" t="s">
        <v>1066</v>
      </c>
      <c r="AP97" t="s">
        <v>1066</v>
      </c>
      <c r="AQ97" t="s">
        <v>1068</v>
      </c>
      <c r="AR97" t="s">
        <v>1064</v>
      </c>
      <c r="AS97" t="s">
        <v>1066</v>
      </c>
      <c r="AT97" t="s">
        <v>1066</v>
      </c>
      <c r="AU97" t="s">
        <v>1066</v>
      </c>
      <c r="AV97" t="s">
        <v>1064</v>
      </c>
      <c r="AW97" t="s">
        <v>1066</v>
      </c>
      <c r="AX97" t="s">
        <v>1066</v>
      </c>
      <c r="AY97" t="s">
        <v>1066</v>
      </c>
      <c r="AZ97" t="s">
        <v>1068</v>
      </c>
      <c r="BA97" t="s">
        <v>1064</v>
      </c>
      <c r="BB97" t="s">
        <v>1066</v>
      </c>
      <c r="BC97" t="s">
        <v>1066</v>
      </c>
      <c r="BD97" t="s">
        <v>1066</v>
      </c>
      <c r="BE97" t="s">
        <v>1064</v>
      </c>
      <c r="BF97" t="s">
        <v>1066</v>
      </c>
      <c r="BG97" t="s">
        <v>1066</v>
      </c>
      <c r="BH97" t="s">
        <v>1066</v>
      </c>
      <c r="BI97" t="s">
        <v>1068</v>
      </c>
      <c r="BJ97" t="s">
        <v>1064</v>
      </c>
      <c r="BK97" t="s">
        <v>1066</v>
      </c>
      <c r="BL97" t="s">
        <v>1066</v>
      </c>
      <c r="BM97" t="s">
        <v>1066</v>
      </c>
      <c r="BN97" t="s">
        <v>1066</v>
      </c>
      <c r="DB97" t="s">
        <v>1148</v>
      </c>
    </row>
    <row r="98" spans="1:106" x14ac:dyDescent="0.3">
      <c r="A98" t="s">
        <v>538</v>
      </c>
      <c r="B98" t="s">
        <v>539</v>
      </c>
      <c r="M98" t="s">
        <v>1019</v>
      </c>
      <c r="N98" t="s">
        <v>1019</v>
      </c>
      <c r="O98" t="s">
        <v>1019</v>
      </c>
      <c r="P98" t="s">
        <v>1019</v>
      </c>
      <c r="U98" t="s">
        <v>1019</v>
      </c>
      <c r="W98" s="159"/>
      <c r="X98" t="s">
        <v>1045</v>
      </c>
      <c r="Y98" t="s">
        <v>1045</v>
      </c>
      <c r="Z98" t="s">
        <v>1045</v>
      </c>
      <c r="AA98" t="s">
        <v>1045</v>
      </c>
      <c r="AN98" t="s">
        <v>1066</v>
      </c>
      <c r="AO98" t="s">
        <v>1066</v>
      </c>
      <c r="AP98" t="s">
        <v>1068</v>
      </c>
      <c r="AQ98" t="s">
        <v>1064</v>
      </c>
      <c r="AR98" t="s">
        <v>1066</v>
      </c>
      <c r="AS98" t="s">
        <v>1064</v>
      </c>
      <c r="AT98" t="s">
        <v>1066</v>
      </c>
      <c r="AU98" t="s">
        <v>1066</v>
      </c>
      <c r="AV98" t="s">
        <v>1064</v>
      </c>
      <c r="AW98" t="s">
        <v>1066</v>
      </c>
      <c r="AX98" t="s">
        <v>1066</v>
      </c>
      <c r="AY98" t="s">
        <v>1068</v>
      </c>
      <c r="AZ98" t="s">
        <v>1064</v>
      </c>
      <c r="BA98" t="s">
        <v>1066</v>
      </c>
      <c r="BB98" t="s">
        <v>1064</v>
      </c>
      <c r="BC98" t="s">
        <v>1066</v>
      </c>
      <c r="BD98" t="s">
        <v>1066</v>
      </c>
      <c r="BE98" t="s">
        <v>1064</v>
      </c>
      <c r="BF98" t="s">
        <v>1066</v>
      </c>
      <c r="BG98" t="s">
        <v>1066</v>
      </c>
      <c r="BH98" t="s">
        <v>1068</v>
      </c>
      <c r="BI98" t="s">
        <v>1066</v>
      </c>
      <c r="BJ98" t="s">
        <v>1066</v>
      </c>
      <c r="BK98" t="s">
        <v>1066</v>
      </c>
      <c r="BL98" t="s">
        <v>1066</v>
      </c>
      <c r="BM98" t="s">
        <v>1066</v>
      </c>
      <c r="BN98" t="s">
        <v>1066</v>
      </c>
      <c r="DB98" t="s">
        <v>1148</v>
      </c>
    </row>
    <row r="99" spans="1:106" x14ac:dyDescent="0.3">
      <c r="A99" t="s">
        <v>542</v>
      </c>
      <c r="B99" t="s">
        <v>543</v>
      </c>
      <c r="M99" t="s">
        <v>1019</v>
      </c>
      <c r="N99" t="s">
        <v>1019</v>
      </c>
      <c r="O99" t="s">
        <v>1019</v>
      </c>
      <c r="P99" t="s">
        <v>1019</v>
      </c>
      <c r="U99" t="s">
        <v>1019</v>
      </c>
      <c r="W99" s="159"/>
      <c r="X99" t="s">
        <v>1047</v>
      </c>
      <c r="Y99" t="s">
        <v>1045</v>
      </c>
      <c r="Z99" t="s">
        <v>1045</v>
      </c>
      <c r="AA99" t="s">
        <v>1045</v>
      </c>
      <c r="AN99" t="s">
        <v>1066</v>
      </c>
      <c r="AO99" t="s">
        <v>1066</v>
      </c>
      <c r="AP99" t="s">
        <v>1066</v>
      </c>
      <c r="AQ99" t="s">
        <v>1066</v>
      </c>
      <c r="AR99" t="s">
        <v>1066</v>
      </c>
      <c r="AS99" t="s">
        <v>1064</v>
      </c>
      <c r="AT99" t="s">
        <v>1064</v>
      </c>
      <c r="AU99" t="s">
        <v>1064</v>
      </c>
      <c r="AV99" t="s">
        <v>1066</v>
      </c>
      <c r="AW99" t="s">
        <v>1066</v>
      </c>
      <c r="AX99" t="s">
        <v>1066</v>
      </c>
      <c r="AY99" t="s">
        <v>1066</v>
      </c>
      <c r="AZ99" t="s">
        <v>1066</v>
      </c>
      <c r="BA99" t="s">
        <v>1066</v>
      </c>
      <c r="BB99" t="s">
        <v>1064</v>
      </c>
      <c r="BC99" t="s">
        <v>1066</v>
      </c>
      <c r="BD99" t="s">
        <v>1066</v>
      </c>
      <c r="BE99" t="s">
        <v>1066</v>
      </c>
      <c r="BF99" t="s">
        <v>1066</v>
      </c>
      <c r="BG99" t="s">
        <v>1066</v>
      </c>
      <c r="BH99" t="s">
        <v>1066</v>
      </c>
      <c r="BI99" t="s">
        <v>1066</v>
      </c>
      <c r="BJ99" t="s">
        <v>1066</v>
      </c>
      <c r="BK99" t="s">
        <v>1064</v>
      </c>
      <c r="BL99" t="s">
        <v>1066</v>
      </c>
      <c r="BM99" t="s">
        <v>1066</v>
      </c>
      <c r="BN99" t="s">
        <v>1066</v>
      </c>
      <c r="DB99" t="s">
        <v>1148</v>
      </c>
    </row>
    <row r="100" spans="1:106" x14ac:dyDescent="0.3">
      <c r="A100" t="s">
        <v>544</v>
      </c>
      <c r="B100" t="s">
        <v>545</v>
      </c>
      <c r="M100" t="s">
        <v>1019</v>
      </c>
      <c r="N100" t="s">
        <v>1019</v>
      </c>
      <c r="O100" t="s">
        <v>1019</v>
      </c>
      <c r="P100" t="s">
        <v>1019</v>
      </c>
      <c r="U100" t="s">
        <v>1019</v>
      </c>
      <c r="W100" s="159"/>
      <c r="X100" t="s">
        <v>1049</v>
      </c>
      <c r="Y100" t="s">
        <v>1045</v>
      </c>
      <c r="Z100" t="s">
        <v>1047</v>
      </c>
      <c r="AA100" t="s">
        <v>1049</v>
      </c>
      <c r="AN100" t="s">
        <v>1066</v>
      </c>
      <c r="AO100" t="s">
        <v>1066</v>
      </c>
      <c r="AP100" t="s">
        <v>1066</v>
      </c>
      <c r="AQ100" t="s">
        <v>1066</v>
      </c>
      <c r="AR100" t="s">
        <v>1066</v>
      </c>
      <c r="AS100" t="s">
        <v>1064</v>
      </c>
      <c r="AT100" t="s">
        <v>1066</v>
      </c>
      <c r="AU100" t="s">
        <v>1066</v>
      </c>
      <c r="AV100" t="s">
        <v>1066</v>
      </c>
      <c r="AW100" t="s">
        <v>1066</v>
      </c>
      <c r="AX100" t="s">
        <v>1066</v>
      </c>
      <c r="AY100" t="s">
        <v>1066</v>
      </c>
      <c r="AZ100" t="s">
        <v>1066</v>
      </c>
      <c r="BA100" t="s">
        <v>1066</v>
      </c>
      <c r="BB100" t="s">
        <v>1064</v>
      </c>
      <c r="BC100" t="s">
        <v>1066</v>
      </c>
      <c r="BD100" t="s">
        <v>1066</v>
      </c>
      <c r="BE100" t="s">
        <v>1066</v>
      </c>
      <c r="BF100" t="s">
        <v>1066</v>
      </c>
      <c r="BG100" t="s">
        <v>1066</v>
      </c>
      <c r="BH100" t="s">
        <v>1066</v>
      </c>
      <c r="BI100" t="s">
        <v>1066</v>
      </c>
      <c r="BJ100" t="s">
        <v>1066</v>
      </c>
      <c r="BK100" t="s">
        <v>1064</v>
      </c>
      <c r="BL100" t="s">
        <v>1066</v>
      </c>
      <c r="BM100" t="s">
        <v>1066</v>
      </c>
      <c r="BN100" t="s">
        <v>1066</v>
      </c>
      <c r="DB100" t="s">
        <v>1148</v>
      </c>
    </row>
    <row r="101" spans="1:106" x14ac:dyDescent="0.3">
      <c r="A101" t="s">
        <v>548</v>
      </c>
      <c r="B101" t="s">
        <v>549</v>
      </c>
      <c r="M101" t="s">
        <v>1019</v>
      </c>
      <c r="N101" t="s">
        <v>1019</v>
      </c>
      <c r="O101" t="s">
        <v>1019</v>
      </c>
      <c r="P101" t="s">
        <v>1019</v>
      </c>
      <c r="U101" t="s">
        <v>1019</v>
      </c>
      <c r="W101" s="159"/>
      <c r="X101" t="s">
        <v>1047</v>
      </c>
      <c r="Y101" t="s">
        <v>1045</v>
      </c>
      <c r="Z101" t="s">
        <v>1045</v>
      </c>
      <c r="AA101" t="s">
        <v>1047</v>
      </c>
      <c r="AN101" t="s">
        <v>1066</v>
      </c>
      <c r="AO101" t="s">
        <v>1066</v>
      </c>
      <c r="AP101" t="s">
        <v>1066</v>
      </c>
      <c r="AQ101" t="s">
        <v>1066</v>
      </c>
      <c r="AR101" t="s">
        <v>1064</v>
      </c>
      <c r="AS101" t="s">
        <v>1064</v>
      </c>
      <c r="AT101" t="s">
        <v>1066</v>
      </c>
      <c r="AU101" t="s">
        <v>1064</v>
      </c>
      <c r="AV101" t="s">
        <v>1062</v>
      </c>
      <c r="AW101" t="s">
        <v>1066</v>
      </c>
      <c r="AX101" t="s">
        <v>1066</v>
      </c>
      <c r="AY101" t="s">
        <v>1066</v>
      </c>
      <c r="AZ101" t="s">
        <v>1066</v>
      </c>
      <c r="BA101" t="s">
        <v>1064</v>
      </c>
      <c r="BB101" t="s">
        <v>1066</v>
      </c>
      <c r="BC101" t="s">
        <v>1066</v>
      </c>
      <c r="BD101" t="s">
        <v>1066</v>
      </c>
      <c r="BE101" t="s">
        <v>1062</v>
      </c>
      <c r="BF101" t="s">
        <v>1066</v>
      </c>
      <c r="BG101" t="s">
        <v>1066</v>
      </c>
      <c r="BH101" t="s">
        <v>1068</v>
      </c>
      <c r="BI101" t="s">
        <v>1068</v>
      </c>
      <c r="BJ101" t="s">
        <v>1066</v>
      </c>
      <c r="BK101" t="s">
        <v>1066</v>
      </c>
      <c r="BL101" t="s">
        <v>1068</v>
      </c>
      <c r="BM101" t="s">
        <v>1066</v>
      </c>
      <c r="BN101" t="s">
        <v>1062</v>
      </c>
      <c r="DB101" t="s">
        <v>1148</v>
      </c>
    </row>
    <row r="102" spans="1:106" x14ac:dyDescent="0.3">
      <c r="A102" t="s">
        <v>550</v>
      </c>
      <c r="B102" t="s">
        <v>551</v>
      </c>
      <c r="M102" t="s">
        <v>1019</v>
      </c>
      <c r="N102" t="s">
        <v>1019</v>
      </c>
      <c r="O102" t="s">
        <v>1019</v>
      </c>
      <c r="P102" t="s">
        <v>1019</v>
      </c>
      <c r="U102" t="s">
        <v>1019</v>
      </c>
      <c r="W102" s="159"/>
      <c r="X102" t="s">
        <v>1047</v>
      </c>
      <c r="Y102" t="s">
        <v>1045</v>
      </c>
      <c r="Z102" t="s">
        <v>1049</v>
      </c>
      <c r="AA102" t="s">
        <v>1045</v>
      </c>
      <c r="AN102" t="s">
        <v>1066</v>
      </c>
      <c r="AO102" t="s">
        <v>1064</v>
      </c>
      <c r="AP102" t="s">
        <v>1066</v>
      </c>
      <c r="AQ102" t="s">
        <v>1064</v>
      </c>
      <c r="AR102" t="s">
        <v>1066</v>
      </c>
      <c r="AS102" t="s">
        <v>1064</v>
      </c>
      <c r="AT102" t="s">
        <v>1066</v>
      </c>
      <c r="AU102" t="s">
        <v>1064</v>
      </c>
      <c r="AV102" t="s">
        <v>1064</v>
      </c>
      <c r="AW102" t="s">
        <v>1068</v>
      </c>
      <c r="AX102" t="s">
        <v>1068</v>
      </c>
      <c r="AY102" t="s">
        <v>1068</v>
      </c>
      <c r="AZ102" t="s">
        <v>1064</v>
      </c>
      <c r="BA102" t="s">
        <v>1066</v>
      </c>
      <c r="BB102" t="s">
        <v>1066</v>
      </c>
      <c r="BC102" t="s">
        <v>1068</v>
      </c>
      <c r="BD102" t="s">
        <v>1066</v>
      </c>
      <c r="BE102" t="s">
        <v>1066</v>
      </c>
      <c r="BF102" t="s">
        <v>1068</v>
      </c>
      <c r="BG102" t="s">
        <v>1068</v>
      </c>
      <c r="BH102" t="s">
        <v>1068</v>
      </c>
      <c r="BI102" t="s">
        <v>1066</v>
      </c>
      <c r="BJ102" t="s">
        <v>1068</v>
      </c>
      <c r="BK102" t="s">
        <v>1066</v>
      </c>
      <c r="BL102" t="s">
        <v>1068</v>
      </c>
      <c r="BM102" t="s">
        <v>1066</v>
      </c>
      <c r="BN102" t="s">
        <v>1066</v>
      </c>
      <c r="DB102" t="s">
        <v>1148</v>
      </c>
    </row>
    <row r="103" spans="1:106" x14ac:dyDescent="0.3">
      <c r="A103" t="s">
        <v>552</v>
      </c>
      <c r="B103" t="s">
        <v>553</v>
      </c>
      <c r="M103" t="s">
        <v>1019</v>
      </c>
      <c r="N103" t="s">
        <v>1019</v>
      </c>
      <c r="O103" t="s">
        <v>1019</v>
      </c>
      <c r="P103" t="s">
        <v>1019</v>
      </c>
      <c r="U103" t="s">
        <v>1019</v>
      </c>
      <c r="W103" s="159"/>
      <c r="X103" t="s">
        <v>1045</v>
      </c>
      <c r="Y103" t="s">
        <v>1045</v>
      </c>
      <c r="Z103" t="s">
        <v>1047</v>
      </c>
      <c r="AA103" t="s">
        <v>1047</v>
      </c>
      <c r="AN103" t="s">
        <v>1068</v>
      </c>
      <c r="AO103" t="s">
        <v>1064</v>
      </c>
      <c r="AP103" t="s">
        <v>1064</v>
      </c>
      <c r="AQ103" t="s">
        <v>1064</v>
      </c>
      <c r="AR103" t="s">
        <v>1066</v>
      </c>
      <c r="AS103" t="s">
        <v>1068</v>
      </c>
      <c r="AT103" t="s">
        <v>1064</v>
      </c>
      <c r="AU103" t="s">
        <v>1066</v>
      </c>
      <c r="AV103" t="s">
        <v>1068</v>
      </c>
      <c r="AW103" t="s">
        <v>1068</v>
      </c>
      <c r="AX103" t="s">
        <v>1064</v>
      </c>
      <c r="AY103" t="s">
        <v>1066</v>
      </c>
      <c r="AZ103" t="s">
        <v>1064</v>
      </c>
      <c r="BA103" t="s">
        <v>1066</v>
      </c>
      <c r="BB103" t="s">
        <v>1068</v>
      </c>
      <c r="BC103" t="s">
        <v>1066</v>
      </c>
      <c r="BD103" t="s">
        <v>1066</v>
      </c>
      <c r="BE103" t="s">
        <v>1068</v>
      </c>
      <c r="BF103" t="s">
        <v>1068</v>
      </c>
      <c r="BG103" t="s">
        <v>1064</v>
      </c>
      <c r="BH103" t="s">
        <v>1066</v>
      </c>
      <c r="BI103" t="s">
        <v>1066</v>
      </c>
      <c r="BJ103" t="s">
        <v>1066</v>
      </c>
      <c r="BK103" t="s">
        <v>1068</v>
      </c>
      <c r="BL103" t="s">
        <v>1066</v>
      </c>
      <c r="BM103" t="s">
        <v>1066</v>
      </c>
      <c r="BN103" t="s">
        <v>1068</v>
      </c>
      <c r="DB103" t="s">
        <v>1148</v>
      </c>
    </row>
    <row r="104" spans="1:106" x14ac:dyDescent="0.3">
      <c r="A104" t="s">
        <v>556</v>
      </c>
      <c r="B104" t="s">
        <v>557</v>
      </c>
      <c r="M104" t="s">
        <v>1019</v>
      </c>
      <c r="N104" t="s">
        <v>1019</v>
      </c>
      <c r="O104" t="s">
        <v>1019</v>
      </c>
      <c r="P104" t="s">
        <v>1019</v>
      </c>
      <c r="U104" t="s">
        <v>1019</v>
      </c>
      <c r="W104" s="159"/>
      <c r="X104" t="s">
        <v>1047</v>
      </c>
      <c r="Y104" t="s">
        <v>1047</v>
      </c>
      <c r="Z104" t="s">
        <v>1047</v>
      </c>
      <c r="AA104" t="s">
        <v>1047</v>
      </c>
      <c r="AN104" t="s">
        <v>1068</v>
      </c>
      <c r="AO104" t="s">
        <v>1068</v>
      </c>
      <c r="AP104" t="s">
        <v>1068</v>
      </c>
      <c r="AQ104" t="s">
        <v>1066</v>
      </c>
      <c r="AR104" t="s">
        <v>1064</v>
      </c>
      <c r="AS104" t="s">
        <v>1068</v>
      </c>
      <c r="AT104" t="s">
        <v>1066</v>
      </c>
      <c r="AU104" t="s">
        <v>1066</v>
      </c>
      <c r="AV104" t="s">
        <v>1066</v>
      </c>
      <c r="AW104" t="s">
        <v>1068</v>
      </c>
      <c r="AX104" t="s">
        <v>1068</v>
      </c>
      <c r="AY104" t="s">
        <v>1068</v>
      </c>
      <c r="AZ104" t="s">
        <v>1066</v>
      </c>
      <c r="BA104" t="s">
        <v>1064</v>
      </c>
      <c r="BB104" t="s">
        <v>1068</v>
      </c>
      <c r="BC104" t="s">
        <v>1066</v>
      </c>
      <c r="BD104" t="s">
        <v>1066</v>
      </c>
      <c r="BE104" t="s">
        <v>1066</v>
      </c>
      <c r="BF104" t="s">
        <v>1068</v>
      </c>
      <c r="BG104" t="s">
        <v>1070</v>
      </c>
      <c r="BH104" t="s">
        <v>1068</v>
      </c>
      <c r="BI104" t="s">
        <v>1066</v>
      </c>
      <c r="BJ104" t="s">
        <v>1064</v>
      </c>
      <c r="BK104" t="s">
        <v>1068</v>
      </c>
      <c r="BL104" t="s">
        <v>1066</v>
      </c>
      <c r="BM104" t="s">
        <v>1066</v>
      </c>
      <c r="BN104" t="s">
        <v>1066</v>
      </c>
      <c r="DB104" t="s">
        <v>1148</v>
      </c>
    </row>
    <row r="105" spans="1:106" x14ac:dyDescent="0.3">
      <c r="A105" t="s">
        <v>560</v>
      </c>
      <c r="B105" t="s">
        <v>561</v>
      </c>
      <c r="M105" t="s">
        <v>1019</v>
      </c>
      <c r="N105" t="s">
        <v>1019</v>
      </c>
      <c r="O105" t="s">
        <v>1019</v>
      </c>
      <c r="P105" t="s">
        <v>1019</v>
      </c>
      <c r="U105" t="s">
        <v>1019</v>
      </c>
      <c r="W105" s="159"/>
      <c r="X105" t="s">
        <v>1047</v>
      </c>
      <c r="Y105" t="s">
        <v>1047</v>
      </c>
      <c r="Z105" t="s">
        <v>1045</v>
      </c>
      <c r="AA105" t="s">
        <v>1045</v>
      </c>
      <c r="AN105" t="s">
        <v>1064</v>
      </c>
      <c r="AO105" t="s">
        <v>1066</v>
      </c>
      <c r="AP105" t="s">
        <v>1064</v>
      </c>
      <c r="AQ105" t="s">
        <v>1062</v>
      </c>
      <c r="AR105" t="s">
        <v>1066</v>
      </c>
      <c r="AS105" t="s">
        <v>1064</v>
      </c>
      <c r="AT105" t="s">
        <v>1064</v>
      </c>
      <c r="AU105" t="s">
        <v>1066</v>
      </c>
      <c r="AV105" t="s">
        <v>1066</v>
      </c>
      <c r="AW105" t="s">
        <v>1064</v>
      </c>
      <c r="AX105" t="s">
        <v>1066</v>
      </c>
      <c r="AY105" t="s">
        <v>1066</v>
      </c>
      <c r="AZ105" t="s">
        <v>1064</v>
      </c>
      <c r="BA105" t="s">
        <v>1066</v>
      </c>
      <c r="BB105" t="s">
        <v>1066</v>
      </c>
      <c r="BC105" t="s">
        <v>1064</v>
      </c>
      <c r="BD105" t="s">
        <v>1066</v>
      </c>
      <c r="BE105" t="s">
        <v>1066</v>
      </c>
      <c r="BF105" t="s">
        <v>1064</v>
      </c>
      <c r="BG105" t="s">
        <v>1066</v>
      </c>
      <c r="BH105" t="s">
        <v>1064</v>
      </c>
      <c r="BI105" t="s">
        <v>1064</v>
      </c>
      <c r="BJ105" t="s">
        <v>1066</v>
      </c>
      <c r="BK105" t="s">
        <v>1066</v>
      </c>
      <c r="BL105" t="s">
        <v>1064</v>
      </c>
      <c r="BM105" t="s">
        <v>1066</v>
      </c>
      <c r="BN105" t="s">
        <v>1066</v>
      </c>
      <c r="DB105" t="s">
        <v>1148</v>
      </c>
    </row>
    <row r="106" spans="1:106" x14ac:dyDescent="0.3">
      <c r="A106" t="s">
        <v>563</v>
      </c>
      <c r="B106" t="s">
        <v>564</v>
      </c>
      <c r="M106" t="s">
        <v>1019</v>
      </c>
      <c r="N106" t="s">
        <v>1019</v>
      </c>
      <c r="O106" t="s">
        <v>1019</v>
      </c>
      <c r="P106" t="s">
        <v>1019</v>
      </c>
      <c r="U106" t="s">
        <v>1019</v>
      </c>
      <c r="W106" s="159"/>
      <c r="X106" t="s">
        <v>1047</v>
      </c>
      <c r="Y106" t="s">
        <v>1045</v>
      </c>
      <c r="Z106" t="s">
        <v>1045</v>
      </c>
      <c r="AA106" t="s">
        <v>1045</v>
      </c>
      <c r="AN106" t="s">
        <v>1068</v>
      </c>
      <c r="AO106" t="s">
        <v>1064</v>
      </c>
      <c r="AP106" t="s">
        <v>1064</v>
      </c>
      <c r="AQ106" t="s">
        <v>1064</v>
      </c>
      <c r="AR106" t="s">
        <v>1064</v>
      </c>
      <c r="AS106" t="s">
        <v>1064</v>
      </c>
      <c r="AT106" t="s">
        <v>1064</v>
      </c>
      <c r="AU106" t="s">
        <v>1066</v>
      </c>
      <c r="AV106" t="s">
        <v>1068</v>
      </c>
      <c r="AW106" t="s">
        <v>1068</v>
      </c>
      <c r="AX106" t="s">
        <v>1064</v>
      </c>
      <c r="AY106" t="s">
        <v>1066</v>
      </c>
      <c r="AZ106" t="s">
        <v>1064</v>
      </c>
      <c r="BA106" t="s">
        <v>1064</v>
      </c>
      <c r="BB106" t="s">
        <v>1066</v>
      </c>
      <c r="BC106" t="s">
        <v>1064</v>
      </c>
      <c r="BD106" t="s">
        <v>1066</v>
      </c>
      <c r="BE106" t="s">
        <v>1068</v>
      </c>
      <c r="BF106" t="s">
        <v>1068</v>
      </c>
      <c r="BG106" t="s">
        <v>1066</v>
      </c>
      <c r="BH106" t="s">
        <v>1066</v>
      </c>
      <c r="BI106" t="s">
        <v>1066</v>
      </c>
      <c r="BJ106" t="s">
        <v>1064</v>
      </c>
      <c r="BK106" t="s">
        <v>1066</v>
      </c>
      <c r="BL106" t="s">
        <v>1064</v>
      </c>
      <c r="BM106" t="s">
        <v>1066</v>
      </c>
      <c r="BN106" t="s">
        <v>1068</v>
      </c>
      <c r="DB106" t="s">
        <v>1148</v>
      </c>
    </row>
    <row r="107" spans="1:106" x14ac:dyDescent="0.3">
      <c r="A107" t="s">
        <v>565</v>
      </c>
      <c r="B107" t="s">
        <v>566</v>
      </c>
      <c r="M107" t="s">
        <v>1019</v>
      </c>
      <c r="N107" t="s">
        <v>1019</v>
      </c>
      <c r="O107" t="s">
        <v>1019</v>
      </c>
      <c r="P107" t="s">
        <v>1019</v>
      </c>
      <c r="U107" t="s">
        <v>1019</v>
      </c>
      <c r="W107" s="159"/>
      <c r="X107" t="s">
        <v>1045</v>
      </c>
      <c r="Y107" t="s">
        <v>1045</v>
      </c>
      <c r="Z107" t="s">
        <v>1045</v>
      </c>
      <c r="AA107" t="s">
        <v>1047</v>
      </c>
      <c r="AN107" t="s">
        <v>1068</v>
      </c>
      <c r="AO107" t="s">
        <v>1066</v>
      </c>
      <c r="AP107" t="s">
        <v>1066</v>
      </c>
      <c r="AQ107" t="s">
        <v>1068</v>
      </c>
      <c r="AR107" t="s">
        <v>1068</v>
      </c>
      <c r="AS107" t="s">
        <v>1066</v>
      </c>
      <c r="AT107" t="s">
        <v>1068</v>
      </c>
      <c r="AU107" t="s">
        <v>1066</v>
      </c>
      <c r="AV107" t="s">
        <v>1062</v>
      </c>
      <c r="AW107" t="s">
        <v>1068</v>
      </c>
      <c r="AX107" t="s">
        <v>1068</v>
      </c>
      <c r="AY107" t="s">
        <v>1066</v>
      </c>
      <c r="AZ107" t="s">
        <v>1068</v>
      </c>
      <c r="BA107" t="s">
        <v>1068</v>
      </c>
      <c r="BB107" t="s">
        <v>1066</v>
      </c>
      <c r="BC107" t="s">
        <v>1068</v>
      </c>
      <c r="BD107" t="s">
        <v>1066</v>
      </c>
      <c r="BE107" t="s">
        <v>1066</v>
      </c>
      <c r="BF107" t="s">
        <v>1068</v>
      </c>
      <c r="BG107" t="s">
        <v>1068</v>
      </c>
      <c r="BH107" t="s">
        <v>1068</v>
      </c>
      <c r="BI107" t="s">
        <v>1068</v>
      </c>
      <c r="BJ107" t="s">
        <v>1068</v>
      </c>
      <c r="BK107" t="s">
        <v>1068</v>
      </c>
      <c r="BL107" t="s">
        <v>1068</v>
      </c>
      <c r="BM107" t="s">
        <v>1068</v>
      </c>
      <c r="BN107" t="s">
        <v>1064</v>
      </c>
      <c r="DB107" t="s">
        <v>1148</v>
      </c>
    </row>
    <row r="108" spans="1:106" x14ac:dyDescent="0.3">
      <c r="A108" t="s">
        <v>567</v>
      </c>
      <c r="B108" t="s">
        <v>568</v>
      </c>
      <c r="M108" t="s">
        <v>1019</v>
      </c>
      <c r="N108" t="s">
        <v>1019</v>
      </c>
      <c r="O108" t="s">
        <v>1019</v>
      </c>
      <c r="P108" t="s">
        <v>1019</v>
      </c>
      <c r="U108" t="s">
        <v>1019</v>
      </c>
      <c r="W108" s="159"/>
      <c r="X108" t="s">
        <v>1047</v>
      </c>
      <c r="Y108" t="s">
        <v>1045</v>
      </c>
      <c r="Z108" t="s">
        <v>1049</v>
      </c>
      <c r="AA108" t="s">
        <v>1047</v>
      </c>
      <c r="AN108" t="s">
        <v>1064</v>
      </c>
      <c r="AO108" t="s">
        <v>1066</v>
      </c>
      <c r="AP108" t="s">
        <v>1066</v>
      </c>
      <c r="AQ108" t="s">
        <v>1064</v>
      </c>
      <c r="AR108" t="s">
        <v>1064</v>
      </c>
      <c r="AS108" t="s">
        <v>1066</v>
      </c>
      <c r="AT108" t="s">
        <v>1066</v>
      </c>
      <c r="AU108" t="s">
        <v>1066</v>
      </c>
      <c r="AV108" t="s">
        <v>1066</v>
      </c>
      <c r="AW108" t="s">
        <v>1064</v>
      </c>
      <c r="AX108" t="s">
        <v>1066</v>
      </c>
      <c r="AY108" t="s">
        <v>1066</v>
      </c>
      <c r="AZ108" t="s">
        <v>1066</v>
      </c>
      <c r="BA108" t="s">
        <v>1064</v>
      </c>
      <c r="BB108" t="s">
        <v>1066</v>
      </c>
      <c r="BC108" t="s">
        <v>1066</v>
      </c>
      <c r="BD108" t="s">
        <v>1066</v>
      </c>
      <c r="BE108" t="s">
        <v>1066</v>
      </c>
      <c r="BF108" t="s">
        <v>1066</v>
      </c>
      <c r="BG108" t="s">
        <v>1066</v>
      </c>
      <c r="BH108" t="s">
        <v>1066</v>
      </c>
      <c r="BI108" t="s">
        <v>1066</v>
      </c>
      <c r="BJ108" t="s">
        <v>1066</v>
      </c>
      <c r="BK108" t="s">
        <v>1066</v>
      </c>
      <c r="BL108" t="s">
        <v>1066</v>
      </c>
      <c r="BM108" t="s">
        <v>1066</v>
      </c>
      <c r="BN108" t="s">
        <v>1066</v>
      </c>
      <c r="DB108" t="s">
        <v>1148</v>
      </c>
    </row>
    <row r="109" spans="1:106" x14ac:dyDescent="0.3">
      <c r="A109" t="s">
        <v>571</v>
      </c>
      <c r="B109" t="s">
        <v>572</v>
      </c>
      <c r="M109" t="s">
        <v>1019</v>
      </c>
      <c r="N109" t="s">
        <v>1019</v>
      </c>
      <c r="O109" t="s">
        <v>1019</v>
      </c>
      <c r="P109" t="s">
        <v>1019</v>
      </c>
      <c r="U109" t="s">
        <v>1019</v>
      </c>
      <c r="W109" s="159"/>
      <c r="X109" t="s">
        <v>1045</v>
      </c>
      <c r="Y109" t="s">
        <v>1045</v>
      </c>
      <c r="Z109" t="s">
        <v>1049</v>
      </c>
      <c r="AA109" t="s">
        <v>1047</v>
      </c>
      <c r="AN109" t="s">
        <v>1066</v>
      </c>
      <c r="AO109" t="s">
        <v>1068</v>
      </c>
      <c r="AP109" t="s">
        <v>1068</v>
      </c>
      <c r="AQ109" t="s">
        <v>1066</v>
      </c>
      <c r="AR109" t="s">
        <v>1066</v>
      </c>
      <c r="AS109" t="s">
        <v>1066</v>
      </c>
      <c r="AT109" t="s">
        <v>1066</v>
      </c>
      <c r="AU109" t="s">
        <v>1068</v>
      </c>
      <c r="AV109" t="s">
        <v>1068</v>
      </c>
      <c r="AW109" t="s">
        <v>1066</v>
      </c>
      <c r="AX109" t="s">
        <v>1068</v>
      </c>
      <c r="AY109" t="s">
        <v>1068</v>
      </c>
      <c r="AZ109" t="s">
        <v>1068</v>
      </c>
      <c r="BA109" t="s">
        <v>1066</v>
      </c>
      <c r="BB109" t="s">
        <v>1068</v>
      </c>
      <c r="BC109" t="s">
        <v>1066</v>
      </c>
      <c r="BD109" t="s">
        <v>1068</v>
      </c>
      <c r="BE109" t="s">
        <v>1070</v>
      </c>
      <c r="BF109" t="s">
        <v>1068</v>
      </c>
      <c r="BG109" t="s">
        <v>1068</v>
      </c>
      <c r="BH109" t="s">
        <v>1068</v>
      </c>
      <c r="BI109" t="s">
        <v>1068</v>
      </c>
      <c r="BJ109" t="s">
        <v>1066</v>
      </c>
      <c r="BK109" t="s">
        <v>1068</v>
      </c>
      <c r="BL109" t="s">
        <v>1066</v>
      </c>
      <c r="BM109" t="s">
        <v>1068</v>
      </c>
      <c r="BN109" t="s">
        <v>1070</v>
      </c>
      <c r="DB109" t="s">
        <v>1148</v>
      </c>
    </row>
    <row r="110" spans="1:106" x14ac:dyDescent="0.3">
      <c r="A110" t="s">
        <v>573</v>
      </c>
      <c r="B110" t="s">
        <v>574</v>
      </c>
      <c r="M110" t="s">
        <v>1019</v>
      </c>
      <c r="N110" t="s">
        <v>1019</v>
      </c>
      <c r="O110" t="s">
        <v>1019</v>
      </c>
      <c r="P110" t="s">
        <v>1019</v>
      </c>
      <c r="U110" t="s">
        <v>1019</v>
      </c>
      <c r="W110" s="159"/>
      <c r="X110" t="s">
        <v>1045</v>
      </c>
      <c r="Y110" t="s">
        <v>1045</v>
      </c>
      <c r="Z110" t="s">
        <v>1045</v>
      </c>
      <c r="AA110" t="s">
        <v>1047</v>
      </c>
      <c r="AN110" t="s">
        <v>1066</v>
      </c>
      <c r="AO110" t="s">
        <v>1066</v>
      </c>
      <c r="AP110" t="s">
        <v>1066</v>
      </c>
      <c r="AQ110" t="s">
        <v>1068</v>
      </c>
      <c r="AR110" t="s">
        <v>1066</v>
      </c>
      <c r="AS110" t="s">
        <v>1066</v>
      </c>
      <c r="AT110" t="s">
        <v>1066</v>
      </c>
      <c r="AU110" t="s">
        <v>1066</v>
      </c>
      <c r="AV110" t="s">
        <v>1064</v>
      </c>
      <c r="AW110" t="s">
        <v>1066</v>
      </c>
      <c r="AX110" t="s">
        <v>1066</v>
      </c>
      <c r="AY110" t="s">
        <v>1066</v>
      </c>
      <c r="AZ110" t="s">
        <v>1068</v>
      </c>
      <c r="BA110" t="s">
        <v>1066</v>
      </c>
      <c r="BB110" t="s">
        <v>1066</v>
      </c>
      <c r="BC110" t="s">
        <v>1066</v>
      </c>
      <c r="BD110" t="s">
        <v>1066</v>
      </c>
      <c r="BE110" t="s">
        <v>1064</v>
      </c>
      <c r="BF110" t="s">
        <v>1066</v>
      </c>
      <c r="BG110" t="s">
        <v>1066</v>
      </c>
      <c r="BH110" t="s">
        <v>1066</v>
      </c>
      <c r="BI110" t="s">
        <v>1068</v>
      </c>
      <c r="BJ110" t="s">
        <v>1066</v>
      </c>
      <c r="BK110" t="s">
        <v>1066</v>
      </c>
      <c r="BL110" t="s">
        <v>1066</v>
      </c>
      <c r="BM110" t="s">
        <v>1066</v>
      </c>
      <c r="BN110" t="s">
        <v>1064</v>
      </c>
      <c r="DB110" t="s">
        <v>1148</v>
      </c>
    </row>
    <row r="111" spans="1:106" x14ac:dyDescent="0.3">
      <c r="A111" t="s">
        <v>575</v>
      </c>
      <c r="B111" t="s">
        <v>576</v>
      </c>
      <c r="M111" t="s">
        <v>1019</v>
      </c>
      <c r="N111" t="s">
        <v>1019</v>
      </c>
      <c r="O111" t="s">
        <v>1019</v>
      </c>
      <c r="P111" t="s">
        <v>1019</v>
      </c>
      <c r="U111" t="s">
        <v>1019</v>
      </c>
      <c r="W111" s="159"/>
      <c r="X111" t="s">
        <v>1047</v>
      </c>
      <c r="Y111" t="s">
        <v>1045</v>
      </c>
      <c r="Z111" t="s">
        <v>1049</v>
      </c>
      <c r="AA111" t="s">
        <v>1047</v>
      </c>
      <c r="AN111" t="s">
        <v>1066</v>
      </c>
      <c r="AO111" t="s">
        <v>1068</v>
      </c>
      <c r="AP111" t="s">
        <v>1068</v>
      </c>
      <c r="AQ111" t="s">
        <v>1066</v>
      </c>
      <c r="AR111" t="s">
        <v>1066</v>
      </c>
      <c r="AS111" t="s">
        <v>1066</v>
      </c>
      <c r="AT111" t="s">
        <v>1066</v>
      </c>
      <c r="AU111" t="s">
        <v>1068</v>
      </c>
      <c r="AV111" t="s">
        <v>1068</v>
      </c>
      <c r="AW111" t="s">
        <v>1068</v>
      </c>
      <c r="AX111" t="s">
        <v>1068</v>
      </c>
      <c r="AY111" t="s">
        <v>1068</v>
      </c>
      <c r="AZ111" t="s">
        <v>1066</v>
      </c>
      <c r="BA111" t="s">
        <v>1066</v>
      </c>
      <c r="BB111" t="s">
        <v>1066</v>
      </c>
      <c r="BC111" t="s">
        <v>1066</v>
      </c>
      <c r="BD111" t="s">
        <v>1068</v>
      </c>
      <c r="BE111" t="s">
        <v>1068</v>
      </c>
      <c r="BF111" t="s">
        <v>1068</v>
      </c>
      <c r="BG111" t="s">
        <v>1068</v>
      </c>
      <c r="BH111" t="s">
        <v>1068</v>
      </c>
      <c r="BI111" t="s">
        <v>1066</v>
      </c>
      <c r="BJ111" t="s">
        <v>1068</v>
      </c>
      <c r="BK111" t="s">
        <v>1068</v>
      </c>
      <c r="BL111" t="s">
        <v>1068</v>
      </c>
      <c r="BM111" t="s">
        <v>1068</v>
      </c>
      <c r="BN111" t="s">
        <v>1068</v>
      </c>
      <c r="DB111" t="s">
        <v>1148</v>
      </c>
    </row>
    <row r="112" spans="1:106" x14ac:dyDescent="0.3">
      <c r="A112" t="s">
        <v>577</v>
      </c>
      <c r="B112" t="s">
        <v>578</v>
      </c>
      <c r="M112" t="s">
        <v>1019</v>
      </c>
      <c r="N112" t="s">
        <v>1019</v>
      </c>
      <c r="O112" t="s">
        <v>1019</v>
      </c>
      <c r="P112" t="s">
        <v>1019</v>
      </c>
      <c r="U112" t="s">
        <v>1019</v>
      </c>
      <c r="W112" s="159"/>
      <c r="X112" t="s">
        <v>1045</v>
      </c>
      <c r="Y112" t="s">
        <v>1045</v>
      </c>
      <c r="Z112" t="s">
        <v>1045</v>
      </c>
      <c r="AA112" t="s">
        <v>1047</v>
      </c>
      <c r="AN112" t="s">
        <v>1068</v>
      </c>
      <c r="AO112" t="s">
        <v>1068</v>
      </c>
      <c r="AP112" t="s">
        <v>1070</v>
      </c>
      <c r="AQ112" t="s">
        <v>1068</v>
      </c>
      <c r="AR112" t="s">
        <v>1068</v>
      </c>
      <c r="AS112" t="s">
        <v>1066</v>
      </c>
      <c r="AT112" t="s">
        <v>1066</v>
      </c>
      <c r="AU112" t="s">
        <v>1066</v>
      </c>
      <c r="AV112" t="s">
        <v>1064</v>
      </c>
      <c r="AW112" t="s">
        <v>1068</v>
      </c>
      <c r="AX112" t="s">
        <v>1068</v>
      </c>
      <c r="AY112" t="s">
        <v>1070</v>
      </c>
      <c r="AZ112" t="s">
        <v>1068</v>
      </c>
      <c r="BA112" t="s">
        <v>1068</v>
      </c>
      <c r="BB112" t="s">
        <v>1068</v>
      </c>
      <c r="BC112" t="s">
        <v>1066</v>
      </c>
      <c r="BD112" t="s">
        <v>1068</v>
      </c>
      <c r="BE112" t="s">
        <v>1066</v>
      </c>
      <c r="BF112" t="s">
        <v>1070</v>
      </c>
      <c r="BG112" t="s">
        <v>1068</v>
      </c>
      <c r="BH112" t="s">
        <v>1070</v>
      </c>
      <c r="BI112" t="s">
        <v>1068</v>
      </c>
      <c r="BJ112" t="s">
        <v>1068</v>
      </c>
      <c r="BK112" t="s">
        <v>1068</v>
      </c>
      <c r="BL112" t="s">
        <v>1068</v>
      </c>
      <c r="BM112" t="s">
        <v>1068</v>
      </c>
      <c r="BN112" t="s">
        <v>1066</v>
      </c>
      <c r="DB112" t="s">
        <v>1148</v>
      </c>
    </row>
    <row r="113" spans="1:106" x14ac:dyDescent="0.3">
      <c r="A113" t="s">
        <v>579</v>
      </c>
      <c r="B113" t="s">
        <v>580</v>
      </c>
      <c r="M113" t="s">
        <v>1019</v>
      </c>
      <c r="N113" t="s">
        <v>1019</v>
      </c>
      <c r="O113" t="s">
        <v>1019</v>
      </c>
      <c r="P113" t="s">
        <v>1019</v>
      </c>
      <c r="U113" t="s">
        <v>1019</v>
      </c>
      <c r="W113" s="159"/>
      <c r="X113" t="s">
        <v>1047</v>
      </c>
      <c r="Y113" t="s">
        <v>1047</v>
      </c>
      <c r="Z113" t="s">
        <v>1045</v>
      </c>
      <c r="AA113" t="s">
        <v>1045</v>
      </c>
      <c r="AN113" t="s">
        <v>1066</v>
      </c>
      <c r="AO113" t="s">
        <v>1066</v>
      </c>
      <c r="AP113" t="s">
        <v>1066</v>
      </c>
      <c r="AQ113" t="s">
        <v>1066</v>
      </c>
      <c r="AR113" t="s">
        <v>1066</v>
      </c>
      <c r="AS113" t="s">
        <v>1064</v>
      </c>
      <c r="AT113" t="s">
        <v>1064</v>
      </c>
      <c r="AU113" t="s">
        <v>1066</v>
      </c>
      <c r="AV113" t="s">
        <v>1064</v>
      </c>
      <c r="AW113" t="s">
        <v>1066</v>
      </c>
      <c r="AX113" t="s">
        <v>1066</v>
      </c>
      <c r="AY113" t="s">
        <v>1066</v>
      </c>
      <c r="AZ113" t="s">
        <v>1066</v>
      </c>
      <c r="BA113" t="s">
        <v>1066</v>
      </c>
      <c r="BB113" t="s">
        <v>1064</v>
      </c>
      <c r="BC113" t="s">
        <v>1066</v>
      </c>
      <c r="BD113" t="s">
        <v>1066</v>
      </c>
      <c r="BE113" t="s">
        <v>1064</v>
      </c>
      <c r="BF113" t="s">
        <v>1066</v>
      </c>
      <c r="BG113" t="s">
        <v>1066</v>
      </c>
      <c r="BH113" t="s">
        <v>1066</v>
      </c>
      <c r="BI113" t="s">
        <v>1066</v>
      </c>
      <c r="BJ113" t="s">
        <v>1066</v>
      </c>
      <c r="BK113" t="s">
        <v>1066</v>
      </c>
      <c r="BL113" t="s">
        <v>1066</v>
      </c>
      <c r="BM113" t="s">
        <v>1066</v>
      </c>
      <c r="BN113" t="s">
        <v>1066</v>
      </c>
      <c r="DB113" t="s">
        <v>1148</v>
      </c>
    </row>
    <row r="114" spans="1:106" x14ac:dyDescent="0.3">
      <c r="A114" t="s">
        <v>581</v>
      </c>
      <c r="B114" t="s">
        <v>582</v>
      </c>
      <c r="M114" t="s">
        <v>1019</v>
      </c>
      <c r="N114" t="s">
        <v>1019</v>
      </c>
      <c r="O114" t="s">
        <v>1019</v>
      </c>
      <c r="P114" t="s">
        <v>1019</v>
      </c>
      <c r="U114" t="s">
        <v>1019</v>
      </c>
      <c r="W114" s="159"/>
      <c r="X114" t="s">
        <v>1045</v>
      </c>
      <c r="Y114" t="s">
        <v>1047</v>
      </c>
      <c r="Z114" t="s">
        <v>1047</v>
      </c>
      <c r="AA114" t="s">
        <v>1045</v>
      </c>
      <c r="AN114" t="s">
        <v>1064</v>
      </c>
      <c r="AO114" t="s">
        <v>1064</v>
      </c>
      <c r="AP114" t="s">
        <v>1066</v>
      </c>
      <c r="AQ114" t="s">
        <v>1062</v>
      </c>
      <c r="AR114" t="s">
        <v>1066</v>
      </c>
      <c r="AS114" t="s">
        <v>1064</v>
      </c>
      <c r="AT114" t="s">
        <v>1066</v>
      </c>
      <c r="AU114" t="s">
        <v>1064</v>
      </c>
      <c r="AV114" t="s">
        <v>1064</v>
      </c>
      <c r="AW114" t="s">
        <v>1064</v>
      </c>
      <c r="AX114" t="s">
        <v>1064</v>
      </c>
      <c r="AY114" t="s">
        <v>1066</v>
      </c>
      <c r="AZ114" t="s">
        <v>1062</v>
      </c>
      <c r="BA114" t="s">
        <v>1066</v>
      </c>
      <c r="BB114" t="s">
        <v>1066</v>
      </c>
      <c r="BC114" t="s">
        <v>1066</v>
      </c>
      <c r="BD114" t="s">
        <v>1066</v>
      </c>
      <c r="BE114" t="s">
        <v>1066</v>
      </c>
      <c r="BF114" t="s">
        <v>1064</v>
      </c>
      <c r="BG114" t="s">
        <v>1066</v>
      </c>
      <c r="BH114" t="s">
        <v>1066</v>
      </c>
      <c r="BI114" t="s">
        <v>1064</v>
      </c>
      <c r="BJ114" t="s">
        <v>1066</v>
      </c>
      <c r="BK114" t="s">
        <v>1066</v>
      </c>
      <c r="BL114" t="s">
        <v>1066</v>
      </c>
      <c r="BM114" t="s">
        <v>1066</v>
      </c>
      <c r="BN114" t="s">
        <v>1066</v>
      </c>
      <c r="DB114" t="s">
        <v>1148</v>
      </c>
    </row>
    <row r="115" spans="1:106" x14ac:dyDescent="0.3">
      <c r="A115" t="s">
        <v>583</v>
      </c>
      <c r="B115" t="s">
        <v>584</v>
      </c>
      <c r="M115" t="s">
        <v>1019</v>
      </c>
      <c r="N115" t="s">
        <v>1019</v>
      </c>
      <c r="O115" t="s">
        <v>1019</v>
      </c>
      <c r="P115" t="s">
        <v>1019</v>
      </c>
      <c r="U115" t="s">
        <v>1019</v>
      </c>
      <c r="W115" s="159"/>
      <c r="X115" t="s">
        <v>1047</v>
      </c>
      <c r="Y115" t="s">
        <v>1047</v>
      </c>
      <c r="Z115" t="s">
        <v>1047</v>
      </c>
      <c r="AA115" t="s">
        <v>1047</v>
      </c>
      <c r="AN115" t="s">
        <v>1064</v>
      </c>
      <c r="AO115" t="s">
        <v>1064</v>
      </c>
      <c r="AP115" t="s">
        <v>1064</v>
      </c>
      <c r="AQ115" t="s">
        <v>1064</v>
      </c>
      <c r="AR115" t="s">
        <v>1064</v>
      </c>
      <c r="AS115" t="s">
        <v>1064</v>
      </c>
      <c r="AT115" t="s">
        <v>1064</v>
      </c>
      <c r="AU115" t="s">
        <v>1064</v>
      </c>
      <c r="AV115" t="s">
        <v>1066</v>
      </c>
      <c r="AW115" t="s">
        <v>1064</v>
      </c>
      <c r="AX115" t="s">
        <v>1064</v>
      </c>
      <c r="AY115" t="s">
        <v>1066</v>
      </c>
      <c r="AZ115" t="s">
        <v>1064</v>
      </c>
      <c r="BA115" t="s">
        <v>1064</v>
      </c>
      <c r="BB115" t="s">
        <v>1064</v>
      </c>
      <c r="BC115" t="s">
        <v>1064</v>
      </c>
      <c r="BD115" t="s">
        <v>1064</v>
      </c>
      <c r="BE115" t="s">
        <v>1066</v>
      </c>
      <c r="BF115" t="s">
        <v>1066</v>
      </c>
      <c r="BG115" t="s">
        <v>1066</v>
      </c>
      <c r="BH115" t="s">
        <v>1068</v>
      </c>
      <c r="BI115" t="s">
        <v>1066</v>
      </c>
      <c r="BJ115" t="s">
        <v>1066</v>
      </c>
      <c r="BK115" t="s">
        <v>1066</v>
      </c>
      <c r="BL115" t="s">
        <v>1066</v>
      </c>
      <c r="BM115" t="s">
        <v>1066</v>
      </c>
      <c r="BN115" t="s">
        <v>1066</v>
      </c>
      <c r="DB115" t="s">
        <v>1148</v>
      </c>
    </row>
    <row r="116" spans="1:106" x14ac:dyDescent="0.3">
      <c r="A116" t="s">
        <v>585</v>
      </c>
      <c r="B116" t="s">
        <v>586</v>
      </c>
      <c r="M116" t="s">
        <v>1019</v>
      </c>
      <c r="N116" t="s">
        <v>1019</v>
      </c>
      <c r="O116" t="s">
        <v>1019</v>
      </c>
      <c r="P116" t="s">
        <v>1019</v>
      </c>
      <c r="U116" t="s">
        <v>1019</v>
      </c>
      <c r="W116" s="159"/>
      <c r="X116" t="s">
        <v>1047</v>
      </c>
      <c r="Y116" t="s">
        <v>1045</v>
      </c>
      <c r="Z116" t="s">
        <v>1045</v>
      </c>
      <c r="AA116" t="s">
        <v>1047</v>
      </c>
      <c r="AN116" t="s">
        <v>1066</v>
      </c>
      <c r="AO116" t="s">
        <v>1068</v>
      </c>
      <c r="AP116" t="s">
        <v>1066</v>
      </c>
      <c r="AQ116" t="s">
        <v>1066</v>
      </c>
      <c r="AR116" t="s">
        <v>1062</v>
      </c>
      <c r="AS116" t="s">
        <v>1066</v>
      </c>
      <c r="AT116" t="s">
        <v>1062</v>
      </c>
      <c r="AU116" t="s">
        <v>1068</v>
      </c>
      <c r="AV116" t="s">
        <v>1068</v>
      </c>
      <c r="AW116" t="s">
        <v>1066</v>
      </c>
      <c r="AX116" t="s">
        <v>1068</v>
      </c>
      <c r="AY116" t="s">
        <v>1068</v>
      </c>
      <c r="AZ116" t="s">
        <v>1068</v>
      </c>
      <c r="BA116" t="s">
        <v>1066</v>
      </c>
      <c r="BB116" t="s">
        <v>1068</v>
      </c>
      <c r="BC116" t="s">
        <v>1066</v>
      </c>
      <c r="BD116" t="s">
        <v>1068</v>
      </c>
      <c r="BE116" t="s">
        <v>1068</v>
      </c>
      <c r="BF116" t="s">
        <v>1068</v>
      </c>
      <c r="BG116" t="s">
        <v>1068</v>
      </c>
      <c r="BH116" t="s">
        <v>1068</v>
      </c>
      <c r="BI116" t="s">
        <v>1068</v>
      </c>
      <c r="BJ116" t="s">
        <v>1066</v>
      </c>
      <c r="BK116" t="s">
        <v>1068</v>
      </c>
      <c r="BL116" t="s">
        <v>1068</v>
      </c>
      <c r="BM116" t="s">
        <v>1068</v>
      </c>
      <c r="BN116" t="s">
        <v>1068</v>
      </c>
      <c r="DB116" t="s">
        <v>1148</v>
      </c>
    </row>
    <row r="117" spans="1:106" x14ac:dyDescent="0.3">
      <c r="A117" t="s">
        <v>589</v>
      </c>
      <c r="B117" t="s">
        <v>590</v>
      </c>
      <c r="M117" t="s">
        <v>1019</v>
      </c>
      <c r="N117" t="s">
        <v>1019</v>
      </c>
      <c r="O117" t="s">
        <v>1019</v>
      </c>
      <c r="P117" t="s">
        <v>1019</v>
      </c>
      <c r="U117" t="s">
        <v>1019</v>
      </c>
      <c r="W117" s="159"/>
      <c r="X117" t="s">
        <v>1049</v>
      </c>
      <c r="Y117" t="s">
        <v>1045</v>
      </c>
      <c r="Z117" t="s">
        <v>1045</v>
      </c>
      <c r="AA117" t="s">
        <v>1045</v>
      </c>
      <c r="AN117" t="s">
        <v>1066</v>
      </c>
      <c r="AO117" t="s">
        <v>1066</v>
      </c>
      <c r="AP117" t="s">
        <v>1068</v>
      </c>
      <c r="AQ117" t="s">
        <v>1068</v>
      </c>
      <c r="AR117" t="s">
        <v>1062</v>
      </c>
      <c r="AS117" t="s">
        <v>1068</v>
      </c>
      <c r="AT117" t="s">
        <v>1066</v>
      </c>
      <c r="AU117" t="s">
        <v>1066</v>
      </c>
      <c r="AV117" t="s">
        <v>1062</v>
      </c>
      <c r="AW117" t="s">
        <v>1066</v>
      </c>
      <c r="AX117" t="s">
        <v>1066</v>
      </c>
      <c r="AY117" t="s">
        <v>1068</v>
      </c>
      <c r="AZ117" t="s">
        <v>1068</v>
      </c>
      <c r="BA117" t="s">
        <v>1064</v>
      </c>
      <c r="BB117" t="s">
        <v>1068</v>
      </c>
      <c r="BC117" t="s">
        <v>1066</v>
      </c>
      <c r="BD117" t="s">
        <v>1068</v>
      </c>
      <c r="BE117" t="s">
        <v>1064</v>
      </c>
      <c r="BF117" t="s">
        <v>1068</v>
      </c>
      <c r="BG117" t="s">
        <v>1068</v>
      </c>
      <c r="BH117" t="s">
        <v>1068</v>
      </c>
      <c r="BI117" t="s">
        <v>1068</v>
      </c>
      <c r="BJ117" t="s">
        <v>1064</v>
      </c>
      <c r="BK117" t="s">
        <v>1068</v>
      </c>
      <c r="BL117" t="s">
        <v>1066</v>
      </c>
      <c r="BM117" t="s">
        <v>1068</v>
      </c>
      <c r="BN117" t="s">
        <v>1066</v>
      </c>
      <c r="DB117" t="s">
        <v>1148</v>
      </c>
    </row>
    <row r="118" spans="1:106" x14ac:dyDescent="0.3">
      <c r="A118" t="s">
        <v>591</v>
      </c>
      <c r="B118" t="s">
        <v>592</v>
      </c>
      <c r="M118" t="s">
        <v>1019</v>
      </c>
      <c r="N118" t="s">
        <v>1019</v>
      </c>
      <c r="O118" t="s">
        <v>1019</v>
      </c>
      <c r="P118" t="s">
        <v>1019</v>
      </c>
      <c r="U118" t="s">
        <v>1019</v>
      </c>
      <c r="W118" s="159"/>
      <c r="X118" t="s">
        <v>1049</v>
      </c>
      <c r="Y118" t="s">
        <v>1045</v>
      </c>
      <c r="Z118" t="s">
        <v>1049</v>
      </c>
      <c r="AA118" t="s">
        <v>1047</v>
      </c>
      <c r="AN118" t="s">
        <v>1066</v>
      </c>
      <c r="AO118" t="s">
        <v>1066</v>
      </c>
      <c r="AP118" t="s">
        <v>1066</v>
      </c>
      <c r="AQ118" t="s">
        <v>1064</v>
      </c>
      <c r="AR118" t="s">
        <v>1064</v>
      </c>
      <c r="AS118" t="s">
        <v>1064</v>
      </c>
      <c r="AT118" t="s">
        <v>1066</v>
      </c>
      <c r="AU118" t="s">
        <v>1066</v>
      </c>
      <c r="AV118" t="s">
        <v>1066</v>
      </c>
      <c r="AW118" t="s">
        <v>1066</v>
      </c>
      <c r="AX118" t="s">
        <v>1066</v>
      </c>
      <c r="AY118" t="s">
        <v>1066</v>
      </c>
      <c r="AZ118" t="s">
        <v>1066</v>
      </c>
      <c r="BA118" t="s">
        <v>1066</v>
      </c>
      <c r="BB118" t="s">
        <v>1066</v>
      </c>
      <c r="BC118" t="s">
        <v>1066</v>
      </c>
      <c r="BD118" t="s">
        <v>1066</v>
      </c>
      <c r="BE118" t="s">
        <v>1066</v>
      </c>
      <c r="BF118" t="s">
        <v>1068</v>
      </c>
      <c r="BG118" t="s">
        <v>1066</v>
      </c>
      <c r="BH118" t="s">
        <v>1066</v>
      </c>
      <c r="BI118" t="s">
        <v>1066</v>
      </c>
      <c r="BJ118" t="s">
        <v>1066</v>
      </c>
      <c r="BK118" t="s">
        <v>1066</v>
      </c>
      <c r="BL118" t="s">
        <v>1068</v>
      </c>
      <c r="BM118" t="s">
        <v>1068</v>
      </c>
      <c r="BN118" t="s">
        <v>1066</v>
      </c>
      <c r="DB118" t="s">
        <v>1148</v>
      </c>
    </row>
    <row r="119" spans="1:106" x14ac:dyDescent="0.3">
      <c r="A119" t="s">
        <v>593</v>
      </c>
      <c r="B119" t="s">
        <v>594</v>
      </c>
      <c r="M119" t="s">
        <v>1019</v>
      </c>
      <c r="N119" t="s">
        <v>1019</v>
      </c>
      <c r="O119" t="s">
        <v>1019</v>
      </c>
      <c r="P119" t="s">
        <v>1019</v>
      </c>
      <c r="U119" t="s">
        <v>1019</v>
      </c>
      <c r="W119" s="159"/>
      <c r="X119" t="s">
        <v>1047</v>
      </c>
      <c r="Y119" t="s">
        <v>1047</v>
      </c>
      <c r="Z119" t="s">
        <v>1047</v>
      </c>
      <c r="AA119" t="s">
        <v>1045</v>
      </c>
      <c r="AN119" t="s">
        <v>1066</v>
      </c>
      <c r="AO119" t="s">
        <v>1066</v>
      </c>
      <c r="AP119" t="s">
        <v>1066</v>
      </c>
      <c r="AQ119" t="s">
        <v>1066</v>
      </c>
      <c r="AR119" t="s">
        <v>1066</v>
      </c>
      <c r="AS119" t="s">
        <v>1066</v>
      </c>
      <c r="AT119" t="s">
        <v>1066</v>
      </c>
      <c r="AU119" t="s">
        <v>1066</v>
      </c>
      <c r="AV119" t="s">
        <v>1066</v>
      </c>
      <c r="AW119" t="s">
        <v>1066</v>
      </c>
      <c r="AX119" t="s">
        <v>1066</v>
      </c>
      <c r="AY119" t="s">
        <v>1066</v>
      </c>
      <c r="AZ119" t="s">
        <v>1068</v>
      </c>
      <c r="BA119" t="s">
        <v>1066</v>
      </c>
      <c r="BB119" t="s">
        <v>1066</v>
      </c>
      <c r="BC119" t="s">
        <v>1066</v>
      </c>
      <c r="BD119" t="s">
        <v>1068</v>
      </c>
      <c r="BE119" t="s">
        <v>1068</v>
      </c>
      <c r="BF119" t="s">
        <v>1068</v>
      </c>
      <c r="BG119" t="s">
        <v>1066</v>
      </c>
      <c r="BH119" t="s">
        <v>1068</v>
      </c>
      <c r="BI119" t="s">
        <v>1068</v>
      </c>
      <c r="BJ119" t="s">
        <v>1068</v>
      </c>
      <c r="BK119" t="s">
        <v>1068</v>
      </c>
      <c r="BL119" t="s">
        <v>1068</v>
      </c>
      <c r="BM119" t="s">
        <v>1070</v>
      </c>
      <c r="BN119" t="s">
        <v>1068</v>
      </c>
      <c r="DB119" t="s">
        <v>1148</v>
      </c>
    </row>
    <row r="120" spans="1:106" x14ac:dyDescent="0.3">
      <c r="A120" t="s">
        <v>595</v>
      </c>
      <c r="B120" t="s">
        <v>596</v>
      </c>
      <c r="M120" t="s">
        <v>1019</v>
      </c>
      <c r="N120" t="s">
        <v>1019</v>
      </c>
      <c r="O120" t="s">
        <v>1019</v>
      </c>
      <c r="P120" t="s">
        <v>1019</v>
      </c>
      <c r="U120" t="s">
        <v>1019</v>
      </c>
      <c r="W120" s="159"/>
      <c r="X120" t="s">
        <v>1047</v>
      </c>
      <c r="Y120" t="s">
        <v>1045</v>
      </c>
      <c r="Z120" t="s">
        <v>1045</v>
      </c>
      <c r="AA120" t="s">
        <v>1045</v>
      </c>
      <c r="AN120" t="s">
        <v>1066</v>
      </c>
      <c r="AO120" t="s">
        <v>1068</v>
      </c>
      <c r="AP120" t="s">
        <v>1066</v>
      </c>
      <c r="AQ120" t="s">
        <v>1068</v>
      </c>
      <c r="AR120" t="s">
        <v>1066</v>
      </c>
      <c r="AS120" t="s">
        <v>1066</v>
      </c>
      <c r="AT120" t="s">
        <v>1068</v>
      </c>
      <c r="AU120" t="s">
        <v>1066</v>
      </c>
      <c r="AV120" t="s">
        <v>1066</v>
      </c>
      <c r="AW120" t="s">
        <v>1068</v>
      </c>
      <c r="AX120" t="s">
        <v>1068</v>
      </c>
      <c r="AY120" t="s">
        <v>1068</v>
      </c>
      <c r="AZ120" t="s">
        <v>1068</v>
      </c>
      <c r="BA120" t="s">
        <v>1066</v>
      </c>
      <c r="BB120" t="s">
        <v>1066</v>
      </c>
      <c r="BC120" t="s">
        <v>1068</v>
      </c>
      <c r="BD120" t="s">
        <v>1066</v>
      </c>
      <c r="BE120" t="s">
        <v>1066</v>
      </c>
      <c r="BF120" t="s">
        <v>1068</v>
      </c>
      <c r="BG120" t="s">
        <v>1068</v>
      </c>
      <c r="BH120" t="s">
        <v>1068</v>
      </c>
      <c r="BI120" t="s">
        <v>1068</v>
      </c>
      <c r="BJ120" t="s">
        <v>1066</v>
      </c>
      <c r="BK120" t="s">
        <v>1066</v>
      </c>
      <c r="BL120" t="s">
        <v>1068</v>
      </c>
      <c r="BM120" t="s">
        <v>1066</v>
      </c>
      <c r="BN120" t="s">
        <v>1068</v>
      </c>
      <c r="DB120" t="s">
        <v>1148</v>
      </c>
    </row>
    <row r="121" spans="1:106" x14ac:dyDescent="0.3">
      <c r="A121" t="s">
        <v>597</v>
      </c>
      <c r="B121" t="s">
        <v>598</v>
      </c>
      <c r="M121" t="s">
        <v>1019</v>
      </c>
      <c r="N121" t="s">
        <v>1019</v>
      </c>
      <c r="O121" t="s">
        <v>1019</v>
      </c>
      <c r="P121" t="s">
        <v>1019</v>
      </c>
      <c r="U121" t="s">
        <v>1021</v>
      </c>
      <c r="W121" s="159"/>
      <c r="X121" t="s">
        <v>1047</v>
      </c>
      <c r="Y121" t="s">
        <v>1045</v>
      </c>
      <c r="Z121" t="s">
        <v>1045</v>
      </c>
      <c r="AA121" t="s">
        <v>1047</v>
      </c>
      <c r="AN121" t="s">
        <v>1066</v>
      </c>
      <c r="AO121" t="s">
        <v>1066</v>
      </c>
      <c r="AP121" t="s">
        <v>1066</v>
      </c>
      <c r="AQ121" t="s">
        <v>1066</v>
      </c>
      <c r="AR121" t="s">
        <v>1064</v>
      </c>
      <c r="AS121" t="s">
        <v>1064</v>
      </c>
      <c r="AT121" t="s">
        <v>1066</v>
      </c>
      <c r="AU121" t="s">
        <v>1064</v>
      </c>
      <c r="AV121" t="s">
        <v>1066</v>
      </c>
      <c r="AW121" t="s">
        <v>1068</v>
      </c>
      <c r="AX121" t="s">
        <v>1068</v>
      </c>
      <c r="AY121" t="s">
        <v>1068</v>
      </c>
      <c r="AZ121" t="s">
        <v>1066</v>
      </c>
      <c r="BA121" t="s">
        <v>1064</v>
      </c>
      <c r="BB121" t="s">
        <v>1064</v>
      </c>
      <c r="BC121" t="s">
        <v>1066</v>
      </c>
      <c r="BD121" t="s">
        <v>1064</v>
      </c>
      <c r="BE121" t="s">
        <v>1066</v>
      </c>
      <c r="BF121" t="s">
        <v>1068</v>
      </c>
      <c r="BG121" t="s">
        <v>1068</v>
      </c>
      <c r="BH121" t="s">
        <v>1068</v>
      </c>
      <c r="BI121" t="s">
        <v>1066</v>
      </c>
      <c r="BJ121" t="s">
        <v>1064</v>
      </c>
      <c r="BK121" t="s">
        <v>1064</v>
      </c>
      <c r="BL121" t="s">
        <v>1066</v>
      </c>
      <c r="BM121" t="s">
        <v>1064</v>
      </c>
      <c r="BN121" t="s">
        <v>1066</v>
      </c>
      <c r="DB121" t="s">
        <v>1148</v>
      </c>
    </row>
    <row r="122" spans="1:106" x14ac:dyDescent="0.3">
      <c r="A122" t="s">
        <v>599</v>
      </c>
      <c r="B122" t="s">
        <v>600</v>
      </c>
      <c r="M122" t="s">
        <v>1019</v>
      </c>
      <c r="N122" t="s">
        <v>1019</v>
      </c>
      <c r="O122" t="s">
        <v>1019</v>
      </c>
      <c r="P122" t="s">
        <v>1019</v>
      </c>
      <c r="U122" t="s">
        <v>1019</v>
      </c>
      <c r="W122" s="159"/>
      <c r="X122" t="s">
        <v>1047</v>
      </c>
      <c r="Y122" t="s">
        <v>1045</v>
      </c>
      <c r="Z122" t="s">
        <v>1045</v>
      </c>
      <c r="AA122" t="s">
        <v>1045</v>
      </c>
      <c r="AN122" t="s">
        <v>1068</v>
      </c>
      <c r="AO122" t="s">
        <v>1068</v>
      </c>
      <c r="AP122" t="s">
        <v>1066</v>
      </c>
      <c r="AQ122" t="s">
        <v>1068</v>
      </c>
      <c r="AR122" t="s">
        <v>1066</v>
      </c>
      <c r="AS122" t="s">
        <v>1066</v>
      </c>
      <c r="AT122" t="s">
        <v>1066</v>
      </c>
      <c r="AU122" t="s">
        <v>1066</v>
      </c>
      <c r="AV122" t="s">
        <v>1066</v>
      </c>
      <c r="AW122" t="s">
        <v>1068</v>
      </c>
      <c r="AX122" t="s">
        <v>1068</v>
      </c>
      <c r="AY122" t="s">
        <v>1068</v>
      </c>
      <c r="AZ122" t="s">
        <v>1068</v>
      </c>
      <c r="BA122" t="s">
        <v>1068</v>
      </c>
      <c r="BB122" t="s">
        <v>1068</v>
      </c>
      <c r="BC122" t="s">
        <v>1068</v>
      </c>
      <c r="BD122" t="s">
        <v>1068</v>
      </c>
      <c r="BE122" t="s">
        <v>1068</v>
      </c>
      <c r="BF122" t="s">
        <v>1070</v>
      </c>
      <c r="BG122" t="s">
        <v>1070</v>
      </c>
      <c r="BH122" t="s">
        <v>1070</v>
      </c>
      <c r="BI122" t="s">
        <v>1070</v>
      </c>
      <c r="BJ122" t="s">
        <v>1068</v>
      </c>
      <c r="BK122" t="s">
        <v>1068</v>
      </c>
      <c r="BL122" t="s">
        <v>1068</v>
      </c>
      <c r="BM122" t="s">
        <v>1068</v>
      </c>
      <c r="BN122" t="s">
        <v>1068</v>
      </c>
      <c r="DB122" t="s">
        <v>1148</v>
      </c>
    </row>
    <row r="123" spans="1:106" x14ac:dyDescent="0.3">
      <c r="A123" t="s">
        <v>603</v>
      </c>
      <c r="B123" t="s">
        <v>604</v>
      </c>
      <c r="M123" t="s">
        <v>1019</v>
      </c>
      <c r="N123" t="s">
        <v>1019</v>
      </c>
      <c r="O123" t="s">
        <v>1019</v>
      </c>
      <c r="P123" t="s">
        <v>1019</v>
      </c>
      <c r="U123" t="s">
        <v>1019</v>
      </c>
      <c r="W123" s="159"/>
      <c r="X123" t="s">
        <v>1049</v>
      </c>
      <c r="Y123" t="s">
        <v>1045</v>
      </c>
      <c r="Z123" t="s">
        <v>1049</v>
      </c>
      <c r="AA123" t="s">
        <v>1047</v>
      </c>
      <c r="AN123" t="s">
        <v>1066</v>
      </c>
      <c r="AO123" t="s">
        <v>1066</v>
      </c>
      <c r="AP123" t="s">
        <v>1068</v>
      </c>
      <c r="AQ123" t="s">
        <v>1068</v>
      </c>
      <c r="AR123" t="s">
        <v>1064</v>
      </c>
      <c r="AS123" t="s">
        <v>1066</v>
      </c>
      <c r="AT123" t="s">
        <v>1066</v>
      </c>
      <c r="AU123" t="s">
        <v>1066</v>
      </c>
      <c r="AV123" t="s">
        <v>1066</v>
      </c>
      <c r="AW123" t="s">
        <v>1066</v>
      </c>
      <c r="AX123" t="s">
        <v>1066</v>
      </c>
      <c r="AY123" t="s">
        <v>1068</v>
      </c>
      <c r="AZ123" t="s">
        <v>1068</v>
      </c>
      <c r="BA123" t="s">
        <v>1064</v>
      </c>
      <c r="BB123" t="s">
        <v>1066</v>
      </c>
      <c r="BC123" t="s">
        <v>1068</v>
      </c>
      <c r="BD123" t="s">
        <v>1068</v>
      </c>
      <c r="BE123" t="s">
        <v>1066</v>
      </c>
      <c r="BF123" t="s">
        <v>1068</v>
      </c>
      <c r="BG123" t="s">
        <v>1066</v>
      </c>
      <c r="BH123" t="s">
        <v>1068</v>
      </c>
      <c r="BI123" t="s">
        <v>1068</v>
      </c>
      <c r="BJ123" t="s">
        <v>1066</v>
      </c>
      <c r="BK123" t="s">
        <v>1066</v>
      </c>
      <c r="BL123" t="s">
        <v>1068</v>
      </c>
      <c r="BM123" t="s">
        <v>1068</v>
      </c>
      <c r="BN123" t="s">
        <v>1066</v>
      </c>
      <c r="DB123" t="s">
        <v>1148</v>
      </c>
    </row>
    <row r="124" spans="1:106" x14ac:dyDescent="0.3">
      <c r="A124" t="s">
        <v>607</v>
      </c>
      <c r="B124" t="s">
        <v>608</v>
      </c>
      <c r="M124" t="s">
        <v>1019</v>
      </c>
      <c r="N124" t="s">
        <v>1019</v>
      </c>
      <c r="O124" t="s">
        <v>1019</v>
      </c>
      <c r="P124" t="s">
        <v>1019</v>
      </c>
      <c r="U124" t="s">
        <v>1019</v>
      </c>
      <c r="W124" s="159"/>
      <c r="X124" t="s">
        <v>1045</v>
      </c>
      <c r="Y124" t="s">
        <v>1045</v>
      </c>
      <c r="Z124" t="s">
        <v>1045</v>
      </c>
      <c r="AA124" t="s">
        <v>1045</v>
      </c>
      <c r="AN124" t="s">
        <v>1066</v>
      </c>
      <c r="AO124" t="s">
        <v>1066</v>
      </c>
      <c r="AP124" t="s">
        <v>1066</v>
      </c>
      <c r="AQ124" t="s">
        <v>1066</v>
      </c>
      <c r="AR124" t="s">
        <v>1064</v>
      </c>
      <c r="AS124" t="s">
        <v>1066</v>
      </c>
      <c r="AT124" t="s">
        <v>1064</v>
      </c>
      <c r="AU124" t="s">
        <v>1066</v>
      </c>
      <c r="AV124" t="s">
        <v>1068</v>
      </c>
      <c r="AW124" t="s">
        <v>1068</v>
      </c>
      <c r="AX124" t="s">
        <v>1068</v>
      </c>
      <c r="AY124" t="s">
        <v>1068</v>
      </c>
      <c r="AZ124" t="s">
        <v>1068</v>
      </c>
      <c r="BA124" t="s">
        <v>1066</v>
      </c>
      <c r="BB124" t="s">
        <v>1066</v>
      </c>
      <c r="BC124" t="s">
        <v>1066</v>
      </c>
      <c r="BD124" t="s">
        <v>1066</v>
      </c>
      <c r="BE124" t="s">
        <v>1068</v>
      </c>
      <c r="BF124" t="s">
        <v>1068</v>
      </c>
      <c r="BG124" t="s">
        <v>1068</v>
      </c>
      <c r="BH124" t="s">
        <v>1068</v>
      </c>
      <c r="BI124" t="s">
        <v>1068</v>
      </c>
      <c r="BJ124" t="s">
        <v>1066</v>
      </c>
      <c r="BK124" t="s">
        <v>1066</v>
      </c>
      <c r="BL124" t="s">
        <v>1066</v>
      </c>
      <c r="BM124" t="s">
        <v>1066</v>
      </c>
      <c r="BN124" t="s">
        <v>1068</v>
      </c>
      <c r="DB124" t="s">
        <v>1148</v>
      </c>
    </row>
    <row r="125" spans="1:106" x14ac:dyDescent="0.3">
      <c r="A125" t="s">
        <v>609</v>
      </c>
      <c r="B125" t="s">
        <v>610</v>
      </c>
      <c r="M125" t="s">
        <v>1019</v>
      </c>
      <c r="N125" t="s">
        <v>1019</v>
      </c>
      <c r="O125" t="s">
        <v>1019</v>
      </c>
      <c r="P125" t="s">
        <v>1019</v>
      </c>
      <c r="U125" t="s">
        <v>1019</v>
      </c>
      <c r="W125" s="159"/>
      <c r="X125" t="s">
        <v>1049</v>
      </c>
      <c r="Y125" t="s">
        <v>1049</v>
      </c>
      <c r="Z125" t="s">
        <v>1045</v>
      </c>
      <c r="AA125" t="s">
        <v>1045</v>
      </c>
      <c r="AN125" t="s">
        <v>1064</v>
      </c>
      <c r="AO125" t="s">
        <v>1064</v>
      </c>
      <c r="AP125" t="s">
        <v>1066</v>
      </c>
      <c r="AQ125" t="s">
        <v>1066</v>
      </c>
      <c r="AR125" t="s">
        <v>1066</v>
      </c>
      <c r="AS125" t="s">
        <v>1064</v>
      </c>
      <c r="AT125" t="s">
        <v>1064</v>
      </c>
      <c r="AU125" t="s">
        <v>1066</v>
      </c>
      <c r="AV125" t="s">
        <v>1064</v>
      </c>
      <c r="AW125" t="s">
        <v>1064</v>
      </c>
      <c r="AX125" t="s">
        <v>1064</v>
      </c>
      <c r="AY125" t="s">
        <v>1066</v>
      </c>
      <c r="AZ125" t="s">
        <v>1064</v>
      </c>
      <c r="BA125" t="s">
        <v>1064</v>
      </c>
      <c r="BB125" t="s">
        <v>1064</v>
      </c>
      <c r="BC125" t="s">
        <v>1064</v>
      </c>
      <c r="BD125" t="s">
        <v>1066</v>
      </c>
      <c r="BE125" t="s">
        <v>1066</v>
      </c>
      <c r="BF125" t="s">
        <v>1064</v>
      </c>
      <c r="BG125" t="s">
        <v>1064</v>
      </c>
      <c r="BH125" t="s">
        <v>1066</v>
      </c>
      <c r="BI125" t="s">
        <v>1064</v>
      </c>
      <c r="BJ125" t="s">
        <v>1066</v>
      </c>
      <c r="BK125" t="s">
        <v>1066</v>
      </c>
      <c r="BL125" t="s">
        <v>1066</v>
      </c>
      <c r="BM125" t="s">
        <v>1066</v>
      </c>
      <c r="BN125" t="s">
        <v>1066</v>
      </c>
      <c r="DB125" t="s">
        <v>1148</v>
      </c>
    </row>
    <row r="126" spans="1:106" x14ac:dyDescent="0.3">
      <c r="A126" t="s">
        <v>611</v>
      </c>
      <c r="B126" t="s">
        <v>612</v>
      </c>
      <c r="M126" t="s">
        <v>1019</v>
      </c>
      <c r="N126" t="s">
        <v>1019</v>
      </c>
      <c r="O126" t="s">
        <v>1019</v>
      </c>
      <c r="P126" t="s">
        <v>1019</v>
      </c>
      <c r="U126" t="s">
        <v>1019</v>
      </c>
      <c r="W126" s="159"/>
      <c r="X126" t="s">
        <v>1047</v>
      </c>
      <c r="Y126" t="s">
        <v>1045</v>
      </c>
      <c r="Z126" t="s">
        <v>1047</v>
      </c>
      <c r="AA126" t="s">
        <v>1045</v>
      </c>
      <c r="AN126" t="s">
        <v>1068</v>
      </c>
      <c r="AO126" t="s">
        <v>1066</v>
      </c>
      <c r="AP126" t="s">
        <v>1068</v>
      </c>
      <c r="AQ126" t="s">
        <v>1066</v>
      </c>
      <c r="AR126" t="s">
        <v>1066</v>
      </c>
      <c r="AS126" t="s">
        <v>1066</v>
      </c>
      <c r="AT126" t="s">
        <v>1068</v>
      </c>
      <c r="AU126" t="s">
        <v>1068</v>
      </c>
      <c r="AV126" t="s">
        <v>1066</v>
      </c>
      <c r="AW126" t="s">
        <v>1068</v>
      </c>
      <c r="AX126" t="s">
        <v>1066</v>
      </c>
      <c r="AY126" t="s">
        <v>1068</v>
      </c>
      <c r="AZ126" t="s">
        <v>1066</v>
      </c>
      <c r="BA126" t="s">
        <v>1066</v>
      </c>
      <c r="BB126" t="s">
        <v>1066</v>
      </c>
      <c r="BC126" t="s">
        <v>1068</v>
      </c>
      <c r="BD126" t="s">
        <v>1068</v>
      </c>
      <c r="BE126" t="s">
        <v>1066</v>
      </c>
      <c r="BF126" t="s">
        <v>1068</v>
      </c>
      <c r="BG126" t="s">
        <v>1066</v>
      </c>
      <c r="BH126" t="s">
        <v>1068</v>
      </c>
      <c r="BI126" t="s">
        <v>1066</v>
      </c>
      <c r="BJ126" t="s">
        <v>1066</v>
      </c>
      <c r="BK126" t="s">
        <v>1066</v>
      </c>
      <c r="BL126" t="s">
        <v>1068</v>
      </c>
      <c r="BM126" t="s">
        <v>1068</v>
      </c>
      <c r="BN126" t="s">
        <v>1066</v>
      </c>
      <c r="DB126" t="s">
        <v>1148</v>
      </c>
    </row>
    <row r="127" spans="1:106" x14ac:dyDescent="0.3">
      <c r="A127" t="s">
        <v>613</v>
      </c>
      <c r="B127" t="s">
        <v>614</v>
      </c>
      <c r="M127" t="s">
        <v>1019</v>
      </c>
      <c r="N127" t="s">
        <v>1019</v>
      </c>
      <c r="O127" t="s">
        <v>1019</v>
      </c>
      <c r="P127" t="s">
        <v>1019</v>
      </c>
      <c r="U127" t="s">
        <v>1019</v>
      </c>
      <c r="W127" s="159"/>
      <c r="X127" t="s">
        <v>1045</v>
      </c>
      <c r="Y127" t="s">
        <v>1045</v>
      </c>
      <c r="Z127" t="s">
        <v>1045</v>
      </c>
      <c r="AA127" t="s">
        <v>1047</v>
      </c>
      <c r="AN127" t="s">
        <v>1066</v>
      </c>
      <c r="AO127" t="s">
        <v>1068</v>
      </c>
      <c r="AP127" t="s">
        <v>1068</v>
      </c>
      <c r="AQ127" t="s">
        <v>1066</v>
      </c>
      <c r="AR127" t="s">
        <v>1068</v>
      </c>
      <c r="AS127" t="s">
        <v>1066</v>
      </c>
      <c r="AT127" t="s">
        <v>1066</v>
      </c>
      <c r="AU127" t="s">
        <v>1066</v>
      </c>
      <c r="AV127" t="s">
        <v>1064</v>
      </c>
      <c r="AW127" t="s">
        <v>1066</v>
      </c>
      <c r="AX127" t="s">
        <v>1068</v>
      </c>
      <c r="AY127" t="s">
        <v>1068</v>
      </c>
      <c r="AZ127" t="s">
        <v>1066</v>
      </c>
      <c r="BA127" t="s">
        <v>1068</v>
      </c>
      <c r="BB127" t="s">
        <v>1066</v>
      </c>
      <c r="BC127" t="s">
        <v>1066</v>
      </c>
      <c r="BD127" t="s">
        <v>1066</v>
      </c>
      <c r="BE127" t="s">
        <v>1064</v>
      </c>
      <c r="BF127" t="s">
        <v>1066</v>
      </c>
      <c r="BG127" t="s">
        <v>1068</v>
      </c>
      <c r="BH127" t="s">
        <v>1068</v>
      </c>
      <c r="BI127" t="s">
        <v>1068</v>
      </c>
      <c r="BJ127" t="s">
        <v>1068</v>
      </c>
      <c r="BK127" t="s">
        <v>1068</v>
      </c>
      <c r="BL127" t="s">
        <v>1066</v>
      </c>
      <c r="BM127" t="s">
        <v>1066</v>
      </c>
      <c r="BN127" t="s">
        <v>1066</v>
      </c>
      <c r="DB127" t="s">
        <v>1148</v>
      </c>
    </row>
    <row r="128" spans="1:106" x14ac:dyDescent="0.3">
      <c r="A128" t="s">
        <v>616</v>
      </c>
      <c r="B128" t="s">
        <v>617</v>
      </c>
      <c r="M128" t="s">
        <v>1019</v>
      </c>
      <c r="N128" t="s">
        <v>1019</v>
      </c>
      <c r="O128" t="s">
        <v>1019</v>
      </c>
      <c r="P128" t="s">
        <v>1019</v>
      </c>
      <c r="U128" t="s">
        <v>1019</v>
      </c>
      <c r="W128" s="159"/>
      <c r="X128" t="s">
        <v>1047</v>
      </c>
      <c r="Y128" t="s">
        <v>1047</v>
      </c>
      <c r="Z128" t="s">
        <v>1045</v>
      </c>
      <c r="AA128" t="s">
        <v>1047</v>
      </c>
      <c r="AN128" t="s">
        <v>1064</v>
      </c>
      <c r="AO128" t="s">
        <v>1064</v>
      </c>
      <c r="AP128" t="s">
        <v>1066</v>
      </c>
      <c r="AQ128" t="s">
        <v>1066</v>
      </c>
      <c r="AR128" t="s">
        <v>1066</v>
      </c>
      <c r="AS128" t="s">
        <v>1066</v>
      </c>
      <c r="AT128" t="s">
        <v>1068</v>
      </c>
      <c r="AU128" t="s">
        <v>1066</v>
      </c>
      <c r="AV128" t="s">
        <v>1066</v>
      </c>
      <c r="AW128" t="s">
        <v>1064</v>
      </c>
      <c r="AX128" t="s">
        <v>1064</v>
      </c>
      <c r="AY128" t="s">
        <v>1066</v>
      </c>
      <c r="AZ128" t="s">
        <v>1066</v>
      </c>
      <c r="BA128" t="s">
        <v>1066</v>
      </c>
      <c r="BB128" t="s">
        <v>1066</v>
      </c>
      <c r="BC128" t="s">
        <v>1068</v>
      </c>
      <c r="BD128" t="s">
        <v>1066</v>
      </c>
      <c r="BE128" t="s">
        <v>1066</v>
      </c>
      <c r="BF128" t="s">
        <v>1064</v>
      </c>
      <c r="BG128" t="s">
        <v>1064</v>
      </c>
      <c r="BH128" t="s">
        <v>1066</v>
      </c>
      <c r="BI128" t="s">
        <v>1066</v>
      </c>
      <c r="BJ128" t="s">
        <v>1066</v>
      </c>
      <c r="BK128" t="s">
        <v>1066</v>
      </c>
      <c r="BL128" t="s">
        <v>1068</v>
      </c>
      <c r="BM128" t="s">
        <v>1066</v>
      </c>
      <c r="BN128" t="s">
        <v>1066</v>
      </c>
      <c r="DB128" t="s">
        <v>1148</v>
      </c>
    </row>
    <row r="129" spans="1:106" x14ac:dyDescent="0.3">
      <c r="A129" t="s">
        <v>618</v>
      </c>
      <c r="B129" t="s">
        <v>619</v>
      </c>
      <c r="M129" t="s">
        <v>1019</v>
      </c>
      <c r="N129" t="s">
        <v>1019</v>
      </c>
      <c r="O129" t="s">
        <v>1019</v>
      </c>
      <c r="P129" t="s">
        <v>1019</v>
      </c>
      <c r="U129" t="s">
        <v>1019</v>
      </c>
      <c r="W129" s="159"/>
      <c r="X129" t="s">
        <v>1047</v>
      </c>
      <c r="Y129" t="s">
        <v>1045</v>
      </c>
      <c r="Z129" t="s">
        <v>1045</v>
      </c>
      <c r="AA129" t="s">
        <v>1045</v>
      </c>
      <c r="AN129" t="s">
        <v>1066</v>
      </c>
      <c r="AO129" t="s">
        <v>1068</v>
      </c>
      <c r="AP129" t="s">
        <v>1068</v>
      </c>
      <c r="AQ129" t="s">
        <v>1066</v>
      </c>
      <c r="AR129" t="s">
        <v>1064</v>
      </c>
      <c r="AS129" t="s">
        <v>1066</v>
      </c>
      <c r="AT129" t="s">
        <v>1068</v>
      </c>
      <c r="AU129" t="s">
        <v>1068</v>
      </c>
      <c r="AV129" t="s">
        <v>1064</v>
      </c>
      <c r="AW129" t="s">
        <v>1066</v>
      </c>
      <c r="AX129" t="s">
        <v>1068</v>
      </c>
      <c r="AY129" t="s">
        <v>1068</v>
      </c>
      <c r="AZ129" t="s">
        <v>1066</v>
      </c>
      <c r="BA129" t="s">
        <v>1066</v>
      </c>
      <c r="BB129" t="s">
        <v>1066</v>
      </c>
      <c r="BC129" t="s">
        <v>1068</v>
      </c>
      <c r="BD129" t="s">
        <v>1068</v>
      </c>
      <c r="BE129" t="s">
        <v>1066</v>
      </c>
      <c r="BF129" t="s">
        <v>1068</v>
      </c>
      <c r="BG129" t="s">
        <v>1068</v>
      </c>
      <c r="BH129" t="s">
        <v>1070</v>
      </c>
      <c r="BI129" t="s">
        <v>1068</v>
      </c>
      <c r="BJ129" t="s">
        <v>1066</v>
      </c>
      <c r="BK129" t="s">
        <v>1068</v>
      </c>
      <c r="BL129" t="s">
        <v>1068</v>
      </c>
      <c r="BM129" t="s">
        <v>1068</v>
      </c>
      <c r="BN129" t="s">
        <v>1066</v>
      </c>
      <c r="DB129" t="s">
        <v>1148</v>
      </c>
    </row>
    <row r="130" spans="1:106" x14ac:dyDescent="0.3">
      <c r="A130" t="s">
        <v>622</v>
      </c>
      <c r="B130" t="s">
        <v>623</v>
      </c>
      <c r="M130" t="s">
        <v>1019</v>
      </c>
      <c r="N130" t="s">
        <v>1019</v>
      </c>
      <c r="O130" t="s">
        <v>1019</v>
      </c>
      <c r="P130" t="s">
        <v>1019</v>
      </c>
      <c r="U130" t="s">
        <v>1019</v>
      </c>
      <c r="W130" s="159"/>
      <c r="X130" t="s">
        <v>1047</v>
      </c>
      <c r="Y130" t="s">
        <v>1045</v>
      </c>
      <c r="Z130" t="s">
        <v>1049</v>
      </c>
      <c r="AA130" t="s">
        <v>1045</v>
      </c>
      <c r="AN130" t="s">
        <v>1066</v>
      </c>
      <c r="AO130" t="s">
        <v>1066</v>
      </c>
      <c r="AP130" t="s">
        <v>1066</v>
      </c>
      <c r="AQ130" t="s">
        <v>1066</v>
      </c>
      <c r="AR130" t="s">
        <v>1066</v>
      </c>
      <c r="AS130" t="s">
        <v>1064</v>
      </c>
      <c r="AT130" t="s">
        <v>1066</v>
      </c>
      <c r="AU130" t="s">
        <v>1066</v>
      </c>
      <c r="AV130" t="s">
        <v>1066</v>
      </c>
      <c r="AW130" t="s">
        <v>1068</v>
      </c>
      <c r="AX130" t="s">
        <v>1068</v>
      </c>
      <c r="AY130" t="s">
        <v>1068</v>
      </c>
      <c r="AZ130" t="s">
        <v>1068</v>
      </c>
      <c r="BA130" t="s">
        <v>1068</v>
      </c>
      <c r="BB130" t="s">
        <v>1064</v>
      </c>
      <c r="BC130" t="s">
        <v>1068</v>
      </c>
      <c r="BD130" t="s">
        <v>1068</v>
      </c>
      <c r="BE130" t="s">
        <v>1066</v>
      </c>
      <c r="BF130" t="s">
        <v>1068</v>
      </c>
      <c r="BG130" t="s">
        <v>1068</v>
      </c>
      <c r="BH130" t="s">
        <v>1068</v>
      </c>
      <c r="BI130" t="s">
        <v>1068</v>
      </c>
      <c r="BJ130" t="s">
        <v>1068</v>
      </c>
      <c r="BK130" t="s">
        <v>1064</v>
      </c>
      <c r="BL130" t="s">
        <v>1068</v>
      </c>
      <c r="BM130" t="s">
        <v>1068</v>
      </c>
      <c r="BN130" t="s">
        <v>1068</v>
      </c>
      <c r="DB130" t="s">
        <v>1148</v>
      </c>
    </row>
    <row r="131" spans="1:106" x14ac:dyDescent="0.3">
      <c r="A131" t="s">
        <v>624</v>
      </c>
      <c r="B131" t="s">
        <v>625</v>
      </c>
      <c r="M131" t="s">
        <v>1019</v>
      </c>
      <c r="N131" t="s">
        <v>1019</v>
      </c>
      <c r="O131" t="s">
        <v>1019</v>
      </c>
      <c r="P131" t="s">
        <v>1019</v>
      </c>
      <c r="U131" t="s">
        <v>1019</v>
      </c>
      <c r="W131" s="159"/>
      <c r="X131" t="s">
        <v>1045</v>
      </c>
      <c r="Y131" t="s">
        <v>1045</v>
      </c>
      <c r="Z131" t="s">
        <v>1047</v>
      </c>
      <c r="AA131" t="s">
        <v>1045</v>
      </c>
      <c r="AN131" t="s">
        <v>1066</v>
      </c>
      <c r="AO131" t="s">
        <v>1066</v>
      </c>
      <c r="AP131" t="s">
        <v>1066</v>
      </c>
      <c r="AQ131" t="s">
        <v>1066</v>
      </c>
      <c r="AR131" t="s">
        <v>1064</v>
      </c>
      <c r="AS131" t="s">
        <v>1064</v>
      </c>
      <c r="AT131" t="s">
        <v>1066</v>
      </c>
      <c r="AU131" t="s">
        <v>1066</v>
      </c>
      <c r="AV131" t="s">
        <v>1066</v>
      </c>
      <c r="AW131" t="s">
        <v>1066</v>
      </c>
      <c r="AX131" t="s">
        <v>1066</v>
      </c>
      <c r="AY131" t="s">
        <v>1066</v>
      </c>
      <c r="AZ131" t="s">
        <v>1066</v>
      </c>
      <c r="BA131" t="s">
        <v>1066</v>
      </c>
      <c r="BB131" t="s">
        <v>1066</v>
      </c>
      <c r="BC131" t="s">
        <v>1066</v>
      </c>
      <c r="BD131" t="s">
        <v>1066</v>
      </c>
      <c r="BE131" t="s">
        <v>1066</v>
      </c>
      <c r="BF131" t="s">
        <v>1066</v>
      </c>
      <c r="BG131" t="s">
        <v>1066</v>
      </c>
      <c r="BH131" t="s">
        <v>1068</v>
      </c>
      <c r="BI131" t="s">
        <v>1066</v>
      </c>
      <c r="BJ131" t="s">
        <v>1066</v>
      </c>
      <c r="BK131" t="s">
        <v>1066</v>
      </c>
      <c r="BL131" t="s">
        <v>1066</v>
      </c>
      <c r="BM131" t="s">
        <v>1066</v>
      </c>
      <c r="BN131" t="s">
        <v>1066</v>
      </c>
      <c r="DB131" t="s">
        <v>1148</v>
      </c>
    </row>
    <row r="132" spans="1:106" x14ac:dyDescent="0.3">
      <c r="A132" t="s">
        <v>626</v>
      </c>
      <c r="B132" t="s">
        <v>627</v>
      </c>
      <c r="M132" t="s">
        <v>1019</v>
      </c>
      <c r="N132" t="s">
        <v>1019</v>
      </c>
      <c r="O132" t="s">
        <v>1019</v>
      </c>
      <c r="P132" t="s">
        <v>1019</v>
      </c>
      <c r="U132" t="s">
        <v>1019</v>
      </c>
      <c r="W132" s="159"/>
      <c r="X132" t="s">
        <v>1047</v>
      </c>
      <c r="Y132" t="s">
        <v>1047</v>
      </c>
      <c r="Z132" t="s">
        <v>1047</v>
      </c>
      <c r="AA132" t="s">
        <v>1045</v>
      </c>
      <c r="AN132" t="s">
        <v>1064</v>
      </c>
      <c r="AO132" t="s">
        <v>1068</v>
      </c>
      <c r="AP132" t="s">
        <v>1068</v>
      </c>
      <c r="AQ132" t="s">
        <v>1070</v>
      </c>
      <c r="AR132" t="s">
        <v>1068</v>
      </c>
      <c r="AS132" t="s">
        <v>1066</v>
      </c>
      <c r="AT132" t="s">
        <v>1066</v>
      </c>
      <c r="AU132" t="s">
        <v>1068</v>
      </c>
      <c r="AV132" t="s">
        <v>1066</v>
      </c>
      <c r="AW132" t="s">
        <v>1064</v>
      </c>
      <c r="AX132" t="s">
        <v>1068</v>
      </c>
      <c r="AY132" t="s">
        <v>1068</v>
      </c>
      <c r="AZ132" t="s">
        <v>1070</v>
      </c>
      <c r="BA132" t="s">
        <v>1068</v>
      </c>
      <c r="BB132" t="s">
        <v>1066</v>
      </c>
      <c r="BC132" t="s">
        <v>1066</v>
      </c>
      <c r="BD132" t="s">
        <v>1068</v>
      </c>
      <c r="BE132" t="s">
        <v>1066</v>
      </c>
      <c r="BF132" t="s">
        <v>1064</v>
      </c>
      <c r="BG132" t="s">
        <v>1068</v>
      </c>
      <c r="BH132" t="s">
        <v>1068</v>
      </c>
      <c r="BI132" t="s">
        <v>1070</v>
      </c>
      <c r="BJ132" t="s">
        <v>1068</v>
      </c>
      <c r="BK132" t="s">
        <v>1066</v>
      </c>
      <c r="BL132" t="s">
        <v>1066</v>
      </c>
      <c r="BM132" t="s">
        <v>1068</v>
      </c>
      <c r="BN132" t="s">
        <v>1066</v>
      </c>
      <c r="DB132" t="s">
        <v>1148</v>
      </c>
    </row>
    <row r="133" spans="1:106" x14ac:dyDescent="0.3">
      <c r="A133" t="s">
        <v>628</v>
      </c>
      <c r="B133" t="s">
        <v>629</v>
      </c>
      <c r="M133" t="s">
        <v>1019</v>
      </c>
      <c r="N133" t="s">
        <v>1019</v>
      </c>
      <c r="O133" t="s">
        <v>1019</v>
      </c>
      <c r="P133" t="s">
        <v>1019</v>
      </c>
      <c r="U133" t="s">
        <v>1019</v>
      </c>
      <c r="W133" s="159"/>
      <c r="X133" t="s">
        <v>1047</v>
      </c>
      <c r="Y133" t="s">
        <v>1045</v>
      </c>
      <c r="Z133" t="s">
        <v>1047</v>
      </c>
      <c r="AA133" t="s">
        <v>1045</v>
      </c>
      <c r="AN133" t="s">
        <v>1066</v>
      </c>
      <c r="AO133" t="s">
        <v>1068</v>
      </c>
      <c r="AP133" t="s">
        <v>1066</v>
      </c>
      <c r="AQ133" t="s">
        <v>1066</v>
      </c>
      <c r="AR133" t="s">
        <v>1066</v>
      </c>
      <c r="AS133" t="s">
        <v>1064</v>
      </c>
      <c r="AT133" t="s">
        <v>1068</v>
      </c>
      <c r="AU133" t="s">
        <v>1066</v>
      </c>
      <c r="AV133" t="s">
        <v>1066</v>
      </c>
      <c r="AW133" t="s">
        <v>1066</v>
      </c>
      <c r="AX133" t="s">
        <v>1068</v>
      </c>
      <c r="AY133" t="s">
        <v>1066</v>
      </c>
      <c r="AZ133" t="s">
        <v>1066</v>
      </c>
      <c r="BA133" t="s">
        <v>1066</v>
      </c>
      <c r="BB133" t="s">
        <v>1064</v>
      </c>
      <c r="BC133" t="s">
        <v>1068</v>
      </c>
      <c r="BD133" t="s">
        <v>1066</v>
      </c>
      <c r="BE133" t="s">
        <v>1066</v>
      </c>
      <c r="BF133" t="s">
        <v>1066</v>
      </c>
      <c r="BG133" t="s">
        <v>1068</v>
      </c>
      <c r="BH133" t="s">
        <v>1066</v>
      </c>
      <c r="BI133" t="s">
        <v>1068</v>
      </c>
      <c r="BJ133" t="s">
        <v>1068</v>
      </c>
      <c r="BK133" t="s">
        <v>1066</v>
      </c>
      <c r="BL133" t="s">
        <v>1068</v>
      </c>
      <c r="BM133" t="s">
        <v>1066</v>
      </c>
      <c r="BN133" t="s">
        <v>1066</v>
      </c>
      <c r="DB133" t="s">
        <v>1148</v>
      </c>
    </row>
    <row r="134" spans="1:106" x14ac:dyDescent="0.3">
      <c r="A134" t="s">
        <v>630</v>
      </c>
      <c r="B134" t="s">
        <v>631</v>
      </c>
      <c r="M134" t="s">
        <v>1019</v>
      </c>
      <c r="N134" t="s">
        <v>1019</v>
      </c>
      <c r="O134" t="s">
        <v>1019</v>
      </c>
      <c r="P134" t="s">
        <v>1019</v>
      </c>
      <c r="U134" t="s">
        <v>1019</v>
      </c>
      <c r="W134" s="159"/>
      <c r="X134" t="s">
        <v>1047</v>
      </c>
      <c r="Y134" t="s">
        <v>1045</v>
      </c>
      <c r="Z134" t="s">
        <v>1045</v>
      </c>
      <c r="AA134" t="s">
        <v>1047</v>
      </c>
      <c r="AN134" t="s">
        <v>1066</v>
      </c>
      <c r="AO134" t="s">
        <v>1066</v>
      </c>
      <c r="AP134" t="s">
        <v>1066</v>
      </c>
      <c r="AQ134" t="s">
        <v>1066</v>
      </c>
      <c r="AR134" t="s">
        <v>1066</v>
      </c>
      <c r="AS134" t="s">
        <v>1066</v>
      </c>
      <c r="AT134" t="s">
        <v>1066</v>
      </c>
      <c r="AU134" t="s">
        <v>1070</v>
      </c>
      <c r="AV134" t="s">
        <v>1070</v>
      </c>
      <c r="AW134" t="s">
        <v>1066</v>
      </c>
      <c r="AX134" t="s">
        <v>1066</v>
      </c>
      <c r="AY134" t="s">
        <v>1066</v>
      </c>
      <c r="AZ134" t="s">
        <v>1066</v>
      </c>
      <c r="BA134" t="s">
        <v>1066</v>
      </c>
      <c r="BB134" t="s">
        <v>1066</v>
      </c>
      <c r="BC134" t="s">
        <v>1068</v>
      </c>
      <c r="BD134" t="s">
        <v>1070</v>
      </c>
      <c r="BE134" t="s">
        <v>1070</v>
      </c>
      <c r="BF134" t="s">
        <v>1068</v>
      </c>
      <c r="BG134" t="s">
        <v>1068</v>
      </c>
      <c r="BH134" t="s">
        <v>1068</v>
      </c>
      <c r="BI134" t="s">
        <v>1068</v>
      </c>
      <c r="BJ134" t="s">
        <v>1068</v>
      </c>
      <c r="BK134" t="s">
        <v>1068</v>
      </c>
      <c r="BL134" t="s">
        <v>1068</v>
      </c>
      <c r="BM134" t="s">
        <v>1070</v>
      </c>
      <c r="BN134" t="s">
        <v>1070</v>
      </c>
      <c r="DB134" t="s">
        <v>1148</v>
      </c>
    </row>
    <row r="135" spans="1:106" x14ac:dyDescent="0.3">
      <c r="A135" t="s">
        <v>632</v>
      </c>
      <c r="B135" t="s">
        <v>633</v>
      </c>
      <c r="M135" t="s">
        <v>1019</v>
      </c>
      <c r="N135" t="s">
        <v>1019</v>
      </c>
      <c r="O135" t="s">
        <v>1019</v>
      </c>
      <c r="P135" t="s">
        <v>1019</v>
      </c>
      <c r="U135" t="s">
        <v>1019</v>
      </c>
      <c r="W135" s="159"/>
      <c r="X135" t="s">
        <v>1047</v>
      </c>
      <c r="Y135" t="s">
        <v>1045</v>
      </c>
      <c r="Z135" t="s">
        <v>1049</v>
      </c>
      <c r="AA135" t="s">
        <v>1045</v>
      </c>
      <c r="AN135" t="s">
        <v>1066</v>
      </c>
      <c r="AO135" t="s">
        <v>1066</v>
      </c>
      <c r="AP135" t="s">
        <v>1066</v>
      </c>
      <c r="AQ135" t="s">
        <v>1066</v>
      </c>
      <c r="AR135" t="s">
        <v>1066</v>
      </c>
      <c r="AS135" t="s">
        <v>1066</v>
      </c>
      <c r="AT135" t="s">
        <v>1066</v>
      </c>
      <c r="AU135" t="s">
        <v>1066</v>
      </c>
      <c r="AV135" t="s">
        <v>1064</v>
      </c>
      <c r="AW135" t="s">
        <v>1066</v>
      </c>
      <c r="AX135" t="s">
        <v>1066</v>
      </c>
      <c r="AY135" t="s">
        <v>1066</v>
      </c>
      <c r="AZ135" t="s">
        <v>1066</v>
      </c>
      <c r="BA135" t="s">
        <v>1066</v>
      </c>
      <c r="BB135" t="s">
        <v>1066</v>
      </c>
      <c r="BC135" t="s">
        <v>1066</v>
      </c>
      <c r="BD135" t="s">
        <v>1066</v>
      </c>
      <c r="BE135" t="s">
        <v>1066</v>
      </c>
      <c r="BF135" t="s">
        <v>1066</v>
      </c>
      <c r="BG135" t="s">
        <v>1066</v>
      </c>
      <c r="BH135" t="s">
        <v>1066</v>
      </c>
      <c r="BI135" t="s">
        <v>1066</v>
      </c>
      <c r="BJ135" t="s">
        <v>1066</v>
      </c>
      <c r="BK135" t="s">
        <v>1066</v>
      </c>
      <c r="BL135" t="s">
        <v>1066</v>
      </c>
      <c r="BM135" t="s">
        <v>1066</v>
      </c>
      <c r="BN135" t="s">
        <v>1066</v>
      </c>
      <c r="DB135" t="s">
        <v>1148</v>
      </c>
    </row>
    <row r="136" spans="1:106" x14ac:dyDescent="0.3">
      <c r="A136" t="s">
        <v>634</v>
      </c>
      <c r="B136" t="s">
        <v>635</v>
      </c>
      <c r="M136" t="s">
        <v>1019</v>
      </c>
      <c r="N136" t="s">
        <v>1019</v>
      </c>
      <c r="O136" t="s">
        <v>1019</v>
      </c>
      <c r="P136" t="s">
        <v>1019</v>
      </c>
      <c r="U136" t="s">
        <v>1019</v>
      </c>
      <c r="W136" s="159"/>
      <c r="X136" t="s">
        <v>1047</v>
      </c>
      <c r="Y136" t="s">
        <v>1045</v>
      </c>
      <c r="Z136" t="s">
        <v>1045</v>
      </c>
      <c r="AA136" t="s">
        <v>1047</v>
      </c>
      <c r="AN136" t="s">
        <v>1064</v>
      </c>
      <c r="AO136" t="s">
        <v>1068</v>
      </c>
      <c r="AP136" t="s">
        <v>1068</v>
      </c>
      <c r="AQ136" t="s">
        <v>1068</v>
      </c>
      <c r="AR136" t="s">
        <v>1066</v>
      </c>
      <c r="AS136" t="s">
        <v>1068</v>
      </c>
      <c r="AT136" t="s">
        <v>1068</v>
      </c>
      <c r="AU136" t="s">
        <v>1068</v>
      </c>
      <c r="AV136" t="s">
        <v>1066</v>
      </c>
      <c r="AW136" t="s">
        <v>1064</v>
      </c>
      <c r="AX136" t="s">
        <v>1068</v>
      </c>
      <c r="AY136" t="s">
        <v>1068</v>
      </c>
      <c r="AZ136" t="s">
        <v>1068</v>
      </c>
      <c r="BA136" t="s">
        <v>1066</v>
      </c>
      <c r="BB136" t="s">
        <v>1068</v>
      </c>
      <c r="BC136" t="s">
        <v>1068</v>
      </c>
      <c r="BD136" t="s">
        <v>1068</v>
      </c>
      <c r="BE136" t="s">
        <v>1068</v>
      </c>
      <c r="BF136" t="s">
        <v>1064</v>
      </c>
      <c r="BG136" t="s">
        <v>1068</v>
      </c>
      <c r="BH136" t="s">
        <v>1068</v>
      </c>
      <c r="BI136" t="s">
        <v>1068</v>
      </c>
      <c r="BJ136" t="s">
        <v>1066</v>
      </c>
      <c r="BK136" t="s">
        <v>1068</v>
      </c>
      <c r="BL136" t="s">
        <v>1068</v>
      </c>
      <c r="BM136" t="s">
        <v>1068</v>
      </c>
      <c r="BN136" t="s">
        <v>1068</v>
      </c>
      <c r="DB136" t="s">
        <v>1148</v>
      </c>
    </row>
    <row r="137" spans="1:106" x14ac:dyDescent="0.3">
      <c r="A137" t="s">
        <v>638</v>
      </c>
      <c r="B137" t="s">
        <v>639</v>
      </c>
      <c r="M137" t="s">
        <v>1019</v>
      </c>
      <c r="N137" t="s">
        <v>1019</v>
      </c>
      <c r="O137" t="s">
        <v>1019</v>
      </c>
      <c r="P137" t="s">
        <v>1019</v>
      </c>
      <c r="U137" t="s">
        <v>1019</v>
      </c>
      <c r="W137" s="159"/>
      <c r="X137" t="s">
        <v>1047</v>
      </c>
      <c r="Y137" t="s">
        <v>1047</v>
      </c>
      <c r="Z137" t="s">
        <v>1047</v>
      </c>
      <c r="AA137" t="s">
        <v>1045</v>
      </c>
      <c r="AN137" t="s">
        <v>1066</v>
      </c>
      <c r="AO137" t="s">
        <v>1066</v>
      </c>
      <c r="AP137" t="s">
        <v>1068</v>
      </c>
      <c r="AQ137" t="s">
        <v>1068</v>
      </c>
      <c r="AR137" t="s">
        <v>1066</v>
      </c>
      <c r="AS137" t="s">
        <v>1066</v>
      </c>
      <c r="AT137" t="s">
        <v>1066</v>
      </c>
      <c r="AU137" t="s">
        <v>1066</v>
      </c>
      <c r="AV137" t="s">
        <v>1066</v>
      </c>
      <c r="AW137" t="s">
        <v>1066</v>
      </c>
      <c r="AX137" t="s">
        <v>1068</v>
      </c>
      <c r="AY137" t="s">
        <v>1068</v>
      </c>
      <c r="AZ137" t="s">
        <v>1068</v>
      </c>
      <c r="BA137" t="s">
        <v>1066</v>
      </c>
      <c r="BB137" t="s">
        <v>1068</v>
      </c>
      <c r="BC137" t="s">
        <v>1068</v>
      </c>
      <c r="BD137" t="s">
        <v>1068</v>
      </c>
      <c r="BE137" t="s">
        <v>1068</v>
      </c>
      <c r="BF137" t="s">
        <v>1068</v>
      </c>
      <c r="BG137" t="s">
        <v>1068</v>
      </c>
      <c r="BH137" t="s">
        <v>1070</v>
      </c>
      <c r="BI137" t="s">
        <v>1068</v>
      </c>
      <c r="BJ137" t="s">
        <v>1068</v>
      </c>
      <c r="BK137" t="s">
        <v>1068</v>
      </c>
      <c r="BL137" t="s">
        <v>1068</v>
      </c>
      <c r="BM137" t="s">
        <v>1068</v>
      </c>
      <c r="BN137" t="s">
        <v>1068</v>
      </c>
      <c r="DB137" t="s">
        <v>1148</v>
      </c>
    </row>
    <row r="138" spans="1:106" x14ac:dyDescent="0.3">
      <c r="A138" t="s">
        <v>640</v>
      </c>
      <c r="B138" t="s">
        <v>641</v>
      </c>
      <c r="M138" t="s">
        <v>1019</v>
      </c>
      <c r="N138" t="s">
        <v>1019</v>
      </c>
      <c r="O138" t="s">
        <v>1019</v>
      </c>
      <c r="P138" t="s">
        <v>1019</v>
      </c>
      <c r="U138" t="s">
        <v>1019</v>
      </c>
      <c r="W138" s="159"/>
      <c r="X138" t="s">
        <v>1047</v>
      </c>
      <c r="Y138" t="s">
        <v>1045</v>
      </c>
      <c r="Z138" t="s">
        <v>1047</v>
      </c>
      <c r="AA138" t="s">
        <v>1045</v>
      </c>
      <c r="AN138" t="s">
        <v>1066</v>
      </c>
      <c r="AO138" t="s">
        <v>1066</v>
      </c>
      <c r="AP138" t="s">
        <v>1066</v>
      </c>
      <c r="AQ138" t="s">
        <v>1064</v>
      </c>
      <c r="AR138" t="s">
        <v>1064</v>
      </c>
      <c r="AS138" t="s">
        <v>1066</v>
      </c>
      <c r="AT138" t="s">
        <v>1064</v>
      </c>
      <c r="AU138" t="s">
        <v>1066</v>
      </c>
      <c r="AV138" t="s">
        <v>1064</v>
      </c>
      <c r="AW138" t="s">
        <v>1068</v>
      </c>
      <c r="AX138" t="s">
        <v>1068</v>
      </c>
      <c r="AY138" t="s">
        <v>1068</v>
      </c>
      <c r="AZ138" t="s">
        <v>1064</v>
      </c>
      <c r="BA138" t="s">
        <v>1066</v>
      </c>
      <c r="BB138" t="s">
        <v>1066</v>
      </c>
      <c r="BC138" t="s">
        <v>1066</v>
      </c>
      <c r="BD138" t="s">
        <v>1066</v>
      </c>
      <c r="BE138" t="s">
        <v>1066</v>
      </c>
      <c r="BF138" t="s">
        <v>1068</v>
      </c>
      <c r="BG138" t="s">
        <v>1068</v>
      </c>
      <c r="BH138" t="s">
        <v>1068</v>
      </c>
      <c r="BI138" t="s">
        <v>1066</v>
      </c>
      <c r="BJ138" t="s">
        <v>1066</v>
      </c>
      <c r="BK138" t="s">
        <v>1068</v>
      </c>
      <c r="BL138" t="s">
        <v>1066</v>
      </c>
      <c r="BM138" t="s">
        <v>1068</v>
      </c>
      <c r="BN138" t="s">
        <v>1066</v>
      </c>
      <c r="DB138" t="s">
        <v>1148</v>
      </c>
    </row>
    <row r="139" spans="1:106" x14ac:dyDescent="0.3">
      <c r="A139" t="s">
        <v>644</v>
      </c>
      <c r="B139" t="s">
        <v>645</v>
      </c>
      <c r="M139" t="s">
        <v>1019</v>
      </c>
      <c r="N139" t="s">
        <v>1019</v>
      </c>
      <c r="O139" t="s">
        <v>1019</v>
      </c>
      <c r="P139" t="s">
        <v>1019</v>
      </c>
      <c r="U139" t="s">
        <v>1019</v>
      </c>
      <c r="W139" s="159"/>
      <c r="X139" t="s">
        <v>1045</v>
      </c>
      <c r="Y139" t="s">
        <v>1045</v>
      </c>
      <c r="Z139" t="s">
        <v>1049</v>
      </c>
      <c r="AA139" t="s">
        <v>1047</v>
      </c>
      <c r="AN139" t="s">
        <v>1070</v>
      </c>
      <c r="AO139" t="s">
        <v>1068</v>
      </c>
      <c r="AP139" t="s">
        <v>1068</v>
      </c>
      <c r="AQ139" t="s">
        <v>1066</v>
      </c>
      <c r="AR139" t="s">
        <v>1066</v>
      </c>
      <c r="AS139" t="s">
        <v>1070</v>
      </c>
      <c r="AT139" t="s">
        <v>1068</v>
      </c>
      <c r="AU139" t="s">
        <v>1066</v>
      </c>
      <c r="AV139" t="s">
        <v>1064</v>
      </c>
      <c r="AW139" t="s">
        <v>1070</v>
      </c>
      <c r="AX139" t="s">
        <v>1068</v>
      </c>
      <c r="AY139" t="s">
        <v>1068</v>
      </c>
      <c r="AZ139" t="s">
        <v>1066</v>
      </c>
      <c r="BA139" t="s">
        <v>1066</v>
      </c>
      <c r="BB139" t="s">
        <v>1070</v>
      </c>
      <c r="BC139" t="s">
        <v>1068</v>
      </c>
      <c r="BD139" t="s">
        <v>1066</v>
      </c>
      <c r="BE139" t="s">
        <v>1064</v>
      </c>
      <c r="BF139" t="s">
        <v>1070</v>
      </c>
      <c r="BG139" t="s">
        <v>1068</v>
      </c>
      <c r="BH139" t="s">
        <v>1068</v>
      </c>
      <c r="BI139" t="s">
        <v>1066</v>
      </c>
      <c r="BJ139" t="s">
        <v>1066</v>
      </c>
      <c r="BK139" t="s">
        <v>1070</v>
      </c>
      <c r="BL139" t="s">
        <v>1068</v>
      </c>
      <c r="BM139" t="s">
        <v>1066</v>
      </c>
      <c r="BN139" t="s">
        <v>1064</v>
      </c>
      <c r="DB139" t="s">
        <v>1148</v>
      </c>
    </row>
    <row r="140" spans="1:106" x14ac:dyDescent="0.3">
      <c r="A140" t="s">
        <v>646</v>
      </c>
      <c r="B140" t="s">
        <v>647</v>
      </c>
      <c r="M140" t="s">
        <v>1019</v>
      </c>
      <c r="N140" t="s">
        <v>1019</v>
      </c>
      <c r="O140" t="s">
        <v>1019</v>
      </c>
      <c r="P140" t="s">
        <v>1019</v>
      </c>
      <c r="U140" t="s">
        <v>1019</v>
      </c>
      <c r="W140" s="159"/>
      <c r="X140" t="s">
        <v>1047</v>
      </c>
      <c r="Y140" t="s">
        <v>1045</v>
      </c>
      <c r="Z140" t="s">
        <v>1045</v>
      </c>
      <c r="AA140" t="s">
        <v>1047</v>
      </c>
      <c r="AN140" t="s">
        <v>1066</v>
      </c>
      <c r="AO140" t="s">
        <v>1068</v>
      </c>
      <c r="AP140" t="s">
        <v>1066</v>
      </c>
      <c r="AQ140" t="s">
        <v>1066</v>
      </c>
      <c r="AR140" t="s">
        <v>1066</v>
      </c>
      <c r="AS140" t="s">
        <v>1066</v>
      </c>
      <c r="AT140" t="s">
        <v>1066</v>
      </c>
      <c r="AU140" t="s">
        <v>1066</v>
      </c>
      <c r="AV140" t="s">
        <v>1066</v>
      </c>
      <c r="AW140" t="s">
        <v>1066</v>
      </c>
      <c r="AX140" t="s">
        <v>1068</v>
      </c>
      <c r="AY140" t="s">
        <v>1066</v>
      </c>
      <c r="AZ140" t="s">
        <v>1066</v>
      </c>
      <c r="BA140" t="s">
        <v>1066</v>
      </c>
      <c r="BB140" t="s">
        <v>1066</v>
      </c>
      <c r="BC140" t="s">
        <v>1068</v>
      </c>
      <c r="BD140" t="s">
        <v>1066</v>
      </c>
      <c r="BE140" t="s">
        <v>1066</v>
      </c>
      <c r="BF140" t="s">
        <v>1068</v>
      </c>
      <c r="BG140" t="s">
        <v>1068</v>
      </c>
      <c r="BH140" t="s">
        <v>1068</v>
      </c>
      <c r="BI140" t="s">
        <v>1068</v>
      </c>
      <c r="BJ140" t="s">
        <v>1068</v>
      </c>
      <c r="BK140" t="s">
        <v>1068</v>
      </c>
      <c r="BL140" t="s">
        <v>1068</v>
      </c>
      <c r="BM140" t="s">
        <v>1068</v>
      </c>
      <c r="BN140" t="s">
        <v>1068</v>
      </c>
      <c r="DB140" t="s">
        <v>1148</v>
      </c>
    </row>
    <row r="141" spans="1:106" x14ac:dyDescent="0.3">
      <c r="A141" t="s">
        <v>648</v>
      </c>
      <c r="B141" t="s">
        <v>649</v>
      </c>
      <c r="M141" t="s">
        <v>1019</v>
      </c>
      <c r="N141" t="s">
        <v>1019</v>
      </c>
      <c r="O141" t="s">
        <v>1019</v>
      </c>
      <c r="P141" t="s">
        <v>1019</v>
      </c>
      <c r="U141" t="s">
        <v>1021</v>
      </c>
      <c r="W141" s="159"/>
      <c r="X141" t="s">
        <v>1047</v>
      </c>
      <c r="Y141" t="s">
        <v>1045</v>
      </c>
      <c r="Z141" t="s">
        <v>1047</v>
      </c>
      <c r="AA141" t="s">
        <v>1045</v>
      </c>
      <c r="AN141" t="s">
        <v>1066</v>
      </c>
      <c r="AO141" t="s">
        <v>1068</v>
      </c>
      <c r="AP141" t="s">
        <v>1066</v>
      </c>
      <c r="AQ141" t="s">
        <v>1066</v>
      </c>
      <c r="AR141" t="s">
        <v>1066</v>
      </c>
      <c r="AS141" t="s">
        <v>1066</v>
      </c>
      <c r="AT141" t="s">
        <v>1066</v>
      </c>
      <c r="AU141" t="s">
        <v>1066</v>
      </c>
      <c r="AV141" t="s">
        <v>1064</v>
      </c>
      <c r="AW141" t="s">
        <v>1066</v>
      </c>
      <c r="AX141" t="s">
        <v>1068</v>
      </c>
      <c r="AY141" t="s">
        <v>1066</v>
      </c>
      <c r="AZ141" t="s">
        <v>1066</v>
      </c>
      <c r="BA141" t="s">
        <v>1066</v>
      </c>
      <c r="BB141" t="s">
        <v>1066</v>
      </c>
      <c r="BC141" t="s">
        <v>1066</v>
      </c>
      <c r="BD141" t="s">
        <v>1066</v>
      </c>
      <c r="BE141" t="s">
        <v>1064</v>
      </c>
      <c r="BF141" t="s">
        <v>1066</v>
      </c>
      <c r="BG141" t="s">
        <v>1068</v>
      </c>
      <c r="BH141" t="s">
        <v>1066</v>
      </c>
      <c r="BI141" t="s">
        <v>1066</v>
      </c>
      <c r="BJ141" t="s">
        <v>1066</v>
      </c>
      <c r="BK141" t="s">
        <v>1066</v>
      </c>
      <c r="BL141" t="s">
        <v>1066</v>
      </c>
      <c r="BM141" t="s">
        <v>1066</v>
      </c>
      <c r="BN141" t="s">
        <v>1064</v>
      </c>
      <c r="DB141" t="s">
        <v>1148</v>
      </c>
    </row>
    <row r="142" spans="1:106" x14ac:dyDescent="0.3">
      <c r="A142" t="s">
        <v>650</v>
      </c>
      <c r="B142" t="s">
        <v>651</v>
      </c>
      <c r="M142" t="s">
        <v>1019</v>
      </c>
      <c r="N142" t="s">
        <v>1019</v>
      </c>
      <c r="O142" t="s">
        <v>1019</v>
      </c>
      <c r="P142" t="s">
        <v>1019</v>
      </c>
      <c r="U142" t="s">
        <v>1019</v>
      </c>
      <c r="W142" s="159"/>
      <c r="X142" t="s">
        <v>1045</v>
      </c>
      <c r="Y142" t="s">
        <v>1045</v>
      </c>
      <c r="Z142" t="s">
        <v>1045</v>
      </c>
      <c r="AA142" t="s">
        <v>1047</v>
      </c>
      <c r="AN142" t="s">
        <v>1066</v>
      </c>
      <c r="AO142" t="s">
        <v>1064</v>
      </c>
      <c r="AP142" t="s">
        <v>1064</v>
      </c>
      <c r="AQ142" t="s">
        <v>1064</v>
      </c>
      <c r="AR142" t="s">
        <v>1064</v>
      </c>
      <c r="AS142" t="s">
        <v>1064</v>
      </c>
      <c r="AT142" t="s">
        <v>1064</v>
      </c>
      <c r="AU142" t="s">
        <v>1066</v>
      </c>
      <c r="AV142" t="s">
        <v>1066</v>
      </c>
      <c r="AW142" t="s">
        <v>1066</v>
      </c>
      <c r="AX142" t="s">
        <v>1064</v>
      </c>
      <c r="AY142" t="s">
        <v>1064</v>
      </c>
      <c r="AZ142" t="s">
        <v>1064</v>
      </c>
      <c r="BA142" t="s">
        <v>1064</v>
      </c>
      <c r="BB142" t="s">
        <v>1066</v>
      </c>
      <c r="BC142" t="s">
        <v>1064</v>
      </c>
      <c r="BD142" t="s">
        <v>1066</v>
      </c>
      <c r="BE142" t="s">
        <v>1066</v>
      </c>
      <c r="BF142" t="s">
        <v>1066</v>
      </c>
      <c r="BG142" t="s">
        <v>1066</v>
      </c>
      <c r="BH142" t="s">
        <v>1066</v>
      </c>
      <c r="BI142" t="s">
        <v>1066</v>
      </c>
      <c r="BJ142" t="s">
        <v>1066</v>
      </c>
      <c r="BK142" t="s">
        <v>1066</v>
      </c>
      <c r="BL142" t="s">
        <v>1066</v>
      </c>
      <c r="BM142" t="s">
        <v>1066</v>
      </c>
      <c r="BN142" t="s">
        <v>1066</v>
      </c>
      <c r="DB142" t="s">
        <v>1148</v>
      </c>
    </row>
    <row r="143" spans="1:106" x14ac:dyDescent="0.3">
      <c r="A143" t="s">
        <v>652</v>
      </c>
      <c r="B143" t="s">
        <v>653</v>
      </c>
      <c r="M143" t="s">
        <v>1019</v>
      </c>
      <c r="N143" t="s">
        <v>1019</v>
      </c>
      <c r="O143" t="s">
        <v>1019</v>
      </c>
      <c r="P143" t="s">
        <v>1019</v>
      </c>
      <c r="U143" t="s">
        <v>1019</v>
      </c>
      <c r="W143" s="159"/>
      <c r="X143" t="s">
        <v>1047</v>
      </c>
      <c r="Y143" t="s">
        <v>1045</v>
      </c>
      <c r="Z143" t="s">
        <v>1045</v>
      </c>
      <c r="AA143" t="s">
        <v>1047</v>
      </c>
      <c r="AN143" t="s">
        <v>1066</v>
      </c>
      <c r="AO143" t="s">
        <v>1066</v>
      </c>
      <c r="AP143" t="s">
        <v>1066</v>
      </c>
      <c r="AQ143" t="s">
        <v>1066</v>
      </c>
      <c r="AR143" t="s">
        <v>1066</v>
      </c>
      <c r="AS143" t="s">
        <v>1066</v>
      </c>
      <c r="AT143" t="s">
        <v>1066</v>
      </c>
      <c r="AU143" t="s">
        <v>1068</v>
      </c>
      <c r="AV143" t="s">
        <v>1064</v>
      </c>
      <c r="AW143" t="s">
        <v>1066</v>
      </c>
      <c r="AX143" t="s">
        <v>1066</v>
      </c>
      <c r="AY143" t="s">
        <v>1066</v>
      </c>
      <c r="AZ143" t="s">
        <v>1068</v>
      </c>
      <c r="BA143" t="s">
        <v>1066</v>
      </c>
      <c r="BB143" t="s">
        <v>1066</v>
      </c>
      <c r="BC143" t="s">
        <v>1066</v>
      </c>
      <c r="BD143" t="s">
        <v>1068</v>
      </c>
      <c r="BE143" t="s">
        <v>1066</v>
      </c>
      <c r="BF143" t="s">
        <v>1066</v>
      </c>
      <c r="BG143" t="s">
        <v>1066</v>
      </c>
      <c r="BH143" t="s">
        <v>1066</v>
      </c>
      <c r="BI143" t="s">
        <v>1068</v>
      </c>
      <c r="BJ143" t="s">
        <v>1066</v>
      </c>
      <c r="BK143" t="s">
        <v>1066</v>
      </c>
      <c r="BL143" t="s">
        <v>1066</v>
      </c>
      <c r="BM143" t="s">
        <v>1068</v>
      </c>
      <c r="BN143" t="s">
        <v>1066</v>
      </c>
      <c r="DB143" t="s">
        <v>1148</v>
      </c>
    </row>
    <row r="144" spans="1:106" x14ac:dyDescent="0.3">
      <c r="A144" t="s">
        <v>656</v>
      </c>
      <c r="B144" t="s">
        <v>657</v>
      </c>
      <c r="M144" t="s">
        <v>1019</v>
      </c>
      <c r="N144" t="s">
        <v>1019</v>
      </c>
      <c r="O144" t="s">
        <v>1019</v>
      </c>
      <c r="P144" t="s">
        <v>1019</v>
      </c>
      <c r="U144" t="s">
        <v>1019</v>
      </c>
      <c r="W144" s="159"/>
      <c r="X144" t="s">
        <v>1045</v>
      </c>
      <c r="Y144" t="s">
        <v>1047</v>
      </c>
      <c r="Z144" t="s">
        <v>1049</v>
      </c>
      <c r="AA144" t="s">
        <v>1047</v>
      </c>
      <c r="AN144" t="s">
        <v>1066</v>
      </c>
      <c r="AO144" t="s">
        <v>1066</v>
      </c>
      <c r="AP144" t="s">
        <v>1066</v>
      </c>
      <c r="AQ144" t="s">
        <v>1066</v>
      </c>
      <c r="AR144" t="s">
        <v>1064</v>
      </c>
      <c r="AS144" t="s">
        <v>1064</v>
      </c>
      <c r="AT144" t="s">
        <v>1066</v>
      </c>
      <c r="AU144" t="s">
        <v>1066</v>
      </c>
      <c r="AV144" t="s">
        <v>1066</v>
      </c>
      <c r="AW144" t="s">
        <v>1066</v>
      </c>
      <c r="AX144" t="s">
        <v>1066</v>
      </c>
      <c r="AY144" t="s">
        <v>1066</v>
      </c>
      <c r="AZ144" t="s">
        <v>1066</v>
      </c>
      <c r="BA144" t="s">
        <v>1064</v>
      </c>
      <c r="BB144" t="s">
        <v>1066</v>
      </c>
      <c r="BC144" t="s">
        <v>1066</v>
      </c>
      <c r="BD144" t="s">
        <v>1066</v>
      </c>
      <c r="BE144" t="s">
        <v>1066</v>
      </c>
      <c r="BF144" t="s">
        <v>1066</v>
      </c>
      <c r="BG144" t="s">
        <v>1066</v>
      </c>
      <c r="BH144" t="s">
        <v>1066</v>
      </c>
      <c r="BI144" t="s">
        <v>1066</v>
      </c>
      <c r="BJ144" t="s">
        <v>1066</v>
      </c>
      <c r="BK144" t="s">
        <v>1066</v>
      </c>
      <c r="BL144" t="s">
        <v>1068</v>
      </c>
      <c r="BM144" t="s">
        <v>1068</v>
      </c>
      <c r="BN144" t="s">
        <v>1066</v>
      </c>
      <c r="DB144" t="s">
        <v>1148</v>
      </c>
    </row>
    <row r="145" spans="1:106" x14ac:dyDescent="0.3">
      <c r="A145" t="s">
        <v>658</v>
      </c>
      <c r="B145" t="s">
        <v>659</v>
      </c>
      <c r="M145" t="s">
        <v>1019</v>
      </c>
      <c r="N145" t="s">
        <v>1019</v>
      </c>
      <c r="O145" t="s">
        <v>1019</v>
      </c>
      <c r="P145" t="s">
        <v>1019</v>
      </c>
      <c r="U145" t="s">
        <v>1019</v>
      </c>
      <c r="W145" s="159"/>
      <c r="X145" t="s">
        <v>1045</v>
      </c>
      <c r="Y145" t="s">
        <v>1045</v>
      </c>
      <c r="Z145" t="s">
        <v>1049</v>
      </c>
      <c r="AA145" t="s">
        <v>1045</v>
      </c>
      <c r="AN145" t="s">
        <v>1064</v>
      </c>
      <c r="AO145" t="s">
        <v>1066</v>
      </c>
      <c r="AP145" t="s">
        <v>1064</v>
      </c>
      <c r="AQ145" t="s">
        <v>1064</v>
      </c>
      <c r="AR145" t="s">
        <v>1064</v>
      </c>
      <c r="AS145" t="s">
        <v>1064</v>
      </c>
      <c r="AT145" t="s">
        <v>1064</v>
      </c>
      <c r="AU145" t="s">
        <v>1064</v>
      </c>
      <c r="AV145" t="s">
        <v>1068</v>
      </c>
      <c r="AW145" t="s">
        <v>1066</v>
      </c>
      <c r="AX145" t="s">
        <v>1066</v>
      </c>
      <c r="AY145" t="s">
        <v>1066</v>
      </c>
      <c r="AZ145" t="s">
        <v>1066</v>
      </c>
      <c r="BA145" t="s">
        <v>1066</v>
      </c>
      <c r="BB145" t="s">
        <v>1066</v>
      </c>
      <c r="BC145" t="s">
        <v>1066</v>
      </c>
      <c r="BD145" t="s">
        <v>1066</v>
      </c>
      <c r="BE145" t="s">
        <v>1068</v>
      </c>
      <c r="BF145" t="s">
        <v>1066</v>
      </c>
      <c r="BG145" t="s">
        <v>1066</v>
      </c>
      <c r="BH145" t="s">
        <v>1066</v>
      </c>
      <c r="BI145" t="s">
        <v>1066</v>
      </c>
      <c r="BJ145" t="s">
        <v>1066</v>
      </c>
      <c r="BK145" t="s">
        <v>1066</v>
      </c>
      <c r="BL145" t="s">
        <v>1066</v>
      </c>
      <c r="BM145" t="s">
        <v>1066</v>
      </c>
      <c r="BN145" t="s">
        <v>1070</v>
      </c>
      <c r="DB145" t="s">
        <v>1148</v>
      </c>
    </row>
    <row r="146" spans="1:106" x14ac:dyDescent="0.3">
      <c r="A146" t="s">
        <v>660</v>
      </c>
      <c r="B146" t="s">
        <v>661</v>
      </c>
      <c r="M146" t="s">
        <v>1019</v>
      </c>
      <c r="N146" t="s">
        <v>1019</v>
      </c>
      <c r="O146" t="s">
        <v>1019</v>
      </c>
      <c r="P146" t="s">
        <v>1019</v>
      </c>
      <c r="U146" t="s">
        <v>1019</v>
      </c>
      <c r="W146" s="159"/>
      <c r="X146" t="s">
        <v>1045</v>
      </c>
      <c r="Y146" t="s">
        <v>1045</v>
      </c>
      <c r="Z146" t="s">
        <v>1045</v>
      </c>
      <c r="AA146" t="s">
        <v>1047</v>
      </c>
      <c r="AN146" t="s">
        <v>1066</v>
      </c>
      <c r="AO146" t="s">
        <v>1066</v>
      </c>
      <c r="AP146" t="s">
        <v>1066</v>
      </c>
      <c r="AQ146" t="s">
        <v>1066</v>
      </c>
      <c r="AR146" t="s">
        <v>1066</v>
      </c>
      <c r="AS146" t="s">
        <v>1066</v>
      </c>
      <c r="AT146" t="s">
        <v>1066</v>
      </c>
      <c r="AU146" t="s">
        <v>1066</v>
      </c>
      <c r="AV146" t="s">
        <v>1066</v>
      </c>
      <c r="AW146" t="s">
        <v>1066</v>
      </c>
      <c r="AX146" t="s">
        <v>1066</v>
      </c>
      <c r="AY146" t="s">
        <v>1066</v>
      </c>
      <c r="AZ146" t="s">
        <v>1066</v>
      </c>
      <c r="BA146" t="s">
        <v>1066</v>
      </c>
      <c r="BB146" t="s">
        <v>1066</v>
      </c>
      <c r="BC146" t="s">
        <v>1068</v>
      </c>
      <c r="BD146" t="s">
        <v>1066</v>
      </c>
      <c r="BE146" t="s">
        <v>1066</v>
      </c>
      <c r="BF146" t="s">
        <v>1068</v>
      </c>
      <c r="BG146" t="s">
        <v>1068</v>
      </c>
      <c r="BH146" t="s">
        <v>1068</v>
      </c>
      <c r="BI146" t="s">
        <v>1068</v>
      </c>
      <c r="BJ146" t="s">
        <v>1066</v>
      </c>
      <c r="BK146" t="s">
        <v>1066</v>
      </c>
      <c r="BL146" t="s">
        <v>1068</v>
      </c>
      <c r="BM146" t="s">
        <v>1068</v>
      </c>
      <c r="BN146" t="s">
        <v>1066</v>
      </c>
      <c r="DB146" t="s">
        <v>1148</v>
      </c>
    </row>
    <row r="147" spans="1:106" x14ac:dyDescent="0.3">
      <c r="A147" t="s">
        <v>662</v>
      </c>
      <c r="B147" t="s">
        <v>663</v>
      </c>
      <c r="M147" t="s">
        <v>1019</v>
      </c>
      <c r="N147" t="s">
        <v>1019</v>
      </c>
      <c r="O147" t="s">
        <v>1019</v>
      </c>
      <c r="P147" t="s">
        <v>1019</v>
      </c>
      <c r="U147" t="s">
        <v>1019</v>
      </c>
      <c r="W147" s="159"/>
      <c r="X147" t="s">
        <v>1047</v>
      </c>
      <c r="Y147" t="s">
        <v>1045</v>
      </c>
      <c r="Z147" t="s">
        <v>1049</v>
      </c>
      <c r="AA147" t="s">
        <v>1045</v>
      </c>
      <c r="AN147" t="s">
        <v>1068</v>
      </c>
      <c r="AO147" t="s">
        <v>1066</v>
      </c>
      <c r="AP147" t="s">
        <v>1066</v>
      </c>
      <c r="AQ147" t="s">
        <v>1066</v>
      </c>
      <c r="AR147" t="s">
        <v>1066</v>
      </c>
      <c r="AS147" t="s">
        <v>1066</v>
      </c>
      <c r="AT147" t="s">
        <v>1066</v>
      </c>
      <c r="AU147" t="s">
        <v>1064</v>
      </c>
      <c r="AV147" t="s">
        <v>1064</v>
      </c>
      <c r="AW147" t="s">
        <v>1068</v>
      </c>
      <c r="AX147" t="s">
        <v>1066</v>
      </c>
      <c r="AY147" t="s">
        <v>1066</v>
      </c>
      <c r="AZ147" t="s">
        <v>1066</v>
      </c>
      <c r="BA147" t="s">
        <v>1066</v>
      </c>
      <c r="BB147" t="s">
        <v>1066</v>
      </c>
      <c r="BC147" t="s">
        <v>1066</v>
      </c>
      <c r="BD147" t="s">
        <v>1064</v>
      </c>
      <c r="BE147" t="s">
        <v>1066</v>
      </c>
      <c r="BF147" t="s">
        <v>1068</v>
      </c>
      <c r="BG147" t="s">
        <v>1068</v>
      </c>
      <c r="BH147" t="s">
        <v>1066</v>
      </c>
      <c r="BI147" t="s">
        <v>1066</v>
      </c>
      <c r="BJ147" t="s">
        <v>1066</v>
      </c>
      <c r="BK147" t="s">
        <v>1066</v>
      </c>
      <c r="BL147" t="s">
        <v>1066</v>
      </c>
      <c r="BM147" t="s">
        <v>1064</v>
      </c>
      <c r="BN147" t="s">
        <v>1066</v>
      </c>
      <c r="DB147" t="s">
        <v>1148</v>
      </c>
    </row>
    <row r="148" spans="1:106" x14ac:dyDescent="0.3">
      <c r="A148" t="s">
        <v>665</v>
      </c>
      <c r="B148" t="s">
        <v>666</v>
      </c>
      <c r="M148" t="s">
        <v>1019</v>
      </c>
      <c r="N148" t="s">
        <v>1019</v>
      </c>
      <c r="O148" t="s">
        <v>1019</v>
      </c>
      <c r="P148" t="s">
        <v>1019</v>
      </c>
      <c r="U148" t="s">
        <v>1019</v>
      </c>
      <c r="W148" s="159"/>
      <c r="X148" t="s">
        <v>1045</v>
      </c>
      <c r="Y148" t="s">
        <v>1045</v>
      </c>
      <c r="Z148" t="s">
        <v>1045</v>
      </c>
      <c r="AA148" t="s">
        <v>1045</v>
      </c>
      <c r="AN148" t="s">
        <v>1068</v>
      </c>
      <c r="AO148" t="s">
        <v>1064</v>
      </c>
      <c r="AP148" t="s">
        <v>1064</v>
      </c>
      <c r="AQ148" t="s">
        <v>1064</v>
      </c>
      <c r="AR148" t="s">
        <v>1064</v>
      </c>
      <c r="AS148" t="s">
        <v>1064</v>
      </c>
      <c r="AT148" t="s">
        <v>1064</v>
      </c>
      <c r="AU148" t="s">
        <v>1066</v>
      </c>
      <c r="AV148" t="s">
        <v>1066</v>
      </c>
      <c r="AW148" t="s">
        <v>1068</v>
      </c>
      <c r="AX148" t="s">
        <v>1064</v>
      </c>
      <c r="AY148" t="s">
        <v>1066</v>
      </c>
      <c r="AZ148" t="s">
        <v>1064</v>
      </c>
      <c r="BA148" t="s">
        <v>1064</v>
      </c>
      <c r="BB148" t="s">
        <v>1066</v>
      </c>
      <c r="BC148" t="s">
        <v>1064</v>
      </c>
      <c r="BD148" t="s">
        <v>1066</v>
      </c>
      <c r="BE148" t="s">
        <v>1066</v>
      </c>
      <c r="BF148" t="s">
        <v>1068</v>
      </c>
      <c r="BG148" t="s">
        <v>1066</v>
      </c>
      <c r="BH148" t="s">
        <v>1066</v>
      </c>
      <c r="BI148" t="s">
        <v>1066</v>
      </c>
      <c r="BJ148" t="s">
        <v>1064</v>
      </c>
      <c r="BK148" t="s">
        <v>1066</v>
      </c>
      <c r="BL148" t="s">
        <v>1064</v>
      </c>
      <c r="BM148" t="s">
        <v>1066</v>
      </c>
      <c r="BN148" t="s">
        <v>1068</v>
      </c>
      <c r="DB148" t="s">
        <v>1148</v>
      </c>
    </row>
    <row r="149" spans="1:106" x14ac:dyDescent="0.3">
      <c r="A149" t="s">
        <v>667</v>
      </c>
      <c r="B149" t="s">
        <v>668</v>
      </c>
      <c r="M149" t="s">
        <v>1019</v>
      </c>
      <c r="N149" t="s">
        <v>1019</v>
      </c>
      <c r="O149" t="s">
        <v>1019</v>
      </c>
      <c r="P149" t="s">
        <v>1019</v>
      </c>
      <c r="U149" t="s">
        <v>1019</v>
      </c>
      <c r="W149" s="159"/>
      <c r="X149" t="s">
        <v>1047</v>
      </c>
      <c r="Y149" t="s">
        <v>1045</v>
      </c>
      <c r="Z149" t="s">
        <v>1047</v>
      </c>
      <c r="AA149" t="s">
        <v>1045</v>
      </c>
      <c r="AN149" t="s">
        <v>1066</v>
      </c>
      <c r="AO149" t="s">
        <v>1066</v>
      </c>
      <c r="AP149" t="s">
        <v>1064</v>
      </c>
      <c r="AQ149" t="s">
        <v>1064</v>
      </c>
      <c r="AR149" t="s">
        <v>1064</v>
      </c>
      <c r="AS149" t="s">
        <v>1066</v>
      </c>
      <c r="AT149" t="s">
        <v>1066</v>
      </c>
      <c r="AU149" t="s">
        <v>1066</v>
      </c>
      <c r="AV149" t="s">
        <v>1062</v>
      </c>
      <c r="AW149" t="s">
        <v>1066</v>
      </c>
      <c r="AX149" t="s">
        <v>1066</v>
      </c>
      <c r="AY149" t="s">
        <v>1064</v>
      </c>
      <c r="AZ149" t="s">
        <v>1064</v>
      </c>
      <c r="BA149" t="s">
        <v>1064</v>
      </c>
      <c r="BB149" t="s">
        <v>1066</v>
      </c>
      <c r="BC149" t="s">
        <v>1068</v>
      </c>
      <c r="BD149" t="s">
        <v>1066</v>
      </c>
      <c r="BE149" t="s">
        <v>1062</v>
      </c>
      <c r="BF149" t="s">
        <v>1066</v>
      </c>
      <c r="BG149" t="s">
        <v>1066</v>
      </c>
      <c r="BH149" t="s">
        <v>1066</v>
      </c>
      <c r="BI149" t="s">
        <v>1066</v>
      </c>
      <c r="BJ149" t="s">
        <v>1064</v>
      </c>
      <c r="BK149" t="s">
        <v>1066</v>
      </c>
      <c r="BL149" t="s">
        <v>1068</v>
      </c>
      <c r="BM149" t="s">
        <v>1066</v>
      </c>
      <c r="BN149" t="s">
        <v>1062</v>
      </c>
      <c r="DB149" t="s">
        <v>1148</v>
      </c>
    </row>
    <row r="150" spans="1:106" x14ac:dyDescent="0.3">
      <c r="A150" t="s">
        <v>669</v>
      </c>
      <c r="B150" t="s">
        <v>670</v>
      </c>
      <c r="M150" t="s">
        <v>1019</v>
      </c>
      <c r="N150" t="s">
        <v>1019</v>
      </c>
      <c r="O150" t="s">
        <v>1019</v>
      </c>
      <c r="P150" t="s">
        <v>1019</v>
      </c>
      <c r="U150" t="s">
        <v>1019</v>
      </c>
      <c r="W150" s="159"/>
      <c r="X150" t="s">
        <v>1047</v>
      </c>
      <c r="Y150" t="s">
        <v>1045</v>
      </c>
      <c r="Z150" t="s">
        <v>1045</v>
      </c>
      <c r="AA150" t="s">
        <v>1047</v>
      </c>
      <c r="AN150" t="s">
        <v>1066</v>
      </c>
      <c r="AO150" t="s">
        <v>1066</v>
      </c>
      <c r="AP150" t="s">
        <v>1066</v>
      </c>
      <c r="AQ150" t="s">
        <v>1066</v>
      </c>
      <c r="AR150" t="s">
        <v>1068</v>
      </c>
      <c r="AS150" t="s">
        <v>1064</v>
      </c>
      <c r="AT150" t="s">
        <v>1066</v>
      </c>
      <c r="AU150" t="s">
        <v>1066</v>
      </c>
      <c r="AV150" t="s">
        <v>1066</v>
      </c>
      <c r="AW150" t="s">
        <v>1066</v>
      </c>
      <c r="AX150" t="s">
        <v>1066</v>
      </c>
      <c r="AY150" t="s">
        <v>1066</v>
      </c>
      <c r="AZ150" t="s">
        <v>1066</v>
      </c>
      <c r="BA150" t="s">
        <v>1068</v>
      </c>
      <c r="BB150" t="s">
        <v>1066</v>
      </c>
      <c r="BC150" t="s">
        <v>1066</v>
      </c>
      <c r="BD150" t="s">
        <v>1066</v>
      </c>
      <c r="BE150" t="s">
        <v>1066</v>
      </c>
      <c r="BF150" t="s">
        <v>1066</v>
      </c>
      <c r="BG150" t="s">
        <v>1066</v>
      </c>
      <c r="BH150" t="s">
        <v>1066</v>
      </c>
      <c r="BI150" t="s">
        <v>1066</v>
      </c>
      <c r="BJ150" t="s">
        <v>1068</v>
      </c>
      <c r="BK150" t="s">
        <v>1066</v>
      </c>
      <c r="BL150" t="s">
        <v>1068</v>
      </c>
      <c r="BM150" t="s">
        <v>1066</v>
      </c>
      <c r="BN150" t="s">
        <v>1066</v>
      </c>
      <c r="DB150" t="s">
        <v>1148</v>
      </c>
    </row>
    <row r="151" spans="1:106" x14ac:dyDescent="0.3">
      <c r="A151" t="s">
        <v>671</v>
      </c>
      <c r="B151" t="s">
        <v>672</v>
      </c>
      <c r="M151" t="s">
        <v>1019</v>
      </c>
      <c r="N151" t="s">
        <v>1019</v>
      </c>
      <c r="O151" t="s">
        <v>1019</v>
      </c>
      <c r="P151" t="s">
        <v>1019</v>
      </c>
      <c r="U151" t="s">
        <v>1019</v>
      </c>
      <c r="W151" s="159"/>
      <c r="X151" t="s">
        <v>1047</v>
      </c>
      <c r="Y151" t="s">
        <v>1047</v>
      </c>
      <c r="Z151" t="s">
        <v>1045</v>
      </c>
      <c r="AA151" t="s">
        <v>1045</v>
      </c>
      <c r="AN151" t="s">
        <v>1066</v>
      </c>
      <c r="AO151" t="s">
        <v>1066</v>
      </c>
      <c r="AP151" t="s">
        <v>1070</v>
      </c>
      <c r="AQ151" t="s">
        <v>1066</v>
      </c>
      <c r="AR151" t="s">
        <v>1066</v>
      </c>
      <c r="AS151" t="s">
        <v>1064</v>
      </c>
      <c r="AT151" t="s">
        <v>1066</v>
      </c>
      <c r="AU151" t="s">
        <v>1066</v>
      </c>
      <c r="AV151" t="s">
        <v>1064</v>
      </c>
      <c r="AW151" t="s">
        <v>1066</v>
      </c>
      <c r="AX151" t="s">
        <v>1066</v>
      </c>
      <c r="AY151" t="s">
        <v>1070</v>
      </c>
      <c r="AZ151" t="s">
        <v>1066</v>
      </c>
      <c r="BA151" t="s">
        <v>1066</v>
      </c>
      <c r="BB151" t="s">
        <v>1064</v>
      </c>
      <c r="BC151" t="s">
        <v>1066</v>
      </c>
      <c r="BD151" t="s">
        <v>1066</v>
      </c>
      <c r="BE151" t="s">
        <v>1064</v>
      </c>
      <c r="BF151" t="s">
        <v>1066</v>
      </c>
      <c r="BG151" t="s">
        <v>1066</v>
      </c>
      <c r="BH151" t="s">
        <v>1070</v>
      </c>
      <c r="BI151" t="s">
        <v>1066</v>
      </c>
      <c r="BJ151" t="s">
        <v>1066</v>
      </c>
      <c r="BK151" t="s">
        <v>1064</v>
      </c>
      <c r="BL151" t="s">
        <v>1066</v>
      </c>
      <c r="BM151" t="s">
        <v>1066</v>
      </c>
      <c r="BN151" t="s">
        <v>1064</v>
      </c>
      <c r="DB151" t="s">
        <v>1148</v>
      </c>
    </row>
    <row r="152" spans="1:106" x14ac:dyDescent="0.3">
      <c r="A152" t="s">
        <v>673</v>
      </c>
      <c r="B152" t="s">
        <v>674</v>
      </c>
      <c r="M152" t="s">
        <v>1019</v>
      </c>
      <c r="N152" t="s">
        <v>1019</v>
      </c>
      <c r="O152" t="s">
        <v>1019</v>
      </c>
      <c r="P152" t="s">
        <v>1019</v>
      </c>
      <c r="U152" t="s">
        <v>1019</v>
      </c>
      <c r="W152" s="159"/>
      <c r="X152" t="s">
        <v>1047</v>
      </c>
      <c r="Y152" t="s">
        <v>1045</v>
      </c>
      <c r="Z152" t="s">
        <v>1049</v>
      </c>
      <c r="AA152" t="s">
        <v>1047</v>
      </c>
      <c r="AN152" t="s">
        <v>1068</v>
      </c>
      <c r="AO152" t="s">
        <v>1066</v>
      </c>
      <c r="AP152" t="s">
        <v>1066</v>
      </c>
      <c r="AQ152" t="s">
        <v>1068</v>
      </c>
      <c r="AR152" t="s">
        <v>1066</v>
      </c>
      <c r="AS152" t="s">
        <v>1066</v>
      </c>
      <c r="AT152" t="s">
        <v>1066</v>
      </c>
      <c r="AU152" t="s">
        <v>1066</v>
      </c>
      <c r="AV152" t="s">
        <v>1064</v>
      </c>
      <c r="AW152" t="s">
        <v>1068</v>
      </c>
      <c r="AX152" t="s">
        <v>1066</v>
      </c>
      <c r="AY152" t="s">
        <v>1066</v>
      </c>
      <c r="AZ152" t="s">
        <v>1068</v>
      </c>
      <c r="BA152" t="s">
        <v>1066</v>
      </c>
      <c r="BB152" t="s">
        <v>1066</v>
      </c>
      <c r="BC152" t="s">
        <v>1068</v>
      </c>
      <c r="BD152" t="s">
        <v>1066</v>
      </c>
      <c r="BE152" t="s">
        <v>1064</v>
      </c>
      <c r="BF152" t="s">
        <v>1068</v>
      </c>
      <c r="BG152" t="s">
        <v>1066</v>
      </c>
      <c r="BH152" t="s">
        <v>1068</v>
      </c>
      <c r="BI152" t="s">
        <v>1068</v>
      </c>
      <c r="BJ152" t="s">
        <v>1066</v>
      </c>
      <c r="BK152" t="s">
        <v>1066</v>
      </c>
      <c r="BL152" t="s">
        <v>1068</v>
      </c>
      <c r="BM152" t="s">
        <v>1068</v>
      </c>
      <c r="BN152" t="s">
        <v>1066</v>
      </c>
      <c r="DB152" t="s">
        <v>1148</v>
      </c>
    </row>
    <row r="153" spans="1:106" x14ac:dyDescent="0.3">
      <c r="A153" t="s">
        <v>675</v>
      </c>
      <c r="B153" t="s">
        <v>676</v>
      </c>
      <c r="M153" t="s">
        <v>1019</v>
      </c>
      <c r="N153" t="s">
        <v>1019</v>
      </c>
      <c r="O153" t="s">
        <v>1019</v>
      </c>
      <c r="P153" t="s">
        <v>1019</v>
      </c>
      <c r="U153" t="s">
        <v>1019</v>
      </c>
      <c r="W153" s="159"/>
      <c r="X153" t="s">
        <v>1047</v>
      </c>
      <c r="Y153" t="s">
        <v>1045</v>
      </c>
      <c r="Z153" t="s">
        <v>1045</v>
      </c>
      <c r="AA153" t="s">
        <v>1047</v>
      </c>
      <c r="AN153" t="s">
        <v>1066</v>
      </c>
      <c r="AO153" t="s">
        <v>1066</v>
      </c>
      <c r="AP153" t="s">
        <v>1066</v>
      </c>
      <c r="AQ153" t="s">
        <v>1066</v>
      </c>
      <c r="AR153" t="s">
        <v>1064</v>
      </c>
      <c r="AS153" t="s">
        <v>1066</v>
      </c>
      <c r="AT153" t="s">
        <v>1066</v>
      </c>
      <c r="AU153" t="s">
        <v>1066</v>
      </c>
      <c r="AV153" t="s">
        <v>1066</v>
      </c>
      <c r="AW153" t="s">
        <v>1066</v>
      </c>
      <c r="AX153" t="s">
        <v>1066</v>
      </c>
      <c r="AY153" t="s">
        <v>1066</v>
      </c>
      <c r="AZ153" t="s">
        <v>1066</v>
      </c>
      <c r="BA153" t="s">
        <v>1064</v>
      </c>
      <c r="BB153" t="s">
        <v>1064</v>
      </c>
      <c r="BC153" t="s">
        <v>1068</v>
      </c>
      <c r="BD153" t="s">
        <v>1066</v>
      </c>
      <c r="BE153" t="s">
        <v>1066</v>
      </c>
      <c r="BF153" t="s">
        <v>1068</v>
      </c>
      <c r="BG153" t="s">
        <v>1066</v>
      </c>
      <c r="BH153" t="s">
        <v>1066</v>
      </c>
      <c r="BI153" t="s">
        <v>1066</v>
      </c>
      <c r="BJ153" t="s">
        <v>1066</v>
      </c>
      <c r="BK153" t="s">
        <v>1066</v>
      </c>
      <c r="BL153" t="s">
        <v>1068</v>
      </c>
      <c r="BM153" t="s">
        <v>1068</v>
      </c>
      <c r="BN153" t="s">
        <v>1068</v>
      </c>
      <c r="DB153" t="s">
        <v>1148</v>
      </c>
    </row>
    <row r="154" spans="1:106" x14ac:dyDescent="0.3">
      <c r="A154" t="s">
        <v>679</v>
      </c>
      <c r="B154" t="s">
        <v>680</v>
      </c>
      <c r="M154" t="s">
        <v>1019</v>
      </c>
      <c r="N154" t="s">
        <v>1019</v>
      </c>
      <c r="O154" t="s">
        <v>1019</v>
      </c>
      <c r="P154" t="s">
        <v>1019</v>
      </c>
      <c r="U154" t="s">
        <v>1019</v>
      </c>
      <c r="W154" s="159"/>
      <c r="X154" t="s">
        <v>1047</v>
      </c>
      <c r="Y154" t="s">
        <v>1047</v>
      </c>
      <c r="Z154" t="s">
        <v>1045</v>
      </c>
      <c r="AA154" t="s">
        <v>1045</v>
      </c>
      <c r="AN154" t="s">
        <v>1066</v>
      </c>
      <c r="AO154" t="s">
        <v>1066</v>
      </c>
      <c r="AP154" t="s">
        <v>1066</v>
      </c>
      <c r="AQ154" t="s">
        <v>1066</v>
      </c>
      <c r="AR154" t="s">
        <v>1066</v>
      </c>
      <c r="AS154" t="s">
        <v>1066</v>
      </c>
      <c r="AT154" t="s">
        <v>1066</v>
      </c>
      <c r="AU154" t="s">
        <v>1068</v>
      </c>
      <c r="AV154" t="s">
        <v>1066</v>
      </c>
      <c r="AW154" t="s">
        <v>1068</v>
      </c>
      <c r="AX154" t="s">
        <v>1068</v>
      </c>
      <c r="AY154" t="s">
        <v>1068</v>
      </c>
      <c r="AZ154" t="s">
        <v>1068</v>
      </c>
      <c r="BA154" t="s">
        <v>1068</v>
      </c>
      <c r="BB154" t="s">
        <v>1068</v>
      </c>
      <c r="BC154" t="s">
        <v>1068</v>
      </c>
      <c r="BD154" t="s">
        <v>1068</v>
      </c>
      <c r="BE154" t="s">
        <v>1068</v>
      </c>
      <c r="BF154" t="s">
        <v>1068</v>
      </c>
      <c r="BG154" t="s">
        <v>1068</v>
      </c>
      <c r="BH154" t="s">
        <v>1068</v>
      </c>
      <c r="BI154" t="s">
        <v>1068</v>
      </c>
      <c r="BJ154" t="s">
        <v>1068</v>
      </c>
      <c r="BK154" t="s">
        <v>1068</v>
      </c>
      <c r="BL154" t="s">
        <v>1068</v>
      </c>
      <c r="BM154" t="s">
        <v>1068</v>
      </c>
      <c r="BN154" t="s">
        <v>1068</v>
      </c>
      <c r="DB154" t="s">
        <v>1148</v>
      </c>
    </row>
    <row r="155" spans="1:106" x14ac:dyDescent="0.3">
      <c r="A155" t="s">
        <v>681</v>
      </c>
      <c r="B155" t="s">
        <v>682</v>
      </c>
      <c r="M155" t="s">
        <v>1019</v>
      </c>
      <c r="N155" t="s">
        <v>1019</v>
      </c>
      <c r="O155" t="s">
        <v>1019</v>
      </c>
      <c r="P155" t="s">
        <v>1019</v>
      </c>
      <c r="U155" t="s">
        <v>1019</v>
      </c>
      <c r="W155" s="159"/>
      <c r="X155" t="s">
        <v>1047</v>
      </c>
      <c r="Y155" t="s">
        <v>1045</v>
      </c>
      <c r="Z155" t="s">
        <v>1045</v>
      </c>
      <c r="AA155" t="s">
        <v>1045</v>
      </c>
      <c r="AN155" t="s">
        <v>1068</v>
      </c>
      <c r="AO155" t="s">
        <v>1064</v>
      </c>
      <c r="AP155" t="s">
        <v>1064</v>
      </c>
      <c r="AQ155" t="s">
        <v>1064</v>
      </c>
      <c r="AR155" t="s">
        <v>1064</v>
      </c>
      <c r="AS155" t="s">
        <v>1064</v>
      </c>
      <c r="AT155" t="s">
        <v>1064</v>
      </c>
      <c r="AU155" t="s">
        <v>1066</v>
      </c>
      <c r="AV155" t="s">
        <v>1066</v>
      </c>
      <c r="AW155" t="s">
        <v>1068</v>
      </c>
      <c r="AX155" t="s">
        <v>1064</v>
      </c>
      <c r="AY155" t="s">
        <v>1066</v>
      </c>
      <c r="AZ155" t="s">
        <v>1064</v>
      </c>
      <c r="BA155" t="s">
        <v>1064</v>
      </c>
      <c r="BB155" t="s">
        <v>1066</v>
      </c>
      <c r="BC155" t="s">
        <v>1064</v>
      </c>
      <c r="BD155" t="s">
        <v>1066</v>
      </c>
      <c r="BE155" t="s">
        <v>1066</v>
      </c>
      <c r="BF155" t="s">
        <v>1068</v>
      </c>
      <c r="BG155" t="s">
        <v>1066</v>
      </c>
      <c r="BH155" t="s">
        <v>1066</v>
      </c>
      <c r="BI155" t="s">
        <v>1066</v>
      </c>
      <c r="BJ155" t="s">
        <v>1064</v>
      </c>
      <c r="BK155" t="s">
        <v>1066</v>
      </c>
      <c r="BL155" t="s">
        <v>1064</v>
      </c>
      <c r="BM155" t="s">
        <v>1066</v>
      </c>
      <c r="BN155" t="s">
        <v>1068</v>
      </c>
      <c r="DB155" t="s">
        <v>1148</v>
      </c>
    </row>
    <row r="156" spans="1:106" x14ac:dyDescent="0.3">
      <c r="A156" t="s">
        <v>685</v>
      </c>
      <c r="B156" t="s">
        <v>686</v>
      </c>
      <c r="M156" t="s">
        <v>1019</v>
      </c>
      <c r="N156" t="s">
        <v>1019</v>
      </c>
      <c r="O156" t="s">
        <v>1019</v>
      </c>
      <c r="P156" t="s">
        <v>1019</v>
      </c>
      <c r="U156" t="s">
        <v>1019</v>
      </c>
      <c r="W156" s="159"/>
      <c r="X156" t="s">
        <v>1045</v>
      </c>
      <c r="Y156" t="s">
        <v>1047</v>
      </c>
      <c r="Z156" t="s">
        <v>1049</v>
      </c>
      <c r="AA156" t="s">
        <v>1045</v>
      </c>
      <c r="AN156" t="s">
        <v>1066</v>
      </c>
      <c r="AO156" t="s">
        <v>1066</v>
      </c>
      <c r="AP156" t="s">
        <v>1066</v>
      </c>
      <c r="AQ156" t="s">
        <v>1066</v>
      </c>
      <c r="AR156" t="s">
        <v>1066</v>
      </c>
      <c r="AS156" t="s">
        <v>1066</v>
      </c>
      <c r="AT156" t="s">
        <v>1068</v>
      </c>
      <c r="AU156" t="s">
        <v>1066</v>
      </c>
      <c r="AV156" t="s">
        <v>1066</v>
      </c>
      <c r="AW156" t="s">
        <v>1066</v>
      </c>
      <c r="AX156" t="s">
        <v>1066</v>
      </c>
      <c r="AY156" t="s">
        <v>1066</v>
      </c>
      <c r="AZ156" t="s">
        <v>1066</v>
      </c>
      <c r="BA156" t="s">
        <v>1066</v>
      </c>
      <c r="BB156" t="s">
        <v>1068</v>
      </c>
      <c r="BC156" t="s">
        <v>1066</v>
      </c>
      <c r="BD156" t="s">
        <v>1068</v>
      </c>
      <c r="BE156" t="s">
        <v>1066</v>
      </c>
      <c r="BF156" t="s">
        <v>1068</v>
      </c>
      <c r="BG156" t="s">
        <v>1068</v>
      </c>
      <c r="BH156" t="s">
        <v>1068</v>
      </c>
      <c r="BI156" t="s">
        <v>1068</v>
      </c>
      <c r="BJ156" t="s">
        <v>1068</v>
      </c>
      <c r="BK156" t="s">
        <v>1068</v>
      </c>
      <c r="BL156" t="s">
        <v>1068</v>
      </c>
      <c r="BM156" t="s">
        <v>1068</v>
      </c>
      <c r="BN156" t="s">
        <v>1068</v>
      </c>
      <c r="DB156" t="s">
        <v>1148</v>
      </c>
    </row>
    <row r="157" spans="1:106" x14ac:dyDescent="0.3">
      <c r="A157" t="s">
        <v>687</v>
      </c>
      <c r="B157" t="s">
        <v>688</v>
      </c>
      <c r="M157" t="s">
        <v>1019</v>
      </c>
      <c r="N157" t="s">
        <v>1019</v>
      </c>
      <c r="O157" t="s">
        <v>1019</v>
      </c>
      <c r="P157" t="s">
        <v>1019</v>
      </c>
      <c r="U157" t="s">
        <v>1019</v>
      </c>
      <c r="W157" s="159"/>
      <c r="X157" t="s">
        <v>1049</v>
      </c>
      <c r="Y157" t="s">
        <v>1045</v>
      </c>
      <c r="Z157" t="s">
        <v>1047</v>
      </c>
      <c r="AA157" t="s">
        <v>1047</v>
      </c>
      <c r="AN157" t="s">
        <v>1066</v>
      </c>
      <c r="AO157" t="s">
        <v>1068</v>
      </c>
      <c r="AP157" t="s">
        <v>1064</v>
      </c>
      <c r="AQ157" t="s">
        <v>1068</v>
      </c>
      <c r="AR157" t="s">
        <v>1064</v>
      </c>
      <c r="AS157" t="s">
        <v>1066</v>
      </c>
      <c r="AT157" t="s">
        <v>1066</v>
      </c>
      <c r="AU157" t="s">
        <v>1066</v>
      </c>
      <c r="AV157" t="s">
        <v>1066</v>
      </c>
      <c r="AW157" t="s">
        <v>1066</v>
      </c>
      <c r="AX157" t="s">
        <v>1068</v>
      </c>
      <c r="AY157" t="s">
        <v>1064</v>
      </c>
      <c r="AZ157" t="s">
        <v>1068</v>
      </c>
      <c r="BA157" t="s">
        <v>1064</v>
      </c>
      <c r="BB157" t="s">
        <v>1066</v>
      </c>
      <c r="BC157" t="s">
        <v>1066</v>
      </c>
      <c r="BD157" t="s">
        <v>1066</v>
      </c>
      <c r="BE157" t="s">
        <v>1066</v>
      </c>
      <c r="BF157" t="s">
        <v>1066</v>
      </c>
      <c r="BG157" t="s">
        <v>1068</v>
      </c>
      <c r="BH157" t="s">
        <v>1066</v>
      </c>
      <c r="BI157" t="s">
        <v>1068</v>
      </c>
      <c r="BJ157" t="s">
        <v>1066</v>
      </c>
      <c r="BK157" t="s">
        <v>1066</v>
      </c>
      <c r="BL157" t="s">
        <v>1066</v>
      </c>
      <c r="BM157" t="s">
        <v>1066</v>
      </c>
      <c r="BN157" t="s">
        <v>1066</v>
      </c>
      <c r="DB157" t="s">
        <v>1148</v>
      </c>
    </row>
    <row r="158" spans="1:106" x14ac:dyDescent="0.3">
      <c r="A158" t="s">
        <v>691</v>
      </c>
      <c r="B158" t="s">
        <v>692</v>
      </c>
      <c r="M158" t="s">
        <v>1019</v>
      </c>
      <c r="N158" t="s">
        <v>1019</v>
      </c>
      <c r="O158" t="s">
        <v>1019</v>
      </c>
      <c r="P158" t="s">
        <v>1019</v>
      </c>
      <c r="U158" t="s">
        <v>1019</v>
      </c>
      <c r="W158" s="159"/>
      <c r="X158" t="s">
        <v>1047</v>
      </c>
      <c r="Y158" t="s">
        <v>1047</v>
      </c>
      <c r="Z158" t="s">
        <v>1045</v>
      </c>
      <c r="AA158" t="s">
        <v>1047</v>
      </c>
      <c r="AN158" t="s">
        <v>1066</v>
      </c>
      <c r="AO158" t="s">
        <v>1064</v>
      </c>
      <c r="AP158" t="s">
        <v>1066</v>
      </c>
      <c r="AQ158" t="s">
        <v>1066</v>
      </c>
      <c r="AR158" t="s">
        <v>1064</v>
      </c>
      <c r="AS158" t="s">
        <v>1064</v>
      </c>
      <c r="AT158" t="s">
        <v>1064</v>
      </c>
      <c r="AU158" t="s">
        <v>1066</v>
      </c>
      <c r="AV158" t="s">
        <v>1064</v>
      </c>
      <c r="AW158" t="s">
        <v>1066</v>
      </c>
      <c r="AX158" t="s">
        <v>1064</v>
      </c>
      <c r="AY158" t="s">
        <v>1066</v>
      </c>
      <c r="AZ158" t="s">
        <v>1066</v>
      </c>
      <c r="BA158" t="s">
        <v>1064</v>
      </c>
      <c r="BB158" t="s">
        <v>1064</v>
      </c>
      <c r="BC158" t="s">
        <v>1064</v>
      </c>
      <c r="BD158" t="s">
        <v>1066</v>
      </c>
      <c r="BE158" t="s">
        <v>1066</v>
      </c>
      <c r="BF158" t="s">
        <v>1066</v>
      </c>
      <c r="BG158" t="s">
        <v>1066</v>
      </c>
      <c r="BH158" t="s">
        <v>1066</v>
      </c>
      <c r="BI158" t="s">
        <v>1066</v>
      </c>
      <c r="BJ158" t="s">
        <v>1066</v>
      </c>
      <c r="BK158" t="s">
        <v>1064</v>
      </c>
      <c r="BL158" t="s">
        <v>1066</v>
      </c>
      <c r="BM158" t="s">
        <v>1066</v>
      </c>
      <c r="BN158" t="s">
        <v>1066</v>
      </c>
      <c r="DB158" t="s">
        <v>1148</v>
      </c>
    </row>
    <row r="159" spans="1:106" x14ac:dyDescent="0.3">
      <c r="W159" s="15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4C8B-04CD-440A-A63F-D00E11217132}">
  <sheetPr codeName="Sheet20">
    <tabColor rgb="FFFFFF00"/>
  </sheetPr>
  <dimension ref="A1:Y156"/>
  <sheetViews>
    <sheetView zoomScale="90" zoomScaleNormal="90" workbookViewId="0">
      <selection activeCell="B5" sqref="B5"/>
    </sheetView>
  </sheetViews>
  <sheetFormatPr defaultRowHeight="14.4" x14ac:dyDescent="0.3"/>
  <sheetData>
    <row r="1" spans="1:25" x14ac:dyDescent="0.3">
      <c r="A1" s="287">
        <v>1</v>
      </c>
      <c r="B1" s="287">
        <v>2</v>
      </c>
      <c r="C1" s="287">
        <v>3</v>
      </c>
      <c r="D1" s="287">
        <v>4</v>
      </c>
      <c r="E1" s="287">
        <v>5</v>
      </c>
      <c r="F1" s="287">
        <v>6</v>
      </c>
      <c r="G1" s="287">
        <v>7</v>
      </c>
      <c r="H1" s="287">
        <v>8</v>
      </c>
      <c r="I1" s="287">
        <v>9</v>
      </c>
      <c r="J1" s="287">
        <v>10</v>
      </c>
      <c r="K1" s="287">
        <v>11</v>
      </c>
      <c r="L1" s="287">
        <v>12</v>
      </c>
      <c r="M1" s="287">
        <v>13</v>
      </c>
      <c r="N1" s="287">
        <v>14</v>
      </c>
      <c r="O1" s="287">
        <v>15</v>
      </c>
      <c r="P1" s="287">
        <v>16</v>
      </c>
      <c r="Q1" s="287">
        <v>17</v>
      </c>
      <c r="R1" s="287">
        <v>18</v>
      </c>
      <c r="S1" s="287">
        <v>19</v>
      </c>
      <c r="T1" s="287">
        <v>20</v>
      </c>
      <c r="U1" s="287">
        <v>21</v>
      </c>
      <c r="V1" s="287">
        <v>22</v>
      </c>
      <c r="W1" s="287">
        <v>23</v>
      </c>
      <c r="X1" s="287">
        <v>24</v>
      </c>
    </row>
    <row r="2" spans="1:25" x14ac:dyDescent="0.3">
      <c r="A2" s="287"/>
      <c r="B2" s="287"/>
    </row>
    <row r="3" spans="1:25" x14ac:dyDescent="0.3">
      <c r="A3" s="287"/>
      <c r="B3" s="287"/>
      <c r="C3">
        <v>94</v>
      </c>
      <c r="D3">
        <v>95</v>
      </c>
      <c r="E3" s="287">
        <v>96</v>
      </c>
      <c r="F3" s="287">
        <v>97</v>
      </c>
      <c r="G3" s="287">
        <v>98</v>
      </c>
      <c r="H3" s="287">
        <v>99</v>
      </c>
      <c r="I3" s="287">
        <v>100</v>
      </c>
      <c r="J3" s="287">
        <v>101</v>
      </c>
      <c r="K3" s="287">
        <v>102</v>
      </c>
      <c r="L3" s="287">
        <v>103</v>
      </c>
      <c r="M3" s="287">
        <v>104</v>
      </c>
      <c r="N3" s="287">
        <v>105</v>
      </c>
      <c r="O3" s="287">
        <v>106</v>
      </c>
      <c r="P3" s="287">
        <v>107</v>
      </c>
      <c r="Q3" s="287">
        <v>108</v>
      </c>
      <c r="R3" s="287">
        <v>109</v>
      </c>
      <c r="S3" s="287">
        <v>110</v>
      </c>
      <c r="T3" s="287">
        <v>111</v>
      </c>
      <c r="U3" s="287">
        <v>112</v>
      </c>
      <c r="V3" s="287">
        <v>113</v>
      </c>
      <c r="W3" s="287">
        <v>114</v>
      </c>
      <c r="X3" s="287">
        <v>115</v>
      </c>
      <c r="Y3" s="287"/>
    </row>
    <row r="4" spans="1:25" x14ac:dyDescent="0.3">
      <c r="A4" s="287"/>
      <c r="B4" s="287"/>
    </row>
    <row r="5" spans="1:25" s="287" customFormat="1" x14ac:dyDescent="0.3">
      <c r="C5" s="373" t="s">
        <v>1329</v>
      </c>
      <c r="D5" s="373"/>
      <c r="E5" s="373"/>
      <c r="F5" s="373"/>
      <c r="G5" s="373"/>
      <c r="H5" s="373"/>
      <c r="I5" s="373"/>
      <c r="J5" s="373"/>
      <c r="K5" s="373"/>
      <c r="L5" s="373"/>
      <c r="M5" s="373"/>
      <c r="N5" s="373"/>
      <c r="O5" s="373"/>
      <c r="P5" s="373"/>
      <c r="Q5" s="373" t="s">
        <v>1330</v>
      </c>
      <c r="R5" s="373"/>
      <c r="S5" s="373"/>
      <c r="T5" s="373"/>
      <c r="U5" s="373"/>
      <c r="V5" s="373"/>
      <c r="W5" s="373"/>
      <c r="X5" s="373"/>
    </row>
    <row r="6" spans="1:25" x14ac:dyDescent="0.3">
      <c r="A6" s="287" t="s">
        <v>195</v>
      </c>
      <c r="B6" s="287" t="s">
        <v>219</v>
      </c>
      <c r="C6" t="s">
        <v>1331</v>
      </c>
      <c r="D6" s="287" t="s">
        <v>1332</v>
      </c>
      <c r="E6" s="287" t="s">
        <v>1333</v>
      </c>
      <c r="F6" s="287" t="s">
        <v>1336</v>
      </c>
      <c r="G6" s="287" t="s">
        <v>1335</v>
      </c>
      <c r="H6" s="287" t="s">
        <v>1334</v>
      </c>
      <c r="I6" s="287" t="s">
        <v>1337</v>
      </c>
      <c r="J6" s="287" t="s">
        <v>1338</v>
      </c>
      <c r="K6" s="287" t="s">
        <v>1339</v>
      </c>
      <c r="L6" s="287" t="s">
        <v>1340</v>
      </c>
      <c r="M6" s="287" t="s">
        <v>1341</v>
      </c>
      <c r="N6" s="287" t="s">
        <v>1342</v>
      </c>
      <c r="O6" s="287" t="s">
        <v>1343</v>
      </c>
      <c r="P6" s="287" t="s">
        <v>1344</v>
      </c>
      <c r="Q6" t="s">
        <v>1281</v>
      </c>
      <c r="R6" s="287" t="s">
        <v>1282</v>
      </c>
      <c r="S6" s="287" t="s">
        <v>1345</v>
      </c>
      <c r="T6" s="287" t="s">
        <v>1346</v>
      </c>
      <c r="U6" s="287" t="s">
        <v>1285</v>
      </c>
      <c r="V6" s="287" t="s">
        <v>1286</v>
      </c>
      <c r="W6" s="287" t="s">
        <v>1347</v>
      </c>
      <c r="X6" s="287" t="s">
        <v>1348</v>
      </c>
    </row>
    <row r="7" spans="1:25" x14ac:dyDescent="0.3">
      <c r="A7" s="287" t="s">
        <v>218</v>
      </c>
      <c r="B7" s="287" t="s">
        <v>214</v>
      </c>
      <c r="C7" t="str">
        <f>IFERROR(IF((VLOOKUP($A7,'Q4 Raw Data'!$A$9:$DN$158,C$3,FALSE))="","",(VLOOKUP($A7,'Q4 Raw Data'!$A$9:$DN$158,C$3,FALSE))),"")</f>
        <v>Agree</v>
      </c>
      <c r="D7" s="287" t="str">
        <f>IFERROR(IF((VLOOKUP($A7,'Q4 Raw Data'!$A$9:$DN$158,D$3,FALSE))="","",(VLOOKUP($A7,'Q4 Raw Data'!$A$9:$DN$158,D$3,FALSE))),"")</f>
        <v>Agree</v>
      </c>
      <c r="E7" s="287" t="str">
        <f>IFERROR(IF((VLOOKUP($A7,'Q4 Raw Data'!$A$9:$DN$158,E$3,FALSE))="","",(VLOOKUP($A7,'Q4 Raw Data'!$A$9:$DN$158,E$3,FALSE))),"")</f>
        <v>Neither agree nor disagree</v>
      </c>
      <c r="F7" s="287" t="str">
        <f>IFERROR(IF((VLOOKUP($A7,'Q4 Raw Data'!$A$9:$DN$158,F$3,FALSE))="","",(VLOOKUP($A7,'Q4 Raw Data'!$A$9:$DN$158,F$3,FALSE))),"")</f>
        <v>Neither agree nor disagree</v>
      </c>
      <c r="G7" s="287" t="str">
        <f>IFERROR(IF((VLOOKUP($A7,'Q4 Raw Data'!$A$9:$DN$158,G$3,FALSE))="","",(VLOOKUP($A7,'Q4 Raw Data'!$A$9:$DN$158,G$3,FALSE))),"")</f>
        <v>Agree</v>
      </c>
      <c r="H7" s="287" t="str">
        <f>IFERROR(IF((VLOOKUP($A7,'Q4 Raw Data'!$A$9:$DN$158,H$3,FALSE))="","",(VLOOKUP($A7,'Q4 Raw Data'!$A$9:$DN$158,H$3,FALSE))),"")</f>
        <v>Agree</v>
      </c>
      <c r="I7" s="287" t="str">
        <f>IFERROR(IF((VLOOKUP($A7,'Q4 Raw Data'!$A$9:$DN$158,I$3,FALSE))="","",(VLOOKUP($A7,'Q4 Raw Data'!$A$9:$DN$158,I$3,FALSE))),"")</f>
        <v>Agree</v>
      </c>
      <c r="J7" s="287"/>
      <c r="K7" s="287"/>
      <c r="L7" s="287"/>
      <c r="M7" s="287"/>
      <c r="N7" s="287"/>
      <c r="O7" s="287"/>
      <c r="P7" s="287"/>
      <c r="Q7" s="287" t="str">
        <f>IFERROR(IF((VLOOKUP($A7,'Q4 Raw Data'!$A$9:$DN$158,Q$3,FALSE))="","",(VLOOKUP($A7,'Q4 Raw Data'!$A$9:$DN$158,Q$3,FALSE))),"")</f>
        <v>2. Strong, system-wide governance and systems leadership</v>
      </c>
      <c r="R7" s="287" t="str">
        <f>IFERROR(IF((VLOOKUP($A7,'Q4 Raw Data'!$A$9:$DN$158,R$3,FALSE))="","",(VLOOKUP($A7,'Q4 Raw Data'!$A$9:$DN$158,R$3,FALSE))),"")</f>
        <v>5. Integrated workforce: joint approach to training and upskilling of workforce</v>
      </c>
      <c r="S7" s="287"/>
      <c r="T7" s="287"/>
      <c r="U7" s="287" t="str">
        <f>IFERROR(IF((VLOOKUP($A7,'Q4 Raw Data'!$A$9:$DN$158,U$3,FALSE))="","",(VLOOKUP($A7,'Q4 Raw Data'!$A$9:$DN$158,U$3,FALSE))),"")</f>
        <v>1. Local contextual factors (e.g. financial health, funding arrangements, demographics, urban vs rurual factors)</v>
      </c>
      <c r="V7" s="287" t="str">
        <f>IFERROR(IF((VLOOKUP($A7,'Q4 Raw Data'!$A$9:$DN$158,V$3,FALSE))="","",(VLOOKUP($A7,'Q4 Raw Data'!$A$9:$DN$158,V$3,FALSE))),"")</f>
        <v>7. Joined-up regulatory approach</v>
      </c>
      <c r="W7" s="287"/>
      <c r="X7" s="287"/>
    </row>
    <row r="8" spans="1:25" x14ac:dyDescent="0.3">
      <c r="A8" s="287" t="s">
        <v>230</v>
      </c>
      <c r="B8" s="287" t="s">
        <v>231</v>
      </c>
      <c r="C8" s="287" t="str">
        <f>IFERROR(IF((VLOOKUP($A8,'Q4 Raw Data'!$A$9:$DN$158,C$3,FALSE))="","",(VLOOKUP($A8,'Q4 Raw Data'!$A$9:$DN$158,C$3,FALSE))),"")</f>
        <v>Strongly Agree</v>
      </c>
      <c r="D8" s="287" t="str">
        <f>IFERROR(IF((VLOOKUP($A8,'Q4 Raw Data'!$A$9:$DN$158,D$3,FALSE))="","",(VLOOKUP($A8,'Q4 Raw Data'!$A$9:$DN$158,D$3,FALSE))),"")</f>
        <v>Agree</v>
      </c>
      <c r="E8" s="287" t="str">
        <f>IFERROR(IF((VLOOKUP($A8,'Q4 Raw Data'!$A$9:$DN$158,E$3,FALSE))="","",(VLOOKUP($A8,'Q4 Raw Data'!$A$9:$DN$158,E$3,FALSE))),"")</f>
        <v>Agree</v>
      </c>
      <c r="F8" s="287" t="str">
        <f>IFERROR(IF((VLOOKUP($A8,'Q4 Raw Data'!$A$9:$DN$158,F$3,FALSE))="","",(VLOOKUP($A8,'Q4 Raw Data'!$A$9:$DN$158,F$3,FALSE))),"")</f>
        <v>Agree</v>
      </c>
      <c r="G8" s="287" t="str">
        <f>IFERROR(IF((VLOOKUP($A8,'Q4 Raw Data'!$A$9:$DN$158,G$3,FALSE))="","",(VLOOKUP($A8,'Q4 Raw Data'!$A$9:$DN$158,G$3,FALSE))),"")</f>
        <v>Agree</v>
      </c>
      <c r="H8" s="287" t="str">
        <f>IFERROR(IF((VLOOKUP($A8,'Q4 Raw Data'!$A$9:$DN$158,H$3,FALSE))="","",(VLOOKUP($A8,'Q4 Raw Data'!$A$9:$DN$158,H$3,FALSE))),"")</f>
        <v>Strongly Agree</v>
      </c>
      <c r="I8" s="287" t="str">
        <f>IFERROR(IF((VLOOKUP($A8,'Q4 Raw Data'!$A$9:$DN$158,I$3,FALSE))="","",(VLOOKUP($A8,'Q4 Raw Data'!$A$9:$DN$158,I$3,FALSE))),"")</f>
        <v>Strongly Agree</v>
      </c>
      <c r="J8" s="287"/>
      <c r="K8" s="287"/>
      <c r="L8" s="287"/>
      <c r="M8" s="287"/>
      <c r="N8" s="287"/>
      <c r="O8" s="287"/>
      <c r="P8" s="287"/>
      <c r="Q8" s="287" t="str">
        <f>IFERROR(IF((VLOOKUP($A8,'Q4 Raw Data'!$A$9:$DN$158,Q$3,FALSE))="","",(VLOOKUP($A8,'Q4 Raw Data'!$A$9:$DN$158,Q$3,FALSE))),"")</f>
        <v>2. Strong, system-wide governance and systems leadership</v>
      </c>
      <c r="R8" s="287" t="str">
        <f>IFERROR(IF((VLOOKUP($A8,'Q4 Raw Data'!$A$9:$DN$158,R$3,FALSE))="","",(VLOOKUP($A8,'Q4 Raw Data'!$A$9:$DN$158,R$3,FALSE))),"")</f>
        <v>5. Integrated workforce: joint approach to training and upskilling of workforce</v>
      </c>
      <c r="S8" s="287"/>
      <c r="T8" s="287"/>
      <c r="U8" s="287" t="str">
        <f>IFERROR(IF((VLOOKUP($A8,'Q4 Raw Data'!$A$9:$DN$158,U$3,FALSE))="","",(VLOOKUP($A8,'Q4 Raw Data'!$A$9:$DN$158,U$3,FALSE))),"")</f>
        <v>3. Integrated electronic records and sharing across the system with service users</v>
      </c>
      <c r="V8" s="287" t="str">
        <f>IFERROR(IF((VLOOKUP($A8,'Q4 Raw Data'!$A$9:$DN$158,V$3,FALSE))="","",(VLOOKUP($A8,'Q4 Raw Data'!$A$9:$DN$158,V$3,FALSE))),"")</f>
        <v>1. Local contextual factors (e.g. financial health, funding arrangements, demographics, urban vs rurual factors)</v>
      </c>
      <c r="W8" s="287"/>
      <c r="X8" s="287"/>
    </row>
    <row r="9" spans="1:25" x14ac:dyDescent="0.3">
      <c r="A9" s="287" t="s">
        <v>239</v>
      </c>
      <c r="B9" s="287" t="s">
        <v>240</v>
      </c>
      <c r="C9" s="287" t="str">
        <f>IFERROR(IF((VLOOKUP($A9,'Q4 Raw Data'!$A$9:$DN$158,C$3,FALSE))="","",(VLOOKUP($A9,'Q4 Raw Data'!$A$9:$DN$158,C$3,FALSE))),"")</f>
        <v>Neither agree nor disagree</v>
      </c>
      <c r="D9" s="287" t="str">
        <f>IFERROR(IF((VLOOKUP($A9,'Q4 Raw Data'!$A$9:$DN$158,D$3,FALSE))="","",(VLOOKUP($A9,'Q4 Raw Data'!$A$9:$DN$158,D$3,FALSE))),"")</f>
        <v>Agree</v>
      </c>
      <c r="E9" s="287" t="str">
        <f>IFERROR(IF((VLOOKUP($A9,'Q4 Raw Data'!$A$9:$DN$158,E$3,FALSE))="","",(VLOOKUP($A9,'Q4 Raw Data'!$A$9:$DN$158,E$3,FALSE))),"")</f>
        <v>Neither agree nor disagree</v>
      </c>
      <c r="F9" s="287" t="str">
        <f>IFERROR(IF((VLOOKUP($A9,'Q4 Raw Data'!$A$9:$DN$158,F$3,FALSE))="","",(VLOOKUP($A9,'Q4 Raw Data'!$A$9:$DN$158,F$3,FALSE))),"")</f>
        <v>Agree</v>
      </c>
      <c r="G9" s="287" t="str">
        <f>IFERROR(IF((VLOOKUP($A9,'Q4 Raw Data'!$A$9:$DN$158,G$3,FALSE))="","",(VLOOKUP($A9,'Q4 Raw Data'!$A$9:$DN$158,G$3,FALSE))),"")</f>
        <v>Agree</v>
      </c>
      <c r="H9" s="287" t="str">
        <f>IFERROR(IF((VLOOKUP($A9,'Q4 Raw Data'!$A$9:$DN$158,H$3,FALSE))="","",(VLOOKUP($A9,'Q4 Raw Data'!$A$9:$DN$158,H$3,FALSE))),"")</f>
        <v>Agree</v>
      </c>
      <c r="I9" s="287" t="str">
        <f>IFERROR(IF((VLOOKUP($A9,'Q4 Raw Data'!$A$9:$DN$158,I$3,FALSE))="","",(VLOOKUP($A9,'Q4 Raw Data'!$A$9:$DN$158,I$3,FALSE))),"")</f>
        <v>Agree</v>
      </c>
      <c r="J9" s="287"/>
      <c r="K9" s="287"/>
      <c r="L9" s="287"/>
      <c r="M9" s="287"/>
      <c r="N9" s="287"/>
      <c r="O9" s="287"/>
      <c r="P9" s="287"/>
      <c r="Q9" s="287" t="str">
        <f>IFERROR(IF((VLOOKUP($A9,'Q4 Raw Data'!$A$9:$DN$158,Q$3,FALSE))="","",(VLOOKUP($A9,'Q4 Raw Data'!$A$9:$DN$158,Q$3,FALSE))),"")</f>
        <v>8. Pooled or aligned resources</v>
      </c>
      <c r="R9" s="287" t="str">
        <f>IFERROR(IF((VLOOKUP($A9,'Q4 Raw Data'!$A$9:$DN$158,R$3,FALSE))="","",(VLOOKUP($A9,'Q4 Raw Data'!$A$9:$DN$158,R$3,FALSE))),"")</f>
        <v>6. Good quality and sustainable provider market that can meet demand</v>
      </c>
      <c r="S9" s="287"/>
      <c r="T9" s="287"/>
      <c r="U9" s="287" t="str">
        <f>IFERROR(IF((VLOOKUP($A9,'Q4 Raw Data'!$A$9:$DN$158,U$3,FALSE))="","",(VLOOKUP($A9,'Q4 Raw Data'!$A$9:$DN$158,U$3,FALSE))),"")</f>
        <v>3. Integrated electronic records and sharing across the system with service users</v>
      </c>
      <c r="V9" s="287" t="str">
        <f>IFERROR(IF((VLOOKUP($A9,'Q4 Raw Data'!$A$9:$DN$158,V$3,FALSE))="","",(VLOOKUP($A9,'Q4 Raw Data'!$A$9:$DN$158,V$3,FALSE))),"")</f>
        <v>7. Joined-up regulatory approach</v>
      </c>
      <c r="W9" s="287"/>
      <c r="X9" s="287"/>
    </row>
    <row r="10" spans="1:25" x14ac:dyDescent="0.3">
      <c r="A10" s="287" t="s">
        <v>248</v>
      </c>
      <c r="B10" s="287" t="s">
        <v>249</v>
      </c>
      <c r="C10" s="287" t="str">
        <f>IFERROR(IF((VLOOKUP($A10,'Q4 Raw Data'!$A$9:$DN$158,C$3,FALSE))="","",(VLOOKUP($A10,'Q4 Raw Data'!$A$9:$DN$158,C$3,FALSE))),"")</f>
        <v>Strongly Agree</v>
      </c>
      <c r="D10" s="287" t="str">
        <f>IFERROR(IF((VLOOKUP($A10,'Q4 Raw Data'!$A$9:$DN$158,D$3,FALSE))="","",(VLOOKUP($A10,'Q4 Raw Data'!$A$9:$DN$158,D$3,FALSE))),"")</f>
        <v>Agree</v>
      </c>
      <c r="E10" s="287" t="str">
        <f>IFERROR(IF((VLOOKUP($A10,'Q4 Raw Data'!$A$9:$DN$158,E$3,FALSE))="","",(VLOOKUP($A10,'Q4 Raw Data'!$A$9:$DN$158,E$3,FALSE))),"")</f>
        <v>Agree</v>
      </c>
      <c r="F10" s="287" t="str">
        <f>IFERROR(IF((VLOOKUP($A10,'Q4 Raw Data'!$A$9:$DN$158,F$3,FALSE))="","",(VLOOKUP($A10,'Q4 Raw Data'!$A$9:$DN$158,F$3,FALSE))),"")</f>
        <v>Agree</v>
      </c>
      <c r="G10" s="287" t="str">
        <f>IFERROR(IF((VLOOKUP($A10,'Q4 Raw Data'!$A$9:$DN$158,G$3,FALSE))="","",(VLOOKUP($A10,'Q4 Raw Data'!$A$9:$DN$158,G$3,FALSE))),"")</f>
        <v>Strongly Agree</v>
      </c>
      <c r="H10" s="287" t="str">
        <f>IFERROR(IF((VLOOKUP($A10,'Q4 Raw Data'!$A$9:$DN$158,H$3,FALSE))="","",(VLOOKUP($A10,'Q4 Raw Data'!$A$9:$DN$158,H$3,FALSE))),"")</f>
        <v>Agree</v>
      </c>
      <c r="I10" s="287" t="str">
        <f>IFERROR(IF((VLOOKUP($A10,'Q4 Raw Data'!$A$9:$DN$158,I$3,FALSE))="","",(VLOOKUP($A10,'Q4 Raw Data'!$A$9:$DN$158,I$3,FALSE))),"")</f>
        <v>Agree</v>
      </c>
      <c r="J10" s="287"/>
      <c r="K10" s="287"/>
      <c r="L10" s="287"/>
      <c r="M10" s="287"/>
      <c r="N10" s="287"/>
      <c r="O10" s="287"/>
      <c r="P10" s="287"/>
      <c r="Q10" s="287" t="str">
        <f>IFERROR(IF((VLOOKUP($A10,'Q4 Raw Data'!$A$9:$DN$158,Q$3,FALSE))="","",(VLOOKUP($A10,'Q4 Raw Data'!$A$9:$DN$158,Q$3,FALSE))),"")</f>
        <v>9. Joint commissioning of health and social care</v>
      </c>
      <c r="R10" s="287" t="str">
        <f>IFERROR(IF((VLOOKUP($A10,'Q4 Raw Data'!$A$9:$DN$158,R$3,FALSE))="","",(VLOOKUP($A10,'Q4 Raw Data'!$A$9:$DN$158,R$3,FALSE))),"")</f>
        <v>9. Joint commissioning of health and social care</v>
      </c>
      <c r="S10" s="287"/>
      <c r="T10" s="287"/>
      <c r="U10" s="287" t="str">
        <f>IFERROR(IF((VLOOKUP($A10,'Q4 Raw Data'!$A$9:$DN$158,U$3,FALSE))="","",(VLOOKUP($A10,'Q4 Raw Data'!$A$9:$DN$158,U$3,FALSE))),"")</f>
        <v>6. Good quality and sustainable provider market that can meet demand</v>
      </c>
      <c r="V10" s="287" t="str">
        <f>IFERROR(IF((VLOOKUP($A10,'Q4 Raw Data'!$A$9:$DN$158,V$3,FALSE))="","",(VLOOKUP($A10,'Q4 Raw Data'!$A$9:$DN$158,V$3,FALSE))),"")</f>
        <v>3. Integrated electronic records and sharing across the system with service users</v>
      </c>
      <c r="W10" s="287"/>
      <c r="X10" s="287"/>
    </row>
    <row r="11" spans="1:25" x14ac:dyDescent="0.3">
      <c r="A11" s="287" t="s">
        <v>257</v>
      </c>
      <c r="B11" s="287" t="s">
        <v>258</v>
      </c>
      <c r="C11" s="287" t="str">
        <f>IFERROR(IF((VLOOKUP($A11,'Q4 Raw Data'!$A$9:$DN$158,C$3,FALSE))="","",(VLOOKUP($A11,'Q4 Raw Data'!$A$9:$DN$158,C$3,FALSE))),"")</f>
        <v>Strongly Agree</v>
      </c>
      <c r="D11" s="287" t="str">
        <f>IFERROR(IF((VLOOKUP($A11,'Q4 Raw Data'!$A$9:$DN$158,D$3,FALSE))="","",(VLOOKUP($A11,'Q4 Raw Data'!$A$9:$DN$158,D$3,FALSE))),"")</f>
        <v>Strongly Agree</v>
      </c>
      <c r="E11" s="287" t="str">
        <f>IFERROR(IF((VLOOKUP($A11,'Q4 Raw Data'!$A$9:$DN$158,E$3,FALSE))="","",(VLOOKUP($A11,'Q4 Raw Data'!$A$9:$DN$158,E$3,FALSE))),"")</f>
        <v>Strongly Agree</v>
      </c>
      <c r="F11" s="287" t="str">
        <f>IFERROR(IF((VLOOKUP($A11,'Q4 Raw Data'!$A$9:$DN$158,F$3,FALSE))="","",(VLOOKUP($A11,'Q4 Raw Data'!$A$9:$DN$158,F$3,FALSE))),"")</f>
        <v>Agree</v>
      </c>
      <c r="G11" s="287" t="str">
        <f>IFERROR(IF((VLOOKUP($A11,'Q4 Raw Data'!$A$9:$DN$158,G$3,FALSE))="","",(VLOOKUP($A11,'Q4 Raw Data'!$A$9:$DN$158,G$3,FALSE))),"")</f>
        <v>Strongly Agree</v>
      </c>
      <c r="H11" s="287" t="str">
        <f>IFERROR(IF((VLOOKUP($A11,'Q4 Raw Data'!$A$9:$DN$158,H$3,FALSE))="","",(VLOOKUP($A11,'Q4 Raw Data'!$A$9:$DN$158,H$3,FALSE))),"")</f>
        <v>Strongly Agree</v>
      </c>
      <c r="I11" s="287" t="str">
        <f>IFERROR(IF((VLOOKUP($A11,'Q4 Raw Data'!$A$9:$DN$158,I$3,FALSE))="","",(VLOOKUP($A11,'Q4 Raw Data'!$A$9:$DN$158,I$3,FALSE))),"")</f>
        <v>Strongly Agree</v>
      </c>
      <c r="J11" s="287"/>
      <c r="K11" s="287"/>
      <c r="L11" s="287"/>
      <c r="M11" s="287"/>
      <c r="N11" s="287"/>
      <c r="O11" s="287"/>
      <c r="P11" s="287"/>
      <c r="Q11" s="287" t="str">
        <f>IFERROR(IF((VLOOKUP($A11,'Q4 Raw Data'!$A$9:$DN$158,Q$3,FALSE))="","",(VLOOKUP($A11,'Q4 Raw Data'!$A$9:$DN$158,Q$3,FALSE))),"")</f>
        <v>2. Strong, system-wide governance and systems leadership</v>
      </c>
      <c r="R11" s="287" t="str">
        <f>IFERROR(IF((VLOOKUP($A11,'Q4 Raw Data'!$A$9:$DN$158,R$3,FALSE))="","",(VLOOKUP($A11,'Q4 Raw Data'!$A$9:$DN$158,R$3,FALSE))),"")</f>
        <v>9. Joint commissioning of health and social care</v>
      </c>
      <c r="S11" s="287"/>
      <c r="T11" s="287"/>
      <c r="U11" s="287" t="str">
        <f>IFERROR(IF((VLOOKUP($A11,'Q4 Raw Data'!$A$9:$DN$158,U$3,FALSE))="","",(VLOOKUP($A11,'Q4 Raw Data'!$A$9:$DN$158,U$3,FALSE))),"")</f>
        <v>3. Integrated electronic records and sharing across the system with service users</v>
      </c>
      <c r="V11" s="287" t="str">
        <f>IFERROR(IF((VLOOKUP($A11,'Q4 Raw Data'!$A$9:$DN$158,V$3,FALSE))="","",(VLOOKUP($A11,'Q4 Raw Data'!$A$9:$DN$158,V$3,FALSE))),"")</f>
        <v>6. Good quality and sustainable provider market that can meet demand</v>
      </c>
      <c r="W11" s="287"/>
      <c r="X11" s="287"/>
    </row>
    <row r="12" spans="1:25" x14ac:dyDescent="0.3">
      <c r="A12" s="287" t="s">
        <v>266</v>
      </c>
      <c r="B12" s="287" t="s">
        <v>267</v>
      </c>
      <c r="C12" s="287" t="str">
        <f>IFERROR(IF((VLOOKUP($A12,'Q4 Raw Data'!$A$9:$DN$158,C$3,FALSE))="","",(VLOOKUP($A12,'Q4 Raw Data'!$A$9:$DN$158,C$3,FALSE))),"")</f>
        <v>Strongly Agree</v>
      </c>
      <c r="D12" s="287" t="str">
        <f>IFERROR(IF((VLOOKUP($A12,'Q4 Raw Data'!$A$9:$DN$158,D$3,FALSE))="","",(VLOOKUP($A12,'Q4 Raw Data'!$A$9:$DN$158,D$3,FALSE))),"")</f>
        <v>Agree</v>
      </c>
      <c r="E12" s="287" t="str">
        <f>IFERROR(IF((VLOOKUP($A12,'Q4 Raw Data'!$A$9:$DN$158,E$3,FALSE))="","",(VLOOKUP($A12,'Q4 Raw Data'!$A$9:$DN$158,E$3,FALSE))),"")</f>
        <v>Strongly Agree</v>
      </c>
      <c r="F12" s="287" t="str">
        <f>IFERROR(IF((VLOOKUP($A12,'Q4 Raw Data'!$A$9:$DN$158,F$3,FALSE))="","",(VLOOKUP($A12,'Q4 Raw Data'!$A$9:$DN$158,F$3,FALSE))),"")</f>
        <v>Neither agree nor disagree</v>
      </c>
      <c r="G12" s="287" t="str">
        <f>IFERROR(IF((VLOOKUP($A12,'Q4 Raw Data'!$A$9:$DN$158,G$3,FALSE))="","",(VLOOKUP($A12,'Q4 Raw Data'!$A$9:$DN$158,G$3,FALSE))),"")</f>
        <v>Agree</v>
      </c>
      <c r="H12" s="287" t="str">
        <f>IFERROR(IF((VLOOKUP($A12,'Q4 Raw Data'!$A$9:$DN$158,H$3,FALSE))="","",(VLOOKUP($A12,'Q4 Raw Data'!$A$9:$DN$158,H$3,FALSE))),"")</f>
        <v>Agree</v>
      </c>
      <c r="I12" s="287" t="str">
        <f>IFERROR(IF((VLOOKUP($A12,'Q4 Raw Data'!$A$9:$DN$158,I$3,FALSE))="","",(VLOOKUP($A12,'Q4 Raw Data'!$A$9:$DN$158,I$3,FALSE))),"")</f>
        <v>Agree</v>
      </c>
      <c r="J12" s="287"/>
      <c r="K12" s="287"/>
      <c r="L12" s="287"/>
      <c r="M12" s="287"/>
      <c r="N12" s="287"/>
      <c r="O12" s="287"/>
      <c r="P12" s="287"/>
      <c r="Q12" s="287" t="str">
        <f>IFERROR(IF((VLOOKUP($A12,'Q4 Raw Data'!$A$9:$DN$158,Q$3,FALSE))="","",(VLOOKUP($A12,'Q4 Raw Data'!$A$9:$DN$158,Q$3,FALSE))),"")</f>
        <v>8. Pooled or aligned resources</v>
      </c>
      <c r="R12" s="287" t="str">
        <f>IFERROR(IF((VLOOKUP($A12,'Q4 Raw Data'!$A$9:$DN$158,R$3,FALSE))="","",(VLOOKUP($A12,'Q4 Raw Data'!$A$9:$DN$158,R$3,FALSE))),"")</f>
        <v>9. Joint commissioning of health and social care</v>
      </c>
      <c r="S12" s="287"/>
      <c r="T12" s="287"/>
      <c r="U12" s="287" t="str">
        <f>IFERROR(IF((VLOOKUP($A12,'Q4 Raw Data'!$A$9:$DN$158,U$3,FALSE))="","",(VLOOKUP($A12,'Q4 Raw Data'!$A$9:$DN$158,U$3,FALSE))),"")</f>
        <v>1. Local contextual factors (e.g. financial health, funding arrangements, demographics, urban vs rurual factors)</v>
      </c>
      <c r="V12" s="287" t="str">
        <f>IFERROR(IF((VLOOKUP($A12,'Q4 Raw Data'!$A$9:$DN$158,V$3,FALSE))="","",(VLOOKUP($A12,'Q4 Raw Data'!$A$9:$DN$158,V$3,FALSE))),"")</f>
        <v>6. Good quality and sustainable provider market that can meet demand</v>
      </c>
      <c r="W12" s="287"/>
      <c r="X12" s="287"/>
    </row>
    <row r="13" spans="1:25" x14ac:dyDescent="0.3">
      <c r="A13" s="287" t="s">
        <v>272</v>
      </c>
      <c r="B13" s="287" t="s">
        <v>273</v>
      </c>
      <c r="C13" s="287" t="str">
        <f>IFERROR(IF((VLOOKUP($A13,'Q4 Raw Data'!$A$9:$DN$158,C$3,FALSE))="","",(VLOOKUP($A13,'Q4 Raw Data'!$A$9:$DN$158,C$3,FALSE))),"")</f>
        <v>Agree</v>
      </c>
      <c r="D13" s="287" t="str">
        <f>IFERROR(IF((VLOOKUP($A13,'Q4 Raw Data'!$A$9:$DN$158,D$3,FALSE))="","",(VLOOKUP($A13,'Q4 Raw Data'!$A$9:$DN$158,D$3,FALSE))),"")</f>
        <v>Agree</v>
      </c>
      <c r="E13" s="287" t="str">
        <f>IFERROR(IF((VLOOKUP($A13,'Q4 Raw Data'!$A$9:$DN$158,E$3,FALSE))="","",(VLOOKUP($A13,'Q4 Raw Data'!$A$9:$DN$158,E$3,FALSE))),"")</f>
        <v>Agree</v>
      </c>
      <c r="F13" s="287" t="str">
        <f>IFERROR(IF((VLOOKUP($A13,'Q4 Raw Data'!$A$9:$DN$158,F$3,FALSE))="","",(VLOOKUP($A13,'Q4 Raw Data'!$A$9:$DN$158,F$3,FALSE))),"")</f>
        <v>Agree</v>
      </c>
      <c r="G13" s="287" t="str">
        <f>IFERROR(IF((VLOOKUP($A13,'Q4 Raw Data'!$A$9:$DN$158,G$3,FALSE))="","",(VLOOKUP($A13,'Q4 Raw Data'!$A$9:$DN$158,G$3,FALSE))),"")</f>
        <v>Strongly Agree</v>
      </c>
      <c r="H13" s="287" t="str">
        <f>IFERROR(IF((VLOOKUP($A13,'Q4 Raw Data'!$A$9:$DN$158,H$3,FALSE))="","",(VLOOKUP($A13,'Q4 Raw Data'!$A$9:$DN$158,H$3,FALSE))),"")</f>
        <v>Neither agree nor disagree</v>
      </c>
      <c r="I13" s="287" t="str">
        <f>IFERROR(IF((VLOOKUP($A13,'Q4 Raw Data'!$A$9:$DN$158,I$3,FALSE))="","",(VLOOKUP($A13,'Q4 Raw Data'!$A$9:$DN$158,I$3,FALSE))),"")</f>
        <v>Agree</v>
      </c>
      <c r="J13" s="287"/>
      <c r="K13" s="287"/>
      <c r="L13" s="287"/>
      <c r="M13" s="287"/>
      <c r="N13" s="287"/>
      <c r="O13" s="287"/>
      <c r="P13" s="287"/>
      <c r="Q13" s="287" t="str">
        <f>IFERROR(IF((VLOOKUP($A13,'Q4 Raw Data'!$A$9:$DN$158,Q$3,FALSE))="","",(VLOOKUP($A13,'Q4 Raw Data'!$A$9:$DN$158,Q$3,FALSE))),"")</f>
        <v>2. Strong, system-wide governance and systems leadership</v>
      </c>
      <c r="R13" s="287" t="str">
        <f>IFERROR(IF((VLOOKUP($A13,'Q4 Raw Data'!$A$9:$DN$158,R$3,FALSE))="","",(VLOOKUP($A13,'Q4 Raw Data'!$A$9:$DN$158,R$3,FALSE))),"")</f>
        <v>9. Joint commissioning of health and social care</v>
      </c>
      <c r="S13" s="287"/>
      <c r="T13" s="287"/>
      <c r="U13" s="287" t="str">
        <f>IFERROR(IF((VLOOKUP($A13,'Q4 Raw Data'!$A$9:$DN$158,U$3,FALSE))="","",(VLOOKUP($A13,'Q4 Raw Data'!$A$9:$DN$158,U$3,FALSE))),"")</f>
        <v>3. Integrated electronic records and sharing across the system with service users</v>
      </c>
      <c r="V13" s="287" t="str">
        <f>IFERROR(IF((VLOOKUP($A13,'Q4 Raw Data'!$A$9:$DN$158,V$3,FALSE))="","",(VLOOKUP($A13,'Q4 Raw Data'!$A$9:$DN$158,V$3,FALSE))),"")</f>
        <v>6. Good quality and sustainable provider market that can meet demand</v>
      </c>
      <c r="W13" s="287"/>
      <c r="X13" s="287"/>
    </row>
    <row r="14" spans="1:25" x14ac:dyDescent="0.3">
      <c r="A14" s="287" t="s">
        <v>279</v>
      </c>
      <c r="B14" s="287" t="s">
        <v>280</v>
      </c>
      <c r="C14" s="287" t="str">
        <f>IFERROR(IF((VLOOKUP($A14,'Q4 Raw Data'!$A$9:$DN$158,C$3,FALSE))="","",(VLOOKUP($A14,'Q4 Raw Data'!$A$9:$DN$158,C$3,FALSE))),"")</f>
        <v>Strongly Agree</v>
      </c>
      <c r="D14" s="287" t="str">
        <f>IFERROR(IF((VLOOKUP($A14,'Q4 Raw Data'!$A$9:$DN$158,D$3,FALSE))="","",(VLOOKUP($A14,'Q4 Raw Data'!$A$9:$DN$158,D$3,FALSE))),"")</f>
        <v>Agree</v>
      </c>
      <c r="E14" s="287" t="str">
        <f>IFERROR(IF((VLOOKUP($A14,'Q4 Raw Data'!$A$9:$DN$158,E$3,FALSE))="","",(VLOOKUP($A14,'Q4 Raw Data'!$A$9:$DN$158,E$3,FALSE))),"")</f>
        <v>Strongly Agree</v>
      </c>
      <c r="F14" s="287" t="str">
        <f>IFERROR(IF((VLOOKUP($A14,'Q4 Raw Data'!$A$9:$DN$158,F$3,FALSE))="","",(VLOOKUP($A14,'Q4 Raw Data'!$A$9:$DN$158,F$3,FALSE))),"")</f>
        <v>Agree</v>
      </c>
      <c r="G14" s="287" t="str">
        <f>IFERROR(IF((VLOOKUP($A14,'Q4 Raw Data'!$A$9:$DN$158,G$3,FALSE))="","",(VLOOKUP($A14,'Q4 Raw Data'!$A$9:$DN$158,G$3,FALSE))),"")</f>
        <v>Agree</v>
      </c>
      <c r="H14" s="287" t="str">
        <f>IFERROR(IF((VLOOKUP($A14,'Q4 Raw Data'!$A$9:$DN$158,H$3,FALSE))="","",(VLOOKUP($A14,'Q4 Raw Data'!$A$9:$DN$158,H$3,FALSE))),"")</f>
        <v>Agree</v>
      </c>
      <c r="I14" s="287" t="str">
        <f>IFERROR(IF((VLOOKUP($A14,'Q4 Raw Data'!$A$9:$DN$158,I$3,FALSE))="","",(VLOOKUP($A14,'Q4 Raw Data'!$A$9:$DN$158,I$3,FALSE))),"")</f>
        <v>Agree</v>
      </c>
      <c r="J14" s="287"/>
      <c r="K14" s="287"/>
      <c r="L14" s="287"/>
      <c r="M14" s="287"/>
      <c r="N14" s="287"/>
      <c r="O14" s="287"/>
      <c r="P14" s="287"/>
      <c r="Q14" s="287" t="str">
        <f>IFERROR(IF((VLOOKUP($A14,'Q4 Raw Data'!$A$9:$DN$158,Q$3,FALSE))="","",(VLOOKUP($A14,'Q4 Raw Data'!$A$9:$DN$158,Q$3,FALSE))),"")</f>
        <v>5. Integrated workforce: joint approach to training and upskilling of workforce</v>
      </c>
      <c r="R14" s="287" t="str">
        <f>IFERROR(IF((VLOOKUP($A14,'Q4 Raw Data'!$A$9:$DN$158,R$3,FALSE))="","",(VLOOKUP($A14,'Q4 Raw Data'!$A$9:$DN$158,R$3,FALSE))),"")</f>
        <v>2. Strong, system-wide governance and systems leadership</v>
      </c>
      <c r="S14" s="287"/>
      <c r="T14" s="287"/>
      <c r="U14" s="287" t="str">
        <f>IFERROR(IF((VLOOKUP($A14,'Q4 Raw Data'!$A$9:$DN$158,U$3,FALSE))="","",(VLOOKUP($A14,'Q4 Raw Data'!$A$9:$DN$158,U$3,FALSE))),"")</f>
        <v>3. Integrated electronic records and sharing across the system with service users</v>
      </c>
      <c r="V14" s="287" t="str">
        <f>IFERROR(IF((VLOOKUP($A14,'Q4 Raw Data'!$A$9:$DN$158,V$3,FALSE))="","",(VLOOKUP($A14,'Q4 Raw Data'!$A$9:$DN$158,V$3,FALSE))),"")</f>
        <v>1. Local contextual factors (e.g. financial health, funding arrangements, demographics, urban vs rurual factors)</v>
      </c>
      <c r="W14" s="287"/>
      <c r="X14" s="287"/>
    </row>
    <row r="15" spans="1:25" x14ac:dyDescent="0.3">
      <c r="A15" s="287" t="s">
        <v>287</v>
      </c>
      <c r="B15" s="287" t="s">
        <v>288</v>
      </c>
      <c r="C15" s="287" t="str">
        <f>IFERROR(IF((VLOOKUP($A15,'Q4 Raw Data'!$A$9:$DN$158,C$3,FALSE))="","",(VLOOKUP($A15,'Q4 Raw Data'!$A$9:$DN$158,C$3,FALSE))),"")</f>
        <v>Neither agree nor disagree</v>
      </c>
      <c r="D15" s="287" t="str">
        <f>IFERROR(IF((VLOOKUP($A15,'Q4 Raw Data'!$A$9:$DN$158,D$3,FALSE))="","",(VLOOKUP($A15,'Q4 Raw Data'!$A$9:$DN$158,D$3,FALSE))),"")</f>
        <v>Agree</v>
      </c>
      <c r="E15" s="287" t="str">
        <f>IFERROR(IF((VLOOKUP($A15,'Q4 Raw Data'!$A$9:$DN$158,E$3,FALSE))="","",(VLOOKUP($A15,'Q4 Raw Data'!$A$9:$DN$158,E$3,FALSE))),"")</f>
        <v>Neither agree nor disagree</v>
      </c>
      <c r="F15" s="287" t="str">
        <f>IFERROR(IF((VLOOKUP($A15,'Q4 Raw Data'!$A$9:$DN$158,F$3,FALSE))="","",(VLOOKUP($A15,'Q4 Raw Data'!$A$9:$DN$158,F$3,FALSE))),"")</f>
        <v>Neither agree nor disagree</v>
      </c>
      <c r="G15" s="287" t="str">
        <f>IFERROR(IF((VLOOKUP($A15,'Q4 Raw Data'!$A$9:$DN$158,G$3,FALSE))="","",(VLOOKUP($A15,'Q4 Raw Data'!$A$9:$DN$158,G$3,FALSE))),"")</f>
        <v>Neither agree nor disagree</v>
      </c>
      <c r="H15" s="287" t="str">
        <f>IFERROR(IF((VLOOKUP($A15,'Q4 Raw Data'!$A$9:$DN$158,H$3,FALSE))="","",(VLOOKUP($A15,'Q4 Raw Data'!$A$9:$DN$158,H$3,FALSE))),"")</f>
        <v>Neither agree nor disagree</v>
      </c>
      <c r="I15" s="287" t="str">
        <f>IFERROR(IF((VLOOKUP($A15,'Q4 Raw Data'!$A$9:$DN$158,I$3,FALSE))="","",(VLOOKUP($A15,'Q4 Raw Data'!$A$9:$DN$158,I$3,FALSE))),"")</f>
        <v>Neither agree nor disagree</v>
      </c>
      <c r="J15" s="287"/>
      <c r="K15" s="287"/>
      <c r="L15" s="287"/>
      <c r="M15" s="287"/>
      <c r="N15" s="287"/>
      <c r="O15" s="287"/>
      <c r="P15" s="287"/>
      <c r="Q15" s="287" t="str">
        <f>IFERROR(IF((VLOOKUP($A15,'Q4 Raw Data'!$A$9:$DN$158,Q$3,FALSE))="","",(VLOOKUP($A15,'Q4 Raw Data'!$A$9:$DN$158,Q$3,FALSE))),"")</f>
        <v>4. Empowering users to have choice and control through an asset based approach, shared decision making and co-production</v>
      </c>
      <c r="R15" s="287" t="str">
        <f>IFERROR(IF((VLOOKUP($A15,'Q4 Raw Data'!$A$9:$DN$158,R$3,FALSE))="","",(VLOOKUP($A15,'Q4 Raw Data'!$A$9:$DN$158,R$3,FALSE))),"")</f>
        <v>8. Pooled or aligned resources</v>
      </c>
      <c r="S15" s="287"/>
      <c r="T15" s="287"/>
      <c r="U15" s="287" t="str">
        <f>IFERROR(IF((VLOOKUP($A15,'Q4 Raw Data'!$A$9:$DN$158,U$3,FALSE))="","",(VLOOKUP($A15,'Q4 Raw Data'!$A$9:$DN$158,U$3,FALSE))),"")</f>
        <v>Other</v>
      </c>
      <c r="V15" s="287" t="str">
        <f>IFERROR(IF((VLOOKUP($A15,'Q4 Raw Data'!$A$9:$DN$158,V$3,FALSE))="","",(VLOOKUP($A15,'Q4 Raw Data'!$A$9:$DN$158,V$3,FALSE))),"")</f>
        <v>Other</v>
      </c>
      <c r="W15" s="287"/>
      <c r="X15" s="287"/>
    </row>
    <row r="16" spans="1:25" x14ac:dyDescent="0.3">
      <c r="A16" s="287" t="s">
        <v>294</v>
      </c>
      <c r="B16" s="287" t="s">
        <v>295</v>
      </c>
      <c r="C16" s="287" t="str">
        <f>IFERROR(IF((VLOOKUP($A16,'Q4 Raw Data'!$A$9:$DN$158,C$3,FALSE))="","",(VLOOKUP($A16,'Q4 Raw Data'!$A$9:$DN$158,C$3,FALSE))),"")</f>
        <v>Agree</v>
      </c>
      <c r="D16" s="287" t="str">
        <f>IFERROR(IF((VLOOKUP($A16,'Q4 Raw Data'!$A$9:$DN$158,D$3,FALSE))="","",(VLOOKUP($A16,'Q4 Raw Data'!$A$9:$DN$158,D$3,FALSE))),"")</f>
        <v>Agree</v>
      </c>
      <c r="E16" s="287" t="str">
        <f>IFERROR(IF((VLOOKUP($A16,'Q4 Raw Data'!$A$9:$DN$158,E$3,FALSE))="","",(VLOOKUP($A16,'Q4 Raw Data'!$A$9:$DN$158,E$3,FALSE))),"")</f>
        <v>Agree</v>
      </c>
      <c r="F16" s="287" t="str">
        <f>IFERROR(IF((VLOOKUP($A16,'Q4 Raw Data'!$A$9:$DN$158,F$3,FALSE))="","",(VLOOKUP($A16,'Q4 Raw Data'!$A$9:$DN$158,F$3,FALSE))),"")</f>
        <v>Agree</v>
      </c>
      <c r="G16" s="287" t="str">
        <f>IFERROR(IF((VLOOKUP($A16,'Q4 Raw Data'!$A$9:$DN$158,G$3,FALSE))="","",(VLOOKUP($A16,'Q4 Raw Data'!$A$9:$DN$158,G$3,FALSE))),"")</f>
        <v>Strongly Agree</v>
      </c>
      <c r="H16" s="287" t="str">
        <f>IFERROR(IF((VLOOKUP($A16,'Q4 Raw Data'!$A$9:$DN$158,H$3,FALSE))="","",(VLOOKUP($A16,'Q4 Raw Data'!$A$9:$DN$158,H$3,FALSE))),"")</f>
        <v>Strongly Agree</v>
      </c>
      <c r="I16" s="287" t="str">
        <f>IFERROR(IF((VLOOKUP($A16,'Q4 Raw Data'!$A$9:$DN$158,I$3,FALSE))="","",(VLOOKUP($A16,'Q4 Raw Data'!$A$9:$DN$158,I$3,FALSE))),"")</f>
        <v>Neither agree nor disagree</v>
      </c>
      <c r="J16" s="287"/>
      <c r="K16" s="287"/>
      <c r="L16" s="287"/>
      <c r="M16" s="287"/>
      <c r="N16" s="287"/>
      <c r="O16" s="287"/>
      <c r="P16" s="287"/>
      <c r="Q16" s="287" t="str">
        <f>IFERROR(IF((VLOOKUP($A16,'Q4 Raw Data'!$A$9:$DN$158,Q$3,FALSE))="","",(VLOOKUP($A16,'Q4 Raw Data'!$A$9:$DN$158,Q$3,FALSE))),"")</f>
        <v>4. Empowering users to have choice and control through an asset based approach, shared decision making and co-production</v>
      </c>
      <c r="R16" s="287" t="str">
        <f>IFERROR(IF((VLOOKUP($A16,'Q4 Raw Data'!$A$9:$DN$158,R$3,FALSE))="","",(VLOOKUP($A16,'Q4 Raw Data'!$A$9:$DN$158,R$3,FALSE))),"")</f>
        <v>2. Strong, system-wide governance and systems leadership</v>
      </c>
      <c r="S16" s="287"/>
      <c r="T16" s="287"/>
      <c r="U16" s="287" t="str">
        <f>IFERROR(IF((VLOOKUP($A16,'Q4 Raw Data'!$A$9:$DN$158,U$3,FALSE))="","",(VLOOKUP($A16,'Q4 Raw Data'!$A$9:$DN$158,U$3,FALSE))),"")</f>
        <v>3. Integrated electronic records and sharing across the system with service users</v>
      </c>
      <c r="V16" s="287" t="str">
        <f>IFERROR(IF((VLOOKUP($A16,'Q4 Raw Data'!$A$9:$DN$158,V$3,FALSE))="","",(VLOOKUP($A16,'Q4 Raw Data'!$A$9:$DN$158,V$3,FALSE))),"")</f>
        <v>1. Local contextual factors (e.g. financial health, funding arrangements, demographics, urban vs rurual factors)</v>
      </c>
      <c r="W16" s="287"/>
      <c r="X16" s="287"/>
    </row>
    <row r="17" spans="1:24" x14ac:dyDescent="0.3">
      <c r="A17" s="287" t="s">
        <v>300</v>
      </c>
      <c r="B17" s="287" t="s">
        <v>301</v>
      </c>
      <c r="C17" s="287" t="str">
        <f>IFERROR(IF((VLOOKUP($A17,'Q4 Raw Data'!$A$9:$DN$158,C$3,FALSE))="","",(VLOOKUP($A17,'Q4 Raw Data'!$A$9:$DN$158,C$3,FALSE))),"")</f>
        <v>Agree</v>
      </c>
      <c r="D17" s="287" t="str">
        <f>IFERROR(IF((VLOOKUP($A17,'Q4 Raw Data'!$A$9:$DN$158,D$3,FALSE))="","",(VLOOKUP($A17,'Q4 Raw Data'!$A$9:$DN$158,D$3,FALSE))),"")</f>
        <v>Agree</v>
      </c>
      <c r="E17" s="287" t="str">
        <f>IFERROR(IF((VLOOKUP($A17,'Q4 Raw Data'!$A$9:$DN$158,E$3,FALSE))="","",(VLOOKUP($A17,'Q4 Raw Data'!$A$9:$DN$158,E$3,FALSE))),"")</f>
        <v>Agree</v>
      </c>
      <c r="F17" s="287" t="str">
        <f>IFERROR(IF((VLOOKUP($A17,'Q4 Raw Data'!$A$9:$DN$158,F$3,FALSE))="","",(VLOOKUP($A17,'Q4 Raw Data'!$A$9:$DN$158,F$3,FALSE))),"")</f>
        <v>Neither agree nor disagree</v>
      </c>
      <c r="G17" s="287" t="str">
        <f>IFERROR(IF((VLOOKUP($A17,'Q4 Raw Data'!$A$9:$DN$158,G$3,FALSE))="","",(VLOOKUP($A17,'Q4 Raw Data'!$A$9:$DN$158,G$3,FALSE))),"")</f>
        <v>Agree</v>
      </c>
      <c r="H17" s="287" t="str">
        <f>IFERROR(IF((VLOOKUP($A17,'Q4 Raw Data'!$A$9:$DN$158,H$3,FALSE))="","",(VLOOKUP($A17,'Q4 Raw Data'!$A$9:$DN$158,H$3,FALSE))),"")</f>
        <v>Agree</v>
      </c>
      <c r="I17" s="287" t="str">
        <f>IFERROR(IF((VLOOKUP($A17,'Q4 Raw Data'!$A$9:$DN$158,I$3,FALSE))="","",(VLOOKUP($A17,'Q4 Raw Data'!$A$9:$DN$158,I$3,FALSE))),"")</f>
        <v>Neither agree nor disagree</v>
      </c>
      <c r="J17" s="287"/>
      <c r="K17" s="287"/>
      <c r="L17" s="287"/>
      <c r="M17" s="287"/>
      <c r="N17" s="287"/>
      <c r="O17" s="287"/>
      <c r="P17" s="287"/>
      <c r="Q17" s="287" t="str">
        <f>IFERROR(IF((VLOOKUP($A17,'Q4 Raw Data'!$A$9:$DN$158,Q$3,FALSE))="","",(VLOOKUP($A17,'Q4 Raw Data'!$A$9:$DN$158,Q$3,FALSE))),"")</f>
        <v>9. Joint commissioning of health and social care</v>
      </c>
      <c r="R17" s="287" t="str">
        <f>IFERROR(IF((VLOOKUP($A17,'Q4 Raw Data'!$A$9:$DN$158,R$3,FALSE))="","",(VLOOKUP($A17,'Q4 Raw Data'!$A$9:$DN$158,R$3,FALSE))),"")</f>
        <v>5. Integrated workforce: joint approach to training and upskilling of workforce</v>
      </c>
      <c r="S17" s="287"/>
      <c r="T17" s="287"/>
      <c r="U17" s="287" t="str">
        <f>IFERROR(IF((VLOOKUP($A17,'Q4 Raw Data'!$A$9:$DN$158,U$3,FALSE))="","",(VLOOKUP($A17,'Q4 Raw Data'!$A$9:$DN$158,U$3,FALSE))),"")</f>
        <v>6. Good quality and sustainable provider market that can meet demand</v>
      </c>
      <c r="V17" s="287" t="str">
        <f>IFERROR(IF((VLOOKUP($A17,'Q4 Raw Data'!$A$9:$DN$158,V$3,FALSE))="","",(VLOOKUP($A17,'Q4 Raw Data'!$A$9:$DN$158,V$3,FALSE))),"")</f>
        <v>1. Local contextual factors (e.g. financial health, funding arrangements, demographics, urban vs rurual factors)</v>
      </c>
      <c r="W17" s="287"/>
      <c r="X17" s="287"/>
    </row>
    <row r="18" spans="1:24" x14ac:dyDescent="0.3">
      <c r="A18" s="287" t="s">
        <v>305</v>
      </c>
      <c r="B18" s="287" t="s">
        <v>306</v>
      </c>
      <c r="C18" s="287" t="str">
        <f>IFERROR(IF((VLOOKUP($A18,'Q4 Raw Data'!$A$9:$DN$158,C$3,FALSE))="","",(VLOOKUP($A18,'Q4 Raw Data'!$A$9:$DN$158,C$3,FALSE))),"")</f>
        <v>Strongly Agree</v>
      </c>
      <c r="D18" s="287" t="str">
        <f>IFERROR(IF((VLOOKUP($A18,'Q4 Raw Data'!$A$9:$DN$158,D$3,FALSE))="","",(VLOOKUP($A18,'Q4 Raw Data'!$A$9:$DN$158,D$3,FALSE))),"")</f>
        <v>Agree</v>
      </c>
      <c r="E18" s="287" t="str">
        <f>IFERROR(IF((VLOOKUP($A18,'Q4 Raw Data'!$A$9:$DN$158,E$3,FALSE))="","",(VLOOKUP($A18,'Q4 Raw Data'!$A$9:$DN$158,E$3,FALSE))),"")</f>
        <v>Agree</v>
      </c>
      <c r="F18" s="287" t="str">
        <f>IFERROR(IF((VLOOKUP($A18,'Q4 Raw Data'!$A$9:$DN$158,F$3,FALSE))="","",(VLOOKUP($A18,'Q4 Raw Data'!$A$9:$DN$158,F$3,FALSE))),"")</f>
        <v>Strongly Agree</v>
      </c>
      <c r="G18" s="287" t="str">
        <f>IFERROR(IF((VLOOKUP($A18,'Q4 Raw Data'!$A$9:$DN$158,G$3,FALSE))="","",(VLOOKUP($A18,'Q4 Raw Data'!$A$9:$DN$158,G$3,FALSE))),"")</f>
        <v>Agree</v>
      </c>
      <c r="H18" s="287" t="str">
        <f>IFERROR(IF((VLOOKUP($A18,'Q4 Raw Data'!$A$9:$DN$158,H$3,FALSE))="","",(VLOOKUP($A18,'Q4 Raw Data'!$A$9:$DN$158,H$3,FALSE))),"")</f>
        <v>Agree</v>
      </c>
      <c r="I18" s="287" t="str">
        <f>IFERROR(IF((VLOOKUP($A18,'Q4 Raw Data'!$A$9:$DN$158,I$3,FALSE))="","",(VLOOKUP($A18,'Q4 Raw Data'!$A$9:$DN$158,I$3,FALSE))),"")</f>
        <v>Disagree</v>
      </c>
      <c r="J18" s="287"/>
      <c r="K18" s="287"/>
      <c r="L18" s="287"/>
      <c r="M18" s="287"/>
      <c r="N18" s="287"/>
      <c r="O18" s="287"/>
      <c r="P18" s="287"/>
      <c r="Q18" s="287" t="str">
        <f>IFERROR(IF((VLOOKUP($A18,'Q4 Raw Data'!$A$9:$DN$158,Q$3,FALSE))="","",(VLOOKUP($A18,'Q4 Raw Data'!$A$9:$DN$158,Q$3,FALSE))),"")</f>
        <v>9. Joint commissioning of health and social care</v>
      </c>
      <c r="R18" s="287" t="str">
        <f>IFERROR(IF((VLOOKUP($A18,'Q4 Raw Data'!$A$9:$DN$158,R$3,FALSE))="","",(VLOOKUP($A18,'Q4 Raw Data'!$A$9:$DN$158,R$3,FALSE))),"")</f>
        <v>2. Strong, system-wide governance and systems leadership</v>
      </c>
      <c r="S18" s="287"/>
      <c r="T18" s="287"/>
      <c r="U18" s="287" t="str">
        <f>IFERROR(IF((VLOOKUP($A18,'Q4 Raw Data'!$A$9:$DN$158,U$3,FALSE))="","",(VLOOKUP($A18,'Q4 Raw Data'!$A$9:$DN$158,U$3,FALSE))),"")</f>
        <v>3. Integrated electronic records and sharing across the system with service users</v>
      </c>
      <c r="V18" s="287" t="str">
        <f>IFERROR(IF((VLOOKUP($A18,'Q4 Raw Data'!$A$9:$DN$158,V$3,FALSE))="","",(VLOOKUP($A18,'Q4 Raw Data'!$A$9:$DN$158,V$3,FALSE))),"")</f>
        <v>6. Good quality and sustainable provider market that can meet demand</v>
      </c>
      <c r="W18" s="287"/>
      <c r="X18" s="287"/>
    </row>
    <row r="19" spans="1:24" x14ac:dyDescent="0.3">
      <c r="A19" s="287" t="s">
        <v>311</v>
      </c>
      <c r="B19" s="287" t="s">
        <v>312</v>
      </c>
      <c r="C19" s="287" t="str">
        <f>IFERROR(IF((VLOOKUP($A19,'Q4 Raw Data'!$A$9:$DN$158,C$3,FALSE))="","",(VLOOKUP($A19,'Q4 Raw Data'!$A$9:$DN$158,C$3,FALSE))),"")</f>
        <v>Strongly Agree</v>
      </c>
      <c r="D19" s="287" t="str">
        <f>IFERROR(IF((VLOOKUP($A19,'Q4 Raw Data'!$A$9:$DN$158,D$3,FALSE))="","",(VLOOKUP($A19,'Q4 Raw Data'!$A$9:$DN$158,D$3,FALSE))),"")</f>
        <v>Strongly Agree</v>
      </c>
      <c r="E19" s="287" t="str">
        <f>IFERROR(IF((VLOOKUP($A19,'Q4 Raw Data'!$A$9:$DN$158,E$3,FALSE))="","",(VLOOKUP($A19,'Q4 Raw Data'!$A$9:$DN$158,E$3,FALSE))),"")</f>
        <v>Strongly Agree</v>
      </c>
      <c r="F19" s="287" t="str">
        <f>IFERROR(IF((VLOOKUP($A19,'Q4 Raw Data'!$A$9:$DN$158,F$3,FALSE))="","",(VLOOKUP($A19,'Q4 Raw Data'!$A$9:$DN$158,F$3,FALSE))),"")</f>
        <v>Neither agree nor disagree</v>
      </c>
      <c r="G19" s="287" t="str">
        <f>IFERROR(IF((VLOOKUP($A19,'Q4 Raw Data'!$A$9:$DN$158,G$3,FALSE))="","",(VLOOKUP($A19,'Q4 Raw Data'!$A$9:$DN$158,G$3,FALSE))),"")</f>
        <v>Strongly Agree</v>
      </c>
      <c r="H19" s="287" t="str">
        <f>IFERROR(IF((VLOOKUP($A19,'Q4 Raw Data'!$A$9:$DN$158,H$3,FALSE))="","",(VLOOKUP($A19,'Q4 Raw Data'!$A$9:$DN$158,H$3,FALSE))),"")</f>
        <v>Agree</v>
      </c>
      <c r="I19" s="287" t="str">
        <f>IFERROR(IF((VLOOKUP($A19,'Q4 Raw Data'!$A$9:$DN$158,I$3,FALSE))="","",(VLOOKUP($A19,'Q4 Raw Data'!$A$9:$DN$158,I$3,FALSE))),"")</f>
        <v>Strongly Agree</v>
      </c>
      <c r="J19" s="287"/>
      <c r="K19" s="287"/>
      <c r="L19" s="287"/>
      <c r="M19" s="287"/>
      <c r="N19" s="287"/>
      <c r="O19" s="287"/>
      <c r="P19" s="287"/>
      <c r="Q19" s="287" t="str">
        <f>IFERROR(IF((VLOOKUP($A19,'Q4 Raw Data'!$A$9:$DN$158,Q$3,FALSE))="","",(VLOOKUP($A19,'Q4 Raw Data'!$A$9:$DN$158,Q$3,FALSE))),"")</f>
        <v>5. Integrated workforce: joint approach to training and upskilling of workforce</v>
      </c>
      <c r="R19" s="287" t="str">
        <f>IFERROR(IF((VLOOKUP($A19,'Q4 Raw Data'!$A$9:$DN$158,R$3,FALSE))="","",(VLOOKUP($A19,'Q4 Raw Data'!$A$9:$DN$158,R$3,FALSE))),"")</f>
        <v>9. Joint commissioning of health and social care</v>
      </c>
      <c r="S19" s="287"/>
      <c r="T19" s="287"/>
      <c r="U19" s="287" t="str">
        <f>IFERROR(IF((VLOOKUP($A19,'Q4 Raw Data'!$A$9:$DN$158,U$3,FALSE))="","",(VLOOKUP($A19,'Q4 Raw Data'!$A$9:$DN$158,U$3,FALSE))),"")</f>
        <v>1. Local contextual factors (e.g. financial health, funding arrangements, demographics, urban vs rurual factors)</v>
      </c>
      <c r="V19" s="287" t="str">
        <f>IFERROR(IF((VLOOKUP($A19,'Q4 Raw Data'!$A$9:$DN$158,V$3,FALSE))="","",(VLOOKUP($A19,'Q4 Raw Data'!$A$9:$DN$158,V$3,FALSE))),"")</f>
        <v>3. Integrated electronic records and sharing across the system with service users</v>
      </c>
      <c r="W19" s="287"/>
      <c r="X19" s="287"/>
    </row>
    <row r="20" spans="1:24" x14ac:dyDescent="0.3">
      <c r="A20" s="287" t="s">
        <v>315</v>
      </c>
      <c r="B20" s="287" t="s">
        <v>316</v>
      </c>
      <c r="C20" s="287" t="str">
        <f>IFERROR(IF((VLOOKUP($A20,'Q4 Raw Data'!$A$9:$DN$158,C$3,FALSE))="","",(VLOOKUP($A20,'Q4 Raw Data'!$A$9:$DN$158,C$3,FALSE))),"")</f>
        <v>Agree</v>
      </c>
      <c r="D20" s="287" t="str">
        <f>IFERROR(IF((VLOOKUP($A20,'Q4 Raw Data'!$A$9:$DN$158,D$3,FALSE))="","",(VLOOKUP($A20,'Q4 Raw Data'!$A$9:$DN$158,D$3,FALSE))),"")</f>
        <v>Agree</v>
      </c>
      <c r="E20" s="287" t="str">
        <f>IFERROR(IF((VLOOKUP($A20,'Q4 Raw Data'!$A$9:$DN$158,E$3,FALSE))="","",(VLOOKUP($A20,'Q4 Raw Data'!$A$9:$DN$158,E$3,FALSE))),"")</f>
        <v>Agree</v>
      </c>
      <c r="F20" s="287" t="str">
        <f>IFERROR(IF((VLOOKUP($A20,'Q4 Raw Data'!$A$9:$DN$158,F$3,FALSE))="","",(VLOOKUP($A20,'Q4 Raw Data'!$A$9:$DN$158,F$3,FALSE))),"")</f>
        <v>Agree</v>
      </c>
      <c r="G20" s="287" t="str">
        <f>IFERROR(IF((VLOOKUP($A20,'Q4 Raw Data'!$A$9:$DN$158,G$3,FALSE))="","",(VLOOKUP($A20,'Q4 Raw Data'!$A$9:$DN$158,G$3,FALSE))),"")</f>
        <v>Agree</v>
      </c>
      <c r="H20" s="287" t="str">
        <f>IFERROR(IF((VLOOKUP($A20,'Q4 Raw Data'!$A$9:$DN$158,H$3,FALSE))="","",(VLOOKUP($A20,'Q4 Raw Data'!$A$9:$DN$158,H$3,FALSE))),"")</f>
        <v>Agree</v>
      </c>
      <c r="I20" s="287" t="str">
        <f>IFERROR(IF((VLOOKUP($A20,'Q4 Raw Data'!$A$9:$DN$158,I$3,FALSE))="","",(VLOOKUP($A20,'Q4 Raw Data'!$A$9:$DN$158,I$3,FALSE))),"")</f>
        <v>Agree</v>
      </c>
      <c r="J20" s="287"/>
      <c r="K20" s="287"/>
      <c r="L20" s="287"/>
      <c r="M20" s="287"/>
      <c r="N20" s="287"/>
      <c r="O20" s="287"/>
      <c r="P20" s="287"/>
      <c r="Q20" s="287" t="str">
        <f>IFERROR(IF((VLOOKUP($A20,'Q4 Raw Data'!$A$9:$DN$158,Q$3,FALSE))="","",(VLOOKUP($A20,'Q4 Raw Data'!$A$9:$DN$158,Q$3,FALSE))),"")</f>
        <v>2. Strong, system-wide governance and systems leadership</v>
      </c>
      <c r="R20" s="287" t="str">
        <f>IFERROR(IF((VLOOKUP($A20,'Q4 Raw Data'!$A$9:$DN$158,R$3,FALSE))="","",(VLOOKUP($A20,'Q4 Raw Data'!$A$9:$DN$158,R$3,FALSE))),"")</f>
        <v>5. Integrated workforce: joint approach to training and upskilling of workforce</v>
      </c>
      <c r="S20" s="287"/>
      <c r="T20" s="287"/>
      <c r="U20" s="287" t="str">
        <f>IFERROR(IF((VLOOKUP($A20,'Q4 Raw Data'!$A$9:$DN$158,U$3,FALSE))="","",(VLOOKUP($A20,'Q4 Raw Data'!$A$9:$DN$158,U$3,FALSE))),"")</f>
        <v>9. Joint commissioning of health and social care</v>
      </c>
      <c r="V20" s="287" t="str">
        <f>IFERROR(IF((VLOOKUP($A20,'Q4 Raw Data'!$A$9:$DN$158,V$3,FALSE))="","",(VLOOKUP($A20,'Q4 Raw Data'!$A$9:$DN$158,V$3,FALSE))),"")</f>
        <v>8. Pooled or aligned resources</v>
      </c>
      <c r="W20" s="287"/>
      <c r="X20" s="287"/>
    </row>
    <row r="21" spans="1:24" x14ac:dyDescent="0.3">
      <c r="A21" s="287" t="s">
        <v>321</v>
      </c>
      <c r="B21" s="287" t="s">
        <v>322</v>
      </c>
      <c r="C21" s="287" t="str">
        <f>IFERROR(IF((VLOOKUP($A21,'Q4 Raw Data'!$A$9:$DN$158,C$3,FALSE))="","",(VLOOKUP($A21,'Q4 Raw Data'!$A$9:$DN$158,C$3,FALSE))),"")</f>
        <v>Agree</v>
      </c>
      <c r="D21" s="287" t="str">
        <f>IFERROR(IF((VLOOKUP($A21,'Q4 Raw Data'!$A$9:$DN$158,D$3,FALSE))="","",(VLOOKUP($A21,'Q4 Raw Data'!$A$9:$DN$158,D$3,FALSE))),"")</f>
        <v>Strongly Agree</v>
      </c>
      <c r="E21" s="287" t="str">
        <f>IFERROR(IF((VLOOKUP($A21,'Q4 Raw Data'!$A$9:$DN$158,E$3,FALSE))="","",(VLOOKUP($A21,'Q4 Raw Data'!$A$9:$DN$158,E$3,FALSE))),"")</f>
        <v>Agree</v>
      </c>
      <c r="F21" s="287" t="str">
        <f>IFERROR(IF((VLOOKUP($A21,'Q4 Raw Data'!$A$9:$DN$158,F$3,FALSE))="","",(VLOOKUP($A21,'Q4 Raw Data'!$A$9:$DN$158,F$3,FALSE))),"")</f>
        <v>Agree</v>
      </c>
      <c r="G21" s="287" t="str">
        <f>IFERROR(IF((VLOOKUP($A21,'Q4 Raw Data'!$A$9:$DN$158,G$3,FALSE))="","",(VLOOKUP($A21,'Q4 Raw Data'!$A$9:$DN$158,G$3,FALSE))),"")</f>
        <v>Agree</v>
      </c>
      <c r="H21" s="287" t="str">
        <f>IFERROR(IF((VLOOKUP($A21,'Q4 Raw Data'!$A$9:$DN$158,H$3,FALSE))="","",(VLOOKUP($A21,'Q4 Raw Data'!$A$9:$DN$158,H$3,FALSE))),"")</f>
        <v>Agree</v>
      </c>
      <c r="I21" s="287" t="str">
        <f>IFERROR(IF((VLOOKUP($A21,'Q4 Raw Data'!$A$9:$DN$158,I$3,FALSE))="","",(VLOOKUP($A21,'Q4 Raw Data'!$A$9:$DN$158,I$3,FALSE))),"")</f>
        <v>Disagree</v>
      </c>
      <c r="J21" s="287"/>
      <c r="K21" s="287"/>
      <c r="L21" s="287"/>
      <c r="M21" s="287"/>
      <c r="N21" s="287"/>
      <c r="O21" s="287"/>
      <c r="P21" s="287"/>
      <c r="Q21" s="287" t="str">
        <f>IFERROR(IF((VLOOKUP($A21,'Q4 Raw Data'!$A$9:$DN$158,Q$3,FALSE))="","",(VLOOKUP($A21,'Q4 Raw Data'!$A$9:$DN$158,Q$3,FALSE))),"")</f>
        <v>7. Joined-up regulatory approach</v>
      </c>
      <c r="R21" s="287" t="str">
        <f>IFERROR(IF((VLOOKUP($A21,'Q4 Raw Data'!$A$9:$DN$158,R$3,FALSE))="","",(VLOOKUP($A21,'Q4 Raw Data'!$A$9:$DN$158,R$3,FALSE))),"")</f>
        <v>5. Integrated workforce: joint approach to training and upskilling of workforce</v>
      </c>
      <c r="S21" s="287"/>
      <c r="T21" s="287"/>
      <c r="U21" s="287" t="str">
        <f>IFERROR(IF((VLOOKUP($A21,'Q4 Raw Data'!$A$9:$DN$158,U$3,FALSE))="","",(VLOOKUP($A21,'Q4 Raw Data'!$A$9:$DN$158,U$3,FALSE))),"")</f>
        <v>1. Local contextual factors (e.g. financial health, funding arrangements, demographics, urban vs rurual factors)</v>
      </c>
      <c r="V21" s="287" t="str">
        <f>IFERROR(IF((VLOOKUP($A21,'Q4 Raw Data'!$A$9:$DN$158,V$3,FALSE))="","",(VLOOKUP($A21,'Q4 Raw Data'!$A$9:$DN$158,V$3,FALSE))),"")</f>
        <v>1. Local contextual factors (e.g. financial health, funding arrangements, demographics, urban vs rurual factors)</v>
      </c>
      <c r="W21" s="287"/>
      <c r="X21" s="287"/>
    </row>
    <row r="22" spans="1:24" x14ac:dyDescent="0.3">
      <c r="A22" s="287" t="s">
        <v>324</v>
      </c>
      <c r="B22" s="287" t="s">
        <v>325</v>
      </c>
      <c r="C22" s="287" t="str">
        <f>IFERROR(IF((VLOOKUP($A22,'Q4 Raw Data'!$A$9:$DN$158,C$3,FALSE))="","",(VLOOKUP($A22,'Q4 Raw Data'!$A$9:$DN$158,C$3,FALSE))),"")</f>
        <v>Agree</v>
      </c>
      <c r="D22" s="287" t="str">
        <f>IFERROR(IF((VLOOKUP($A22,'Q4 Raw Data'!$A$9:$DN$158,D$3,FALSE))="","",(VLOOKUP($A22,'Q4 Raw Data'!$A$9:$DN$158,D$3,FALSE))),"")</f>
        <v>Agree</v>
      </c>
      <c r="E22" s="287" t="str">
        <f>IFERROR(IF((VLOOKUP($A22,'Q4 Raw Data'!$A$9:$DN$158,E$3,FALSE))="","",(VLOOKUP($A22,'Q4 Raw Data'!$A$9:$DN$158,E$3,FALSE))),"")</f>
        <v>Agree</v>
      </c>
      <c r="F22" s="287" t="str">
        <f>IFERROR(IF((VLOOKUP($A22,'Q4 Raw Data'!$A$9:$DN$158,F$3,FALSE))="","",(VLOOKUP($A22,'Q4 Raw Data'!$A$9:$DN$158,F$3,FALSE))),"")</f>
        <v>Disagree</v>
      </c>
      <c r="G22" s="287" t="str">
        <f>IFERROR(IF((VLOOKUP($A22,'Q4 Raw Data'!$A$9:$DN$158,G$3,FALSE))="","",(VLOOKUP($A22,'Q4 Raw Data'!$A$9:$DN$158,G$3,FALSE))),"")</f>
        <v>Agree</v>
      </c>
      <c r="H22" s="287" t="str">
        <f>IFERROR(IF((VLOOKUP($A22,'Q4 Raw Data'!$A$9:$DN$158,H$3,FALSE))="","",(VLOOKUP($A22,'Q4 Raw Data'!$A$9:$DN$158,H$3,FALSE))),"")</f>
        <v>Agree</v>
      </c>
      <c r="I22" s="287" t="str">
        <f>IFERROR(IF((VLOOKUP($A22,'Q4 Raw Data'!$A$9:$DN$158,I$3,FALSE))="","",(VLOOKUP($A22,'Q4 Raw Data'!$A$9:$DN$158,I$3,FALSE))),"")</f>
        <v>Agree</v>
      </c>
      <c r="J22" s="287"/>
      <c r="K22" s="287"/>
      <c r="L22" s="287"/>
      <c r="M22" s="287"/>
      <c r="N22" s="287"/>
      <c r="O22" s="287"/>
      <c r="P22" s="287"/>
      <c r="Q22" s="287" t="str">
        <f>IFERROR(IF((VLOOKUP($A22,'Q4 Raw Data'!$A$9:$DN$158,Q$3,FALSE))="","",(VLOOKUP($A22,'Q4 Raw Data'!$A$9:$DN$158,Q$3,FALSE))),"")</f>
        <v>1. Local contextual factors (e.g. financial health, funding arrangements, demographics, urban vs rurual factors)</v>
      </c>
      <c r="R22" s="287" t="str">
        <f>IFERROR(IF((VLOOKUP($A22,'Q4 Raw Data'!$A$9:$DN$158,R$3,FALSE))="","",(VLOOKUP($A22,'Q4 Raw Data'!$A$9:$DN$158,R$3,FALSE))),"")</f>
        <v>2. Strong, system-wide governance and systems leadership</v>
      </c>
      <c r="S22" s="287"/>
      <c r="T22" s="287"/>
      <c r="U22" s="287" t="str">
        <f>IFERROR(IF((VLOOKUP($A22,'Q4 Raw Data'!$A$9:$DN$158,U$3,FALSE))="","",(VLOOKUP($A22,'Q4 Raw Data'!$A$9:$DN$158,U$3,FALSE))),"")</f>
        <v>3. Integrated electronic records and sharing across the system with service users</v>
      </c>
      <c r="V22" s="287" t="str">
        <f>IFERROR(IF((VLOOKUP($A22,'Q4 Raw Data'!$A$9:$DN$158,V$3,FALSE))="","",(VLOOKUP($A22,'Q4 Raw Data'!$A$9:$DN$158,V$3,FALSE))),"")</f>
        <v>9. Joint commissioning of health and social care</v>
      </c>
      <c r="W22" s="287"/>
      <c r="X22" s="287"/>
    </row>
    <row r="23" spans="1:24" x14ac:dyDescent="0.3">
      <c r="A23" s="287" t="s">
        <v>326</v>
      </c>
      <c r="B23" s="287" t="s">
        <v>327</v>
      </c>
      <c r="C23" s="287" t="str">
        <f>IFERROR(IF((VLOOKUP($A23,'Q4 Raw Data'!$A$9:$DN$158,C$3,FALSE))="","",(VLOOKUP($A23,'Q4 Raw Data'!$A$9:$DN$158,C$3,FALSE))),"")</f>
        <v>Strongly Agree</v>
      </c>
      <c r="D23" s="287" t="str">
        <f>IFERROR(IF((VLOOKUP($A23,'Q4 Raw Data'!$A$9:$DN$158,D$3,FALSE))="","",(VLOOKUP($A23,'Q4 Raw Data'!$A$9:$DN$158,D$3,FALSE))),"")</f>
        <v>Strongly Agree</v>
      </c>
      <c r="E23" s="287" t="str">
        <f>IFERROR(IF((VLOOKUP($A23,'Q4 Raw Data'!$A$9:$DN$158,E$3,FALSE))="","",(VLOOKUP($A23,'Q4 Raw Data'!$A$9:$DN$158,E$3,FALSE))),"")</f>
        <v>Strongly Agree</v>
      </c>
      <c r="F23" s="287" t="str">
        <f>IFERROR(IF((VLOOKUP($A23,'Q4 Raw Data'!$A$9:$DN$158,F$3,FALSE))="","",(VLOOKUP($A23,'Q4 Raw Data'!$A$9:$DN$158,F$3,FALSE))),"")</f>
        <v>Strongly Agree</v>
      </c>
      <c r="G23" s="287" t="str">
        <f>IFERROR(IF((VLOOKUP($A23,'Q4 Raw Data'!$A$9:$DN$158,G$3,FALSE))="","",(VLOOKUP($A23,'Q4 Raw Data'!$A$9:$DN$158,G$3,FALSE))),"")</f>
        <v>Strongly Agree</v>
      </c>
      <c r="H23" s="287" t="str">
        <f>IFERROR(IF((VLOOKUP($A23,'Q4 Raw Data'!$A$9:$DN$158,H$3,FALSE))="","",(VLOOKUP($A23,'Q4 Raw Data'!$A$9:$DN$158,H$3,FALSE))),"")</f>
        <v>Agree</v>
      </c>
      <c r="I23" s="287" t="str">
        <f>IFERROR(IF((VLOOKUP($A23,'Q4 Raw Data'!$A$9:$DN$158,I$3,FALSE))="","",(VLOOKUP($A23,'Q4 Raw Data'!$A$9:$DN$158,I$3,FALSE))),"")</f>
        <v>Strongly Agree</v>
      </c>
      <c r="J23" s="287"/>
      <c r="K23" s="287"/>
      <c r="L23" s="287"/>
      <c r="M23" s="287"/>
      <c r="N23" s="287"/>
      <c r="O23" s="287"/>
      <c r="P23" s="287"/>
      <c r="Q23" s="287" t="str">
        <f>IFERROR(IF((VLOOKUP($A23,'Q4 Raw Data'!$A$9:$DN$158,Q$3,FALSE))="","",(VLOOKUP($A23,'Q4 Raw Data'!$A$9:$DN$158,Q$3,FALSE))),"")</f>
        <v>5. Integrated workforce: joint approach to training and upskilling of workforce</v>
      </c>
      <c r="R23" s="287" t="str">
        <f>IFERROR(IF((VLOOKUP($A23,'Q4 Raw Data'!$A$9:$DN$158,R$3,FALSE))="","",(VLOOKUP($A23,'Q4 Raw Data'!$A$9:$DN$158,R$3,FALSE))),"")</f>
        <v>2. Strong, system-wide governance and systems leadership</v>
      </c>
      <c r="S23" s="287"/>
      <c r="T23" s="287"/>
      <c r="U23" s="287" t="str">
        <f>IFERROR(IF((VLOOKUP($A23,'Q4 Raw Data'!$A$9:$DN$158,U$3,FALSE))="","",(VLOOKUP($A23,'Q4 Raw Data'!$A$9:$DN$158,U$3,FALSE))),"")</f>
        <v>4. Empowering users to have choice and control through an asset based approach, shared decision making and co-production</v>
      </c>
      <c r="V23" s="287" t="str">
        <f>IFERROR(IF((VLOOKUP($A23,'Q4 Raw Data'!$A$9:$DN$158,V$3,FALSE))="","",(VLOOKUP($A23,'Q4 Raw Data'!$A$9:$DN$158,V$3,FALSE))),"")</f>
        <v>3. Integrated electronic records and sharing across the system with service users</v>
      </c>
      <c r="W23" s="287"/>
      <c r="X23" s="287"/>
    </row>
    <row r="24" spans="1:24" x14ac:dyDescent="0.3">
      <c r="A24" s="287" t="s">
        <v>329</v>
      </c>
      <c r="B24" s="287" t="s">
        <v>330</v>
      </c>
      <c r="C24" s="287" t="str">
        <f>IFERROR(IF((VLOOKUP($A24,'Q4 Raw Data'!$A$9:$DN$158,C$3,FALSE))="","",(VLOOKUP($A24,'Q4 Raw Data'!$A$9:$DN$158,C$3,FALSE))),"")</f>
        <v>Strongly Agree</v>
      </c>
      <c r="D24" s="287" t="str">
        <f>IFERROR(IF((VLOOKUP($A24,'Q4 Raw Data'!$A$9:$DN$158,D$3,FALSE))="","",(VLOOKUP($A24,'Q4 Raw Data'!$A$9:$DN$158,D$3,FALSE))),"")</f>
        <v>Agree</v>
      </c>
      <c r="E24" s="287" t="str">
        <f>IFERROR(IF((VLOOKUP($A24,'Q4 Raw Data'!$A$9:$DN$158,E$3,FALSE))="","",(VLOOKUP($A24,'Q4 Raw Data'!$A$9:$DN$158,E$3,FALSE))),"")</f>
        <v>Agree</v>
      </c>
      <c r="F24" s="287" t="str">
        <f>IFERROR(IF((VLOOKUP($A24,'Q4 Raw Data'!$A$9:$DN$158,F$3,FALSE))="","",(VLOOKUP($A24,'Q4 Raw Data'!$A$9:$DN$158,F$3,FALSE))),"")</f>
        <v>Agree</v>
      </c>
      <c r="G24" s="287" t="str">
        <f>IFERROR(IF((VLOOKUP($A24,'Q4 Raw Data'!$A$9:$DN$158,G$3,FALSE))="","",(VLOOKUP($A24,'Q4 Raw Data'!$A$9:$DN$158,G$3,FALSE))),"")</f>
        <v>Agree</v>
      </c>
      <c r="H24" s="287" t="str">
        <f>IFERROR(IF((VLOOKUP($A24,'Q4 Raw Data'!$A$9:$DN$158,H$3,FALSE))="","",(VLOOKUP($A24,'Q4 Raw Data'!$A$9:$DN$158,H$3,FALSE))),"")</f>
        <v>Agree</v>
      </c>
      <c r="I24" s="287" t="str">
        <f>IFERROR(IF((VLOOKUP($A24,'Q4 Raw Data'!$A$9:$DN$158,I$3,FALSE))="","",(VLOOKUP($A24,'Q4 Raw Data'!$A$9:$DN$158,I$3,FALSE))),"")</f>
        <v>Agree</v>
      </c>
      <c r="J24" s="287"/>
      <c r="K24" s="287"/>
      <c r="L24" s="287"/>
      <c r="M24" s="287"/>
      <c r="N24" s="287"/>
      <c r="O24" s="287"/>
      <c r="P24" s="287"/>
      <c r="Q24" s="287" t="str">
        <f>IFERROR(IF((VLOOKUP($A24,'Q4 Raw Data'!$A$9:$DN$158,Q$3,FALSE))="","",(VLOOKUP($A24,'Q4 Raw Data'!$A$9:$DN$158,Q$3,FALSE))),"")</f>
        <v>4. Empowering users to have choice and control through an asset based approach, shared decision making and co-production</v>
      </c>
      <c r="R24" s="287" t="str">
        <f>IFERROR(IF((VLOOKUP($A24,'Q4 Raw Data'!$A$9:$DN$158,R$3,FALSE))="","",(VLOOKUP($A24,'Q4 Raw Data'!$A$9:$DN$158,R$3,FALSE))),"")</f>
        <v>9. Joint commissioning of health and social care</v>
      </c>
      <c r="S24" s="287"/>
      <c r="T24" s="287"/>
      <c r="U24" s="287" t="str">
        <f>IFERROR(IF((VLOOKUP($A24,'Q4 Raw Data'!$A$9:$DN$158,U$3,FALSE))="","",(VLOOKUP($A24,'Q4 Raw Data'!$A$9:$DN$158,U$3,FALSE))),"")</f>
        <v>3. Integrated electronic records and sharing across the system with service users</v>
      </c>
      <c r="V24" s="287" t="str">
        <f>IFERROR(IF((VLOOKUP($A24,'Q4 Raw Data'!$A$9:$DN$158,V$3,FALSE))="","",(VLOOKUP($A24,'Q4 Raw Data'!$A$9:$DN$158,V$3,FALSE))),"")</f>
        <v>6. Good quality and sustainable provider market that can meet demand</v>
      </c>
      <c r="W24" s="287"/>
      <c r="X24" s="287"/>
    </row>
    <row r="25" spans="1:24" x14ac:dyDescent="0.3">
      <c r="A25" s="287" t="s">
        <v>331</v>
      </c>
      <c r="B25" s="287" t="s">
        <v>332</v>
      </c>
      <c r="C25" s="287" t="str">
        <f>IFERROR(IF((VLOOKUP($A25,'Q4 Raw Data'!$A$9:$DN$158,C$3,FALSE))="","",(VLOOKUP($A25,'Q4 Raw Data'!$A$9:$DN$158,C$3,FALSE))),"")</f>
        <v>Agree</v>
      </c>
      <c r="D25" s="287" t="str">
        <f>IFERROR(IF((VLOOKUP($A25,'Q4 Raw Data'!$A$9:$DN$158,D$3,FALSE))="","",(VLOOKUP($A25,'Q4 Raw Data'!$A$9:$DN$158,D$3,FALSE))),"")</f>
        <v>Agree</v>
      </c>
      <c r="E25" s="287" t="str">
        <f>IFERROR(IF((VLOOKUP($A25,'Q4 Raw Data'!$A$9:$DN$158,E$3,FALSE))="","",(VLOOKUP($A25,'Q4 Raw Data'!$A$9:$DN$158,E$3,FALSE))),"")</f>
        <v>Agree</v>
      </c>
      <c r="F25" s="287" t="str">
        <f>IFERROR(IF((VLOOKUP($A25,'Q4 Raw Data'!$A$9:$DN$158,F$3,FALSE))="","",(VLOOKUP($A25,'Q4 Raw Data'!$A$9:$DN$158,F$3,FALSE))),"")</f>
        <v>Agree</v>
      </c>
      <c r="G25" s="287" t="str">
        <f>IFERROR(IF((VLOOKUP($A25,'Q4 Raw Data'!$A$9:$DN$158,G$3,FALSE))="","",(VLOOKUP($A25,'Q4 Raw Data'!$A$9:$DN$158,G$3,FALSE))),"")</f>
        <v>Agree</v>
      </c>
      <c r="H25" s="287" t="str">
        <f>IFERROR(IF((VLOOKUP($A25,'Q4 Raw Data'!$A$9:$DN$158,H$3,FALSE))="","",(VLOOKUP($A25,'Q4 Raw Data'!$A$9:$DN$158,H$3,FALSE))),"")</f>
        <v>Agree</v>
      </c>
      <c r="I25" s="287" t="str">
        <f>IFERROR(IF((VLOOKUP($A25,'Q4 Raw Data'!$A$9:$DN$158,I$3,FALSE))="","",(VLOOKUP($A25,'Q4 Raw Data'!$A$9:$DN$158,I$3,FALSE))),"")</f>
        <v>Agree</v>
      </c>
      <c r="J25" s="287"/>
      <c r="K25" s="287"/>
      <c r="L25" s="287"/>
      <c r="M25" s="287"/>
      <c r="N25" s="287"/>
      <c r="O25" s="287"/>
      <c r="P25" s="287"/>
      <c r="Q25" s="287" t="str">
        <f>IFERROR(IF((VLOOKUP($A25,'Q4 Raw Data'!$A$9:$DN$158,Q$3,FALSE))="","",(VLOOKUP($A25,'Q4 Raw Data'!$A$9:$DN$158,Q$3,FALSE))),"")</f>
        <v>6. Good quality and sustainable provider market that can meet demand</v>
      </c>
      <c r="R25" s="287" t="str">
        <f>IFERROR(IF((VLOOKUP($A25,'Q4 Raw Data'!$A$9:$DN$158,R$3,FALSE))="","",(VLOOKUP($A25,'Q4 Raw Data'!$A$9:$DN$158,R$3,FALSE))),"")</f>
        <v>6. Good quality and sustainable provider market that can meet demand</v>
      </c>
      <c r="S25" s="287"/>
      <c r="T25" s="287"/>
      <c r="U25" s="287" t="str">
        <f>IFERROR(IF((VLOOKUP($A25,'Q4 Raw Data'!$A$9:$DN$158,U$3,FALSE))="","",(VLOOKUP($A25,'Q4 Raw Data'!$A$9:$DN$158,U$3,FALSE))),"")</f>
        <v>8. Pooled or aligned resources</v>
      </c>
      <c r="V25" s="287" t="str">
        <f>IFERROR(IF((VLOOKUP($A25,'Q4 Raw Data'!$A$9:$DN$158,V$3,FALSE))="","",(VLOOKUP($A25,'Q4 Raw Data'!$A$9:$DN$158,V$3,FALSE))),"")</f>
        <v>5. Integrated workforce: joint approach to training and upskilling of workforce</v>
      </c>
      <c r="W25" s="287"/>
      <c r="X25" s="287"/>
    </row>
    <row r="26" spans="1:24" x14ac:dyDescent="0.3">
      <c r="A26" s="287" t="s">
        <v>335</v>
      </c>
      <c r="B26" s="287" t="s">
        <v>336</v>
      </c>
      <c r="C26" s="287" t="str">
        <f>IFERROR(IF((VLOOKUP($A26,'Q4 Raw Data'!$A$9:$DN$158,C$3,FALSE))="","",(VLOOKUP($A26,'Q4 Raw Data'!$A$9:$DN$158,C$3,FALSE))),"")</f>
        <v>Agree</v>
      </c>
      <c r="D26" s="287" t="str">
        <f>IFERROR(IF((VLOOKUP($A26,'Q4 Raw Data'!$A$9:$DN$158,D$3,FALSE))="","",(VLOOKUP($A26,'Q4 Raw Data'!$A$9:$DN$158,D$3,FALSE))),"")</f>
        <v>Strongly Agree</v>
      </c>
      <c r="E26" s="287" t="str">
        <f>IFERROR(IF((VLOOKUP($A26,'Q4 Raw Data'!$A$9:$DN$158,E$3,FALSE))="","",(VLOOKUP($A26,'Q4 Raw Data'!$A$9:$DN$158,E$3,FALSE))),"")</f>
        <v>Strongly Agree</v>
      </c>
      <c r="F26" s="287" t="str">
        <f>IFERROR(IF((VLOOKUP($A26,'Q4 Raw Data'!$A$9:$DN$158,F$3,FALSE))="","",(VLOOKUP($A26,'Q4 Raw Data'!$A$9:$DN$158,F$3,FALSE))),"")</f>
        <v>Neither agree nor disagree</v>
      </c>
      <c r="G26" s="287" t="str">
        <f>IFERROR(IF((VLOOKUP($A26,'Q4 Raw Data'!$A$9:$DN$158,G$3,FALSE))="","",(VLOOKUP($A26,'Q4 Raw Data'!$A$9:$DN$158,G$3,FALSE))),"")</f>
        <v>Strongly Agree</v>
      </c>
      <c r="H26" s="287" t="str">
        <f>IFERROR(IF((VLOOKUP($A26,'Q4 Raw Data'!$A$9:$DN$158,H$3,FALSE))="","",(VLOOKUP($A26,'Q4 Raw Data'!$A$9:$DN$158,H$3,FALSE))),"")</f>
        <v>Strongly Agree</v>
      </c>
      <c r="I26" s="287" t="str">
        <f>IFERROR(IF((VLOOKUP($A26,'Q4 Raw Data'!$A$9:$DN$158,I$3,FALSE))="","",(VLOOKUP($A26,'Q4 Raw Data'!$A$9:$DN$158,I$3,FALSE))),"")</f>
        <v>Strongly Agree</v>
      </c>
      <c r="J26" s="287"/>
      <c r="K26" s="287"/>
      <c r="L26" s="287"/>
      <c r="M26" s="287"/>
      <c r="N26" s="287"/>
      <c r="O26" s="287"/>
      <c r="P26" s="287"/>
      <c r="Q26" s="287" t="str">
        <f>IFERROR(IF((VLOOKUP($A26,'Q4 Raw Data'!$A$9:$DN$158,Q$3,FALSE))="","",(VLOOKUP($A26,'Q4 Raw Data'!$A$9:$DN$158,Q$3,FALSE))),"")</f>
        <v>2. Strong, system-wide governance and systems leadership</v>
      </c>
      <c r="R26" s="287" t="str">
        <f>IFERROR(IF((VLOOKUP($A26,'Q4 Raw Data'!$A$9:$DN$158,R$3,FALSE))="","",(VLOOKUP($A26,'Q4 Raw Data'!$A$9:$DN$158,R$3,FALSE))),"")</f>
        <v>8. Pooled or aligned resources</v>
      </c>
      <c r="S26" s="287"/>
      <c r="T26" s="287"/>
      <c r="U26" s="287" t="str">
        <f>IFERROR(IF((VLOOKUP($A26,'Q4 Raw Data'!$A$9:$DN$158,U$3,FALSE))="","",(VLOOKUP($A26,'Q4 Raw Data'!$A$9:$DN$158,U$3,FALSE))),"")</f>
        <v>3. Integrated electronic records and sharing across the system with service users</v>
      </c>
      <c r="V26" s="287" t="str">
        <f>IFERROR(IF((VLOOKUP($A26,'Q4 Raw Data'!$A$9:$DN$158,V$3,FALSE))="","",(VLOOKUP($A26,'Q4 Raw Data'!$A$9:$DN$158,V$3,FALSE))),"")</f>
        <v>6. Good quality and sustainable provider market that can meet demand</v>
      </c>
      <c r="W26" s="287"/>
      <c r="X26" s="287"/>
    </row>
    <row r="27" spans="1:24" x14ac:dyDescent="0.3">
      <c r="A27" s="287" t="s">
        <v>337</v>
      </c>
      <c r="B27" s="287" t="s">
        <v>338</v>
      </c>
      <c r="C27" s="287" t="str">
        <f>IFERROR(IF((VLOOKUP($A27,'Q4 Raw Data'!$A$9:$DN$158,C$3,FALSE))="","",(VLOOKUP($A27,'Q4 Raw Data'!$A$9:$DN$158,C$3,FALSE))),"")</f>
        <v>Agree</v>
      </c>
      <c r="D27" s="287" t="str">
        <f>IFERROR(IF((VLOOKUP($A27,'Q4 Raw Data'!$A$9:$DN$158,D$3,FALSE))="","",(VLOOKUP($A27,'Q4 Raw Data'!$A$9:$DN$158,D$3,FALSE))),"")</f>
        <v>Agree</v>
      </c>
      <c r="E27" s="287" t="str">
        <f>IFERROR(IF((VLOOKUP($A27,'Q4 Raw Data'!$A$9:$DN$158,E$3,FALSE))="","",(VLOOKUP($A27,'Q4 Raw Data'!$A$9:$DN$158,E$3,FALSE))),"")</f>
        <v>Agree</v>
      </c>
      <c r="F27" s="287" t="str">
        <f>IFERROR(IF((VLOOKUP($A27,'Q4 Raw Data'!$A$9:$DN$158,F$3,FALSE))="","",(VLOOKUP($A27,'Q4 Raw Data'!$A$9:$DN$158,F$3,FALSE))),"")</f>
        <v>Neither agree nor disagree</v>
      </c>
      <c r="G27" s="287" t="str">
        <f>IFERROR(IF((VLOOKUP($A27,'Q4 Raw Data'!$A$9:$DN$158,G$3,FALSE))="","",(VLOOKUP($A27,'Q4 Raw Data'!$A$9:$DN$158,G$3,FALSE))),"")</f>
        <v>Neither agree nor disagree</v>
      </c>
      <c r="H27" s="287" t="str">
        <f>IFERROR(IF((VLOOKUP($A27,'Q4 Raw Data'!$A$9:$DN$158,H$3,FALSE))="","",(VLOOKUP($A27,'Q4 Raw Data'!$A$9:$DN$158,H$3,FALSE))),"")</f>
        <v>Neither agree nor disagree</v>
      </c>
      <c r="I27" s="287" t="str">
        <f>IFERROR(IF((VLOOKUP($A27,'Q4 Raw Data'!$A$9:$DN$158,I$3,FALSE))="","",(VLOOKUP($A27,'Q4 Raw Data'!$A$9:$DN$158,I$3,FALSE))),"")</f>
        <v>Agree</v>
      </c>
      <c r="J27" s="287"/>
      <c r="K27" s="287"/>
      <c r="L27" s="287"/>
      <c r="M27" s="287"/>
      <c r="N27" s="287"/>
      <c r="O27" s="287"/>
      <c r="P27" s="287"/>
      <c r="Q27" s="287" t="str">
        <f>IFERROR(IF((VLOOKUP($A27,'Q4 Raw Data'!$A$9:$DN$158,Q$3,FALSE))="","",(VLOOKUP($A27,'Q4 Raw Data'!$A$9:$DN$158,Q$3,FALSE))),"")</f>
        <v>4. Empowering users to have choice and control through an asset based approach, shared decision making and co-production</v>
      </c>
      <c r="R27" s="287" t="str">
        <f>IFERROR(IF((VLOOKUP($A27,'Q4 Raw Data'!$A$9:$DN$158,R$3,FALSE))="","",(VLOOKUP($A27,'Q4 Raw Data'!$A$9:$DN$158,R$3,FALSE))),"")</f>
        <v>2. Strong, system-wide governance and systems leadership</v>
      </c>
      <c r="S27" s="287"/>
      <c r="T27" s="287"/>
      <c r="U27" s="287" t="str">
        <f>IFERROR(IF((VLOOKUP($A27,'Q4 Raw Data'!$A$9:$DN$158,U$3,FALSE))="","",(VLOOKUP($A27,'Q4 Raw Data'!$A$9:$DN$158,U$3,FALSE))),"")</f>
        <v>1. Local contextual factors (e.g. financial health, funding arrangements, demographics, urban vs rurual factors)</v>
      </c>
      <c r="V27" s="287" t="str">
        <f>IFERROR(IF((VLOOKUP($A27,'Q4 Raw Data'!$A$9:$DN$158,V$3,FALSE))="","",(VLOOKUP($A27,'Q4 Raw Data'!$A$9:$DN$158,V$3,FALSE))),"")</f>
        <v>9. Joint commissioning of health and social care</v>
      </c>
      <c r="W27" s="287"/>
      <c r="X27" s="287"/>
    </row>
    <row r="28" spans="1:24" x14ac:dyDescent="0.3">
      <c r="A28" s="287" t="s">
        <v>339</v>
      </c>
      <c r="B28" s="287" t="s">
        <v>340</v>
      </c>
      <c r="C28" s="287" t="str">
        <f>IFERROR(IF((VLOOKUP($A28,'Q4 Raw Data'!$A$9:$DN$158,C$3,FALSE))="","",(VLOOKUP($A28,'Q4 Raw Data'!$A$9:$DN$158,C$3,FALSE))),"")</f>
        <v>Strongly Agree</v>
      </c>
      <c r="D28" s="287" t="str">
        <f>IFERROR(IF((VLOOKUP($A28,'Q4 Raw Data'!$A$9:$DN$158,D$3,FALSE))="","",(VLOOKUP($A28,'Q4 Raw Data'!$A$9:$DN$158,D$3,FALSE))),"")</f>
        <v>Strongly Agree</v>
      </c>
      <c r="E28" s="287" t="str">
        <f>IFERROR(IF((VLOOKUP($A28,'Q4 Raw Data'!$A$9:$DN$158,E$3,FALSE))="","",(VLOOKUP($A28,'Q4 Raw Data'!$A$9:$DN$158,E$3,FALSE))),"")</f>
        <v>Agree</v>
      </c>
      <c r="F28" s="287" t="str">
        <f>IFERROR(IF((VLOOKUP($A28,'Q4 Raw Data'!$A$9:$DN$158,F$3,FALSE))="","",(VLOOKUP($A28,'Q4 Raw Data'!$A$9:$DN$158,F$3,FALSE))),"")</f>
        <v>Agree</v>
      </c>
      <c r="G28" s="287" t="str">
        <f>IFERROR(IF((VLOOKUP($A28,'Q4 Raw Data'!$A$9:$DN$158,G$3,FALSE))="","",(VLOOKUP($A28,'Q4 Raw Data'!$A$9:$DN$158,G$3,FALSE))),"")</f>
        <v>Strongly Agree</v>
      </c>
      <c r="H28" s="287" t="str">
        <f>IFERROR(IF((VLOOKUP($A28,'Q4 Raw Data'!$A$9:$DN$158,H$3,FALSE))="","",(VLOOKUP($A28,'Q4 Raw Data'!$A$9:$DN$158,H$3,FALSE))),"")</f>
        <v>Agree</v>
      </c>
      <c r="I28" s="287" t="str">
        <f>IFERROR(IF((VLOOKUP($A28,'Q4 Raw Data'!$A$9:$DN$158,I$3,FALSE))="","",(VLOOKUP($A28,'Q4 Raw Data'!$A$9:$DN$158,I$3,FALSE))),"")</f>
        <v>Strongly Agree</v>
      </c>
      <c r="J28" s="287"/>
      <c r="K28" s="287"/>
      <c r="L28" s="287"/>
      <c r="M28" s="287"/>
      <c r="N28" s="287"/>
      <c r="O28" s="287"/>
      <c r="P28" s="287"/>
      <c r="Q28" s="287" t="str">
        <f>IFERROR(IF((VLOOKUP($A28,'Q4 Raw Data'!$A$9:$DN$158,Q$3,FALSE))="","",(VLOOKUP($A28,'Q4 Raw Data'!$A$9:$DN$158,Q$3,FALSE))),"")</f>
        <v>6. Good quality and sustainable provider market that can meet demand</v>
      </c>
      <c r="R28" s="287" t="str">
        <f>IFERROR(IF((VLOOKUP($A28,'Q4 Raw Data'!$A$9:$DN$158,R$3,FALSE))="","",(VLOOKUP($A28,'Q4 Raw Data'!$A$9:$DN$158,R$3,FALSE))),"")</f>
        <v>4. Empowering users to have choice and control through an asset based approach, shared decision making and co-production</v>
      </c>
      <c r="S28" s="287"/>
      <c r="T28" s="287"/>
      <c r="U28" s="287" t="str">
        <f>IFERROR(IF((VLOOKUP($A28,'Q4 Raw Data'!$A$9:$DN$158,U$3,FALSE))="","",(VLOOKUP($A28,'Q4 Raw Data'!$A$9:$DN$158,U$3,FALSE))),"")</f>
        <v>3. Integrated electronic records and sharing across the system with service users</v>
      </c>
      <c r="V28" s="287" t="str">
        <f>IFERROR(IF((VLOOKUP($A28,'Q4 Raw Data'!$A$9:$DN$158,V$3,FALSE))="","",(VLOOKUP($A28,'Q4 Raw Data'!$A$9:$DN$158,V$3,FALSE))),"")</f>
        <v>2. Strong, system-wide governance and systems leadership</v>
      </c>
      <c r="W28" s="287"/>
      <c r="X28" s="287"/>
    </row>
    <row r="29" spans="1:24" x14ac:dyDescent="0.3">
      <c r="A29" s="287" t="s">
        <v>341</v>
      </c>
      <c r="B29" s="287" t="s">
        <v>342</v>
      </c>
      <c r="C29" s="287" t="str">
        <f>IFERROR(IF((VLOOKUP($A29,'Q4 Raw Data'!$A$9:$DN$158,C$3,FALSE))="","",(VLOOKUP($A29,'Q4 Raw Data'!$A$9:$DN$158,C$3,FALSE))),"")</f>
        <v>Agree</v>
      </c>
      <c r="D29" s="287" t="str">
        <f>IFERROR(IF((VLOOKUP($A29,'Q4 Raw Data'!$A$9:$DN$158,D$3,FALSE))="","",(VLOOKUP($A29,'Q4 Raw Data'!$A$9:$DN$158,D$3,FALSE))),"")</f>
        <v>Agree</v>
      </c>
      <c r="E29" s="287" t="str">
        <f>IFERROR(IF((VLOOKUP($A29,'Q4 Raw Data'!$A$9:$DN$158,E$3,FALSE))="","",(VLOOKUP($A29,'Q4 Raw Data'!$A$9:$DN$158,E$3,FALSE))),"")</f>
        <v>Agree</v>
      </c>
      <c r="F29" s="287" t="str">
        <f>IFERROR(IF((VLOOKUP($A29,'Q4 Raw Data'!$A$9:$DN$158,F$3,FALSE))="","",(VLOOKUP($A29,'Q4 Raw Data'!$A$9:$DN$158,F$3,FALSE))),"")</f>
        <v>Agree</v>
      </c>
      <c r="G29" s="287" t="str">
        <f>IFERROR(IF((VLOOKUP($A29,'Q4 Raw Data'!$A$9:$DN$158,G$3,FALSE))="","",(VLOOKUP($A29,'Q4 Raw Data'!$A$9:$DN$158,G$3,FALSE))),"")</f>
        <v>Strongly Agree</v>
      </c>
      <c r="H29" s="287" t="str">
        <f>IFERROR(IF((VLOOKUP($A29,'Q4 Raw Data'!$A$9:$DN$158,H$3,FALSE))="","",(VLOOKUP($A29,'Q4 Raw Data'!$A$9:$DN$158,H$3,FALSE))),"")</f>
        <v>Agree</v>
      </c>
      <c r="I29" s="287" t="str">
        <f>IFERROR(IF((VLOOKUP($A29,'Q4 Raw Data'!$A$9:$DN$158,I$3,FALSE))="","",(VLOOKUP($A29,'Q4 Raw Data'!$A$9:$DN$158,I$3,FALSE))),"")</f>
        <v>Agree</v>
      </c>
      <c r="J29" s="287"/>
      <c r="K29" s="287"/>
      <c r="L29" s="287"/>
      <c r="M29" s="287"/>
      <c r="N29" s="287"/>
      <c r="O29" s="287"/>
      <c r="P29" s="287"/>
      <c r="Q29" s="287" t="str">
        <f>IFERROR(IF((VLOOKUP($A29,'Q4 Raw Data'!$A$9:$DN$158,Q$3,FALSE))="","",(VLOOKUP($A29,'Q4 Raw Data'!$A$9:$DN$158,Q$3,FALSE))),"")</f>
        <v>1. Local contextual factors (e.g. financial health, funding arrangements, demographics, urban vs rurual factors)</v>
      </c>
      <c r="R29" s="287" t="str">
        <f>IFERROR(IF((VLOOKUP($A29,'Q4 Raw Data'!$A$9:$DN$158,R$3,FALSE))="","",(VLOOKUP($A29,'Q4 Raw Data'!$A$9:$DN$158,R$3,FALSE))),"")</f>
        <v>4. Empowering users to have choice and control through an asset based approach, shared decision making and co-production</v>
      </c>
      <c r="S29" s="287"/>
      <c r="T29" s="287"/>
      <c r="U29" s="287" t="str">
        <f>IFERROR(IF((VLOOKUP($A29,'Q4 Raw Data'!$A$9:$DN$158,U$3,FALSE))="","",(VLOOKUP($A29,'Q4 Raw Data'!$A$9:$DN$158,U$3,FALSE))),"")</f>
        <v>9. Joint commissioning of health and social care</v>
      </c>
      <c r="V29" s="287" t="str">
        <f>IFERROR(IF((VLOOKUP($A29,'Q4 Raw Data'!$A$9:$DN$158,V$3,FALSE))="","",(VLOOKUP($A29,'Q4 Raw Data'!$A$9:$DN$158,V$3,FALSE))),"")</f>
        <v>3. Integrated electronic records and sharing across the system with service users</v>
      </c>
      <c r="W29" s="287"/>
      <c r="X29" s="287"/>
    </row>
    <row r="30" spans="1:24" x14ac:dyDescent="0.3">
      <c r="A30" s="287" t="s">
        <v>345</v>
      </c>
      <c r="B30" s="287" t="s">
        <v>346</v>
      </c>
      <c r="C30" s="287" t="str">
        <f>IFERROR(IF((VLOOKUP($A30,'Q4 Raw Data'!$A$9:$DN$158,C$3,FALSE))="","",(VLOOKUP($A30,'Q4 Raw Data'!$A$9:$DN$158,C$3,FALSE))),"")</f>
        <v>Agree</v>
      </c>
      <c r="D30" s="287" t="str">
        <f>IFERROR(IF((VLOOKUP($A30,'Q4 Raw Data'!$A$9:$DN$158,D$3,FALSE))="","",(VLOOKUP($A30,'Q4 Raw Data'!$A$9:$DN$158,D$3,FALSE))),"")</f>
        <v>Agree</v>
      </c>
      <c r="E30" s="287" t="str">
        <f>IFERROR(IF((VLOOKUP($A30,'Q4 Raw Data'!$A$9:$DN$158,E$3,FALSE))="","",(VLOOKUP($A30,'Q4 Raw Data'!$A$9:$DN$158,E$3,FALSE))),"")</f>
        <v>Strongly Agree</v>
      </c>
      <c r="F30" s="287" t="str">
        <f>IFERROR(IF((VLOOKUP($A30,'Q4 Raw Data'!$A$9:$DN$158,F$3,FALSE))="","",(VLOOKUP($A30,'Q4 Raw Data'!$A$9:$DN$158,F$3,FALSE))),"")</f>
        <v>Agree</v>
      </c>
      <c r="G30" s="287" t="str">
        <f>IFERROR(IF((VLOOKUP($A30,'Q4 Raw Data'!$A$9:$DN$158,G$3,FALSE))="","",(VLOOKUP($A30,'Q4 Raw Data'!$A$9:$DN$158,G$3,FALSE))),"")</f>
        <v>Strongly Agree</v>
      </c>
      <c r="H30" s="287" t="str">
        <f>IFERROR(IF((VLOOKUP($A30,'Q4 Raw Data'!$A$9:$DN$158,H$3,FALSE))="","",(VLOOKUP($A30,'Q4 Raw Data'!$A$9:$DN$158,H$3,FALSE))),"")</f>
        <v>Agree</v>
      </c>
      <c r="I30" s="287" t="str">
        <f>IFERROR(IF((VLOOKUP($A30,'Q4 Raw Data'!$A$9:$DN$158,I$3,FALSE))="","",(VLOOKUP($A30,'Q4 Raw Data'!$A$9:$DN$158,I$3,FALSE))),"")</f>
        <v>Agree</v>
      </c>
      <c r="J30" s="287"/>
      <c r="K30" s="287"/>
      <c r="L30" s="287"/>
      <c r="M30" s="287"/>
      <c r="N30" s="287"/>
      <c r="O30" s="287"/>
      <c r="P30" s="287"/>
      <c r="Q30" s="287" t="str">
        <f>IFERROR(IF((VLOOKUP($A30,'Q4 Raw Data'!$A$9:$DN$158,Q$3,FALSE))="","",(VLOOKUP($A30,'Q4 Raw Data'!$A$9:$DN$158,Q$3,FALSE))),"")</f>
        <v>2. Strong, system-wide governance and systems leadership</v>
      </c>
      <c r="R30" s="287" t="str">
        <f>IFERROR(IF((VLOOKUP($A30,'Q4 Raw Data'!$A$9:$DN$158,R$3,FALSE))="","",(VLOOKUP($A30,'Q4 Raw Data'!$A$9:$DN$158,R$3,FALSE))),"")</f>
        <v>6. Good quality and sustainable provider market that can meet demand</v>
      </c>
      <c r="S30" s="287"/>
      <c r="T30" s="287"/>
      <c r="U30" s="287" t="str">
        <f>IFERROR(IF((VLOOKUP($A30,'Q4 Raw Data'!$A$9:$DN$158,U$3,FALSE))="","",(VLOOKUP($A30,'Q4 Raw Data'!$A$9:$DN$158,U$3,FALSE))),"")</f>
        <v>5. Integrated workforce: joint approach to training and upskilling of workforce</v>
      </c>
      <c r="V30" s="287" t="str">
        <f>IFERROR(IF((VLOOKUP($A30,'Q4 Raw Data'!$A$9:$DN$158,V$3,FALSE))="","",(VLOOKUP($A30,'Q4 Raw Data'!$A$9:$DN$158,V$3,FALSE))),"")</f>
        <v>7. Joined-up regulatory approach</v>
      </c>
      <c r="W30" s="287"/>
      <c r="X30" s="287"/>
    </row>
    <row r="31" spans="1:24" x14ac:dyDescent="0.3">
      <c r="A31" s="287" t="s">
        <v>347</v>
      </c>
      <c r="B31" s="287" t="s">
        <v>348</v>
      </c>
      <c r="C31" s="287" t="str">
        <f>IFERROR(IF((VLOOKUP($A31,'Q4 Raw Data'!$A$9:$DN$158,C$3,FALSE))="","",(VLOOKUP($A31,'Q4 Raw Data'!$A$9:$DN$158,C$3,FALSE))),"")</f>
        <v>Agree</v>
      </c>
      <c r="D31" s="287" t="str">
        <f>IFERROR(IF((VLOOKUP($A31,'Q4 Raw Data'!$A$9:$DN$158,D$3,FALSE))="","",(VLOOKUP($A31,'Q4 Raw Data'!$A$9:$DN$158,D$3,FALSE))),"")</f>
        <v>Agree</v>
      </c>
      <c r="E31" s="287" t="str">
        <f>IFERROR(IF((VLOOKUP($A31,'Q4 Raw Data'!$A$9:$DN$158,E$3,FALSE))="","",(VLOOKUP($A31,'Q4 Raw Data'!$A$9:$DN$158,E$3,FALSE))),"")</f>
        <v>Agree</v>
      </c>
      <c r="F31" s="287" t="str">
        <f>IFERROR(IF((VLOOKUP($A31,'Q4 Raw Data'!$A$9:$DN$158,F$3,FALSE))="","",(VLOOKUP($A31,'Q4 Raw Data'!$A$9:$DN$158,F$3,FALSE))),"")</f>
        <v>Neither agree nor disagree</v>
      </c>
      <c r="G31" s="287" t="str">
        <f>IFERROR(IF((VLOOKUP($A31,'Q4 Raw Data'!$A$9:$DN$158,G$3,FALSE))="","",(VLOOKUP($A31,'Q4 Raw Data'!$A$9:$DN$158,G$3,FALSE))),"")</f>
        <v>Agree</v>
      </c>
      <c r="H31" s="287" t="str">
        <f>IFERROR(IF((VLOOKUP($A31,'Q4 Raw Data'!$A$9:$DN$158,H$3,FALSE))="","",(VLOOKUP($A31,'Q4 Raw Data'!$A$9:$DN$158,H$3,FALSE))),"")</f>
        <v>Agree</v>
      </c>
      <c r="I31" s="287" t="str">
        <f>IFERROR(IF((VLOOKUP($A31,'Q4 Raw Data'!$A$9:$DN$158,I$3,FALSE))="","",(VLOOKUP($A31,'Q4 Raw Data'!$A$9:$DN$158,I$3,FALSE))),"")</f>
        <v>Neither agree nor disagree</v>
      </c>
      <c r="J31" s="287"/>
      <c r="K31" s="287"/>
      <c r="L31" s="287"/>
      <c r="M31" s="287"/>
      <c r="N31" s="287"/>
      <c r="O31" s="287"/>
      <c r="P31" s="287"/>
      <c r="Q31" s="287" t="str">
        <f>IFERROR(IF((VLOOKUP($A31,'Q4 Raw Data'!$A$9:$DN$158,Q$3,FALSE))="","",(VLOOKUP($A31,'Q4 Raw Data'!$A$9:$DN$158,Q$3,FALSE))),"")</f>
        <v>Other</v>
      </c>
      <c r="R31" s="287" t="str">
        <f>IFERROR(IF((VLOOKUP($A31,'Q4 Raw Data'!$A$9:$DN$158,R$3,FALSE))="","",(VLOOKUP($A31,'Q4 Raw Data'!$A$9:$DN$158,R$3,FALSE))),"")</f>
        <v>8. Pooled or aligned resources</v>
      </c>
      <c r="S31" s="287"/>
      <c r="T31" s="287"/>
      <c r="U31" s="287" t="str">
        <f>IFERROR(IF((VLOOKUP($A31,'Q4 Raw Data'!$A$9:$DN$158,U$3,FALSE))="","",(VLOOKUP($A31,'Q4 Raw Data'!$A$9:$DN$158,U$3,FALSE))),"")</f>
        <v>Other</v>
      </c>
      <c r="V31" s="287" t="str">
        <f>IFERROR(IF((VLOOKUP($A31,'Q4 Raw Data'!$A$9:$DN$158,V$3,FALSE))="","",(VLOOKUP($A31,'Q4 Raw Data'!$A$9:$DN$158,V$3,FALSE))),"")</f>
        <v>2. Strong, system-wide governance and systems leadership</v>
      </c>
      <c r="W31" s="287"/>
      <c r="X31" s="287"/>
    </row>
    <row r="32" spans="1:24" x14ac:dyDescent="0.3">
      <c r="A32" s="287" t="s">
        <v>351</v>
      </c>
      <c r="B32" s="287" t="s">
        <v>352</v>
      </c>
      <c r="C32" s="287" t="str">
        <f>IFERROR(IF((VLOOKUP($A32,'Q4 Raw Data'!$A$9:$DN$158,C$3,FALSE))="","",(VLOOKUP($A32,'Q4 Raw Data'!$A$9:$DN$158,C$3,FALSE))),"")</f>
        <v>Strongly Agree</v>
      </c>
      <c r="D32" s="287" t="str">
        <f>IFERROR(IF((VLOOKUP($A32,'Q4 Raw Data'!$A$9:$DN$158,D$3,FALSE))="","",(VLOOKUP($A32,'Q4 Raw Data'!$A$9:$DN$158,D$3,FALSE))),"")</f>
        <v>Strongly Agree</v>
      </c>
      <c r="E32" s="287" t="str">
        <f>IFERROR(IF((VLOOKUP($A32,'Q4 Raw Data'!$A$9:$DN$158,E$3,FALSE))="","",(VLOOKUP($A32,'Q4 Raw Data'!$A$9:$DN$158,E$3,FALSE))),"")</f>
        <v>Strongly Agree</v>
      </c>
      <c r="F32" s="287" t="str">
        <f>IFERROR(IF((VLOOKUP($A32,'Q4 Raw Data'!$A$9:$DN$158,F$3,FALSE))="","",(VLOOKUP($A32,'Q4 Raw Data'!$A$9:$DN$158,F$3,FALSE))),"")</f>
        <v>Agree</v>
      </c>
      <c r="G32" s="287" t="str">
        <f>IFERROR(IF((VLOOKUP($A32,'Q4 Raw Data'!$A$9:$DN$158,G$3,FALSE))="","",(VLOOKUP($A32,'Q4 Raw Data'!$A$9:$DN$158,G$3,FALSE))),"")</f>
        <v>Strongly Agree</v>
      </c>
      <c r="H32" s="287" t="str">
        <f>IFERROR(IF((VLOOKUP($A32,'Q4 Raw Data'!$A$9:$DN$158,H$3,FALSE))="","",(VLOOKUP($A32,'Q4 Raw Data'!$A$9:$DN$158,H$3,FALSE))),"")</f>
        <v>Neither agree nor disagree</v>
      </c>
      <c r="I32" s="287" t="str">
        <f>IFERROR(IF((VLOOKUP($A32,'Q4 Raw Data'!$A$9:$DN$158,I$3,FALSE))="","",(VLOOKUP($A32,'Q4 Raw Data'!$A$9:$DN$158,I$3,FALSE))),"")</f>
        <v>Neither agree nor disagree</v>
      </c>
      <c r="J32" s="287"/>
      <c r="K32" s="287"/>
      <c r="L32" s="287"/>
      <c r="M32" s="287"/>
      <c r="N32" s="287"/>
      <c r="O32" s="287"/>
      <c r="P32" s="287"/>
      <c r="Q32" s="287" t="str">
        <f>IFERROR(IF((VLOOKUP($A32,'Q4 Raw Data'!$A$9:$DN$158,Q$3,FALSE))="","",(VLOOKUP($A32,'Q4 Raw Data'!$A$9:$DN$158,Q$3,FALSE))),"")</f>
        <v>2. Strong, system-wide governance and systems leadership</v>
      </c>
      <c r="R32" s="287" t="str">
        <f>IFERROR(IF((VLOOKUP($A32,'Q4 Raw Data'!$A$9:$DN$158,R$3,FALSE))="","",(VLOOKUP($A32,'Q4 Raw Data'!$A$9:$DN$158,R$3,FALSE))),"")</f>
        <v>8. Pooled or aligned resources</v>
      </c>
      <c r="S32" s="287"/>
      <c r="T32" s="287"/>
      <c r="U32" s="287" t="str">
        <f>IFERROR(IF((VLOOKUP($A32,'Q4 Raw Data'!$A$9:$DN$158,U$3,FALSE))="","",(VLOOKUP($A32,'Q4 Raw Data'!$A$9:$DN$158,U$3,FALSE))),"")</f>
        <v>5. Integrated workforce: joint approach to training and upskilling of workforce</v>
      </c>
      <c r="V32" s="287" t="str">
        <f>IFERROR(IF((VLOOKUP($A32,'Q4 Raw Data'!$A$9:$DN$158,V$3,FALSE))="","",(VLOOKUP($A32,'Q4 Raw Data'!$A$9:$DN$158,V$3,FALSE))),"")</f>
        <v>6. Good quality and sustainable provider market that can meet demand</v>
      </c>
      <c r="W32" s="287"/>
      <c r="X32" s="287"/>
    </row>
    <row r="33" spans="1:24" x14ac:dyDescent="0.3">
      <c r="A33" s="287" t="s">
        <v>355</v>
      </c>
      <c r="B33" s="287" t="s">
        <v>356</v>
      </c>
      <c r="C33" s="287" t="str">
        <f>IFERROR(IF((VLOOKUP($A33,'Q4 Raw Data'!$A$9:$DN$158,C$3,FALSE))="","",(VLOOKUP($A33,'Q4 Raw Data'!$A$9:$DN$158,C$3,FALSE))),"")</f>
        <v>Agree</v>
      </c>
      <c r="D33" s="287" t="str">
        <f>IFERROR(IF((VLOOKUP($A33,'Q4 Raw Data'!$A$9:$DN$158,D$3,FALSE))="","",(VLOOKUP($A33,'Q4 Raw Data'!$A$9:$DN$158,D$3,FALSE))),"")</f>
        <v>Agree</v>
      </c>
      <c r="E33" s="287" t="str">
        <f>IFERROR(IF((VLOOKUP($A33,'Q4 Raw Data'!$A$9:$DN$158,E$3,FALSE))="","",(VLOOKUP($A33,'Q4 Raw Data'!$A$9:$DN$158,E$3,FALSE))),"")</f>
        <v>Agree</v>
      </c>
      <c r="F33" s="287" t="str">
        <f>IFERROR(IF((VLOOKUP($A33,'Q4 Raw Data'!$A$9:$DN$158,F$3,FALSE))="","",(VLOOKUP($A33,'Q4 Raw Data'!$A$9:$DN$158,F$3,FALSE))),"")</f>
        <v>Neither agree nor disagree</v>
      </c>
      <c r="G33" s="287" t="str">
        <f>IFERROR(IF((VLOOKUP($A33,'Q4 Raw Data'!$A$9:$DN$158,G$3,FALSE))="","",(VLOOKUP($A33,'Q4 Raw Data'!$A$9:$DN$158,G$3,FALSE))),"")</f>
        <v>Neither agree nor disagree</v>
      </c>
      <c r="H33" s="287" t="str">
        <f>IFERROR(IF((VLOOKUP($A33,'Q4 Raw Data'!$A$9:$DN$158,H$3,FALSE))="","",(VLOOKUP($A33,'Q4 Raw Data'!$A$9:$DN$158,H$3,FALSE))),"")</f>
        <v>Agree</v>
      </c>
      <c r="I33" s="287" t="str">
        <f>IFERROR(IF((VLOOKUP($A33,'Q4 Raw Data'!$A$9:$DN$158,I$3,FALSE))="","",(VLOOKUP($A33,'Q4 Raw Data'!$A$9:$DN$158,I$3,FALSE))),"")</f>
        <v>Agree</v>
      </c>
      <c r="J33" s="287"/>
      <c r="K33" s="287"/>
      <c r="L33" s="287"/>
      <c r="M33" s="287"/>
      <c r="N33" s="287"/>
      <c r="O33" s="287"/>
      <c r="P33" s="287"/>
      <c r="Q33" s="287" t="str">
        <f>IFERROR(IF((VLOOKUP($A33,'Q4 Raw Data'!$A$9:$DN$158,Q$3,FALSE))="","",(VLOOKUP($A33,'Q4 Raw Data'!$A$9:$DN$158,Q$3,FALSE))),"")</f>
        <v>2. Strong, system-wide governance and systems leadership</v>
      </c>
      <c r="R33" s="287" t="str">
        <f>IFERROR(IF((VLOOKUP($A33,'Q4 Raw Data'!$A$9:$DN$158,R$3,FALSE))="","",(VLOOKUP($A33,'Q4 Raw Data'!$A$9:$DN$158,R$3,FALSE))),"")</f>
        <v>9. Joint commissioning of health and social care</v>
      </c>
      <c r="S33" s="287"/>
      <c r="T33" s="287"/>
      <c r="U33" s="287" t="str">
        <f>IFERROR(IF((VLOOKUP($A33,'Q4 Raw Data'!$A$9:$DN$158,U$3,FALSE))="","",(VLOOKUP($A33,'Q4 Raw Data'!$A$9:$DN$158,U$3,FALSE))),"")</f>
        <v>5. Integrated workforce: joint approach to training and upskilling of workforce</v>
      </c>
      <c r="V33" s="287" t="str">
        <f>IFERROR(IF((VLOOKUP($A33,'Q4 Raw Data'!$A$9:$DN$158,V$3,FALSE))="","",(VLOOKUP($A33,'Q4 Raw Data'!$A$9:$DN$158,V$3,FALSE))),"")</f>
        <v>1. Local contextual factors (e.g. financial health, funding arrangements, demographics, urban vs rurual factors)</v>
      </c>
      <c r="W33" s="287"/>
      <c r="X33" s="287"/>
    </row>
    <row r="34" spans="1:24" x14ac:dyDescent="0.3">
      <c r="A34" s="287" t="s">
        <v>359</v>
      </c>
      <c r="B34" s="287" t="s">
        <v>360</v>
      </c>
      <c r="C34" s="287" t="str">
        <f>IFERROR(IF((VLOOKUP($A34,'Q4 Raw Data'!$A$9:$DN$158,C$3,FALSE))="","",(VLOOKUP($A34,'Q4 Raw Data'!$A$9:$DN$158,C$3,FALSE))),"")</f>
        <v>Agree</v>
      </c>
      <c r="D34" s="287" t="str">
        <f>IFERROR(IF((VLOOKUP($A34,'Q4 Raw Data'!$A$9:$DN$158,D$3,FALSE))="","",(VLOOKUP($A34,'Q4 Raw Data'!$A$9:$DN$158,D$3,FALSE))),"")</f>
        <v>Agree</v>
      </c>
      <c r="E34" s="287" t="str">
        <f>IFERROR(IF((VLOOKUP($A34,'Q4 Raw Data'!$A$9:$DN$158,E$3,FALSE))="","",(VLOOKUP($A34,'Q4 Raw Data'!$A$9:$DN$158,E$3,FALSE))),"")</f>
        <v>Agree</v>
      </c>
      <c r="F34" s="287" t="str">
        <f>IFERROR(IF((VLOOKUP($A34,'Q4 Raw Data'!$A$9:$DN$158,F$3,FALSE))="","",(VLOOKUP($A34,'Q4 Raw Data'!$A$9:$DN$158,F$3,FALSE))),"")</f>
        <v>Neither agree nor disagree</v>
      </c>
      <c r="G34" s="287" t="str">
        <f>IFERROR(IF((VLOOKUP($A34,'Q4 Raw Data'!$A$9:$DN$158,G$3,FALSE))="","",(VLOOKUP($A34,'Q4 Raw Data'!$A$9:$DN$158,G$3,FALSE))),"")</f>
        <v>Agree</v>
      </c>
      <c r="H34" s="287" t="str">
        <f>IFERROR(IF((VLOOKUP($A34,'Q4 Raw Data'!$A$9:$DN$158,H$3,FALSE))="","",(VLOOKUP($A34,'Q4 Raw Data'!$A$9:$DN$158,H$3,FALSE))),"")</f>
        <v>Agree</v>
      </c>
      <c r="I34" s="287" t="str">
        <f>IFERROR(IF((VLOOKUP($A34,'Q4 Raw Data'!$A$9:$DN$158,I$3,FALSE))="","",(VLOOKUP($A34,'Q4 Raw Data'!$A$9:$DN$158,I$3,FALSE))),"")</f>
        <v>Neither agree nor disagree</v>
      </c>
      <c r="J34" s="287"/>
      <c r="K34" s="287"/>
      <c r="L34" s="287"/>
      <c r="M34" s="287"/>
      <c r="N34" s="287"/>
      <c r="O34" s="287"/>
      <c r="P34" s="287"/>
      <c r="Q34" s="287" t="str">
        <f>IFERROR(IF((VLOOKUP($A34,'Q4 Raw Data'!$A$9:$DN$158,Q$3,FALSE))="","",(VLOOKUP($A34,'Q4 Raw Data'!$A$9:$DN$158,Q$3,FALSE))),"")</f>
        <v>1. Local contextual factors (e.g. financial health, funding arrangements, demographics, urban vs rurual factors)</v>
      </c>
      <c r="R34" s="287" t="str">
        <f>IFERROR(IF((VLOOKUP($A34,'Q4 Raw Data'!$A$9:$DN$158,R$3,FALSE))="","",(VLOOKUP($A34,'Q4 Raw Data'!$A$9:$DN$158,R$3,FALSE))),"")</f>
        <v>2. Strong, system-wide governance and systems leadership</v>
      </c>
      <c r="S34" s="287"/>
      <c r="T34" s="287"/>
      <c r="U34" s="287" t="str">
        <f>IFERROR(IF((VLOOKUP($A34,'Q4 Raw Data'!$A$9:$DN$158,U$3,FALSE))="","",(VLOOKUP($A34,'Q4 Raw Data'!$A$9:$DN$158,U$3,FALSE))),"")</f>
        <v>3. Integrated electronic records and sharing across the system with service users</v>
      </c>
      <c r="V34" s="287" t="str">
        <f>IFERROR(IF((VLOOKUP($A34,'Q4 Raw Data'!$A$9:$DN$158,V$3,FALSE))="","",(VLOOKUP($A34,'Q4 Raw Data'!$A$9:$DN$158,V$3,FALSE))),"")</f>
        <v>5. Integrated workforce: joint approach to training and upskilling of workforce</v>
      </c>
      <c r="W34" s="287"/>
      <c r="X34" s="287"/>
    </row>
    <row r="35" spans="1:24" x14ac:dyDescent="0.3">
      <c r="A35" s="287" t="s">
        <v>363</v>
      </c>
      <c r="B35" s="287" t="s">
        <v>364</v>
      </c>
      <c r="C35" s="287" t="str">
        <f>IFERROR(IF((VLOOKUP($A35,'Q4 Raw Data'!$A$9:$DN$158,C$3,FALSE))="","",(VLOOKUP($A35,'Q4 Raw Data'!$A$9:$DN$158,C$3,FALSE))),"")</f>
        <v>Strongly Agree</v>
      </c>
      <c r="D35" s="287" t="str">
        <f>IFERROR(IF((VLOOKUP($A35,'Q4 Raw Data'!$A$9:$DN$158,D$3,FALSE))="","",(VLOOKUP($A35,'Q4 Raw Data'!$A$9:$DN$158,D$3,FALSE))),"")</f>
        <v>Agree</v>
      </c>
      <c r="E35" s="287" t="str">
        <f>IFERROR(IF((VLOOKUP($A35,'Q4 Raw Data'!$A$9:$DN$158,E$3,FALSE))="","",(VLOOKUP($A35,'Q4 Raw Data'!$A$9:$DN$158,E$3,FALSE))),"")</f>
        <v>Agree</v>
      </c>
      <c r="F35" s="287" t="str">
        <f>IFERROR(IF((VLOOKUP($A35,'Q4 Raw Data'!$A$9:$DN$158,F$3,FALSE))="","",(VLOOKUP($A35,'Q4 Raw Data'!$A$9:$DN$158,F$3,FALSE))),"")</f>
        <v>Agree</v>
      </c>
      <c r="G35" s="287" t="str">
        <f>IFERROR(IF((VLOOKUP($A35,'Q4 Raw Data'!$A$9:$DN$158,G$3,FALSE))="","",(VLOOKUP($A35,'Q4 Raw Data'!$A$9:$DN$158,G$3,FALSE))),"")</f>
        <v>Agree</v>
      </c>
      <c r="H35" s="287" t="str">
        <f>IFERROR(IF((VLOOKUP($A35,'Q4 Raw Data'!$A$9:$DN$158,H$3,FALSE))="","",(VLOOKUP($A35,'Q4 Raw Data'!$A$9:$DN$158,H$3,FALSE))),"")</f>
        <v>Agree</v>
      </c>
      <c r="I35" s="287" t="str">
        <f>IFERROR(IF((VLOOKUP($A35,'Q4 Raw Data'!$A$9:$DN$158,I$3,FALSE))="","",(VLOOKUP($A35,'Q4 Raw Data'!$A$9:$DN$158,I$3,FALSE))),"")</f>
        <v>Neither agree nor disagree</v>
      </c>
      <c r="J35" s="287"/>
      <c r="K35" s="287"/>
      <c r="L35" s="287"/>
      <c r="M35" s="287"/>
      <c r="N35" s="287"/>
      <c r="O35" s="287"/>
      <c r="P35" s="287"/>
      <c r="Q35" s="287" t="str">
        <f>IFERROR(IF((VLOOKUP($A35,'Q4 Raw Data'!$A$9:$DN$158,Q$3,FALSE))="","",(VLOOKUP($A35,'Q4 Raw Data'!$A$9:$DN$158,Q$3,FALSE))),"")</f>
        <v>6. Good quality and sustainable provider market that can meet demand</v>
      </c>
      <c r="R35" s="287" t="str">
        <f>IFERROR(IF((VLOOKUP($A35,'Q4 Raw Data'!$A$9:$DN$158,R$3,FALSE))="","",(VLOOKUP($A35,'Q4 Raw Data'!$A$9:$DN$158,R$3,FALSE))),"")</f>
        <v>9. Joint commissioning of health and social care</v>
      </c>
      <c r="S35" s="287"/>
      <c r="T35" s="287"/>
      <c r="U35" s="287" t="str">
        <f>IFERROR(IF((VLOOKUP($A35,'Q4 Raw Data'!$A$9:$DN$158,U$3,FALSE))="","",(VLOOKUP($A35,'Q4 Raw Data'!$A$9:$DN$158,U$3,FALSE))),"")</f>
        <v>3. Integrated electronic records and sharing across the system with service users</v>
      </c>
      <c r="V35" s="287" t="str">
        <f>IFERROR(IF((VLOOKUP($A35,'Q4 Raw Data'!$A$9:$DN$158,V$3,FALSE))="","",(VLOOKUP($A35,'Q4 Raw Data'!$A$9:$DN$158,V$3,FALSE))),"")</f>
        <v>5. Integrated workforce: joint approach to training and upskilling of workforce</v>
      </c>
      <c r="W35" s="287"/>
      <c r="X35" s="287"/>
    </row>
    <row r="36" spans="1:24" x14ac:dyDescent="0.3">
      <c r="A36" s="287" t="s">
        <v>367</v>
      </c>
      <c r="B36" s="287" t="s">
        <v>368</v>
      </c>
      <c r="C36" s="287" t="str">
        <f>IFERROR(IF((VLOOKUP($A36,'Q4 Raw Data'!$A$9:$DN$158,C$3,FALSE))="","",(VLOOKUP($A36,'Q4 Raw Data'!$A$9:$DN$158,C$3,FALSE))),"")</f>
        <v>Strongly Agree</v>
      </c>
      <c r="D36" s="287" t="str">
        <f>IFERROR(IF((VLOOKUP($A36,'Q4 Raw Data'!$A$9:$DN$158,D$3,FALSE))="","",(VLOOKUP($A36,'Q4 Raw Data'!$A$9:$DN$158,D$3,FALSE))),"")</f>
        <v>Agree</v>
      </c>
      <c r="E36" s="287" t="str">
        <f>IFERROR(IF((VLOOKUP($A36,'Q4 Raw Data'!$A$9:$DN$158,E$3,FALSE))="","",(VLOOKUP($A36,'Q4 Raw Data'!$A$9:$DN$158,E$3,FALSE))),"")</f>
        <v>Strongly Agree</v>
      </c>
      <c r="F36" s="287" t="str">
        <f>IFERROR(IF((VLOOKUP($A36,'Q4 Raw Data'!$A$9:$DN$158,F$3,FALSE))="","",(VLOOKUP($A36,'Q4 Raw Data'!$A$9:$DN$158,F$3,FALSE))),"")</f>
        <v>Strongly Agree</v>
      </c>
      <c r="G36" s="287" t="str">
        <f>IFERROR(IF((VLOOKUP($A36,'Q4 Raw Data'!$A$9:$DN$158,G$3,FALSE))="","",(VLOOKUP($A36,'Q4 Raw Data'!$A$9:$DN$158,G$3,FALSE))),"")</f>
        <v>Strongly Agree</v>
      </c>
      <c r="H36" s="287" t="str">
        <f>IFERROR(IF((VLOOKUP($A36,'Q4 Raw Data'!$A$9:$DN$158,H$3,FALSE))="","",(VLOOKUP($A36,'Q4 Raw Data'!$A$9:$DN$158,H$3,FALSE))),"")</f>
        <v>Strongly Agree</v>
      </c>
      <c r="I36" s="287" t="str">
        <f>IFERROR(IF((VLOOKUP($A36,'Q4 Raw Data'!$A$9:$DN$158,I$3,FALSE))="","",(VLOOKUP($A36,'Q4 Raw Data'!$A$9:$DN$158,I$3,FALSE))),"")</f>
        <v>Strongly Agree</v>
      </c>
      <c r="J36" s="287"/>
      <c r="K36" s="287"/>
      <c r="L36" s="287"/>
      <c r="M36" s="287"/>
      <c r="N36" s="287"/>
      <c r="O36" s="287"/>
      <c r="P36" s="287"/>
      <c r="Q36" s="287" t="str">
        <f>IFERROR(IF((VLOOKUP($A36,'Q4 Raw Data'!$A$9:$DN$158,Q$3,FALSE))="","",(VLOOKUP($A36,'Q4 Raw Data'!$A$9:$DN$158,Q$3,FALSE))),"")</f>
        <v>2. Strong, system-wide governance and systems leadership</v>
      </c>
      <c r="R36" s="287" t="str">
        <f>IFERROR(IF((VLOOKUP($A36,'Q4 Raw Data'!$A$9:$DN$158,R$3,FALSE))="","",(VLOOKUP($A36,'Q4 Raw Data'!$A$9:$DN$158,R$3,FALSE))),"")</f>
        <v>8. Pooled or aligned resources</v>
      </c>
      <c r="S36" s="287"/>
      <c r="T36" s="287"/>
      <c r="U36" s="287" t="str">
        <f>IFERROR(IF((VLOOKUP($A36,'Q4 Raw Data'!$A$9:$DN$158,U$3,FALSE))="","",(VLOOKUP($A36,'Q4 Raw Data'!$A$9:$DN$158,U$3,FALSE))),"")</f>
        <v>3. Integrated electronic records and sharing across the system with service users</v>
      </c>
      <c r="V36" s="287" t="str">
        <f>IFERROR(IF((VLOOKUP($A36,'Q4 Raw Data'!$A$9:$DN$158,V$3,FALSE))="","",(VLOOKUP($A36,'Q4 Raw Data'!$A$9:$DN$158,V$3,FALSE))),"")</f>
        <v>9. Joint commissioning of health and social care</v>
      </c>
      <c r="W36" s="287"/>
      <c r="X36" s="287"/>
    </row>
    <row r="37" spans="1:24" x14ac:dyDescent="0.3">
      <c r="A37" s="287" t="s">
        <v>371</v>
      </c>
      <c r="B37" s="287" t="s">
        <v>372</v>
      </c>
      <c r="C37" s="287" t="str">
        <f>IFERROR(IF((VLOOKUP($A37,'Q4 Raw Data'!$A$9:$DN$158,C$3,FALSE))="","",(VLOOKUP($A37,'Q4 Raw Data'!$A$9:$DN$158,C$3,FALSE))),"")</f>
        <v>Agree</v>
      </c>
      <c r="D37" s="287" t="str">
        <f>IFERROR(IF((VLOOKUP($A37,'Q4 Raw Data'!$A$9:$DN$158,D$3,FALSE))="","",(VLOOKUP($A37,'Q4 Raw Data'!$A$9:$DN$158,D$3,FALSE))),"")</f>
        <v>Strongly Agree</v>
      </c>
      <c r="E37" s="287" t="str">
        <f>IFERROR(IF((VLOOKUP($A37,'Q4 Raw Data'!$A$9:$DN$158,E$3,FALSE))="","",(VLOOKUP($A37,'Q4 Raw Data'!$A$9:$DN$158,E$3,FALSE))),"")</f>
        <v>Agree</v>
      </c>
      <c r="F37" s="287" t="str">
        <f>IFERROR(IF((VLOOKUP($A37,'Q4 Raw Data'!$A$9:$DN$158,F$3,FALSE))="","",(VLOOKUP($A37,'Q4 Raw Data'!$A$9:$DN$158,F$3,FALSE))),"")</f>
        <v>Agree</v>
      </c>
      <c r="G37" s="287" t="str">
        <f>IFERROR(IF((VLOOKUP($A37,'Q4 Raw Data'!$A$9:$DN$158,G$3,FALSE))="","",(VLOOKUP($A37,'Q4 Raw Data'!$A$9:$DN$158,G$3,FALSE))),"")</f>
        <v>Strongly Agree</v>
      </c>
      <c r="H37" s="287" t="str">
        <f>IFERROR(IF((VLOOKUP($A37,'Q4 Raw Data'!$A$9:$DN$158,H$3,FALSE))="","",(VLOOKUP($A37,'Q4 Raw Data'!$A$9:$DN$158,H$3,FALSE))),"")</f>
        <v>Agree</v>
      </c>
      <c r="I37" s="287" t="str">
        <f>IFERROR(IF((VLOOKUP($A37,'Q4 Raw Data'!$A$9:$DN$158,I$3,FALSE))="","",(VLOOKUP($A37,'Q4 Raw Data'!$A$9:$DN$158,I$3,FALSE))),"")</f>
        <v>Agree</v>
      </c>
      <c r="J37" s="287"/>
      <c r="K37" s="287"/>
      <c r="L37" s="287"/>
      <c r="M37" s="287"/>
      <c r="N37" s="287"/>
      <c r="O37" s="287"/>
      <c r="P37" s="287"/>
      <c r="Q37" s="287" t="str">
        <f>IFERROR(IF((VLOOKUP($A37,'Q4 Raw Data'!$A$9:$DN$158,Q$3,FALSE))="","",(VLOOKUP($A37,'Q4 Raw Data'!$A$9:$DN$158,Q$3,FALSE))),"")</f>
        <v>2. Strong, system-wide governance and systems leadership</v>
      </c>
      <c r="R37" s="287" t="str">
        <f>IFERROR(IF((VLOOKUP($A37,'Q4 Raw Data'!$A$9:$DN$158,R$3,FALSE))="","",(VLOOKUP($A37,'Q4 Raw Data'!$A$9:$DN$158,R$3,FALSE))),"")</f>
        <v>3. Integrated electronic records and sharing across the system with service users</v>
      </c>
      <c r="S37" s="287"/>
      <c r="T37" s="287"/>
      <c r="U37" s="287" t="str">
        <f>IFERROR(IF((VLOOKUP($A37,'Q4 Raw Data'!$A$9:$DN$158,U$3,FALSE))="","",(VLOOKUP($A37,'Q4 Raw Data'!$A$9:$DN$158,U$3,FALSE))),"")</f>
        <v>6. Good quality and sustainable provider market that can meet demand</v>
      </c>
      <c r="V37" s="287" t="str">
        <f>IFERROR(IF((VLOOKUP($A37,'Q4 Raw Data'!$A$9:$DN$158,V$3,FALSE))="","",(VLOOKUP($A37,'Q4 Raw Data'!$A$9:$DN$158,V$3,FALSE))),"")</f>
        <v>5. Integrated workforce: joint approach to training and upskilling of workforce</v>
      </c>
      <c r="W37" s="287"/>
      <c r="X37" s="287"/>
    </row>
    <row r="38" spans="1:24" x14ac:dyDescent="0.3">
      <c r="A38" s="287" t="s">
        <v>375</v>
      </c>
      <c r="B38" s="287" t="s">
        <v>376</v>
      </c>
      <c r="C38" s="287" t="str">
        <f>IFERROR(IF((VLOOKUP($A38,'Q4 Raw Data'!$A$9:$DN$158,C$3,FALSE))="","",(VLOOKUP($A38,'Q4 Raw Data'!$A$9:$DN$158,C$3,FALSE))),"")</f>
        <v>Strongly Agree</v>
      </c>
      <c r="D38" s="287" t="str">
        <f>IFERROR(IF((VLOOKUP($A38,'Q4 Raw Data'!$A$9:$DN$158,D$3,FALSE))="","",(VLOOKUP($A38,'Q4 Raw Data'!$A$9:$DN$158,D$3,FALSE))),"")</f>
        <v>Agree</v>
      </c>
      <c r="E38" s="287" t="str">
        <f>IFERROR(IF((VLOOKUP($A38,'Q4 Raw Data'!$A$9:$DN$158,E$3,FALSE))="","",(VLOOKUP($A38,'Q4 Raw Data'!$A$9:$DN$158,E$3,FALSE))),"")</f>
        <v>Agree</v>
      </c>
      <c r="F38" s="287" t="str">
        <f>IFERROR(IF((VLOOKUP($A38,'Q4 Raw Data'!$A$9:$DN$158,F$3,FALSE))="","",(VLOOKUP($A38,'Q4 Raw Data'!$A$9:$DN$158,F$3,FALSE))),"")</f>
        <v>Neither agree nor disagree</v>
      </c>
      <c r="G38" s="287" t="str">
        <f>IFERROR(IF((VLOOKUP($A38,'Q4 Raw Data'!$A$9:$DN$158,G$3,FALSE))="","",(VLOOKUP($A38,'Q4 Raw Data'!$A$9:$DN$158,G$3,FALSE))),"")</f>
        <v>Strongly Agree</v>
      </c>
      <c r="H38" s="287" t="str">
        <f>IFERROR(IF((VLOOKUP($A38,'Q4 Raw Data'!$A$9:$DN$158,H$3,FALSE))="","",(VLOOKUP($A38,'Q4 Raw Data'!$A$9:$DN$158,H$3,FALSE))),"")</f>
        <v>Agree</v>
      </c>
      <c r="I38" s="287" t="str">
        <f>IFERROR(IF((VLOOKUP($A38,'Q4 Raw Data'!$A$9:$DN$158,I$3,FALSE))="","",(VLOOKUP($A38,'Q4 Raw Data'!$A$9:$DN$158,I$3,FALSE))),"")</f>
        <v>Agree</v>
      </c>
      <c r="J38" s="287"/>
      <c r="K38" s="287"/>
      <c r="L38" s="287"/>
      <c r="M38" s="287"/>
      <c r="N38" s="287"/>
      <c r="O38" s="287"/>
      <c r="P38" s="287"/>
      <c r="Q38" s="287" t="str">
        <f>IFERROR(IF((VLOOKUP($A38,'Q4 Raw Data'!$A$9:$DN$158,Q$3,FALSE))="","",(VLOOKUP($A38,'Q4 Raw Data'!$A$9:$DN$158,Q$3,FALSE))),"")</f>
        <v>9. Joint commissioning of health and social care</v>
      </c>
      <c r="R38" s="287" t="str">
        <f>IFERROR(IF((VLOOKUP($A38,'Q4 Raw Data'!$A$9:$DN$158,R$3,FALSE))="","",(VLOOKUP($A38,'Q4 Raw Data'!$A$9:$DN$158,R$3,FALSE))),"")</f>
        <v>9. Joint commissioning of health and social care</v>
      </c>
      <c r="S38" s="287"/>
      <c r="T38" s="287"/>
      <c r="U38" s="287" t="str">
        <f>IFERROR(IF((VLOOKUP($A38,'Q4 Raw Data'!$A$9:$DN$158,U$3,FALSE))="","",(VLOOKUP($A38,'Q4 Raw Data'!$A$9:$DN$158,U$3,FALSE))),"")</f>
        <v>3. Integrated electronic records and sharing across the system with service users</v>
      </c>
      <c r="V38" s="287" t="str">
        <f>IFERROR(IF((VLOOKUP($A38,'Q4 Raw Data'!$A$9:$DN$158,V$3,FALSE))="","",(VLOOKUP($A38,'Q4 Raw Data'!$A$9:$DN$158,V$3,FALSE))),"")</f>
        <v>9. Joint commissioning of health and social care</v>
      </c>
      <c r="W38" s="287"/>
      <c r="X38" s="287"/>
    </row>
    <row r="39" spans="1:24" x14ac:dyDescent="0.3">
      <c r="A39" s="287" t="s">
        <v>379</v>
      </c>
      <c r="B39" s="287" t="s">
        <v>380</v>
      </c>
      <c r="C39" s="287" t="str">
        <f>IFERROR(IF((VLOOKUP($A39,'Q4 Raw Data'!$A$9:$DN$158,C$3,FALSE))="","",(VLOOKUP($A39,'Q4 Raw Data'!$A$9:$DN$158,C$3,FALSE))),"")</f>
        <v>Agree</v>
      </c>
      <c r="D39" s="287" t="str">
        <f>IFERROR(IF((VLOOKUP($A39,'Q4 Raw Data'!$A$9:$DN$158,D$3,FALSE))="","",(VLOOKUP($A39,'Q4 Raw Data'!$A$9:$DN$158,D$3,FALSE))),"")</f>
        <v>Agree</v>
      </c>
      <c r="E39" s="287" t="str">
        <f>IFERROR(IF((VLOOKUP($A39,'Q4 Raw Data'!$A$9:$DN$158,E$3,FALSE))="","",(VLOOKUP($A39,'Q4 Raw Data'!$A$9:$DN$158,E$3,FALSE))),"")</f>
        <v>Agree</v>
      </c>
      <c r="F39" s="287" t="str">
        <f>IFERROR(IF((VLOOKUP($A39,'Q4 Raw Data'!$A$9:$DN$158,F$3,FALSE))="","",(VLOOKUP($A39,'Q4 Raw Data'!$A$9:$DN$158,F$3,FALSE))),"")</f>
        <v>Neither agree nor disagree</v>
      </c>
      <c r="G39" s="287" t="str">
        <f>IFERROR(IF((VLOOKUP($A39,'Q4 Raw Data'!$A$9:$DN$158,G$3,FALSE))="","",(VLOOKUP($A39,'Q4 Raw Data'!$A$9:$DN$158,G$3,FALSE))),"")</f>
        <v>Agree</v>
      </c>
      <c r="H39" s="287" t="str">
        <f>IFERROR(IF((VLOOKUP($A39,'Q4 Raw Data'!$A$9:$DN$158,H$3,FALSE))="","",(VLOOKUP($A39,'Q4 Raw Data'!$A$9:$DN$158,H$3,FALSE))),"")</f>
        <v>Agree</v>
      </c>
      <c r="I39" s="287" t="str">
        <f>IFERROR(IF((VLOOKUP($A39,'Q4 Raw Data'!$A$9:$DN$158,I$3,FALSE))="","",(VLOOKUP($A39,'Q4 Raw Data'!$A$9:$DN$158,I$3,FALSE))),"")</f>
        <v>Agree</v>
      </c>
      <c r="J39" s="287"/>
      <c r="K39" s="287"/>
      <c r="L39" s="287"/>
      <c r="M39" s="287"/>
      <c r="N39" s="287"/>
      <c r="O39" s="287"/>
      <c r="P39" s="287"/>
      <c r="Q39" s="287" t="str">
        <f>IFERROR(IF((VLOOKUP($A39,'Q4 Raw Data'!$A$9:$DN$158,Q$3,FALSE))="","",(VLOOKUP($A39,'Q4 Raw Data'!$A$9:$DN$158,Q$3,FALSE))),"")</f>
        <v>3. Integrated electronic records and sharing across the system with service users</v>
      </c>
      <c r="R39" s="287" t="str">
        <f>IFERROR(IF((VLOOKUP($A39,'Q4 Raw Data'!$A$9:$DN$158,R$3,FALSE))="","",(VLOOKUP($A39,'Q4 Raw Data'!$A$9:$DN$158,R$3,FALSE))),"")</f>
        <v>2. Strong, system-wide governance and systems leadership</v>
      </c>
      <c r="S39" s="287"/>
      <c r="T39" s="287"/>
      <c r="U39" s="287" t="str">
        <f>IFERROR(IF((VLOOKUP($A39,'Q4 Raw Data'!$A$9:$DN$158,U$3,FALSE))="","",(VLOOKUP($A39,'Q4 Raw Data'!$A$9:$DN$158,U$3,FALSE))),"")</f>
        <v>1. Local contextual factors (e.g. financial health, funding arrangements, demographics, urban vs rurual factors)</v>
      </c>
      <c r="V39" s="287" t="str">
        <f>IFERROR(IF((VLOOKUP($A39,'Q4 Raw Data'!$A$9:$DN$158,V$3,FALSE))="","",(VLOOKUP($A39,'Q4 Raw Data'!$A$9:$DN$158,V$3,FALSE))),"")</f>
        <v>9. Joint commissioning of health and social care</v>
      </c>
      <c r="W39" s="287"/>
      <c r="X39" s="287"/>
    </row>
    <row r="40" spans="1:24" x14ac:dyDescent="0.3">
      <c r="A40" s="287" t="s">
        <v>383</v>
      </c>
      <c r="B40" s="287" t="s">
        <v>384</v>
      </c>
      <c r="C40" s="287" t="str">
        <f>IFERROR(IF((VLOOKUP($A40,'Q4 Raw Data'!$A$9:$DN$158,C$3,FALSE))="","",(VLOOKUP($A40,'Q4 Raw Data'!$A$9:$DN$158,C$3,FALSE))),"")</f>
        <v>Strongly Agree</v>
      </c>
      <c r="D40" s="287" t="str">
        <f>IFERROR(IF((VLOOKUP($A40,'Q4 Raw Data'!$A$9:$DN$158,D$3,FALSE))="","",(VLOOKUP($A40,'Q4 Raw Data'!$A$9:$DN$158,D$3,FALSE))),"")</f>
        <v>Strongly Agree</v>
      </c>
      <c r="E40" s="287" t="str">
        <f>IFERROR(IF((VLOOKUP($A40,'Q4 Raw Data'!$A$9:$DN$158,E$3,FALSE))="","",(VLOOKUP($A40,'Q4 Raw Data'!$A$9:$DN$158,E$3,FALSE))),"")</f>
        <v>Agree</v>
      </c>
      <c r="F40" s="287" t="str">
        <f>IFERROR(IF((VLOOKUP($A40,'Q4 Raw Data'!$A$9:$DN$158,F$3,FALSE))="","",(VLOOKUP($A40,'Q4 Raw Data'!$A$9:$DN$158,F$3,FALSE))),"")</f>
        <v>Agree</v>
      </c>
      <c r="G40" s="287" t="str">
        <f>IFERROR(IF((VLOOKUP($A40,'Q4 Raw Data'!$A$9:$DN$158,G$3,FALSE))="","",(VLOOKUP($A40,'Q4 Raw Data'!$A$9:$DN$158,G$3,FALSE))),"")</f>
        <v>Strongly Agree</v>
      </c>
      <c r="H40" s="287" t="str">
        <f>IFERROR(IF((VLOOKUP($A40,'Q4 Raw Data'!$A$9:$DN$158,H$3,FALSE))="","",(VLOOKUP($A40,'Q4 Raw Data'!$A$9:$DN$158,H$3,FALSE))),"")</f>
        <v>Agree</v>
      </c>
      <c r="I40" s="287" t="str">
        <f>IFERROR(IF((VLOOKUP($A40,'Q4 Raw Data'!$A$9:$DN$158,I$3,FALSE))="","",(VLOOKUP($A40,'Q4 Raw Data'!$A$9:$DN$158,I$3,FALSE))),"")</f>
        <v>Agree</v>
      </c>
      <c r="J40" s="287"/>
      <c r="K40" s="287"/>
      <c r="L40" s="287"/>
      <c r="M40" s="287"/>
      <c r="N40" s="287"/>
      <c r="O40" s="287"/>
      <c r="P40" s="287"/>
      <c r="Q40" s="287" t="str">
        <f>IFERROR(IF((VLOOKUP($A40,'Q4 Raw Data'!$A$9:$DN$158,Q$3,FALSE))="","",(VLOOKUP($A40,'Q4 Raw Data'!$A$9:$DN$158,Q$3,FALSE))),"")</f>
        <v>5. Integrated workforce: joint approach to training and upskilling of workforce</v>
      </c>
      <c r="R40" s="287" t="str">
        <f>IFERROR(IF((VLOOKUP($A40,'Q4 Raw Data'!$A$9:$DN$158,R$3,FALSE))="","",(VLOOKUP($A40,'Q4 Raw Data'!$A$9:$DN$158,R$3,FALSE))),"")</f>
        <v>8. Pooled or aligned resources</v>
      </c>
      <c r="S40" s="287"/>
      <c r="T40" s="287"/>
      <c r="U40" s="287" t="str">
        <f>IFERROR(IF((VLOOKUP($A40,'Q4 Raw Data'!$A$9:$DN$158,U$3,FALSE))="","",(VLOOKUP($A40,'Q4 Raw Data'!$A$9:$DN$158,U$3,FALSE))),"")</f>
        <v>1. Local contextual factors (e.g. financial health, funding arrangements, demographics, urban vs rurual factors)</v>
      </c>
      <c r="V40" s="287" t="str">
        <f>IFERROR(IF((VLOOKUP($A40,'Q4 Raw Data'!$A$9:$DN$158,V$3,FALSE))="","",(VLOOKUP($A40,'Q4 Raw Data'!$A$9:$DN$158,V$3,FALSE))),"")</f>
        <v>3. Integrated electronic records and sharing across the system with service users</v>
      </c>
      <c r="W40" s="287"/>
      <c r="X40" s="287"/>
    </row>
    <row r="41" spans="1:24" x14ac:dyDescent="0.3">
      <c r="A41" s="287" t="s">
        <v>385</v>
      </c>
      <c r="B41" s="287" t="s">
        <v>386</v>
      </c>
      <c r="C41" s="287" t="str">
        <f>IFERROR(IF((VLOOKUP($A41,'Q4 Raw Data'!$A$9:$DN$158,C$3,FALSE))="","",(VLOOKUP($A41,'Q4 Raw Data'!$A$9:$DN$158,C$3,FALSE))),"")</f>
        <v>Agree</v>
      </c>
      <c r="D41" s="287" t="str">
        <f>IFERROR(IF((VLOOKUP($A41,'Q4 Raw Data'!$A$9:$DN$158,D$3,FALSE))="","",(VLOOKUP($A41,'Q4 Raw Data'!$A$9:$DN$158,D$3,FALSE))),"")</f>
        <v>Agree</v>
      </c>
      <c r="E41" s="287" t="str">
        <f>IFERROR(IF((VLOOKUP($A41,'Q4 Raw Data'!$A$9:$DN$158,E$3,FALSE))="","",(VLOOKUP($A41,'Q4 Raw Data'!$A$9:$DN$158,E$3,FALSE))),"")</f>
        <v>Agree</v>
      </c>
      <c r="F41" s="287" t="str">
        <f>IFERROR(IF((VLOOKUP($A41,'Q4 Raw Data'!$A$9:$DN$158,F$3,FALSE))="","",(VLOOKUP($A41,'Q4 Raw Data'!$A$9:$DN$158,F$3,FALSE))),"")</f>
        <v>Agree</v>
      </c>
      <c r="G41" s="287" t="str">
        <f>IFERROR(IF((VLOOKUP($A41,'Q4 Raw Data'!$A$9:$DN$158,G$3,FALSE))="","",(VLOOKUP($A41,'Q4 Raw Data'!$A$9:$DN$158,G$3,FALSE))),"")</f>
        <v>Agree</v>
      </c>
      <c r="H41" s="287" t="str">
        <f>IFERROR(IF((VLOOKUP($A41,'Q4 Raw Data'!$A$9:$DN$158,H$3,FALSE))="","",(VLOOKUP($A41,'Q4 Raw Data'!$A$9:$DN$158,H$3,FALSE))),"")</f>
        <v>Agree</v>
      </c>
      <c r="I41" s="287" t="str">
        <f>IFERROR(IF((VLOOKUP($A41,'Q4 Raw Data'!$A$9:$DN$158,I$3,FALSE))="","",(VLOOKUP($A41,'Q4 Raw Data'!$A$9:$DN$158,I$3,FALSE))),"")</f>
        <v>Agree</v>
      </c>
      <c r="J41" s="287"/>
      <c r="K41" s="287"/>
      <c r="L41" s="287"/>
      <c r="M41" s="287"/>
      <c r="N41" s="287"/>
      <c r="O41" s="287"/>
      <c r="P41" s="287"/>
      <c r="Q41" s="287" t="str">
        <f>IFERROR(IF((VLOOKUP($A41,'Q4 Raw Data'!$A$9:$DN$158,Q$3,FALSE))="","",(VLOOKUP($A41,'Q4 Raw Data'!$A$9:$DN$158,Q$3,FALSE))),"")</f>
        <v>5. Integrated workforce: joint approach to training and upskilling of workforce</v>
      </c>
      <c r="R41" s="287" t="str">
        <f>IFERROR(IF((VLOOKUP($A41,'Q4 Raw Data'!$A$9:$DN$158,R$3,FALSE))="","",(VLOOKUP($A41,'Q4 Raw Data'!$A$9:$DN$158,R$3,FALSE))),"")</f>
        <v>9. Joint commissioning of health and social care</v>
      </c>
      <c r="S41" s="287"/>
      <c r="T41" s="287"/>
      <c r="U41" s="287" t="str">
        <f>IFERROR(IF((VLOOKUP($A41,'Q4 Raw Data'!$A$9:$DN$158,U$3,FALSE))="","",(VLOOKUP($A41,'Q4 Raw Data'!$A$9:$DN$158,U$3,FALSE))),"")</f>
        <v>3. Integrated electronic records and sharing across the system with service users</v>
      </c>
      <c r="V41" s="287" t="str">
        <f>IFERROR(IF((VLOOKUP($A41,'Q4 Raw Data'!$A$9:$DN$158,V$3,FALSE))="","",(VLOOKUP($A41,'Q4 Raw Data'!$A$9:$DN$158,V$3,FALSE))),"")</f>
        <v>6. Good quality and sustainable provider market that can meet demand</v>
      </c>
      <c r="W41" s="287"/>
      <c r="X41" s="287"/>
    </row>
    <row r="42" spans="1:24" x14ac:dyDescent="0.3">
      <c r="A42" s="287" t="s">
        <v>387</v>
      </c>
      <c r="B42" s="287" t="s">
        <v>388</v>
      </c>
      <c r="C42" s="287" t="str">
        <f>IFERROR(IF((VLOOKUP($A42,'Q4 Raw Data'!$A$9:$DN$158,C$3,FALSE))="","",(VLOOKUP($A42,'Q4 Raw Data'!$A$9:$DN$158,C$3,FALSE))),"")</f>
        <v>Agree</v>
      </c>
      <c r="D42" s="287" t="str">
        <f>IFERROR(IF((VLOOKUP($A42,'Q4 Raw Data'!$A$9:$DN$158,D$3,FALSE))="","",(VLOOKUP($A42,'Q4 Raw Data'!$A$9:$DN$158,D$3,FALSE))),"")</f>
        <v>Agree</v>
      </c>
      <c r="E42" s="287" t="str">
        <f>IFERROR(IF((VLOOKUP($A42,'Q4 Raw Data'!$A$9:$DN$158,E$3,FALSE))="","",(VLOOKUP($A42,'Q4 Raw Data'!$A$9:$DN$158,E$3,FALSE))),"")</f>
        <v>Agree</v>
      </c>
      <c r="F42" s="287" t="str">
        <f>IFERROR(IF((VLOOKUP($A42,'Q4 Raw Data'!$A$9:$DN$158,F$3,FALSE))="","",(VLOOKUP($A42,'Q4 Raw Data'!$A$9:$DN$158,F$3,FALSE))),"")</f>
        <v>Agree</v>
      </c>
      <c r="G42" s="287" t="str">
        <f>IFERROR(IF((VLOOKUP($A42,'Q4 Raw Data'!$A$9:$DN$158,G$3,FALSE))="","",(VLOOKUP($A42,'Q4 Raw Data'!$A$9:$DN$158,G$3,FALSE))),"")</f>
        <v>Agree</v>
      </c>
      <c r="H42" s="287" t="str">
        <f>IFERROR(IF((VLOOKUP($A42,'Q4 Raw Data'!$A$9:$DN$158,H$3,FALSE))="","",(VLOOKUP($A42,'Q4 Raw Data'!$A$9:$DN$158,H$3,FALSE))),"")</f>
        <v>Agree</v>
      </c>
      <c r="I42" s="287" t="str">
        <f>IFERROR(IF((VLOOKUP($A42,'Q4 Raw Data'!$A$9:$DN$158,I$3,FALSE))="","",(VLOOKUP($A42,'Q4 Raw Data'!$A$9:$DN$158,I$3,FALSE))),"")</f>
        <v>Agree</v>
      </c>
      <c r="J42" s="287"/>
      <c r="K42" s="287"/>
      <c r="L42" s="287"/>
      <c r="M42" s="287"/>
      <c r="N42" s="287"/>
      <c r="O42" s="287"/>
      <c r="P42" s="287"/>
      <c r="Q42" s="287" t="str">
        <f>IFERROR(IF((VLOOKUP($A42,'Q4 Raw Data'!$A$9:$DN$158,Q$3,FALSE))="","",(VLOOKUP($A42,'Q4 Raw Data'!$A$9:$DN$158,Q$3,FALSE))),"")</f>
        <v>3. Integrated electronic records and sharing across the system with service users</v>
      </c>
      <c r="R42" s="287" t="str">
        <f>IFERROR(IF((VLOOKUP($A42,'Q4 Raw Data'!$A$9:$DN$158,R$3,FALSE))="","",(VLOOKUP($A42,'Q4 Raw Data'!$A$9:$DN$158,R$3,FALSE))),"")</f>
        <v>2. Strong, system-wide governance and systems leadership</v>
      </c>
      <c r="S42" s="287"/>
      <c r="T42" s="287"/>
      <c r="U42" s="287" t="str">
        <f>IFERROR(IF((VLOOKUP($A42,'Q4 Raw Data'!$A$9:$DN$158,U$3,FALSE))="","",(VLOOKUP($A42,'Q4 Raw Data'!$A$9:$DN$158,U$3,FALSE))),"")</f>
        <v>8. Pooled or aligned resources</v>
      </c>
      <c r="V42" s="287" t="str">
        <f>IFERROR(IF((VLOOKUP($A42,'Q4 Raw Data'!$A$9:$DN$158,V$3,FALSE))="","",(VLOOKUP($A42,'Q4 Raw Data'!$A$9:$DN$158,V$3,FALSE))),"")</f>
        <v>5. Integrated workforce: joint approach to training and upskilling of workforce</v>
      </c>
      <c r="W42" s="287"/>
      <c r="X42" s="287"/>
    </row>
    <row r="43" spans="1:24" x14ac:dyDescent="0.3">
      <c r="A43" s="287" t="s">
        <v>389</v>
      </c>
      <c r="B43" s="287" t="s">
        <v>390</v>
      </c>
      <c r="C43" s="287" t="str">
        <f>IFERROR(IF((VLOOKUP($A43,'Q4 Raw Data'!$A$9:$DN$158,C$3,FALSE))="","",(VLOOKUP($A43,'Q4 Raw Data'!$A$9:$DN$158,C$3,FALSE))),"")</f>
        <v>Agree</v>
      </c>
      <c r="D43" s="287" t="str">
        <f>IFERROR(IF((VLOOKUP($A43,'Q4 Raw Data'!$A$9:$DN$158,D$3,FALSE))="","",(VLOOKUP($A43,'Q4 Raw Data'!$A$9:$DN$158,D$3,FALSE))),"")</f>
        <v>Agree</v>
      </c>
      <c r="E43" s="287" t="str">
        <f>IFERROR(IF((VLOOKUP($A43,'Q4 Raw Data'!$A$9:$DN$158,E$3,FALSE))="","",(VLOOKUP($A43,'Q4 Raw Data'!$A$9:$DN$158,E$3,FALSE))),"")</f>
        <v>Agree</v>
      </c>
      <c r="F43" s="287" t="str">
        <f>IFERROR(IF((VLOOKUP($A43,'Q4 Raw Data'!$A$9:$DN$158,F$3,FALSE))="","",(VLOOKUP($A43,'Q4 Raw Data'!$A$9:$DN$158,F$3,FALSE))),"")</f>
        <v>Neither agree nor disagree</v>
      </c>
      <c r="G43" s="287" t="str">
        <f>IFERROR(IF((VLOOKUP($A43,'Q4 Raw Data'!$A$9:$DN$158,G$3,FALSE))="","",(VLOOKUP($A43,'Q4 Raw Data'!$A$9:$DN$158,G$3,FALSE))),"")</f>
        <v>Strongly Agree</v>
      </c>
      <c r="H43" s="287" t="str">
        <f>IFERROR(IF((VLOOKUP($A43,'Q4 Raw Data'!$A$9:$DN$158,H$3,FALSE))="","",(VLOOKUP($A43,'Q4 Raw Data'!$A$9:$DN$158,H$3,FALSE))),"")</f>
        <v>Agree</v>
      </c>
      <c r="I43" s="287" t="str">
        <f>IFERROR(IF((VLOOKUP($A43,'Q4 Raw Data'!$A$9:$DN$158,I$3,FALSE))="","",(VLOOKUP($A43,'Q4 Raw Data'!$A$9:$DN$158,I$3,FALSE))),"")</f>
        <v>Agree</v>
      </c>
      <c r="J43" s="287"/>
      <c r="K43" s="287"/>
      <c r="L43" s="287"/>
      <c r="M43" s="287"/>
      <c r="N43" s="287"/>
      <c r="O43" s="287"/>
      <c r="P43" s="287"/>
      <c r="Q43" s="287" t="str">
        <f>IFERROR(IF((VLOOKUP($A43,'Q4 Raw Data'!$A$9:$DN$158,Q$3,FALSE))="","",(VLOOKUP($A43,'Q4 Raw Data'!$A$9:$DN$158,Q$3,FALSE))),"")</f>
        <v>6. Good quality and sustainable provider market that can meet demand</v>
      </c>
      <c r="R43" s="287" t="str">
        <f>IFERROR(IF((VLOOKUP($A43,'Q4 Raw Data'!$A$9:$DN$158,R$3,FALSE))="","",(VLOOKUP($A43,'Q4 Raw Data'!$A$9:$DN$158,R$3,FALSE))),"")</f>
        <v>1. Local contextual factors (e.g. financial health, funding arrangements, demographics, urban vs rurual factors)</v>
      </c>
      <c r="S43" s="287"/>
      <c r="T43" s="287"/>
      <c r="U43" s="287" t="str">
        <f>IFERROR(IF((VLOOKUP($A43,'Q4 Raw Data'!$A$9:$DN$158,U$3,FALSE))="","",(VLOOKUP($A43,'Q4 Raw Data'!$A$9:$DN$158,U$3,FALSE))),"")</f>
        <v>2. Strong, system-wide governance and systems leadership</v>
      </c>
      <c r="V43" s="287" t="str">
        <f>IFERROR(IF((VLOOKUP($A43,'Q4 Raw Data'!$A$9:$DN$158,V$3,FALSE))="","",(VLOOKUP($A43,'Q4 Raw Data'!$A$9:$DN$158,V$3,FALSE))),"")</f>
        <v>4. Empowering users to have choice and control through an asset based approach, shared decision making and co-production</v>
      </c>
      <c r="W43" s="287"/>
      <c r="X43" s="287"/>
    </row>
    <row r="44" spans="1:24" x14ac:dyDescent="0.3">
      <c r="A44" s="287" t="s">
        <v>391</v>
      </c>
      <c r="B44" s="287" t="s">
        <v>392</v>
      </c>
      <c r="C44" s="287" t="str">
        <f>IFERROR(IF((VLOOKUP($A44,'Q4 Raw Data'!$A$9:$DN$158,C$3,FALSE))="","",(VLOOKUP($A44,'Q4 Raw Data'!$A$9:$DN$158,C$3,FALSE))),"")</f>
        <v>Strongly Agree</v>
      </c>
      <c r="D44" s="287" t="str">
        <f>IFERROR(IF((VLOOKUP($A44,'Q4 Raw Data'!$A$9:$DN$158,D$3,FALSE))="","",(VLOOKUP($A44,'Q4 Raw Data'!$A$9:$DN$158,D$3,FALSE))),"")</f>
        <v>Strongly Agree</v>
      </c>
      <c r="E44" s="287" t="str">
        <f>IFERROR(IF((VLOOKUP($A44,'Q4 Raw Data'!$A$9:$DN$158,E$3,FALSE))="","",(VLOOKUP($A44,'Q4 Raw Data'!$A$9:$DN$158,E$3,FALSE))),"")</f>
        <v>Strongly Agree</v>
      </c>
      <c r="F44" s="287" t="str">
        <f>IFERROR(IF((VLOOKUP($A44,'Q4 Raw Data'!$A$9:$DN$158,F$3,FALSE))="","",(VLOOKUP($A44,'Q4 Raw Data'!$A$9:$DN$158,F$3,FALSE))),"")</f>
        <v>Strongly Agree</v>
      </c>
      <c r="G44" s="287" t="str">
        <f>IFERROR(IF((VLOOKUP($A44,'Q4 Raw Data'!$A$9:$DN$158,G$3,FALSE))="","",(VLOOKUP($A44,'Q4 Raw Data'!$A$9:$DN$158,G$3,FALSE))),"")</f>
        <v>Strongly Agree</v>
      </c>
      <c r="H44" s="287" t="str">
        <f>IFERROR(IF((VLOOKUP($A44,'Q4 Raw Data'!$A$9:$DN$158,H$3,FALSE))="","",(VLOOKUP($A44,'Q4 Raw Data'!$A$9:$DN$158,H$3,FALSE))),"")</f>
        <v>Strongly Agree</v>
      </c>
      <c r="I44" s="287" t="str">
        <f>IFERROR(IF((VLOOKUP($A44,'Q4 Raw Data'!$A$9:$DN$158,I$3,FALSE))="","",(VLOOKUP($A44,'Q4 Raw Data'!$A$9:$DN$158,I$3,FALSE))),"")</f>
        <v>Strongly Agree</v>
      </c>
      <c r="J44" s="287"/>
      <c r="K44" s="287"/>
      <c r="L44" s="287"/>
      <c r="M44" s="287"/>
      <c r="N44" s="287"/>
      <c r="O44" s="287"/>
      <c r="P44" s="287"/>
      <c r="Q44" s="287" t="str">
        <f>IFERROR(IF((VLOOKUP($A44,'Q4 Raw Data'!$A$9:$DN$158,Q$3,FALSE))="","",(VLOOKUP($A44,'Q4 Raw Data'!$A$9:$DN$158,Q$3,FALSE))),"")</f>
        <v>1. Local contextual factors (e.g. financial health, funding arrangements, demographics, urban vs rurual factors)</v>
      </c>
      <c r="R44" s="287" t="str">
        <f>IFERROR(IF((VLOOKUP($A44,'Q4 Raw Data'!$A$9:$DN$158,R$3,FALSE))="","",(VLOOKUP($A44,'Q4 Raw Data'!$A$9:$DN$158,R$3,FALSE))),"")</f>
        <v>2. Strong, system-wide governance and systems leadership</v>
      </c>
      <c r="S44" s="287"/>
      <c r="T44" s="287"/>
      <c r="U44" s="287" t="str">
        <f>IFERROR(IF((VLOOKUP($A44,'Q4 Raw Data'!$A$9:$DN$158,U$3,FALSE))="","",(VLOOKUP($A44,'Q4 Raw Data'!$A$9:$DN$158,U$3,FALSE))),"")</f>
        <v>3. Integrated electronic records and sharing across the system with service users</v>
      </c>
      <c r="V44" s="287" t="str">
        <f>IFERROR(IF((VLOOKUP($A44,'Q4 Raw Data'!$A$9:$DN$158,V$3,FALSE))="","",(VLOOKUP($A44,'Q4 Raw Data'!$A$9:$DN$158,V$3,FALSE))),"")</f>
        <v>5. Integrated workforce: joint approach to training and upskilling of workforce</v>
      </c>
      <c r="W44" s="287"/>
      <c r="X44" s="287"/>
    </row>
    <row r="45" spans="1:24" x14ac:dyDescent="0.3">
      <c r="A45" s="287" t="s">
        <v>395</v>
      </c>
      <c r="B45" s="287" t="s">
        <v>396</v>
      </c>
      <c r="C45" s="287" t="str">
        <f>IFERROR(IF((VLOOKUP($A45,'Q4 Raw Data'!$A$9:$DN$158,C$3,FALSE))="","",(VLOOKUP($A45,'Q4 Raw Data'!$A$9:$DN$158,C$3,FALSE))),"")</f>
        <v>Strongly disagree</v>
      </c>
      <c r="D45" s="287" t="str">
        <f>IFERROR(IF((VLOOKUP($A45,'Q4 Raw Data'!$A$9:$DN$158,D$3,FALSE))="","",(VLOOKUP($A45,'Q4 Raw Data'!$A$9:$DN$158,D$3,FALSE))),"")</f>
        <v>Strongly disagree</v>
      </c>
      <c r="E45" s="287" t="str">
        <f>IFERROR(IF((VLOOKUP($A45,'Q4 Raw Data'!$A$9:$DN$158,E$3,FALSE))="","",(VLOOKUP($A45,'Q4 Raw Data'!$A$9:$DN$158,E$3,FALSE))),"")</f>
        <v>Agree</v>
      </c>
      <c r="F45" s="287" t="str">
        <f>IFERROR(IF((VLOOKUP($A45,'Q4 Raw Data'!$A$9:$DN$158,F$3,FALSE))="","",(VLOOKUP($A45,'Q4 Raw Data'!$A$9:$DN$158,F$3,FALSE))),"")</f>
        <v>Agree</v>
      </c>
      <c r="G45" s="287" t="str">
        <f>IFERROR(IF((VLOOKUP($A45,'Q4 Raw Data'!$A$9:$DN$158,G$3,FALSE))="","",(VLOOKUP($A45,'Q4 Raw Data'!$A$9:$DN$158,G$3,FALSE))),"")</f>
        <v>Strongly Agree</v>
      </c>
      <c r="H45" s="287" t="str">
        <f>IFERROR(IF((VLOOKUP($A45,'Q4 Raw Data'!$A$9:$DN$158,H$3,FALSE))="","",(VLOOKUP($A45,'Q4 Raw Data'!$A$9:$DN$158,H$3,FALSE))),"")</f>
        <v>Strongly Agree</v>
      </c>
      <c r="I45" s="287" t="str">
        <f>IFERROR(IF((VLOOKUP($A45,'Q4 Raw Data'!$A$9:$DN$158,I$3,FALSE))="","",(VLOOKUP($A45,'Q4 Raw Data'!$A$9:$DN$158,I$3,FALSE))),"")</f>
        <v>Strongly Agree</v>
      </c>
      <c r="J45" s="287"/>
      <c r="K45" s="287"/>
      <c r="L45" s="287"/>
      <c r="M45" s="287"/>
      <c r="N45" s="287"/>
      <c r="O45" s="287"/>
      <c r="P45" s="287"/>
      <c r="Q45" s="287" t="str">
        <f>IFERROR(IF((VLOOKUP($A45,'Q4 Raw Data'!$A$9:$DN$158,Q$3,FALSE))="","",(VLOOKUP($A45,'Q4 Raw Data'!$A$9:$DN$158,Q$3,FALSE))),"")</f>
        <v>1. Local contextual factors (e.g. financial health, funding arrangements, demographics, urban vs rurual factors)</v>
      </c>
      <c r="R45" s="287" t="str">
        <f>IFERROR(IF((VLOOKUP($A45,'Q4 Raw Data'!$A$9:$DN$158,R$3,FALSE))="","",(VLOOKUP($A45,'Q4 Raw Data'!$A$9:$DN$158,R$3,FALSE))),"")</f>
        <v>4. Empowering users to have choice and control through an asset based approach, shared decision making and co-production</v>
      </c>
      <c r="S45" s="287"/>
      <c r="T45" s="287"/>
      <c r="U45" s="287" t="str">
        <f>IFERROR(IF((VLOOKUP($A45,'Q4 Raw Data'!$A$9:$DN$158,U$3,FALSE))="","",(VLOOKUP($A45,'Q4 Raw Data'!$A$9:$DN$158,U$3,FALSE))),"")</f>
        <v>1. Local contextual factors (e.g. financial health, funding arrangements, demographics, urban vs rurual factors)</v>
      </c>
      <c r="V45" s="287" t="str">
        <f>IFERROR(IF((VLOOKUP($A45,'Q4 Raw Data'!$A$9:$DN$158,V$3,FALSE))="","",(VLOOKUP($A45,'Q4 Raw Data'!$A$9:$DN$158,V$3,FALSE))),"")</f>
        <v>6. Good quality and sustainable provider market that can meet demand</v>
      </c>
      <c r="W45" s="287"/>
      <c r="X45" s="287"/>
    </row>
    <row r="46" spans="1:24" x14ac:dyDescent="0.3">
      <c r="A46" s="287" t="s">
        <v>399</v>
      </c>
      <c r="B46" s="287" t="s">
        <v>400</v>
      </c>
      <c r="C46" s="287" t="str">
        <f>IFERROR(IF((VLOOKUP($A46,'Q4 Raw Data'!$A$9:$DN$158,C$3,FALSE))="","",(VLOOKUP($A46,'Q4 Raw Data'!$A$9:$DN$158,C$3,FALSE))),"")</f>
        <v>Strongly Agree</v>
      </c>
      <c r="D46" s="287" t="str">
        <f>IFERROR(IF((VLOOKUP($A46,'Q4 Raw Data'!$A$9:$DN$158,D$3,FALSE))="","",(VLOOKUP($A46,'Q4 Raw Data'!$A$9:$DN$158,D$3,FALSE))),"")</f>
        <v>Agree</v>
      </c>
      <c r="E46" s="287" t="str">
        <f>IFERROR(IF((VLOOKUP($A46,'Q4 Raw Data'!$A$9:$DN$158,E$3,FALSE))="","",(VLOOKUP($A46,'Q4 Raw Data'!$A$9:$DN$158,E$3,FALSE))),"")</f>
        <v>Agree</v>
      </c>
      <c r="F46" s="287" t="str">
        <f>IFERROR(IF((VLOOKUP($A46,'Q4 Raw Data'!$A$9:$DN$158,F$3,FALSE))="","",(VLOOKUP($A46,'Q4 Raw Data'!$A$9:$DN$158,F$3,FALSE))),"")</f>
        <v>Neither agree nor disagree</v>
      </c>
      <c r="G46" s="287" t="str">
        <f>IFERROR(IF((VLOOKUP($A46,'Q4 Raw Data'!$A$9:$DN$158,G$3,FALSE))="","",(VLOOKUP($A46,'Q4 Raw Data'!$A$9:$DN$158,G$3,FALSE))),"")</f>
        <v>Agree</v>
      </c>
      <c r="H46" s="287" t="str">
        <f>IFERROR(IF((VLOOKUP($A46,'Q4 Raw Data'!$A$9:$DN$158,H$3,FALSE))="","",(VLOOKUP($A46,'Q4 Raw Data'!$A$9:$DN$158,H$3,FALSE))),"")</f>
        <v>Neither agree nor disagree</v>
      </c>
      <c r="I46" s="287" t="str">
        <f>IFERROR(IF((VLOOKUP($A46,'Q4 Raw Data'!$A$9:$DN$158,I$3,FALSE))="","",(VLOOKUP($A46,'Q4 Raw Data'!$A$9:$DN$158,I$3,FALSE))),"")</f>
        <v>Strongly Agree</v>
      </c>
      <c r="J46" s="287"/>
      <c r="K46" s="287"/>
      <c r="L46" s="287"/>
      <c r="M46" s="287"/>
      <c r="N46" s="287"/>
      <c r="O46" s="287"/>
      <c r="P46" s="287"/>
      <c r="Q46" s="287" t="str">
        <f>IFERROR(IF((VLOOKUP($A46,'Q4 Raw Data'!$A$9:$DN$158,Q$3,FALSE))="","",(VLOOKUP($A46,'Q4 Raw Data'!$A$9:$DN$158,Q$3,FALSE))),"")</f>
        <v>2. Strong, system-wide governance and systems leadership</v>
      </c>
      <c r="R46" s="287" t="str">
        <f>IFERROR(IF((VLOOKUP($A46,'Q4 Raw Data'!$A$9:$DN$158,R$3,FALSE))="","",(VLOOKUP($A46,'Q4 Raw Data'!$A$9:$DN$158,R$3,FALSE))),"")</f>
        <v>4. Empowering users to have choice and control through an asset based approach, shared decision making and co-production</v>
      </c>
      <c r="S46" s="287"/>
      <c r="T46" s="287"/>
      <c r="U46" s="287" t="str">
        <f>IFERROR(IF((VLOOKUP($A46,'Q4 Raw Data'!$A$9:$DN$158,U$3,FALSE))="","",(VLOOKUP($A46,'Q4 Raw Data'!$A$9:$DN$158,U$3,FALSE))),"")</f>
        <v>Other</v>
      </c>
      <c r="V46" s="287" t="str">
        <f>IFERROR(IF((VLOOKUP($A46,'Q4 Raw Data'!$A$9:$DN$158,V$3,FALSE))="","",(VLOOKUP($A46,'Q4 Raw Data'!$A$9:$DN$158,V$3,FALSE))),"")</f>
        <v>1. Local contextual factors (e.g. financial health, funding arrangements, demographics, urban vs rurual factors)</v>
      </c>
      <c r="W46" s="287"/>
      <c r="X46" s="287"/>
    </row>
    <row r="47" spans="1:24" x14ac:dyDescent="0.3">
      <c r="A47" s="287" t="s">
        <v>401</v>
      </c>
      <c r="B47" s="287" t="s">
        <v>402</v>
      </c>
      <c r="C47" s="287" t="str">
        <f>IFERROR(IF((VLOOKUP($A47,'Q4 Raw Data'!$A$9:$DN$158,C$3,FALSE))="","",(VLOOKUP($A47,'Q4 Raw Data'!$A$9:$DN$158,C$3,FALSE))),"")</f>
        <v>Agree</v>
      </c>
      <c r="D47" s="287" t="str">
        <f>IFERROR(IF((VLOOKUP($A47,'Q4 Raw Data'!$A$9:$DN$158,D$3,FALSE))="","",(VLOOKUP($A47,'Q4 Raw Data'!$A$9:$DN$158,D$3,FALSE))),"")</f>
        <v>Agree</v>
      </c>
      <c r="E47" s="287" t="str">
        <f>IFERROR(IF((VLOOKUP($A47,'Q4 Raw Data'!$A$9:$DN$158,E$3,FALSE))="","",(VLOOKUP($A47,'Q4 Raw Data'!$A$9:$DN$158,E$3,FALSE))),"")</f>
        <v>Agree</v>
      </c>
      <c r="F47" s="287" t="str">
        <f>IFERROR(IF((VLOOKUP($A47,'Q4 Raw Data'!$A$9:$DN$158,F$3,FALSE))="","",(VLOOKUP($A47,'Q4 Raw Data'!$A$9:$DN$158,F$3,FALSE))),"")</f>
        <v>Neither agree nor disagree</v>
      </c>
      <c r="G47" s="287" t="str">
        <f>IFERROR(IF((VLOOKUP($A47,'Q4 Raw Data'!$A$9:$DN$158,G$3,FALSE))="","",(VLOOKUP($A47,'Q4 Raw Data'!$A$9:$DN$158,G$3,FALSE))),"")</f>
        <v>Agree</v>
      </c>
      <c r="H47" s="287" t="str">
        <f>IFERROR(IF((VLOOKUP($A47,'Q4 Raw Data'!$A$9:$DN$158,H$3,FALSE))="","",(VLOOKUP($A47,'Q4 Raw Data'!$A$9:$DN$158,H$3,FALSE))),"")</f>
        <v>Agree</v>
      </c>
      <c r="I47" s="287" t="str">
        <f>IFERROR(IF((VLOOKUP($A47,'Q4 Raw Data'!$A$9:$DN$158,I$3,FALSE))="","",(VLOOKUP($A47,'Q4 Raw Data'!$A$9:$DN$158,I$3,FALSE))),"")</f>
        <v>Agree</v>
      </c>
      <c r="J47" s="287"/>
      <c r="K47" s="287"/>
      <c r="L47" s="287"/>
      <c r="M47" s="287"/>
      <c r="N47" s="287"/>
      <c r="O47" s="287"/>
      <c r="P47" s="287"/>
      <c r="Q47" s="287" t="str">
        <f>IFERROR(IF((VLOOKUP($A47,'Q4 Raw Data'!$A$9:$DN$158,Q$3,FALSE))="","",(VLOOKUP($A47,'Q4 Raw Data'!$A$9:$DN$158,Q$3,FALSE))),"")</f>
        <v>2. Strong, system-wide governance and systems leadership</v>
      </c>
      <c r="R47" s="287" t="str">
        <f>IFERROR(IF((VLOOKUP($A47,'Q4 Raw Data'!$A$9:$DN$158,R$3,FALSE))="","",(VLOOKUP($A47,'Q4 Raw Data'!$A$9:$DN$158,R$3,FALSE))),"")</f>
        <v>5. Integrated workforce: joint approach to training and upskilling of workforce</v>
      </c>
      <c r="S47" s="287"/>
      <c r="T47" s="287"/>
      <c r="U47" s="287" t="str">
        <f>IFERROR(IF((VLOOKUP($A47,'Q4 Raw Data'!$A$9:$DN$158,U$3,FALSE))="","",(VLOOKUP($A47,'Q4 Raw Data'!$A$9:$DN$158,U$3,FALSE))),"")</f>
        <v>1. Local contextual factors (e.g. financial health, funding arrangements, demographics, urban vs rurual factors)</v>
      </c>
      <c r="V47" s="287" t="str">
        <f>IFERROR(IF((VLOOKUP($A47,'Q4 Raw Data'!$A$9:$DN$158,V$3,FALSE))="","",(VLOOKUP($A47,'Q4 Raw Data'!$A$9:$DN$158,V$3,FALSE))),"")</f>
        <v>6. Good quality and sustainable provider market that can meet demand</v>
      </c>
      <c r="W47" s="287"/>
      <c r="X47" s="287"/>
    </row>
    <row r="48" spans="1:24" x14ac:dyDescent="0.3">
      <c r="A48" s="287" t="s">
        <v>403</v>
      </c>
      <c r="B48" s="287" t="s">
        <v>404</v>
      </c>
      <c r="C48" s="287" t="str">
        <f>IFERROR(IF((VLOOKUP($A48,'Q4 Raw Data'!$A$9:$DN$158,C$3,FALSE))="","",(VLOOKUP($A48,'Q4 Raw Data'!$A$9:$DN$158,C$3,FALSE))),"")</f>
        <v>Agree</v>
      </c>
      <c r="D48" s="287" t="str">
        <f>IFERROR(IF((VLOOKUP($A48,'Q4 Raw Data'!$A$9:$DN$158,D$3,FALSE))="","",(VLOOKUP($A48,'Q4 Raw Data'!$A$9:$DN$158,D$3,FALSE))),"")</f>
        <v>Agree</v>
      </c>
      <c r="E48" s="287" t="str">
        <f>IFERROR(IF((VLOOKUP($A48,'Q4 Raw Data'!$A$9:$DN$158,E$3,FALSE))="","",(VLOOKUP($A48,'Q4 Raw Data'!$A$9:$DN$158,E$3,FALSE))),"")</f>
        <v>Agree</v>
      </c>
      <c r="F48" s="287" t="str">
        <f>IFERROR(IF((VLOOKUP($A48,'Q4 Raw Data'!$A$9:$DN$158,F$3,FALSE))="","",(VLOOKUP($A48,'Q4 Raw Data'!$A$9:$DN$158,F$3,FALSE))),"")</f>
        <v>Agree</v>
      </c>
      <c r="G48" s="287" t="str">
        <f>IFERROR(IF((VLOOKUP($A48,'Q4 Raw Data'!$A$9:$DN$158,G$3,FALSE))="","",(VLOOKUP($A48,'Q4 Raw Data'!$A$9:$DN$158,G$3,FALSE))),"")</f>
        <v>Strongly Agree</v>
      </c>
      <c r="H48" s="287" t="str">
        <f>IFERROR(IF((VLOOKUP($A48,'Q4 Raw Data'!$A$9:$DN$158,H$3,FALSE))="","",(VLOOKUP($A48,'Q4 Raw Data'!$A$9:$DN$158,H$3,FALSE))),"")</f>
        <v>Strongly Agree</v>
      </c>
      <c r="I48" s="287" t="str">
        <f>IFERROR(IF((VLOOKUP($A48,'Q4 Raw Data'!$A$9:$DN$158,I$3,FALSE))="","",(VLOOKUP($A48,'Q4 Raw Data'!$A$9:$DN$158,I$3,FALSE))),"")</f>
        <v>Strongly Agree</v>
      </c>
      <c r="J48" s="287"/>
      <c r="K48" s="287"/>
      <c r="L48" s="287"/>
      <c r="M48" s="287"/>
      <c r="N48" s="287"/>
      <c r="O48" s="287"/>
      <c r="P48" s="287"/>
      <c r="Q48" s="287" t="str">
        <f>IFERROR(IF((VLOOKUP($A48,'Q4 Raw Data'!$A$9:$DN$158,Q$3,FALSE))="","",(VLOOKUP($A48,'Q4 Raw Data'!$A$9:$DN$158,Q$3,FALSE))),"")</f>
        <v>5. Integrated workforce: joint approach to training and upskilling of workforce</v>
      </c>
      <c r="R48" s="287" t="str">
        <f>IFERROR(IF((VLOOKUP($A48,'Q4 Raw Data'!$A$9:$DN$158,R$3,FALSE))="","",(VLOOKUP($A48,'Q4 Raw Data'!$A$9:$DN$158,R$3,FALSE))),"")</f>
        <v>4. Empowering users to have choice and control through an asset based approach, shared decision making and co-production</v>
      </c>
      <c r="S48" s="287"/>
      <c r="T48" s="287"/>
      <c r="U48" s="287" t="str">
        <f>IFERROR(IF((VLOOKUP($A48,'Q4 Raw Data'!$A$9:$DN$158,U$3,FALSE))="","",(VLOOKUP($A48,'Q4 Raw Data'!$A$9:$DN$158,U$3,FALSE))),"")</f>
        <v>1. Local contextual factors (e.g. financial health, funding arrangements, demographics, urban vs rurual factors)</v>
      </c>
      <c r="V48" s="287" t="str">
        <f>IFERROR(IF((VLOOKUP($A48,'Q4 Raw Data'!$A$9:$DN$158,V$3,FALSE))="","",(VLOOKUP($A48,'Q4 Raw Data'!$A$9:$DN$158,V$3,FALSE))),"")</f>
        <v>3. Integrated electronic records and sharing across the system with service users</v>
      </c>
      <c r="W48" s="287"/>
      <c r="X48" s="287"/>
    </row>
    <row r="49" spans="1:24" x14ac:dyDescent="0.3">
      <c r="A49" s="287" t="s">
        <v>407</v>
      </c>
      <c r="B49" s="287" t="s">
        <v>408</v>
      </c>
      <c r="C49" s="287" t="str">
        <f>IFERROR(IF((VLOOKUP($A49,'Q4 Raw Data'!$A$9:$DN$158,C$3,FALSE))="","",(VLOOKUP($A49,'Q4 Raw Data'!$A$9:$DN$158,C$3,FALSE))),"")</f>
        <v>Agree</v>
      </c>
      <c r="D49" s="287" t="str">
        <f>IFERROR(IF((VLOOKUP($A49,'Q4 Raw Data'!$A$9:$DN$158,D$3,FALSE))="","",(VLOOKUP($A49,'Q4 Raw Data'!$A$9:$DN$158,D$3,FALSE))),"")</f>
        <v>Agree</v>
      </c>
      <c r="E49" s="287" t="str">
        <f>IFERROR(IF((VLOOKUP($A49,'Q4 Raw Data'!$A$9:$DN$158,E$3,FALSE))="","",(VLOOKUP($A49,'Q4 Raw Data'!$A$9:$DN$158,E$3,FALSE))),"")</f>
        <v>Agree</v>
      </c>
      <c r="F49" s="287" t="str">
        <f>IFERROR(IF((VLOOKUP($A49,'Q4 Raw Data'!$A$9:$DN$158,F$3,FALSE))="","",(VLOOKUP($A49,'Q4 Raw Data'!$A$9:$DN$158,F$3,FALSE))),"")</f>
        <v>Agree</v>
      </c>
      <c r="G49" s="287" t="str">
        <f>IFERROR(IF((VLOOKUP($A49,'Q4 Raw Data'!$A$9:$DN$158,G$3,FALSE))="","",(VLOOKUP($A49,'Q4 Raw Data'!$A$9:$DN$158,G$3,FALSE))),"")</f>
        <v>Agree</v>
      </c>
      <c r="H49" s="287" t="str">
        <f>IFERROR(IF((VLOOKUP($A49,'Q4 Raw Data'!$A$9:$DN$158,H$3,FALSE))="","",(VLOOKUP($A49,'Q4 Raw Data'!$A$9:$DN$158,H$3,FALSE))),"")</f>
        <v>Agree</v>
      </c>
      <c r="I49" s="287" t="str">
        <f>IFERROR(IF((VLOOKUP($A49,'Q4 Raw Data'!$A$9:$DN$158,I$3,FALSE))="","",(VLOOKUP($A49,'Q4 Raw Data'!$A$9:$DN$158,I$3,FALSE))),"")</f>
        <v>Agree</v>
      </c>
      <c r="J49" s="287"/>
      <c r="K49" s="287"/>
      <c r="L49" s="287"/>
      <c r="M49" s="287"/>
      <c r="N49" s="287"/>
      <c r="O49" s="287"/>
      <c r="P49" s="287"/>
      <c r="Q49" s="287" t="str">
        <f>IFERROR(IF((VLOOKUP($A49,'Q4 Raw Data'!$A$9:$DN$158,Q$3,FALSE))="","",(VLOOKUP($A49,'Q4 Raw Data'!$A$9:$DN$158,Q$3,FALSE))),"")</f>
        <v>2. Strong, system-wide governance and systems leadership</v>
      </c>
      <c r="R49" s="287" t="str">
        <f>IFERROR(IF((VLOOKUP($A49,'Q4 Raw Data'!$A$9:$DN$158,R$3,FALSE))="","",(VLOOKUP($A49,'Q4 Raw Data'!$A$9:$DN$158,R$3,FALSE))),"")</f>
        <v>4. Empowering users to have choice and control through an asset based approach, shared decision making and co-production</v>
      </c>
      <c r="S49" s="287"/>
      <c r="T49" s="287"/>
      <c r="U49" s="287" t="str">
        <f>IFERROR(IF((VLOOKUP($A49,'Q4 Raw Data'!$A$9:$DN$158,U$3,FALSE))="","",(VLOOKUP($A49,'Q4 Raw Data'!$A$9:$DN$158,U$3,FALSE))),"")</f>
        <v>3. Integrated electronic records and sharing across the system with service users</v>
      </c>
      <c r="V49" s="287" t="str">
        <f>IFERROR(IF((VLOOKUP($A49,'Q4 Raw Data'!$A$9:$DN$158,V$3,FALSE))="","",(VLOOKUP($A49,'Q4 Raw Data'!$A$9:$DN$158,V$3,FALSE))),"")</f>
        <v>6. Good quality and sustainable provider market that can meet demand</v>
      </c>
      <c r="W49" s="287"/>
      <c r="X49" s="287"/>
    </row>
    <row r="50" spans="1:24" x14ac:dyDescent="0.3">
      <c r="A50" s="287" t="s">
        <v>410</v>
      </c>
      <c r="B50" s="287" t="s">
        <v>411</v>
      </c>
      <c r="C50" s="287" t="str">
        <f>IFERROR(IF((VLOOKUP($A50,'Q4 Raw Data'!$A$9:$DN$158,C$3,FALSE))="","",(VLOOKUP($A50,'Q4 Raw Data'!$A$9:$DN$158,C$3,FALSE))),"")</f>
        <v>Neither agree nor disagree</v>
      </c>
      <c r="D50" s="287" t="str">
        <f>IFERROR(IF((VLOOKUP($A50,'Q4 Raw Data'!$A$9:$DN$158,D$3,FALSE))="","",(VLOOKUP($A50,'Q4 Raw Data'!$A$9:$DN$158,D$3,FALSE))),"")</f>
        <v>Strongly Agree</v>
      </c>
      <c r="E50" s="287" t="str">
        <f>IFERROR(IF((VLOOKUP($A50,'Q4 Raw Data'!$A$9:$DN$158,E$3,FALSE))="","",(VLOOKUP($A50,'Q4 Raw Data'!$A$9:$DN$158,E$3,FALSE))),"")</f>
        <v>Neither agree nor disagree</v>
      </c>
      <c r="F50" s="287" t="str">
        <f>IFERROR(IF((VLOOKUP($A50,'Q4 Raw Data'!$A$9:$DN$158,F$3,FALSE))="","",(VLOOKUP($A50,'Q4 Raw Data'!$A$9:$DN$158,F$3,FALSE))),"")</f>
        <v>Neither agree nor disagree</v>
      </c>
      <c r="G50" s="287" t="str">
        <f>IFERROR(IF((VLOOKUP($A50,'Q4 Raw Data'!$A$9:$DN$158,G$3,FALSE))="","",(VLOOKUP($A50,'Q4 Raw Data'!$A$9:$DN$158,G$3,FALSE))),"")</f>
        <v>Neither agree nor disagree</v>
      </c>
      <c r="H50" s="287" t="str">
        <f>IFERROR(IF((VLOOKUP($A50,'Q4 Raw Data'!$A$9:$DN$158,H$3,FALSE))="","",(VLOOKUP($A50,'Q4 Raw Data'!$A$9:$DN$158,H$3,FALSE))),"")</f>
        <v>Neither agree nor disagree</v>
      </c>
      <c r="I50" s="287" t="str">
        <f>IFERROR(IF((VLOOKUP($A50,'Q4 Raw Data'!$A$9:$DN$158,I$3,FALSE))="","",(VLOOKUP($A50,'Q4 Raw Data'!$A$9:$DN$158,I$3,FALSE))),"")</f>
        <v>Disagree</v>
      </c>
      <c r="J50" s="287"/>
      <c r="K50" s="287"/>
      <c r="L50" s="287"/>
      <c r="M50" s="287"/>
      <c r="N50" s="287"/>
      <c r="O50" s="287"/>
      <c r="P50" s="287"/>
      <c r="Q50" s="287" t="str">
        <f>IFERROR(IF((VLOOKUP($A50,'Q4 Raw Data'!$A$9:$DN$158,Q$3,FALSE))="","",(VLOOKUP($A50,'Q4 Raw Data'!$A$9:$DN$158,Q$3,FALSE))),"")</f>
        <v>2. Strong, system-wide governance and systems leadership</v>
      </c>
      <c r="R50" s="287" t="str">
        <f>IFERROR(IF((VLOOKUP($A50,'Q4 Raw Data'!$A$9:$DN$158,R$3,FALSE))="","",(VLOOKUP($A50,'Q4 Raw Data'!$A$9:$DN$158,R$3,FALSE))),"")</f>
        <v>9. Joint commissioning of health and social care</v>
      </c>
      <c r="S50" s="287"/>
      <c r="T50" s="287"/>
      <c r="U50" s="287" t="str">
        <f>IFERROR(IF((VLOOKUP($A50,'Q4 Raw Data'!$A$9:$DN$158,U$3,FALSE))="","",(VLOOKUP($A50,'Q4 Raw Data'!$A$9:$DN$158,U$3,FALSE))),"")</f>
        <v>6. Good quality and sustainable provider market that can meet demand</v>
      </c>
      <c r="V50" s="287" t="str">
        <f>IFERROR(IF((VLOOKUP($A50,'Q4 Raw Data'!$A$9:$DN$158,V$3,FALSE))="","",(VLOOKUP($A50,'Q4 Raw Data'!$A$9:$DN$158,V$3,FALSE))),"")</f>
        <v>7. Joined-up regulatory approach</v>
      </c>
      <c r="W50" s="287"/>
      <c r="X50" s="287"/>
    </row>
    <row r="51" spans="1:24" x14ac:dyDescent="0.3">
      <c r="A51" s="287" t="s">
        <v>414</v>
      </c>
      <c r="B51" s="287" t="s">
        <v>415</v>
      </c>
      <c r="C51" s="287" t="str">
        <f>IFERROR(IF((VLOOKUP($A51,'Q4 Raw Data'!$A$9:$DN$158,C$3,FALSE))="","",(VLOOKUP($A51,'Q4 Raw Data'!$A$9:$DN$158,C$3,FALSE))),"")</f>
        <v>Agree</v>
      </c>
      <c r="D51" s="287" t="str">
        <f>IFERROR(IF((VLOOKUP($A51,'Q4 Raw Data'!$A$9:$DN$158,D$3,FALSE))="","",(VLOOKUP($A51,'Q4 Raw Data'!$A$9:$DN$158,D$3,FALSE))),"")</f>
        <v>Agree</v>
      </c>
      <c r="E51" s="287" t="str">
        <f>IFERROR(IF((VLOOKUP($A51,'Q4 Raw Data'!$A$9:$DN$158,E$3,FALSE))="","",(VLOOKUP($A51,'Q4 Raw Data'!$A$9:$DN$158,E$3,FALSE))),"")</f>
        <v>Agree</v>
      </c>
      <c r="F51" s="287" t="str">
        <f>IFERROR(IF((VLOOKUP($A51,'Q4 Raw Data'!$A$9:$DN$158,F$3,FALSE))="","",(VLOOKUP($A51,'Q4 Raw Data'!$A$9:$DN$158,F$3,FALSE))),"")</f>
        <v>Agree</v>
      </c>
      <c r="G51" s="287" t="str">
        <f>IFERROR(IF((VLOOKUP($A51,'Q4 Raw Data'!$A$9:$DN$158,G$3,FALSE))="","",(VLOOKUP($A51,'Q4 Raw Data'!$A$9:$DN$158,G$3,FALSE))),"")</f>
        <v>Agree</v>
      </c>
      <c r="H51" s="287" t="str">
        <f>IFERROR(IF((VLOOKUP($A51,'Q4 Raw Data'!$A$9:$DN$158,H$3,FALSE))="","",(VLOOKUP($A51,'Q4 Raw Data'!$A$9:$DN$158,H$3,FALSE))),"")</f>
        <v>Agree</v>
      </c>
      <c r="I51" s="287" t="str">
        <f>IFERROR(IF((VLOOKUP($A51,'Q4 Raw Data'!$A$9:$DN$158,I$3,FALSE))="","",(VLOOKUP($A51,'Q4 Raw Data'!$A$9:$DN$158,I$3,FALSE))),"")</f>
        <v>Agree</v>
      </c>
      <c r="J51" s="287"/>
      <c r="K51" s="287"/>
      <c r="L51" s="287"/>
      <c r="M51" s="287"/>
      <c r="N51" s="287"/>
      <c r="O51" s="287"/>
      <c r="P51" s="287"/>
      <c r="Q51" s="287" t="str">
        <f>IFERROR(IF((VLOOKUP($A51,'Q4 Raw Data'!$A$9:$DN$158,Q$3,FALSE))="","",(VLOOKUP($A51,'Q4 Raw Data'!$A$9:$DN$158,Q$3,FALSE))),"")</f>
        <v>9. Joint commissioning of health and social care</v>
      </c>
      <c r="R51" s="287" t="str">
        <f>IFERROR(IF((VLOOKUP($A51,'Q4 Raw Data'!$A$9:$DN$158,R$3,FALSE))="","",(VLOOKUP($A51,'Q4 Raw Data'!$A$9:$DN$158,R$3,FALSE))),"")</f>
        <v>9. Joint commissioning of health and social care</v>
      </c>
      <c r="S51" s="287"/>
      <c r="T51" s="287"/>
      <c r="U51" s="287" t="str">
        <f>IFERROR(IF((VLOOKUP($A51,'Q4 Raw Data'!$A$9:$DN$158,U$3,FALSE))="","",(VLOOKUP($A51,'Q4 Raw Data'!$A$9:$DN$158,U$3,FALSE))),"")</f>
        <v>5. Integrated workforce: joint approach to training and upskilling of workforce</v>
      </c>
      <c r="V51" s="287" t="str">
        <f>IFERROR(IF((VLOOKUP($A51,'Q4 Raw Data'!$A$9:$DN$158,V$3,FALSE))="","",(VLOOKUP($A51,'Q4 Raw Data'!$A$9:$DN$158,V$3,FALSE))),"")</f>
        <v>2. Strong, system-wide governance and systems leadership</v>
      </c>
      <c r="W51" s="287"/>
      <c r="X51" s="287"/>
    </row>
    <row r="52" spans="1:24" x14ac:dyDescent="0.3">
      <c r="A52" s="287" t="s">
        <v>416</v>
      </c>
      <c r="B52" s="287" t="s">
        <v>417</v>
      </c>
      <c r="C52" s="287" t="str">
        <f>IFERROR(IF((VLOOKUP($A52,'Q4 Raw Data'!$A$9:$DN$158,C$3,FALSE))="","",(VLOOKUP($A52,'Q4 Raw Data'!$A$9:$DN$158,C$3,FALSE))),"")</f>
        <v>Agree</v>
      </c>
      <c r="D52" s="287" t="str">
        <f>IFERROR(IF((VLOOKUP($A52,'Q4 Raw Data'!$A$9:$DN$158,D$3,FALSE))="","",(VLOOKUP($A52,'Q4 Raw Data'!$A$9:$DN$158,D$3,FALSE))),"")</f>
        <v>Agree</v>
      </c>
      <c r="E52" s="287" t="str">
        <f>IFERROR(IF((VLOOKUP($A52,'Q4 Raw Data'!$A$9:$DN$158,E$3,FALSE))="","",(VLOOKUP($A52,'Q4 Raw Data'!$A$9:$DN$158,E$3,FALSE))),"")</f>
        <v>Agree</v>
      </c>
      <c r="F52" s="287" t="str">
        <f>IFERROR(IF((VLOOKUP($A52,'Q4 Raw Data'!$A$9:$DN$158,F$3,FALSE))="","",(VLOOKUP($A52,'Q4 Raw Data'!$A$9:$DN$158,F$3,FALSE))),"")</f>
        <v>Agree</v>
      </c>
      <c r="G52" s="287" t="str">
        <f>IFERROR(IF((VLOOKUP($A52,'Q4 Raw Data'!$A$9:$DN$158,G$3,FALSE))="","",(VLOOKUP($A52,'Q4 Raw Data'!$A$9:$DN$158,G$3,FALSE))),"")</f>
        <v>Agree</v>
      </c>
      <c r="H52" s="287" t="str">
        <f>IFERROR(IF((VLOOKUP($A52,'Q4 Raw Data'!$A$9:$DN$158,H$3,FALSE))="","",(VLOOKUP($A52,'Q4 Raw Data'!$A$9:$DN$158,H$3,FALSE))),"")</f>
        <v>Agree</v>
      </c>
      <c r="I52" s="287" t="str">
        <f>IFERROR(IF((VLOOKUP($A52,'Q4 Raw Data'!$A$9:$DN$158,I$3,FALSE))="","",(VLOOKUP($A52,'Q4 Raw Data'!$A$9:$DN$158,I$3,FALSE))),"")</f>
        <v>Agree</v>
      </c>
      <c r="J52" s="287"/>
      <c r="K52" s="287"/>
      <c r="L52" s="287"/>
      <c r="M52" s="287"/>
      <c r="N52" s="287"/>
      <c r="O52" s="287"/>
      <c r="P52" s="287"/>
      <c r="Q52" s="287" t="str">
        <f>IFERROR(IF((VLOOKUP($A52,'Q4 Raw Data'!$A$9:$DN$158,Q$3,FALSE))="","",(VLOOKUP($A52,'Q4 Raw Data'!$A$9:$DN$158,Q$3,FALSE))),"")</f>
        <v>7. Joined-up regulatory approach</v>
      </c>
      <c r="R52" s="287" t="str">
        <f>IFERROR(IF((VLOOKUP($A52,'Q4 Raw Data'!$A$9:$DN$158,R$3,FALSE))="","",(VLOOKUP($A52,'Q4 Raw Data'!$A$9:$DN$158,R$3,FALSE))),"")</f>
        <v>2. Strong, system-wide governance and systems leadership</v>
      </c>
      <c r="S52" s="287"/>
      <c r="T52" s="287"/>
      <c r="U52" s="287" t="str">
        <f>IFERROR(IF((VLOOKUP($A52,'Q4 Raw Data'!$A$9:$DN$158,U$3,FALSE))="","",(VLOOKUP($A52,'Q4 Raw Data'!$A$9:$DN$158,U$3,FALSE))),"")</f>
        <v>1. Local contextual factors (e.g. financial health, funding arrangements, demographics, urban vs rurual factors)</v>
      </c>
      <c r="V52" s="287" t="str">
        <f>IFERROR(IF((VLOOKUP($A52,'Q4 Raw Data'!$A$9:$DN$158,V$3,FALSE))="","",(VLOOKUP($A52,'Q4 Raw Data'!$A$9:$DN$158,V$3,FALSE))),"")</f>
        <v>5. Integrated workforce: joint approach to training and upskilling of workforce</v>
      </c>
      <c r="W52" s="287"/>
      <c r="X52" s="287"/>
    </row>
    <row r="53" spans="1:24" x14ac:dyDescent="0.3">
      <c r="A53" s="287" t="s">
        <v>418</v>
      </c>
      <c r="B53" s="287" t="s">
        <v>419</v>
      </c>
      <c r="C53" s="287" t="str">
        <f>IFERROR(IF((VLOOKUP($A53,'Q4 Raw Data'!$A$9:$DN$158,C$3,FALSE))="","",(VLOOKUP($A53,'Q4 Raw Data'!$A$9:$DN$158,C$3,FALSE))),"")</f>
        <v>Strongly Agree</v>
      </c>
      <c r="D53" s="287" t="str">
        <f>IFERROR(IF((VLOOKUP($A53,'Q4 Raw Data'!$A$9:$DN$158,D$3,FALSE))="","",(VLOOKUP($A53,'Q4 Raw Data'!$A$9:$DN$158,D$3,FALSE))),"")</f>
        <v>Strongly Agree</v>
      </c>
      <c r="E53" s="287" t="str">
        <f>IFERROR(IF((VLOOKUP($A53,'Q4 Raw Data'!$A$9:$DN$158,E$3,FALSE))="","",(VLOOKUP($A53,'Q4 Raw Data'!$A$9:$DN$158,E$3,FALSE))),"")</f>
        <v>Strongly Agree</v>
      </c>
      <c r="F53" s="287" t="str">
        <f>IFERROR(IF((VLOOKUP($A53,'Q4 Raw Data'!$A$9:$DN$158,F$3,FALSE))="","",(VLOOKUP($A53,'Q4 Raw Data'!$A$9:$DN$158,F$3,FALSE))),"")</f>
        <v>Agree</v>
      </c>
      <c r="G53" s="287" t="str">
        <f>IFERROR(IF((VLOOKUP($A53,'Q4 Raw Data'!$A$9:$DN$158,G$3,FALSE))="","",(VLOOKUP($A53,'Q4 Raw Data'!$A$9:$DN$158,G$3,FALSE))),"")</f>
        <v>Strongly Agree</v>
      </c>
      <c r="H53" s="287" t="str">
        <f>IFERROR(IF((VLOOKUP($A53,'Q4 Raw Data'!$A$9:$DN$158,H$3,FALSE))="","",(VLOOKUP($A53,'Q4 Raw Data'!$A$9:$DN$158,H$3,FALSE))),"")</f>
        <v>Agree</v>
      </c>
      <c r="I53" s="287" t="str">
        <f>IFERROR(IF((VLOOKUP($A53,'Q4 Raw Data'!$A$9:$DN$158,I$3,FALSE))="","",(VLOOKUP($A53,'Q4 Raw Data'!$A$9:$DN$158,I$3,FALSE))),"")</f>
        <v>Agree</v>
      </c>
      <c r="J53" s="287"/>
      <c r="K53" s="287"/>
      <c r="L53" s="287"/>
      <c r="M53" s="287"/>
      <c r="N53" s="287"/>
      <c r="O53" s="287"/>
      <c r="P53" s="287"/>
      <c r="Q53" s="287" t="str">
        <f>IFERROR(IF((VLOOKUP($A53,'Q4 Raw Data'!$A$9:$DN$158,Q$3,FALSE))="","",(VLOOKUP($A53,'Q4 Raw Data'!$A$9:$DN$158,Q$3,FALSE))),"")</f>
        <v>4. Empowering users to have choice and control through an asset based approach, shared decision making and co-production</v>
      </c>
      <c r="R53" s="287" t="str">
        <f>IFERROR(IF((VLOOKUP($A53,'Q4 Raw Data'!$A$9:$DN$158,R$3,FALSE))="","",(VLOOKUP($A53,'Q4 Raw Data'!$A$9:$DN$158,R$3,FALSE))),"")</f>
        <v>2. Strong, system-wide governance and systems leadership</v>
      </c>
      <c r="S53" s="287"/>
      <c r="T53" s="287"/>
      <c r="U53" s="287" t="str">
        <f>IFERROR(IF((VLOOKUP($A53,'Q4 Raw Data'!$A$9:$DN$158,U$3,FALSE))="","",(VLOOKUP($A53,'Q4 Raw Data'!$A$9:$DN$158,U$3,FALSE))),"")</f>
        <v>7. Joined-up regulatory approach</v>
      </c>
      <c r="V53" s="287" t="str">
        <f>IFERROR(IF((VLOOKUP($A53,'Q4 Raw Data'!$A$9:$DN$158,V$3,FALSE))="","",(VLOOKUP($A53,'Q4 Raw Data'!$A$9:$DN$158,V$3,FALSE))),"")</f>
        <v>6. Good quality and sustainable provider market that can meet demand</v>
      </c>
      <c r="W53" s="287"/>
      <c r="X53" s="287"/>
    </row>
    <row r="54" spans="1:24" x14ac:dyDescent="0.3">
      <c r="A54" s="287" t="s">
        <v>422</v>
      </c>
      <c r="B54" s="287" t="s">
        <v>423</v>
      </c>
      <c r="C54" s="287" t="str">
        <f>IFERROR(IF((VLOOKUP($A54,'Q4 Raw Data'!$A$9:$DN$158,C$3,FALSE))="","",(VLOOKUP($A54,'Q4 Raw Data'!$A$9:$DN$158,C$3,FALSE))),"")</f>
        <v>Agree</v>
      </c>
      <c r="D54" s="287" t="str">
        <f>IFERROR(IF((VLOOKUP($A54,'Q4 Raw Data'!$A$9:$DN$158,D$3,FALSE))="","",(VLOOKUP($A54,'Q4 Raw Data'!$A$9:$DN$158,D$3,FALSE))),"")</f>
        <v>Strongly Agree</v>
      </c>
      <c r="E54" s="287" t="str">
        <f>IFERROR(IF((VLOOKUP($A54,'Q4 Raw Data'!$A$9:$DN$158,E$3,FALSE))="","",(VLOOKUP($A54,'Q4 Raw Data'!$A$9:$DN$158,E$3,FALSE))),"")</f>
        <v>Agree</v>
      </c>
      <c r="F54" s="287" t="str">
        <f>IFERROR(IF((VLOOKUP($A54,'Q4 Raw Data'!$A$9:$DN$158,F$3,FALSE))="","",(VLOOKUP($A54,'Q4 Raw Data'!$A$9:$DN$158,F$3,FALSE))),"")</f>
        <v>Agree</v>
      </c>
      <c r="G54" s="287" t="str">
        <f>IFERROR(IF((VLOOKUP($A54,'Q4 Raw Data'!$A$9:$DN$158,G$3,FALSE))="","",(VLOOKUP($A54,'Q4 Raw Data'!$A$9:$DN$158,G$3,FALSE))),"")</f>
        <v>Agree</v>
      </c>
      <c r="H54" s="287" t="str">
        <f>IFERROR(IF((VLOOKUP($A54,'Q4 Raw Data'!$A$9:$DN$158,H$3,FALSE))="","",(VLOOKUP($A54,'Q4 Raw Data'!$A$9:$DN$158,H$3,FALSE))),"")</f>
        <v>Agree</v>
      </c>
      <c r="I54" s="287" t="str">
        <f>IFERROR(IF((VLOOKUP($A54,'Q4 Raw Data'!$A$9:$DN$158,I$3,FALSE))="","",(VLOOKUP($A54,'Q4 Raw Data'!$A$9:$DN$158,I$3,FALSE))),"")</f>
        <v>Agree</v>
      </c>
      <c r="J54" s="287"/>
      <c r="K54" s="287"/>
      <c r="L54" s="287"/>
      <c r="M54" s="287"/>
      <c r="N54" s="287"/>
      <c r="O54" s="287"/>
      <c r="P54" s="287"/>
      <c r="Q54" s="287" t="str">
        <f>IFERROR(IF((VLOOKUP($A54,'Q4 Raw Data'!$A$9:$DN$158,Q$3,FALSE))="","",(VLOOKUP($A54,'Q4 Raw Data'!$A$9:$DN$158,Q$3,FALSE))),"")</f>
        <v>2. Strong, system-wide governance and systems leadership</v>
      </c>
      <c r="R54" s="287" t="str">
        <f>IFERROR(IF((VLOOKUP($A54,'Q4 Raw Data'!$A$9:$DN$158,R$3,FALSE))="","",(VLOOKUP($A54,'Q4 Raw Data'!$A$9:$DN$158,R$3,FALSE))),"")</f>
        <v>8. Pooled or aligned resources</v>
      </c>
      <c r="S54" s="287"/>
      <c r="T54" s="287"/>
      <c r="U54" s="287" t="str">
        <f>IFERROR(IF((VLOOKUP($A54,'Q4 Raw Data'!$A$9:$DN$158,U$3,FALSE))="","",(VLOOKUP($A54,'Q4 Raw Data'!$A$9:$DN$158,U$3,FALSE))),"")</f>
        <v>1. Local contextual factors (e.g. financial health, funding arrangements, demographics, urban vs rurual factors)</v>
      </c>
      <c r="V54" s="287" t="str">
        <f>IFERROR(IF((VLOOKUP($A54,'Q4 Raw Data'!$A$9:$DN$158,V$3,FALSE))="","",(VLOOKUP($A54,'Q4 Raw Data'!$A$9:$DN$158,V$3,FALSE))),"")</f>
        <v>3. Integrated electronic records and sharing across the system with service users</v>
      </c>
      <c r="W54" s="287"/>
      <c r="X54" s="287"/>
    </row>
    <row r="55" spans="1:24" x14ac:dyDescent="0.3">
      <c r="A55" s="287" t="s">
        <v>424</v>
      </c>
      <c r="B55" s="287" t="s">
        <v>425</v>
      </c>
      <c r="C55" s="287" t="str">
        <f>IFERROR(IF((VLOOKUP($A55,'Q4 Raw Data'!$A$9:$DN$158,C$3,FALSE))="","",(VLOOKUP($A55,'Q4 Raw Data'!$A$9:$DN$158,C$3,FALSE))),"")</f>
        <v>Agree</v>
      </c>
      <c r="D55" s="287" t="str">
        <f>IFERROR(IF((VLOOKUP($A55,'Q4 Raw Data'!$A$9:$DN$158,D$3,FALSE))="","",(VLOOKUP($A55,'Q4 Raw Data'!$A$9:$DN$158,D$3,FALSE))),"")</f>
        <v>Agree</v>
      </c>
      <c r="E55" s="287" t="str">
        <f>IFERROR(IF((VLOOKUP($A55,'Q4 Raw Data'!$A$9:$DN$158,E$3,FALSE))="","",(VLOOKUP($A55,'Q4 Raw Data'!$A$9:$DN$158,E$3,FALSE))),"")</f>
        <v>Agree</v>
      </c>
      <c r="F55" s="287" t="str">
        <f>IFERROR(IF((VLOOKUP($A55,'Q4 Raw Data'!$A$9:$DN$158,F$3,FALSE))="","",(VLOOKUP($A55,'Q4 Raw Data'!$A$9:$DN$158,F$3,FALSE))),"")</f>
        <v>Neither agree nor disagree</v>
      </c>
      <c r="G55" s="287" t="str">
        <f>IFERROR(IF((VLOOKUP($A55,'Q4 Raw Data'!$A$9:$DN$158,G$3,FALSE))="","",(VLOOKUP($A55,'Q4 Raw Data'!$A$9:$DN$158,G$3,FALSE))),"")</f>
        <v>Neither agree nor disagree</v>
      </c>
      <c r="H55" s="287" t="str">
        <f>IFERROR(IF((VLOOKUP($A55,'Q4 Raw Data'!$A$9:$DN$158,H$3,FALSE))="","",(VLOOKUP($A55,'Q4 Raw Data'!$A$9:$DN$158,H$3,FALSE))),"")</f>
        <v>Agree</v>
      </c>
      <c r="I55" s="287" t="str">
        <f>IFERROR(IF((VLOOKUP($A55,'Q4 Raw Data'!$A$9:$DN$158,I$3,FALSE))="","",(VLOOKUP($A55,'Q4 Raw Data'!$A$9:$DN$158,I$3,FALSE))),"")</f>
        <v>Agree</v>
      </c>
      <c r="J55" s="287"/>
      <c r="K55" s="287"/>
      <c r="L55" s="287"/>
      <c r="M55" s="287"/>
      <c r="N55" s="287"/>
      <c r="O55" s="287"/>
      <c r="P55" s="287"/>
      <c r="Q55" s="287" t="str">
        <f>IFERROR(IF((VLOOKUP($A55,'Q4 Raw Data'!$A$9:$DN$158,Q$3,FALSE))="","",(VLOOKUP($A55,'Q4 Raw Data'!$A$9:$DN$158,Q$3,FALSE))),"")</f>
        <v>9. Joint commissioning of health and social care</v>
      </c>
      <c r="R55" s="287" t="str">
        <f>IFERROR(IF((VLOOKUP($A55,'Q4 Raw Data'!$A$9:$DN$158,R$3,FALSE))="","",(VLOOKUP($A55,'Q4 Raw Data'!$A$9:$DN$158,R$3,FALSE))),"")</f>
        <v>9. Joint commissioning of health and social care</v>
      </c>
      <c r="S55" s="287"/>
      <c r="T55" s="287"/>
      <c r="U55" s="287" t="str">
        <f>IFERROR(IF((VLOOKUP($A55,'Q4 Raw Data'!$A$9:$DN$158,U$3,FALSE))="","",(VLOOKUP($A55,'Q4 Raw Data'!$A$9:$DN$158,U$3,FALSE))),"")</f>
        <v>1. Local contextual factors (e.g. financial health, funding arrangements, demographics, urban vs rurual factors)</v>
      </c>
      <c r="V55" s="287" t="str">
        <f>IFERROR(IF((VLOOKUP($A55,'Q4 Raw Data'!$A$9:$DN$158,V$3,FALSE))="","",(VLOOKUP($A55,'Q4 Raw Data'!$A$9:$DN$158,V$3,FALSE))),"")</f>
        <v>9. Joint commissioning of health and social care</v>
      </c>
      <c r="W55" s="287"/>
      <c r="X55" s="287"/>
    </row>
    <row r="56" spans="1:24" x14ac:dyDescent="0.3">
      <c r="A56" s="287" t="s">
        <v>426</v>
      </c>
      <c r="B56" s="287" t="s">
        <v>427</v>
      </c>
      <c r="C56" s="287" t="str">
        <f>IFERROR(IF((VLOOKUP($A56,'Q4 Raw Data'!$A$9:$DN$158,C$3,FALSE))="","",(VLOOKUP($A56,'Q4 Raw Data'!$A$9:$DN$158,C$3,FALSE))),"")</f>
        <v>Neither agree nor disagree</v>
      </c>
      <c r="D56" s="287" t="str">
        <f>IFERROR(IF((VLOOKUP($A56,'Q4 Raw Data'!$A$9:$DN$158,D$3,FALSE))="","",(VLOOKUP($A56,'Q4 Raw Data'!$A$9:$DN$158,D$3,FALSE))),"")</f>
        <v>Agree</v>
      </c>
      <c r="E56" s="287" t="str">
        <f>IFERROR(IF((VLOOKUP($A56,'Q4 Raw Data'!$A$9:$DN$158,E$3,FALSE))="","",(VLOOKUP($A56,'Q4 Raw Data'!$A$9:$DN$158,E$3,FALSE))),"")</f>
        <v>Neither agree nor disagree</v>
      </c>
      <c r="F56" s="287" t="str">
        <f>IFERROR(IF((VLOOKUP($A56,'Q4 Raw Data'!$A$9:$DN$158,F$3,FALSE))="","",(VLOOKUP($A56,'Q4 Raw Data'!$A$9:$DN$158,F$3,FALSE))),"")</f>
        <v>Agree</v>
      </c>
      <c r="G56" s="287" t="str">
        <f>IFERROR(IF((VLOOKUP($A56,'Q4 Raw Data'!$A$9:$DN$158,G$3,FALSE))="","",(VLOOKUP($A56,'Q4 Raw Data'!$A$9:$DN$158,G$3,FALSE))),"")</f>
        <v>Agree</v>
      </c>
      <c r="H56" s="287" t="str">
        <f>IFERROR(IF((VLOOKUP($A56,'Q4 Raw Data'!$A$9:$DN$158,H$3,FALSE))="","",(VLOOKUP($A56,'Q4 Raw Data'!$A$9:$DN$158,H$3,FALSE))),"")</f>
        <v>Agree</v>
      </c>
      <c r="I56" s="287" t="str">
        <f>IFERROR(IF((VLOOKUP($A56,'Q4 Raw Data'!$A$9:$DN$158,I$3,FALSE))="","",(VLOOKUP($A56,'Q4 Raw Data'!$A$9:$DN$158,I$3,FALSE))),"")</f>
        <v>Agree</v>
      </c>
      <c r="J56" s="287"/>
      <c r="K56" s="287"/>
      <c r="L56" s="287"/>
      <c r="M56" s="287"/>
      <c r="N56" s="287"/>
      <c r="O56" s="287"/>
      <c r="P56" s="287"/>
      <c r="Q56" s="287" t="str">
        <f>IFERROR(IF((VLOOKUP($A56,'Q4 Raw Data'!$A$9:$DN$158,Q$3,FALSE))="","",(VLOOKUP($A56,'Q4 Raw Data'!$A$9:$DN$158,Q$3,FALSE))),"")</f>
        <v>8. Pooled or aligned resources</v>
      </c>
      <c r="R56" s="287" t="str">
        <f>IFERROR(IF((VLOOKUP($A56,'Q4 Raw Data'!$A$9:$DN$158,R$3,FALSE))="","",(VLOOKUP($A56,'Q4 Raw Data'!$A$9:$DN$158,R$3,FALSE))),"")</f>
        <v>7. Joined-up regulatory approach</v>
      </c>
      <c r="S56" s="287"/>
      <c r="T56" s="287"/>
      <c r="U56" s="287" t="str">
        <f>IFERROR(IF((VLOOKUP($A56,'Q4 Raw Data'!$A$9:$DN$158,U$3,FALSE))="","",(VLOOKUP($A56,'Q4 Raw Data'!$A$9:$DN$158,U$3,FALSE))),"")</f>
        <v>1. Local contextual factors (e.g. financial health, funding arrangements, demographics, urban vs rurual factors)</v>
      </c>
      <c r="V56" s="287" t="str">
        <f>IFERROR(IF((VLOOKUP($A56,'Q4 Raw Data'!$A$9:$DN$158,V$3,FALSE))="","",(VLOOKUP($A56,'Q4 Raw Data'!$A$9:$DN$158,V$3,FALSE))),"")</f>
        <v>5. Integrated workforce: joint approach to training and upskilling of workforce</v>
      </c>
      <c r="W56" s="287"/>
      <c r="X56" s="287"/>
    </row>
    <row r="57" spans="1:24" x14ac:dyDescent="0.3">
      <c r="A57" s="287" t="s">
        <v>428</v>
      </c>
      <c r="B57" s="287" t="s">
        <v>429</v>
      </c>
      <c r="C57" s="287" t="str">
        <f>IFERROR(IF((VLOOKUP($A57,'Q4 Raw Data'!$A$9:$DN$158,C$3,FALSE))="","",(VLOOKUP($A57,'Q4 Raw Data'!$A$9:$DN$158,C$3,FALSE))),"")</f>
        <v>Strongly Agree</v>
      </c>
      <c r="D57" s="287" t="str">
        <f>IFERROR(IF((VLOOKUP($A57,'Q4 Raw Data'!$A$9:$DN$158,D$3,FALSE))="","",(VLOOKUP($A57,'Q4 Raw Data'!$A$9:$DN$158,D$3,FALSE))),"")</f>
        <v>Agree</v>
      </c>
      <c r="E57" s="287" t="str">
        <f>IFERROR(IF((VLOOKUP($A57,'Q4 Raw Data'!$A$9:$DN$158,E$3,FALSE))="","",(VLOOKUP($A57,'Q4 Raw Data'!$A$9:$DN$158,E$3,FALSE))),"")</f>
        <v>Strongly Agree</v>
      </c>
      <c r="F57" s="287" t="str">
        <f>IFERROR(IF((VLOOKUP($A57,'Q4 Raw Data'!$A$9:$DN$158,F$3,FALSE))="","",(VLOOKUP($A57,'Q4 Raw Data'!$A$9:$DN$158,F$3,FALSE))),"")</f>
        <v>Neither agree nor disagree</v>
      </c>
      <c r="G57" s="287" t="str">
        <f>IFERROR(IF((VLOOKUP($A57,'Q4 Raw Data'!$A$9:$DN$158,G$3,FALSE))="","",(VLOOKUP($A57,'Q4 Raw Data'!$A$9:$DN$158,G$3,FALSE))),"")</f>
        <v>Strongly Agree</v>
      </c>
      <c r="H57" s="287" t="str">
        <f>IFERROR(IF((VLOOKUP($A57,'Q4 Raw Data'!$A$9:$DN$158,H$3,FALSE))="","",(VLOOKUP($A57,'Q4 Raw Data'!$A$9:$DN$158,H$3,FALSE))),"")</f>
        <v>Agree</v>
      </c>
      <c r="I57" s="287" t="str">
        <f>IFERROR(IF((VLOOKUP($A57,'Q4 Raw Data'!$A$9:$DN$158,I$3,FALSE))="","",(VLOOKUP($A57,'Q4 Raw Data'!$A$9:$DN$158,I$3,FALSE))),"")</f>
        <v>Agree</v>
      </c>
      <c r="J57" s="287"/>
      <c r="K57" s="287"/>
      <c r="L57" s="287"/>
      <c r="M57" s="287"/>
      <c r="N57" s="287"/>
      <c r="O57" s="287"/>
      <c r="P57" s="287"/>
      <c r="Q57" s="287" t="str">
        <f>IFERROR(IF((VLOOKUP($A57,'Q4 Raw Data'!$A$9:$DN$158,Q$3,FALSE))="","",(VLOOKUP($A57,'Q4 Raw Data'!$A$9:$DN$158,Q$3,FALSE))),"")</f>
        <v>2. Strong, system-wide governance and systems leadership</v>
      </c>
      <c r="R57" s="287" t="str">
        <f>IFERROR(IF((VLOOKUP($A57,'Q4 Raw Data'!$A$9:$DN$158,R$3,FALSE))="","",(VLOOKUP($A57,'Q4 Raw Data'!$A$9:$DN$158,R$3,FALSE))),"")</f>
        <v>8. Pooled or aligned resources</v>
      </c>
      <c r="S57" s="287"/>
      <c r="T57" s="287"/>
      <c r="U57" s="287" t="str">
        <f>IFERROR(IF((VLOOKUP($A57,'Q4 Raw Data'!$A$9:$DN$158,U$3,FALSE))="","",(VLOOKUP($A57,'Q4 Raw Data'!$A$9:$DN$158,U$3,FALSE))),"")</f>
        <v>1. Local contextual factors (e.g. financial health, funding arrangements, demographics, urban vs rurual factors)</v>
      </c>
      <c r="V57" s="287" t="str">
        <f>IFERROR(IF((VLOOKUP($A57,'Q4 Raw Data'!$A$9:$DN$158,V$3,FALSE))="","",(VLOOKUP($A57,'Q4 Raw Data'!$A$9:$DN$158,V$3,FALSE))),"")</f>
        <v>3. Integrated electronic records and sharing across the system with service users</v>
      </c>
      <c r="W57" s="287"/>
      <c r="X57" s="287"/>
    </row>
    <row r="58" spans="1:24" x14ac:dyDescent="0.3">
      <c r="A58" s="287" t="s">
        <v>430</v>
      </c>
      <c r="B58" s="287" t="s">
        <v>431</v>
      </c>
      <c r="C58" s="287" t="str">
        <f>IFERROR(IF((VLOOKUP($A58,'Q4 Raw Data'!$A$9:$DN$158,C$3,FALSE))="","",(VLOOKUP($A58,'Q4 Raw Data'!$A$9:$DN$158,C$3,FALSE))),"")</f>
        <v>Agree</v>
      </c>
      <c r="D58" s="287" t="str">
        <f>IFERROR(IF((VLOOKUP($A58,'Q4 Raw Data'!$A$9:$DN$158,D$3,FALSE))="","",(VLOOKUP($A58,'Q4 Raw Data'!$A$9:$DN$158,D$3,FALSE))),"")</f>
        <v>Agree</v>
      </c>
      <c r="E58" s="287" t="str">
        <f>IFERROR(IF((VLOOKUP($A58,'Q4 Raw Data'!$A$9:$DN$158,E$3,FALSE))="","",(VLOOKUP($A58,'Q4 Raw Data'!$A$9:$DN$158,E$3,FALSE))),"")</f>
        <v>Neither agree nor disagree</v>
      </c>
      <c r="F58" s="287" t="str">
        <f>IFERROR(IF((VLOOKUP($A58,'Q4 Raw Data'!$A$9:$DN$158,F$3,FALSE))="","",(VLOOKUP($A58,'Q4 Raw Data'!$A$9:$DN$158,F$3,FALSE))),"")</f>
        <v>Neither agree nor disagree</v>
      </c>
      <c r="G58" s="287" t="str">
        <f>IFERROR(IF((VLOOKUP($A58,'Q4 Raw Data'!$A$9:$DN$158,G$3,FALSE))="","",(VLOOKUP($A58,'Q4 Raw Data'!$A$9:$DN$158,G$3,FALSE))),"")</f>
        <v>Neither agree nor disagree</v>
      </c>
      <c r="H58" s="287" t="str">
        <f>IFERROR(IF((VLOOKUP($A58,'Q4 Raw Data'!$A$9:$DN$158,H$3,FALSE))="","",(VLOOKUP($A58,'Q4 Raw Data'!$A$9:$DN$158,H$3,FALSE))),"")</f>
        <v>Neither agree nor disagree</v>
      </c>
      <c r="I58" s="287" t="str">
        <f>IFERROR(IF((VLOOKUP($A58,'Q4 Raw Data'!$A$9:$DN$158,I$3,FALSE))="","",(VLOOKUP($A58,'Q4 Raw Data'!$A$9:$DN$158,I$3,FALSE))),"")</f>
        <v>Agree</v>
      </c>
      <c r="J58" s="287"/>
      <c r="K58" s="287"/>
      <c r="L58" s="287"/>
      <c r="M58" s="287"/>
      <c r="N58" s="287"/>
      <c r="O58" s="287"/>
      <c r="P58" s="287"/>
      <c r="Q58" s="287" t="str">
        <f>IFERROR(IF((VLOOKUP($A58,'Q4 Raw Data'!$A$9:$DN$158,Q$3,FALSE))="","",(VLOOKUP($A58,'Q4 Raw Data'!$A$9:$DN$158,Q$3,FALSE))),"")</f>
        <v>Other</v>
      </c>
      <c r="R58" s="287" t="str">
        <f>IFERROR(IF((VLOOKUP($A58,'Q4 Raw Data'!$A$9:$DN$158,R$3,FALSE))="","",(VLOOKUP($A58,'Q4 Raw Data'!$A$9:$DN$158,R$3,FALSE))),"")</f>
        <v>9. Joint commissioning of health and social care</v>
      </c>
      <c r="S58" s="287"/>
      <c r="T58" s="287"/>
      <c r="U58" s="287" t="str">
        <f>IFERROR(IF((VLOOKUP($A58,'Q4 Raw Data'!$A$9:$DN$158,U$3,FALSE))="","",(VLOOKUP($A58,'Q4 Raw Data'!$A$9:$DN$158,U$3,FALSE))),"")</f>
        <v>1. Local contextual factors (e.g. financial health, funding arrangements, demographics, urban vs rurual factors)</v>
      </c>
      <c r="V58" s="287" t="str">
        <f>IFERROR(IF((VLOOKUP($A58,'Q4 Raw Data'!$A$9:$DN$158,V$3,FALSE))="","",(VLOOKUP($A58,'Q4 Raw Data'!$A$9:$DN$158,V$3,FALSE))),"")</f>
        <v>6. Good quality and sustainable provider market that can meet demand</v>
      </c>
      <c r="W58" s="287"/>
      <c r="X58" s="287"/>
    </row>
    <row r="59" spans="1:24" x14ac:dyDescent="0.3">
      <c r="A59" s="287" t="s">
        <v>432</v>
      </c>
      <c r="B59" s="287" t="s">
        <v>433</v>
      </c>
      <c r="C59" s="287" t="str">
        <f>IFERROR(IF((VLOOKUP($A59,'Q4 Raw Data'!$A$9:$DN$158,C$3,FALSE))="","",(VLOOKUP($A59,'Q4 Raw Data'!$A$9:$DN$158,C$3,FALSE))),"")</f>
        <v>Strongly Agree</v>
      </c>
      <c r="D59" s="287" t="str">
        <f>IFERROR(IF((VLOOKUP($A59,'Q4 Raw Data'!$A$9:$DN$158,D$3,FALSE))="","",(VLOOKUP($A59,'Q4 Raw Data'!$A$9:$DN$158,D$3,FALSE))),"")</f>
        <v>Strongly Agree</v>
      </c>
      <c r="E59" s="287" t="str">
        <f>IFERROR(IF((VLOOKUP($A59,'Q4 Raw Data'!$A$9:$DN$158,E$3,FALSE))="","",(VLOOKUP($A59,'Q4 Raw Data'!$A$9:$DN$158,E$3,FALSE))),"")</f>
        <v>Strongly Agree</v>
      </c>
      <c r="F59" s="287" t="str">
        <f>IFERROR(IF((VLOOKUP($A59,'Q4 Raw Data'!$A$9:$DN$158,F$3,FALSE))="","",(VLOOKUP($A59,'Q4 Raw Data'!$A$9:$DN$158,F$3,FALSE))),"")</f>
        <v>Agree</v>
      </c>
      <c r="G59" s="287" t="str">
        <f>IFERROR(IF((VLOOKUP($A59,'Q4 Raw Data'!$A$9:$DN$158,G$3,FALSE))="","",(VLOOKUP($A59,'Q4 Raw Data'!$A$9:$DN$158,G$3,FALSE))),"")</f>
        <v>Strongly Agree</v>
      </c>
      <c r="H59" s="287" t="str">
        <f>IFERROR(IF((VLOOKUP($A59,'Q4 Raw Data'!$A$9:$DN$158,H$3,FALSE))="","",(VLOOKUP($A59,'Q4 Raw Data'!$A$9:$DN$158,H$3,FALSE))),"")</f>
        <v>Strongly Agree</v>
      </c>
      <c r="I59" s="287" t="str">
        <f>IFERROR(IF((VLOOKUP($A59,'Q4 Raw Data'!$A$9:$DN$158,I$3,FALSE))="","",(VLOOKUP($A59,'Q4 Raw Data'!$A$9:$DN$158,I$3,FALSE))),"")</f>
        <v>Agree</v>
      </c>
      <c r="J59" s="287"/>
      <c r="K59" s="287"/>
      <c r="L59" s="287"/>
      <c r="M59" s="287"/>
      <c r="N59" s="287"/>
      <c r="O59" s="287"/>
      <c r="P59" s="287"/>
      <c r="Q59" s="287" t="str">
        <f>IFERROR(IF((VLOOKUP($A59,'Q4 Raw Data'!$A$9:$DN$158,Q$3,FALSE))="","",(VLOOKUP($A59,'Q4 Raw Data'!$A$9:$DN$158,Q$3,FALSE))),"")</f>
        <v>5. Integrated workforce: joint approach to training and upskilling of workforce</v>
      </c>
      <c r="R59" s="287" t="str">
        <f>IFERROR(IF((VLOOKUP($A59,'Q4 Raw Data'!$A$9:$DN$158,R$3,FALSE))="","",(VLOOKUP($A59,'Q4 Raw Data'!$A$9:$DN$158,R$3,FALSE))),"")</f>
        <v>3. Integrated electronic records and sharing across the system with service users</v>
      </c>
      <c r="S59" s="287"/>
      <c r="T59" s="287"/>
      <c r="U59" s="287" t="str">
        <f>IFERROR(IF((VLOOKUP($A59,'Q4 Raw Data'!$A$9:$DN$158,U$3,FALSE))="","",(VLOOKUP($A59,'Q4 Raw Data'!$A$9:$DN$158,U$3,FALSE))),"")</f>
        <v>3. Integrated electronic records and sharing across the system with service users</v>
      </c>
      <c r="V59" s="287" t="str">
        <f>IFERROR(IF((VLOOKUP($A59,'Q4 Raw Data'!$A$9:$DN$158,V$3,FALSE))="","",(VLOOKUP($A59,'Q4 Raw Data'!$A$9:$DN$158,V$3,FALSE))),"")</f>
        <v>9. Joint commissioning of health and social care</v>
      </c>
      <c r="W59" s="287"/>
      <c r="X59" s="287"/>
    </row>
    <row r="60" spans="1:24" x14ac:dyDescent="0.3">
      <c r="A60" s="287" t="s">
        <v>434</v>
      </c>
      <c r="B60" s="287" t="s">
        <v>435</v>
      </c>
      <c r="C60" s="287" t="str">
        <f>IFERROR(IF((VLOOKUP($A60,'Q4 Raw Data'!$A$9:$DN$158,C$3,FALSE))="","",(VLOOKUP($A60,'Q4 Raw Data'!$A$9:$DN$158,C$3,FALSE))),"")</f>
        <v>Agree</v>
      </c>
      <c r="D60" s="287" t="str">
        <f>IFERROR(IF((VLOOKUP($A60,'Q4 Raw Data'!$A$9:$DN$158,D$3,FALSE))="","",(VLOOKUP($A60,'Q4 Raw Data'!$A$9:$DN$158,D$3,FALSE))),"")</f>
        <v>Agree</v>
      </c>
      <c r="E60" s="287" t="str">
        <f>IFERROR(IF((VLOOKUP($A60,'Q4 Raw Data'!$A$9:$DN$158,E$3,FALSE))="","",(VLOOKUP($A60,'Q4 Raw Data'!$A$9:$DN$158,E$3,FALSE))),"")</f>
        <v>Strongly Agree</v>
      </c>
      <c r="F60" s="287" t="str">
        <f>IFERROR(IF((VLOOKUP($A60,'Q4 Raw Data'!$A$9:$DN$158,F$3,FALSE))="","",(VLOOKUP($A60,'Q4 Raw Data'!$A$9:$DN$158,F$3,FALSE))),"")</f>
        <v>Agree</v>
      </c>
      <c r="G60" s="287" t="str">
        <f>IFERROR(IF((VLOOKUP($A60,'Q4 Raw Data'!$A$9:$DN$158,G$3,FALSE))="","",(VLOOKUP($A60,'Q4 Raw Data'!$A$9:$DN$158,G$3,FALSE))),"")</f>
        <v>Agree</v>
      </c>
      <c r="H60" s="287" t="str">
        <f>IFERROR(IF((VLOOKUP($A60,'Q4 Raw Data'!$A$9:$DN$158,H$3,FALSE))="","",(VLOOKUP($A60,'Q4 Raw Data'!$A$9:$DN$158,H$3,FALSE))),"")</f>
        <v>Strongly Agree</v>
      </c>
      <c r="I60" s="287" t="str">
        <f>IFERROR(IF((VLOOKUP($A60,'Q4 Raw Data'!$A$9:$DN$158,I$3,FALSE))="","",(VLOOKUP($A60,'Q4 Raw Data'!$A$9:$DN$158,I$3,FALSE))),"")</f>
        <v>Agree</v>
      </c>
      <c r="J60" s="287"/>
      <c r="K60" s="287"/>
      <c r="L60" s="287"/>
      <c r="M60" s="287"/>
      <c r="N60" s="287"/>
      <c r="O60" s="287"/>
      <c r="P60" s="287"/>
      <c r="Q60" s="287" t="str">
        <f>IFERROR(IF((VLOOKUP($A60,'Q4 Raw Data'!$A$9:$DN$158,Q$3,FALSE))="","",(VLOOKUP($A60,'Q4 Raw Data'!$A$9:$DN$158,Q$3,FALSE))),"")</f>
        <v>2. Strong, system-wide governance and systems leadership</v>
      </c>
      <c r="R60" s="287" t="str">
        <f>IFERROR(IF((VLOOKUP($A60,'Q4 Raw Data'!$A$9:$DN$158,R$3,FALSE))="","",(VLOOKUP($A60,'Q4 Raw Data'!$A$9:$DN$158,R$3,FALSE))),"")</f>
        <v>1. Local contextual factors (e.g. financial health, funding arrangements, demographics, urban vs rurual factors)</v>
      </c>
      <c r="S60" s="287"/>
      <c r="T60" s="287"/>
      <c r="U60" s="287" t="str">
        <f>IFERROR(IF((VLOOKUP($A60,'Q4 Raw Data'!$A$9:$DN$158,U$3,FALSE))="","",(VLOOKUP($A60,'Q4 Raw Data'!$A$9:$DN$158,U$3,FALSE))),"")</f>
        <v>3. Integrated electronic records and sharing across the system with service users</v>
      </c>
      <c r="V60" s="287" t="str">
        <f>IFERROR(IF((VLOOKUP($A60,'Q4 Raw Data'!$A$9:$DN$158,V$3,FALSE))="","",(VLOOKUP($A60,'Q4 Raw Data'!$A$9:$DN$158,V$3,FALSE))),"")</f>
        <v>9. Joint commissioning of health and social care</v>
      </c>
      <c r="W60" s="287"/>
      <c r="X60" s="287"/>
    </row>
    <row r="61" spans="1:24" x14ac:dyDescent="0.3">
      <c r="A61" s="287" t="s">
        <v>436</v>
      </c>
      <c r="B61" s="287" t="s">
        <v>437</v>
      </c>
      <c r="C61" s="287" t="str">
        <f>IFERROR(IF((VLOOKUP($A61,'Q4 Raw Data'!$A$9:$DN$158,C$3,FALSE))="","",(VLOOKUP($A61,'Q4 Raw Data'!$A$9:$DN$158,C$3,FALSE))),"")</f>
        <v>Agree</v>
      </c>
      <c r="D61" s="287" t="str">
        <f>IFERROR(IF((VLOOKUP($A61,'Q4 Raw Data'!$A$9:$DN$158,D$3,FALSE))="","",(VLOOKUP($A61,'Q4 Raw Data'!$A$9:$DN$158,D$3,FALSE))),"")</f>
        <v>Agree</v>
      </c>
      <c r="E61" s="287" t="str">
        <f>IFERROR(IF((VLOOKUP($A61,'Q4 Raw Data'!$A$9:$DN$158,E$3,FALSE))="","",(VLOOKUP($A61,'Q4 Raw Data'!$A$9:$DN$158,E$3,FALSE))),"")</f>
        <v>Agree</v>
      </c>
      <c r="F61" s="287" t="str">
        <f>IFERROR(IF((VLOOKUP($A61,'Q4 Raw Data'!$A$9:$DN$158,F$3,FALSE))="","",(VLOOKUP($A61,'Q4 Raw Data'!$A$9:$DN$158,F$3,FALSE))),"")</f>
        <v>Neither agree nor disagree</v>
      </c>
      <c r="G61" s="287" t="str">
        <f>IFERROR(IF((VLOOKUP($A61,'Q4 Raw Data'!$A$9:$DN$158,G$3,FALSE))="","",(VLOOKUP($A61,'Q4 Raw Data'!$A$9:$DN$158,G$3,FALSE))),"")</f>
        <v>Agree</v>
      </c>
      <c r="H61" s="287" t="str">
        <f>IFERROR(IF((VLOOKUP($A61,'Q4 Raw Data'!$A$9:$DN$158,H$3,FALSE))="","",(VLOOKUP($A61,'Q4 Raw Data'!$A$9:$DN$158,H$3,FALSE))),"")</f>
        <v>Agree</v>
      </c>
      <c r="I61" s="287" t="str">
        <f>IFERROR(IF((VLOOKUP($A61,'Q4 Raw Data'!$A$9:$DN$158,I$3,FALSE))="","",(VLOOKUP($A61,'Q4 Raw Data'!$A$9:$DN$158,I$3,FALSE))),"")</f>
        <v>Disagree</v>
      </c>
      <c r="J61" s="287"/>
      <c r="K61" s="287"/>
      <c r="L61" s="287"/>
      <c r="M61" s="287"/>
      <c r="N61" s="287"/>
      <c r="O61" s="287"/>
      <c r="P61" s="287"/>
      <c r="Q61" s="287" t="str">
        <f>IFERROR(IF((VLOOKUP($A61,'Q4 Raw Data'!$A$9:$DN$158,Q$3,FALSE))="","",(VLOOKUP($A61,'Q4 Raw Data'!$A$9:$DN$158,Q$3,FALSE))),"")</f>
        <v>9. Joint commissioning of health and social care</v>
      </c>
      <c r="R61" s="287" t="str">
        <f>IFERROR(IF((VLOOKUP($A61,'Q4 Raw Data'!$A$9:$DN$158,R$3,FALSE))="","",(VLOOKUP($A61,'Q4 Raw Data'!$A$9:$DN$158,R$3,FALSE))),"")</f>
        <v>5. Integrated workforce: joint approach to training and upskilling of workforce</v>
      </c>
      <c r="S61" s="287"/>
      <c r="T61" s="287"/>
      <c r="U61" s="287" t="str">
        <f>IFERROR(IF((VLOOKUP($A61,'Q4 Raw Data'!$A$9:$DN$158,U$3,FALSE))="","",(VLOOKUP($A61,'Q4 Raw Data'!$A$9:$DN$158,U$3,FALSE))),"")</f>
        <v>6. Good quality and sustainable provider market that can meet demand</v>
      </c>
      <c r="V61" s="287" t="str">
        <f>IFERROR(IF((VLOOKUP($A61,'Q4 Raw Data'!$A$9:$DN$158,V$3,FALSE))="","",(VLOOKUP($A61,'Q4 Raw Data'!$A$9:$DN$158,V$3,FALSE))),"")</f>
        <v>3. Integrated electronic records and sharing across the system with service users</v>
      </c>
      <c r="W61" s="287"/>
      <c r="X61" s="287"/>
    </row>
    <row r="62" spans="1:24" x14ac:dyDescent="0.3">
      <c r="A62" s="287" t="s">
        <v>438</v>
      </c>
      <c r="B62" s="287" t="s">
        <v>439</v>
      </c>
      <c r="C62" s="287" t="str">
        <f>IFERROR(IF((VLOOKUP($A62,'Q4 Raw Data'!$A$9:$DN$158,C$3,FALSE))="","",(VLOOKUP($A62,'Q4 Raw Data'!$A$9:$DN$158,C$3,FALSE))),"")</f>
        <v>Strongly Agree</v>
      </c>
      <c r="D62" s="287" t="str">
        <f>IFERROR(IF((VLOOKUP($A62,'Q4 Raw Data'!$A$9:$DN$158,D$3,FALSE))="","",(VLOOKUP($A62,'Q4 Raw Data'!$A$9:$DN$158,D$3,FALSE))),"")</f>
        <v>Agree</v>
      </c>
      <c r="E62" s="287" t="str">
        <f>IFERROR(IF((VLOOKUP($A62,'Q4 Raw Data'!$A$9:$DN$158,E$3,FALSE))="","",(VLOOKUP($A62,'Q4 Raw Data'!$A$9:$DN$158,E$3,FALSE))),"")</f>
        <v>Strongly Agree</v>
      </c>
      <c r="F62" s="287" t="str">
        <f>IFERROR(IF((VLOOKUP($A62,'Q4 Raw Data'!$A$9:$DN$158,F$3,FALSE))="","",(VLOOKUP($A62,'Q4 Raw Data'!$A$9:$DN$158,F$3,FALSE))),"")</f>
        <v>Agree</v>
      </c>
      <c r="G62" s="287" t="str">
        <f>IFERROR(IF((VLOOKUP($A62,'Q4 Raw Data'!$A$9:$DN$158,G$3,FALSE))="","",(VLOOKUP($A62,'Q4 Raw Data'!$A$9:$DN$158,G$3,FALSE))),"")</f>
        <v>Strongly Agree</v>
      </c>
      <c r="H62" s="287" t="str">
        <f>IFERROR(IF((VLOOKUP($A62,'Q4 Raw Data'!$A$9:$DN$158,H$3,FALSE))="","",(VLOOKUP($A62,'Q4 Raw Data'!$A$9:$DN$158,H$3,FALSE))),"")</f>
        <v>Agree</v>
      </c>
      <c r="I62" s="287" t="str">
        <f>IFERROR(IF((VLOOKUP($A62,'Q4 Raw Data'!$A$9:$DN$158,I$3,FALSE))="","",(VLOOKUP($A62,'Q4 Raw Data'!$A$9:$DN$158,I$3,FALSE))),"")</f>
        <v>Agree</v>
      </c>
      <c r="J62" s="287"/>
      <c r="K62" s="287"/>
      <c r="L62" s="287"/>
      <c r="M62" s="287"/>
      <c r="N62" s="287"/>
      <c r="O62" s="287"/>
      <c r="P62" s="287"/>
      <c r="Q62" s="287" t="str">
        <f>IFERROR(IF((VLOOKUP($A62,'Q4 Raw Data'!$A$9:$DN$158,Q$3,FALSE))="","",(VLOOKUP($A62,'Q4 Raw Data'!$A$9:$DN$158,Q$3,FALSE))),"")</f>
        <v>2. Strong, system-wide governance and systems leadership</v>
      </c>
      <c r="R62" s="287" t="str">
        <f>IFERROR(IF((VLOOKUP($A62,'Q4 Raw Data'!$A$9:$DN$158,R$3,FALSE))="","",(VLOOKUP($A62,'Q4 Raw Data'!$A$9:$DN$158,R$3,FALSE))),"")</f>
        <v>5. Integrated workforce: joint approach to training and upskilling of workforce</v>
      </c>
      <c r="S62" s="287"/>
      <c r="T62" s="287"/>
      <c r="U62" s="287" t="str">
        <f>IFERROR(IF((VLOOKUP($A62,'Q4 Raw Data'!$A$9:$DN$158,U$3,FALSE))="","",(VLOOKUP($A62,'Q4 Raw Data'!$A$9:$DN$158,U$3,FALSE))),"")</f>
        <v>3. Integrated electronic records and sharing across the system with service users</v>
      </c>
      <c r="V62" s="287" t="str">
        <f>IFERROR(IF((VLOOKUP($A62,'Q4 Raw Data'!$A$9:$DN$158,V$3,FALSE))="","",(VLOOKUP($A62,'Q4 Raw Data'!$A$9:$DN$158,V$3,FALSE))),"")</f>
        <v>6. Good quality and sustainable provider market that can meet demand</v>
      </c>
      <c r="W62" s="287"/>
      <c r="X62" s="287"/>
    </row>
    <row r="63" spans="1:24" x14ac:dyDescent="0.3">
      <c r="A63" s="287" t="s">
        <v>441</v>
      </c>
      <c r="B63" s="287" t="s">
        <v>442</v>
      </c>
      <c r="C63" s="287" t="str">
        <f>IFERROR(IF((VLOOKUP($A63,'Q4 Raw Data'!$A$9:$DN$158,C$3,FALSE))="","",(VLOOKUP($A63,'Q4 Raw Data'!$A$9:$DN$158,C$3,FALSE))),"")</f>
        <v>Strongly Agree</v>
      </c>
      <c r="D63" s="287" t="str">
        <f>IFERROR(IF((VLOOKUP($A63,'Q4 Raw Data'!$A$9:$DN$158,D$3,FALSE))="","",(VLOOKUP($A63,'Q4 Raw Data'!$A$9:$DN$158,D$3,FALSE))),"")</f>
        <v>Neither agree nor disagree</v>
      </c>
      <c r="E63" s="287" t="str">
        <f>IFERROR(IF((VLOOKUP($A63,'Q4 Raw Data'!$A$9:$DN$158,E$3,FALSE))="","",(VLOOKUP($A63,'Q4 Raw Data'!$A$9:$DN$158,E$3,FALSE))),"")</f>
        <v>Agree</v>
      </c>
      <c r="F63" s="287" t="str">
        <f>IFERROR(IF((VLOOKUP($A63,'Q4 Raw Data'!$A$9:$DN$158,F$3,FALSE))="","",(VLOOKUP($A63,'Q4 Raw Data'!$A$9:$DN$158,F$3,FALSE))),"")</f>
        <v>Agree</v>
      </c>
      <c r="G63" s="287" t="str">
        <f>IFERROR(IF((VLOOKUP($A63,'Q4 Raw Data'!$A$9:$DN$158,G$3,FALSE))="","",(VLOOKUP($A63,'Q4 Raw Data'!$A$9:$DN$158,G$3,FALSE))),"")</f>
        <v>Strongly Agree</v>
      </c>
      <c r="H63" s="287" t="str">
        <f>IFERROR(IF((VLOOKUP($A63,'Q4 Raw Data'!$A$9:$DN$158,H$3,FALSE))="","",(VLOOKUP($A63,'Q4 Raw Data'!$A$9:$DN$158,H$3,FALSE))),"")</f>
        <v>Neither agree nor disagree</v>
      </c>
      <c r="I63" s="287" t="str">
        <f>IFERROR(IF((VLOOKUP($A63,'Q4 Raw Data'!$A$9:$DN$158,I$3,FALSE))="","",(VLOOKUP($A63,'Q4 Raw Data'!$A$9:$DN$158,I$3,FALSE))),"")</f>
        <v>Agree</v>
      </c>
      <c r="J63" s="287"/>
      <c r="K63" s="287"/>
      <c r="L63" s="287"/>
      <c r="M63" s="287"/>
      <c r="N63" s="287"/>
      <c r="O63" s="287"/>
      <c r="P63" s="287"/>
      <c r="Q63" s="287" t="str">
        <f>IFERROR(IF((VLOOKUP($A63,'Q4 Raw Data'!$A$9:$DN$158,Q$3,FALSE))="","",(VLOOKUP($A63,'Q4 Raw Data'!$A$9:$DN$158,Q$3,FALSE))),"")</f>
        <v>8. Pooled or aligned resources</v>
      </c>
      <c r="R63" s="287" t="str">
        <f>IFERROR(IF((VLOOKUP($A63,'Q4 Raw Data'!$A$9:$DN$158,R$3,FALSE))="","",(VLOOKUP($A63,'Q4 Raw Data'!$A$9:$DN$158,R$3,FALSE))),"")</f>
        <v>8. Pooled or aligned resources</v>
      </c>
      <c r="S63" s="287"/>
      <c r="T63" s="287"/>
      <c r="U63" s="287" t="str">
        <f>IFERROR(IF((VLOOKUP($A63,'Q4 Raw Data'!$A$9:$DN$158,U$3,FALSE))="","",(VLOOKUP($A63,'Q4 Raw Data'!$A$9:$DN$158,U$3,FALSE))),"")</f>
        <v>6. Good quality and sustainable provider market that can meet demand</v>
      </c>
      <c r="V63" s="287" t="str">
        <f>IFERROR(IF((VLOOKUP($A63,'Q4 Raw Data'!$A$9:$DN$158,V$3,FALSE))="","",(VLOOKUP($A63,'Q4 Raw Data'!$A$9:$DN$158,V$3,FALSE))),"")</f>
        <v>3. Integrated electronic records and sharing across the system with service users</v>
      </c>
      <c r="W63" s="287"/>
      <c r="X63" s="287"/>
    </row>
    <row r="64" spans="1:24" x14ac:dyDescent="0.3">
      <c r="A64" s="287" t="s">
        <v>445</v>
      </c>
      <c r="B64" s="287" t="s">
        <v>446</v>
      </c>
      <c r="C64" s="287" t="str">
        <f>IFERROR(IF((VLOOKUP($A64,'Q4 Raw Data'!$A$9:$DN$158,C$3,FALSE))="","",(VLOOKUP($A64,'Q4 Raw Data'!$A$9:$DN$158,C$3,FALSE))),"")</f>
        <v>Strongly Agree</v>
      </c>
      <c r="D64" s="287" t="str">
        <f>IFERROR(IF((VLOOKUP($A64,'Q4 Raw Data'!$A$9:$DN$158,D$3,FALSE))="","",(VLOOKUP($A64,'Q4 Raw Data'!$A$9:$DN$158,D$3,FALSE))),"")</f>
        <v>Strongly Agree</v>
      </c>
      <c r="E64" s="287" t="str">
        <f>IFERROR(IF((VLOOKUP($A64,'Q4 Raw Data'!$A$9:$DN$158,E$3,FALSE))="","",(VLOOKUP($A64,'Q4 Raw Data'!$A$9:$DN$158,E$3,FALSE))),"")</f>
        <v>Strongly Agree</v>
      </c>
      <c r="F64" s="287" t="str">
        <f>IFERROR(IF((VLOOKUP($A64,'Q4 Raw Data'!$A$9:$DN$158,F$3,FALSE))="","",(VLOOKUP($A64,'Q4 Raw Data'!$A$9:$DN$158,F$3,FALSE))),"")</f>
        <v>Agree</v>
      </c>
      <c r="G64" s="287" t="str">
        <f>IFERROR(IF((VLOOKUP($A64,'Q4 Raw Data'!$A$9:$DN$158,G$3,FALSE))="","",(VLOOKUP($A64,'Q4 Raw Data'!$A$9:$DN$158,G$3,FALSE))),"")</f>
        <v>Strongly Agree</v>
      </c>
      <c r="H64" s="287" t="str">
        <f>IFERROR(IF((VLOOKUP($A64,'Q4 Raw Data'!$A$9:$DN$158,H$3,FALSE))="","",(VLOOKUP($A64,'Q4 Raw Data'!$A$9:$DN$158,H$3,FALSE))),"")</f>
        <v>Strongly Agree</v>
      </c>
      <c r="I64" s="287" t="str">
        <f>IFERROR(IF((VLOOKUP($A64,'Q4 Raw Data'!$A$9:$DN$158,I$3,FALSE))="","",(VLOOKUP($A64,'Q4 Raw Data'!$A$9:$DN$158,I$3,FALSE))),"")</f>
        <v>Strongly Agree</v>
      </c>
      <c r="J64" s="287"/>
      <c r="K64" s="287"/>
      <c r="L64" s="287"/>
      <c r="M64" s="287"/>
      <c r="N64" s="287"/>
      <c r="O64" s="287"/>
      <c r="P64" s="287"/>
      <c r="Q64" s="287" t="str">
        <f>IFERROR(IF((VLOOKUP($A64,'Q4 Raw Data'!$A$9:$DN$158,Q$3,FALSE))="","",(VLOOKUP($A64,'Q4 Raw Data'!$A$9:$DN$158,Q$3,FALSE))),"")</f>
        <v>9. Joint commissioning of health and social care</v>
      </c>
      <c r="R64" s="287" t="str">
        <f>IFERROR(IF((VLOOKUP($A64,'Q4 Raw Data'!$A$9:$DN$158,R$3,FALSE))="","",(VLOOKUP($A64,'Q4 Raw Data'!$A$9:$DN$158,R$3,FALSE))),"")</f>
        <v>6. Good quality and sustainable provider market that can meet demand</v>
      </c>
      <c r="S64" s="287"/>
      <c r="T64" s="287"/>
      <c r="U64" s="287" t="str">
        <f>IFERROR(IF((VLOOKUP($A64,'Q4 Raw Data'!$A$9:$DN$158,U$3,FALSE))="","",(VLOOKUP($A64,'Q4 Raw Data'!$A$9:$DN$158,U$3,FALSE))),"")</f>
        <v>5. Integrated workforce: joint approach to training and upskilling of workforce</v>
      </c>
      <c r="V64" s="287" t="str">
        <f>IFERROR(IF((VLOOKUP($A64,'Q4 Raw Data'!$A$9:$DN$158,V$3,FALSE))="","",(VLOOKUP($A64,'Q4 Raw Data'!$A$9:$DN$158,V$3,FALSE))),"")</f>
        <v>8. Pooled or aligned resources</v>
      </c>
      <c r="W64" s="287"/>
      <c r="X64" s="287"/>
    </row>
    <row r="65" spans="1:24" x14ac:dyDescent="0.3">
      <c r="A65" s="287" t="s">
        <v>449</v>
      </c>
      <c r="B65" s="287" t="s">
        <v>450</v>
      </c>
      <c r="C65" s="287" t="str">
        <f>IFERROR(IF((VLOOKUP($A65,'Q4 Raw Data'!$A$9:$DN$158,C$3,FALSE))="","",(VLOOKUP($A65,'Q4 Raw Data'!$A$9:$DN$158,C$3,FALSE))),"")</f>
        <v>Agree</v>
      </c>
      <c r="D65" s="287" t="str">
        <f>IFERROR(IF((VLOOKUP($A65,'Q4 Raw Data'!$A$9:$DN$158,D$3,FALSE))="","",(VLOOKUP($A65,'Q4 Raw Data'!$A$9:$DN$158,D$3,FALSE))),"")</f>
        <v>Agree</v>
      </c>
      <c r="E65" s="287" t="str">
        <f>IFERROR(IF((VLOOKUP($A65,'Q4 Raw Data'!$A$9:$DN$158,E$3,FALSE))="","",(VLOOKUP($A65,'Q4 Raw Data'!$A$9:$DN$158,E$3,FALSE))),"")</f>
        <v>Agree</v>
      </c>
      <c r="F65" s="287" t="str">
        <f>IFERROR(IF((VLOOKUP($A65,'Q4 Raw Data'!$A$9:$DN$158,F$3,FALSE))="","",(VLOOKUP($A65,'Q4 Raw Data'!$A$9:$DN$158,F$3,FALSE))),"")</f>
        <v>Agree</v>
      </c>
      <c r="G65" s="287" t="str">
        <f>IFERROR(IF((VLOOKUP($A65,'Q4 Raw Data'!$A$9:$DN$158,G$3,FALSE))="","",(VLOOKUP($A65,'Q4 Raw Data'!$A$9:$DN$158,G$3,FALSE))),"")</f>
        <v>Agree</v>
      </c>
      <c r="H65" s="287" t="str">
        <f>IFERROR(IF((VLOOKUP($A65,'Q4 Raw Data'!$A$9:$DN$158,H$3,FALSE))="","",(VLOOKUP($A65,'Q4 Raw Data'!$A$9:$DN$158,H$3,FALSE))),"")</f>
        <v>Neither agree nor disagree</v>
      </c>
      <c r="I65" s="287" t="str">
        <f>IFERROR(IF((VLOOKUP($A65,'Q4 Raw Data'!$A$9:$DN$158,I$3,FALSE))="","",(VLOOKUP($A65,'Q4 Raw Data'!$A$9:$DN$158,I$3,FALSE))),"")</f>
        <v>Agree</v>
      </c>
      <c r="J65" s="287"/>
      <c r="K65" s="287"/>
      <c r="L65" s="287"/>
      <c r="M65" s="287"/>
      <c r="N65" s="287"/>
      <c r="O65" s="287"/>
      <c r="P65" s="287"/>
      <c r="Q65" s="287" t="str">
        <f>IFERROR(IF((VLOOKUP($A65,'Q4 Raw Data'!$A$9:$DN$158,Q$3,FALSE))="","",(VLOOKUP($A65,'Q4 Raw Data'!$A$9:$DN$158,Q$3,FALSE))),"")</f>
        <v>7. Joined-up regulatory approach</v>
      </c>
      <c r="R65" s="287" t="str">
        <f>IFERROR(IF((VLOOKUP($A65,'Q4 Raw Data'!$A$9:$DN$158,R$3,FALSE))="","",(VLOOKUP($A65,'Q4 Raw Data'!$A$9:$DN$158,R$3,FALSE))),"")</f>
        <v>6. Good quality and sustainable provider market that can meet demand</v>
      </c>
      <c r="S65" s="287"/>
      <c r="T65" s="287"/>
      <c r="U65" s="287" t="str">
        <f>IFERROR(IF((VLOOKUP($A65,'Q4 Raw Data'!$A$9:$DN$158,U$3,FALSE))="","",(VLOOKUP($A65,'Q4 Raw Data'!$A$9:$DN$158,U$3,FALSE))),"")</f>
        <v>1. Local contextual factors (e.g. financial health, funding arrangements, demographics, urban vs rurual factors)</v>
      </c>
      <c r="V65" s="287" t="str">
        <f>IFERROR(IF((VLOOKUP($A65,'Q4 Raw Data'!$A$9:$DN$158,V$3,FALSE))="","",(VLOOKUP($A65,'Q4 Raw Data'!$A$9:$DN$158,V$3,FALSE))),"")</f>
        <v>2. Strong, system-wide governance and systems leadership</v>
      </c>
      <c r="W65" s="287"/>
      <c r="X65" s="287"/>
    </row>
    <row r="66" spans="1:24" x14ac:dyDescent="0.3">
      <c r="A66" s="287" t="s">
        <v>451</v>
      </c>
      <c r="B66" s="287" t="s">
        <v>452</v>
      </c>
      <c r="C66" s="287" t="str">
        <f>IFERROR(IF((VLOOKUP($A66,'Q4 Raw Data'!$A$9:$DN$158,C$3,FALSE))="","",(VLOOKUP($A66,'Q4 Raw Data'!$A$9:$DN$158,C$3,FALSE))),"")</f>
        <v>Agree</v>
      </c>
      <c r="D66" s="287" t="str">
        <f>IFERROR(IF((VLOOKUP($A66,'Q4 Raw Data'!$A$9:$DN$158,D$3,FALSE))="","",(VLOOKUP($A66,'Q4 Raw Data'!$A$9:$DN$158,D$3,FALSE))),"")</f>
        <v>Agree</v>
      </c>
      <c r="E66" s="287" t="str">
        <f>IFERROR(IF((VLOOKUP($A66,'Q4 Raw Data'!$A$9:$DN$158,E$3,FALSE))="","",(VLOOKUP($A66,'Q4 Raw Data'!$A$9:$DN$158,E$3,FALSE))),"")</f>
        <v>Agree</v>
      </c>
      <c r="F66" s="287" t="str">
        <f>IFERROR(IF((VLOOKUP($A66,'Q4 Raw Data'!$A$9:$DN$158,F$3,FALSE))="","",(VLOOKUP($A66,'Q4 Raw Data'!$A$9:$DN$158,F$3,FALSE))),"")</f>
        <v>Strongly Agree</v>
      </c>
      <c r="G66" s="287" t="str">
        <f>IFERROR(IF((VLOOKUP($A66,'Q4 Raw Data'!$A$9:$DN$158,G$3,FALSE))="","",(VLOOKUP($A66,'Q4 Raw Data'!$A$9:$DN$158,G$3,FALSE))),"")</f>
        <v>Neither agree nor disagree</v>
      </c>
      <c r="H66" s="287" t="str">
        <f>IFERROR(IF((VLOOKUP($A66,'Q4 Raw Data'!$A$9:$DN$158,H$3,FALSE))="","",(VLOOKUP($A66,'Q4 Raw Data'!$A$9:$DN$158,H$3,FALSE))),"")</f>
        <v>Agree</v>
      </c>
      <c r="I66" s="287" t="str">
        <f>IFERROR(IF((VLOOKUP($A66,'Q4 Raw Data'!$A$9:$DN$158,I$3,FALSE))="","",(VLOOKUP($A66,'Q4 Raw Data'!$A$9:$DN$158,I$3,FALSE))),"")</f>
        <v>Neither agree nor disagree</v>
      </c>
      <c r="J66" s="287"/>
      <c r="K66" s="287"/>
      <c r="L66" s="287"/>
      <c r="M66" s="287"/>
      <c r="N66" s="287"/>
      <c r="O66" s="287"/>
      <c r="P66" s="287"/>
      <c r="Q66" s="287" t="str">
        <f>IFERROR(IF((VLOOKUP($A66,'Q4 Raw Data'!$A$9:$DN$158,Q$3,FALSE))="","",(VLOOKUP($A66,'Q4 Raw Data'!$A$9:$DN$158,Q$3,FALSE))),"")</f>
        <v>4. Empowering users to have choice and control through an asset based approach, shared decision making and co-production</v>
      </c>
      <c r="R66" s="287" t="str">
        <f>IFERROR(IF((VLOOKUP($A66,'Q4 Raw Data'!$A$9:$DN$158,R$3,FALSE))="","",(VLOOKUP($A66,'Q4 Raw Data'!$A$9:$DN$158,R$3,FALSE))),"")</f>
        <v>8. Pooled or aligned resources</v>
      </c>
      <c r="S66" s="287"/>
      <c r="T66" s="287"/>
      <c r="U66" s="287" t="str">
        <f>IFERROR(IF((VLOOKUP($A66,'Q4 Raw Data'!$A$9:$DN$158,U$3,FALSE))="","",(VLOOKUP($A66,'Q4 Raw Data'!$A$9:$DN$158,U$3,FALSE))),"")</f>
        <v>3. Integrated electronic records and sharing across the system with service users</v>
      </c>
      <c r="V66" s="287" t="str">
        <f>IFERROR(IF((VLOOKUP($A66,'Q4 Raw Data'!$A$9:$DN$158,V$3,FALSE))="","",(VLOOKUP($A66,'Q4 Raw Data'!$A$9:$DN$158,V$3,FALSE))),"")</f>
        <v>Other</v>
      </c>
      <c r="W66" s="287"/>
      <c r="X66" s="287"/>
    </row>
    <row r="67" spans="1:24" x14ac:dyDescent="0.3">
      <c r="A67" s="287" t="s">
        <v>453</v>
      </c>
      <c r="B67" s="287" t="s">
        <v>454</v>
      </c>
      <c r="C67" s="287" t="str">
        <f>IFERROR(IF((VLOOKUP($A67,'Q4 Raw Data'!$A$9:$DN$158,C$3,FALSE))="","",(VLOOKUP($A67,'Q4 Raw Data'!$A$9:$DN$158,C$3,FALSE))),"")</f>
        <v>Agree</v>
      </c>
      <c r="D67" s="287" t="str">
        <f>IFERROR(IF((VLOOKUP($A67,'Q4 Raw Data'!$A$9:$DN$158,D$3,FALSE))="","",(VLOOKUP($A67,'Q4 Raw Data'!$A$9:$DN$158,D$3,FALSE))),"")</f>
        <v>Agree</v>
      </c>
      <c r="E67" s="287" t="str">
        <f>IFERROR(IF((VLOOKUP($A67,'Q4 Raw Data'!$A$9:$DN$158,E$3,FALSE))="","",(VLOOKUP($A67,'Q4 Raw Data'!$A$9:$DN$158,E$3,FALSE))),"")</f>
        <v>Agree</v>
      </c>
      <c r="F67" s="287" t="str">
        <f>IFERROR(IF((VLOOKUP($A67,'Q4 Raw Data'!$A$9:$DN$158,F$3,FALSE))="","",(VLOOKUP($A67,'Q4 Raw Data'!$A$9:$DN$158,F$3,FALSE))),"")</f>
        <v>Neither agree nor disagree</v>
      </c>
      <c r="G67" s="287" t="str">
        <f>IFERROR(IF((VLOOKUP($A67,'Q4 Raw Data'!$A$9:$DN$158,G$3,FALSE))="","",(VLOOKUP($A67,'Q4 Raw Data'!$A$9:$DN$158,G$3,FALSE))),"")</f>
        <v>Neither agree nor disagree</v>
      </c>
      <c r="H67" s="287" t="str">
        <f>IFERROR(IF((VLOOKUP($A67,'Q4 Raw Data'!$A$9:$DN$158,H$3,FALSE))="","",(VLOOKUP($A67,'Q4 Raw Data'!$A$9:$DN$158,H$3,FALSE))),"")</f>
        <v>Agree</v>
      </c>
      <c r="I67" s="287" t="str">
        <f>IFERROR(IF((VLOOKUP($A67,'Q4 Raw Data'!$A$9:$DN$158,I$3,FALSE))="","",(VLOOKUP($A67,'Q4 Raw Data'!$A$9:$DN$158,I$3,FALSE))),"")</f>
        <v>Agree</v>
      </c>
      <c r="J67" s="287"/>
      <c r="K67" s="287"/>
      <c r="L67" s="287"/>
      <c r="M67" s="287"/>
      <c r="N67" s="287"/>
      <c r="O67" s="287"/>
      <c r="P67" s="287"/>
      <c r="Q67" s="287" t="str">
        <f>IFERROR(IF((VLOOKUP($A67,'Q4 Raw Data'!$A$9:$DN$158,Q$3,FALSE))="","",(VLOOKUP($A67,'Q4 Raw Data'!$A$9:$DN$158,Q$3,FALSE))),"")</f>
        <v>9. Joint commissioning of health and social care</v>
      </c>
      <c r="R67" s="287" t="str">
        <f>IFERROR(IF((VLOOKUP($A67,'Q4 Raw Data'!$A$9:$DN$158,R$3,FALSE))="","",(VLOOKUP($A67,'Q4 Raw Data'!$A$9:$DN$158,R$3,FALSE))),"")</f>
        <v>9. Joint commissioning of health and social care</v>
      </c>
      <c r="S67" s="287"/>
      <c r="T67" s="287"/>
      <c r="U67" s="287" t="str">
        <f>IFERROR(IF((VLOOKUP($A67,'Q4 Raw Data'!$A$9:$DN$158,U$3,FALSE))="","",(VLOOKUP($A67,'Q4 Raw Data'!$A$9:$DN$158,U$3,FALSE))),"")</f>
        <v>1. Local contextual factors (e.g. financial health, funding arrangements, demographics, urban vs rurual factors)</v>
      </c>
      <c r="V67" s="287" t="str">
        <f>IFERROR(IF((VLOOKUP($A67,'Q4 Raw Data'!$A$9:$DN$158,V$3,FALSE))="","",(VLOOKUP($A67,'Q4 Raw Data'!$A$9:$DN$158,V$3,FALSE))),"")</f>
        <v>9. Joint commissioning of health and social care</v>
      </c>
      <c r="W67" s="287"/>
      <c r="X67" s="287"/>
    </row>
    <row r="68" spans="1:24" x14ac:dyDescent="0.3">
      <c r="A68" s="287" t="s">
        <v>457</v>
      </c>
      <c r="B68" s="287" t="s">
        <v>458</v>
      </c>
      <c r="C68" s="287" t="str">
        <f>IFERROR(IF((VLOOKUP($A68,'Q4 Raw Data'!$A$9:$DN$158,C$3,FALSE))="","",(VLOOKUP($A68,'Q4 Raw Data'!$A$9:$DN$158,C$3,FALSE))),"")</f>
        <v>Agree</v>
      </c>
      <c r="D68" s="287" t="str">
        <f>IFERROR(IF((VLOOKUP($A68,'Q4 Raw Data'!$A$9:$DN$158,D$3,FALSE))="","",(VLOOKUP($A68,'Q4 Raw Data'!$A$9:$DN$158,D$3,FALSE))),"")</f>
        <v>Strongly Agree</v>
      </c>
      <c r="E68" s="287" t="str">
        <f>IFERROR(IF((VLOOKUP($A68,'Q4 Raw Data'!$A$9:$DN$158,E$3,FALSE))="","",(VLOOKUP($A68,'Q4 Raw Data'!$A$9:$DN$158,E$3,FALSE))),"")</f>
        <v>Agree</v>
      </c>
      <c r="F68" s="287" t="str">
        <f>IFERROR(IF((VLOOKUP($A68,'Q4 Raw Data'!$A$9:$DN$158,F$3,FALSE))="","",(VLOOKUP($A68,'Q4 Raw Data'!$A$9:$DN$158,F$3,FALSE))),"")</f>
        <v>Strongly Agree</v>
      </c>
      <c r="G68" s="287" t="str">
        <f>IFERROR(IF((VLOOKUP($A68,'Q4 Raw Data'!$A$9:$DN$158,G$3,FALSE))="","",(VLOOKUP($A68,'Q4 Raw Data'!$A$9:$DN$158,G$3,FALSE))),"")</f>
        <v>Strongly Agree</v>
      </c>
      <c r="H68" s="287" t="str">
        <f>IFERROR(IF((VLOOKUP($A68,'Q4 Raw Data'!$A$9:$DN$158,H$3,FALSE))="","",(VLOOKUP($A68,'Q4 Raw Data'!$A$9:$DN$158,H$3,FALSE))),"")</f>
        <v>Agree</v>
      </c>
      <c r="I68" s="287" t="str">
        <f>IFERROR(IF((VLOOKUP($A68,'Q4 Raw Data'!$A$9:$DN$158,I$3,FALSE))="","",(VLOOKUP($A68,'Q4 Raw Data'!$A$9:$DN$158,I$3,FALSE))),"")</f>
        <v>Agree</v>
      </c>
      <c r="J68" s="287"/>
      <c r="K68" s="287"/>
      <c r="L68" s="287"/>
      <c r="M68" s="287"/>
      <c r="N68" s="287"/>
      <c r="O68" s="287"/>
      <c r="P68" s="287"/>
      <c r="Q68" s="287" t="str">
        <f>IFERROR(IF((VLOOKUP($A68,'Q4 Raw Data'!$A$9:$DN$158,Q$3,FALSE))="","",(VLOOKUP($A68,'Q4 Raw Data'!$A$9:$DN$158,Q$3,FALSE))),"")</f>
        <v>4. Empowering users to have choice and control through an asset based approach, shared decision making and co-production</v>
      </c>
      <c r="R68" s="287" t="str">
        <f>IFERROR(IF((VLOOKUP($A68,'Q4 Raw Data'!$A$9:$DN$158,R$3,FALSE))="","",(VLOOKUP($A68,'Q4 Raw Data'!$A$9:$DN$158,R$3,FALSE))),"")</f>
        <v>2. Strong, system-wide governance and systems leadership</v>
      </c>
      <c r="S68" s="287"/>
      <c r="T68" s="287"/>
      <c r="U68" s="287" t="str">
        <f>IFERROR(IF((VLOOKUP($A68,'Q4 Raw Data'!$A$9:$DN$158,U$3,FALSE))="","",(VLOOKUP($A68,'Q4 Raw Data'!$A$9:$DN$158,U$3,FALSE))),"")</f>
        <v>5. Integrated workforce: joint approach to training and upskilling of workforce</v>
      </c>
      <c r="V68" s="287" t="str">
        <f>IFERROR(IF((VLOOKUP($A68,'Q4 Raw Data'!$A$9:$DN$158,V$3,FALSE))="","",(VLOOKUP($A68,'Q4 Raw Data'!$A$9:$DN$158,V$3,FALSE))),"")</f>
        <v>7. Joined-up regulatory approach</v>
      </c>
      <c r="W68" s="287"/>
      <c r="X68" s="287"/>
    </row>
    <row r="69" spans="1:24" x14ac:dyDescent="0.3">
      <c r="A69" s="287" t="s">
        <v>459</v>
      </c>
      <c r="B69" s="287" t="s">
        <v>460</v>
      </c>
      <c r="C69" s="287" t="str">
        <f>IFERROR(IF((VLOOKUP($A69,'Q4 Raw Data'!$A$9:$DN$158,C$3,FALSE))="","",(VLOOKUP($A69,'Q4 Raw Data'!$A$9:$DN$158,C$3,FALSE))),"")</f>
        <v>Strongly Agree</v>
      </c>
      <c r="D69" s="287" t="str">
        <f>IFERROR(IF((VLOOKUP($A69,'Q4 Raw Data'!$A$9:$DN$158,D$3,FALSE))="","",(VLOOKUP($A69,'Q4 Raw Data'!$A$9:$DN$158,D$3,FALSE))),"")</f>
        <v>Agree</v>
      </c>
      <c r="E69" s="287" t="str">
        <f>IFERROR(IF((VLOOKUP($A69,'Q4 Raw Data'!$A$9:$DN$158,E$3,FALSE))="","",(VLOOKUP($A69,'Q4 Raw Data'!$A$9:$DN$158,E$3,FALSE))),"")</f>
        <v>Strongly Agree</v>
      </c>
      <c r="F69" s="287" t="str">
        <f>IFERROR(IF((VLOOKUP($A69,'Q4 Raw Data'!$A$9:$DN$158,F$3,FALSE))="","",(VLOOKUP($A69,'Q4 Raw Data'!$A$9:$DN$158,F$3,FALSE))),"")</f>
        <v>Agree</v>
      </c>
      <c r="G69" s="287" t="str">
        <f>IFERROR(IF((VLOOKUP($A69,'Q4 Raw Data'!$A$9:$DN$158,G$3,FALSE))="","",(VLOOKUP($A69,'Q4 Raw Data'!$A$9:$DN$158,G$3,FALSE))),"")</f>
        <v>Neither agree nor disagree</v>
      </c>
      <c r="H69" s="287" t="str">
        <f>IFERROR(IF((VLOOKUP($A69,'Q4 Raw Data'!$A$9:$DN$158,H$3,FALSE))="","",(VLOOKUP($A69,'Q4 Raw Data'!$A$9:$DN$158,H$3,FALSE))),"")</f>
        <v>Neither agree nor disagree</v>
      </c>
      <c r="I69" s="287" t="str">
        <f>IFERROR(IF((VLOOKUP($A69,'Q4 Raw Data'!$A$9:$DN$158,I$3,FALSE))="","",(VLOOKUP($A69,'Q4 Raw Data'!$A$9:$DN$158,I$3,FALSE))),"")</f>
        <v>Strongly Agree</v>
      </c>
      <c r="J69" s="287"/>
      <c r="K69" s="287"/>
      <c r="L69" s="287"/>
      <c r="M69" s="287"/>
      <c r="N69" s="287"/>
      <c r="O69" s="287"/>
      <c r="P69" s="287"/>
      <c r="Q69" s="287" t="str">
        <f>IFERROR(IF((VLOOKUP($A69,'Q4 Raw Data'!$A$9:$DN$158,Q$3,FALSE))="","",(VLOOKUP($A69,'Q4 Raw Data'!$A$9:$DN$158,Q$3,FALSE))),"")</f>
        <v>9. Joint commissioning of health and social care</v>
      </c>
      <c r="R69" s="287" t="str">
        <f>IFERROR(IF((VLOOKUP($A69,'Q4 Raw Data'!$A$9:$DN$158,R$3,FALSE))="","",(VLOOKUP($A69,'Q4 Raw Data'!$A$9:$DN$158,R$3,FALSE))),"")</f>
        <v>4. Empowering users to have choice and control through an asset based approach, shared decision making and co-production</v>
      </c>
      <c r="S69" s="287"/>
      <c r="T69" s="287"/>
      <c r="U69" s="287" t="str">
        <f>IFERROR(IF((VLOOKUP($A69,'Q4 Raw Data'!$A$9:$DN$158,U$3,FALSE))="","",(VLOOKUP($A69,'Q4 Raw Data'!$A$9:$DN$158,U$3,FALSE))),"")</f>
        <v>4. Empowering users to have choice and control through an asset based approach, shared decision making and co-production</v>
      </c>
      <c r="V69" s="287" t="str">
        <f>IFERROR(IF((VLOOKUP($A69,'Q4 Raw Data'!$A$9:$DN$158,V$3,FALSE))="","",(VLOOKUP($A69,'Q4 Raw Data'!$A$9:$DN$158,V$3,FALSE))),"")</f>
        <v>1. Local contextual factors (e.g. financial health, funding arrangements, demographics, urban vs rurual factors)</v>
      </c>
      <c r="W69" s="287"/>
      <c r="X69" s="287"/>
    </row>
    <row r="70" spans="1:24" x14ac:dyDescent="0.3">
      <c r="A70" s="287" t="s">
        <v>463</v>
      </c>
      <c r="B70" s="287" t="s">
        <v>464</v>
      </c>
      <c r="C70" s="287" t="str">
        <f>IFERROR(IF((VLOOKUP($A70,'Q4 Raw Data'!$A$9:$DN$158,C$3,FALSE))="","",(VLOOKUP($A70,'Q4 Raw Data'!$A$9:$DN$158,C$3,FALSE))),"")</f>
        <v>Agree</v>
      </c>
      <c r="D70" s="287" t="str">
        <f>IFERROR(IF((VLOOKUP($A70,'Q4 Raw Data'!$A$9:$DN$158,D$3,FALSE))="","",(VLOOKUP($A70,'Q4 Raw Data'!$A$9:$DN$158,D$3,FALSE))),"")</f>
        <v>Neither agree nor disagree</v>
      </c>
      <c r="E70" s="287" t="str">
        <f>IFERROR(IF((VLOOKUP($A70,'Q4 Raw Data'!$A$9:$DN$158,E$3,FALSE))="","",(VLOOKUP($A70,'Q4 Raw Data'!$A$9:$DN$158,E$3,FALSE))),"")</f>
        <v>Agree</v>
      </c>
      <c r="F70" s="287" t="str">
        <f>IFERROR(IF((VLOOKUP($A70,'Q4 Raw Data'!$A$9:$DN$158,F$3,FALSE))="","",(VLOOKUP($A70,'Q4 Raw Data'!$A$9:$DN$158,F$3,FALSE))),"")</f>
        <v>Neither agree nor disagree</v>
      </c>
      <c r="G70" s="287" t="str">
        <f>IFERROR(IF((VLOOKUP($A70,'Q4 Raw Data'!$A$9:$DN$158,G$3,FALSE))="","",(VLOOKUP($A70,'Q4 Raw Data'!$A$9:$DN$158,G$3,FALSE))),"")</f>
        <v>Agree</v>
      </c>
      <c r="H70" s="287" t="str">
        <f>IFERROR(IF((VLOOKUP($A70,'Q4 Raw Data'!$A$9:$DN$158,H$3,FALSE))="","",(VLOOKUP($A70,'Q4 Raw Data'!$A$9:$DN$158,H$3,FALSE))),"")</f>
        <v>Neither agree nor disagree</v>
      </c>
      <c r="I70" s="287" t="str">
        <f>IFERROR(IF((VLOOKUP($A70,'Q4 Raw Data'!$A$9:$DN$158,I$3,FALSE))="","",(VLOOKUP($A70,'Q4 Raw Data'!$A$9:$DN$158,I$3,FALSE))),"")</f>
        <v>Agree</v>
      </c>
      <c r="J70" s="287"/>
      <c r="K70" s="287"/>
      <c r="L70" s="287"/>
      <c r="M70" s="287"/>
      <c r="N70" s="287"/>
      <c r="O70" s="287"/>
      <c r="P70" s="287"/>
      <c r="Q70" s="287" t="str">
        <f>IFERROR(IF((VLOOKUP($A70,'Q4 Raw Data'!$A$9:$DN$158,Q$3,FALSE))="","",(VLOOKUP($A70,'Q4 Raw Data'!$A$9:$DN$158,Q$3,FALSE))),"")</f>
        <v>4. Empowering users to have choice and control through an asset based approach, shared decision making and co-production</v>
      </c>
      <c r="R70" s="287" t="str">
        <f>IFERROR(IF((VLOOKUP($A70,'Q4 Raw Data'!$A$9:$DN$158,R$3,FALSE))="","",(VLOOKUP($A70,'Q4 Raw Data'!$A$9:$DN$158,R$3,FALSE))),"")</f>
        <v>9. Joint commissioning of health and social care</v>
      </c>
      <c r="S70" s="287"/>
      <c r="T70" s="287"/>
      <c r="U70" s="287" t="str">
        <f>IFERROR(IF((VLOOKUP($A70,'Q4 Raw Data'!$A$9:$DN$158,U$3,FALSE))="","",(VLOOKUP($A70,'Q4 Raw Data'!$A$9:$DN$158,U$3,FALSE))),"")</f>
        <v>2. Strong, system-wide governance and systems leadership</v>
      </c>
      <c r="V70" s="287" t="str">
        <f>IFERROR(IF((VLOOKUP($A70,'Q4 Raw Data'!$A$9:$DN$158,V$3,FALSE))="","",(VLOOKUP($A70,'Q4 Raw Data'!$A$9:$DN$158,V$3,FALSE))),"")</f>
        <v>5. Integrated workforce: joint approach to training and upskilling of workforce</v>
      </c>
      <c r="W70" s="287"/>
      <c r="X70" s="287"/>
    </row>
    <row r="71" spans="1:24" x14ac:dyDescent="0.3">
      <c r="A71" s="287" t="s">
        <v>465</v>
      </c>
      <c r="B71" s="287" t="s">
        <v>466</v>
      </c>
      <c r="C71" s="287" t="str">
        <f>IFERROR(IF((VLOOKUP($A71,'Q4 Raw Data'!$A$9:$DN$158,C$3,FALSE))="","",(VLOOKUP($A71,'Q4 Raw Data'!$A$9:$DN$158,C$3,FALSE))),"")</f>
        <v>Agree</v>
      </c>
      <c r="D71" s="287" t="str">
        <f>IFERROR(IF((VLOOKUP($A71,'Q4 Raw Data'!$A$9:$DN$158,D$3,FALSE))="","",(VLOOKUP($A71,'Q4 Raw Data'!$A$9:$DN$158,D$3,FALSE))),"")</f>
        <v>Agree</v>
      </c>
      <c r="E71" s="287" t="str">
        <f>IFERROR(IF((VLOOKUP($A71,'Q4 Raw Data'!$A$9:$DN$158,E$3,FALSE))="","",(VLOOKUP($A71,'Q4 Raw Data'!$A$9:$DN$158,E$3,FALSE))),"")</f>
        <v>Agree</v>
      </c>
      <c r="F71" s="287" t="str">
        <f>IFERROR(IF((VLOOKUP($A71,'Q4 Raw Data'!$A$9:$DN$158,F$3,FALSE))="","",(VLOOKUP($A71,'Q4 Raw Data'!$A$9:$DN$158,F$3,FALSE))),"")</f>
        <v>Agree</v>
      </c>
      <c r="G71" s="287" t="str">
        <f>IFERROR(IF((VLOOKUP($A71,'Q4 Raw Data'!$A$9:$DN$158,G$3,FALSE))="","",(VLOOKUP($A71,'Q4 Raw Data'!$A$9:$DN$158,G$3,FALSE))),"")</f>
        <v>Strongly Agree</v>
      </c>
      <c r="H71" s="287" t="str">
        <f>IFERROR(IF((VLOOKUP($A71,'Q4 Raw Data'!$A$9:$DN$158,H$3,FALSE))="","",(VLOOKUP($A71,'Q4 Raw Data'!$A$9:$DN$158,H$3,FALSE))),"")</f>
        <v>Strongly Agree</v>
      </c>
      <c r="I71" s="287" t="str">
        <f>IFERROR(IF((VLOOKUP($A71,'Q4 Raw Data'!$A$9:$DN$158,I$3,FALSE))="","",(VLOOKUP($A71,'Q4 Raw Data'!$A$9:$DN$158,I$3,FALSE))),"")</f>
        <v>Neither agree nor disagree</v>
      </c>
      <c r="J71" s="287"/>
      <c r="K71" s="287"/>
      <c r="L71" s="287"/>
      <c r="M71" s="287"/>
      <c r="N71" s="287"/>
      <c r="O71" s="287"/>
      <c r="P71" s="287"/>
      <c r="Q71" s="287" t="str">
        <f>IFERROR(IF((VLOOKUP($A71,'Q4 Raw Data'!$A$9:$DN$158,Q$3,FALSE))="","",(VLOOKUP($A71,'Q4 Raw Data'!$A$9:$DN$158,Q$3,FALSE))),"")</f>
        <v>2. Strong, system-wide governance and systems leadership</v>
      </c>
      <c r="R71" s="287" t="str">
        <f>IFERROR(IF((VLOOKUP($A71,'Q4 Raw Data'!$A$9:$DN$158,R$3,FALSE))="","",(VLOOKUP($A71,'Q4 Raw Data'!$A$9:$DN$158,R$3,FALSE))),"")</f>
        <v>6. Good quality and sustainable provider market that can meet demand</v>
      </c>
      <c r="S71" s="287"/>
      <c r="T71" s="287"/>
      <c r="U71" s="287" t="str">
        <f>IFERROR(IF((VLOOKUP($A71,'Q4 Raw Data'!$A$9:$DN$158,U$3,FALSE))="","",(VLOOKUP($A71,'Q4 Raw Data'!$A$9:$DN$158,U$3,FALSE))),"")</f>
        <v>3. Integrated electronic records and sharing across the system with service users</v>
      </c>
      <c r="V71" s="287" t="str">
        <f>IFERROR(IF((VLOOKUP($A71,'Q4 Raw Data'!$A$9:$DN$158,V$3,FALSE))="","",(VLOOKUP($A71,'Q4 Raw Data'!$A$9:$DN$158,V$3,FALSE))),"")</f>
        <v>4. Empowering users to have choice and control through an asset based approach, shared decision making and co-production</v>
      </c>
      <c r="W71" s="287"/>
      <c r="X71" s="287"/>
    </row>
    <row r="72" spans="1:24" x14ac:dyDescent="0.3">
      <c r="A72" s="287" t="s">
        <v>467</v>
      </c>
      <c r="B72" s="287" t="s">
        <v>468</v>
      </c>
      <c r="C72" s="287" t="str">
        <f>IFERROR(IF((VLOOKUP($A72,'Q4 Raw Data'!$A$9:$DN$158,C$3,FALSE))="","",(VLOOKUP($A72,'Q4 Raw Data'!$A$9:$DN$158,C$3,FALSE))),"")</f>
        <v>Agree</v>
      </c>
      <c r="D72" s="287" t="str">
        <f>IFERROR(IF((VLOOKUP($A72,'Q4 Raw Data'!$A$9:$DN$158,D$3,FALSE))="","",(VLOOKUP($A72,'Q4 Raw Data'!$A$9:$DN$158,D$3,FALSE))),"")</f>
        <v>Agree</v>
      </c>
      <c r="E72" s="287" t="str">
        <f>IFERROR(IF((VLOOKUP($A72,'Q4 Raw Data'!$A$9:$DN$158,E$3,FALSE))="","",(VLOOKUP($A72,'Q4 Raw Data'!$A$9:$DN$158,E$3,FALSE))),"")</f>
        <v>Agree</v>
      </c>
      <c r="F72" s="287" t="str">
        <f>IFERROR(IF((VLOOKUP($A72,'Q4 Raw Data'!$A$9:$DN$158,F$3,FALSE))="","",(VLOOKUP($A72,'Q4 Raw Data'!$A$9:$DN$158,F$3,FALSE))),"")</f>
        <v>Agree</v>
      </c>
      <c r="G72" s="287" t="str">
        <f>IFERROR(IF((VLOOKUP($A72,'Q4 Raw Data'!$A$9:$DN$158,G$3,FALSE))="","",(VLOOKUP($A72,'Q4 Raw Data'!$A$9:$DN$158,G$3,FALSE))),"")</f>
        <v>Agree</v>
      </c>
      <c r="H72" s="287" t="str">
        <f>IFERROR(IF((VLOOKUP($A72,'Q4 Raw Data'!$A$9:$DN$158,H$3,FALSE))="","",(VLOOKUP($A72,'Q4 Raw Data'!$A$9:$DN$158,H$3,FALSE))),"")</f>
        <v>Agree</v>
      </c>
      <c r="I72" s="287" t="str">
        <f>IFERROR(IF((VLOOKUP($A72,'Q4 Raw Data'!$A$9:$DN$158,I$3,FALSE))="","",(VLOOKUP($A72,'Q4 Raw Data'!$A$9:$DN$158,I$3,FALSE))),"")</f>
        <v>Agree</v>
      </c>
      <c r="J72" s="287"/>
      <c r="K72" s="287"/>
      <c r="L72" s="287"/>
      <c r="M72" s="287"/>
      <c r="N72" s="287"/>
      <c r="O72" s="287"/>
      <c r="P72" s="287"/>
      <c r="Q72" s="287" t="str">
        <f>IFERROR(IF((VLOOKUP($A72,'Q4 Raw Data'!$A$9:$DN$158,Q$3,FALSE))="","",(VLOOKUP($A72,'Q4 Raw Data'!$A$9:$DN$158,Q$3,FALSE))),"")</f>
        <v>7. Joined-up regulatory approach</v>
      </c>
      <c r="R72" s="287" t="str">
        <f>IFERROR(IF((VLOOKUP($A72,'Q4 Raw Data'!$A$9:$DN$158,R$3,FALSE))="","",(VLOOKUP($A72,'Q4 Raw Data'!$A$9:$DN$158,R$3,FALSE))),"")</f>
        <v>4. Empowering users to have choice and control through an asset based approach, shared decision making and co-production</v>
      </c>
      <c r="S72" s="287"/>
      <c r="T72" s="287"/>
      <c r="U72" s="287" t="str">
        <f>IFERROR(IF((VLOOKUP($A72,'Q4 Raw Data'!$A$9:$DN$158,U$3,FALSE))="","",(VLOOKUP($A72,'Q4 Raw Data'!$A$9:$DN$158,U$3,FALSE))),"")</f>
        <v>2. Strong, system-wide governance and systems leadership</v>
      </c>
      <c r="V72" s="287" t="str">
        <f>IFERROR(IF((VLOOKUP($A72,'Q4 Raw Data'!$A$9:$DN$158,V$3,FALSE))="","",(VLOOKUP($A72,'Q4 Raw Data'!$A$9:$DN$158,V$3,FALSE))),"")</f>
        <v>9. Joint commissioning of health and social care</v>
      </c>
      <c r="W72" s="287"/>
      <c r="X72" s="287"/>
    </row>
    <row r="73" spans="1:24" x14ac:dyDescent="0.3">
      <c r="A73" s="287" t="s">
        <v>471</v>
      </c>
      <c r="B73" s="287" t="s">
        <v>472</v>
      </c>
      <c r="C73" s="287" t="str">
        <f>IFERROR(IF((VLOOKUP($A73,'Q4 Raw Data'!$A$9:$DN$158,C$3,FALSE))="","",(VLOOKUP($A73,'Q4 Raw Data'!$A$9:$DN$158,C$3,FALSE))),"")</f>
        <v>Agree</v>
      </c>
      <c r="D73" s="287" t="str">
        <f>IFERROR(IF((VLOOKUP($A73,'Q4 Raw Data'!$A$9:$DN$158,D$3,FALSE))="","",(VLOOKUP($A73,'Q4 Raw Data'!$A$9:$DN$158,D$3,FALSE))),"")</f>
        <v>Agree</v>
      </c>
      <c r="E73" s="287" t="str">
        <f>IFERROR(IF((VLOOKUP($A73,'Q4 Raw Data'!$A$9:$DN$158,E$3,FALSE))="","",(VLOOKUP($A73,'Q4 Raw Data'!$A$9:$DN$158,E$3,FALSE))),"")</f>
        <v>Agree</v>
      </c>
      <c r="F73" s="287" t="str">
        <f>IFERROR(IF((VLOOKUP($A73,'Q4 Raw Data'!$A$9:$DN$158,F$3,FALSE))="","",(VLOOKUP($A73,'Q4 Raw Data'!$A$9:$DN$158,F$3,FALSE))),"")</f>
        <v>Agree</v>
      </c>
      <c r="G73" s="287" t="str">
        <f>IFERROR(IF((VLOOKUP($A73,'Q4 Raw Data'!$A$9:$DN$158,G$3,FALSE))="","",(VLOOKUP($A73,'Q4 Raw Data'!$A$9:$DN$158,G$3,FALSE))),"")</f>
        <v>Agree</v>
      </c>
      <c r="H73" s="287" t="str">
        <f>IFERROR(IF((VLOOKUP($A73,'Q4 Raw Data'!$A$9:$DN$158,H$3,FALSE))="","",(VLOOKUP($A73,'Q4 Raw Data'!$A$9:$DN$158,H$3,FALSE))),"")</f>
        <v>Agree</v>
      </c>
      <c r="I73" s="287" t="str">
        <f>IFERROR(IF((VLOOKUP($A73,'Q4 Raw Data'!$A$9:$DN$158,I$3,FALSE))="","",(VLOOKUP($A73,'Q4 Raw Data'!$A$9:$DN$158,I$3,FALSE))),"")</f>
        <v>Agree</v>
      </c>
      <c r="J73" s="287"/>
      <c r="K73" s="287"/>
      <c r="L73" s="287"/>
      <c r="M73" s="287"/>
      <c r="N73" s="287"/>
      <c r="O73" s="287"/>
      <c r="P73" s="287"/>
      <c r="Q73" s="287" t="str">
        <f>IFERROR(IF((VLOOKUP($A73,'Q4 Raw Data'!$A$9:$DN$158,Q$3,FALSE))="","",(VLOOKUP($A73,'Q4 Raw Data'!$A$9:$DN$158,Q$3,FALSE))),"")</f>
        <v>2. Strong, system-wide governance and systems leadership</v>
      </c>
      <c r="R73" s="287" t="str">
        <f>IFERROR(IF((VLOOKUP($A73,'Q4 Raw Data'!$A$9:$DN$158,R$3,FALSE))="","",(VLOOKUP($A73,'Q4 Raw Data'!$A$9:$DN$158,R$3,FALSE))),"")</f>
        <v>9. Joint commissioning of health and social care</v>
      </c>
      <c r="S73" s="287"/>
      <c r="T73" s="287"/>
      <c r="U73" s="287" t="str">
        <f>IFERROR(IF((VLOOKUP($A73,'Q4 Raw Data'!$A$9:$DN$158,U$3,FALSE))="","",(VLOOKUP($A73,'Q4 Raw Data'!$A$9:$DN$158,U$3,FALSE))),"")</f>
        <v>3. Integrated electronic records and sharing across the system with service users</v>
      </c>
      <c r="V73" s="287" t="str">
        <f>IFERROR(IF((VLOOKUP($A73,'Q4 Raw Data'!$A$9:$DN$158,V$3,FALSE))="","",(VLOOKUP($A73,'Q4 Raw Data'!$A$9:$DN$158,V$3,FALSE))),"")</f>
        <v>6. Good quality and sustainable provider market that can meet demand</v>
      </c>
      <c r="W73" s="287"/>
      <c r="X73" s="287"/>
    </row>
    <row r="74" spans="1:24" x14ac:dyDescent="0.3">
      <c r="A74" s="287" t="s">
        <v>473</v>
      </c>
      <c r="B74" s="287" t="s">
        <v>474</v>
      </c>
      <c r="C74" s="287" t="str">
        <f>IFERROR(IF((VLOOKUP($A74,'Q4 Raw Data'!$A$9:$DN$158,C$3,FALSE))="","",(VLOOKUP($A74,'Q4 Raw Data'!$A$9:$DN$158,C$3,FALSE))),"")</f>
        <v>Strongly Agree</v>
      </c>
      <c r="D74" s="287" t="str">
        <f>IFERROR(IF((VLOOKUP($A74,'Q4 Raw Data'!$A$9:$DN$158,D$3,FALSE))="","",(VLOOKUP($A74,'Q4 Raw Data'!$A$9:$DN$158,D$3,FALSE))),"")</f>
        <v>Agree</v>
      </c>
      <c r="E74" s="287" t="str">
        <f>IFERROR(IF((VLOOKUP($A74,'Q4 Raw Data'!$A$9:$DN$158,E$3,FALSE))="","",(VLOOKUP($A74,'Q4 Raw Data'!$A$9:$DN$158,E$3,FALSE))),"")</f>
        <v>Neither agree nor disagree</v>
      </c>
      <c r="F74" s="287" t="str">
        <f>IFERROR(IF((VLOOKUP($A74,'Q4 Raw Data'!$A$9:$DN$158,F$3,FALSE))="","",(VLOOKUP($A74,'Q4 Raw Data'!$A$9:$DN$158,F$3,FALSE))),"")</f>
        <v>Disagree</v>
      </c>
      <c r="G74" s="287" t="str">
        <f>IFERROR(IF((VLOOKUP($A74,'Q4 Raw Data'!$A$9:$DN$158,G$3,FALSE))="","",(VLOOKUP($A74,'Q4 Raw Data'!$A$9:$DN$158,G$3,FALSE))),"")</f>
        <v>Strongly disagree</v>
      </c>
      <c r="H74" s="287" t="str">
        <f>IFERROR(IF((VLOOKUP($A74,'Q4 Raw Data'!$A$9:$DN$158,H$3,FALSE))="","",(VLOOKUP($A74,'Q4 Raw Data'!$A$9:$DN$158,H$3,FALSE))),"")</f>
        <v>Strongly Agree</v>
      </c>
      <c r="I74" s="287" t="str">
        <f>IFERROR(IF((VLOOKUP($A74,'Q4 Raw Data'!$A$9:$DN$158,I$3,FALSE))="","",(VLOOKUP($A74,'Q4 Raw Data'!$A$9:$DN$158,I$3,FALSE))),"")</f>
        <v>Agree</v>
      </c>
      <c r="J74" s="287"/>
      <c r="K74" s="287"/>
      <c r="L74" s="287"/>
      <c r="M74" s="287"/>
      <c r="N74" s="287"/>
      <c r="O74" s="287"/>
      <c r="P74" s="287"/>
      <c r="Q74" s="287" t="str">
        <f>IFERROR(IF((VLOOKUP($A74,'Q4 Raw Data'!$A$9:$DN$158,Q$3,FALSE))="","",(VLOOKUP($A74,'Q4 Raw Data'!$A$9:$DN$158,Q$3,FALSE))),"")</f>
        <v>5. Integrated workforce: joint approach to training and upskilling of workforce</v>
      </c>
      <c r="R74" s="287" t="str">
        <f>IFERROR(IF((VLOOKUP($A74,'Q4 Raw Data'!$A$9:$DN$158,R$3,FALSE))="","",(VLOOKUP($A74,'Q4 Raw Data'!$A$9:$DN$158,R$3,FALSE))),"")</f>
        <v>2. Strong, system-wide governance and systems leadership</v>
      </c>
      <c r="S74" s="287"/>
      <c r="T74" s="287"/>
      <c r="U74" s="287" t="str">
        <f>IFERROR(IF((VLOOKUP($A74,'Q4 Raw Data'!$A$9:$DN$158,U$3,FALSE))="","",(VLOOKUP($A74,'Q4 Raw Data'!$A$9:$DN$158,U$3,FALSE))),"")</f>
        <v>3. Integrated electronic records and sharing across the system with service users</v>
      </c>
      <c r="V74" s="287" t="str">
        <f>IFERROR(IF((VLOOKUP($A74,'Q4 Raw Data'!$A$9:$DN$158,V$3,FALSE))="","",(VLOOKUP($A74,'Q4 Raw Data'!$A$9:$DN$158,V$3,FALSE))),"")</f>
        <v>8. Pooled or aligned resources</v>
      </c>
      <c r="W74" s="287"/>
      <c r="X74" s="287"/>
    </row>
    <row r="75" spans="1:24" x14ac:dyDescent="0.3">
      <c r="A75" s="287" t="s">
        <v>477</v>
      </c>
      <c r="B75" s="287" t="s">
        <v>478</v>
      </c>
      <c r="C75" s="287" t="str">
        <f>IFERROR(IF((VLOOKUP($A75,'Q4 Raw Data'!$A$9:$DN$158,C$3,FALSE))="","",(VLOOKUP($A75,'Q4 Raw Data'!$A$9:$DN$158,C$3,FALSE))),"")</f>
        <v>Agree</v>
      </c>
      <c r="D75" s="287" t="str">
        <f>IFERROR(IF((VLOOKUP($A75,'Q4 Raw Data'!$A$9:$DN$158,D$3,FALSE))="","",(VLOOKUP($A75,'Q4 Raw Data'!$A$9:$DN$158,D$3,FALSE))),"")</f>
        <v>Agree</v>
      </c>
      <c r="E75" s="287" t="str">
        <f>IFERROR(IF((VLOOKUP($A75,'Q4 Raw Data'!$A$9:$DN$158,E$3,FALSE))="","",(VLOOKUP($A75,'Q4 Raw Data'!$A$9:$DN$158,E$3,FALSE))),"")</f>
        <v>Disagree</v>
      </c>
      <c r="F75" s="287" t="str">
        <f>IFERROR(IF((VLOOKUP($A75,'Q4 Raw Data'!$A$9:$DN$158,F$3,FALSE))="","",(VLOOKUP($A75,'Q4 Raw Data'!$A$9:$DN$158,F$3,FALSE))),"")</f>
        <v>Agree</v>
      </c>
      <c r="G75" s="287" t="str">
        <f>IFERROR(IF((VLOOKUP($A75,'Q4 Raw Data'!$A$9:$DN$158,G$3,FALSE))="","",(VLOOKUP($A75,'Q4 Raw Data'!$A$9:$DN$158,G$3,FALSE))),"")</f>
        <v>Agree</v>
      </c>
      <c r="H75" s="287" t="str">
        <f>IFERROR(IF((VLOOKUP($A75,'Q4 Raw Data'!$A$9:$DN$158,H$3,FALSE))="","",(VLOOKUP($A75,'Q4 Raw Data'!$A$9:$DN$158,H$3,FALSE))),"")</f>
        <v>Agree</v>
      </c>
      <c r="I75" s="287" t="str">
        <f>IFERROR(IF((VLOOKUP($A75,'Q4 Raw Data'!$A$9:$DN$158,I$3,FALSE))="","",(VLOOKUP($A75,'Q4 Raw Data'!$A$9:$DN$158,I$3,FALSE))),"")</f>
        <v>Agree</v>
      </c>
      <c r="J75" s="287"/>
      <c r="K75" s="287"/>
      <c r="L75" s="287"/>
      <c r="M75" s="287"/>
      <c r="N75" s="287"/>
      <c r="O75" s="287"/>
      <c r="P75" s="287"/>
      <c r="Q75" s="287" t="str">
        <f>IFERROR(IF((VLOOKUP($A75,'Q4 Raw Data'!$A$9:$DN$158,Q$3,FALSE))="","",(VLOOKUP($A75,'Q4 Raw Data'!$A$9:$DN$158,Q$3,FALSE))),"")</f>
        <v>3. Integrated electronic records and sharing across the system with service users</v>
      </c>
      <c r="R75" s="287" t="str">
        <f>IFERROR(IF((VLOOKUP($A75,'Q4 Raw Data'!$A$9:$DN$158,R$3,FALSE))="","",(VLOOKUP($A75,'Q4 Raw Data'!$A$9:$DN$158,R$3,FALSE))),"")</f>
        <v>6. Good quality and sustainable provider market that can meet demand</v>
      </c>
      <c r="S75" s="287"/>
      <c r="T75" s="287"/>
      <c r="U75" s="287" t="str">
        <f>IFERROR(IF((VLOOKUP($A75,'Q4 Raw Data'!$A$9:$DN$158,U$3,FALSE))="","",(VLOOKUP($A75,'Q4 Raw Data'!$A$9:$DN$158,U$3,FALSE))),"")</f>
        <v>Other</v>
      </c>
      <c r="V75" s="287" t="str">
        <f>IFERROR(IF((VLOOKUP($A75,'Q4 Raw Data'!$A$9:$DN$158,V$3,FALSE))="","",(VLOOKUP($A75,'Q4 Raw Data'!$A$9:$DN$158,V$3,FALSE))),"")</f>
        <v>6. Good quality and sustainable provider market that can meet demand</v>
      </c>
      <c r="W75" s="287"/>
      <c r="X75" s="287"/>
    </row>
    <row r="76" spans="1:24" x14ac:dyDescent="0.3">
      <c r="A76" s="287" t="s">
        <v>481</v>
      </c>
      <c r="B76" s="287" t="s">
        <v>482</v>
      </c>
      <c r="C76" s="287" t="str">
        <f>IFERROR(IF((VLOOKUP($A76,'Q4 Raw Data'!$A$9:$DN$158,C$3,FALSE))="","",(VLOOKUP($A76,'Q4 Raw Data'!$A$9:$DN$158,C$3,FALSE))),"")</f>
        <v>Strongly Agree</v>
      </c>
      <c r="D76" s="287" t="str">
        <f>IFERROR(IF((VLOOKUP($A76,'Q4 Raw Data'!$A$9:$DN$158,D$3,FALSE))="","",(VLOOKUP($A76,'Q4 Raw Data'!$A$9:$DN$158,D$3,FALSE))),"")</f>
        <v>Agree</v>
      </c>
      <c r="E76" s="287" t="str">
        <f>IFERROR(IF((VLOOKUP($A76,'Q4 Raw Data'!$A$9:$DN$158,E$3,FALSE))="","",(VLOOKUP($A76,'Q4 Raw Data'!$A$9:$DN$158,E$3,FALSE))),"")</f>
        <v>Strongly Agree</v>
      </c>
      <c r="F76" s="287" t="str">
        <f>IFERROR(IF((VLOOKUP($A76,'Q4 Raw Data'!$A$9:$DN$158,F$3,FALSE))="","",(VLOOKUP($A76,'Q4 Raw Data'!$A$9:$DN$158,F$3,FALSE))),"")</f>
        <v>Agree</v>
      </c>
      <c r="G76" s="287" t="str">
        <f>IFERROR(IF((VLOOKUP($A76,'Q4 Raw Data'!$A$9:$DN$158,G$3,FALSE))="","",(VLOOKUP($A76,'Q4 Raw Data'!$A$9:$DN$158,G$3,FALSE))),"")</f>
        <v>Strongly Agree</v>
      </c>
      <c r="H76" s="287" t="str">
        <f>IFERROR(IF((VLOOKUP($A76,'Q4 Raw Data'!$A$9:$DN$158,H$3,FALSE))="","",(VLOOKUP($A76,'Q4 Raw Data'!$A$9:$DN$158,H$3,FALSE))),"")</f>
        <v>Strongly Agree</v>
      </c>
      <c r="I76" s="287" t="str">
        <f>IFERROR(IF((VLOOKUP($A76,'Q4 Raw Data'!$A$9:$DN$158,I$3,FALSE))="","",(VLOOKUP($A76,'Q4 Raw Data'!$A$9:$DN$158,I$3,FALSE))),"")</f>
        <v>Strongly Agree</v>
      </c>
      <c r="J76" s="287"/>
      <c r="K76" s="287"/>
      <c r="L76" s="287"/>
      <c r="M76" s="287"/>
      <c r="N76" s="287"/>
      <c r="O76" s="287"/>
      <c r="P76" s="287"/>
      <c r="Q76" s="287" t="str">
        <f>IFERROR(IF((VLOOKUP($A76,'Q4 Raw Data'!$A$9:$DN$158,Q$3,FALSE))="","",(VLOOKUP($A76,'Q4 Raw Data'!$A$9:$DN$158,Q$3,FALSE))),"")</f>
        <v>2. Strong, system-wide governance and systems leadership</v>
      </c>
      <c r="R76" s="287" t="str">
        <f>IFERROR(IF((VLOOKUP($A76,'Q4 Raw Data'!$A$9:$DN$158,R$3,FALSE))="","",(VLOOKUP($A76,'Q4 Raw Data'!$A$9:$DN$158,R$3,FALSE))),"")</f>
        <v>9. Joint commissioning of health and social care</v>
      </c>
      <c r="S76" s="287"/>
      <c r="T76" s="287"/>
      <c r="U76" s="287" t="str">
        <f>IFERROR(IF((VLOOKUP($A76,'Q4 Raw Data'!$A$9:$DN$158,U$3,FALSE))="","",(VLOOKUP($A76,'Q4 Raw Data'!$A$9:$DN$158,U$3,FALSE))),"")</f>
        <v>5. Integrated workforce: joint approach to training and upskilling of workforce</v>
      </c>
      <c r="V76" s="287" t="str">
        <f>IFERROR(IF((VLOOKUP($A76,'Q4 Raw Data'!$A$9:$DN$158,V$3,FALSE))="","",(VLOOKUP($A76,'Q4 Raw Data'!$A$9:$DN$158,V$3,FALSE))),"")</f>
        <v>3. Integrated electronic records and sharing across the system with service users</v>
      </c>
      <c r="W76" s="287"/>
      <c r="X76" s="287"/>
    </row>
    <row r="77" spans="1:24" x14ac:dyDescent="0.3">
      <c r="A77" s="287" t="s">
        <v>485</v>
      </c>
      <c r="B77" s="287" t="s">
        <v>486</v>
      </c>
      <c r="C77" s="287" t="str">
        <f>IFERROR(IF((VLOOKUP($A77,'Q4 Raw Data'!$A$9:$DN$158,C$3,FALSE))="","",(VLOOKUP($A77,'Q4 Raw Data'!$A$9:$DN$158,C$3,FALSE))),"")</f>
        <v>Agree</v>
      </c>
      <c r="D77" s="287" t="str">
        <f>IFERROR(IF((VLOOKUP($A77,'Q4 Raw Data'!$A$9:$DN$158,D$3,FALSE))="","",(VLOOKUP($A77,'Q4 Raw Data'!$A$9:$DN$158,D$3,FALSE))),"")</f>
        <v>Strongly Agree</v>
      </c>
      <c r="E77" s="287" t="str">
        <f>IFERROR(IF((VLOOKUP($A77,'Q4 Raw Data'!$A$9:$DN$158,E$3,FALSE))="","",(VLOOKUP($A77,'Q4 Raw Data'!$A$9:$DN$158,E$3,FALSE))),"")</f>
        <v>Agree</v>
      </c>
      <c r="F77" s="287" t="str">
        <f>IFERROR(IF((VLOOKUP($A77,'Q4 Raw Data'!$A$9:$DN$158,F$3,FALSE))="","",(VLOOKUP($A77,'Q4 Raw Data'!$A$9:$DN$158,F$3,FALSE))),"")</f>
        <v>Agree</v>
      </c>
      <c r="G77" s="287" t="str">
        <f>IFERROR(IF((VLOOKUP($A77,'Q4 Raw Data'!$A$9:$DN$158,G$3,FALSE))="","",(VLOOKUP($A77,'Q4 Raw Data'!$A$9:$DN$158,G$3,FALSE))),"")</f>
        <v>Strongly Agree</v>
      </c>
      <c r="H77" s="287" t="str">
        <f>IFERROR(IF((VLOOKUP($A77,'Q4 Raw Data'!$A$9:$DN$158,H$3,FALSE))="","",(VLOOKUP($A77,'Q4 Raw Data'!$A$9:$DN$158,H$3,FALSE))),"")</f>
        <v>Agree</v>
      </c>
      <c r="I77" s="287" t="str">
        <f>IFERROR(IF((VLOOKUP($A77,'Q4 Raw Data'!$A$9:$DN$158,I$3,FALSE))="","",(VLOOKUP($A77,'Q4 Raw Data'!$A$9:$DN$158,I$3,FALSE))),"")</f>
        <v>Agree</v>
      </c>
      <c r="J77" s="287"/>
      <c r="K77" s="287"/>
      <c r="L77" s="287"/>
      <c r="M77" s="287"/>
      <c r="N77" s="287"/>
      <c r="O77" s="287"/>
      <c r="P77" s="287"/>
      <c r="Q77" s="287" t="str">
        <f>IFERROR(IF((VLOOKUP($A77,'Q4 Raw Data'!$A$9:$DN$158,Q$3,FALSE))="","",(VLOOKUP($A77,'Q4 Raw Data'!$A$9:$DN$158,Q$3,FALSE))),"")</f>
        <v>3. Integrated electronic records and sharing across the system with service users</v>
      </c>
      <c r="R77" s="287" t="str">
        <f>IFERROR(IF((VLOOKUP($A77,'Q4 Raw Data'!$A$9:$DN$158,R$3,FALSE))="","",(VLOOKUP($A77,'Q4 Raw Data'!$A$9:$DN$158,R$3,FALSE))),"")</f>
        <v>5. Integrated workforce: joint approach to training and upskilling of workforce</v>
      </c>
      <c r="S77" s="287"/>
      <c r="T77" s="287"/>
      <c r="U77" s="287" t="str">
        <f>IFERROR(IF((VLOOKUP($A77,'Q4 Raw Data'!$A$9:$DN$158,U$3,FALSE))="","",(VLOOKUP($A77,'Q4 Raw Data'!$A$9:$DN$158,U$3,FALSE))),"")</f>
        <v>9. Joint commissioning of health and social care</v>
      </c>
      <c r="V77" s="287" t="str">
        <f>IFERROR(IF((VLOOKUP($A77,'Q4 Raw Data'!$A$9:$DN$158,V$3,FALSE))="","",(VLOOKUP($A77,'Q4 Raw Data'!$A$9:$DN$158,V$3,FALSE))),"")</f>
        <v>2. Strong, system-wide governance and systems leadership</v>
      </c>
      <c r="W77" s="287"/>
      <c r="X77" s="287"/>
    </row>
    <row r="78" spans="1:24" x14ac:dyDescent="0.3">
      <c r="A78" s="287" t="s">
        <v>487</v>
      </c>
      <c r="B78" s="287" t="s">
        <v>488</v>
      </c>
      <c r="C78" s="287" t="str">
        <f>IFERROR(IF((VLOOKUP($A78,'Q4 Raw Data'!$A$9:$DN$158,C$3,FALSE))="","",(VLOOKUP($A78,'Q4 Raw Data'!$A$9:$DN$158,C$3,FALSE))),"")</f>
        <v>Agree</v>
      </c>
      <c r="D78" s="287" t="str">
        <f>IFERROR(IF((VLOOKUP($A78,'Q4 Raw Data'!$A$9:$DN$158,D$3,FALSE))="","",(VLOOKUP($A78,'Q4 Raw Data'!$A$9:$DN$158,D$3,FALSE))),"")</f>
        <v>Agree</v>
      </c>
      <c r="E78" s="287" t="str">
        <f>IFERROR(IF((VLOOKUP($A78,'Q4 Raw Data'!$A$9:$DN$158,E$3,FALSE))="","",(VLOOKUP($A78,'Q4 Raw Data'!$A$9:$DN$158,E$3,FALSE))),"")</f>
        <v>Agree</v>
      </c>
      <c r="F78" s="287" t="str">
        <f>IFERROR(IF((VLOOKUP($A78,'Q4 Raw Data'!$A$9:$DN$158,F$3,FALSE))="","",(VLOOKUP($A78,'Q4 Raw Data'!$A$9:$DN$158,F$3,FALSE))),"")</f>
        <v>Agree</v>
      </c>
      <c r="G78" s="287" t="str">
        <f>IFERROR(IF((VLOOKUP($A78,'Q4 Raw Data'!$A$9:$DN$158,G$3,FALSE))="","",(VLOOKUP($A78,'Q4 Raw Data'!$A$9:$DN$158,G$3,FALSE))),"")</f>
        <v>Agree</v>
      </c>
      <c r="H78" s="287" t="str">
        <f>IFERROR(IF((VLOOKUP($A78,'Q4 Raw Data'!$A$9:$DN$158,H$3,FALSE))="","",(VLOOKUP($A78,'Q4 Raw Data'!$A$9:$DN$158,H$3,FALSE))),"")</f>
        <v>Agree</v>
      </c>
      <c r="I78" s="287" t="str">
        <f>IFERROR(IF((VLOOKUP($A78,'Q4 Raw Data'!$A$9:$DN$158,I$3,FALSE))="","",(VLOOKUP($A78,'Q4 Raw Data'!$A$9:$DN$158,I$3,FALSE))),"")</f>
        <v>Agree</v>
      </c>
      <c r="J78" s="287"/>
      <c r="K78" s="287"/>
      <c r="L78" s="287"/>
      <c r="M78" s="287"/>
      <c r="N78" s="287"/>
      <c r="O78" s="287"/>
      <c r="P78" s="287"/>
      <c r="Q78" s="287" t="str">
        <f>IFERROR(IF((VLOOKUP($A78,'Q4 Raw Data'!$A$9:$DN$158,Q$3,FALSE))="","",(VLOOKUP($A78,'Q4 Raw Data'!$A$9:$DN$158,Q$3,FALSE))),"")</f>
        <v>3. Integrated electronic records and sharing across the system with service users</v>
      </c>
      <c r="R78" s="287" t="str">
        <f>IFERROR(IF((VLOOKUP($A78,'Q4 Raw Data'!$A$9:$DN$158,R$3,FALSE))="","",(VLOOKUP($A78,'Q4 Raw Data'!$A$9:$DN$158,R$3,FALSE))),"")</f>
        <v>2. Strong, system-wide governance and systems leadership</v>
      </c>
      <c r="S78" s="287"/>
      <c r="T78" s="287"/>
      <c r="U78" s="287" t="str">
        <f>IFERROR(IF((VLOOKUP($A78,'Q4 Raw Data'!$A$9:$DN$158,U$3,FALSE))="","",(VLOOKUP($A78,'Q4 Raw Data'!$A$9:$DN$158,U$3,FALSE))),"")</f>
        <v>6. Good quality and sustainable provider market that can meet demand</v>
      </c>
      <c r="V78" s="287" t="str">
        <f>IFERROR(IF((VLOOKUP($A78,'Q4 Raw Data'!$A$9:$DN$158,V$3,FALSE))="","",(VLOOKUP($A78,'Q4 Raw Data'!$A$9:$DN$158,V$3,FALSE))),"")</f>
        <v>1. Local contextual factors (e.g. financial health, funding arrangements, demographics, urban vs rurual factors)</v>
      </c>
      <c r="W78" s="287"/>
      <c r="X78" s="287"/>
    </row>
    <row r="79" spans="1:24" x14ac:dyDescent="0.3">
      <c r="A79" s="287" t="s">
        <v>491</v>
      </c>
      <c r="B79" s="287" t="s">
        <v>492</v>
      </c>
      <c r="C79" s="287" t="str">
        <f>IFERROR(IF((VLOOKUP($A79,'Q4 Raw Data'!$A$9:$DN$158,C$3,FALSE))="","",(VLOOKUP($A79,'Q4 Raw Data'!$A$9:$DN$158,C$3,FALSE))),"")</f>
        <v>Agree</v>
      </c>
      <c r="D79" s="287" t="str">
        <f>IFERROR(IF((VLOOKUP($A79,'Q4 Raw Data'!$A$9:$DN$158,D$3,FALSE))="","",(VLOOKUP($A79,'Q4 Raw Data'!$A$9:$DN$158,D$3,FALSE))),"")</f>
        <v>Agree</v>
      </c>
      <c r="E79" s="287" t="str">
        <f>IFERROR(IF((VLOOKUP($A79,'Q4 Raw Data'!$A$9:$DN$158,E$3,FALSE))="","",(VLOOKUP($A79,'Q4 Raw Data'!$A$9:$DN$158,E$3,FALSE))),"")</f>
        <v>Agree</v>
      </c>
      <c r="F79" s="287" t="str">
        <f>IFERROR(IF((VLOOKUP($A79,'Q4 Raw Data'!$A$9:$DN$158,F$3,FALSE))="","",(VLOOKUP($A79,'Q4 Raw Data'!$A$9:$DN$158,F$3,FALSE))),"")</f>
        <v>Disagree</v>
      </c>
      <c r="G79" s="287" t="str">
        <f>IFERROR(IF((VLOOKUP($A79,'Q4 Raw Data'!$A$9:$DN$158,G$3,FALSE))="","",(VLOOKUP($A79,'Q4 Raw Data'!$A$9:$DN$158,G$3,FALSE))),"")</f>
        <v>Agree</v>
      </c>
      <c r="H79" s="287" t="str">
        <f>IFERROR(IF((VLOOKUP($A79,'Q4 Raw Data'!$A$9:$DN$158,H$3,FALSE))="","",(VLOOKUP($A79,'Q4 Raw Data'!$A$9:$DN$158,H$3,FALSE))),"")</f>
        <v>Agree</v>
      </c>
      <c r="I79" s="287" t="str">
        <f>IFERROR(IF((VLOOKUP($A79,'Q4 Raw Data'!$A$9:$DN$158,I$3,FALSE))="","",(VLOOKUP($A79,'Q4 Raw Data'!$A$9:$DN$158,I$3,FALSE))),"")</f>
        <v>Agree</v>
      </c>
      <c r="J79" s="287"/>
      <c r="K79" s="287"/>
      <c r="L79" s="287"/>
      <c r="M79" s="287"/>
      <c r="N79" s="287"/>
      <c r="O79" s="287"/>
      <c r="P79" s="287"/>
      <c r="Q79" s="287" t="str">
        <f>IFERROR(IF((VLOOKUP($A79,'Q4 Raw Data'!$A$9:$DN$158,Q$3,FALSE))="","",(VLOOKUP($A79,'Q4 Raw Data'!$A$9:$DN$158,Q$3,FALSE))),"")</f>
        <v>4. Empowering users to have choice and control through an asset based approach, shared decision making and co-production</v>
      </c>
      <c r="R79" s="287" t="str">
        <f>IFERROR(IF((VLOOKUP($A79,'Q4 Raw Data'!$A$9:$DN$158,R$3,FALSE))="","",(VLOOKUP($A79,'Q4 Raw Data'!$A$9:$DN$158,R$3,FALSE))),"")</f>
        <v>5. Integrated workforce: joint approach to training and upskilling of workforce</v>
      </c>
      <c r="S79" s="287"/>
      <c r="T79" s="287"/>
      <c r="U79" s="287" t="str">
        <f>IFERROR(IF((VLOOKUP($A79,'Q4 Raw Data'!$A$9:$DN$158,U$3,FALSE))="","",(VLOOKUP($A79,'Q4 Raw Data'!$A$9:$DN$158,U$3,FALSE))),"")</f>
        <v>1. Local contextual factors (e.g. financial health, funding arrangements, demographics, urban vs rurual factors)</v>
      </c>
      <c r="V79" s="287" t="str">
        <f>IFERROR(IF((VLOOKUP($A79,'Q4 Raw Data'!$A$9:$DN$158,V$3,FALSE))="","",(VLOOKUP($A79,'Q4 Raw Data'!$A$9:$DN$158,V$3,FALSE))),"")</f>
        <v>3. Integrated electronic records and sharing across the system with service users</v>
      </c>
      <c r="W79" s="287"/>
      <c r="X79" s="287"/>
    </row>
    <row r="80" spans="1:24" x14ac:dyDescent="0.3">
      <c r="A80" s="287" t="s">
        <v>495</v>
      </c>
      <c r="B80" s="287" t="s">
        <v>496</v>
      </c>
      <c r="C80" s="287" t="str">
        <f>IFERROR(IF((VLOOKUP($A80,'Q4 Raw Data'!$A$9:$DN$158,C$3,FALSE))="","",(VLOOKUP($A80,'Q4 Raw Data'!$A$9:$DN$158,C$3,FALSE))),"")</f>
        <v>Agree</v>
      </c>
      <c r="D80" s="287" t="str">
        <f>IFERROR(IF((VLOOKUP($A80,'Q4 Raw Data'!$A$9:$DN$158,D$3,FALSE))="","",(VLOOKUP($A80,'Q4 Raw Data'!$A$9:$DN$158,D$3,FALSE))),"")</f>
        <v>Agree</v>
      </c>
      <c r="E80" s="287" t="str">
        <f>IFERROR(IF((VLOOKUP($A80,'Q4 Raw Data'!$A$9:$DN$158,E$3,FALSE))="","",(VLOOKUP($A80,'Q4 Raw Data'!$A$9:$DN$158,E$3,FALSE))),"")</f>
        <v>Agree</v>
      </c>
      <c r="F80" s="287" t="str">
        <f>IFERROR(IF((VLOOKUP($A80,'Q4 Raw Data'!$A$9:$DN$158,F$3,FALSE))="","",(VLOOKUP($A80,'Q4 Raw Data'!$A$9:$DN$158,F$3,FALSE))),"")</f>
        <v>Neither agree nor disagree</v>
      </c>
      <c r="G80" s="287" t="str">
        <f>IFERROR(IF((VLOOKUP($A80,'Q4 Raw Data'!$A$9:$DN$158,G$3,FALSE))="","",(VLOOKUP($A80,'Q4 Raw Data'!$A$9:$DN$158,G$3,FALSE))),"")</f>
        <v>Agree</v>
      </c>
      <c r="H80" s="287" t="str">
        <f>IFERROR(IF((VLOOKUP($A80,'Q4 Raw Data'!$A$9:$DN$158,H$3,FALSE))="","",(VLOOKUP($A80,'Q4 Raw Data'!$A$9:$DN$158,H$3,FALSE))),"")</f>
        <v>Agree</v>
      </c>
      <c r="I80" s="287" t="str">
        <f>IFERROR(IF((VLOOKUP($A80,'Q4 Raw Data'!$A$9:$DN$158,I$3,FALSE))="","",(VLOOKUP($A80,'Q4 Raw Data'!$A$9:$DN$158,I$3,FALSE))),"")</f>
        <v>Agree</v>
      </c>
      <c r="J80" s="287"/>
      <c r="K80" s="287"/>
      <c r="L80" s="287"/>
      <c r="M80" s="287"/>
      <c r="N80" s="287"/>
      <c r="O80" s="287"/>
      <c r="P80" s="287"/>
      <c r="Q80" s="287" t="str">
        <f>IFERROR(IF((VLOOKUP($A80,'Q4 Raw Data'!$A$9:$DN$158,Q$3,FALSE))="","",(VLOOKUP($A80,'Q4 Raw Data'!$A$9:$DN$158,Q$3,FALSE))),"")</f>
        <v>2. Strong, system-wide governance and systems leadership</v>
      </c>
      <c r="R80" s="287" t="str">
        <f>IFERROR(IF((VLOOKUP($A80,'Q4 Raw Data'!$A$9:$DN$158,R$3,FALSE))="","",(VLOOKUP($A80,'Q4 Raw Data'!$A$9:$DN$158,R$3,FALSE))),"")</f>
        <v>7. Joined-up regulatory approach</v>
      </c>
      <c r="S80" s="287"/>
      <c r="T80" s="287"/>
      <c r="U80" s="287" t="str">
        <f>IFERROR(IF((VLOOKUP($A80,'Q4 Raw Data'!$A$9:$DN$158,U$3,FALSE))="","",(VLOOKUP($A80,'Q4 Raw Data'!$A$9:$DN$158,U$3,FALSE))),"")</f>
        <v>3. Integrated electronic records and sharing across the system with service users</v>
      </c>
      <c r="V80" s="287" t="str">
        <f>IFERROR(IF((VLOOKUP($A80,'Q4 Raw Data'!$A$9:$DN$158,V$3,FALSE))="","",(VLOOKUP($A80,'Q4 Raw Data'!$A$9:$DN$158,V$3,FALSE))),"")</f>
        <v>6. Good quality and sustainable provider market that can meet demand</v>
      </c>
      <c r="W80" s="287"/>
      <c r="X80" s="287"/>
    </row>
    <row r="81" spans="1:24" x14ac:dyDescent="0.3">
      <c r="A81" s="287" t="s">
        <v>497</v>
      </c>
      <c r="B81" s="287" t="s">
        <v>498</v>
      </c>
      <c r="C81" s="287" t="str">
        <f>IFERROR(IF((VLOOKUP($A81,'Q4 Raw Data'!$A$9:$DN$158,C$3,FALSE))="","",(VLOOKUP($A81,'Q4 Raw Data'!$A$9:$DN$158,C$3,FALSE))),"")</f>
        <v>Agree</v>
      </c>
      <c r="D81" s="287" t="str">
        <f>IFERROR(IF((VLOOKUP($A81,'Q4 Raw Data'!$A$9:$DN$158,D$3,FALSE))="","",(VLOOKUP($A81,'Q4 Raw Data'!$A$9:$DN$158,D$3,FALSE))),"")</f>
        <v>Agree</v>
      </c>
      <c r="E81" s="287" t="str">
        <f>IFERROR(IF((VLOOKUP($A81,'Q4 Raw Data'!$A$9:$DN$158,E$3,FALSE))="","",(VLOOKUP($A81,'Q4 Raw Data'!$A$9:$DN$158,E$3,FALSE))),"")</f>
        <v>Agree</v>
      </c>
      <c r="F81" s="287" t="str">
        <f>IFERROR(IF((VLOOKUP($A81,'Q4 Raw Data'!$A$9:$DN$158,F$3,FALSE))="","",(VLOOKUP($A81,'Q4 Raw Data'!$A$9:$DN$158,F$3,FALSE))),"")</f>
        <v>Neither agree nor disagree</v>
      </c>
      <c r="G81" s="287" t="str">
        <f>IFERROR(IF((VLOOKUP($A81,'Q4 Raw Data'!$A$9:$DN$158,G$3,FALSE))="","",(VLOOKUP($A81,'Q4 Raw Data'!$A$9:$DN$158,G$3,FALSE))),"")</f>
        <v>Agree</v>
      </c>
      <c r="H81" s="287" t="str">
        <f>IFERROR(IF((VLOOKUP($A81,'Q4 Raw Data'!$A$9:$DN$158,H$3,FALSE))="","",(VLOOKUP($A81,'Q4 Raw Data'!$A$9:$DN$158,H$3,FALSE))),"")</f>
        <v>Agree</v>
      </c>
      <c r="I81" s="287" t="str">
        <f>IFERROR(IF((VLOOKUP($A81,'Q4 Raw Data'!$A$9:$DN$158,I$3,FALSE))="","",(VLOOKUP($A81,'Q4 Raw Data'!$A$9:$DN$158,I$3,FALSE))),"")</f>
        <v>Agree</v>
      </c>
      <c r="J81" s="287"/>
      <c r="K81" s="287"/>
      <c r="L81" s="287"/>
      <c r="M81" s="287"/>
      <c r="N81" s="287"/>
      <c r="O81" s="287"/>
      <c r="P81" s="287"/>
      <c r="Q81" s="287" t="str">
        <f>IFERROR(IF((VLOOKUP($A81,'Q4 Raw Data'!$A$9:$DN$158,Q$3,FALSE))="","",(VLOOKUP($A81,'Q4 Raw Data'!$A$9:$DN$158,Q$3,FALSE))),"")</f>
        <v>8. Pooled or aligned resources</v>
      </c>
      <c r="R81" s="287" t="str">
        <f>IFERROR(IF((VLOOKUP($A81,'Q4 Raw Data'!$A$9:$DN$158,R$3,FALSE))="","",(VLOOKUP($A81,'Q4 Raw Data'!$A$9:$DN$158,R$3,FALSE))),"")</f>
        <v>2. Strong, system-wide governance and systems leadership</v>
      </c>
      <c r="S81" s="287"/>
      <c r="T81" s="287"/>
      <c r="U81" s="287" t="str">
        <f>IFERROR(IF((VLOOKUP($A81,'Q4 Raw Data'!$A$9:$DN$158,U$3,FALSE))="","",(VLOOKUP($A81,'Q4 Raw Data'!$A$9:$DN$158,U$3,FALSE))),"")</f>
        <v>3. Integrated electronic records and sharing across the system with service users</v>
      </c>
      <c r="V81" s="287" t="str">
        <f>IFERROR(IF((VLOOKUP($A81,'Q4 Raw Data'!$A$9:$DN$158,V$3,FALSE))="","",(VLOOKUP($A81,'Q4 Raw Data'!$A$9:$DN$158,V$3,FALSE))),"")</f>
        <v>7. Joined-up regulatory approach</v>
      </c>
      <c r="W81" s="287"/>
      <c r="X81" s="287"/>
    </row>
    <row r="82" spans="1:24" x14ac:dyDescent="0.3">
      <c r="A82" s="287" t="s">
        <v>501</v>
      </c>
      <c r="B82" s="287" t="s">
        <v>502</v>
      </c>
      <c r="C82" s="287" t="str">
        <f>IFERROR(IF((VLOOKUP($A82,'Q4 Raw Data'!$A$9:$DN$158,C$3,FALSE))="","",(VLOOKUP($A82,'Q4 Raw Data'!$A$9:$DN$158,C$3,FALSE))),"")</f>
        <v>Agree</v>
      </c>
      <c r="D82" s="287" t="str">
        <f>IFERROR(IF((VLOOKUP($A82,'Q4 Raw Data'!$A$9:$DN$158,D$3,FALSE))="","",(VLOOKUP($A82,'Q4 Raw Data'!$A$9:$DN$158,D$3,FALSE))),"")</f>
        <v>Agree</v>
      </c>
      <c r="E82" s="287" t="str">
        <f>IFERROR(IF((VLOOKUP($A82,'Q4 Raw Data'!$A$9:$DN$158,E$3,FALSE))="","",(VLOOKUP($A82,'Q4 Raw Data'!$A$9:$DN$158,E$3,FALSE))),"")</f>
        <v>Agree</v>
      </c>
      <c r="F82" s="287" t="str">
        <f>IFERROR(IF((VLOOKUP($A82,'Q4 Raw Data'!$A$9:$DN$158,F$3,FALSE))="","",(VLOOKUP($A82,'Q4 Raw Data'!$A$9:$DN$158,F$3,FALSE))),"")</f>
        <v>Neither agree nor disagree</v>
      </c>
      <c r="G82" s="287" t="str">
        <f>IFERROR(IF((VLOOKUP($A82,'Q4 Raw Data'!$A$9:$DN$158,G$3,FALSE))="","",(VLOOKUP($A82,'Q4 Raw Data'!$A$9:$DN$158,G$3,FALSE))),"")</f>
        <v>Agree</v>
      </c>
      <c r="H82" s="287" t="str">
        <f>IFERROR(IF((VLOOKUP($A82,'Q4 Raw Data'!$A$9:$DN$158,H$3,FALSE))="","",(VLOOKUP($A82,'Q4 Raw Data'!$A$9:$DN$158,H$3,FALSE))),"")</f>
        <v>Agree</v>
      </c>
      <c r="I82" s="287" t="str">
        <f>IFERROR(IF((VLOOKUP($A82,'Q4 Raw Data'!$A$9:$DN$158,I$3,FALSE))="","",(VLOOKUP($A82,'Q4 Raw Data'!$A$9:$DN$158,I$3,FALSE))),"")</f>
        <v>Strongly Agree</v>
      </c>
      <c r="J82" s="287"/>
      <c r="K82" s="287"/>
      <c r="L82" s="287"/>
      <c r="M82" s="287"/>
      <c r="N82" s="287"/>
      <c r="O82" s="287"/>
      <c r="P82" s="287"/>
      <c r="Q82" s="287" t="str">
        <f>IFERROR(IF((VLOOKUP($A82,'Q4 Raw Data'!$A$9:$DN$158,Q$3,FALSE))="","",(VLOOKUP($A82,'Q4 Raw Data'!$A$9:$DN$158,Q$3,FALSE))),"")</f>
        <v>8. Pooled or aligned resources</v>
      </c>
      <c r="R82" s="287" t="str">
        <f>IFERROR(IF((VLOOKUP($A82,'Q4 Raw Data'!$A$9:$DN$158,R$3,FALSE))="","",(VLOOKUP($A82,'Q4 Raw Data'!$A$9:$DN$158,R$3,FALSE))),"")</f>
        <v>9. Joint commissioning of health and social care</v>
      </c>
      <c r="S82" s="287"/>
      <c r="T82" s="287"/>
      <c r="U82" s="287" t="str">
        <f>IFERROR(IF((VLOOKUP($A82,'Q4 Raw Data'!$A$9:$DN$158,U$3,FALSE))="","",(VLOOKUP($A82,'Q4 Raw Data'!$A$9:$DN$158,U$3,FALSE))),"")</f>
        <v>3. Integrated electronic records and sharing across the system with service users</v>
      </c>
      <c r="V82" s="287" t="str">
        <f>IFERROR(IF((VLOOKUP($A82,'Q4 Raw Data'!$A$9:$DN$158,V$3,FALSE))="","",(VLOOKUP($A82,'Q4 Raw Data'!$A$9:$DN$158,V$3,FALSE))),"")</f>
        <v>2. Strong, system-wide governance and systems leadership</v>
      </c>
      <c r="W82" s="287"/>
      <c r="X82" s="287"/>
    </row>
    <row r="83" spans="1:24" x14ac:dyDescent="0.3">
      <c r="A83" s="287" t="s">
        <v>505</v>
      </c>
      <c r="B83" s="287" t="s">
        <v>506</v>
      </c>
      <c r="C83" s="287" t="str">
        <f>IFERROR(IF((VLOOKUP($A83,'Q4 Raw Data'!$A$9:$DN$158,C$3,FALSE))="","",(VLOOKUP($A83,'Q4 Raw Data'!$A$9:$DN$158,C$3,FALSE))),"")</f>
        <v>Agree</v>
      </c>
      <c r="D83" s="287" t="str">
        <f>IFERROR(IF((VLOOKUP($A83,'Q4 Raw Data'!$A$9:$DN$158,D$3,FALSE))="","",(VLOOKUP($A83,'Q4 Raw Data'!$A$9:$DN$158,D$3,FALSE))),"")</f>
        <v>Agree</v>
      </c>
      <c r="E83" s="287" t="str">
        <f>IFERROR(IF((VLOOKUP($A83,'Q4 Raw Data'!$A$9:$DN$158,E$3,FALSE))="","",(VLOOKUP($A83,'Q4 Raw Data'!$A$9:$DN$158,E$3,FALSE))),"")</f>
        <v>Agree</v>
      </c>
      <c r="F83" s="287" t="str">
        <f>IFERROR(IF((VLOOKUP($A83,'Q4 Raw Data'!$A$9:$DN$158,F$3,FALSE))="","",(VLOOKUP($A83,'Q4 Raw Data'!$A$9:$DN$158,F$3,FALSE))),"")</f>
        <v>Agree</v>
      </c>
      <c r="G83" s="287" t="str">
        <f>IFERROR(IF((VLOOKUP($A83,'Q4 Raw Data'!$A$9:$DN$158,G$3,FALSE))="","",(VLOOKUP($A83,'Q4 Raw Data'!$A$9:$DN$158,G$3,FALSE))),"")</f>
        <v>Strongly Agree</v>
      </c>
      <c r="H83" s="287" t="str">
        <f>IFERROR(IF((VLOOKUP($A83,'Q4 Raw Data'!$A$9:$DN$158,H$3,FALSE))="","",(VLOOKUP($A83,'Q4 Raw Data'!$A$9:$DN$158,H$3,FALSE))),"")</f>
        <v>Agree</v>
      </c>
      <c r="I83" s="287" t="str">
        <f>IFERROR(IF((VLOOKUP($A83,'Q4 Raw Data'!$A$9:$DN$158,I$3,FALSE))="","",(VLOOKUP($A83,'Q4 Raw Data'!$A$9:$DN$158,I$3,FALSE))),"")</f>
        <v>Agree</v>
      </c>
      <c r="J83" s="287"/>
      <c r="K83" s="287"/>
      <c r="L83" s="287"/>
      <c r="M83" s="287"/>
      <c r="N83" s="287"/>
      <c r="O83" s="287"/>
      <c r="P83" s="287"/>
      <c r="Q83" s="287" t="str">
        <f>IFERROR(IF((VLOOKUP($A83,'Q4 Raw Data'!$A$9:$DN$158,Q$3,FALSE))="","",(VLOOKUP($A83,'Q4 Raw Data'!$A$9:$DN$158,Q$3,FALSE))),"")</f>
        <v>8. Pooled or aligned resources</v>
      </c>
      <c r="R83" s="287" t="str">
        <f>IFERROR(IF((VLOOKUP($A83,'Q4 Raw Data'!$A$9:$DN$158,R$3,FALSE))="","",(VLOOKUP($A83,'Q4 Raw Data'!$A$9:$DN$158,R$3,FALSE))),"")</f>
        <v>9. Joint commissioning of health and social care</v>
      </c>
      <c r="S83" s="287"/>
      <c r="T83" s="287"/>
      <c r="U83" s="287" t="str">
        <f>IFERROR(IF((VLOOKUP($A83,'Q4 Raw Data'!$A$9:$DN$158,U$3,FALSE))="","",(VLOOKUP($A83,'Q4 Raw Data'!$A$9:$DN$158,U$3,FALSE))),"")</f>
        <v>3. Integrated electronic records and sharing across the system with service users</v>
      </c>
      <c r="V83" s="287" t="str">
        <f>IFERROR(IF((VLOOKUP($A83,'Q4 Raw Data'!$A$9:$DN$158,V$3,FALSE))="","",(VLOOKUP($A83,'Q4 Raw Data'!$A$9:$DN$158,V$3,FALSE))),"")</f>
        <v>2. Strong, system-wide governance and systems leadership</v>
      </c>
      <c r="W83" s="287"/>
      <c r="X83" s="287"/>
    </row>
    <row r="84" spans="1:24" x14ac:dyDescent="0.3">
      <c r="A84" s="287" t="s">
        <v>509</v>
      </c>
      <c r="B84" s="287" t="s">
        <v>510</v>
      </c>
      <c r="C84" s="287" t="str">
        <f>IFERROR(IF((VLOOKUP($A84,'Q4 Raw Data'!$A$9:$DN$158,C$3,FALSE))="","",(VLOOKUP($A84,'Q4 Raw Data'!$A$9:$DN$158,C$3,FALSE))),"")</f>
        <v>Agree</v>
      </c>
      <c r="D84" s="287" t="str">
        <f>IFERROR(IF((VLOOKUP($A84,'Q4 Raw Data'!$A$9:$DN$158,D$3,FALSE))="","",(VLOOKUP($A84,'Q4 Raw Data'!$A$9:$DN$158,D$3,FALSE))),"")</f>
        <v>Agree</v>
      </c>
      <c r="E84" s="287" t="str">
        <f>IFERROR(IF((VLOOKUP($A84,'Q4 Raw Data'!$A$9:$DN$158,E$3,FALSE))="","",(VLOOKUP($A84,'Q4 Raw Data'!$A$9:$DN$158,E$3,FALSE))),"")</f>
        <v>Strongly Agree</v>
      </c>
      <c r="F84" s="287" t="str">
        <f>IFERROR(IF((VLOOKUP($A84,'Q4 Raw Data'!$A$9:$DN$158,F$3,FALSE))="","",(VLOOKUP($A84,'Q4 Raw Data'!$A$9:$DN$158,F$3,FALSE))),"")</f>
        <v>Agree</v>
      </c>
      <c r="G84" s="287" t="str">
        <f>IFERROR(IF((VLOOKUP($A84,'Q4 Raw Data'!$A$9:$DN$158,G$3,FALSE))="","",(VLOOKUP($A84,'Q4 Raw Data'!$A$9:$DN$158,G$3,FALSE))),"")</f>
        <v>Strongly Agree</v>
      </c>
      <c r="H84" s="287" t="str">
        <f>IFERROR(IF((VLOOKUP($A84,'Q4 Raw Data'!$A$9:$DN$158,H$3,FALSE))="","",(VLOOKUP($A84,'Q4 Raw Data'!$A$9:$DN$158,H$3,FALSE))),"")</f>
        <v>Agree</v>
      </c>
      <c r="I84" s="287" t="str">
        <f>IFERROR(IF((VLOOKUP($A84,'Q4 Raw Data'!$A$9:$DN$158,I$3,FALSE))="","",(VLOOKUP($A84,'Q4 Raw Data'!$A$9:$DN$158,I$3,FALSE))),"")</f>
        <v>Strongly Agree</v>
      </c>
      <c r="J84" s="287"/>
      <c r="K84" s="287"/>
      <c r="L84" s="287"/>
      <c r="M84" s="287"/>
      <c r="N84" s="287"/>
      <c r="O84" s="287"/>
      <c r="P84" s="287"/>
      <c r="Q84" s="287" t="str">
        <f>IFERROR(IF((VLOOKUP($A84,'Q4 Raw Data'!$A$9:$DN$158,Q$3,FALSE))="","",(VLOOKUP($A84,'Q4 Raw Data'!$A$9:$DN$158,Q$3,FALSE))),"")</f>
        <v>2. Strong, system-wide governance and systems leadership</v>
      </c>
      <c r="R84" s="287" t="str">
        <f>IFERROR(IF((VLOOKUP($A84,'Q4 Raw Data'!$A$9:$DN$158,R$3,FALSE))="","",(VLOOKUP($A84,'Q4 Raw Data'!$A$9:$DN$158,R$3,FALSE))),"")</f>
        <v>5. Integrated workforce: joint approach to training and upskilling of workforce</v>
      </c>
      <c r="S84" s="287"/>
      <c r="T84" s="287"/>
      <c r="U84" s="287" t="str">
        <f>IFERROR(IF((VLOOKUP($A84,'Q4 Raw Data'!$A$9:$DN$158,U$3,FALSE))="","",(VLOOKUP($A84,'Q4 Raw Data'!$A$9:$DN$158,U$3,FALSE))),"")</f>
        <v>1. Local contextual factors (e.g. financial health, funding arrangements, demographics, urban vs rurual factors)</v>
      </c>
      <c r="V84" s="287" t="str">
        <f>IFERROR(IF((VLOOKUP($A84,'Q4 Raw Data'!$A$9:$DN$158,V$3,FALSE))="","",(VLOOKUP($A84,'Q4 Raw Data'!$A$9:$DN$158,V$3,FALSE))),"")</f>
        <v>6. Good quality and sustainable provider market that can meet demand</v>
      </c>
      <c r="W84" s="287"/>
      <c r="X84" s="287"/>
    </row>
    <row r="85" spans="1:24" x14ac:dyDescent="0.3">
      <c r="A85" s="287" t="s">
        <v>513</v>
      </c>
      <c r="B85" s="287" t="s">
        <v>514</v>
      </c>
      <c r="C85" s="287" t="str">
        <f>IFERROR(IF((VLOOKUP($A85,'Q4 Raw Data'!$A$9:$DN$158,C$3,FALSE))="","",(VLOOKUP($A85,'Q4 Raw Data'!$A$9:$DN$158,C$3,FALSE))),"")</f>
        <v>Agree</v>
      </c>
      <c r="D85" s="287" t="str">
        <f>IFERROR(IF((VLOOKUP($A85,'Q4 Raw Data'!$A$9:$DN$158,D$3,FALSE))="","",(VLOOKUP($A85,'Q4 Raw Data'!$A$9:$DN$158,D$3,FALSE))),"")</f>
        <v>Agree</v>
      </c>
      <c r="E85" s="287" t="str">
        <f>IFERROR(IF((VLOOKUP($A85,'Q4 Raw Data'!$A$9:$DN$158,E$3,FALSE))="","",(VLOOKUP($A85,'Q4 Raw Data'!$A$9:$DN$158,E$3,FALSE))),"")</f>
        <v>Agree</v>
      </c>
      <c r="F85" s="287" t="str">
        <f>IFERROR(IF((VLOOKUP($A85,'Q4 Raw Data'!$A$9:$DN$158,F$3,FALSE))="","",(VLOOKUP($A85,'Q4 Raw Data'!$A$9:$DN$158,F$3,FALSE))),"")</f>
        <v>Agree</v>
      </c>
      <c r="G85" s="287" t="str">
        <f>IFERROR(IF((VLOOKUP($A85,'Q4 Raw Data'!$A$9:$DN$158,G$3,FALSE))="","",(VLOOKUP($A85,'Q4 Raw Data'!$A$9:$DN$158,G$3,FALSE))),"")</f>
        <v>Agree</v>
      </c>
      <c r="H85" s="287" t="str">
        <f>IFERROR(IF((VLOOKUP($A85,'Q4 Raw Data'!$A$9:$DN$158,H$3,FALSE))="","",(VLOOKUP($A85,'Q4 Raw Data'!$A$9:$DN$158,H$3,FALSE))),"")</f>
        <v>Agree</v>
      </c>
      <c r="I85" s="287" t="str">
        <f>IFERROR(IF((VLOOKUP($A85,'Q4 Raw Data'!$A$9:$DN$158,I$3,FALSE))="","",(VLOOKUP($A85,'Q4 Raw Data'!$A$9:$DN$158,I$3,FALSE))),"")</f>
        <v>Agree</v>
      </c>
      <c r="J85" s="287"/>
      <c r="K85" s="287"/>
      <c r="L85" s="287"/>
      <c r="M85" s="287"/>
      <c r="N85" s="287"/>
      <c r="O85" s="287"/>
      <c r="P85" s="287"/>
      <c r="Q85" s="287" t="str">
        <f>IFERROR(IF((VLOOKUP($A85,'Q4 Raw Data'!$A$9:$DN$158,Q$3,FALSE))="","",(VLOOKUP($A85,'Q4 Raw Data'!$A$9:$DN$158,Q$3,FALSE))),"")</f>
        <v>6. Good quality and sustainable provider market that can meet demand</v>
      </c>
      <c r="R85" s="287" t="str">
        <f>IFERROR(IF((VLOOKUP($A85,'Q4 Raw Data'!$A$9:$DN$158,R$3,FALSE))="","",(VLOOKUP($A85,'Q4 Raw Data'!$A$9:$DN$158,R$3,FALSE))),"")</f>
        <v>5. Integrated workforce: joint approach to training and upskilling of workforce</v>
      </c>
      <c r="S85" s="287"/>
      <c r="T85" s="287"/>
      <c r="U85" s="287" t="str">
        <f>IFERROR(IF((VLOOKUP($A85,'Q4 Raw Data'!$A$9:$DN$158,U$3,FALSE))="","",(VLOOKUP($A85,'Q4 Raw Data'!$A$9:$DN$158,U$3,FALSE))),"")</f>
        <v>1. Local contextual factors (e.g. financial health, funding arrangements, demographics, urban vs rurual factors)</v>
      </c>
      <c r="V85" s="287" t="str">
        <f>IFERROR(IF((VLOOKUP($A85,'Q4 Raw Data'!$A$9:$DN$158,V$3,FALSE))="","",(VLOOKUP($A85,'Q4 Raw Data'!$A$9:$DN$158,V$3,FALSE))),"")</f>
        <v>2. Strong, system-wide governance and systems leadership</v>
      </c>
      <c r="W85" s="287"/>
      <c r="X85" s="287"/>
    </row>
    <row r="86" spans="1:24" x14ac:dyDescent="0.3">
      <c r="A86" s="287" t="s">
        <v>515</v>
      </c>
      <c r="B86" s="287" t="s">
        <v>516</v>
      </c>
      <c r="C86" s="287" t="str">
        <f>IFERROR(IF((VLOOKUP($A86,'Q4 Raw Data'!$A$9:$DN$158,C$3,FALSE))="","",(VLOOKUP($A86,'Q4 Raw Data'!$A$9:$DN$158,C$3,FALSE))),"")</f>
        <v>Agree</v>
      </c>
      <c r="D86" s="287" t="str">
        <f>IFERROR(IF((VLOOKUP($A86,'Q4 Raw Data'!$A$9:$DN$158,D$3,FALSE))="","",(VLOOKUP($A86,'Q4 Raw Data'!$A$9:$DN$158,D$3,FALSE))),"")</f>
        <v>Agree</v>
      </c>
      <c r="E86" s="287" t="str">
        <f>IFERROR(IF((VLOOKUP($A86,'Q4 Raw Data'!$A$9:$DN$158,E$3,FALSE))="","",(VLOOKUP($A86,'Q4 Raw Data'!$A$9:$DN$158,E$3,FALSE))),"")</f>
        <v>Agree</v>
      </c>
      <c r="F86" s="287" t="str">
        <f>IFERROR(IF((VLOOKUP($A86,'Q4 Raw Data'!$A$9:$DN$158,F$3,FALSE))="","",(VLOOKUP($A86,'Q4 Raw Data'!$A$9:$DN$158,F$3,FALSE))),"")</f>
        <v>Agree</v>
      </c>
      <c r="G86" s="287" t="str">
        <f>IFERROR(IF((VLOOKUP($A86,'Q4 Raw Data'!$A$9:$DN$158,G$3,FALSE))="","",(VLOOKUP($A86,'Q4 Raw Data'!$A$9:$DN$158,G$3,FALSE))),"")</f>
        <v>Strongly Agree</v>
      </c>
      <c r="H86" s="287" t="str">
        <f>IFERROR(IF((VLOOKUP($A86,'Q4 Raw Data'!$A$9:$DN$158,H$3,FALSE))="","",(VLOOKUP($A86,'Q4 Raw Data'!$A$9:$DN$158,H$3,FALSE))),"")</f>
        <v>Agree</v>
      </c>
      <c r="I86" s="287" t="str">
        <f>IFERROR(IF((VLOOKUP($A86,'Q4 Raw Data'!$A$9:$DN$158,I$3,FALSE))="","",(VLOOKUP($A86,'Q4 Raw Data'!$A$9:$DN$158,I$3,FALSE))),"")</f>
        <v>Agree</v>
      </c>
      <c r="J86" s="287"/>
      <c r="K86" s="287"/>
      <c r="L86" s="287"/>
      <c r="M86" s="287"/>
      <c r="N86" s="287"/>
      <c r="O86" s="287"/>
      <c r="P86" s="287"/>
      <c r="Q86" s="287" t="str">
        <f>IFERROR(IF((VLOOKUP($A86,'Q4 Raw Data'!$A$9:$DN$158,Q$3,FALSE))="","",(VLOOKUP($A86,'Q4 Raw Data'!$A$9:$DN$158,Q$3,FALSE))),"")</f>
        <v>2. Strong, system-wide governance and systems leadership</v>
      </c>
      <c r="R86" s="287" t="str">
        <f>IFERROR(IF((VLOOKUP($A86,'Q4 Raw Data'!$A$9:$DN$158,R$3,FALSE))="","",(VLOOKUP($A86,'Q4 Raw Data'!$A$9:$DN$158,R$3,FALSE))),"")</f>
        <v>6. Good quality and sustainable provider market that can meet demand</v>
      </c>
      <c r="S86" s="287"/>
      <c r="T86" s="287"/>
      <c r="U86" s="287" t="str">
        <f>IFERROR(IF((VLOOKUP($A86,'Q4 Raw Data'!$A$9:$DN$158,U$3,FALSE))="","",(VLOOKUP($A86,'Q4 Raw Data'!$A$9:$DN$158,U$3,FALSE))),"")</f>
        <v>3. Integrated electronic records and sharing across the system with service users</v>
      </c>
      <c r="V86" s="287" t="str">
        <f>IFERROR(IF((VLOOKUP($A86,'Q4 Raw Data'!$A$9:$DN$158,V$3,FALSE))="","",(VLOOKUP($A86,'Q4 Raw Data'!$A$9:$DN$158,V$3,FALSE))),"")</f>
        <v>1. Local contextual factors (e.g. financial health, funding arrangements, demographics, urban vs rurual factors)</v>
      </c>
      <c r="W86" s="287"/>
      <c r="X86" s="287"/>
    </row>
    <row r="87" spans="1:24" x14ac:dyDescent="0.3">
      <c r="A87" s="287" t="s">
        <v>518</v>
      </c>
      <c r="B87" s="287" t="s">
        <v>519</v>
      </c>
      <c r="C87" s="287" t="str">
        <f>IFERROR(IF((VLOOKUP($A87,'Q4 Raw Data'!$A$9:$DN$158,C$3,FALSE))="","",(VLOOKUP($A87,'Q4 Raw Data'!$A$9:$DN$158,C$3,FALSE))),"")</f>
        <v>Agree</v>
      </c>
      <c r="D87" s="287" t="str">
        <f>IFERROR(IF((VLOOKUP($A87,'Q4 Raw Data'!$A$9:$DN$158,D$3,FALSE))="","",(VLOOKUP($A87,'Q4 Raw Data'!$A$9:$DN$158,D$3,FALSE))),"")</f>
        <v>Strongly Agree</v>
      </c>
      <c r="E87" s="287" t="str">
        <f>IFERROR(IF((VLOOKUP($A87,'Q4 Raw Data'!$A$9:$DN$158,E$3,FALSE))="","",(VLOOKUP($A87,'Q4 Raw Data'!$A$9:$DN$158,E$3,FALSE))),"")</f>
        <v>Agree</v>
      </c>
      <c r="F87" s="287" t="str">
        <f>IFERROR(IF((VLOOKUP($A87,'Q4 Raw Data'!$A$9:$DN$158,F$3,FALSE))="","",(VLOOKUP($A87,'Q4 Raw Data'!$A$9:$DN$158,F$3,FALSE))),"")</f>
        <v>Agree</v>
      </c>
      <c r="G87" s="287" t="str">
        <f>IFERROR(IF((VLOOKUP($A87,'Q4 Raw Data'!$A$9:$DN$158,G$3,FALSE))="","",(VLOOKUP($A87,'Q4 Raw Data'!$A$9:$DN$158,G$3,FALSE))),"")</f>
        <v>Agree</v>
      </c>
      <c r="H87" s="287" t="str">
        <f>IFERROR(IF((VLOOKUP($A87,'Q4 Raw Data'!$A$9:$DN$158,H$3,FALSE))="","",(VLOOKUP($A87,'Q4 Raw Data'!$A$9:$DN$158,H$3,FALSE))),"")</f>
        <v>Agree</v>
      </c>
      <c r="I87" s="287" t="str">
        <f>IFERROR(IF((VLOOKUP($A87,'Q4 Raw Data'!$A$9:$DN$158,I$3,FALSE))="","",(VLOOKUP($A87,'Q4 Raw Data'!$A$9:$DN$158,I$3,FALSE))),"")</f>
        <v>Agree</v>
      </c>
      <c r="J87" s="287"/>
      <c r="K87" s="287"/>
      <c r="L87" s="287"/>
      <c r="M87" s="287"/>
      <c r="N87" s="287"/>
      <c r="O87" s="287"/>
      <c r="P87" s="287"/>
      <c r="Q87" s="287" t="str">
        <f>IFERROR(IF((VLOOKUP($A87,'Q4 Raw Data'!$A$9:$DN$158,Q$3,FALSE))="","",(VLOOKUP($A87,'Q4 Raw Data'!$A$9:$DN$158,Q$3,FALSE))),"")</f>
        <v>2. Strong, system-wide governance and systems leadership</v>
      </c>
      <c r="R87" s="287" t="str">
        <f>IFERROR(IF((VLOOKUP($A87,'Q4 Raw Data'!$A$9:$DN$158,R$3,FALSE))="","",(VLOOKUP($A87,'Q4 Raw Data'!$A$9:$DN$158,R$3,FALSE))),"")</f>
        <v>9. Joint commissioning of health and social care</v>
      </c>
      <c r="S87" s="287"/>
      <c r="T87" s="287"/>
      <c r="U87" s="287" t="str">
        <f>IFERROR(IF((VLOOKUP($A87,'Q4 Raw Data'!$A$9:$DN$158,U$3,FALSE))="","",(VLOOKUP($A87,'Q4 Raw Data'!$A$9:$DN$158,U$3,FALSE))),"")</f>
        <v>1. Local contextual factors (e.g. financial health, funding arrangements, demographics, urban vs rurual factors)</v>
      </c>
      <c r="V87" s="287" t="str">
        <f>IFERROR(IF((VLOOKUP($A87,'Q4 Raw Data'!$A$9:$DN$158,V$3,FALSE))="","",(VLOOKUP($A87,'Q4 Raw Data'!$A$9:$DN$158,V$3,FALSE))),"")</f>
        <v>3. Integrated electronic records and sharing across the system with service users</v>
      </c>
      <c r="W87" s="287"/>
      <c r="X87" s="287"/>
    </row>
    <row r="88" spans="1:24" x14ac:dyDescent="0.3">
      <c r="A88" s="287" t="s">
        <v>520</v>
      </c>
      <c r="B88" s="287" t="s">
        <v>521</v>
      </c>
      <c r="C88" s="287" t="str">
        <f>IFERROR(IF((VLOOKUP($A88,'Q4 Raw Data'!$A$9:$DN$158,C$3,FALSE))="","",(VLOOKUP($A88,'Q4 Raw Data'!$A$9:$DN$158,C$3,FALSE))),"")</f>
        <v>Agree</v>
      </c>
      <c r="D88" s="287" t="str">
        <f>IFERROR(IF((VLOOKUP($A88,'Q4 Raw Data'!$A$9:$DN$158,D$3,FALSE))="","",(VLOOKUP($A88,'Q4 Raw Data'!$A$9:$DN$158,D$3,FALSE))),"")</f>
        <v>Agree</v>
      </c>
      <c r="E88" s="287" t="str">
        <f>IFERROR(IF((VLOOKUP($A88,'Q4 Raw Data'!$A$9:$DN$158,E$3,FALSE))="","",(VLOOKUP($A88,'Q4 Raw Data'!$A$9:$DN$158,E$3,FALSE))),"")</f>
        <v>Strongly Agree</v>
      </c>
      <c r="F88" s="287" t="str">
        <f>IFERROR(IF((VLOOKUP($A88,'Q4 Raw Data'!$A$9:$DN$158,F$3,FALSE))="","",(VLOOKUP($A88,'Q4 Raw Data'!$A$9:$DN$158,F$3,FALSE))),"")</f>
        <v>Agree</v>
      </c>
      <c r="G88" s="287" t="str">
        <f>IFERROR(IF((VLOOKUP($A88,'Q4 Raw Data'!$A$9:$DN$158,G$3,FALSE))="","",(VLOOKUP($A88,'Q4 Raw Data'!$A$9:$DN$158,G$3,FALSE))),"")</f>
        <v>Agree</v>
      </c>
      <c r="H88" s="287" t="str">
        <f>IFERROR(IF((VLOOKUP($A88,'Q4 Raw Data'!$A$9:$DN$158,H$3,FALSE))="","",(VLOOKUP($A88,'Q4 Raw Data'!$A$9:$DN$158,H$3,FALSE))),"")</f>
        <v>Agree</v>
      </c>
      <c r="I88" s="287" t="str">
        <f>IFERROR(IF((VLOOKUP($A88,'Q4 Raw Data'!$A$9:$DN$158,I$3,FALSE))="","",(VLOOKUP($A88,'Q4 Raw Data'!$A$9:$DN$158,I$3,FALSE))),"")</f>
        <v>Agree</v>
      </c>
      <c r="J88" s="287"/>
      <c r="K88" s="287"/>
      <c r="L88" s="287"/>
      <c r="M88" s="287"/>
      <c r="N88" s="287"/>
      <c r="O88" s="287"/>
      <c r="P88" s="287"/>
      <c r="Q88" s="287" t="str">
        <f>IFERROR(IF((VLOOKUP($A88,'Q4 Raw Data'!$A$9:$DN$158,Q$3,FALSE))="","",(VLOOKUP($A88,'Q4 Raw Data'!$A$9:$DN$158,Q$3,FALSE))),"")</f>
        <v>1. Local contextual factors (e.g. financial health, funding arrangements, demographics, urban vs rurual factors)</v>
      </c>
      <c r="R88" s="287" t="str">
        <f>IFERROR(IF((VLOOKUP($A88,'Q4 Raw Data'!$A$9:$DN$158,R$3,FALSE))="","",(VLOOKUP($A88,'Q4 Raw Data'!$A$9:$DN$158,R$3,FALSE))),"")</f>
        <v>9. Joint commissioning of health and social care</v>
      </c>
      <c r="S88" s="287"/>
      <c r="T88" s="287"/>
      <c r="U88" s="287" t="str">
        <f>IFERROR(IF((VLOOKUP($A88,'Q4 Raw Data'!$A$9:$DN$158,U$3,FALSE))="","",(VLOOKUP($A88,'Q4 Raw Data'!$A$9:$DN$158,U$3,FALSE))),"")</f>
        <v>1. Local contextual factors (e.g. financial health, funding arrangements, demographics, urban vs rurual factors)</v>
      </c>
      <c r="V88" s="287" t="str">
        <f>IFERROR(IF((VLOOKUP($A88,'Q4 Raw Data'!$A$9:$DN$158,V$3,FALSE))="","",(VLOOKUP($A88,'Q4 Raw Data'!$A$9:$DN$158,V$3,FALSE))),"")</f>
        <v>9. Joint commissioning of health and social care</v>
      </c>
      <c r="W88" s="287"/>
      <c r="X88" s="287"/>
    </row>
    <row r="89" spans="1:24" x14ac:dyDescent="0.3">
      <c r="A89" s="287" t="s">
        <v>522</v>
      </c>
      <c r="B89" s="287" t="s">
        <v>523</v>
      </c>
      <c r="C89" s="287" t="str">
        <f>IFERROR(IF((VLOOKUP($A89,'Q4 Raw Data'!$A$9:$DN$158,C$3,FALSE))="","",(VLOOKUP($A89,'Q4 Raw Data'!$A$9:$DN$158,C$3,FALSE))),"")</f>
        <v>Neither agree nor disagree</v>
      </c>
      <c r="D89" s="287" t="str">
        <f>IFERROR(IF((VLOOKUP($A89,'Q4 Raw Data'!$A$9:$DN$158,D$3,FALSE))="","",(VLOOKUP($A89,'Q4 Raw Data'!$A$9:$DN$158,D$3,FALSE))),"")</f>
        <v>Agree</v>
      </c>
      <c r="E89" s="287" t="str">
        <f>IFERROR(IF((VLOOKUP($A89,'Q4 Raw Data'!$A$9:$DN$158,E$3,FALSE))="","",(VLOOKUP($A89,'Q4 Raw Data'!$A$9:$DN$158,E$3,FALSE))),"")</f>
        <v>Agree</v>
      </c>
      <c r="F89" s="287" t="str">
        <f>IFERROR(IF((VLOOKUP($A89,'Q4 Raw Data'!$A$9:$DN$158,F$3,FALSE))="","",(VLOOKUP($A89,'Q4 Raw Data'!$A$9:$DN$158,F$3,FALSE))),"")</f>
        <v>Agree</v>
      </c>
      <c r="G89" s="287" t="str">
        <f>IFERROR(IF((VLOOKUP($A89,'Q4 Raw Data'!$A$9:$DN$158,G$3,FALSE))="","",(VLOOKUP($A89,'Q4 Raw Data'!$A$9:$DN$158,G$3,FALSE))),"")</f>
        <v>Disagree</v>
      </c>
      <c r="H89" s="287" t="str">
        <f>IFERROR(IF((VLOOKUP($A89,'Q4 Raw Data'!$A$9:$DN$158,H$3,FALSE))="","",(VLOOKUP($A89,'Q4 Raw Data'!$A$9:$DN$158,H$3,FALSE))),"")</f>
        <v>Agree</v>
      </c>
      <c r="I89" s="287" t="str">
        <f>IFERROR(IF((VLOOKUP($A89,'Q4 Raw Data'!$A$9:$DN$158,I$3,FALSE))="","",(VLOOKUP($A89,'Q4 Raw Data'!$A$9:$DN$158,I$3,FALSE))),"")</f>
        <v>Agree</v>
      </c>
      <c r="J89" s="287"/>
      <c r="K89" s="287"/>
      <c r="L89" s="287"/>
      <c r="M89" s="287"/>
      <c r="N89" s="287"/>
      <c r="O89" s="287"/>
      <c r="P89" s="287"/>
      <c r="Q89" s="287" t="str">
        <f>IFERROR(IF((VLOOKUP($A89,'Q4 Raw Data'!$A$9:$DN$158,Q$3,FALSE))="","",(VLOOKUP($A89,'Q4 Raw Data'!$A$9:$DN$158,Q$3,FALSE))),"")</f>
        <v>2. Strong, system-wide governance and systems leadership</v>
      </c>
      <c r="R89" s="287" t="str">
        <f>IFERROR(IF((VLOOKUP($A89,'Q4 Raw Data'!$A$9:$DN$158,R$3,FALSE))="","",(VLOOKUP($A89,'Q4 Raw Data'!$A$9:$DN$158,R$3,FALSE))),"")</f>
        <v>4. Empowering users to have choice and control through an asset based approach, shared decision making and co-production</v>
      </c>
      <c r="S89" s="287"/>
      <c r="T89" s="287"/>
      <c r="U89" s="287" t="str">
        <f>IFERROR(IF((VLOOKUP($A89,'Q4 Raw Data'!$A$9:$DN$158,U$3,FALSE))="","",(VLOOKUP($A89,'Q4 Raw Data'!$A$9:$DN$158,U$3,FALSE))),"")</f>
        <v>1. Local contextual factors (e.g. financial health, funding arrangements, demographics, urban vs rurual factors)</v>
      </c>
      <c r="V89" s="287" t="str">
        <f>IFERROR(IF((VLOOKUP($A89,'Q4 Raw Data'!$A$9:$DN$158,V$3,FALSE))="","",(VLOOKUP($A89,'Q4 Raw Data'!$A$9:$DN$158,V$3,FALSE))),"")</f>
        <v>3. Integrated electronic records and sharing across the system with service users</v>
      </c>
      <c r="W89" s="287"/>
      <c r="X89" s="287"/>
    </row>
    <row r="90" spans="1:24" x14ac:dyDescent="0.3">
      <c r="A90" s="287" t="s">
        <v>526</v>
      </c>
      <c r="B90" s="287" t="s">
        <v>527</v>
      </c>
      <c r="C90" s="287" t="str">
        <f>IFERROR(IF((VLOOKUP($A90,'Q4 Raw Data'!$A$9:$DN$158,C$3,FALSE))="","",(VLOOKUP($A90,'Q4 Raw Data'!$A$9:$DN$158,C$3,FALSE))),"")</f>
        <v>Neither agree nor disagree</v>
      </c>
      <c r="D90" s="287" t="str">
        <f>IFERROR(IF((VLOOKUP($A90,'Q4 Raw Data'!$A$9:$DN$158,D$3,FALSE))="","",(VLOOKUP($A90,'Q4 Raw Data'!$A$9:$DN$158,D$3,FALSE))),"")</f>
        <v>Disagree</v>
      </c>
      <c r="E90" s="287" t="str">
        <f>IFERROR(IF((VLOOKUP($A90,'Q4 Raw Data'!$A$9:$DN$158,E$3,FALSE))="","",(VLOOKUP($A90,'Q4 Raw Data'!$A$9:$DN$158,E$3,FALSE))),"")</f>
        <v>Neither agree nor disagree</v>
      </c>
      <c r="F90" s="287" t="str">
        <f>IFERROR(IF((VLOOKUP($A90,'Q4 Raw Data'!$A$9:$DN$158,F$3,FALSE))="","",(VLOOKUP($A90,'Q4 Raw Data'!$A$9:$DN$158,F$3,FALSE))),"")</f>
        <v>Neither agree nor disagree</v>
      </c>
      <c r="G90" s="287" t="str">
        <f>IFERROR(IF((VLOOKUP($A90,'Q4 Raw Data'!$A$9:$DN$158,G$3,FALSE))="","",(VLOOKUP($A90,'Q4 Raw Data'!$A$9:$DN$158,G$3,FALSE))),"")</f>
        <v>Neither agree nor disagree</v>
      </c>
      <c r="H90" s="287" t="str">
        <f>IFERROR(IF((VLOOKUP($A90,'Q4 Raw Data'!$A$9:$DN$158,H$3,FALSE))="","",(VLOOKUP($A90,'Q4 Raw Data'!$A$9:$DN$158,H$3,FALSE))),"")</f>
        <v>Neither agree nor disagree</v>
      </c>
      <c r="I90" s="287" t="str">
        <f>IFERROR(IF((VLOOKUP($A90,'Q4 Raw Data'!$A$9:$DN$158,I$3,FALSE))="","",(VLOOKUP($A90,'Q4 Raw Data'!$A$9:$DN$158,I$3,FALSE))),"")</f>
        <v>Neither agree nor disagree</v>
      </c>
      <c r="J90" s="287"/>
      <c r="K90" s="287"/>
      <c r="L90" s="287"/>
      <c r="M90" s="287"/>
      <c r="N90" s="287"/>
      <c r="O90" s="287"/>
      <c r="P90" s="287"/>
      <c r="Q90" s="287" t="str">
        <f>IFERROR(IF((VLOOKUP($A90,'Q4 Raw Data'!$A$9:$DN$158,Q$3,FALSE))="","",(VLOOKUP($A90,'Q4 Raw Data'!$A$9:$DN$158,Q$3,FALSE))),"")</f>
        <v>8. Pooled or aligned resources</v>
      </c>
      <c r="R90" s="287" t="str">
        <f>IFERROR(IF((VLOOKUP($A90,'Q4 Raw Data'!$A$9:$DN$158,R$3,FALSE))="","",(VLOOKUP($A90,'Q4 Raw Data'!$A$9:$DN$158,R$3,FALSE))),"")</f>
        <v>9. Joint commissioning of health and social care</v>
      </c>
      <c r="S90" s="287"/>
      <c r="T90" s="287"/>
      <c r="U90" s="287" t="str">
        <f>IFERROR(IF((VLOOKUP($A90,'Q4 Raw Data'!$A$9:$DN$158,U$3,FALSE))="","",(VLOOKUP($A90,'Q4 Raw Data'!$A$9:$DN$158,U$3,FALSE))),"")</f>
        <v>5. Integrated workforce: joint approach to training and upskilling of workforce</v>
      </c>
      <c r="V90" s="287" t="str">
        <f>IFERROR(IF((VLOOKUP($A90,'Q4 Raw Data'!$A$9:$DN$158,V$3,FALSE))="","",(VLOOKUP($A90,'Q4 Raw Data'!$A$9:$DN$158,V$3,FALSE))),"")</f>
        <v>7. Joined-up regulatory approach</v>
      </c>
      <c r="W90" s="287"/>
      <c r="X90" s="287"/>
    </row>
    <row r="91" spans="1:24" x14ac:dyDescent="0.3">
      <c r="A91" s="287" t="s">
        <v>528</v>
      </c>
      <c r="B91" s="287" t="s">
        <v>529</v>
      </c>
      <c r="C91" s="287" t="str">
        <f>IFERROR(IF((VLOOKUP($A91,'Q4 Raw Data'!$A$9:$DN$158,C$3,FALSE))="","",(VLOOKUP($A91,'Q4 Raw Data'!$A$9:$DN$158,C$3,FALSE))),"")</f>
        <v>Strongly Agree</v>
      </c>
      <c r="D91" s="287" t="str">
        <f>IFERROR(IF((VLOOKUP($A91,'Q4 Raw Data'!$A$9:$DN$158,D$3,FALSE))="","",(VLOOKUP($A91,'Q4 Raw Data'!$A$9:$DN$158,D$3,FALSE))),"")</f>
        <v>Strongly Agree</v>
      </c>
      <c r="E91" s="287" t="str">
        <f>IFERROR(IF((VLOOKUP($A91,'Q4 Raw Data'!$A$9:$DN$158,E$3,FALSE))="","",(VLOOKUP($A91,'Q4 Raw Data'!$A$9:$DN$158,E$3,FALSE))),"")</f>
        <v>Strongly Agree</v>
      </c>
      <c r="F91" s="287" t="str">
        <f>IFERROR(IF((VLOOKUP($A91,'Q4 Raw Data'!$A$9:$DN$158,F$3,FALSE))="","",(VLOOKUP($A91,'Q4 Raw Data'!$A$9:$DN$158,F$3,FALSE))),"")</f>
        <v>Agree</v>
      </c>
      <c r="G91" s="287" t="str">
        <f>IFERROR(IF((VLOOKUP($A91,'Q4 Raw Data'!$A$9:$DN$158,G$3,FALSE))="","",(VLOOKUP($A91,'Q4 Raw Data'!$A$9:$DN$158,G$3,FALSE))),"")</f>
        <v>Strongly Agree</v>
      </c>
      <c r="H91" s="287" t="str">
        <f>IFERROR(IF((VLOOKUP($A91,'Q4 Raw Data'!$A$9:$DN$158,H$3,FALSE))="","",(VLOOKUP($A91,'Q4 Raw Data'!$A$9:$DN$158,H$3,FALSE))),"")</f>
        <v>Strongly Agree</v>
      </c>
      <c r="I91" s="287" t="str">
        <f>IFERROR(IF((VLOOKUP($A91,'Q4 Raw Data'!$A$9:$DN$158,I$3,FALSE))="","",(VLOOKUP($A91,'Q4 Raw Data'!$A$9:$DN$158,I$3,FALSE))),"")</f>
        <v>Agree</v>
      </c>
      <c r="J91" s="287"/>
      <c r="K91" s="287"/>
      <c r="L91" s="287"/>
      <c r="M91" s="287"/>
      <c r="N91" s="287"/>
      <c r="O91" s="287"/>
      <c r="P91" s="287"/>
      <c r="Q91" s="287" t="str">
        <f>IFERROR(IF((VLOOKUP($A91,'Q4 Raw Data'!$A$9:$DN$158,Q$3,FALSE))="","",(VLOOKUP($A91,'Q4 Raw Data'!$A$9:$DN$158,Q$3,FALSE))),"")</f>
        <v>6. Good quality and sustainable provider market that can meet demand</v>
      </c>
      <c r="R91" s="287" t="str">
        <f>IFERROR(IF((VLOOKUP($A91,'Q4 Raw Data'!$A$9:$DN$158,R$3,FALSE))="","",(VLOOKUP($A91,'Q4 Raw Data'!$A$9:$DN$158,R$3,FALSE))),"")</f>
        <v>2. Strong, system-wide governance and systems leadership</v>
      </c>
      <c r="S91" s="287"/>
      <c r="T91" s="287"/>
      <c r="U91" s="287" t="str">
        <f>IFERROR(IF((VLOOKUP($A91,'Q4 Raw Data'!$A$9:$DN$158,U$3,FALSE))="","",(VLOOKUP($A91,'Q4 Raw Data'!$A$9:$DN$158,U$3,FALSE))),"")</f>
        <v>1. Local contextual factors (e.g. financial health, funding arrangements, demographics, urban vs rurual factors)</v>
      </c>
      <c r="V91" s="287" t="str">
        <f>IFERROR(IF((VLOOKUP($A91,'Q4 Raw Data'!$A$9:$DN$158,V$3,FALSE))="","",(VLOOKUP($A91,'Q4 Raw Data'!$A$9:$DN$158,V$3,FALSE))),"")</f>
        <v>3. Integrated electronic records and sharing across the system with service users</v>
      </c>
      <c r="W91" s="287"/>
      <c r="X91" s="287"/>
    </row>
    <row r="92" spans="1:24" x14ac:dyDescent="0.3">
      <c r="A92" s="287" t="s">
        <v>530</v>
      </c>
      <c r="B92" s="287" t="s">
        <v>531</v>
      </c>
      <c r="C92" s="287" t="str">
        <f>IFERROR(IF((VLOOKUP($A92,'Q4 Raw Data'!$A$9:$DN$158,C$3,FALSE))="","",(VLOOKUP($A92,'Q4 Raw Data'!$A$9:$DN$158,C$3,FALSE))),"")</f>
        <v>Agree</v>
      </c>
      <c r="D92" s="287" t="str">
        <f>IFERROR(IF((VLOOKUP($A92,'Q4 Raw Data'!$A$9:$DN$158,D$3,FALSE))="","",(VLOOKUP($A92,'Q4 Raw Data'!$A$9:$DN$158,D$3,FALSE))),"")</f>
        <v>Agree</v>
      </c>
      <c r="E92" s="287" t="str">
        <f>IFERROR(IF((VLOOKUP($A92,'Q4 Raw Data'!$A$9:$DN$158,E$3,FALSE))="","",(VLOOKUP($A92,'Q4 Raw Data'!$A$9:$DN$158,E$3,FALSE))),"")</f>
        <v>Agree</v>
      </c>
      <c r="F92" s="287" t="str">
        <f>IFERROR(IF((VLOOKUP($A92,'Q4 Raw Data'!$A$9:$DN$158,F$3,FALSE))="","",(VLOOKUP($A92,'Q4 Raw Data'!$A$9:$DN$158,F$3,FALSE))),"")</f>
        <v>Disagree</v>
      </c>
      <c r="G92" s="287" t="str">
        <f>IFERROR(IF((VLOOKUP($A92,'Q4 Raw Data'!$A$9:$DN$158,G$3,FALSE))="","",(VLOOKUP($A92,'Q4 Raw Data'!$A$9:$DN$158,G$3,FALSE))),"")</f>
        <v>Agree</v>
      </c>
      <c r="H92" s="287" t="str">
        <f>IFERROR(IF((VLOOKUP($A92,'Q4 Raw Data'!$A$9:$DN$158,H$3,FALSE))="","",(VLOOKUP($A92,'Q4 Raw Data'!$A$9:$DN$158,H$3,FALSE))),"")</f>
        <v>Agree</v>
      </c>
      <c r="I92" s="287" t="str">
        <f>IFERROR(IF((VLOOKUP($A92,'Q4 Raw Data'!$A$9:$DN$158,I$3,FALSE))="","",(VLOOKUP($A92,'Q4 Raw Data'!$A$9:$DN$158,I$3,FALSE))),"")</f>
        <v>Agree</v>
      </c>
      <c r="J92" s="287"/>
      <c r="K92" s="287"/>
      <c r="L92" s="287"/>
      <c r="M92" s="287"/>
      <c r="N92" s="287"/>
      <c r="O92" s="287"/>
      <c r="P92" s="287"/>
      <c r="Q92" s="287" t="str">
        <f>IFERROR(IF((VLOOKUP($A92,'Q4 Raw Data'!$A$9:$DN$158,Q$3,FALSE))="","",(VLOOKUP($A92,'Q4 Raw Data'!$A$9:$DN$158,Q$3,FALSE))),"")</f>
        <v>1. Local contextual factors (e.g. financial health, funding arrangements, demographics, urban vs rurual factors)</v>
      </c>
      <c r="R92" s="287" t="str">
        <f>IFERROR(IF((VLOOKUP($A92,'Q4 Raw Data'!$A$9:$DN$158,R$3,FALSE))="","",(VLOOKUP($A92,'Q4 Raw Data'!$A$9:$DN$158,R$3,FALSE))),"")</f>
        <v>2. Strong, system-wide governance and systems leadership</v>
      </c>
      <c r="S92" s="287"/>
      <c r="T92" s="287"/>
      <c r="U92" s="287" t="str">
        <f>IFERROR(IF((VLOOKUP($A92,'Q4 Raw Data'!$A$9:$DN$158,U$3,FALSE))="","",(VLOOKUP($A92,'Q4 Raw Data'!$A$9:$DN$158,U$3,FALSE))),"")</f>
        <v>3. Integrated electronic records and sharing across the system with service users</v>
      </c>
      <c r="V92" s="287" t="str">
        <f>IFERROR(IF((VLOOKUP($A92,'Q4 Raw Data'!$A$9:$DN$158,V$3,FALSE))="","",(VLOOKUP($A92,'Q4 Raw Data'!$A$9:$DN$158,V$3,FALSE))),"")</f>
        <v>9. Joint commissioning of health and social care</v>
      </c>
      <c r="W92" s="287"/>
      <c r="X92" s="287"/>
    </row>
    <row r="93" spans="1:24" x14ac:dyDescent="0.3">
      <c r="A93" s="287" t="s">
        <v>532</v>
      </c>
      <c r="B93" s="287" t="s">
        <v>533</v>
      </c>
      <c r="C93" s="287" t="str">
        <f>IFERROR(IF((VLOOKUP($A93,'Q4 Raw Data'!$A$9:$DN$158,C$3,FALSE))="","",(VLOOKUP($A93,'Q4 Raw Data'!$A$9:$DN$158,C$3,FALSE))),"")</f>
        <v>Neither agree nor disagree</v>
      </c>
      <c r="D93" s="287" t="str">
        <f>IFERROR(IF((VLOOKUP($A93,'Q4 Raw Data'!$A$9:$DN$158,D$3,FALSE))="","",(VLOOKUP($A93,'Q4 Raw Data'!$A$9:$DN$158,D$3,FALSE))),"")</f>
        <v>Agree</v>
      </c>
      <c r="E93" s="287" t="str">
        <f>IFERROR(IF((VLOOKUP($A93,'Q4 Raw Data'!$A$9:$DN$158,E$3,FALSE))="","",(VLOOKUP($A93,'Q4 Raw Data'!$A$9:$DN$158,E$3,FALSE))),"")</f>
        <v>Neither agree nor disagree</v>
      </c>
      <c r="F93" s="287" t="str">
        <f>IFERROR(IF((VLOOKUP($A93,'Q4 Raw Data'!$A$9:$DN$158,F$3,FALSE))="","",(VLOOKUP($A93,'Q4 Raw Data'!$A$9:$DN$158,F$3,FALSE))),"")</f>
        <v>Neither agree nor disagree</v>
      </c>
      <c r="G93" s="287" t="str">
        <f>IFERROR(IF((VLOOKUP($A93,'Q4 Raw Data'!$A$9:$DN$158,G$3,FALSE))="","",(VLOOKUP($A93,'Q4 Raw Data'!$A$9:$DN$158,G$3,FALSE))),"")</f>
        <v>Agree</v>
      </c>
      <c r="H93" s="287" t="str">
        <f>IFERROR(IF((VLOOKUP($A93,'Q4 Raw Data'!$A$9:$DN$158,H$3,FALSE))="","",(VLOOKUP($A93,'Q4 Raw Data'!$A$9:$DN$158,H$3,FALSE))),"")</f>
        <v>Strongly Agree</v>
      </c>
      <c r="I93" s="287" t="str">
        <f>IFERROR(IF((VLOOKUP($A93,'Q4 Raw Data'!$A$9:$DN$158,I$3,FALSE))="","",(VLOOKUP($A93,'Q4 Raw Data'!$A$9:$DN$158,I$3,FALSE))),"")</f>
        <v>Neither agree nor disagree</v>
      </c>
      <c r="J93" s="287"/>
      <c r="K93" s="287"/>
      <c r="L93" s="287"/>
      <c r="M93" s="287"/>
      <c r="N93" s="287"/>
      <c r="O93" s="287"/>
      <c r="P93" s="287"/>
      <c r="Q93" s="287" t="str">
        <f>IFERROR(IF((VLOOKUP($A93,'Q4 Raw Data'!$A$9:$DN$158,Q$3,FALSE))="","",(VLOOKUP($A93,'Q4 Raw Data'!$A$9:$DN$158,Q$3,FALSE))),"")</f>
        <v>5. Integrated workforce: joint approach to training and upskilling of workforce</v>
      </c>
      <c r="R93" s="287" t="str">
        <f>IFERROR(IF((VLOOKUP($A93,'Q4 Raw Data'!$A$9:$DN$158,R$3,FALSE))="","",(VLOOKUP($A93,'Q4 Raw Data'!$A$9:$DN$158,R$3,FALSE))),"")</f>
        <v>1. Local contextual factors (e.g. financial health, funding arrangements, demographics, urban vs rurual factors)</v>
      </c>
      <c r="S93" s="287"/>
      <c r="T93" s="287"/>
      <c r="U93" s="287" t="str">
        <f>IFERROR(IF((VLOOKUP($A93,'Q4 Raw Data'!$A$9:$DN$158,U$3,FALSE))="","",(VLOOKUP($A93,'Q4 Raw Data'!$A$9:$DN$158,U$3,FALSE))),"")</f>
        <v>6. Good quality and sustainable provider market that can meet demand</v>
      </c>
      <c r="V93" s="287" t="str">
        <f>IFERROR(IF((VLOOKUP($A93,'Q4 Raw Data'!$A$9:$DN$158,V$3,FALSE))="","",(VLOOKUP($A93,'Q4 Raw Data'!$A$9:$DN$158,V$3,FALSE))),"")</f>
        <v>1. Local contextual factors (e.g. financial health, funding arrangements, demographics, urban vs rurual factors)</v>
      </c>
      <c r="W93" s="287"/>
      <c r="X93" s="287"/>
    </row>
    <row r="94" spans="1:24" x14ac:dyDescent="0.3">
      <c r="A94" s="287" t="s">
        <v>534</v>
      </c>
      <c r="B94" s="287" t="s">
        <v>535</v>
      </c>
      <c r="C94" s="287" t="str">
        <f>IFERROR(IF((VLOOKUP($A94,'Q4 Raw Data'!$A$9:$DN$158,C$3,FALSE))="","",(VLOOKUP($A94,'Q4 Raw Data'!$A$9:$DN$158,C$3,FALSE))),"")</f>
        <v>Agree</v>
      </c>
      <c r="D94" s="287" t="str">
        <f>IFERROR(IF((VLOOKUP($A94,'Q4 Raw Data'!$A$9:$DN$158,D$3,FALSE))="","",(VLOOKUP($A94,'Q4 Raw Data'!$A$9:$DN$158,D$3,FALSE))),"")</f>
        <v>Agree</v>
      </c>
      <c r="E94" s="287" t="str">
        <f>IFERROR(IF((VLOOKUP($A94,'Q4 Raw Data'!$A$9:$DN$158,E$3,FALSE))="","",(VLOOKUP($A94,'Q4 Raw Data'!$A$9:$DN$158,E$3,FALSE))),"")</f>
        <v>Agree</v>
      </c>
      <c r="F94" s="287" t="str">
        <f>IFERROR(IF((VLOOKUP($A94,'Q4 Raw Data'!$A$9:$DN$158,F$3,FALSE))="","",(VLOOKUP($A94,'Q4 Raw Data'!$A$9:$DN$158,F$3,FALSE))),"")</f>
        <v>Agree</v>
      </c>
      <c r="G94" s="287" t="str">
        <f>IFERROR(IF((VLOOKUP($A94,'Q4 Raw Data'!$A$9:$DN$158,G$3,FALSE))="","",(VLOOKUP($A94,'Q4 Raw Data'!$A$9:$DN$158,G$3,FALSE))),"")</f>
        <v>Agree</v>
      </c>
      <c r="H94" s="287" t="str">
        <f>IFERROR(IF((VLOOKUP($A94,'Q4 Raw Data'!$A$9:$DN$158,H$3,FALSE))="","",(VLOOKUP($A94,'Q4 Raw Data'!$A$9:$DN$158,H$3,FALSE))),"")</f>
        <v>Agree</v>
      </c>
      <c r="I94" s="287" t="str">
        <f>IFERROR(IF((VLOOKUP($A94,'Q4 Raw Data'!$A$9:$DN$158,I$3,FALSE))="","",(VLOOKUP($A94,'Q4 Raw Data'!$A$9:$DN$158,I$3,FALSE))),"")</f>
        <v>Agree</v>
      </c>
      <c r="J94" s="287"/>
      <c r="K94" s="287"/>
      <c r="L94" s="287"/>
      <c r="M94" s="287"/>
      <c r="N94" s="287"/>
      <c r="O94" s="287"/>
      <c r="P94" s="287"/>
      <c r="Q94" s="287" t="str">
        <f>IFERROR(IF((VLOOKUP($A94,'Q4 Raw Data'!$A$9:$DN$158,Q$3,FALSE))="","",(VLOOKUP($A94,'Q4 Raw Data'!$A$9:$DN$158,Q$3,FALSE))),"")</f>
        <v>5. Integrated workforce: joint approach to training and upskilling of workforce</v>
      </c>
      <c r="R94" s="287" t="str">
        <f>IFERROR(IF((VLOOKUP($A94,'Q4 Raw Data'!$A$9:$DN$158,R$3,FALSE))="","",(VLOOKUP($A94,'Q4 Raw Data'!$A$9:$DN$158,R$3,FALSE))),"")</f>
        <v>2. Strong, system-wide governance and systems leadership</v>
      </c>
      <c r="S94" s="287"/>
      <c r="T94" s="287"/>
      <c r="U94" s="287" t="str">
        <f>IFERROR(IF((VLOOKUP($A94,'Q4 Raw Data'!$A$9:$DN$158,U$3,FALSE))="","",(VLOOKUP($A94,'Q4 Raw Data'!$A$9:$DN$158,U$3,FALSE))),"")</f>
        <v>3. Integrated electronic records and sharing across the system with service users</v>
      </c>
      <c r="V94" s="287" t="str">
        <f>IFERROR(IF((VLOOKUP($A94,'Q4 Raw Data'!$A$9:$DN$158,V$3,FALSE))="","",(VLOOKUP($A94,'Q4 Raw Data'!$A$9:$DN$158,V$3,FALSE))),"")</f>
        <v>1. Local contextual factors (e.g. financial health, funding arrangements, demographics, urban vs rurual factors)</v>
      </c>
      <c r="W94" s="287"/>
      <c r="X94" s="287"/>
    </row>
    <row r="95" spans="1:24" x14ac:dyDescent="0.3">
      <c r="A95" s="287" t="s">
        <v>536</v>
      </c>
      <c r="B95" s="287" t="s">
        <v>537</v>
      </c>
      <c r="C95" s="287" t="str">
        <f>IFERROR(IF((VLOOKUP($A95,'Q4 Raw Data'!$A$9:$DN$158,C$3,FALSE))="","",(VLOOKUP($A95,'Q4 Raw Data'!$A$9:$DN$158,C$3,FALSE))),"")</f>
        <v>Agree</v>
      </c>
      <c r="D95" s="287" t="str">
        <f>IFERROR(IF((VLOOKUP($A95,'Q4 Raw Data'!$A$9:$DN$158,D$3,FALSE))="","",(VLOOKUP($A95,'Q4 Raw Data'!$A$9:$DN$158,D$3,FALSE))),"")</f>
        <v>Agree</v>
      </c>
      <c r="E95" s="287" t="str">
        <f>IFERROR(IF((VLOOKUP($A95,'Q4 Raw Data'!$A$9:$DN$158,E$3,FALSE))="","",(VLOOKUP($A95,'Q4 Raw Data'!$A$9:$DN$158,E$3,FALSE))),"")</f>
        <v>Agree</v>
      </c>
      <c r="F95" s="287" t="str">
        <f>IFERROR(IF((VLOOKUP($A95,'Q4 Raw Data'!$A$9:$DN$158,F$3,FALSE))="","",(VLOOKUP($A95,'Q4 Raw Data'!$A$9:$DN$158,F$3,FALSE))),"")</f>
        <v>Agree</v>
      </c>
      <c r="G95" s="287" t="str">
        <f>IFERROR(IF((VLOOKUP($A95,'Q4 Raw Data'!$A$9:$DN$158,G$3,FALSE))="","",(VLOOKUP($A95,'Q4 Raw Data'!$A$9:$DN$158,G$3,FALSE))),"")</f>
        <v>Strongly Agree</v>
      </c>
      <c r="H95" s="287" t="str">
        <f>IFERROR(IF((VLOOKUP($A95,'Q4 Raw Data'!$A$9:$DN$158,H$3,FALSE))="","",(VLOOKUP($A95,'Q4 Raw Data'!$A$9:$DN$158,H$3,FALSE))),"")</f>
        <v>Agree</v>
      </c>
      <c r="I95" s="287" t="str">
        <f>IFERROR(IF((VLOOKUP($A95,'Q4 Raw Data'!$A$9:$DN$158,I$3,FALSE))="","",(VLOOKUP($A95,'Q4 Raw Data'!$A$9:$DN$158,I$3,FALSE))),"")</f>
        <v>Agree</v>
      </c>
      <c r="J95" s="287"/>
      <c r="K95" s="287"/>
      <c r="L95" s="287"/>
      <c r="M95" s="287"/>
      <c r="N95" s="287"/>
      <c r="O95" s="287"/>
      <c r="P95" s="287"/>
      <c r="Q95" s="287" t="str">
        <f>IFERROR(IF((VLOOKUP($A95,'Q4 Raw Data'!$A$9:$DN$158,Q$3,FALSE))="","",(VLOOKUP($A95,'Q4 Raw Data'!$A$9:$DN$158,Q$3,FALSE))),"")</f>
        <v>1. Local contextual factors (e.g. financial health, funding arrangements, demographics, urban vs rurual factors)</v>
      </c>
      <c r="R95" s="287" t="str">
        <f>IFERROR(IF((VLOOKUP($A95,'Q4 Raw Data'!$A$9:$DN$158,R$3,FALSE))="","",(VLOOKUP($A95,'Q4 Raw Data'!$A$9:$DN$158,R$3,FALSE))),"")</f>
        <v>9. Joint commissioning of health and social care</v>
      </c>
      <c r="S95" s="287"/>
      <c r="T95" s="287"/>
      <c r="U95" s="287" t="str">
        <f>IFERROR(IF((VLOOKUP($A95,'Q4 Raw Data'!$A$9:$DN$158,U$3,FALSE))="","",(VLOOKUP($A95,'Q4 Raw Data'!$A$9:$DN$158,U$3,FALSE))),"")</f>
        <v>1. Local contextual factors (e.g. financial health, funding arrangements, demographics, urban vs rurual factors)</v>
      </c>
      <c r="V95" s="287" t="str">
        <f>IFERROR(IF((VLOOKUP($A95,'Q4 Raw Data'!$A$9:$DN$158,V$3,FALSE))="","",(VLOOKUP($A95,'Q4 Raw Data'!$A$9:$DN$158,V$3,FALSE))),"")</f>
        <v>2. Strong, system-wide governance and systems leadership</v>
      </c>
      <c r="W95" s="287"/>
      <c r="X95" s="287"/>
    </row>
    <row r="96" spans="1:24" x14ac:dyDescent="0.3">
      <c r="A96" s="287" t="s">
        <v>538</v>
      </c>
      <c r="B96" s="287" t="s">
        <v>539</v>
      </c>
      <c r="C96" s="287" t="str">
        <f>IFERROR(IF((VLOOKUP($A96,'Q4 Raw Data'!$A$9:$DN$158,C$3,FALSE))="","",(VLOOKUP($A96,'Q4 Raw Data'!$A$9:$DN$158,C$3,FALSE))),"")</f>
        <v>Agree</v>
      </c>
      <c r="D96" s="287" t="str">
        <f>IFERROR(IF((VLOOKUP($A96,'Q4 Raw Data'!$A$9:$DN$158,D$3,FALSE))="","",(VLOOKUP($A96,'Q4 Raw Data'!$A$9:$DN$158,D$3,FALSE))),"")</f>
        <v>Agree</v>
      </c>
      <c r="E96" s="287" t="str">
        <f>IFERROR(IF((VLOOKUP($A96,'Q4 Raw Data'!$A$9:$DN$158,E$3,FALSE))="","",(VLOOKUP($A96,'Q4 Raw Data'!$A$9:$DN$158,E$3,FALSE))),"")</f>
        <v>Agree</v>
      </c>
      <c r="F96" s="287" t="str">
        <f>IFERROR(IF((VLOOKUP($A96,'Q4 Raw Data'!$A$9:$DN$158,F$3,FALSE))="","",(VLOOKUP($A96,'Q4 Raw Data'!$A$9:$DN$158,F$3,FALSE))),"")</f>
        <v>Agree</v>
      </c>
      <c r="G96" s="287" t="str">
        <f>IFERROR(IF((VLOOKUP($A96,'Q4 Raw Data'!$A$9:$DN$158,G$3,FALSE))="","",(VLOOKUP($A96,'Q4 Raw Data'!$A$9:$DN$158,G$3,FALSE))),"")</f>
        <v>Agree</v>
      </c>
      <c r="H96" s="287" t="str">
        <f>IFERROR(IF((VLOOKUP($A96,'Q4 Raw Data'!$A$9:$DN$158,H$3,FALSE))="","",(VLOOKUP($A96,'Q4 Raw Data'!$A$9:$DN$158,H$3,FALSE))),"")</f>
        <v>Agree</v>
      </c>
      <c r="I96" s="287" t="str">
        <f>IFERROR(IF((VLOOKUP($A96,'Q4 Raw Data'!$A$9:$DN$158,I$3,FALSE))="","",(VLOOKUP($A96,'Q4 Raw Data'!$A$9:$DN$158,I$3,FALSE))),"")</f>
        <v>Agree</v>
      </c>
      <c r="J96" s="287"/>
      <c r="K96" s="287"/>
      <c r="L96" s="287"/>
      <c r="M96" s="287"/>
      <c r="N96" s="287"/>
      <c r="O96" s="287"/>
      <c r="P96" s="287"/>
      <c r="Q96" s="287" t="str">
        <f>IFERROR(IF((VLOOKUP($A96,'Q4 Raw Data'!$A$9:$DN$158,Q$3,FALSE))="","",(VLOOKUP($A96,'Q4 Raw Data'!$A$9:$DN$158,Q$3,FALSE))),"")</f>
        <v>5. Integrated workforce: joint approach to training and upskilling of workforce</v>
      </c>
      <c r="R96" s="287" t="str">
        <f>IFERROR(IF((VLOOKUP($A96,'Q4 Raw Data'!$A$9:$DN$158,R$3,FALSE))="","",(VLOOKUP($A96,'Q4 Raw Data'!$A$9:$DN$158,R$3,FALSE))),"")</f>
        <v>2. Strong, system-wide governance and systems leadership</v>
      </c>
      <c r="S96" s="287"/>
      <c r="T96" s="287"/>
      <c r="U96" s="287" t="str">
        <f>IFERROR(IF((VLOOKUP($A96,'Q4 Raw Data'!$A$9:$DN$158,U$3,FALSE))="","",(VLOOKUP($A96,'Q4 Raw Data'!$A$9:$DN$158,U$3,FALSE))),"")</f>
        <v>1. Local contextual factors (e.g. financial health, funding arrangements, demographics, urban vs rurual factors)</v>
      </c>
      <c r="V96" s="287" t="str">
        <f>IFERROR(IF((VLOOKUP($A96,'Q4 Raw Data'!$A$9:$DN$158,V$3,FALSE))="","",(VLOOKUP($A96,'Q4 Raw Data'!$A$9:$DN$158,V$3,FALSE))),"")</f>
        <v>3. Integrated electronic records and sharing across the system with service users</v>
      </c>
      <c r="W96" s="287"/>
      <c r="X96" s="287"/>
    </row>
    <row r="97" spans="1:24" x14ac:dyDescent="0.3">
      <c r="A97" s="287" t="s">
        <v>542</v>
      </c>
      <c r="B97" s="287" t="s">
        <v>543</v>
      </c>
      <c r="C97" s="287" t="str">
        <f>IFERROR(IF((VLOOKUP($A97,'Q4 Raw Data'!$A$9:$DN$158,C$3,FALSE))="","",(VLOOKUP($A97,'Q4 Raw Data'!$A$9:$DN$158,C$3,FALSE))),"")</f>
        <v>Agree</v>
      </c>
      <c r="D97" s="287" t="str">
        <f>IFERROR(IF((VLOOKUP($A97,'Q4 Raw Data'!$A$9:$DN$158,D$3,FALSE))="","",(VLOOKUP($A97,'Q4 Raw Data'!$A$9:$DN$158,D$3,FALSE))),"")</f>
        <v>Agree</v>
      </c>
      <c r="E97" s="287" t="str">
        <f>IFERROR(IF((VLOOKUP($A97,'Q4 Raw Data'!$A$9:$DN$158,E$3,FALSE))="","",(VLOOKUP($A97,'Q4 Raw Data'!$A$9:$DN$158,E$3,FALSE))),"")</f>
        <v>Agree</v>
      </c>
      <c r="F97" s="287" t="str">
        <f>IFERROR(IF((VLOOKUP($A97,'Q4 Raw Data'!$A$9:$DN$158,F$3,FALSE))="","",(VLOOKUP($A97,'Q4 Raw Data'!$A$9:$DN$158,F$3,FALSE))),"")</f>
        <v>Agree</v>
      </c>
      <c r="G97" s="287" t="str">
        <f>IFERROR(IF((VLOOKUP($A97,'Q4 Raw Data'!$A$9:$DN$158,G$3,FALSE))="","",(VLOOKUP($A97,'Q4 Raw Data'!$A$9:$DN$158,G$3,FALSE))),"")</f>
        <v>Agree</v>
      </c>
      <c r="H97" s="287" t="str">
        <f>IFERROR(IF((VLOOKUP($A97,'Q4 Raw Data'!$A$9:$DN$158,H$3,FALSE))="","",(VLOOKUP($A97,'Q4 Raw Data'!$A$9:$DN$158,H$3,FALSE))),"")</f>
        <v>Strongly Agree</v>
      </c>
      <c r="I97" s="287" t="str">
        <f>IFERROR(IF((VLOOKUP($A97,'Q4 Raw Data'!$A$9:$DN$158,I$3,FALSE))="","",(VLOOKUP($A97,'Q4 Raw Data'!$A$9:$DN$158,I$3,FALSE))),"")</f>
        <v>Strongly Agree</v>
      </c>
      <c r="J97" s="287"/>
      <c r="K97" s="287"/>
      <c r="L97" s="287"/>
      <c r="M97" s="287"/>
      <c r="N97" s="287"/>
      <c r="O97" s="287"/>
      <c r="P97" s="287"/>
      <c r="Q97" s="287" t="str">
        <f>IFERROR(IF((VLOOKUP($A97,'Q4 Raw Data'!$A$9:$DN$158,Q$3,FALSE))="","",(VLOOKUP($A97,'Q4 Raw Data'!$A$9:$DN$158,Q$3,FALSE))),"")</f>
        <v>2. Strong, system-wide governance and systems leadership</v>
      </c>
      <c r="R97" s="287" t="str">
        <f>IFERROR(IF((VLOOKUP($A97,'Q4 Raw Data'!$A$9:$DN$158,R$3,FALSE))="","",(VLOOKUP($A97,'Q4 Raw Data'!$A$9:$DN$158,R$3,FALSE))),"")</f>
        <v>8. Pooled or aligned resources</v>
      </c>
      <c r="S97" s="287"/>
      <c r="T97" s="287"/>
      <c r="U97" s="287" t="str">
        <f>IFERROR(IF((VLOOKUP($A97,'Q4 Raw Data'!$A$9:$DN$158,U$3,FALSE))="","",(VLOOKUP($A97,'Q4 Raw Data'!$A$9:$DN$158,U$3,FALSE))),"")</f>
        <v>1. Local contextual factors (e.g. financial health, funding arrangements, demographics, urban vs rurual factors)</v>
      </c>
      <c r="V97" s="287" t="str">
        <f>IFERROR(IF((VLOOKUP($A97,'Q4 Raw Data'!$A$9:$DN$158,V$3,FALSE))="","",(VLOOKUP($A97,'Q4 Raw Data'!$A$9:$DN$158,V$3,FALSE))),"")</f>
        <v>1. Local contextual factors (e.g. financial health, funding arrangements, demographics, urban vs rurual factors)</v>
      </c>
      <c r="W97" s="287"/>
      <c r="X97" s="287"/>
    </row>
    <row r="98" spans="1:24" x14ac:dyDescent="0.3">
      <c r="A98" s="287" t="s">
        <v>544</v>
      </c>
      <c r="B98" s="287" t="s">
        <v>545</v>
      </c>
      <c r="C98" s="287" t="str">
        <f>IFERROR(IF((VLOOKUP($A98,'Q4 Raw Data'!$A$9:$DN$158,C$3,FALSE))="","",(VLOOKUP($A98,'Q4 Raw Data'!$A$9:$DN$158,C$3,FALSE))),"")</f>
        <v>Agree</v>
      </c>
      <c r="D98" s="287" t="str">
        <f>IFERROR(IF((VLOOKUP($A98,'Q4 Raw Data'!$A$9:$DN$158,D$3,FALSE))="","",(VLOOKUP($A98,'Q4 Raw Data'!$A$9:$DN$158,D$3,FALSE))),"")</f>
        <v>Agree</v>
      </c>
      <c r="E98" s="287" t="str">
        <f>IFERROR(IF((VLOOKUP($A98,'Q4 Raw Data'!$A$9:$DN$158,E$3,FALSE))="","",(VLOOKUP($A98,'Q4 Raw Data'!$A$9:$DN$158,E$3,FALSE))),"")</f>
        <v>Agree</v>
      </c>
      <c r="F98" s="287" t="str">
        <f>IFERROR(IF((VLOOKUP($A98,'Q4 Raw Data'!$A$9:$DN$158,F$3,FALSE))="","",(VLOOKUP($A98,'Q4 Raw Data'!$A$9:$DN$158,F$3,FALSE))),"")</f>
        <v>Agree</v>
      </c>
      <c r="G98" s="287" t="str">
        <f>IFERROR(IF((VLOOKUP($A98,'Q4 Raw Data'!$A$9:$DN$158,G$3,FALSE))="","",(VLOOKUP($A98,'Q4 Raw Data'!$A$9:$DN$158,G$3,FALSE))),"")</f>
        <v>Agree</v>
      </c>
      <c r="H98" s="287" t="str">
        <f>IFERROR(IF((VLOOKUP($A98,'Q4 Raw Data'!$A$9:$DN$158,H$3,FALSE))="","",(VLOOKUP($A98,'Q4 Raw Data'!$A$9:$DN$158,H$3,FALSE))),"")</f>
        <v>Agree</v>
      </c>
      <c r="I98" s="287" t="str">
        <f>IFERROR(IF((VLOOKUP($A98,'Q4 Raw Data'!$A$9:$DN$158,I$3,FALSE))="","",(VLOOKUP($A98,'Q4 Raw Data'!$A$9:$DN$158,I$3,FALSE))),"")</f>
        <v>Agree</v>
      </c>
      <c r="J98" s="287"/>
      <c r="K98" s="287"/>
      <c r="L98" s="287"/>
      <c r="M98" s="287"/>
      <c r="N98" s="287"/>
      <c r="O98" s="287"/>
      <c r="P98" s="287"/>
      <c r="Q98" s="287" t="str">
        <f>IFERROR(IF((VLOOKUP($A98,'Q4 Raw Data'!$A$9:$DN$158,Q$3,FALSE))="","",(VLOOKUP($A98,'Q4 Raw Data'!$A$9:$DN$158,Q$3,FALSE))),"")</f>
        <v>2. Strong, system-wide governance and systems leadership</v>
      </c>
      <c r="R98" s="287" t="str">
        <f>IFERROR(IF((VLOOKUP($A98,'Q4 Raw Data'!$A$9:$DN$158,R$3,FALSE))="","",(VLOOKUP($A98,'Q4 Raw Data'!$A$9:$DN$158,R$3,FALSE))),"")</f>
        <v>3. Integrated electronic records and sharing across the system with service users</v>
      </c>
      <c r="S98" s="287"/>
      <c r="T98" s="287"/>
      <c r="U98" s="287" t="str">
        <f>IFERROR(IF((VLOOKUP($A98,'Q4 Raw Data'!$A$9:$DN$158,U$3,FALSE))="","",(VLOOKUP($A98,'Q4 Raw Data'!$A$9:$DN$158,U$3,FALSE))),"")</f>
        <v>1. Local contextual factors (e.g. financial health, funding arrangements, demographics, urban vs rurual factors)</v>
      </c>
      <c r="V98" s="287" t="str">
        <f>IFERROR(IF((VLOOKUP($A98,'Q4 Raw Data'!$A$9:$DN$158,V$3,FALSE))="","",(VLOOKUP($A98,'Q4 Raw Data'!$A$9:$DN$158,V$3,FALSE))),"")</f>
        <v>6. Good quality and sustainable provider market that can meet demand</v>
      </c>
      <c r="W98" s="287"/>
      <c r="X98" s="287"/>
    </row>
    <row r="99" spans="1:24" x14ac:dyDescent="0.3">
      <c r="A99" s="287" t="s">
        <v>548</v>
      </c>
      <c r="B99" s="287" t="s">
        <v>549</v>
      </c>
      <c r="C99" s="287" t="str">
        <f>IFERROR(IF((VLOOKUP($A99,'Q4 Raw Data'!$A$9:$DN$158,C$3,FALSE))="","",(VLOOKUP($A99,'Q4 Raw Data'!$A$9:$DN$158,C$3,FALSE))),"")</f>
        <v>Agree</v>
      </c>
      <c r="D99" s="287" t="str">
        <f>IFERROR(IF((VLOOKUP($A99,'Q4 Raw Data'!$A$9:$DN$158,D$3,FALSE))="","",(VLOOKUP($A99,'Q4 Raw Data'!$A$9:$DN$158,D$3,FALSE))),"")</f>
        <v>Agree</v>
      </c>
      <c r="E99" s="287" t="str">
        <f>IFERROR(IF((VLOOKUP($A99,'Q4 Raw Data'!$A$9:$DN$158,E$3,FALSE))="","",(VLOOKUP($A99,'Q4 Raw Data'!$A$9:$DN$158,E$3,FALSE))),"")</f>
        <v>Strongly Agree</v>
      </c>
      <c r="F99" s="287" t="str">
        <f>IFERROR(IF((VLOOKUP($A99,'Q4 Raw Data'!$A$9:$DN$158,F$3,FALSE))="","",(VLOOKUP($A99,'Q4 Raw Data'!$A$9:$DN$158,F$3,FALSE))),"")</f>
        <v>Neither agree nor disagree</v>
      </c>
      <c r="G99" s="287" t="str">
        <f>IFERROR(IF((VLOOKUP($A99,'Q4 Raw Data'!$A$9:$DN$158,G$3,FALSE))="","",(VLOOKUP($A99,'Q4 Raw Data'!$A$9:$DN$158,G$3,FALSE))),"")</f>
        <v>Agree</v>
      </c>
      <c r="H99" s="287" t="str">
        <f>IFERROR(IF((VLOOKUP($A99,'Q4 Raw Data'!$A$9:$DN$158,H$3,FALSE))="","",(VLOOKUP($A99,'Q4 Raw Data'!$A$9:$DN$158,H$3,FALSE))),"")</f>
        <v>Agree</v>
      </c>
      <c r="I99" s="287" t="str">
        <f>IFERROR(IF((VLOOKUP($A99,'Q4 Raw Data'!$A$9:$DN$158,I$3,FALSE))="","",(VLOOKUP($A99,'Q4 Raw Data'!$A$9:$DN$158,I$3,FALSE))),"")</f>
        <v>Neither agree nor disagree</v>
      </c>
      <c r="J99" s="287"/>
      <c r="K99" s="287"/>
      <c r="L99" s="287"/>
      <c r="M99" s="287"/>
      <c r="N99" s="287"/>
      <c r="O99" s="287"/>
      <c r="P99" s="287"/>
      <c r="Q99" s="287" t="str">
        <f>IFERROR(IF((VLOOKUP($A99,'Q4 Raw Data'!$A$9:$DN$158,Q$3,FALSE))="","",(VLOOKUP($A99,'Q4 Raw Data'!$A$9:$DN$158,Q$3,FALSE))),"")</f>
        <v>9. Joint commissioning of health and social care</v>
      </c>
      <c r="R99" s="287" t="str">
        <f>IFERROR(IF((VLOOKUP($A99,'Q4 Raw Data'!$A$9:$DN$158,R$3,FALSE))="","",(VLOOKUP($A99,'Q4 Raw Data'!$A$9:$DN$158,R$3,FALSE))),"")</f>
        <v>2. Strong, system-wide governance and systems leadership</v>
      </c>
      <c r="S99" s="287"/>
      <c r="T99" s="287"/>
      <c r="U99" s="287" t="str">
        <f>IFERROR(IF((VLOOKUP($A99,'Q4 Raw Data'!$A$9:$DN$158,U$3,FALSE))="","",(VLOOKUP($A99,'Q4 Raw Data'!$A$9:$DN$158,U$3,FALSE))),"")</f>
        <v>5. Integrated workforce: joint approach to training and upskilling of workforce</v>
      </c>
      <c r="V99" s="287" t="str">
        <f>IFERROR(IF((VLOOKUP($A99,'Q4 Raw Data'!$A$9:$DN$158,V$3,FALSE))="","",(VLOOKUP($A99,'Q4 Raw Data'!$A$9:$DN$158,V$3,FALSE))),"")</f>
        <v>2. Strong, system-wide governance and systems leadership</v>
      </c>
      <c r="W99" s="287"/>
      <c r="X99" s="287"/>
    </row>
    <row r="100" spans="1:24" x14ac:dyDescent="0.3">
      <c r="A100" s="287" t="s">
        <v>550</v>
      </c>
      <c r="B100" s="287" t="s">
        <v>551</v>
      </c>
      <c r="C100" s="287" t="str">
        <f>IFERROR(IF((VLOOKUP($A100,'Q4 Raw Data'!$A$9:$DN$158,C$3,FALSE))="","",(VLOOKUP($A100,'Q4 Raw Data'!$A$9:$DN$158,C$3,FALSE))),"")</f>
        <v>Agree</v>
      </c>
      <c r="D100" s="287" t="str">
        <f>IFERROR(IF((VLOOKUP($A100,'Q4 Raw Data'!$A$9:$DN$158,D$3,FALSE))="","",(VLOOKUP($A100,'Q4 Raw Data'!$A$9:$DN$158,D$3,FALSE))),"")</f>
        <v>Agree</v>
      </c>
      <c r="E100" s="287" t="str">
        <f>IFERROR(IF((VLOOKUP($A100,'Q4 Raw Data'!$A$9:$DN$158,E$3,FALSE))="","",(VLOOKUP($A100,'Q4 Raw Data'!$A$9:$DN$158,E$3,FALSE))),"")</f>
        <v>Strongly Agree</v>
      </c>
      <c r="F100" s="287" t="str">
        <f>IFERROR(IF((VLOOKUP($A100,'Q4 Raw Data'!$A$9:$DN$158,F$3,FALSE))="","",(VLOOKUP($A100,'Q4 Raw Data'!$A$9:$DN$158,F$3,FALSE))),"")</f>
        <v>Agree</v>
      </c>
      <c r="G100" s="287" t="str">
        <f>IFERROR(IF((VLOOKUP($A100,'Q4 Raw Data'!$A$9:$DN$158,G$3,FALSE))="","",(VLOOKUP($A100,'Q4 Raw Data'!$A$9:$DN$158,G$3,FALSE))),"")</f>
        <v>Agree</v>
      </c>
      <c r="H100" s="287" t="str">
        <f>IFERROR(IF((VLOOKUP($A100,'Q4 Raw Data'!$A$9:$DN$158,H$3,FALSE))="","",(VLOOKUP($A100,'Q4 Raw Data'!$A$9:$DN$158,H$3,FALSE))),"")</f>
        <v>Strongly Agree</v>
      </c>
      <c r="I100" s="287" t="str">
        <f>IFERROR(IF((VLOOKUP($A100,'Q4 Raw Data'!$A$9:$DN$158,I$3,FALSE))="","",(VLOOKUP($A100,'Q4 Raw Data'!$A$9:$DN$158,I$3,FALSE))),"")</f>
        <v>Neither agree nor disagree</v>
      </c>
      <c r="J100" s="287"/>
      <c r="K100" s="287"/>
      <c r="L100" s="287"/>
      <c r="M100" s="287"/>
      <c r="N100" s="287"/>
      <c r="O100" s="287"/>
      <c r="P100" s="287"/>
      <c r="Q100" s="287" t="str">
        <f>IFERROR(IF((VLOOKUP($A100,'Q4 Raw Data'!$A$9:$DN$158,Q$3,FALSE))="","",(VLOOKUP($A100,'Q4 Raw Data'!$A$9:$DN$158,Q$3,FALSE))),"")</f>
        <v>2. Strong, system-wide governance and systems leadership</v>
      </c>
      <c r="R100" s="287" t="str">
        <f>IFERROR(IF((VLOOKUP($A100,'Q4 Raw Data'!$A$9:$DN$158,R$3,FALSE))="","",(VLOOKUP($A100,'Q4 Raw Data'!$A$9:$DN$158,R$3,FALSE))),"")</f>
        <v>8. Pooled or aligned resources</v>
      </c>
      <c r="S100" s="287"/>
      <c r="T100" s="287"/>
      <c r="U100" s="287" t="str">
        <f>IFERROR(IF((VLOOKUP($A100,'Q4 Raw Data'!$A$9:$DN$158,U$3,FALSE))="","",(VLOOKUP($A100,'Q4 Raw Data'!$A$9:$DN$158,U$3,FALSE))),"")</f>
        <v>6. Good quality and sustainable provider market that can meet demand</v>
      </c>
      <c r="V100" s="287" t="str">
        <f>IFERROR(IF((VLOOKUP($A100,'Q4 Raw Data'!$A$9:$DN$158,V$3,FALSE))="","",(VLOOKUP($A100,'Q4 Raw Data'!$A$9:$DN$158,V$3,FALSE))),"")</f>
        <v>5. Integrated workforce: joint approach to training and upskilling of workforce</v>
      </c>
      <c r="W100" s="287"/>
      <c r="X100" s="287"/>
    </row>
    <row r="101" spans="1:24" x14ac:dyDescent="0.3">
      <c r="A101" s="287" t="s">
        <v>552</v>
      </c>
      <c r="B101" s="287" t="s">
        <v>553</v>
      </c>
      <c r="C101" s="287" t="str">
        <f>IFERROR(IF((VLOOKUP($A101,'Q4 Raw Data'!$A$9:$DN$158,C$3,FALSE))="","",(VLOOKUP($A101,'Q4 Raw Data'!$A$9:$DN$158,C$3,FALSE))),"")</f>
        <v>Agree</v>
      </c>
      <c r="D101" s="287" t="str">
        <f>IFERROR(IF((VLOOKUP($A101,'Q4 Raw Data'!$A$9:$DN$158,D$3,FALSE))="","",(VLOOKUP($A101,'Q4 Raw Data'!$A$9:$DN$158,D$3,FALSE))),"")</f>
        <v>Agree</v>
      </c>
      <c r="E101" s="287" t="str">
        <f>IFERROR(IF((VLOOKUP($A101,'Q4 Raw Data'!$A$9:$DN$158,E$3,FALSE))="","",(VLOOKUP($A101,'Q4 Raw Data'!$A$9:$DN$158,E$3,FALSE))),"")</f>
        <v>Agree</v>
      </c>
      <c r="F101" s="287" t="str">
        <f>IFERROR(IF((VLOOKUP($A101,'Q4 Raw Data'!$A$9:$DN$158,F$3,FALSE))="","",(VLOOKUP($A101,'Q4 Raw Data'!$A$9:$DN$158,F$3,FALSE))),"")</f>
        <v>Agree</v>
      </c>
      <c r="G101" s="287" t="str">
        <f>IFERROR(IF((VLOOKUP($A101,'Q4 Raw Data'!$A$9:$DN$158,G$3,FALSE))="","",(VLOOKUP($A101,'Q4 Raw Data'!$A$9:$DN$158,G$3,FALSE))),"")</f>
        <v>Agree</v>
      </c>
      <c r="H101" s="287" t="str">
        <f>IFERROR(IF((VLOOKUP($A101,'Q4 Raw Data'!$A$9:$DN$158,H$3,FALSE))="","",(VLOOKUP($A101,'Q4 Raw Data'!$A$9:$DN$158,H$3,FALSE))),"")</f>
        <v>Agree</v>
      </c>
      <c r="I101" s="287" t="str">
        <f>IFERROR(IF((VLOOKUP($A101,'Q4 Raw Data'!$A$9:$DN$158,I$3,FALSE))="","",(VLOOKUP($A101,'Q4 Raw Data'!$A$9:$DN$158,I$3,FALSE))),"")</f>
        <v>Agree</v>
      </c>
      <c r="J101" s="287"/>
      <c r="K101" s="287"/>
      <c r="L101" s="287"/>
      <c r="M101" s="287"/>
      <c r="N101" s="287"/>
      <c r="O101" s="287"/>
      <c r="P101" s="287"/>
      <c r="Q101" s="287" t="str">
        <f>IFERROR(IF((VLOOKUP($A101,'Q4 Raw Data'!$A$9:$DN$158,Q$3,FALSE))="","",(VLOOKUP($A101,'Q4 Raw Data'!$A$9:$DN$158,Q$3,FALSE))),"")</f>
        <v>4. Empowering users to have choice and control through an asset based approach, shared decision making and co-production</v>
      </c>
      <c r="R101" s="287" t="str">
        <f>IFERROR(IF((VLOOKUP($A101,'Q4 Raw Data'!$A$9:$DN$158,R$3,FALSE))="","",(VLOOKUP($A101,'Q4 Raw Data'!$A$9:$DN$158,R$3,FALSE))),"")</f>
        <v>2. Strong, system-wide governance and systems leadership</v>
      </c>
      <c r="S101" s="287"/>
      <c r="T101" s="287"/>
      <c r="U101" s="287" t="str">
        <f>IFERROR(IF((VLOOKUP($A101,'Q4 Raw Data'!$A$9:$DN$158,U$3,FALSE))="","",(VLOOKUP($A101,'Q4 Raw Data'!$A$9:$DN$158,U$3,FALSE))),"")</f>
        <v>1. Local contextual factors (e.g. financial health, funding arrangements, demographics, urban vs rurual factors)</v>
      </c>
      <c r="V101" s="287" t="str">
        <f>IFERROR(IF((VLOOKUP($A101,'Q4 Raw Data'!$A$9:$DN$158,V$3,FALSE))="","",(VLOOKUP($A101,'Q4 Raw Data'!$A$9:$DN$158,V$3,FALSE))),"")</f>
        <v>9. Joint commissioning of health and social care</v>
      </c>
      <c r="W101" s="287"/>
      <c r="X101" s="287"/>
    </row>
    <row r="102" spans="1:24" x14ac:dyDescent="0.3">
      <c r="A102" s="287" t="s">
        <v>556</v>
      </c>
      <c r="B102" s="287" t="s">
        <v>557</v>
      </c>
      <c r="C102" s="287" t="str">
        <f>IFERROR(IF((VLOOKUP($A102,'Q4 Raw Data'!$A$9:$DN$158,C$3,FALSE))="","",(VLOOKUP($A102,'Q4 Raw Data'!$A$9:$DN$158,C$3,FALSE))),"")</f>
        <v>Agree</v>
      </c>
      <c r="D102" s="287" t="str">
        <f>IFERROR(IF((VLOOKUP($A102,'Q4 Raw Data'!$A$9:$DN$158,D$3,FALSE))="","",(VLOOKUP($A102,'Q4 Raw Data'!$A$9:$DN$158,D$3,FALSE))),"")</f>
        <v>Strongly Agree</v>
      </c>
      <c r="E102" s="287" t="str">
        <f>IFERROR(IF((VLOOKUP($A102,'Q4 Raw Data'!$A$9:$DN$158,E$3,FALSE))="","",(VLOOKUP($A102,'Q4 Raw Data'!$A$9:$DN$158,E$3,FALSE))),"")</f>
        <v>Agree</v>
      </c>
      <c r="F102" s="287" t="str">
        <f>IFERROR(IF((VLOOKUP($A102,'Q4 Raw Data'!$A$9:$DN$158,F$3,FALSE))="","",(VLOOKUP($A102,'Q4 Raw Data'!$A$9:$DN$158,F$3,FALSE))),"")</f>
        <v>Agree</v>
      </c>
      <c r="G102" s="287" t="str">
        <f>IFERROR(IF((VLOOKUP($A102,'Q4 Raw Data'!$A$9:$DN$158,G$3,FALSE))="","",(VLOOKUP($A102,'Q4 Raw Data'!$A$9:$DN$158,G$3,FALSE))),"")</f>
        <v>Agree</v>
      </c>
      <c r="H102" s="287" t="str">
        <f>IFERROR(IF((VLOOKUP($A102,'Q4 Raw Data'!$A$9:$DN$158,H$3,FALSE))="","",(VLOOKUP($A102,'Q4 Raw Data'!$A$9:$DN$158,H$3,FALSE))),"")</f>
        <v>Agree</v>
      </c>
      <c r="I102" s="287" t="str">
        <f>IFERROR(IF((VLOOKUP($A102,'Q4 Raw Data'!$A$9:$DN$158,I$3,FALSE))="","",(VLOOKUP($A102,'Q4 Raw Data'!$A$9:$DN$158,I$3,FALSE))),"")</f>
        <v>Agree</v>
      </c>
      <c r="J102" s="287"/>
      <c r="K102" s="287"/>
      <c r="L102" s="287"/>
      <c r="M102" s="287"/>
      <c r="N102" s="287"/>
      <c r="O102" s="287"/>
      <c r="P102" s="287"/>
      <c r="Q102" s="287" t="str">
        <f>IFERROR(IF((VLOOKUP($A102,'Q4 Raw Data'!$A$9:$DN$158,Q$3,FALSE))="","",(VLOOKUP($A102,'Q4 Raw Data'!$A$9:$DN$158,Q$3,FALSE))),"")</f>
        <v>4. Empowering users to have choice and control through an asset based approach, shared decision making and co-production</v>
      </c>
      <c r="R102" s="287" t="str">
        <f>IFERROR(IF((VLOOKUP($A102,'Q4 Raw Data'!$A$9:$DN$158,R$3,FALSE))="","",(VLOOKUP($A102,'Q4 Raw Data'!$A$9:$DN$158,R$3,FALSE))),"")</f>
        <v>5. Integrated workforce: joint approach to training and upskilling of workforce</v>
      </c>
      <c r="S102" s="287"/>
      <c r="T102" s="287"/>
      <c r="U102" s="287" t="str">
        <f>IFERROR(IF((VLOOKUP($A102,'Q4 Raw Data'!$A$9:$DN$158,U$3,FALSE))="","",(VLOOKUP($A102,'Q4 Raw Data'!$A$9:$DN$158,U$3,FALSE))),"")</f>
        <v>6. Good quality and sustainable provider market that can meet demand</v>
      </c>
      <c r="V102" s="287" t="str">
        <f>IFERROR(IF((VLOOKUP($A102,'Q4 Raw Data'!$A$9:$DN$158,V$3,FALSE))="","",(VLOOKUP($A102,'Q4 Raw Data'!$A$9:$DN$158,V$3,FALSE))),"")</f>
        <v>1. Local contextual factors (e.g. financial health, funding arrangements, demographics, urban vs rurual factors)</v>
      </c>
      <c r="W102" s="287"/>
      <c r="X102" s="287"/>
    </row>
    <row r="103" spans="1:24" x14ac:dyDescent="0.3">
      <c r="A103" s="287" t="s">
        <v>560</v>
      </c>
      <c r="B103" s="287" t="s">
        <v>561</v>
      </c>
      <c r="C103" s="287" t="str">
        <f>IFERROR(IF((VLOOKUP($A103,'Q4 Raw Data'!$A$9:$DN$158,C$3,FALSE))="","",(VLOOKUP($A103,'Q4 Raw Data'!$A$9:$DN$158,C$3,FALSE))),"")</f>
        <v>Agree</v>
      </c>
      <c r="D103" s="287" t="str">
        <f>IFERROR(IF((VLOOKUP($A103,'Q4 Raw Data'!$A$9:$DN$158,D$3,FALSE))="","",(VLOOKUP($A103,'Q4 Raw Data'!$A$9:$DN$158,D$3,FALSE))),"")</f>
        <v>Agree</v>
      </c>
      <c r="E103" s="287" t="str">
        <f>IFERROR(IF((VLOOKUP($A103,'Q4 Raw Data'!$A$9:$DN$158,E$3,FALSE))="","",(VLOOKUP($A103,'Q4 Raw Data'!$A$9:$DN$158,E$3,FALSE))),"")</f>
        <v>Agree</v>
      </c>
      <c r="F103" s="287" t="str">
        <f>IFERROR(IF((VLOOKUP($A103,'Q4 Raw Data'!$A$9:$DN$158,F$3,FALSE))="","",(VLOOKUP($A103,'Q4 Raw Data'!$A$9:$DN$158,F$3,FALSE))),"")</f>
        <v>Agree</v>
      </c>
      <c r="G103" s="287" t="str">
        <f>IFERROR(IF((VLOOKUP($A103,'Q4 Raw Data'!$A$9:$DN$158,G$3,FALSE))="","",(VLOOKUP($A103,'Q4 Raw Data'!$A$9:$DN$158,G$3,FALSE))),"")</f>
        <v>Agree</v>
      </c>
      <c r="H103" s="287" t="str">
        <f>IFERROR(IF((VLOOKUP($A103,'Q4 Raw Data'!$A$9:$DN$158,H$3,FALSE))="","",(VLOOKUP($A103,'Q4 Raw Data'!$A$9:$DN$158,H$3,FALSE))),"")</f>
        <v>Agree</v>
      </c>
      <c r="I103" s="287" t="str">
        <f>IFERROR(IF((VLOOKUP($A103,'Q4 Raw Data'!$A$9:$DN$158,I$3,FALSE))="","",(VLOOKUP($A103,'Q4 Raw Data'!$A$9:$DN$158,I$3,FALSE))),"")</f>
        <v>Agree</v>
      </c>
      <c r="J103" s="287"/>
      <c r="K103" s="287"/>
      <c r="L103" s="287"/>
      <c r="M103" s="287"/>
      <c r="N103" s="287"/>
      <c r="O103" s="287"/>
      <c r="P103" s="287"/>
      <c r="Q103" s="287" t="str">
        <f>IFERROR(IF((VLOOKUP($A103,'Q4 Raw Data'!$A$9:$DN$158,Q$3,FALSE))="","",(VLOOKUP($A103,'Q4 Raw Data'!$A$9:$DN$158,Q$3,FALSE))),"")</f>
        <v>8. Pooled or aligned resources</v>
      </c>
      <c r="R103" s="287" t="str">
        <f>IFERROR(IF((VLOOKUP($A103,'Q4 Raw Data'!$A$9:$DN$158,R$3,FALSE))="","",(VLOOKUP($A103,'Q4 Raw Data'!$A$9:$DN$158,R$3,FALSE))),"")</f>
        <v>2. Strong, system-wide governance and systems leadership</v>
      </c>
      <c r="S103" s="287"/>
      <c r="T103" s="287"/>
      <c r="U103" s="287" t="str">
        <f>IFERROR(IF((VLOOKUP($A103,'Q4 Raw Data'!$A$9:$DN$158,U$3,FALSE))="","",(VLOOKUP($A103,'Q4 Raw Data'!$A$9:$DN$158,U$3,FALSE))),"")</f>
        <v>6. Good quality and sustainable provider market that can meet demand</v>
      </c>
      <c r="V103" s="287" t="str">
        <f>IFERROR(IF((VLOOKUP($A103,'Q4 Raw Data'!$A$9:$DN$158,V$3,FALSE))="","",(VLOOKUP($A103,'Q4 Raw Data'!$A$9:$DN$158,V$3,FALSE))),"")</f>
        <v>7. Joined-up regulatory approach</v>
      </c>
      <c r="W103" s="287"/>
      <c r="X103" s="287"/>
    </row>
    <row r="104" spans="1:24" x14ac:dyDescent="0.3">
      <c r="A104" s="287" t="s">
        <v>563</v>
      </c>
      <c r="B104" s="287" t="s">
        <v>564</v>
      </c>
      <c r="C104" s="287" t="str">
        <f>IFERROR(IF((VLOOKUP($A104,'Q4 Raw Data'!$A$9:$DN$158,C$3,FALSE))="","",(VLOOKUP($A104,'Q4 Raw Data'!$A$9:$DN$158,C$3,FALSE))),"")</f>
        <v>Agree</v>
      </c>
      <c r="D104" s="287" t="str">
        <f>IFERROR(IF((VLOOKUP($A104,'Q4 Raw Data'!$A$9:$DN$158,D$3,FALSE))="","",(VLOOKUP($A104,'Q4 Raw Data'!$A$9:$DN$158,D$3,FALSE))),"")</f>
        <v>Agree</v>
      </c>
      <c r="E104" s="287" t="str">
        <f>IFERROR(IF((VLOOKUP($A104,'Q4 Raw Data'!$A$9:$DN$158,E$3,FALSE))="","",(VLOOKUP($A104,'Q4 Raw Data'!$A$9:$DN$158,E$3,FALSE))),"")</f>
        <v>Agree</v>
      </c>
      <c r="F104" s="287" t="str">
        <f>IFERROR(IF((VLOOKUP($A104,'Q4 Raw Data'!$A$9:$DN$158,F$3,FALSE))="","",(VLOOKUP($A104,'Q4 Raw Data'!$A$9:$DN$158,F$3,FALSE))),"")</f>
        <v>Neither agree nor disagree</v>
      </c>
      <c r="G104" s="287" t="str">
        <f>IFERROR(IF((VLOOKUP($A104,'Q4 Raw Data'!$A$9:$DN$158,G$3,FALSE))="","",(VLOOKUP($A104,'Q4 Raw Data'!$A$9:$DN$158,G$3,FALSE))),"")</f>
        <v>Agree</v>
      </c>
      <c r="H104" s="287" t="str">
        <f>IFERROR(IF((VLOOKUP($A104,'Q4 Raw Data'!$A$9:$DN$158,H$3,FALSE))="","",(VLOOKUP($A104,'Q4 Raw Data'!$A$9:$DN$158,H$3,FALSE))),"")</f>
        <v>Agree</v>
      </c>
      <c r="I104" s="287" t="str">
        <f>IFERROR(IF((VLOOKUP($A104,'Q4 Raw Data'!$A$9:$DN$158,I$3,FALSE))="","",(VLOOKUP($A104,'Q4 Raw Data'!$A$9:$DN$158,I$3,FALSE))),"")</f>
        <v>Agree</v>
      </c>
      <c r="J104" s="287"/>
      <c r="K104" s="287"/>
      <c r="L104" s="287"/>
      <c r="M104" s="287"/>
      <c r="N104" s="287"/>
      <c r="O104" s="287"/>
      <c r="P104" s="287"/>
      <c r="Q104" s="287" t="str">
        <f>IFERROR(IF((VLOOKUP($A104,'Q4 Raw Data'!$A$9:$DN$158,Q$3,FALSE))="","",(VLOOKUP($A104,'Q4 Raw Data'!$A$9:$DN$158,Q$3,FALSE))),"")</f>
        <v>3. Integrated electronic records and sharing across the system with service users</v>
      </c>
      <c r="R104" s="287" t="str">
        <f>IFERROR(IF((VLOOKUP($A104,'Q4 Raw Data'!$A$9:$DN$158,R$3,FALSE))="","",(VLOOKUP($A104,'Q4 Raw Data'!$A$9:$DN$158,R$3,FALSE))),"")</f>
        <v>5. Integrated workforce: joint approach to training and upskilling of workforce</v>
      </c>
      <c r="S104" s="287"/>
      <c r="T104" s="287"/>
      <c r="U104" s="287" t="str">
        <f>IFERROR(IF((VLOOKUP($A104,'Q4 Raw Data'!$A$9:$DN$158,U$3,FALSE))="","",(VLOOKUP($A104,'Q4 Raw Data'!$A$9:$DN$158,U$3,FALSE))),"")</f>
        <v>2. Strong, system-wide governance and systems leadership</v>
      </c>
      <c r="V104" s="287" t="str">
        <f>IFERROR(IF((VLOOKUP($A104,'Q4 Raw Data'!$A$9:$DN$158,V$3,FALSE))="","",(VLOOKUP($A104,'Q4 Raw Data'!$A$9:$DN$158,V$3,FALSE))),"")</f>
        <v>4. Empowering users to have choice and control through an asset based approach, shared decision making and co-production</v>
      </c>
      <c r="W104" s="287"/>
      <c r="X104" s="287"/>
    </row>
    <row r="105" spans="1:24" x14ac:dyDescent="0.3">
      <c r="A105" s="287" t="s">
        <v>565</v>
      </c>
      <c r="B105" s="287" t="s">
        <v>566</v>
      </c>
      <c r="C105" s="287" t="str">
        <f>IFERROR(IF((VLOOKUP($A105,'Q4 Raw Data'!$A$9:$DN$158,C$3,FALSE))="","",(VLOOKUP($A105,'Q4 Raw Data'!$A$9:$DN$158,C$3,FALSE))),"")</f>
        <v>Agree</v>
      </c>
      <c r="D105" s="287" t="str">
        <f>IFERROR(IF((VLOOKUP($A105,'Q4 Raw Data'!$A$9:$DN$158,D$3,FALSE))="","",(VLOOKUP($A105,'Q4 Raw Data'!$A$9:$DN$158,D$3,FALSE))),"")</f>
        <v>Agree</v>
      </c>
      <c r="E105" s="287" t="str">
        <f>IFERROR(IF((VLOOKUP($A105,'Q4 Raw Data'!$A$9:$DN$158,E$3,FALSE))="","",(VLOOKUP($A105,'Q4 Raw Data'!$A$9:$DN$158,E$3,FALSE))),"")</f>
        <v>Agree</v>
      </c>
      <c r="F105" s="287" t="str">
        <f>IFERROR(IF((VLOOKUP($A105,'Q4 Raw Data'!$A$9:$DN$158,F$3,FALSE))="","",(VLOOKUP($A105,'Q4 Raw Data'!$A$9:$DN$158,F$3,FALSE))),"")</f>
        <v>Neither agree nor disagree</v>
      </c>
      <c r="G105" s="287" t="str">
        <f>IFERROR(IF((VLOOKUP($A105,'Q4 Raw Data'!$A$9:$DN$158,G$3,FALSE))="","",(VLOOKUP($A105,'Q4 Raw Data'!$A$9:$DN$158,G$3,FALSE))),"")</f>
        <v>Agree</v>
      </c>
      <c r="H105" s="287" t="str">
        <f>IFERROR(IF((VLOOKUP($A105,'Q4 Raw Data'!$A$9:$DN$158,H$3,FALSE))="","",(VLOOKUP($A105,'Q4 Raw Data'!$A$9:$DN$158,H$3,FALSE))),"")</f>
        <v>Agree</v>
      </c>
      <c r="I105" s="287" t="str">
        <f>IFERROR(IF((VLOOKUP($A105,'Q4 Raw Data'!$A$9:$DN$158,I$3,FALSE))="","",(VLOOKUP($A105,'Q4 Raw Data'!$A$9:$DN$158,I$3,FALSE))),"")</f>
        <v>Agree</v>
      </c>
      <c r="J105" s="287"/>
      <c r="K105" s="287"/>
      <c r="L105" s="287"/>
      <c r="M105" s="287"/>
      <c r="N105" s="287"/>
      <c r="O105" s="287"/>
      <c r="P105" s="287"/>
      <c r="Q105" s="287" t="str">
        <f>IFERROR(IF((VLOOKUP($A105,'Q4 Raw Data'!$A$9:$DN$158,Q$3,FALSE))="","",(VLOOKUP($A105,'Q4 Raw Data'!$A$9:$DN$158,Q$3,FALSE))),"")</f>
        <v>2. Strong, system-wide governance and systems leadership</v>
      </c>
      <c r="R105" s="287" t="str">
        <f>IFERROR(IF((VLOOKUP($A105,'Q4 Raw Data'!$A$9:$DN$158,R$3,FALSE))="","",(VLOOKUP($A105,'Q4 Raw Data'!$A$9:$DN$158,R$3,FALSE))),"")</f>
        <v>9. Joint commissioning of health and social care</v>
      </c>
      <c r="S105" s="287"/>
      <c r="T105" s="287"/>
      <c r="U105" s="287" t="str">
        <f>IFERROR(IF((VLOOKUP($A105,'Q4 Raw Data'!$A$9:$DN$158,U$3,FALSE))="","",(VLOOKUP($A105,'Q4 Raw Data'!$A$9:$DN$158,U$3,FALSE))),"")</f>
        <v>1. Local contextual factors (e.g. financial health, funding arrangements, demographics, urban vs rurual factors)</v>
      </c>
      <c r="V105" s="287" t="str">
        <f>IFERROR(IF((VLOOKUP($A105,'Q4 Raw Data'!$A$9:$DN$158,V$3,FALSE))="","",(VLOOKUP($A105,'Q4 Raw Data'!$A$9:$DN$158,V$3,FALSE))),"")</f>
        <v>4. Empowering users to have choice and control through an asset based approach, shared decision making and co-production</v>
      </c>
      <c r="W105" s="287"/>
      <c r="X105" s="287"/>
    </row>
    <row r="106" spans="1:24" x14ac:dyDescent="0.3">
      <c r="A106" s="287" t="s">
        <v>567</v>
      </c>
      <c r="B106" s="287" t="s">
        <v>568</v>
      </c>
      <c r="C106" s="287" t="str">
        <f>IFERROR(IF((VLOOKUP($A106,'Q4 Raw Data'!$A$9:$DN$158,C$3,FALSE))="","",(VLOOKUP($A106,'Q4 Raw Data'!$A$9:$DN$158,C$3,FALSE))),"")</f>
        <v>Agree</v>
      </c>
      <c r="D106" s="287" t="str">
        <f>IFERROR(IF((VLOOKUP($A106,'Q4 Raw Data'!$A$9:$DN$158,D$3,FALSE))="","",(VLOOKUP($A106,'Q4 Raw Data'!$A$9:$DN$158,D$3,FALSE))),"")</f>
        <v>Agree</v>
      </c>
      <c r="E106" s="287" t="str">
        <f>IFERROR(IF((VLOOKUP($A106,'Q4 Raw Data'!$A$9:$DN$158,E$3,FALSE))="","",(VLOOKUP($A106,'Q4 Raw Data'!$A$9:$DN$158,E$3,FALSE))),"")</f>
        <v>Agree</v>
      </c>
      <c r="F106" s="287" t="str">
        <f>IFERROR(IF((VLOOKUP($A106,'Q4 Raw Data'!$A$9:$DN$158,F$3,FALSE))="","",(VLOOKUP($A106,'Q4 Raw Data'!$A$9:$DN$158,F$3,FALSE))),"")</f>
        <v>Agree</v>
      </c>
      <c r="G106" s="287" t="str">
        <f>IFERROR(IF((VLOOKUP($A106,'Q4 Raw Data'!$A$9:$DN$158,G$3,FALSE))="","",(VLOOKUP($A106,'Q4 Raw Data'!$A$9:$DN$158,G$3,FALSE))),"")</f>
        <v>Agree</v>
      </c>
      <c r="H106" s="287" t="str">
        <f>IFERROR(IF((VLOOKUP($A106,'Q4 Raw Data'!$A$9:$DN$158,H$3,FALSE))="","",(VLOOKUP($A106,'Q4 Raw Data'!$A$9:$DN$158,H$3,FALSE))),"")</f>
        <v>Agree</v>
      </c>
      <c r="I106" s="287" t="str">
        <f>IFERROR(IF((VLOOKUP($A106,'Q4 Raw Data'!$A$9:$DN$158,I$3,FALSE))="","",(VLOOKUP($A106,'Q4 Raw Data'!$A$9:$DN$158,I$3,FALSE))),"")</f>
        <v>Agree</v>
      </c>
      <c r="J106" s="287"/>
      <c r="K106" s="287"/>
      <c r="L106" s="287"/>
      <c r="M106" s="287"/>
      <c r="N106" s="287"/>
      <c r="O106" s="287"/>
      <c r="P106" s="287"/>
      <c r="Q106" s="287" t="str">
        <f>IFERROR(IF((VLOOKUP($A106,'Q4 Raw Data'!$A$9:$DN$158,Q$3,FALSE))="","",(VLOOKUP($A106,'Q4 Raw Data'!$A$9:$DN$158,Q$3,FALSE))),"")</f>
        <v>6. Good quality and sustainable provider market that can meet demand</v>
      </c>
      <c r="R106" s="287" t="str">
        <f>IFERROR(IF((VLOOKUP($A106,'Q4 Raw Data'!$A$9:$DN$158,R$3,FALSE))="","",(VLOOKUP($A106,'Q4 Raw Data'!$A$9:$DN$158,R$3,FALSE))),"")</f>
        <v>5. Integrated workforce: joint approach to training and upskilling of workforce</v>
      </c>
      <c r="S106" s="287"/>
      <c r="T106" s="287"/>
      <c r="U106" s="287" t="str">
        <f>IFERROR(IF((VLOOKUP($A106,'Q4 Raw Data'!$A$9:$DN$158,U$3,FALSE))="","",(VLOOKUP($A106,'Q4 Raw Data'!$A$9:$DN$158,U$3,FALSE))),"")</f>
        <v>1. Local contextual factors (e.g. financial health, funding arrangements, demographics, urban vs rurual factors)</v>
      </c>
      <c r="V106" s="287" t="str">
        <f>IFERROR(IF((VLOOKUP($A106,'Q4 Raw Data'!$A$9:$DN$158,V$3,FALSE))="","",(VLOOKUP($A106,'Q4 Raw Data'!$A$9:$DN$158,V$3,FALSE))),"")</f>
        <v>2. Strong, system-wide governance and systems leadership</v>
      </c>
      <c r="W106" s="287"/>
      <c r="X106" s="287"/>
    </row>
    <row r="107" spans="1:24" x14ac:dyDescent="0.3">
      <c r="A107" s="287" t="s">
        <v>571</v>
      </c>
      <c r="B107" s="287" t="s">
        <v>572</v>
      </c>
      <c r="C107" s="287" t="str">
        <f>IFERROR(IF((VLOOKUP($A107,'Q4 Raw Data'!$A$9:$DN$158,C$3,FALSE))="","",(VLOOKUP($A107,'Q4 Raw Data'!$A$9:$DN$158,C$3,FALSE))),"")</f>
        <v>Agree</v>
      </c>
      <c r="D107" s="287" t="str">
        <f>IFERROR(IF((VLOOKUP($A107,'Q4 Raw Data'!$A$9:$DN$158,D$3,FALSE))="","",(VLOOKUP($A107,'Q4 Raw Data'!$A$9:$DN$158,D$3,FALSE))),"")</f>
        <v>Agree</v>
      </c>
      <c r="E107" s="287" t="str">
        <f>IFERROR(IF((VLOOKUP($A107,'Q4 Raw Data'!$A$9:$DN$158,E$3,FALSE))="","",(VLOOKUP($A107,'Q4 Raw Data'!$A$9:$DN$158,E$3,FALSE))),"")</f>
        <v>Neither agree nor disagree</v>
      </c>
      <c r="F107" s="287" t="str">
        <f>IFERROR(IF((VLOOKUP($A107,'Q4 Raw Data'!$A$9:$DN$158,F$3,FALSE))="","",(VLOOKUP($A107,'Q4 Raw Data'!$A$9:$DN$158,F$3,FALSE))),"")</f>
        <v>Neither agree nor disagree</v>
      </c>
      <c r="G107" s="287" t="str">
        <f>IFERROR(IF((VLOOKUP($A107,'Q4 Raw Data'!$A$9:$DN$158,G$3,FALSE))="","",(VLOOKUP($A107,'Q4 Raw Data'!$A$9:$DN$158,G$3,FALSE))),"")</f>
        <v>Strongly Agree</v>
      </c>
      <c r="H107" s="287" t="str">
        <f>IFERROR(IF((VLOOKUP($A107,'Q4 Raw Data'!$A$9:$DN$158,H$3,FALSE))="","",(VLOOKUP($A107,'Q4 Raw Data'!$A$9:$DN$158,H$3,FALSE))),"")</f>
        <v>Agree</v>
      </c>
      <c r="I107" s="287" t="str">
        <f>IFERROR(IF((VLOOKUP($A107,'Q4 Raw Data'!$A$9:$DN$158,I$3,FALSE))="","",(VLOOKUP($A107,'Q4 Raw Data'!$A$9:$DN$158,I$3,FALSE))),"")</f>
        <v>Neither agree nor disagree</v>
      </c>
      <c r="J107" s="287"/>
      <c r="K107" s="287"/>
      <c r="L107" s="287"/>
      <c r="M107" s="287"/>
      <c r="N107" s="287"/>
      <c r="O107" s="287"/>
      <c r="P107" s="287"/>
      <c r="Q107" s="287" t="str">
        <f>IFERROR(IF((VLOOKUP($A107,'Q4 Raw Data'!$A$9:$DN$158,Q$3,FALSE))="","",(VLOOKUP($A107,'Q4 Raw Data'!$A$9:$DN$158,Q$3,FALSE))),"")</f>
        <v>2. Strong, system-wide governance and systems leadership</v>
      </c>
      <c r="R107" s="287" t="str">
        <f>IFERROR(IF((VLOOKUP($A107,'Q4 Raw Data'!$A$9:$DN$158,R$3,FALSE))="","",(VLOOKUP($A107,'Q4 Raw Data'!$A$9:$DN$158,R$3,FALSE))),"")</f>
        <v>5. Integrated workforce: joint approach to training and upskilling of workforce</v>
      </c>
      <c r="S107" s="287"/>
      <c r="T107" s="287"/>
      <c r="U107" s="287" t="str">
        <f>IFERROR(IF((VLOOKUP($A107,'Q4 Raw Data'!$A$9:$DN$158,U$3,FALSE))="","",(VLOOKUP($A107,'Q4 Raw Data'!$A$9:$DN$158,U$3,FALSE))),"")</f>
        <v>6. Good quality and sustainable provider market that can meet demand</v>
      </c>
      <c r="V107" s="287" t="str">
        <f>IFERROR(IF((VLOOKUP($A107,'Q4 Raw Data'!$A$9:$DN$158,V$3,FALSE))="","",(VLOOKUP($A107,'Q4 Raw Data'!$A$9:$DN$158,V$3,FALSE))),"")</f>
        <v>1. Local contextual factors (e.g. financial health, funding arrangements, demographics, urban vs rurual factors)</v>
      </c>
      <c r="W107" s="287"/>
      <c r="X107" s="287"/>
    </row>
    <row r="108" spans="1:24" x14ac:dyDescent="0.3">
      <c r="A108" s="287" t="s">
        <v>573</v>
      </c>
      <c r="B108" s="287" t="s">
        <v>574</v>
      </c>
      <c r="C108" s="287" t="str">
        <f>IFERROR(IF((VLOOKUP($A108,'Q4 Raw Data'!$A$9:$DN$158,C$3,FALSE))="","",(VLOOKUP($A108,'Q4 Raw Data'!$A$9:$DN$158,C$3,FALSE))),"")</f>
        <v>Strongly Agree</v>
      </c>
      <c r="D108" s="287" t="str">
        <f>IFERROR(IF((VLOOKUP($A108,'Q4 Raw Data'!$A$9:$DN$158,D$3,FALSE))="","",(VLOOKUP($A108,'Q4 Raw Data'!$A$9:$DN$158,D$3,FALSE))),"")</f>
        <v>Strongly Agree</v>
      </c>
      <c r="E108" s="287" t="str">
        <f>IFERROR(IF((VLOOKUP($A108,'Q4 Raw Data'!$A$9:$DN$158,E$3,FALSE))="","",(VLOOKUP($A108,'Q4 Raw Data'!$A$9:$DN$158,E$3,FALSE))),"")</f>
        <v>Strongly Agree</v>
      </c>
      <c r="F108" s="287" t="str">
        <f>IFERROR(IF((VLOOKUP($A108,'Q4 Raw Data'!$A$9:$DN$158,F$3,FALSE))="","",(VLOOKUP($A108,'Q4 Raw Data'!$A$9:$DN$158,F$3,FALSE))),"")</f>
        <v>Neither agree nor disagree</v>
      </c>
      <c r="G108" s="287" t="str">
        <f>IFERROR(IF((VLOOKUP($A108,'Q4 Raw Data'!$A$9:$DN$158,G$3,FALSE))="","",(VLOOKUP($A108,'Q4 Raw Data'!$A$9:$DN$158,G$3,FALSE))),"")</f>
        <v>Agree</v>
      </c>
      <c r="H108" s="287" t="str">
        <f>IFERROR(IF((VLOOKUP($A108,'Q4 Raw Data'!$A$9:$DN$158,H$3,FALSE))="","",(VLOOKUP($A108,'Q4 Raw Data'!$A$9:$DN$158,H$3,FALSE))),"")</f>
        <v>Neither agree nor disagree</v>
      </c>
      <c r="I108" s="287" t="str">
        <f>IFERROR(IF((VLOOKUP($A108,'Q4 Raw Data'!$A$9:$DN$158,I$3,FALSE))="","",(VLOOKUP($A108,'Q4 Raw Data'!$A$9:$DN$158,I$3,FALSE))),"")</f>
        <v>Agree</v>
      </c>
      <c r="J108" s="287"/>
      <c r="K108" s="287"/>
      <c r="L108" s="287"/>
      <c r="M108" s="287"/>
      <c r="N108" s="287"/>
      <c r="O108" s="287"/>
      <c r="P108" s="287"/>
      <c r="Q108" s="287" t="str">
        <f>IFERROR(IF((VLOOKUP($A108,'Q4 Raw Data'!$A$9:$DN$158,Q$3,FALSE))="","",(VLOOKUP($A108,'Q4 Raw Data'!$A$9:$DN$158,Q$3,FALSE))),"")</f>
        <v>3. Integrated electronic records and sharing across the system with service users</v>
      </c>
      <c r="R108" s="287" t="str">
        <f>IFERROR(IF((VLOOKUP($A108,'Q4 Raw Data'!$A$9:$DN$158,R$3,FALSE))="","",(VLOOKUP($A108,'Q4 Raw Data'!$A$9:$DN$158,R$3,FALSE))),"")</f>
        <v>5. Integrated workforce: joint approach to training and upskilling of workforce</v>
      </c>
      <c r="S108" s="287"/>
      <c r="T108" s="287"/>
      <c r="U108" s="287" t="str">
        <f>IFERROR(IF((VLOOKUP($A108,'Q4 Raw Data'!$A$9:$DN$158,U$3,FALSE))="","",(VLOOKUP($A108,'Q4 Raw Data'!$A$9:$DN$158,U$3,FALSE))),"")</f>
        <v>6. Good quality and sustainable provider market that can meet demand</v>
      </c>
      <c r="V108" s="287" t="str">
        <f>IFERROR(IF((VLOOKUP($A108,'Q4 Raw Data'!$A$9:$DN$158,V$3,FALSE))="","",(VLOOKUP($A108,'Q4 Raw Data'!$A$9:$DN$158,V$3,FALSE))),"")</f>
        <v>8. Pooled or aligned resources</v>
      </c>
      <c r="W108" s="287"/>
      <c r="X108" s="287"/>
    </row>
    <row r="109" spans="1:24" x14ac:dyDescent="0.3">
      <c r="A109" s="287" t="s">
        <v>575</v>
      </c>
      <c r="B109" s="287" t="s">
        <v>576</v>
      </c>
      <c r="C109" s="287" t="str">
        <f>IFERROR(IF((VLOOKUP($A109,'Q4 Raw Data'!$A$9:$DN$158,C$3,FALSE))="","",(VLOOKUP($A109,'Q4 Raw Data'!$A$9:$DN$158,C$3,FALSE))),"")</f>
        <v>Strongly Agree</v>
      </c>
      <c r="D109" s="287" t="str">
        <f>IFERROR(IF((VLOOKUP($A109,'Q4 Raw Data'!$A$9:$DN$158,D$3,FALSE))="","",(VLOOKUP($A109,'Q4 Raw Data'!$A$9:$DN$158,D$3,FALSE))),"")</f>
        <v>Strongly Agree</v>
      </c>
      <c r="E109" s="287" t="str">
        <f>IFERROR(IF((VLOOKUP($A109,'Q4 Raw Data'!$A$9:$DN$158,E$3,FALSE))="","",(VLOOKUP($A109,'Q4 Raw Data'!$A$9:$DN$158,E$3,FALSE))),"")</f>
        <v>Strongly Agree</v>
      </c>
      <c r="F109" s="287" t="str">
        <f>IFERROR(IF((VLOOKUP($A109,'Q4 Raw Data'!$A$9:$DN$158,F$3,FALSE))="","",(VLOOKUP($A109,'Q4 Raw Data'!$A$9:$DN$158,F$3,FALSE))),"")</f>
        <v>Agree</v>
      </c>
      <c r="G109" s="287" t="str">
        <f>IFERROR(IF((VLOOKUP($A109,'Q4 Raw Data'!$A$9:$DN$158,G$3,FALSE))="","",(VLOOKUP($A109,'Q4 Raw Data'!$A$9:$DN$158,G$3,FALSE))),"")</f>
        <v>Strongly Agree</v>
      </c>
      <c r="H109" s="287" t="str">
        <f>IFERROR(IF((VLOOKUP($A109,'Q4 Raw Data'!$A$9:$DN$158,H$3,FALSE))="","",(VLOOKUP($A109,'Q4 Raw Data'!$A$9:$DN$158,H$3,FALSE))),"")</f>
        <v>Agree</v>
      </c>
      <c r="I109" s="287" t="str">
        <f>IFERROR(IF((VLOOKUP($A109,'Q4 Raw Data'!$A$9:$DN$158,I$3,FALSE))="","",(VLOOKUP($A109,'Q4 Raw Data'!$A$9:$DN$158,I$3,FALSE))),"")</f>
        <v>Strongly Agree</v>
      </c>
      <c r="J109" s="287"/>
      <c r="K109" s="287"/>
      <c r="L109" s="287"/>
      <c r="M109" s="287"/>
      <c r="N109" s="287"/>
      <c r="O109" s="287"/>
      <c r="P109" s="287"/>
      <c r="Q109" s="287" t="str">
        <f>IFERROR(IF((VLOOKUP($A109,'Q4 Raw Data'!$A$9:$DN$158,Q$3,FALSE))="","",(VLOOKUP($A109,'Q4 Raw Data'!$A$9:$DN$158,Q$3,FALSE))),"")</f>
        <v>2. Strong, system-wide governance and systems leadership</v>
      </c>
      <c r="R109" s="287" t="str">
        <f>IFERROR(IF((VLOOKUP($A109,'Q4 Raw Data'!$A$9:$DN$158,R$3,FALSE))="","",(VLOOKUP($A109,'Q4 Raw Data'!$A$9:$DN$158,R$3,FALSE))),"")</f>
        <v>9. Joint commissioning of health and social care</v>
      </c>
      <c r="S109" s="287"/>
      <c r="T109" s="287"/>
      <c r="U109" s="287" t="str">
        <f>IFERROR(IF((VLOOKUP($A109,'Q4 Raw Data'!$A$9:$DN$158,U$3,FALSE))="","",(VLOOKUP($A109,'Q4 Raw Data'!$A$9:$DN$158,U$3,FALSE))),"")</f>
        <v>1. Local contextual factors (e.g. financial health, funding arrangements, demographics, urban vs rurual factors)</v>
      </c>
      <c r="V109" s="287" t="str">
        <f>IFERROR(IF((VLOOKUP($A109,'Q4 Raw Data'!$A$9:$DN$158,V$3,FALSE))="","",(VLOOKUP($A109,'Q4 Raw Data'!$A$9:$DN$158,V$3,FALSE))),"")</f>
        <v>6. Good quality and sustainable provider market that can meet demand</v>
      </c>
      <c r="W109" s="287"/>
      <c r="X109" s="287"/>
    </row>
    <row r="110" spans="1:24" x14ac:dyDescent="0.3">
      <c r="A110" s="287" t="s">
        <v>577</v>
      </c>
      <c r="B110" s="287" t="s">
        <v>578</v>
      </c>
      <c r="C110" s="287" t="str">
        <f>IFERROR(IF((VLOOKUP($A110,'Q4 Raw Data'!$A$9:$DN$158,C$3,FALSE))="","",(VLOOKUP($A110,'Q4 Raw Data'!$A$9:$DN$158,C$3,FALSE))),"")</f>
        <v>Strongly Agree</v>
      </c>
      <c r="D110" s="287" t="str">
        <f>IFERROR(IF((VLOOKUP($A110,'Q4 Raw Data'!$A$9:$DN$158,D$3,FALSE))="","",(VLOOKUP($A110,'Q4 Raw Data'!$A$9:$DN$158,D$3,FALSE))),"")</f>
        <v>Agree</v>
      </c>
      <c r="E110" s="287" t="str">
        <f>IFERROR(IF((VLOOKUP($A110,'Q4 Raw Data'!$A$9:$DN$158,E$3,FALSE))="","",(VLOOKUP($A110,'Q4 Raw Data'!$A$9:$DN$158,E$3,FALSE))),"")</f>
        <v>Agree</v>
      </c>
      <c r="F110" s="287" t="str">
        <f>IFERROR(IF((VLOOKUP($A110,'Q4 Raw Data'!$A$9:$DN$158,F$3,FALSE))="","",(VLOOKUP($A110,'Q4 Raw Data'!$A$9:$DN$158,F$3,FALSE))),"")</f>
        <v>Agree</v>
      </c>
      <c r="G110" s="287" t="str">
        <f>IFERROR(IF((VLOOKUP($A110,'Q4 Raw Data'!$A$9:$DN$158,G$3,FALSE))="","",(VLOOKUP($A110,'Q4 Raw Data'!$A$9:$DN$158,G$3,FALSE))),"")</f>
        <v>Agree</v>
      </c>
      <c r="H110" s="287" t="str">
        <f>IFERROR(IF((VLOOKUP($A110,'Q4 Raw Data'!$A$9:$DN$158,H$3,FALSE))="","",(VLOOKUP($A110,'Q4 Raw Data'!$A$9:$DN$158,H$3,FALSE))),"")</f>
        <v>Agree</v>
      </c>
      <c r="I110" s="287" t="str">
        <f>IFERROR(IF((VLOOKUP($A110,'Q4 Raw Data'!$A$9:$DN$158,I$3,FALSE))="","",(VLOOKUP($A110,'Q4 Raw Data'!$A$9:$DN$158,I$3,FALSE))),"")</f>
        <v>Agree</v>
      </c>
      <c r="J110" s="287"/>
      <c r="K110" s="287"/>
      <c r="L110" s="287"/>
      <c r="M110" s="287"/>
      <c r="N110" s="287"/>
      <c r="O110" s="287"/>
      <c r="P110" s="287"/>
      <c r="Q110" s="287" t="str">
        <f>IFERROR(IF((VLOOKUP($A110,'Q4 Raw Data'!$A$9:$DN$158,Q$3,FALSE))="","",(VLOOKUP($A110,'Q4 Raw Data'!$A$9:$DN$158,Q$3,FALSE))),"")</f>
        <v>2. Strong, system-wide governance and systems leadership</v>
      </c>
      <c r="R110" s="287" t="str">
        <f>IFERROR(IF((VLOOKUP($A110,'Q4 Raw Data'!$A$9:$DN$158,R$3,FALSE))="","",(VLOOKUP($A110,'Q4 Raw Data'!$A$9:$DN$158,R$3,FALSE))),"")</f>
        <v>6. Good quality and sustainable provider market that can meet demand</v>
      </c>
      <c r="S110" s="287"/>
      <c r="T110" s="287"/>
      <c r="U110" s="287" t="str">
        <f>IFERROR(IF((VLOOKUP($A110,'Q4 Raw Data'!$A$9:$DN$158,U$3,FALSE))="","",(VLOOKUP($A110,'Q4 Raw Data'!$A$9:$DN$158,U$3,FALSE))),"")</f>
        <v>5. Integrated workforce: joint approach to training and upskilling of workforce</v>
      </c>
      <c r="V110" s="287" t="str">
        <f>IFERROR(IF((VLOOKUP($A110,'Q4 Raw Data'!$A$9:$DN$158,V$3,FALSE))="","",(VLOOKUP($A110,'Q4 Raw Data'!$A$9:$DN$158,V$3,FALSE))),"")</f>
        <v>3. Integrated electronic records and sharing across the system with service users</v>
      </c>
      <c r="W110" s="287"/>
      <c r="X110" s="287"/>
    </row>
    <row r="111" spans="1:24" x14ac:dyDescent="0.3">
      <c r="A111" s="287" t="s">
        <v>579</v>
      </c>
      <c r="B111" s="287" t="s">
        <v>580</v>
      </c>
      <c r="C111" s="287" t="str">
        <f>IFERROR(IF((VLOOKUP($A111,'Q4 Raw Data'!$A$9:$DN$158,C$3,FALSE))="","",(VLOOKUP($A111,'Q4 Raw Data'!$A$9:$DN$158,C$3,FALSE))),"")</f>
        <v>Agree</v>
      </c>
      <c r="D111" s="287" t="str">
        <f>IFERROR(IF((VLOOKUP($A111,'Q4 Raw Data'!$A$9:$DN$158,D$3,FALSE))="","",(VLOOKUP($A111,'Q4 Raw Data'!$A$9:$DN$158,D$3,FALSE))),"")</f>
        <v>Agree</v>
      </c>
      <c r="E111" s="287" t="str">
        <f>IFERROR(IF((VLOOKUP($A111,'Q4 Raw Data'!$A$9:$DN$158,E$3,FALSE))="","",(VLOOKUP($A111,'Q4 Raw Data'!$A$9:$DN$158,E$3,FALSE))),"")</f>
        <v>Agree</v>
      </c>
      <c r="F111" s="287" t="str">
        <f>IFERROR(IF((VLOOKUP($A111,'Q4 Raw Data'!$A$9:$DN$158,F$3,FALSE))="","",(VLOOKUP($A111,'Q4 Raw Data'!$A$9:$DN$158,F$3,FALSE))),"")</f>
        <v>Agree</v>
      </c>
      <c r="G111" s="287" t="str">
        <f>IFERROR(IF((VLOOKUP($A111,'Q4 Raw Data'!$A$9:$DN$158,G$3,FALSE))="","",(VLOOKUP($A111,'Q4 Raw Data'!$A$9:$DN$158,G$3,FALSE))),"")</f>
        <v>Agree</v>
      </c>
      <c r="H111" s="287" t="str">
        <f>IFERROR(IF((VLOOKUP($A111,'Q4 Raw Data'!$A$9:$DN$158,H$3,FALSE))="","",(VLOOKUP($A111,'Q4 Raw Data'!$A$9:$DN$158,H$3,FALSE))),"")</f>
        <v>Agree</v>
      </c>
      <c r="I111" s="287" t="str">
        <f>IFERROR(IF((VLOOKUP($A111,'Q4 Raw Data'!$A$9:$DN$158,I$3,FALSE))="","",(VLOOKUP($A111,'Q4 Raw Data'!$A$9:$DN$158,I$3,FALSE))),"")</f>
        <v>Agree</v>
      </c>
      <c r="J111" s="287"/>
      <c r="K111" s="287"/>
      <c r="L111" s="287"/>
      <c r="M111" s="287"/>
      <c r="N111" s="287"/>
      <c r="O111" s="287"/>
      <c r="P111" s="287"/>
      <c r="Q111" s="287" t="str">
        <f>IFERROR(IF((VLOOKUP($A111,'Q4 Raw Data'!$A$9:$DN$158,Q$3,FALSE))="","",(VLOOKUP($A111,'Q4 Raw Data'!$A$9:$DN$158,Q$3,FALSE))),"")</f>
        <v>2. Strong, system-wide governance and systems leadership</v>
      </c>
      <c r="R111" s="287" t="str">
        <f>IFERROR(IF((VLOOKUP($A111,'Q4 Raw Data'!$A$9:$DN$158,R$3,FALSE))="","",(VLOOKUP($A111,'Q4 Raw Data'!$A$9:$DN$158,R$3,FALSE))),"")</f>
        <v>9. Joint commissioning of health and social care</v>
      </c>
      <c r="S111" s="287"/>
      <c r="T111" s="287"/>
      <c r="U111" s="287" t="str">
        <f>IFERROR(IF((VLOOKUP($A111,'Q4 Raw Data'!$A$9:$DN$158,U$3,FALSE))="","",(VLOOKUP($A111,'Q4 Raw Data'!$A$9:$DN$158,U$3,FALSE))),"")</f>
        <v>3. Integrated electronic records and sharing across the system with service users</v>
      </c>
      <c r="V111" s="287" t="str">
        <f>IFERROR(IF((VLOOKUP($A111,'Q4 Raw Data'!$A$9:$DN$158,V$3,FALSE))="","",(VLOOKUP($A111,'Q4 Raw Data'!$A$9:$DN$158,V$3,FALSE))),"")</f>
        <v>5. Integrated workforce: joint approach to training and upskilling of workforce</v>
      </c>
      <c r="W111" s="287"/>
      <c r="X111" s="287"/>
    </row>
    <row r="112" spans="1:24" x14ac:dyDescent="0.3">
      <c r="A112" s="287" t="s">
        <v>581</v>
      </c>
      <c r="B112" s="287" t="s">
        <v>582</v>
      </c>
      <c r="C112" s="287" t="str">
        <f>IFERROR(IF((VLOOKUP($A112,'Q4 Raw Data'!$A$9:$DN$158,C$3,FALSE))="","",(VLOOKUP($A112,'Q4 Raw Data'!$A$9:$DN$158,C$3,FALSE))),"")</f>
        <v>Strongly Agree</v>
      </c>
      <c r="D112" s="287" t="str">
        <f>IFERROR(IF((VLOOKUP($A112,'Q4 Raw Data'!$A$9:$DN$158,D$3,FALSE))="","",(VLOOKUP($A112,'Q4 Raw Data'!$A$9:$DN$158,D$3,FALSE))),"")</f>
        <v>Strongly Agree</v>
      </c>
      <c r="E112" s="287" t="str">
        <f>IFERROR(IF((VLOOKUP($A112,'Q4 Raw Data'!$A$9:$DN$158,E$3,FALSE))="","",(VLOOKUP($A112,'Q4 Raw Data'!$A$9:$DN$158,E$3,FALSE))),"")</f>
        <v>Strongly Agree</v>
      </c>
      <c r="F112" s="287" t="str">
        <f>IFERROR(IF((VLOOKUP($A112,'Q4 Raw Data'!$A$9:$DN$158,F$3,FALSE))="","",(VLOOKUP($A112,'Q4 Raw Data'!$A$9:$DN$158,F$3,FALSE))),"")</f>
        <v>Neither agree nor disagree</v>
      </c>
      <c r="G112" s="287" t="str">
        <f>IFERROR(IF((VLOOKUP($A112,'Q4 Raw Data'!$A$9:$DN$158,G$3,FALSE))="","",(VLOOKUP($A112,'Q4 Raw Data'!$A$9:$DN$158,G$3,FALSE))),"")</f>
        <v>Strongly Agree</v>
      </c>
      <c r="H112" s="287" t="str">
        <f>IFERROR(IF((VLOOKUP($A112,'Q4 Raw Data'!$A$9:$DN$158,H$3,FALSE))="","",(VLOOKUP($A112,'Q4 Raw Data'!$A$9:$DN$158,H$3,FALSE))),"")</f>
        <v>Agree</v>
      </c>
      <c r="I112" s="287" t="str">
        <f>IFERROR(IF((VLOOKUP($A112,'Q4 Raw Data'!$A$9:$DN$158,I$3,FALSE))="","",(VLOOKUP($A112,'Q4 Raw Data'!$A$9:$DN$158,I$3,FALSE))),"")</f>
        <v>Neither agree nor disagree</v>
      </c>
      <c r="J112" s="287"/>
      <c r="K112" s="287"/>
      <c r="L112" s="287"/>
      <c r="M112" s="287"/>
      <c r="N112" s="287"/>
      <c r="O112" s="287"/>
      <c r="P112" s="287"/>
      <c r="Q112" s="287" t="str">
        <f>IFERROR(IF((VLOOKUP($A112,'Q4 Raw Data'!$A$9:$DN$158,Q$3,FALSE))="","",(VLOOKUP($A112,'Q4 Raw Data'!$A$9:$DN$158,Q$3,FALSE))),"")</f>
        <v>3. Integrated electronic records and sharing across the system with service users</v>
      </c>
      <c r="R112" s="287" t="str">
        <f>IFERROR(IF((VLOOKUP($A112,'Q4 Raw Data'!$A$9:$DN$158,R$3,FALSE))="","",(VLOOKUP($A112,'Q4 Raw Data'!$A$9:$DN$158,R$3,FALSE))),"")</f>
        <v>1. Local contextual factors (e.g. financial health, funding arrangements, demographics, urban vs rurual factors)</v>
      </c>
      <c r="S112" s="287"/>
      <c r="T112" s="287"/>
      <c r="U112" s="287" t="str">
        <f>IFERROR(IF((VLOOKUP($A112,'Q4 Raw Data'!$A$9:$DN$158,U$3,FALSE))="","",(VLOOKUP($A112,'Q4 Raw Data'!$A$9:$DN$158,U$3,FALSE))),"")</f>
        <v>6. Good quality and sustainable provider market that can meet demand</v>
      </c>
      <c r="V112" s="287" t="str">
        <f>IFERROR(IF((VLOOKUP($A112,'Q4 Raw Data'!$A$9:$DN$158,V$3,FALSE))="","",(VLOOKUP($A112,'Q4 Raw Data'!$A$9:$DN$158,V$3,FALSE))),"")</f>
        <v>2. Strong, system-wide governance and systems leadership</v>
      </c>
      <c r="W112" s="287"/>
      <c r="X112" s="287"/>
    </row>
    <row r="113" spans="1:24" x14ac:dyDescent="0.3">
      <c r="A113" s="287" t="s">
        <v>583</v>
      </c>
      <c r="B113" s="287" t="s">
        <v>584</v>
      </c>
      <c r="C113" s="287" t="str">
        <f>IFERROR(IF((VLOOKUP($A113,'Q4 Raw Data'!$A$9:$DN$158,C$3,FALSE))="","",(VLOOKUP($A113,'Q4 Raw Data'!$A$9:$DN$158,C$3,FALSE))),"")</f>
        <v>Agree</v>
      </c>
      <c r="D113" s="287" t="str">
        <f>IFERROR(IF((VLOOKUP($A113,'Q4 Raw Data'!$A$9:$DN$158,D$3,FALSE))="","",(VLOOKUP($A113,'Q4 Raw Data'!$A$9:$DN$158,D$3,FALSE))),"")</f>
        <v>Agree</v>
      </c>
      <c r="E113" s="287" t="str">
        <f>IFERROR(IF((VLOOKUP($A113,'Q4 Raw Data'!$A$9:$DN$158,E$3,FALSE))="","",(VLOOKUP($A113,'Q4 Raw Data'!$A$9:$DN$158,E$3,FALSE))),"")</f>
        <v>Agree</v>
      </c>
      <c r="F113" s="287" t="str">
        <f>IFERROR(IF((VLOOKUP($A113,'Q4 Raw Data'!$A$9:$DN$158,F$3,FALSE))="","",(VLOOKUP($A113,'Q4 Raw Data'!$A$9:$DN$158,F$3,FALSE))),"")</f>
        <v>Neither agree nor disagree</v>
      </c>
      <c r="G113" s="287" t="str">
        <f>IFERROR(IF((VLOOKUP($A113,'Q4 Raw Data'!$A$9:$DN$158,G$3,FALSE))="","",(VLOOKUP($A113,'Q4 Raw Data'!$A$9:$DN$158,G$3,FALSE))),"")</f>
        <v>Agree</v>
      </c>
      <c r="H113" s="287" t="str">
        <f>IFERROR(IF((VLOOKUP($A113,'Q4 Raw Data'!$A$9:$DN$158,H$3,FALSE))="","",(VLOOKUP($A113,'Q4 Raw Data'!$A$9:$DN$158,H$3,FALSE))),"")</f>
        <v>Neither agree nor disagree</v>
      </c>
      <c r="I113" s="287" t="str">
        <f>IFERROR(IF((VLOOKUP($A113,'Q4 Raw Data'!$A$9:$DN$158,I$3,FALSE))="","",(VLOOKUP($A113,'Q4 Raw Data'!$A$9:$DN$158,I$3,FALSE))),"")</f>
        <v>Neither agree nor disagree</v>
      </c>
      <c r="J113" s="287"/>
      <c r="K113" s="287"/>
      <c r="L113" s="287"/>
      <c r="M113" s="287"/>
      <c r="N113" s="287"/>
      <c r="O113" s="287"/>
      <c r="P113" s="287"/>
      <c r="Q113" s="287" t="str">
        <f>IFERROR(IF((VLOOKUP($A113,'Q4 Raw Data'!$A$9:$DN$158,Q$3,FALSE))="","",(VLOOKUP($A113,'Q4 Raw Data'!$A$9:$DN$158,Q$3,FALSE))),"")</f>
        <v>2. Strong, system-wide governance and systems leadership</v>
      </c>
      <c r="R113" s="287" t="str">
        <f>IFERROR(IF((VLOOKUP($A113,'Q4 Raw Data'!$A$9:$DN$158,R$3,FALSE))="","",(VLOOKUP($A113,'Q4 Raw Data'!$A$9:$DN$158,R$3,FALSE))),"")</f>
        <v>4. Empowering users to have choice and control through an asset based approach, shared decision making and co-production</v>
      </c>
      <c r="S113" s="287"/>
      <c r="T113" s="287"/>
      <c r="U113" s="287" t="str">
        <f>IFERROR(IF((VLOOKUP($A113,'Q4 Raw Data'!$A$9:$DN$158,U$3,FALSE))="","",(VLOOKUP($A113,'Q4 Raw Data'!$A$9:$DN$158,U$3,FALSE))),"")</f>
        <v>8. Pooled or aligned resources</v>
      </c>
      <c r="V113" s="287" t="str">
        <f>IFERROR(IF((VLOOKUP($A113,'Q4 Raw Data'!$A$9:$DN$158,V$3,FALSE))="","",(VLOOKUP($A113,'Q4 Raw Data'!$A$9:$DN$158,V$3,FALSE))),"")</f>
        <v>6. Good quality and sustainable provider market that can meet demand</v>
      </c>
      <c r="W113" s="287"/>
      <c r="X113" s="287"/>
    </row>
    <row r="114" spans="1:24" x14ac:dyDescent="0.3">
      <c r="A114" s="287" t="s">
        <v>585</v>
      </c>
      <c r="B114" s="287" t="s">
        <v>586</v>
      </c>
      <c r="C114" s="287" t="str">
        <f>IFERROR(IF((VLOOKUP($A114,'Q4 Raw Data'!$A$9:$DN$158,C$3,FALSE))="","",(VLOOKUP($A114,'Q4 Raw Data'!$A$9:$DN$158,C$3,FALSE))),"")</f>
        <v>Agree</v>
      </c>
      <c r="D114" s="287" t="str">
        <f>IFERROR(IF((VLOOKUP($A114,'Q4 Raw Data'!$A$9:$DN$158,D$3,FALSE))="","",(VLOOKUP($A114,'Q4 Raw Data'!$A$9:$DN$158,D$3,FALSE))),"")</f>
        <v>Agree</v>
      </c>
      <c r="E114" s="287" t="str">
        <f>IFERROR(IF((VLOOKUP($A114,'Q4 Raw Data'!$A$9:$DN$158,E$3,FALSE))="","",(VLOOKUP($A114,'Q4 Raw Data'!$A$9:$DN$158,E$3,FALSE))),"")</f>
        <v>Agree</v>
      </c>
      <c r="F114" s="287" t="str">
        <f>IFERROR(IF((VLOOKUP($A114,'Q4 Raw Data'!$A$9:$DN$158,F$3,FALSE))="","",(VLOOKUP($A114,'Q4 Raw Data'!$A$9:$DN$158,F$3,FALSE))),"")</f>
        <v>Agree</v>
      </c>
      <c r="G114" s="287" t="str">
        <f>IFERROR(IF((VLOOKUP($A114,'Q4 Raw Data'!$A$9:$DN$158,G$3,FALSE))="","",(VLOOKUP($A114,'Q4 Raw Data'!$A$9:$DN$158,G$3,FALSE))),"")</f>
        <v>Strongly Agree</v>
      </c>
      <c r="H114" s="287" t="str">
        <f>IFERROR(IF((VLOOKUP($A114,'Q4 Raw Data'!$A$9:$DN$158,H$3,FALSE))="","",(VLOOKUP($A114,'Q4 Raw Data'!$A$9:$DN$158,H$3,FALSE))),"")</f>
        <v>Strongly Agree</v>
      </c>
      <c r="I114" s="287" t="str">
        <f>IFERROR(IF((VLOOKUP($A114,'Q4 Raw Data'!$A$9:$DN$158,I$3,FALSE))="","",(VLOOKUP($A114,'Q4 Raw Data'!$A$9:$DN$158,I$3,FALSE))),"")</f>
        <v>Strongly Agree</v>
      </c>
      <c r="J114" s="287"/>
      <c r="K114" s="287"/>
      <c r="L114" s="287"/>
      <c r="M114" s="287"/>
      <c r="N114" s="287"/>
      <c r="O114" s="287"/>
      <c r="P114" s="287"/>
      <c r="Q114" s="287" t="str">
        <f>IFERROR(IF((VLOOKUP($A114,'Q4 Raw Data'!$A$9:$DN$158,Q$3,FALSE))="","",(VLOOKUP($A114,'Q4 Raw Data'!$A$9:$DN$158,Q$3,FALSE))),"")</f>
        <v>5. Integrated workforce: joint approach to training and upskilling of workforce</v>
      </c>
      <c r="R114" s="287" t="str">
        <f>IFERROR(IF((VLOOKUP($A114,'Q4 Raw Data'!$A$9:$DN$158,R$3,FALSE))="","",(VLOOKUP($A114,'Q4 Raw Data'!$A$9:$DN$158,R$3,FALSE))),"")</f>
        <v>9. Joint commissioning of health and social care</v>
      </c>
      <c r="S114" s="287"/>
      <c r="T114" s="287"/>
      <c r="U114" s="287" t="str">
        <f>IFERROR(IF((VLOOKUP($A114,'Q4 Raw Data'!$A$9:$DN$158,U$3,FALSE))="","",(VLOOKUP($A114,'Q4 Raw Data'!$A$9:$DN$158,U$3,FALSE))),"")</f>
        <v>3. Integrated electronic records and sharing across the system with service users</v>
      </c>
      <c r="V114" s="287" t="str">
        <f>IFERROR(IF((VLOOKUP($A114,'Q4 Raw Data'!$A$9:$DN$158,V$3,FALSE))="","",(VLOOKUP($A114,'Q4 Raw Data'!$A$9:$DN$158,V$3,FALSE))),"")</f>
        <v>6. Good quality and sustainable provider market that can meet demand</v>
      </c>
      <c r="W114" s="287"/>
      <c r="X114" s="287"/>
    </row>
    <row r="115" spans="1:24" x14ac:dyDescent="0.3">
      <c r="A115" s="287" t="s">
        <v>589</v>
      </c>
      <c r="B115" s="287" t="s">
        <v>590</v>
      </c>
      <c r="C115" s="287" t="str">
        <f>IFERROR(IF((VLOOKUP($A115,'Q4 Raw Data'!$A$9:$DN$158,C$3,FALSE))="","",(VLOOKUP($A115,'Q4 Raw Data'!$A$9:$DN$158,C$3,FALSE))),"")</f>
        <v>Agree</v>
      </c>
      <c r="D115" s="287" t="str">
        <f>IFERROR(IF((VLOOKUP($A115,'Q4 Raw Data'!$A$9:$DN$158,D$3,FALSE))="","",(VLOOKUP($A115,'Q4 Raw Data'!$A$9:$DN$158,D$3,FALSE))),"")</f>
        <v>Agree</v>
      </c>
      <c r="E115" s="287" t="str">
        <f>IFERROR(IF((VLOOKUP($A115,'Q4 Raw Data'!$A$9:$DN$158,E$3,FALSE))="","",(VLOOKUP($A115,'Q4 Raw Data'!$A$9:$DN$158,E$3,FALSE))),"")</f>
        <v>Agree</v>
      </c>
      <c r="F115" s="287" t="str">
        <f>IFERROR(IF((VLOOKUP($A115,'Q4 Raw Data'!$A$9:$DN$158,F$3,FALSE))="","",(VLOOKUP($A115,'Q4 Raw Data'!$A$9:$DN$158,F$3,FALSE))),"")</f>
        <v>Neither agree nor disagree</v>
      </c>
      <c r="G115" s="287" t="str">
        <f>IFERROR(IF((VLOOKUP($A115,'Q4 Raw Data'!$A$9:$DN$158,G$3,FALSE))="","",(VLOOKUP($A115,'Q4 Raw Data'!$A$9:$DN$158,G$3,FALSE))),"")</f>
        <v>Strongly Agree</v>
      </c>
      <c r="H115" s="287" t="str">
        <f>IFERROR(IF((VLOOKUP($A115,'Q4 Raw Data'!$A$9:$DN$158,H$3,FALSE))="","",(VLOOKUP($A115,'Q4 Raw Data'!$A$9:$DN$158,H$3,FALSE))),"")</f>
        <v>Agree</v>
      </c>
      <c r="I115" s="287" t="str">
        <f>IFERROR(IF((VLOOKUP($A115,'Q4 Raw Data'!$A$9:$DN$158,I$3,FALSE))="","",(VLOOKUP($A115,'Q4 Raw Data'!$A$9:$DN$158,I$3,FALSE))),"")</f>
        <v>Agree</v>
      </c>
      <c r="J115" s="287"/>
      <c r="K115" s="287"/>
      <c r="L115" s="287"/>
      <c r="M115" s="287"/>
      <c r="N115" s="287"/>
      <c r="O115" s="287"/>
      <c r="P115" s="287"/>
      <c r="Q115" s="287" t="str">
        <f>IFERROR(IF((VLOOKUP($A115,'Q4 Raw Data'!$A$9:$DN$158,Q$3,FALSE))="","",(VLOOKUP($A115,'Q4 Raw Data'!$A$9:$DN$158,Q$3,FALSE))),"")</f>
        <v>5. Integrated workforce: joint approach to training and upskilling of workforce</v>
      </c>
      <c r="R115" s="287" t="str">
        <f>IFERROR(IF((VLOOKUP($A115,'Q4 Raw Data'!$A$9:$DN$158,R$3,FALSE))="","",(VLOOKUP($A115,'Q4 Raw Data'!$A$9:$DN$158,R$3,FALSE))),"")</f>
        <v>8. Pooled or aligned resources</v>
      </c>
      <c r="S115" s="287"/>
      <c r="T115" s="287"/>
      <c r="U115" s="287" t="str">
        <f>IFERROR(IF((VLOOKUP($A115,'Q4 Raw Data'!$A$9:$DN$158,U$3,FALSE))="","",(VLOOKUP($A115,'Q4 Raw Data'!$A$9:$DN$158,U$3,FALSE))),"")</f>
        <v>5. Integrated workforce: joint approach to training and upskilling of workforce</v>
      </c>
      <c r="V115" s="287" t="str">
        <f>IFERROR(IF((VLOOKUP($A115,'Q4 Raw Data'!$A$9:$DN$158,V$3,FALSE))="","",(VLOOKUP($A115,'Q4 Raw Data'!$A$9:$DN$158,V$3,FALSE))),"")</f>
        <v>1. Local contextual factors (e.g. financial health, funding arrangements, demographics, urban vs rurual factors)</v>
      </c>
      <c r="W115" s="287"/>
      <c r="X115" s="287"/>
    </row>
    <row r="116" spans="1:24" x14ac:dyDescent="0.3">
      <c r="A116" s="287" t="s">
        <v>591</v>
      </c>
      <c r="B116" s="287" t="s">
        <v>592</v>
      </c>
      <c r="C116" s="287" t="str">
        <f>IFERROR(IF((VLOOKUP($A116,'Q4 Raw Data'!$A$9:$DN$158,C$3,FALSE))="","",(VLOOKUP($A116,'Q4 Raw Data'!$A$9:$DN$158,C$3,FALSE))),"")</f>
        <v>Strongly Agree</v>
      </c>
      <c r="D116" s="287" t="str">
        <f>IFERROR(IF((VLOOKUP($A116,'Q4 Raw Data'!$A$9:$DN$158,D$3,FALSE))="","",(VLOOKUP($A116,'Q4 Raw Data'!$A$9:$DN$158,D$3,FALSE))),"")</f>
        <v>Agree</v>
      </c>
      <c r="E116" s="287" t="str">
        <f>IFERROR(IF((VLOOKUP($A116,'Q4 Raw Data'!$A$9:$DN$158,E$3,FALSE))="","",(VLOOKUP($A116,'Q4 Raw Data'!$A$9:$DN$158,E$3,FALSE))),"")</f>
        <v>Agree</v>
      </c>
      <c r="F116" s="287" t="str">
        <f>IFERROR(IF((VLOOKUP($A116,'Q4 Raw Data'!$A$9:$DN$158,F$3,FALSE))="","",(VLOOKUP($A116,'Q4 Raw Data'!$A$9:$DN$158,F$3,FALSE))),"")</f>
        <v>Agree</v>
      </c>
      <c r="G116" s="287" t="str">
        <f>IFERROR(IF((VLOOKUP($A116,'Q4 Raw Data'!$A$9:$DN$158,G$3,FALSE))="","",(VLOOKUP($A116,'Q4 Raw Data'!$A$9:$DN$158,G$3,FALSE))),"")</f>
        <v>Agree</v>
      </c>
      <c r="H116" s="287" t="str">
        <f>IFERROR(IF((VLOOKUP($A116,'Q4 Raw Data'!$A$9:$DN$158,H$3,FALSE))="","",(VLOOKUP($A116,'Q4 Raw Data'!$A$9:$DN$158,H$3,FALSE))),"")</f>
        <v>Agree</v>
      </c>
      <c r="I116" s="287" t="str">
        <f>IFERROR(IF((VLOOKUP($A116,'Q4 Raw Data'!$A$9:$DN$158,I$3,FALSE))="","",(VLOOKUP($A116,'Q4 Raw Data'!$A$9:$DN$158,I$3,FALSE))),"")</f>
        <v>Neither agree nor disagree</v>
      </c>
      <c r="J116" s="287"/>
      <c r="K116" s="287"/>
      <c r="L116" s="287"/>
      <c r="M116" s="287"/>
      <c r="N116" s="287"/>
      <c r="O116" s="287"/>
      <c r="P116" s="287"/>
      <c r="Q116" s="287" t="str">
        <f>IFERROR(IF((VLOOKUP($A116,'Q4 Raw Data'!$A$9:$DN$158,Q$3,FALSE))="","",(VLOOKUP($A116,'Q4 Raw Data'!$A$9:$DN$158,Q$3,FALSE))),"")</f>
        <v>2. Strong, system-wide governance and systems leadership</v>
      </c>
      <c r="R116" s="287" t="str">
        <f>IFERROR(IF((VLOOKUP($A116,'Q4 Raw Data'!$A$9:$DN$158,R$3,FALSE))="","",(VLOOKUP($A116,'Q4 Raw Data'!$A$9:$DN$158,R$3,FALSE))),"")</f>
        <v>8. Pooled or aligned resources</v>
      </c>
      <c r="S116" s="287"/>
      <c r="T116" s="287"/>
      <c r="U116" s="287" t="str">
        <f>IFERROR(IF((VLOOKUP($A116,'Q4 Raw Data'!$A$9:$DN$158,U$3,FALSE))="","",(VLOOKUP($A116,'Q4 Raw Data'!$A$9:$DN$158,U$3,FALSE))),"")</f>
        <v>5. Integrated workforce: joint approach to training and upskilling of workforce</v>
      </c>
      <c r="V116" s="287" t="str">
        <f>IFERROR(IF((VLOOKUP($A116,'Q4 Raw Data'!$A$9:$DN$158,V$3,FALSE))="","",(VLOOKUP($A116,'Q4 Raw Data'!$A$9:$DN$158,V$3,FALSE))),"")</f>
        <v>3. Integrated electronic records and sharing across the system with service users</v>
      </c>
      <c r="W116" s="287"/>
      <c r="X116" s="287"/>
    </row>
    <row r="117" spans="1:24" x14ac:dyDescent="0.3">
      <c r="A117" s="287" t="s">
        <v>593</v>
      </c>
      <c r="B117" s="287" t="s">
        <v>594</v>
      </c>
      <c r="C117" s="287" t="str">
        <f>IFERROR(IF((VLOOKUP($A117,'Q4 Raw Data'!$A$9:$DN$158,C$3,FALSE))="","",(VLOOKUP($A117,'Q4 Raw Data'!$A$9:$DN$158,C$3,FALSE))),"")</f>
        <v>Agree</v>
      </c>
      <c r="D117" s="287" t="str">
        <f>IFERROR(IF((VLOOKUP($A117,'Q4 Raw Data'!$A$9:$DN$158,D$3,FALSE))="","",(VLOOKUP($A117,'Q4 Raw Data'!$A$9:$DN$158,D$3,FALSE))),"")</f>
        <v>Agree</v>
      </c>
      <c r="E117" s="287" t="str">
        <f>IFERROR(IF((VLOOKUP($A117,'Q4 Raw Data'!$A$9:$DN$158,E$3,FALSE))="","",(VLOOKUP($A117,'Q4 Raw Data'!$A$9:$DN$158,E$3,FALSE))),"")</f>
        <v>Agree</v>
      </c>
      <c r="F117" s="287" t="str">
        <f>IFERROR(IF((VLOOKUP($A117,'Q4 Raw Data'!$A$9:$DN$158,F$3,FALSE))="","",(VLOOKUP($A117,'Q4 Raw Data'!$A$9:$DN$158,F$3,FALSE))),"")</f>
        <v>Agree</v>
      </c>
      <c r="G117" s="287" t="str">
        <f>IFERROR(IF((VLOOKUP($A117,'Q4 Raw Data'!$A$9:$DN$158,G$3,FALSE))="","",(VLOOKUP($A117,'Q4 Raw Data'!$A$9:$DN$158,G$3,FALSE))),"")</f>
        <v>Neither agree nor disagree</v>
      </c>
      <c r="H117" s="287" t="str">
        <f>IFERROR(IF((VLOOKUP($A117,'Q4 Raw Data'!$A$9:$DN$158,H$3,FALSE))="","",(VLOOKUP($A117,'Q4 Raw Data'!$A$9:$DN$158,H$3,FALSE))),"")</f>
        <v>Agree</v>
      </c>
      <c r="I117" s="287" t="str">
        <f>IFERROR(IF((VLOOKUP($A117,'Q4 Raw Data'!$A$9:$DN$158,I$3,FALSE))="","",(VLOOKUP($A117,'Q4 Raw Data'!$A$9:$DN$158,I$3,FALSE))),"")</f>
        <v>Agree</v>
      </c>
      <c r="J117" s="287"/>
      <c r="K117" s="287"/>
      <c r="L117" s="287"/>
      <c r="M117" s="287"/>
      <c r="N117" s="287"/>
      <c r="O117" s="287"/>
      <c r="P117" s="287"/>
      <c r="Q117" s="287" t="str">
        <f>IFERROR(IF((VLOOKUP($A117,'Q4 Raw Data'!$A$9:$DN$158,Q$3,FALSE))="","",(VLOOKUP($A117,'Q4 Raw Data'!$A$9:$DN$158,Q$3,FALSE))),"")</f>
        <v>2. Strong, system-wide governance and systems leadership</v>
      </c>
      <c r="R117" s="287" t="str">
        <f>IFERROR(IF((VLOOKUP($A117,'Q4 Raw Data'!$A$9:$DN$158,R$3,FALSE))="","",(VLOOKUP($A117,'Q4 Raw Data'!$A$9:$DN$158,R$3,FALSE))),"")</f>
        <v>1. Local contextual factors (e.g. financial health, funding arrangements, demographics, urban vs rurual factors)</v>
      </c>
      <c r="S117" s="287"/>
      <c r="T117" s="287"/>
      <c r="U117" s="287" t="str">
        <f>IFERROR(IF((VLOOKUP($A117,'Q4 Raw Data'!$A$9:$DN$158,U$3,FALSE))="","",(VLOOKUP($A117,'Q4 Raw Data'!$A$9:$DN$158,U$3,FALSE))),"")</f>
        <v>3. Integrated electronic records and sharing across the system with service users</v>
      </c>
      <c r="V117" s="287" t="str">
        <f>IFERROR(IF((VLOOKUP($A117,'Q4 Raw Data'!$A$9:$DN$158,V$3,FALSE))="","",(VLOOKUP($A117,'Q4 Raw Data'!$A$9:$DN$158,V$3,FALSE))),"")</f>
        <v>5. Integrated workforce: joint approach to training and upskilling of workforce</v>
      </c>
      <c r="W117" s="287"/>
      <c r="X117" s="287"/>
    </row>
    <row r="118" spans="1:24" x14ac:dyDescent="0.3">
      <c r="A118" s="287" t="s">
        <v>595</v>
      </c>
      <c r="B118" s="287" t="s">
        <v>596</v>
      </c>
      <c r="C118" s="287" t="str">
        <f>IFERROR(IF((VLOOKUP($A118,'Q4 Raw Data'!$A$9:$DN$158,C$3,FALSE))="","",(VLOOKUP($A118,'Q4 Raw Data'!$A$9:$DN$158,C$3,FALSE))),"")</f>
        <v>Agree</v>
      </c>
      <c r="D118" s="287" t="str">
        <f>IFERROR(IF((VLOOKUP($A118,'Q4 Raw Data'!$A$9:$DN$158,D$3,FALSE))="","",(VLOOKUP($A118,'Q4 Raw Data'!$A$9:$DN$158,D$3,FALSE))),"")</f>
        <v>Agree</v>
      </c>
      <c r="E118" s="287" t="str">
        <f>IFERROR(IF((VLOOKUP($A118,'Q4 Raw Data'!$A$9:$DN$158,E$3,FALSE))="","",(VLOOKUP($A118,'Q4 Raw Data'!$A$9:$DN$158,E$3,FALSE))),"")</f>
        <v>Agree</v>
      </c>
      <c r="F118" s="287" t="str">
        <f>IFERROR(IF((VLOOKUP($A118,'Q4 Raw Data'!$A$9:$DN$158,F$3,FALSE))="","",(VLOOKUP($A118,'Q4 Raw Data'!$A$9:$DN$158,F$3,FALSE))),"")</f>
        <v>Neither agree nor disagree</v>
      </c>
      <c r="G118" s="287" t="str">
        <f>IFERROR(IF((VLOOKUP($A118,'Q4 Raw Data'!$A$9:$DN$158,G$3,FALSE))="","",(VLOOKUP($A118,'Q4 Raw Data'!$A$9:$DN$158,G$3,FALSE))),"")</f>
        <v>Strongly Agree</v>
      </c>
      <c r="H118" s="287" t="str">
        <f>IFERROR(IF((VLOOKUP($A118,'Q4 Raw Data'!$A$9:$DN$158,H$3,FALSE))="","",(VLOOKUP($A118,'Q4 Raw Data'!$A$9:$DN$158,H$3,FALSE))),"")</f>
        <v>Agree</v>
      </c>
      <c r="I118" s="287" t="str">
        <f>IFERROR(IF((VLOOKUP($A118,'Q4 Raw Data'!$A$9:$DN$158,I$3,FALSE))="","",(VLOOKUP($A118,'Q4 Raw Data'!$A$9:$DN$158,I$3,FALSE))),"")</f>
        <v>Agree</v>
      </c>
      <c r="J118" s="287"/>
      <c r="K118" s="287"/>
      <c r="L118" s="287"/>
      <c r="M118" s="287"/>
      <c r="N118" s="287"/>
      <c r="O118" s="287"/>
      <c r="P118" s="287"/>
      <c r="Q118" s="287" t="str">
        <f>IFERROR(IF((VLOOKUP($A118,'Q4 Raw Data'!$A$9:$DN$158,Q$3,FALSE))="","",(VLOOKUP($A118,'Q4 Raw Data'!$A$9:$DN$158,Q$3,FALSE))),"")</f>
        <v>2. Strong, system-wide governance and systems leadership</v>
      </c>
      <c r="R118" s="287" t="str">
        <f>IFERROR(IF((VLOOKUP($A118,'Q4 Raw Data'!$A$9:$DN$158,R$3,FALSE))="","",(VLOOKUP($A118,'Q4 Raw Data'!$A$9:$DN$158,R$3,FALSE))),"")</f>
        <v>6. Good quality and sustainable provider market that can meet demand</v>
      </c>
      <c r="S118" s="287"/>
      <c r="T118" s="287"/>
      <c r="U118" s="287" t="str">
        <f>IFERROR(IF((VLOOKUP($A118,'Q4 Raw Data'!$A$9:$DN$158,U$3,FALSE))="","",(VLOOKUP($A118,'Q4 Raw Data'!$A$9:$DN$158,U$3,FALSE))),"")</f>
        <v>1. Local contextual factors (e.g. financial health, funding arrangements, demographics, urban vs rurual factors)</v>
      </c>
      <c r="V118" s="287" t="str">
        <f>IFERROR(IF((VLOOKUP($A118,'Q4 Raw Data'!$A$9:$DN$158,V$3,FALSE))="","",(VLOOKUP($A118,'Q4 Raw Data'!$A$9:$DN$158,V$3,FALSE))),"")</f>
        <v>3. Integrated electronic records and sharing across the system with service users</v>
      </c>
      <c r="W118" s="287"/>
      <c r="X118" s="287"/>
    </row>
    <row r="119" spans="1:24" x14ac:dyDescent="0.3">
      <c r="A119" s="287" t="s">
        <v>597</v>
      </c>
      <c r="B119" s="287" t="s">
        <v>598</v>
      </c>
      <c r="C119" s="287" t="str">
        <f>IFERROR(IF((VLOOKUP($A119,'Q4 Raw Data'!$A$9:$DN$158,C$3,FALSE))="","",(VLOOKUP($A119,'Q4 Raw Data'!$A$9:$DN$158,C$3,FALSE))),"")</f>
        <v>Agree</v>
      </c>
      <c r="D119" s="287" t="str">
        <f>IFERROR(IF((VLOOKUP($A119,'Q4 Raw Data'!$A$9:$DN$158,D$3,FALSE))="","",(VLOOKUP($A119,'Q4 Raw Data'!$A$9:$DN$158,D$3,FALSE))),"")</f>
        <v>Agree</v>
      </c>
      <c r="E119" s="287" t="str">
        <f>IFERROR(IF((VLOOKUP($A119,'Q4 Raw Data'!$A$9:$DN$158,E$3,FALSE))="","",(VLOOKUP($A119,'Q4 Raw Data'!$A$9:$DN$158,E$3,FALSE))),"")</f>
        <v>Agree</v>
      </c>
      <c r="F119" s="287" t="str">
        <f>IFERROR(IF((VLOOKUP($A119,'Q4 Raw Data'!$A$9:$DN$158,F$3,FALSE))="","",(VLOOKUP($A119,'Q4 Raw Data'!$A$9:$DN$158,F$3,FALSE))),"")</f>
        <v>Disagree</v>
      </c>
      <c r="G119" s="287" t="str">
        <f>IFERROR(IF((VLOOKUP($A119,'Q4 Raw Data'!$A$9:$DN$158,G$3,FALSE))="","",(VLOOKUP($A119,'Q4 Raw Data'!$A$9:$DN$158,G$3,FALSE))),"")</f>
        <v>Agree</v>
      </c>
      <c r="H119" s="287" t="str">
        <f>IFERROR(IF((VLOOKUP($A119,'Q4 Raw Data'!$A$9:$DN$158,H$3,FALSE))="","",(VLOOKUP($A119,'Q4 Raw Data'!$A$9:$DN$158,H$3,FALSE))),"")</f>
        <v>Agree</v>
      </c>
      <c r="I119" s="287" t="str">
        <f>IFERROR(IF((VLOOKUP($A119,'Q4 Raw Data'!$A$9:$DN$158,I$3,FALSE))="","",(VLOOKUP($A119,'Q4 Raw Data'!$A$9:$DN$158,I$3,FALSE))),"")</f>
        <v>Agree</v>
      </c>
      <c r="J119" s="287"/>
      <c r="K119" s="287"/>
      <c r="L119" s="287"/>
      <c r="M119" s="287"/>
      <c r="N119" s="287"/>
      <c r="O119" s="287"/>
      <c r="P119" s="287"/>
      <c r="Q119" s="287" t="str">
        <f>IFERROR(IF((VLOOKUP($A119,'Q4 Raw Data'!$A$9:$DN$158,Q$3,FALSE))="","",(VLOOKUP($A119,'Q4 Raw Data'!$A$9:$DN$158,Q$3,FALSE))),"")</f>
        <v>1. Local contextual factors (e.g. financial health, funding arrangements, demographics, urban vs rurual factors)</v>
      </c>
      <c r="R119" s="287" t="str">
        <f>IFERROR(IF((VLOOKUP($A119,'Q4 Raw Data'!$A$9:$DN$158,R$3,FALSE))="","",(VLOOKUP($A119,'Q4 Raw Data'!$A$9:$DN$158,R$3,FALSE))),"")</f>
        <v>2. Strong, system-wide governance and systems leadership</v>
      </c>
      <c r="S119" s="287"/>
      <c r="T119" s="287"/>
      <c r="U119" s="287" t="str">
        <f>IFERROR(IF((VLOOKUP($A119,'Q4 Raw Data'!$A$9:$DN$158,U$3,FALSE))="","",(VLOOKUP($A119,'Q4 Raw Data'!$A$9:$DN$158,U$3,FALSE))),"")</f>
        <v>3. Integrated electronic records and sharing across the system with service users</v>
      </c>
      <c r="V119" s="287" t="str">
        <f>IFERROR(IF((VLOOKUP($A119,'Q4 Raw Data'!$A$9:$DN$158,V$3,FALSE))="","",(VLOOKUP($A119,'Q4 Raw Data'!$A$9:$DN$158,V$3,FALSE))),"")</f>
        <v>9. Joint commissioning of health and social care</v>
      </c>
      <c r="W119" s="287"/>
      <c r="X119" s="287"/>
    </row>
    <row r="120" spans="1:24" x14ac:dyDescent="0.3">
      <c r="A120" s="287" t="s">
        <v>599</v>
      </c>
      <c r="B120" s="287" t="s">
        <v>600</v>
      </c>
      <c r="C120" s="287" t="str">
        <f>IFERROR(IF((VLOOKUP($A120,'Q4 Raw Data'!$A$9:$DN$158,C$3,FALSE))="","",(VLOOKUP($A120,'Q4 Raw Data'!$A$9:$DN$158,C$3,FALSE))),"")</f>
        <v>Agree</v>
      </c>
      <c r="D120" s="287" t="str">
        <f>IFERROR(IF((VLOOKUP($A120,'Q4 Raw Data'!$A$9:$DN$158,D$3,FALSE))="","",(VLOOKUP($A120,'Q4 Raw Data'!$A$9:$DN$158,D$3,FALSE))),"")</f>
        <v>Agree</v>
      </c>
      <c r="E120" s="287" t="str">
        <f>IFERROR(IF((VLOOKUP($A120,'Q4 Raw Data'!$A$9:$DN$158,E$3,FALSE))="","",(VLOOKUP($A120,'Q4 Raw Data'!$A$9:$DN$158,E$3,FALSE))),"")</f>
        <v>Neither agree nor disagree</v>
      </c>
      <c r="F120" s="287" t="str">
        <f>IFERROR(IF((VLOOKUP($A120,'Q4 Raw Data'!$A$9:$DN$158,F$3,FALSE))="","",(VLOOKUP($A120,'Q4 Raw Data'!$A$9:$DN$158,F$3,FALSE))),"")</f>
        <v>Neither agree nor disagree</v>
      </c>
      <c r="G120" s="287" t="str">
        <f>IFERROR(IF((VLOOKUP($A120,'Q4 Raw Data'!$A$9:$DN$158,G$3,FALSE))="","",(VLOOKUP($A120,'Q4 Raw Data'!$A$9:$DN$158,G$3,FALSE))),"")</f>
        <v>Agree</v>
      </c>
      <c r="H120" s="287" t="str">
        <f>IFERROR(IF((VLOOKUP($A120,'Q4 Raw Data'!$A$9:$DN$158,H$3,FALSE))="","",(VLOOKUP($A120,'Q4 Raw Data'!$A$9:$DN$158,H$3,FALSE))),"")</f>
        <v>Agree</v>
      </c>
      <c r="I120" s="287" t="str">
        <f>IFERROR(IF((VLOOKUP($A120,'Q4 Raw Data'!$A$9:$DN$158,I$3,FALSE))="","",(VLOOKUP($A120,'Q4 Raw Data'!$A$9:$DN$158,I$3,FALSE))),"")</f>
        <v>Agree</v>
      </c>
      <c r="J120" s="287"/>
      <c r="K120" s="287"/>
      <c r="L120" s="287"/>
      <c r="M120" s="287"/>
      <c r="N120" s="287"/>
      <c r="O120" s="287"/>
      <c r="P120" s="287"/>
      <c r="Q120" s="287" t="str">
        <f>IFERROR(IF((VLOOKUP($A120,'Q4 Raw Data'!$A$9:$DN$158,Q$3,FALSE))="","",(VLOOKUP($A120,'Q4 Raw Data'!$A$9:$DN$158,Q$3,FALSE))),"")</f>
        <v>4. Empowering users to have choice and control through an asset based approach, shared decision making and co-production</v>
      </c>
      <c r="R120" s="287" t="str">
        <f>IFERROR(IF((VLOOKUP($A120,'Q4 Raw Data'!$A$9:$DN$158,R$3,FALSE))="","",(VLOOKUP($A120,'Q4 Raw Data'!$A$9:$DN$158,R$3,FALSE))),"")</f>
        <v>5. Integrated workforce: joint approach to training and upskilling of workforce</v>
      </c>
      <c r="S120" s="287"/>
      <c r="T120" s="287"/>
      <c r="U120" s="287" t="str">
        <f>IFERROR(IF((VLOOKUP($A120,'Q4 Raw Data'!$A$9:$DN$158,U$3,FALSE))="","",(VLOOKUP($A120,'Q4 Raw Data'!$A$9:$DN$158,U$3,FALSE))),"")</f>
        <v>6. Good quality and sustainable provider market that can meet demand</v>
      </c>
      <c r="V120" s="287" t="str">
        <f>IFERROR(IF((VLOOKUP($A120,'Q4 Raw Data'!$A$9:$DN$158,V$3,FALSE))="","",(VLOOKUP($A120,'Q4 Raw Data'!$A$9:$DN$158,V$3,FALSE))),"")</f>
        <v>3. Integrated electronic records and sharing across the system with service users</v>
      </c>
      <c r="W120" s="287"/>
      <c r="X120" s="287"/>
    </row>
    <row r="121" spans="1:24" x14ac:dyDescent="0.3">
      <c r="A121" s="287" t="s">
        <v>603</v>
      </c>
      <c r="B121" s="287" t="s">
        <v>604</v>
      </c>
      <c r="C121" s="287" t="str">
        <f>IFERROR(IF((VLOOKUP($A121,'Q4 Raw Data'!$A$9:$DN$158,C$3,FALSE))="","",(VLOOKUP($A121,'Q4 Raw Data'!$A$9:$DN$158,C$3,FALSE))),"")</f>
        <v>Agree</v>
      </c>
      <c r="D121" s="287" t="str">
        <f>IFERROR(IF((VLOOKUP($A121,'Q4 Raw Data'!$A$9:$DN$158,D$3,FALSE))="","",(VLOOKUP($A121,'Q4 Raw Data'!$A$9:$DN$158,D$3,FALSE))),"")</f>
        <v>Agree</v>
      </c>
      <c r="E121" s="287" t="str">
        <f>IFERROR(IF((VLOOKUP($A121,'Q4 Raw Data'!$A$9:$DN$158,E$3,FALSE))="","",(VLOOKUP($A121,'Q4 Raw Data'!$A$9:$DN$158,E$3,FALSE))),"")</f>
        <v>Strongly Agree</v>
      </c>
      <c r="F121" s="287" t="str">
        <f>IFERROR(IF((VLOOKUP($A121,'Q4 Raw Data'!$A$9:$DN$158,F$3,FALSE))="","",(VLOOKUP($A121,'Q4 Raw Data'!$A$9:$DN$158,F$3,FALSE))),"")</f>
        <v>Neither agree nor disagree</v>
      </c>
      <c r="G121" s="287" t="str">
        <f>IFERROR(IF((VLOOKUP($A121,'Q4 Raw Data'!$A$9:$DN$158,G$3,FALSE))="","",(VLOOKUP($A121,'Q4 Raw Data'!$A$9:$DN$158,G$3,FALSE))),"")</f>
        <v>Agree</v>
      </c>
      <c r="H121" s="287" t="str">
        <f>IFERROR(IF((VLOOKUP($A121,'Q4 Raw Data'!$A$9:$DN$158,H$3,FALSE))="","",(VLOOKUP($A121,'Q4 Raw Data'!$A$9:$DN$158,H$3,FALSE))),"")</f>
        <v>Agree</v>
      </c>
      <c r="I121" s="287" t="str">
        <f>IFERROR(IF((VLOOKUP($A121,'Q4 Raw Data'!$A$9:$DN$158,I$3,FALSE))="","",(VLOOKUP($A121,'Q4 Raw Data'!$A$9:$DN$158,I$3,FALSE))),"")</f>
        <v>Agree</v>
      </c>
      <c r="J121" s="287"/>
      <c r="K121" s="287"/>
      <c r="L121" s="287"/>
      <c r="M121" s="287"/>
      <c r="N121" s="287"/>
      <c r="O121" s="287"/>
      <c r="P121" s="287"/>
      <c r="Q121" s="287" t="str">
        <f>IFERROR(IF((VLOOKUP($A121,'Q4 Raw Data'!$A$9:$DN$158,Q$3,FALSE))="","",(VLOOKUP($A121,'Q4 Raw Data'!$A$9:$DN$158,Q$3,FALSE))),"")</f>
        <v>6. Good quality and sustainable provider market that can meet demand</v>
      </c>
      <c r="R121" s="287" t="str">
        <f>IFERROR(IF((VLOOKUP($A121,'Q4 Raw Data'!$A$9:$DN$158,R$3,FALSE))="","",(VLOOKUP($A121,'Q4 Raw Data'!$A$9:$DN$158,R$3,FALSE))),"")</f>
        <v>2. Strong, system-wide governance and systems leadership</v>
      </c>
      <c r="S121" s="287"/>
      <c r="T121" s="287"/>
      <c r="U121" s="287" t="str">
        <f>IFERROR(IF((VLOOKUP($A121,'Q4 Raw Data'!$A$9:$DN$158,U$3,FALSE))="","",(VLOOKUP($A121,'Q4 Raw Data'!$A$9:$DN$158,U$3,FALSE))),"")</f>
        <v>5. Integrated workforce: joint approach to training and upskilling of workforce</v>
      </c>
      <c r="V121" s="287" t="str">
        <f>IFERROR(IF((VLOOKUP($A121,'Q4 Raw Data'!$A$9:$DN$158,V$3,FALSE))="","",(VLOOKUP($A121,'Q4 Raw Data'!$A$9:$DN$158,V$3,FALSE))),"")</f>
        <v>3. Integrated electronic records and sharing across the system with service users</v>
      </c>
      <c r="W121" s="287"/>
      <c r="X121" s="287"/>
    </row>
    <row r="122" spans="1:24" x14ac:dyDescent="0.3">
      <c r="A122" s="287" t="s">
        <v>607</v>
      </c>
      <c r="B122" s="287" t="s">
        <v>608</v>
      </c>
      <c r="C122" s="287" t="str">
        <f>IFERROR(IF((VLOOKUP($A122,'Q4 Raw Data'!$A$9:$DN$158,C$3,FALSE))="","",(VLOOKUP($A122,'Q4 Raw Data'!$A$9:$DN$158,C$3,FALSE))),"")</f>
        <v>Agree</v>
      </c>
      <c r="D122" s="287" t="str">
        <f>IFERROR(IF((VLOOKUP($A122,'Q4 Raw Data'!$A$9:$DN$158,D$3,FALSE))="","",(VLOOKUP($A122,'Q4 Raw Data'!$A$9:$DN$158,D$3,FALSE))),"")</f>
        <v>Agree</v>
      </c>
      <c r="E122" s="287" t="str">
        <f>IFERROR(IF((VLOOKUP($A122,'Q4 Raw Data'!$A$9:$DN$158,E$3,FALSE))="","",(VLOOKUP($A122,'Q4 Raw Data'!$A$9:$DN$158,E$3,FALSE))),"")</f>
        <v>Agree</v>
      </c>
      <c r="F122" s="287" t="str">
        <f>IFERROR(IF((VLOOKUP($A122,'Q4 Raw Data'!$A$9:$DN$158,F$3,FALSE))="","",(VLOOKUP($A122,'Q4 Raw Data'!$A$9:$DN$158,F$3,FALSE))),"")</f>
        <v>Agree</v>
      </c>
      <c r="G122" s="287" t="str">
        <f>IFERROR(IF((VLOOKUP($A122,'Q4 Raw Data'!$A$9:$DN$158,G$3,FALSE))="","",(VLOOKUP($A122,'Q4 Raw Data'!$A$9:$DN$158,G$3,FALSE))),"")</f>
        <v>Agree</v>
      </c>
      <c r="H122" s="287" t="str">
        <f>IFERROR(IF((VLOOKUP($A122,'Q4 Raw Data'!$A$9:$DN$158,H$3,FALSE))="","",(VLOOKUP($A122,'Q4 Raw Data'!$A$9:$DN$158,H$3,FALSE))),"")</f>
        <v>Agree</v>
      </c>
      <c r="I122" s="287" t="str">
        <f>IFERROR(IF((VLOOKUP($A122,'Q4 Raw Data'!$A$9:$DN$158,I$3,FALSE))="","",(VLOOKUP($A122,'Q4 Raw Data'!$A$9:$DN$158,I$3,FALSE))),"")</f>
        <v>Agree</v>
      </c>
      <c r="J122" s="287"/>
      <c r="K122" s="287"/>
      <c r="L122" s="287"/>
      <c r="M122" s="287"/>
      <c r="N122" s="287"/>
      <c r="O122" s="287"/>
      <c r="P122" s="287"/>
      <c r="Q122" s="287" t="str">
        <f>IFERROR(IF((VLOOKUP($A122,'Q4 Raw Data'!$A$9:$DN$158,Q$3,FALSE))="","",(VLOOKUP($A122,'Q4 Raw Data'!$A$9:$DN$158,Q$3,FALSE))),"")</f>
        <v>2. Strong, system-wide governance and systems leadership</v>
      </c>
      <c r="R122" s="287" t="str">
        <f>IFERROR(IF((VLOOKUP($A122,'Q4 Raw Data'!$A$9:$DN$158,R$3,FALSE))="","",(VLOOKUP($A122,'Q4 Raw Data'!$A$9:$DN$158,R$3,FALSE))),"")</f>
        <v>3. Integrated electronic records and sharing across the system with service users</v>
      </c>
      <c r="S122" s="287"/>
      <c r="T122" s="287"/>
      <c r="U122" s="287" t="str">
        <f>IFERROR(IF((VLOOKUP($A122,'Q4 Raw Data'!$A$9:$DN$158,U$3,FALSE))="","",(VLOOKUP($A122,'Q4 Raw Data'!$A$9:$DN$158,U$3,FALSE))),"")</f>
        <v>8. Pooled or aligned resources</v>
      </c>
      <c r="V122" s="287" t="str">
        <f>IFERROR(IF((VLOOKUP($A122,'Q4 Raw Data'!$A$9:$DN$158,V$3,FALSE))="","",(VLOOKUP($A122,'Q4 Raw Data'!$A$9:$DN$158,V$3,FALSE))),"")</f>
        <v>4. Empowering users to have choice and control through an asset based approach, shared decision making and co-production</v>
      </c>
      <c r="W122" s="287"/>
      <c r="X122" s="287"/>
    </row>
    <row r="123" spans="1:24" x14ac:dyDescent="0.3">
      <c r="A123" s="287" t="s">
        <v>609</v>
      </c>
      <c r="B123" s="287" t="s">
        <v>610</v>
      </c>
      <c r="C123" s="287" t="str">
        <f>IFERROR(IF((VLOOKUP($A123,'Q4 Raw Data'!$A$9:$DN$158,C$3,FALSE))="","",(VLOOKUP($A123,'Q4 Raw Data'!$A$9:$DN$158,C$3,FALSE))),"")</f>
        <v>Agree</v>
      </c>
      <c r="D123" s="287" t="str">
        <f>IFERROR(IF((VLOOKUP($A123,'Q4 Raw Data'!$A$9:$DN$158,D$3,FALSE))="","",(VLOOKUP($A123,'Q4 Raw Data'!$A$9:$DN$158,D$3,FALSE))),"")</f>
        <v>Strongly Agree</v>
      </c>
      <c r="E123" s="287" t="str">
        <f>IFERROR(IF((VLOOKUP($A123,'Q4 Raw Data'!$A$9:$DN$158,E$3,FALSE))="","",(VLOOKUP($A123,'Q4 Raw Data'!$A$9:$DN$158,E$3,FALSE))),"")</f>
        <v>Agree</v>
      </c>
      <c r="F123" s="287" t="str">
        <f>IFERROR(IF((VLOOKUP($A123,'Q4 Raw Data'!$A$9:$DN$158,F$3,FALSE))="","",(VLOOKUP($A123,'Q4 Raw Data'!$A$9:$DN$158,F$3,FALSE))),"")</f>
        <v>Agree</v>
      </c>
      <c r="G123" s="287" t="str">
        <f>IFERROR(IF((VLOOKUP($A123,'Q4 Raw Data'!$A$9:$DN$158,G$3,FALSE))="","",(VLOOKUP($A123,'Q4 Raw Data'!$A$9:$DN$158,G$3,FALSE))),"")</f>
        <v>Strongly Agree</v>
      </c>
      <c r="H123" s="287" t="str">
        <f>IFERROR(IF((VLOOKUP($A123,'Q4 Raw Data'!$A$9:$DN$158,H$3,FALSE))="","",(VLOOKUP($A123,'Q4 Raw Data'!$A$9:$DN$158,H$3,FALSE))),"")</f>
        <v>Strongly Agree</v>
      </c>
      <c r="I123" s="287" t="str">
        <f>IFERROR(IF((VLOOKUP($A123,'Q4 Raw Data'!$A$9:$DN$158,I$3,FALSE))="","",(VLOOKUP($A123,'Q4 Raw Data'!$A$9:$DN$158,I$3,FALSE))),"")</f>
        <v>Agree</v>
      </c>
      <c r="J123" s="287"/>
      <c r="K123" s="287"/>
      <c r="L123" s="287"/>
      <c r="M123" s="287"/>
      <c r="N123" s="287"/>
      <c r="O123" s="287"/>
      <c r="P123" s="287"/>
      <c r="Q123" s="287" t="str">
        <f>IFERROR(IF((VLOOKUP($A123,'Q4 Raw Data'!$A$9:$DN$158,Q$3,FALSE))="","",(VLOOKUP($A123,'Q4 Raw Data'!$A$9:$DN$158,Q$3,FALSE))),"")</f>
        <v>1. Local contextual factors (e.g. financial health, funding arrangements, demographics, urban vs rurual factors)</v>
      </c>
      <c r="R123" s="287" t="str">
        <f>IFERROR(IF((VLOOKUP($A123,'Q4 Raw Data'!$A$9:$DN$158,R$3,FALSE))="","",(VLOOKUP($A123,'Q4 Raw Data'!$A$9:$DN$158,R$3,FALSE))),"")</f>
        <v>9. Joint commissioning of health and social care</v>
      </c>
      <c r="S123" s="287"/>
      <c r="T123" s="287"/>
      <c r="U123" s="287" t="str">
        <f>IFERROR(IF((VLOOKUP($A123,'Q4 Raw Data'!$A$9:$DN$158,U$3,FALSE))="","",(VLOOKUP($A123,'Q4 Raw Data'!$A$9:$DN$158,U$3,FALSE))),"")</f>
        <v>6. Good quality and sustainable provider market that can meet demand</v>
      </c>
      <c r="V123" s="287" t="str">
        <f>IFERROR(IF((VLOOKUP($A123,'Q4 Raw Data'!$A$9:$DN$158,V$3,FALSE))="","",(VLOOKUP($A123,'Q4 Raw Data'!$A$9:$DN$158,V$3,FALSE))),"")</f>
        <v>3. Integrated electronic records and sharing across the system with service users</v>
      </c>
      <c r="W123" s="287"/>
      <c r="X123" s="287"/>
    </row>
    <row r="124" spans="1:24" x14ac:dyDescent="0.3">
      <c r="A124" s="287" t="s">
        <v>611</v>
      </c>
      <c r="B124" s="287" t="s">
        <v>612</v>
      </c>
      <c r="C124" s="287" t="str">
        <f>IFERROR(IF((VLOOKUP($A124,'Q4 Raw Data'!$A$9:$DN$158,C$3,FALSE))="","",(VLOOKUP($A124,'Q4 Raw Data'!$A$9:$DN$158,C$3,FALSE))),"")</f>
        <v>Neither agree nor disagree</v>
      </c>
      <c r="D124" s="287" t="str">
        <f>IFERROR(IF((VLOOKUP($A124,'Q4 Raw Data'!$A$9:$DN$158,D$3,FALSE))="","",(VLOOKUP($A124,'Q4 Raw Data'!$A$9:$DN$158,D$3,FALSE))),"")</f>
        <v>Agree</v>
      </c>
      <c r="E124" s="287" t="str">
        <f>IFERROR(IF((VLOOKUP($A124,'Q4 Raw Data'!$A$9:$DN$158,E$3,FALSE))="","",(VLOOKUP($A124,'Q4 Raw Data'!$A$9:$DN$158,E$3,FALSE))),"")</f>
        <v>Neither agree nor disagree</v>
      </c>
      <c r="F124" s="287" t="str">
        <f>IFERROR(IF((VLOOKUP($A124,'Q4 Raw Data'!$A$9:$DN$158,F$3,FALSE))="","",(VLOOKUP($A124,'Q4 Raw Data'!$A$9:$DN$158,F$3,FALSE))),"")</f>
        <v>Neither agree nor disagree</v>
      </c>
      <c r="G124" s="287" t="str">
        <f>IFERROR(IF((VLOOKUP($A124,'Q4 Raw Data'!$A$9:$DN$158,G$3,FALSE))="","",(VLOOKUP($A124,'Q4 Raw Data'!$A$9:$DN$158,G$3,FALSE))),"")</f>
        <v>Neither agree nor disagree</v>
      </c>
      <c r="H124" s="287" t="str">
        <f>IFERROR(IF((VLOOKUP($A124,'Q4 Raw Data'!$A$9:$DN$158,H$3,FALSE))="","",(VLOOKUP($A124,'Q4 Raw Data'!$A$9:$DN$158,H$3,FALSE))),"")</f>
        <v>Neither agree nor disagree</v>
      </c>
      <c r="I124" s="287" t="str">
        <f>IFERROR(IF((VLOOKUP($A124,'Q4 Raw Data'!$A$9:$DN$158,I$3,FALSE))="","",(VLOOKUP($A124,'Q4 Raw Data'!$A$9:$DN$158,I$3,FALSE))),"")</f>
        <v>Neither agree nor disagree</v>
      </c>
      <c r="J124" s="287"/>
      <c r="K124" s="287"/>
      <c r="L124" s="287"/>
      <c r="M124" s="287"/>
      <c r="N124" s="287"/>
      <c r="O124" s="287"/>
      <c r="P124" s="287"/>
      <c r="Q124" s="287" t="str">
        <f>IFERROR(IF((VLOOKUP($A124,'Q4 Raw Data'!$A$9:$DN$158,Q$3,FALSE))="","",(VLOOKUP($A124,'Q4 Raw Data'!$A$9:$DN$158,Q$3,FALSE))),"")</f>
        <v>3. Integrated electronic records and sharing across the system with service users</v>
      </c>
      <c r="R124" s="287" t="str">
        <f>IFERROR(IF((VLOOKUP($A124,'Q4 Raw Data'!$A$9:$DN$158,R$3,FALSE))="","",(VLOOKUP($A124,'Q4 Raw Data'!$A$9:$DN$158,R$3,FALSE))),"")</f>
        <v>9. Joint commissioning of health and social care</v>
      </c>
      <c r="S124" s="287"/>
      <c r="T124" s="287"/>
      <c r="U124" s="287" t="str">
        <f>IFERROR(IF((VLOOKUP($A124,'Q4 Raw Data'!$A$9:$DN$158,U$3,FALSE))="","",(VLOOKUP($A124,'Q4 Raw Data'!$A$9:$DN$158,U$3,FALSE))),"")</f>
        <v>1. Local contextual factors (e.g. financial health, funding arrangements, demographics, urban vs rurual factors)</v>
      </c>
      <c r="V124" s="287" t="str">
        <f>IFERROR(IF((VLOOKUP($A124,'Q4 Raw Data'!$A$9:$DN$158,V$3,FALSE))="","",(VLOOKUP($A124,'Q4 Raw Data'!$A$9:$DN$158,V$3,FALSE))),"")</f>
        <v>7. Joined-up regulatory approach</v>
      </c>
      <c r="W124" s="287"/>
      <c r="X124" s="287"/>
    </row>
    <row r="125" spans="1:24" x14ac:dyDescent="0.3">
      <c r="A125" s="287" t="s">
        <v>613</v>
      </c>
      <c r="B125" s="287" t="s">
        <v>614</v>
      </c>
      <c r="C125" s="287" t="str">
        <f>IFERROR(IF((VLOOKUP($A125,'Q4 Raw Data'!$A$9:$DN$158,C$3,FALSE))="","",(VLOOKUP($A125,'Q4 Raw Data'!$A$9:$DN$158,C$3,FALSE))),"")</f>
        <v>Agree</v>
      </c>
      <c r="D125" s="287" t="str">
        <f>IFERROR(IF((VLOOKUP($A125,'Q4 Raw Data'!$A$9:$DN$158,D$3,FALSE))="","",(VLOOKUP($A125,'Q4 Raw Data'!$A$9:$DN$158,D$3,FALSE))),"")</f>
        <v>Agree</v>
      </c>
      <c r="E125" s="287" t="str">
        <f>IFERROR(IF((VLOOKUP($A125,'Q4 Raw Data'!$A$9:$DN$158,E$3,FALSE))="","",(VLOOKUP($A125,'Q4 Raw Data'!$A$9:$DN$158,E$3,FALSE))),"")</f>
        <v>Agree</v>
      </c>
      <c r="F125" s="287" t="str">
        <f>IFERROR(IF((VLOOKUP($A125,'Q4 Raw Data'!$A$9:$DN$158,F$3,FALSE))="","",(VLOOKUP($A125,'Q4 Raw Data'!$A$9:$DN$158,F$3,FALSE))),"")</f>
        <v>Agree</v>
      </c>
      <c r="G125" s="287" t="str">
        <f>IFERROR(IF((VLOOKUP($A125,'Q4 Raw Data'!$A$9:$DN$158,G$3,FALSE))="","",(VLOOKUP($A125,'Q4 Raw Data'!$A$9:$DN$158,G$3,FALSE))),"")</f>
        <v>Strongly Agree</v>
      </c>
      <c r="H125" s="287" t="str">
        <f>IFERROR(IF((VLOOKUP($A125,'Q4 Raw Data'!$A$9:$DN$158,H$3,FALSE))="","",(VLOOKUP($A125,'Q4 Raw Data'!$A$9:$DN$158,H$3,FALSE))),"")</f>
        <v>Strongly Agree</v>
      </c>
      <c r="I125" s="287" t="str">
        <f>IFERROR(IF((VLOOKUP($A125,'Q4 Raw Data'!$A$9:$DN$158,I$3,FALSE))="","",(VLOOKUP($A125,'Q4 Raw Data'!$A$9:$DN$158,I$3,FALSE))),"")</f>
        <v>Agree</v>
      </c>
      <c r="J125" s="287"/>
      <c r="K125" s="287"/>
      <c r="L125" s="287"/>
      <c r="M125" s="287"/>
      <c r="N125" s="287"/>
      <c r="O125" s="287"/>
      <c r="P125" s="287"/>
      <c r="Q125" s="287" t="str">
        <f>IFERROR(IF((VLOOKUP($A125,'Q4 Raw Data'!$A$9:$DN$158,Q$3,FALSE))="","",(VLOOKUP($A125,'Q4 Raw Data'!$A$9:$DN$158,Q$3,FALSE))),"")</f>
        <v>9. Joint commissioning of health and social care</v>
      </c>
      <c r="R125" s="287" t="str">
        <f>IFERROR(IF((VLOOKUP($A125,'Q4 Raw Data'!$A$9:$DN$158,R$3,FALSE))="","",(VLOOKUP($A125,'Q4 Raw Data'!$A$9:$DN$158,R$3,FALSE))),"")</f>
        <v>5. Integrated workforce: joint approach to training and upskilling of workforce</v>
      </c>
      <c r="S125" s="287"/>
      <c r="T125" s="287"/>
      <c r="U125" s="287" t="str">
        <f>IFERROR(IF((VLOOKUP($A125,'Q4 Raw Data'!$A$9:$DN$158,U$3,FALSE))="","",(VLOOKUP($A125,'Q4 Raw Data'!$A$9:$DN$158,U$3,FALSE))),"")</f>
        <v>1. Local contextual factors (e.g. financial health, funding arrangements, demographics, urban vs rurual factors)</v>
      </c>
      <c r="V125" s="287" t="str">
        <f>IFERROR(IF((VLOOKUP($A125,'Q4 Raw Data'!$A$9:$DN$158,V$3,FALSE))="","",(VLOOKUP($A125,'Q4 Raw Data'!$A$9:$DN$158,V$3,FALSE))),"")</f>
        <v>6. Good quality and sustainable provider market that can meet demand</v>
      </c>
      <c r="W125" s="287"/>
      <c r="X125" s="287"/>
    </row>
    <row r="126" spans="1:24" x14ac:dyDescent="0.3">
      <c r="A126" s="287" t="s">
        <v>616</v>
      </c>
      <c r="B126" s="287" t="s">
        <v>617</v>
      </c>
      <c r="C126" s="287" t="str">
        <f>IFERROR(IF((VLOOKUP($A126,'Q4 Raw Data'!$A$9:$DN$158,C$3,FALSE))="","",(VLOOKUP($A126,'Q4 Raw Data'!$A$9:$DN$158,C$3,FALSE))),"")</f>
        <v>Agree</v>
      </c>
      <c r="D126" s="287" t="str">
        <f>IFERROR(IF((VLOOKUP($A126,'Q4 Raw Data'!$A$9:$DN$158,D$3,FALSE))="","",(VLOOKUP($A126,'Q4 Raw Data'!$A$9:$DN$158,D$3,FALSE))),"")</f>
        <v>Agree</v>
      </c>
      <c r="E126" s="287" t="str">
        <f>IFERROR(IF((VLOOKUP($A126,'Q4 Raw Data'!$A$9:$DN$158,E$3,FALSE))="","",(VLOOKUP($A126,'Q4 Raw Data'!$A$9:$DN$158,E$3,FALSE))),"")</f>
        <v>Agree</v>
      </c>
      <c r="F126" s="287" t="str">
        <f>IFERROR(IF((VLOOKUP($A126,'Q4 Raw Data'!$A$9:$DN$158,F$3,FALSE))="","",(VLOOKUP($A126,'Q4 Raw Data'!$A$9:$DN$158,F$3,FALSE))),"")</f>
        <v>Agree</v>
      </c>
      <c r="G126" s="287" t="str">
        <f>IFERROR(IF((VLOOKUP($A126,'Q4 Raw Data'!$A$9:$DN$158,G$3,FALSE))="","",(VLOOKUP($A126,'Q4 Raw Data'!$A$9:$DN$158,G$3,FALSE))),"")</f>
        <v>Agree</v>
      </c>
      <c r="H126" s="287" t="str">
        <f>IFERROR(IF((VLOOKUP($A126,'Q4 Raw Data'!$A$9:$DN$158,H$3,FALSE))="","",(VLOOKUP($A126,'Q4 Raw Data'!$A$9:$DN$158,H$3,FALSE))),"")</f>
        <v>Agree</v>
      </c>
      <c r="I126" s="287" t="str">
        <f>IFERROR(IF((VLOOKUP($A126,'Q4 Raw Data'!$A$9:$DN$158,I$3,FALSE))="","",(VLOOKUP($A126,'Q4 Raw Data'!$A$9:$DN$158,I$3,FALSE))),"")</f>
        <v>Disagree</v>
      </c>
      <c r="J126" s="287"/>
      <c r="K126" s="287"/>
      <c r="L126" s="287"/>
      <c r="M126" s="287"/>
      <c r="N126" s="287"/>
      <c r="O126" s="287"/>
      <c r="P126" s="287"/>
      <c r="Q126" s="287" t="str">
        <f>IFERROR(IF((VLOOKUP($A126,'Q4 Raw Data'!$A$9:$DN$158,Q$3,FALSE))="","",(VLOOKUP($A126,'Q4 Raw Data'!$A$9:$DN$158,Q$3,FALSE))),"")</f>
        <v>5. Integrated workforce: joint approach to training and upskilling of workforce</v>
      </c>
      <c r="R126" s="287" t="str">
        <f>IFERROR(IF((VLOOKUP($A126,'Q4 Raw Data'!$A$9:$DN$158,R$3,FALSE))="","",(VLOOKUP($A126,'Q4 Raw Data'!$A$9:$DN$158,R$3,FALSE))),"")</f>
        <v>8. Pooled or aligned resources</v>
      </c>
      <c r="S126" s="287"/>
      <c r="T126" s="287"/>
      <c r="U126" s="287" t="str">
        <f>IFERROR(IF((VLOOKUP($A126,'Q4 Raw Data'!$A$9:$DN$158,U$3,FALSE))="","",(VLOOKUP($A126,'Q4 Raw Data'!$A$9:$DN$158,U$3,FALSE))),"")</f>
        <v>2. Strong, system-wide governance and systems leadership</v>
      </c>
      <c r="V126" s="287" t="str">
        <f>IFERROR(IF((VLOOKUP($A126,'Q4 Raw Data'!$A$9:$DN$158,V$3,FALSE))="","",(VLOOKUP($A126,'Q4 Raw Data'!$A$9:$DN$158,V$3,FALSE))),"")</f>
        <v>9. Joint commissioning of health and social care</v>
      </c>
      <c r="W126" s="287"/>
      <c r="X126" s="287"/>
    </row>
    <row r="127" spans="1:24" x14ac:dyDescent="0.3">
      <c r="A127" s="287" t="s">
        <v>618</v>
      </c>
      <c r="B127" s="287" t="s">
        <v>619</v>
      </c>
      <c r="C127" s="287" t="str">
        <f>IFERROR(IF((VLOOKUP($A127,'Q4 Raw Data'!$A$9:$DN$158,C$3,FALSE))="","",(VLOOKUP($A127,'Q4 Raw Data'!$A$9:$DN$158,C$3,FALSE))),"")</f>
        <v>Strongly Agree</v>
      </c>
      <c r="D127" s="287" t="str">
        <f>IFERROR(IF((VLOOKUP($A127,'Q4 Raw Data'!$A$9:$DN$158,D$3,FALSE))="","",(VLOOKUP($A127,'Q4 Raw Data'!$A$9:$DN$158,D$3,FALSE))),"")</f>
        <v>Agree</v>
      </c>
      <c r="E127" s="287" t="str">
        <f>IFERROR(IF((VLOOKUP($A127,'Q4 Raw Data'!$A$9:$DN$158,E$3,FALSE))="","",(VLOOKUP($A127,'Q4 Raw Data'!$A$9:$DN$158,E$3,FALSE))),"")</f>
        <v>Strongly Agree</v>
      </c>
      <c r="F127" s="287" t="str">
        <f>IFERROR(IF((VLOOKUP($A127,'Q4 Raw Data'!$A$9:$DN$158,F$3,FALSE))="","",(VLOOKUP($A127,'Q4 Raw Data'!$A$9:$DN$158,F$3,FALSE))),"")</f>
        <v>Agree</v>
      </c>
      <c r="G127" s="287" t="str">
        <f>IFERROR(IF((VLOOKUP($A127,'Q4 Raw Data'!$A$9:$DN$158,G$3,FALSE))="","",(VLOOKUP($A127,'Q4 Raw Data'!$A$9:$DN$158,G$3,FALSE))),"")</f>
        <v>Strongly Agree</v>
      </c>
      <c r="H127" s="287" t="str">
        <f>IFERROR(IF((VLOOKUP($A127,'Q4 Raw Data'!$A$9:$DN$158,H$3,FALSE))="","",(VLOOKUP($A127,'Q4 Raw Data'!$A$9:$DN$158,H$3,FALSE))),"")</f>
        <v>Agree</v>
      </c>
      <c r="I127" s="287" t="str">
        <f>IFERROR(IF((VLOOKUP($A127,'Q4 Raw Data'!$A$9:$DN$158,I$3,FALSE))="","",(VLOOKUP($A127,'Q4 Raw Data'!$A$9:$DN$158,I$3,FALSE))),"")</f>
        <v>Agree</v>
      </c>
      <c r="J127" s="287"/>
      <c r="K127" s="287"/>
      <c r="L127" s="287"/>
      <c r="M127" s="287"/>
      <c r="N127" s="287"/>
      <c r="O127" s="287"/>
      <c r="P127" s="287"/>
      <c r="Q127" s="287" t="str">
        <f>IFERROR(IF((VLOOKUP($A127,'Q4 Raw Data'!$A$9:$DN$158,Q$3,FALSE))="","",(VLOOKUP($A127,'Q4 Raw Data'!$A$9:$DN$158,Q$3,FALSE))),"")</f>
        <v>8. Pooled or aligned resources</v>
      </c>
      <c r="R127" s="287" t="str">
        <f>IFERROR(IF((VLOOKUP($A127,'Q4 Raw Data'!$A$9:$DN$158,R$3,FALSE))="","",(VLOOKUP($A127,'Q4 Raw Data'!$A$9:$DN$158,R$3,FALSE))),"")</f>
        <v>5. Integrated workforce: joint approach to training and upskilling of workforce</v>
      </c>
      <c r="S127" s="287"/>
      <c r="T127" s="287"/>
      <c r="U127" s="287" t="str">
        <f>IFERROR(IF((VLOOKUP($A127,'Q4 Raw Data'!$A$9:$DN$158,U$3,FALSE))="","",(VLOOKUP($A127,'Q4 Raw Data'!$A$9:$DN$158,U$3,FALSE))),"")</f>
        <v>3. Integrated electronic records and sharing across the system with service users</v>
      </c>
      <c r="V127" s="287" t="str">
        <f>IFERROR(IF((VLOOKUP($A127,'Q4 Raw Data'!$A$9:$DN$158,V$3,FALSE))="","",(VLOOKUP($A127,'Q4 Raw Data'!$A$9:$DN$158,V$3,FALSE))),"")</f>
        <v>Other</v>
      </c>
      <c r="W127" s="287"/>
      <c r="X127" s="287"/>
    </row>
    <row r="128" spans="1:24" x14ac:dyDescent="0.3">
      <c r="A128" s="287" t="s">
        <v>622</v>
      </c>
      <c r="B128" s="287" t="s">
        <v>623</v>
      </c>
      <c r="C128" s="287" t="str">
        <f>IFERROR(IF((VLOOKUP($A128,'Q4 Raw Data'!$A$9:$DN$158,C$3,FALSE))="","",(VLOOKUP($A128,'Q4 Raw Data'!$A$9:$DN$158,C$3,FALSE))),"")</f>
        <v>Agree</v>
      </c>
      <c r="D128" s="287" t="str">
        <f>IFERROR(IF((VLOOKUP($A128,'Q4 Raw Data'!$A$9:$DN$158,D$3,FALSE))="","",(VLOOKUP($A128,'Q4 Raw Data'!$A$9:$DN$158,D$3,FALSE))),"")</f>
        <v>Agree</v>
      </c>
      <c r="E128" s="287" t="str">
        <f>IFERROR(IF((VLOOKUP($A128,'Q4 Raw Data'!$A$9:$DN$158,E$3,FALSE))="","",(VLOOKUP($A128,'Q4 Raw Data'!$A$9:$DN$158,E$3,FALSE))),"")</f>
        <v>Agree</v>
      </c>
      <c r="F128" s="287" t="str">
        <f>IFERROR(IF((VLOOKUP($A128,'Q4 Raw Data'!$A$9:$DN$158,F$3,FALSE))="","",(VLOOKUP($A128,'Q4 Raw Data'!$A$9:$DN$158,F$3,FALSE))),"")</f>
        <v>Agree</v>
      </c>
      <c r="G128" s="287" t="str">
        <f>IFERROR(IF((VLOOKUP($A128,'Q4 Raw Data'!$A$9:$DN$158,G$3,FALSE))="","",(VLOOKUP($A128,'Q4 Raw Data'!$A$9:$DN$158,G$3,FALSE))),"")</f>
        <v>Agree</v>
      </c>
      <c r="H128" s="287" t="str">
        <f>IFERROR(IF((VLOOKUP($A128,'Q4 Raw Data'!$A$9:$DN$158,H$3,FALSE))="","",(VLOOKUP($A128,'Q4 Raw Data'!$A$9:$DN$158,H$3,FALSE))),"")</f>
        <v>Neither agree nor disagree</v>
      </c>
      <c r="I128" s="287" t="str">
        <f>IFERROR(IF((VLOOKUP($A128,'Q4 Raw Data'!$A$9:$DN$158,I$3,FALSE))="","",(VLOOKUP($A128,'Q4 Raw Data'!$A$9:$DN$158,I$3,FALSE))),"")</f>
        <v>Agree</v>
      </c>
      <c r="J128" s="287"/>
      <c r="K128" s="287"/>
      <c r="L128" s="287"/>
      <c r="M128" s="287"/>
      <c r="N128" s="287"/>
      <c r="O128" s="287"/>
      <c r="P128" s="287"/>
      <c r="Q128" s="287" t="str">
        <f>IFERROR(IF((VLOOKUP($A128,'Q4 Raw Data'!$A$9:$DN$158,Q$3,FALSE))="","",(VLOOKUP($A128,'Q4 Raw Data'!$A$9:$DN$158,Q$3,FALSE))),"")</f>
        <v>2. Strong, system-wide governance and systems leadership</v>
      </c>
      <c r="R128" s="287" t="str">
        <f>IFERROR(IF((VLOOKUP($A128,'Q4 Raw Data'!$A$9:$DN$158,R$3,FALSE))="","",(VLOOKUP($A128,'Q4 Raw Data'!$A$9:$DN$158,R$3,FALSE))),"")</f>
        <v>9. Joint commissioning of health and social care</v>
      </c>
      <c r="S128" s="287"/>
      <c r="T128" s="287"/>
      <c r="U128" s="287" t="str">
        <f>IFERROR(IF((VLOOKUP($A128,'Q4 Raw Data'!$A$9:$DN$158,U$3,FALSE))="","",(VLOOKUP($A128,'Q4 Raw Data'!$A$9:$DN$158,U$3,FALSE))),"")</f>
        <v>6. Good quality and sustainable provider market that can meet demand</v>
      </c>
      <c r="V128" s="287" t="str">
        <f>IFERROR(IF((VLOOKUP($A128,'Q4 Raw Data'!$A$9:$DN$158,V$3,FALSE))="","",(VLOOKUP($A128,'Q4 Raw Data'!$A$9:$DN$158,V$3,FALSE))),"")</f>
        <v>3. Integrated electronic records and sharing across the system with service users</v>
      </c>
      <c r="W128" s="287"/>
      <c r="X128" s="287"/>
    </row>
    <row r="129" spans="1:24" x14ac:dyDescent="0.3">
      <c r="A129" s="287" t="s">
        <v>624</v>
      </c>
      <c r="B129" s="287" t="s">
        <v>625</v>
      </c>
      <c r="C129" s="287" t="str">
        <f>IFERROR(IF((VLOOKUP($A129,'Q4 Raw Data'!$A$9:$DN$158,C$3,FALSE))="","",(VLOOKUP($A129,'Q4 Raw Data'!$A$9:$DN$158,C$3,FALSE))),"")</f>
        <v>Strongly Agree</v>
      </c>
      <c r="D129" s="287" t="str">
        <f>IFERROR(IF((VLOOKUP($A129,'Q4 Raw Data'!$A$9:$DN$158,D$3,FALSE))="","",(VLOOKUP($A129,'Q4 Raw Data'!$A$9:$DN$158,D$3,FALSE))),"")</f>
        <v>Strongly Agree</v>
      </c>
      <c r="E129" s="287" t="str">
        <f>IFERROR(IF((VLOOKUP($A129,'Q4 Raw Data'!$A$9:$DN$158,E$3,FALSE))="","",(VLOOKUP($A129,'Q4 Raw Data'!$A$9:$DN$158,E$3,FALSE))),"")</f>
        <v>Strongly Agree</v>
      </c>
      <c r="F129" s="287" t="str">
        <f>IFERROR(IF((VLOOKUP($A129,'Q4 Raw Data'!$A$9:$DN$158,F$3,FALSE))="","",(VLOOKUP($A129,'Q4 Raw Data'!$A$9:$DN$158,F$3,FALSE))),"")</f>
        <v>Neither agree nor disagree</v>
      </c>
      <c r="G129" s="287" t="str">
        <f>IFERROR(IF((VLOOKUP($A129,'Q4 Raw Data'!$A$9:$DN$158,G$3,FALSE))="","",(VLOOKUP($A129,'Q4 Raw Data'!$A$9:$DN$158,G$3,FALSE))),"")</f>
        <v>Strongly Agree</v>
      </c>
      <c r="H129" s="287" t="str">
        <f>IFERROR(IF((VLOOKUP($A129,'Q4 Raw Data'!$A$9:$DN$158,H$3,FALSE))="","",(VLOOKUP($A129,'Q4 Raw Data'!$A$9:$DN$158,H$3,FALSE))),"")</f>
        <v>Strongly Agree</v>
      </c>
      <c r="I129" s="287" t="str">
        <f>IFERROR(IF((VLOOKUP($A129,'Q4 Raw Data'!$A$9:$DN$158,I$3,FALSE))="","",(VLOOKUP($A129,'Q4 Raw Data'!$A$9:$DN$158,I$3,FALSE))),"")</f>
        <v>Agree</v>
      </c>
      <c r="J129" s="287"/>
      <c r="K129" s="287"/>
      <c r="L129" s="287"/>
      <c r="M129" s="287"/>
      <c r="N129" s="287"/>
      <c r="O129" s="287"/>
      <c r="P129" s="287"/>
      <c r="Q129" s="287" t="str">
        <f>IFERROR(IF((VLOOKUP($A129,'Q4 Raw Data'!$A$9:$DN$158,Q$3,FALSE))="","",(VLOOKUP($A129,'Q4 Raw Data'!$A$9:$DN$158,Q$3,FALSE))),"")</f>
        <v>8. Pooled or aligned resources</v>
      </c>
      <c r="R129" s="287" t="str">
        <f>IFERROR(IF((VLOOKUP($A129,'Q4 Raw Data'!$A$9:$DN$158,R$3,FALSE))="","",(VLOOKUP($A129,'Q4 Raw Data'!$A$9:$DN$158,R$3,FALSE))),"")</f>
        <v>2. Strong, system-wide governance and systems leadership</v>
      </c>
      <c r="S129" s="287"/>
      <c r="T129" s="287"/>
      <c r="U129" s="287" t="str">
        <f>IFERROR(IF((VLOOKUP($A129,'Q4 Raw Data'!$A$9:$DN$158,U$3,FALSE))="","",(VLOOKUP($A129,'Q4 Raw Data'!$A$9:$DN$158,U$3,FALSE))),"")</f>
        <v>3. Integrated electronic records and sharing across the system with service users</v>
      </c>
      <c r="V129" s="287" t="str">
        <f>IFERROR(IF((VLOOKUP($A129,'Q4 Raw Data'!$A$9:$DN$158,V$3,FALSE))="","",(VLOOKUP($A129,'Q4 Raw Data'!$A$9:$DN$158,V$3,FALSE))),"")</f>
        <v>5. Integrated workforce: joint approach to training and upskilling of workforce</v>
      </c>
      <c r="W129" s="287"/>
      <c r="X129" s="287"/>
    </row>
    <row r="130" spans="1:24" x14ac:dyDescent="0.3">
      <c r="A130" s="287" t="s">
        <v>626</v>
      </c>
      <c r="B130" s="287" t="s">
        <v>627</v>
      </c>
      <c r="C130" s="287" t="str">
        <f>IFERROR(IF((VLOOKUP($A130,'Q4 Raw Data'!$A$9:$DN$158,C$3,FALSE))="","",(VLOOKUP($A130,'Q4 Raw Data'!$A$9:$DN$158,C$3,FALSE))),"")</f>
        <v>Agree</v>
      </c>
      <c r="D130" s="287" t="str">
        <f>IFERROR(IF((VLOOKUP($A130,'Q4 Raw Data'!$A$9:$DN$158,D$3,FALSE))="","",(VLOOKUP($A130,'Q4 Raw Data'!$A$9:$DN$158,D$3,FALSE))),"")</f>
        <v>Agree</v>
      </c>
      <c r="E130" s="287" t="str">
        <f>IFERROR(IF((VLOOKUP($A130,'Q4 Raw Data'!$A$9:$DN$158,E$3,FALSE))="","",(VLOOKUP($A130,'Q4 Raw Data'!$A$9:$DN$158,E$3,FALSE))),"")</f>
        <v>Agree</v>
      </c>
      <c r="F130" s="287" t="str">
        <f>IFERROR(IF((VLOOKUP($A130,'Q4 Raw Data'!$A$9:$DN$158,F$3,FALSE))="","",(VLOOKUP($A130,'Q4 Raw Data'!$A$9:$DN$158,F$3,FALSE))),"")</f>
        <v>Neither agree nor disagree</v>
      </c>
      <c r="G130" s="287" t="str">
        <f>IFERROR(IF((VLOOKUP($A130,'Q4 Raw Data'!$A$9:$DN$158,G$3,FALSE))="","",(VLOOKUP($A130,'Q4 Raw Data'!$A$9:$DN$158,G$3,FALSE))),"")</f>
        <v>Neither agree nor disagree</v>
      </c>
      <c r="H130" s="287" t="str">
        <f>IFERROR(IF((VLOOKUP($A130,'Q4 Raw Data'!$A$9:$DN$158,H$3,FALSE))="","",(VLOOKUP($A130,'Q4 Raw Data'!$A$9:$DN$158,H$3,FALSE))),"")</f>
        <v>Agree</v>
      </c>
      <c r="I130" s="287" t="str">
        <f>IFERROR(IF((VLOOKUP($A130,'Q4 Raw Data'!$A$9:$DN$158,I$3,FALSE))="","",(VLOOKUP($A130,'Q4 Raw Data'!$A$9:$DN$158,I$3,FALSE))),"")</f>
        <v>Neither agree nor disagree</v>
      </c>
      <c r="J130" s="287"/>
      <c r="K130" s="287"/>
      <c r="L130" s="287"/>
      <c r="M130" s="287"/>
      <c r="N130" s="287"/>
      <c r="O130" s="287"/>
      <c r="P130" s="287"/>
      <c r="Q130" s="287" t="str">
        <f>IFERROR(IF((VLOOKUP($A130,'Q4 Raw Data'!$A$9:$DN$158,Q$3,FALSE))="","",(VLOOKUP($A130,'Q4 Raw Data'!$A$9:$DN$158,Q$3,FALSE))),"")</f>
        <v>2. Strong, system-wide governance and systems leadership</v>
      </c>
      <c r="R130" s="287" t="str">
        <f>IFERROR(IF((VLOOKUP($A130,'Q4 Raw Data'!$A$9:$DN$158,R$3,FALSE))="","",(VLOOKUP($A130,'Q4 Raw Data'!$A$9:$DN$158,R$3,FALSE))),"")</f>
        <v>5. Integrated workforce: joint approach to training and upskilling of workforce</v>
      </c>
      <c r="S130" s="287"/>
      <c r="T130" s="287"/>
      <c r="U130" s="287" t="str">
        <f>IFERROR(IF((VLOOKUP($A130,'Q4 Raw Data'!$A$9:$DN$158,U$3,FALSE))="","",(VLOOKUP($A130,'Q4 Raw Data'!$A$9:$DN$158,U$3,FALSE))),"")</f>
        <v>1. Local contextual factors (e.g. financial health, funding arrangements, demographics, urban vs rurual factors)</v>
      </c>
      <c r="V130" s="287" t="str">
        <f>IFERROR(IF((VLOOKUP($A130,'Q4 Raw Data'!$A$9:$DN$158,V$3,FALSE))="","",(VLOOKUP($A130,'Q4 Raw Data'!$A$9:$DN$158,V$3,FALSE))),"")</f>
        <v>7. Joined-up regulatory approach</v>
      </c>
      <c r="W130" s="287"/>
      <c r="X130" s="287"/>
    </row>
    <row r="131" spans="1:24" x14ac:dyDescent="0.3">
      <c r="A131" s="287" t="s">
        <v>628</v>
      </c>
      <c r="B131" s="287" t="s">
        <v>629</v>
      </c>
      <c r="C131" s="287" t="str">
        <f>IFERROR(IF((VLOOKUP($A131,'Q4 Raw Data'!$A$9:$DN$158,C$3,FALSE))="","",(VLOOKUP($A131,'Q4 Raw Data'!$A$9:$DN$158,C$3,FALSE))),"")</f>
        <v>Strongly Agree</v>
      </c>
      <c r="D131" s="287" t="str">
        <f>IFERROR(IF((VLOOKUP($A131,'Q4 Raw Data'!$A$9:$DN$158,D$3,FALSE))="","",(VLOOKUP($A131,'Q4 Raw Data'!$A$9:$DN$158,D$3,FALSE))),"")</f>
        <v>Agree</v>
      </c>
      <c r="E131" s="287" t="str">
        <f>IFERROR(IF((VLOOKUP($A131,'Q4 Raw Data'!$A$9:$DN$158,E$3,FALSE))="","",(VLOOKUP($A131,'Q4 Raw Data'!$A$9:$DN$158,E$3,FALSE))),"")</f>
        <v>Agree</v>
      </c>
      <c r="F131" s="287" t="str">
        <f>IFERROR(IF((VLOOKUP($A131,'Q4 Raw Data'!$A$9:$DN$158,F$3,FALSE))="","",(VLOOKUP($A131,'Q4 Raw Data'!$A$9:$DN$158,F$3,FALSE))),"")</f>
        <v>Agree</v>
      </c>
      <c r="G131" s="287" t="str">
        <f>IFERROR(IF((VLOOKUP($A131,'Q4 Raw Data'!$A$9:$DN$158,G$3,FALSE))="","",(VLOOKUP($A131,'Q4 Raw Data'!$A$9:$DN$158,G$3,FALSE))),"")</f>
        <v>Agree</v>
      </c>
      <c r="H131" s="287" t="str">
        <f>IFERROR(IF((VLOOKUP($A131,'Q4 Raw Data'!$A$9:$DN$158,H$3,FALSE))="","",(VLOOKUP($A131,'Q4 Raw Data'!$A$9:$DN$158,H$3,FALSE))),"")</f>
        <v>Agree</v>
      </c>
      <c r="I131" s="287" t="str">
        <f>IFERROR(IF((VLOOKUP($A131,'Q4 Raw Data'!$A$9:$DN$158,I$3,FALSE))="","",(VLOOKUP($A131,'Q4 Raw Data'!$A$9:$DN$158,I$3,FALSE))),"")</f>
        <v>Agree</v>
      </c>
      <c r="J131" s="287"/>
      <c r="K131" s="287"/>
      <c r="L131" s="287"/>
      <c r="M131" s="287"/>
      <c r="N131" s="287"/>
      <c r="O131" s="287"/>
      <c r="P131" s="287"/>
      <c r="Q131" s="287" t="str">
        <f>IFERROR(IF((VLOOKUP($A131,'Q4 Raw Data'!$A$9:$DN$158,Q$3,FALSE))="","",(VLOOKUP($A131,'Q4 Raw Data'!$A$9:$DN$158,Q$3,FALSE))),"")</f>
        <v>2. Strong, system-wide governance and systems leadership</v>
      </c>
      <c r="R131" s="287" t="str">
        <f>IFERROR(IF((VLOOKUP($A131,'Q4 Raw Data'!$A$9:$DN$158,R$3,FALSE))="","",(VLOOKUP($A131,'Q4 Raw Data'!$A$9:$DN$158,R$3,FALSE))),"")</f>
        <v>3. Integrated electronic records and sharing across the system with service users</v>
      </c>
      <c r="S131" s="287"/>
      <c r="T131" s="287"/>
      <c r="U131" s="287" t="str">
        <f>IFERROR(IF((VLOOKUP($A131,'Q4 Raw Data'!$A$9:$DN$158,U$3,FALSE))="","",(VLOOKUP($A131,'Q4 Raw Data'!$A$9:$DN$158,U$3,FALSE))),"")</f>
        <v>1. Local contextual factors (e.g. financial health, funding arrangements, demographics, urban vs rurual factors)</v>
      </c>
      <c r="V131" s="287" t="str">
        <f>IFERROR(IF((VLOOKUP($A131,'Q4 Raw Data'!$A$9:$DN$158,V$3,FALSE))="","",(VLOOKUP($A131,'Q4 Raw Data'!$A$9:$DN$158,V$3,FALSE))),"")</f>
        <v>5. Integrated workforce: joint approach to training and upskilling of workforce</v>
      </c>
      <c r="W131" s="287"/>
      <c r="X131" s="287"/>
    </row>
    <row r="132" spans="1:24" x14ac:dyDescent="0.3">
      <c r="A132" s="287" t="s">
        <v>630</v>
      </c>
      <c r="B132" s="287" t="s">
        <v>631</v>
      </c>
      <c r="C132" s="287" t="str">
        <f>IFERROR(IF((VLOOKUP($A132,'Q4 Raw Data'!$A$9:$DN$158,C$3,FALSE))="","",(VLOOKUP($A132,'Q4 Raw Data'!$A$9:$DN$158,C$3,FALSE))),"")</f>
        <v>Agree</v>
      </c>
      <c r="D132" s="287" t="str">
        <f>IFERROR(IF((VLOOKUP($A132,'Q4 Raw Data'!$A$9:$DN$158,D$3,FALSE))="","",(VLOOKUP($A132,'Q4 Raw Data'!$A$9:$DN$158,D$3,FALSE))),"")</f>
        <v>Agree</v>
      </c>
      <c r="E132" s="287" t="str">
        <f>IFERROR(IF((VLOOKUP($A132,'Q4 Raw Data'!$A$9:$DN$158,E$3,FALSE))="","",(VLOOKUP($A132,'Q4 Raw Data'!$A$9:$DN$158,E$3,FALSE))),"")</f>
        <v>Agree</v>
      </c>
      <c r="F132" s="287" t="str">
        <f>IFERROR(IF((VLOOKUP($A132,'Q4 Raw Data'!$A$9:$DN$158,F$3,FALSE))="","",(VLOOKUP($A132,'Q4 Raw Data'!$A$9:$DN$158,F$3,FALSE))),"")</f>
        <v>Agree</v>
      </c>
      <c r="G132" s="287" t="str">
        <f>IFERROR(IF((VLOOKUP($A132,'Q4 Raw Data'!$A$9:$DN$158,G$3,FALSE))="","",(VLOOKUP($A132,'Q4 Raw Data'!$A$9:$DN$158,G$3,FALSE))),"")</f>
        <v>Neither agree nor disagree</v>
      </c>
      <c r="H132" s="287" t="str">
        <f>IFERROR(IF((VLOOKUP($A132,'Q4 Raw Data'!$A$9:$DN$158,H$3,FALSE))="","",(VLOOKUP($A132,'Q4 Raw Data'!$A$9:$DN$158,H$3,FALSE))),"")</f>
        <v>Strongly Agree</v>
      </c>
      <c r="I132" s="287" t="str">
        <f>IFERROR(IF((VLOOKUP($A132,'Q4 Raw Data'!$A$9:$DN$158,I$3,FALSE))="","",(VLOOKUP($A132,'Q4 Raw Data'!$A$9:$DN$158,I$3,FALSE))),"")</f>
        <v>Agree</v>
      </c>
      <c r="J132" s="287"/>
      <c r="K132" s="287"/>
      <c r="L132" s="287"/>
      <c r="M132" s="287"/>
      <c r="N132" s="287"/>
      <c r="O132" s="287"/>
      <c r="P132" s="287"/>
      <c r="Q132" s="287" t="str">
        <f>IFERROR(IF((VLOOKUP($A132,'Q4 Raw Data'!$A$9:$DN$158,Q$3,FALSE))="","",(VLOOKUP($A132,'Q4 Raw Data'!$A$9:$DN$158,Q$3,FALSE))),"")</f>
        <v>9. Joint commissioning of health and social care</v>
      </c>
      <c r="R132" s="287" t="str">
        <f>IFERROR(IF((VLOOKUP($A132,'Q4 Raw Data'!$A$9:$DN$158,R$3,FALSE))="","",(VLOOKUP($A132,'Q4 Raw Data'!$A$9:$DN$158,R$3,FALSE))),"")</f>
        <v>2. Strong, system-wide governance and systems leadership</v>
      </c>
      <c r="S132" s="287"/>
      <c r="T132" s="287"/>
      <c r="U132" s="287" t="str">
        <f>IFERROR(IF((VLOOKUP($A132,'Q4 Raw Data'!$A$9:$DN$158,U$3,FALSE))="","",(VLOOKUP($A132,'Q4 Raw Data'!$A$9:$DN$158,U$3,FALSE))),"")</f>
        <v>6. Good quality and sustainable provider market that can meet demand</v>
      </c>
      <c r="V132" s="287" t="str">
        <f>IFERROR(IF((VLOOKUP($A132,'Q4 Raw Data'!$A$9:$DN$158,V$3,FALSE))="","",(VLOOKUP($A132,'Q4 Raw Data'!$A$9:$DN$158,V$3,FALSE))),"")</f>
        <v>1. Local contextual factors (e.g. financial health, funding arrangements, demographics, urban vs rurual factors)</v>
      </c>
      <c r="W132" s="287"/>
      <c r="X132" s="287"/>
    </row>
    <row r="133" spans="1:24" x14ac:dyDescent="0.3">
      <c r="A133" s="287" t="s">
        <v>632</v>
      </c>
      <c r="B133" s="287" t="s">
        <v>633</v>
      </c>
      <c r="C133" s="287" t="str">
        <f>IFERROR(IF((VLOOKUP($A133,'Q4 Raw Data'!$A$9:$DN$158,C$3,FALSE))="","",(VLOOKUP($A133,'Q4 Raw Data'!$A$9:$DN$158,C$3,FALSE))),"")</f>
        <v>Strongly Agree</v>
      </c>
      <c r="D133" s="287" t="str">
        <f>IFERROR(IF((VLOOKUP($A133,'Q4 Raw Data'!$A$9:$DN$158,D$3,FALSE))="","",(VLOOKUP($A133,'Q4 Raw Data'!$A$9:$DN$158,D$3,FALSE))),"")</f>
        <v>Agree</v>
      </c>
      <c r="E133" s="287" t="str">
        <f>IFERROR(IF((VLOOKUP($A133,'Q4 Raw Data'!$A$9:$DN$158,E$3,FALSE))="","",(VLOOKUP($A133,'Q4 Raw Data'!$A$9:$DN$158,E$3,FALSE))),"")</f>
        <v>Strongly Agree</v>
      </c>
      <c r="F133" s="287" t="str">
        <f>IFERROR(IF((VLOOKUP($A133,'Q4 Raw Data'!$A$9:$DN$158,F$3,FALSE))="","",(VLOOKUP($A133,'Q4 Raw Data'!$A$9:$DN$158,F$3,FALSE))),"")</f>
        <v>Agree</v>
      </c>
      <c r="G133" s="287" t="str">
        <f>IFERROR(IF((VLOOKUP($A133,'Q4 Raw Data'!$A$9:$DN$158,G$3,FALSE))="","",(VLOOKUP($A133,'Q4 Raw Data'!$A$9:$DN$158,G$3,FALSE))),"")</f>
        <v>Strongly Agree</v>
      </c>
      <c r="H133" s="287" t="str">
        <f>IFERROR(IF((VLOOKUP($A133,'Q4 Raw Data'!$A$9:$DN$158,H$3,FALSE))="","",(VLOOKUP($A133,'Q4 Raw Data'!$A$9:$DN$158,H$3,FALSE))),"")</f>
        <v>Strongly Agree</v>
      </c>
      <c r="I133" s="287" t="str">
        <f>IFERROR(IF((VLOOKUP($A133,'Q4 Raw Data'!$A$9:$DN$158,I$3,FALSE))="","",(VLOOKUP($A133,'Q4 Raw Data'!$A$9:$DN$158,I$3,FALSE))),"")</f>
        <v>Strongly Agree</v>
      </c>
      <c r="J133" s="287"/>
      <c r="K133" s="287"/>
      <c r="L133" s="287"/>
      <c r="M133" s="287"/>
      <c r="N133" s="287"/>
      <c r="O133" s="287"/>
      <c r="P133" s="287"/>
      <c r="Q133" s="287" t="str">
        <f>IFERROR(IF((VLOOKUP($A133,'Q4 Raw Data'!$A$9:$DN$158,Q$3,FALSE))="","",(VLOOKUP($A133,'Q4 Raw Data'!$A$9:$DN$158,Q$3,FALSE))),"")</f>
        <v>2. Strong, system-wide governance and systems leadership</v>
      </c>
      <c r="R133" s="287" t="str">
        <f>IFERROR(IF((VLOOKUP($A133,'Q4 Raw Data'!$A$9:$DN$158,R$3,FALSE))="","",(VLOOKUP($A133,'Q4 Raw Data'!$A$9:$DN$158,R$3,FALSE))),"")</f>
        <v>5. Integrated workforce: joint approach to training and upskilling of workforce</v>
      </c>
      <c r="S133" s="287"/>
      <c r="T133" s="287"/>
      <c r="U133" s="287" t="str">
        <f>IFERROR(IF((VLOOKUP($A133,'Q4 Raw Data'!$A$9:$DN$158,U$3,FALSE))="","",(VLOOKUP($A133,'Q4 Raw Data'!$A$9:$DN$158,U$3,FALSE))),"")</f>
        <v>3. Integrated electronic records and sharing across the system with service users</v>
      </c>
      <c r="V133" s="287" t="str">
        <f>IFERROR(IF((VLOOKUP($A133,'Q4 Raw Data'!$A$9:$DN$158,V$3,FALSE))="","",(VLOOKUP($A133,'Q4 Raw Data'!$A$9:$DN$158,V$3,FALSE))),"")</f>
        <v>6. Good quality and sustainable provider market that can meet demand</v>
      </c>
      <c r="W133" s="287"/>
      <c r="X133" s="287"/>
    </row>
    <row r="134" spans="1:24" x14ac:dyDescent="0.3">
      <c r="A134" s="287" t="s">
        <v>634</v>
      </c>
      <c r="B134" s="287" t="s">
        <v>635</v>
      </c>
      <c r="C134" s="287" t="str">
        <f>IFERROR(IF((VLOOKUP($A134,'Q4 Raw Data'!$A$9:$DN$158,C$3,FALSE))="","",(VLOOKUP($A134,'Q4 Raw Data'!$A$9:$DN$158,C$3,FALSE))),"")</f>
        <v>Neither agree nor disagree</v>
      </c>
      <c r="D134" s="287" t="str">
        <f>IFERROR(IF((VLOOKUP($A134,'Q4 Raw Data'!$A$9:$DN$158,D$3,FALSE))="","",(VLOOKUP($A134,'Q4 Raw Data'!$A$9:$DN$158,D$3,FALSE))),"")</f>
        <v>Strongly Agree</v>
      </c>
      <c r="E134" s="287" t="str">
        <f>IFERROR(IF((VLOOKUP($A134,'Q4 Raw Data'!$A$9:$DN$158,E$3,FALSE))="","",(VLOOKUP($A134,'Q4 Raw Data'!$A$9:$DN$158,E$3,FALSE))),"")</f>
        <v>Neither agree nor disagree</v>
      </c>
      <c r="F134" s="287" t="str">
        <f>IFERROR(IF((VLOOKUP($A134,'Q4 Raw Data'!$A$9:$DN$158,F$3,FALSE))="","",(VLOOKUP($A134,'Q4 Raw Data'!$A$9:$DN$158,F$3,FALSE))),"")</f>
        <v>Agree</v>
      </c>
      <c r="G134" s="287" t="str">
        <f>IFERROR(IF((VLOOKUP($A134,'Q4 Raw Data'!$A$9:$DN$158,G$3,FALSE))="","",(VLOOKUP($A134,'Q4 Raw Data'!$A$9:$DN$158,G$3,FALSE))),"")</f>
        <v>Agree</v>
      </c>
      <c r="H134" s="287" t="str">
        <f>IFERROR(IF((VLOOKUP($A134,'Q4 Raw Data'!$A$9:$DN$158,H$3,FALSE))="","",(VLOOKUP($A134,'Q4 Raw Data'!$A$9:$DN$158,H$3,FALSE))),"")</f>
        <v>Agree</v>
      </c>
      <c r="I134" s="287" t="str">
        <f>IFERROR(IF((VLOOKUP($A134,'Q4 Raw Data'!$A$9:$DN$158,I$3,FALSE))="","",(VLOOKUP($A134,'Q4 Raw Data'!$A$9:$DN$158,I$3,FALSE))),"")</f>
        <v>Neither agree nor disagree</v>
      </c>
      <c r="J134" s="287"/>
      <c r="K134" s="287"/>
      <c r="L134" s="287"/>
      <c r="M134" s="287"/>
      <c r="N134" s="287"/>
      <c r="O134" s="287"/>
      <c r="P134" s="287"/>
      <c r="Q134" s="287" t="str">
        <f>IFERROR(IF((VLOOKUP($A134,'Q4 Raw Data'!$A$9:$DN$158,Q$3,FALSE))="","",(VLOOKUP($A134,'Q4 Raw Data'!$A$9:$DN$158,Q$3,FALSE))),"")</f>
        <v>8. Pooled or aligned resources</v>
      </c>
      <c r="R134" s="287" t="str">
        <f>IFERROR(IF((VLOOKUP($A134,'Q4 Raw Data'!$A$9:$DN$158,R$3,FALSE))="","",(VLOOKUP($A134,'Q4 Raw Data'!$A$9:$DN$158,R$3,FALSE))),"")</f>
        <v>2. Strong, system-wide governance and systems leadership</v>
      </c>
      <c r="S134" s="287"/>
      <c r="T134" s="287"/>
      <c r="U134" s="287" t="str">
        <f>IFERROR(IF((VLOOKUP($A134,'Q4 Raw Data'!$A$9:$DN$158,U$3,FALSE))="","",(VLOOKUP($A134,'Q4 Raw Data'!$A$9:$DN$158,U$3,FALSE))),"")</f>
        <v>3. Integrated electronic records and sharing across the system with service users</v>
      </c>
      <c r="V134" s="287" t="str">
        <f>IFERROR(IF((VLOOKUP($A134,'Q4 Raw Data'!$A$9:$DN$158,V$3,FALSE))="","",(VLOOKUP($A134,'Q4 Raw Data'!$A$9:$DN$158,V$3,FALSE))),"")</f>
        <v>6. Good quality and sustainable provider market that can meet demand</v>
      </c>
      <c r="W134" s="287"/>
      <c r="X134" s="287"/>
    </row>
    <row r="135" spans="1:24" x14ac:dyDescent="0.3">
      <c r="A135" s="287" t="s">
        <v>638</v>
      </c>
      <c r="B135" s="287" t="s">
        <v>639</v>
      </c>
      <c r="C135" s="287" t="str">
        <f>IFERROR(IF((VLOOKUP($A135,'Q4 Raw Data'!$A$9:$DN$158,C$3,FALSE))="","",(VLOOKUP($A135,'Q4 Raw Data'!$A$9:$DN$158,C$3,FALSE))),"")</f>
        <v>Strongly Agree</v>
      </c>
      <c r="D135" s="287" t="str">
        <f>IFERROR(IF((VLOOKUP($A135,'Q4 Raw Data'!$A$9:$DN$158,D$3,FALSE))="","",(VLOOKUP($A135,'Q4 Raw Data'!$A$9:$DN$158,D$3,FALSE))),"")</f>
        <v>Strongly Agree</v>
      </c>
      <c r="E135" s="287" t="str">
        <f>IFERROR(IF((VLOOKUP($A135,'Q4 Raw Data'!$A$9:$DN$158,E$3,FALSE))="","",(VLOOKUP($A135,'Q4 Raw Data'!$A$9:$DN$158,E$3,FALSE))),"")</f>
        <v>Strongly Agree</v>
      </c>
      <c r="F135" s="287" t="str">
        <f>IFERROR(IF((VLOOKUP($A135,'Q4 Raw Data'!$A$9:$DN$158,F$3,FALSE))="","",(VLOOKUP($A135,'Q4 Raw Data'!$A$9:$DN$158,F$3,FALSE))),"")</f>
        <v>Agree</v>
      </c>
      <c r="G135" s="287" t="str">
        <f>IFERROR(IF((VLOOKUP($A135,'Q4 Raw Data'!$A$9:$DN$158,G$3,FALSE))="","",(VLOOKUP($A135,'Q4 Raw Data'!$A$9:$DN$158,G$3,FALSE))),"")</f>
        <v>Strongly Agree</v>
      </c>
      <c r="H135" s="287" t="str">
        <f>IFERROR(IF((VLOOKUP($A135,'Q4 Raw Data'!$A$9:$DN$158,H$3,FALSE))="","",(VLOOKUP($A135,'Q4 Raw Data'!$A$9:$DN$158,H$3,FALSE))),"")</f>
        <v>Strongly Agree</v>
      </c>
      <c r="I135" s="287" t="str">
        <f>IFERROR(IF((VLOOKUP($A135,'Q4 Raw Data'!$A$9:$DN$158,I$3,FALSE))="","",(VLOOKUP($A135,'Q4 Raw Data'!$A$9:$DN$158,I$3,FALSE))),"")</f>
        <v>Agree</v>
      </c>
      <c r="J135" s="287"/>
      <c r="K135" s="287"/>
      <c r="L135" s="287"/>
      <c r="M135" s="287"/>
      <c r="N135" s="287"/>
      <c r="O135" s="287"/>
      <c r="P135" s="287"/>
      <c r="Q135" s="287" t="str">
        <f>IFERROR(IF((VLOOKUP($A135,'Q4 Raw Data'!$A$9:$DN$158,Q$3,FALSE))="","",(VLOOKUP($A135,'Q4 Raw Data'!$A$9:$DN$158,Q$3,FALSE))),"")</f>
        <v>9. Joint commissioning of health and social care</v>
      </c>
      <c r="R135" s="287" t="str">
        <f>IFERROR(IF((VLOOKUP($A135,'Q4 Raw Data'!$A$9:$DN$158,R$3,FALSE))="","",(VLOOKUP($A135,'Q4 Raw Data'!$A$9:$DN$158,R$3,FALSE))),"")</f>
        <v>Other</v>
      </c>
      <c r="S135" s="287"/>
      <c r="T135" s="287"/>
      <c r="U135" s="287" t="str">
        <f>IFERROR(IF((VLOOKUP($A135,'Q4 Raw Data'!$A$9:$DN$158,U$3,FALSE))="","",(VLOOKUP($A135,'Q4 Raw Data'!$A$9:$DN$158,U$3,FALSE))),"")</f>
        <v>3. Integrated electronic records and sharing across the system with service users</v>
      </c>
      <c r="V135" s="287" t="str">
        <f>IFERROR(IF((VLOOKUP($A135,'Q4 Raw Data'!$A$9:$DN$158,V$3,FALSE))="","",(VLOOKUP($A135,'Q4 Raw Data'!$A$9:$DN$158,V$3,FALSE))),"")</f>
        <v>6. Good quality and sustainable provider market that can meet demand</v>
      </c>
      <c r="W135" s="287"/>
      <c r="X135" s="287"/>
    </row>
    <row r="136" spans="1:24" x14ac:dyDescent="0.3">
      <c r="A136" s="287" t="s">
        <v>640</v>
      </c>
      <c r="B136" s="287" t="s">
        <v>641</v>
      </c>
      <c r="C136" s="287" t="str">
        <f>IFERROR(IF((VLOOKUP($A136,'Q4 Raw Data'!$A$9:$DN$158,C$3,FALSE))="","",(VLOOKUP($A136,'Q4 Raw Data'!$A$9:$DN$158,C$3,FALSE))),"")</f>
        <v>Agree</v>
      </c>
      <c r="D136" s="287" t="str">
        <f>IFERROR(IF((VLOOKUP($A136,'Q4 Raw Data'!$A$9:$DN$158,D$3,FALSE))="","",(VLOOKUP($A136,'Q4 Raw Data'!$A$9:$DN$158,D$3,FALSE))),"")</f>
        <v>Agree</v>
      </c>
      <c r="E136" s="287" t="str">
        <f>IFERROR(IF((VLOOKUP($A136,'Q4 Raw Data'!$A$9:$DN$158,E$3,FALSE))="","",(VLOOKUP($A136,'Q4 Raw Data'!$A$9:$DN$158,E$3,FALSE))),"")</f>
        <v>Agree</v>
      </c>
      <c r="F136" s="287" t="str">
        <f>IFERROR(IF((VLOOKUP($A136,'Q4 Raw Data'!$A$9:$DN$158,F$3,FALSE))="","",(VLOOKUP($A136,'Q4 Raw Data'!$A$9:$DN$158,F$3,FALSE))),"")</f>
        <v>Agree</v>
      </c>
      <c r="G136" s="287" t="str">
        <f>IFERROR(IF((VLOOKUP($A136,'Q4 Raw Data'!$A$9:$DN$158,G$3,FALSE))="","",(VLOOKUP($A136,'Q4 Raw Data'!$A$9:$DN$158,G$3,FALSE))),"")</f>
        <v>Strongly Agree</v>
      </c>
      <c r="H136" s="287" t="str">
        <f>IFERROR(IF((VLOOKUP($A136,'Q4 Raw Data'!$A$9:$DN$158,H$3,FALSE))="","",(VLOOKUP($A136,'Q4 Raw Data'!$A$9:$DN$158,H$3,FALSE))),"")</f>
        <v>Agree</v>
      </c>
      <c r="I136" s="287" t="str">
        <f>IFERROR(IF((VLOOKUP($A136,'Q4 Raw Data'!$A$9:$DN$158,I$3,FALSE))="","",(VLOOKUP($A136,'Q4 Raw Data'!$A$9:$DN$158,I$3,FALSE))),"")</f>
        <v>Agree</v>
      </c>
      <c r="J136" s="287"/>
      <c r="K136" s="287"/>
      <c r="L136" s="287"/>
      <c r="M136" s="287"/>
      <c r="N136" s="287"/>
      <c r="O136" s="287"/>
      <c r="P136" s="287"/>
      <c r="Q136" s="287" t="str">
        <f>IFERROR(IF((VLOOKUP($A136,'Q4 Raw Data'!$A$9:$DN$158,Q$3,FALSE))="","",(VLOOKUP($A136,'Q4 Raw Data'!$A$9:$DN$158,Q$3,FALSE))),"")</f>
        <v>6. Good quality and sustainable provider market that can meet demand</v>
      </c>
      <c r="R136" s="287" t="str">
        <f>IFERROR(IF((VLOOKUP($A136,'Q4 Raw Data'!$A$9:$DN$158,R$3,FALSE))="","",(VLOOKUP($A136,'Q4 Raw Data'!$A$9:$DN$158,R$3,FALSE))),"")</f>
        <v>4. Empowering users to have choice and control through an asset based approach, shared decision making and co-production</v>
      </c>
      <c r="S136" s="287"/>
      <c r="T136" s="287"/>
      <c r="U136" s="287" t="str">
        <f>IFERROR(IF((VLOOKUP($A136,'Q4 Raw Data'!$A$9:$DN$158,U$3,FALSE))="","",(VLOOKUP($A136,'Q4 Raw Data'!$A$9:$DN$158,U$3,FALSE))),"")</f>
        <v>1. Local contextual factors (e.g. financial health, funding arrangements, demographics, urban vs rurual factors)</v>
      </c>
      <c r="V136" s="287" t="str">
        <f>IFERROR(IF((VLOOKUP($A136,'Q4 Raw Data'!$A$9:$DN$158,V$3,FALSE))="","",(VLOOKUP($A136,'Q4 Raw Data'!$A$9:$DN$158,V$3,FALSE))),"")</f>
        <v>6. Good quality and sustainable provider market that can meet demand</v>
      </c>
      <c r="W136" s="287"/>
      <c r="X136" s="287"/>
    </row>
    <row r="137" spans="1:24" x14ac:dyDescent="0.3">
      <c r="A137" s="287" t="s">
        <v>644</v>
      </c>
      <c r="B137" s="287" t="s">
        <v>645</v>
      </c>
      <c r="C137" s="287" t="str">
        <f>IFERROR(IF((VLOOKUP($A137,'Q4 Raw Data'!$A$9:$DN$158,C$3,FALSE))="","",(VLOOKUP($A137,'Q4 Raw Data'!$A$9:$DN$158,C$3,FALSE))),"")</f>
        <v>Strongly Agree</v>
      </c>
      <c r="D137" s="287" t="str">
        <f>IFERROR(IF((VLOOKUP($A137,'Q4 Raw Data'!$A$9:$DN$158,D$3,FALSE))="","",(VLOOKUP($A137,'Q4 Raw Data'!$A$9:$DN$158,D$3,FALSE))),"")</f>
        <v>Agree</v>
      </c>
      <c r="E137" s="287" t="str">
        <f>IFERROR(IF((VLOOKUP($A137,'Q4 Raw Data'!$A$9:$DN$158,E$3,FALSE))="","",(VLOOKUP($A137,'Q4 Raw Data'!$A$9:$DN$158,E$3,FALSE))),"")</f>
        <v>Strongly Agree</v>
      </c>
      <c r="F137" s="287" t="str">
        <f>IFERROR(IF((VLOOKUP($A137,'Q4 Raw Data'!$A$9:$DN$158,F$3,FALSE))="","",(VLOOKUP($A137,'Q4 Raw Data'!$A$9:$DN$158,F$3,FALSE))),"")</f>
        <v>Agree</v>
      </c>
      <c r="G137" s="287" t="str">
        <f>IFERROR(IF((VLOOKUP($A137,'Q4 Raw Data'!$A$9:$DN$158,G$3,FALSE))="","",(VLOOKUP($A137,'Q4 Raw Data'!$A$9:$DN$158,G$3,FALSE))),"")</f>
        <v>Strongly Agree</v>
      </c>
      <c r="H137" s="287" t="str">
        <f>IFERROR(IF((VLOOKUP($A137,'Q4 Raw Data'!$A$9:$DN$158,H$3,FALSE))="","",(VLOOKUP($A137,'Q4 Raw Data'!$A$9:$DN$158,H$3,FALSE))),"")</f>
        <v>Neither agree nor disagree</v>
      </c>
      <c r="I137" s="287" t="str">
        <f>IFERROR(IF((VLOOKUP($A137,'Q4 Raw Data'!$A$9:$DN$158,I$3,FALSE))="","",(VLOOKUP($A137,'Q4 Raw Data'!$A$9:$DN$158,I$3,FALSE))),"")</f>
        <v>Agree</v>
      </c>
      <c r="J137" s="287"/>
      <c r="K137" s="287"/>
      <c r="L137" s="287"/>
      <c r="M137" s="287"/>
      <c r="N137" s="287"/>
      <c r="O137" s="287"/>
      <c r="P137" s="287"/>
      <c r="Q137" s="287" t="str">
        <f>IFERROR(IF((VLOOKUP($A137,'Q4 Raw Data'!$A$9:$DN$158,Q$3,FALSE))="","",(VLOOKUP($A137,'Q4 Raw Data'!$A$9:$DN$158,Q$3,FALSE))),"")</f>
        <v>6. Good quality and sustainable provider market that can meet demand</v>
      </c>
      <c r="R137" s="287" t="str">
        <f>IFERROR(IF((VLOOKUP($A137,'Q4 Raw Data'!$A$9:$DN$158,R$3,FALSE))="","",(VLOOKUP($A137,'Q4 Raw Data'!$A$9:$DN$158,R$3,FALSE))),"")</f>
        <v>5. Integrated workforce: joint approach to training and upskilling of workforce</v>
      </c>
      <c r="S137" s="287"/>
      <c r="T137" s="287"/>
      <c r="U137" s="287" t="str">
        <f>IFERROR(IF((VLOOKUP($A137,'Q4 Raw Data'!$A$9:$DN$158,U$3,FALSE))="","",(VLOOKUP($A137,'Q4 Raw Data'!$A$9:$DN$158,U$3,FALSE))),"")</f>
        <v>3. Integrated electronic records and sharing across the system with service users</v>
      </c>
      <c r="V137" s="287" t="str">
        <f>IFERROR(IF((VLOOKUP($A137,'Q4 Raw Data'!$A$9:$DN$158,V$3,FALSE))="","",(VLOOKUP($A137,'Q4 Raw Data'!$A$9:$DN$158,V$3,FALSE))),"")</f>
        <v>7. Joined-up regulatory approach</v>
      </c>
      <c r="W137" s="287"/>
      <c r="X137" s="287"/>
    </row>
    <row r="138" spans="1:24" x14ac:dyDescent="0.3">
      <c r="A138" s="287" t="s">
        <v>646</v>
      </c>
      <c r="B138" s="287" t="s">
        <v>647</v>
      </c>
      <c r="C138" s="287" t="str">
        <f>IFERROR(IF((VLOOKUP($A138,'Q4 Raw Data'!$A$9:$DN$158,C$3,FALSE))="","",(VLOOKUP($A138,'Q4 Raw Data'!$A$9:$DN$158,C$3,FALSE))),"")</f>
        <v>Strongly Agree</v>
      </c>
      <c r="D138" s="287" t="str">
        <f>IFERROR(IF((VLOOKUP($A138,'Q4 Raw Data'!$A$9:$DN$158,D$3,FALSE))="","",(VLOOKUP($A138,'Q4 Raw Data'!$A$9:$DN$158,D$3,FALSE))),"")</f>
        <v>Strongly Agree</v>
      </c>
      <c r="E138" s="287" t="str">
        <f>IFERROR(IF((VLOOKUP($A138,'Q4 Raw Data'!$A$9:$DN$158,E$3,FALSE))="","",(VLOOKUP($A138,'Q4 Raw Data'!$A$9:$DN$158,E$3,FALSE))),"")</f>
        <v>Strongly Agree</v>
      </c>
      <c r="F138" s="287" t="str">
        <f>IFERROR(IF((VLOOKUP($A138,'Q4 Raw Data'!$A$9:$DN$158,F$3,FALSE))="","",(VLOOKUP($A138,'Q4 Raw Data'!$A$9:$DN$158,F$3,FALSE))),"")</f>
        <v>Agree</v>
      </c>
      <c r="G138" s="287" t="str">
        <f>IFERROR(IF((VLOOKUP($A138,'Q4 Raw Data'!$A$9:$DN$158,G$3,FALSE))="","",(VLOOKUP($A138,'Q4 Raw Data'!$A$9:$DN$158,G$3,FALSE))),"")</f>
        <v>Strongly Agree</v>
      </c>
      <c r="H138" s="287" t="str">
        <f>IFERROR(IF((VLOOKUP($A138,'Q4 Raw Data'!$A$9:$DN$158,H$3,FALSE))="","",(VLOOKUP($A138,'Q4 Raw Data'!$A$9:$DN$158,H$3,FALSE))),"")</f>
        <v>Agree</v>
      </c>
      <c r="I138" s="287" t="str">
        <f>IFERROR(IF((VLOOKUP($A138,'Q4 Raw Data'!$A$9:$DN$158,I$3,FALSE))="","",(VLOOKUP($A138,'Q4 Raw Data'!$A$9:$DN$158,I$3,FALSE))),"")</f>
        <v>Agree</v>
      </c>
      <c r="J138" s="287"/>
      <c r="K138" s="287"/>
      <c r="L138" s="287"/>
      <c r="M138" s="287"/>
      <c r="N138" s="287"/>
      <c r="O138" s="287"/>
      <c r="P138" s="287"/>
      <c r="Q138" s="287" t="str">
        <f>IFERROR(IF((VLOOKUP($A138,'Q4 Raw Data'!$A$9:$DN$158,Q$3,FALSE))="","",(VLOOKUP($A138,'Q4 Raw Data'!$A$9:$DN$158,Q$3,FALSE))),"")</f>
        <v>2. Strong, system-wide governance and systems leadership</v>
      </c>
      <c r="R138" s="287" t="str">
        <f>IFERROR(IF((VLOOKUP($A138,'Q4 Raw Data'!$A$9:$DN$158,R$3,FALSE))="","",(VLOOKUP($A138,'Q4 Raw Data'!$A$9:$DN$158,R$3,FALSE))),"")</f>
        <v>8. Pooled or aligned resources</v>
      </c>
      <c r="S138" s="287"/>
      <c r="T138" s="287"/>
      <c r="U138" s="287" t="str">
        <f>IFERROR(IF((VLOOKUP($A138,'Q4 Raw Data'!$A$9:$DN$158,U$3,FALSE))="","",(VLOOKUP($A138,'Q4 Raw Data'!$A$9:$DN$158,U$3,FALSE))),"")</f>
        <v>3. Integrated electronic records and sharing across the system with service users</v>
      </c>
      <c r="V138" s="287" t="str">
        <f>IFERROR(IF((VLOOKUP($A138,'Q4 Raw Data'!$A$9:$DN$158,V$3,FALSE))="","",(VLOOKUP($A138,'Q4 Raw Data'!$A$9:$DN$158,V$3,FALSE))),"")</f>
        <v>5. Integrated workforce: joint approach to training and upskilling of workforce</v>
      </c>
      <c r="W138" s="287"/>
      <c r="X138" s="287"/>
    </row>
    <row r="139" spans="1:24" x14ac:dyDescent="0.3">
      <c r="A139" s="287" t="s">
        <v>648</v>
      </c>
      <c r="B139" s="287" t="s">
        <v>649</v>
      </c>
      <c r="C139" s="287" t="str">
        <f>IFERROR(IF((VLOOKUP($A139,'Q4 Raw Data'!$A$9:$DN$158,C$3,FALSE))="","",(VLOOKUP($A139,'Q4 Raw Data'!$A$9:$DN$158,C$3,FALSE))),"")</f>
        <v>Agree</v>
      </c>
      <c r="D139" s="287" t="str">
        <f>IFERROR(IF((VLOOKUP($A139,'Q4 Raw Data'!$A$9:$DN$158,D$3,FALSE))="","",(VLOOKUP($A139,'Q4 Raw Data'!$A$9:$DN$158,D$3,FALSE))),"")</f>
        <v>Agree</v>
      </c>
      <c r="E139" s="287" t="str">
        <f>IFERROR(IF((VLOOKUP($A139,'Q4 Raw Data'!$A$9:$DN$158,E$3,FALSE))="","",(VLOOKUP($A139,'Q4 Raw Data'!$A$9:$DN$158,E$3,FALSE))),"")</f>
        <v>Neither agree nor disagree</v>
      </c>
      <c r="F139" s="287" t="str">
        <f>IFERROR(IF((VLOOKUP($A139,'Q4 Raw Data'!$A$9:$DN$158,F$3,FALSE))="","",(VLOOKUP($A139,'Q4 Raw Data'!$A$9:$DN$158,F$3,FALSE))),"")</f>
        <v>Agree</v>
      </c>
      <c r="G139" s="287" t="str">
        <f>IFERROR(IF((VLOOKUP($A139,'Q4 Raw Data'!$A$9:$DN$158,G$3,FALSE))="","",(VLOOKUP($A139,'Q4 Raw Data'!$A$9:$DN$158,G$3,FALSE))),"")</f>
        <v>Agree</v>
      </c>
      <c r="H139" s="287" t="str">
        <f>IFERROR(IF((VLOOKUP($A139,'Q4 Raw Data'!$A$9:$DN$158,H$3,FALSE))="","",(VLOOKUP($A139,'Q4 Raw Data'!$A$9:$DN$158,H$3,FALSE))),"")</f>
        <v>Agree</v>
      </c>
      <c r="I139" s="287" t="str">
        <f>IFERROR(IF((VLOOKUP($A139,'Q4 Raw Data'!$A$9:$DN$158,I$3,FALSE))="","",(VLOOKUP($A139,'Q4 Raw Data'!$A$9:$DN$158,I$3,FALSE))),"")</f>
        <v>Agree</v>
      </c>
      <c r="J139" s="287"/>
      <c r="K139" s="287"/>
      <c r="L139" s="287"/>
      <c r="M139" s="287"/>
      <c r="N139" s="287"/>
      <c r="O139" s="287"/>
      <c r="P139" s="287"/>
      <c r="Q139" s="287" t="str">
        <f>IFERROR(IF((VLOOKUP($A139,'Q4 Raw Data'!$A$9:$DN$158,Q$3,FALSE))="","",(VLOOKUP($A139,'Q4 Raw Data'!$A$9:$DN$158,Q$3,FALSE))),"")</f>
        <v>9. Joint commissioning of health and social care</v>
      </c>
      <c r="R139" s="287" t="str">
        <f>IFERROR(IF((VLOOKUP($A139,'Q4 Raw Data'!$A$9:$DN$158,R$3,FALSE))="","",(VLOOKUP($A139,'Q4 Raw Data'!$A$9:$DN$158,R$3,FALSE))),"")</f>
        <v>2. Strong, system-wide governance and systems leadership</v>
      </c>
      <c r="S139" s="287"/>
      <c r="T139" s="287"/>
      <c r="U139" s="287" t="str">
        <f>IFERROR(IF((VLOOKUP($A139,'Q4 Raw Data'!$A$9:$DN$158,U$3,FALSE))="","",(VLOOKUP($A139,'Q4 Raw Data'!$A$9:$DN$158,U$3,FALSE))),"")</f>
        <v>4. Empowering users to have choice and control through an asset based approach, shared decision making and co-production</v>
      </c>
      <c r="V139" s="287" t="str">
        <f>IFERROR(IF((VLOOKUP($A139,'Q4 Raw Data'!$A$9:$DN$158,V$3,FALSE))="","",(VLOOKUP($A139,'Q4 Raw Data'!$A$9:$DN$158,V$3,FALSE))),"")</f>
        <v>1. Local contextual factors (e.g. financial health, funding arrangements, demographics, urban vs rurual factors)</v>
      </c>
      <c r="W139" s="287"/>
      <c r="X139" s="287"/>
    </row>
    <row r="140" spans="1:24" x14ac:dyDescent="0.3">
      <c r="A140" s="287" t="s">
        <v>650</v>
      </c>
      <c r="B140" s="287" t="s">
        <v>651</v>
      </c>
      <c r="C140" s="287" t="str">
        <f>IFERROR(IF((VLOOKUP($A140,'Q4 Raw Data'!$A$9:$DN$158,C$3,FALSE))="","",(VLOOKUP($A140,'Q4 Raw Data'!$A$9:$DN$158,C$3,FALSE))),"")</f>
        <v>Strongly Agree</v>
      </c>
      <c r="D140" s="287" t="str">
        <f>IFERROR(IF((VLOOKUP($A140,'Q4 Raw Data'!$A$9:$DN$158,D$3,FALSE))="","",(VLOOKUP($A140,'Q4 Raw Data'!$A$9:$DN$158,D$3,FALSE))),"")</f>
        <v>Strongly Agree</v>
      </c>
      <c r="E140" s="287" t="str">
        <f>IFERROR(IF((VLOOKUP($A140,'Q4 Raw Data'!$A$9:$DN$158,E$3,FALSE))="","",(VLOOKUP($A140,'Q4 Raw Data'!$A$9:$DN$158,E$3,FALSE))),"")</f>
        <v>Strongly Agree</v>
      </c>
      <c r="F140" s="287" t="str">
        <f>IFERROR(IF((VLOOKUP($A140,'Q4 Raw Data'!$A$9:$DN$158,F$3,FALSE))="","",(VLOOKUP($A140,'Q4 Raw Data'!$A$9:$DN$158,F$3,FALSE))),"")</f>
        <v>Strongly Agree</v>
      </c>
      <c r="G140" s="287" t="str">
        <f>IFERROR(IF((VLOOKUP($A140,'Q4 Raw Data'!$A$9:$DN$158,G$3,FALSE))="","",(VLOOKUP($A140,'Q4 Raw Data'!$A$9:$DN$158,G$3,FALSE))),"")</f>
        <v>Agree</v>
      </c>
      <c r="H140" s="287" t="str">
        <f>IFERROR(IF((VLOOKUP($A140,'Q4 Raw Data'!$A$9:$DN$158,H$3,FALSE))="","",(VLOOKUP($A140,'Q4 Raw Data'!$A$9:$DN$158,H$3,FALSE))),"")</f>
        <v>Strongly Agree</v>
      </c>
      <c r="I140" s="287" t="str">
        <f>IFERROR(IF((VLOOKUP($A140,'Q4 Raw Data'!$A$9:$DN$158,I$3,FALSE))="","",(VLOOKUP($A140,'Q4 Raw Data'!$A$9:$DN$158,I$3,FALSE))),"")</f>
        <v>Agree</v>
      </c>
      <c r="J140" s="287"/>
      <c r="K140" s="287"/>
      <c r="L140" s="287"/>
      <c r="M140" s="287"/>
      <c r="N140" s="287"/>
      <c r="O140" s="287"/>
      <c r="P140" s="287"/>
      <c r="Q140" s="287" t="str">
        <f>IFERROR(IF((VLOOKUP($A140,'Q4 Raw Data'!$A$9:$DN$158,Q$3,FALSE))="","",(VLOOKUP($A140,'Q4 Raw Data'!$A$9:$DN$158,Q$3,FALSE))),"")</f>
        <v>2. Strong, system-wide governance and systems leadership</v>
      </c>
      <c r="R140" s="287" t="str">
        <f>IFERROR(IF((VLOOKUP($A140,'Q4 Raw Data'!$A$9:$DN$158,R$3,FALSE))="","",(VLOOKUP($A140,'Q4 Raw Data'!$A$9:$DN$158,R$3,FALSE))),"")</f>
        <v>3. Integrated electronic records and sharing across the system with service users</v>
      </c>
      <c r="S140" s="287"/>
      <c r="T140" s="287"/>
      <c r="U140" s="287" t="str">
        <f>IFERROR(IF((VLOOKUP($A140,'Q4 Raw Data'!$A$9:$DN$158,U$3,FALSE))="","",(VLOOKUP($A140,'Q4 Raw Data'!$A$9:$DN$158,U$3,FALSE))),"")</f>
        <v>2. Strong, system-wide governance and systems leadership</v>
      </c>
      <c r="V140" s="287" t="str">
        <f>IFERROR(IF((VLOOKUP($A140,'Q4 Raw Data'!$A$9:$DN$158,V$3,FALSE))="","",(VLOOKUP($A140,'Q4 Raw Data'!$A$9:$DN$158,V$3,FALSE))),"")</f>
        <v>6. Good quality and sustainable provider market that can meet demand</v>
      </c>
      <c r="W140" s="287"/>
      <c r="X140" s="287"/>
    </row>
    <row r="141" spans="1:24" x14ac:dyDescent="0.3">
      <c r="A141" s="287" t="s">
        <v>652</v>
      </c>
      <c r="B141" s="287" t="s">
        <v>653</v>
      </c>
      <c r="C141" s="287" t="str">
        <f>IFERROR(IF((VLOOKUP($A141,'Q4 Raw Data'!$A$9:$DN$158,C$3,FALSE))="","",(VLOOKUP($A141,'Q4 Raw Data'!$A$9:$DN$158,C$3,FALSE))),"")</f>
        <v>Agree</v>
      </c>
      <c r="D141" s="287" t="str">
        <f>IFERROR(IF((VLOOKUP($A141,'Q4 Raw Data'!$A$9:$DN$158,D$3,FALSE))="","",(VLOOKUP($A141,'Q4 Raw Data'!$A$9:$DN$158,D$3,FALSE))),"")</f>
        <v>Agree</v>
      </c>
      <c r="E141" s="287" t="str">
        <f>IFERROR(IF((VLOOKUP($A141,'Q4 Raw Data'!$A$9:$DN$158,E$3,FALSE))="","",(VLOOKUP($A141,'Q4 Raw Data'!$A$9:$DN$158,E$3,FALSE))),"")</f>
        <v>Agree</v>
      </c>
      <c r="F141" s="287" t="str">
        <f>IFERROR(IF((VLOOKUP($A141,'Q4 Raw Data'!$A$9:$DN$158,F$3,FALSE))="","",(VLOOKUP($A141,'Q4 Raw Data'!$A$9:$DN$158,F$3,FALSE))),"")</f>
        <v>Agree</v>
      </c>
      <c r="G141" s="287" t="str">
        <f>IFERROR(IF((VLOOKUP($A141,'Q4 Raw Data'!$A$9:$DN$158,G$3,FALSE))="","",(VLOOKUP($A141,'Q4 Raw Data'!$A$9:$DN$158,G$3,FALSE))),"")</f>
        <v>Agree</v>
      </c>
      <c r="H141" s="287" t="str">
        <f>IFERROR(IF((VLOOKUP($A141,'Q4 Raw Data'!$A$9:$DN$158,H$3,FALSE))="","",(VLOOKUP($A141,'Q4 Raw Data'!$A$9:$DN$158,H$3,FALSE))),"")</f>
        <v>Agree</v>
      </c>
      <c r="I141" s="287" t="str">
        <f>IFERROR(IF((VLOOKUP($A141,'Q4 Raw Data'!$A$9:$DN$158,I$3,FALSE))="","",(VLOOKUP($A141,'Q4 Raw Data'!$A$9:$DN$158,I$3,FALSE))),"")</f>
        <v>Strongly Agree</v>
      </c>
      <c r="J141" s="287"/>
      <c r="K141" s="287"/>
      <c r="L141" s="287"/>
      <c r="M141" s="287"/>
      <c r="N141" s="287"/>
      <c r="O141" s="287"/>
      <c r="P141" s="287"/>
      <c r="Q141" s="287" t="str">
        <f>IFERROR(IF((VLOOKUP($A141,'Q4 Raw Data'!$A$9:$DN$158,Q$3,FALSE))="","",(VLOOKUP($A141,'Q4 Raw Data'!$A$9:$DN$158,Q$3,FALSE))),"")</f>
        <v>1. Local contextual factors (e.g. financial health, funding arrangements, demographics, urban vs rurual factors)</v>
      </c>
      <c r="R141" s="287" t="str">
        <f>IFERROR(IF((VLOOKUP($A141,'Q4 Raw Data'!$A$9:$DN$158,R$3,FALSE))="","",(VLOOKUP($A141,'Q4 Raw Data'!$A$9:$DN$158,R$3,FALSE))),"")</f>
        <v>2. Strong, system-wide governance and systems leadership</v>
      </c>
      <c r="S141" s="287"/>
      <c r="T141" s="287"/>
      <c r="U141" s="287" t="str">
        <f>IFERROR(IF((VLOOKUP($A141,'Q4 Raw Data'!$A$9:$DN$158,U$3,FALSE))="","",(VLOOKUP($A141,'Q4 Raw Data'!$A$9:$DN$158,U$3,FALSE))),"")</f>
        <v>3. Integrated electronic records and sharing across the system with service users</v>
      </c>
      <c r="V141" s="287" t="str">
        <f>IFERROR(IF((VLOOKUP($A141,'Q4 Raw Data'!$A$9:$DN$158,V$3,FALSE))="","",(VLOOKUP($A141,'Q4 Raw Data'!$A$9:$DN$158,V$3,FALSE))),"")</f>
        <v>6. Good quality and sustainable provider market that can meet demand</v>
      </c>
      <c r="W141" s="287"/>
      <c r="X141" s="287"/>
    </row>
    <row r="142" spans="1:24" x14ac:dyDescent="0.3">
      <c r="A142" s="287" t="s">
        <v>656</v>
      </c>
      <c r="B142" s="287" t="s">
        <v>657</v>
      </c>
      <c r="C142" s="287" t="str">
        <f>IFERROR(IF((VLOOKUP($A142,'Q4 Raw Data'!$A$9:$DN$158,C$3,FALSE))="","",(VLOOKUP($A142,'Q4 Raw Data'!$A$9:$DN$158,C$3,FALSE))),"")</f>
        <v>Strongly Agree</v>
      </c>
      <c r="D142" s="287" t="str">
        <f>IFERROR(IF((VLOOKUP($A142,'Q4 Raw Data'!$A$9:$DN$158,D$3,FALSE))="","",(VLOOKUP($A142,'Q4 Raw Data'!$A$9:$DN$158,D$3,FALSE))),"")</f>
        <v>Agree</v>
      </c>
      <c r="E142" s="287" t="str">
        <f>IFERROR(IF((VLOOKUP($A142,'Q4 Raw Data'!$A$9:$DN$158,E$3,FALSE))="","",(VLOOKUP($A142,'Q4 Raw Data'!$A$9:$DN$158,E$3,FALSE))),"")</f>
        <v>Strongly Agree</v>
      </c>
      <c r="F142" s="287" t="str">
        <f>IFERROR(IF((VLOOKUP($A142,'Q4 Raw Data'!$A$9:$DN$158,F$3,FALSE))="","",(VLOOKUP($A142,'Q4 Raw Data'!$A$9:$DN$158,F$3,FALSE))),"")</f>
        <v>Strongly Agree</v>
      </c>
      <c r="G142" s="287" t="str">
        <f>IFERROR(IF((VLOOKUP($A142,'Q4 Raw Data'!$A$9:$DN$158,G$3,FALSE))="","",(VLOOKUP($A142,'Q4 Raw Data'!$A$9:$DN$158,G$3,FALSE))),"")</f>
        <v>Agree</v>
      </c>
      <c r="H142" s="287" t="str">
        <f>IFERROR(IF((VLOOKUP($A142,'Q4 Raw Data'!$A$9:$DN$158,H$3,FALSE))="","",(VLOOKUP($A142,'Q4 Raw Data'!$A$9:$DN$158,H$3,FALSE))),"")</f>
        <v>Agree</v>
      </c>
      <c r="I142" s="287" t="str">
        <f>IFERROR(IF((VLOOKUP($A142,'Q4 Raw Data'!$A$9:$DN$158,I$3,FALSE))="","",(VLOOKUP($A142,'Q4 Raw Data'!$A$9:$DN$158,I$3,FALSE))),"")</f>
        <v>Neither agree nor disagree</v>
      </c>
      <c r="J142" s="287"/>
      <c r="K142" s="287"/>
      <c r="L142" s="287"/>
      <c r="M142" s="287"/>
      <c r="N142" s="287"/>
      <c r="O142" s="287"/>
      <c r="P142" s="287"/>
      <c r="Q142" s="287" t="str">
        <f>IFERROR(IF((VLOOKUP($A142,'Q4 Raw Data'!$A$9:$DN$158,Q$3,FALSE))="","",(VLOOKUP($A142,'Q4 Raw Data'!$A$9:$DN$158,Q$3,FALSE))),"")</f>
        <v>9. Joint commissioning of health and social care</v>
      </c>
      <c r="R142" s="287" t="str">
        <f>IFERROR(IF((VLOOKUP($A142,'Q4 Raw Data'!$A$9:$DN$158,R$3,FALSE))="","",(VLOOKUP($A142,'Q4 Raw Data'!$A$9:$DN$158,R$3,FALSE))),"")</f>
        <v>2. Strong, system-wide governance and systems leadership</v>
      </c>
      <c r="S142" s="287"/>
      <c r="T142" s="287"/>
      <c r="U142" s="287" t="str">
        <f>IFERROR(IF((VLOOKUP($A142,'Q4 Raw Data'!$A$9:$DN$158,U$3,FALSE))="","",(VLOOKUP($A142,'Q4 Raw Data'!$A$9:$DN$158,U$3,FALSE))),"")</f>
        <v>2. Strong, system-wide governance and systems leadership</v>
      </c>
      <c r="V142" s="287" t="str">
        <f>IFERROR(IF((VLOOKUP($A142,'Q4 Raw Data'!$A$9:$DN$158,V$3,FALSE))="","",(VLOOKUP($A142,'Q4 Raw Data'!$A$9:$DN$158,V$3,FALSE))),"")</f>
        <v>1. Local contextual factors (e.g. financial health, funding arrangements, demographics, urban vs rurual factors)</v>
      </c>
      <c r="W142" s="287"/>
      <c r="X142" s="287"/>
    </row>
    <row r="143" spans="1:24" x14ac:dyDescent="0.3">
      <c r="A143" s="287" t="s">
        <v>658</v>
      </c>
      <c r="B143" s="287" t="s">
        <v>659</v>
      </c>
      <c r="C143" s="287" t="str">
        <f>IFERROR(IF((VLOOKUP($A143,'Q4 Raw Data'!$A$9:$DN$158,C$3,FALSE))="","",(VLOOKUP($A143,'Q4 Raw Data'!$A$9:$DN$158,C$3,FALSE))),"")</f>
        <v>Agree</v>
      </c>
      <c r="D143" s="287" t="str">
        <f>IFERROR(IF((VLOOKUP($A143,'Q4 Raw Data'!$A$9:$DN$158,D$3,FALSE))="","",(VLOOKUP($A143,'Q4 Raw Data'!$A$9:$DN$158,D$3,FALSE))),"")</f>
        <v>Agree</v>
      </c>
      <c r="E143" s="287" t="str">
        <f>IFERROR(IF((VLOOKUP($A143,'Q4 Raw Data'!$A$9:$DN$158,E$3,FALSE))="","",(VLOOKUP($A143,'Q4 Raw Data'!$A$9:$DN$158,E$3,FALSE))),"")</f>
        <v>Agree</v>
      </c>
      <c r="F143" s="287" t="str">
        <f>IFERROR(IF((VLOOKUP($A143,'Q4 Raw Data'!$A$9:$DN$158,F$3,FALSE))="","",(VLOOKUP($A143,'Q4 Raw Data'!$A$9:$DN$158,F$3,FALSE))),"")</f>
        <v>Agree</v>
      </c>
      <c r="G143" s="287" t="str">
        <f>IFERROR(IF((VLOOKUP($A143,'Q4 Raw Data'!$A$9:$DN$158,G$3,FALSE))="","",(VLOOKUP($A143,'Q4 Raw Data'!$A$9:$DN$158,G$3,FALSE))),"")</f>
        <v>Agree</v>
      </c>
      <c r="H143" s="287" t="str">
        <f>IFERROR(IF((VLOOKUP($A143,'Q4 Raw Data'!$A$9:$DN$158,H$3,FALSE))="","",(VLOOKUP($A143,'Q4 Raw Data'!$A$9:$DN$158,H$3,FALSE))),"")</f>
        <v>Neither agree nor disagree</v>
      </c>
      <c r="I143" s="287" t="str">
        <f>IFERROR(IF((VLOOKUP($A143,'Q4 Raw Data'!$A$9:$DN$158,I$3,FALSE))="","",(VLOOKUP($A143,'Q4 Raw Data'!$A$9:$DN$158,I$3,FALSE))),"")</f>
        <v>Agree</v>
      </c>
      <c r="J143" s="287"/>
      <c r="K143" s="287"/>
      <c r="L143" s="287"/>
      <c r="M143" s="287"/>
      <c r="N143" s="287"/>
      <c r="O143" s="287"/>
      <c r="P143" s="287"/>
      <c r="Q143" s="287" t="str">
        <f>IFERROR(IF((VLOOKUP($A143,'Q4 Raw Data'!$A$9:$DN$158,Q$3,FALSE))="","",(VLOOKUP($A143,'Q4 Raw Data'!$A$9:$DN$158,Q$3,FALSE))),"")</f>
        <v>2. Strong, system-wide governance and systems leadership</v>
      </c>
      <c r="R143" s="287" t="str">
        <f>IFERROR(IF((VLOOKUP($A143,'Q4 Raw Data'!$A$9:$DN$158,R$3,FALSE))="","",(VLOOKUP($A143,'Q4 Raw Data'!$A$9:$DN$158,R$3,FALSE))),"")</f>
        <v>9. Joint commissioning of health and social care</v>
      </c>
      <c r="S143" s="287"/>
      <c r="T143" s="287"/>
      <c r="U143" s="287" t="str">
        <f>IFERROR(IF((VLOOKUP($A143,'Q4 Raw Data'!$A$9:$DN$158,U$3,FALSE))="","",(VLOOKUP($A143,'Q4 Raw Data'!$A$9:$DN$158,U$3,FALSE))),"")</f>
        <v>1. Local contextual factors (e.g. financial health, funding arrangements, demographics, urban vs rurual factors)</v>
      </c>
      <c r="V143" s="287" t="str">
        <f>IFERROR(IF((VLOOKUP($A143,'Q4 Raw Data'!$A$9:$DN$158,V$3,FALSE))="","",(VLOOKUP($A143,'Q4 Raw Data'!$A$9:$DN$158,V$3,FALSE))),"")</f>
        <v>3. Integrated electronic records and sharing across the system with service users</v>
      </c>
      <c r="W143" s="287"/>
      <c r="X143" s="287"/>
    </row>
    <row r="144" spans="1:24" x14ac:dyDescent="0.3">
      <c r="A144" s="287" t="s">
        <v>660</v>
      </c>
      <c r="B144" s="287" t="s">
        <v>661</v>
      </c>
      <c r="C144" s="287" t="str">
        <f>IFERROR(IF((VLOOKUP($A144,'Q4 Raw Data'!$A$9:$DN$158,C$3,FALSE))="","",(VLOOKUP($A144,'Q4 Raw Data'!$A$9:$DN$158,C$3,FALSE))),"")</f>
        <v>Strongly Agree</v>
      </c>
      <c r="D144" s="287" t="str">
        <f>IFERROR(IF((VLOOKUP($A144,'Q4 Raw Data'!$A$9:$DN$158,D$3,FALSE))="","",(VLOOKUP($A144,'Q4 Raw Data'!$A$9:$DN$158,D$3,FALSE))),"")</f>
        <v>Strongly Agree</v>
      </c>
      <c r="E144" s="287" t="str">
        <f>IFERROR(IF((VLOOKUP($A144,'Q4 Raw Data'!$A$9:$DN$158,E$3,FALSE))="","",(VLOOKUP($A144,'Q4 Raw Data'!$A$9:$DN$158,E$3,FALSE))),"")</f>
        <v>Strongly Agree</v>
      </c>
      <c r="F144" s="287" t="str">
        <f>IFERROR(IF((VLOOKUP($A144,'Q4 Raw Data'!$A$9:$DN$158,F$3,FALSE))="","",(VLOOKUP($A144,'Q4 Raw Data'!$A$9:$DN$158,F$3,FALSE))),"")</f>
        <v>Strongly Agree</v>
      </c>
      <c r="G144" s="287" t="str">
        <f>IFERROR(IF((VLOOKUP($A144,'Q4 Raw Data'!$A$9:$DN$158,G$3,FALSE))="","",(VLOOKUP($A144,'Q4 Raw Data'!$A$9:$DN$158,G$3,FALSE))),"")</f>
        <v>Strongly Agree</v>
      </c>
      <c r="H144" s="287" t="str">
        <f>IFERROR(IF((VLOOKUP($A144,'Q4 Raw Data'!$A$9:$DN$158,H$3,FALSE))="","",(VLOOKUP($A144,'Q4 Raw Data'!$A$9:$DN$158,H$3,FALSE))),"")</f>
        <v>Strongly Agree</v>
      </c>
      <c r="I144" s="287" t="str">
        <f>IFERROR(IF((VLOOKUP($A144,'Q4 Raw Data'!$A$9:$DN$158,I$3,FALSE))="","",(VLOOKUP($A144,'Q4 Raw Data'!$A$9:$DN$158,I$3,FALSE))),"")</f>
        <v>Strongly Agree</v>
      </c>
      <c r="J144" s="287"/>
      <c r="K144" s="287"/>
      <c r="L144" s="287"/>
      <c r="M144" s="287"/>
      <c r="N144" s="287"/>
      <c r="O144" s="287"/>
      <c r="P144" s="287"/>
      <c r="Q144" s="287" t="str">
        <f>IFERROR(IF((VLOOKUP($A144,'Q4 Raw Data'!$A$9:$DN$158,Q$3,FALSE))="","",(VLOOKUP($A144,'Q4 Raw Data'!$A$9:$DN$158,Q$3,FALSE))),"")</f>
        <v>2. Strong, system-wide governance and systems leadership</v>
      </c>
      <c r="R144" s="287" t="str">
        <f>IFERROR(IF((VLOOKUP($A144,'Q4 Raw Data'!$A$9:$DN$158,R$3,FALSE))="","",(VLOOKUP($A144,'Q4 Raw Data'!$A$9:$DN$158,R$3,FALSE))),"")</f>
        <v>8. Pooled or aligned resources</v>
      </c>
      <c r="S144" s="287"/>
      <c r="T144" s="287"/>
      <c r="U144" s="287" t="str">
        <f>IFERROR(IF((VLOOKUP($A144,'Q4 Raw Data'!$A$9:$DN$158,U$3,FALSE))="","",(VLOOKUP($A144,'Q4 Raw Data'!$A$9:$DN$158,U$3,FALSE))),"")</f>
        <v>6. Good quality and sustainable provider market that can meet demand</v>
      </c>
      <c r="V144" s="287" t="str">
        <f>IFERROR(IF((VLOOKUP($A144,'Q4 Raw Data'!$A$9:$DN$158,V$3,FALSE))="","",(VLOOKUP($A144,'Q4 Raw Data'!$A$9:$DN$158,V$3,FALSE))),"")</f>
        <v>1. Local contextual factors (e.g. financial health, funding arrangements, demographics, urban vs rurual factors)</v>
      </c>
      <c r="W144" s="287"/>
      <c r="X144" s="287"/>
    </row>
    <row r="145" spans="1:24" x14ac:dyDescent="0.3">
      <c r="A145" s="287" t="s">
        <v>662</v>
      </c>
      <c r="B145" s="287" t="s">
        <v>663</v>
      </c>
      <c r="C145" s="287" t="str">
        <f>IFERROR(IF((VLOOKUP($A145,'Q4 Raw Data'!$A$9:$DN$158,C$3,FALSE))="","",(VLOOKUP($A145,'Q4 Raw Data'!$A$9:$DN$158,C$3,FALSE))),"")</f>
        <v>Agree</v>
      </c>
      <c r="D145" s="287" t="str">
        <f>IFERROR(IF((VLOOKUP($A145,'Q4 Raw Data'!$A$9:$DN$158,D$3,FALSE))="","",(VLOOKUP($A145,'Q4 Raw Data'!$A$9:$DN$158,D$3,FALSE))),"")</f>
        <v>Agree</v>
      </c>
      <c r="E145" s="287" t="str">
        <f>IFERROR(IF((VLOOKUP($A145,'Q4 Raw Data'!$A$9:$DN$158,E$3,FALSE))="","",(VLOOKUP($A145,'Q4 Raw Data'!$A$9:$DN$158,E$3,FALSE))),"")</f>
        <v>Agree</v>
      </c>
      <c r="F145" s="287" t="str">
        <f>IFERROR(IF((VLOOKUP($A145,'Q4 Raw Data'!$A$9:$DN$158,F$3,FALSE))="","",(VLOOKUP($A145,'Q4 Raw Data'!$A$9:$DN$158,F$3,FALSE))),"")</f>
        <v>Agree</v>
      </c>
      <c r="G145" s="287" t="str">
        <f>IFERROR(IF((VLOOKUP($A145,'Q4 Raw Data'!$A$9:$DN$158,G$3,FALSE))="","",(VLOOKUP($A145,'Q4 Raw Data'!$A$9:$DN$158,G$3,FALSE))),"")</f>
        <v>Strongly Agree</v>
      </c>
      <c r="H145" s="287" t="str">
        <f>IFERROR(IF((VLOOKUP($A145,'Q4 Raw Data'!$A$9:$DN$158,H$3,FALSE))="","",(VLOOKUP($A145,'Q4 Raw Data'!$A$9:$DN$158,H$3,FALSE))),"")</f>
        <v>Agree</v>
      </c>
      <c r="I145" s="287" t="str">
        <f>IFERROR(IF((VLOOKUP($A145,'Q4 Raw Data'!$A$9:$DN$158,I$3,FALSE))="","",(VLOOKUP($A145,'Q4 Raw Data'!$A$9:$DN$158,I$3,FALSE))),"")</f>
        <v>Agree</v>
      </c>
      <c r="J145" s="287"/>
      <c r="K145" s="287"/>
      <c r="L145" s="287"/>
      <c r="M145" s="287"/>
      <c r="N145" s="287"/>
      <c r="O145" s="287"/>
      <c r="P145" s="287"/>
      <c r="Q145" s="287" t="str">
        <f>IFERROR(IF((VLOOKUP($A145,'Q4 Raw Data'!$A$9:$DN$158,Q$3,FALSE))="","",(VLOOKUP($A145,'Q4 Raw Data'!$A$9:$DN$158,Q$3,FALSE))),"")</f>
        <v>8. Pooled or aligned resources</v>
      </c>
      <c r="R145" s="287" t="str">
        <f>IFERROR(IF((VLOOKUP($A145,'Q4 Raw Data'!$A$9:$DN$158,R$3,FALSE))="","",(VLOOKUP($A145,'Q4 Raw Data'!$A$9:$DN$158,R$3,FALSE))),"")</f>
        <v>9. Joint commissioning of health and social care</v>
      </c>
      <c r="S145" s="287"/>
      <c r="T145" s="287"/>
      <c r="U145" s="287" t="str">
        <f>IFERROR(IF((VLOOKUP($A145,'Q4 Raw Data'!$A$9:$DN$158,U$3,FALSE))="","",(VLOOKUP($A145,'Q4 Raw Data'!$A$9:$DN$158,U$3,FALSE))),"")</f>
        <v>3. Integrated electronic records and sharing across the system with service users</v>
      </c>
      <c r="V145" s="287" t="str">
        <f>IFERROR(IF((VLOOKUP($A145,'Q4 Raw Data'!$A$9:$DN$158,V$3,FALSE))="","",(VLOOKUP($A145,'Q4 Raw Data'!$A$9:$DN$158,V$3,FALSE))),"")</f>
        <v>2. Strong, system-wide governance and systems leadership</v>
      </c>
      <c r="W145" s="287"/>
      <c r="X145" s="287"/>
    </row>
    <row r="146" spans="1:24" x14ac:dyDescent="0.3">
      <c r="A146" s="287" t="s">
        <v>665</v>
      </c>
      <c r="B146" s="287" t="s">
        <v>666</v>
      </c>
      <c r="C146" s="287" t="str">
        <f>IFERROR(IF((VLOOKUP($A146,'Q4 Raw Data'!$A$9:$DN$158,C$3,FALSE))="","",(VLOOKUP($A146,'Q4 Raw Data'!$A$9:$DN$158,C$3,FALSE))),"")</f>
        <v>Strongly Agree</v>
      </c>
      <c r="D146" s="287" t="str">
        <f>IFERROR(IF((VLOOKUP($A146,'Q4 Raw Data'!$A$9:$DN$158,D$3,FALSE))="","",(VLOOKUP($A146,'Q4 Raw Data'!$A$9:$DN$158,D$3,FALSE))),"")</f>
        <v>Strongly Agree</v>
      </c>
      <c r="E146" s="287" t="str">
        <f>IFERROR(IF((VLOOKUP($A146,'Q4 Raw Data'!$A$9:$DN$158,E$3,FALSE))="","",(VLOOKUP($A146,'Q4 Raw Data'!$A$9:$DN$158,E$3,FALSE))),"")</f>
        <v>Strongly Agree</v>
      </c>
      <c r="F146" s="287" t="str">
        <f>IFERROR(IF((VLOOKUP($A146,'Q4 Raw Data'!$A$9:$DN$158,F$3,FALSE))="","",(VLOOKUP($A146,'Q4 Raw Data'!$A$9:$DN$158,F$3,FALSE))),"")</f>
        <v>Agree</v>
      </c>
      <c r="G146" s="287" t="str">
        <f>IFERROR(IF((VLOOKUP($A146,'Q4 Raw Data'!$A$9:$DN$158,G$3,FALSE))="","",(VLOOKUP($A146,'Q4 Raw Data'!$A$9:$DN$158,G$3,FALSE))),"")</f>
        <v>Strongly Agree</v>
      </c>
      <c r="H146" s="287" t="str">
        <f>IFERROR(IF((VLOOKUP($A146,'Q4 Raw Data'!$A$9:$DN$158,H$3,FALSE))="","",(VLOOKUP($A146,'Q4 Raw Data'!$A$9:$DN$158,H$3,FALSE))),"")</f>
        <v>Strongly Agree</v>
      </c>
      <c r="I146" s="287" t="str">
        <f>IFERROR(IF((VLOOKUP($A146,'Q4 Raw Data'!$A$9:$DN$158,I$3,FALSE))="","",(VLOOKUP($A146,'Q4 Raw Data'!$A$9:$DN$158,I$3,FALSE))),"")</f>
        <v>Agree</v>
      </c>
      <c r="J146" s="287"/>
      <c r="K146" s="287"/>
      <c r="L146" s="287"/>
      <c r="M146" s="287"/>
      <c r="N146" s="287"/>
      <c r="O146" s="287"/>
      <c r="P146" s="287"/>
      <c r="Q146" s="287" t="str">
        <f>IFERROR(IF((VLOOKUP($A146,'Q4 Raw Data'!$A$9:$DN$158,Q$3,FALSE))="","",(VLOOKUP($A146,'Q4 Raw Data'!$A$9:$DN$158,Q$3,FALSE))),"")</f>
        <v>2. Strong, system-wide governance and systems leadership</v>
      </c>
      <c r="R146" s="287" t="str">
        <f>IFERROR(IF((VLOOKUP($A146,'Q4 Raw Data'!$A$9:$DN$158,R$3,FALSE))="","",(VLOOKUP($A146,'Q4 Raw Data'!$A$9:$DN$158,R$3,FALSE))),"")</f>
        <v>8. Pooled or aligned resources</v>
      </c>
      <c r="S146" s="287"/>
      <c r="T146" s="287"/>
      <c r="U146" s="287" t="str">
        <f>IFERROR(IF((VLOOKUP($A146,'Q4 Raw Data'!$A$9:$DN$158,U$3,FALSE))="","",(VLOOKUP($A146,'Q4 Raw Data'!$A$9:$DN$158,U$3,FALSE))),"")</f>
        <v>3. Integrated electronic records and sharing across the system with service users</v>
      </c>
      <c r="V146" s="287" t="str">
        <f>IFERROR(IF((VLOOKUP($A146,'Q4 Raw Data'!$A$9:$DN$158,V$3,FALSE))="","",(VLOOKUP($A146,'Q4 Raw Data'!$A$9:$DN$158,V$3,FALSE))),"")</f>
        <v>1. Local contextual factors (e.g. financial health, funding arrangements, demographics, urban vs rurual factors)</v>
      </c>
      <c r="W146" s="287"/>
      <c r="X146" s="287"/>
    </row>
    <row r="147" spans="1:24" x14ac:dyDescent="0.3">
      <c r="A147" s="287" t="s">
        <v>667</v>
      </c>
      <c r="B147" s="287" t="s">
        <v>668</v>
      </c>
      <c r="C147" s="287" t="str">
        <f>IFERROR(IF((VLOOKUP($A147,'Q4 Raw Data'!$A$9:$DN$158,C$3,FALSE))="","",(VLOOKUP($A147,'Q4 Raw Data'!$A$9:$DN$158,C$3,FALSE))),"")</f>
        <v>Agree</v>
      </c>
      <c r="D147" s="287" t="str">
        <f>IFERROR(IF((VLOOKUP($A147,'Q4 Raw Data'!$A$9:$DN$158,D$3,FALSE))="","",(VLOOKUP($A147,'Q4 Raw Data'!$A$9:$DN$158,D$3,FALSE))),"")</f>
        <v>Agree</v>
      </c>
      <c r="E147" s="287" t="str">
        <f>IFERROR(IF((VLOOKUP($A147,'Q4 Raw Data'!$A$9:$DN$158,E$3,FALSE))="","",(VLOOKUP($A147,'Q4 Raw Data'!$A$9:$DN$158,E$3,FALSE))),"")</f>
        <v>Agree</v>
      </c>
      <c r="F147" s="287" t="str">
        <f>IFERROR(IF((VLOOKUP($A147,'Q4 Raw Data'!$A$9:$DN$158,F$3,FALSE))="","",(VLOOKUP($A147,'Q4 Raw Data'!$A$9:$DN$158,F$3,FALSE))),"")</f>
        <v>Neither agree nor disagree</v>
      </c>
      <c r="G147" s="287" t="str">
        <f>IFERROR(IF((VLOOKUP($A147,'Q4 Raw Data'!$A$9:$DN$158,G$3,FALSE))="","",(VLOOKUP($A147,'Q4 Raw Data'!$A$9:$DN$158,G$3,FALSE))),"")</f>
        <v>Agree</v>
      </c>
      <c r="H147" s="287" t="str">
        <f>IFERROR(IF((VLOOKUP($A147,'Q4 Raw Data'!$A$9:$DN$158,H$3,FALSE))="","",(VLOOKUP($A147,'Q4 Raw Data'!$A$9:$DN$158,H$3,FALSE))),"")</f>
        <v>Neither agree nor disagree</v>
      </c>
      <c r="I147" s="287" t="str">
        <f>IFERROR(IF((VLOOKUP($A147,'Q4 Raw Data'!$A$9:$DN$158,I$3,FALSE))="","",(VLOOKUP($A147,'Q4 Raw Data'!$A$9:$DN$158,I$3,FALSE))),"")</f>
        <v>Neither agree nor disagree</v>
      </c>
      <c r="J147" s="287"/>
      <c r="K147" s="287"/>
      <c r="L147" s="287"/>
      <c r="M147" s="287"/>
      <c r="N147" s="287"/>
      <c r="O147" s="287"/>
      <c r="P147" s="287"/>
      <c r="Q147" s="287" t="str">
        <f>IFERROR(IF((VLOOKUP($A147,'Q4 Raw Data'!$A$9:$DN$158,Q$3,FALSE))="","",(VLOOKUP($A147,'Q4 Raw Data'!$A$9:$DN$158,Q$3,FALSE))),"")</f>
        <v>9. Joint commissioning of health and social care</v>
      </c>
      <c r="R147" s="287" t="str">
        <f>IFERROR(IF((VLOOKUP($A147,'Q4 Raw Data'!$A$9:$DN$158,R$3,FALSE))="","",(VLOOKUP($A147,'Q4 Raw Data'!$A$9:$DN$158,R$3,FALSE))),"")</f>
        <v>3. Integrated electronic records and sharing across the system with service users</v>
      </c>
      <c r="S147" s="287"/>
      <c r="T147" s="287"/>
      <c r="U147" s="287" t="str">
        <f>IFERROR(IF((VLOOKUP($A147,'Q4 Raw Data'!$A$9:$DN$158,U$3,FALSE))="","",(VLOOKUP($A147,'Q4 Raw Data'!$A$9:$DN$158,U$3,FALSE))),"")</f>
        <v>3. Integrated electronic records and sharing across the system with service users</v>
      </c>
      <c r="V147" s="287" t="str">
        <f>IFERROR(IF((VLOOKUP($A147,'Q4 Raw Data'!$A$9:$DN$158,V$3,FALSE))="","",(VLOOKUP($A147,'Q4 Raw Data'!$A$9:$DN$158,V$3,FALSE))),"")</f>
        <v>1. Local contextual factors (e.g. financial health, funding arrangements, demographics, urban vs rurual factors)</v>
      </c>
      <c r="W147" s="287"/>
      <c r="X147" s="287"/>
    </row>
    <row r="148" spans="1:24" x14ac:dyDescent="0.3">
      <c r="A148" s="287" t="s">
        <v>669</v>
      </c>
      <c r="B148" s="287" t="s">
        <v>670</v>
      </c>
      <c r="C148" s="287" t="str">
        <f>IFERROR(IF((VLOOKUP($A148,'Q4 Raw Data'!$A$9:$DN$158,C$3,FALSE))="","",(VLOOKUP($A148,'Q4 Raw Data'!$A$9:$DN$158,C$3,FALSE))),"")</f>
        <v>Agree</v>
      </c>
      <c r="D148" s="287" t="str">
        <f>IFERROR(IF((VLOOKUP($A148,'Q4 Raw Data'!$A$9:$DN$158,D$3,FALSE))="","",(VLOOKUP($A148,'Q4 Raw Data'!$A$9:$DN$158,D$3,FALSE))),"")</f>
        <v>Agree</v>
      </c>
      <c r="E148" s="287" t="str">
        <f>IFERROR(IF((VLOOKUP($A148,'Q4 Raw Data'!$A$9:$DN$158,E$3,FALSE))="","",(VLOOKUP($A148,'Q4 Raw Data'!$A$9:$DN$158,E$3,FALSE))),"")</f>
        <v>Agree</v>
      </c>
      <c r="F148" s="287" t="str">
        <f>IFERROR(IF((VLOOKUP($A148,'Q4 Raw Data'!$A$9:$DN$158,F$3,FALSE))="","",(VLOOKUP($A148,'Q4 Raw Data'!$A$9:$DN$158,F$3,FALSE))),"")</f>
        <v>Neither agree nor disagree</v>
      </c>
      <c r="G148" s="287" t="str">
        <f>IFERROR(IF((VLOOKUP($A148,'Q4 Raw Data'!$A$9:$DN$158,G$3,FALSE))="","",(VLOOKUP($A148,'Q4 Raw Data'!$A$9:$DN$158,G$3,FALSE))),"")</f>
        <v>Neither agree nor disagree</v>
      </c>
      <c r="H148" s="287" t="str">
        <f>IFERROR(IF((VLOOKUP($A148,'Q4 Raw Data'!$A$9:$DN$158,H$3,FALSE))="","",(VLOOKUP($A148,'Q4 Raw Data'!$A$9:$DN$158,H$3,FALSE))),"")</f>
        <v>Agree</v>
      </c>
      <c r="I148" s="287" t="str">
        <f>IFERROR(IF((VLOOKUP($A148,'Q4 Raw Data'!$A$9:$DN$158,I$3,FALSE))="","",(VLOOKUP($A148,'Q4 Raw Data'!$A$9:$DN$158,I$3,FALSE))),"")</f>
        <v>Agree</v>
      </c>
      <c r="J148" s="287"/>
      <c r="K148" s="287"/>
      <c r="L148" s="287"/>
      <c r="M148" s="287"/>
      <c r="N148" s="287"/>
      <c r="O148" s="287"/>
      <c r="P148" s="287"/>
      <c r="Q148" s="287" t="str">
        <f>IFERROR(IF((VLOOKUP($A148,'Q4 Raw Data'!$A$9:$DN$158,Q$3,FALSE))="","",(VLOOKUP($A148,'Q4 Raw Data'!$A$9:$DN$158,Q$3,FALSE))),"")</f>
        <v>9. Joint commissioning of health and social care</v>
      </c>
      <c r="R148" s="287" t="str">
        <f>IFERROR(IF((VLOOKUP($A148,'Q4 Raw Data'!$A$9:$DN$158,R$3,FALSE))="","",(VLOOKUP($A148,'Q4 Raw Data'!$A$9:$DN$158,R$3,FALSE))),"")</f>
        <v>9. Joint commissioning of health and social care</v>
      </c>
      <c r="S148" s="287"/>
      <c r="T148" s="287"/>
      <c r="U148" s="287" t="str">
        <f>IFERROR(IF((VLOOKUP($A148,'Q4 Raw Data'!$A$9:$DN$158,U$3,FALSE))="","",(VLOOKUP($A148,'Q4 Raw Data'!$A$9:$DN$158,U$3,FALSE))),"")</f>
        <v>1. Local contextual factors (e.g. financial health, funding arrangements, demographics, urban vs rurual factors)</v>
      </c>
      <c r="V148" s="287" t="str">
        <f>IFERROR(IF((VLOOKUP($A148,'Q4 Raw Data'!$A$9:$DN$158,V$3,FALSE))="","",(VLOOKUP($A148,'Q4 Raw Data'!$A$9:$DN$158,V$3,FALSE))),"")</f>
        <v>9. Joint commissioning of health and social care</v>
      </c>
      <c r="W148" s="287"/>
      <c r="X148" s="287"/>
    </row>
    <row r="149" spans="1:24" x14ac:dyDescent="0.3">
      <c r="A149" s="287" t="s">
        <v>671</v>
      </c>
      <c r="B149" s="287" t="s">
        <v>672</v>
      </c>
      <c r="C149" s="287" t="str">
        <f>IFERROR(IF((VLOOKUP($A149,'Q4 Raw Data'!$A$9:$DN$158,C$3,FALSE))="","",(VLOOKUP($A149,'Q4 Raw Data'!$A$9:$DN$158,C$3,FALSE))),"")</f>
        <v>Strongly Agree</v>
      </c>
      <c r="D149" s="287" t="str">
        <f>IFERROR(IF((VLOOKUP($A149,'Q4 Raw Data'!$A$9:$DN$158,D$3,FALSE))="","",(VLOOKUP($A149,'Q4 Raw Data'!$A$9:$DN$158,D$3,FALSE))),"")</f>
        <v>Strongly Agree</v>
      </c>
      <c r="E149" s="287" t="str">
        <f>IFERROR(IF((VLOOKUP($A149,'Q4 Raw Data'!$A$9:$DN$158,E$3,FALSE))="","",(VLOOKUP($A149,'Q4 Raw Data'!$A$9:$DN$158,E$3,FALSE))),"")</f>
        <v>Agree</v>
      </c>
      <c r="F149" s="287" t="str">
        <f>IFERROR(IF((VLOOKUP($A149,'Q4 Raw Data'!$A$9:$DN$158,F$3,FALSE))="","",(VLOOKUP($A149,'Q4 Raw Data'!$A$9:$DN$158,F$3,FALSE))),"")</f>
        <v>Agree</v>
      </c>
      <c r="G149" s="287" t="str">
        <f>IFERROR(IF((VLOOKUP($A149,'Q4 Raw Data'!$A$9:$DN$158,G$3,FALSE))="","",(VLOOKUP($A149,'Q4 Raw Data'!$A$9:$DN$158,G$3,FALSE))),"")</f>
        <v>Strongly Agree</v>
      </c>
      <c r="H149" s="287" t="str">
        <f>IFERROR(IF((VLOOKUP($A149,'Q4 Raw Data'!$A$9:$DN$158,H$3,FALSE))="","",(VLOOKUP($A149,'Q4 Raw Data'!$A$9:$DN$158,H$3,FALSE))),"")</f>
        <v>Agree</v>
      </c>
      <c r="I149" s="287" t="str">
        <f>IFERROR(IF((VLOOKUP($A149,'Q4 Raw Data'!$A$9:$DN$158,I$3,FALSE))="","",(VLOOKUP($A149,'Q4 Raw Data'!$A$9:$DN$158,I$3,FALSE))),"")</f>
        <v>Agree</v>
      </c>
      <c r="J149" s="287"/>
      <c r="K149" s="287"/>
      <c r="L149" s="287"/>
      <c r="M149" s="287"/>
      <c r="N149" s="287"/>
      <c r="O149" s="287"/>
      <c r="P149" s="287"/>
      <c r="Q149" s="287" t="str">
        <f>IFERROR(IF((VLOOKUP($A149,'Q4 Raw Data'!$A$9:$DN$158,Q$3,FALSE))="","",(VLOOKUP($A149,'Q4 Raw Data'!$A$9:$DN$158,Q$3,FALSE))),"")</f>
        <v>2. Strong, system-wide governance and systems leadership</v>
      </c>
      <c r="R149" s="287" t="str">
        <f>IFERROR(IF((VLOOKUP($A149,'Q4 Raw Data'!$A$9:$DN$158,R$3,FALSE))="","",(VLOOKUP($A149,'Q4 Raw Data'!$A$9:$DN$158,R$3,FALSE))),"")</f>
        <v>8. Pooled or aligned resources</v>
      </c>
      <c r="S149" s="287"/>
      <c r="T149" s="287"/>
      <c r="U149" s="287" t="str">
        <f>IFERROR(IF((VLOOKUP($A149,'Q4 Raw Data'!$A$9:$DN$158,U$3,FALSE))="","",(VLOOKUP($A149,'Q4 Raw Data'!$A$9:$DN$158,U$3,FALSE))),"")</f>
        <v>1. Local contextual factors (e.g. financial health, funding arrangements, demographics, urban vs rurual factors)</v>
      </c>
      <c r="V149" s="287" t="str">
        <f>IFERROR(IF((VLOOKUP($A149,'Q4 Raw Data'!$A$9:$DN$158,V$3,FALSE))="","",(VLOOKUP($A149,'Q4 Raw Data'!$A$9:$DN$158,V$3,FALSE))),"")</f>
        <v>3. Integrated electronic records and sharing across the system with service users</v>
      </c>
      <c r="W149" s="287"/>
      <c r="X149" s="287"/>
    </row>
    <row r="150" spans="1:24" x14ac:dyDescent="0.3">
      <c r="A150" s="287" t="s">
        <v>673</v>
      </c>
      <c r="B150" s="287" t="s">
        <v>674</v>
      </c>
      <c r="C150" s="287" t="str">
        <f>IFERROR(IF((VLOOKUP($A150,'Q4 Raw Data'!$A$9:$DN$158,C$3,FALSE))="","",(VLOOKUP($A150,'Q4 Raw Data'!$A$9:$DN$158,C$3,FALSE))),"")</f>
        <v>Strongly Agree</v>
      </c>
      <c r="D150" s="287" t="str">
        <f>IFERROR(IF((VLOOKUP($A150,'Q4 Raw Data'!$A$9:$DN$158,D$3,FALSE))="","",(VLOOKUP($A150,'Q4 Raw Data'!$A$9:$DN$158,D$3,FALSE))),"")</f>
        <v>Agree</v>
      </c>
      <c r="E150" s="287" t="str">
        <f>IFERROR(IF((VLOOKUP($A150,'Q4 Raw Data'!$A$9:$DN$158,E$3,FALSE))="","",(VLOOKUP($A150,'Q4 Raw Data'!$A$9:$DN$158,E$3,FALSE))),"")</f>
        <v>Agree</v>
      </c>
      <c r="F150" s="287" t="str">
        <f>IFERROR(IF((VLOOKUP($A150,'Q4 Raw Data'!$A$9:$DN$158,F$3,FALSE))="","",(VLOOKUP($A150,'Q4 Raw Data'!$A$9:$DN$158,F$3,FALSE))),"")</f>
        <v>Agree</v>
      </c>
      <c r="G150" s="287" t="str">
        <f>IFERROR(IF((VLOOKUP($A150,'Q4 Raw Data'!$A$9:$DN$158,G$3,FALSE))="","",(VLOOKUP($A150,'Q4 Raw Data'!$A$9:$DN$158,G$3,FALSE))),"")</f>
        <v>Strongly Agree</v>
      </c>
      <c r="H150" s="287" t="str">
        <f>IFERROR(IF((VLOOKUP($A150,'Q4 Raw Data'!$A$9:$DN$158,H$3,FALSE))="","",(VLOOKUP($A150,'Q4 Raw Data'!$A$9:$DN$158,H$3,FALSE))),"")</f>
        <v>Agree</v>
      </c>
      <c r="I150" s="287" t="str">
        <f>IFERROR(IF((VLOOKUP($A150,'Q4 Raw Data'!$A$9:$DN$158,I$3,FALSE))="","",(VLOOKUP($A150,'Q4 Raw Data'!$A$9:$DN$158,I$3,FALSE))),"")</f>
        <v>Agree</v>
      </c>
      <c r="J150" s="287"/>
      <c r="K150" s="287"/>
      <c r="L150" s="287"/>
      <c r="M150" s="287"/>
      <c r="N150" s="287"/>
      <c r="O150" s="287"/>
      <c r="P150" s="287"/>
      <c r="Q150" s="287" t="str">
        <f>IFERROR(IF((VLOOKUP($A150,'Q4 Raw Data'!$A$9:$DN$158,Q$3,FALSE))="","",(VLOOKUP($A150,'Q4 Raw Data'!$A$9:$DN$158,Q$3,FALSE))),"")</f>
        <v>2. Strong, system-wide governance and systems leadership</v>
      </c>
      <c r="R150" s="287" t="str">
        <f>IFERROR(IF((VLOOKUP($A150,'Q4 Raw Data'!$A$9:$DN$158,R$3,FALSE))="","",(VLOOKUP($A150,'Q4 Raw Data'!$A$9:$DN$158,R$3,FALSE))),"")</f>
        <v>8. Pooled or aligned resources</v>
      </c>
      <c r="S150" s="287"/>
      <c r="T150" s="287"/>
      <c r="U150" s="287" t="str">
        <f>IFERROR(IF((VLOOKUP($A150,'Q4 Raw Data'!$A$9:$DN$158,U$3,FALSE))="","",(VLOOKUP($A150,'Q4 Raw Data'!$A$9:$DN$158,U$3,FALSE))),"")</f>
        <v>1. Local contextual factors (e.g. financial health, funding arrangements, demographics, urban vs rurual factors)</v>
      </c>
      <c r="V150" s="287" t="str">
        <f>IFERROR(IF((VLOOKUP($A150,'Q4 Raw Data'!$A$9:$DN$158,V$3,FALSE))="","",(VLOOKUP($A150,'Q4 Raw Data'!$A$9:$DN$158,V$3,FALSE))),"")</f>
        <v>3. Integrated electronic records and sharing across the system with service users</v>
      </c>
      <c r="W150" s="287"/>
      <c r="X150" s="287"/>
    </row>
    <row r="151" spans="1:24" x14ac:dyDescent="0.3">
      <c r="A151" s="287" t="s">
        <v>675</v>
      </c>
      <c r="B151" s="287" t="s">
        <v>676</v>
      </c>
      <c r="C151" s="287" t="str">
        <f>IFERROR(IF((VLOOKUP($A151,'Q4 Raw Data'!$A$9:$DN$158,C$3,FALSE))="","",(VLOOKUP($A151,'Q4 Raw Data'!$A$9:$DN$158,C$3,FALSE))),"")</f>
        <v>Agree</v>
      </c>
      <c r="D151" s="287" t="str">
        <f>IFERROR(IF((VLOOKUP($A151,'Q4 Raw Data'!$A$9:$DN$158,D$3,FALSE))="","",(VLOOKUP($A151,'Q4 Raw Data'!$A$9:$DN$158,D$3,FALSE))),"")</f>
        <v>Agree</v>
      </c>
      <c r="E151" s="287" t="str">
        <f>IFERROR(IF((VLOOKUP($A151,'Q4 Raw Data'!$A$9:$DN$158,E$3,FALSE))="","",(VLOOKUP($A151,'Q4 Raw Data'!$A$9:$DN$158,E$3,FALSE))),"")</f>
        <v>Agree</v>
      </c>
      <c r="F151" s="287" t="str">
        <f>IFERROR(IF((VLOOKUP($A151,'Q4 Raw Data'!$A$9:$DN$158,F$3,FALSE))="","",(VLOOKUP($A151,'Q4 Raw Data'!$A$9:$DN$158,F$3,FALSE))),"")</f>
        <v>Agree</v>
      </c>
      <c r="G151" s="287" t="str">
        <f>IFERROR(IF((VLOOKUP($A151,'Q4 Raw Data'!$A$9:$DN$158,G$3,FALSE))="","",(VLOOKUP($A151,'Q4 Raw Data'!$A$9:$DN$158,G$3,FALSE))),"")</f>
        <v>Agree</v>
      </c>
      <c r="H151" s="287" t="str">
        <f>IFERROR(IF((VLOOKUP($A151,'Q4 Raw Data'!$A$9:$DN$158,H$3,FALSE))="","",(VLOOKUP($A151,'Q4 Raw Data'!$A$9:$DN$158,H$3,FALSE))),"")</f>
        <v>Strongly Agree</v>
      </c>
      <c r="I151" s="287" t="str">
        <f>IFERROR(IF((VLOOKUP($A151,'Q4 Raw Data'!$A$9:$DN$158,I$3,FALSE))="","",(VLOOKUP($A151,'Q4 Raw Data'!$A$9:$DN$158,I$3,FALSE))),"")</f>
        <v>Agree</v>
      </c>
      <c r="J151" s="287"/>
      <c r="K151" s="287"/>
      <c r="L151" s="287"/>
      <c r="M151" s="287"/>
      <c r="N151" s="287"/>
      <c r="O151" s="287"/>
      <c r="P151" s="287"/>
      <c r="Q151" s="287" t="str">
        <f>IFERROR(IF((VLOOKUP($A151,'Q4 Raw Data'!$A$9:$DN$158,Q$3,FALSE))="","",(VLOOKUP($A151,'Q4 Raw Data'!$A$9:$DN$158,Q$3,FALSE))),"")</f>
        <v>2. Strong, system-wide governance and systems leadership</v>
      </c>
      <c r="R151" s="287" t="str">
        <f>IFERROR(IF((VLOOKUP($A151,'Q4 Raw Data'!$A$9:$DN$158,R$3,FALSE))="","",(VLOOKUP($A151,'Q4 Raw Data'!$A$9:$DN$158,R$3,FALSE))),"")</f>
        <v>8. Pooled or aligned resources</v>
      </c>
      <c r="S151" s="287"/>
      <c r="T151" s="287"/>
      <c r="U151" s="287" t="str">
        <f>IFERROR(IF((VLOOKUP($A151,'Q4 Raw Data'!$A$9:$DN$158,U$3,FALSE))="","",(VLOOKUP($A151,'Q4 Raw Data'!$A$9:$DN$158,U$3,FALSE))),"")</f>
        <v>5. Integrated workforce: joint approach to training and upskilling of workforce</v>
      </c>
      <c r="V151" s="287" t="str">
        <f>IFERROR(IF((VLOOKUP($A151,'Q4 Raw Data'!$A$9:$DN$158,V$3,FALSE))="","",(VLOOKUP($A151,'Q4 Raw Data'!$A$9:$DN$158,V$3,FALSE))),"")</f>
        <v>3. Integrated electronic records and sharing across the system with service users</v>
      </c>
      <c r="W151" s="287"/>
      <c r="X151" s="287"/>
    </row>
    <row r="152" spans="1:24" x14ac:dyDescent="0.3">
      <c r="A152" s="287" t="s">
        <v>679</v>
      </c>
      <c r="B152" s="287" t="s">
        <v>680</v>
      </c>
      <c r="C152" s="287" t="str">
        <f>IFERROR(IF((VLOOKUP($A152,'Q4 Raw Data'!$A$9:$DN$158,C$3,FALSE))="","",(VLOOKUP($A152,'Q4 Raw Data'!$A$9:$DN$158,C$3,FALSE))),"")</f>
        <v>Strongly Agree</v>
      </c>
      <c r="D152" s="287" t="str">
        <f>IFERROR(IF((VLOOKUP($A152,'Q4 Raw Data'!$A$9:$DN$158,D$3,FALSE))="","",(VLOOKUP($A152,'Q4 Raw Data'!$A$9:$DN$158,D$3,FALSE))),"")</f>
        <v>Strongly Agree</v>
      </c>
      <c r="E152" s="287" t="str">
        <f>IFERROR(IF((VLOOKUP($A152,'Q4 Raw Data'!$A$9:$DN$158,E$3,FALSE))="","",(VLOOKUP($A152,'Q4 Raw Data'!$A$9:$DN$158,E$3,FALSE))),"")</f>
        <v>Strongly Agree</v>
      </c>
      <c r="F152" s="287" t="str">
        <f>IFERROR(IF((VLOOKUP($A152,'Q4 Raw Data'!$A$9:$DN$158,F$3,FALSE))="","",(VLOOKUP($A152,'Q4 Raw Data'!$A$9:$DN$158,F$3,FALSE))),"")</f>
        <v>Agree</v>
      </c>
      <c r="G152" s="287" t="str">
        <f>IFERROR(IF((VLOOKUP($A152,'Q4 Raw Data'!$A$9:$DN$158,G$3,FALSE))="","",(VLOOKUP($A152,'Q4 Raw Data'!$A$9:$DN$158,G$3,FALSE))),"")</f>
        <v>Strongly Agree</v>
      </c>
      <c r="H152" s="287" t="str">
        <f>IFERROR(IF((VLOOKUP($A152,'Q4 Raw Data'!$A$9:$DN$158,H$3,FALSE))="","",(VLOOKUP($A152,'Q4 Raw Data'!$A$9:$DN$158,H$3,FALSE))),"")</f>
        <v>Strongly Agree</v>
      </c>
      <c r="I152" s="287" t="str">
        <f>IFERROR(IF((VLOOKUP($A152,'Q4 Raw Data'!$A$9:$DN$158,I$3,FALSE))="","",(VLOOKUP($A152,'Q4 Raw Data'!$A$9:$DN$158,I$3,FALSE))),"")</f>
        <v>Strongly Agree</v>
      </c>
      <c r="J152" s="287"/>
      <c r="K152" s="287"/>
      <c r="L152" s="287"/>
      <c r="M152" s="287"/>
      <c r="N152" s="287"/>
      <c r="O152" s="287"/>
      <c r="P152" s="287"/>
      <c r="Q152" s="287" t="str">
        <f>IFERROR(IF((VLOOKUP($A152,'Q4 Raw Data'!$A$9:$DN$158,Q$3,FALSE))="","",(VLOOKUP($A152,'Q4 Raw Data'!$A$9:$DN$158,Q$3,FALSE))),"")</f>
        <v>2. Strong, system-wide governance and systems leadership</v>
      </c>
      <c r="R152" s="287" t="str">
        <f>IFERROR(IF((VLOOKUP($A152,'Q4 Raw Data'!$A$9:$DN$158,R$3,FALSE))="","",(VLOOKUP($A152,'Q4 Raw Data'!$A$9:$DN$158,R$3,FALSE))),"")</f>
        <v>8. Pooled or aligned resources</v>
      </c>
      <c r="S152" s="287"/>
      <c r="T152" s="287"/>
      <c r="U152" s="287" t="str">
        <f>IFERROR(IF((VLOOKUP($A152,'Q4 Raw Data'!$A$9:$DN$158,U$3,FALSE))="","",(VLOOKUP($A152,'Q4 Raw Data'!$A$9:$DN$158,U$3,FALSE))),"")</f>
        <v>3. Integrated electronic records and sharing across the system with service users</v>
      </c>
      <c r="V152" s="287" t="str">
        <f>IFERROR(IF((VLOOKUP($A152,'Q4 Raw Data'!$A$9:$DN$158,V$3,FALSE))="","",(VLOOKUP($A152,'Q4 Raw Data'!$A$9:$DN$158,V$3,FALSE))),"")</f>
        <v>5. Integrated workforce: joint approach to training and upskilling of workforce</v>
      </c>
      <c r="W152" s="287"/>
      <c r="X152" s="287"/>
    </row>
    <row r="153" spans="1:24" x14ac:dyDescent="0.3">
      <c r="A153" s="287" t="s">
        <v>681</v>
      </c>
      <c r="B153" s="287" t="s">
        <v>682</v>
      </c>
      <c r="C153" s="287" t="str">
        <f>IFERROR(IF((VLOOKUP($A153,'Q4 Raw Data'!$A$9:$DN$158,C$3,FALSE))="","",(VLOOKUP($A153,'Q4 Raw Data'!$A$9:$DN$158,C$3,FALSE))),"")</f>
        <v>Strongly Agree</v>
      </c>
      <c r="D153" s="287" t="str">
        <f>IFERROR(IF((VLOOKUP($A153,'Q4 Raw Data'!$A$9:$DN$158,D$3,FALSE))="","",(VLOOKUP($A153,'Q4 Raw Data'!$A$9:$DN$158,D$3,FALSE))),"")</f>
        <v>Strongly Agree</v>
      </c>
      <c r="E153" s="287" t="str">
        <f>IFERROR(IF((VLOOKUP($A153,'Q4 Raw Data'!$A$9:$DN$158,E$3,FALSE))="","",(VLOOKUP($A153,'Q4 Raw Data'!$A$9:$DN$158,E$3,FALSE))),"")</f>
        <v>Strongly Agree</v>
      </c>
      <c r="F153" s="287" t="str">
        <f>IFERROR(IF((VLOOKUP($A153,'Q4 Raw Data'!$A$9:$DN$158,F$3,FALSE))="","",(VLOOKUP($A153,'Q4 Raw Data'!$A$9:$DN$158,F$3,FALSE))),"")</f>
        <v>Agree</v>
      </c>
      <c r="G153" s="287" t="str">
        <f>IFERROR(IF((VLOOKUP($A153,'Q4 Raw Data'!$A$9:$DN$158,G$3,FALSE))="","",(VLOOKUP($A153,'Q4 Raw Data'!$A$9:$DN$158,G$3,FALSE))),"")</f>
        <v>Strongly Agree</v>
      </c>
      <c r="H153" s="287" t="str">
        <f>IFERROR(IF((VLOOKUP($A153,'Q4 Raw Data'!$A$9:$DN$158,H$3,FALSE))="","",(VLOOKUP($A153,'Q4 Raw Data'!$A$9:$DN$158,H$3,FALSE))),"")</f>
        <v>Strongly Agree</v>
      </c>
      <c r="I153" s="287" t="str">
        <f>IFERROR(IF((VLOOKUP($A153,'Q4 Raw Data'!$A$9:$DN$158,I$3,FALSE))="","",(VLOOKUP($A153,'Q4 Raw Data'!$A$9:$DN$158,I$3,FALSE))),"")</f>
        <v>Strongly Agree</v>
      </c>
      <c r="J153" s="287"/>
      <c r="K153" s="287"/>
      <c r="L153" s="287"/>
      <c r="M153" s="287"/>
      <c r="N153" s="287"/>
      <c r="O153" s="287"/>
      <c r="P153" s="287"/>
      <c r="Q153" s="287" t="str">
        <f>IFERROR(IF((VLOOKUP($A153,'Q4 Raw Data'!$A$9:$DN$158,Q$3,FALSE))="","",(VLOOKUP($A153,'Q4 Raw Data'!$A$9:$DN$158,Q$3,FALSE))),"")</f>
        <v>2. Strong, system-wide governance and systems leadership</v>
      </c>
      <c r="R153" s="287" t="str">
        <f>IFERROR(IF((VLOOKUP($A153,'Q4 Raw Data'!$A$9:$DN$158,R$3,FALSE))="","",(VLOOKUP($A153,'Q4 Raw Data'!$A$9:$DN$158,R$3,FALSE))),"")</f>
        <v>2. Strong, system-wide governance and systems leadership</v>
      </c>
      <c r="S153" s="287"/>
      <c r="T153" s="287"/>
      <c r="U153" s="287" t="str">
        <f>IFERROR(IF((VLOOKUP($A153,'Q4 Raw Data'!$A$9:$DN$158,U$3,FALSE))="","",(VLOOKUP($A153,'Q4 Raw Data'!$A$9:$DN$158,U$3,FALSE))),"")</f>
        <v>9. Joint commissioning of health and social care</v>
      </c>
      <c r="V153" s="287" t="str">
        <f>IFERROR(IF((VLOOKUP($A153,'Q4 Raw Data'!$A$9:$DN$158,V$3,FALSE))="","",(VLOOKUP($A153,'Q4 Raw Data'!$A$9:$DN$158,V$3,FALSE))),"")</f>
        <v>6. Good quality and sustainable provider market that can meet demand</v>
      </c>
      <c r="W153" s="287"/>
      <c r="X153" s="287"/>
    </row>
    <row r="154" spans="1:24" x14ac:dyDescent="0.3">
      <c r="A154" s="287" t="s">
        <v>685</v>
      </c>
      <c r="B154" s="287" t="s">
        <v>686</v>
      </c>
      <c r="C154" s="287" t="str">
        <f>IFERROR(IF((VLOOKUP($A154,'Q4 Raw Data'!$A$9:$DN$158,C$3,FALSE))="","",(VLOOKUP($A154,'Q4 Raw Data'!$A$9:$DN$158,C$3,FALSE))),"")</f>
        <v>Strongly Agree</v>
      </c>
      <c r="D154" s="287" t="str">
        <f>IFERROR(IF((VLOOKUP($A154,'Q4 Raw Data'!$A$9:$DN$158,D$3,FALSE))="","",(VLOOKUP($A154,'Q4 Raw Data'!$A$9:$DN$158,D$3,FALSE))),"")</f>
        <v>Strongly Agree</v>
      </c>
      <c r="E154" s="287" t="str">
        <f>IFERROR(IF((VLOOKUP($A154,'Q4 Raw Data'!$A$9:$DN$158,E$3,FALSE))="","",(VLOOKUP($A154,'Q4 Raw Data'!$A$9:$DN$158,E$3,FALSE))),"")</f>
        <v>Strongly Agree</v>
      </c>
      <c r="F154" s="287" t="str">
        <f>IFERROR(IF((VLOOKUP($A154,'Q4 Raw Data'!$A$9:$DN$158,F$3,FALSE))="","",(VLOOKUP($A154,'Q4 Raw Data'!$A$9:$DN$158,F$3,FALSE))),"")</f>
        <v>Strongly Agree</v>
      </c>
      <c r="G154" s="287" t="str">
        <f>IFERROR(IF((VLOOKUP($A154,'Q4 Raw Data'!$A$9:$DN$158,G$3,FALSE))="","",(VLOOKUP($A154,'Q4 Raw Data'!$A$9:$DN$158,G$3,FALSE))),"")</f>
        <v>Strongly Agree</v>
      </c>
      <c r="H154" s="287" t="str">
        <f>IFERROR(IF((VLOOKUP($A154,'Q4 Raw Data'!$A$9:$DN$158,H$3,FALSE))="","",(VLOOKUP($A154,'Q4 Raw Data'!$A$9:$DN$158,H$3,FALSE))),"")</f>
        <v>Disagree</v>
      </c>
      <c r="I154" s="287" t="str">
        <f>IFERROR(IF((VLOOKUP($A154,'Q4 Raw Data'!$A$9:$DN$158,I$3,FALSE))="","",(VLOOKUP($A154,'Q4 Raw Data'!$A$9:$DN$158,I$3,FALSE))),"")</f>
        <v>Neither agree nor disagree</v>
      </c>
      <c r="J154" s="287"/>
      <c r="K154" s="287"/>
      <c r="L154" s="287"/>
      <c r="M154" s="287"/>
      <c r="N154" s="287"/>
      <c r="O154" s="287"/>
      <c r="P154" s="287"/>
      <c r="Q154" s="287" t="str">
        <f>IFERROR(IF((VLOOKUP($A154,'Q4 Raw Data'!$A$9:$DN$158,Q$3,FALSE))="","",(VLOOKUP($A154,'Q4 Raw Data'!$A$9:$DN$158,Q$3,FALSE))),"")</f>
        <v>5. Integrated workforce: joint approach to training and upskilling of workforce</v>
      </c>
      <c r="R154" s="287" t="str">
        <f>IFERROR(IF((VLOOKUP($A154,'Q4 Raw Data'!$A$9:$DN$158,R$3,FALSE))="","",(VLOOKUP($A154,'Q4 Raw Data'!$A$9:$DN$158,R$3,FALSE))),"")</f>
        <v>2. Strong, system-wide governance and systems leadership</v>
      </c>
      <c r="S154" s="287"/>
      <c r="T154" s="287"/>
      <c r="U154" s="287" t="str">
        <f>IFERROR(IF((VLOOKUP($A154,'Q4 Raw Data'!$A$9:$DN$158,U$3,FALSE))="","",(VLOOKUP($A154,'Q4 Raw Data'!$A$9:$DN$158,U$3,FALSE))),"")</f>
        <v>3. Integrated electronic records and sharing across the system with service users</v>
      </c>
      <c r="V154" s="287" t="str">
        <f>IFERROR(IF((VLOOKUP($A154,'Q4 Raw Data'!$A$9:$DN$158,V$3,FALSE))="","",(VLOOKUP($A154,'Q4 Raw Data'!$A$9:$DN$158,V$3,FALSE))),"")</f>
        <v>6. Good quality and sustainable provider market that can meet demand</v>
      </c>
      <c r="W154" s="287"/>
      <c r="X154" s="287"/>
    </row>
    <row r="155" spans="1:24" x14ac:dyDescent="0.3">
      <c r="A155" s="287" t="s">
        <v>687</v>
      </c>
      <c r="B155" s="287" t="s">
        <v>688</v>
      </c>
      <c r="C155" s="287" t="str">
        <f>IFERROR(IF((VLOOKUP($A155,'Q4 Raw Data'!$A$9:$DN$158,C$3,FALSE))="","",(VLOOKUP($A155,'Q4 Raw Data'!$A$9:$DN$158,C$3,FALSE))),"")</f>
        <v>Agree</v>
      </c>
      <c r="D155" s="287" t="str">
        <f>IFERROR(IF((VLOOKUP($A155,'Q4 Raw Data'!$A$9:$DN$158,D$3,FALSE))="","",(VLOOKUP($A155,'Q4 Raw Data'!$A$9:$DN$158,D$3,FALSE))),"")</f>
        <v>Strongly Agree</v>
      </c>
      <c r="E155" s="287" t="str">
        <f>IFERROR(IF((VLOOKUP($A155,'Q4 Raw Data'!$A$9:$DN$158,E$3,FALSE))="","",(VLOOKUP($A155,'Q4 Raw Data'!$A$9:$DN$158,E$3,FALSE))),"")</f>
        <v>Agree</v>
      </c>
      <c r="F155" s="287" t="str">
        <f>IFERROR(IF((VLOOKUP($A155,'Q4 Raw Data'!$A$9:$DN$158,F$3,FALSE))="","",(VLOOKUP($A155,'Q4 Raw Data'!$A$9:$DN$158,F$3,FALSE))),"")</f>
        <v>Neither agree nor disagree</v>
      </c>
      <c r="G155" s="287" t="str">
        <f>IFERROR(IF((VLOOKUP($A155,'Q4 Raw Data'!$A$9:$DN$158,G$3,FALSE))="","",(VLOOKUP($A155,'Q4 Raw Data'!$A$9:$DN$158,G$3,FALSE))),"")</f>
        <v>Agree</v>
      </c>
      <c r="H155" s="287" t="str">
        <f>IFERROR(IF((VLOOKUP($A155,'Q4 Raw Data'!$A$9:$DN$158,H$3,FALSE))="","",(VLOOKUP($A155,'Q4 Raw Data'!$A$9:$DN$158,H$3,FALSE))),"")</f>
        <v>Agree</v>
      </c>
      <c r="I155" s="287" t="str">
        <f>IFERROR(IF((VLOOKUP($A155,'Q4 Raw Data'!$A$9:$DN$158,I$3,FALSE))="","",(VLOOKUP($A155,'Q4 Raw Data'!$A$9:$DN$158,I$3,FALSE))),"")</f>
        <v>Neither agree nor disagree</v>
      </c>
      <c r="J155" s="287"/>
      <c r="K155" s="287"/>
      <c r="L155" s="287"/>
      <c r="M155" s="287"/>
      <c r="N155" s="287"/>
      <c r="O155" s="287"/>
      <c r="P155" s="287"/>
      <c r="Q155" s="287" t="str">
        <f>IFERROR(IF((VLOOKUP($A155,'Q4 Raw Data'!$A$9:$DN$158,Q$3,FALSE))="","",(VLOOKUP($A155,'Q4 Raw Data'!$A$9:$DN$158,Q$3,FALSE))),"")</f>
        <v>6. Good quality and sustainable provider market that can meet demand</v>
      </c>
      <c r="R155" s="287" t="str">
        <f>IFERROR(IF((VLOOKUP($A155,'Q4 Raw Data'!$A$9:$DN$158,R$3,FALSE))="","",(VLOOKUP($A155,'Q4 Raw Data'!$A$9:$DN$158,R$3,FALSE))),"")</f>
        <v>2. Strong, system-wide governance and systems leadership</v>
      </c>
      <c r="S155" s="287"/>
      <c r="T155" s="287"/>
      <c r="U155" s="287" t="str">
        <f>IFERROR(IF((VLOOKUP($A155,'Q4 Raw Data'!$A$9:$DN$158,U$3,FALSE))="","",(VLOOKUP($A155,'Q4 Raw Data'!$A$9:$DN$158,U$3,FALSE))),"")</f>
        <v>1. Local contextual factors (e.g. financial health, funding arrangements, demographics, urban vs rurual factors)</v>
      </c>
      <c r="V155" s="287" t="str">
        <f>IFERROR(IF((VLOOKUP($A155,'Q4 Raw Data'!$A$9:$DN$158,V$3,FALSE))="","",(VLOOKUP($A155,'Q4 Raw Data'!$A$9:$DN$158,V$3,FALSE))),"")</f>
        <v>5. Integrated workforce: joint approach to training and upskilling of workforce</v>
      </c>
      <c r="W155" s="287"/>
      <c r="X155" s="287"/>
    </row>
    <row r="156" spans="1:24" x14ac:dyDescent="0.3">
      <c r="A156" s="287" t="s">
        <v>691</v>
      </c>
      <c r="B156" s="287" t="s">
        <v>692</v>
      </c>
      <c r="C156" s="287" t="str">
        <f>IFERROR(IF((VLOOKUP($A156,'Q4 Raw Data'!$A$9:$DN$158,C$3,FALSE))="","",(VLOOKUP($A156,'Q4 Raw Data'!$A$9:$DN$158,C$3,FALSE))),"")</f>
        <v>Strongly Agree</v>
      </c>
      <c r="D156" s="287" t="str">
        <f>IFERROR(IF((VLOOKUP($A156,'Q4 Raw Data'!$A$9:$DN$158,D$3,FALSE))="","",(VLOOKUP($A156,'Q4 Raw Data'!$A$9:$DN$158,D$3,FALSE))),"")</f>
        <v>Agree</v>
      </c>
      <c r="E156" s="287" t="str">
        <f>IFERROR(IF((VLOOKUP($A156,'Q4 Raw Data'!$A$9:$DN$158,E$3,FALSE))="","",(VLOOKUP($A156,'Q4 Raw Data'!$A$9:$DN$158,E$3,FALSE))),"")</f>
        <v>Agree</v>
      </c>
      <c r="F156" s="287" t="str">
        <f>IFERROR(IF((VLOOKUP($A156,'Q4 Raw Data'!$A$9:$DN$158,F$3,FALSE))="","",(VLOOKUP($A156,'Q4 Raw Data'!$A$9:$DN$158,F$3,FALSE))),"")</f>
        <v>Agree</v>
      </c>
      <c r="G156" s="287" t="str">
        <f>IFERROR(IF((VLOOKUP($A156,'Q4 Raw Data'!$A$9:$DN$158,G$3,FALSE))="","",(VLOOKUP($A156,'Q4 Raw Data'!$A$9:$DN$158,G$3,FALSE))),"")</f>
        <v>Agree</v>
      </c>
      <c r="H156" s="287" t="str">
        <f>IFERROR(IF((VLOOKUP($A156,'Q4 Raw Data'!$A$9:$DN$158,H$3,FALSE))="","",(VLOOKUP($A156,'Q4 Raw Data'!$A$9:$DN$158,H$3,FALSE))),"")</f>
        <v>Agree</v>
      </c>
      <c r="I156" s="287" t="str">
        <f>IFERROR(IF((VLOOKUP($A156,'Q4 Raw Data'!$A$9:$DN$158,I$3,FALSE))="","",(VLOOKUP($A156,'Q4 Raw Data'!$A$9:$DN$158,I$3,FALSE))),"")</f>
        <v>Agree</v>
      </c>
      <c r="J156" s="287"/>
      <c r="K156" s="287"/>
      <c r="L156" s="287"/>
      <c r="M156" s="287"/>
      <c r="N156" s="287"/>
      <c r="O156" s="287"/>
      <c r="P156" s="287"/>
      <c r="Q156" s="287" t="str">
        <f>IFERROR(IF((VLOOKUP($A156,'Q4 Raw Data'!$A$9:$DN$158,Q$3,FALSE))="","",(VLOOKUP($A156,'Q4 Raw Data'!$A$9:$DN$158,Q$3,FALSE))),"")</f>
        <v>4. Empowering users to have choice and control through an asset based approach, shared decision making and co-production</v>
      </c>
      <c r="R156" s="287" t="str">
        <f>IFERROR(IF((VLOOKUP($A156,'Q4 Raw Data'!$A$9:$DN$158,R$3,FALSE))="","",(VLOOKUP($A156,'Q4 Raw Data'!$A$9:$DN$158,R$3,FALSE))),"")</f>
        <v>8. Pooled or aligned resources</v>
      </c>
      <c r="S156" s="287"/>
      <c r="T156" s="287"/>
      <c r="U156" s="287" t="str">
        <f>IFERROR(IF((VLOOKUP($A156,'Q4 Raw Data'!$A$9:$DN$158,U$3,FALSE))="","",(VLOOKUP($A156,'Q4 Raw Data'!$A$9:$DN$158,U$3,FALSE))),"")</f>
        <v>3. Integrated electronic records and sharing across the system with service users</v>
      </c>
      <c r="V156" s="287" t="str">
        <f>IFERROR(IF((VLOOKUP($A156,'Q4 Raw Data'!$A$9:$DN$158,V$3,FALSE))="","",(VLOOKUP($A156,'Q4 Raw Data'!$A$9:$DN$158,V$3,FALSE))),"")</f>
        <v>6. Good quality and sustainable provider market that can meet demand</v>
      </c>
      <c r="W156" s="287"/>
      <c r="X156" s="287"/>
    </row>
  </sheetData>
  <mergeCells count="2">
    <mergeCell ref="C5:P5"/>
    <mergeCell ref="Q5:X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FC82-E9BE-4135-BC15-9448777F681A}">
  <sheetPr codeName="Sheet37">
    <tabColor theme="3" tint="0.79998168889431442"/>
  </sheetPr>
  <dimension ref="A1:M174"/>
  <sheetViews>
    <sheetView showGridLines="0" zoomScale="70" zoomScaleNormal="70" workbookViewId="0"/>
  </sheetViews>
  <sheetFormatPr defaultColWidth="9.109375" defaultRowHeight="14.4" x14ac:dyDescent="0.3"/>
  <cols>
    <col min="1" max="1" width="4.6640625" style="287" customWidth="1"/>
    <col min="2" max="2" width="9.109375" style="1" hidden="1" customWidth="1"/>
    <col min="3" max="3" width="21.6640625" style="287" customWidth="1"/>
    <col min="4" max="4" width="40.6640625" style="287" customWidth="1"/>
    <col min="5" max="6" width="36.6640625" style="287" customWidth="1"/>
    <col min="7" max="7" width="4.6640625" style="309" customWidth="1"/>
    <col min="8" max="9" width="36.6640625" style="287" customWidth="1"/>
    <col min="10" max="11" width="4.6640625" style="287" customWidth="1"/>
    <col min="12" max="12" width="9.109375" style="1" hidden="1" customWidth="1"/>
    <col min="13" max="13" width="4.6640625" style="287" customWidth="1"/>
    <col min="14" max="16384" width="9.109375" style="287"/>
  </cols>
  <sheetData>
    <row r="1" spans="1:13" ht="21" x14ac:dyDescent="0.4">
      <c r="A1" s="37"/>
      <c r="C1" s="340" t="s">
        <v>1367</v>
      </c>
      <c r="D1" s="340"/>
      <c r="E1" s="340"/>
      <c r="F1" s="340"/>
      <c r="G1" s="273"/>
      <c r="H1" s="273"/>
      <c r="I1" s="273"/>
      <c r="J1" s="37"/>
    </row>
    <row r="2" spans="1:13" x14ac:dyDescent="0.3">
      <c r="A2" s="37"/>
      <c r="C2" s="336"/>
      <c r="D2" s="336"/>
      <c r="E2" s="336"/>
      <c r="F2" s="336"/>
      <c r="G2" s="272"/>
      <c r="H2" s="272"/>
      <c r="I2" s="272"/>
      <c r="J2" s="37"/>
    </row>
    <row r="3" spans="1:13" x14ac:dyDescent="0.3">
      <c r="A3" s="37"/>
      <c r="C3" s="37"/>
      <c r="D3" s="37"/>
      <c r="E3" s="37"/>
      <c r="F3" s="37"/>
      <c r="G3" s="37"/>
      <c r="H3" s="37"/>
      <c r="I3" s="37"/>
      <c r="J3" s="37"/>
    </row>
    <row r="4" spans="1:13" x14ac:dyDescent="0.3">
      <c r="A4" s="37"/>
      <c r="C4" s="38" t="s">
        <v>1015</v>
      </c>
      <c r="D4" s="37"/>
      <c r="E4" s="39" t="str">
        <f ca="1">'Org List'!J7</f>
        <v>HWB</v>
      </c>
      <c r="F4" s="37"/>
      <c r="G4" s="37"/>
      <c r="H4" s="37"/>
      <c r="I4" s="37"/>
      <c r="J4" s="37"/>
      <c r="L4" s="1">
        <f ca="1">MATCH(E4,'Comms by AT'!$Y:$Y,0)</f>
        <v>4</v>
      </c>
    </row>
    <row r="5" spans="1:13" x14ac:dyDescent="0.3">
      <c r="A5" s="37"/>
      <c r="C5" s="37"/>
      <c r="D5" s="37"/>
      <c r="E5" s="37"/>
      <c r="F5" s="37"/>
      <c r="G5" s="37"/>
      <c r="H5" s="37"/>
      <c r="I5" s="37"/>
      <c r="J5" s="37"/>
      <c r="L5" s="1">
        <f ca="1">COUNTIF('Comms by AT'!$Z:$Z,$E$4)</f>
        <v>150</v>
      </c>
    </row>
    <row r="6" spans="1:13" ht="20.100000000000001" customHeight="1" x14ac:dyDescent="0.3">
      <c r="C6" s="207" t="s">
        <v>1168</v>
      </c>
      <c r="G6" s="307"/>
    </row>
    <row r="7" spans="1:13" x14ac:dyDescent="0.3">
      <c r="A7" s="37"/>
      <c r="C7" s="38" t="s">
        <v>1016</v>
      </c>
      <c r="D7" s="37"/>
      <c r="E7" s="37"/>
      <c r="F7" s="37"/>
      <c r="G7" s="37"/>
      <c r="H7" s="37"/>
      <c r="I7" s="37"/>
      <c r="J7" s="37"/>
    </row>
    <row r="8" spans="1:13" s="1" customFormat="1" hidden="1" x14ac:dyDescent="0.3">
      <c r="C8" s="312"/>
      <c r="E8" s="1">
        <v>17</v>
      </c>
      <c r="F8" s="1">
        <v>18</v>
      </c>
      <c r="H8" s="1">
        <v>21</v>
      </c>
      <c r="I8" s="1">
        <v>22</v>
      </c>
    </row>
    <row r="9" spans="1:13" ht="15" thickBot="1" x14ac:dyDescent="0.35"/>
    <row r="10" spans="1:13" s="158" customFormat="1" ht="30" customHeight="1" thickBot="1" x14ac:dyDescent="0.35">
      <c r="A10" s="287"/>
      <c r="B10" s="1"/>
      <c r="C10" s="376" t="s">
        <v>1017</v>
      </c>
      <c r="D10" s="358"/>
      <c r="E10" s="374" t="s">
        <v>1368</v>
      </c>
      <c r="F10" s="375"/>
      <c r="G10" s="300"/>
      <c r="H10" s="374" t="s">
        <v>1369</v>
      </c>
      <c r="I10" s="375"/>
      <c r="J10" s="287"/>
      <c r="K10" s="287"/>
      <c r="L10" s="1"/>
      <c r="M10" s="290"/>
    </row>
    <row r="11" spans="1:13" ht="15" customHeight="1" thickBot="1" x14ac:dyDescent="0.35">
      <c r="C11" s="377"/>
      <c r="D11" s="359"/>
      <c r="E11" s="46" t="s">
        <v>1370</v>
      </c>
      <c r="F11" s="45" t="s">
        <v>1371</v>
      </c>
      <c r="G11" s="300"/>
      <c r="H11" s="43" t="s">
        <v>1370</v>
      </c>
      <c r="I11" s="47" t="s">
        <v>1371</v>
      </c>
    </row>
    <row r="12" spans="1:13" ht="30" customHeight="1" x14ac:dyDescent="0.3">
      <c r="C12" s="368" t="str">
        <f ca="1">'Org List'!$J$6</f>
        <v>Health and Wellbeing Board</v>
      </c>
      <c r="D12" s="112" t="s">
        <v>1311</v>
      </c>
      <c r="E12" s="54">
        <f ca="1">SUM(E13:E22)</f>
        <v>150</v>
      </c>
      <c r="F12" s="60" t="s">
        <v>1023</v>
      </c>
      <c r="G12" s="301"/>
      <c r="H12" s="58">
        <f ca="1">SUM(H13:H22)</f>
        <v>150</v>
      </c>
      <c r="I12" s="61" t="s">
        <v>1023</v>
      </c>
    </row>
    <row r="13" spans="1:13" ht="30" customHeight="1" x14ac:dyDescent="0.3">
      <c r="C13" s="369"/>
      <c r="D13" s="113" t="s">
        <v>1295</v>
      </c>
      <c r="E13" s="304">
        <f t="shared" ref="E13:E22" ca="1" si="0">COUNTIF(E$25:E$174,$D13)</f>
        <v>11</v>
      </c>
      <c r="F13" s="71">
        <f ca="1">IFERROR(E13/$E$12,0)</f>
        <v>7.3333333333333334E-2</v>
      </c>
      <c r="G13" s="301"/>
      <c r="H13" s="62">
        <f t="shared" ref="H13:H22" ca="1" si="1">COUNTIF(H$25:H$174,$D13)</f>
        <v>44</v>
      </c>
      <c r="I13" s="73">
        <f ca="1">IFERROR(H13/$H$12,0)</f>
        <v>0.29333333333333333</v>
      </c>
    </row>
    <row r="14" spans="1:13" ht="30" customHeight="1" x14ac:dyDescent="0.3">
      <c r="C14" s="369"/>
      <c r="D14" s="113" t="s">
        <v>1293</v>
      </c>
      <c r="E14" s="305">
        <f t="shared" ca="1" si="0"/>
        <v>54</v>
      </c>
      <c r="F14" s="71">
        <f t="shared" ref="F14:F22" ca="1" si="2">IFERROR(E14/$E$12,0)</f>
        <v>0.36</v>
      </c>
      <c r="G14" s="302"/>
      <c r="H14" s="62">
        <f t="shared" ca="1" si="1"/>
        <v>7</v>
      </c>
      <c r="I14" s="73">
        <f t="shared" ref="I14:I22" ca="1" si="3">IFERROR(H14/$H$12,0)</f>
        <v>4.6666666666666669E-2</v>
      </c>
    </row>
    <row r="15" spans="1:13" ht="30" customHeight="1" x14ac:dyDescent="0.3">
      <c r="C15" s="369"/>
      <c r="D15" s="113" t="s">
        <v>1299</v>
      </c>
      <c r="E15" s="304">
        <f t="shared" ca="1" si="0"/>
        <v>9</v>
      </c>
      <c r="F15" s="71">
        <f t="shared" ca="1" si="2"/>
        <v>0.06</v>
      </c>
      <c r="G15" s="301"/>
      <c r="H15" s="62">
        <f t="shared" ca="1" si="1"/>
        <v>50</v>
      </c>
      <c r="I15" s="73">
        <f t="shared" ca="1" si="3"/>
        <v>0.33333333333333331</v>
      </c>
    </row>
    <row r="16" spans="1:13" ht="30" customHeight="1" x14ac:dyDescent="0.3">
      <c r="C16" s="369"/>
      <c r="D16" s="113" t="s">
        <v>1303</v>
      </c>
      <c r="E16" s="305">
        <f t="shared" ca="1" si="0"/>
        <v>13</v>
      </c>
      <c r="F16" s="71">
        <f t="shared" ca="1" si="2"/>
        <v>8.666666666666667E-2</v>
      </c>
      <c r="G16" s="302"/>
      <c r="H16" s="62">
        <f t="shared" ca="1" si="1"/>
        <v>3</v>
      </c>
      <c r="I16" s="73">
        <f t="shared" ca="1" si="3"/>
        <v>0.02</v>
      </c>
    </row>
    <row r="17" spans="1:9" ht="30" customHeight="1" x14ac:dyDescent="0.3">
      <c r="C17" s="369"/>
      <c r="D17" s="113" t="s">
        <v>1294</v>
      </c>
      <c r="E17" s="304">
        <f t="shared" ca="1" si="0"/>
        <v>15</v>
      </c>
      <c r="F17" s="71">
        <f t="shared" ca="1" si="2"/>
        <v>0.1</v>
      </c>
      <c r="G17" s="301"/>
      <c r="H17" s="62">
        <f t="shared" ca="1" si="1"/>
        <v>14</v>
      </c>
      <c r="I17" s="73">
        <f t="shared" ca="1" si="3"/>
        <v>9.3333333333333338E-2</v>
      </c>
    </row>
    <row r="18" spans="1:9" ht="30" customHeight="1" x14ac:dyDescent="0.3">
      <c r="C18" s="369"/>
      <c r="D18" s="113" t="s">
        <v>1298</v>
      </c>
      <c r="E18" s="305">
        <f t="shared" ca="1" si="0"/>
        <v>11</v>
      </c>
      <c r="F18" s="71">
        <f t="shared" ca="1" si="2"/>
        <v>7.3333333333333334E-2</v>
      </c>
      <c r="G18" s="302"/>
      <c r="H18" s="62">
        <f t="shared" ca="1" si="1"/>
        <v>19</v>
      </c>
      <c r="I18" s="73">
        <f t="shared" ca="1" si="3"/>
        <v>0.12666666666666668</v>
      </c>
    </row>
    <row r="19" spans="1:9" ht="30" customHeight="1" x14ac:dyDescent="0.3">
      <c r="C19" s="369"/>
      <c r="D19" s="113" t="s">
        <v>1296</v>
      </c>
      <c r="E19" s="304">
        <f t="shared" ca="1" si="0"/>
        <v>4</v>
      </c>
      <c r="F19" s="71">
        <f t="shared" ca="1" si="2"/>
        <v>2.6666666666666668E-2</v>
      </c>
      <c r="G19" s="301"/>
      <c r="H19" s="62">
        <f t="shared" ca="1" si="1"/>
        <v>1</v>
      </c>
      <c r="I19" s="73">
        <f t="shared" ca="1" si="3"/>
        <v>6.6666666666666671E-3</v>
      </c>
    </row>
    <row r="20" spans="1:9" ht="30" customHeight="1" x14ac:dyDescent="0.3">
      <c r="C20" s="369"/>
      <c r="D20" s="113" t="s">
        <v>1297</v>
      </c>
      <c r="E20" s="305">
        <f t="shared" ca="1" si="0"/>
        <v>13</v>
      </c>
      <c r="F20" s="71">
        <f t="shared" ca="1" si="2"/>
        <v>8.666666666666667E-2</v>
      </c>
      <c r="G20" s="302"/>
      <c r="H20" s="62">
        <f t="shared" ca="1" si="1"/>
        <v>4</v>
      </c>
      <c r="I20" s="73">
        <f t="shared" ca="1" si="3"/>
        <v>2.6666666666666668E-2</v>
      </c>
    </row>
    <row r="21" spans="1:9" ht="30" customHeight="1" x14ac:dyDescent="0.3">
      <c r="C21" s="369"/>
      <c r="D21" s="113" t="s">
        <v>1301</v>
      </c>
      <c r="E21" s="304">
        <f t="shared" ca="1" si="0"/>
        <v>18</v>
      </c>
      <c r="F21" s="71">
        <f t="shared" ca="1" si="2"/>
        <v>0.12</v>
      </c>
      <c r="G21" s="301"/>
      <c r="H21" s="62">
        <f t="shared" ca="1" si="1"/>
        <v>4</v>
      </c>
      <c r="I21" s="73">
        <f t="shared" ca="1" si="3"/>
        <v>2.6666666666666668E-2</v>
      </c>
    </row>
    <row r="22" spans="1:9" ht="30" customHeight="1" thickBot="1" x14ac:dyDescent="0.35">
      <c r="C22" s="370"/>
      <c r="D22" s="114" t="s">
        <v>1302</v>
      </c>
      <c r="E22" s="306">
        <f t="shared" ca="1" si="0"/>
        <v>2</v>
      </c>
      <c r="F22" s="76">
        <f t="shared" ca="1" si="2"/>
        <v>1.3333333333333334E-2</v>
      </c>
      <c r="G22" s="302"/>
      <c r="H22" s="56">
        <f t="shared" ca="1" si="1"/>
        <v>4</v>
      </c>
      <c r="I22" s="78">
        <f t="shared" ca="1" si="3"/>
        <v>2.6666666666666668E-2</v>
      </c>
    </row>
    <row r="23" spans="1:9" ht="15" thickBot="1" x14ac:dyDescent="0.35"/>
    <row r="24" spans="1:9" ht="15" customHeight="1" thickBot="1" x14ac:dyDescent="0.35">
      <c r="C24" s="283" t="s">
        <v>195</v>
      </c>
      <c r="D24" s="284" t="s">
        <v>1017</v>
      </c>
      <c r="E24" s="46" t="s">
        <v>1281</v>
      </c>
      <c r="F24" s="44" t="s">
        <v>1282</v>
      </c>
      <c r="G24" s="310"/>
      <c r="H24" s="46" t="s">
        <v>1285</v>
      </c>
      <c r="I24" s="47" t="s">
        <v>1286</v>
      </c>
    </row>
    <row r="25" spans="1:9" ht="45" customHeight="1" x14ac:dyDescent="0.3">
      <c r="A25" s="57">
        <v>0</v>
      </c>
      <c r="B25" s="303" t="str">
        <f ca="1">C25</f>
        <v>E09000002</v>
      </c>
      <c r="C25" s="313" t="str">
        <f t="shared" ref="C25:C56" ca="1" si="4">IF($A25&gt;$L$5-1,"",INDIRECT("'Comms by AT'!AA"&amp;$A25+$L$4))</f>
        <v>E09000002</v>
      </c>
      <c r="D25" s="314" t="str">
        <f ca="1">IFERROR(VLOOKUP($C25,'Org List'!$J$9:$K$488,2,0), "")</f>
        <v>Barking and Dagenham</v>
      </c>
      <c r="E25" s="291" t="str">
        <f ca="1">IFERROR(IF((VLOOKUP($B25,'Year End Backsheet'!$A$7:$X$156,E$8,FALSE))="","",(VLOOKUP($B25,'Year End Backsheet'!$A$7:$X$156,E$8,FALSE))),"")</f>
        <v>2. Strong, system-wide governance and systems leadership</v>
      </c>
      <c r="F25" s="293" t="str">
        <f ca="1">IFERROR(IF((VLOOKUP($B25,'Year End Backsheet'!$A$7:$X$156,F$8,FALSE))="","",(VLOOKUP($B25,'Year End Backsheet'!$A$7:$X$156,F$8,FALSE))),"")</f>
        <v>5. Integrated workforce: joint approach to training and upskilling of workforce</v>
      </c>
      <c r="G25" s="311"/>
      <c r="H25" s="291" t="str">
        <f ca="1">IFERROR(IF((VLOOKUP($B25,'Year End Backsheet'!$A$7:$X$156,H$8,FALSE))="","",(VLOOKUP($B25,'Year End Backsheet'!$A$7:$X$156,H$8,FALSE))),"")</f>
        <v>1. Local contextual factors (e.g. financial health, funding arrangements, demographics, urban vs rurual factors)</v>
      </c>
      <c r="I25" s="293" t="str">
        <f ca="1">IFERROR(IF((VLOOKUP($B25,'Year End Backsheet'!$A$7:$X$156,I$8,FALSE))="","",(VLOOKUP($B25,'Year End Backsheet'!$A$7:$X$156,I$8,FALSE))),"")</f>
        <v>7. Joined-up regulatory approach</v>
      </c>
    </row>
    <row r="26" spans="1:9" ht="45" customHeight="1" x14ac:dyDescent="0.3">
      <c r="A26" s="57">
        <v>1</v>
      </c>
      <c r="B26" s="303" t="str">
        <f t="shared" ref="B26:B57" ca="1" si="5">C26</f>
        <v>E09000003</v>
      </c>
      <c r="C26" s="315" t="str">
        <f t="shared" ca="1" si="4"/>
        <v>E09000003</v>
      </c>
      <c r="D26" s="316" t="str">
        <f ca="1">IFERROR(VLOOKUP($C26,'Org List'!$J$9:$K$488,2,0), "")</f>
        <v>Barnet</v>
      </c>
      <c r="E26" s="294" t="str">
        <f ca="1">IFERROR(IF((VLOOKUP($B26,'Year End Backsheet'!$A$7:$X$156,E$8,FALSE))="","",(VLOOKUP($B26,'Year End Backsheet'!$A$7:$X$156,E$8,FALSE))),"")</f>
        <v>2. Strong, system-wide governance and systems leadership</v>
      </c>
      <c r="F26" s="296" t="str">
        <f ca="1">IFERROR(IF((VLOOKUP($B26,'Year End Backsheet'!$A$7:$X$156,F$8,FALSE))="","",(VLOOKUP($B26,'Year End Backsheet'!$A$7:$X$156,F$8,FALSE))),"")</f>
        <v>5. Integrated workforce: joint approach to training and upskilling of workforce</v>
      </c>
      <c r="G26" s="311"/>
      <c r="H26" s="294" t="str">
        <f ca="1">IFERROR(IF((VLOOKUP($B26,'Year End Backsheet'!$A$7:$X$156,H$8,FALSE))="","",(VLOOKUP($B26,'Year End Backsheet'!$A$7:$X$156,H$8,FALSE))),"")</f>
        <v>3. Integrated electronic records and sharing across the system with service users</v>
      </c>
      <c r="I26" s="296" t="str">
        <f ca="1">IFERROR(IF((VLOOKUP($B26,'Year End Backsheet'!$A$7:$X$156,I$8,FALSE))="","",(VLOOKUP($B26,'Year End Backsheet'!$A$7:$X$156,I$8,FALSE))),"")</f>
        <v>1. Local contextual factors (e.g. financial health, funding arrangements, demographics, urban vs rurual factors)</v>
      </c>
    </row>
    <row r="27" spans="1:9" ht="45" customHeight="1" x14ac:dyDescent="0.3">
      <c r="A27" s="57">
        <v>2</v>
      </c>
      <c r="B27" s="303" t="str">
        <f t="shared" ca="1" si="5"/>
        <v>E08000016</v>
      </c>
      <c r="C27" s="315" t="str">
        <f t="shared" ca="1" si="4"/>
        <v>E08000016</v>
      </c>
      <c r="D27" s="316" t="str">
        <f ca="1">IFERROR(VLOOKUP($C27,'Org List'!$J$9:$K$488,2,0), "")</f>
        <v>Barnsley</v>
      </c>
      <c r="E27" s="294" t="str">
        <f ca="1">IFERROR(IF((VLOOKUP($B27,'Year End Backsheet'!$A$7:$X$156,E$8,FALSE))="","",(VLOOKUP($B27,'Year End Backsheet'!$A$7:$X$156,E$8,FALSE))),"")</f>
        <v>8. Pooled or aligned resources</v>
      </c>
      <c r="F27" s="296" t="str">
        <f ca="1">IFERROR(IF((VLOOKUP($B27,'Year End Backsheet'!$A$7:$X$156,F$8,FALSE))="","",(VLOOKUP($B27,'Year End Backsheet'!$A$7:$X$156,F$8,FALSE))),"")</f>
        <v>6. Good quality and sustainable provider market that can meet demand</v>
      </c>
      <c r="G27" s="311"/>
      <c r="H27" s="294" t="str">
        <f ca="1">IFERROR(IF((VLOOKUP($B27,'Year End Backsheet'!$A$7:$X$156,H$8,FALSE))="","",(VLOOKUP($B27,'Year End Backsheet'!$A$7:$X$156,H$8,FALSE))),"")</f>
        <v>3. Integrated electronic records and sharing across the system with service users</v>
      </c>
      <c r="I27" s="296" t="str">
        <f ca="1">IFERROR(IF((VLOOKUP($B27,'Year End Backsheet'!$A$7:$X$156,I$8,FALSE))="","",(VLOOKUP($B27,'Year End Backsheet'!$A$7:$X$156,I$8,FALSE))),"")</f>
        <v>7. Joined-up regulatory approach</v>
      </c>
    </row>
    <row r="28" spans="1:9" ht="45" customHeight="1" x14ac:dyDescent="0.3">
      <c r="A28" s="57">
        <v>3</v>
      </c>
      <c r="B28" s="303" t="str">
        <f t="shared" ca="1" si="5"/>
        <v>E06000022</v>
      </c>
      <c r="C28" s="315" t="str">
        <f t="shared" ca="1" si="4"/>
        <v>E06000022</v>
      </c>
      <c r="D28" s="316" t="str">
        <f ca="1">IFERROR(VLOOKUP($C28,'Org List'!$J$9:$K$488,2,0), "")</f>
        <v>Bath and North East Somerset</v>
      </c>
      <c r="E28" s="294" t="str">
        <f ca="1">IFERROR(IF((VLOOKUP($B28,'Year End Backsheet'!$A$7:$X$156,E$8,FALSE))="","",(VLOOKUP($B28,'Year End Backsheet'!$A$7:$X$156,E$8,FALSE))),"")</f>
        <v>9. Joint commissioning of health and social care</v>
      </c>
      <c r="F28" s="296" t="str">
        <f ca="1">IFERROR(IF((VLOOKUP($B28,'Year End Backsheet'!$A$7:$X$156,F$8,FALSE))="","",(VLOOKUP($B28,'Year End Backsheet'!$A$7:$X$156,F$8,FALSE))),"")</f>
        <v>9. Joint commissioning of health and social care</v>
      </c>
      <c r="G28" s="311"/>
      <c r="H28" s="294" t="str">
        <f ca="1">IFERROR(IF((VLOOKUP($B28,'Year End Backsheet'!$A$7:$X$156,H$8,FALSE))="","",(VLOOKUP($B28,'Year End Backsheet'!$A$7:$X$156,H$8,FALSE))),"")</f>
        <v>6. Good quality and sustainable provider market that can meet demand</v>
      </c>
      <c r="I28" s="296" t="str">
        <f ca="1">IFERROR(IF((VLOOKUP($B28,'Year End Backsheet'!$A$7:$X$156,I$8,FALSE))="","",(VLOOKUP($B28,'Year End Backsheet'!$A$7:$X$156,I$8,FALSE))),"")</f>
        <v>3. Integrated electronic records and sharing across the system with service users</v>
      </c>
    </row>
    <row r="29" spans="1:9" ht="45" customHeight="1" x14ac:dyDescent="0.3">
      <c r="A29" s="57">
        <v>4</v>
      </c>
      <c r="B29" s="303" t="str">
        <f t="shared" ca="1" si="5"/>
        <v>E06000055</v>
      </c>
      <c r="C29" s="315" t="str">
        <f t="shared" ca="1" si="4"/>
        <v>E06000055</v>
      </c>
      <c r="D29" s="316" t="str">
        <f ca="1">IFERROR(VLOOKUP($C29,'Org List'!$J$9:$K$488,2,0), "")</f>
        <v>Bedford</v>
      </c>
      <c r="E29" s="294" t="str">
        <f ca="1">IFERROR(IF((VLOOKUP($B29,'Year End Backsheet'!$A$7:$X$156,E$8,FALSE))="","",(VLOOKUP($B29,'Year End Backsheet'!$A$7:$X$156,E$8,FALSE))),"")</f>
        <v>2. Strong, system-wide governance and systems leadership</v>
      </c>
      <c r="F29" s="296" t="str">
        <f ca="1">IFERROR(IF((VLOOKUP($B29,'Year End Backsheet'!$A$7:$X$156,F$8,FALSE))="","",(VLOOKUP($B29,'Year End Backsheet'!$A$7:$X$156,F$8,FALSE))),"")</f>
        <v>9. Joint commissioning of health and social care</v>
      </c>
      <c r="G29" s="311"/>
      <c r="H29" s="294" t="str">
        <f ca="1">IFERROR(IF((VLOOKUP($B29,'Year End Backsheet'!$A$7:$X$156,H$8,FALSE))="","",(VLOOKUP($B29,'Year End Backsheet'!$A$7:$X$156,H$8,FALSE))),"")</f>
        <v>3. Integrated electronic records and sharing across the system with service users</v>
      </c>
      <c r="I29" s="296" t="str">
        <f ca="1">IFERROR(IF((VLOOKUP($B29,'Year End Backsheet'!$A$7:$X$156,I$8,FALSE))="","",(VLOOKUP($B29,'Year End Backsheet'!$A$7:$X$156,I$8,FALSE))),"")</f>
        <v>6. Good quality and sustainable provider market that can meet demand</v>
      </c>
    </row>
    <row r="30" spans="1:9" ht="45" customHeight="1" x14ac:dyDescent="0.3">
      <c r="A30" s="57">
        <v>5</v>
      </c>
      <c r="B30" s="303" t="str">
        <f t="shared" ca="1" si="5"/>
        <v>E09000004</v>
      </c>
      <c r="C30" s="315" t="str">
        <f t="shared" ca="1" si="4"/>
        <v>E09000004</v>
      </c>
      <c r="D30" s="316" t="str">
        <f ca="1">IFERROR(VLOOKUP($C30,'Org List'!$J$9:$K$488,2,0), "")</f>
        <v>Bexley</v>
      </c>
      <c r="E30" s="294" t="str">
        <f ca="1">IFERROR(IF((VLOOKUP($B30,'Year End Backsheet'!$A$7:$X$156,E$8,FALSE))="","",(VLOOKUP($B30,'Year End Backsheet'!$A$7:$X$156,E$8,FALSE))),"")</f>
        <v>8. Pooled or aligned resources</v>
      </c>
      <c r="F30" s="296" t="str">
        <f ca="1">IFERROR(IF((VLOOKUP($B30,'Year End Backsheet'!$A$7:$X$156,F$8,FALSE))="","",(VLOOKUP($B30,'Year End Backsheet'!$A$7:$X$156,F$8,FALSE))),"")</f>
        <v>9. Joint commissioning of health and social care</v>
      </c>
      <c r="G30" s="311"/>
      <c r="H30" s="294" t="str">
        <f ca="1">IFERROR(IF((VLOOKUP($B30,'Year End Backsheet'!$A$7:$X$156,H$8,FALSE))="","",(VLOOKUP($B30,'Year End Backsheet'!$A$7:$X$156,H$8,FALSE))),"")</f>
        <v>1. Local contextual factors (e.g. financial health, funding arrangements, demographics, urban vs rurual factors)</v>
      </c>
      <c r="I30" s="296" t="str">
        <f ca="1">IFERROR(IF((VLOOKUP($B30,'Year End Backsheet'!$A$7:$X$156,I$8,FALSE))="","",(VLOOKUP($B30,'Year End Backsheet'!$A$7:$X$156,I$8,FALSE))),"")</f>
        <v>6. Good quality and sustainable provider market that can meet demand</v>
      </c>
    </row>
    <row r="31" spans="1:9" ht="45" customHeight="1" x14ac:dyDescent="0.3">
      <c r="A31" s="57">
        <v>6</v>
      </c>
      <c r="B31" s="303" t="str">
        <f t="shared" ca="1" si="5"/>
        <v>E08000025</v>
      </c>
      <c r="C31" s="315" t="str">
        <f t="shared" ca="1" si="4"/>
        <v>E08000025</v>
      </c>
      <c r="D31" s="316" t="str">
        <f ca="1">IFERROR(VLOOKUP($C31,'Org List'!$J$9:$K$488,2,0), "")</f>
        <v>Birmingham</v>
      </c>
      <c r="E31" s="294" t="str">
        <f ca="1">IFERROR(IF((VLOOKUP($B31,'Year End Backsheet'!$A$7:$X$156,E$8,FALSE))="","",(VLOOKUP($B31,'Year End Backsheet'!$A$7:$X$156,E$8,FALSE))),"")</f>
        <v>2. Strong, system-wide governance and systems leadership</v>
      </c>
      <c r="F31" s="296" t="str">
        <f ca="1">IFERROR(IF((VLOOKUP($B31,'Year End Backsheet'!$A$7:$X$156,F$8,FALSE))="","",(VLOOKUP($B31,'Year End Backsheet'!$A$7:$X$156,F$8,FALSE))),"")</f>
        <v>9. Joint commissioning of health and social care</v>
      </c>
      <c r="G31" s="311"/>
      <c r="H31" s="294" t="str">
        <f ca="1">IFERROR(IF((VLOOKUP($B31,'Year End Backsheet'!$A$7:$X$156,H$8,FALSE))="","",(VLOOKUP($B31,'Year End Backsheet'!$A$7:$X$156,H$8,FALSE))),"")</f>
        <v>3. Integrated electronic records and sharing across the system with service users</v>
      </c>
      <c r="I31" s="296" t="str">
        <f ca="1">IFERROR(IF((VLOOKUP($B31,'Year End Backsheet'!$A$7:$X$156,I$8,FALSE))="","",(VLOOKUP($B31,'Year End Backsheet'!$A$7:$X$156,I$8,FALSE))),"")</f>
        <v>6. Good quality and sustainable provider market that can meet demand</v>
      </c>
    </row>
    <row r="32" spans="1:9" ht="45" customHeight="1" x14ac:dyDescent="0.3">
      <c r="A32" s="57">
        <v>7</v>
      </c>
      <c r="B32" s="303" t="str">
        <f t="shared" ca="1" si="5"/>
        <v>E06000008</v>
      </c>
      <c r="C32" s="315" t="str">
        <f t="shared" ca="1" si="4"/>
        <v>E06000008</v>
      </c>
      <c r="D32" s="316" t="str">
        <f ca="1">IFERROR(VLOOKUP($C32,'Org List'!$J$9:$K$488,2,0), "")</f>
        <v>Blackburn with Darwen</v>
      </c>
      <c r="E32" s="294" t="str">
        <f ca="1">IFERROR(IF((VLOOKUP($B32,'Year End Backsheet'!$A$7:$X$156,E$8,FALSE))="","",(VLOOKUP($B32,'Year End Backsheet'!$A$7:$X$156,E$8,FALSE))),"")</f>
        <v>5. Integrated workforce: joint approach to training and upskilling of workforce</v>
      </c>
      <c r="F32" s="296" t="str">
        <f ca="1">IFERROR(IF((VLOOKUP($B32,'Year End Backsheet'!$A$7:$X$156,F$8,FALSE))="","",(VLOOKUP($B32,'Year End Backsheet'!$A$7:$X$156,F$8,FALSE))),"")</f>
        <v>2. Strong, system-wide governance and systems leadership</v>
      </c>
      <c r="G32" s="311"/>
      <c r="H32" s="294" t="str">
        <f ca="1">IFERROR(IF((VLOOKUP($B32,'Year End Backsheet'!$A$7:$X$156,H$8,FALSE))="","",(VLOOKUP($B32,'Year End Backsheet'!$A$7:$X$156,H$8,FALSE))),"")</f>
        <v>3. Integrated electronic records and sharing across the system with service users</v>
      </c>
      <c r="I32" s="296" t="str">
        <f ca="1">IFERROR(IF((VLOOKUP($B32,'Year End Backsheet'!$A$7:$X$156,I$8,FALSE))="","",(VLOOKUP($B32,'Year End Backsheet'!$A$7:$X$156,I$8,FALSE))),"")</f>
        <v>1. Local contextual factors (e.g. financial health, funding arrangements, demographics, urban vs rurual factors)</v>
      </c>
    </row>
    <row r="33" spans="1:9" ht="45" customHeight="1" x14ac:dyDescent="0.3">
      <c r="A33" s="57">
        <v>8</v>
      </c>
      <c r="B33" s="303" t="str">
        <f t="shared" ca="1" si="5"/>
        <v>E06000009</v>
      </c>
      <c r="C33" s="315" t="str">
        <f t="shared" ca="1" si="4"/>
        <v>E06000009</v>
      </c>
      <c r="D33" s="316" t="str">
        <f ca="1">IFERROR(VLOOKUP($C33,'Org List'!$J$9:$K$488,2,0), "")</f>
        <v>Blackpool</v>
      </c>
      <c r="E33" s="294" t="str">
        <f ca="1">IFERROR(IF((VLOOKUP($B33,'Year End Backsheet'!$A$7:$X$156,E$8,FALSE))="","",(VLOOKUP($B33,'Year End Backsheet'!$A$7:$X$156,E$8,FALSE))),"")</f>
        <v>4. Empowering users to have choice and control through an asset based approach, shared decision making and co-production</v>
      </c>
      <c r="F33" s="296" t="str">
        <f ca="1">IFERROR(IF((VLOOKUP($B33,'Year End Backsheet'!$A$7:$X$156,F$8,FALSE))="","",(VLOOKUP($B33,'Year End Backsheet'!$A$7:$X$156,F$8,FALSE))),"")</f>
        <v>8. Pooled or aligned resources</v>
      </c>
      <c r="G33" s="311"/>
      <c r="H33" s="294" t="str">
        <f ca="1">IFERROR(IF((VLOOKUP($B33,'Year End Backsheet'!$A$7:$X$156,H$8,FALSE))="","",(VLOOKUP($B33,'Year End Backsheet'!$A$7:$X$156,H$8,FALSE))),"")</f>
        <v>Other</v>
      </c>
      <c r="I33" s="296" t="str">
        <f ca="1">IFERROR(IF((VLOOKUP($B33,'Year End Backsheet'!$A$7:$X$156,I$8,FALSE))="","",(VLOOKUP($B33,'Year End Backsheet'!$A$7:$X$156,I$8,FALSE))),"")</f>
        <v>Other</v>
      </c>
    </row>
    <row r="34" spans="1:9" ht="45" customHeight="1" x14ac:dyDescent="0.3">
      <c r="A34" s="57">
        <v>9</v>
      </c>
      <c r="B34" s="303" t="str">
        <f t="shared" ca="1" si="5"/>
        <v>E08000001</v>
      </c>
      <c r="C34" s="315" t="str">
        <f t="shared" ca="1" si="4"/>
        <v>E08000001</v>
      </c>
      <c r="D34" s="316" t="str">
        <f ca="1">IFERROR(VLOOKUP($C34,'Org List'!$J$9:$K$488,2,0), "")</f>
        <v>Bolton</v>
      </c>
      <c r="E34" s="294" t="str">
        <f ca="1">IFERROR(IF((VLOOKUP($B34,'Year End Backsheet'!$A$7:$X$156,E$8,FALSE))="","",(VLOOKUP($B34,'Year End Backsheet'!$A$7:$X$156,E$8,FALSE))),"")</f>
        <v>4. Empowering users to have choice and control through an asset based approach, shared decision making and co-production</v>
      </c>
      <c r="F34" s="296" t="str">
        <f ca="1">IFERROR(IF((VLOOKUP($B34,'Year End Backsheet'!$A$7:$X$156,F$8,FALSE))="","",(VLOOKUP($B34,'Year End Backsheet'!$A$7:$X$156,F$8,FALSE))),"")</f>
        <v>2. Strong, system-wide governance and systems leadership</v>
      </c>
      <c r="G34" s="311"/>
      <c r="H34" s="294" t="str">
        <f ca="1">IFERROR(IF((VLOOKUP($B34,'Year End Backsheet'!$A$7:$X$156,H$8,FALSE))="","",(VLOOKUP($B34,'Year End Backsheet'!$A$7:$X$156,H$8,FALSE))),"")</f>
        <v>3. Integrated electronic records and sharing across the system with service users</v>
      </c>
      <c r="I34" s="296" t="str">
        <f ca="1">IFERROR(IF((VLOOKUP($B34,'Year End Backsheet'!$A$7:$X$156,I$8,FALSE))="","",(VLOOKUP($B34,'Year End Backsheet'!$A$7:$X$156,I$8,FALSE))),"")</f>
        <v>1. Local contextual factors (e.g. financial health, funding arrangements, demographics, urban vs rurual factors)</v>
      </c>
    </row>
    <row r="35" spans="1:9" ht="45" customHeight="1" x14ac:dyDescent="0.3">
      <c r="A35" s="57">
        <v>10</v>
      </c>
      <c r="B35" s="303" t="str">
        <f t="shared" ca="1" si="5"/>
        <v>E06000028 &amp; E06000029</v>
      </c>
      <c r="C35" s="308" t="str">
        <f t="shared" ca="1" si="4"/>
        <v>E06000028 &amp; E06000029</v>
      </c>
      <c r="D35" s="316" t="str">
        <f ca="1">IFERROR(VLOOKUP($C35,'Org List'!$J$9:$K$488,2,0), "")</f>
        <v>Bournemouth &amp; Poole</v>
      </c>
      <c r="E35" s="294" t="str">
        <f ca="1">IFERROR(IF((VLOOKUP($B35,'Year End Backsheet'!$A$7:$X$156,E$8,FALSE))="","",(VLOOKUP($B35,'Year End Backsheet'!$A$7:$X$156,E$8,FALSE))),"")</f>
        <v>9. Joint commissioning of health and social care</v>
      </c>
      <c r="F35" s="296" t="str">
        <f ca="1">IFERROR(IF((VLOOKUP($B35,'Year End Backsheet'!$A$7:$X$156,F$8,FALSE))="","",(VLOOKUP($B35,'Year End Backsheet'!$A$7:$X$156,F$8,FALSE))),"")</f>
        <v>5. Integrated workforce: joint approach to training and upskilling of workforce</v>
      </c>
      <c r="G35" s="311"/>
      <c r="H35" s="294" t="str">
        <f ca="1">IFERROR(IF((VLOOKUP($B35,'Year End Backsheet'!$A$7:$X$156,H$8,FALSE))="","",(VLOOKUP($B35,'Year End Backsheet'!$A$7:$X$156,H$8,FALSE))),"")</f>
        <v>6. Good quality and sustainable provider market that can meet demand</v>
      </c>
      <c r="I35" s="296" t="str">
        <f ca="1">IFERROR(IF((VLOOKUP($B35,'Year End Backsheet'!$A$7:$X$156,I$8,FALSE))="","",(VLOOKUP($B35,'Year End Backsheet'!$A$7:$X$156,I$8,FALSE))),"")</f>
        <v>1. Local contextual factors (e.g. financial health, funding arrangements, demographics, urban vs rurual factors)</v>
      </c>
    </row>
    <row r="36" spans="1:9" ht="45" customHeight="1" x14ac:dyDescent="0.3">
      <c r="A36" s="57">
        <v>11</v>
      </c>
      <c r="B36" s="303" t="str">
        <f t="shared" ca="1" si="5"/>
        <v>E06000036</v>
      </c>
      <c r="C36" s="315" t="str">
        <f t="shared" ca="1" si="4"/>
        <v>E06000036</v>
      </c>
      <c r="D36" s="316" t="str">
        <f ca="1">IFERROR(VLOOKUP($C36,'Org List'!$J$9:$K$488,2,0), "")</f>
        <v>Bracknell Forest</v>
      </c>
      <c r="E36" s="294" t="str">
        <f ca="1">IFERROR(IF((VLOOKUP($B36,'Year End Backsheet'!$A$7:$X$156,E$8,FALSE))="","",(VLOOKUP($B36,'Year End Backsheet'!$A$7:$X$156,E$8,FALSE))),"")</f>
        <v>9. Joint commissioning of health and social care</v>
      </c>
      <c r="F36" s="296" t="str">
        <f ca="1">IFERROR(IF((VLOOKUP($B36,'Year End Backsheet'!$A$7:$X$156,F$8,FALSE))="","",(VLOOKUP($B36,'Year End Backsheet'!$A$7:$X$156,F$8,FALSE))),"")</f>
        <v>2. Strong, system-wide governance and systems leadership</v>
      </c>
      <c r="G36" s="311"/>
      <c r="H36" s="294" t="str">
        <f ca="1">IFERROR(IF((VLOOKUP($B36,'Year End Backsheet'!$A$7:$X$156,H$8,FALSE))="","",(VLOOKUP($B36,'Year End Backsheet'!$A$7:$X$156,H$8,FALSE))),"")</f>
        <v>3. Integrated electronic records and sharing across the system with service users</v>
      </c>
      <c r="I36" s="296" t="str">
        <f ca="1">IFERROR(IF((VLOOKUP($B36,'Year End Backsheet'!$A$7:$X$156,I$8,FALSE))="","",(VLOOKUP($B36,'Year End Backsheet'!$A$7:$X$156,I$8,FALSE))),"")</f>
        <v>6. Good quality and sustainable provider market that can meet demand</v>
      </c>
    </row>
    <row r="37" spans="1:9" ht="45" customHeight="1" x14ac:dyDescent="0.3">
      <c r="A37" s="57">
        <v>12</v>
      </c>
      <c r="B37" s="303" t="str">
        <f t="shared" ca="1" si="5"/>
        <v>E08000032</v>
      </c>
      <c r="C37" s="315" t="str">
        <f t="shared" ca="1" si="4"/>
        <v>E08000032</v>
      </c>
      <c r="D37" s="316" t="str">
        <f ca="1">IFERROR(VLOOKUP($C37,'Org List'!$J$9:$K$488,2,0), "")</f>
        <v>Bradford</v>
      </c>
      <c r="E37" s="294" t="str">
        <f ca="1">IFERROR(IF((VLOOKUP($B37,'Year End Backsheet'!$A$7:$X$156,E$8,FALSE))="","",(VLOOKUP($B37,'Year End Backsheet'!$A$7:$X$156,E$8,FALSE))),"")</f>
        <v>5. Integrated workforce: joint approach to training and upskilling of workforce</v>
      </c>
      <c r="F37" s="296" t="str">
        <f ca="1">IFERROR(IF((VLOOKUP($B37,'Year End Backsheet'!$A$7:$X$156,F$8,FALSE))="","",(VLOOKUP($B37,'Year End Backsheet'!$A$7:$X$156,F$8,FALSE))),"")</f>
        <v>9. Joint commissioning of health and social care</v>
      </c>
      <c r="G37" s="311"/>
      <c r="H37" s="294" t="str">
        <f ca="1">IFERROR(IF((VLOOKUP($B37,'Year End Backsheet'!$A$7:$X$156,H$8,FALSE))="","",(VLOOKUP($B37,'Year End Backsheet'!$A$7:$X$156,H$8,FALSE))),"")</f>
        <v>1. Local contextual factors (e.g. financial health, funding arrangements, demographics, urban vs rurual factors)</v>
      </c>
      <c r="I37" s="296" t="str">
        <f ca="1">IFERROR(IF((VLOOKUP($B37,'Year End Backsheet'!$A$7:$X$156,I$8,FALSE))="","",(VLOOKUP($B37,'Year End Backsheet'!$A$7:$X$156,I$8,FALSE))),"")</f>
        <v>3. Integrated electronic records and sharing across the system with service users</v>
      </c>
    </row>
    <row r="38" spans="1:9" ht="45" customHeight="1" x14ac:dyDescent="0.3">
      <c r="A38" s="57">
        <v>13</v>
      </c>
      <c r="B38" s="303" t="str">
        <f t="shared" ca="1" si="5"/>
        <v>E09000005</v>
      </c>
      <c r="C38" s="315" t="str">
        <f t="shared" ca="1" si="4"/>
        <v>E09000005</v>
      </c>
      <c r="D38" s="316" t="str">
        <f ca="1">IFERROR(VLOOKUP($C38,'Org List'!$J$9:$K$488,2,0), "")</f>
        <v>Brent</v>
      </c>
      <c r="E38" s="294" t="str">
        <f ca="1">IFERROR(IF((VLOOKUP($B38,'Year End Backsheet'!$A$7:$X$156,E$8,FALSE))="","",(VLOOKUP($B38,'Year End Backsheet'!$A$7:$X$156,E$8,FALSE))),"")</f>
        <v>2. Strong, system-wide governance and systems leadership</v>
      </c>
      <c r="F38" s="296" t="str">
        <f ca="1">IFERROR(IF((VLOOKUP($B38,'Year End Backsheet'!$A$7:$X$156,F$8,FALSE))="","",(VLOOKUP($B38,'Year End Backsheet'!$A$7:$X$156,F$8,FALSE))),"")</f>
        <v>5. Integrated workforce: joint approach to training and upskilling of workforce</v>
      </c>
      <c r="G38" s="311"/>
      <c r="H38" s="294" t="str">
        <f ca="1">IFERROR(IF((VLOOKUP($B38,'Year End Backsheet'!$A$7:$X$156,H$8,FALSE))="","",(VLOOKUP($B38,'Year End Backsheet'!$A$7:$X$156,H$8,FALSE))),"")</f>
        <v>9. Joint commissioning of health and social care</v>
      </c>
      <c r="I38" s="296" t="str">
        <f ca="1">IFERROR(IF((VLOOKUP($B38,'Year End Backsheet'!$A$7:$X$156,I$8,FALSE))="","",(VLOOKUP($B38,'Year End Backsheet'!$A$7:$X$156,I$8,FALSE))),"")</f>
        <v>8. Pooled or aligned resources</v>
      </c>
    </row>
    <row r="39" spans="1:9" ht="45" customHeight="1" x14ac:dyDescent="0.3">
      <c r="A39" s="57">
        <v>14</v>
      </c>
      <c r="B39" s="303" t="str">
        <f t="shared" ca="1" si="5"/>
        <v>E06000043</v>
      </c>
      <c r="C39" s="315" t="str">
        <f t="shared" ca="1" si="4"/>
        <v>E06000043</v>
      </c>
      <c r="D39" s="316" t="str">
        <f ca="1">IFERROR(VLOOKUP($C39,'Org List'!$J$9:$K$488,2,0), "")</f>
        <v>Brighton and Hove</v>
      </c>
      <c r="E39" s="294" t="str">
        <f ca="1">IFERROR(IF((VLOOKUP($B39,'Year End Backsheet'!$A$7:$X$156,E$8,FALSE))="","",(VLOOKUP($B39,'Year End Backsheet'!$A$7:$X$156,E$8,FALSE))),"")</f>
        <v>7. Joined-up regulatory approach</v>
      </c>
      <c r="F39" s="296" t="str">
        <f ca="1">IFERROR(IF((VLOOKUP($B39,'Year End Backsheet'!$A$7:$X$156,F$8,FALSE))="","",(VLOOKUP($B39,'Year End Backsheet'!$A$7:$X$156,F$8,FALSE))),"")</f>
        <v>5. Integrated workforce: joint approach to training and upskilling of workforce</v>
      </c>
      <c r="G39" s="311"/>
      <c r="H39" s="294" t="str">
        <f ca="1">IFERROR(IF((VLOOKUP($B39,'Year End Backsheet'!$A$7:$X$156,H$8,FALSE))="","",(VLOOKUP($B39,'Year End Backsheet'!$A$7:$X$156,H$8,FALSE))),"")</f>
        <v>1. Local contextual factors (e.g. financial health, funding arrangements, demographics, urban vs rurual factors)</v>
      </c>
      <c r="I39" s="296" t="str">
        <f ca="1">IFERROR(IF((VLOOKUP($B39,'Year End Backsheet'!$A$7:$X$156,I$8,FALSE))="","",(VLOOKUP($B39,'Year End Backsheet'!$A$7:$X$156,I$8,FALSE))),"")</f>
        <v>1. Local contextual factors (e.g. financial health, funding arrangements, demographics, urban vs rurual factors)</v>
      </c>
    </row>
    <row r="40" spans="1:9" ht="45" customHeight="1" x14ac:dyDescent="0.3">
      <c r="A40" s="57">
        <v>15</v>
      </c>
      <c r="B40" s="303" t="str">
        <f t="shared" ca="1" si="5"/>
        <v>E06000023</v>
      </c>
      <c r="C40" s="315" t="str">
        <f t="shared" ca="1" si="4"/>
        <v>E06000023</v>
      </c>
      <c r="D40" s="316" t="str">
        <f ca="1">IFERROR(VLOOKUP($C40,'Org List'!$J$9:$K$488,2,0), "")</f>
        <v>Bristol, City of</v>
      </c>
      <c r="E40" s="294" t="str">
        <f ca="1">IFERROR(IF((VLOOKUP($B40,'Year End Backsheet'!$A$7:$X$156,E$8,FALSE))="","",(VLOOKUP($B40,'Year End Backsheet'!$A$7:$X$156,E$8,FALSE))),"")</f>
        <v>1. Local contextual factors (e.g. financial health, funding arrangements, demographics, urban vs rurual factors)</v>
      </c>
      <c r="F40" s="296" t="str">
        <f ca="1">IFERROR(IF((VLOOKUP($B40,'Year End Backsheet'!$A$7:$X$156,F$8,FALSE))="","",(VLOOKUP($B40,'Year End Backsheet'!$A$7:$X$156,F$8,FALSE))),"")</f>
        <v>2. Strong, system-wide governance and systems leadership</v>
      </c>
      <c r="G40" s="311"/>
      <c r="H40" s="294" t="str">
        <f ca="1">IFERROR(IF((VLOOKUP($B40,'Year End Backsheet'!$A$7:$X$156,H$8,FALSE))="","",(VLOOKUP($B40,'Year End Backsheet'!$A$7:$X$156,H$8,FALSE))),"")</f>
        <v>3. Integrated electronic records and sharing across the system with service users</v>
      </c>
      <c r="I40" s="296" t="str">
        <f ca="1">IFERROR(IF((VLOOKUP($B40,'Year End Backsheet'!$A$7:$X$156,I$8,FALSE))="","",(VLOOKUP($B40,'Year End Backsheet'!$A$7:$X$156,I$8,FALSE))),"")</f>
        <v>9. Joint commissioning of health and social care</v>
      </c>
    </row>
    <row r="41" spans="1:9" ht="45" customHeight="1" x14ac:dyDescent="0.3">
      <c r="A41" s="57">
        <v>16</v>
      </c>
      <c r="B41" s="303" t="str">
        <f t="shared" ca="1" si="5"/>
        <v>E09000006</v>
      </c>
      <c r="C41" s="315" t="str">
        <f t="shared" ca="1" si="4"/>
        <v>E09000006</v>
      </c>
      <c r="D41" s="316" t="str">
        <f ca="1">IFERROR(VLOOKUP($C41,'Org List'!$J$9:$K$488,2,0), "")</f>
        <v>Bromley</v>
      </c>
      <c r="E41" s="294" t="str">
        <f ca="1">IFERROR(IF((VLOOKUP($B41,'Year End Backsheet'!$A$7:$X$156,E$8,FALSE))="","",(VLOOKUP($B41,'Year End Backsheet'!$A$7:$X$156,E$8,FALSE))),"")</f>
        <v>5. Integrated workforce: joint approach to training and upskilling of workforce</v>
      </c>
      <c r="F41" s="296" t="str">
        <f ca="1">IFERROR(IF((VLOOKUP($B41,'Year End Backsheet'!$A$7:$X$156,F$8,FALSE))="","",(VLOOKUP($B41,'Year End Backsheet'!$A$7:$X$156,F$8,FALSE))),"")</f>
        <v>2. Strong, system-wide governance and systems leadership</v>
      </c>
      <c r="G41" s="311"/>
      <c r="H41" s="294" t="str">
        <f ca="1">IFERROR(IF((VLOOKUP($B41,'Year End Backsheet'!$A$7:$X$156,H$8,FALSE))="","",(VLOOKUP($B41,'Year End Backsheet'!$A$7:$X$156,H$8,FALSE))),"")</f>
        <v>4. Empowering users to have choice and control through an asset based approach, shared decision making and co-production</v>
      </c>
      <c r="I41" s="296" t="str">
        <f ca="1">IFERROR(IF((VLOOKUP($B41,'Year End Backsheet'!$A$7:$X$156,I$8,FALSE))="","",(VLOOKUP($B41,'Year End Backsheet'!$A$7:$X$156,I$8,FALSE))),"")</f>
        <v>3. Integrated electronic records and sharing across the system with service users</v>
      </c>
    </row>
    <row r="42" spans="1:9" ht="45" customHeight="1" x14ac:dyDescent="0.3">
      <c r="A42" s="57">
        <v>17</v>
      </c>
      <c r="B42" s="303" t="str">
        <f t="shared" ca="1" si="5"/>
        <v>E10000002</v>
      </c>
      <c r="C42" s="315" t="str">
        <f t="shared" ca="1" si="4"/>
        <v>E10000002</v>
      </c>
      <c r="D42" s="316" t="str">
        <f ca="1">IFERROR(VLOOKUP($C42,'Org List'!$J$9:$K$488,2,0), "")</f>
        <v>Buckinghamshire</v>
      </c>
      <c r="E42" s="294" t="str">
        <f ca="1">IFERROR(IF((VLOOKUP($B42,'Year End Backsheet'!$A$7:$X$156,E$8,FALSE))="","",(VLOOKUP($B42,'Year End Backsheet'!$A$7:$X$156,E$8,FALSE))),"")</f>
        <v>4. Empowering users to have choice and control through an asset based approach, shared decision making and co-production</v>
      </c>
      <c r="F42" s="296" t="str">
        <f ca="1">IFERROR(IF((VLOOKUP($B42,'Year End Backsheet'!$A$7:$X$156,F$8,FALSE))="","",(VLOOKUP($B42,'Year End Backsheet'!$A$7:$X$156,F$8,FALSE))),"")</f>
        <v>9. Joint commissioning of health and social care</v>
      </c>
      <c r="G42" s="311"/>
      <c r="H42" s="294" t="str">
        <f ca="1">IFERROR(IF((VLOOKUP($B42,'Year End Backsheet'!$A$7:$X$156,H$8,FALSE))="","",(VLOOKUP($B42,'Year End Backsheet'!$A$7:$X$156,H$8,FALSE))),"")</f>
        <v>3. Integrated electronic records and sharing across the system with service users</v>
      </c>
      <c r="I42" s="296" t="str">
        <f ca="1">IFERROR(IF((VLOOKUP($B42,'Year End Backsheet'!$A$7:$X$156,I$8,FALSE))="","",(VLOOKUP($B42,'Year End Backsheet'!$A$7:$X$156,I$8,FALSE))),"")</f>
        <v>6. Good quality and sustainable provider market that can meet demand</v>
      </c>
    </row>
    <row r="43" spans="1:9" ht="45" customHeight="1" x14ac:dyDescent="0.3">
      <c r="A43" s="57">
        <v>18</v>
      </c>
      <c r="B43" s="303" t="str">
        <f t="shared" ca="1" si="5"/>
        <v>E08000002</v>
      </c>
      <c r="C43" s="315" t="str">
        <f t="shared" ca="1" si="4"/>
        <v>E08000002</v>
      </c>
      <c r="D43" s="316" t="str">
        <f ca="1">IFERROR(VLOOKUP($C43,'Org List'!$J$9:$K$488,2,0), "")</f>
        <v>Bury</v>
      </c>
      <c r="E43" s="294" t="str">
        <f ca="1">IFERROR(IF((VLOOKUP($B43,'Year End Backsheet'!$A$7:$X$156,E$8,FALSE))="","",(VLOOKUP($B43,'Year End Backsheet'!$A$7:$X$156,E$8,FALSE))),"")</f>
        <v>6. Good quality and sustainable provider market that can meet demand</v>
      </c>
      <c r="F43" s="296" t="str">
        <f ca="1">IFERROR(IF((VLOOKUP($B43,'Year End Backsheet'!$A$7:$X$156,F$8,FALSE))="","",(VLOOKUP($B43,'Year End Backsheet'!$A$7:$X$156,F$8,FALSE))),"")</f>
        <v>6. Good quality and sustainable provider market that can meet demand</v>
      </c>
      <c r="G43" s="311"/>
      <c r="H43" s="294" t="str">
        <f ca="1">IFERROR(IF((VLOOKUP($B43,'Year End Backsheet'!$A$7:$X$156,H$8,FALSE))="","",(VLOOKUP($B43,'Year End Backsheet'!$A$7:$X$156,H$8,FALSE))),"")</f>
        <v>8. Pooled or aligned resources</v>
      </c>
      <c r="I43" s="296" t="str">
        <f ca="1">IFERROR(IF((VLOOKUP($B43,'Year End Backsheet'!$A$7:$X$156,I$8,FALSE))="","",(VLOOKUP($B43,'Year End Backsheet'!$A$7:$X$156,I$8,FALSE))),"")</f>
        <v>5. Integrated workforce: joint approach to training and upskilling of workforce</v>
      </c>
    </row>
    <row r="44" spans="1:9" ht="45" customHeight="1" x14ac:dyDescent="0.3">
      <c r="A44" s="57">
        <v>19</v>
      </c>
      <c r="B44" s="303" t="str">
        <f t="shared" ca="1" si="5"/>
        <v>E08000033</v>
      </c>
      <c r="C44" s="315" t="str">
        <f t="shared" ca="1" si="4"/>
        <v>E08000033</v>
      </c>
      <c r="D44" s="316" t="str">
        <f ca="1">IFERROR(VLOOKUP($C44,'Org List'!$J$9:$K$488,2,0), "")</f>
        <v>Calderdale</v>
      </c>
      <c r="E44" s="294" t="str">
        <f ca="1">IFERROR(IF((VLOOKUP($B44,'Year End Backsheet'!$A$7:$X$156,E$8,FALSE))="","",(VLOOKUP($B44,'Year End Backsheet'!$A$7:$X$156,E$8,FALSE))),"")</f>
        <v>2. Strong, system-wide governance and systems leadership</v>
      </c>
      <c r="F44" s="296" t="str">
        <f ca="1">IFERROR(IF((VLOOKUP($B44,'Year End Backsheet'!$A$7:$X$156,F$8,FALSE))="","",(VLOOKUP($B44,'Year End Backsheet'!$A$7:$X$156,F$8,FALSE))),"")</f>
        <v>8. Pooled or aligned resources</v>
      </c>
      <c r="G44" s="311"/>
      <c r="H44" s="294" t="str">
        <f ca="1">IFERROR(IF((VLOOKUP($B44,'Year End Backsheet'!$A$7:$X$156,H$8,FALSE))="","",(VLOOKUP($B44,'Year End Backsheet'!$A$7:$X$156,H$8,FALSE))),"")</f>
        <v>3. Integrated electronic records and sharing across the system with service users</v>
      </c>
      <c r="I44" s="296" t="str">
        <f ca="1">IFERROR(IF((VLOOKUP($B44,'Year End Backsheet'!$A$7:$X$156,I$8,FALSE))="","",(VLOOKUP($B44,'Year End Backsheet'!$A$7:$X$156,I$8,FALSE))),"")</f>
        <v>6. Good quality and sustainable provider market that can meet demand</v>
      </c>
    </row>
    <row r="45" spans="1:9" ht="45" customHeight="1" x14ac:dyDescent="0.3">
      <c r="A45" s="57">
        <v>20</v>
      </c>
      <c r="B45" s="303" t="str">
        <f t="shared" ca="1" si="5"/>
        <v>E10000003</v>
      </c>
      <c r="C45" s="315" t="str">
        <f t="shared" ca="1" si="4"/>
        <v>E10000003</v>
      </c>
      <c r="D45" s="316" t="str">
        <f ca="1">IFERROR(VLOOKUP($C45,'Org List'!$J$9:$K$488,2,0), "")</f>
        <v>Cambridgeshire</v>
      </c>
      <c r="E45" s="294" t="str">
        <f ca="1">IFERROR(IF((VLOOKUP($B45,'Year End Backsheet'!$A$7:$X$156,E$8,FALSE))="","",(VLOOKUP($B45,'Year End Backsheet'!$A$7:$X$156,E$8,FALSE))),"")</f>
        <v>4. Empowering users to have choice and control through an asset based approach, shared decision making and co-production</v>
      </c>
      <c r="F45" s="296" t="str">
        <f ca="1">IFERROR(IF((VLOOKUP($B45,'Year End Backsheet'!$A$7:$X$156,F$8,FALSE))="","",(VLOOKUP($B45,'Year End Backsheet'!$A$7:$X$156,F$8,FALSE))),"")</f>
        <v>2. Strong, system-wide governance and systems leadership</v>
      </c>
      <c r="G45" s="311"/>
      <c r="H45" s="294" t="str">
        <f ca="1">IFERROR(IF((VLOOKUP($B45,'Year End Backsheet'!$A$7:$X$156,H$8,FALSE))="","",(VLOOKUP($B45,'Year End Backsheet'!$A$7:$X$156,H$8,FALSE))),"")</f>
        <v>1. Local contextual factors (e.g. financial health, funding arrangements, demographics, urban vs rurual factors)</v>
      </c>
      <c r="I45" s="296" t="str">
        <f ca="1">IFERROR(IF((VLOOKUP($B45,'Year End Backsheet'!$A$7:$X$156,I$8,FALSE))="","",(VLOOKUP($B45,'Year End Backsheet'!$A$7:$X$156,I$8,FALSE))),"")</f>
        <v>9. Joint commissioning of health and social care</v>
      </c>
    </row>
    <row r="46" spans="1:9" ht="45" customHeight="1" x14ac:dyDescent="0.3">
      <c r="A46" s="57">
        <v>21</v>
      </c>
      <c r="B46" s="303" t="str">
        <f t="shared" ca="1" si="5"/>
        <v>E09000007</v>
      </c>
      <c r="C46" s="315" t="str">
        <f t="shared" ca="1" si="4"/>
        <v>E09000007</v>
      </c>
      <c r="D46" s="316" t="str">
        <f ca="1">IFERROR(VLOOKUP($C46,'Org List'!$J$9:$K$488,2,0), "")</f>
        <v>Camden</v>
      </c>
      <c r="E46" s="294" t="str">
        <f ca="1">IFERROR(IF((VLOOKUP($B46,'Year End Backsheet'!$A$7:$X$156,E$8,FALSE))="","",(VLOOKUP($B46,'Year End Backsheet'!$A$7:$X$156,E$8,FALSE))),"")</f>
        <v>6. Good quality and sustainable provider market that can meet demand</v>
      </c>
      <c r="F46" s="296" t="str">
        <f ca="1">IFERROR(IF((VLOOKUP($B46,'Year End Backsheet'!$A$7:$X$156,F$8,FALSE))="","",(VLOOKUP($B46,'Year End Backsheet'!$A$7:$X$156,F$8,FALSE))),"")</f>
        <v>4. Empowering users to have choice and control through an asset based approach, shared decision making and co-production</v>
      </c>
      <c r="G46" s="311"/>
      <c r="H46" s="294" t="str">
        <f ca="1">IFERROR(IF((VLOOKUP($B46,'Year End Backsheet'!$A$7:$X$156,H$8,FALSE))="","",(VLOOKUP($B46,'Year End Backsheet'!$A$7:$X$156,H$8,FALSE))),"")</f>
        <v>3. Integrated electronic records and sharing across the system with service users</v>
      </c>
      <c r="I46" s="296" t="str">
        <f ca="1">IFERROR(IF((VLOOKUP($B46,'Year End Backsheet'!$A$7:$X$156,I$8,FALSE))="","",(VLOOKUP($B46,'Year End Backsheet'!$A$7:$X$156,I$8,FALSE))),"")</f>
        <v>2. Strong, system-wide governance and systems leadership</v>
      </c>
    </row>
    <row r="47" spans="1:9" ht="45" customHeight="1" x14ac:dyDescent="0.3">
      <c r="A47" s="57">
        <v>22</v>
      </c>
      <c r="B47" s="303" t="str">
        <f t="shared" ca="1" si="5"/>
        <v>E06000056</v>
      </c>
      <c r="C47" s="315" t="str">
        <f t="shared" ca="1" si="4"/>
        <v>E06000056</v>
      </c>
      <c r="D47" s="316" t="str">
        <f ca="1">IFERROR(VLOOKUP($C47,'Org List'!$J$9:$K$488,2,0), "")</f>
        <v>Central Bedfordshire</v>
      </c>
      <c r="E47" s="294" t="str">
        <f ca="1">IFERROR(IF((VLOOKUP($B47,'Year End Backsheet'!$A$7:$X$156,E$8,FALSE))="","",(VLOOKUP($B47,'Year End Backsheet'!$A$7:$X$156,E$8,FALSE))),"")</f>
        <v>1. Local contextual factors (e.g. financial health, funding arrangements, demographics, urban vs rurual factors)</v>
      </c>
      <c r="F47" s="296" t="str">
        <f ca="1">IFERROR(IF((VLOOKUP($B47,'Year End Backsheet'!$A$7:$X$156,F$8,FALSE))="","",(VLOOKUP($B47,'Year End Backsheet'!$A$7:$X$156,F$8,FALSE))),"")</f>
        <v>4. Empowering users to have choice and control through an asset based approach, shared decision making and co-production</v>
      </c>
      <c r="G47" s="311"/>
      <c r="H47" s="294" t="str">
        <f ca="1">IFERROR(IF((VLOOKUP($B47,'Year End Backsheet'!$A$7:$X$156,H$8,FALSE))="","",(VLOOKUP($B47,'Year End Backsheet'!$A$7:$X$156,H$8,FALSE))),"")</f>
        <v>9. Joint commissioning of health and social care</v>
      </c>
      <c r="I47" s="296" t="str">
        <f ca="1">IFERROR(IF((VLOOKUP($B47,'Year End Backsheet'!$A$7:$X$156,I$8,FALSE))="","",(VLOOKUP($B47,'Year End Backsheet'!$A$7:$X$156,I$8,FALSE))),"")</f>
        <v>3. Integrated electronic records and sharing across the system with service users</v>
      </c>
    </row>
    <row r="48" spans="1:9" ht="45" customHeight="1" x14ac:dyDescent="0.3">
      <c r="A48" s="57">
        <v>23</v>
      </c>
      <c r="B48" s="303" t="str">
        <f t="shared" ca="1" si="5"/>
        <v>E06000049</v>
      </c>
      <c r="C48" s="315" t="str">
        <f t="shared" ca="1" si="4"/>
        <v>E06000049</v>
      </c>
      <c r="D48" s="316" t="str">
        <f ca="1">IFERROR(VLOOKUP($C48,'Org List'!$J$9:$K$488,2,0), "")</f>
        <v>Cheshire East</v>
      </c>
      <c r="E48" s="294" t="str">
        <f ca="1">IFERROR(IF((VLOOKUP($B48,'Year End Backsheet'!$A$7:$X$156,E$8,FALSE))="","",(VLOOKUP($B48,'Year End Backsheet'!$A$7:$X$156,E$8,FALSE))),"")</f>
        <v>2. Strong, system-wide governance and systems leadership</v>
      </c>
      <c r="F48" s="296" t="str">
        <f ca="1">IFERROR(IF((VLOOKUP($B48,'Year End Backsheet'!$A$7:$X$156,F$8,FALSE))="","",(VLOOKUP($B48,'Year End Backsheet'!$A$7:$X$156,F$8,FALSE))),"")</f>
        <v>6. Good quality and sustainable provider market that can meet demand</v>
      </c>
      <c r="G48" s="311"/>
      <c r="H48" s="294" t="str">
        <f ca="1">IFERROR(IF((VLOOKUP($B48,'Year End Backsheet'!$A$7:$X$156,H$8,FALSE))="","",(VLOOKUP($B48,'Year End Backsheet'!$A$7:$X$156,H$8,FALSE))),"")</f>
        <v>5. Integrated workforce: joint approach to training and upskilling of workforce</v>
      </c>
      <c r="I48" s="296" t="str">
        <f ca="1">IFERROR(IF((VLOOKUP($B48,'Year End Backsheet'!$A$7:$X$156,I$8,FALSE))="","",(VLOOKUP($B48,'Year End Backsheet'!$A$7:$X$156,I$8,FALSE))),"")</f>
        <v>7. Joined-up regulatory approach</v>
      </c>
    </row>
    <row r="49" spans="1:9" ht="45" customHeight="1" x14ac:dyDescent="0.3">
      <c r="A49" s="57">
        <v>24</v>
      </c>
      <c r="B49" s="303" t="str">
        <f t="shared" ca="1" si="5"/>
        <v>E06000050</v>
      </c>
      <c r="C49" s="315" t="str">
        <f t="shared" ca="1" si="4"/>
        <v>E06000050</v>
      </c>
      <c r="D49" s="316" t="str">
        <f ca="1">IFERROR(VLOOKUP($C49,'Org List'!$J$9:$K$488,2,0), "")</f>
        <v>Cheshire West and Chester</v>
      </c>
      <c r="E49" s="294" t="str">
        <f ca="1">IFERROR(IF((VLOOKUP($B49,'Year End Backsheet'!$A$7:$X$156,E$8,FALSE))="","",(VLOOKUP($B49,'Year End Backsheet'!$A$7:$X$156,E$8,FALSE))),"")</f>
        <v>Other</v>
      </c>
      <c r="F49" s="296" t="str">
        <f ca="1">IFERROR(IF((VLOOKUP($B49,'Year End Backsheet'!$A$7:$X$156,F$8,FALSE))="","",(VLOOKUP($B49,'Year End Backsheet'!$A$7:$X$156,F$8,FALSE))),"")</f>
        <v>8. Pooled or aligned resources</v>
      </c>
      <c r="G49" s="311"/>
      <c r="H49" s="294" t="str">
        <f ca="1">IFERROR(IF((VLOOKUP($B49,'Year End Backsheet'!$A$7:$X$156,H$8,FALSE))="","",(VLOOKUP($B49,'Year End Backsheet'!$A$7:$X$156,H$8,FALSE))),"")</f>
        <v>Other</v>
      </c>
      <c r="I49" s="296" t="str">
        <f ca="1">IFERROR(IF((VLOOKUP($B49,'Year End Backsheet'!$A$7:$X$156,I$8,FALSE))="","",(VLOOKUP($B49,'Year End Backsheet'!$A$7:$X$156,I$8,FALSE))),"")</f>
        <v>2. Strong, system-wide governance and systems leadership</v>
      </c>
    </row>
    <row r="50" spans="1:9" ht="45" customHeight="1" x14ac:dyDescent="0.3">
      <c r="A50" s="57">
        <v>25</v>
      </c>
      <c r="B50" s="303" t="str">
        <f t="shared" ca="1" si="5"/>
        <v>E09000001</v>
      </c>
      <c r="C50" s="315" t="str">
        <f t="shared" ca="1" si="4"/>
        <v>E09000001</v>
      </c>
      <c r="D50" s="316" t="str">
        <f ca="1">IFERROR(VLOOKUP($C50,'Org List'!$J$9:$K$488,2,0), "")</f>
        <v>City of London</v>
      </c>
      <c r="E50" s="294" t="str">
        <f ca="1">IFERROR(IF((VLOOKUP($B50,'Year End Backsheet'!$A$7:$X$156,E$8,FALSE))="","",(VLOOKUP($B50,'Year End Backsheet'!$A$7:$X$156,E$8,FALSE))),"")</f>
        <v>2. Strong, system-wide governance and systems leadership</v>
      </c>
      <c r="F50" s="296" t="str">
        <f ca="1">IFERROR(IF((VLOOKUP($B50,'Year End Backsheet'!$A$7:$X$156,F$8,FALSE))="","",(VLOOKUP($B50,'Year End Backsheet'!$A$7:$X$156,F$8,FALSE))),"")</f>
        <v>8. Pooled or aligned resources</v>
      </c>
      <c r="G50" s="311"/>
      <c r="H50" s="294" t="str">
        <f ca="1">IFERROR(IF((VLOOKUP($B50,'Year End Backsheet'!$A$7:$X$156,H$8,FALSE))="","",(VLOOKUP($B50,'Year End Backsheet'!$A$7:$X$156,H$8,FALSE))),"")</f>
        <v>5. Integrated workforce: joint approach to training and upskilling of workforce</v>
      </c>
      <c r="I50" s="296" t="str">
        <f ca="1">IFERROR(IF((VLOOKUP($B50,'Year End Backsheet'!$A$7:$X$156,I$8,FALSE))="","",(VLOOKUP($B50,'Year End Backsheet'!$A$7:$X$156,I$8,FALSE))),"")</f>
        <v>6. Good quality and sustainable provider market that can meet demand</v>
      </c>
    </row>
    <row r="51" spans="1:9" ht="45" customHeight="1" x14ac:dyDescent="0.3">
      <c r="A51" s="57">
        <v>26</v>
      </c>
      <c r="B51" s="303" t="str">
        <f t="shared" ca="1" si="5"/>
        <v>E06000052</v>
      </c>
      <c r="C51" s="315" t="str">
        <f t="shared" ca="1" si="4"/>
        <v>E06000052</v>
      </c>
      <c r="D51" s="316" t="str">
        <f ca="1">IFERROR(VLOOKUP($C51,'Org List'!$J$9:$K$488,2,0), "")</f>
        <v>Cornwall &amp; Scilly</v>
      </c>
      <c r="E51" s="294" t="str">
        <f ca="1">IFERROR(IF((VLOOKUP($B51,'Year End Backsheet'!$A$7:$X$156,E$8,FALSE))="","",(VLOOKUP($B51,'Year End Backsheet'!$A$7:$X$156,E$8,FALSE))),"")</f>
        <v>2. Strong, system-wide governance and systems leadership</v>
      </c>
      <c r="F51" s="296" t="str">
        <f ca="1">IFERROR(IF((VLOOKUP($B51,'Year End Backsheet'!$A$7:$X$156,F$8,FALSE))="","",(VLOOKUP($B51,'Year End Backsheet'!$A$7:$X$156,F$8,FALSE))),"")</f>
        <v>9. Joint commissioning of health and social care</v>
      </c>
      <c r="G51" s="311"/>
      <c r="H51" s="294" t="str">
        <f ca="1">IFERROR(IF((VLOOKUP($B51,'Year End Backsheet'!$A$7:$X$156,H$8,FALSE))="","",(VLOOKUP($B51,'Year End Backsheet'!$A$7:$X$156,H$8,FALSE))),"")</f>
        <v>5. Integrated workforce: joint approach to training and upskilling of workforce</v>
      </c>
      <c r="I51" s="296" t="str">
        <f ca="1">IFERROR(IF((VLOOKUP($B51,'Year End Backsheet'!$A$7:$X$156,I$8,FALSE))="","",(VLOOKUP($B51,'Year End Backsheet'!$A$7:$X$156,I$8,FALSE))),"")</f>
        <v>1. Local contextual factors (e.g. financial health, funding arrangements, demographics, urban vs rurual factors)</v>
      </c>
    </row>
    <row r="52" spans="1:9" ht="45" customHeight="1" x14ac:dyDescent="0.3">
      <c r="A52" s="57">
        <v>27</v>
      </c>
      <c r="B52" s="303" t="str">
        <f t="shared" ca="1" si="5"/>
        <v>E06000047</v>
      </c>
      <c r="C52" s="315" t="str">
        <f t="shared" ca="1" si="4"/>
        <v>E06000047</v>
      </c>
      <c r="D52" s="316" t="str">
        <f ca="1">IFERROR(VLOOKUP($C52,'Org List'!$J$9:$K$488,2,0), "")</f>
        <v>County Durham</v>
      </c>
      <c r="E52" s="294" t="str">
        <f ca="1">IFERROR(IF((VLOOKUP($B52,'Year End Backsheet'!$A$7:$X$156,E$8,FALSE))="","",(VLOOKUP($B52,'Year End Backsheet'!$A$7:$X$156,E$8,FALSE))),"")</f>
        <v>1. Local contextual factors (e.g. financial health, funding arrangements, demographics, urban vs rurual factors)</v>
      </c>
      <c r="F52" s="296" t="str">
        <f ca="1">IFERROR(IF((VLOOKUP($B52,'Year End Backsheet'!$A$7:$X$156,F$8,FALSE))="","",(VLOOKUP($B52,'Year End Backsheet'!$A$7:$X$156,F$8,FALSE))),"")</f>
        <v>2. Strong, system-wide governance and systems leadership</v>
      </c>
      <c r="G52" s="311"/>
      <c r="H52" s="294" t="str">
        <f ca="1">IFERROR(IF((VLOOKUP($B52,'Year End Backsheet'!$A$7:$X$156,H$8,FALSE))="","",(VLOOKUP($B52,'Year End Backsheet'!$A$7:$X$156,H$8,FALSE))),"")</f>
        <v>3. Integrated electronic records and sharing across the system with service users</v>
      </c>
      <c r="I52" s="296" t="str">
        <f ca="1">IFERROR(IF((VLOOKUP($B52,'Year End Backsheet'!$A$7:$X$156,I$8,FALSE))="","",(VLOOKUP($B52,'Year End Backsheet'!$A$7:$X$156,I$8,FALSE))),"")</f>
        <v>5. Integrated workforce: joint approach to training and upskilling of workforce</v>
      </c>
    </row>
    <row r="53" spans="1:9" ht="45" customHeight="1" x14ac:dyDescent="0.3">
      <c r="A53" s="57">
        <v>28</v>
      </c>
      <c r="B53" s="303" t="str">
        <f t="shared" ca="1" si="5"/>
        <v>E08000026</v>
      </c>
      <c r="C53" s="315" t="str">
        <f t="shared" ca="1" si="4"/>
        <v>E08000026</v>
      </c>
      <c r="D53" s="316" t="str">
        <f ca="1">IFERROR(VLOOKUP($C53,'Org List'!$J$9:$K$488,2,0), "")</f>
        <v>Coventry</v>
      </c>
      <c r="E53" s="294" t="str">
        <f ca="1">IFERROR(IF((VLOOKUP($B53,'Year End Backsheet'!$A$7:$X$156,E$8,FALSE))="","",(VLOOKUP($B53,'Year End Backsheet'!$A$7:$X$156,E$8,FALSE))),"")</f>
        <v>6. Good quality and sustainable provider market that can meet demand</v>
      </c>
      <c r="F53" s="296" t="str">
        <f ca="1">IFERROR(IF((VLOOKUP($B53,'Year End Backsheet'!$A$7:$X$156,F$8,FALSE))="","",(VLOOKUP($B53,'Year End Backsheet'!$A$7:$X$156,F$8,FALSE))),"")</f>
        <v>9. Joint commissioning of health and social care</v>
      </c>
      <c r="G53" s="311"/>
      <c r="H53" s="294" t="str">
        <f ca="1">IFERROR(IF((VLOOKUP($B53,'Year End Backsheet'!$A$7:$X$156,H$8,FALSE))="","",(VLOOKUP($B53,'Year End Backsheet'!$A$7:$X$156,H$8,FALSE))),"")</f>
        <v>3. Integrated electronic records and sharing across the system with service users</v>
      </c>
      <c r="I53" s="296" t="str">
        <f ca="1">IFERROR(IF((VLOOKUP($B53,'Year End Backsheet'!$A$7:$X$156,I$8,FALSE))="","",(VLOOKUP($B53,'Year End Backsheet'!$A$7:$X$156,I$8,FALSE))),"")</f>
        <v>5. Integrated workforce: joint approach to training and upskilling of workforce</v>
      </c>
    </row>
    <row r="54" spans="1:9" ht="45" customHeight="1" x14ac:dyDescent="0.3">
      <c r="A54" s="57">
        <v>29</v>
      </c>
      <c r="B54" s="303" t="str">
        <f t="shared" ca="1" si="5"/>
        <v>E09000008</v>
      </c>
      <c r="C54" s="315" t="str">
        <f t="shared" ca="1" si="4"/>
        <v>E09000008</v>
      </c>
      <c r="D54" s="316" t="str">
        <f ca="1">IFERROR(VLOOKUP($C54,'Org List'!$J$9:$K$488,2,0), "")</f>
        <v>Croydon</v>
      </c>
      <c r="E54" s="294" t="str">
        <f ca="1">IFERROR(IF((VLOOKUP($B54,'Year End Backsheet'!$A$7:$X$156,E$8,FALSE))="","",(VLOOKUP($B54,'Year End Backsheet'!$A$7:$X$156,E$8,FALSE))),"")</f>
        <v>2. Strong, system-wide governance and systems leadership</v>
      </c>
      <c r="F54" s="296" t="str">
        <f ca="1">IFERROR(IF((VLOOKUP($B54,'Year End Backsheet'!$A$7:$X$156,F$8,FALSE))="","",(VLOOKUP($B54,'Year End Backsheet'!$A$7:$X$156,F$8,FALSE))),"")</f>
        <v>8. Pooled or aligned resources</v>
      </c>
      <c r="G54" s="311"/>
      <c r="H54" s="294" t="str">
        <f ca="1">IFERROR(IF((VLOOKUP($B54,'Year End Backsheet'!$A$7:$X$156,H$8,FALSE))="","",(VLOOKUP($B54,'Year End Backsheet'!$A$7:$X$156,H$8,FALSE))),"")</f>
        <v>3. Integrated electronic records and sharing across the system with service users</v>
      </c>
      <c r="I54" s="296" t="str">
        <f ca="1">IFERROR(IF((VLOOKUP($B54,'Year End Backsheet'!$A$7:$X$156,I$8,FALSE))="","",(VLOOKUP($B54,'Year End Backsheet'!$A$7:$X$156,I$8,FALSE))),"")</f>
        <v>9. Joint commissioning of health and social care</v>
      </c>
    </row>
    <row r="55" spans="1:9" ht="45" customHeight="1" x14ac:dyDescent="0.3">
      <c r="A55" s="57">
        <v>30</v>
      </c>
      <c r="B55" s="303" t="str">
        <f t="shared" ca="1" si="5"/>
        <v>E10000006</v>
      </c>
      <c r="C55" s="315" t="str">
        <f t="shared" ca="1" si="4"/>
        <v>E10000006</v>
      </c>
      <c r="D55" s="316" t="str">
        <f ca="1">IFERROR(VLOOKUP($C55,'Org List'!$J$9:$K$488,2,0), "")</f>
        <v>Cumbria</v>
      </c>
      <c r="E55" s="294" t="str">
        <f ca="1">IFERROR(IF((VLOOKUP($B55,'Year End Backsheet'!$A$7:$X$156,E$8,FALSE))="","",(VLOOKUP($B55,'Year End Backsheet'!$A$7:$X$156,E$8,FALSE))),"")</f>
        <v>2. Strong, system-wide governance and systems leadership</v>
      </c>
      <c r="F55" s="296" t="str">
        <f ca="1">IFERROR(IF((VLOOKUP($B55,'Year End Backsheet'!$A$7:$X$156,F$8,FALSE))="","",(VLOOKUP($B55,'Year End Backsheet'!$A$7:$X$156,F$8,FALSE))),"")</f>
        <v>3. Integrated electronic records and sharing across the system with service users</v>
      </c>
      <c r="G55" s="311"/>
      <c r="H55" s="294" t="str">
        <f ca="1">IFERROR(IF((VLOOKUP($B55,'Year End Backsheet'!$A$7:$X$156,H$8,FALSE))="","",(VLOOKUP($B55,'Year End Backsheet'!$A$7:$X$156,H$8,FALSE))),"")</f>
        <v>6. Good quality and sustainable provider market that can meet demand</v>
      </c>
      <c r="I55" s="296" t="str">
        <f ca="1">IFERROR(IF((VLOOKUP($B55,'Year End Backsheet'!$A$7:$X$156,I$8,FALSE))="","",(VLOOKUP($B55,'Year End Backsheet'!$A$7:$X$156,I$8,FALSE))),"")</f>
        <v>5. Integrated workforce: joint approach to training and upskilling of workforce</v>
      </c>
    </row>
    <row r="56" spans="1:9" ht="45" customHeight="1" x14ac:dyDescent="0.3">
      <c r="A56" s="57">
        <v>31</v>
      </c>
      <c r="B56" s="303" t="str">
        <f t="shared" ca="1" si="5"/>
        <v>E06000005</v>
      </c>
      <c r="C56" s="315" t="str">
        <f t="shared" ca="1" si="4"/>
        <v>E06000005</v>
      </c>
      <c r="D56" s="316" t="str">
        <f ca="1">IFERROR(VLOOKUP($C56,'Org List'!$J$9:$K$488,2,0), "")</f>
        <v>Darlington</v>
      </c>
      <c r="E56" s="294" t="str">
        <f ca="1">IFERROR(IF((VLOOKUP($B56,'Year End Backsheet'!$A$7:$X$156,E$8,FALSE))="","",(VLOOKUP($B56,'Year End Backsheet'!$A$7:$X$156,E$8,FALSE))),"")</f>
        <v>9. Joint commissioning of health and social care</v>
      </c>
      <c r="F56" s="296" t="str">
        <f ca="1">IFERROR(IF((VLOOKUP($B56,'Year End Backsheet'!$A$7:$X$156,F$8,FALSE))="","",(VLOOKUP($B56,'Year End Backsheet'!$A$7:$X$156,F$8,FALSE))),"")</f>
        <v>9. Joint commissioning of health and social care</v>
      </c>
      <c r="G56" s="311"/>
      <c r="H56" s="294" t="str">
        <f ca="1">IFERROR(IF((VLOOKUP($B56,'Year End Backsheet'!$A$7:$X$156,H$8,FALSE))="","",(VLOOKUP($B56,'Year End Backsheet'!$A$7:$X$156,H$8,FALSE))),"")</f>
        <v>3. Integrated electronic records and sharing across the system with service users</v>
      </c>
      <c r="I56" s="296" t="str">
        <f ca="1">IFERROR(IF((VLOOKUP($B56,'Year End Backsheet'!$A$7:$X$156,I$8,FALSE))="","",(VLOOKUP($B56,'Year End Backsheet'!$A$7:$X$156,I$8,FALSE))),"")</f>
        <v>9. Joint commissioning of health and social care</v>
      </c>
    </row>
    <row r="57" spans="1:9" ht="45" customHeight="1" x14ac:dyDescent="0.3">
      <c r="A57" s="57">
        <v>32</v>
      </c>
      <c r="B57" s="303" t="str">
        <f t="shared" ca="1" si="5"/>
        <v>E06000015</v>
      </c>
      <c r="C57" s="315" t="str">
        <f t="shared" ref="C57:C88" ca="1" si="6">IF($A57&gt;$L$5-1,"",INDIRECT("'Comms by AT'!AA"&amp;$A57+$L$4))</f>
        <v>E06000015</v>
      </c>
      <c r="D57" s="316" t="str">
        <f ca="1">IFERROR(VLOOKUP($C57,'Org List'!$J$9:$K$488,2,0), "")</f>
        <v>Derby</v>
      </c>
      <c r="E57" s="294" t="str">
        <f ca="1">IFERROR(IF((VLOOKUP($B57,'Year End Backsheet'!$A$7:$X$156,E$8,FALSE))="","",(VLOOKUP($B57,'Year End Backsheet'!$A$7:$X$156,E$8,FALSE))),"")</f>
        <v>3. Integrated electronic records and sharing across the system with service users</v>
      </c>
      <c r="F57" s="296" t="str">
        <f ca="1">IFERROR(IF((VLOOKUP($B57,'Year End Backsheet'!$A$7:$X$156,F$8,FALSE))="","",(VLOOKUP($B57,'Year End Backsheet'!$A$7:$X$156,F$8,FALSE))),"")</f>
        <v>2. Strong, system-wide governance and systems leadership</v>
      </c>
      <c r="G57" s="311"/>
      <c r="H57" s="294" t="str">
        <f ca="1">IFERROR(IF((VLOOKUP($B57,'Year End Backsheet'!$A$7:$X$156,H$8,FALSE))="","",(VLOOKUP($B57,'Year End Backsheet'!$A$7:$X$156,H$8,FALSE))),"")</f>
        <v>1. Local contextual factors (e.g. financial health, funding arrangements, demographics, urban vs rurual factors)</v>
      </c>
      <c r="I57" s="296" t="str">
        <f ca="1">IFERROR(IF((VLOOKUP($B57,'Year End Backsheet'!$A$7:$X$156,I$8,FALSE))="","",(VLOOKUP($B57,'Year End Backsheet'!$A$7:$X$156,I$8,FALSE))),"")</f>
        <v>9. Joint commissioning of health and social care</v>
      </c>
    </row>
    <row r="58" spans="1:9" ht="45" customHeight="1" x14ac:dyDescent="0.3">
      <c r="A58" s="57">
        <v>33</v>
      </c>
      <c r="B58" s="303" t="str">
        <f t="shared" ref="B58:B89" ca="1" si="7">C58</f>
        <v>E10000007</v>
      </c>
      <c r="C58" s="315" t="str">
        <f t="shared" ca="1" si="6"/>
        <v>E10000007</v>
      </c>
      <c r="D58" s="316" t="str">
        <f ca="1">IFERROR(VLOOKUP($C58,'Org List'!$J$9:$K$488,2,0), "")</f>
        <v>Derbyshire</v>
      </c>
      <c r="E58" s="294" t="str">
        <f ca="1">IFERROR(IF((VLOOKUP($B58,'Year End Backsheet'!$A$7:$X$156,E$8,FALSE))="","",(VLOOKUP($B58,'Year End Backsheet'!$A$7:$X$156,E$8,FALSE))),"")</f>
        <v>5. Integrated workforce: joint approach to training and upskilling of workforce</v>
      </c>
      <c r="F58" s="296" t="str">
        <f ca="1">IFERROR(IF((VLOOKUP($B58,'Year End Backsheet'!$A$7:$X$156,F$8,FALSE))="","",(VLOOKUP($B58,'Year End Backsheet'!$A$7:$X$156,F$8,FALSE))),"")</f>
        <v>8. Pooled or aligned resources</v>
      </c>
      <c r="G58" s="311"/>
      <c r="H58" s="294" t="str">
        <f ca="1">IFERROR(IF((VLOOKUP($B58,'Year End Backsheet'!$A$7:$X$156,H$8,FALSE))="","",(VLOOKUP($B58,'Year End Backsheet'!$A$7:$X$156,H$8,FALSE))),"")</f>
        <v>1. Local contextual factors (e.g. financial health, funding arrangements, demographics, urban vs rurual factors)</v>
      </c>
      <c r="I58" s="296" t="str">
        <f ca="1">IFERROR(IF((VLOOKUP($B58,'Year End Backsheet'!$A$7:$X$156,I$8,FALSE))="","",(VLOOKUP($B58,'Year End Backsheet'!$A$7:$X$156,I$8,FALSE))),"")</f>
        <v>3. Integrated electronic records and sharing across the system with service users</v>
      </c>
    </row>
    <row r="59" spans="1:9" ht="45" customHeight="1" x14ac:dyDescent="0.3">
      <c r="A59" s="57">
        <v>34</v>
      </c>
      <c r="B59" s="303" t="str">
        <f t="shared" ca="1" si="7"/>
        <v>E10000008</v>
      </c>
      <c r="C59" s="315" t="str">
        <f t="shared" ca="1" si="6"/>
        <v>E10000008</v>
      </c>
      <c r="D59" s="316" t="str">
        <f ca="1">IFERROR(VLOOKUP($C59,'Org List'!$J$9:$K$488,2,0), "")</f>
        <v>Devon</v>
      </c>
      <c r="E59" s="294" t="str">
        <f ca="1">IFERROR(IF((VLOOKUP($B59,'Year End Backsheet'!$A$7:$X$156,E$8,FALSE))="","",(VLOOKUP($B59,'Year End Backsheet'!$A$7:$X$156,E$8,FALSE))),"")</f>
        <v>5. Integrated workforce: joint approach to training and upskilling of workforce</v>
      </c>
      <c r="F59" s="296" t="str">
        <f ca="1">IFERROR(IF((VLOOKUP($B59,'Year End Backsheet'!$A$7:$X$156,F$8,FALSE))="","",(VLOOKUP($B59,'Year End Backsheet'!$A$7:$X$156,F$8,FALSE))),"")</f>
        <v>9. Joint commissioning of health and social care</v>
      </c>
      <c r="G59" s="311"/>
      <c r="H59" s="294" t="str">
        <f ca="1">IFERROR(IF((VLOOKUP($B59,'Year End Backsheet'!$A$7:$X$156,H$8,FALSE))="","",(VLOOKUP($B59,'Year End Backsheet'!$A$7:$X$156,H$8,FALSE))),"")</f>
        <v>3. Integrated electronic records and sharing across the system with service users</v>
      </c>
      <c r="I59" s="296" t="str">
        <f ca="1">IFERROR(IF((VLOOKUP($B59,'Year End Backsheet'!$A$7:$X$156,I$8,FALSE))="","",(VLOOKUP($B59,'Year End Backsheet'!$A$7:$X$156,I$8,FALSE))),"")</f>
        <v>6. Good quality and sustainable provider market that can meet demand</v>
      </c>
    </row>
    <row r="60" spans="1:9" ht="45" customHeight="1" x14ac:dyDescent="0.3">
      <c r="A60" s="57">
        <v>35</v>
      </c>
      <c r="B60" s="303" t="str">
        <f t="shared" ca="1" si="7"/>
        <v>E08000017</v>
      </c>
      <c r="C60" s="315" t="str">
        <f t="shared" ca="1" si="6"/>
        <v>E08000017</v>
      </c>
      <c r="D60" s="316" t="str">
        <f ca="1">IFERROR(VLOOKUP($C60,'Org List'!$J$9:$K$488,2,0), "")</f>
        <v>Doncaster</v>
      </c>
      <c r="E60" s="294" t="str">
        <f ca="1">IFERROR(IF((VLOOKUP($B60,'Year End Backsheet'!$A$7:$X$156,E$8,FALSE))="","",(VLOOKUP($B60,'Year End Backsheet'!$A$7:$X$156,E$8,FALSE))),"")</f>
        <v>3. Integrated electronic records and sharing across the system with service users</v>
      </c>
      <c r="F60" s="296" t="str">
        <f ca="1">IFERROR(IF((VLOOKUP($B60,'Year End Backsheet'!$A$7:$X$156,F$8,FALSE))="","",(VLOOKUP($B60,'Year End Backsheet'!$A$7:$X$156,F$8,FALSE))),"")</f>
        <v>2. Strong, system-wide governance and systems leadership</v>
      </c>
      <c r="G60" s="311"/>
      <c r="H60" s="294" t="str">
        <f ca="1">IFERROR(IF((VLOOKUP($B60,'Year End Backsheet'!$A$7:$X$156,H$8,FALSE))="","",(VLOOKUP($B60,'Year End Backsheet'!$A$7:$X$156,H$8,FALSE))),"")</f>
        <v>8. Pooled or aligned resources</v>
      </c>
      <c r="I60" s="296" t="str">
        <f ca="1">IFERROR(IF((VLOOKUP($B60,'Year End Backsheet'!$A$7:$X$156,I$8,FALSE))="","",(VLOOKUP($B60,'Year End Backsheet'!$A$7:$X$156,I$8,FALSE))),"")</f>
        <v>5. Integrated workforce: joint approach to training and upskilling of workforce</v>
      </c>
    </row>
    <row r="61" spans="1:9" ht="45" customHeight="1" x14ac:dyDescent="0.3">
      <c r="A61" s="57">
        <v>36</v>
      </c>
      <c r="B61" s="303" t="str">
        <f t="shared" ca="1" si="7"/>
        <v>E10000009</v>
      </c>
      <c r="C61" s="315" t="str">
        <f t="shared" ca="1" si="6"/>
        <v>E10000009</v>
      </c>
      <c r="D61" s="316" t="str">
        <f ca="1">IFERROR(VLOOKUP($C61,'Org List'!$J$9:$K$488,2,0), "")</f>
        <v>Dorset</v>
      </c>
      <c r="E61" s="294" t="str">
        <f ca="1">IFERROR(IF((VLOOKUP($B61,'Year End Backsheet'!$A$7:$X$156,E$8,FALSE))="","",(VLOOKUP($B61,'Year End Backsheet'!$A$7:$X$156,E$8,FALSE))),"")</f>
        <v>6. Good quality and sustainable provider market that can meet demand</v>
      </c>
      <c r="F61" s="296" t="str">
        <f ca="1">IFERROR(IF((VLOOKUP($B61,'Year End Backsheet'!$A$7:$X$156,F$8,FALSE))="","",(VLOOKUP($B61,'Year End Backsheet'!$A$7:$X$156,F$8,FALSE))),"")</f>
        <v>1. Local contextual factors (e.g. financial health, funding arrangements, demographics, urban vs rurual factors)</v>
      </c>
      <c r="G61" s="311"/>
      <c r="H61" s="294" t="str">
        <f ca="1">IFERROR(IF((VLOOKUP($B61,'Year End Backsheet'!$A$7:$X$156,H$8,FALSE))="","",(VLOOKUP($B61,'Year End Backsheet'!$A$7:$X$156,H$8,FALSE))),"")</f>
        <v>2. Strong, system-wide governance and systems leadership</v>
      </c>
      <c r="I61" s="296" t="str">
        <f ca="1">IFERROR(IF((VLOOKUP($B61,'Year End Backsheet'!$A$7:$X$156,I$8,FALSE))="","",(VLOOKUP($B61,'Year End Backsheet'!$A$7:$X$156,I$8,FALSE))),"")</f>
        <v>4. Empowering users to have choice and control through an asset based approach, shared decision making and co-production</v>
      </c>
    </row>
    <row r="62" spans="1:9" ht="45" customHeight="1" x14ac:dyDescent="0.3">
      <c r="A62" s="57">
        <v>37</v>
      </c>
      <c r="B62" s="303" t="str">
        <f t="shared" ca="1" si="7"/>
        <v>E08000027</v>
      </c>
      <c r="C62" s="315" t="str">
        <f t="shared" ca="1" si="6"/>
        <v>E08000027</v>
      </c>
      <c r="D62" s="316" t="str">
        <f ca="1">IFERROR(VLOOKUP($C62,'Org List'!$J$9:$K$488,2,0), "")</f>
        <v>Dudley</v>
      </c>
      <c r="E62" s="294" t="str">
        <f ca="1">IFERROR(IF((VLOOKUP($B62,'Year End Backsheet'!$A$7:$X$156,E$8,FALSE))="","",(VLOOKUP($B62,'Year End Backsheet'!$A$7:$X$156,E$8,FALSE))),"")</f>
        <v>1. Local contextual factors (e.g. financial health, funding arrangements, demographics, urban vs rurual factors)</v>
      </c>
      <c r="F62" s="296" t="str">
        <f ca="1">IFERROR(IF((VLOOKUP($B62,'Year End Backsheet'!$A$7:$X$156,F$8,FALSE))="","",(VLOOKUP($B62,'Year End Backsheet'!$A$7:$X$156,F$8,FALSE))),"")</f>
        <v>2. Strong, system-wide governance and systems leadership</v>
      </c>
      <c r="G62" s="311"/>
      <c r="H62" s="294" t="str">
        <f ca="1">IFERROR(IF((VLOOKUP($B62,'Year End Backsheet'!$A$7:$X$156,H$8,FALSE))="","",(VLOOKUP($B62,'Year End Backsheet'!$A$7:$X$156,H$8,FALSE))),"")</f>
        <v>3. Integrated electronic records and sharing across the system with service users</v>
      </c>
      <c r="I62" s="296" t="str">
        <f ca="1">IFERROR(IF((VLOOKUP($B62,'Year End Backsheet'!$A$7:$X$156,I$8,FALSE))="","",(VLOOKUP($B62,'Year End Backsheet'!$A$7:$X$156,I$8,FALSE))),"")</f>
        <v>5. Integrated workforce: joint approach to training and upskilling of workforce</v>
      </c>
    </row>
    <row r="63" spans="1:9" ht="45" customHeight="1" x14ac:dyDescent="0.3">
      <c r="A63" s="57">
        <v>38</v>
      </c>
      <c r="B63" s="303" t="str">
        <f t="shared" ca="1" si="7"/>
        <v>E09000009</v>
      </c>
      <c r="C63" s="315" t="str">
        <f t="shared" ca="1" si="6"/>
        <v>E09000009</v>
      </c>
      <c r="D63" s="316" t="str">
        <f ca="1">IFERROR(VLOOKUP($C63,'Org List'!$J$9:$K$488,2,0), "")</f>
        <v>Ealing</v>
      </c>
      <c r="E63" s="294" t="str">
        <f ca="1">IFERROR(IF((VLOOKUP($B63,'Year End Backsheet'!$A$7:$X$156,E$8,FALSE))="","",(VLOOKUP($B63,'Year End Backsheet'!$A$7:$X$156,E$8,FALSE))),"")</f>
        <v>1. Local contextual factors (e.g. financial health, funding arrangements, demographics, urban vs rurual factors)</v>
      </c>
      <c r="F63" s="296" t="str">
        <f ca="1">IFERROR(IF((VLOOKUP($B63,'Year End Backsheet'!$A$7:$X$156,F$8,FALSE))="","",(VLOOKUP($B63,'Year End Backsheet'!$A$7:$X$156,F$8,FALSE))),"")</f>
        <v>4. Empowering users to have choice and control through an asset based approach, shared decision making and co-production</v>
      </c>
      <c r="G63" s="311"/>
      <c r="H63" s="294" t="str">
        <f ca="1">IFERROR(IF((VLOOKUP($B63,'Year End Backsheet'!$A$7:$X$156,H$8,FALSE))="","",(VLOOKUP($B63,'Year End Backsheet'!$A$7:$X$156,H$8,FALSE))),"")</f>
        <v>1. Local contextual factors (e.g. financial health, funding arrangements, demographics, urban vs rurual factors)</v>
      </c>
      <c r="I63" s="296" t="str">
        <f ca="1">IFERROR(IF((VLOOKUP($B63,'Year End Backsheet'!$A$7:$X$156,I$8,FALSE))="","",(VLOOKUP($B63,'Year End Backsheet'!$A$7:$X$156,I$8,FALSE))),"")</f>
        <v>6. Good quality and sustainable provider market that can meet demand</v>
      </c>
    </row>
    <row r="64" spans="1:9" ht="45" customHeight="1" x14ac:dyDescent="0.3">
      <c r="A64" s="57">
        <v>39</v>
      </c>
      <c r="B64" s="303" t="str">
        <f t="shared" ca="1" si="7"/>
        <v>E06000011</v>
      </c>
      <c r="C64" s="315" t="str">
        <f t="shared" ca="1" si="6"/>
        <v>E06000011</v>
      </c>
      <c r="D64" s="316" t="str">
        <f ca="1">IFERROR(VLOOKUP($C64,'Org List'!$J$9:$K$488,2,0), "")</f>
        <v>East Riding of Yorkshire</v>
      </c>
      <c r="E64" s="294" t="str">
        <f ca="1">IFERROR(IF((VLOOKUP($B64,'Year End Backsheet'!$A$7:$X$156,E$8,FALSE))="","",(VLOOKUP($B64,'Year End Backsheet'!$A$7:$X$156,E$8,FALSE))),"")</f>
        <v>2. Strong, system-wide governance and systems leadership</v>
      </c>
      <c r="F64" s="296" t="str">
        <f ca="1">IFERROR(IF((VLOOKUP($B64,'Year End Backsheet'!$A$7:$X$156,F$8,FALSE))="","",(VLOOKUP($B64,'Year End Backsheet'!$A$7:$X$156,F$8,FALSE))),"")</f>
        <v>4. Empowering users to have choice and control through an asset based approach, shared decision making and co-production</v>
      </c>
      <c r="G64" s="311"/>
      <c r="H64" s="294" t="str">
        <f ca="1">IFERROR(IF((VLOOKUP($B64,'Year End Backsheet'!$A$7:$X$156,H$8,FALSE))="","",(VLOOKUP($B64,'Year End Backsheet'!$A$7:$X$156,H$8,FALSE))),"")</f>
        <v>Other</v>
      </c>
      <c r="I64" s="296" t="str">
        <f ca="1">IFERROR(IF((VLOOKUP($B64,'Year End Backsheet'!$A$7:$X$156,I$8,FALSE))="","",(VLOOKUP($B64,'Year End Backsheet'!$A$7:$X$156,I$8,FALSE))),"")</f>
        <v>1. Local contextual factors (e.g. financial health, funding arrangements, demographics, urban vs rurual factors)</v>
      </c>
    </row>
    <row r="65" spans="1:9" ht="45" customHeight="1" x14ac:dyDescent="0.3">
      <c r="A65" s="57">
        <v>40</v>
      </c>
      <c r="B65" s="303" t="str">
        <f t="shared" ca="1" si="7"/>
        <v>E10000011</v>
      </c>
      <c r="C65" s="315" t="str">
        <f t="shared" ca="1" si="6"/>
        <v>E10000011</v>
      </c>
      <c r="D65" s="316" t="str">
        <f ca="1">IFERROR(VLOOKUP($C65,'Org List'!$J$9:$K$488,2,0), "")</f>
        <v>East Sussex</v>
      </c>
      <c r="E65" s="294" t="str">
        <f ca="1">IFERROR(IF((VLOOKUP($B65,'Year End Backsheet'!$A$7:$X$156,E$8,FALSE))="","",(VLOOKUP($B65,'Year End Backsheet'!$A$7:$X$156,E$8,FALSE))),"")</f>
        <v>2. Strong, system-wide governance and systems leadership</v>
      </c>
      <c r="F65" s="296" t="str">
        <f ca="1">IFERROR(IF((VLOOKUP($B65,'Year End Backsheet'!$A$7:$X$156,F$8,FALSE))="","",(VLOOKUP($B65,'Year End Backsheet'!$A$7:$X$156,F$8,FALSE))),"")</f>
        <v>5. Integrated workforce: joint approach to training and upskilling of workforce</v>
      </c>
      <c r="G65" s="311"/>
      <c r="H65" s="294" t="str">
        <f ca="1">IFERROR(IF((VLOOKUP($B65,'Year End Backsheet'!$A$7:$X$156,H$8,FALSE))="","",(VLOOKUP($B65,'Year End Backsheet'!$A$7:$X$156,H$8,FALSE))),"")</f>
        <v>1. Local contextual factors (e.g. financial health, funding arrangements, demographics, urban vs rurual factors)</v>
      </c>
      <c r="I65" s="296" t="str">
        <f ca="1">IFERROR(IF((VLOOKUP($B65,'Year End Backsheet'!$A$7:$X$156,I$8,FALSE))="","",(VLOOKUP($B65,'Year End Backsheet'!$A$7:$X$156,I$8,FALSE))),"")</f>
        <v>6. Good quality and sustainable provider market that can meet demand</v>
      </c>
    </row>
    <row r="66" spans="1:9" ht="45" customHeight="1" x14ac:dyDescent="0.3">
      <c r="A66" s="57">
        <v>41</v>
      </c>
      <c r="B66" s="303" t="str">
        <f t="shared" ca="1" si="7"/>
        <v>E09000010</v>
      </c>
      <c r="C66" s="315" t="str">
        <f t="shared" ca="1" si="6"/>
        <v>E09000010</v>
      </c>
      <c r="D66" s="316" t="str">
        <f ca="1">IFERROR(VLOOKUP($C66,'Org List'!$J$9:$K$488,2,0), "")</f>
        <v>Enfield</v>
      </c>
      <c r="E66" s="294" t="str">
        <f ca="1">IFERROR(IF((VLOOKUP($B66,'Year End Backsheet'!$A$7:$X$156,E$8,FALSE))="","",(VLOOKUP($B66,'Year End Backsheet'!$A$7:$X$156,E$8,FALSE))),"")</f>
        <v>5. Integrated workforce: joint approach to training and upskilling of workforce</v>
      </c>
      <c r="F66" s="296" t="str">
        <f ca="1">IFERROR(IF((VLOOKUP($B66,'Year End Backsheet'!$A$7:$X$156,F$8,FALSE))="","",(VLOOKUP($B66,'Year End Backsheet'!$A$7:$X$156,F$8,FALSE))),"")</f>
        <v>4. Empowering users to have choice and control through an asset based approach, shared decision making and co-production</v>
      </c>
      <c r="G66" s="311"/>
      <c r="H66" s="294" t="str">
        <f ca="1">IFERROR(IF((VLOOKUP($B66,'Year End Backsheet'!$A$7:$X$156,H$8,FALSE))="","",(VLOOKUP($B66,'Year End Backsheet'!$A$7:$X$156,H$8,FALSE))),"")</f>
        <v>1. Local contextual factors (e.g. financial health, funding arrangements, demographics, urban vs rurual factors)</v>
      </c>
      <c r="I66" s="296" t="str">
        <f ca="1">IFERROR(IF((VLOOKUP($B66,'Year End Backsheet'!$A$7:$X$156,I$8,FALSE))="","",(VLOOKUP($B66,'Year End Backsheet'!$A$7:$X$156,I$8,FALSE))),"")</f>
        <v>3. Integrated electronic records and sharing across the system with service users</v>
      </c>
    </row>
    <row r="67" spans="1:9" ht="45" customHeight="1" x14ac:dyDescent="0.3">
      <c r="A67" s="57">
        <v>42</v>
      </c>
      <c r="B67" s="303" t="str">
        <f t="shared" ca="1" si="7"/>
        <v>E10000012</v>
      </c>
      <c r="C67" s="315" t="str">
        <f t="shared" ca="1" si="6"/>
        <v>E10000012</v>
      </c>
      <c r="D67" s="316" t="str">
        <f ca="1">IFERROR(VLOOKUP($C67,'Org List'!$J$9:$K$488,2,0), "")</f>
        <v>Essex</v>
      </c>
      <c r="E67" s="294" t="str">
        <f ca="1">IFERROR(IF((VLOOKUP($B67,'Year End Backsheet'!$A$7:$X$156,E$8,FALSE))="","",(VLOOKUP($B67,'Year End Backsheet'!$A$7:$X$156,E$8,FALSE))),"")</f>
        <v>2. Strong, system-wide governance and systems leadership</v>
      </c>
      <c r="F67" s="296" t="str">
        <f ca="1">IFERROR(IF((VLOOKUP($B67,'Year End Backsheet'!$A$7:$X$156,F$8,FALSE))="","",(VLOOKUP($B67,'Year End Backsheet'!$A$7:$X$156,F$8,FALSE))),"")</f>
        <v>4. Empowering users to have choice and control through an asset based approach, shared decision making and co-production</v>
      </c>
      <c r="G67" s="311"/>
      <c r="H67" s="294" t="str">
        <f ca="1">IFERROR(IF((VLOOKUP($B67,'Year End Backsheet'!$A$7:$X$156,H$8,FALSE))="","",(VLOOKUP($B67,'Year End Backsheet'!$A$7:$X$156,H$8,FALSE))),"")</f>
        <v>3. Integrated electronic records and sharing across the system with service users</v>
      </c>
      <c r="I67" s="296" t="str">
        <f ca="1">IFERROR(IF((VLOOKUP($B67,'Year End Backsheet'!$A$7:$X$156,I$8,FALSE))="","",(VLOOKUP($B67,'Year End Backsheet'!$A$7:$X$156,I$8,FALSE))),"")</f>
        <v>6. Good quality and sustainable provider market that can meet demand</v>
      </c>
    </row>
    <row r="68" spans="1:9" ht="45" customHeight="1" x14ac:dyDescent="0.3">
      <c r="A68" s="57">
        <v>43</v>
      </c>
      <c r="B68" s="303" t="str">
        <f t="shared" ca="1" si="7"/>
        <v>E08000037</v>
      </c>
      <c r="C68" s="315" t="str">
        <f t="shared" ca="1" si="6"/>
        <v>E08000037</v>
      </c>
      <c r="D68" s="316" t="str">
        <f ca="1">IFERROR(VLOOKUP($C68,'Org List'!$J$9:$K$488,2,0), "")</f>
        <v>Gateshead</v>
      </c>
      <c r="E68" s="294" t="str">
        <f ca="1">IFERROR(IF((VLOOKUP($B68,'Year End Backsheet'!$A$7:$X$156,E$8,FALSE))="","",(VLOOKUP($B68,'Year End Backsheet'!$A$7:$X$156,E$8,FALSE))),"")</f>
        <v>2. Strong, system-wide governance and systems leadership</v>
      </c>
      <c r="F68" s="296" t="str">
        <f ca="1">IFERROR(IF((VLOOKUP($B68,'Year End Backsheet'!$A$7:$X$156,F$8,FALSE))="","",(VLOOKUP($B68,'Year End Backsheet'!$A$7:$X$156,F$8,FALSE))),"")</f>
        <v>9. Joint commissioning of health and social care</v>
      </c>
      <c r="G68" s="311"/>
      <c r="H68" s="294" t="str">
        <f ca="1">IFERROR(IF((VLOOKUP($B68,'Year End Backsheet'!$A$7:$X$156,H$8,FALSE))="","",(VLOOKUP($B68,'Year End Backsheet'!$A$7:$X$156,H$8,FALSE))),"")</f>
        <v>6. Good quality and sustainable provider market that can meet demand</v>
      </c>
      <c r="I68" s="296" t="str">
        <f ca="1">IFERROR(IF((VLOOKUP($B68,'Year End Backsheet'!$A$7:$X$156,I$8,FALSE))="","",(VLOOKUP($B68,'Year End Backsheet'!$A$7:$X$156,I$8,FALSE))),"")</f>
        <v>7. Joined-up regulatory approach</v>
      </c>
    </row>
    <row r="69" spans="1:9" ht="45" customHeight="1" x14ac:dyDescent="0.3">
      <c r="A69" s="57">
        <v>44</v>
      </c>
      <c r="B69" s="303" t="str">
        <f t="shared" ca="1" si="7"/>
        <v>E10000013</v>
      </c>
      <c r="C69" s="315" t="str">
        <f t="shared" ca="1" si="6"/>
        <v>E10000013</v>
      </c>
      <c r="D69" s="316" t="str">
        <f ca="1">IFERROR(VLOOKUP($C69,'Org List'!$J$9:$K$488,2,0), "")</f>
        <v>Gloucestershire</v>
      </c>
      <c r="E69" s="294" t="str">
        <f ca="1">IFERROR(IF((VLOOKUP($B69,'Year End Backsheet'!$A$7:$X$156,E$8,FALSE))="","",(VLOOKUP($B69,'Year End Backsheet'!$A$7:$X$156,E$8,FALSE))),"")</f>
        <v>9. Joint commissioning of health and social care</v>
      </c>
      <c r="F69" s="296" t="str">
        <f ca="1">IFERROR(IF((VLOOKUP($B69,'Year End Backsheet'!$A$7:$X$156,F$8,FALSE))="","",(VLOOKUP($B69,'Year End Backsheet'!$A$7:$X$156,F$8,FALSE))),"")</f>
        <v>9. Joint commissioning of health and social care</v>
      </c>
      <c r="G69" s="311"/>
      <c r="H69" s="294" t="str">
        <f ca="1">IFERROR(IF((VLOOKUP($B69,'Year End Backsheet'!$A$7:$X$156,H$8,FALSE))="","",(VLOOKUP($B69,'Year End Backsheet'!$A$7:$X$156,H$8,FALSE))),"")</f>
        <v>5. Integrated workforce: joint approach to training and upskilling of workforce</v>
      </c>
      <c r="I69" s="296" t="str">
        <f ca="1">IFERROR(IF((VLOOKUP($B69,'Year End Backsheet'!$A$7:$X$156,I$8,FALSE))="","",(VLOOKUP($B69,'Year End Backsheet'!$A$7:$X$156,I$8,FALSE))),"")</f>
        <v>2. Strong, system-wide governance and systems leadership</v>
      </c>
    </row>
    <row r="70" spans="1:9" ht="45" customHeight="1" x14ac:dyDescent="0.3">
      <c r="A70" s="57">
        <v>45</v>
      </c>
      <c r="B70" s="303" t="str">
        <f t="shared" ca="1" si="7"/>
        <v>E09000011</v>
      </c>
      <c r="C70" s="315" t="str">
        <f t="shared" ca="1" si="6"/>
        <v>E09000011</v>
      </c>
      <c r="D70" s="316" t="str">
        <f ca="1">IFERROR(VLOOKUP($C70,'Org List'!$J$9:$K$488,2,0), "")</f>
        <v>Greenwich</v>
      </c>
      <c r="E70" s="294" t="str">
        <f ca="1">IFERROR(IF((VLOOKUP($B70,'Year End Backsheet'!$A$7:$X$156,E$8,FALSE))="","",(VLOOKUP($B70,'Year End Backsheet'!$A$7:$X$156,E$8,FALSE))),"")</f>
        <v>7. Joined-up regulatory approach</v>
      </c>
      <c r="F70" s="296" t="str">
        <f ca="1">IFERROR(IF((VLOOKUP($B70,'Year End Backsheet'!$A$7:$X$156,F$8,FALSE))="","",(VLOOKUP($B70,'Year End Backsheet'!$A$7:$X$156,F$8,FALSE))),"")</f>
        <v>2. Strong, system-wide governance and systems leadership</v>
      </c>
      <c r="G70" s="311"/>
      <c r="H70" s="294" t="str">
        <f ca="1">IFERROR(IF((VLOOKUP($B70,'Year End Backsheet'!$A$7:$X$156,H$8,FALSE))="","",(VLOOKUP($B70,'Year End Backsheet'!$A$7:$X$156,H$8,FALSE))),"")</f>
        <v>1. Local contextual factors (e.g. financial health, funding arrangements, demographics, urban vs rurual factors)</v>
      </c>
      <c r="I70" s="296" t="str">
        <f ca="1">IFERROR(IF((VLOOKUP($B70,'Year End Backsheet'!$A$7:$X$156,I$8,FALSE))="","",(VLOOKUP($B70,'Year End Backsheet'!$A$7:$X$156,I$8,FALSE))),"")</f>
        <v>5. Integrated workforce: joint approach to training and upskilling of workforce</v>
      </c>
    </row>
    <row r="71" spans="1:9" ht="45" customHeight="1" x14ac:dyDescent="0.3">
      <c r="A71" s="57">
        <v>46</v>
      </c>
      <c r="B71" s="303" t="str">
        <f t="shared" ca="1" si="7"/>
        <v>E09000012</v>
      </c>
      <c r="C71" s="315" t="str">
        <f t="shared" ca="1" si="6"/>
        <v>E09000012</v>
      </c>
      <c r="D71" s="316" t="str">
        <f ca="1">IFERROR(VLOOKUP($C71,'Org List'!$J$9:$K$488,2,0), "")</f>
        <v>Hackney</v>
      </c>
      <c r="E71" s="294" t="str">
        <f ca="1">IFERROR(IF((VLOOKUP($B71,'Year End Backsheet'!$A$7:$X$156,E$8,FALSE))="","",(VLOOKUP($B71,'Year End Backsheet'!$A$7:$X$156,E$8,FALSE))),"")</f>
        <v>4. Empowering users to have choice and control through an asset based approach, shared decision making and co-production</v>
      </c>
      <c r="F71" s="296" t="str">
        <f ca="1">IFERROR(IF((VLOOKUP($B71,'Year End Backsheet'!$A$7:$X$156,F$8,FALSE))="","",(VLOOKUP($B71,'Year End Backsheet'!$A$7:$X$156,F$8,FALSE))),"")</f>
        <v>2. Strong, system-wide governance and systems leadership</v>
      </c>
      <c r="G71" s="311"/>
      <c r="H71" s="294" t="str">
        <f ca="1">IFERROR(IF((VLOOKUP($B71,'Year End Backsheet'!$A$7:$X$156,H$8,FALSE))="","",(VLOOKUP($B71,'Year End Backsheet'!$A$7:$X$156,H$8,FALSE))),"")</f>
        <v>7. Joined-up regulatory approach</v>
      </c>
      <c r="I71" s="296" t="str">
        <f ca="1">IFERROR(IF((VLOOKUP($B71,'Year End Backsheet'!$A$7:$X$156,I$8,FALSE))="","",(VLOOKUP($B71,'Year End Backsheet'!$A$7:$X$156,I$8,FALSE))),"")</f>
        <v>6. Good quality and sustainable provider market that can meet demand</v>
      </c>
    </row>
    <row r="72" spans="1:9" ht="45" customHeight="1" x14ac:dyDescent="0.3">
      <c r="A72" s="57">
        <v>47</v>
      </c>
      <c r="B72" s="303" t="str">
        <f t="shared" ca="1" si="7"/>
        <v>E06000006</v>
      </c>
      <c r="C72" s="315" t="str">
        <f t="shared" ca="1" si="6"/>
        <v>E06000006</v>
      </c>
      <c r="D72" s="316" t="str">
        <f ca="1">IFERROR(VLOOKUP($C72,'Org List'!$J$9:$K$488,2,0), "")</f>
        <v>Halton</v>
      </c>
      <c r="E72" s="294" t="str">
        <f ca="1">IFERROR(IF((VLOOKUP($B72,'Year End Backsheet'!$A$7:$X$156,E$8,FALSE))="","",(VLOOKUP($B72,'Year End Backsheet'!$A$7:$X$156,E$8,FALSE))),"")</f>
        <v>2. Strong, system-wide governance and systems leadership</v>
      </c>
      <c r="F72" s="296" t="str">
        <f ca="1">IFERROR(IF((VLOOKUP($B72,'Year End Backsheet'!$A$7:$X$156,F$8,FALSE))="","",(VLOOKUP($B72,'Year End Backsheet'!$A$7:$X$156,F$8,FALSE))),"")</f>
        <v>8. Pooled or aligned resources</v>
      </c>
      <c r="G72" s="311"/>
      <c r="H72" s="294" t="str">
        <f ca="1">IFERROR(IF((VLOOKUP($B72,'Year End Backsheet'!$A$7:$X$156,H$8,FALSE))="","",(VLOOKUP($B72,'Year End Backsheet'!$A$7:$X$156,H$8,FALSE))),"")</f>
        <v>1. Local contextual factors (e.g. financial health, funding arrangements, demographics, urban vs rurual factors)</v>
      </c>
      <c r="I72" s="296" t="str">
        <f ca="1">IFERROR(IF((VLOOKUP($B72,'Year End Backsheet'!$A$7:$X$156,I$8,FALSE))="","",(VLOOKUP($B72,'Year End Backsheet'!$A$7:$X$156,I$8,FALSE))),"")</f>
        <v>3. Integrated electronic records and sharing across the system with service users</v>
      </c>
    </row>
    <row r="73" spans="1:9" ht="45" customHeight="1" x14ac:dyDescent="0.3">
      <c r="A73" s="57">
        <v>48</v>
      </c>
      <c r="B73" s="303" t="str">
        <f t="shared" ca="1" si="7"/>
        <v>E09000013</v>
      </c>
      <c r="C73" s="315" t="str">
        <f t="shared" ca="1" si="6"/>
        <v>E09000013</v>
      </c>
      <c r="D73" s="316" t="str">
        <f ca="1">IFERROR(VLOOKUP($C73,'Org List'!$J$9:$K$488,2,0), "")</f>
        <v>Hammersmith and Fulham</v>
      </c>
      <c r="E73" s="294" t="str">
        <f ca="1">IFERROR(IF((VLOOKUP($B73,'Year End Backsheet'!$A$7:$X$156,E$8,FALSE))="","",(VLOOKUP($B73,'Year End Backsheet'!$A$7:$X$156,E$8,FALSE))),"")</f>
        <v>9. Joint commissioning of health and social care</v>
      </c>
      <c r="F73" s="296" t="str">
        <f ca="1">IFERROR(IF((VLOOKUP($B73,'Year End Backsheet'!$A$7:$X$156,F$8,FALSE))="","",(VLOOKUP($B73,'Year End Backsheet'!$A$7:$X$156,F$8,FALSE))),"")</f>
        <v>9. Joint commissioning of health and social care</v>
      </c>
      <c r="G73" s="311"/>
      <c r="H73" s="294" t="str">
        <f ca="1">IFERROR(IF((VLOOKUP($B73,'Year End Backsheet'!$A$7:$X$156,H$8,FALSE))="","",(VLOOKUP($B73,'Year End Backsheet'!$A$7:$X$156,H$8,FALSE))),"")</f>
        <v>1. Local contextual factors (e.g. financial health, funding arrangements, demographics, urban vs rurual factors)</v>
      </c>
      <c r="I73" s="296" t="str">
        <f ca="1">IFERROR(IF((VLOOKUP($B73,'Year End Backsheet'!$A$7:$X$156,I$8,FALSE))="","",(VLOOKUP($B73,'Year End Backsheet'!$A$7:$X$156,I$8,FALSE))),"")</f>
        <v>9. Joint commissioning of health and social care</v>
      </c>
    </row>
    <row r="74" spans="1:9" ht="45" customHeight="1" x14ac:dyDescent="0.3">
      <c r="A74" s="57">
        <v>49</v>
      </c>
      <c r="B74" s="303" t="str">
        <f t="shared" ca="1" si="7"/>
        <v>E10000014</v>
      </c>
      <c r="C74" s="315" t="str">
        <f t="shared" ca="1" si="6"/>
        <v>E10000014</v>
      </c>
      <c r="D74" s="316" t="str">
        <f ca="1">IFERROR(VLOOKUP($C74,'Org List'!$J$9:$K$488,2,0), "")</f>
        <v>Hampshire</v>
      </c>
      <c r="E74" s="294" t="str">
        <f ca="1">IFERROR(IF((VLOOKUP($B74,'Year End Backsheet'!$A$7:$X$156,E$8,FALSE))="","",(VLOOKUP($B74,'Year End Backsheet'!$A$7:$X$156,E$8,FALSE))),"")</f>
        <v>8. Pooled or aligned resources</v>
      </c>
      <c r="F74" s="296" t="str">
        <f ca="1">IFERROR(IF((VLOOKUP($B74,'Year End Backsheet'!$A$7:$X$156,F$8,FALSE))="","",(VLOOKUP($B74,'Year End Backsheet'!$A$7:$X$156,F$8,FALSE))),"")</f>
        <v>7. Joined-up regulatory approach</v>
      </c>
      <c r="G74" s="311"/>
      <c r="H74" s="294" t="str">
        <f ca="1">IFERROR(IF((VLOOKUP($B74,'Year End Backsheet'!$A$7:$X$156,H$8,FALSE))="","",(VLOOKUP($B74,'Year End Backsheet'!$A$7:$X$156,H$8,FALSE))),"")</f>
        <v>1. Local contextual factors (e.g. financial health, funding arrangements, demographics, urban vs rurual factors)</v>
      </c>
      <c r="I74" s="296" t="str">
        <f ca="1">IFERROR(IF((VLOOKUP($B74,'Year End Backsheet'!$A$7:$X$156,I$8,FALSE))="","",(VLOOKUP($B74,'Year End Backsheet'!$A$7:$X$156,I$8,FALSE))),"")</f>
        <v>5. Integrated workforce: joint approach to training and upskilling of workforce</v>
      </c>
    </row>
    <row r="75" spans="1:9" ht="45" customHeight="1" x14ac:dyDescent="0.3">
      <c r="A75" s="57">
        <v>50</v>
      </c>
      <c r="B75" s="303" t="str">
        <f t="shared" ca="1" si="7"/>
        <v>E09000014</v>
      </c>
      <c r="C75" s="315" t="str">
        <f t="shared" ca="1" si="6"/>
        <v>E09000014</v>
      </c>
      <c r="D75" s="316" t="str">
        <f ca="1">IFERROR(VLOOKUP($C75,'Org List'!$J$9:$K$488,2,0), "")</f>
        <v>Haringey</v>
      </c>
      <c r="E75" s="294" t="str">
        <f ca="1">IFERROR(IF((VLOOKUP($B75,'Year End Backsheet'!$A$7:$X$156,E$8,FALSE))="","",(VLOOKUP($B75,'Year End Backsheet'!$A$7:$X$156,E$8,FALSE))),"")</f>
        <v>2. Strong, system-wide governance and systems leadership</v>
      </c>
      <c r="F75" s="296" t="str">
        <f ca="1">IFERROR(IF((VLOOKUP($B75,'Year End Backsheet'!$A$7:$X$156,F$8,FALSE))="","",(VLOOKUP($B75,'Year End Backsheet'!$A$7:$X$156,F$8,FALSE))),"")</f>
        <v>8. Pooled or aligned resources</v>
      </c>
      <c r="G75" s="311"/>
      <c r="H75" s="294" t="str">
        <f ca="1">IFERROR(IF((VLOOKUP($B75,'Year End Backsheet'!$A$7:$X$156,H$8,FALSE))="","",(VLOOKUP($B75,'Year End Backsheet'!$A$7:$X$156,H$8,FALSE))),"")</f>
        <v>1. Local contextual factors (e.g. financial health, funding arrangements, demographics, urban vs rurual factors)</v>
      </c>
      <c r="I75" s="296" t="str">
        <f ca="1">IFERROR(IF((VLOOKUP($B75,'Year End Backsheet'!$A$7:$X$156,I$8,FALSE))="","",(VLOOKUP($B75,'Year End Backsheet'!$A$7:$X$156,I$8,FALSE))),"")</f>
        <v>3. Integrated electronic records and sharing across the system with service users</v>
      </c>
    </row>
    <row r="76" spans="1:9" ht="45" customHeight="1" x14ac:dyDescent="0.3">
      <c r="A76" s="57">
        <v>51</v>
      </c>
      <c r="B76" s="303" t="str">
        <f t="shared" ca="1" si="7"/>
        <v>E09000015</v>
      </c>
      <c r="C76" s="315" t="str">
        <f t="shared" ca="1" si="6"/>
        <v>E09000015</v>
      </c>
      <c r="D76" s="316" t="str">
        <f ca="1">IFERROR(VLOOKUP($C76,'Org List'!$J$9:$K$488,2,0), "")</f>
        <v>Harrow</v>
      </c>
      <c r="E76" s="294" t="str">
        <f ca="1">IFERROR(IF((VLOOKUP($B76,'Year End Backsheet'!$A$7:$X$156,E$8,FALSE))="","",(VLOOKUP($B76,'Year End Backsheet'!$A$7:$X$156,E$8,FALSE))),"")</f>
        <v>Other</v>
      </c>
      <c r="F76" s="296" t="str">
        <f ca="1">IFERROR(IF((VLOOKUP($B76,'Year End Backsheet'!$A$7:$X$156,F$8,FALSE))="","",(VLOOKUP($B76,'Year End Backsheet'!$A$7:$X$156,F$8,FALSE))),"")</f>
        <v>9. Joint commissioning of health and social care</v>
      </c>
      <c r="G76" s="311"/>
      <c r="H76" s="294" t="str">
        <f ca="1">IFERROR(IF((VLOOKUP($B76,'Year End Backsheet'!$A$7:$X$156,H$8,FALSE))="","",(VLOOKUP($B76,'Year End Backsheet'!$A$7:$X$156,H$8,FALSE))),"")</f>
        <v>1. Local contextual factors (e.g. financial health, funding arrangements, demographics, urban vs rurual factors)</v>
      </c>
      <c r="I76" s="296" t="str">
        <f ca="1">IFERROR(IF((VLOOKUP($B76,'Year End Backsheet'!$A$7:$X$156,I$8,FALSE))="","",(VLOOKUP($B76,'Year End Backsheet'!$A$7:$X$156,I$8,FALSE))),"")</f>
        <v>6. Good quality and sustainable provider market that can meet demand</v>
      </c>
    </row>
    <row r="77" spans="1:9" ht="45" customHeight="1" x14ac:dyDescent="0.3">
      <c r="A77" s="57">
        <v>52</v>
      </c>
      <c r="B77" s="303" t="str">
        <f t="shared" ca="1" si="7"/>
        <v>E06000001</v>
      </c>
      <c r="C77" s="315" t="str">
        <f t="shared" ca="1" si="6"/>
        <v>E06000001</v>
      </c>
      <c r="D77" s="316" t="str">
        <f ca="1">IFERROR(VLOOKUP($C77,'Org List'!$J$9:$K$488,2,0), "")</f>
        <v>Hartlepool</v>
      </c>
      <c r="E77" s="294" t="str">
        <f ca="1">IFERROR(IF((VLOOKUP($B77,'Year End Backsheet'!$A$7:$X$156,E$8,FALSE))="","",(VLOOKUP($B77,'Year End Backsheet'!$A$7:$X$156,E$8,FALSE))),"")</f>
        <v>5. Integrated workforce: joint approach to training and upskilling of workforce</v>
      </c>
      <c r="F77" s="296" t="str">
        <f ca="1">IFERROR(IF((VLOOKUP($B77,'Year End Backsheet'!$A$7:$X$156,F$8,FALSE))="","",(VLOOKUP($B77,'Year End Backsheet'!$A$7:$X$156,F$8,FALSE))),"")</f>
        <v>3. Integrated electronic records and sharing across the system with service users</v>
      </c>
      <c r="G77" s="311"/>
      <c r="H77" s="294" t="str">
        <f ca="1">IFERROR(IF((VLOOKUP($B77,'Year End Backsheet'!$A$7:$X$156,H$8,FALSE))="","",(VLOOKUP($B77,'Year End Backsheet'!$A$7:$X$156,H$8,FALSE))),"")</f>
        <v>3. Integrated electronic records and sharing across the system with service users</v>
      </c>
      <c r="I77" s="296" t="str">
        <f ca="1">IFERROR(IF((VLOOKUP($B77,'Year End Backsheet'!$A$7:$X$156,I$8,FALSE))="","",(VLOOKUP($B77,'Year End Backsheet'!$A$7:$X$156,I$8,FALSE))),"")</f>
        <v>9. Joint commissioning of health and social care</v>
      </c>
    </row>
    <row r="78" spans="1:9" ht="45" customHeight="1" x14ac:dyDescent="0.3">
      <c r="A78" s="57">
        <v>53</v>
      </c>
      <c r="B78" s="303" t="str">
        <f t="shared" ca="1" si="7"/>
        <v>E09000016</v>
      </c>
      <c r="C78" s="315" t="str">
        <f t="shared" ca="1" si="6"/>
        <v>E09000016</v>
      </c>
      <c r="D78" s="316" t="str">
        <f ca="1">IFERROR(VLOOKUP($C78,'Org List'!$J$9:$K$488,2,0), "")</f>
        <v>Havering</v>
      </c>
      <c r="E78" s="294" t="str">
        <f ca="1">IFERROR(IF((VLOOKUP($B78,'Year End Backsheet'!$A$7:$X$156,E$8,FALSE))="","",(VLOOKUP($B78,'Year End Backsheet'!$A$7:$X$156,E$8,FALSE))),"")</f>
        <v>2. Strong, system-wide governance and systems leadership</v>
      </c>
      <c r="F78" s="296" t="str">
        <f ca="1">IFERROR(IF((VLOOKUP($B78,'Year End Backsheet'!$A$7:$X$156,F$8,FALSE))="","",(VLOOKUP($B78,'Year End Backsheet'!$A$7:$X$156,F$8,FALSE))),"")</f>
        <v>1. Local contextual factors (e.g. financial health, funding arrangements, demographics, urban vs rurual factors)</v>
      </c>
      <c r="G78" s="311"/>
      <c r="H78" s="294" t="str">
        <f ca="1">IFERROR(IF((VLOOKUP($B78,'Year End Backsheet'!$A$7:$X$156,H$8,FALSE))="","",(VLOOKUP($B78,'Year End Backsheet'!$A$7:$X$156,H$8,FALSE))),"")</f>
        <v>3. Integrated electronic records and sharing across the system with service users</v>
      </c>
      <c r="I78" s="296" t="str">
        <f ca="1">IFERROR(IF((VLOOKUP($B78,'Year End Backsheet'!$A$7:$X$156,I$8,FALSE))="","",(VLOOKUP($B78,'Year End Backsheet'!$A$7:$X$156,I$8,FALSE))),"")</f>
        <v>9. Joint commissioning of health and social care</v>
      </c>
    </row>
    <row r="79" spans="1:9" ht="45" customHeight="1" x14ac:dyDescent="0.3">
      <c r="A79" s="57">
        <v>54</v>
      </c>
      <c r="B79" s="303" t="str">
        <f t="shared" ca="1" si="7"/>
        <v>E06000019</v>
      </c>
      <c r="C79" s="315" t="str">
        <f t="shared" ca="1" si="6"/>
        <v>E06000019</v>
      </c>
      <c r="D79" s="316" t="str">
        <f ca="1">IFERROR(VLOOKUP($C79,'Org List'!$J$9:$K$488,2,0), "")</f>
        <v>Herefordshire, County of</v>
      </c>
      <c r="E79" s="294" t="str">
        <f ca="1">IFERROR(IF((VLOOKUP($B79,'Year End Backsheet'!$A$7:$X$156,E$8,FALSE))="","",(VLOOKUP($B79,'Year End Backsheet'!$A$7:$X$156,E$8,FALSE))),"")</f>
        <v>9. Joint commissioning of health and social care</v>
      </c>
      <c r="F79" s="296" t="str">
        <f ca="1">IFERROR(IF((VLOOKUP($B79,'Year End Backsheet'!$A$7:$X$156,F$8,FALSE))="","",(VLOOKUP($B79,'Year End Backsheet'!$A$7:$X$156,F$8,FALSE))),"")</f>
        <v>5. Integrated workforce: joint approach to training and upskilling of workforce</v>
      </c>
      <c r="G79" s="311"/>
      <c r="H79" s="294" t="str">
        <f ca="1">IFERROR(IF((VLOOKUP($B79,'Year End Backsheet'!$A$7:$X$156,H$8,FALSE))="","",(VLOOKUP($B79,'Year End Backsheet'!$A$7:$X$156,H$8,FALSE))),"")</f>
        <v>6. Good quality and sustainable provider market that can meet demand</v>
      </c>
      <c r="I79" s="296" t="str">
        <f ca="1">IFERROR(IF((VLOOKUP($B79,'Year End Backsheet'!$A$7:$X$156,I$8,FALSE))="","",(VLOOKUP($B79,'Year End Backsheet'!$A$7:$X$156,I$8,FALSE))),"")</f>
        <v>3. Integrated electronic records and sharing across the system with service users</v>
      </c>
    </row>
    <row r="80" spans="1:9" ht="45" customHeight="1" x14ac:dyDescent="0.3">
      <c r="A80" s="57">
        <v>55</v>
      </c>
      <c r="B80" s="303" t="str">
        <f t="shared" ca="1" si="7"/>
        <v>E10000015</v>
      </c>
      <c r="C80" s="315" t="str">
        <f t="shared" ca="1" si="6"/>
        <v>E10000015</v>
      </c>
      <c r="D80" s="316" t="str">
        <f ca="1">IFERROR(VLOOKUP($C80,'Org List'!$J$9:$K$488,2,0), "")</f>
        <v>Hertfordshire</v>
      </c>
      <c r="E80" s="294" t="str">
        <f ca="1">IFERROR(IF((VLOOKUP($B80,'Year End Backsheet'!$A$7:$X$156,E$8,FALSE))="","",(VLOOKUP($B80,'Year End Backsheet'!$A$7:$X$156,E$8,FALSE))),"")</f>
        <v>2. Strong, system-wide governance and systems leadership</v>
      </c>
      <c r="F80" s="296" t="str">
        <f ca="1">IFERROR(IF((VLOOKUP($B80,'Year End Backsheet'!$A$7:$X$156,F$8,FALSE))="","",(VLOOKUP($B80,'Year End Backsheet'!$A$7:$X$156,F$8,FALSE))),"")</f>
        <v>5. Integrated workforce: joint approach to training and upskilling of workforce</v>
      </c>
      <c r="G80" s="311"/>
      <c r="H80" s="294" t="str">
        <f ca="1">IFERROR(IF((VLOOKUP($B80,'Year End Backsheet'!$A$7:$X$156,H$8,FALSE))="","",(VLOOKUP($B80,'Year End Backsheet'!$A$7:$X$156,H$8,FALSE))),"")</f>
        <v>3. Integrated electronic records and sharing across the system with service users</v>
      </c>
      <c r="I80" s="296" t="str">
        <f ca="1">IFERROR(IF((VLOOKUP($B80,'Year End Backsheet'!$A$7:$X$156,I$8,FALSE))="","",(VLOOKUP($B80,'Year End Backsheet'!$A$7:$X$156,I$8,FALSE))),"")</f>
        <v>6. Good quality and sustainable provider market that can meet demand</v>
      </c>
    </row>
    <row r="81" spans="1:9" ht="45" customHeight="1" x14ac:dyDescent="0.3">
      <c r="A81" s="57">
        <v>56</v>
      </c>
      <c r="B81" s="303" t="str">
        <f t="shared" ca="1" si="7"/>
        <v>E09000017</v>
      </c>
      <c r="C81" s="315" t="str">
        <f t="shared" ca="1" si="6"/>
        <v>E09000017</v>
      </c>
      <c r="D81" s="316" t="str">
        <f ca="1">IFERROR(VLOOKUP($C81,'Org List'!$J$9:$K$488,2,0), "")</f>
        <v>Hillingdon</v>
      </c>
      <c r="E81" s="294" t="str">
        <f ca="1">IFERROR(IF((VLOOKUP($B81,'Year End Backsheet'!$A$7:$X$156,E$8,FALSE))="","",(VLOOKUP($B81,'Year End Backsheet'!$A$7:$X$156,E$8,FALSE))),"")</f>
        <v>8. Pooled or aligned resources</v>
      </c>
      <c r="F81" s="296" t="str">
        <f ca="1">IFERROR(IF((VLOOKUP($B81,'Year End Backsheet'!$A$7:$X$156,F$8,FALSE))="","",(VLOOKUP($B81,'Year End Backsheet'!$A$7:$X$156,F$8,FALSE))),"")</f>
        <v>8. Pooled or aligned resources</v>
      </c>
      <c r="G81" s="311"/>
      <c r="H81" s="294" t="str">
        <f ca="1">IFERROR(IF((VLOOKUP($B81,'Year End Backsheet'!$A$7:$X$156,H$8,FALSE))="","",(VLOOKUP($B81,'Year End Backsheet'!$A$7:$X$156,H$8,FALSE))),"")</f>
        <v>6. Good quality and sustainable provider market that can meet demand</v>
      </c>
      <c r="I81" s="296" t="str">
        <f ca="1">IFERROR(IF((VLOOKUP($B81,'Year End Backsheet'!$A$7:$X$156,I$8,FALSE))="","",(VLOOKUP($B81,'Year End Backsheet'!$A$7:$X$156,I$8,FALSE))),"")</f>
        <v>3. Integrated electronic records and sharing across the system with service users</v>
      </c>
    </row>
    <row r="82" spans="1:9" ht="45" customHeight="1" x14ac:dyDescent="0.3">
      <c r="A82" s="57">
        <v>57</v>
      </c>
      <c r="B82" s="303" t="str">
        <f t="shared" ca="1" si="7"/>
        <v>E09000018</v>
      </c>
      <c r="C82" s="315" t="str">
        <f t="shared" ca="1" si="6"/>
        <v>E09000018</v>
      </c>
      <c r="D82" s="316" t="str">
        <f ca="1">IFERROR(VLOOKUP($C82,'Org List'!$J$9:$K$488,2,0), "")</f>
        <v>Hounslow</v>
      </c>
      <c r="E82" s="294" t="str">
        <f ca="1">IFERROR(IF((VLOOKUP($B82,'Year End Backsheet'!$A$7:$X$156,E$8,FALSE))="","",(VLOOKUP($B82,'Year End Backsheet'!$A$7:$X$156,E$8,FALSE))),"")</f>
        <v>9. Joint commissioning of health and social care</v>
      </c>
      <c r="F82" s="296" t="str">
        <f ca="1">IFERROR(IF((VLOOKUP($B82,'Year End Backsheet'!$A$7:$X$156,F$8,FALSE))="","",(VLOOKUP($B82,'Year End Backsheet'!$A$7:$X$156,F$8,FALSE))),"")</f>
        <v>6. Good quality and sustainable provider market that can meet demand</v>
      </c>
      <c r="G82" s="311"/>
      <c r="H82" s="294" t="str">
        <f ca="1">IFERROR(IF((VLOOKUP($B82,'Year End Backsheet'!$A$7:$X$156,H$8,FALSE))="","",(VLOOKUP($B82,'Year End Backsheet'!$A$7:$X$156,H$8,FALSE))),"")</f>
        <v>5. Integrated workforce: joint approach to training and upskilling of workforce</v>
      </c>
      <c r="I82" s="296" t="str">
        <f ca="1">IFERROR(IF((VLOOKUP($B82,'Year End Backsheet'!$A$7:$X$156,I$8,FALSE))="","",(VLOOKUP($B82,'Year End Backsheet'!$A$7:$X$156,I$8,FALSE))),"")</f>
        <v>8. Pooled or aligned resources</v>
      </c>
    </row>
    <row r="83" spans="1:9" ht="45" customHeight="1" x14ac:dyDescent="0.3">
      <c r="A83" s="57">
        <v>58</v>
      </c>
      <c r="B83" s="303" t="str">
        <f t="shared" ca="1" si="7"/>
        <v>E06000046</v>
      </c>
      <c r="C83" s="315" t="str">
        <f t="shared" ca="1" si="6"/>
        <v>E06000046</v>
      </c>
      <c r="D83" s="316" t="str">
        <f ca="1">IFERROR(VLOOKUP($C83,'Org List'!$J$9:$K$488,2,0), "")</f>
        <v>Isle of Wight</v>
      </c>
      <c r="E83" s="294" t="str">
        <f ca="1">IFERROR(IF((VLOOKUP($B83,'Year End Backsheet'!$A$7:$X$156,E$8,FALSE))="","",(VLOOKUP($B83,'Year End Backsheet'!$A$7:$X$156,E$8,FALSE))),"")</f>
        <v>7. Joined-up regulatory approach</v>
      </c>
      <c r="F83" s="296" t="str">
        <f ca="1">IFERROR(IF((VLOOKUP($B83,'Year End Backsheet'!$A$7:$X$156,F$8,FALSE))="","",(VLOOKUP($B83,'Year End Backsheet'!$A$7:$X$156,F$8,FALSE))),"")</f>
        <v>6. Good quality and sustainable provider market that can meet demand</v>
      </c>
      <c r="G83" s="311"/>
      <c r="H83" s="294" t="str">
        <f ca="1">IFERROR(IF((VLOOKUP($B83,'Year End Backsheet'!$A$7:$X$156,H$8,FALSE))="","",(VLOOKUP($B83,'Year End Backsheet'!$A$7:$X$156,H$8,FALSE))),"")</f>
        <v>1. Local contextual factors (e.g. financial health, funding arrangements, demographics, urban vs rurual factors)</v>
      </c>
      <c r="I83" s="296" t="str">
        <f ca="1">IFERROR(IF((VLOOKUP($B83,'Year End Backsheet'!$A$7:$X$156,I$8,FALSE))="","",(VLOOKUP($B83,'Year End Backsheet'!$A$7:$X$156,I$8,FALSE))),"")</f>
        <v>2. Strong, system-wide governance and systems leadership</v>
      </c>
    </row>
    <row r="84" spans="1:9" ht="45" customHeight="1" x14ac:dyDescent="0.3">
      <c r="A84" s="57">
        <v>59</v>
      </c>
      <c r="B84" s="303" t="str">
        <f t="shared" ca="1" si="7"/>
        <v>E09000019</v>
      </c>
      <c r="C84" s="315" t="str">
        <f t="shared" ca="1" si="6"/>
        <v>E09000019</v>
      </c>
      <c r="D84" s="316" t="str">
        <f ca="1">IFERROR(VLOOKUP($C84,'Org List'!$J$9:$K$488,2,0), "")</f>
        <v>Islington</v>
      </c>
      <c r="E84" s="294" t="str">
        <f ca="1">IFERROR(IF((VLOOKUP($B84,'Year End Backsheet'!$A$7:$X$156,E$8,FALSE))="","",(VLOOKUP($B84,'Year End Backsheet'!$A$7:$X$156,E$8,FALSE))),"")</f>
        <v>4. Empowering users to have choice and control through an asset based approach, shared decision making and co-production</v>
      </c>
      <c r="F84" s="296" t="str">
        <f ca="1">IFERROR(IF((VLOOKUP($B84,'Year End Backsheet'!$A$7:$X$156,F$8,FALSE))="","",(VLOOKUP($B84,'Year End Backsheet'!$A$7:$X$156,F$8,FALSE))),"")</f>
        <v>8. Pooled or aligned resources</v>
      </c>
      <c r="G84" s="311"/>
      <c r="H84" s="294" t="str">
        <f ca="1">IFERROR(IF((VLOOKUP($B84,'Year End Backsheet'!$A$7:$X$156,H$8,FALSE))="","",(VLOOKUP($B84,'Year End Backsheet'!$A$7:$X$156,H$8,FALSE))),"")</f>
        <v>3. Integrated electronic records and sharing across the system with service users</v>
      </c>
      <c r="I84" s="296" t="str">
        <f ca="1">IFERROR(IF((VLOOKUP($B84,'Year End Backsheet'!$A$7:$X$156,I$8,FALSE))="","",(VLOOKUP($B84,'Year End Backsheet'!$A$7:$X$156,I$8,FALSE))),"")</f>
        <v>Other</v>
      </c>
    </row>
    <row r="85" spans="1:9" ht="45" customHeight="1" x14ac:dyDescent="0.3">
      <c r="A85" s="57">
        <v>60</v>
      </c>
      <c r="B85" s="303" t="str">
        <f t="shared" ca="1" si="7"/>
        <v>E09000020</v>
      </c>
      <c r="C85" s="315" t="str">
        <f t="shared" ca="1" si="6"/>
        <v>E09000020</v>
      </c>
      <c r="D85" s="316" t="str">
        <f ca="1">IFERROR(VLOOKUP($C85,'Org List'!$J$9:$K$488,2,0), "")</f>
        <v>Kensington and Chelsea</v>
      </c>
      <c r="E85" s="294" t="str">
        <f ca="1">IFERROR(IF((VLOOKUP($B85,'Year End Backsheet'!$A$7:$X$156,E$8,FALSE))="","",(VLOOKUP($B85,'Year End Backsheet'!$A$7:$X$156,E$8,FALSE))),"")</f>
        <v>9. Joint commissioning of health and social care</v>
      </c>
      <c r="F85" s="296" t="str">
        <f ca="1">IFERROR(IF((VLOOKUP($B85,'Year End Backsheet'!$A$7:$X$156,F$8,FALSE))="","",(VLOOKUP($B85,'Year End Backsheet'!$A$7:$X$156,F$8,FALSE))),"")</f>
        <v>9. Joint commissioning of health and social care</v>
      </c>
      <c r="G85" s="311"/>
      <c r="H85" s="294" t="str">
        <f ca="1">IFERROR(IF((VLOOKUP($B85,'Year End Backsheet'!$A$7:$X$156,H$8,FALSE))="","",(VLOOKUP($B85,'Year End Backsheet'!$A$7:$X$156,H$8,FALSE))),"")</f>
        <v>1. Local contextual factors (e.g. financial health, funding arrangements, demographics, urban vs rurual factors)</v>
      </c>
      <c r="I85" s="296" t="str">
        <f ca="1">IFERROR(IF((VLOOKUP($B85,'Year End Backsheet'!$A$7:$X$156,I$8,FALSE))="","",(VLOOKUP($B85,'Year End Backsheet'!$A$7:$X$156,I$8,FALSE))),"")</f>
        <v>9. Joint commissioning of health and social care</v>
      </c>
    </row>
    <row r="86" spans="1:9" ht="45" customHeight="1" x14ac:dyDescent="0.3">
      <c r="A86" s="57">
        <v>61</v>
      </c>
      <c r="B86" s="303" t="str">
        <f t="shared" ca="1" si="7"/>
        <v>E10000016</v>
      </c>
      <c r="C86" s="315" t="str">
        <f t="shared" ca="1" si="6"/>
        <v>E10000016</v>
      </c>
      <c r="D86" s="316" t="str">
        <f ca="1">IFERROR(VLOOKUP($C86,'Org List'!$J$9:$K$488,2,0), "")</f>
        <v>Kent</v>
      </c>
      <c r="E86" s="294" t="str">
        <f ca="1">IFERROR(IF((VLOOKUP($B86,'Year End Backsheet'!$A$7:$X$156,E$8,FALSE))="","",(VLOOKUP($B86,'Year End Backsheet'!$A$7:$X$156,E$8,FALSE))),"")</f>
        <v>4. Empowering users to have choice and control through an asset based approach, shared decision making and co-production</v>
      </c>
      <c r="F86" s="296" t="str">
        <f ca="1">IFERROR(IF((VLOOKUP($B86,'Year End Backsheet'!$A$7:$X$156,F$8,FALSE))="","",(VLOOKUP($B86,'Year End Backsheet'!$A$7:$X$156,F$8,FALSE))),"")</f>
        <v>2. Strong, system-wide governance and systems leadership</v>
      </c>
      <c r="G86" s="311"/>
      <c r="H86" s="294" t="str">
        <f ca="1">IFERROR(IF((VLOOKUP($B86,'Year End Backsheet'!$A$7:$X$156,H$8,FALSE))="","",(VLOOKUP($B86,'Year End Backsheet'!$A$7:$X$156,H$8,FALSE))),"")</f>
        <v>5. Integrated workforce: joint approach to training and upskilling of workforce</v>
      </c>
      <c r="I86" s="296" t="str">
        <f ca="1">IFERROR(IF((VLOOKUP($B86,'Year End Backsheet'!$A$7:$X$156,I$8,FALSE))="","",(VLOOKUP($B86,'Year End Backsheet'!$A$7:$X$156,I$8,FALSE))),"")</f>
        <v>7. Joined-up regulatory approach</v>
      </c>
    </row>
    <row r="87" spans="1:9" ht="45" customHeight="1" x14ac:dyDescent="0.3">
      <c r="A87" s="57">
        <v>62</v>
      </c>
      <c r="B87" s="303" t="str">
        <f t="shared" ca="1" si="7"/>
        <v>E06000010</v>
      </c>
      <c r="C87" s="315" t="str">
        <f t="shared" ca="1" si="6"/>
        <v>E06000010</v>
      </c>
      <c r="D87" s="316" t="str">
        <f ca="1">IFERROR(VLOOKUP($C87,'Org List'!$J$9:$K$488,2,0), "")</f>
        <v>Kingston upon Hull, City of</v>
      </c>
      <c r="E87" s="294" t="str">
        <f ca="1">IFERROR(IF((VLOOKUP($B87,'Year End Backsheet'!$A$7:$X$156,E$8,FALSE))="","",(VLOOKUP($B87,'Year End Backsheet'!$A$7:$X$156,E$8,FALSE))),"")</f>
        <v>9. Joint commissioning of health and social care</v>
      </c>
      <c r="F87" s="296" t="str">
        <f ca="1">IFERROR(IF((VLOOKUP($B87,'Year End Backsheet'!$A$7:$X$156,F$8,FALSE))="","",(VLOOKUP($B87,'Year End Backsheet'!$A$7:$X$156,F$8,FALSE))),"")</f>
        <v>4. Empowering users to have choice and control through an asset based approach, shared decision making and co-production</v>
      </c>
      <c r="G87" s="311"/>
      <c r="H87" s="294" t="str">
        <f ca="1">IFERROR(IF((VLOOKUP($B87,'Year End Backsheet'!$A$7:$X$156,H$8,FALSE))="","",(VLOOKUP($B87,'Year End Backsheet'!$A$7:$X$156,H$8,FALSE))),"")</f>
        <v>4. Empowering users to have choice and control through an asset based approach, shared decision making and co-production</v>
      </c>
      <c r="I87" s="296" t="str">
        <f ca="1">IFERROR(IF((VLOOKUP($B87,'Year End Backsheet'!$A$7:$X$156,I$8,FALSE))="","",(VLOOKUP($B87,'Year End Backsheet'!$A$7:$X$156,I$8,FALSE))),"")</f>
        <v>1. Local contextual factors (e.g. financial health, funding arrangements, demographics, urban vs rurual factors)</v>
      </c>
    </row>
    <row r="88" spans="1:9" ht="45" customHeight="1" x14ac:dyDescent="0.3">
      <c r="A88" s="57">
        <v>63</v>
      </c>
      <c r="B88" s="303" t="str">
        <f t="shared" ca="1" si="7"/>
        <v>E09000021</v>
      </c>
      <c r="C88" s="315" t="str">
        <f t="shared" ca="1" si="6"/>
        <v>E09000021</v>
      </c>
      <c r="D88" s="316" t="str">
        <f ca="1">IFERROR(VLOOKUP($C88,'Org List'!$J$9:$K$488,2,0), "")</f>
        <v>Kingston upon Thames</v>
      </c>
      <c r="E88" s="294" t="str">
        <f ca="1">IFERROR(IF((VLOOKUP($B88,'Year End Backsheet'!$A$7:$X$156,E$8,FALSE))="","",(VLOOKUP($B88,'Year End Backsheet'!$A$7:$X$156,E$8,FALSE))),"")</f>
        <v>4. Empowering users to have choice and control through an asset based approach, shared decision making and co-production</v>
      </c>
      <c r="F88" s="296" t="str">
        <f ca="1">IFERROR(IF((VLOOKUP($B88,'Year End Backsheet'!$A$7:$X$156,F$8,FALSE))="","",(VLOOKUP($B88,'Year End Backsheet'!$A$7:$X$156,F$8,FALSE))),"")</f>
        <v>9. Joint commissioning of health and social care</v>
      </c>
      <c r="G88" s="311"/>
      <c r="H88" s="294" t="str">
        <f ca="1">IFERROR(IF((VLOOKUP($B88,'Year End Backsheet'!$A$7:$X$156,H$8,FALSE))="","",(VLOOKUP($B88,'Year End Backsheet'!$A$7:$X$156,H$8,FALSE))),"")</f>
        <v>2. Strong, system-wide governance and systems leadership</v>
      </c>
      <c r="I88" s="296" t="str">
        <f ca="1">IFERROR(IF((VLOOKUP($B88,'Year End Backsheet'!$A$7:$X$156,I$8,FALSE))="","",(VLOOKUP($B88,'Year End Backsheet'!$A$7:$X$156,I$8,FALSE))),"")</f>
        <v>5. Integrated workforce: joint approach to training and upskilling of workforce</v>
      </c>
    </row>
    <row r="89" spans="1:9" ht="45" customHeight="1" x14ac:dyDescent="0.3">
      <c r="A89" s="57">
        <v>64</v>
      </c>
      <c r="B89" s="303" t="str">
        <f t="shared" ca="1" si="7"/>
        <v>E08000034</v>
      </c>
      <c r="C89" s="315" t="str">
        <f t="shared" ref="C89:C120" ca="1" si="8">IF($A89&gt;$L$5-1,"",INDIRECT("'Comms by AT'!AA"&amp;$A89+$L$4))</f>
        <v>E08000034</v>
      </c>
      <c r="D89" s="316" t="str">
        <f ca="1">IFERROR(VLOOKUP($C89,'Org List'!$J$9:$K$488,2,0), "")</f>
        <v>Kirklees</v>
      </c>
      <c r="E89" s="294" t="str">
        <f ca="1">IFERROR(IF((VLOOKUP($B89,'Year End Backsheet'!$A$7:$X$156,E$8,FALSE))="","",(VLOOKUP($B89,'Year End Backsheet'!$A$7:$X$156,E$8,FALSE))),"")</f>
        <v>2. Strong, system-wide governance and systems leadership</v>
      </c>
      <c r="F89" s="296" t="str">
        <f ca="1">IFERROR(IF((VLOOKUP($B89,'Year End Backsheet'!$A$7:$X$156,F$8,FALSE))="","",(VLOOKUP($B89,'Year End Backsheet'!$A$7:$X$156,F$8,FALSE))),"")</f>
        <v>6. Good quality and sustainable provider market that can meet demand</v>
      </c>
      <c r="G89" s="311"/>
      <c r="H89" s="294" t="str">
        <f ca="1">IFERROR(IF((VLOOKUP($B89,'Year End Backsheet'!$A$7:$X$156,H$8,FALSE))="","",(VLOOKUP($B89,'Year End Backsheet'!$A$7:$X$156,H$8,FALSE))),"")</f>
        <v>3. Integrated electronic records and sharing across the system with service users</v>
      </c>
      <c r="I89" s="296" t="str">
        <f ca="1">IFERROR(IF((VLOOKUP($B89,'Year End Backsheet'!$A$7:$X$156,I$8,FALSE))="","",(VLOOKUP($B89,'Year End Backsheet'!$A$7:$X$156,I$8,FALSE))),"")</f>
        <v>4. Empowering users to have choice and control through an asset based approach, shared decision making and co-production</v>
      </c>
    </row>
    <row r="90" spans="1:9" ht="45" customHeight="1" x14ac:dyDescent="0.3">
      <c r="A90" s="57">
        <v>65</v>
      </c>
      <c r="B90" s="303" t="str">
        <f t="shared" ref="B90:B121" ca="1" si="9">C90</f>
        <v>E08000011</v>
      </c>
      <c r="C90" s="315" t="str">
        <f t="shared" ca="1" si="8"/>
        <v>E08000011</v>
      </c>
      <c r="D90" s="316" t="str">
        <f ca="1">IFERROR(VLOOKUP($C90,'Org List'!$J$9:$K$488,2,0), "")</f>
        <v>Knowsley</v>
      </c>
      <c r="E90" s="294" t="str">
        <f ca="1">IFERROR(IF((VLOOKUP($B90,'Year End Backsheet'!$A$7:$X$156,E$8,FALSE))="","",(VLOOKUP($B90,'Year End Backsheet'!$A$7:$X$156,E$8,FALSE))),"")</f>
        <v>7. Joined-up regulatory approach</v>
      </c>
      <c r="F90" s="296" t="str">
        <f ca="1">IFERROR(IF((VLOOKUP($B90,'Year End Backsheet'!$A$7:$X$156,F$8,FALSE))="","",(VLOOKUP($B90,'Year End Backsheet'!$A$7:$X$156,F$8,FALSE))),"")</f>
        <v>4. Empowering users to have choice and control through an asset based approach, shared decision making and co-production</v>
      </c>
      <c r="G90" s="311"/>
      <c r="H90" s="294" t="str">
        <f ca="1">IFERROR(IF((VLOOKUP($B90,'Year End Backsheet'!$A$7:$X$156,H$8,FALSE))="","",(VLOOKUP($B90,'Year End Backsheet'!$A$7:$X$156,H$8,FALSE))),"")</f>
        <v>2. Strong, system-wide governance and systems leadership</v>
      </c>
      <c r="I90" s="296" t="str">
        <f ca="1">IFERROR(IF((VLOOKUP($B90,'Year End Backsheet'!$A$7:$X$156,I$8,FALSE))="","",(VLOOKUP($B90,'Year End Backsheet'!$A$7:$X$156,I$8,FALSE))),"")</f>
        <v>9. Joint commissioning of health and social care</v>
      </c>
    </row>
    <row r="91" spans="1:9" ht="45" customHeight="1" x14ac:dyDescent="0.3">
      <c r="A91" s="57">
        <v>66</v>
      </c>
      <c r="B91" s="303" t="str">
        <f t="shared" ca="1" si="9"/>
        <v>E09000022</v>
      </c>
      <c r="C91" s="315" t="str">
        <f t="shared" ca="1" si="8"/>
        <v>E09000022</v>
      </c>
      <c r="D91" s="316" t="str">
        <f ca="1">IFERROR(VLOOKUP($C91,'Org List'!$J$9:$K$488,2,0), "")</f>
        <v>Lambeth</v>
      </c>
      <c r="E91" s="294" t="str">
        <f ca="1">IFERROR(IF((VLOOKUP($B91,'Year End Backsheet'!$A$7:$X$156,E$8,FALSE))="","",(VLOOKUP($B91,'Year End Backsheet'!$A$7:$X$156,E$8,FALSE))),"")</f>
        <v>2. Strong, system-wide governance and systems leadership</v>
      </c>
      <c r="F91" s="296" t="str">
        <f ca="1">IFERROR(IF((VLOOKUP($B91,'Year End Backsheet'!$A$7:$X$156,F$8,FALSE))="","",(VLOOKUP($B91,'Year End Backsheet'!$A$7:$X$156,F$8,FALSE))),"")</f>
        <v>9. Joint commissioning of health and social care</v>
      </c>
      <c r="G91" s="311"/>
      <c r="H91" s="294" t="str">
        <f ca="1">IFERROR(IF((VLOOKUP($B91,'Year End Backsheet'!$A$7:$X$156,H$8,FALSE))="","",(VLOOKUP($B91,'Year End Backsheet'!$A$7:$X$156,H$8,FALSE))),"")</f>
        <v>3. Integrated electronic records and sharing across the system with service users</v>
      </c>
      <c r="I91" s="296" t="str">
        <f ca="1">IFERROR(IF((VLOOKUP($B91,'Year End Backsheet'!$A$7:$X$156,I$8,FALSE))="","",(VLOOKUP($B91,'Year End Backsheet'!$A$7:$X$156,I$8,FALSE))),"")</f>
        <v>6. Good quality and sustainable provider market that can meet demand</v>
      </c>
    </row>
    <row r="92" spans="1:9" ht="45" customHeight="1" x14ac:dyDescent="0.3">
      <c r="A92" s="57">
        <v>67</v>
      </c>
      <c r="B92" s="303" t="str">
        <f t="shared" ca="1" si="9"/>
        <v>E10000017</v>
      </c>
      <c r="C92" s="315" t="str">
        <f t="shared" ca="1" si="8"/>
        <v>E10000017</v>
      </c>
      <c r="D92" s="316" t="str">
        <f ca="1">IFERROR(VLOOKUP($C92,'Org List'!$J$9:$K$488,2,0), "")</f>
        <v>Lancashire</v>
      </c>
      <c r="E92" s="294" t="str">
        <f ca="1">IFERROR(IF((VLOOKUP($B92,'Year End Backsheet'!$A$7:$X$156,E$8,FALSE))="","",(VLOOKUP($B92,'Year End Backsheet'!$A$7:$X$156,E$8,FALSE))),"")</f>
        <v>5. Integrated workforce: joint approach to training and upskilling of workforce</v>
      </c>
      <c r="F92" s="296" t="str">
        <f ca="1">IFERROR(IF((VLOOKUP($B92,'Year End Backsheet'!$A$7:$X$156,F$8,FALSE))="","",(VLOOKUP($B92,'Year End Backsheet'!$A$7:$X$156,F$8,FALSE))),"")</f>
        <v>2. Strong, system-wide governance and systems leadership</v>
      </c>
      <c r="G92" s="311"/>
      <c r="H92" s="294" t="str">
        <f ca="1">IFERROR(IF((VLOOKUP($B92,'Year End Backsheet'!$A$7:$X$156,H$8,FALSE))="","",(VLOOKUP($B92,'Year End Backsheet'!$A$7:$X$156,H$8,FALSE))),"")</f>
        <v>3. Integrated electronic records and sharing across the system with service users</v>
      </c>
      <c r="I92" s="296" t="str">
        <f ca="1">IFERROR(IF((VLOOKUP($B92,'Year End Backsheet'!$A$7:$X$156,I$8,FALSE))="","",(VLOOKUP($B92,'Year End Backsheet'!$A$7:$X$156,I$8,FALSE))),"")</f>
        <v>8. Pooled or aligned resources</v>
      </c>
    </row>
    <row r="93" spans="1:9" ht="45" customHeight="1" x14ac:dyDescent="0.3">
      <c r="A93" s="57">
        <v>68</v>
      </c>
      <c r="B93" s="303" t="str">
        <f t="shared" ca="1" si="9"/>
        <v>E08000035</v>
      </c>
      <c r="C93" s="315" t="str">
        <f t="shared" ca="1" si="8"/>
        <v>E08000035</v>
      </c>
      <c r="D93" s="316" t="str">
        <f ca="1">IFERROR(VLOOKUP($C93,'Org List'!$J$9:$K$488,2,0), "")</f>
        <v>Leeds</v>
      </c>
      <c r="E93" s="294" t="str">
        <f ca="1">IFERROR(IF((VLOOKUP($B93,'Year End Backsheet'!$A$7:$X$156,E$8,FALSE))="","",(VLOOKUP($B93,'Year End Backsheet'!$A$7:$X$156,E$8,FALSE))),"")</f>
        <v>3. Integrated electronic records and sharing across the system with service users</v>
      </c>
      <c r="F93" s="296" t="str">
        <f ca="1">IFERROR(IF((VLOOKUP($B93,'Year End Backsheet'!$A$7:$X$156,F$8,FALSE))="","",(VLOOKUP($B93,'Year End Backsheet'!$A$7:$X$156,F$8,FALSE))),"")</f>
        <v>6. Good quality and sustainable provider market that can meet demand</v>
      </c>
      <c r="G93" s="311"/>
      <c r="H93" s="294" t="str">
        <f ca="1">IFERROR(IF((VLOOKUP($B93,'Year End Backsheet'!$A$7:$X$156,H$8,FALSE))="","",(VLOOKUP($B93,'Year End Backsheet'!$A$7:$X$156,H$8,FALSE))),"")</f>
        <v>Other</v>
      </c>
      <c r="I93" s="296" t="str">
        <f ca="1">IFERROR(IF((VLOOKUP($B93,'Year End Backsheet'!$A$7:$X$156,I$8,FALSE))="","",(VLOOKUP($B93,'Year End Backsheet'!$A$7:$X$156,I$8,FALSE))),"")</f>
        <v>6. Good quality and sustainable provider market that can meet demand</v>
      </c>
    </row>
    <row r="94" spans="1:9" ht="45" customHeight="1" x14ac:dyDescent="0.3">
      <c r="A94" s="57">
        <v>69</v>
      </c>
      <c r="B94" s="303" t="str">
        <f ca="1">C94</f>
        <v>E06000016</v>
      </c>
      <c r="C94" s="315" t="str">
        <f t="shared" ca="1" si="8"/>
        <v>E06000016</v>
      </c>
      <c r="D94" s="316" t="str">
        <f ca="1">IFERROR(VLOOKUP($C94,'Org List'!$J$9:$K$488,2,0), "")</f>
        <v>Leicester</v>
      </c>
      <c r="E94" s="294" t="str">
        <f ca="1">IFERROR(IF((VLOOKUP($B94,'Year End Backsheet'!$A$7:$X$156,E$8,FALSE))="","",(VLOOKUP($B94,'Year End Backsheet'!$A$7:$X$156,E$8,FALSE))),"")</f>
        <v>2. Strong, system-wide governance and systems leadership</v>
      </c>
      <c r="F94" s="296" t="str">
        <f ca="1">IFERROR(IF((VLOOKUP($B94,'Year End Backsheet'!$A$7:$X$156,F$8,FALSE))="","",(VLOOKUP($B94,'Year End Backsheet'!$A$7:$X$156,F$8,FALSE))),"")</f>
        <v>9. Joint commissioning of health and social care</v>
      </c>
      <c r="G94" s="311"/>
      <c r="H94" s="294" t="str">
        <f ca="1">IFERROR(IF((VLOOKUP($B94,'Year End Backsheet'!$A$7:$X$156,H$8,FALSE))="","",(VLOOKUP($B94,'Year End Backsheet'!$A$7:$X$156,H$8,FALSE))),"")</f>
        <v>5. Integrated workforce: joint approach to training and upskilling of workforce</v>
      </c>
      <c r="I94" s="296" t="str">
        <f ca="1">IFERROR(IF((VLOOKUP($B94,'Year End Backsheet'!$A$7:$X$156,I$8,FALSE))="","",(VLOOKUP($B94,'Year End Backsheet'!$A$7:$X$156,I$8,FALSE))),"")</f>
        <v>3. Integrated electronic records and sharing across the system with service users</v>
      </c>
    </row>
    <row r="95" spans="1:9" ht="45" customHeight="1" x14ac:dyDescent="0.3">
      <c r="A95" s="57">
        <v>70</v>
      </c>
      <c r="B95" s="303" t="str">
        <f t="shared" ca="1" si="9"/>
        <v>E10000018</v>
      </c>
      <c r="C95" s="315" t="str">
        <f t="shared" ca="1" si="8"/>
        <v>E10000018</v>
      </c>
      <c r="D95" s="316" t="str">
        <f ca="1">IFERROR(VLOOKUP($C95,'Org List'!$J$9:$K$488,2,0), "")</f>
        <v>Leicestershire</v>
      </c>
      <c r="E95" s="294" t="str">
        <f ca="1">IFERROR(IF((VLOOKUP($B95,'Year End Backsheet'!$A$7:$X$156,E$8,FALSE))="","",(VLOOKUP($B95,'Year End Backsheet'!$A$7:$X$156,E$8,FALSE))),"")</f>
        <v>3. Integrated electronic records and sharing across the system with service users</v>
      </c>
      <c r="F95" s="296" t="str">
        <f ca="1">IFERROR(IF((VLOOKUP($B95,'Year End Backsheet'!$A$7:$X$156,F$8,FALSE))="","",(VLOOKUP($B95,'Year End Backsheet'!$A$7:$X$156,F$8,FALSE))),"")</f>
        <v>5. Integrated workforce: joint approach to training and upskilling of workforce</v>
      </c>
      <c r="G95" s="311"/>
      <c r="H95" s="294" t="str">
        <f ca="1">IFERROR(IF((VLOOKUP($B95,'Year End Backsheet'!$A$7:$X$156,H$8,FALSE))="","",(VLOOKUP($B95,'Year End Backsheet'!$A$7:$X$156,H$8,FALSE))),"")</f>
        <v>9. Joint commissioning of health and social care</v>
      </c>
      <c r="I95" s="296" t="str">
        <f ca="1">IFERROR(IF((VLOOKUP($B95,'Year End Backsheet'!$A$7:$X$156,I$8,FALSE))="","",(VLOOKUP($B95,'Year End Backsheet'!$A$7:$X$156,I$8,FALSE))),"")</f>
        <v>2. Strong, system-wide governance and systems leadership</v>
      </c>
    </row>
    <row r="96" spans="1:9" ht="45" customHeight="1" x14ac:dyDescent="0.3">
      <c r="A96" s="57">
        <v>71</v>
      </c>
      <c r="B96" s="303" t="str">
        <f t="shared" ca="1" si="9"/>
        <v>E09000023</v>
      </c>
      <c r="C96" s="315" t="str">
        <f t="shared" ca="1" si="8"/>
        <v>E09000023</v>
      </c>
      <c r="D96" s="316" t="str">
        <f ca="1">IFERROR(VLOOKUP($C96,'Org List'!$J$9:$K$488,2,0), "")</f>
        <v>Lewisham</v>
      </c>
      <c r="E96" s="294" t="str">
        <f ca="1">IFERROR(IF((VLOOKUP($B96,'Year End Backsheet'!$A$7:$X$156,E$8,FALSE))="","",(VLOOKUP($B96,'Year End Backsheet'!$A$7:$X$156,E$8,FALSE))),"")</f>
        <v>3. Integrated electronic records and sharing across the system with service users</v>
      </c>
      <c r="F96" s="296" t="str">
        <f ca="1">IFERROR(IF((VLOOKUP($B96,'Year End Backsheet'!$A$7:$X$156,F$8,FALSE))="","",(VLOOKUP($B96,'Year End Backsheet'!$A$7:$X$156,F$8,FALSE))),"")</f>
        <v>2. Strong, system-wide governance and systems leadership</v>
      </c>
      <c r="G96" s="311"/>
      <c r="H96" s="294" t="str">
        <f ca="1">IFERROR(IF((VLOOKUP($B96,'Year End Backsheet'!$A$7:$X$156,H$8,FALSE))="","",(VLOOKUP($B96,'Year End Backsheet'!$A$7:$X$156,H$8,FALSE))),"")</f>
        <v>6. Good quality and sustainable provider market that can meet demand</v>
      </c>
      <c r="I96" s="296" t="str">
        <f ca="1">IFERROR(IF((VLOOKUP($B96,'Year End Backsheet'!$A$7:$X$156,I$8,FALSE))="","",(VLOOKUP($B96,'Year End Backsheet'!$A$7:$X$156,I$8,FALSE))),"")</f>
        <v>1. Local contextual factors (e.g. financial health, funding arrangements, demographics, urban vs rurual factors)</v>
      </c>
    </row>
    <row r="97" spans="1:9" ht="45" customHeight="1" x14ac:dyDescent="0.3">
      <c r="A97" s="57">
        <v>72</v>
      </c>
      <c r="B97" s="303" t="str">
        <f t="shared" ca="1" si="9"/>
        <v>E10000019</v>
      </c>
      <c r="C97" s="315" t="str">
        <f t="shared" ca="1" si="8"/>
        <v>E10000019</v>
      </c>
      <c r="D97" s="316" t="str">
        <f ca="1">IFERROR(VLOOKUP($C97,'Org List'!$J$9:$K$488,2,0), "")</f>
        <v>Lincolnshire</v>
      </c>
      <c r="E97" s="294" t="str">
        <f ca="1">IFERROR(IF((VLOOKUP($B97,'Year End Backsheet'!$A$7:$X$156,E$8,FALSE))="","",(VLOOKUP($B97,'Year End Backsheet'!$A$7:$X$156,E$8,FALSE))),"")</f>
        <v>4. Empowering users to have choice and control through an asset based approach, shared decision making and co-production</v>
      </c>
      <c r="F97" s="296" t="str">
        <f ca="1">IFERROR(IF((VLOOKUP($B97,'Year End Backsheet'!$A$7:$X$156,F$8,FALSE))="","",(VLOOKUP($B97,'Year End Backsheet'!$A$7:$X$156,F$8,FALSE))),"")</f>
        <v>5. Integrated workforce: joint approach to training and upskilling of workforce</v>
      </c>
      <c r="G97" s="311"/>
      <c r="H97" s="294" t="str">
        <f ca="1">IFERROR(IF((VLOOKUP($B97,'Year End Backsheet'!$A$7:$X$156,H$8,FALSE))="","",(VLOOKUP($B97,'Year End Backsheet'!$A$7:$X$156,H$8,FALSE))),"")</f>
        <v>1. Local contextual factors (e.g. financial health, funding arrangements, demographics, urban vs rurual factors)</v>
      </c>
      <c r="I97" s="296" t="str">
        <f ca="1">IFERROR(IF((VLOOKUP($B97,'Year End Backsheet'!$A$7:$X$156,I$8,FALSE))="","",(VLOOKUP($B97,'Year End Backsheet'!$A$7:$X$156,I$8,FALSE))),"")</f>
        <v>3. Integrated electronic records and sharing across the system with service users</v>
      </c>
    </row>
    <row r="98" spans="1:9" ht="45" customHeight="1" x14ac:dyDescent="0.3">
      <c r="A98" s="57">
        <v>73</v>
      </c>
      <c r="B98" s="303" t="str">
        <f t="shared" ca="1" si="9"/>
        <v>E08000012</v>
      </c>
      <c r="C98" s="315" t="str">
        <f t="shared" ca="1" si="8"/>
        <v>E08000012</v>
      </c>
      <c r="D98" s="316" t="str">
        <f ca="1">IFERROR(VLOOKUP($C98,'Org List'!$J$9:$K$488,2,0), "")</f>
        <v>Liverpool</v>
      </c>
      <c r="E98" s="294" t="str">
        <f ca="1">IFERROR(IF((VLOOKUP($B98,'Year End Backsheet'!$A$7:$X$156,E$8,FALSE))="","",(VLOOKUP($B98,'Year End Backsheet'!$A$7:$X$156,E$8,FALSE))),"")</f>
        <v>2. Strong, system-wide governance and systems leadership</v>
      </c>
      <c r="F98" s="296" t="str">
        <f ca="1">IFERROR(IF((VLOOKUP($B98,'Year End Backsheet'!$A$7:$X$156,F$8,FALSE))="","",(VLOOKUP($B98,'Year End Backsheet'!$A$7:$X$156,F$8,FALSE))),"")</f>
        <v>7. Joined-up regulatory approach</v>
      </c>
      <c r="G98" s="311"/>
      <c r="H98" s="294" t="str">
        <f ca="1">IFERROR(IF((VLOOKUP($B98,'Year End Backsheet'!$A$7:$X$156,H$8,FALSE))="","",(VLOOKUP($B98,'Year End Backsheet'!$A$7:$X$156,H$8,FALSE))),"")</f>
        <v>3. Integrated electronic records and sharing across the system with service users</v>
      </c>
      <c r="I98" s="296" t="str">
        <f ca="1">IFERROR(IF((VLOOKUP($B98,'Year End Backsheet'!$A$7:$X$156,I$8,FALSE))="","",(VLOOKUP($B98,'Year End Backsheet'!$A$7:$X$156,I$8,FALSE))),"")</f>
        <v>6. Good quality and sustainable provider market that can meet demand</v>
      </c>
    </row>
    <row r="99" spans="1:9" ht="45" customHeight="1" x14ac:dyDescent="0.3">
      <c r="A99" s="57">
        <v>74</v>
      </c>
      <c r="B99" s="303" t="str">
        <f t="shared" ca="1" si="9"/>
        <v>E06000032</v>
      </c>
      <c r="C99" s="315" t="str">
        <f t="shared" ca="1" si="8"/>
        <v>E06000032</v>
      </c>
      <c r="D99" s="316" t="str">
        <f ca="1">IFERROR(VLOOKUP($C99,'Org List'!$J$9:$K$488,2,0), "")</f>
        <v>Luton</v>
      </c>
      <c r="E99" s="294" t="str">
        <f ca="1">IFERROR(IF((VLOOKUP($B99,'Year End Backsheet'!$A$7:$X$156,E$8,FALSE))="","",(VLOOKUP($B99,'Year End Backsheet'!$A$7:$X$156,E$8,FALSE))),"")</f>
        <v>8. Pooled or aligned resources</v>
      </c>
      <c r="F99" s="296" t="str">
        <f ca="1">IFERROR(IF((VLOOKUP($B99,'Year End Backsheet'!$A$7:$X$156,F$8,FALSE))="","",(VLOOKUP($B99,'Year End Backsheet'!$A$7:$X$156,F$8,FALSE))),"")</f>
        <v>2. Strong, system-wide governance and systems leadership</v>
      </c>
      <c r="G99" s="311"/>
      <c r="H99" s="294" t="str">
        <f ca="1">IFERROR(IF((VLOOKUP($B99,'Year End Backsheet'!$A$7:$X$156,H$8,FALSE))="","",(VLOOKUP($B99,'Year End Backsheet'!$A$7:$X$156,H$8,FALSE))),"")</f>
        <v>3. Integrated electronic records and sharing across the system with service users</v>
      </c>
      <c r="I99" s="296" t="str">
        <f ca="1">IFERROR(IF((VLOOKUP($B99,'Year End Backsheet'!$A$7:$X$156,I$8,FALSE))="","",(VLOOKUP($B99,'Year End Backsheet'!$A$7:$X$156,I$8,FALSE))),"")</f>
        <v>7. Joined-up regulatory approach</v>
      </c>
    </row>
    <row r="100" spans="1:9" ht="45" customHeight="1" x14ac:dyDescent="0.3">
      <c r="A100" s="57">
        <v>75</v>
      </c>
      <c r="B100" s="303" t="str">
        <f t="shared" ca="1" si="9"/>
        <v>E08000003</v>
      </c>
      <c r="C100" s="315" t="str">
        <f t="shared" ca="1" si="8"/>
        <v>E08000003</v>
      </c>
      <c r="D100" s="316" t="str">
        <f ca="1">IFERROR(VLOOKUP($C100,'Org List'!$J$9:$K$488,2,0), "")</f>
        <v>Manchester</v>
      </c>
      <c r="E100" s="294" t="str">
        <f ca="1">IFERROR(IF((VLOOKUP($B100,'Year End Backsheet'!$A$7:$X$156,E$8,FALSE))="","",(VLOOKUP($B100,'Year End Backsheet'!$A$7:$X$156,E$8,FALSE))),"")</f>
        <v>8. Pooled or aligned resources</v>
      </c>
      <c r="F100" s="296" t="str">
        <f ca="1">IFERROR(IF((VLOOKUP($B100,'Year End Backsheet'!$A$7:$X$156,F$8,FALSE))="","",(VLOOKUP($B100,'Year End Backsheet'!$A$7:$X$156,F$8,FALSE))),"")</f>
        <v>9. Joint commissioning of health and social care</v>
      </c>
      <c r="G100" s="311"/>
      <c r="H100" s="294" t="str">
        <f ca="1">IFERROR(IF((VLOOKUP($B100,'Year End Backsheet'!$A$7:$X$156,H$8,FALSE))="","",(VLOOKUP($B100,'Year End Backsheet'!$A$7:$X$156,H$8,FALSE))),"")</f>
        <v>3. Integrated electronic records and sharing across the system with service users</v>
      </c>
      <c r="I100" s="296" t="str">
        <f ca="1">IFERROR(IF((VLOOKUP($B100,'Year End Backsheet'!$A$7:$X$156,I$8,FALSE))="","",(VLOOKUP($B100,'Year End Backsheet'!$A$7:$X$156,I$8,FALSE))),"")</f>
        <v>2. Strong, system-wide governance and systems leadership</v>
      </c>
    </row>
    <row r="101" spans="1:9" ht="45" customHeight="1" x14ac:dyDescent="0.3">
      <c r="A101" s="57">
        <v>76</v>
      </c>
      <c r="B101" s="303" t="str">
        <f t="shared" ca="1" si="9"/>
        <v>E06000035</v>
      </c>
      <c r="C101" s="315" t="str">
        <f t="shared" ca="1" si="8"/>
        <v>E06000035</v>
      </c>
      <c r="D101" s="316" t="str">
        <f ca="1">IFERROR(VLOOKUP($C101,'Org List'!$J$9:$K$488,2,0), "")</f>
        <v>Medway</v>
      </c>
      <c r="E101" s="294" t="str">
        <f ca="1">IFERROR(IF((VLOOKUP($B101,'Year End Backsheet'!$A$7:$X$156,E$8,FALSE))="","",(VLOOKUP($B101,'Year End Backsheet'!$A$7:$X$156,E$8,FALSE))),"")</f>
        <v>8. Pooled or aligned resources</v>
      </c>
      <c r="F101" s="296" t="str">
        <f ca="1">IFERROR(IF((VLOOKUP($B101,'Year End Backsheet'!$A$7:$X$156,F$8,FALSE))="","",(VLOOKUP($B101,'Year End Backsheet'!$A$7:$X$156,F$8,FALSE))),"")</f>
        <v>9. Joint commissioning of health and social care</v>
      </c>
      <c r="G101" s="311"/>
      <c r="H101" s="294" t="str">
        <f ca="1">IFERROR(IF((VLOOKUP($B101,'Year End Backsheet'!$A$7:$X$156,H$8,FALSE))="","",(VLOOKUP($B101,'Year End Backsheet'!$A$7:$X$156,H$8,FALSE))),"")</f>
        <v>3. Integrated electronic records and sharing across the system with service users</v>
      </c>
      <c r="I101" s="296" t="str">
        <f ca="1">IFERROR(IF((VLOOKUP($B101,'Year End Backsheet'!$A$7:$X$156,I$8,FALSE))="","",(VLOOKUP($B101,'Year End Backsheet'!$A$7:$X$156,I$8,FALSE))),"")</f>
        <v>2. Strong, system-wide governance and systems leadership</v>
      </c>
    </row>
    <row r="102" spans="1:9" ht="45" customHeight="1" x14ac:dyDescent="0.3">
      <c r="A102" s="57">
        <v>77</v>
      </c>
      <c r="B102" s="303" t="str">
        <f t="shared" ca="1" si="9"/>
        <v>E09000024</v>
      </c>
      <c r="C102" s="315" t="str">
        <f t="shared" ca="1" si="8"/>
        <v>E09000024</v>
      </c>
      <c r="D102" s="316" t="str">
        <f ca="1">IFERROR(VLOOKUP($C102,'Org List'!$J$9:$K$488,2,0), "")</f>
        <v>Merton</v>
      </c>
      <c r="E102" s="294" t="str">
        <f ca="1">IFERROR(IF((VLOOKUP($B102,'Year End Backsheet'!$A$7:$X$156,E$8,FALSE))="","",(VLOOKUP($B102,'Year End Backsheet'!$A$7:$X$156,E$8,FALSE))),"")</f>
        <v>2. Strong, system-wide governance and systems leadership</v>
      </c>
      <c r="F102" s="296" t="str">
        <f ca="1">IFERROR(IF((VLOOKUP($B102,'Year End Backsheet'!$A$7:$X$156,F$8,FALSE))="","",(VLOOKUP($B102,'Year End Backsheet'!$A$7:$X$156,F$8,FALSE))),"")</f>
        <v>5. Integrated workforce: joint approach to training and upskilling of workforce</v>
      </c>
      <c r="G102" s="311"/>
      <c r="H102" s="294" t="str">
        <f ca="1">IFERROR(IF((VLOOKUP($B102,'Year End Backsheet'!$A$7:$X$156,H$8,FALSE))="","",(VLOOKUP($B102,'Year End Backsheet'!$A$7:$X$156,H$8,FALSE))),"")</f>
        <v>1. Local contextual factors (e.g. financial health, funding arrangements, demographics, urban vs rurual factors)</v>
      </c>
      <c r="I102" s="296" t="str">
        <f ca="1">IFERROR(IF((VLOOKUP($B102,'Year End Backsheet'!$A$7:$X$156,I$8,FALSE))="","",(VLOOKUP($B102,'Year End Backsheet'!$A$7:$X$156,I$8,FALSE))),"")</f>
        <v>6. Good quality and sustainable provider market that can meet demand</v>
      </c>
    </row>
    <row r="103" spans="1:9" ht="45" customHeight="1" x14ac:dyDescent="0.3">
      <c r="A103" s="57">
        <v>78</v>
      </c>
      <c r="B103" s="303" t="str">
        <f t="shared" ca="1" si="9"/>
        <v>E06000002</v>
      </c>
      <c r="C103" s="315" t="str">
        <f t="shared" ca="1" si="8"/>
        <v>E06000002</v>
      </c>
      <c r="D103" s="316" t="str">
        <f ca="1">IFERROR(VLOOKUP($C103,'Org List'!$J$9:$K$488,2,0), "")</f>
        <v>Middlesbrough</v>
      </c>
      <c r="E103" s="294" t="str">
        <f ca="1">IFERROR(IF((VLOOKUP($B103,'Year End Backsheet'!$A$7:$X$156,E$8,FALSE))="","",(VLOOKUP($B103,'Year End Backsheet'!$A$7:$X$156,E$8,FALSE))),"")</f>
        <v>6. Good quality and sustainable provider market that can meet demand</v>
      </c>
      <c r="F103" s="296" t="str">
        <f ca="1">IFERROR(IF((VLOOKUP($B103,'Year End Backsheet'!$A$7:$X$156,F$8,FALSE))="","",(VLOOKUP($B103,'Year End Backsheet'!$A$7:$X$156,F$8,FALSE))),"")</f>
        <v>5. Integrated workforce: joint approach to training and upskilling of workforce</v>
      </c>
      <c r="G103" s="311"/>
      <c r="H103" s="294" t="str">
        <f ca="1">IFERROR(IF((VLOOKUP($B103,'Year End Backsheet'!$A$7:$X$156,H$8,FALSE))="","",(VLOOKUP($B103,'Year End Backsheet'!$A$7:$X$156,H$8,FALSE))),"")</f>
        <v>1. Local contextual factors (e.g. financial health, funding arrangements, demographics, urban vs rurual factors)</v>
      </c>
      <c r="I103" s="296" t="str">
        <f ca="1">IFERROR(IF((VLOOKUP($B103,'Year End Backsheet'!$A$7:$X$156,I$8,FALSE))="","",(VLOOKUP($B103,'Year End Backsheet'!$A$7:$X$156,I$8,FALSE))),"")</f>
        <v>2. Strong, system-wide governance and systems leadership</v>
      </c>
    </row>
    <row r="104" spans="1:9" ht="45" customHeight="1" x14ac:dyDescent="0.3">
      <c r="A104" s="57">
        <v>79</v>
      </c>
      <c r="B104" s="303" t="str">
        <f t="shared" ca="1" si="9"/>
        <v>E06000042</v>
      </c>
      <c r="C104" s="315" t="str">
        <f t="shared" ca="1" si="8"/>
        <v>E06000042</v>
      </c>
      <c r="D104" s="316" t="str">
        <f ca="1">IFERROR(VLOOKUP($C104,'Org List'!$J$9:$K$488,2,0), "")</f>
        <v>Milton Keynes</v>
      </c>
      <c r="E104" s="294" t="str">
        <f ca="1">IFERROR(IF((VLOOKUP($B104,'Year End Backsheet'!$A$7:$X$156,E$8,FALSE))="","",(VLOOKUP($B104,'Year End Backsheet'!$A$7:$X$156,E$8,FALSE))),"")</f>
        <v>2. Strong, system-wide governance and systems leadership</v>
      </c>
      <c r="F104" s="296" t="str">
        <f ca="1">IFERROR(IF((VLOOKUP($B104,'Year End Backsheet'!$A$7:$X$156,F$8,FALSE))="","",(VLOOKUP($B104,'Year End Backsheet'!$A$7:$X$156,F$8,FALSE))),"")</f>
        <v>6. Good quality and sustainable provider market that can meet demand</v>
      </c>
      <c r="G104" s="311"/>
      <c r="H104" s="294" t="str">
        <f ca="1">IFERROR(IF((VLOOKUP($B104,'Year End Backsheet'!$A$7:$X$156,H$8,FALSE))="","",(VLOOKUP($B104,'Year End Backsheet'!$A$7:$X$156,H$8,FALSE))),"")</f>
        <v>3. Integrated electronic records and sharing across the system with service users</v>
      </c>
      <c r="I104" s="296" t="str">
        <f ca="1">IFERROR(IF((VLOOKUP($B104,'Year End Backsheet'!$A$7:$X$156,I$8,FALSE))="","",(VLOOKUP($B104,'Year End Backsheet'!$A$7:$X$156,I$8,FALSE))),"")</f>
        <v>1. Local contextual factors (e.g. financial health, funding arrangements, demographics, urban vs rurual factors)</v>
      </c>
    </row>
    <row r="105" spans="1:9" ht="45" customHeight="1" x14ac:dyDescent="0.3">
      <c r="A105" s="57">
        <v>80</v>
      </c>
      <c r="B105" s="303" t="str">
        <f t="shared" ca="1" si="9"/>
        <v>E08000021</v>
      </c>
      <c r="C105" s="315" t="str">
        <f t="shared" ca="1" si="8"/>
        <v>E08000021</v>
      </c>
      <c r="D105" s="316" t="str">
        <f ca="1">IFERROR(VLOOKUP($C105,'Org List'!$J$9:$K$488,2,0), "")</f>
        <v>Newcastle upon Tyne</v>
      </c>
      <c r="E105" s="294" t="str">
        <f ca="1">IFERROR(IF((VLOOKUP($B105,'Year End Backsheet'!$A$7:$X$156,E$8,FALSE))="","",(VLOOKUP($B105,'Year End Backsheet'!$A$7:$X$156,E$8,FALSE))),"")</f>
        <v>2. Strong, system-wide governance and systems leadership</v>
      </c>
      <c r="F105" s="296" t="str">
        <f ca="1">IFERROR(IF((VLOOKUP($B105,'Year End Backsheet'!$A$7:$X$156,F$8,FALSE))="","",(VLOOKUP($B105,'Year End Backsheet'!$A$7:$X$156,F$8,FALSE))),"")</f>
        <v>9. Joint commissioning of health and social care</v>
      </c>
      <c r="G105" s="311"/>
      <c r="H105" s="294" t="str">
        <f ca="1">IFERROR(IF((VLOOKUP($B105,'Year End Backsheet'!$A$7:$X$156,H$8,FALSE))="","",(VLOOKUP($B105,'Year End Backsheet'!$A$7:$X$156,H$8,FALSE))),"")</f>
        <v>1. Local contextual factors (e.g. financial health, funding arrangements, demographics, urban vs rurual factors)</v>
      </c>
      <c r="I105" s="296" t="str">
        <f ca="1">IFERROR(IF((VLOOKUP($B105,'Year End Backsheet'!$A$7:$X$156,I$8,FALSE))="","",(VLOOKUP($B105,'Year End Backsheet'!$A$7:$X$156,I$8,FALSE))),"")</f>
        <v>3. Integrated electronic records and sharing across the system with service users</v>
      </c>
    </row>
    <row r="106" spans="1:9" ht="45" customHeight="1" x14ac:dyDescent="0.3">
      <c r="A106" s="57">
        <v>81</v>
      </c>
      <c r="B106" s="303" t="str">
        <f t="shared" ca="1" si="9"/>
        <v>E09000025</v>
      </c>
      <c r="C106" s="315" t="str">
        <f t="shared" ca="1" si="8"/>
        <v>E09000025</v>
      </c>
      <c r="D106" s="316" t="str">
        <f ca="1">IFERROR(VLOOKUP($C106,'Org List'!$J$9:$K$488,2,0), "")</f>
        <v>Newham</v>
      </c>
      <c r="E106" s="294" t="str">
        <f ca="1">IFERROR(IF((VLOOKUP($B106,'Year End Backsheet'!$A$7:$X$156,E$8,FALSE))="","",(VLOOKUP($B106,'Year End Backsheet'!$A$7:$X$156,E$8,FALSE))),"")</f>
        <v>1. Local contextual factors (e.g. financial health, funding arrangements, demographics, urban vs rurual factors)</v>
      </c>
      <c r="F106" s="296" t="str">
        <f ca="1">IFERROR(IF((VLOOKUP($B106,'Year End Backsheet'!$A$7:$X$156,F$8,FALSE))="","",(VLOOKUP($B106,'Year End Backsheet'!$A$7:$X$156,F$8,FALSE))),"")</f>
        <v>9. Joint commissioning of health and social care</v>
      </c>
      <c r="G106" s="311"/>
      <c r="H106" s="294" t="str">
        <f ca="1">IFERROR(IF((VLOOKUP($B106,'Year End Backsheet'!$A$7:$X$156,H$8,FALSE))="","",(VLOOKUP($B106,'Year End Backsheet'!$A$7:$X$156,H$8,FALSE))),"")</f>
        <v>1. Local contextual factors (e.g. financial health, funding arrangements, demographics, urban vs rurual factors)</v>
      </c>
      <c r="I106" s="296" t="str">
        <f ca="1">IFERROR(IF((VLOOKUP($B106,'Year End Backsheet'!$A$7:$X$156,I$8,FALSE))="","",(VLOOKUP($B106,'Year End Backsheet'!$A$7:$X$156,I$8,FALSE))),"")</f>
        <v>9. Joint commissioning of health and social care</v>
      </c>
    </row>
    <row r="107" spans="1:9" ht="45" customHeight="1" x14ac:dyDescent="0.3">
      <c r="A107" s="57">
        <v>82</v>
      </c>
      <c r="B107" s="303" t="str">
        <f t="shared" ca="1" si="9"/>
        <v>E10000020</v>
      </c>
      <c r="C107" s="315" t="str">
        <f t="shared" ca="1" si="8"/>
        <v>E10000020</v>
      </c>
      <c r="D107" s="316" t="str">
        <f ca="1">IFERROR(VLOOKUP($C107,'Org List'!$J$9:$K$488,2,0), "")</f>
        <v>Norfolk</v>
      </c>
      <c r="E107" s="294" t="str">
        <f ca="1">IFERROR(IF((VLOOKUP($B107,'Year End Backsheet'!$A$7:$X$156,E$8,FALSE))="","",(VLOOKUP($B107,'Year End Backsheet'!$A$7:$X$156,E$8,FALSE))),"")</f>
        <v>2. Strong, system-wide governance and systems leadership</v>
      </c>
      <c r="F107" s="296" t="str">
        <f ca="1">IFERROR(IF((VLOOKUP($B107,'Year End Backsheet'!$A$7:$X$156,F$8,FALSE))="","",(VLOOKUP($B107,'Year End Backsheet'!$A$7:$X$156,F$8,FALSE))),"")</f>
        <v>4. Empowering users to have choice and control through an asset based approach, shared decision making and co-production</v>
      </c>
      <c r="G107" s="311"/>
      <c r="H107" s="294" t="str">
        <f ca="1">IFERROR(IF((VLOOKUP($B107,'Year End Backsheet'!$A$7:$X$156,H$8,FALSE))="","",(VLOOKUP($B107,'Year End Backsheet'!$A$7:$X$156,H$8,FALSE))),"")</f>
        <v>1. Local contextual factors (e.g. financial health, funding arrangements, demographics, urban vs rurual factors)</v>
      </c>
      <c r="I107" s="296" t="str">
        <f ca="1">IFERROR(IF((VLOOKUP($B107,'Year End Backsheet'!$A$7:$X$156,I$8,FALSE))="","",(VLOOKUP($B107,'Year End Backsheet'!$A$7:$X$156,I$8,FALSE))),"")</f>
        <v>3. Integrated electronic records and sharing across the system with service users</v>
      </c>
    </row>
    <row r="108" spans="1:9" ht="45" customHeight="1" x14ac:dyDescent="0.3">
      <c r="A108" s="57">
        <v>83</v>
      </c>
      <c r="B108" s="303" t="str">
        <f t="shared" ca="1" si="9"/>
        <v>E06000012</v>
      </c>
      <c r="C108" s="315" t="str">
        <f t="shared" ca="1" si="8"/>
        <v>E06000012</v>
      </c>
      <c r="D108" s="316" t="str">
        <f ca="1">IFERROR(VLOOKUP($C108,'Org List'!$J$9:$K$488,2,0), "")</f>
        <v>North East Lincolnshire</v>
      </c>
      <c r="E108" s="294" t="str">
        <f ca="1">IFERROR(IF((VLOOKUP($B108,'Year End Backsheet'!$A$7:$X$156,E$8,FALSE))="","",(VLOOKUP($B108,'Year End Backsheet'!$A$7:$X$156,E$8,FALSE))),"")</f>
        <v>8. Pooled or aligned resources</v>
      </c>
      <c r="F108" s="296" t="str">
        <f ca="1">IFERROR(IF((VLOOKUP($B108,'Year End Backsheet'!$A$7:$X$156,F$8,FALSE))="","",(VLOOKUP($B108,'Year End Backsheet'!$A$7:$X$156,F$8,FALSE))),"")</f>
        <v>9. Joint commissioning of health and social care</v>
      </c>
      <c r="G108" s="311"/>
      <c r="H108" s="294" t="str">
        <f ca="1">IFERROR(IF((VLOOKUP($B108,'Year End Backsheet'!$A$7:$X$156,H$8,FALSE))="","",(VLOOKUP($B108,'Year End Backsheet'!$A$7:$X$156,H$8,FALSE))),"")</f>
        <v>5. Integrated workforce: joint approach to training and upskilling of workforce</v>
      </c>
      <c r="I108" s="296" t="str">
        <f ca="1">IFERROR(IF((VLOOKUP($B108,'Year End Backsheet'!$A$7:$X$156,I$8,FALSE))="","",(VLOOKUP($B108,'Year End Backsheet'!$A$7:$X$156,I$8,FALSE))),"")</f>
        <v>7. Joined-up regulatory approach</v>
      </c>
    </row>
    <row r="109" spans="1:9" ht="45" customHeight="1" x14ac:dyDescent="0.3">
      <c r="A109" s="57">
        <v>84</v>
      </c>
      <c r="B109" s="303" t="str">
        <f t="shared" ca="1" si="9"/>
        <v>E06000013</v>
      </c>
      <c r="C109" s="315" t="str">
        <f t="shared" ca="1" si="8"/>
        <v>E06000013</v>
      </c>
      <c r="D109" s="316" t="str">
        <f ca="1">IFERROR(VLOOKUP($C109,'Org List'!$J$9:$K$488,2,0), "")</f>
        <v>North Lincolnshire</v>
      </c>
      <c r="E109" s="294" t="str">
        <f ca="1">IFERROR(IF((VLOOKUP($B109,'Year End Backsheet'!$A$7:$X$156,E$8,FALSE))="","",(VLOOKUP($B109,'Year End Backsheet'!$A$7:$X$156,E$8,FALSE))),"")</f>
        <v>6. Good quality and sustainable provider market that can meet demand</v>
      </c>
      <c r="F109" s="296" t="str">
        <f ca="1">IFERROR(IF((VLOOKUP($B109,'Year End Backsheet'!$A$7:$X$156,F$8,FALSE))="","",(VLOOKUP($B109,'Year End Backsheet'!$A$7:$X$156,F$8,FALSE))),"")</f>
        <v>2. Strong, system-wide governance and systems leadership</v>
      </c>
      <c r="G109" s="311"/>
      <c r="H109" s="294" t="str">
        <f ca="1">IFERROR(IF((VLOOKUP($B109,'Year End Backsheet'!$A$7:$X$156,H$8,FALSE))="","",(VLOOKUP($B109,'Year End Backsheet'!$A$7:$X$156,H$8,FALSE))),"")</f>
        <v>1. Local contextual factors (e.g. financial health, funding arrangements, demographics, urban vs rurual factors)</v>
      </c>
      <c r="I109" s="296" t="str">
        <f ca="1">IFERROR(IF((VLOOKUP($B109,'Year End Backsheet'!$A$7:$X$156,I$8,FALSE))="","",(VLOOKUP($B109,'Year End Backsheet'!$A$7:$X$156,I$8,FALSE))),"")</f>
        <v>3. Integrated electronic records and sharing across the system with service users</v>
      </c>
    </row>
    <row r="110" spans="1:9" ht="45" customHeight="1" x14ac:dyDescent="0.3">
      <c r="A110" s="57">
        <v>85</v>
      </c>
      <c r="B110" s="303" t="str">
        <f t="shared" ca="1" si="9"/>
        <v>E06000024</v>
      </c>
      <c r="C110" s="315" t="str">
        <f t="shared" ca="1" si="8"/>
        <v>E06000024</v>
      </c>
      <c r="D110" s="316" t="str">
        <f ca="1">IFERROR(VLOOKUP($C110,'Org List'!$J$9:$K$488,2,0), "")</f>
        <v>North Somerset</v>
      </c>
      <c r="E110" s="294" t="str">
        <f ca="1">IFERROR(IF((VLOOKUP($B110,'Year End Backsheet'!$A$7:$X$156,E$8,FALSE))="","",(VLOOKUP($B110,'Year End Backsheet'!$A$7:$X$156,E$8,FALSE))),"")</f>
        <v>1. Local contextual factors (e.g. financial health, funding arrangements, demographics, urban vs rurual factors)</v>
      </c>
      <c r="F110" s="296" t="str">
        <f ca="1">IFERROR(IF((VLOOKUP($B110,'Year End Backsheet'!$A$7:$X$156,F$8,FALSE))="","",(VLOOKUP($B110,'Year End Backsheet'!$A$7:$X$156,F$8,FALSE))),"")</f>
        <v>2. Strong, system-wide governance and systems leadership</v>
      </c>
      <c r="G110" s="311"/>
      <c r="H110" s="294" t="str">
        <f ca="1">IFERROR(IF((VLOOKUP($B110,'Year End Backsheet'!$A$7:$X$156,H$8,FALSE))="","",(VLOOKUP($B110,'Year End Backsheet'!$A$7:$X$156,H$8,FALSE))),"")</f>
        <v>3. Integrated electronic records and sharing across the system with service users</v>
      </c>
      <c r="I110" s="296" t="str">
        <f ca="1">IFERROR(IF((VLOOKUP($B110,'Year End Backsheet'!$A$7:$X$156,I$8,FALSE))="","",(VLOOKUP($B110,'Year End Backsheet'!$A$7:$X$156,I$8,FALSE))),"")</f>
        <v>9. Joint commissioning of health and social care</v>
      </c>
    </row>
    <row r="111" spans="1:9" ht="45" customHeight="1" x14ac:dyDescent="0.3">
      <c r="A111" s="57">
        <v>86</v>
      </c>
      <c r="B111" s="303" t="str">
        <f t="shared" ca="1" si="9"/>
        <v>E08000022</v>
      </c>
      <c r="C111" s="315" t="str">
        <f t="shared" ca="1" si="8"/>
        <v>E08000022</v>
      </c>
      <c r="D111" s="316" t="str">
        <f ca="1">IFERROR(VLOOKUP($C111,'Org List'!$J$9:$K$488,2,0), "")</f>
        <v>North Tyneside</v>
      </c>
      <c r="E111" s="294" t="str">
        <f ca="1">IFERROR(IF((VLOOKUP($B111,'Year End Backsheet'!$A$7:$X$156,E$8,FALSE))="","",(VLOOKUP($B111,'Year End Backsheet'!$A$7:$X$156,E$8,FALSE))),"")</f>
        <v>5. Integrated workforce: joint approach to training and upskilling of workforce</v>
      </c>
      <c r="F111" s="296" t="str">
        <f ca="1">IFERROR(IF((VLOOKUP($B111,'Year End Backsheet'!$A$7:$X$156,F$8,FALSE))="","",(VLOOKUP($B111,'Year End Backsheet'!$A$7:$X$156,F$8,FALSE))),"")</f>
        <v>1. Local contextual factors (e.g. financial health, funding arrangements, demographics, urban vs rurual factors)</v>
      </c>
      <c r="G111" s="311"/>
      <c r="H111" s="294" t="str">
        <f ca="1">IFERROR(IF((VLOOKUP($B111,'Year End Backsheet'!$A$7:$X$156,H$8,FALSE))="","",(VLOOKUP($B111,'Year End Backsheet'!$A$7:$X$156,H$8,FALSE))),"")</f>
        <v>6. Good quality and sustainable provider market that can meet demand</v>
      </c>
      <c r="I111" s="296" t="str">
        <f ca="1">IFERROR(IF((VLOOKUP($B111,'Year End Backsheet'!$A$7:$X$156,I$8,FALSE))="","",(VLOOKUP($B111,'Year End Backsheet'!$A$7:$X$156,I$8,FALSE))),"")</f>
        <v>1. Local contextual factors (e.g. financial health, funding arrangements, demographics, urban vs rurual factors)</v>
      </c>
    </row>
    <row r="112" spans="1:9" ht="45" customHeight="1" x14ac:dyDescent="0.3">
      <c r="A112" s="57">
        <v>87</v>
      </c>
      <c r="B112" s="303" t="str">
        <f t="shared" ca="1" si="9"/>
        <v>E10000023</v>
      </c>
      <c r="C112" s="315" t="str">
        <f t="shared" ca="1" si="8"/>
        <v>E10000023</v>
      </c>
      <c r="D112" s="316" t="str">
        <f ca="1">IFERROR(VLOOKUP($C112,'Org List'!$J$9:$K$488,2,0), "")</f>
        <v>North Yorkshire</v>
      </c>
      <c r="E112" s="294" t="str">
        <f ca="1">IFERROR(IF((VLOOKUP($B112,'Year End Backsheet'!$A$7:$X$156,E$8,FALSE))="","",(VLOOKUP($B112,'Year End Backsheet'!$A$7:$X$156,E$8,FALSE))),"")</f>
        <v>5. Integrated workforce: joint approach to training and upskilling of workforce</v>
      </c>
      <c r="F112" s="296" t="str">
        <f ca="1">IFERROR(IF((VLOOKUP($B112,'Year End Backsheet'!$A$7:$X$156,F$8,FALSE))="","",(VLOOKUP($B112,'Year End Backsheet'!$A$7:$X$156,F$8,FALSE))),"")</f>
        <v>2. Strong, system-wide governance and systems leadership</v>
      </c>
      <c r="G112" s="311"/>
      <c r="H112" s="294" t="str">
        <f ca="1">IFERROR(IF((VLOOKUP($B112,'Year End Backsheet'!$A$7:$X$156,H$8,FALSE))="","",(VLOOKUP($B112,'Year End Backsheet'!$A$7:$X$156,H$8,FALSE))),"")</f>
        <v>3. Integrated electronic records and sharing across the system with service users</v>
      </c>
      <c r="I112" s="296" t="str">
        <f ca="1">IFERROR(IF((VLOOKUP($B112,'Year End Backsheet'!$A$7:$X$156,I$8,FALSE))="","",(VLOOKUP($B112,'Year End Backsheet'!$A$7:$X$156,I$8,FALSE))),"")</f>
        <v>1. Local contextual factors (e.g. financial health, funding arrangements, demographics, urban vs rurual factors)</v>
      </c>
    </row>
    <row r="113" spans="1:9" ht="45" customHeight="1" x14ac:dyDescent="0.3">
      <c r="A113" s="57">
        <v>88</v>
      </c>
      <c r="B113" s="303" t="str">
        <f t="shared" ca="1" si="9"/>
        <v>E10000021</v>
      </c>
      <c r="C113" s="315" t="str">
        <f t="shared" ca="1" si="8"/>
        <v>E10000021</v>
      </c>
      <c r="D113" s="316" t="str">
        <f ca="1">IFERROR(VLOOKUP($C113,'Org List'!$J$9:$K$488,2,0), "")</f>
        <v>Northamptonshire</v>
      </c>
      <c r="E113" s="294" t="str">
        <f ca="1">IFERROR(IF((VLOOKUP($B113,'Year End Backsheet'!$A$7:$X$156,E$8,FALSE))="","",(VLOOKUP($B113,'Year End Backsheet'!$A$7:$X$156,E$8,FALSE))),"")</f>
        <v>1. Local contextual factors (e.g. financial health, funding arrangements, demographics, urban vs rurual factors)</v>
      </c>
      <c r="F113" s="296" t="str">
        <f ca="1">IFERROR(IF((VLOOKUP($B113,'Year End Backsheet'!$A$7:$X$156,F$8,FALSE))="","",(VLOOKUP($B113,'Year End Backsheet'!$A$7:$X$156,F$8,FALSE))),"")</f>
        <v>9. Joint commissioning of health and social care</v>
      </c>
      <c r="G113" s="311"/>
      <c r="H113" s="294" t="str">
        <f ca="1">IFERROR(IF((VLOOKUP($B113,'Year End Backsheet'!$A$7:$X$156,H$8,FALSE))="","",(VLOOKUP($B113,'Year End Backsheet'!$A$7:$X$156,H$8,FALSE))),"")</f>
        <v>1. Local contextual factors (e.g. financial health, funding arrangements, demographics, urban vs rurual factors)</v>
      </c>
      <c r="I113" s="296" t="str">
        <f ca="1">IFERROR(IF((VLOOKUP($B113,'Year End Backsheet'!$A$7:$X$156,I$8,FALSE))="","",(VLOOKUP($B113,'Year End Backsheet'!$A$7:$X$156,I$8,FALSE))),"")</f>
        <v>2. Strong, system-wide governance and systems leadership</v>
      </c>
    </row>
    <row r="114" spans="1:9" ht="45" customHeight="1" x14ac:dyDescent="0.3">
      <c r="A114" s="57">
        <v>89</v>
      </c>
      <c r="B114" s="303" t="str">
        <f t="shared" ca="1" si="9"/>
        <v>E06000057</v>
      </c>
      <c r="C114" s="315" t="str">
        <f t="shared" ca="1" si="8"/>
        <v>E06000057</v>
      </c>
      <c r="D114" s="316" t="str">
        <f ca="1">IFERROR(VLOOKUP($C114,'Org List'!$J$9:$K$488,2,0), "")</f>
        <v>Northumberland</v>
      </c>
      <c r="E114" s="294" t="str">
        <f ca="1">IFERROR(IF((VLOOKUP($B114,'Year End Backsheet'!$A$7:$X$156,E$8,FALSE))="","",(VLOOKUP($B114,'Year End Backsheet'!$A$7:$X$156,E$8,FALSE))),"")</f>
        <v>5. Integrated workforce: joint approach to training and upskilling of workforce</v>
      </c>
      <c r="F114" s="296" t="str">
        <f ca="1">IFERROR(IF((VLOOKUP($B114,'Year End Backsheet'!$A$7:$X$156,F$8,FALSE))="","",(VLOOKUP($B114,'Year End Backsheet'!$A$7:$X$156,F$8,FALSE))),"")</f>
        <v>2. Strong, system-wide governance and systems leadership</v>
      </c>
      <c r="G114" s="311"/>
      <c r="H114" s="294" t="str">
        <f ca="1">IFERROR(IF((VLOOKUP($B114,'Year End Backsheet'!$A$7:$X$156,H$8,FALSE))="","",(VLOOKUP($B114,'Year End Backsheet'!$A$7:$X$156,H$8,FALSE))),"")</f>
        <v>1. Local contextual factors (e.g. financial health, funding arrangements, demographics, urban vs rurual factors)</v>
      </c>
      <c r="I114" s="296" t="str">
        <f ca="1">IFERROR(IF((VLOOKUP($B114,'Year End Backsheet'!$A$7:$X$156,I$8,FALSE))="","",(VLOOKUP($B114,'Year End Backsheet'!$A$7:$X$156,I$8,FALSE))),"")</f>
        <v>3. Integrated electronic records and sharing across the system with service users</v>
      </c>
    </row>
    <row r="115" spans="1:9" ht="45" customHeight="1" x14ac:dyDescent="0.3">
      <c r="A115" s="57">
        <v>90</v>
      </c>
      <c r="B115" s="303" t="str">
        <f t="shared" ca="1" si="9"/>
        <v>E06000018</v>
      </c>
      <c r="C115" s="315" t="str">
        <f t="shared" ca="1" si="8"/>
        <v>E06000018</v>
      </c>
      <c r="D115" s="316" t="str">
        <f ca="1">IFERROR(VLOOKUP($C115,'Org List'!$J$9:$K$488,2,0), "")</f>
        <v>Nottingham</v>
      </c>
      <c r="E115" s="294" t="str">
        <f ca="1">IFERROR(IF((VLOOKUP($B115,'Year End Backsheet'!$A$7:$X$156,E$8,FALSE))="","",(VLOOKUP($B115,'Year End Backsheet'!$A$7:$X$156,E$8,FALSE))),"")</f>
        <v>2. Strong, system-wide governance and systems leadership</v>
      </c>
      <c r="F115" s="296" t="str">
        <f ca="1">IFERROR(IF((VLOOKUP($B115,'Year End Backsheet'!$A$7:$X$156,F$8,FALSE))="","",(VLOOKUP($B115,'Year End Backsheet'!$A$7:$X$156,F$8,FALSE))),"")</f>
        <v>8. Pooled or aligned resources</v>
      </c>
      <c r="G115" s="311"/>
      <c r="H115" s="294" t="str">
        <f ca="1">IFERROR(IF((VLOOKUP($B115,'Year End Backsheet'!$A$7:$X$156,H$8,FALSE))="","",(VLOOKUP($B115,'Year End Backsheet'!$A$7:$X$156,H$8,FALSE))),"")</f>
        <v>1. Local contextual factors (e.g. financial health, funding arrangements, demographics, urban vs rurual factors)</v>
      </c>
      <c r="I115" s="296" t="str">
        <f ca="1">IFERROR(IF((VLOOKUP($B115,'Year End Backsheet'!$A$7:$X$156,I$8,FALSE))="","",(VLOOKUP($B115,'Year End Backsheet'!$A$7:$X$156,I$8,FALSE))),"")</f>
        <v>1. Local contextual factors (e.g. financial health, funding arrangements, demographics, urban vs rurual factors)</v>
      </c>
    </row>
    <row r="116" spans="1:9" ht="45" customHeight="1" x14ac:dyDescent="0.3">
      <c r="A116" s="57">
        <v>91</v>
      </c>
      <c r="B116" s="303" t="str">
        <f t="shared" ca="1" si="9"/>
        <v>E10000024</v>
      </c>
      <c r="C116" s="315" t="str">
        <f t="shared" ca="1" si="8"/>
        <v>E10000024</v>
      </c>
      <c r="D116" s="316" t="str">
        <f ca="1">IFERROR(VLOOKUP($C116,'Org List'!$J$9:$K$488,2,0), "")</f>
        <v>Nottinghamshire</v>
      </c>
      <c r="E116" s="294" t="str">
        <f ca="1">IFERROR(IF((VLOOKUP($B116,'Year End Backsheet'!$A$7:$X$156,E$8,FALSE))="","",(VLOOKUP($B116,'Year End Backsheet'!$A$7:$X$156,E$8,FALSE))),"")</f>
        <v>2. Strong, system-wide governance and systems leadership</v>
      </c>
      <c r="F116" s="296" t="str">
        <f ca="1">IFERROR(IF((VLOOKUP($B116,'Year End Backsheet'!$A$7:$X$156,F$8,FALSE))="","",(VLOOKUP($B116,'Year End Backsheet'!$A$7:$X$156,F$8,FALSE))),"")</f>
        <v>3. Integrated electronic records and sharing across the system with service users</v>
      </c>
      <c r="G116" s="311"/>
      <c r="H116" s="294" t="str">
        <f ca="1">IFERROR(IF((VLOOKUP($B116,'Year End Backsheet'!$A$7:$X$156,H$8,FALSE))="","",(VLOOKUP($B116,'Year End Backsheet'!$A$7:$X$156,H$8,FALSE))),"")</f>
        <v>1. Local contextual factors (e.g. financial health, funding arrangements, demographics, urban vs rurual factors)</v>
      </c>
      <c r="I116" s="296" t="str">
        <f ca="1">IFERROR(IF((VLOOKUP($B116,'Year End Backsheet'!$A$7:$X$156,I$8,FALSE))="","",(VLOOKUP($B116,'Year End Backsheet'!$A$7:$X$156,I$8,FALSE))),"")</f>
        <v>6. Good quality and sustainable provider market that can meet demand</v>
      </c>
    </row>
    <row r="117" spans="1:9" ht="45" customHeight="1" x14ac:dyDescent="0.3">
      <c r="A117" s="57">
        <v>92</v>
      </c>
      <c r="B117" s="303" t="str">
        <f t="shared" ca="1" si="9"/>
        <v>E08000004</v>
      </c>
      <c r="C117" s="315" t="str">
        <f t="shared" ca="1" si="8"/>
        <v>E08000004</v>
      </c>
      <c r="D117" s="316" t="str">
        <f ca="1">IFERROR(VLOOKUP($C117,'Org List'!$J$9:$K$488,2,0), "")</f>
        <v>Oldham</v>
      </c>
      <c r="E117" s="294" t="str">
        <f ca="1">IFERROR(IF((VLOOKUP($B117,'Year End Backsheet'!$A$7:$X$156,E$8,FALSE))="","",(VLOOKUP($B117,'Year End Backsheet'!$A$7:$X$156,E$8,FALSE))),"")</f>
        <v>9. Joint commissioning of health and social care</v>
      </c>
      <c r="F117" s="296" t="str">
        <f ca="1">IFERROR(IF((VLOOKUP($B117,'Year End Backsheet'!$A$7:$X$156,F$8,FALSE))="","",(VLOOKUP($B117,'Year End Backsheet'!$A$7:$X$156,F$8,FALSE))),"")</f>
        <v>2. Strong, system-wide governance and systems leadership</v>
      </c>
      <c r="G117" s="311"/>
      <c r="H117" s="294" t="str">
        <f ca="1">IFERROR(IF((VLOOKUP($B117,'Year End Backsheet'!$A$7:$X$156,H$8,FALSE))="","",(VLOOKUP($B117,'Year End Backsheet'!$A$7:$X$156,H$8,FALSE))),"")</f>
        <v>5. Integrated workforce: joint approach to training and upskilling of workforce</v>
      </c>
      <c r="I117" s="296" t="str">
        <f ca="1">IFERROR(IF((VLOOKUP($B117,'Year End Backsheet'!$A$7:$X$156,I$8,FALSE))="","",(VLOOKUP($B117,'Year End Backsheet'!$A$7:$X$156,I$8,FALSE))),"")</f>
        <v>2. Strong, system-wide governance and systems leadership</v>
      </c>
    </row>
    <row r="118" spans="1:9" ht="45" customHeight="1" x14ac:dyDescent="0.3">
      <c r="A118" s="57">
        <v>93</v>
      </c>
      <c r="B118" s="303" t="str">
        <f t="shared" ca="1" si="9"/>
        <v>E10000025</v>
      </c>
      <c r="C118" s="315" t="str">
        <f t="shared" ca="1" si="8"/>
        <v>E10000025</v>
      </c>
      <c r="D118" s="316" t="str">
        <f ca="1">IFERROR(VLOOKUP($C118,'Org List'!$J$9:$K$488,2,0), "")</f>
        <v>Oxfordshire</v>
      </c>
      <c r="E118" s="294" t="str">
        <f ca="1">IFERROR(IF((VLOOKUP($B118,'Year End Backsheet'!$A$7:$X$156,E$8,FALSE))="","",(VLOOKUP($B118,'Year End Backsheet'!$A$7:$X$156,E$8,FALSE))),"")</f>
        <v>2. Strong, system-wide governance and systems leadership</v>
      </c>
      <c r="F118" s="296" t="str">
        <f ca="1">IFERROR(IF((VLOOKUP($B118,'Year End Backsheet'!$A$7:$X$156,F$8,FALSE))="","",(VLOOKUP($B118,'Year End Backsheet'!$A$7:$X$156,F$8,FALSE))),"")</f>
        <v>8. Pooled or aligned resources</v>
      </c>
      <c r="G118" s="311"/>
      <c r="H118" s="294" t="str">
        <f ca="1">IFERROR(IF((VLOOKUP($B118,'Year End Backsheet'!$A$7:$X$156,H$8,FALSE))="","",(VLOOKUP($B118,'Year End Backsheet'!$A$7:$X$156,H$8,FALSE))),"")</f>
        <v>6. Good quality and sustainable provider market that can meet demand</v>
      </c>
      <c r="I118" s="296" t="str">
        <f ca="1">IFERROR(IF((VLOOKUP($B118,'Year End Backsheet'!$A$7:$X$156,I$8,FALSE))="","",(VLOOKUP($B118,'Year End Backsheet'!$A$7:$X$156,I$8,FALSE))),"")</f>
        <v>5. Integrated workforce: joint approach to training and upskilling of workforce</v>
      </c>
    </row>
    <row r="119" spans="1:9" ht="45" customHeight="1" x14ac:dyDescent="0.3">
      <c r="A119" s="57">
        <v>94</v>
      </c>
      <c r="B119" s="303" t="str">
        <f t="shared" ca="1" si="9"/>
        <v>E06000031</v>
      </c>
      <c r="C119" s="315" t="str">
        <f t="shared" ca="1" si="8"/>
        <v>E06000031</v>
      </c>
      <c r="D119" s="316" t="str">
        <f ca="1">IFERROR(VLOOKUP($C119,'Org List'!$J$9:$K$488,2,0), "")</f>
        <v>Peterborough</v>
      </c>
      <c r="E119" s="294" t="str">
        <f ca="1">IFERROR(IF((VLOOKUP($B119,'Year End Backsheet'!$A$7:$X$156,E$8,FALSE))="","",(VLOOKUP($B119,'Year End Backsheet'!$A$7:$X$156,E$8,FALSE))),"")</f>
        <v>4. Empowering users to have choice and control through an asset based approach, shared decision making and co-production</v>
      </c>
      <c r="F119" s="296" t="str">
        <f ca="1">IFERROR(IF((VLOOKUP($B119,'Year End Backsheet'!$A$7:$X$156,F$8,FALSE))="","",(VLOOKUP($B119,'Year End Backsheet'!$A$7:$X$156,F$8,FALSE))),"")</f>
        <v>2. Strong, system-wide governance and systems leadership</v>
      </c>
      <c r="G119" s="311"/>
      <c r="H119" s="294" t="str">
        <f ca="1">IFERROR(IF((VLOOKUP($B119,'Year End Backsheet'!$A$7:$X$156,H$8,FALSE))="","",(VLOOKUP($B119,'Year End Backsheet'!$A$7:$X$156,H$8,FALSE))),"")</f>
        <v>1. Local contextual factors (e.g. financial health, funding arrangements, demographics, urban vs rurual factors)</v>
      </c>
      <c r="I119" s="296" t="str">
        <f ca="1">IFERROR(IF((VLOOKUP($B119,'Year End Backsheet'!$A$7:$X$156,I$8,FALSE))="","",(VLOOKUP($B119,'Year End Backsheet'!$A$7:$X$156,I$8,FALSE))),"")</f>
        <v>9. Joint commissioning of health and social care</v>
      </c>
    </row>
    <row r="120" spans="1:9" ht="45" customHeight="1" x14ac:dyDescent="0.3">
      <c r="A120" s="57">
        <v>95</v>
      </c>
      <c r="B120" s="303" t="str">
        <f t="shared" ca="1" si="9"/>
        <v>E06000026</v>
      </c>
      <c r="C120" s="315" t="str">
        <f t="shared" ca="1" si="8"/>
        <v>E06000026</v>
      </c>
      <c r="D120" s="316" t="str">
        <f ca="1">IFERROR(VLOOKUP($C120,'Org List'!$J$9:$K$488,2,0), "")</f>
        <v>Plymouth</v>
      </c>
      <c r="E120" s="294" t="str">
        <f ca="1">IFERROR(IF((VLOOKUP($B120,'Year End Backsheet'!$A$7:$X$156,E$8,FALSE))="","",(VLOOKUP($B120,'Year End Backsheet'!$A$7:$X$156,E$8,FALSE))),"")</f>
        <v>4. Empowering users to have choice and control through an asset based approach, shared decision making and co-production</v>
      </c>
      <c r="F120" s="296" t="str">
        <f ca="1">IFERROR(IF((VLOOKUP($B120,'Year End Backsheet'!$A$7:$X$156,F$8,FALSE))="","",(VLOOKUP($B120,'Year End Backsheet'!$A$7:$X$156,F$8,FALSE))),"")</f>
        <v>5. Integrated workforce: joint approach to training and upskilling of workforce</v>
      </c>
      <c r="G120" s="311"/>
      <c r="H120" s="294" t="str">
        <f ca="1">IFERROR(IF((VLOOKUP($B120,'Year End Backsheet'!$A$7:$X$156,H$8,FALSE))="","",(VLOOKUP($B120,'Year End Backsheet'!$A$7:$X$156,H$8,FALSE))),"")</f>
        <v>6. Good quality and sustainable provider market that can meet demand</v>
      </c>
      <c r="I120" s="296" t="str">
        <f ca="1">IFERROR(IF((VLOOKUP($B120,'Year End Backsheet'!$A$7:$X$156,I$8,FALSE))="","",(VLOOKUP($B120,'Year End Backsheet'!$A$7:$X$156,I$8,FALSE))),"")</f>
        <v>1. Local contextual factors (e.g. financial health, funding arrangements, demographics, urban vs rurual factors)</v>
      </c>
    </row>
    <row r="121" spans="1:9" ht="45" customHeight="1" x14ac:dyDescent="0.3">
      <c r="A121" s="57">
        <v>96</v>
      </c>
      <c r="B121" s="303" t="str">
        <f t="shared" ca="1" si="9"/>
        <v>E06000044</v>
      </c>
      <c r="C121" s="315" t="str">
        <f t="shared" ref="C121:C152" ca="1" si="10">IF($A121&gt;$L$5-1,"",INDIRECT("'Comms by AT'!AA"&amp;$A121+$L$4))</f>
        <v>E06000044</v>
      </c>
      <c r="D121" s="316" t="str">
        <f ca="1">IFERROR(VLOOKUP($C121,'Org List'!$J$9:$K$488,2,0), "")</f>
        <v>Portsmouth</v>
      </c>
      <c r="E121" s="294" t="str">
        <f ca="1">IFERROR(IF((VLOOKUP($B121,'Year End Backsheet'!$A$7:$X$156,E$8,FALSE))="","",(VLOOKUP($B121,'Year End Backsheet'!$A$7:$X$156,E$8,FALSE))),"")</f>
        <v>8. Pooled or aligned resources</v>
      </c>
      <c r="F121" s="296" t="str">
        <f ca="1">IFERROR(IF((VLOOKUP($B121,'Year End Backsheet'!$A$7:$X$156,F$8,FALSE))="","",(VLOOKUP($B121,'Year End Backsheet'!$A$7:$X$156,F$8,FALSE))),"")</f>
        <v>2. Strong, system-wide governance and systems leadership</v>
      </c>
      <c r="G121" s="311"/>
      <c r="H121" s="294" t="str">
        <f ca="1">IFERROR(IF((VLOOKUP($B121,'Year End Backsheet'!$A$7:$X$156,H$8,FALSE))="","",(VLOOKUP($B121,'Year End Backsheet'!$A$7:$X$156,H$8,FALSE))),"")</f>
        <v>6. Good quality and sustainable provider market that can meet demand</v>
      </c>
      <c r="I121" s="296" t="str">
        <f ca="1">IFERROR(IF((VLOOKUP($B121,'Year End Backsheet'!$A$7:$X$156,I$8,FALSE))="","",(VLOOKUP($B121,'Year End Backsheet'!$A$7:$X$156,I$8,FALSE))),"")</f>
        <v>7. Joined-up regulatory approach</v>
      </c>
    </row>
    <row r="122" spans="1:9" ht="45" customHeight="1" x14ac:dyDescent="0.3">
      <c r="A122" s="57">
        <v>97</v>
      </c>
      <c r="B122" s="303" t="str">
        <f t="shared" ref="B122:B153" ca="1" si="11">C122</f>
        <v>E06000038</v>
      </c>
      <c r="C122" s="315" t="str">
        <f t="shared" ca="1" si="10"/>
        <v>E06000038</v>
      </c>
      <c r="D122" s="316" t="str">
        <f ca="1">IFERROR(VLOOKUP($C122,'Org List'!$J$9:$K$488,2,0), "")</f>
        <v>Reading</v>
      </c>
      <c r="E122" s="294" t="str">
        <f ca="1">IFERROR(IF((VLOOKUP($B122,'Year End Backsheet'!$A$7:$X$156,E$8,FALSE))="","",(VLOOKUP($B122,'Year End Backsheet'!$A$7:$X$156,E$8,FALSE))),"")</f>
        <v>3. Integrated electronic records and sharing across the system with service users</v>
      </c>
      <c r="F122" s="296" t="str">
        <f ca="1">IFERROR(IF((VLOOKUP($B122,'Year End Backsheet'!$A$7:$X$156,F$8,FALSE))="","",(VLOOKUP($B122,'Year End Backsheet'!$A$7:$X$156,F$8,FALSE))),"")</f>
        <v>5. Integrated workforce: joint approach to training and upskilling of workforce</v>
      </c>
      <c r="G122" s="311"/>
      <c r="H122" s="294" t="str">
        <f ca="1">IFERROR(IF((VLOOKUP($B122,'Year End Backsheet'!$A$7:$X$156,H$8,FALSE))="","",(VLOOKUP($B122,'Year End Backsheet'!$A$7:$X$156,H$8,FALSE))),"")</f>
        <v>2. Strong, system-wide governance and systems leadership</v>
      </c>
      <c r="I122" s="296" t="str">
        <f ca="1">IFERROR(IF((VLOOKUP($B122,'Year End Backsheet'!$A$7:$X$156,I$8,FALSE))="","",(VLOOKUP($B122,'Year End Backsheet'!$A$7:$X$156,I$8,FALSE))),"")</f>
        <v>4. Empowering users to have choice and control through an asset based approach, shared decision making and co-production</v>
      </c>
    </row>
    <row r="123" spans="1:9" ht="45" customHeight="1" x14ac:dyDescent="0.3">
      <c r="A123" s="57">
        <v>98</v>
      </c>
      <c r="B123" s="303" t="str">
        <f t="shared" ca="1" si="11"/>
        <v>E09000026</v>
      </c>
      <c r="C123" s="315" t="str">
        <f t="shared" ca="1" si="10"/>
        <v>E09000026</v>
      </c>
      <c r="D123" s="316" t="str">
        <f ca="1">IFERROR(VLOOKUP($C123,'Org List'!$J$9:$K$488,2,0), "")</f>
        <v>Redbridge</v>
      </c>
      <c r="E123" s="294" t="str">
        <f ca="1">IFERROR(IF((VLOOKUP($B123,'Year End Backsheet'!$A$7:$X$156,E$8,FALSE))="","",(VLOOKUP($B123,'Year End Backsheet'!$A$7:$X$156,E$8,FALSE))),"")</f>
        <v>2. Strong, system-wide governance and systems leadership</v>
      </c>
      <c r="F123" s="296" t="str">
        <f ca="1">IFERROR(IF((VLOOKUP($B123,'Year End Backsheet'!$A$7:$X$156,F$8,FALSE))="","",(VLOOKUP($B123,'Year End Backsheet'!$A$7:$X$156,F$8,FALSE))),"")</f>
        <v>9. Joint commissioning of health and social care</v>
      </c>
      <c r="G123" s="311"/>
      <c r="H123" s="294" t="str">
        <f ca="1">IFERROR(IF((VLOOKUP($B123,'Year End Backsheet'!$A$7:$X$156,H$8,FALSE))="","",(VLOOKUP($B123,'Year End Backsheet'!$A$7:$X$156,H$8,FALSE))),"")</f>
        <v>1. Local contextual factors (e.g. financial health, funding arrangements, demographics, urban vs rurual factors)</v>
      </c>
      <c r="I123" s="296" t="str">
        <f ca="1">IFERROR(IF((VLOOKUP($B123,'Year End Backsheet'!$A$7:$X$156,I$8,FALSE))="","",(VLOOKUP($B123,'Year End Backsheet'!$A$7:$X$156,I$8,FALSE))),"")</f>
        <v>4. Empowering users to have choice and control through an asset based approach, shared decision making and co-production</v>
      </c>
    </row>
    <row r="124" spans="1:9" ht="45" customHeight="1" x14ac:dyDescent="0.3">
      <c r="A124" s="57">
        <v>99</v>
      </c>
      <c r="B124" s="303" t="str">
        <f t="shared" ca="1" si="11"/>
        <v>E06000003</v>
      </c>
      <c r="C124" s="315" t="str">
        <f t="shared" ca="1" si="10"/>
        <v>E06000003</v>
      </c>
      <c r="D124" s="316" t="str">
        <f ca="1">IFERROR(VLOOKUP($C124,'Org List'!$J$9:$K$488,2,0), "")</f>
        <v>Redcar and Cleveland</v>
      </c>
      <c r="E124" s="294" t="str">
        <f ca="1">IFERROR(IF((VLOOKUP($B124,'Year End Backsheet'!$A$7:$X$156,E$8,FALSE))="","",(VLOOKUP($B124,'Year End Backsheet'!$A$7:$X$156,E$8,FALSE))),"")</f>
        <v>6. Good quality and sustainable provider market that can meet demand</v>
      </c>
      <c r="F124" s="296" t="str">
        <f ca="1">IFERROR(IF((VLOOKUP($B124,'Year End Backsheet'!$A$7:$X$156,F$8,FALSE))="","",(VLOOKUP($B124,'Year End Backsheet'!$A$7:$X$156,F$8,FALSE))),"")</f>
        <v>5. Integrated workforce: joint approach to training and upskilling of workforce</v>
      </c>
      <c r="G124" s="311"/>
      <c r="H124" s="294" t="str">
        <f ca="1">IFERROR(IF((VLOOKUP($B124,'Year End Backsheet'!$A$7:$X$156,H$8,FALSE))="","",(VLOOKUP($B124,'Year End Backsheet'!$A$7:$X$156,H$8,FALSE))),"")</f>
        <v>1. Local contextual factors (e.g. financial health, funding arrangements, demographics, urban vs rurual factors)</v>
      </c>
      <c r="I124" s="296" t="str">
        <f ca="1">IFERROR(IF((VLOOKUP($B124,'Year End Backsheet'!$A$7:$X$156,I$8,FALSE))="","",(VLOOKUP($B124,'Year End Backsheet'!$A$7:$X$156,I$8,FALSE))),"")</f>
        <v>2. Strong, system-wide governance and systems leadership</v>
      </c>
    </row>
    <row r="125" spans="1:9" ht="45" customHeight="1" x14ac:dyDescent="0.3">
      <c r="A125" s="57">
        <v>100</v>
      </c>
      <c r="B125" s="303" t="str">
        <f t="shared" ca="1" si="11"/>
        <v>E09000027</v>
      </c>
      <c r="C125" s="315" t="str">
        <f t="shared" ca="1" si="10"/>
        <v>E09000027</v>
      </c>
      <c r="D125" s="316" t="str">
        <f ca="1">IFERROR(VLOOKUP($C125,'Org List'!$J$9:$K$488,2,0), "")</f>
        <v>Richmond upon Thames</v>
      </c>
      <c r="E125" s="294" t="str">
        <f ca="1">IFERROR(IF((VLOOKUP($B125,'Year End Backsheet'!$A$7:$X$156,E$8,FALSE))="","",(VLOOKUP($B125,'Year End Backsheet'!$A$7:$X$156,E$8,FALSE))),"")</f>
        <v>2. Strong, system-wide governance and systems leadership</v>
      </c>
      <c r="F125" s="296" t="str">
        <f ca="1">IFERROR(IF((VLOOKUP($B125,'Year End Backsheet'!$A$7:$X$156,F$8,FALSE))="","",(VLOOKUP($B125,'Year End Backsheet'!$A$7:$X$156,F$8,FALSE))),"")</f>
        <v>5. Integrated workforce: joint approach to training and upskilling of workforce</v>
      </c>
      <c r="G125" s="311"/>
      <c r="H125" s="294" t="str">
        <f ca="1">IFERROR(IF((VLOOKUP($B125,'Year End Backsheet'!$A$7:$X$156,H$8,FALSE))="","",(VLOOKUP($B125,'Year End Backsheet'!$A$7:$X$156,H$8,FALSE))),"")</f>
        <v>6. Good quality and sustainable provider market that can meet demand</v>
      </c>
      <c r="I125" s="296" t="str">
        <f ca="1">IFERROR(IF((VLOOKUP($B125,'Year End Backsheet'!$A$7:$X$156,I$8,FALSE))="","",(VLOOKUP($B125,'Year End Backsheet'!$A$7:$X$156,I$8,FALSE))),"")</f>
        <v>1. Local contextual factors (e.g. financial health, funding arrangements, demographics, urban vs rurual factors)</v>
      </c>
    </row>
    <row r="126" spans="1:9" ht="45" customHeight="1" x14ac:dyDescent="0.3">
      <c r="A126" s="57">
        <v>101</v>
      </c>
      <c r="B126" s="303" t="str">
        <f t="shared" ca="1" si="11"/>
        <v>E08000005</v>
      </c>
      <c r="C126" s="315" t="str">
        <f t="shared" ca="1" si="10"/>
        <v>E08000005</v>
      </c>
      <c r="D126" s="316" t="str">
        <f ca="1">IFERROR(VLOOKUP($C126,'Org List'!$J$9:$K$488,2,0), "")</f>
        <v>Rochdale</v>
      </c>
      <c r="E126" s="294" t="str">
        <f ca="1">IFERROR(IF((VLOOKUP($B126,'Year End Backsheet'!$A$7:$X$156,E$8,FALSE))="","",(VLOOKUP($B126,'Year End Backsheet'!$A$7:$X$156,E$8,FALSE))),"")</f>
        <v>3. Integrated electronic records and sharing across the system with service users</v>
      </c>
      <c r="F126" s="296" t="str">
        <f ca="1">IFERROR(IF((VLOOKUP($B126,'Year End Backsheet'!$A$7:$X$156,F$8,FALSE))="","",(VLOOKUP($B126,'Year End Backsheet'!$A$7:$X$156,F$8,FALSE))),"")</f>
        <v>5. Integrated workforce: joint approach to training and upskilling of workforce</v>
      </c>
      <c r="G126" s="311"/>
      <c r="H126" s="294" t="str">
        <f ca="1">IFERROR(IF((VLOOKUP($B126,'Year End Backsheet'!$A$7:$X$156,H$8,FALSE))="","",(VLOOKUP($B126,'Year End Backsheet'!$A$7:$X$156,H$8,FALSE))),"")</f>
        <v>6. Good quality and sustainable provider market that can meet demand</v>
      </c>
      <c r="I126" s="296" t="str">
        <f ca="1">IFERROR(IF((VLOOKUP($B126,'Year End Backsheet'!$A$7:$X$156,I$8,FALSE))="","",(VLOOKUP($B126,'Year End Backsheet'!$A$7:$X$156,I$8,FALSE))),"")</f>
        <v>8. Pooled or aligned resources</v>
      </c>
    </row>
    <row r="127" spans="1:9" ht="45" customHeight="1" x14ac:dyDescent="0.3">
      <c r="A127" s="57">
        <v>102</v>
      </c>
      <c r="B127" s="303" t="str">
        <f t="shared" ca="1" si="11"/>
        <v>E08000018</v>
      </c>
      <c r="C127" s="315" t="str">
        <f t="shared" ca="1" si="10"/>
        <v>E08000018</v>
      </c>
      <c r="D127" s="316" t="str">
        <f ca="1">IFERROR(VLOOKUP($C127,'Org List'!$J$9:$K$488,2,0), "")</f>
        <v>Rotherham</v>
      </c>
      <c r="E127" s="294" t="str">
        <f ca="1">IFERROR(IF((VLOOKUP($B127,'Year End Backsheet'!$A$7:$X$156,E$8,FALSE))="","",(VLOOKUP($B127,'Year End Backsheet'!$A$7:$X$156,E$8,FALSE))),"")</f>
        <v>2. Strong, system-wide governance and systems leadership</v>
      </c>
      <c r="F127" s="296" t="str">
        <f ca="1">IFERROR(IF((VLOOKUP($B127,'Year End Backsheet'!$A$7:$X$156,F$8,FALSE))="","",(VLOOKUP($B127,'Year End Backsheet'!$A$7:$X$156,F$8,FALSE))),"")</f>
        <v>9. Joint commissioning of health and social care</v>
      </c>
      <c r="G127" s="311"/>
      <c r="H127" s="294" t="str">
        <f ca="1">IFERROR(IF((VLOOKUP($B127,'Year End Backsheet'!$A$7:$X$156,H$8,FALSE))="","",(VLOOKUP($B127,'Year End Backsheet'!$A$7:$X$156,H$8,FALSE))),"")</f>
        <v>1. Local contextual factors (e.g. financial health, funding arrangements, demographics, urban vs rurual factors)</v>
      </c>
      <c r="I127" s="296" t="str">
        <f ca="1">IFERROR(IF((VLOOKUP($B127,'Year End Backsheet'!$A$7:$X$156,I$8,FALSE))="","",(VLOOKUP($B127,'Year End Backsheet'!$A$7:$X$156,I$8,FALSE))),"")</f>
        <v>6. Good quality and sustainable provider market that can meet demand</v>
      </c>
    </row>
    <row r="128" spans="1:9" ht="45" customHeight="1" x14ac:dyDescent="0.3">
      <c r="A128" s="57">
        <v>103</v>
      </c>
      <c r="B128" s="303" t="str">
        <f t="shared" ca="1" si="11"/>
        <v>E06000017</v>
      </c>
      <c r="C128" s="315" t="str">
        <f t="shared" ca="1" si="10"/>
        <v>E06000017</v>
      </c>
      <c r="D128" s="316" t="str">
        <f ca="1">IFERROR(VLOOKUP($C128,'Org List'!$J$9:$K$488,2,0), "")</f>
        <v>Rutland</v>
      </c>
      <c r="E128" s="294" t="str">
        <f ca="1">IFERROR(IF((VLOOKUP($B128,'Year End Backsheet'!$A$7:$X$156,E$8,FALSE))="","",(VLOOKUP($B128,'Year End Backsheet'!$A$7:$X$156,E$8,FALSE))),"")</f>
        <v>2. Strong, system-wide governance and systems leadership</v>
      </c>
      <c r="F128" s="296" t="str">
        <f ca="1">IFERROR(IF((VLOOKUP($B128,'Year End Backsheet'!$A$7:$X$156,F$8,FALSE))="","",(VLOOKUP($B128,'Year End Backsheet'!$A$7:$X$156,F$8,FALSE))),"")</f>
        <v>6. Good quality and sustainable provider market that can meet demand</v>
      </c>
      <c r="G128" s="311"/>
      <c r="H128" s="294" t="str">
        <f ca="1">IFERROR(IF((VLOOKUP($B128,'Year End Backsheet'!$A$7:$X$156,H$8,FALSE))="","",(VLOOKUP($B128,'Year End Backsheet'!$A$7:$X$156,H$8,FALSE))),"")</f>
        <v>5. Integrated workforce: joint approach to training and upskilling of workforce</v>
      </c>
      <c r="I128" s="296" t="str">
        <f ca="1">IFERROR(IF((VLOOKUP($B128,'Year End Backsheet'!$A$7:$X$156,I$8,FALSE))="","",(VLOOKUP($B128,'Year End Backsheet'!$A$7:$X$156,I$8,FALSE))),"")</f>
        <v>3. Integrated electronic records and sharing across the system with service users</v>
      </c>
    </row>
    <row r="129" spans="1:9" ht="45" customHeight="1" x14ac:dyDescent="0.3">
      <c r="A129" s="57">
        <v>104</v>
      </c>
      <c r="B129" s="303" t="str">
        <f t="shared" ca="1" si="11"/>
        <v>E08000006</v>
      </c>
      <c r="C129" s="315" t="str">
        <f t="shared" ca="1" si="10"/>
        <v>E08000006</v>
      </c>
      <c r="D129" s="316" t="str">
        <f ca="1">IFERROR(VLOOKUP($C129,'Org List'!$J$9:$K$488,2,0), "")</f>
        <v>Salford</v>
      </c>
      <c r="E129" s="294" t="str">
        <f ca="1">IFERROR(IF((VLOOKUP($B129,'Year End Backsheet'!$A$7:$X$156,E$8,FALSE))="","",(VLOOKUP($B129,'Year End Backsheet'!$A$7:$X$156,E$8,FALSE))),"")</f>
        <v>2. Strong, system-wide governance and systems leadership</v>
      </c>
      <c r="F129" s="296" t="str">
        <f ca="1">IFERROR(IF((VLOOKUP($B129,'Year End Backsheet'!$A$7:$X$156,F$8,FALSE))="","",(VLOOKUP($B129,'Year End Backsheet'!$A$7:$X$156,F$8,FALSE))),"")</f>
        <v>9. Joint commissioning of health and social care</v>
      </c>
      <c r="G129" s="311"/>
      <c r="H129" s="294" t="str">
        <f ca="1">IFERROR(IF((VLOOKUP($B129,'Year End Backsheet'!$A$7:$X$156,H$8,FALSE))="","",(VLOOKUP($B129,'Year End Backsheet'!$A$7:$X$156,H$8,FALSE))),"")</f>
        <v>3. Integrated electronic records and sharing across the system with service users</v>
      </c>
      <c r="I129" s="296" t="str">
        <f ca="1">IFERROR(IF((VLOOKUP($B129,'Year End Backsheet'!$A$7:$X$156,I$8,FALSE))="","",(VLOOKUP($B129,'Year End Backsheet'!$A$7:$X$156,I$8,FALSE))),"")</f>
        <v>5. Integrated workforce: joint approach to training and upskilling of workforce</v>
      </c>
    </row>
    <row r="130" spans="1:9" ht="45" customHeight="1" x14ac:dyDescent="0.3">
      <c r="A130" s="57">
        <v>105</v>
      </c>
      <c r="B130" s="303" t="str">
        <f t="shared" ca="1" si="11"/>
        <v>E08000028</v>
      </c>
      <c r="C130" s="315" t="str">
        <f t="shared" ca="1" si="10"/>
        <v>E08000028</v>
      </c>
      <c r="D130" s="316" t="str">
        <f ca="1">IFERROR(VLOOKUP($C130,'Org List'!$J$9:$K$488,2,0), "")</f>
        <v>Sandwell</v>
      </c>
      <c r="E130" s="294" t="str">
        <f ca="1">IFERROR(IF((VLOOKUP($B130,'Year End Backsheet'!$A$7:$X$156,E$8,FALSE))="","",(VLOOKUP($B130,'Year End Backsheet'!$A$7:$X$156,E$8,FALSE))),"")</f>
        <v>3. Integrated electronic records and sharing across the system with service users</v>
      </c>
      <c r="F130" s="296" t="str">
        <f ca="1">IFERROR(IF((VLOOKUP($B130,'Year End Backsheet'!$A$7:$X$156,F$8,FALSE))="","",(VLOOKUP($B130,'Year End Backsheet'!$A$7:$X$156,F$8,FALSE))),"")</f>
        <v>1. Local contextual factors (e.g. financial health, funding arrangements, demographics, urban vs rurual factors)</v>
      </c>
      <c r="G130" s="311"/>
      <c r="H130" s="294" t="str">
        <f ca="1">IFERROR(IF((VLOOKUP($B130,'Year End Backsheet'!$A$7:$X$156,H$8,FALSE))="","",(VLOOKUP($B130,'Year End Backsheet'!$A$7:$X$156,H$8,FALSE))),"")</f>
        <v>6. Good quality and sustainable provider market that can meet demand</v>
      </c>
      <c r="I130" s="296" t="str">
        <f ca="1">IFERROR(IF((VLOOKUP($B130,'Year End Backsheet'!$A$7:$X$156,I$8,FALSE))="","",(VLOOKUP($B130,'Year End Backsheet'!$A$7:$X$156,I$8,FALSE))),"")</f>
        <v>2. Strong, system-wide governance and systems leadership</v>
      </c>
    </row>
    <row r="131" spans="1:9" ht="45" customHeight="1" x14ac:dyDescent="0.3">
      <c r="A131" s="57">
        <v>106</v>
      </c>
      <c r="B131" s="303" t="str">
        <f t="shared" ca="1" si="11"/>
        <v>E08000014</v>
      </c>
      <c r="C131" s="315" t="str">
        <f t="shared" ca="1" si="10"/>
        <v>E08000014</v>
      </c>
      <c r="D131" s="316" t="str">
        <f ca="1">IFERROR(VLOOKUP($C131,'Org List'!$J$9:$K$488,2,0), "")</f>
        <v>Sefton</v>
      </c>
      <c r="E131" s="294" t="str">
        <f ca="1">IFERROR(IF((VLOOKUP($B131,'Year End Backsheet'!$A$7:$X$156,E$8,FALSE))="","",(VLOOKUP($B131,'Year End Backsheet'!$A$7:$X$156,E$8,FALSE))),"")</f>
        <v>2. Strong, system-wide governance and systems leadership</v>
      </c>
      <c r="F131" s="296" t="str">
        <f ca="1">IFERROR(IF((VLOOKUP($B131,'Year End Backsheet'!$A$7:$X$156,F$8,FALSE))="","",(VLOOKUP($B131,'Year End Backsheet'!$A$7:$X$156,F$8,FALSE))),"")</f>
        <v>4. Empowering users to have choice and control through an asset based approach, shared decision making and co-production</v>
      </c>
      <c r="G131" s="311"/>
      <c r="H131" s="294" t="str">
        <f ca="1">IFERROR(IF((VLOOKUP($B131,'Year End Backsheet'!$A$7:$X$156,H$8,FALSE))="","",(VLOOKUP($B131,'Year End Backsheet'!$A$7:$X$156,H$8,FALSE))),"")</f>
        <v>8. Pooled or aligned resources</v>
      </c>
      <c r="I131" s="296" t="str">
        <f ca="1">IFERROR(IF((VLOOKUP($B131,'Year End Backsheet'!$A$7:$X$156,I$8,FALSE))="","",(VLOOKUP($B131,'Year End Backsheet'!$A$7:$X$156,I$8,FALSE))),"")</f>
        <v>6. Good quality and sustainable provider market that can meet demand</v>
      </c>
    </row>
    <row r="132" spans="1:9" ht="45" customHeight="1" x14ac:dyDescent="0.3">
      <c r="A132" s="57">
        <v>107</v>
      </c>
      <c r="B132" s="303" t="str">
        <f t="shared" ca="1" si="11"/>
        <v>E08000019</v>
      </c>
      <c r="C132" s="315" t="str">
        <f t="shared" ca="1" si="10"/>
        <v>E08000019</v>
      </c>
      <c r="D132" s="316" t="str">
        <f ca="1">IFERROR(VLOOKUP($C132,'Org List'!$J$9:$K$488,2,0), "")</f>
        <v>Sheffield</v>
      </c>
      <c r="E132" s="294" t="str">
        <f ca="1">IFERROR(IF((VLOOKUP($B132,'Year End Backsheet'!$A$7:$X$156,E$8,FALSE))="","",(VLOOKUP($B132,'Year End Backsheet'!$A$7:$X$156,E$8,FALSE))),"")</f>
        <v>5. Integrated workforce: joint approach to training and upskilling of workforce</v>
      </c>
      <c r="F132" s="296" t="str">
        <f ca="1">IFERROR(IF((VLOOKUP($B132,'Year End Backsheet'!$A$7:$X$156,F$8,FALSE))="","",(VLOOKUP($B132,'Year End Backsheet'!$A$7:$X$156,F$8,FALSE))),"")</f>
        <v>9. Joint commissioning of health and social care</v>
      </c>
      <c r="G132" s="311"/>
      <c r="H132" s="294" t="str">
        <f ca="1">IFERROR(IF((VLOOKUP($B132,'Year End Backsheet'!$A$7:$X$156,H$8,FALSE))="","",(VLOOKUP($B132,'Year End Backsheet'!$A$7:$X$156,H$8,FALSE))),"")</f>
        <v>3. Integrated electronic records and sharing across the system with service users</v>
      </c>
      <c r="I132" s="296" t="str">
        <f ca="1">IFERROR(IF((VLOOKUP($B132,'Year End Backsheet'!$A$7:$X$156,I$8,FALSE))="","",(VLOOKUP($B132,'Year End Backsheet'!$A$7:$X$156,I$8,FALSE))),"")</f>
        <v>6. Good quality and sustainable provider market that can meet demand</v>
      </c>
    </row>
    <row r="133" spans="1:9" ht="45" customHeight="1" x14ac:dyDescent="0.3">
      <c r="A133" s="57">
        <v>108</v>
      </c>
      <c r="B133" s="303" t="str">
        <f t="shared" ca="1" si="11"/>
        <v>E06000051</v>
      </c>
      <c r="C133" s="315" t="str">
        <f t="shared" ca="1" si="10"/>
        <v>E06000051</v>
      </c>
      <c r="D133" s="316" t="str">
        <f ca="1">IFERROR(VLOOKUP($C133,'Org List'!$J$9:$K$488,2,0), "")</f>
        <v>Shropshire</v>
      </c>
      <c r="E133" s="294" t="str">
        <f ca="1">IFERROR(IF((VLOOKUP($B133,'Year End Backsheet'!$A$7:$X$156,E$8,FALSE))="","",(VLOOKUP($B133,'Year End Backsheet'!$A$7:$X$156,E$8,FALSE))),"")</f>
        <v>5. Integrated workforce: joint approach to training and upskilling of workforce</v>
      </c>
      <c r="F133" s="296" t="str">
        <f ca="1">IFERROR(IF((VLOOKUP($B133,'Year End Backsheet'!$A$7:$X$156,F$8,FALSE))="","",(VLOOKUP($B133,'Year End Backsheet'!$A$7:$X$156,F$8,FALSE))),"")</f>
        <v>8. Pooled or aligned resources</v>
      </c>
      <c r="G133" s="311"/>
      <c r="H133" s="294" t="str">
        <f ca="1">IFERROR(IF((VLOOKUP($B133,'Year End Backsheet'!$A$7:$X$156,H$8,FALSE))="","",(VLOOKUP($B133,'Year End Backsheet'!$A$7:$X$156,H$8,FALSE))),"")</f>
        <v>5. Integrated workforce: joint approach to training and upskilling of workforce</v>
      </c>
      <c r="I133" s="296" t="str">
        <f ca="1">IFERROR(IF((VLOOKUP($B133,'Year End Backsheet'!$A$7:$X$156,I$8,FALSE))="","",(VLOOKUP($B133,'Year End Backsheet'!$A$7:$X$156,I$8,FALSE))),"")</f>
        <v>1. Local contextual factors (e.g. financial health, funding arrangements, demographics, urban vs rurual factors)</v>
      </c>
    </row>
    <row r="134" spans="1:9" ht="45" customHeight="1" x14ac:dyDescent="0.3">
      <c r="A134" s="57">
        <v>109</v>
      </c>
      <c r="B134" s="303" t="str">
        <f t="shared" ca="1" si="11"/>
        <v>E06000039</v>
      </c>
      <c r="C134" s="315" t="str">
        <f t="shared" ca="1" si="10"/>
        <v>E06000039</v>
      </c>
      <c r="D134" s="316" t="str">
        <f ca="1">IFERROR(VLOOKUP($C134,'Org List'!$J$9:$K$488,2,0), "")</f>
        <v>Slough</v>
      </c>
      <c r="E134" s="294" t="str">
        <f ca="1">IFERROR(IF((VLOOKUP($B134,'Year End Backsheet'!$A$7:$X$156,E$8,FALSE))="","",(VLOOKUP($B134,'Year End Backsheet'!$A$7:$X$156,E$8,FALSE))),"")</f>
        <v>2. Strong, system-wide governance and systems leadership</v>
      </c>
      <c r="F134" s="296" t="str">
        <f ca="1">IFERROR(IF((VLOOKUP($B134,'Year End Backsheet'!$A$7:$X$156,F$8,FALSE))="","",(VLOOKUP($B134,'Year End Backsheet'!$A$7:$X$156,F$8,FALSE))),"")</f>
        <v>8. Pooled or aligned resources</v>
      </c>
      <c r="G134" s="311"/>
      <c r="H134" s="294" t="str">
        <f ca="1">IFERROR(IF((VLOOKUP($B134,'Year End Backsheet'!$A$7:$X$156,H$8,FALSE))="","",(VLOOKUP($B134,'Year End Backsheet'!$A$7:$X$156,H$8,FALSE))),"")</f>
        <v>5. Integrated workforce: joint approach to training and upskilling of workforce</v>
      </c>
      <c r="I134" s="296" t="str">
        <f ca="1">IFERROR(IF((VLOOKUP($B134,'Year End Backsheet'!$A$7:$X$156,I$8,FALSE))="","",(VLOOKUP($B134,'Year End Backsheet'!$A$7:$X$156,I$8,FALSE))),"")</f>
        <v>3. Integrated electronic records and sharing across the system with service users</v>
      </c>
    </row>
    <row r="135" spans="1:9" ht="45" customHeight="1" x14ac:dyDescent="0.3">
      <c r="A135" s="57">
        <v>110</v>
      </c>
      <c r="B135" s="303" t="str">
        <f t="shared" ca="1" si="11"/>
        <v>E08000029</v>
      </c>
      <c r="C135" s="315" t="str">
        <f t="shared" ca="1" si="10"/>
        <v>E08000029</v>
      </c>
      <c r="D135" s="316" t="str">
        <f ca="1">IFERROR(VLOOKUP($C135,'Org List'!$J$9:$K$488,2,0), "")</f>
        <v>Solihull</v>
      </c>
      <c r="E135" s="294" t="str">
        <f ca="1">IFERROR(IF((VLOOKUP($B135,'Year End Backsheet'!$A$7:$X$156,E$8,FALSE))="","",(VLOOKUP($B135,'Year End Backsheet'!$A$7:$X$156,E$8,FALSE))),"")</f>
        <v>2. Strong, system-wide governance and systems leadership</v>
      </c>
      <c r="F135" s="296" t="str">
        <f ca="1">IFERROR(IF((VLOOKUP($B135,'Year End Backsheet'!$A$7:$X$156,F$8,FALSE))="","",(VLOOKUP($B135,'Year End Backsheet'!$A$7:$X$156,F$8,FALSE))),"")</f>
        <v>1. Local contextual factors (e.g. financial health, funding arrangements, demographics, urban vs rurual factors)</v>
      </c>
      <c r="G135" s="311"/>
      <c r="H135" s="294" t="str">
        <f ca="1">IFERROR(IF((VLOOKUP($B135,'Year End Backsheet'!$A$7:$X$156,H$8,FALSE))="","",(VLOOKUP($B135,'Year End Backsheet'!$A$7:$X$156,H$8,FALSE))),"")</f>
        <v>3. Integrated electronic records and sharing across the system with service users</v>
      </c>
      <c r="I135" s="296" t="str">
        <f ca="1">IFERROR(IF((VLOOKUP($B135,'Year End Backsheet'!$A$7:$X$156,I$8,FALSE))="","",(VLOOKUP($B135,'Year End Backsheet'!$A$7:$X$156,I$8,FALSE))),"")</f>
        <v>5. Integrated workforce: joint approach to training and upskilling of workforce</v>
      </c>
    </row>
    <row r="136" spans="1:9" ht="45" customHeight="1" x14ac:dyDescent="0.3">
      <c r="A136" s="57">
        <v>111</v>
      </c>
      <c r="B136" s="303" t="str">
        <f t="shared" ca="1" si="11"/>
        <v>E10000027</v>
      </c>
      <c r="C136" s="315" t="str">
        <f t="shared" ca="1" si="10"/>
        <v>E10000027</v>
      </c>
      <c r="D136" s="316" t="str">
        <f ca="1">IFERROR(VLOOKUP($C136,'Org List'!$J$9:$K$488,2,0), "")</f>
        <v>Somerset</v>
      </c>
      <c r="E136" s="294" t="str">
        <f ca="1">IFERROR(IF((VLOOKUP($B136,'Year End Backsheet'!$A$7:$X$156,E$8,FALSE))="","",(VLOOKUP($B136,'Year End Backsheet'!$A$7:$X$156,E$8,FALSE))),"")</f>
        <v>2. Strong, system-wide governance and systems leadership</v>
      </c>
      <c r="F136" s="296" t="str">
        <f ca="1">IFERROR(IF((VLOOKUP($B136,'Year End Backsheet'!$A$7:$X$156,F$8,FALSE))="","",(VLOOKUP($B136,'Year End Backsheet'!$A$7:$X$156,F$8,FALSE))),"")</f>
        <v>6. Good quality and sustainable provider market that can meet demand</v>
      </c>
      <c r="G136" s="311"/>
      <c r="H136" s="294" t="str">
        <f ca="1">IFERROR(IF((VLOOKUP($B136,'Year End Backsheet'!$A$7:$X$156,H$8,FALSE))="","",(VLOOKUP($B136,'Year End Backsheet'!$A$7:$X$156,H$8,FALSE))),"")</f>
        <v>1. Local contextual factors (e.g. financial health, funding arrangements, demographics, urban vs rurual factors)</v>
      </c>
      <c r="I136" s="296" t="str">
        <f ca="1">IFERROR(IF((VLOOKUP($B136,'Year End Backsheet'!$A$7:$X$156,I$8,FALSE))="","",(VLOOKUP($B136,'Year End Backsheet'!$A$7:$X$156,I$8,FALSE))),"")</f>
        <v>3. Integrated electronic records and sharing across the system with service users</v>
      </c>
    </row>
    <row r="137" spans="1:9" ht="45" customHeight="1" x14ac:dyDescent="0.3">
      <c r="A137" s="57">
        <v>112</v>
      </c>
      <c r="B137" s="303" t="str">
        <f t="shared" ca="1" si="11"/>
        <v>E06000025</v>
      </c>
      <c r="C137" s="315" t="str">
        <f t="shared" ca="1" si="10"/>
        <v>E06000025</v>
      </c>
      <c r="D137" s="316" t="str">
        <f ca="1">IFERROR(VLOOKUP($C137,'Org List'!$J$9:$K$488,2,0), "")</f>
        <v>South Gloucestershire</v>
      </c>
      <c r="E137" s="294" t="str">
        <f ca="1">IFERROR(IF((VLOOKUP($B137,'Year End Backsheet'!$A$7:$X$156,E$8,FALSE))="","",(VLOOKUP($B137,'Year End Backsheet'!$A$7:$X$156,E$8,FALSE))),"")</f>
        <v>1. Local contextual factors (e.g. financial health, funding arrangements, demographics, urban vs rurual factors)</v>
      </c>
      <c r="F137" s="296" t="str">
        <f ca="1">IFERROR(IF((VLOOKUP($B137,'Year End Backsheet'!$A$7:$X$156,F$8,FALSE))="","",(VLOOKUP($B137,'Year End Backsheet'!$A$7:$X$156,F$8,FALSE))),"")</f>
        <v>2. Strong, system-wide governance and systems leadership</v>
      </c>
      <c r="G137" s="311"/>
      <c r="H137" s="294" t="str">
        <f ca="1">IFERROR(IF((VLOOKUP($B137,'Year End Backsheet'!$A$7:$X$156,H$8,FALSE))="","",(VLOOKUP($B137,'Year End Backsheet'!$A$7:$X$156,H$8,FALSE))),"")</f>
        <v>3. Integrated electronic records and sharing across the system with service users</v>
      </c>
      <c r="I137" s="296" t="str">
        <f ca="1">IFERROR(IF((VLOOKUP($B137,'Year End Backsheet'!$A$7:$X$156,I$8,FALSE))="","",(VLOOKUP($B137,'Year End Backsheet'!$A$7:$X$156,I$8,FALSE))),"")</f>
        <v>9. Joint commissioning of health and social care</v>
      </c>
    </row>
    <row r="138" spans="1:9" ht="45" customHeight="1" x14ac:dyDescent="0.3">
      <c r="A138" s="57">
        <v>113</v>
      </c>
      <c r="B138" s="303" t="str">
        <f t="shared" ca="1" si="11"/>
        <v>E08000023</v>
      </c>
      <c r="C138" s="315" t="str">
        <f t="shared" ca="1" si="10"/>
        <v>E08000023</v>
      </c>
      <c r="D138" s="316" t="str">
        <f ca="1">IFERROR(VLOOKUP($C138,'Org List'!$J$9:$K$488,2,0), "")</f>
        <v>South Tyneside</v>
      </c>
      <c r="E138" s="294" t="str">
        <f ca="1">IFERROR(IF((VLOOKUP($B138,'Year End Backsheet'!$A$7:$X$156,E$8,FALSE))="","",(VLOOKUP($B138,'Year End Backsheet'!$A$7:$X$156,E$8,FALSE))),"")</f>
        <v>4. Empowering users to have choice and control through an asset based approach, shared decision making and co-production</v>
      </c>
      <c r="F138" s="296" t="str">
        <f ca="1">IFERROR(IF((VLOOKUP($B138,'Year End Backsheet'!$A$7:$X$156,F$8,FALSE))="","",(VLOOKUP($B138,'Year End Backsheet'!$A$7:$X$156,F$8,FALSE))),"")</f>
        <v>5. Integrated workforce: joint approach to training and upskilling of workforce</v>
      </c>
      <c r="G138" s="311"/>
      <c r="H138" s="294" t="str">
        <f ca="1">IFERROR(IF((VLOOKUP($B138,'Year End Backsheet'!$A$7:$X$156,H$8,FALSE))="","",(VLOOKUP($B138,'Year End Backsheet'!$A$7:$X$156,H$8,FALSE))),"")</f>
        <v>6. Good quality and sustainable provider market that can meet demand</v>
      </c>
      <c r="I138" s="296" t="str">
        <f ca="1">IFERROR(IF((VLOOKUP($B138,'Year End Backsheet'!$A$7:$X$156,I$8,FALSE))="","",(VLOOKUP($B138,'Year End Backsheet'!$A$7:$X$156,I$8,FALSE))),"")</f>
        <v>3. Integrated electronic records and sharing across the system with service users</v>
      </c>
    </row>
    <row r="139" spans="1:9" ht="45" customHeight="1" x14ac:dyDescent="0.3">
      <c r="A139" s="57">
        <v>114</v>
      </c>
      <c r="B139" s="303" t="str">
        <f t="shared" ca="1" si="11"/>
        <v>E06000045</v>
      </c>
      <c r="C139" s="315" t="str">
        <f t="shared" ca="1" si="10"/>
        <v>E06000045</v>
      </c>
      <c r="D139" s="316" t="str">
        <f ca="1">IFERROR(VLOOKUP($C139,'Org List'!$J$9:$K$488,2,0), "")</f>
        <v>Southampton</v>
      </c>
      <c r="E139" s="294" t="str">
        <f ca="1">IFERROR(IF((VLOOKUP($B139,'Year End Backsheet'!$A$7:$X$156,E$8,FALSE))="","",(VLOOKUP($B139,'Year End Backsheet'!$A$7:$X$156,E$8,FALSE))),"")</f>
        <v>6. Good quality and sustainable provider market that can meet demand</v>
      </c>
      <c r="F139" s="296" t="str">
        <f ca="1">IFERROR(IF((VLOOKUP($B139,'Year End Backsheet'!$A$7:$X$156,F$8,FALSE))="","",(VLOOKUP($B139,'Year End Backsheet'!$A$7:$X$156,F$8,FALSE))),"")</f>
        <v>2. Strong, system-wide governance and systems leadership</v>
      </c>
      <c r="G139" s="311"/>
      <c r="H139" s="294" t="str">
        <f ca="1">IFERROR(IF((VLOOKUP($B139,'Year End Backsheet'!$A$7:$X$156,H$8,FALSE))="","",(VLOOKUP($B139,'Year End Backsheet'!$A$7:$X$156,H$8,FALSE))),"")</f>
        <v>5. Integrated workforce: joint approach to training and upskilling of workforce</v>
      </c>
      <c r="I139" s="296" t="str">
        <f ca="1">IFERROR(IF((VLOOKUP($B139,'Year End Backsheet'!$A$7:$X$156,I$8,FALSE))="","",(VLOOKUP($B139,'Year End Backsheet'!$A$7:$X$156,I$8,FALSE))),"")</f>
        <v>3. Integrated electronic records and sharing across the system with service users</v>
      </c>
    </row>
    <row r="140" spans="1:9" ht="45" customHeight="1" x14ac:dyDescent="0.3">
      <c r="A140" s="57">
        <v>115</v>
      </c>
      <c r="B140" s="303" t="str">
        <f t="shared" ca="1" si="11"/>
        <v>E06000033</v>
      </c>
      <c r="C140" s="315" t="str">
        <f t="shared" ca="1" si="10"/>
        <v>E06000033</v>
      </c>
      <c r="D140" s="316" t="str">
        <f ca="1">IFERROR(VLOOKUP($C140,'Org List'!$J$9:$K$488,2,0), "")</f>
        <v>Southend-on-Sea</v>
      </c>
      <c r="E140" s="294" t="str">
        <f ca="1">IFERROR(IF((VLOOKUP($B140,'Year End Backsheet'!$A$7:$X$156,E$8,FALSE))="","",(VLOOKUP($B140,'Year End Backsheet'!$A$7:$X$156,E$8,FALSE))),"")</f>
        <v>2. Strong, system-wide governance and systems leadership</v>
      </c>
      <c r="F140" s="296" t="str">
        <f ca="1">IFERROR(IF((VLOOKUP($B140,'Year End Backsheet'!$A$7:$X$156,F$8,FALSE))="","",(VLOOKUP($B140,'Year End Backsheet'!$A$7:$X$156,F$8,FALSE))),"")</f>
        <v>3. Integrated electronic records and sharing across the system with service users</v>
      </c>
      <c r="G140" s="311"/>
      <c r="H140" s="294" t="str">
        <f ca="1">IFERROR(IF((VLOOKUP($B140,'Year End Backsheet'!$A$7:$X$156,H$8,FALSE))="","",(VLOOKUP($B140,'Year End Backsheet'!$A$7:$X$156,H$8,FALSE))),"")</f>
        <v>8. Pooled or aligned resources</v>
      </c>
      <c r="I140" s="296" t="str">
        <f ca="1">IFERROR(IF((VLOOKUP($B140,'Year End Backsheet'!$A$7:$X$156,I$8,FALSE))="","",(VLOOKUP($B140,'Year End Backsheet'!$A$7:$X$156,I$8,FALSE))),"")</f>
        <v>4. Empowering users to have choice and control through an asset based approach, shared decision making and co-production</v>
      </c>
    </row>
    <row r="141" spans="1:9" ht="45" customHeight="1" x14ac:dyDescent="0.3">
      <c r="A141" s="57">
        <v>116</v>
      </c>
      <c r="B141" s="303" t="str">
        <f t="shared" ca="1" si="11"/>
        <v>E09000028</v>
      </c>
      <c r="C141" s="315" t="str">
        <f t="shared" ca="1" si="10"/>
        <v>E09000028</v>
      </c>
      <c r="D141" s="316" t="str">
        <f ca="1">IFERROR(VLOOKUP($C141,'Org List'!$J$9:$K$488,2,0), "")</f>
        <v>Southwark</v>
      </c>
      <c r="E141" s="294" t="str">
        <f ca="1">IFERROR(IF((VLOOKUP($B141,'Year End Backsheet'!$A$7:$X$156,E$8,FALSE))="","",(VLOOKUP($B141,'Year End Backsheet'!$A$7:$X$156,E$8,FALSE))),"")</f>
        <v>1. Local contextual factors (e.g. financial health, funding arrangements, demographics, urban vs rurual factors)</v>
      </c>
      <c r="F141" s="296" t="str">
        <f ca="1">IFERROR(IF((VLOOKUP($B141,'Year End Backsheet'!$A$7:$X$156,F$8,FALSE))="","",(VLOOKUP($B141,'Year End Backsheet'!$A$7:$X$156,F$8,FALSE))),"")</f>
        <v>9. Joint commissioning of health and social care</v>
      </c>
      <c r="G141" s="311"/>
      <c r="H141" s="294" t="str">
        <f ca="1">IFERROR(IF((VLOOKUP($B141,'Year End Backsheet'!$A$7:$X$156,H$8,FALSE))="","",(VLOOKUP($B141,'Year End Backsheet'!$A$7:$X$156,H$8,FALSE))),"")</f>
        <v>6. Good quality and sustainable provider market that can meet demand</v>
      </c>
      <c r="I141" s="296" t="str">
        <f ca="1">IFERROR(IF((VLOOKUP($B141,'Year End Backsheet'!$A$7:$X$156,I$8,FALSE))="","",(VLOOKUP($B141,'Year End Backsheet'!$A$7:$X$156,I$8,FALSE))),"")</f>
        <v>3. Integrated electronic records and sharing across the system with service users</v>
      </c>
    </row>
    <row r="142" spans="1:9" ht="45" customHeight="1" x14ac:dyDescent="0.3">
      <c r="A142" s="57">
        <v>117</v>
      </c>
      <c r="B142" s="303" t="str">
        <f t="shared" ca="1" si="11"/>
        <v>E08000013</v>
      </c>
      <c r="C142" s="315" t="str">
        <f t="shared" ca="1" si="10"/>
        <v>E08000013</v>
      </c>
      <c r="D142" s="316" t="str">
        <f ca="1">IFERROR(VLOOKUP($C142,'Org List'!$J$9:$K$488,2,0), "")</f>
        <v>St. Helens</v>
      </c>
      <c r="E142" s="294" t="str">
        <f ca="1">IFERROR(IF((VLOOKUP($B142,'Year End Backsheet'!$A$7:$X$156,E$8,FALSE))="","",(VLOOKUP($B142,'Year End Backsheet'!$A$7:$X$156,E$8,FALSE))),"")</f>
        <v>3. Integrated electronic records and sharing across the system with service users</v>
      </c>
      <c r="F142" s="296" t="str">
        <f ca="1">IFERROR(IF((VLOOKUP($B142,'Year End Backsheet'!$A$7:$X$156,F$8,FALSE))="","",(VLOOKUP($B142,'Year End Backsheet'!$A$7:$X$156,F$8,FALSE))),"")</f>
        <v>9. Joint commissioning of health and social care</v>
      </c>
      <c r="G142" s="311"/>
      <c r="H142" s="294" t="str">
        <f ca="1">IFERROR(IF((VLOOKUP($B142,'Year End Backsheet'!$A$7:$X$156,H$8,FALSE))="","",(VLOOKUP($B142,'Year End Backsheet'!$A$7:$X$156,H$8,FALSE))),"")</f>
        <v>1. Local contextual factors (e.g. financial health, funding arrangements, demographics, urban vs rurual factors)</v>
      </c>
      <c r="I142" s="296" t="str">
        <f ca="1">IFERROR(IF((VLOOKUP($B142,'Year End Backsheet'!$A$7:$X$156,I$8,FALSE))="","",(VLOOKUP($B142,'Year End Backsheet'!$A$7:$X$156,I$8,FALSE))),"")</f>
        <v>7. Joined-up regulatory approach</v>
      </c>
    </row>
    <row r="143" spans="1:9" ht="45" customHeight="1" x14ac:dyDescent="0.3">
      <c r="A143" s="57">
        <v>118</v>
      </c>
      <c r="B143" s="303" t="str">
        <f t="shared" ca="1" si="11"/>
        <v>E10000028</v>
      </c>
      <c r="C143" s="315" t="str">
        <f t="shared" ca="1" si="10"/>
        <v>E10000028</v>
      </c>
      <c r="D143" s="316" t="str">
        <f ca="1">IFERROR(VLOOKUP($C143,'Org List'!$J$9:$K$488,2,0), "")</f>
        <v>Staffordshire</v>
      </c>
      <c r="E143" s="294" t="str">
        <f ca="1">IFERROR(IF((VLOOKUP($B143,'Year End Backsheet'!$A$7:$X$156,E$8,FALSE))="","",(VLOOKUP($B143,'Year End Backsheet'!$A$7:$X$156,E$8,FALSE))),"")</f>
        <v>9. Joint commissioning of health and social care</v>
      </c>
      <c r="F143" s="296" t="str">
        <f ca="1">IFERROR(IF((VLOOKUP($B143,'Year End Backsheet'!$A$7:$X$156,F$8,FALSE))="","",(VLOOKUP($B143,'Year End Backsheet'!$A$7:$X$156,F$8,FALSE))),"")</f>
        <v>5. Integrated workforce: joint approach to training and upskilling of workforce</v>
      </c>
      <c r="G143" s="311"/>
      <c r="H143" s="294" t="str">
        <f ca="1">IFERROR(IF((VLOOKUP($B143,'Year End Backsheet'!$A$7:$X$156,H$8,FALSE))="","",(VLOOKUP($B143,'Year End Backsheet'!$A$7:$X$156,H$8,FALSE))),"")</f>
        <v>1. Local contextual factors (e.g. financial health, funding arrangements, demographics, urban vs rurual factors)</v>
      </c>
      <c r="I143" s="296" t="str">
        <f ca="1">IFERROR(IF((VLOOKUP($B143,'Year End Backsheet'!$A$7:$X$156,I$8,FALSE))="","",(VLOOKUP($B143,'Year End Backsheet'!$A$7:$X$156,I$8,FALSE))),"")</f>
        <v>6. Good quality and sustainable provider market that can meet demand</v>
      </c>
    </row>
    <row r="144" spans="1:9" ht="45" customHeight="1" x14ac:dyDescent="0.3">
      <c r="A144" s="57">
        <v>119</v>
      </c>
      <c r="B144" s="303" t="str">
        <f t="shared" ca="1" si="11"/>
        <v>E08000007</v>
      </c>
      <c r="C144" s="315" t="str">
        <f t="shared" ca="1" si="10"/>
        <v>E08000007</v>
      </c>
      <c r="D144" s="316" t="str">
        <f ca="1">IFERROR(VLOOKUP($C144,'Org List'!$J$9:$K$488,2,0), "")</f>
        <v>Stockport</v>
      </c>
      <c r="E144" s="294" t="str">
        <f ca="1">IFERROR(IF((VLOOKUP($B144,'Year End Backsheet'!$A$7:$X$156,E$8,FALSE))="","",(VLOOKUP($B144,'Year End Backsheet'!$A$7:$X$156,E$8,FALSE))),"")</f>
        <v>5. Integrated workforce: joint approach to training and upskilling of workforce</v>
      </c>
      <c r="F144" s="296" t="str">
        <f ca="1">IFERROR(IF((VLOOKUP($B144,'Year End Backsheet'!$A$7:$X$156,F$8,FALSE))="","",(VLOOKUP($B144,'Year End Backsheet'!$A$7:$X$156,F$8,FALSE))),"")</f>
        <v>8. Pooled or aligned resources</v>
      </c>
      <c r="G144" s="311"/>
      <c r="H144" s="294" t="str">
        <f ca="1">IFERROR(IF((VLOOKUP($B144,'Year End Backsheet'!$A$7:$X$156,H$8,FALSE))="","",(VLOOKUP($B144,'Year End Backsheet'!$A$7:$X$156,H$8,FALSE))),"")</f>
        <v>2. Strong, system-wide governance and systems leadership</v>
      </c>
      <c r="I144" s="296" t="str">
        <f ca="1">IFERROR(IF((VLOOKUP($B144,'Year End Backsheet'!$A$7:$X$156,I$8,FALSE))="","",(VLOOKUP($B144,'Year End Backsheet'!$A$7:$X$156,I$8,FALSE))),"")</f>
        <v>9. Joint commissioning of health and social care</v>
      </c>
    </row>
    <row r="145" spans="1:9" ht="45" customHeight="1" x14ac:dyDescent="0.3">
      <c r="A145" s="57">
        <v>120</v>
      </c>
      <c r="B145" s="303" t="str">
        <f t="shared" ca="1" si="11"/>
        <v>E06000004</v>
      </c>
      <c r="C145" s="315" t="str">
        <f t="shared" ca="1" si="10"/>
        <v>E06000004</v>
      </c>
      <c r="D145" s="316" t="str">
        <f ca="1">IFERROR(VLOOKUP($C145,'Org List'!$J$9:$K$488,2,0), "")</f>
        <v>Stockton-on-Tees</v>
      </c>
      <c r="E145" s="294" t="str">
        <f ca="1">IFERROR(IF((VLOOKUP($B145,'Year End Backsheet'!$A$7:$X$156,E$8,FALSE))="","",(VLOOKUP($B145,'Year End Backsheet'!$A$7:$X$156,E$8,FALSE))),"")</f>
        <v>8. Pooled or aligned resources</v>
      </c>
      <c r="F145" s="296" t="str">
        <f ca="1">IFERROR(IF((VLOOKUP($B145,'Year End Backsheet'!$A$7:$X$156,F$8,FALSE))="","",(VLOOKUP($B145,'Year End Backsheet'!$A$7:$X$156,F$8,FALSE))),"")</f>
        <v>5. Integrated workforce: joint approach to training and upskilling of workforce</v>
      </c>
      <c r="G145" s="311"/>
      <c r="H145" s="294" t="str">
        <f ca="1">IFERROR(IF((VLOOKUP($B145,'Year End Backsheet'!$A$7:$X$156,H$8,FALSE))="","",(VLOOKUP($B145,'Year End Backsheet'!$A$7:$X$156,H$8,FALSE))),"")</f>
        <v>3. Integrated electronic records and sharing across the system with service users</v>
      </c>
      <c r="I145" s="296" t="str">
        <f ca="1">IFERROR(IF((VLOOKUP($B145,'Year End Backsheet'!$A$7:$X$156,I$8,FALSE))="","",(VLOOKUP($B145,'Year End Backsheet'!$A$7:$X$156,I$8,FALSE))),"")</f>
        <v>Other</v>
      </c>
    </row>
    <row r="146" spans="1:9" ht="45" customHeight="1" x14ac:dyDescent="0.3">
      <c r="A146" s="57">
        <v>121</v>
      </c>
      <c r="B146" s="303" t="str">
        <f t="shared" ca="1" si="11"/>
        <v>E06000021</v>
      </c>
      <c r="C146" s="315" t="str">
        <f t="shared" ca="1" si="10"/>
        <v>E06000021</v>
      </c>
      <c r="D146" s="316" t="str">
        <f ca="1">IFERROR(VLOOKUP($C146,'Org List'!$J$9:$K$488,2,0), "")</f>
        <v>Stoke-on-Trent</v>
      </c>
      <c r="E146" s="294" t="str">
        <f ca="1">IFERROR(IF((VLOOKUP($B146,'Year End Backsheet'!$A$7:$X$156,E$8,FALSE))="","",(VLOOKUP($B146,'Year End Backsheet'!$A$7:$X$156,E$8,FALSE))),"")</f>
        <v>2. Strong, system-wide governance and systems leadership</v>
      </c>
      <c r="F146" s="296" t="str">
        <f ca="1">IFERROR(IF((VLOOKUP($B146,'Year End Backsheet'!$A$7:$X$156,F$8,FALSE))="","",(VLOOKUP($B146,'Year End Backsheet'!$A$7:$X$156,F$8,FALSE))),"")</f>
        <v>9. Joint commissioning of health and social care</v>
      </c>
      <c r="G146" s="311"/>
      <c r="H146" s="294" t="str">
        <f ca="1">IFERROR(IF((VLOOKUP($B146,'Year End Backsheet'!$A$7:$X$156,H$8,FALSE))="","",(VLOOKUP($B146,'Year End Backsheet'!$A$7:$X$156,H$8,FALSE))),"")</f>
        <v>6. Good quality and sustainable provider market that can meet demand</v>
      </c>
      <c r="I146" s="296" t="str">
        <f ca="1">IFERROR(IF((VLOOKUP($B146,'Year End Backsheet'!$A$7:$X$156,I$8,FALSE))="","",(VLOOKUP($B146,'Year End Backsheet'!$A$7:$X$156,I$8,FALSE))),"")</f>
        <v>3. Integrated electronic records and sharing across the system with service users</v>
      </c>
    </row>
    <row r="147" spans="1:9" ht="45" customHeight="1" x14ac:dyDescent="0.3">
      <c r="A147" s="57">
        <v>122</v>
      </c>
      <c r="B147" s="303" t="str">
        <f t="shared" ca="1" si="11"/>
        <v>E10000029</v>
      </c>
      <c r="C147" s="315" t="str">
        <f t="shared" ca="1" si="10"/>
        <v>E10000029</v>
      </c>
      <c r="D147" s="316" t="str">
        <f ca="1">IFERROR(VLOOKUP($C147,'Org List'!$J$9:$K$488,2,0), "")</f>
        <v>Suffolk</v>
      </c>
      <c r="E147" s="294" t="str">
        <f ca="1">IFERROR(IF((VLOOKUP($B147,'Year End Backsheet'!$A$7:$X$156,E$8,FALSE))="","",(VLOOKUP($B147,'Year End Backsheet'!$A$7:$X$156,E$8,FALSE))),"")</f>
        <v>8. Pooled or aligned resources</v>
      </c>
      <c r="F147" s="296" t="str">
        <f ca="1">IFERROR(IF((VLOOKUP($B147,'Year End Backsheet'!$A$7:$X$156,F$8,FALSE))="","",(VLOOKUP($B147,'Year End Backsheet'!$A$7:$X$156,F$8,FALSE))),"")</f>
        <v>2. Strong, system-wide governance and systems leadership</v>
      </c>
      <c r="G147" s="311"/>
      <c r="H147" s="294" t="str">
        <f ca="1">IFERROR(IF((VLOOKUP($B147,'Year End Backsheet'!$A$7:$X$156,H$8,FALSE))="","",(VLOOKUP($B147,'Year End Backsheet'!$A$7:$X$156,H$8,FALSE))),"")</f>
        <v>3. Integrated electronic records and sharing across the system with service users</v>
      </c>
      <c r="I147" s="296" t="str">
        <f ca="1">IFERROR(IF((VLOOKUP($B147,'Year End Backsheet'!$A$7:$X$156,I$8,FALSE))="","",(VLOOKUP($B147,'Year End Backsheet'!$A$7:$X$156,I$8,FALSE))),"")</f>
        <v>5. Integrated workforce: joint approach to training and upskilling of workforce</v>
      </c>
    </row>
    <row r="148" spans="1:9" ht="45" customHeight="1" x14ac:dyDescent="0.3">
      <c r="A148" s="57">
        <v>123</v>
      </c>
      <c r="B148" s="303" t="str">
        <f t="shared" ca="1" si="11"/>
        <v>E08000024</v>
      </c>
      <c r="C148" s="315" t="str">
        <f t="shared" ca="1" si="10"/>
        <v>E08000024</v>
      </c>
      <c r="D148" s="316" t="str">
        <f ca="1">IFERROR(VLOOKUP($C148,'Org List'!$J$9:$K$488,2,0), "")</f>
        <v>Sunderland</v>
      </c>
      <c r="E148" s="294" t="str">
        <f ca="1">IFERROR(IF((VLOOKUP($B148,'Year End Backsheet'!$A$7:$X$156,E$8,FALSE))="","",(VLOOKUP($B148,'Year End Backsheet'!$A$7:$X$156,E$8,FALSE))),"")</f>
        <v>2. Strong, system-wide governance and systems leadership</v>
      </c>
      <c r="F148" s="296" t="str">
        <f ca="1">IFERROR(IF((VLOOKUP($B148,'Year End Backsheet'!$A$7:$X$156,F$8,FALSE))="","",(VLOOKUP($B148,'Year End Backsheet'!$A$7:$X$156,F$8,FALSE))),"")</f>
        <v>5. Integrated workforce: joint approach to training and upskilling of workforce</v>
      </c>
      <c r="G148" s="311"/>
      <c r="H148" s="294" t="str">
        <f ca="1">IFERROR(IF((VLOOKUP($B148,'Year End Backsheet'!$A$7:$X$156,H$8,FALSE))="","",(VLOOKUP($B148,'Year End Backsheet'!$A$7:$X$156,H$8,FALSE))),"")</f>
        <v>1. Local contextual factors (e.g. financial health, funding arrangements, demographics, urban vs rurual factors)</v>
      </c>
      <c r="I148" s="296" t="str">
        <f ca="1">IFERROR(IF((VLOOKUP($B148,'Year End Backsheet'!$A$7:$X$156,I$8,FALSE))="","",(VLOOKUP($B148,'Year End Backsheet'!$A$7:$X$156,I$8,FALSE))),"")</f>
        <v>7. Joined-up regulatory approach</v>
      </c>
    </row>
    <row r="149" spans="1:9" ht="45" customHeight="1" x14ac:dyDescent="0.3">
      <c r="A149" s="57">
        <v>124</v>
      </c>
      <c r="B149" s="303" t="str">
        <f t="shared" ca="1" si="11"/>
        <v>E10000030</v>
      </c>
      <c r="C149" s="315" t="str">
        <f t="shared" ca="1" si="10"/>
        <v>E10000030</v>
      </c>
      <c r="D149" s="316" t="str">
        <f ca="1">IFERROR(VLOOKUP($C149,'Org List'!$J$9:$K$488,2,0), "")</f>
        <v>Surrey</v>
      </c>
      <c r="E149" s="294" t="str">
        <f ca="1">IFERROR(IF((VLOOKUP($B149,'Year End Backsheet'!$A$7:$X$156,E$8,FALSE))="","",(VLOOKUP($B149,'Year End Backsheet'!$A$7:$X$156,E$8,FALSE))),"")</f>
        <v>2. Strong, system-wide governance and systems leadership</v>
      </c>
      <c r="F149" s="296" t="str">
        <f ca="1">IFERROR(IF((VLOOKUP($B149,'Year End Backsheet'!$A$7:$X$156,F$8,FALSE))="","",(VLOOKUP($B149,'Year End Backsheet'!$A$7:$X$156,F$8,FALSE))),"")</f>
        <v>3. Integrated electronic records and sharing across the system with service users</v>
      </c>
      <c r="G149" s="311"/>
      <c r="H149" s="294" t="str">
        <f ca="1">IFERROR(IF((VLOOKUP($B149,'Year End Backsheet'!$A$7:$X$156,H$8,FALSE))="","",(VLOOKUP($B149,'Year End Backsheet'!$A$7:$X$156,H$8,FALSE))),"")</f>
        <v>1. Local contextual factors (e.g. financial health, funding arrangements, demographics, urban vs rurual factors)</v>
      </c>
      <c r="I149" s="296" t="str">
        <f ca="1">IFERROR(IF((VLOOKUP($B149,'Year End Backsheet'!$A$7:$X$156,I$8,FALSE))="","",(VLOOKUP($B149,'Year End Backsheet'!$A$7:$X$156,I$8,FALSE))),"")</f>
        <v>5. Integrated workforce: joint approach to training and upskilling of workforce</v>
      </c>
    </row>
    <row r="150" spans="1:9" ht="45" customHeight="1" x14ac:dyDescent="0.3">
      <c r="A150" s="57">
        <v>125</v>
      </c>
      <c r="B150" s="303" t="str">
        <f t="shared" ca="1" si="11"/>
        <v>E09000029</v>
      </c>
      <c r="C150" s="315" t="str">
        <f t="shared" ca="1" si="10"/>
        <v>E09000029</v>
      </c>
      <c r="D150" s="316" t="str">
        <f ca="1">IFERROR(VLOOKUP($C150,'Org List'!$J$9:$K$488,2,0), "")</f>
        <v>Sutton</v>
      </c>
      <c r="E150" s="294" t="str">
        <f ca="1">IFERROR(IF((VLOOKUP($B150,'Year End Backsheet'!$A$7:$X$156,E$8,FALSE))="","",(VLOOKUP($B150,'Year End Backsheet'!$A$7:$X$156,E$8,FALSE))),"")</f>
        <v>9. Joint commissioning of health and social care</v>
      </c>
      <c r="F150" s="296" t="str">
        <f ca="1">IFERROR(IF((VLOOKUP($B150,'Year End Backsheet'!$A$7:$X$156,F$8,FALSE))="","",(VLOOKUP($B150,'Year End Backsheet'!$A$7:$X$156,F$8,FALSE))),"")</f>
        <v>2. Strong, system-wide governance and systems leadership</v>
      </c>
      <c r="G150" s="311"/>
      <c r="H150" s="294" t="str">
        <f ca="1">IFERROR(IF((VLOOKUP($B150,'Year End Backsheet'!$A$7:$X$156,H$8,FALSE))="","",(VLOOKUP($B150,'Year End Backsheet'!$A$7:$X$156,H$8,FALSE))),"")</f>
        <v>6. Good quality and sustainable provider market that can meet demand</v>
      </c>
      <c r="I150" s="296" t="str">
        <f ca="1">IFERROR(IF((VLOOKUP($B150,'Year End Backsheet'!$A$7:$X$156,I$8,FALSE))="","",(VLOOKUP($B150,'Year End Backsheet'!$A$7:$X$156,I$8,FALSE))),"")</f>
        <v>1. Local contextual factors (e.g. financial health, funding arrangements, demographics, urban vs rurual factors)</v>
      </c>
    </row>
    <row r="151" spans="1:9" ht="45" customHeight="1" x14ac:dyDescent="0.3">
      <c r="A151" s="57">
        <v>126</v>
      </c>
      <c r="B151" s="303" t="str">
        <f t="shared" ca="1" si="11"/>
        <v>E06000030</v>
      </c>
      <c r="C151" s="315" t="str">
        <f t="shared" ca="1" si="10"/>
        <v>E06000030</v>
      </c>
      <c r="D151" s="316" t="str">
        <f ca="1">IFERROR(VLOOKUP($C151,'Org List'!$J$9:$K$488,2,0), "")</f>
        <v>Swindon</v>
      </c>
      <c r="E151" s="294" t="str">
        <f ca="1">IFERROR(IF((VLOOKUP($B151,'Year End Backsheet'!$A$7:$X$156,E$8,FALSE))="","",(VLOOKUP($B151,'Year End Backsheet'!$A$7:$X$156,E$8,FALSE))),"")</f>
        <v>2. Strong, system-wide governance and systems leadership</v>
      </c>
      <c r="F151" s="296" t="str">
        <f ca="1">IFERROR(IF((VLOOKUP($B151,'Year End Backsheet'!$A$7:$X$156,F$8,FALSE))="","",(VLOOKUP($B151,'Year End Backsheet'!$A$7:$X$156,F$8,FALSE))),"")</f>
        <v>5. Integrated workforce: joint approach to training and upskilling of workforce</v>
      </c>
      <c r="G151" s="311"/>
      <c r="H151" s="294" t="str">
        <f ca="1">IFERROR(IF((VLOOKUP($B151,'Year End Backsheet'!$A$7:$X$156,H$8,FALSE))="","",(VLOOKUP($B151,'Year End Backsheet'!$A$7:$X$156,H$8,FALSE))),"")</f>
        <v>3. Integrated electronic records and sharing across the system with service users</v>
      </c>
      <c r="I151" s="296" t="str">
        <f ca="1">IFERROR(IF((VLOOKUP($B151,'Year End Backsheet'!$A$7:$X$156,I$8,FALSE))="","",(VLOOKUP($B151,'Year End Backsheet'!$A$7:$X$156,I$8,FALSE))),"")</f>
        <v>6. Good quality and sustainable provider market that can meet demand</v>
      </c>
    </row>
    <row r="152" spans="1:9" ht="45" customHeight="1" x14ac:dyDescent="0.3">
      <c r="A152" s="57">
        <v>127</v>
      </c>
      <c r="B152" s="303" t="str">
        <f t="shared" ca="1" si="11"/>
        <v>E08000008</v>
      </c>
      <c r="C152" s="315" t="str">
        <f t="shared" ca="1" si="10"/>
        <v>E08000008</v>
      </c>
      <c r="D152" s="316" t="str">
        <f ca="1">IFERROR(VLOOKUP($C152,'Org List'!$J$9:$K$488,2,0), "")</f>
        <v>Tameside</v>
      </c>
      <c r="E152" s="294" t="str">
        <f ca="1">IFERROR(IF((VLOOKUP($B152,'Year End Backsheet'!$A$7:$X$156,E$8,FALSE))="","",(VLOOKUP($B152,'Year End Backsheet'!$A$7:$X$156,E$8,FALSE))),"")</f>
        <v>8. Pooled or aligned resources</v>
      </c>
      <c r="F152" s="296" t="str">
        <f ca="1">IFERROR(IF((VLOOKUP($B152,'Year End Backsheet'!$A$7:$X$156,F$8,FALSE))="","",(VLOOKUP($B152,'Year End Backsheet'!$A$7:$X$156,F$8,FALSE))),"")</f>
        <v>2. Strong, system-wide governance and systems leadership</v>
      </c>
      <c r="G152" s="311"/>
      <c r="H152" s="294" t="str">
        <f ca="1">IFERROR(IF((VLOOKUP($B152,'Year End Backsheet'!$A$7:$X$156,H$8,FALSE))="","",(VLOOKUP($B152,'Year End Backsheet'!$A$7:$X$156,H$8,FALSE))),"")</f>
        <v>3. Integrated electronic records and sharing across the system with service users</v>
      </c>
      <c r="I152" s="296" t="str">
        <f ca="1">IFERROR(IF((VLOOKUP($B152,'Year End Backsheet'!$A$7:$X$156,I$8,FALSE))="","",(VLOOKUP($B152,'Year End Backsheet'!$A$7:$X$156,I$8,FALSE))),"")</f>
        <v>6. Good quality and sustainable provider market that can meet demand</v>
      </c>
    </row>
    <row r="153" spans="1:9" ht="45" customHeight="1" x14ac:dyDescent="0.3">
      <c r="A153" s="57">
        <v>128</v>
      </c>
      <c r="B153" s="303" t="str">
        <f t="shared" ca="1" si="11"/>
        <v>E06000020</v>
      </c>
      <c r="C153" s="315" t="str">
        <f t="shared" ref="C153:C174" ca="1" si="12">IF($A153&gt;$L$5-1,"",INDIRECT("'Comms by AT'!AA"&amp;$A153+$L$4))</f>
        <v>E06000020</v>
      </c>
      <c r="D153" s="316" t="str">
        <f ca="1">IFERROR(VLOOKUP($C153,'Org List'!$J$9:$K$488,2,0), "")</f>
        <v>Telford and Wrekin</v>
      </c>
      <c r="E153" s="294" t="str">
        <f ca="1">IFERROR(IF((VLOOKUP($B153,'Year End Backsheet'!$A$7:$X$156,E$8,FALSE))="","",(VLOOKUP($B153,'Year End Backsheet'!$A$7:$X$156,E$8,FALSE))),"")</f>
        <v>9. Joint commissioning of health and social care</v>
      </c>
      <c r="F153" s="296" t="str">
        <f ca="1">IFERROR(IF((VLOOKUP($B153,'Year End Backsheet'!$A$7:$X$156,F$8,FALSE))="","",(VLOOKUP($B153,'Year End Backsheet'!$A$7:$X$156,F$8,FALSE))),"")</f>
        <v>Other</v>
      </c>
      <c r="G153" s="311"/>
      <c r="H153" s="294" t="str">
        <f ca="1">IFERROR(IF((VLOOKUP($B153,'Year End Backsheet'!$A$7:$X$156,H$8,FALSE))="","",(VLOOKUP($B153,'Year End Backsheet'!$A$7:$X$156,H$8,FALSE))),"")</f>
        <v>3. Integrated electronic records and sharing across the system with service users</v>
      </c>
      <c r="I153" s="296" t="str">
        <f ca="1">IFERROR(IF((VLOOKUP($B153,'Year End Backsheet'!$A$7:$X$156,I$8,FALSE))="","",(VLOOKUP($B153,'Year End Backsheet'!$A$7:$X$156,I$8,FALSE))),"")</f>
        <v>6. Good quality and sustainable provider market that can meet demand</v>
      </c>
    </row>
    <row r="154" spans="1:9" ht="45" customHeight="1" x14ac:dyDescent="0.3">
      <c r="A154" s="57">
        <v>129</v>
      </c>
      <c r="B154" s="303" t="str">
        <f t="shared" ref="B154:B174" ca="1" si="13">C154</f>
        <v>E06000034</v>
      </c>
      <c r="C154" s="315" t="str">
        <f t="shared" ca="1" si="12"/>
        <v>E06000034</v>
      </c>
      <c r="D154" s="316" t="str">
        <f ca="1">IFERROR(VLOOKUP($C154,'Org List'!$J$9:$K$488,2,0), "")</f>
        <v>Thurrock</v>
      </c>
      <c r="E154" s="294" t="str">
        <f ca="1">IFERROR(IF((VLOOKUP($B154,'Year End Backsheet'!$A$7:$X$156,E$8,FALSE))="","",(VLOOKUP($B154,'Year End Backsheet'!$A$7:$X$156,E$8,FALSE))),"")</f>
        <v>6. Good quality and sustainable provider market that can meet demand</v>
      </c>
      <c r="F154" s="296" t="str">
        <f ca="1">IFERROR(IF((VLOOKUP($B154,'Year End Backsheet'!$A$7:$X$156,F$8,FALSE))="","",(VLOOKUP($B154,'Year End Backsheet'!$A$7:$X$156,F$8,FALSE))),"")</f>
        <v>4. Empowering users to have choice and control through an asset based approach, shared decision making and co-production</v>
      </c>
      <c r="G154" s="311"/>
      <c r="H154" s="294" t="str">
        <f ca="1">IFERROR(IF((VLOOKUP($B154,'Year End Backsheet'!$A$7:$X$156,H$8,FALSE))="","",(VLOOKUP($B154,'Year End Backsheet'!$A$7:$X$156,H$8,FALSE))),"")</f>
        <v>1. Local contextual factors (e.g. financial health, funding arrangements, demographics, urban vs rurual factors)</v>
      </c>
      <c r="I154" s="296" t="str">
        <f ca="1">IFERROR(IF((VLOOKUP($B154,'Year End Backsheet'!$A$7:$X$156,I$8,FALSE))="","",(VLOOKUP($B154,'Year End Backsheet'!$A$7:$X$156,I$8,FALSE))),"")</f>
        <v>6. Good quality and sustainable provider market that can meet demand</v>
      </c>
    </row>
    <row r="155" spans="1:9" ht="45" customHeight="1" x14ac:dyDescent="0.3">
      <c r="A155" s="57">
        <v>130</v>
      </c>
      <c r="B155" s="303" t="str">
        <f t="shared" ca="1" si="13"/>
        <v>E06000027</v>
      </c>
      <c r="C155" s="315" t="str">
        <f t="shared" ca="1" si="12"/>
        <v>E06000027</v>
      </c>
      <c r="D155" s="316" t="str">
        <f ca="1">IFERROR(VLOOKUP($C155,'Org List'!$J$9:$K$488,2,0), "")</f>
        <v>Torbay</v>
      </c>
      <c r="E155" s="294" t="str">
        <f ca="1">IFERROR(IF((VLOOKUP($B155,'Year End Backsheet'!$A$7:$X$156,E$8,FALSE))="","",(VLOOKUP($B155,'Year End Backsheet'!$A$7:$X$156,E$8,FALSE))),"")</f>
        <v>6. Good quality and sustainable provider market that can meet demand</v>
      </c>
      <c r="F155" s="296" t="str">
        <f ca="1">IFERROR(IF((VLOOKUP($B155,'Year End Backsheet'!$A$7:$X$156,F$8,FALSE))="","",(VLOOKUP($B155,'Year End Backsheet'!$A$7:$X$156,F$8,FALSE))),"")</f>
        <v>5. Integrated workforce: joint approach to training and upskilling of workforce</v>
      </c>
      <c r="G155" s="311"/>
      <c r="H155" s="294" t="str">
        <f ca="1">IFERROR(IF((VLOOKUP($B155,'Year End Backsheet'!$A$7:$X$156,H$8,FALSE))="","",(VLOOKUP($B155,'Year End Backsheet'!$A$7:$X$156,H$8,FALSE))),"")</f>
        <v>3. Integrated electronic records and sharing across the system with service users</v>
      </c>
      <c r="I155" s="296" t="str">
        <f ca="1">IFERROR(IF((VLOOKUP($B155,'Year End Backsheet'!$A$7:$X$156,I$8,FALSE))="","",(VLOOKUP($B155,'Year End Backsheet'!$A$7:$X$156,I$8,FALSE))),"")</f>
        <v>7. Joined-up regulatory approach</v>
      </c>
    </row>
    <row r="156" spans="1:9" ht="45" customHeight="1" x14ac:dyDescent="0.3">
      <c r="A156" s="57">
        <v>131</v>
      </c>
      <c r="B156" s="303" t="str">
        <f t="shared" ca="1" si="13"/>
        <v>E09000030</v>
      </c>
      <c r="C156" s="315" t="str">
        <f t="shared" ca="1" si="12"/>
        <v>E09000030</v>
      </c>
      <c r="D156" s="316" t="str">
        <f ca="1">IFERROR(VLOOKUP($C156,'Org List'!$J$9:$K$488,2,0), "")</f>
        <v>Tower Hamlets</v>
      </c>
      <c r="E156" s="294" t="str">
        <f ca="1">IFERROR(IF((VLOOKUP($B156,'Year End Backsheet'!$A$7:$X$156,E$8,FALSE))="","",(VLOOKUP($B156,'Year End Backsheet'!$A$7:$X$156,E$8,FALSE))),"")</f>
        <v>2. Strong, system-wide governance and systems leadership</v>
      </c>
      <c r="F156" s="296" t="str">
        <f ca="1">IFERROR(IF((VLOOKUP($B156,'Year End Backsheet'!$A$7:$X$156,F$8,FALSE))="","",(VLOOKUP($B156,'Year End Backsheet'!$A$7:$X$156,F$8,FALSE))),"")</f>
        <v>8. Pooled or aligned resources</v>
      </c>
      <c r="G156" s="311"/>
      <c r="H156" s="294" t="str">
        <f ca="1">IFERROR(IF((VLOOKUP($B156,'Year End Backsheet'!$A$7:$X$156,H$8,FALSE))="","",(VLOOKUP($B156,'Year End Backsheet'!$A$7:$X$156,H$8,FALSE))),"")</f>
        <v>3. Integrated electronic records and sharing across the system with service users</v>
      </c>
      <c r="I156" s="296" t="str">
        <f ca="1">IFERROR(IF((VLOOKUP($B156,'Year End Backsheet'!$A$7:$X$156,I$8,FALSE))="","",(VLOOKUP($B156,'Year End Backsheet'!$A$7:$X$156,I$8,FALSE))),"")</f>
        <v>5. Integrated workforce: joint approach to training and upskilling of workforce</v>
      </c>
    </row>
    <row r="157" spans="1:9" ht="45" customHeight="1" x14ac:dyDescent="0.3">
      <c r="A157" s="57">
        <v>132</v>
      </c>
      <c r="B157" s="303" t="str">
        <f t="shared" ca="1" si="13"/>
        <v>E08000009</v>
      </c>
      <c r="C157" s="315" t="str">
        <f t="shared" ca="1" si="12"/>
        <v>E08000009</v>
      </c>
      <c r="D157" s="316" t="str">
        <f ca="1">IFERROR(VLOOKUP($C157,'Org List'!$J$9:$K$488,2,0), "")</f>
        <v>Trafford</v>
      </c>
      <c r="E157" s="294" t="str">
        <f ca="1">IFERROR(IF((VLOOKUP($B157,'Year End Backsheet'!$A$7:$X$156,E$8,FALSE))="","",(VLOOKUP($B157,'Year End Backsheet'!$A$7:$X$156,E$8,FALSE))),"")</f>
        <v>9. Joint commissioning of health and social care</v>
      </c>
      <c r="F157" s="296" t="str">
        <f ca="1">IFERROR(IF((VLOOKUP($B157,'Year End Backsheet'!$A$7:$X$156,F$8,FALSE))="","",(VLOOKUP($B157,'Year End Backsheet'!$A$7:$X$156,F$8,FALSE))),"")</f>
        <v>2. Strong, system-wide governance and systems leadership</v>
      </c>
      <c r="G157" s="311"/>
      <c r="H157" s="294" t="str">
        <f ca="1">IFERROR(IF((VLOOKUP($B157,'Year End Backsheet'!$A$7:$X$156,H$8,FALSE))="","",(VLOOKUP($B157,'Year End Backsheet'!$A$7:$X$156,H$8,FALSE))),"")</f>
        <v>4. Empowering users to have choice and control through an asset based approach, shared decision making and co-production</v>
      </c>
      <c r="I157" s="296" t="str">
        <f ca="1">IFERROR(IF((VLOOKUP($B157,'Year End Backsheet'!$A$7:$X$156,I$8,FALSE))="","",(VLOOKUP($B157,'Year End Backsheet'!$A$7:$X$156,I$8,FALSE))),"")</f>
        <v>1. Local contextual factors (e.g. financial health, funding arrangements, demographics, urban vs rurual factors)</v>
      </c>
    </row>
    <row r="158" spans="1:9" ht="45" customHeight="1" x14ac:dyDescent="0.3">
      <c r="A158" s="57">
        <v>133</v>
      </c>
      <c r="B158" s="303" t="str">
        <f t="shared" ca="1" si="13"/>
        <v>E08000036</v>
      </c>
      <c r="C158" s="315" t="str">
        <f t="shared" ca="1" si="12"/>
        <v>E08000036</v>
      </c>
      <c r="D158" s="316" t="str">
        <f ca="1">IFERROR(VLOOKUP($C158,'Org List'!$J$9:$K$488,2,0), "")</f>
        <v>Wakefield</v>
      </c>
      <c r="E158" s="294" t="str">
        <f ca="1">IFERROR(IF((VLOOKUP($B158,'Year End Backsheet'!$A$7:$X$156,E$8,FALSE))="","",(VLOOKUP($B158,'Year End Backsheet'!$A$7:$X$156,E$8,FALSE))),"")</f>
        <v>2. Strong, system-wide governance and systems leadership</v>
      </c>
      <c r="F158" s="296" t="str">
        <f ca="1">IFERROR(IF((VLOOKUP($B158,'Year End Backsheet'!$A$7:$X$156,F$8,FALSE))="","",(VLOOKUP($B158,'Year End Backsheet'!$A$7:$X$156,F$8,FALSE))),"")</f>
        <v>3. Integrated electronic records and sharing across the system with service users</v>
      </c>
      <c r="G158" s="311"/>
      <c r="H158" s="294" t="str">
        <f ca="1">IFERROR(IF((VLOOKUP($B158,'Year End Backsheet'!$A$7:$X$156,H$8,FALSE))="","",(VLOOKUP($B158,'Year End Backsheet'!$A$7:$X$156,H$8,FALSE))),"")</f>
        <v>2. Strong, system-wide governance and systems leadership</v>
      </c>
      <c r="I158" s="296" t="str">
        <f ca="1">IFERROR(IF((VLOOKUP($B158,'Year End Backsheet'!$A$7:$X$156,I$8,FALSE))="","",(VLOOKUP($B158,'Year End Backsheet'!$A$7:$X$156,I$8,FALSE))),"")</f>
        <v>6. Good quality and sustainable provider market that can meet demand</v>
      </c>
    </row>
    <row r="159" spans="1:9" ht="45" customHeight="1" x14ac:dyDescent="0.3">
      <c r="A159" s="57">
        <v>134</v>
      </c>
      <c r="B159" s="303" t="str">
        <f t="shared" ca="1" si="13"/>
        <v>E08000030</v>
      </c>
      <c r="C159" s="315" t="str">
        <f t="shared" ca="1" si="12"/>
        <v>E08000030</v>
      </c>
      <c r="D159" s="316" t="str">
        <f ca="1">IFERROR(VLOOKUP($C159,'Org List'!$J$9:$K$488,2,0), "")</f>
        <v>Walsall</v>
      </c>
      <c r="E159" s="294" t="str">
        <f ca="1">IFERROR(IF((VLOOKUP($B159,'Year End Backsheet'!$A$7:$X$156,E$8,FALSE))="","",(VLOOKUP($B159,'Year End Backsheet'!$A$7:$X$156,E$8,FALSE))),"")</f>
        <v>1. Local contextual factors (e.g. financial health, funding arrangements, demographics, urban vs rurual factors)</v>
      </c>
      <c r="F159" s="296" t="str">
        <f ca="1">IFERROR(IF((VLOOKUP($B159,'Year End Backsheet'!$A$7:$X$156,F$8,FALSE))="","",(VLOOKUP($B159,'Year End Backsheet'!$A$7:$X$156,F$8,FALSE))),"")</f>
        <v>2. Strong, system-wide governance and systems leadership</v>
      </c>
      <c r="G159" s="311"/>
      <c r="H159" s="294" t="str">
        <f ca="1">IFERROR(IF((VLOOKUP($B159,'Year End Backsheet'!$A$7:$X$156,H$8,FALSE))="","",(VLOOKUP($B159,'Year End Backsheet'!$A$7:$X$156,H$8,FALSE))),"")</f>
        <v>3. Integrated electronic records and sharing across the system with service users</v>
      </c>
      <c r="I159" s="296" t="str">
        <f ca="1">IFERROR(IF((VLOOKUP($B159,'Year End Backsheet'!$A$7:$X$156,I$8,FALSE))="","",(VLOOKUP($B159,'Year End Backsheet'!$A$7:$X$156,I$8,FALSE))),"")</f>
        <v>6. Good quality and sustainable provider market that can meet demand</v>
      </c>
    </row>
    <row r="160" spans="1:9" ht="45" customHeight="1" x14ac:dyDescent="0.3">
      <c r="A160" s="57">
        <v>135</v>
      </c>
      <c r="B160" s="303" t="str">
        <f t="shared" ca="1" si="13"/>
        <v>E09000031</v>
      </c>
      <c r="C160" s="315" t="str">
        <f t="shared" ca="1" si="12"/>
        <v>E09000031</v>
      </c>
      <c r="D160" s="316" t="str">
        <f ca="1">IFERROR(VLOOKUP($C160,'Org List'!$J$9:$K$488,2,0), "")</f>
        <v>Waltham Forest</v>
      </c>
      <c r="E160" s="294" t="str">
        <f ca="1">IFERROR(IF((VLOOKUP($B160,'Year End Backsheet'!$A$7:$X$156,E$8,FALSE))="","",(VLOOKUP($B160,'Year End Backsheet'!$A$7:$X$156,E$8,FALSE))),"")</f>
        <v>9. Joint commissioning of health and social care</v>
      </c>
      <c r="F160" s="296" t="str">
        <f ca="1">IFERROR(IF((VLOOKUP($B160,'Year End Backsheet'!$A$7:$X$156,F$8,FALSE))="","",(VLOOKUP($B160,'Year End Backsheet'!$A$7:$X$156,F$8,FALSE))),"")</f>
        <v>2. Strong, system-wide governance and systems leadership</v>
      </c>
      <c r="G160" s="311"/>
      <c r="H160" s="294" t="str">
        <f ca="1">IFERROR(IF((VLOOKUP($B160,'Year End Backsheet'!$A$7:$X$156,H$8,FALSE))="","",(VLOOKUP($B160,'Year End Backsheet'!$A$7:$X$156,H$8,FALSE))),"")</f>
        <v>2. Strong, system-wide governance and systems leadership</v>
      </c>
      <c r="I160" s="296" t="str">
        <f ca="1">IFERROR(IF((VLOOKUP($B160,'Year End Backsheet'!$A$7:$X$156,I$8,FALSE))="","",(VLOOKUP($B160,'Year End Backsheet'!$A$7:$X$156,I$8,FALSE))),"")</f>
        <v>1. Local contextual factors (e.g. financial health, funding arrangements, demographics, urban vs rurual factors)</v>
      </c>
    </row>
    <row r="161" spans="1:9" ht="45" customHeight="1" x14ac:dyDescent="0.3">
      <c r="A161" s="57">
        <v>136</v>
      </c>
      <c r="B161" s="303" t="str">
        <f t="shared" ca="1" si="13"/>
        <v>E09000032</v>
      </c>
      <c r="C161" s="315" t="str">
        <f t="shared" ca="1" si="12"/>
        <v>E09000032</v>
      </c>
      <c r="D161" s="316" t="str">
        <f ca="1">IFERROR(VLOOKUP($C161,'Org List'!$J$9:$K$488,2,0), "")</f>
        <v>Wandsworth</v>
      </c>
      <c r="E161" s="294" t="str">
        <f ca="1">IFERROR(IF((VLOOKUP($B161,'Year End Backsheet'!$A$7:$X$156,E$8,FALSE))="","",(VLOOKUP($B161,'Year End Backsheet'!$A$7:$X$156,E$8,FALSE))),"")</f>
        <v>2. Strong, system-wide governance and systems leadership</v>
      </c>
      <c r="F161" s="296" t="str">
        <f ca="1">IFERROR(IF((VLOOKUP($B161,'Year End Backsheet'!$A$7:$X$156,F$8,FALSE))="","",(VLOOKUP($B161,'Year End Backsheet'!$A$7:$X$156,F$8,FALSE))),"")</f>
        <v>9. Joint commissioning of health and social care</v>
      </c>
      <c r="G161" s="311"/>
      <c r="H161" s="294" t="str">
        <f ca="1">IFERROR(IF((VLOOKUP($B161,'Year End Backsheet'!$A$7:$X$156,H$8,FALSE))="","",(VLOOKUP($B161,'Year End Backsheet'!$A$7:$X$156,H$8,FALSE))),"")</f>
        <v>1. Local contextual factors (e.g. financial health, funding arrangements, demographics, urban vs rurual factors)</v>
      </c>
      <c r="I161" s="296" t="str">
        <f ca="1">IFERROR(IF((VLOOKUP($B161,'Year End Backsheet'!$A$7:$X$156,I$8,FALSE))="","",(VLOOKUP($B161,'Year End Backsheet'!$A$7:$X$156,I$8,FALSE))),"")</f>
        <v>3. Integrated electronic records and sharing across the system with service users</v>
      </c>
    </row>
    <row r="162" spans="1:9" ht="45" customHeight="1" x14ac:dyDescent="0.3">
      <c r="A162" s="57">
        <v>137</v>
      </c>
      <c r="B162" s="303" t="str">
        <f t="shared" ca="1" si="13"/>
        <v>E06000007</v>
      </c>
      <c r="C162" s="315" t="str">
        <f t="shared" ca="1" si="12"/>
        <v>E06000007</v>
      </c>
      <c r="D162" s="316" t="str">
        <f ca="1">IFERROR(VLOOKUP($C162,'Org List'!$J$9:$K$488,2,0), "")</f>
        <v>Warrington</v>
      </c>
      <c r="E162" s="294" t="str">
        <f ca="1">IFERROR(IF((VLOOKUP($B162,'Year End Backsheet'!$A$7:$X$156,E$8,FALSE))="","",(VLOOKUP($B162,'Year End Backsheet'!$A$7:$X$156,E$8,FALSE))),"")</f>
        <v>2. Strong, system-wide governance and systems leadership</v>
      </c>
      <c r="F162" s="296" t="str">
        <f ca="1">IFERROR(IF((VLOOKUP($B162,'Year End Backsheet'!$A$7:$X$156,F$8,FALSE))="","",(VLOOKUP($B162,'Year End Backsheet'!$A$7:$X$156,F$8,FALSE))),"")</f>
        <v>8. Pooled or aligned resources</v>
      </c>
      <c r="G162" s="311"/>
      <c r="H162" s="294" t="str">
        <f ca="1">IFERROR(IF((VLOOKUP($B162,'Year End Backsheet'!$A$7:$X$156,H$8,FALSE))="","",(VLOOKUP($B162,'Year End Backsheet'!$A$7:$X$156,H$8,FALSE))),"")</f>
        <v>6. Good quality and sustainable provider market that can meet demand</v>
      </c>
      <c r="I162" s="296" t="str">
        <f ca="1">IFERROR(IF((VLOOKUP($B162,'Year End Backsheet'!$A$7:$X$156,I$8,FALSE))="","",(VLOOKUP($B162,'Year End Backsheet'!$A$7:$X$156,I$8,FALSE))),"")</f>
        <v>1. Local contextual factors (e.g. financial health, funding arrangements, demographics, urban vs rurual factors)</v>
      </c>
    </row>
    <row r="163" spans="1:9" ht="45" customHeight="1" x14ac:dyDescent="0.3">
      <c r="A163" s="57">
        <v>138</v>
      </c>
      <c r="B163" s="303" t="str">
        <f t="shared" ca="1" si="13"/>
        <v>E10000031</v>
      </c>
      <c r="C163" s="315" t="str">
        <f t="shared" ca="1" si="12"/>
        <v>E10000031</v>
      </c>
      <c r="D163" s="316" t="str">
        <f ca="1">IFERROR(VLOOKUP($C163,'Org List'!$J$9:$K$488,2,0), "")</f>
        <v>Warwickshire</v>
      </c>
      <c r="E163" s="294" t="str">
        <f ca="1">IFERROR(IF((VLOOKUP($B163,'Year End Backsheet'!$A$7:$X$156,E$8,FALSE))="","",(VLOOKUP($B163,'Year End Backsheet'!$A$7:$X$156,E$8,FALSE))),"")</f>
        <v>8. Pooled or aligned resources</v>
      </c>
      <c r="F163" s="296" t="str">
        <f ca="1">IFERROR(IF((VLOOKUP($B163,'Year End Backsheet'!$A$7:$X$156,F$8,FALSE))="","",(VLOOKUP($B163,'Year End Backsheet'!$A$7:$X$156,F$8,FALSE))),"")</f>
        <v>9. Joint commissioning of health and social care</v>
      </c>
      <c r="G163" s="311"/>
      <c r="H163" s="294" t="str">
        <f ca="1">IFERROR(IF((VLOOKUP($B163,'Year End Backsheet'!$A$7:$X$156,H$8,FALSE))="","",(VLOOKUP($B163,'Year End Backsheet'!$A$7:$X$156,H$8,FALSE))),"")</f>
        <v>3. Integrated electronic records and sharing across the system with service users</v>
      </c>
      <c r="I163" s="296" t="str">
        <f ca="1">IFERROR(IF((VLOOKUP($B163,'Year End Backsheet'!$A$7:$X$156,I$8,FALSE))="","",(VLOOKUP($B163,'Year End Backsheet'!$A$7:$X$156,I$8,FALSE))),"")</f>
        <v>2. Strong, system-wide governance and systems leadership</v>
      </c>
    </row>
    <row r="164" spans="1:9" ht="45" customHeight="1" x14ac:dyDescent="0.3">
      <c r="A164" s="57">
        <v>139</v>
      </c>
      <c r="B164" s="303" t="str">
        <f t="shared" ca="1" si="13"/>
        <v>E06000037</v>
      </c>
      <c r="C164" s="315" t="str">
        <f t="shared" ca="1" si="12"/>
        <v>E06000037</v>
      </c>
      <c r="D164" s="316" t="str">
        <f ca="1">IFERROR(VLOOKUP($C164,'Org List'!$J$9:$K$488,2,0), "")</f>
        <v>West Berkshire</v>
      </c>
      <c r="E164" s="294" t="str">
        <f ca="1">IFERROR(IF((VLOOKUP($B164,'Year End Backsheet'!$A$7:$X$156,E$8,FALSE))="","",(VLOOKUP($B164,'Year End Backsheet'!$A$7:$X$156,E$8,FALSE))),"")</f>
        <v>2. Strong, system-wide governance and systems leadership</v>
      </c>
      <c r="F164" s="296" t="str">
        <f ca="1">IFERROR(IF((VLOOKUP($B164,'Year End Backsheet'!$A$7:$X$156,F$8,FALSE))="","",(VLOOKUP($B164,'Year End Backsheet'!$A$7:$X$156,F$8,FALSE))),"")</f>
        <v>8. Pooled or aligned resources</v>
      </c>
      <c r="G164" s="311"/>
      <c r="H164" s="294" t="str">
        <f ca="1">IFERROR(IF((VLOOKUP($B164,'Year End Backsheet'!$A$7:$X$156,H$8,FALSE))="","",(VLOOKUP($B164,'Year End Backsheet'!$A$7:$X$156,H$8,FALSE))),"")</f>
        <v>3. Integrated electronic records and sharing across the system with service users</v>
      </c>
      <c r="I164" s="296" t="str">
        <f ca="1">IFERROR(IF((VLOOKUP($B164,'Year End Backsheet'!$A$7:$X$156,I$8,FALSE))="","",(VLOOKUP($B164,'Year End Backsheet'!$A$7:$X$156,I$8,FALSE))),"")</f>
        <v>1. Local contextual factors (e.g. financial health, funding arrangements, demographics, urban vs rurual factors)</v>
      </c>
    </row>
    <row r="165" spans="1:9" ht="45" customHeight="1" x14ac:dyDescent="0.3">
      <c r="A165" s="57">
        <v>140</v>
      </c>
      <c r="B165" s="303" t="str">
        <f t="shared" ca="1" si="13"/>
        <v>E10000032</v>
      </c>
      <c r="C165" s="315" t="str">
        <f t="shared" ca="1" si="12"/>
        <v>E10000032</v>
      </c>
      <c r="D165" s="316" t="str">
        <f ca="1">IFERROR(VLOOKUP($C165,'Org List'!$J$9:$K$488,2,0), "")</f>
        <v>West Sussex</v>
      </c>
      <c r="E165" s="294" t="str">
        <f ca="1">IFERROR(IF((VLOOKUP($B165,'Year End Backsheet'!$A$7:$X$156,E$8,FALSE))="","",(VLOOKUP($B165,'Year End Backsheet'!$A$7:$X$156,E$8,FALSE))),"")</f>
        <v>9. Joint commissioning of health and social care</v>
      </c>
      <c r="F165" s="296" t="str">
        <f ca="1">IFERROR(IF((VLOOKUP($B165,'Year End Backsheet'!$A$7:$X$156,F$8,FALSE))="","",(VLOOKUP($B165,'Year End Backsheet'!$A$7:$X$156,F$8,FALSE))),"")</f>
        <v>3. Integrated electronic records and sharing across the system with service users</v>
      </c>
      <c r="G165" s="311"/>
      <c r="H165" s="294" t="str">
        <f ca="1">IFERROR(IF((VLOOKUP($B165,'Year End Backsheet'!$A$7:$X$156,H$8,FALSE))="","",(VLOOKUP($B165,'Year End Backsheet'!$A$7:$X$156,H$8,FALSE))),"")</f>
        <v>3. Integrated electronic records and sharing across the system with service users</v>
      </c>
      <c r="I165" s="296" t="str">
        <f ca="1">IFERROR(IF((VLOOKUP($B165,'Year End Backsheet'!$A$7:$X$156,I$8,FALSE))="","",(VLOOKUP($B165,'Year End Backsheet'!$A$7:$X$156,I$8,FALSE))),"")</f>
        <v>1. Local contextual factors (e.g. financial health, funding arrangements, demographics, urban vs rurual factors)</v>
      </c>
    </row>
    <row r="166" spans="1:9" ht="45" customHeight="1" x14ac:dyDescent="0.3">
      <c r="A166" s="57">
        <v>141</v>
      </c>
      <c r="B166" s="303" t="str">
        <f t="shared" ca="1" si="13"/>
        <v>E09000033</v>
      </c>
      <c r="C166" s="315" t="str">
        <f t="shared" ca="1" si="12"/>
        <v>E09000033</v>
      </c>
      <c r="D166" s="316" t="str">
        <f ca="1">IFERROR(VLOOKUP($C166,'Org List'!$J$9:$K$488,2,0), "")</f>
        <v>Westminster</v>
      </c>
      <c r="E166" s="294" t="str">
        <f ca="1">IFERROR(IF((VLOOKUP($B166,'Year End Backsheet'!$A$7:$X$156,E$8,FALSE))="","",(VLOOKUP($B166,'Year End Backsheet'!$A$7:$X$156,E$8,FALSE))),"")</f>
        <v>9. Joint commissioning of health and social care</v>
      </c>
      <c r="F166" s="296" t="str">
        <f ca="1">IFERROR(IF((VLOOKUP($B166,'Year End Backsheet'!$A$7:$X$156,F$8,FALSE))="","",(VLOOKUP($B166,'Year End Backsheet'!$A$7:$X$156,F$8,FALSE))),"")</f>
        <v>9. Joint commissioning of health and social care</v>
      </c>
      <c r="G166" s="311"/>
      <c r="H166" s="294" t="str">
        <f ca="1">IFERROR(IF((VLOOKUP($B166,'Year End Backsheet'!$A$7:$X$156,H$8,FALSE))="","",(VLOOKUP($B166,'Year End Backsheet'!$A$7:$X$156,H$8,FALSE))),"")</f>
        <v>1. Local contextual factors (e.g. financial health, funding arrangements, demographics, urban vs rurual factors)</v>
      </c>
      <c r="I166" s="296" t="str">
        <f ca="1">IFERROR(IF((VLOOKUP($B166,'Year End Backsheet'!$A$7:$X$156,I$8,FALSE))="","",(VLOOKUP($B166,'Year End Backsheet'!$A$7:$X$156,I$8,FALSE))),"")</f>
        <v>9. Joint commissioning of health and social care</v>
      </c>
    </row>
    <row r="167" spans="1:9" ht="45" customHeight="1" x14ac:dyDescent="0.3">
      <c r="A167" s="57">
        <v>142</v>
      </c>
      <c r="B167" s="303" t="str">
        <f t="shared" ca="1" si="13"/>
        <v>E08000010</v>
      </c>
      <c r="C167" s="315" t="str">
        <f t="shared" ca="1" si="12"/>
        <v>E08000010</v>
      </c>
      <c r="D167" s="316" t="str">
        <f ca="1">IFERROR(VLOOKUP($C167,'Org List'!$J$9:$K$488,2,0), "")</f>
        <v>Wigan</v>
      </c>
      <c r="E167" s="294" t="str">
        <f ca="1">IFERROR(IF((VLOOKUP($B167,'Year End Backsheet'!$A$7:$X$156,E$8,FALSE))="","",(VLOOKUP($B167,'Year End Backsheet'!$A$7:$X$156,E$8,FALSE))),"")</f>
        <v>2. Strong, system-wide governance and systems leadership</v>
      </c>
      <c r="F167" s="296" t="str">
        <f ca="1">IFERROR(IF((VLOOKUP($B167,'Year End Backsheet'!$A$7:$X$156,F$8,FALSE))="","",(VLOOKUP($B167,'Year End Backsheet'!$A$7:$X$156,F$8,FALSE))),"")</f>
        <v>8. Pooled or aligned resources</v>
      </c>
      <c r="G167" s="311"/>
      <c r="H167" s="294" t="str">
        <f ca="1">IFERROR(IF((VLOOKUP($B167,'Year End Backsheet'!$A$7:$X$156,H$8,FALSE))="","",(VLOOKUP($B167,'Year End Backsheet'!$A$7:$X$156,H$8,FALSE))),"")</f>
        <v>1. Local contextual factors (e.g. financial health, funding arrangements, demographics, urban vs rurual factors)</v>
      </c>
      <c r="I167" s="296" t="str">
        <f ca="1">IFERROR(IF((VLOOKUP($B167,'Year End Backsheet'!$A$7:$X$156,I$8,FALSE))="","",(VLOOKUP($B167,'Year End Backsheet'!$A$7:$X$156,I$8,FALSE))),"")</f>
        <v>3. Integrated electronic records and sharing across the system with service users</v>
      </c>
    </row>
    <row r="168" spans="1:9" ht="45" customHeight="1" x14ac:dyDescent="0.3">
      <c r="A168" s="57">
        <v>143</v>
      </c>
      <c r="B168" s="303" t="str">
        <f t="shared" ca="1" si="13"/>
        <v>E06000054</v>
      </c>
      <c r="C168" s="315" t="str">
        <f t="shared" ca="1" si="12"/>
        <v>E06000054</v>
      </c>
      <c r="D168" s="316" t="str">
        <f ca="1">IFERROR(VLOOKUP($C168,'Org List'!$J$9:$K$488,2,0), "")</f>
        <v>Wiltshire</v>
      </c>
      <c r="E168" s="294" t="str">
        <f ca="1">IFERROR(IF((VLOOKUP($B168,'Year End Backsheet'!$A$7:$X$156,E$8,FALSE))="","",(VLOOKUP($B168,'Year End Backsheet'!$A$7:$X$156,E$8,FALSE))),"")</f>
        <v>2. Strong, system-wide governance and systems leadership</v>
      </c>
      <c r="F168" s="296" t="str">
        <f ca="1">IFERROR(IF((VLOOKUP($B168,'Year End Backsheet'!$A$7:$X$156,F$8,FALSE))="","",(VLOOKUP($B168,'Year End Backsheet'!$A$7:$X$156,F$8,FALSE))),"")</f>
        <v>8. Pooled or aligned resources</v>
      </c>
      <c r="G168" s="311"/>
      <c r="H168" s="294" t="str">
        <f ca="1">IFERROR(IF((VLOOKUP($B168,'Year End Backsheet'!$A$7:$X$156,H$8,FALSE))="","",(VLOOKUP($B168,'Year End Backsheet'!$A$7:$X$156,H$8,FALSE))),"")</f>
        <v>1. Local contextual factors (e.g. financial health, funding arrangements, demographics, urban vs rurual factors)</v>
      </c>
      <c r="I168" s="296" t="str">
        <f ca="1">IFERROR(IF((VLOOKUP($B168,'Year End Backsheet'!$A$7:$X$156,I$8,FALSE))="","",(VLOOKUP($B168,'Year End Backsheet'!$A$7:$X$156,I$8,FALSE))),"")</f>
        <v>3. Integrated electronic records and sharing across the system with service users</v>
      </c>
    </row>
    <row r="169" spans="1:9" ht="45" customHeight="1" x14ac:dyDescent="0.3">
      <c r="A169" s="57">
        <v>144</v>
      </c>
      <c r="B169" s="303" t="str">
        <f t="shared" ca="1" si="13"/>
        <v>E06000040</v>
      </c>
      <c r="C169" s="315" t="str">
        <f t="shared" ca="1" si="12"/>
        <v>E06000040</v>
      </c>
      <c r="D169" s="316" t="str">
        <f ca="1">IFERROR(VLOOKUP($C169,'Org List'!$J$9:$K$488,2,0), "")</f>
        <v>Windsor and Maidenhead</v>
      </c>
      <c r="E169" s="294" t="str">
        <f ca="1">IFERROR(IF((VLOOKUP($B169,'Year End Backsheet'!$A$7:$X$156,E$8,FALSE))="","",(VLOOKUP($B169,'Year End Backsheet'!$A$7:$X$156,E$8,FALSE))),"")</f>
        <v>2. Strong, system-wide governance and systems leadership</v>
      </c>
      <c r="F169" s="296" t="str">
        <f ca="1">IFERROR(IF((VLOOKUP($B169,'Year End Backsheet'!$A$7:$X$156,F$8,FALSE))="","",(VLOOKUP($B169,'Year End Backsheet'!$A$7:$X$156,F$8,FALSE))),"")</f>
        <v>8. Pooled or aligned resources</v>
      </c>
      <c r="G169" s="311"/>
      <c r="H169" s="294" t="str">
        <f ca="1">IFERROR(IF((VLOOKUP($B169,'Year End Backsheet'!$A$7:$X$156,H$8,FALSE))="","",(VLOOKUP($B169,'Year End Backsheet'!$A$7:$X$156,H$8,FALSE))),"")</f>
        <v>5. Integrated workforce: joint approach to training and upskilling of workforce</v>
      </c>
      <c r="I169" s="296" t="str">
        <f ca="1">IFERROR(IF((VLOOKUP($B169,'Year End Backsheet'!$A$7:$X$156,I$8,FALSE))="","",(VLOOKUP($B169,'Year End Backsheet'!$A$7:$X$156,I$8,FALSE))),"")</f>
        <v>3. Integrated electronic records and sharing across the system with service users</v>
      </c>
    </row>
    <row r="170" spans="1:9" ht="45" customHeight="1" x14ac:dyDescent="0.3">
      <c r="A170" s="57">
        <v>145</v>
      </c>
      <c r="B170" s="303" t="str">
        <f t="shared" ca="1" si="13"/>
        <v>E08000015</v>
      </c>
      <c r="C170" s="315" t="str">
        <f t="shared" ca="1" si="12"/>
        <v>E08000015</v>
      </c>
      <c r="D170" s="316" t="str">
        <f ca="1">IFERROR(VLOOKUP($C170,'Org List'!$J$9:$K$488,2,0), "")</f>
        <v>Wirral</v>
      </c>
      <c r="E170" s="294" t="str">
        <f ca="1">IFERROR(IF((VLOOKUP($B170,'Year End Backsheet'!$A$7:$X$156,E$8,FALSE))="","",(VLOOKUP($B170,'Year End Backsheet'!$A$7:$X$156,E$8,FALSE))),"")</f>
        <v>2. Strong, system-wide governance and systems leadership</v>
      </c>
      <c r="F170" s="296" t="str">
        <f ca="1">IFERROR(IF((VLOOKUP($B170,'Year End Backsheet'!$A$7:$X$156,F$8,FALSE))="","",(VLOOKUP($B170,'Year End Backsheet'!$A$7:$X$156,F$8,FALSE))),"")</f>
        <v>8. Pooled or aligned resources</v>
      </c>
      <c r="G170" s="311"/>
      <c r="H170" s="294" t="str">
        <f ca="1">IFERROR(IF((VLOOKUP($B170,'Year End Backsheet'!$A$7:$X$156,H$8,FALSE))="","",(VLOOKUP($B170,'Year End Backsheet'!$A$7:$X$156,H$8,FALSE))),"")</f>
        <v>3. Integrated electronic records and sharing across the system with service users</v>
      </c>
      <c r="I170" s="296" t="str">
        <f ca="1">IFERROR(IF((VLOOKUP($B170,'Year End Backsheet'!$A$7:$X$156,I$8,FALSE))="","",(VLOOKUP($B170,'Year End Backsheet'!$A$7:$X$156,I$8,FALSE))),"")</f>
        <v>5. Integrated workforce: joint approach to training and upskilling of workforce</v>
      </c>
    </row>
    <row r="171" spans="1:9" ht="45" customHeight="1" x14ac:dyDescent="0.3">
      <c r="A171" s="57">
        <v>146</v>
      </c>
      <c r="B171" s="303" t="str">
        <f t="shared" ca="1" si="13"/>
        <v>E06000041</v>
      </c>
      <c r="C171" s="315" t="str">
        <f t="shared" ca="1" si="12"/>
        <v>E06000041</v>
      </c>
      <c r="D171" s="316" t="str">
        <f ca="1">IFERROR(VLOOKUP($C171,'Org List'!$J$9:$K$488,2,0), "")</f>
        <v>Wokingham</v>
      </c>
      <c r="E171" s="294" t="str">
        <f ca="1">IFERROR(IF((VLOOKUP($B171,'Year End Backsheet'!$A$7:$X$156,E$8,FALSE))="","",(VLOOKUP($B171,'Year End Backsheet'!$A$7:$X$156,E$8,FALSE))),"")</f>
        <v>2. Strong, system-wide governance and systems leadership</v>
      </c>
      <c r="F171" s="296" t="str">
        <f ca="1">IFERROR(IF((VLOOKUP($B171,'Year End Backsheet'!$A$7:$X$156,F$8,FALSE))="","",(VLOOKUP($B171,'Year End Backsheet'!$A$7:$X$156,F$8,FALSE))),"")</f>
        <v>2. Strong, system-wide governance and systems leadership</v>
      </c>
      <c r="G171" s="311"/>
      <c r="H171" s="294" t="str">
        <f ca="1">IFERROR(IF((VLOOKUP($B171,'Year End Backsheet'!$A$7:$X$156,H$8,FALSE))="","",(VLOOKUP($B171,'Year End Backsheet'!$A$7:$X$156,H$8,FALSE))),"")</f>
        <v>9. Joint commissioning of health and social care</v>
      </c>
      <c r="I171" s="296" t="str">
        <f ca="1">IFERROR(IF((VLOOKUP($B171,'Year End Backsheet'!$A$7:$X$156,I$8,FALSE))="","",(VLOOKUP($B171,'Year End Backsheet'!$A$7:$X$156,I$8,FALSE))),"")</f>
        <v>6. Good quality and sustainable provider market that can meet demand</v>
      </c>
    </row>
    <row r="172" spans="1:9" ht="45" customHeight="1" x14ac:dyDescent="0.3">
      <c r="A172" s="57">
        <v>147</v>
      </c>
      <c r="B172" s="303" t="str">
        <f t="shared" ca="1" si="13"/>
        <v>E08000031</v>
      </c>
      <c r="C172" s="315" t="str">
        <f t="shared" ca="1" si="12"/>
        <v>E08000031</v>
      </c>
      <c r="D172" s="316" t="str">
        <f ca="1">IFERROR(VLOOKUP($C172,'Org List'!$J$9:$K$488,2,0), "")</f>
        <v>Wolverhampton</v>
      </c>
      <c r="E172" s="294" t="str">
        <f ca="1">IFERROR(IF((VLOOKUP($B172,'Year End Backsheet'!$A$7:$X$156,E$8,FALSE))="","",(VLOOKUP($B172,'Year End Backsheet'!$A$7:$X$156,E$8,FALSE))),"")</f>
        <v>5. Integrated workforce: joint approach to training and upskilling of workforce</v>
      </c>
      <c r="F172" s="296" t="str">
        <f ca="1">IFERROR(IF((VLOOKUP($B172,'Year End Backsheet'!$A$7:$X$156,F$8,FALSE))="","",(VLOOKUP($B172,'Year End Backsheet'!$A$7:$X$156,F$8,FALSE))),"")</f>
        <v>2. Strong, system-wide governance and systems leadership</v>
      </c>
      <c r="G172" s="311"/>
      <c r="H172" s="294" t="str">
        <f ca="1">IFERROR(IF((VLOOKUP($B172,'Year End Backsheet'!$A$7:$X$156,H$8,FALSE))="","",(VLOOKUP($B172,'Year End Backsheet'!$A$7:$X$156,H$8,FALSE))),"")</f>
        <v>3. Integrated electronic records and sharing across the system with service users</v>
      </c>
      <c r="I172" s="296" t="str">
        <f ca="1">IFERROR(IF((VLOOKUP($B172,'Year End Backsheet'!$A$7:$X$156,I$8,FALSE))="","",(VLOOKUP($B172,'Year End Backsheet'!$A$7:$X$156,I$8,FALSE))),"")</f>
        <v>6. Good quality and sustainable provider market that can meet demand</v>
      </c>
    </row>
    <row r="173" spans="1:9" ht="45" customHeight="1" x14ac:dyDescent="0.3">
      <c r="A173" s="57">
        <v>148</v>
      </c>
      <c r="B173" s="303" t="str">
        <f t="shared" ca="1" si="13"/>
        <v>E10000034</v>
      </c>
      <c r="C173" s="315" t="str">
        <f t="shared" ca="1" si="12"/>
        <v>E10000034</v>
      </c>
      <c r="D173" s="316" t="str">
        <f ca="1">IFERROR(VLOOKUP($C173,'Org List'!$J$9:$K$488,2,0), "")</f>
        <v>Worcestershire</v>
      </c>
      <c r="E173" s="294" t="str">
        <f ca="1">IFERROR(IF((VLOOKUP($B173,'Year End Backsheet'!$A$7:$X$156,E$8,FALSE))="","",(VLOOKUP($B173,'Year End Backsheet'!$A$7:$X$156,E$8,FALSE))),"")</f>
        <v>6. Good quality and sustainable provider market that can meet demand</v>
      </c>
      <c r="F173" s="296" t="str">
        <f ca="1">IFERROR(IF((VLOOKUP($B173,'Year End Backsheet'!$A$7:$X$156,F$8,FALSE))="","",(VLOOKUP($B173,'Year End Backsheet'!$A$7:$X$156,F$8,FALSE))),"")</f>
        <v>2. Strong, system-wide governance and systems leadership</v>
      </c>
      <c r="G173" s="311"/>
      <c r="H173" s="294" t="str">
        <f ca="1">IFERROR(IF((VLOOKUP($B173,'Year End Backsheet'!$A$7:$X$156,H$8,FALSE))="","",(VLOOKUP($B173,'Year End Backsheet'!$A$7:$X$156,H$8,FALSE))),"")</f>
        <v>1. Local contextual factors (e.g. financial health, funding arrangements, demographics, urban vs rurual factors)</v>
      </c>
      <c r="I173" s="296" t="str">
        <f ca="1">IFERROR(IF((VLOOKUP($B173,'Year End Backsheet'!$A$7:$X$156,I$8,FALSE))="","",(VLOOKUP($B173,'Year End Backsheet'!$A$7:$X$156,I$8,FALSE))),"")</f>
        <v>5. Integrated workforce: joint approach to training and upskilling of workforce</v>
      </c>
    </row>
    <row r="174" spans="1:9" ht="45" customHeight="1" thickBot="1" x14ac:dyDescent="0.35">
      <c r="A174" s="57">
        <v>149</v>
      </c>
      <c r="B174" s="303" t="str">
        <f t="shared" ca="1" si="13"/>
        <v>E06000014</v>
      </c>
      <c r="C174" s="317" t="str">
        <f t="shared" ca="1" si="12"/>
        <v>E06000014</v>
      </c>
      <c r="D174" s="318" t="str">
        <f ca="1">IFERROR(VLOOKUP($C174,'Org List'!$J$9:$K$488,2,0), "")</f>
        <v>York</v>
      </c>
      <c r="E174" s="297" t="str">
        <f ca="1">IFERROR(IF((VLOOKUP($B174,'Year End Backsheet'!$A$7:$X$156,E$8,FALSE))="","",(VLOOKUP($B174,'Year End Backsheet'!$A$7:$X$156,E$8,FALSE))),"")</f>
        <v>4. Empowering users to have choice and control through an asset based approach, shared decision making and co-production</v>
      </c>
      <c r="F174" s="299" t="str">
        <f ca="1">IFERROR(IF((VLOOKUP($B174,'Year End Backsheet'!$A$7:$X$156,F$8,FALSE))="","",(VLOOKUP($B174,'Year End Backsheet'!$A$7:$X$156,F$8,FALSE))),"")</f>
        <v>8. Pooled or aligned resources</v>
      </c>
      <c r="G174" s="311"/>
      <c r="H174" s="297" t="str">
        <f ca="1">IFERROR(IF((VLOOKUP($B174,'Year End Backsheet'!$A$7:$X$156,H$8,FALSE))="","",(VLOOKUP($B174,'Year End Backsheet'!$A$7:$X$156,H$8,FALSE))),"")</f>
        <v>3. Integrated electronic records and sharing across the system with service users</v>
      </c>
      <c r="I174" s="299" t="str">
        <f ca="1">IFERROR(IF((VLOOKUP($B174,'Year End Backsheet'!$A$7:$X$156,I$8,FALSE))="","",(VLOOKUP($B174,'Year End Backsheet'!$A$7:$X$156,I$8,FALSE))),"")</f>
        <v>6. Good quality and sustainable provider market that can meet demand</v>
      </c>
    </row>
  </sheetData>
  <sheetProtection algorithmName="SHA-512" hashValue="C+7lmaWTZL+r3TpCMi9MbZ9CDqsO/hV7Qc+v0ZbW/IRbhRCIa/z+N+4G6q1dmOjZOXiwER7f2Hpv9IM9lD6KVg==" saltValue="5uLtEmQ+zNT+Tdw1NcZvMA==" spinCount="100000" sheet="1" objects="1" scenarios="1" formatColumns="0" formatRows="0" autoFilter="0"/>
  <mergeCells count="7">
    <mergeCell ref="H10:I10"/>
    <mergeCell ref="C2:F2"/>
    <mergeCell ref="C1:F1"/>
    <mergeCell ref="C10:C11"/>
    <mergeCell ref="C12:C22"/>
    <mergeCell ref="D10:D11"/>
    <mergeCell ref="E10:F10"/>
  </mergeCells>
  <hyperlinks>
    <hyperlink ref="C6" location="Contents!A1" display="&lt;&lt; Contents" xr:uid="{B8A13BED-7330-4CBB-847E-FCEDB92053BF}"/>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Drop Down 1">
              <controlPr defaultSize="0" autoLine="0" autoPict="0">
                <anchor moveWithCells="1" sizeWithCells="1">
                  <from>
                    <xdr:col>3</xdr:col>
                    <xdr:colOff>1485900</xdr:colOff>
                    <xdr:row>2</xdr:row>
                    <xdr:rowOff>144780</xdr:rowOff>
                  </from>
                  <to>
                    <xdr:col>5</xdr:col>
                    <xdr:colOff>601980</xdr:colOff>
                    <xdr:row>4</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B195"/>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2.6640625" customWidth="1"/>
    <col min="15" max="15" width="20.6640625" customWidth="1"/>
    <col min="16" max="16" width="4.6640625" customWidth="1"/>
    <col min="17" max="24" width="12.6640625" customWidth="1"/>
    <col min="25" max="25" width="20.6640625" customWidth="1"/>
    <col min="26" max="27" width="4.6640625" customWidth="1"/>
    <col min="28" max="28" width="9.109375" style="1" hidden="1" customWidth="1"/>
    <col min="29" max="29" width="4.6640625" customWidth="1"/>
  </cols>
  <sheetData>
    <row r="1" spans="1:28" ht="21" x14ac:dyDescent="0.4">
      <c r="A1" s="37"/>
      <c r="B1" s="340" t="s">
        <v>1212</v>
      </c>
      <c r="C1" s="340"/>
      <c r="D1" s="340"/>
      <c r="E1" s="340"/>
      <c r="F1" s="340"/>
      <c r="G1" s="340"/>
      <c r="H1" s="340"/>
      <c r="I1" s="340"/>
      <c r="J1" s="340"/>
      <c r="K1" s="340"/>
      <c r="L1" s="340"/>
      <c r="M1" s="340"/>
      <c r="N1" s="340"/>
      <c r="O1" s="340"/>
      <c r="P1" s="340"/>
      <c r="Q1" s="340"/>
      <c r="R1" s="340"/>
      <c r="S1" s="37"/>
      <c r="T1" s="37"/>
      <c r="U1" s="37"/>
      <c r="V1" s="37"/>
      <c r="W1" s="37"/>
      <c r="X1" s="37"/>
      <c r="Y1" s="37"/>
      <c r="Z1" s="37"/>
    </row>
    <row r="2" spans="1:28" x14ac:dyDescent="0.3">
      <c r="A2" s="37"/>
      <c r="B2" s="336"/>
      <c r="C2" s="336"/>
      <c r="D2" s="336"/>
      <c r="E2" s="336"/>
      <c r="F2" s="336"/>
      <c r="G2" s="336"/>
      <c r="H2" s="336"/>
      <c r="I2" s="336"/>
      <c r="J2" s="336"/>
      <c r="K2" s="336"/>
      <c r="L2" s="336"/>
      <c r="M2" s="336"/>
      <c r="N2" s="336"/>
      <c r="O2" s="336"/>
      <c r="P2" s="336"/>
      <c r="Q2" s="336"/>
      <c r="R2" s="336"/>
      <c r="S2" s="37"/>
      <c r="T2" s="37"/>
      <c r="U2" s="37"/>
      <c r="V2" s="37"/>
      <c r="W2" s="37"/>
      <c r="X2" s="37"/>
      <c r="Y2" s="37"/>
      <c r="Z2" s="37"/>
    </row>
    <row r="3" spans="1:28" x14ac:dyDescent="0.3">
      <c r="A3" s="37"/>
      <c r="B3" s="37"/>
      <c r="C3" s="37"/>
      <c r="D3" s="37"/>
      <c r="E3" s="37"/>
      <c r="F3" s="37"/>
      <c r="G3" s="37"/>
      <c r="H3" s="37"/>
      <c r="I3" s="37"/>
      <c r="J3" s="37"/>
      <c r="K3" s="37"/>
      <c r="L3" s="37"/>
      <c r="M3" s="37"/>
      <c r="N3" s="37"/>
      <c r="O3" s="37"/>
      <c r="P3" s="37"/>
      <c r="Q3" s="37"/>
      <c r="R3" s="37"/>
      <c r="S3" s="37"/>
      <c r="T3" s="37"/>
      <c r="U3" s="37"/>
      <c r="V3" s="37"/>
      <c r="W3" s="37"/>
      <c r="X3" s="37"/>
      <c r="Y3" s="37"/>
      <c r="Z3" s="37"/>
    </row>
    <row r="4" spans="1:28" x14ac:dyDescent="0.3">
      <c r="A4" s="37"/>
      <c r="B4" s="37"/>
      <c r="C4" s="37"/>
      <c r="D4" s="37"/>
      <c r="E4" s="38" t="s">
        <v>1015</v>
      </c>
      <c r="F4" s="37"/>
      <c r="G4" s="39" t="str">
        <f ca="1">'Org List'!J7</f>
        <v>HWB</v>
      </c>
      <c r="H4" s="37"/>
      <c r="I4" s="37"/>
      <c r="J4" s="37"/>
      <c r="K4" s="37"/>
      <c r="L4" s="37"/>
      <c r="M4" s="37"/>
      <c r="N4" s="37"/>
      <c r="O4" s="37"/>
      <c r="P4" s="37"/>
      <c r="Q4" s="37"/>
      <c r="R4" s="37"/>
      <c r="S4" s="37"/>
      <c r="T4" s="165"/>
      <c r="U4" s="165"/>
      <c r="V4" s="165"/>
      <c r="W4" s="165"/>
      <c r="X4" s="165"/>
      <c r="Y4" s="165"/>
      <c r="Z4" s="37"/>
      <c r="AB4" s="1">
        <f ca="1">MATCH(G4, 'Comms by AT'!$B:$B, 0)</f>
        <v>4</v>
      </c>
    </row>
    <row r="5" spans="1:28" x14ac:dyDescent="0.3">
      <c r="A5" s="37"/>
      <c r="B5" s="37"/>
      <c r="C5" s="37"/>
      <c r="D5" s="37"/>
      <c r="E5" s="37"/>
      <c r="F5" s="37"/>
      <c r="G5" s="37"/>
      <c r="H5" s="37"/>
      <c r="I5" s="37"/>
      <c r="J5" s="37"/>
      <c r="K5" s="37"/>
      <c r="L5" s="37"/>
      <c r="M5" s="37"/>
      <c r="N5" s="37"/>
      <c r="O5" s="37"/>
      <c r="P5" s="37"/>
      <c r="Q5" s="37"/>
      <c r="R5" s="37"/>
      <c r="S5" s="37"/>
      <c r="T5" s="37"/>
      <c r="U5" s="37"/>
      <c r="V5" s="37"/>
      <c r="W5" s="37"/>
      <c r="X5" s="37"/>
      <c r="Y5" s="37"/>
      <c r="Z5" s="37"/>
      <c r="AB5" s="1">
        <f ca="1">COUNTIF('Comms by AT'!$C:$C, $G$4)</f>
        <v>179</v>
      </c>
    </row>
    <row r="6" spans="1:28" ht="20.100000000000001" customHeight="1" x14ac:dyDescent="0.3">
      <c r="E6" s="207" t="s">
        <v>1168</v>
      </c>
    </row>
    <row r="7" spans="1:28" x14ac:dyDescent="0.3">
      <c r="A7" s="37"/>
      <c r="B7" s="37"/>
      <c r="C7" s="37"/>
      <c r="D7" s="37"/>
      <c r="E7" s="38" t="s">
        <v>1016</v>
      </c>
      <c r="F7" s="37"/>
      <c r="G7" s="37"/>
      <c r="H7" s="37"/>
      <c r="I7" s="37"/>
      <c r="J7" s="37"/>
      <c r="K7" s="37"/>
      <c r="L7" s="37"/>
      <c r="M7" s="37"/>
      <c r="N7" s="37"/>
      <c r="O7" s="37"/>
      <c r="P7" s="37"/>
      <c r="Q7" s="37"/>
      <c r="R7" s="37"/>
      <c r="S7" s="37"/>
      <c r="T7" s="37"/>
      <c r="U7" s="37"/>
      <c r="V7" s="37"/>
      <c r="W7" s="37"/>
      <c r="X7" s="37"/>
      <c r="Y7" s="37"/>
      <c r="Z7" s="37"/>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196"/>
      <c r="C10" s="197"/>
      <c r="D10" s="198"/>
      <c r="E10" s="191"/>
      <c r="F10" s="193"/>
      <c r="G10" s="378" t="s">
        <v>1213</v>
      </c>
      <c r="H10" s="379"/>
      <c r="I10" s="379"/>
      <c r="J10" s="380"/>
      <c r="K10" s="378" t="s">
        <v>1030</v>
      </c>
      <c r="L10" s="379"/>
      <c r="M10" s="379"/>
      <c r="N10" s="380"/>
      <c r="O10" s="89" t="s">
        <v>1033</v>
      </c>
      <c r="Q10" s="378" t="s">
        <v>1031</v>
      </c>
      <c r="R10" s="379"/>
      <c r="S10" s="379"/>
      <c r="T10" s="380"/>
      <c r="U10" s="378" t="s">
        <v>1032</v>
      </c>
      <c r="V10" s="379"/>
      <c r="W10" s="379"/>
      <c r="X10" s="380"/>
      <c r="Y10" s="89" t="s">
        <v>1033</v>
      </c>
    </row>
    <row r="11" spans="1:28" ht="15" thickBot="1" x14ac:dyDescent="0.35">
      <c r="B11" s="199" t="s">
        <v>1027</v>
      </c>
      <c r="C11" s="200" t="s">
        <v>1108</v>
      </c>
      <c r="D11" s="201" t="s">
        <v>1029</v>
      </c>
      <c r="E11" s="192" t="s">
        <v>195</v>
      </c>
      <c r="F11" s="194" t="s">
        <v>1017</v>
      </c>
      <c r="G11" s="86" t="s">
        <v>876</v>
      </c>
      <c r="H11" s="85" t="s">
        <v>877</v>
      </c>
      <c r="I11" s="85" t="s">
        <v>878</v>
      </c>
      <c r="J11" s="88" t="s">
        <v>879</v>
      </c>
      <c r="K11" s="168" t="s">
        <v>881</v>
      </c>
      <c r="L11" s="145" t="s">
        <v>882</v>
      </c>
      <c r="M11" s="85" t="s">
        <v>883</v>
      </c>
      <c r="N11" s="236" t="s">
        <v>884</v>
      </c>
      <c r="O11" s="90" t="s">
        <v>1034</v>
      </c>
      <c r="Q11" s="86" t="s">
        <v>876</v>
      </c>
      <c r="R11" s="85" t="s">
        <v>877</v>
      </c>
      <c r="S11" s="85" t="s">
        <v>878</v>
      </c>
      <c r="T11" s="88" t="s">
        <v>879</v>
      </c>
      <c r="U11" s="168" t="s">
        <v>881</v>
      </c>
      <c r="V11" s="145" t="s">
        <v>882</v>
      </c>
      <c r="W11" s="85" t="s">
        <v>883</v>
      </c>
      <c r="X11" s="236" t="s">
        <v>884</v>
      </c>
      <c r="Y11" s="90" t="s">
        <v>1034</v>
      </c>
    </row>
    <row r="12" spans="1:28" ht="30" customHeight="1" x14ac:dyDescent="0.3">
      <c r="A12" s="161">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ca="1">IF($A12&gt;$AB$5-1,"",INDIRECT("'Comms by AT'!D"&amp;$A12+$AB$4))</f>
        <v>HWB</v>
      </c>
      <c r="F12" s="96" t="str">
        <f ca="1">IF(E12="","",VLOOKUP(E12,'Org List'!$J$9:$K$488,2,0))</f>
        <v>Health and Wellbeing Board</v>
      </c>
      <c r="G12" s="103">
        <f ca="1">IFERROR(IF((VLOOKUP($E12,'Adj NEA Backsheet'!$D$5:$CB$183,G$9,FALSE))="","",(VLOOKUP($E12,'Adj NEA Backsheet'!$D$5:$CB$183,G$9,FALSE))),"")</f>
        <v>2634.2970433174169</v>
      </c>
      <c r="H12" s="104">
        <f ca="1">IFERROR(IF((VLOOKUP($E12,'Adj NEA Backsheet'!$D$5:$CB$183,H$9,FALSE))="","",(VLOOKUP($E12,'Adj NEA Backsheet'!$D$5:$CB$183,H$9,FALSE))),"")</f>
        <v>2630.4584566940016</v>
      </c>
      <c r="I12" s="104">
        <f ca="1">IFERROR(IF((VLOOKUP($E12,'Adj NEA Backsheet'!$D$5:$CB$183,I$9,FALSE))="","",(VLOOKUP($E12,'Adj NEA Backsheet'!$D$5:$CB$183,I$9,FALSE))),"")</f>
        <v>2757.5812984778859</v>
      </c>
      <c r="J12" s="105">
        <f ca="1">IFERROR(IF((VLOOKUP($E12,'Adj NEA Backsheet'!$D$5:$CB$183,J$9,FALSE))="","",(VLOOKUP($E12,'Adj NEA Backsheet'!$D$5:$CB$183,J$9,FALSE))),"")</f>
        <v>2724.535796094307</v>
      </c>
      <c r="K12" s="169">
        <f ca="1">IFERROR(IF((VLOOKUP($E12,'Adj NEA Backsheet'!$D$5:$CB$183,K$9,FALSE))="","",(VLOOKUP($E12,'Adj NEA Backsheet'!$D$5:$CB$183,K$9,FALSE))),"")</f>
        <v>2753.2994846520392</v>
      </c>
      <c r="L12" s="237">
        <f ca="1">IFERROR(IF((VLOOKUP($E12,'Adj NEA Backsheet'!$D$5:$CB$183,L$9,FALSE))="","",(VLOOKUP($E12,'Adj NEA Backsheet'!$D$5:$CB$183,L$9,FALSE))),"")</f>
        <v>2750.4815110663844</v>
      </c>
      <c r="M12" s="104">
        <f ca="1">IFERROR(IF((VLOOKUP($E12,'NEA Backsheet'!$D$5:$CB$183,M$9,FALSE))="","",(VLOOKUP($E12,'NEA Backsheet'!$D$5:$CB$183,M$9,FALSE))),"")</f>
        <v>2901.1448795545284</v>
      </c>
      <c r="N12" s="240">
        <f ca="1">IFERROR(IF((VLOOKUP($E12,'NEA Backsheet'!$D$5:$CB$183,N$9,FALSE))="","",(VLOOKUP($E12,'NEA Backsheet'!$D$5:$CB$183,N$9,FALSE))),"")</f>
        <v>2856.8885623271522</v>
      </c>
      <c r="O12" s="91"/>
      <c r="Q12" s="103">
        <f ca="1">IFERROR(IF((VLOOKUP($E12,'DTOC Backsheet'!$D$5:$AF$183,Q$9,FALSE))="","",(VLOOKUP($E12,'DTOC Backsheet'!$D$5:$AF$183,Q$9,FALSE))),"")</f>
        <v>1212.6834522016618</v>
      </c>
      <c r="R12" s="104">
        <f ca="1">IFERROR(IF((VLOOKUP($E12,'DTOC Backsheet'!$D$5:$AF$183,R$9,FALSE))="","",(VLOOKUP($E12,'DTOC Backsheet'!$D$5:$AF$183,R$9,FALSE))),"")</f>
        <v>1206.9374912819214</v>
      </c>
      <c r="S12" s="104">
        <f ca="1">IFERROR(IF((VLOOKUP($E12,'DTOC Backsheet'!$D$5:$AF$183,S$9,FALSE))="","",(VLOOKUP($E12,'DTOC Backsheet'!$D$5:$AF$183,S$9,FALSE))),"")</f>
        <v>1069.3886948973147</v>
      </c>
      <c r="T12" s="105">
        <f ca="1">IFERROR(IF((VLOOKUP($E12,'DTOC Backsheet'!$D$5:$AF$183,T$9,FALSE))="","",(VLOOKUP($E12,'DTOC Backsheet'!$D$5:$AF$183,T$9,FALSE))),"")</f>
        <v>1007.9402393493574</v>
      </c>
      <c r="U12" s="169">
        <f ca="1">IFERROR(IF((VLOOKUP($E12,'DTOC Backsheet'!$D$5:$AF$183,U$9,FALSE))="","",(VLOOKUP($E12,'DTOC Backsheet'!$D$5:$AF$183,U$9,FALSE))),"")</f>
        <v>949.16713455833349</v>
      </c>
      <c r="V12" s="237">
        <f ca="1">IFERROR(IF((VLOOKUP($E12,'DTOC Backsheet'!$D$5:$AF$183,V$9,FALSE))="","",(VLOOKUP($E12,'DTOC Backsheet'!$D$5:$AF$183,V$9,FALSE))),"")</f>
        <v>977.01061192948384</v>
      </c>
      <c r="W12" s="104">
        <f ca="1">IFERROR(IF((VLOOKUP($E12,'DTOC Backsheet'!$D$5:$AF$183,W$9,FALSE))="","",(VLOOKUP($E12,'DTOC Backsheet'!$D$5:$AF$183,W$9,FALSE))),"")</f>
        <v>929.43076217168743</v>
      </c>
      <c r="X12" s="240">
        <f ca="1">IFERROR(IF((VLOOKUP($E12,'DTOC Backsheet'!$D$5:$AF$183,X$9,FALSE))="","",(VLOOKUP($E12,'DTOC Backsheet'!$D$5:$AF$183,X$9,FALSE))),"")</f>
        <v>901.85876649050545</v>
      </c>
      <c r="Y12" s="91"/>
    </row>
    <row r="13" spans="1:28" ht="30" customHeight="1" x14ac:dyDescent="0.3">
      <c r="A13" s="161">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ref="E13:E76" ca="1" si="0">IF($A13&gt;$AB$5-1,"",INDIRECT("'Comms by AT'!D"&amp;$A13+$AB$4))</f>
        <v>Y54</v>
      </c>
      <c r="F13" s="99" t="str">
        <f ca="1">IF(E13="","",VLOOKUP(E13,'Org List'!$J$9:$K$488,2,0))</f>
        <v>North of England Commissioning Region</v>
      </c>
      <c r="G13" s="106">
        <f ca="1">IFERROR(IF((VLOOKUP($E13,'Adj NEA Backsheet'!$D$5:$CB$183,G$9,FALSE))="","",(VLOOKUP($E13,'Adj NEA Backsheet'!$D$5:$CB$183,G$9,FALSE))),"")</f>
        <v>2944.5548337906275</v>
      </c>
      <c r="H13" s="107">
        <f ca="1">IFERROR(IF((VLOOKUP($E13,'Adj NEA Backsheet'!$D$5:$CB$183,H$9,FALSE))="","",(VLOOKUP($E13,'Adj NEA Backsheet'!$D$5:$CB$183,H$9,FALSE))),"")</f>
        <v>2952.4539371693882</v>
      </c>
      <c r="I13" s="107">
        <f ca="1">IFERROR(IF((VLOOKUP($E13,'Adj NEA Backsheet'!$D$5:$CB$183,I$9,FALSE))="","",(VLOOKUP($E13,'Adj NEA Backsheet'!$D$5:$CB$183,I$9,FALSE))),"")</f>
        <v>3135.9105053084945</v>
      </c>
      <c r="J13" s="108">
        <f ca="1">IFERROR(IF((VLOOKUP($E13,'Adj NEA Backsheet'!$D$5:$CB$183,J$9,FALSE))="","",(VLOOKUP($E13,'Adj NEA Backsheet'!$D$5:$CB$183,J$9,FALSE))),"")</f>
        <v>3083.6445366600692</v>
      </c>
      <c r="K13" s="170">
        <f ca="1">IFERROR(IF((VLOOKUP($E13,'Adj NEA Backsheet'!$D$5:$CB$183,K$9,FALSE))="","",(VLOOKUP($E13,'Adj NEA Backsheet'!$D$5:$CB$183,K$9,FALSE))),"")</f>
        <v>3116.317953150337</v>
      </c>
      <c r="L13" s="238">
        <f ca="1">IFERROR(IF((VLOOKUP($E13,'Adj NEA Backsheet'!$D$5:$CB$183,L$9,FALSE))="","",(VLOOKUP($E13,'Adj NEA Backsheet'!$D$5:$CB$183,L$9,FALSE))),"")</f>
        <v>3084.5527793618785</v>
      </c>
      <c r="M13" s="107">
        <f ca="1">IFERROR(IF((VLOOKUP($E13,'NEA Backsheet'!$D$5:$CB$183,M$9,FALSE))="","",(VLOOKUP($E13,'NEA Backsheet'!$D$5:$CB$183,M$9,FALSE))),"")</f>
        <v>3243.7770751673033</v>
      </c>
      <c r="N13" s="241">
        <f ca="1">IFERROR(IF((VLOOKUP($E13,'NEA Backsheet'!$D$5:$CB$183,N$9,FALSE))="","",(VLOOKUP($E13,'NEA Backsheet'!$D$5:$CB$183,N$9,FALSE))),"")</f>
        <v>3217.6966677588325</v>
      </c>
      <c r="O13" s="92"/>
      <c r="Q13" s="106">
        <f ca="1">IFERROR(IF((VLOOKUP($E13,'DTOC Backsheet'!$D$5:$AF$183,Q$9,FALSE))="","",(VLOOKUP($E13,'DTOC Backsheet'!$D$5:$AF$183,Q$9,FALSE))),"")</f>
        <v>1112.3349143984701</v>
      </c>
      <c r="R13" s="107">
        <f ca="1">IFERROR(IF((VLOOKUP($E13,'DTOC Backsheet'!$D$5:$AF$183,R$9,FALSE))="","",(VLOOKUP($E13,'DTOC Backsheet'!$D$5:$AF$183,R$9,FALSE))),"")</f>
        <v>1108.5573817112652</v>
      </c>
      <c r="S13" s="107">
        <f ca="1">IFERROR(IF((VLOOKUP($E13,'DTOC Backsheet'!$D$5:$AF$183,S$9,FALSE))="","",(VLOOKUP($E13,'DTOC Backsheet'!$D$5:$AF$183,S$9,FALSE))),"")</f>
        <v>1035.7120352191414</v>
      </c>
      <c r="T13" s="108">
        <f ca="1">IFERROR(IF((VLOOKUP($E13,'DTOC Backsheet'!$D$5:$AF$183,T$9,FALSE))="","",(VLOOKUP($E13,'DTOC Backsheet'!$D$5:$AF$183,T$9,FALSE))),"")</f>
        <v>1027.0322889102106</v>
      </c>
      <c r="U13" s="170">
        <f ca="1">IFERROR(IF((VLOOKUP($E13,'DTOC Backsheet'!$D$5:$AF$183,U$9,FALSE))="","",(VLOOKUP($E13,'DTOC Backsheet'!$D$5:$AF$183,U$9,FALSE))),"")</f>
        <v>918.02536208523804</v>
      </c>
      <c r="V13" s="238">
        <f ca="1">IFERROR(IF((VLOOKUP($E13,'DTOC Backsheet'!$D$5:$AF$183,V$9,FALSE))="","",(VLOOKUP($E13,'DTOC Backsheet'!$D$5:$AF$183,V$9,FALSE))),"")</f>
        <v>955.26027929165559</v>
      </c>
      <c r="W13" s="107">
        <f ca="1">IFERROR(IF((VLOOKUP($E13,'DTOC Backsheet'!$D$5:$AF$183,W$9,FALSE))="","",(VLOOKUP($E13,'DTOC Backsheet'!$D$5:$AF$183,W$9,FALSE))),"")</f>
        <v>919.7855282619937</v>
      </c>
      <c r="X13" s="241">
        <f ca="1">IFERROR(IF((VLOOKUP($E13,'DTOC Backsheet'!$D$5:$AF$183,X$9,FALSE))="","",(VLOOKUP($E13,'DTOC Backsheet'!$D$5:$AF$183,X$9,FALSE))),"")</f>
        <v>886.34467907396288</v>
      </c>
      <c r="Y13" s="92"/>
    </row>
    <row r="14" spans="1:28" ht="30" customHeight="1" x14ac:dyDescent="0.3">
      <c r="A14" s="161">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06">
        <f ca="1">IFERROR(IF((VLOOKUP($E14,'Adj NEA Backsheet'!$D$5:$CB$183,G$9,FALSE))="","",(VLOOKUP($E14,'Adj NEA Backsheet'!$D$5:$CB$183,G$9,FALSE))),"")</f>
        <v>2657.8762706159928</v>
      </c>
      <c r="H14" s="107">
        <f ca="1">IFERROR(IF((VLOOKUP($E14,'Adj NEA Backsheet'!$D$5:$CB$183,H$9,FALSE))="","",(VLOOKUP($E14,'Adj NEA Backsheet'!$D$5:$CB$183,H$9,FALSE))),"")</f>
        <v>2638.7008356741289</v>
      </c>
      <c r="I14" s="107">
        <f ca="1">IFERROR(IF((VLOOKUP($E14,'Adj NEA Backsheet'!$D$5:$CB$183,I$9,FALSE))="","",(VLOOKUP($E14,'Adj NEA Backsheet'!$D$5:$CB$183,I$9,FALSE))),"")</f>
        <v>2734.5376652675882</v>
      </c>
      <c r="J14" s="108">
        <f ca="1">IFERROR(IF((VLOOKUP($E14,'Adj NEA Backsheet'!$D$5:$CB$183,J$9,FALSE))="","",(VLOOKUP($E14,'Adj NEA Backsheet'!$D$5:$CB$183,J$9,FALSE))),"")</f>
        <v>2725.2519184363819</v>
      </c>
      <c r="K14" s="170">
        <f ca="1">IFERROR(IF((VLOOKUP($E14,'Adj NEA Backsheet'!$D$5:$CB$183,K$9,FALSE))="","",(VLOOKUP($E14,'Adj NEA Backsheet'!$D$5:$CB$183,K$9,FALSE))),"")</f>
        <v>2766.4728706505966</v>
      </c>
      <c r="L14" s="238">
        <f ca="1">IFERROR(IF((VLOOKUP($E14,'Adj NEA Backsheet'!$D$5:$CB$183,L$9,FALSE))="","",(VLOOKUP($E14,'Adj NEA Backsheet'!$D$5:$CB$183,L$9,FALSE))),"")</f>
        <v>2798.8197048263669</v>
      </c>
      <c r="M14" s="107">
        <f ca="1">IFERROR(IF((VLOOKUP($E14,'NEA Backsheet'!$D$5:$CB$183,M$9,FALSE))="","",(VLOOKUP($E14,'NEA Backsheet'!$D$5:$CB$183,M$9,FALSE))),"")</f>
        <v>2949.914321965914</v>
      </c>
      <c r="N14" s="241">
        <f ca="1">IFERROR(IF((VLOOKUP($E14,'NEA Backsheet'!$D$5:$CB$183,N$9,FALSE))="","",(VLOOKUP($E14,'NEA Backsheet'!$D$5:$CB$183,N$9,FALSE))),"")</f>
        <v>2892.5589016073236</v>
      </c>
      <c r="O14" s="92"/>
      <c r="Q14" s="106">
        <f ca="1">IFERROR(IF((VLOOKUP($E14,'DTOC Backsheet'!$D$5:$AF$183,Q$9,FALSE))="","",(VLOOKUP($E14,'DTOC Backsheet'!$D$5:$AF$183,Q$9,FALSE))),"")</f>
        <v>1258.1436657145052</v>
      </c>
      <c r="R14" s="107">
        <f ca="1">IFERROR(IF((VLOOKUP($E14,'DTOC Backsheet'!$D$5:$AF$183,R$9,FALSE))="","",(VLOOKUP($E14,'DTOC Backsheet'!$D$5:$AF$183,R$9,FALSE))),"")</f>
        <v>1256.2114917352935</v>
      </c>
      <c r="S14" s="107">
        <f ca="1">IFERROR(IF((VLOOKUP($E14,'DTOC Backsheet'!$D$5:$AF$183,S$9,FALSE))="","",(VLOOKUP($E14,'DTOC Backsheet'!$D$5:$AF$183,S$9,FALSE))),"")</f>
        <v>1119.9894961352791</v>
      </c>
      <c r="T14" s="108">
        <f ca="1">IFERROR(IF((VLOOKUP($E14,'DTOC Backsheet'!$D$5:$AF$183,T$9,FALSE))="","",(VLOOKUP($E14,'DTOC Backsheet'!$D$5:$AF$183,T$9,FALSE))),"")</f>
        <v>1022.0682931096422</v>
      </c>
      <c r="U14" s="170">
        <f ca="1">IFERROR(IF((VLOOKUP($E14,'DTOC Backsheet'!$D$5:$AF$183,U$9,FALSE))="","",(VLOOKUP($E14,'DTOC Backsheet'!$D$5:$AF$183,U$9,FALSE))),"")</f>
        <v>989.0274682367002</v>
      </c>
      <c r="V14" s="238">
        <f ca="1">IFERROR(IF((VLOOKUP($E14,'DTOC Backsheet'!$D$5:$AF$183,V$9,FALSE))="","",(VLOOKUP($E14,'DTOC Backsheet'!$D$5:$AF$183,V$9,FALSE))),"")</f>
        <v>998.07639331423695</v>
      </c>
      <c r="W14" s="107">
        <f ca="1">IFERROR(IF((VLOOKUP($E14,'DTOC Backsheet'!$D$5:$AF$183,W$9,FALSE))="","",(VLOOKUP($E14,'DTOC Backsheet'!$D$5:$AF$183,W$9,FALSE))),"")</f>
        <v>951.77024513238757</v>
      </c>
      <c r="X14" s="241">
        <f ca="1">IFERROR(IF((VLOOKUP($E14,'DTOC Backsheet'!$D$5:$AF$183,X$9,FALSE))="","",(VLOOKUP($E14,'DTOC Backsheet'!$D$5:$AF$183,X$9,FALSE))),"")</f>
        <v>907.79124512378689</v>
      </c>
      <c r="Y14" s="92"/>
    </row>
    <row r="15" spans="1:28" ht="30" customHeight="1" x14ac:dyDescent="0.3">
      <c r="A15" s="161">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06">
        <f ca="1">IFERROR(IF((VLOOKUP($E15,'Adj NEA Backsheet'!$D$5:$CB$183,G$9,FALSE))="","",(VLOOKUP($E15,'Adj NEA Backsheet'!$D$5:$CB$183,G$9,FALSE))),"")</f>
        <v>2213.6762370219553</v>
      </c>
      <c r="H15" s="107">
        <f ca="1">IFERROR(IF((VLOOKUP($E15,'Adj NEA Backsheet'!$D$5:$CB$183,H$9,FALSE))="","",(VLOOKUP($E15,'Adj NEA Backsheet'!$D$5:$CB$183,H$9,FALSE))),"")</f>
        <v>2218.8011511739392</v>
      </c>
      <c r="I15" s="107">
        <f ca="1">IFERROR(IF((VLOOKUP($E15,'Adj NEA Backsheet'!$D$5:$CB$183,I$9,FALSE))="","",(VLOOKUP($E15,'Adj NEA Backsheet'!$D$5:$CB$183,I$9,FALSE))),"")</f>
        <v>2310.8652894896454</v>
      </c>
      <c r="J15" s="108">
        <f ca="1">IFERROR(IF((VLOOKUP($E15,'Adj NEA Backsheet'!$D$5:$CB$183,J$9,FALSE))="","",(VLOOKUP($E15,'Adj NEA Backsheet'!$D$5:$CB$183,J$9,FALSE))),"")</f>
        <v>2251.3827226066687</v>
      </c>
      <c r="K15" s="170">
        <f ca="1">IFERROR(IF((VLOOKUP($E15,'Adj NEA Backsheet'!$D$5:$CB$183,K$9,FALSE))="","",(VLOOKUP($E15,'Adj NEA Backsheet'!$D$5:$CB$183,K$9,FALSE))),"")</f>
        <v>2273.1468026613475</v>
      </c>
      <c r="L15" s="238">
        <f ca="1">IFERROR(IF((VLOOKUP($E15,'Adj NEA Backsheet'!$D$5:$CB$183,L$9,FALSE))="","",(VLOOKUP($E15,'Adj NEA Backsheet'!$D$5:$CB$183,L$9,FALSE))),"")</f>
        <v>2288.4799950325942</v>
      </c>
      <c r="M15" s="107">
        <f ca="1">IFERROR(IF((VLOOKUP($E15,'NEA Backsheet'!$D$5:$CB$183,M$9,FALSE))="","",(VLOOKUP($E15,'NEA Backsheet'!$D$5:$CB$183,M$9,FALSE))),"")</f>
        <v>2410.502244821359</v>
      </c>
      <c r="N15" s="241">
        <f ca="1">IFERROR(IF((VLOOKUP($E15,'NEA Backsheet'!$D$5:$CB$183,N$9,FALSE))="","",(VLOOKUP($E15,'NEA Backsheet'!$D$5:$CB$183,N$9,FALSE))),"")</f>
        <v>2332.9246634789488</v>
      </c>
      <c r="O15" s="92"/>
      <c r="Q15" s="106">
        <f ca="1">IFERROR(IF((VLOOKUP($E15,'DTOC Backsheet'!$D$5:$AF$183,Q$9,FALSE))="","",(VLOOKUP($E15,'DTOC Backsheet'!$D$5:$AF$183,Q$9,FALSE))),"")</f>
        <v>701.35566901077163</v>
      </c>
      <c r="R15" s="107">
        <f ca="1">IFERROR(IF((VLOOKUP($E15,'DTOC Backsheet'!$D$5:$AF$183,R$9,FALSE))="","",(VLOOKUP($E15,'DTOC Backsheet'!$D$5:$AF$183,R$9,FALSE))),"")</f>
        <v>706.51420458458995</v>
      </c>
      <c r="S15" s="107">
        <f ca="1">IFERROR(IF((VLOOKUP($E15,'DTOC Backsheet'!$D$5:$AF$183,S$9,FALSE))="","",(VLOOKUP($E15,'DTOC Backsheet'!$D$5:$AF$183,S$9,FALSE))),"")</f>
        <v>607.8572117353167</v>
      </c>
      <c r="T15" s="108">
        <f ca="1">IFERROR(IF((VLOOKUP($E15,'DTOC Backsheet'!$D$5:$AF$183,T$9,FALSE))="","",(VLOOKUP($E15,'DTOC Backsheet'!$D$5:$AF$183,T$9,FALSE))),"")</f>
        <v>547.60882761225321</v>
      </c>
      <c r="U15" s="170">
        <f ca="1">IFERROR(IF((VLOOKUP($E15,'DTOC Backsheet'!$D$5:$AF$183,U$9,FALSE))="","",(VLOOKUP($E15,'DTOC Backsheet'!$D$5:$AF$183,U$9,FALSE))),"")</f>
        <v>591.26633399740115</v>
      </c>
      <c r="V15" s="238">
        <f ca="1">IFERROR(IF((VLOOKUP($E15,'DTOC Backsheet'!$D$5:$AF$183,V$9,FALSE))="","",(VLOOKUP($E15,'DTOC Backsheet'!$D$5:$AF$183,V$9,FALSE))),"")</f>
        <v>569.59628290999456</v>
      </c>
      <c r="W15" s="107">
        <f ca="1">IFERROR(IF((VLOOKUP($E15,'DTOC Backsheet'!$D$5:$AF$183,W$9,FALSE))="","",(VLOOKUP($E15,'DTOC Backsheet'!$D$5:$AF$183,W$9,FALSE))),"")</f>
        <v>542.86219192133649</v>
      </c>
      <c r="X15" s="241">
        <f ca="1">IFERROR(IF((VLOOKUP($E15,'DTOC Backsheet'!$D$5:$AF$183,X$9,FALSE))="","",(VLOOKUP($E15,'DTOC Backsheet'!$D$5:$AF$183,X$9,FALSE))),"")</f>
        <v>564.58950980555994</v>
      </c>
      <c r="Y15" s="92"/>
    </row>
    <row r="16" spans="1:28" ht="30" customHeight="1" x14ac:dyDescent="0.3">
      <c r="A16" s="161">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06">
        <f ca="1">IFERROR(IF((VLOOKUP($E16,'Adj NEA Backsheet'!$D$5:$CB$183,G$9,FALSE))="","",(VLOOKUP($E16,'Adj NEA Backsheet'!$D$5:$CB$183,G$9,FALSE))),"")</f>
        <v>2631.2807599863222</v>
      </c>
      <c r="H16" s="107">
        <f ca="1">IFERROR(IF((VLOOKUP($E16,'Adj NEA Backsheet'!$D$5:$CB$183,H$9,FALSE))="","",(VLOOKUP($E16,'Adj NEA Backsheet'!$D$5:$CB$183,H$9,FALSE))),"")</f>
        <v>2639.8465776463304</v>
      </c>
      <c r="I16" s="107">
        <f ca="1">IFERROR(IF((VLOOKUP($E16,'Adj NEA Backsheet'!$D$5:$CB$183,I$9,FALSE))="","",(VLOOKUP($E16,'Adj NEA Backsheet'!$D$5:$CB$183,I$9,FALSE))),"")</f>
        <v>2810.885591824233</v>
      </c>
      <c r="J16" s="108">
        <f ca="1">IFERROR(IF((VLOOKUP($E16,'Adj NEA Backsheet'!$D$5:$CB$183,J$9,FALSE))="","",(VLOOKUP($E16,'Adj NEA Backsheet'!$D$5:$CB$183,J$9,FALSE))),"")</f>
        <v>2801.0937375931762</v>
      </c>
      <c r="K16" s="170">
        <f ca="1">IFERROR(IF((VLOOKUP($E16,'Adj NEA Backsheet'!$D$5:$CB$183,K$9,FALSE))="","",(VLOOKUP($E16,'Adj NEA Backsheet'!$D$5:$CB$183,K$9,FALSE))),"")</f>
        <v>2783.1884275356729</v>
      </c>
      <c r="L16" s="238">
        <f ca="1">IFERROR(IF((VLOOKUP($E16,'Adj NEA Backsheet'!$D$5:$CB$183,L$9,FALSE))="","",(VLOOKUP($E16,'Adj NEA Backsheet'!$D$5:$CB$183,L$9,FALSE))),"")</f>
        <v>2754.549689350597</v>
      </c>
      <c r="M16" s="107">
        <f ca="1">IFERROR(IF((VLOOKUP($E16,'NEA Backsheet'!$D$5:$CB$183,M$9,FALSE))="","",(VLOOKUP($E16,'NEA Backsheet'!$D$5:$CB$183,M$9,FALSE))),"")</f>
        <v>2949.8489213870484</v>
      </c>
      <c r="N16" s="241">
        <f ca="1">IFERROR(IF((VLOOKUP($E16,'NEA Backsheet'!$D$5:$CB$183,N$9,FALSE))="","",(VLOOKUP($E16,'NEA Backsheet'!$D$5:$CB$183,N$9,FALSE))),"")</f>
        <v>2886.8552564817405</v>
      </c>
      <c r="O16" s="92"/>
      <c r="Q16" s="106">
        <f ca="1">IFERROR(IF((VLOOKUP($E16,'DTOC Backsheet'!$D$5:$AF$183,Q$9,FALSE))="","",(VLOOKUP($E16,'DTOC Backsheet'!$D$5:$AF$183,Q$9,FALSE))),"")</f>
        <v>1644.9394656630006</v>
      </c>
      <c r="R16" s="107">
        <f ca="1">IFERROR(IF((VLOOKUP($E16,'DTOC Backsheet'!$D$5:$AF$183,R$9,FALSE))="","",(VLOOKUP($E16,'DTOC Backsheet'!$D$5:$AF$183,R$9,FALSE))),"")</f>
        <v>1592.6633248477033</v>
      </c>
      <c r="S16" s="107">
        <f ca="1">IFERROR(IF((VLOOKUP($E16,'DTOC Backsheet'!$D$5:$AF$183,S$9,FALSE))="","",(VLOOKUP($E16,'DTOC Backsheet'!$D$5:$AF$183,S$9,FALSE))),"")</f>
        <v>1285.8182874174936</v>
      </c>
      <c r="T16" s="108">
        <f ca="1">IFERROR(IF((VLOOKUP($E16,'DTOC Backsheet'!$D$5:$AF$183,T$9,FALSE))="","",(VLOOKUP($E16,'DTOC Backsheet'!$D$5:$AF$183,T$9,FALSE))),"")</f>
        <v>1258.6057482857636</v>
      </c>
      <c r="U16" s="170">
        <f ca="1">IFERROR(IF((VLOOKUP($E16,'DTOC Backsheet'!$D$5:$AF$183,U$9,FALSE))="","",(VLOOKUP($E16,'DTOC Backsheet'!$D$5:$AF$183,U$9,FALSE))),"")</f>
        <v>1036.1265101170279</v>
      </c>
      <c r="V16" s="238">
        <f ca="1">IFERROR(IF((VLOOKUP($E16,'DTOC Backsheet'!$D$5:$AF$183,V$9,FALSE))="","",(VLOOKUP($E16,'DTOC Backsheet'!$D$5:$AF$183,V$9,FALSE))),"")</f>
        <v>1205.7385119667654</v>
      </c>
      <c r="W16" s="107">
        <f ca="1">IFERROR(IF((VLOOKUP($E16,'DTOC Backsheet'!$D$5:$AF$183,W$9,FALSE))="","",(VLOOKUP($E16,'DTOC Backsheet'!$D$5:$AF$183,W$9,FALSE))),"")</f>
        <v>1162.4774218760506</v>
      </c>
      <c r="X16" s="241">
        <f ca="1">IFERROR(IF((VLOOKUP($E16,'DTOC Backsheet'!$D$5:$AF$183,X$9,FALSE))="","",(VLOOKUP($E16,'DTOC Backsheet'!$D$5:$AF$183,X$9,FALSE))),"")</f>
        <v>1050.1234626646672</v>
      </c>
      <c r="Y16" s="92"/>
    </row>
    <row r="17" spans="1:25" ht="30" customHeight="1" x14ac:dyDescent="0.3">
      <c r="A17" s="161">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06">
        <f ca="1">IFERROR(IF((VLOOKUP($E17,'Adj NEA Backsheet'!$D$5:$CB$183,G$9,FALSE))="","",(VLOOKUP($E17,'Adj NEA Backsheet'!$D$5:$CB$183,G$9,FALSE))),"")</f>
        <v>2471.2199012688225</v>
      </c>
      <c r="H17" s="107">
        <f ca="1">IFERROR(IF((VLOOKUP($E17,'Adj NEA Backsheet'!$D$5:$CB$183,H$9,FALSE))="","",(VLOOKUP($E17,'Adj NEA Backsheet'!$D$5:$CB$183,H$9,FALSE))),"")</f>
        <v>2459.8355598887242</v>
      </c>
      <c r="I17" s="107">
        <f ca="1">IFERROR(IF((VLOOKUP($E17,'Adj NEA Backsheet'!$D$5:$CB$183,I$9,FALSE))="","",(VLOOKUP($E17,'Adj NEA Backsheet'!$D$5:$CB$183,I$9,FALSE))),"")</f>
        <v>2556.8142095604976</v>
      </c>
      <c r="J17" s="108">
        <f ca="1">IFERROR(IF((VLOOKUP($E17,'Adj NEA Backsheet'!$D$5:$CB$183,J$9,FALSE))="","",(VLOOKUP($E17,'Adj NEA Backsheet'!$D$5:$CB$183,J$9,FALSE))),"")</f>
        <v>2529.9500743243225</v>
      </c>
      <c r="K17" s="170">
        <f ca="1">IFERROR(IF((VLOOKUP($E17,'Adj NEA Backsheet'!$D$5:$CB$183,K$9,FALSE))="","",(VLOOKUP($E17,'Adj NEA Backsheet'!$D$5:$CB$183,K$9,FALSE))),"")</f>
        <v>2564.318307584851</v>
      </c>
      <c r="L17" s="238">
        <f ca="1">IFERROR(IF((VLOOKUP($E17,'Adj NEA Backsheet'!$D$5:$CB$183,L$9,FALSE))="","",(VLOOKUP($E17,'Adj NEA Backsheet'!$D$5:$CB$183,L$9,FALSE))),"")</f>
        <v>2541.677939333129</v>
      </c>
      <c r="M17" s="107">
        <f ca="1">IFERROR(IF((VLOOKUP($E17,'NEA Backsheet'!$D$5:$CB$183,M$9,FALSE))="","",(VLOOKUP($E17,'NEA Backsheet'!$D$5:$CB$183,M$9,FALSE))),"")</f>
        <v>2677.4704370164409</v>
      </c>
      <c r="N17" s="241">
        <f ca="1">IFERROR(IF((VLOOKUP($E17,'NEA Backsheet'!$D$5:$CB$183,N$9,FALSE))="","",(VLOOKUP($E17,'NEA Backsheet'!$D$5:$CB$183,N$9,FALSE))),"")</f>
        <v>2676.1712416453429</v>
      </c>
      <c r="O17" s="92"/>
      <c r="Q17" s="106">
        <f ca="1">IFERROR(IF((VLOOKUP($E17,'DTOC Backsheet'!$D$5:$AF$183,Q$9,FALSE))="","",(VLOOKUP($E17,'DTOC Backsheet'!$D$5:$AF$183,Q$9,FALSE))),"")</f>
        <v>1525.1072280205262</v>
      </c>
      <c r="R17" s="107">
        <f ca="1">IFERROR(IF((VLOOKUP($E17,'DTOC Backsheet'!$D$5:$AF$183,R$9,FALSE))="","",(VLOOKUP($E17,'DTOC Backsheet'!$D$5:$AF$183,R$9,FALSE))),"")</f>
        <v>1527.7596385571694</v>
      </c>
      <c r="S17" s="107">
        <f ca="1">IFERROR(IF((VLOOKUP($E17,'DTOC Backsheet'!$D$5:$AF$183,S$9,FALSE))="","",(VLOOKUP($E17,'DTOC Backsheet'!$D$5:$AF$183,S$9,FALSE))),"")</f>
        <v>1345.2190155924261</v>
      </c>
      <c r="T17" s="108">
        <f ca="1">IFERROR(IF((VLOOKUP($E17,'DTOC Backsheet'!$D$5:$AF$183,T$9,FALSE))="","",(VLOOKUP($E17,'DTOC Backsheet'!$D$5:$AF$183,T$9,FALSE))),"")</f>
        <v>1243.1250084971705</v>
      </c>
      <c r="U17" s="170">
        <f ca="1">IFERROR(IF((VLOOKUP($E17,'DTOC Backsheet'!$D$5:$AF$183,U$9,FALSE))="","",(VLOOKUP($E17,'DTOC Backsheet'!$D$5:$AF$183,U$9,FALSE))),"")</f>
        <v>1225.6530878376516</v>
      </c>
      <c r="V17" s="238">
        <f ca="1">IFERROR(IF((VLOOKUP($E17,'DTOC Backsheet'!$D$5:$AF$183,V$9,FALSE))="","",(VLOOKUP($E17,'DTOC Backsheet'!$D$5:$AF$183,V$9,FALSE))),"")</f>
        <v>1231.4770613908245</v>
      </c>
      <c r="W17" s="107">
        <f ca="1">IFERROR(IF((VLOOKUP($E17,'DTOC Backsheet'!$D$5:$AF$183,W$9,FALSE))="","",(VLOOKUP($E17,'DTOC Backsheet'!$D$5:$AF$183,W$9,FALSE))),"")</f>
        <v>1136.9340803937389</v>
      </c>
      <c r="X17" s="241">
        <f ca="1">IFERROR(IF((VLOOKUP($E17,'DTOC Backsheet'!$D$5:$AF$183,X$9,FALSE))="","",(VLOOKUP($E17,'DTOC Backsheet'!$D$5:$AF$183,X$9,FALSE))),"")</f>
        <v>1157.724978837965</v>
      </c>
      <c r="Y17" s="92"/>
    </row>
    <row r="18" spans="1:25" ht="30" customHeight="1" x14ac:dyDescent="0.3">
      <c r="A18" s="161">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06">
        <f ca="1">IFERROR(IF((VLOOKUP($E18,'Adj NEA Backsheet'!$D$5:$CB$183,G$9,FALSE))="","",(VLOOKUP($E18,'Adj NEA Backsheet'!$D$5:$CB$183,G$9,FALSE))),"")</f>
        <v>3022.7855919165577</v>
      </c>
      <c r="H18" s="107">
        <f ca="1">IFERROR(IF((VLOOKUP($E18,'Adj NEA Backsheet'!$D$5:$CB$183,H$9,FALSE))="","",(VLOOKUP($E18,'Adj NEA Backsheet'!$D$5:$CB$183,H$9,FALSE))),"")</f>
        <v>3045.6442622931131</v>
      </c>
      <c r="I18" s="107">
        <f ca="1">IFERROR(IF((VLOOKUP($E18,'Adj NEA Backsheet'!$D$5:$CB$183,I$9,FALSE))="","",(VLOOKUP($E18,'Adj NEA Backsheet'!$D$5:$CB$183,I$9,FALSE))),"")</f>
        <v>3219.2248695705412</v>
      </c>
      <c r="J18" s="108">
        <f ca="1">IFERROR(IF((VLOOKUP($E18,'Adj NEA Backsheet'!$D$5:$CB$183,J$9,FALSE))="","",(VLOOKUP($E18,'Adj NEA Backsheet'!$D$5:$CB$183,J$9,FALSE))),"")</f>
        <v>3198.2992780125433</v>
      </c>
      <c r="K18" s="170">
        <f ca="1">IFERROR(IF((VLOOKUP($E18,'Adj NEA Backsheet'!$D$5:$CB$183,K$9,FALSE))="","",(VLOOKUP($E18,'Adj NEA Backsheet'!$D$5:$CB$183,K$9,FALSE))),"")</f>
        <v>3174.0081102348163</v>
      </c>
      <c r="L18" s="238">
        <f ca="1">IFERROR(IF((VLOOKUP($E18,'Adj NEA Backsheet'!$D$5:$CB$183,L$9,FALSE))="","",(VLOOKUP($E18,'Adj NEA Backsheet'!$D$5:$CB$183,L$9,FALSE))),"")</f>
        <v>3154.9740360334149</v>
      </c>
      <c r="M18" s="107">
        <f ca="1">IFERROR(IF((VLOOKUP($E18,'NEA Backsheet'!$D$5:$CB$183,M$9,FALSE))="","",(VLOOKUP($E18,'NEA Backsheet'!$D$5:$CB$183,M$9,FALSE))),"")</f>
        <v>3327.1674868117489</v>
      </c>
      <c r="N18" s="241">
        <f ca="1">IFERROR(IF((VLOOKUP($E18,'NEA Backsheet'!$D$5:$CB$183,N$9,FALSE))="","",(VLOOKUP($E18,'NEA Backsheet'!$D$5:$CB$183,N$9,FALSE))),"")</f>
        <v>3375.6247133545589</v>
      </c>
      <c r="O18" s="92"/>
      <c r="Q18" s="106">
        <f ca="1">IFERROR(IF((VLOOKUP($E18,'DTOC Backsheet'!$D$5:$AF$183,Q$9,FALSE))="","",(VLOOKUP($E18,'DTOC Backsheet'!$D$5:$AF$183,Q$9,FALSE))),"")</f>
        <v>591.07851638583952</v>
      </c>
      <c r="R18" s="107">
        <f ca="1">IFERROR(IF((VLOOKUP($E18,'DTOC Backsheet'!$D$5:$AF$183,R$9,FALSE))="","",(VLOOKUP($E18,'DTOC Backsheet'!$D$5:$AF$183,R$9,FALSE))),"")</f>
        <v>517.49479057448207</v>
      </c>
      <c r="S18" s="107">
        <f ca="1">IFERROR(IF((VLOOKUP($E18,'DTOC Backsheet'!$D$5:$AF$183,S$9,FALSE))="","",(VLOOKUP($E18,'DTOC Backsheet'!$D$5:$AF$183,S$9,FALSE))),"")</f>
        <v>492.65201793213669</v>
      </c>
      <c r="T18" s="108">
        <f ca="1">IFERROR(IF((VLOOKUP($E18,'DTOC Backsheet'!$D$5:$AF$183,T$9,FALSE))="","",(VLOOKUP($E18,'DTOC Backsheet'!$D$5:$AF$183,T$9,FALSE))),"")</f>
        <v>609.35893472507416</v>
      </c>
      <c r="U18" s="170">
        <f ca="1">IFERROR(IF((VLOOKUP($E18,'DTOC Backsheet'!$D$5:$AF$183,U$9,FALSE))="","",(VLOOKUP($E18,'DTOC Backsheet'!$D$5:$AF$183,U$9,FALSE))),"")</f>
        <v>589.32508717667486</v>
      </c>
      <c r="V18" s="238">
        <f ca="1">IFERROR(IF((VLOOKUP($E18,'DTOC Backsheet'!$D$5:$AF$183,V$9,FALSE))="","",(VLOOKUP($E18,'DTOC Backsheet'!$D$5:$AF$183,V$9,FALSE))),"")</f>
        <v>511.78231254816501</v>
      </c>
      <c r="W18" s="107">
        <f ca="1">IFERROR(IF((VLOOKUP($E18,'DTOC Backsheet'!$D$5:$AF$183,W$9,FALSE))="","",(VLOOKUP($E18,'DTOC Backsheet'!$D$5:$AF$183,W$9,FALSE))),"")</f>
        <v>512.15942026672315</v>
      </c>
      <c r="X18" s="241">
        <f ca="1">IFERROR(IF((VLOOKUP($E18,'DTOC Backsheet'!$D$5:$AF$183,X$9,FALSE))="","",(VLOOKUP($E18,'DTOC Backsheet'!$D$5:$AF$183,X$9,FALSE))),"")</f>
        <v>497.63089389866155</v>
      </c>
      <c r="Y18" s="92"/>
    </row>
    <row r="19" spans="1:25" ht="30" customHeight="1" x14ac:dyDescent="0.3">
      <c r="A19" s="161">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06">
        <f ca="1">IFERROR(IF((VLOOKUP($E19,'Adj NEA Backsheet'!$D$5:$CB$183,G$9,FALSE))="","",(VLOOKUP($E19,'Adj NEA Backsheet'!$D$5:$CB$183,G$9,FALSE))),"")</f>
        <v>3058.995877299536</v>
      </c>
      <c r="H19" s="107">
        <f ca="1">IFERROR(IF((VLOOKUP($E19,'Adj NEA Backsheet'!$D$5:$CB$183,H$9,FALSE))="","",(VLOOKUP($E19,'Adj NEA Backsheet'!$D$5:$CB$183,H$9,FALSE))),"")</f>
        <v>3081.8334247637076</v>
      </c>
      <c r="I19" s="107">
        <f ca="1">IFERROR(IF((VLOOKUP($E19,'Adj NEA Backsheet'!$D$5:$CB$183,I$9,FALSE))="","",(VLOOKUP($E19,'Adj NEA Backsheet'!$D$5:$CB$183,I$9,FALSE))),"")</f>
        <v>3307.1499893139739</v>
      </c>
      <c r="J19" s="108">
        <f ca="1">IFERROR(IF((VLOOKUP($E19,'Adj NEA Backsheet'!$D$5:$CB$183,J$9,FALSE))="","",(VLOOKUP($E19,'Adj NEA Backsheet'!$D$5:$CB$183,J$9,FALSE))),"")</f>
        <v>3224.1246264730398</v>
      </c>
      <c r="K19" s="170">
        <f ca="1">IFERROR(IF((VLOOKUP($E19,'Adj NEA Backsheet'!$D$5:$CB$183,K$9,FALSE))="","",(VLOOKUP($E19,'Adj NEA Backsheet'!$D$5:$CB$183,K$9,FALSE))),"")</f>
        <v>3294.3989819493036</v>
      </c>
      <c r="L19" s="238">
        <f ca="1">IFERROR(IF((VLOOKUP($E19,'Adj NEA Backsheet'!$D$5:$CB$183,L$9,FALSE))="","",(VLOOKUP($E19,'Adj NEA Backsheet'!$D$5:$CB$183,L$9,FALSE))),"")</f>
        <v>3262.3749886019218</v>
      </c>
      <c r="M19" s="107">
        <f ca="1">IFERROR(IF((VLOOKUP($E19,'NEA Backsheet'!$D$5:$CB$183,M$9,FALSE))="","",(VLOOKUP($E19,'NEA Backsheet'!$D$5:$CB$183,M$9,FALSE))),"")</f>
        <v>3445.7047220065292</v>
      </c>
      <c r="N19" s="241">
        <f ca="1">IFERROR(IF((VLOOKUP($E19,'NEA Backsheet'!$D$5:$CB$183,N$9,FALSE))="","",(VLOOKUP($E19,'NEA Backsheet'!$D$5:$CB$183,N$9,FALSE))),"")</f>
        <v>3405.2424106505155</v>
      </c>
      <c r="O19" s="92"/>
      <c r="Q19" s="106">
        <f ca="1">IFERROR(IF((VLOOKUP($E19,'DTOC Backsheet'!$D$5:$AF$183,Q$9,FALSE))="","",(VLOOKUP($E19,'DTOC Backsheet'!$D$5:$AF$183,Q$9,FALSE))),"")</f>
        <v>1359.8639873561572</v>
      </c>
      <c r="R19" s="107">
        <f ca="1">IFERROR(IF((VLOOKUP($E19,'DTOC Backsheet'!$D$5:$AF$183,R$9,FALSE))="","",(VLOOKUP($E19,'DTOC Backsheet'!$D$5:$AF$183,R$9,FALSE))),"")</f>
        <v>1397.1845298740182</v>
      </c>
      <c r="S19" s="107">
        <f ca="1">IFERROR(IF((VLOOKUP($E19,'DTOC Backsheet'!$D$5:$AF$183,S$9,FALSE))="","",(VLOOKUP($E19,'DTOC Backsheet'!$D$5:$AF$183,S$9,FALSE))),"")</f>
        <v>1303.4020132796743</v>
      </c>
      <c r="T19" s="108">
        <f ca="1">IFERROR(IF((VLOOKUP($E19,'DTOC Backsheet'!$D$5:$AF$183,T$9,FALSE))="","",(VLOOKUP($E19,'DTOC Backsheet'!$D$5:$AF$183,T$9,FALSE))),"")</f>
        <v>1191.8264977229742</v>
      </c>
      <c r="U19" s="170">
        <f ca="1">IFERROR(IF((VLOOKUP($E19,'DTOC Backsheet'!$D$5:$AF$183,U$9,FALSE))="","",(VLOOKUP($E19,'DTOC Backsheet'!$D$5:$AF$183,U$9,FALSE))),"")</f>
        <v>1041.0591541676604</v>
      </c>
      <c r="V19" s="238">
        <f ca="1">IFERROR(IF((VLOOKUP($E19,'DTOC Backsheet'!$D$5:$AF$183,V$9,FALSE))="","",(VLOOKUP($E19,'DTOC Backsheet'!$D$5:$AF$183,V$9,FALSE))),"")</f>
        <v>1095.3758910447311</v>
      </c>
      <c r="W19" s="107">
        <f ca="1">IFERROR(IF((VLOOKUP($E19,'DTOC Backsheet'!$D$5:$AF$183,W$9,FALSE))="","",(VLOOKUP($E19,'DTOC Backsheet'!$D$5:$AF$183,W$9,FALSE))),"")</f>
        <v>1042.4031094181535</v>
      </c>
      <c r="X19" s="241">
        <f ca="1">IFERROR(IF((VLOOKUP($E19,'DTOC Backsheet'!$D$5:$AF$183,X$9,FALSE))="","",(VLOOKUP($E19,'DTOC Backsheet'!$D$5:$AF$183,X$9,FALSE))),"")</f>
        <v>1049.8368926232495</v>
      </c>
      <c r="Y19" s="92"/>
    </row>
    <row r="20" spans="1:25" ht="30" customHeight="1" x14ac:dyDescent="0.3">
      <c r="A20" s="161">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06">
        <f ca="1">IFERROR(IF((VLOOKUP($E20,'Adj NEA Backsheet'!$D$5:$CB$183,G$9,FALSE))="","",(VLOOKUP($E20,'Adj NEA Backsheet'!$D$5:$CB$183,G$9,FALSE))),"")</f>
        <v>2754.1770177443959</v>
      </c>
      <c r="H20" s="107">
        <f ca="1">IFERROR(IF((VLOOKUP($E20,'Adj NEA Backsheet'!$D$5:$CB$183,H$9,FALSE))="","",(VLOOKUP($E20,'Adj NEA Backsheet'!$D$5:$CB$183,H$9,FALSE))),"")</f>
        <v>2734.9214359461539</v>
      </c>
      <c r="I20" s="107">
        <f ca="1">IFERROR(IF((VLOOKUP($E20,'Adj NEA Backsheet'!$D$5:$CB$183,I$9,FALSE))="","",(VLOOKUP($E20,'Adj NEA Backsheet'!$D$5:$CB$183,I$9,FALSE))),"")</f>
        <v>2867.4201590745665</v>
      </c>
      <c r="J20" s="108">
        <f ca="1">IFERROR(IF((VLOOKUP($E20,'Adj NEA Backsheet'!$D$5:$CB$183,J$9,FALSE))="","",(VLOOKUP($E20,'Adj NEA Backsheet'!$D$5:$CB$183,J$9,FALSE))),"")</f>
        <v>2841.1862775885456</v>
      </c>
      <c r="K20" s="170">
        <f ca="1">IFERROR(IF((VLOOKUP($E20,'Adj NEA Backsheet'!$D$5:$CB$183,K$9,FALSE))="","",(VLOOKUP($E20,'Adj NEA Backsheet'!$D$5:$CB$183,K$9,FALSE))),"")</f>
        <v>2851.4136795788818</v>
      </c>
      <c r="L20" s="238">
        <f ca="1">IFERROR(IF((VLOOKUP($E20,'Adj NEA Backsheet'!$D$5:$CB$183,L$9,FALSE))="","",(VLOOKUP($E20,'Adj NEA Backsheet'!$D$5:$CB$183,L$9,FALSE))),"")</f>
        <v>2813.8272300301819</v>
      </c>
      <c r="M20" s="107">
        <f ca="1">IFERROR(IF((VLOOKUP($E20,'NEA Backsheet'!$D$5:$CB$183,M$9,FALSE))="","",(VLOOKUP($E20,'NEA Backsheet'!$D$5:$CB$183,M$9,FALSE))),"")</f>
        <v>2934.6944709226132</v>
      </c>
      <c r="N20" s="241">
        <f ca="1">IFERROR(IF((VLOOKUP($E20,'NEA Backsheet'!$D$5:$CB$183,N$9,FALSE))="","",(VLOOKUP($E20,'NEA Backsheet'!$D$5:$CB$183,N$9,FALSE))),"")</f>
        <v>2891.7994490708593</v>
      </c>
      <c r="O20" s="92"/>
      <c r="Q20" s="106">
        <f ca="1">IFERROR(IF((VLOOKUP($E20,'DTOC Backsheet'!$D$5:$AF$183,Q$9,FALSE))="","",(VLOOKUP($E20,'DTOC Backsheet'!$D$5:$AF$183,Q$9,FALSE))),"")</f>
        <v>1039.8567077596513</v>
      </c>
      <c r="R20" s="107">
        <f ca="1">IFERROR(IF((VLOOKUP($E20,'DTOC Backsheet'!$D$5:$AF$183,R$9,FALSE))="","",(VLOOKUP($E20,'DTOC Backsheet'!$D$5:$AF$183,R$9,FALSE))),"")</f>
        <v>1015.7867057627499</v>
      </c>
      <c r="S20" s="107">
        <f ca="1">IFERROR(IF((VLOOKUP($E20,'DTOC Backsheet'!$D$5:$AF$183,S$9,FALSE))="","",(VLOOKUP($E20,'DTOC Backsheet'!$D$5:$AF$183,S$9,FALSE))),"")</f>
        <v>947.14176299133499</v>
      </c>
      <c r="T20" s="108">
        <f ca="1">IFERROR(IF((VLOOKUP($E20,'DTOC Backsheet'!$D$5:$AF$183,T$9,FALSE))="","",(VLOOKUP($E20,'DTOC Backsheet'!$D$5:$AF$183,T$9,FALSE))),"")</f>
        <v>1013.5411773579746</v>
      </c>
      <c r="U20" s="170">
        <f ca="1">IFERROR(IF((VLOOKUP($E20,'DTOC Backsheet'!$D$5:$AF$183,U$9,FALSE))="","",(VLOOKUP($E20,'DTOC Backsheet'!$D$5:$AF$183,U$9,FALSE))),"")</f>
        <v>916.26165535293705</v>
      </c>
      <c r="V20" s="238">
        <f ca="1">IFERROR(IF((VLOOKUP($E20,'DTOC Backsheet'!$D$5:$AF$183,V$9,FALSE))="","",(VLOOKUP($E20,'DTOC Backsheet'!$D$5:$AF$183,V$9,FALSE))),"")</f>
        <v>987.30588860721275</v>
      </c>
      <c r="W20" s="107">
        <f ca="1">IFERROR(IF((VLOOKUP($E20,'DTOC Backsheet'!$D$5:$AF$183,W$9,FALSE))="","",(VLOOKUP($E20,'DTOC Backsheet'!$D$5:$AF$183,W$9,FALSE))),"")</f>
        <v>957.44873698466427</v>
      </c>
      <c r="X20" s="241">
        <f ca="1">IFERROR(IF((VLOOKUP($E20,'DTOC Backsheet'!$D$5:$AF$183,X$9,FALSE))="","",(VLOOKUP($E20,'DTOC Backsheet'!$D$5:$AF$183,X$9,FALSE))),"")</f>
        <v>860.12368442958257</v>
      </c>
      <c r="Y20" s="92"/>
    </row>
    <row r="21" spans="1:25" ht="30" customHeight="1" x14ac:dyDescent="0.3">
      <c r="A21" s="161">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06">
        <f ca="1">IFERROR(IF((VLOOKUP($E21,'Adj NEA Backsheet'!$D$5:$CB$183,G$9,FALSE))="","",(VLOOKUP($E21,'Adj NEA Backsheet'!$D$5:$CB$183,G$9,FALSE))),"")</f>
        <v>2590.6031565248591</v>
      </c>
      <c r="H21" s="107">
        <f ca="1">IFERROR(IF((VLOOKUP($E21,'Adj NEA Backsheet'!$D$5:$CB$183,H$9,FALSE))="","",(VLOOKUP($E21,'Adj NEA Backsheet'!$D$5:$CB$183,H$9,FALSE))),"")</f>
        <v>2587.8996750907013</v>
      </c>
      <c r="I21" s="107">
        <f ca="1">IFERROR(IF((VLOOKUP($E21,'Adj NEA Backsheet'!$D$5:$CB$183,I$9,FALSE))="","",(VLOOKUP($E21,'Adj NEA Backsheet'!$D$5:$CB$183,I$9,FALSE))),"")</f>
        <v>2681.5655304201691</v>
      </c>
      <c r="J21" s="108">
        <f ca="1">IFERROR(IF((VLOOKUP($E21,'Adj NEA Backsheet'!$D$5:$CB$183,J$9,FALSE))="","",(VLOOKUP($E21,'Adj NEA Backsheet'!$D$5:$CB$183,J$9,FALSE))),"")</f>
        <v>2674.541799114771</v>
      </c>
      <c r="K21" s="170">
        <f ca="1">IFERROR(IF((VLOOKUP($E21,'Adj NEA Backsheet'!$D$5:$CB$183,K$9,FALSE))="","",(VLOOKUP($E21,'Adj NEA Backsheet'!$D$5:$CB$183,K$9,FALSE))),"")</f>
        <v>2663.9701670749018</v>
      </c>
      <c r="L21" s="238">
        <f ca="1">IFERROR(IF((VLOOKUP($E21,'Adj NEA Backsheet'!$D$5:$CB$183,L$9,FALSE))="","",(VLOOKUP($E21,'Adj NEA Backsheet'!$D$5:$CB$183,L$9,FALSE))),"")</f>
        <v>2665.6488320943531</v>
      </c>
      <c r="M21" s="107">
        <f ca="1">IFERROR(IF((VLOOKUP($E21,'NEA Backsheet'!$D$5:$CB$183,M$9,FALSE))="","",(VLOOKUP($E21,'NEA Backsheet'!$D$5:$CB$183,M$9,FALSE))),"")</f>
        <v>2822.052330009913</v>
      </c>
      <c r="N21" s="241">
        <f ca="1">IFERROR(IF((VLOOKUP($E21,'NEA Backsheet'!$D$5:$CB$183,N$9,FALSE))="","",(VLOOKUP($E21,'NEA Backsheet'!$D$5:$CB$183,N$9,FALSE))),"")</f>
        <v>2801.3046387940885</v>
      </c>
      <c r="O21" s="92"/>
      <c r="Q21" s="106">
        <f ca="1">IFERROR(IF((VLOOKUP($E21,'DTOC Backsheet'!$D$5:$AF$183,Q$9,FALSE))="","",(VLOOKUP($E21,'DTOC Backsheet'!$D$5:$AF$183,Q$9,FALSE))),"")</f>
        <v>1092.9379212846784</v>
      </c>
      <c r="R21" s="107">
        <f ca="1">IFERROR(IF((VLOOKUP($E21,'DTOC Backsheet'!$D$5:$AF$183,R$9,FALSE))="","",(VLOOKUP($E21,'DTOC Backsheet'!$D$5:$AF$183,R$9,FALSE))),"")</f>
        <v>1145.5956148195455</v>
      </c>
      <c r="S21" s="107">
        <f ca="1">IFERROR(IF((VLOOKUP($E21,'DTOC Backsheet'!$D$5:$AF$183,S$9,FALSE))="","",(VLOOKUP($E21,'DTOC Backsheet'!$D$5:$AF$183,S$9,FALSE))),"")</f>
        <v>1036.7379933453576</v>
      </c>
      <c r="T21" s="108">
        <f ca="1">IFERROR(IF((VLOOKUP($E21,'DTOC Backsheet'!$D$5:$AF$183,T$9,FALSE))="","",(VLOOKUP($E21,'DTOC Backsheet'!$D$5:$AF$183,T$9,FALSE))),"")</f>
        <v>936.16766984336346</v>
      </c>
      <c r="U21" s="170">
        <f ca="1">IFERROR(IF((VLOOKUP($E21,'DTOC Backsheet'!$D$5:$AF$183,U$9,FALSE))="","",(VLOOKUP($E21,'DTOC Backsheet'!$D$5:$AF$183,U$9,FALSE))),"")</f>
        <v>849.57578485292436</v>
      </c>
      <c r="V21" s="238">
        <f ca="1">IFERROR(IF((VLOOKUP($E21,'DTOC Backsheet'!$D$5:$AF$183,V$9,FALSE))="","",(VLOOKUP($E21,'DTOC Backsheet'!$D$5:$AF$183,V$9,FALSE))),"")</f>
        <v>843.85571208491046</v>
      </c>
      <c r="W21" s="107">
        <f ca="1">IFERROR(IF((VLOOKUP($E21,'DTOC Backsheet'!$D$5:$AF$183,W$9,FALSE))="","",(VLOOKUP($E21,'DTOC Backsheet'!$D$5:$AF$183,W$9,FALSE))),"")</f>
        <v>809.64071460619198</v>
      </c>
      <c r="X21" s="241">
        <f ca="1">IFERROR(IF((VLOOKUP($E21,'DTOC Backsheet'!$D$5:$AF$183,X$9,FALSE))="","",(VLOOKUP($E21,'DTOC Backsheet'!$D$5:$AF$183,X$9,FALSE))),"")</f>
        <v>766.25822377968427</v>
      </c>
      <c r="Y21" s="92"/>
    </row>
    <row r="22" spans="1:25" ht="30" customHeight="1" x14ac:dyDescent="0.3">
      <c r="A22" s="161">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06">
        <f ca="1">IFERROR(IF((VLOOKUP($E22,'Adj NEA Backsheet'!$D$5:$CB$183,G$9,FALSE))="","",(VLOOKUP($E22,'Adj NEA Backsheet'!$D$5:$CB$183,G$9,FALSE))),"")</f>
        <v>2828.5570812364854</v>
      </c>
      <c r="H22" s="107">
        <f ca="1">IFERROR(IF((VLOOKUP($E22,'Adj NEA Backsheet'!$D$5:$CB$183,H$9,FALSE))="","",(VLOOKUP($E22,'Adj NEA Backsheet'!$D$5:$CB$183,H$9,FALSE))),"")</f>
        <v>2783.2345474466761</v>
      </c>
      <c r="I22" s="107">
        <f ca="1">IFERROR(IF((VLOOKUP($E22,'Adj NEA Backsheet'!$D$5:$CB$183,I$9,FALSE))="","",(VLOOKUP($E22,'Adj NEA Backsheet'!$D$5:$CB$183,I$9,FALSE))),"")</f>
        <v>2871.1794993892727</v>
      </c>
      <c r="J22" s="108">
        <f ca="1">IFERROR(IF((VLOOKUP($E22,'Adj NEA Backsheet'!$D$5:$CB$183,J$9,FALSE))="","",(VLOOKUP($E22,'Adj NEA Backsheet'!$D$5:$CB$183,J$9,FALSE))),"")</f>
        <v>2883.3924855640284</v>
      </c>
      <c r="K22" s="170">
        <f ca="1">IFERROR(IF((VLOOKUP($E22,'Adj NEA Backsheet'!$D$5:$CB$183,K$9,FALSE))="","",(VLOOKUP($E22,'Adj NEA Backsheet'!$D$5:$CB$183,K$9,FALSE))),"")</f>
        <v>2959.9937517547855</v>
      </c>
      <c r="L22" s="238">
        <f ca="1">IFERROR(IF((VLOOKUP($E22,'Adj NEA Backsheet'!$D$5:$CB$183,L$9,FALSE))="","",(VLOOKUP($E22,'Adj NEA Backsheet'!$D$5:$CB$183,L$9,FALSE))),"")</f>
        <v>3027.7630994034757</v>
      </c>
      <c r="M22" s="107">
        <f ca="1">IFERROR(IF((VLOOKUP($E22,'NEA Backsheet'!$D$5:$CB$183,M$9,FALSE))="","",(VLOOKUP($E22,'NEA Backsheet'!$D$5:$CB$183,M$9,FALSE))),"")</f>
        <v>3160.4068972582922</v>
      </c>
      <c r="N22" s="241">
        <f ca="1">IFERROR(IF((VLOOKUP($E22,'NEA Backsheet'!$D$5:$CB$183,N$9,FALSE))="","",(VLOOKUP($E22,'NEA Backsheet'!$D$5:$CB$183,N$9,FALSE))),"")</f>
        <v>3088.7823679510948</v>
      </c>
      <c r="O22" s="92"/>
      <c r="Q22" s="106">
        <f ca="1">IFERROR(IF((VLOOKUP($E22,'DTOC Backsheet'!$D$5:$AF$183,Q$9,FALSE))="","",(VLOOKUP($E22,'DTOC Backsheet'!$D$5:$AF$183,Q$9,FALSE))),"")</f>
        <v>1489.4265850729237</v>
      </c>
      <c r="R22" s="107">
        <f ca="1">IFERROR(IF((VLOOKUP($E22,'DTOC Backsheet'!$D$5:$AF$183,R$9,FALSE))="","",(VLOOKUP($E22,'DTOC Backsheet'!$D$5:$AF$183,R$9,FALSE))),"")</f>
        <v>1416.6624069804679</v>
      </c>
      <c r="S22" s="107">
        <f ca="1">IFERROR(IF((VLOOKUP($E22,'DTOC Backsheet'!$D$5:$AF$183,S$9,FALSE))="","",(VLOOKUP($E22,'DTOC Backsheet'!$D$5:$AF$183,S$9,FALSE))),"")</f>
        <v>1216.6319119961938</v>
      </c>
      <c r="T22" s="108">
        <f ca="1">IFERROR(IF((VLOOKUP($E22,'DTOC Backsheet'!$D$5:$AF$183,T$9,FALSE))="","",(VLOOKUP($E22,'DTOC Backsheet'!$D$5:$AF$183,T$9,FALSE))),"")</f>
        <v>1136.1860150440741</v>
      </c>
      <c r="U22" s="170">
        <f ca="1">IFERROR(IF((VLOOKUP($E22,'DTOC Backsheet'!$D$5:$AF$183,U$9,FALSE))="","",(VLOOKUP($E22,'DTOC Backsheet'!$D$5:$AF$183,U$9,FALSE))),"")</f>
        <v>1132.6794697487323</v>
      </c>
      <c r="V22" s="238">
        <f ca="1">IFERROR(IF((VLOOKUP($E22,'DTOC Backsheet'!$D$5:$AF$183,V$9,FALSE))="","",(VLOOKUP($E22,'DTOC Backsheet'!$D$5:$AF$183,V$9,FALSE))),"")</f>
        <v>1098.1149518375059</v>
      </c>
      <c r="W22" s="107">
        <f ca="1">IFERROR(IF((VLOOKUP($E22,'DTOC Backsheet'!$D$5:$AF$183,W$9,FALSE))="","",(VLOOKUP($E22,'DTOC Backsheet'!$D$5:$AF$183,W$9,FALSE))),"")</f>
        <v>1070.5199649480769</v>
      </c>
      <c r="X22" s="241">
        <f ca="1">IFERROR(IF((VLOOKUP($E22,'DTOC Backsheet'!$D$5:$AF$183,X$9,FALSE))="","",(VLOOKUP($E22,'DTOC Backsheet'!$D$5:$AF$183,X$9,FALSE))),"")</f>
        <v>1076.1388941323544</v>
      </c>
      <c r="Y22" s="92"/>
    </row>
    <row r="23" spans="1:25" ht="30" customHeight="1" x14ac:dyDescent="0.3">
      <c r="A23" s="161">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06">
        <f ca="1">IFERROR(IF((VLOOKUP($E23,'Adj NEA Backsheet'!$D$5:$CB$183,G$9,FALSE))="","",(VLOOKUP($E23,'Adj NEA Backsheet'!$D$5:$CB$183,G$9,FALSE))),"")</f>
        <v>2552.3922045226527</v>
      </c>
      <c r="H23" s="107">
        <f ca="1">IFERROR(IF((VLOOKUP($E23,'Adj NEA Backsheet'!$D$5:$CB$183,H$9,FALSE))="","",(VLOOKUP($E23,'Adj NEA Backsheet'!$D$5:$CB$183,H$9,FALSE))),"")</f>
        <v>2544.0925714761593</v>
      </c>
      <c r="I23" s="107">
        <f ca="1">IFERROR(IF((VLOOKUP($E23,'Adj NEA Backsheet'!$D$5:$CB$183,I$9,FALSE))="","",(VLOOKUP($E23,'Adj NEA Backsheet'!$D$5:$CB$183,I$9,FALSE))),"")</f>
        <v>2647.7724188374691</v>
      </c>
      <c r="J23" s="108">
        <f ca="1">IFERROR(IF((VLOOKUP($E23,'Adj NEA Backsheet'!$D$5:$CB$183,J$9,FALSE))="","",(VLOOKUP($E23,'Adj NEA Backsheet'!$D$5:$CB$183,J$9,FALSE))),"")</f>
        <v>2622.3553581434689</v>
      </c>
      <c r="K23" s="170">
        <f ca="1">IFERROR(IF((VLOOKUP($E23,'Adj NEA Backsheet'!$D$5:$CB$183,K$9,FALSE))="","",(VLOOKUP($E23,'Adj NEA Backsheet'!$D$5:$CB$183,K$9,FALSE))),"")</f>
        <v>2654.3059236400327</v>
      </c>
      <c r="L23" s="238">
        <f ca="1">IFERROR(IF((VLOOKUP($E23,'Adj NEA Backsheet'!$D$5:$CB$183,L$9,FALSE))="","",(VLOOKUP($E23,'Adj NEA Backsheet'!$D$5:$CB$183,L$9,FALSE))),"")</f>
        <v>2674.5821751271224</v>
      </c>
      <c r="M23" s="107">
        <f ca="1">IFERROR(IF((VLOOKUP($E23,'NEA Backsheet'!$D$5:$CB$183,M$9,FALSE))="","",(VLOOKUP($E23,'NEA Backsheet'!$D$5:$CB$183,M$9,FALSE))),"")</f>
        <v>2827.4798233393599</v>
      </c>
      <c r="N23" s="241">
        <f ca="1">IFERROR(IF((VLOOKUP($E23,'NEA Backsheet'!$D$5:$CB$183,N$9,FALSE))="","",(VLOOKUP($E23,'NEA Backsheet'!$D$5:$CB$183,N$9,FALSE))),"")</f>
        <v>2783.2036309553578</v>
      </c>
      <c r="O23" s="92"/>
      <c r="Q23" s="106">
        <f ca="1">IFERROR(IF((VLOOKUP($E23,'DTOC Backsheet'!$D$5:$AF$183,Q$9,FALSE))="","",(VLOOKUP($E23,'DTOC Backsheet'!$D$5:$AF$183,Q$9,FALSE))),"")</f>
        <v>1139.4323399857681</v>
      </c>
      <c r="R23" s="107">
        <f ca="1">IFERROR(IF((VLOOKUP($E23,'DTOC Backsheet'!$D$5:$AF$183,R$9,FALSE))="","",(VLOOKUP($E23,'DTOC Backsheet'!$D$5:$AF$183,R$9,FALSE))),"")</f>
        <v>1151.4678701921619</v>
      </c>
      <c r="S23" s="107">
        <f ca="1">IFERROR(IF((VLOOKUP($E23,'DTOC Backsheet'!$D$5:$AF$183,S$9,FALSE))="","",(VLOOKUP($E23,'DTOC Backsheet'!$D$5:$AF$183,S$9,FALSE))),"")</f>
        <v>1068.3339419912218</v>
      </c>
      <c r="T23" s="108">
        <f ca="1">IFERROR(IF((VLOOKUP($E23,'DTOC Backsheet'!$D$5:$AF$183,T$9,FALSE))="","",(VLOOKUP($E23,'DTOC Backsheet'!$D$5:$AF$183,T$9,FALSE))),"")</f>
        <v>957.10784706599839</v>
      </c>
      <c r="U23" s="170">
        <f ca="1">IFERROR(IF((VLOOKUP($E23,'DTOC Backsheet'!$D$5:$AF$183,U$9,FALSE))="","",(VLOOKUP($E23,'DTOC Backsheet'!$D$5:$AF$183,U$9,FALSE))),"")</f>
        <v>962.37073201391991</v>
      </c>
      <c r="V23" s="238">
        <f ca="1">IFERROR(IF((VLOOKUP($E23,'DTOC Backsheet'!$D$5:$AF$183,V$9,FALSE))="","",(VLOOKUP($E23,'DTOC Backsheet'!$D$5:$AF$183,V$9,FALSE))),"")</f>
        <v>1031.5868842472862</v>
      </c>
      <c r="W23" s="107">
        <f ca="1">IFERROR(IF((VLOOKUP($E23,'DTOC Backsheet'!$D$5:$AF$183,W$9,FALSE))="","",(VLOOKUP($E23,'DTOC Backsheet'!$D$5:$AF$183,W$9,FALSE))),"")</f>
        <v>959.64713785799165</v>
      </c>
      <c r="X23" s="241">
        <f ca="1">IFERROR(IF((VLOOKUP($E23,'DTOC Backsheet'!$D$5:$AF$183,X$9,FALSE))="","",(VLOOKUP($E23,'DTOC Backsheet'!$D$5:$AF$183,X$9,FALSE))),"")</f>
        <v>863.79112652448941</v>
      </c>
      <c r="Y23" s="92"/>
    </row>
    <row r="24" spans="1:25" ht="30" customHeight="1" x14ac:dyDescent="0.3">
      <c r="A24" s="161">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06">
        <f ca="1">IFERROR(IF((VLOOKUP($E24,'Adj NEA Backsheet'!$D$5:$CB$183,G$9,FALSE))="","",(VLOOKUP($E24,'Adj NEA Backsheet'!$D$5:$CB$183,G$9,FALSE))),"")</f>
        <v>2213.6762370219553</v>
      </c>
      <c r="H24" s="107">
        <f ca="1">IFERROR(IF((VLOOKUP($E24,'Adj NEA Backsheet'!$D$5:$CB$183,H$9,FALSE))="","",(VLOOKUP($E24,'Adj NEA Backsheet'!$D$5:$CB$183,H$9,FALSE))),"")</f>
        <v>2218.8011511739392</v>
      </c>
      <c r="I24" s="107">
        <f ca="1">IFERROR(IF((VLOOKUP($E24,'Adj NEA Backsheet'!$D$5:$CB$183,I$9,FALSE))="","",(VLOOKUP($E24,'Adj NEA Backsheet'!$D$5:$CB$183,I$9,FALSE))),"")</f>
        <v>2310.8652894896454</v>
      </c>
      <c r="J24" s="108">
        <f ca="1">IFERROR(IF((VLOOKUP($E24,'Adj NEA Backsheet'!$D$5:$CB$183,J$9,FALSE))="","",(VLOOKUP($E24,'Adj NEA Backsheet'!$D$5:$CB$183,J$9,FALSE))),"")</f>
        <v>2251.3827226066687</v>
      </c>
      <c r="K24" s="170">
        <f ca="1">IFERROR(IF((VLOOKUP($E24,'Adj NEA Backsheet'!$D$5:$CB$183,K$9,FALSE))="","",(VLOOKUP($E24,'Adj NEA Backsheet'!$D$5:$CB$183,K$9,FALSE))),"")</f>
        <v>2273.1468026613475</v>
      </c>
      <c r="L24" s="238">
        <f ca="1">IFERROR(IF((VLOOKUP($E24,'Adj NEA Backsheet'!$D$5:$CB$183,L$9,FALSE))="","",(VLOOKUP($E24,'Adj NEA Backsheet'!$D$5:$CB$183,L$9,FALSE))),"")</f>
        <v>2288.4799950325942</v>
      </c>
      <c r="M24" s="107">
        <f ca="1">IFERROR(IF((VLOOKUP($E24,'NEA Backsheet'!$D$5:$CB$183,M$9,FALSE))="","",(VLOOKUP($E24,'NEA Backsheet'!$D$5:$CB$183,M$9,FALSE))),"")</f>
        <v>2410.502244821359</v>
      </c>
      <c r="N24" s="241">
        <f ca="1">IFERROR(IF((VLOOKUP($E24,'NEA Backsheet'!$D$5:$CB$183,N$9,FALSE))="","",(VLOOKUP($E24,'NEA Backsheet'!$D$5:$CB$183,N$9,FALSE))),"")</f>
        <v>2332.9246634789488</v>
      </c>
      <c r="O24" s="92"/>
      <c r="Q24" s="106">
        <f ca="1">IFERROR(IF((VLOOKUP($E24,'DTOC Backsheet'!$D$5:$AF$183,Q$9,FALSE))="","",(VLOOKUP($E24,'DTOC Backsheet'!$D$5:$AF$183,Q$9,FALSE))),"")</f>
        <v>701.35566901077163</v>
      </c>
      <c r="R24" s="107">
        <f ca="1">IFERROR(IF((VLOOKUP($E24,'DTOC Backsheet'!$D$5:$AF$183,R$9,FALSE))="","",(VLOOKUP($E24,'DTOC Backsheet'!$D$5:$AF$183,R$9,FALSE))),"")</f>
        <v>706.51420458458995</v>
      </c>
      <c r="S24" s="107">
        <f ca="1">IFERROR(IF((VLOOKUP($E24,'DTOC Backsheet'!$D$5:$AF$183,S$9,FALSE))="","",(VLOOKUP($E24,'DTOC Backsheet'!$D$5:$AF$183,S$9,FALSE))),"")</f>
        <v>607.8572117353167</v>
      </c>
      <c r="T24" s="108">
        <f ca="1">IFERROR(IF((VLOOKUP($E24,'DTOC Backsheet'!$D$5:$AF$183,T$9,FALSE))="","",(VLOOKUP($E24,'DTOC Backsheet'!$D$5:$AF$183,T$9,FALSE))),"")</f>
        <v>547.60882761225321</v>
      </c>
      <c r="U24" s="170">
        <f ca="1">IFERROR(IF((VLOOKUP($E24,'DTOC Backsheet'!$D$5:$AF$183,U$9,FALSE))="","",(VLOOKUP($E24,'DTOC Backsheet'!$D$5:$AF$183,U$9,FALSE))),"")</f>
        <v>591.26633399740115</v>
      </c>
      <c r="V24" s="238">
        <f ca="1">IFERROR(IF((VLOOKUP($E24,'DTOC Backsheet'!$D$5:$AF$183,V$9,FALSE))="","",(VLOOKUP($E24,'DTOC Backsheet'!$D$5:$AF$183,V$9,FALSE))),"")</f>
        <v>569.59628290999456</v>
      </c>
      <c r="W24" s="107">
        <f ca="1">IFERROR(IF((VLOOKUP($E24,'DTOC Backsheet'!$D$5:$AF$183,W$9,FALSE))="","",(VLOOKUP($E24,'DTOC Backsheet'!$D$5:$AF$183,W$9,FALSE))),"")</f>
        <v>542.86219192133649</v>
      </c>
      <c r="X24" s="241">
        <f ca="1">IFERROR(IF((VLOOKUP($E24,'DTOC Backsheet'!$D$5:$AF$183,X$9,FALSE))="","",(VLOOKUP($E24,'DTOC Backsheet'!$D$5:$AF$183,X$9,FALSE))),"")</f>
        <v>564.58950980555994</v>
      </c>
      <c r="Y24" s="92"/>
    </row>
    <row r="25" spans="1:25" ht="30" customHeight="1" x14ac:dyDescent="0.3">
      <c r="A25" s="161">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06">
        <f ca="1">IFERROR(IF((VLOOKUP($E25,'Adj NEA Backsheet'!$D$5:$CB$183,G$9,FALSE))="","",(VLOOKUP($E25,'Adj NEA Backsheet'!$D$5:$CB$183,G$9,FALSE))),"")</f>
        <v>2473.5655656438989</v>
      </c>
      <c r="H25" s="107">
        <f ca="1">IFERROR(IF((VLOOKUP($E25,'Adj NEA Backsheet'!$D$5:$CB$183,H$9,FALSE))="","",(VLOOKUP($E25,'Adj NEA Backsheet'!$D$5:$CB$183,H$9,FALSE))),"")</f>
        <v>2462.7836885791712</v>
      </c>
      <c r="I25" s="107">
        <f ca="1">IFERROR(IF((VLOOKUP($E25,'Adj NEA Backsheet'!$D$5:$CB$183,I$9,FALSE))="","",(VLOOKUP($E25,'Adj NEA Backsheet'!$D$5:$CB$183,I$9,FALSE))),"")</f>
        <v>2560.635227680827</v>
      </c>
      <c r="J25" s="108">
        <f ca="1">IFERROR(IF((VLOOKUP($E25,'Adj NEA Backsheet'!$D$5:$CB$183,J$9,FALSE))="","",(VLOOKUP($E25,'Adj NEA Backsheet'!$D$5:$CB$183,J$9,FALSE))),"")</f>
        <v>2530.6209741941816</v>
      </c>
      <c r="K25" s="170">
        <f ca="1">IFERROR(IF((VLOOKUP($E25,'Adj NEA Backsheet'!$D$5:$CB$183,K$9,FALSE))="","",(VLOOKUP($E25,'Adj NEA Backsheet'!$D$5:$CB$183,K$9,FALSE))),"")</f>
        <v>2575.8509516646186</v>
      </c>
      <c r="L25" s="238">
        <f ca="1">IFERROR(IF((VLOOKUP($E25,'Adj NEA Backsheet'!$D$5:$CB$183,L$9,FALSE))="","",(VLOOKUP($E25,'Adj NEA Backsheet'!$D$5:$CB$183,L$9,FALSE))),"")</f>
        <v>2556.3311234793819</v>
      </c>
      <c r="M25" s="107">
        <f ca="1">IFERROR(IF((VLOOKUP($E25,'NEA Backsheet'!$D$5:$CB$183,M$9,FALSE))="","",(VLOOKUP($E25,'NEA Backsheet'!$D$5:$CB$183,M$9,FALSE))),"")</f>
        <v>2700.4299714213321</v>
      </c>
      <c r="N25" s="241">
        <f ca="1">IFERROR(IF((VLOOKUP($E25,'NEA Backsheet'!$D$5:$CB$183,N$9,FALSE))="","",(VLOOKUP($E25,'NEA Backsheet'!$D$5:$CB$183,N$9,FALSE))),"")</f>
        <v>2678.7821850974697</v>
      </c>
      <c r="O25" s="92"/>
      <c r="Q25" s="106">
        <f ca="1">IFERROR(IF((VLOOKUP($E25,'DTOC Backsheet'!$D$5:$AF$183,Q$9,FALSE))="","",(VLOOKUP($E25,'DTOC Backsheet'!$D$5:$AF$183,Q$9,FALSE))),"")</f>
        <v>1537.4192933686049</v>
      </c>
      <c r="R25" s="107">
        <f ca="1">IFERROR(IF((VLOOKUP($E25,'DTOC Backsheet'!$D$5:$AF$183,R$9,FALSE))="","",(VLOOKUP($E25,'DTOC Backsheet'!$D$5:$AF$183,R$9,FALSE))),"")</f>
        <v>1546.9611711428954</v>
      </c>
      <c r="S25" s="107">
        <f ca="1">IFERROR(IF((VLOOKUP($E25,'DTOC Backsheet'!$D$5:$AF$183,S$9,FALSE))="","",(VLOOKUP($E25,'DTOC Backsheet'!$D$5:$AF$183,S$9,FALSE))),"")</f>
        <v>1356.1096040891359</v>
      </c>
      <c r="T25" s="108">
        <f ca="1">IFERROR(IF((VLOOKUP($E25,'DTOC Backsheet'!$D$5:$AF$183,T$9,FALSE))="","",(VLOOKUP($E25,'DTOC Backsheet'!$D$5:$AF$183,T$9,FALSE))),"")</f>
        <v>1253.4548471770174</v>
      </c>
      <c r="U25" s="170">
        <f ca="1">IFERROR(IF((VLOOKUP($E25,'DTOC Backsheet'!$D$5:$AF$183,U$9,FALSE))="","",(VLOOKUP($E25,'DTOC Backsheet'!$D$5:$AF$183,U$9,FALSE))),"")</f>
        <v>1218.926747402885</v>
      </c>
      <c r="V25" s="238">
        <f ca="1">IFERROR(IF((VLOOKUP($E25,'DTOC Backsheet'!$D$5:$AF$183,V$9,FALSE))="","",(VLOOKUP($E25,'DTOC Backsheet'!$D$5:$AF$183,V$9,FALSE))),"")</f>
        <v>1219.6220373701449</v>
      </c>
      <c r="W25" s="107">
        <f ca="1">IFERROR(IF((VLOOKUP($E25,'DTOC Backsheet'!$D$5:$AF$183,W$9,FALSE))="","",(VLOOKUP($E25,'DTOC Backsheet'!$D$5:$AF$183,W$9,FALSE))),"")</f>
        <v>1125.5214932011741</v>
      </c>
      <c r="X25" s="241">
        <f ca="1">IFERROR(IF((VLOOKUP($E25,'DTOC Backsheet'!$D$5:$AF$183,X$9,FALSE))="","",(VLOOKUP($E25,'DTOC Backsheet'!$D$5:$AF$183,X$9,FALSE))),"")</f>
        <v>1147.7997586457404</v>
      </c>
      <c r="Y25" s="92"/>
    </row>
    <row r="26" spans="1:25" ht="30" customHeight="1" x14ac:dyDescent="0.3">
      <c r="A26" s="161">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06">
        <f ca="1">IFERROR(IF((VLOOKUP($E26,'Adj NEA Backsheet'!$D$5:$CB$183,G$9,FALSE))="","",(VLOOKUP($E26,'Adj NEA Backsheet'!$D$5:$CB$183,G$9,FALSE))),"")</f>
        <v>2631.2807599863222</v>
      </c>
      <c r="H26" s="107">
        <f ca="1">IFERROR(IF((VLOOKUP($E26,'Adj NEA Backsheet'!$D$5:$CB$183,H$9,FALSE))="","",(VLOOKUP($E26,'Adj NEA Backsheet'!$D$5:$CB$183,H$9,FALSE))),"")</f>
        <v>2639.8465776463304</v>
      </c>
      <c r="I26" s="107">
        <f ca="1">IFERROR(IF((VLOOKUP($E26,'Adj NEA Backsheet'!$D$5:$CB$183,I$9,FALSE))="","",(VLOOKUP($E26,'Adj NEA Backsheet'!$D$5:$CB$183,I$9,FALSE))),"")</f>
        <v>2810.885591824233</v>
      </c>
      <c r="J26" s="108">
        <f ca="1">IFERROR(IF((VLOOKUP($E26,'Adj NEA Backsheet'!$D$5:$CB$183,J$9,FALSE))="","",(VLOOKUP($E26,'Adj NEA Backsheet'!$D$5:$CB$183,J$9,FALSE))),"")</f>
        <v>2801.0937375931762</v>
      </c>
      <c r="K26" s="170">
        <f ca="1">IFERROR(IF((VLOOKUP($E26,'Adj NEA Backsheet'!$D$5:$CB$183,K$9,FALSE))="","",(VLOOKUP($E26,'Adj NEA Backsheet'!$D$5:$CB$183,K$9,FALSE))),"")</f>
        <v>2783.1884275356729</v>
      </c>
      <c r="L26" s="238">
        <f ca="1">IFERROR(IF((VLOOKUP($E26,'Adj NEA Backsheet'!$D$5:$CB$183,L$9,FALSE))="","",(VLOOKUP($E26,'Adj NEA Backsheet'!$D$5:$CB$183,L$9,FALSE))),"")</f>
        <v>2754.549689350597</v>
      </c>
      <c r="M26" s="107">
        <f ca="1">IFERROR(IF((VLOOKUP($E26,'NEA Backsheet'!$D$5:$CB$183,M$9,FALSE))="","",(VLOOKUP($E26,'NEA Backsheet'!$D$5:$CB$183,M$9,FALSE))),"")</f>
        <v>2949.8489213870484</v>
      </c>
      <c r="N26" s="241">
        <f ca="1">IFERROR(IF((VLOOKUP($E26,'NEA Backsheet'!$D$5:$CB$183,N$9,FALSE))="","",(VLOOKUP($E26,'NEA Backsheet'!$D$5:$CB$183,N$9,FALSE))),"")</f>
        <v>2886.8552564817405</v>
      </c>
      <c r="O26" s="92"/>
      <c r="Q26" s="106">
        <f ca="1">IFERROR(IF((VLOOKUP($E26,'DTOC Backsheet'!$D$5:$AF$183,Q$9,FALSE))="","",(VLOOKUP($E26,'DTOC Backsheet'!$D$5:$AF$183,Q$9,FALSE))),"")</f>
        <v>1644.9394656630006</v>
      </c>
      <c r="R26" s="107">
        <f ca="1">IFERROR(IF((VLOOKUP($E26,'DTOC Backsheet'!$D$5:$AF$183,R$9,FALSE))="","",(VLOOKUP($E26,'DTOC Backsheet'!$D$5:$AF$183,R$9,FALSE))),"")</f>
        <v>1592.6633248477033</v>
      </c>
      <c r="S26" s="107">
        <f ca="1">IFERROR(IF((VLOOKUP($E26,'DTOC Backsheet'!$D$5:$AF$183,S$9,FALSE))="","",(VLOOKUP($E26,'DTOC Backsheet'!$D$5:$AF$183,S$9,FALSE))),"")</f>
        <v>1285.8182874174936</v>
      </c>
      <c r="T26" s="108">
        <f ca="1">IFERROR(IF((VLOOKUP($E26,'DTOC Backsheet'!$D$5:$AF$183,T$9,FALSE))="","",(VLOOKUP($E26,'DTOC Backsheet'!$D$5:$AF$183,T$9,FALSE))),"")</f>
        <v>1258.6057482857636</v>
      </c>
      <c r="U26" s="170">
        <f ca="1">IFERROR(IF((VLOOKUP($E26,'DTOC Backsheet'!$D$5:$AF$183,U$9,FALSE))="","",(VLOOKUP($E26,'DTOC Backsheet'!$D$5:$AF$183,U$9,FALSE))),"")</f>
        <v>1036.1265101170279</v>
      </c>
      <c r="V26" s="238">
        <f ca="1">IFERROR(IF((VLOOKUP($E26,'DTOC Backsheet'!$D$5:$AF$183,V$9,FALSE))="","",(VLOOKUP($E26,'DTOC Backsheet'!$D$5:$AF$183,V$9,FALSE))),"")</f>
        <v>1205.7385119667654</v>
      </c>
      <c r="W26" s="107">
        <f ca="1">IFERROR(IF((VLOOKUP($E26,'DTOC Backsheet'!$D$5:$AF$183,W$9,FALSE))="","",(VLOOKUP($E26,'DTOC Backsheet'!$D$5:$AF$183,W$9,FALSE))),"")</f>
        <v>1162.4774218760506</v>
      </c>
      <c r="X26" s="241">
        <f ca="1">IFERROR(IF((VLOOKUP($E26,'DTOC Backsheet'!$D$5:$AF$183,X$9,FALSE))="","",(VLOOKUP($E26,'DTOC Backsheet'!$D$5:$AF$183,X$9,FALSE))),"")</f>
        <v>1050.1234626646672</v>
      </c>
      <c r="Y26" s="92"/>
    </row>
    <row r="27" spans="1:25" ht="30" customHeight="1" x14ac:dyDescent="0.3">
      <c r="A27" s="161">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06">
        <f ca="1">IFERROR(IF((VLOOKUP($E27,'Adj NEA Backsheet'!$D$5:$CB$183,G$9,FALSE))="","",(VLOOKUP($E27,'Adj NEA Backsheet'!$D$5:$CB$183,G$9,FALSE))),"")</f>
        <v>2754.1770177443959</v>
      </c>
      <c r="H27" s="107">
        <f ca="1">IFERROR(IF((VLOOKUP($E27,'Adj NEA Backsheet'!$D$5:$CB$183,H$9,FALSE))="","",(VLOOKUP($E27,'Adj NEA Backsheet'!$D$5:$CB$183,H$9,FALSE))),"")</f>
        <v>2734.9214359461539</v>
      </c>
      <c r="I27" s="107">
        <f ca="1">IFERROR(IF((VLOOKUP($E27,'Adj NEA Backsheet'!$D$5:$CB$183,I$9,FALSE))="","",(VLOOKUP($E27,'Adj NEA Backsheet'!$D$5:$CB$183,I$9,FALSE))),"")</f>
        <v>2867.4201590745665</v>
      </c>
      <c r="J27" s="108">
        <f ca="1">IFERROR(IF((VLOOKUP($E27,'Adj NEA Backsheet'!$D$5:$CB$183,J$9,FALSE))="","",(VLOOKUP($E27,'Adj NEA Backsheet'!$D$5:$CB$183,J$9,FALSE))),"")</f>
        <v>2841.1862775885456</v>
      </c>
      <c r="K27" s="170">
        <f ca="1">IFERROR(IF((VLOOKUP($E27,'Adj NEA Backsheet'!$D$5:$CB$183,K$9,FALSE))="","",(VLOOKUP($E27,'Adj NEA Backsheet'!$D$5:$CB$183,K$9,FALSE))),"")</f>
        <v>2851.4136795788818</v>
      </c>
      <c r="L27" s="238">
        <f ca="1">IFERROR(IF((VLOOKUP($E27,'Adj NEA Backsheet'!$D$5:$CB$183,L$9,FALSE))="","",(VLOOKUP($E27,'Adj NEA Backsheet'!$D$5:$CB$183,L$9,FALSE))),"")</f>
        <v>2813.8272300301819</v>
      </c>
      <c r="M27" s="107">
        <f ca="1">IFERROR(IF((VLOOKUP($E27,'NEA Backsheet'!$D$5:$CB$183,M$9,FALSE))="","",(VLOOKUP($E27,'NEA Backsheet'!$D$5:$CB$183,M$9,FALSE))),"")</f>
        <v>2934.6944709226132</v>
      </c>
      <c r="N27" s="241">
        <f ca="1">IFERROR(IF((VLOOKUP($E27,'NEA Backsheet'!$D$5:$CB$183,N$9,FALSE))="","",(VLOOKUP($E27,'NEA Backsheet'!$D$5:$CB$183,N$9,FALSE))),"")</f>
        <v>2891.7994490708593</v>
      </c>
      <c r="O27" s="92"/>
      <c r="Q27" s="106">
        <f ca="1">IFERROR(IF((VLOOKUP($E27,'DTOC Backsheet'!$D$5:$AF$183,Q$9,FALSE))="","",(VLOOKUP($E27,'DTOC Backsheet'!$D$5:$AF$183,Q$9,FALSE))),"")</f>
        <v>1039.8567077596513</v>
      </c>
      <c r="R27" s="107">
        <f ca="1">IFERROR(IF((VLOOKUP($E27,'DTOC Backsheet'!$D$5:$AF$183,R$9,FALSE))="","",(VLOOKUP($E27,'DTOC Backsheet'!$D$5:$AF$183,R$9,FALSE))),"")</f>
        <v>1015.7867057627499</v>
      </c>
      <c r="S27" s="107">
        <f ca="1">IFERROR(IF((VLOOKUP($E27,'DTOC Backsheet'!$D$5:$AF$183,S$9,FALSE))="","",(VLOOKUP($E27,'DTOC Backsheet'!$D$5:$AF$183,S$9,FALSE))),"")</f>
        <v>947.14176299133499</v>
      </c>
      <c r="T27" s="108">
        <f ca="1">IFERROR(IF((VLOOKUP($E27,'DTOC Backsheet'!$D$5:$AF$183,T$9,FALSE))="","",(VLOOKUP($E27,'DTOC Backsheet'!$D$5:$AF$183,T$9,FALSE))),"")</f>
        <v>1013.5411773579746</v>
      </c>
      <c r="U27" s="170">
        <f ca="1">IFERROR(IF((VLOOKUP($E27,'DTOC Backsheet'!$D$5:$AF$183,U$9,FALSE))="","",(VLOOKUP($E27,'DTOC Backsheet'!$D$5:$AF$183,U$9,FALSE))),"")</f>
        <v>916.26165535293705</v>
      </c>
      <c r="V27" s="238">
        <f ca="1">IFERROR(IF((VLOOKUP($E27,'DTOC Backsheet'!$D$5:$AF$183,V$9,FALSE))="","",(VLOOKUP($E27,'DTOC Backsheet'!$D$5:$AF$183,V$9,FALSE))),"")</f>
        <v>987.30588860721275</v>
      </c>
      <c r="W27" s="107">
        <f ca="1">IFERROR(IF((VLOOKUP($E27,'DTOC Backsheet'!$D$5:$AF$183,W$9,FALSE))="","",(VLOOKUP($E27,'DTOC Backsheet'!$D$5:$AF$183,W$9,FALSE))),"")</f>
        <v>957.44873698466427</v>
      </c>
      <c r="X27" s="241">
        <f ca="1">IFERROR(IF((VLOOKUP($E27,'DTOC Backsheet'!$D$5:$AF$183,X$9,FALSE))="","",(VLOOKUP($E27,'DTOC Backsheet'!$D$5:$AF$183,X$9,FALSE))),"")</f>
        <v>860.12368442958257</v>
      </c>
      <c r="Y27" s="92"/>
    </row>
    <row r="28" spans="1:25" ht="30" customHeight="1" x14ac:dyDescent="0.3">
      <c r="A28" s="161">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06">
        <f ca="1">IFERROR(IF((VLOOKUP($E28,'Adj NEA Backsheet'!$D$5:$CB$183,G$9,FALSE))="","",(VLOOKUP($E28,'Adj NEA Backsheet'!$D$5:$CB$183,G$9,FALSE))),"")</f>
        <v>2980.7500532705762</v>
      </c>
      <c r="H28" s="107">
        <f ca="1">IFERROR(IF((VLOOKUP($E28,'Adj NEA Backsheet'!$D$5:$CB$183,H$9,FALSE))="","",(VLOOKUP($E28,'Adj NEA Backsheet'!$D$5:$CB$183,H$9,FALSE))),"")</f>
        <v>3001.03036484016</v>
      </c>
      <c r="I28" s="107">
        <f ca="1">IFERROR(IF((VLOOKUP($E28,'Adj NEA Backsheet'!$D$5:$CB$183,I$9,FALSE))="","",(VLOOKUP($E28,'Adj NEA Backsheet'!$D$5:$CB$183,I$9,FALSE))),"")</f>
        <v>3179.8729581667594</v>
      </c>
      <c r="J28" s="108">
        <f ca="1">IFERROR(IF((VLOOKUP($E28,'Adj NEA Backsheet'!$D$5:$CB$183,J$9,FALSE))="","",(VLOOKUP($E28,'Adj NEA Backsheet'!$D$5:$CB$183,J$9,FALSE))),"")</f>
        <v>3153.4023286812921</v>
      </c>
      <c r="K28" s="170">
        <f ca="1">IFERROR(IF((VLOOKUP($E28,'Adj NEA Backsheet'!$D$5:$CB$183,K$9,FALSE))="","",(VLOOKUP($E28,'Adj NEA Backsheet'!$D$5:$CB$183,K$9,FALSE))),"")</f>
        <v>3134.0837226987542</v>
      </c>
      <c r="L28" s="238">
        <f ca="1">IFERROR(IF((VLOOKUP($E28,'Adj NEA Backsheet'!$D$5:$CB$183,L$9,FALSE))="","",(VLOOKUP($E28,'Adj NEA Backsheet'!$D$5:$CB$183,L$9,FALSE))),"")</f>
        <v>3100.2892615655223</v>
      </c>
      <c r="M28" s="107">
        <f ca="1">IFERROR(IF((VLOOKUP($E28,'NEA Backsheet'!$D$5:$CB$183,M$9,FALSE))="","",(VLOOKUP($E28,'NEA Backsheet'!$D$5:$CB$183,M$9,FALSE))),"")</f>
        <v>3291.531719341649</v>
      </c>
      <c r="N28" s="241">
        <f ca="1">IFERROR(IF((VLOOKUP($E28,'NEA Backsheet'!$D$5:$CB$183,N$9,FALSE))="","",(VLOOKUP($E28,'NEA Backsheet'!$D$5:$CB$183,N$9,FALSE))),"")</f>
        <v>3304.3974740103317</v>
      </c>
      <c r="O28" s="92"/>
      <c r="Q28" s="106">
        <f ca="1">IFERROR(IF((VLOOKUP($E28,'DTOC Backsheet'!$D$5:$AF$183,Q$9,FALSE))="","",(VLOOKUP($E28,'DTOC Backsheet'!$D$5:$AF$183,Q$9,FALSE))),"")</f>
        <v>1023.040608909712</v>
      </c>
      <c r="R28" s="107">
        <f ca="1">IFERROR(IF((VLOOKUP($E28,'DTOC Backsheet'!$D$5:$AF$183,R$9,FALSE))="","",(VLOOKUP($E28,'DTOC Backsheet'!$D$5:$AF$183,R$9,FALSE))),"")</f>
        <v>973.89407415657217</v>
      </c>
      <c r="S28" s="107">
        <f ca="1">IFERROR(IF((VLOOKUP($E28,'DTOC Backsheet'!$D$5:$AF$183,S$9,FALSE))="","",(VLOOKUP($E28,'DTOC Backsheet'!$D$5:$AF$183,S$9,FALSE))),"")</f>
        <v>852.13749773589052</v>
      </c>
      <c r="T28" s="108">
        <f ca="1">IFERROR(IF((VLOOKUP($E28,'DTOC Backsheet'!$D$5:$AF$183,T$9,FALSE))="","",(VLOOKUP($E28,'DTOC Backsheet'!$D$5:$AF$183,T$9,FALSE))),"")</f>
        <v>963.34024357026021</v>
      </c>
      <c r="U28" s="170">
        <f ca="1">IFERROR(IF((VLOOKUP($E28,'DTOC Backsheet'!$D$5:$AF$183,U$9,FALSE))="","",(VLOOKUP($E28,'DTOC Backsheet'!$D$5:$AF$183,U$9,FALSE))),"")</f>
        <v>803.15954733258218</v>
      </c>
      <c r="V28" s="238">
        <f ca="1">IFERROR(IF((VLOOKUP($E28,'DTOC Backsheet'!$D$5:$AF$183,V$9,FALSE))="","",(VLOOKUP($E28,'DTOC Backsheet'!$D$5:$AF$183,V$9,FALSE))),"")</f>
        <v>743.67064531992355</v>
      </c>
      <c r="W28" s="107">
        <f ca="1">IFERROR(IF((VLOOKUP($E28,'DTOC Backsheet'!$D$5:$AF$183,W$9,FALSE))="","",(VLOOKUP($E28,'DTOC Backsheet'!$D$5:$AF$183,W$9,FALSE))),"")</f>
        <v>717.74567471560454</v>
      </c>
      <c r="X28" s="241">
        <f ca="1">IFERROR(IF((VLOOKUP($E28,'DTOC Backsheet'!$D$5:$AF$183,X$9,FALSE))="","",(VLOOKUP($E28,'DTOC Backsheet'!$D$5:$AF$183,X$9,FALSE))),"")</f>
        <v>673.47267896676749</v>
      </c>
      <c r="Y28" s="92"/>
    </row>
    <row r="29" spans="1:25" ht="30" customHeight="1" x14ac:dyDescent="0.3">
      <c r="A29" s="161">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06">
        <f ca="1">IFERROR(IF((VLOOKUP($E29,'Adj NEA Backsheet'!$D$5:$CB$183,G$9,FALSE))="","",(VLOOKUP($E29,'Adj NEA Backsheet'!$D$5:$CB$183,G$9,FALSE))),"")</f>
        <v>3314.5189521225743</v>
      </c>
      <c r="H29" s="107">
        <f ca="1">IFERROR(IF((VLOOKUP($E29,'Adj NEA Backsheet'!$D$5:$CB$183,H$9,FALSE))="","",(VLOOKUP($E29,'Adj NEA Backsheet'!$D$5:$CB$183,H$9,FALSE))),"")</f>
        <v>3326.3117220907452</v>
      </c>
      <c r="I29" s="107">
        <f ca="1">IFERROR(IF((VLOOKUP($E29,'Adj NEA Backsheet'!$D$5:$CB$183,I$9,FALSE))="","",(VLOOKUP($E29,'Adj NEA Backsheet'!$D$5:$CB$183,I$9,FALSE))),"")</f>
        <v>3474.3550041754347</v>
      </c>
      <c r="J29" s="108">
        <f ca="1">IFERROR(IF((VLOOKUP($E29,'Adj NEA Backsheet'!$D$5:$CB$183,J$9,FALSE))="","",(VLOOKUP($E29,'Adj NEA Backsheet'!$D$5:$CB$183,J$9,FALSE))),"")</f>
        <v>3447.7540997867691</v>
      </c>
      <c r="K29" s="170">
        <f ca="1">IFERROR(IF((VLOOKUP($E29,'Adj NEA Backsheet'!$D$5:$CB$183,K$9,FALSE))="","",(VLOOKUP($E29,'Adj NEA Backsheet'!$D$5:$CB$183,K$9,FALSE))),"")</f>
        <v>3533.533096729348</v>
      </c>
      <c r="L29" s="238">
        <f ca="1">IFERROR(IF((VLOOKUP($E29,'Adj NEA Backsheet'!$D$5:$CB$183,L$9,FALSE))="","",(VLOOKUP($E29,'Adj NEA Backsheet'!$D$5:$CB$183,L$9,FALSE))),"")</f>
        <v>3582.7656889601594</v>
      </c>
      <c r="M29" s="107">
        <f ca="1">IFERROR(IF((VLOOKUP($E29,'NEA Backsheet'!$D$5:$CB$183,M$9,FALSE))="","",(VLOOKUP($E29,'NEA Backsheet'!$D$5:$CB$183,M$9,FALSE))),"")</f>
        <v>3712.667086528671</v>
      </c>
      <c r="N29" s="241">
        <f ca="1">IFERROR(IF((VLOOKUP($E29,'NEA Backsheet'!$D$5:$CB$183,N$9,FALSE))="","",(VLOOKUP($E29,'NEA Backsheet'!$D$5:$CB$183,N$9,FALSE))),"")</f>
        <v>3690.5058195123888</v>
      </c>
      <c r="O29" s="92"/>
      <c r="Q29" s="106">
        <f ca="1">IFERROR(IF((VLOOKUP($E29,'DTOC Backsheet'!$D$5:$AF$183,Q$9,FALSE))="","",(VLOOKUP($E29,'DTOC Backsheet'!$D$5:$AF$183,Q$9,FALSE))),"")</f>
        <v>1236.5296173330344</v>
      </c>
      <c r="R29" s="107">
        <f ca="1">IFERROR(IF((VLOOKUP($E29,'DTOC Backsheet'!$D$5:$AF$183,R$9,FALSE))="","",(VLOOKUP($E29,'DTOC Backsheet'!$D$5:$AF$183,R$9,FALSE))),"")</f>
        <v>1208.8199858508328</v>
      </c>
      <c r="S29" s="107">
        <f ca="1">IFERROR(IF((VLOOKUP($E29,'DTOC Backsheet'!$D$5:$AF$183,S$9,FALSE))="","",(VLOOKUP($E29,'DTOC Backsheet'!$D$5:$AF$183,S$9,FALSE))),"")</f>
        <v>1095.5961986039624</v>
      </c>
      <c r="T29" s="108">
        <f ca="1">IFERROR(IF((VLOOKUP($E29,'DTOC Backsheet'!$D$5:$AF$183,T$9,FALSE))="","",(VLOOKUP($E29,'DTOC Backsheet'!$D$5:$AF$183,T$9,FALSE))),"")</f>
        <v>947.94733052814274</v>
      </c>
      <c r="U29" s="170">
        <f ca="1">IFERROR(IF((VLOOKUP($E29,'DTOC Backsheet'!$D$5:$AF$183,U$9,FALSE))="","",(VLOOKUP($E29,'DTOC Backsheet'!$D$5:$AF$183,U$9,FALSE))),"")</f>
        <v>970.06205311199915</v>
      </c>
      <c r="V29" s="238">
        <f ca="1">IFERROR(IF((VLOOKUP($E29,'DTOC Backsheet'!$D$5:$AF$183,V$9,FALSE))="","",(VLOOKUP($E29,'DTOC Backsheet'!$D$5:$AF$183,V$9,FALSE))),"")</f>
        <v>1088.4289549967593</v>
      </c>
      <c r="W29" s="107">
        <f ca="1">IFERROR(IF((VLOOKUP($E29,'DTOC Backsheet'!$D$5:$AF$183,W$9,FALSE))="","",(VLOOKUP($E29,'DTOC Backsheet'!$D$5:$AF$183,W$9,FALSE))),"")</f>
        <v>1041.7704327488975</v>
      </c>
      <c r="X29" s="241">
        <f ca="1">IFERROR(IF((VLOOKUP($E29,'DTOC Backsheet'!$D$5:$AF$183,X$9,FALSE))="","",(VLOOKUP($E29,'DTOC Backsheet'!$D$5:$AF$183,X$9,FALSE))),"")</f>
        <v>1005.6109796822213</v>
      </c>
      <c r="Y29" s="92"/>
    </row>
    <row r="30" spans="1:25" ht="30" customHeight="1" x14ac:dyDescent="0.3">
      <c r="A30" s="161">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06">
        <f ca="1">IFERROR(IF((VLOOKUP($E30,'Adj NEA Backsheet'!$D$5:$CB$183,G$9,FALSE))="","",(VLOOKUP($E30,'Adj NEA Backsheet'!$D$5:$CB$183,G$9,FALSE))),"")</f>
        <v>3005.9521370964699</v>
      </c>
      <c r="H30" s="107">
        <f ca="1">IFERROR(IF((VLOOKUP($E30,'Adj NEA Backsheet'!$D$5:$CB$183,H$9,FALSE))="","",(VLOOKUP($E30,'Adj NEA Backsheet'!$D$5:$CB$183,H$9,FALSE))),"")</f>
        <v>3067.4183047592037</v>
      </c>
      <c r="I30" s="107">
        <f ca="1">IFERROR(IF((VLOOKUP($E30,'Adj NEA Backsheet'!$D$5:$CB$183,I$9,FALSE))="","",(VLOOKUP($E30,'Adj NEA Backsheet'!$D$5:$CB$183,I$9,FALSE))),"")</f>
        <v>3318.3048418200306</v>
      </c>
      <c r="J30" s="108">
        <f ca="1">IFERROR(IF((VLOOKUP($E30,'Adj NEA Backsheet'!$D$5:$CB$183,J$9,FALSE))="","",(VLOOKUP($E30,'Adj NEA Backsheet'!$D$5:$CB$183,J$9,FALSE))),"")</f>
        <v>3184.5846214125672</v>
      </c>
      <c r="K30" s="170">
        <f ca="1">IFERROR(IF((VLOOKUP($E30,'Adj NEA Backsheet'!$D$5:$CB$183,K$9,FALSE))="","",(VLOOKUP($E30,'Adj NEA Backsheet'!$D$5:$CB$183,K$9,FALSE))),"")</f>
        <v>3294.843796508329</v>
      </c>
      <c r="L30" s="238">
        <f ca="1">IFERROR(IF((VLOOKUP($E30,'Adj NEA Backsheet'!$D$5:$CB$183,L$9,FALSE))="","",(VLOOKUP($E30,'Adj NEA Backsheet'!$D$5:$CB$183,L$9,FALSE))),"")</f>
        <v>3219.0078569635475</v>
      </c>
      <c r="M30" s="107">
        <f ca="1">IFERROR(IF((VLOOKUP($E30,'NEA Backsheet'!$D$5:$CB$183,M$9,FALSE))="","",(VLOOKUP($E30,'NEA Backsheet'!$D$5:$CB$183,M$9,FALSE))),"")</f>
        <v>3355.0004959062003</v>
      </c>
      <c r="N30" s="241">
        <f ca="1">IFERROR(IF((VLOOKUP($E30,'NEA Backsheet'!$D$5:$CB$183,N$9,FALSE))="","",(VLOOKUP($E30,'NEA Backsheet'!$D$5:$CB$183,N$9,FALSE))),"")</f>
        <v>3321.5727282755824</v>
      </c>
      <c r="O30" s="92"/>
      <c r="Q30" s="106">
        <f ca="1">IFERROR(IF((VLOOKUP($E30,'DTOC Backsheet'!$D$5:$AF$183,Q$9,FALSE))="","",(VLOOKUP($E30,'DTOC Backsheet'!$D$5:$AF$183,Q$9,FALSE))),"")</f>
        <v>1104.0037117445847</v>
      </c>
      <c r="R30" s="107">
        <f ca="1">IFERROR(IF((VLOOKUP($E30,'DTOC Backsheet'!$D$5:$AF$183,R$9,FALSE))="","",(VLOOKUP($E30,'DTOC Backsheet'!$D$5:$AF$183,R$9,FALSE))),"")</f>
        <v>1216.3911971762643</v>
      </c>
      <c r="S30" s="107">
        <f ca="1">IFERROR(IF((VLOOKUP($E30,'DTOC Backsheet'!$D$5:$AF$183,S$9,FALSE))="","",(VLOOKUP($E30,'DTOC Backsheet'!$D$5:$AF$183,S$9,FALSE))),"")</f>
        <v>1208.2578923094982</v>
      </c>
      <c r="T30" s="108">
        <f ca="1">IFERROR(IF((VLOOKUP($E30,'DTOC Backsheet'!$D$5:$AF$183,T$9,FALSE))="","",(VLOOKUP($E30,'DTOC Backsheet'!$D$5:$AF$183,T$9,FALSE))),"")</f>
        <v>1167.1435403363164</v>
      </c>
      <c r="U30" s="170">
        <f ca="1">IFERROR(IF((VLOOKUP($E30,'DTOC Backsheet'!$D$5:$AF$183,U$9,FALSE))="","",(VLOOKUP($E30,'DTOC Backsheet'!$D$5:$AF$183,U$9,FALSE))),"")</f>
        <v>985.06050151409636</v>
      </c>
      <c r="V30" s="238">
        <f ca="1">IFERROR(IF((VLOOKUP($E30,'DTOC Backsheet'!$D$5:$AF$183,V$9,FALSE))="","",(VLOOKUP($E30,'DTOC Backsheet'!$D$5:$AF$183,V$9,FALSE))),"")</f>
        <v>990.16563344369138</v>
      </c>
      <c r="W30" s="107">
        <f ca="1">IFERROR(IF((VLOOKUP($E30,'DTOC Backsheet'!$D$5:$AF$183,W$9,FALSE))="","",(VLOOKUP($E30,'DTOC Backsheet'!$D$5:$AF$183,W$9,FALSE))),"")</f>
        <v>907.33371808152458</v>
      </c>
      <c r="X30" s="241">
        <f ca="1">IFERROR(IF((VLOOKUP($E30,'DTOC Backsheet'!$D$5:$AF$183,X$9,FALSE))="","",(VLOOKUP($E30,'DTOC Backsheet'!$D$5:$AF$183,X$9,FALSE))),"")</f>
        <v>991.28312217110999</v>
      </c>
      <c r="Y30" s="92"/>
    </row>
    <row r="31" spans="1:25" ht="30" customHeight="1" x14ac:dyDescent="0.3">
      <c r="A31" s="161">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06">
        <f ca="1">IFERROR(IF((VLOOKUP($E31,'Adj NEA Backsheet'!$D$5:$CB$183,G$9,FALSE))="","",(VLOOKUP($E31,'Adj NEA Backsheet'!$D$5:$CB$183,G$9,FALSE))),"")</f>
        <v>2835.742008778609</v>
      </c>
      <c r="H31" s="107">
        <f ca="1">IFERROR(IF((VLOOKUP($E31,'Adj NEA Backsheet'!$D$5:$CB$183,H$9,FALSE))="","",(VLOOKUP($E31,'Adj NEA Backsheet'!$D$5:$CB$183,H$9,FALSE))),"")</f>
        <v>2809.7843780107896</v>
      </c>
      <c r="I31" s="107">
        <f ca="1">IFERROR(IF((VLOOKUP($E31,'Adj NEA Backsheet'!$D$5:$CB$183,I$9,FALSE))="","",(VLOOKUP($E31,'Adj NEA Backsheet'!$D$5:$CB$183,I$9,FALSE))),"")</f>
        <v>3121.3933780950815</v>
      </c>
      <c r="J31" s="108">
        <f ca="1">IFERROR(IF((VLOOKUP($E31,'Adj NEA Backsheet'!$D$5:$CB$183,J$9,FALSE))="","",(VLOOKUP($E31,'Adj NEA Backsheet'!$D$5:$CB$183,J$9,FALSE))),"")</f>
        <v>3030.3063295033589</v>
      </c>
      <c r="K31" s="170">
        <f ca="1">IFERROR(IF((VLOOKUP($E31,'Adj NEA Backsheet'!$D$5:$CB$183,K$9,FALSE))="","",(VLOOKUP($E31,'Adj NEA Backsheet'!$D$5:$CB$183,K$9,FALSE))),"")</f>
        <v>3020.2934858296808</v>
      </c>
      <c r="L31" s="238">
        <f ca="1">IFERROR(IF((VLOOKUP($E31,'Adj NEA Backsheet'!$D$5:$CB$183,L$9,FALSE))="","",(VLOOKUP($E31,'Adj NEA Backsheet'!$D$5:$CB$183,L$9,FALSE))),"")</f>
        <v>2962.7429710680808</v>
      </c>
      <c r="M31" s="107">
        <f ca="1">IFERROR(IF((VLOOKUP($E31,'NEA Backsheet'!$D$5:$CB$183,M$9,FALSE))="","",(VLOOKUP($E31,'NEA Backsheet'!$D$5:$CB$183,M$9,FALSE))),"")</f>
        <v>3287.900922226368</v>
      </c>
      <c r="N31" s="241">
        <f ca="1">IFERROR(IF((VLOOKUP($E31,'NEA Backsheet'!$D$5:$CB$183,N$9,FALSE))="","",(VLOOKUP($E31,'NEA Backsheet'!$D$5:$CB$183,N$9,FALSE))),"")</f>
        <v>3248.9863055422529</v>
      </c>
      <c r="O31" s="92"/>
      <c r="Q31" s="106">
        <f ca="1">IFERROR(IF((VLOOKUP($E31,'DTOC Backsheet'!$D$5:$AF$183,Q$9,FALSE))="","",(VLOOKUP($E31,'DTOC Backsheet'!$D$5:$AF$183,Q$9,FALSE))),"")</f>
        <v>1375.822821862045</v>
      </c>
      <c r="R31" s="107">
        <f ca="1">IFERROR(IF((VLOOKUP($E31,'DTOC Backsheet'!$D$5:$AF$183,R$9,FALSE))="","",(VLOOKUP($E31,'DTOC Backsheet'!$D$5:$AF$183,R$9,FALSE))),"")</f>
        <v>1369.7814203930484</v>
      </c>
      <c r="S31" s="107">
        <f ca="1">IFERROR(IF((VLOOKUP($E31,'DTOC Backsheet'!$D$5:$AF$183,S$9,FALSE))="","",(VLOOKUP($E31,'DTOC Backsheet'!$D$5:$AF$183,S$9,FALSE))),"")</f>
        <v>1335.1497246482372</v>
      </c>
      <c r="T31" s="108">
        <f ca="1">IFERROR(IF((VLOOKUP($E31,'DTOC Backsheet'!$D$5:$AF$183,T$9,FALSE))="","",(VLOOKUP($E31,'DTOC Backsheet'!$D$5:$AF$183,T$9,FALSE))),"")</f>
        <v>1087.2271831554208</v>
      </c>
      <c r="U31" s="170">
        <f ca="1">IFERROR(IF((VLOOKUP($E31,'DTOC Backsheet'!$D$5:$AF$183,U$9,FALSE))="","",(VLOOKUP($E31,'DTOC Backsheet'!$D$5:$AF$183,U$9,FALSE))),"")</f>
        <v>959.95950223132786</v>
      </c>
      <c r="V31" s="238">
        <f ca="1">IFERROR(IF((VLOOKUP($E31,'DTOC Backsheet'!$D$5:$AF$183,V$9,FALSE))="","",(VLOOKUP($E31,'DTOC Backsheet'!$D$5:$AF$183,V$9,FALSE))),"")</f>
        <v>1004.2561515489506</v>
      </c>
      <c r="W31" s="107">
        <f ca="1">IFERROR(IF((VLOOKUP($E31,'DTOC Backsheet'!$D$5:$AF$183,W$9,FALSE))="","",(VLOOKUP($E31,'DTOC Backsheet'!$D$5:$AF$183,W$9,FALSE))),"")</f>
        <v>1034.1563898383458</v>
      </c>
      <c r="X31" s="241">
        <f ca="1">IFERROR(IF((VLOOKUP($E31,'DTOC Backsheet'!$D$5:$AF$183,X$9,FALSE))="","",(VLOOKUP($E31,'DTOC Backsheet'!$D$5:$AF$183,X$9,FALSE))),"")</f>
        <v>1044.8381412934609</v>
      </c>
      <c r="Y31" s="92"/>
    </row>
    <row r="32" spans="1:25" ht="30" customHeight="1" x14ac:dyDescent="0.3">
      <c r="A32" s="161">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06">
        <f ca="1">IFERROR(IF((VLOOKUP($E32,'Adj NEA Backsheet'!$D$5:$CB$183,G$9,FALSE))="","",(VLOOKUP($E32,'Adj NEA Backsheet'!$D$5:$CB$183,G$9,FALSE))),"")</f>
        <v>2678.2747175573227</v>
      </c>
      <c r="H32" s="107">
        <f ca="1">IFERROR(IF((VLOOKUP($E32,'Adj NEA Backsheet'!$D$5:$CB$183,H$9,FALSE))="","",(VLOOKUP($E32,'Adj NEA Backsheet'!$D$5:$CB$183,H$9,FALSE))),"")</f>
        <v>2649.8827102544769</v>
      </c>
      <c r="I32" s="107">
        <f ca="1">IFERROR(IF((VLOOKUP($E32,'Adj NEA Backsheet'!$D$5:$CB$183,I$9,FALSE))="","",(VLOOKUP($E32,'Adj NEA Backsheet'!$D$5:$CB$183,I$9,FALSE))),"")</f>
        <v>2768.0616303806664</v>
      </c>
      <c r="J32" s="108">
        <f ca="1">IFERROR(IF((VLOOKUP($E32,'Adj NEA Backsheet'!$D$5:$CB$183,J$9,FALSE))="","",(VLOOKUP($E32,'Adj NEA Backsheet'!$D$5:$CB$183,J$9,FALSE))),"")</f>
        <v>2807.5907167939886</v>
      </c>
      <c r="K32" s="170">
        <f ca="1">IFERROR(IF((VLOOKUP($E32,'Adj NEA Backsheet'!$D$5:$CB$183,K$9,FALSE))="","",(VLOOKUP($E32,'Adj NEA Backsheet'!$D$5:$CB$183,K$9,FALSE))),"")</f>
        <v>2839.4349191340889</v>
      </c>
      <c r="L32" s="238">
        <f ca="1">IFERROR(IF((VLOOKUP($E32,'Adj NEA Backsheet'!$D$5:$CB$183,L$9,FALSE))="","",(VLOOKUP($E32,'Adj NEA Backsheet'!$D$5:$CB$183,L$9,FALSE))),"")</f>
        <v>2886.4341745713632</v>
      </c>
      <c r="M32" s="107">
        <f ca="1">IFERROR(IF((VLOOKUP($E32,'NEA Backsheet'!$D$5:$CB$183,M$9,FALSE))="","",(VLOOKUP($E32,'NEA Backsheet'!$D$5:$CB$183,M$9,FALSE))),"")</f>
        <v>3053.871699379948</v>
      </c>
      <c r="N32" s="241">
        <f ca="1">IFERROR(IF((VLOOKUP($E32,'NEA Backsheet'!$D$5:$CB$183,N$9,FALSE))="","",(VLOOKUP($E32,'NEA Backsheet'!$D$5:$CB$183,N$9,FALSE))),"")</f>
        <v>3045.514190886609</v>
      </c>
      <c r="O32" s="92"/>
      <c r="Q32" s="106">
        <f ca="1">IFERROR(IF((VLOOKUP($E32,'DTOC Backsheet'!$D$5:$AF$183,Q$9,FALSE))="","",(VLOOKUP($E32,'DTOC Backsheet'!$D$5:$AF$183,Q$9,FALSE))),"")</f>
        <v>1062.8723182978272</v>
      </c>
      <c r="R32" s="107">
        <f ca="1">IFERROR(IF((VLOOKUP($E32,'DTOC Backsheet'!$D$5:$AF$183,R$9,FALSE))="","",(VLOOKUP($E32,'DTOC Backsheet'!$D$5:$AF$183,R$9,FALSE))),"")</f>
        <v>1076.4761376193908</v>
      </c>
      <c r="S32" s="107">
        <f ca="1">IFERROR(IF((VLOOKUP($E32,'DTOC Backsheet'!$D$5:$AF$183,S$9,FALSE))="","",(VLOOKUP($E32,'DTOC Backsheet'!$D$5:$AF$183,S$9,FALSE))),"")</f>
        <v>1006.2225972582719</v>
      </c>
      <c r="T32" s="108">
        <f ca="1">IFERROR(IF((VLOOKUP($E32,'DTOC Backsheet'!$D$5:$AF$183,T$9,FALSE))="","",(VLOOKUP($E32,'DTOC Backsheet'!$D$5:$AF$183,T$9,FALSE))),"")</f>
        <v>1034.5596375792195</v>
      </c>
      <c r="U32" s="170">
        <f ca="1">IFERROR(IF((VLOOKUP($E32,'DTOC Backsheet'!$D$5:$AF$183,U$9,FALSE))="","",(VLOOKUP($E32,'DTOC Backsheet'!$D$5:$AF$183,U$9,FALSE))),"")</f>
        <v>919.67417807888899</v>
      </c>
      <c r="V32" s="238">
        <f ca="1">IFERROR(IF((VLOOKUP($E32,'DTOC Backsheet'!$D$5:$AF$183,V$9,FALSE))="","",(VLOOKUP($E32,'DTOC Backsheet'!$D$5:$AF$183,V$9,FALSE))),"")</f>
        <v>859.60699465652874</v>
      </c>
      <c r="W32" s="107">
        <f ca="1">IFERROR(IF((VLOOKUP($E32,'DTOC Backsheet'!$D$5:$AF$183,W$9,FALSE))="","",(VLOOKUP($E32,'DTOC Backsheet'!$D$5:$AF$183,W$9,FALSE))),"")</f>
        <v>909.89808814996297</v>
      </c>
      <c r="X32" s="241">
        <f ca="1">IFERROR(IF((VLOOKUP($E32,'DTOC Backsheet'!$D$5:$AF$183,X$9,FALSE))="","",(VLOOKUP($E32,'DTOC Backsheet'!$D$5:$AF$183,X$9,FALSE))),"")</f>
        <v>907.92015332549306</v>
      </c>
      <c r="Y32" s="92"/>
    </row>
    <row r="33" spans="1:25" ht="30" customHeight="1" x14ac:dyDescent="0.3">
      <c r="A33" s="161">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06">
        <f ca="1">IFERROR(IF((VLOOKUP($E33,'Adj NEA Backsheet'!$D$5:$CB$183,G$9,FALSE))="","",(VLOOKUP($E33,'Adj NEA Backsheet'!$D$5:$CB$183,G$9,FALSE))),"")</f>
        <v>2822.3141666059573</v>
      </c>
      <c r="H33" s="107">
        <f ca="1">IFERROR(IF((VLOOKUP($E33,'Adj NEA Backsheet'!$D$5:$CB$183,H$9,FALSE))="","",(VLOOKUP($E33,'Adj NEA Backsheet'!$D$5:$CB$183,H$9,FALSE))),"")</f>
        <v>2773.0421912364282</v>
      </c>
      <c r="I33" s="107">
        <f ca="1">IFERROR(IF((VLOOKUP($E33,'Adj NEA Backsheet'!$D$5:$CB$183,I$9,FALSE))="","",(VLOOKUP($E33,'Adj NEA Backsheet'!$D$5:$CB$183,I$9,FALSE))),"")</f>
        <v>2845.0907177508002</v>
      </c>
      <c r="J33" s="108">
        <f ca="1">IFERROR(IF((VLOOKUP($E33,'Adj NEA Backsheet'!$D$5:$CB$183,J$9,FALSE))="","",(VLOOKUP($E33,'Adj NEA Backsheet'!$D$5:$CB$183,J$9,FALSE))),"")</f>
        <v>2841.2815319751689</v>
      </c>
      <c r="K33" s="170">
        <f ca="1">IFERROR(IF((VLOOKUP($E33,'Adj NEA Backsheet'!$D$5:$CB$183,K$9,FALSE))="","",(VLOOKUP($E33,'Adj NEA Backsheet'!$D$5:$CB$183,K$9,FALSE))),"")</f>
        <v>2898.4446469248583</v>
      </c>
      <c r="L33" s="238">
        <f ca="1">IFERROR(IF((VLOOKUP($E33,'Adj NEA Backsheet'!$D$5:$CB$183,L$9,FALSE))="","",(VLOOKUP($E33,'Adj NEA Backsheet'!$D$5:$CB$183,L$9,FALSE))),"")</f>
        <v>2964.875578292952</v>
      </c>
      <c r="M33" s="107">
        <f ca="1">IFERROR(IF((VLOOKUP($E33,'NEA Backsheet'!$D$5:$CB$183,M$9,FALSE))="","",(VLOOKUP($E33,'NEA Backsheet'!$D$5:$CB$183,M$9,FALSE))),"")</f>
        <v>3069.4179851837316</v>
      </c>
      <c r="N33" s="241">
        <f ca="1">IFERROR(IF((VLOOKUP($E33,'NEA Backsheet'!$D$5:$CB$183,N$9,FALSE))="","",(VLOOKUP($E33,'NEA Backsheet'!$D$5:$CB$183,N$9,FALSE))),"")</f>
        <v>2975.5704416852468</v>
      </c>
      <c r="O33" s="92"/>
      <c r="Q33" s="106">
        <f ca="1">IFERROR(IF((VLOOKUP($E33,'DTOC Backsheet'!$D$5:$AF$183,Q$9,FALSE))="","",(VLOOKUP($E33,'DTOC Backsheet'!$D$5:$AF$183,Q$9,FALSE))),"")</f>
        <v>1473.719785288682</v>
      </c>
      <c r="R33" s="107">
        <f ca="1">IFERROR(IF((VLOOKUP($E33,'DTOC Backsheet'!$D$5:$AF$183,R$9,FALSE))="","",(VLOOKUP($E33,'DTOC Backsheet'!$D$5:$AF$183,R$9,FALSE))),"")</f>
        <v>1383.9015226479032</v>
      </c>
      <c r="S33" s="107">
        <f ca="1">IFERROR(IF((VLOOKUP($E33,'DTOC Backsheet'!$D$5:$AF$183,S$9,FALSE))="","",(VLOOKUP($E33,'DTOC Backsheet'!$D$5:$AF$183,S$9,FALSE))),"")</f>
        <v>1176.1016438264407</v>
      </c>
      <c r="T33" s="108">
        <f ca="1">IFERROR(IF((VLOOKUP($E33,'DTOC Backsheet'!$D$5:$AF$183,T$9,FALSE))="","",(VLOOKUP($E33,'DTOC Backsheet'!$D$5:$AF$183,T$9,FALSE))),"")</f>
        <v>1075.0892068779285</v>
      </c>
      <c r="U33" s="170">
        <f ca="1">IFERROR(IF((VLOOKUP($E33,'DTOC Backsheet'!$D$5:$AF$183,U$9,FALSE))="","",(VLOOKUP($E33,'DTOC Backsheet'!$D$5:$AF$183,U$9,FALSE))),"")</f>
        <v>1109.2657141596453</v>
      </c>
      <c r="V33" s="238">
        <f ca="1">IFERROR(IF((VLOOKUP($E33,'DTOC Backsheet'!$D$5:$AF$183,V$9,FALSE))="","",(VLOOKUP($E33,'DTOC Backsheet'!$D$5:$AF$183,V$9,FALSE))),"")</f>
        <v>1076.1202638855405</v>
      </c>
      <c r="W33" s="107">
        <f ca="1">IFERROR(IF((VLOOKUP($E33,'DTOC Backsheet'!$D$5:$AF$183,W$9,FALSE))="","",(VLOOKUP($E33,'DTOC Backsheet'!$D$5:$AF$183,W$9,FALSE))),"")</f>
        <v>1066.3555475193355</v>
      </c>
      <c r="X33" s="241">
        <f ca="1">IFERROR(IF((VLOOKUP($E33,'DTOC Backsheet'!$D$5:$AF$183,X$9,FALSE))="","",(VLOOKUP($E33,'DTOC Backsheet'!$D$5:$AF$183,X$9,FALSE))),"")</f>
        <v>1043.6485219956737</v>
      </c>
      <c r="Y33" s="92"/>
    </row>
    <row r="34" spans="1:25" ht="30" customHeight="1" x14ac:dyDescent="0.3">
      <c r="A34" s="161">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06">
        <f ca="1">IFERROR(IF((VLOOKUP($E34,'Adj NEA Backsheet'!$D$5:$CB$183,G$9,FALSE))="","",(VLOOKUP($E34,'Adj NEA Backsheet'!$D$5:$CB$183,G$9,FALSE))),"")</f>
        <v>2579.7089811058845</v>
      </c>
      <c r="H34" s="107">
        <f ca="1">IFERROR(IF((VLOOKUP($E34,'Adj NEA Backsheet'!$D$5:$CB$183,H$9,FALSE))="","",(VLOOKUP($E34,'Adj NEA Backsheet'!$D$5:$CB$183,H$9,FALSE))),"")</f>
        <v>2581.5061659835083</v>
      </c>
      <c r="I34" s="107">
        <f ca="1">IFERROR(IF((VLOOKUP($E34,'Adj NEA Backsheet'!$D$5:$CB$183,I$9,FALSE))="","",(VLOOKUP($E34,'Adj NEA Backsheet'!$D$5:$CB$183,I$9,FALSE))),"")</f>
        <v>2672.853871955524</v>
      </c>
      <c r="J34" s="108">
        <f ca="1">IFERROR(IF((VLOOKUP($E34,'Adj NEA Backsheet'!$D$5:$CB$183,J$9,FALSE))="","",(VLOOKUP($E34,'Adj NEA Backsheet'!$D$5:$CB$183,J$9,FALSE))),"")</f>
        <v>2606.2965654658951</v>
      </c>
      <c r="K34" s="170">
        <f ca="1">IFERROR(IF((VLOOKUP($E34,'Adj NEA Backsheet'!$D$5:$CB$183,K$9,FALSE))="","",(VLOOKUP($E34,'Adj NEA Backsheet'!$D$5:$CB$183,K$9,FALSE))),"")</f>
        <v>2653.3813267000978</v>
      </c>
      <c r="L34" s="238">
        <f ca="1">IFERROR(IF((VLOOKUP($E34,'Adj NEA Backsheet'!$D$5:$CB$183,L$9,FALSE))="","",(VLOOKUP($E34,'Adj NEA Backsheet'!$D$5:$CB$183,L$9,FALSE))),"")</f>
        <v>2652.4033311309113</v>
      </c>
      <c r="M34" s="107">
        <f ca="1">IFERROR(IF((VLOOKUP($E34,'NEA Backsheet'!$D$5:$CB$183,M$9,FALSE))="","",(VLOOKUP($E34,'NEA Backsheet'!$D$5:$CB$183,M$9,FALSE))),"")</f>
        <v>2849.0354267155599</v>
      </c>
      <c r="N34" s="241">
        <f ca="1">IFERROR(IF((VLOOKUP($E34,'NEA Backsheet'!$D$5:$CB$183,N$9,FALSE))="","",(VLOOKUP($E34,'NEA Backsheet'!$D$5:$CB$183,N$9,FALSE))),"")</f>
        <v>2752.9222956892222</v>
      </c>
      <c r="O34" s="92"/>
      <c r="Q34" s="106">
        <f ca="1">IFERROR(IF((VLOOKUP($E34,'DTOC Backsheet'!$D$5:$AF$183,Q$9,FALSE))="","",(VLOOKUP($E34,'DTOC Backsheet'!$D$5:$AF$183,Q$9,FALSE))),"")</f>
        <v>1390.7633355315481</v>
      </c>
      <c r="R34" s="107">
        <f ca="1">IFERROR(IF((VLOOKUP($E34,'DTOC Backsheet'!$D$5:$AF$183,R$9,FALSE))="","",(VLOOKUP($E34,'DTOC Backsheet'!$D$5:$AF$183,R$9,FALSE))),"")</f>
        <v>1369.6484244058795</v>
      </c>
      <c r="S34" s="107">
        <f ca="1">IFERROR(IF((VLOOKUP($E34,'DTOC Backsheet'!$D$5:$AF$183,S$9,FALSE))="","",(VLOOKUP($E34,'DTOC Backsheet'!$D$5:$AF$183,S$9,FALSE))),"")</f>
        <v>1179.9428610239006</v>
      </c>
      <c r="T34" s="108">
        <f ca="1">IFERROR(IF((VLOOKUP($E34,'DTOC Backsheet'!$D$5:$AF$183,T$9,FALSE))="","",(VLOOKUP($E34,'DTOC Backsheet'!$D$5:$AF$183,T$9,FALSE))),"")</f>
        <v>1000.7587711103886</v>
      </c>
      <c r="U34" s="170">
        <f ca="1">IFERROR(IF((VLOOKUP($E34,'DTOC Backsheet'!$D$5:$AF$183,U$9,FALSE))="","",(VLOOKUP($E34,'DTOC Backsheet'!$D$5:$AF$183,U$9,FALSE))),"")</f>
        <v>923.23807457817554</v>
      </c>
      <c r="V34" s="238">
        <f ca="1">IFERROR(IF((VLOOKUP($E34,'DTOC Backsheet'!$D$5:$AF$183,V$9,FALSE))="","",(VLOOKUP($E34,'DTOC Backsheet'!$D$5:$AF$183,V$9,FALSE))),"")</f>
        <v>975.81520314103295</v>
      </c>
      <c r="W34" s="107">
        <f ca="1">IFERROR(IF((VLOOKUP($E34,'DTOC Backsheet'!$D$5:$AF$183,W$9,FALSE))="","",(VLOOKUP($E34,'DTOC Backsheet'!$D$5:$AF$183,W$9,FALSE))),"")</f>
        <v>805.91092153713248</v>
      </c>
      <c r="X34" s="241">
        <f ca="1">IFERROR(IF((VLOOKUP($E34,'DTOC Backsheet'!$D$5:$AF$183,X$9,FALSE))="","",(VLOOKUP($E34,'DTOC Backsheet'!$D$5:$AF$183,X$9,FALSE))),"")</f>
        <v>758.17213273847381</v>
      </c>
      <c r="Y34" s="92"/>
    </row>
    <row r="35" spans="1:25" ht="30" customHeight="1" x14ac:dyDescent="0.3">
      <c r="A35" s="161">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06">
        <f ca="1">IFERROR(IF((VLOOKUP($E35,'Adj NEA Backsheet'!$D$5:$CB$183,G$9,FALSE))="","",(VLOOKUP($E35,'Adj NEA Backsheet'!$D$5:$CB$183,G$9,FALSE))),"")</f>
        <v>2563.3201070721966</v>
      </c>
      <c r="H35" s="107">
        <f ca="1">IFERROR(IF((VLOOKUP($E35,'Adj NEA Backsheet'!$D$5:$CB$183,H$9,FALSE))="","",(VLOOKUP($E35,'Adj NEA Backsheet'!$D$5:$CB$183,H$9,FALSE))),"")</f>
        <v>2559.0605849418348</v>
      </c>
      <c r="I35" s="107">
        <f ca="1">IFERROR(IF((VLOOKUP($E35,'Adj NEA Backsheet'!$D$5:$CB$183,I$9,FALSE))="","",(VLOOKUP($E35,'Adj NEA Backsheet'!$D$5:$CB$183,I$9,FALSE))),"")</f>
        <v>2663.3858671361622</v>
      </c>
      <c r="J35" s="108">
        <f ca="1">IFERROR(IF((VLOOKUP($E35,'Adj NEA Backsheet'!$D$5:$CB$183,J$9,FALSE))="","",(VLOOKUP($E35,'Adj NEA Backsheet'!$D$5:$CB$183,J$9,FALSE))),"")</f>
        <v>2668.5907635593262</v>
      </c>
      <c r="K35" s="170">
        <f ca="1">IFERROR(IF((VLOOKUP($E35,'Adj NEA Backsheet'!$D$5:$CB$183,K$9,FALSE))="","",(VLOOKUP($E35,'Adj NEA Backsheet'!$D$5:$CB$183,K$9,FALSE))),"")</f>
        <v>2696.0534098630274</v>
      </c>
      <c r="L35" s="238">
        <f ca="1">IFERROR(IF((VLOOKUP($E35,'Adj NEA Backsheet'!$D$5:$CB$183,L$9,FALSE))="","",(VLOOKUP($E35,'Adj NEA Backsheet'!$D$5:$CB$183,L$9,FALSE))),"")</f>
        <v>2718.3713692576907</v>
      </c>
      <c r="M35" s="107">
        <f ca="1">IFERROR(IF((VLOOKUP($E35,'NEA Backsheet'!$D$5:$CB$183,M$9,FALSE))="","",(VLOOKUP($E35,'NEA Backsheet'!$D$5:$CB$183,M$9,FALSE))),"")</f>
        <v>2851.2040885906276</v>
      </c>
      <c r="N35" s="241">
        <f ca="1">IFERROR(IF((VLOOKUP($E35,'NEA Backsheet'!$D$5:$CB$183,N$9,FALSE))="","",(VLOOKUP($E35,'NEA Backsheet'!$D$5:$CB$183,N$9,FALSE))),"")</f>
        <v>2829.2807289696525</v>
      </c>
      <c r="O35" s="92"/>
      <c r="Q35" s="106">
        <f ca="1">IFERROR(IF((VLOOKUP($E35,'DTOC Backsheet'!$D$5:$AF$183,Q$9,FALSE))="","",(VLOOKUP($E35,'DTOC Backsheet'!$D$5:$AF$183,Q$9,FALSE))),"")</f>
        <v>1083.5596527074104</v>
      </c>
      <c r="R35" s="107">
        <f ca="1">IFERROR(IF((VLOOKUP($E35,'DTOC Backsheet'!$D$5:$AF$183,R$9,FALSE))="","",(VLOOKUP($E35,'DTOC Backsheet'!$D$5:$AF$183,R$9,FALSE))),"")</f>
        <v>1172.5401689520472</v>
      </c>
      <c r="S35" s="107">
        <f ca="1">IFERROR(IF((VLOOKUP($E35,'DTOC Backsheet'!$D$5:$AF$183,S$9,FALSE))="","",(VLOOKUP($E35,'DTOC Backsheet'!$D$5:$AF$183,S$9,FALSE))),"")</f>
        <v>1103.3525628169457</v>
      </c>
      <c r="T35" s="108">
        <f ca="1">IFERROR(IF((VLOOKUP($E35,'DTOC Backsheet'!$D$5:$AF$183,T$9,FALSE))="","",(VLOOKUP($E35,'DTOC Backsheet'!$D$5:$AF$183,T$9,FALSE))),"")</f>
        <v>983.02919340598964</v>
      </c>
      <c r="U35" s="170">
        <f ca="1">IFERROR(IF((VLOOKUP($E35,'DTOC Backsheet'!$D$5:$AF$183,U$9,FALSE))="","",(VLOOKUP($E35,'DTOC Backsheet'!$D$5:$AF$183,U$9,FALSE))),"")</f>
        <v>1005.5831910223734</v>
      </c>
      <c r="V35" s="238">
        <f ca="1">IFERROR(IF((VLOOKUP($E35,'DTOC Backsheet'!$D$5:$AF$183,V$9,FALSE))="","",(VLOOKUP($E35,'DTOC Backsheet'!$D$5:$AF$183,V$9,FALSE))),"")</f>
        <v>1069.6748599245298</v>
      </c>
      <c r="W35" s="107">
        <f ca="1">IFERROR(IF((VLOOKUP($E35,'DTOC Backsheet'!$D$5:$AF$183,W$9,FALSE))="","",(VLOOKUP($E35,'DTOC Backsheet'!$D$5:$AF$183,W$9,FALSE))),"")</f>
        <v>1034.9585392691952</v>
      </c>
      <c r="X35" s="241">
        <f ca="1">IFERROR(IF((VLOOKUP($E35,'DTOC Backsheet'!$D$5:$AF$183,X$9,FALSE))="","",(VLOOKUP($E35,'DTOC Backsheet'!$D$5:$AF$183,X$9,FALSE))),"")</f>
        <v>937.74134402295056</v>
      </c>
      <c r="Y35" s="92"/>
    </row>
    <row r="36" spans="1:25" ht="30" customHeight="1" x14ac:dyDescent="0.3">
      <c r="A36" s="161">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06">
        <f ca="1">IFERROR(IF((VLOOKUP($E36,'Adj NEA Backsheet'!$D$5:$CB$183,G$9,FALSE))="","",(VLOOKUP($E36,'Adj NEA Backsheet'!$D$5:$CB$183,G$9,FALSE))),"")</f>
        <v>2832.3068729543288</v>
      </c>
      <c r="H36" s="107">
        <f ca="1">IFERROR(IF((VLOOKUP($E36,'Adj NEA Backsheet'!$D$5:$CB$183,H$9,FALSE))="","",(VLOOKUP($E36,'Adj NEA Backsheet'!$D$5:$CB$183,H$9,FALSE))),"")</f>
        <v>2825.5100395726436</v>
      </c>
      <c r="I36" s="107">
        <f ca="1">IFERROR(IF((VLOOKUP($E36,'Adj NEA Backsheet'!$D$5:$CB$183,I$9,FALSE))="","",(VLOOKUP($E36,'Adj NEA Backsheet'!$D$5:$CB$183,I$9,FALSE))),"")</f>
        <v>3005.744233189127</v>
      </c>
      <c r="J36" s="108">
        <f ca="1">IFERROR(IF((VLOOKUP($E36,'Adj NEA Backsheet'!$D$5:$CB$183,J$9,FALSE))="","",(VLOOKUP($E36,'Adj NEA Backsheet'!$D$5:$CB$183,J$9,FALSE))),"")</f>
        <v>2980.6514073898034</v>
      </c>
      <c r="K36" s="170">
        <f ca="1">IFERROR(IF((VLOOKUP($E36,'Adj NEA Backsheet'!$D$5:$CB$183,K$9,FALSE))="","",(VLOOKUP($E36,'Adj NEA Backsheet'!$D$5:$CB$183,K$9,FALSE))),"")</f>
        <v>2960.6583571255696</v>
      </c>
      <c r="L36" s="238">
        <f ca="1">IFERROR(IF((VLOOKUP($E36,'Adj NEA Backsheet'!$D$5:$CB$183,L$9,FALSE))="","",(VLOOKUP($E36,'Adj NEA Backsheet'!$D$5:$CB$183,L$9,FALSE))),"")</f>
        <v>2889.4648705003178</v>
      </c>
      <c r="M36" s="107">
        <f ca="1">IFERROR(IF((VLOOKUP($E36,'NEA Backsheet'!$D$5:$CB$183,M$9,FALSE))="","",(VLOOKUP($E36,'NEA Backsheet'!$D$5:$CB$183,M$9,FALSE))),"")</f>
        <v>3099.0912696974387</v>
      </c>
      <c r="N36" s="241">
        <f ca="1">IFERROR(IF((VLOOKUP($E36,'NEA Backsheet'!$D$5:$CB$183,N$9,FALSE))="","",(VLOOKUP($E36,'NEA Backsheet'!$D$5:$CB$183,N$9,FALSE))),"")</f>
        <v>3041.8967662469372</v>
      </c>
      <c r="O36" s="92"/>
      <c r="Q36" s="106">
        <f ca="1">IFERROR(IF((VLOOKUP($E36,'DTOC Backsheet'!$D$5:$AF$183,Q$9,FALSE))="","",(VLOOKUP($E36,'DTOC Backsheet'!$D$5:$AF$183,Q$9,FALSE))),"")</f>
        <v>1930.2131184184282</v>
      </c>
      <c r="R36" s="107">
        <f ca="1">IFERROR(IF((VLOOKUP($E36,'DTOC Backsheet'!$D$5:$AF$183,R$9,FALSE))="","",(VLOOKUP($E36,'DTOC Backsheet'!$D$5:$AF$183,R$9,FALSE))),"")</f>
        <v>1818.2102740036623</v>
      </c>
      <c r="S36" s="107">
        <f ca="1">IFERROR(IF((VLOOKUP($E36,'DTOC Backsheet'!$D$5:$AF$183,S$9,FALSE))="","",(VLOOKUP($E36,'DTOC Backsheet'!$D$5:$AF$183,S$9,FALSE))),"")</f>
        <v>1435.6509347682752</v>
      </c>
      <c r="T36" s="108">
        <f ca="1">IFERROR(IF((VLOOKUP($E36,'DTOC Backsheet'!$D$5:$AF$183,T$9,FALSE))="","",(VLOOKUP($E36,'DTOC Backsheet'!$D$5:$AF$183,T$9,FALSE))),"")</f>
        <v>1434.943062809539</v>
      </c>
      <c r="U36" s="170">
        <f ca="1">IFERROR(IF((VLOOKUP($E36,'DTOC Backsheet'!$D$5:$AF$183,U$9,FALSE))="","",(VLOOKUP($E36,'DTOC Backsheet'!$D$5:$AF$183,U$9,FALSE))),"")</f>
        <v>1127.1324373006555</v>
      </c>
      <c r="V36" s="238">
        <f ca="1">IFERROR(IF((VLOOKUP($E36,'DTOC Backsheet'!$D$5:$AF$183,V$9,FALSE))="","",(VLOOKUP($E36,'DTOC Backsheet'!$D$5:$AF$183,V$9,FALSE))),"")</f>
        <v>1281.3977157034312</v>
      </c>
      <c r="W36" s="107">
        <f ca="1">IFERROR(IF((VLOOKUP($E36,'DTOC Backsheet'!$D$5:$AF$183,W$9,FALSE))="","",(VLOOKUP($E36,'DTOC Backsheet'!$D$5:$AF$183,W$9,FALSE))),"")</f>
        <v>1216.0839486223495</v>
      </c>
      <c r="X36" s="241">
        <f ca="1">IFERROR(IF((VLOOKUP($E36,'DTOC Backsheet'!$D$5:$AF$183,X$9,FALSE))="","",(VLOOKUP($E36,'DTOC Backsheet'!$D$5:$AF$183,X$9,FALSE))),"")</f>
        <v>1130.5730980287715</v>
      </c>
      <c r="Y36" s="92"/>
    </row>
    <row r="37" spans="1:25" ht="30" customHeight="1" x14ac:dyDescent="0.3">
      <c r="A37" s="161">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06">
        <f ca="1">IFERROR(IF((VLOOKUP($E37,'Adj NEA Backsheet'!$D$5:$CB$183,G$9,FALSE))="","",(VLOOKUP($E37,'Adj NEA Backsheet'!$D$5:$CB$183,G$9,FALSE))),"")</f>
        <v>2382.4612456958384</v>
      </c>
      <c r="H37" s="107">
        <f ca="1">IFERROR(IF((VLOOKUP($E37,'Adj NEA Backsheet'!$D$5:$CB$183,H$9,FALSE))="","",(VLOOKUP($E37,'Adj NEA Backsheet'!$D$5:$CB$183,H$9,FALSE))),"")</f>
        <v>2410.0421421133851</v>
      </c>
      <c r="I37" s="107">
        <f ca="1">IFERROR(IF((VLOOKUP($E37,'Adj NEA Backsheet'!$D$5:$CB$183,I$9,FALSE))="","",(VLOOKUP($E37,'Adj NEA Backsheet'!$D$5:$CB$183,I$9,FALSE))),"")</f>
        <v>2569.6998484206738</v>
      </c>
      <c r="J37" s="108">
        <f ca="1">IFERROR(IF((VLOOKUP($E37,'Adj NEA Backsheet'!$D$5:$CB$183,J$9,FALSE))="","",(VLOOKUP($E37,'Adj NEA Backsheet'!$D$5:$CB$183,J$9,FALSE))),"")</f>
        <v>2579.859994610134</v>
      </c>
      <c r="K37" s="170">
        <f ca="1">IFERROR(IF((VLOOKUP($E37,'Adj NEA Backsheet'!$D$5:$CB$183,K$9,FALSE))="","",(VLOOKUP($E37,'Adj NEA Backsheet'!$D$5:$CB$183,K$9,FALSE))),"")</f>
        <v>2564.5269978424735</v>
      </c>
      <c r="L37" s="238">
        <f ca="1">IFERROR(IF((VLOOKUP($E37,'Adj NEA Backsheet'!$D$5:$CB$183,L$9,FALSE))="","",(VLOOKUP($E37,'Adj NEA Backsheet'!$D$5:$CB$183,L$9,FALSE))),"")</f>
        <v>2588.3201401211227</v>
      </c>
      <c r="M37" s="107">
        <f ca="1">IFERROR(IF((VLOOKUP($E37,'NEA Backsheet'!$D$5:$CB$183,M$9,FALSE))="","",(VLOOKUP($E37,'NEA Backsheet'!$D$5:$CB$183,M$9,FALSE))),"")</f>
        <v>2765.9668106107001</v>
      </c>
      <c r="N37" s="241">
        <f ca="1">IFERROR(IF((VLOOKUP($E37,'NEA Backsheet'!$D$5:$CB$183,N$9,FALSE))="","",(VLOOKUP($E37,'NEA Backsheet'!$D$5:$CB$183,N$9,FALSE))),"")</f>
        <v>2696.348614782753</v>
      </c>
      <c r="O37" s="92"/>
      <c r="Q37" s="106">
        <f ca="1">IFERROR(IF((VLOOKUP($E37,'DTOC Backsheet'!$D$5:$AF$183,Q$9,FALSE))="","",(VLOOKUP($E37,'DTOC Backsheet'!$D$5:$AF$183,Q$9,FALSE))),"")</f>
        <v>1284.2616053878914</v>
      </c>
      <c r="R37" s="107">
        <f ca="1">IFERROR(IF((VLOOKUP($E37,'DTOC Backsheet'!$D$5:$AF$183,R$9,FALSE))="","",(VLOOKUP($E37,'DTOC Backsheet'!$D$5:$AF$183,R$9,FALSE))),"")</f>
        <v>1307.4992719202735</v>
      </c>
      <c r="S37" s="107">
        <f ca="1">IFERROR(IF((VLOOKUP($E37,'DTOC Backsheet'!$D$5:$AF$183,S$9,FALSE))="","",(VLOOKUP($E37,'DTOC Backsheet'!$D$5:$AF$183,S$9,FALSE))),"")</f>
        <v>1096.3815198651607</v>
      </c>
      <c r="T37" s="108">
        <f ca="1">IFERROR(IF((VLOOKUP($E37,'DTOC Backsheet'!$D$5:$AF$183,T$9,FALSE))="","",(VLOOKUP($E37,'DTOC Backsheet'!$D$5:$AF$183,T$9,FALSE))),"")</f>
        <v>1036.6618663126021</v>
      </c>
      <c r="U37" s="170">
        <f ca="1">IFERROR(IF((VLOOKUP($E37,'DTOC Backsheet'!$D$5:$AF$183,U$9,FALSE))="","",(VLOOKUP($E37,'DTOC Backsheet'!$D$5:$AF$183,U$9,FALSE))),"")</f>
        <v>921.58348888383478</v>
      </c>
      <c r="V37" s="238">
        <f ca="1">IFERROR(IF((VLOOKUP($E37,'DTOC Backsheet'!$D$5:$AF$183,V$9,FALSE))="","",(VLOOKUP($E37,'DTOC Backsheet'!$D$5:$AF$183,V$9,FALSE))),"")</f>
        <v>1110.5113762373624</v>
      </c>
      <c r="W37" s="107">
        <f ca="1">IFERROR(IF((VLOOKUP($E37,'DTOC Backsheet'!$D$5:$AF$183,W$9,FALSE))="","",(VLOOKUP($E37,'DTOC Backsheet'!$D$5:$AF$183,W$9,FALSE))),"")</f>
        <v>1095.0065029879922</v>
      </c>
      <c r="X37" s="241">
        <f ca="1">IFERROR(IF((VLOOKUP($E37,'DTOC Backsheet'!$D$5:$AF$183,X$9,FALSE))="","",(VLOOKUP($E37,'DTOC Backsheet'!$D$5:$AF$183,X$9,FALSE))),"")</f>
        <v>949.13673967994328</v>
      </c>
      <c r="Y37" s="92"/>
    </row>
    <row r="38" spans="1:25" ht="30" customHeight="1" x14ac:dyDescent="0.3">
      <c r="A38" s="161">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06">
        <f ca="1">IFERROR(IF((VLOOKUP($E38,'Adj NEA Backsheet'!$D$5:$CB$183,G$9,FALSE))="","",(VLOOKUP($E38,'Adj NEA Backsheet'!$D$5:$CB$183,G$9,FALSE))),"")</f>
        <v>2403.3806378638046</v>
      </c>
      <c r="H38" s="107">
        <f ca="1">IFERROR(IF((VLOOKUP($E38,'Adj NEA Backsheet'!$D$5:$CB$183,H$9,FALSE))="","",(VLOOKUP($E38,'Adj NEA Backsheet'!$D$5:$CB$183,H$9,FALSE))),"")</f>
        <v>2394.6059038120034</v>
      </c>
      <c r="I38" s="107">
        <f ca="1">IFERROR(IF((VLOOKUP($E38,'Adj NEA Backsheet'!$D$5:$CB$183,I$9,FALSE))="","",(VLOOKUP($E38,'Adj NEA Backsheet'!$D$5:$CB$183,I$9,FALSE))),"")</f>
        <v>2478.8076804642969</v>
      </c>
      <c r="J38" s="108">
        <f ca="1">IFERROR(IF((VLOOKUP($E38,'Adj NEA Backsheet'!$D$5:$CB$183,J$9,FALSE))="","",(VLOOKUP($E38,'Adj NEA Backsheet'!$D$5:$CB$183,J$9,FALSE))),"")</f>
        <v>2458.5150178196914</v>
      </c>
      <c r="K38" s="170">
        <f ca="1">IFERROR(IF((VLOOKUP($E38,'Adj NEA Backsheet'!$D$5:$CB$183,K$9,FALSE))="","",(VLOOKUP($E38,'Adj NEA Backsheet'!$D$5:$CB$183,K$9,FALSE))),"")</f>
        <v>2535.5978914321731</v>
      </c>
      <c r="L38" s="238">
        <f ca="1">IFERROR(IF((VLOOKUP($E38,'Adj NEA Backsheet'!$D$5:$CB$183,L$9,FALSE))="","",(VLOOKUP($E38,'Adj NEA Backsheet'!$D$5:$CB$183,L$9,FALSE))),"")</f>
        <v>2502.8744231960209</v>
      </c>
      <c r="M38" s="107">
        <f ca="1">IFERROR(IF((VLOOKUP($E38,'NEA Backsheet'!$D$5:$CB$183,M$9,FALSE))="","",(VLOOKUP($E38,'NEA Backsheet'!$D$5:$CB$183,M$9,FALSE))),"")</f>
        <v>2666.2350013099685</v>
      </c>
      <c r="N38" s="241">
        <f ca="1">IFERROR(IF((VLOOKUP($E38,'NEA Backsheet'!$D$5:$CB$183,N$9,FALSE))="","",(VLOOKUP($E38,'NEA Backsheet'!$D$5:$CB$183,N$9,FALSE))),"")</f>
        <v>2663.1367254843012</v>
      </c>
      <c r="O38" s="92"/>
      <c r="Q38" s="106">
        <f ca="1">IFERROR(IF((VLOOKUP($E38,'DTOC Backsheet'!$D$5:$AF$183,Q$9,FALSE))="","",(VLOOKUP($E38,'DTOC Backsheet'!$D$5:$AF$183,Q$9,FALSE))),"")</f>
        <v>1914.6258567889324</v>
      </c>
      <c r="R38" s="107">
        <f ca="1">IFERROR(IF((VLOOKUP($E38,'DTOC Backsheet'!$D$5:$AF$183,R$9,FALSE))="","",(VLOOKUP($E38,'DTOC Backsheet'!$D$5:$AF$183,R$9,FALSE))),"")</f>
        <v>1891.2218005209809</v>
      </c>
      <c r="S38" s="107">
        <f ca="1">IFERROR(IF((VLOOKUP($E38,'DTOC Backsheet'!$D$5:$AF$183,S$9,FALSE))="","",(VLOOKUP($E38,'DTOC Backsheet'!$D$5:$AF$183,S$9,FALSE))),"")</f>
        <v>1693.2042142220203</v>
      </c>
      <c r="T38" s="108">
        <f ca="1">IFERROR(IF((VLOOKUP($E38,'DTOC Backsheet'!$D$5:$AF$183,T$9,FALSE))="","",(VLOOKUP($E38,'DTOC Backsheet'!$D$5:$AF$183,T$9,FALSE))),"")</f>
        <v>1564.6040988096868</v>
      </c>
      <c r="U38" s="170">
        <f ca="1">IFERROR(IF((VLOOKUP($E38,'DTOC Backsheet'!$D$5:$AF$183,U$9,FALSE))="","",(VLOOKUP($E38,'DTOC Backsheet'!$D$5:$AF$183,U$9,FALSE))),"")</f>
        <v>1489.8783993761358</v>
      </c>
      <c r="V38" s="238">
        <f ca="1">IFERROR(IF((VLOOKUP($E38,'DTOC Backsheet'!$D$5:$AF$183,V$9,FALSE))="","",(VLOOKUP($E38,'DTOC Backsheet'!$D$5:$AF$183,V$9,FALSE))),"")</f>
        <v>1474.2101075594237</v>
      </c>
      <c r="W38" s="107">
        <f ca="1">IFERROR(IF((VLOOKUP($E38,'DTOC Backsheet'!$D$5:$AF$183,W$9,FALSE))="","",(VLOOKUP($E38,'DTOC Backsheet'!$D$5:$AF$183,W$9,FALSE))),"")</f>
        <v>1273.3963793049923</v>
      </c>
      <c r="X38" s="241">
        <f ca="1">IFERROR(IF((VLOOKUP($E38,'DTOC Backsheet'!$D$5:$AF$183,X$9,FALSE))="","",(VLOOKUP($E38,'DTOC Backsheet'!$D$5:$AF$183,X$9,FALSE))),"")</f>
        <v>1306.9393559173463</v>
      </c>
      <c r="Y38" s="92"/>
    </row>
    <row r="39" spans="1:25" ht="30" customHeight="1" x14ac:dyDescent="0.3">
      <c r="A39" s="161">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06">
        <f ca="1">IFERROR(IF((VLOOKUP($E39,'Adj NEA Backsheet'!$D$5:$CB$183,G$9,FALSE))="","",(VLOOKUP($E39,'Adj NEA Backsheet'!$D$5:$CB$183,G$9,FALSE))),"")</f>
        <v>2530.3116134461393</v>
      </c>
      <c r="H39" s="107">
        <f ca="1">IFERROR(IF((VLOOKUP($E39,'Adj NEA Backsheet'!$D$5:$CB$183,H$9,FALSE))="","",(VLOOKUP($E39,'Adj NEA Backsheet'!$D$5:$CB$183,H$9,FALSE))),"")</f>
        <v>2516.6541612243313</v>
      </c>
      <c r="I39" s="107">
        <f ca="1">IFERROR(IF((VLOOKUP($E39,'Adj NEA Backsheet'!$D$5:$CB$183,I$9,FALSE))="","",(VLOOKUP($E39,'Adj NEA Backsheet'!$D$5:$CB$183,I$9,FALSE))),"")</f>
        <v>2624.7621667454705</v>
      </c>
      <c r="J39" s="108">
        <f ca="1">IFERROR(IF((VLOOKUP($E39,'Adj NEA Backsheet'!$D$5:$CB$183,J$9,FALSE))="","",(VLOOKUP($E39,'Adj NEA Backsheet'!$D$5:$CB$183,J$9,FALSE))),"")</f>
        <v>2592.0121488398549</v>
      </c>
      <c r="K39" s="170">
        <f ca="1">IFERROR(IF((VLOOKUP($E39,'Adj NEA Backsheet'!$D$5:$CB$183,K$9,FALSE))="","",(VLOOKUP($E39,'Adj NEA Backsheet'!$D$5:$CB$183,K$9,FALSE))),"")</f>
        <v>2589.2703226682165</v>
      </c>
      <c r="L39" s="238">
        <f ca="1">IFERROR(IF((VLOOKUP($E39,'Adj NEA Backsheet'!$D$5:$CB$183,L$9,FALSE))="","",(VLOOKUP($E39,'Adj NEA Backsheet'!$D$5:$CB$183,L$9,FALSE))),"")</f>
        <v>2575.3900525139989</v>
      </c>
      <c r="M39" s="107">
        <f ca="1">IFERROR(IF((VLOOKUP($E39,'NEA Backsheet'!$D$5:$CB$183,M$9,FALSE))="","",(VLOOKUP($E39,'NEA Backsheet'!$D$5:$CB$183,M$9,FALSE))),"")</f>
        <v>2687.2316730558414</v>
      </c>
      <c r="N39" s="241">
        <f ca="1">IFERROR(IF((VLOOKUP($E39,'NEA Backsheet'!$D$5:$CB$183,N$9,FALSE))="","",(VLOOKUP($E39,'NEA Backsheet'!$D$5:$CB$183,N$9,FALSE))),"")</f>
        <v>2687.4735150225383</v>
      </c>
      <c r="O39" s="92"/>
      <c r="Q39" s="106">
        <f ca="1">IFERROR(IF((VLOOKUP($E39,'DTOC Backsheet'!$D$5:$AF$183,Q$9,FALSE))="","",(VLOOKUP($E39,'DTOC Backsheet'!$D$5:$AF$183,Q$9,FALSE))),"")</f>
        <v>1188.1888165561961</v>
      </c>
      <c r="R39" s="107">
        <f ca="1">IFERROR(IF((VLOOKUP($E39,'DTOC Backsheet'!$D$5:$AF$183,R$9,FALSE))="","",(VLOOKUP($E39,'DTOC Backsheet'!$D$5:$AF$183,R$9,FALSE))),"")</f>
        <v>1213.3790539278086</v>
      </c>
      <c r="S39" s="107">
        <f ca="1">IFERROR(IF((VLOOKUP($E39,'DTOC Backsheet'!$D$5:$AF$183,S$9,FALSE))="","",(VLOOKUP($E39,'DTOC Backsheet'!$D$5:$AF$183,S$9,FALSE))),"")</f>
        <v>1044.2254002008228</v>
      </c>
      <c r="T39" s="108">
        <f ca="1">IFERROR(IF((VLOOKUP($E39,'DTOC Backsheet'!$D$5:$AF$183,T$9,FALSE))="","",(VLOOKUP($E39,'DTOC Backsheet'!$D$5:$AF$183,T$9,FALSE))),"")</f>
        <v>965.91055780159525</v>
      </c>
      <c r="U39" s="170">
        <f ca="1">IFERROR(IF((VLOOKUP($E39,'DTOC Backsheet'!$D$5:$AF$183,U$9,FALSE))="","",(VLOOKUP($E39,'DTOC Backsheet'!$D$5:$AF$183,U$9,FALSE))),"")</f>
        <v>997.80911040570356</v>
      </c>
      <c r="V39" s="238">
        <f ca="1">IFERROR(IF((VLOOKUP($E39,'DTOC Backsheet'!$D$5:$AF$183,V$9,FALSE))="","",(VLOOKUP($E39,'DTOC Backsheet'!$D$5:$AF$183,V$9,FALSE))),"")</f>
        <v>1022.1660670307285</v>
      </c>
      <c r="W39" s="107">
        <f ca="1">IFERROR(IF((VLOOKUP($E39,'DTOC Backsheet'!$D$5:$AF$183,W$9,FALSE))="","",(VLOOKUP($E39,'DTOC Backsheet'!$D$5:$AF$183,W$9,FALSE))),"")</f>
        <v>1019.2613533850746</v>
      </c>
      <c r="X39" s="241">
        <f ca="1">IFERROR(IF((VLOOKUP($E39,'DTOC Backsheet'!$D$5:$AF$183,X$9,FALSE))="","",(VLOOKUP($E39,'DTOC Backsheet'!$D$5:$AF$183,X$9,FALSE))),"")</f>
        <v>1029.321390050306</v>
      </c>
      <c r="Y39" s="92"/>
    </row>
    <row r="40" spans="1:25" ht="30" customHeight="1" x14ac:dyDescent="0.3">
      <c r="A40" s="161">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06">
        <f ca="1">IFERROR(IF((VLOOKUP($E40,'Adj NEA Backsheet'!$D$5:$CB$183,G$9,FALSE))="","",(VLOOKUP($E40,'Adj NEA Backsheet'!$D$5:$CB$183,G$9,FALSE))),"")</f>
        <v>2213.6762370219553</v>
      </c>
      <c r="H40" s="107">
        <f ca="1">IFERROR(IF((VLOOKUP($E40,'Adj NEA Backsheet'!$D$5:$CB$183,H$9,FALSE))="","",(VLOOKUP($E40,'Adj NEA Backsheet'!$D$5:$CB$183,H$9,FALSE))),"")</f>
        <v>2218.8011511739392</v>
      </c>
      <c r="I40" s="107">
        <f ca="1">IFERROR(IF((VLOOKUP($E40,'Adj NEA Backsheet'!$D$5:$CB$183,I$9,FALSE))="","",(VLOOKUP($E40,'Adj NEA Backsheet'!$D$5:$CB$183,I$9,FALSE))),"")</f>
        <v>2310.8652894896454</v>
      </c>
      <c r="J40" s="108">
        <f ca="1">IFERROR(IF((VLOOKUP($E40,'Adj NEA Backsheet'!$D$5:$CB$183,J$9,FALSE))="","",(VLOOKUP($E40,'Adj NEA Backsheet'!$D$5:$CB$183,J$9,FALSE))),"")</f>
        <v>2251.3827226066687</v>
      </c>
      <c r="K40" s="170">
        <f ca="1">IFERROR(IF((VLOOKUP($E40,'Adj NEA Backsheet'!$D$5:$CB$183,K$9,FALSE))="","",(VLOOKUP($E40,'Adj NEA Backsheet'!$D$5:$CB$183,K$9,FALSE))),"")</f>
        <v>2273.1468026613475</v>
      </c>
      <c r="L40" s="238">
        <f ca="1">IFERROR(IF((VLOOKUP($E40,'Adj NEA Backsheet'!$D$5:$CB$183,L$9,FALSE))="","",(VLOOKUP($E40,'Adj NEA Backsheet'!$D$5:$CB$183,L$9,FALSE))),"")</f>
        <v>2288.4799950325942</v>
      </c>
      <c r="M40" s="107">
        <f ca="1">IFERROR(IF((VLOOKUP($E40,'NEA Backsheet'!$D$5:$CB$183,M$9,FALSE))="","",(VLOOKUP($E40,'NEA Backsheet'!$D$5:$CB$183,M$9,FALSE))),"")</f>
        <v>2410.502244821359</v>
      </c>
      <c r="N40" s="241">
        <f ca="1">IFERROR(IF((VLOOKUP($E40,'NEA Backsheet'!$D$5:$CB$183,N$9,FALSE))="","",(VLOOKUP($E40,'NEA Backsheet'!$D$5:$CB$183,N$9,FALSE))),"")</f>
        <v>2332.9246634789488</v>
      </c>
      <c r="O40" s="92"/>
      <c r="Q40" s="106">
        <f ca="1">IFERROR(IF((VLOOKUP($E40,'DTOC Backsheet'!$D$5:$AF$183,Q$9,FALSE))="","",(VLOOKUP($E40,'DTOC Backsheet'!$D$5:$AF$183,Q$9,FALSE))),"")</f>
        <v>701.35566901077163</v>
      </c>
      <c r="R40" s="107">
        <f ca="1">IFERROR(IF((VLOOKUP($E40,'DTOC Backsheet'!$D$5:$AF$183,R$9,FALSE))="","",(VLOOKUP($E40,'DTOC Backsheet'!$D$5:$AF$183,R$9,FALSE))),"")</f>
        <v>706.51420458458995</v>
      </c>
      <c r="S40" s="107">
        <f ca="1">IFERROR(IF((VLOOKUP($E40,'DTOC Backsheet'!$D$5:$AF$183,S$9,FALSE))="","",(VLOOKUP($E40,'DTOC Backsheet'!$D$5:$AF$183,S$9,FALSE))),"")</f>
        <v>607.8572117353167</v>
      </c>
      <c r="T40" s="108">
        <f ca="1">IFERROR(IF((VLOOKUP($E40,'DTOC Backsheet'!$D$5:$AF$183,T$9,FALSE))="","",(VLOOKUP($E40,'DTOC Backsheet'!$D$5:$AF$183,T$9,FALSE))),"")</f>
        <v>547.60882761225321</v>
      </c>
      <c r="U40" s="170">
        <f ca="1">IFERROR(IF((VLOOKUP($E40,'DTOC Backsheet'!$D$5:$AF$183,U$9,FALSE))="","",(VLOOKUP($E40,'DTOC Backsheet'!$D$5:$AF$183,U$9,FALSE))),"")</f>
        <v>591.26633399740115</v>
      </c>
      <c r="V40" s="238">
        <f ca="1">IFERROR(IF((VLOOKUP($E40,'DTOC Backsheet'!$D$5:$AF$183,V$9,FALSE))="","",(VLOOKUP($E40,'DTOC Backsheet'!$D$5:$AF$183,V$9,FALSE))),"")</f>
        <v>569.59628290999456</v>
      </c>
      <c r="W40" s="107">
        <f ca="1">IFERROR(IF((VLOOKUP($E40,'DTOC Backsheet'!$D$5:$AF$183,W$9,FALSE))="","",(VLOOKUP($E40,'DTOC Backsheet'!$D$5:$AF$183,W$9,FALSE))),"")</f>
        <v>542.86219192133649</v>
      </c>
      <c r="X40" s="241">
        <f ca="1">IFERROR(IF((VLOOKUP($E40,'DTOC Backsheet'!$D$5:$AF$183,X$9,FALSE))="","",(VLOOKUP($E40,'DTOC Backsheet'!$D$5:$AF$183,X$9,FALSE))),"")</f>
        <v>564.58950980555994</v>
      </c>
      <c r="Y40" s="92"/>
    </row>
    <row r="41" spans="1:25" ht="30" customHeight="1" x14ac:dyDescent="0.3">
      <c r="A41" s="161">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06">
        <f ca="1">IFERROR(IF((VLOOKUP($E41,'Adj NEA Backsheet'!$D$5:$CB$183,G$9,FALSE))="","",(VLOOKUP($E41,'Adj NEA Backsheet'!$D$5:$CB$183,G$9,FALSE))),"")</f>
        <v>2476.3305378261571</v>
      </c>
      <c r="H41" s="107">
        <f ca="1">IFERROR(IF((VLOOKUP($E41,'Adj NEA Backsheet'!$D$5:$CB$183,H$9,FALSE))="","",(VLOOKUP($E41,'Adj NEA Backsheet'!$D$5:$CB$183,H$9,FALSE))),"")</f>
        <v>2392.803148609682</v>
      </c>
      <c r="I41" s="107">
        <f ca="1">IFERROR(IF((VLOOKUP($E41,'Adj NEA Backsheet'!$D$5:$CB$183,I$9,FALSE))="","",(VLOOKUP($E41,'Adj NEA Backsheet'!$D$5:$CB$183,I$9,FALSE))),"")</f>
        <v>2487.2943973803763</v>
      </c>
      <c r="J41" s="108">
        <f ca="1">IFERROR(IF((VLOOKUP($E41,'Adj NEA Backsheet'!$D$5:$CB$183,J$9,FALSE))="","",(VLOOKUP($E41,'Adj NEA Backsheet'!$D$5:$CB$183,J$9,FALSE))),"")</f>
        <v>2397.3501546751409</v>
      </c>
      <c r="K41" s="170">
        <f ca="1">IFERROR(IF((VLOOKUP($E41,'Adj NEA Backsheet'!$D$5:$CB$183,K$9,FALSE))="","",(VLOOKUP($E41,'Adj NEA Backsheet'!$D$5:$CB$183,K$9,FALSE))),"")</f>
        <v>2636.009859043475</v>
      </c>
      <c r="L41" s="238">
        <f ca="1">IFERROR(IF((VLOOKUP($E41,'Adj NEA Backsheet'!$D$5:$CB$183,L$9,FALSE))="","",(VLOOKUP($E41,'Adj NEA Backsheet'!$D$5:$CB$183,L$9,FALSE))),"")</f>
        <v>2434.269297229172</v>
      </c>
      <c r="M41" s="107">
        <f ca="1">IFERROR(IF((VLOOKUP($E41,'NEA Backsheet'!$D$5:$CB$183,M$9,FALSE))="","",(VLOOKUP($E41,'NEA Backsheet'!$D$5:$CB$183,M$9,FALSE))),"")</f>
        <v>2434.6082179732357</v>
      </c>
      <c r="N41" s="241">
        <f ca="1">IFERROR(IF((VLOOKUP($E41,'NEA Backsheet'!$D$5:$CB$183,N$9,FALSE))="","",(VLOOKUP($E41,'NEA Backsheet'!$D$5:$CB$183,N$9,FALSE))),"")</f>
        <v>2308.9058346252577</v>
      </c>
      <c r="O41" s="92"/>
      <c r="Q41" s="106">
        <f ca="1">IFERROR(IF((VLOOKUP($E41,'DTOC Backsheet'!$D$5:$AF$183,Q$9,FALSE))="","",(VLOOKUP($E41,'DTOC Backsheet'!$D$5:$AF$183,Q$9,FALSE))),"")</f>
        <v>345.00953849900554</v>
      </c>
      <c r="R41" s="107">
        <f ca="1">IFERROR(IF((VLOOKUP($E41,'DTOC Backsheet'!$D$5:$AF$183,R$9,FALSE))="","",(VLOOKUP($E41,'DTOC Backsheet'!$D$5:$AF$183,R$9,FALSE))),"")</f>
        <v>484.36633248095677</v>
      </c>
      <c r="S41" s="107">
        <f ca="1">IFERROR(IF((VLOOKUP($E41,'DTOC Backsheet'!$D$5:$AF$183,S$9,FALSE))="","",(VLOOKUP($E41,'DTOC Backsheet'!$D$5:$AF$183,S$9,FALSE))),"")</f>
        <v>313.21454181380312</v>
      </c>
      <c r="T41" s="108">
        <f ca="1">IFERROR(IF((VLOOKUP($E41,'DTOC Backsheet'!$D$5:$AF$183,T$9,FALSE))="","",(VLOOKUP($E41,'DTOC Backsheet'!$D$5:$AF$183,T$9,FALSE))),"")</f>
        <v>329.08868522912263</v>
      </c>
      <c r="U41" s="170">
        <f ca="1">IFERROR(IF((VLOOKUP($E41,'DTOC Backsheet'!$D$5:$AF$183,U$9,FALSE))="","",(VLOOKUP($E41,'DTOC Backsheet'!$D$5:$AF$183,U$9,FALSE))),"")</f>
        <v>369.47985182666082</v>
      </c>
      <c r="V41" s="238">
        <f ca="1">IFERROR(IF((VLOOKUP($E41,'DTOC Backsheet'!$D$5:$AF$183,V$9,FALSE))="","",(VLOOKUP($E41,'DTOC Backsheet'!$D$5:$AF$183,V$9,FALSE))),"")</f>
        <v>420.46542277765167</v>
      </c>
      <c r="W41" s="107">
        <f ca="1">IFERROR(IF((VLOOKUP($E41,'DTOC Backsheet'!$D$5:$AF$183,W$9,FALSE))="","",(VLOOKUP($E41,'DTOC Backsheet'!$D$5:$AF$183,W$9,FALSE))),"")</f>
        <v>549.58472583535581</v>
      </c>
      <c r="X41" s="241">
        <f ca="1">IFERROR(IF((VLOOKUP($E41,'DTOC Backsheet'!$D$5:$AF$183,X$9,FALSE))="","",(VLOOKUP($E41,'DTOC Backsheet'!$D$5:$AF$183,X$9,FALSE))),"")</f>
        <v>515.87218046505438</v>
      </c>
      <c r="Y41" s="92"/>
    </row>
    <row r="42" spans="1:25" ht="30" customHeight="1" x14ac:dyDescent="0.3">
      <c r="A42" s="161">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06">
        <f ca="1">IFERROR(IF((VLOOKUP($E42,'Adj NEA Backsheet'!$D$5:$CB$183,G$9,FALSE))="","",(VLOOKUP($E42,'Adj NEA Backsheet'!$D$5:$CB$183,G$9,FALSE))),"")</f>
        <v>1954.7004838279877</v>
      </c>
      <c r="H42" s="107">
        <f ca="1">IFERROR(IF((VLOOKUP($E42,'Adj NEA Backsheet'!$D$5:$CB$183,H$9,FALSE))="","",(VLOOKUP($E42,'Adj NEA Backsheet'!$D$5:$CB$183,H$9,FALSE))),"")</f>
        <v>1869.6520870070372</v>
      </c>
      <c r="I42" s="107">
        <f ca="1">IFERROR(IF((VLOOKUP($E42,'Adj NEA Backsheet'!$D$5:$CB$183,I$9,FALSE))="","",(VLOOKUP($E42,'Adj NEA Backsheet'!$D$5:$CB$183,I$9,FALSE))),"")</f>
        <v>2116.7732170364084</v>
      </c>
      <c r="J42" s="108">
        <f ca="1">IFERROR(IF((VLOOKUP($E42,'Adj NEA Backsheet'!$D$5:$CB$183,J$9,FALSE))="","",(VLOOKUP($E42,'Adj NEA Backsheet'!$D$5:$CB$183,J$9,FALSE))),"")</f>
        <v>1997.0776801977509</v>
      </c>
      <c r="K42" s="170">
        <f ca="1">IFERROR(IF((VLOOKUP($E42,'Adj NEA Backsheet'!$D$5:$CB$183,K$9,FALSE))="","",(VLOOKUP($E42,'Adj NEA Backsheet'!$D$5:$CB$183,K$9,FALSE))),"")</f>
        <v>2065.5607146733601</v>
      </c>
      <c r="L42" s="238">
        <f ca="1">IFERROR(IF((VLOOKUP($E42,'Adj NEA Backsheet'!$D$5:$CB$183,L$9,FALSE))="","",(VLOOKUP($E42,'Adj NEA Backsheet'!$D$5:$CB$183,L$9,FALSE))),"")</f>
        <v>2071.1115028192162</v>
      </c>
      <c r="M42" s="107">
        <f ca="1">IFERROR(IF((VLOOKUP($E42,'NEA Backsheet'!$D$5:$CB$183,M$9,FALSE))="","",(VLOOKUP($E42,'NEA Backsheet'!$D$5:$CB$183,M$9,FALSE))),"")</f>
        <v>2125.0639550599149</v>
      </c>
      <c r="N42" s="241">
        <f ca="1">IFERROR(IF((VLOOKUP($E42,'NEA Backsheet'!$D$5:$CB$183,N$9,FALSE))="","",(VLOOKUP($E42,'NEA Backsheet'!$D$5:$CB$183,N$9,FALSE))),"")</f>
        <v>2084.8099188742572</v>
      </c>
      <c r="O42" s="92"/>
      <c r="Q42" s="106">
        <f ca="1">IFERROR(IF((VLOOKUP($E42,'DTOC Backsheet'!$D$5:$AF$183,Q$9,FALSE))="","",(VLOOKUP($E42,'DTOC Backsheet'!$D$5:$AF$183,Q$9,FALSE))),"")</f>
        <v>1191.0185925798428</v>
      </c>
      <c r="R42" s="107">
        <f ca="1">IFERROR(IF((VLOOKUP($E42,'DTOC Backsheet'!$D$5:$AF$183,R$9,FALSE))="","",(VLOOKUP($E42,'DTOC Backsheet'!$D$5:$AF$183,R$9,FALSE))),"")</f>
        <v>963.54720368814139</v>
      </c>
      <c r="S42" s="107">
        <f ca="1">IFERROR(IF((VLOOKUP($E42,'DTOC Backsheet'!$D$5:$AF$183,S$9,FALSE))="","",(VLOOKUP($E42,'DTOC Backsheet'!$D$5:$AF$183,S$9,FALSE))),"")</f>
        <v>641.23982031785249</v>
      </c>
      <c r="T42" s="108">
        <f ca="1">IFERROR(IF((VLOOKUP($E42,'DTOC Backsheet'!$D$5:$AF$183,T$9,FALSE))="","",(VLOOKUP($E42,'DTOC Backsheet'!$D$5:$AF$183,T$9,FALSE))),"")</f>
        <v>601.92947001689515</v>
      </c>
      <c r="U42" s="170">
        <f ca="1">IFERROR(IF((VLOOKUP($E42,'DTOC Backsheet'!$D$5:$AF$183,U$9,FALSE))="","",(VLOOKUP($E42,'DTOC Backsheet'!$D$5:$AF$183,U$9,FALSE))),"")</f>
        <v>538.35936097220656</v>
      </c>
      <c r="V42" s="238">
        <f ca="1">IFERROR(IF((VLOOKUP($E42,'DTOC Backsheet'!$D$5:$AF$183,V$9,FALSE))="","",(VLOOKUP($E42,'DTOC Backsheet'!$D$5:$AF$183,V$9,FALSE))),"")</f>
        <v>579.74615071484232</v>
      </c>
      <c r="W42" s="107">
        <f ca="1">IFERROR(IF((VLOOKUP($E42,'DTOC Backsheet'!$D$5:$AF$183,W$9,FALSE))="","",(VLOOKUP($E42,'DTOC Backsheet'!$D$5:$AF$183,W$9,FALSE))),"")</f>
        <v>668.14833360511238</v>
      </c>
      <c r="X42" s="241">
        <f ca="1">IFERROR(IF((VLOOKUP($E42,'DTOC Backsheet'!$D$5:$AF$183,X$9,FALSE))="","",(VLOOKUP($E42,'DTOC Backsheet'!$D$5:$AF$183,X$9,FALSE))),"")</f>
        <v>805.27548117256765</v>
      </c>
      <c r="Y42" s="92"/>
    </row>
    <row r="43" spans="1:25" ht="30" customHeight="1" x14ac:dyDescent="0.3">
      <c r="A43" s="161">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06">
        <f ca="1">IFERROR(IF((VLOOKUP($E43,'Adj NEA Backsheet'!$D$5:$CB$183,G$9,FALSE))="","",(VLOOKUP($E43,'Adj NEA Backsheet'!$D$5:$CB$183,G$9,FALSE))),"")</f>
        <v>3549.0743502474038</v>
      </c>
      <c r="H43" s="107">
        <f ca="1">IFERROR(IF((VLOOKUP($E43,'Adj NEA Backsheet'!$D$5:$CB$183,H$9,FALSE))="","",(VLOOKUP($E43,'Adj NEA Backsheet'!$D$5:$CB$183,H$9,FALSE))),"")</f>
        <v>3245.0270530180783</v>
      </c>
      <c r="I43" s="107">
        <f ca="1">IFERROR(IF((VLOOKUP($E43,'Adj NEA Backsheet'!$D$5:$CB$183,I$9,FALSE))="","",(VLOOKUP($E43,'Adj NEA Backsheet'!$D$5:$CB$183,I$9,FALSE))),"")</f>
        <v>3275.428743982583</v>
      </c>
      <c r="J43" s="108">
        <f ca="1">IFERROR(IF((VLOOKUP($E43,'Adj NEA Backsheet'!$D$5:$CB$183,J$9,FALSE))="","",(VLOOKUP($E43,'Adj NEA Backsheet'!$D$5:$CB$183,J$9,FALSE))),"")</f>
        <v>3500.2968058068718</v>
      </c>
      <c r="K43" s="170">
        <f ca="1">IFERROR(IF((VLOOKUP($E43,'Adj NEA Backsheet'!$D$5:$CB$183,K$9,FALSE))="","",(VLOOKUP($E43,'Adj NEA Backsheet'!$D$5:$CB$183,K$9,FALSE))),"")</f>
        <v>3442.7647565259954</v>
      </c>
      <c r="L43" s="238">
        <f ca="1">IFERROR(IF((VLOOKUP($E43,'Adj NEA Backsheet'!$D$5:$CB$183,L$9,FALSE))="","",(VLOOKUP($E43,'Adj NEA Backsheet'!$D$5:$CB$183,L$9,FALSE))),"")</f>
        <v>3452.0056327196262</v>
      </c>
      <c r="M43" s="107">
        <f ca="1">IFERROR(IF((VLOOKUP($E43,'NEA Backsheet'!$D$5:$CB$183,M$9,FALSE))="","",(VLOOKUP($E43,'NEA Backsheet'!$D$5:$CB$183,M$9,FALSE))),"")</f>
        <v>3684.0211386559968</v>
      </c>
      <c r="N43" s="241">
        <f ca="1">IFERROR(IF((VLOOKUP($E43,'NEA Backsheet'!$D$5:$CB$183,N$9,FALSE))="","",(VLOOKUP($E43,'NEA Backsheet'!$D$5:$CB$183,N$9,FALSE))),"")</f>
        <v>3784.612471251226</v>
      </c>
      <c r="O43" s="92"/>
      <c r="Q43" s="106">
        <f ca="1">IFERROR(IF((VLOOKUP($E43,'DTOC Backsheet'!$D$5:$AF$183,Q$9,FALSE))="","",(VLOOKUP($E43,'DTOC Backsheet'!$D$5:$AF$183,Q$9,FALSE))),"")</f>
        <v>133.05307626995796</v>
      </c>
      <c r="R43" s="107">
        <f ca="1">IFERROR(IF((VLOOKUP($E43,'DTOC Backsheet'!$D$5:$AF$183,R$9,FALSE))="","",(VLOOKUP($E43,'DTOC Backsheet'!$D$5:$AF$183,R$9,FALSE))),"")</f>
        <v>117.00387251755058</v>
      </c>
      <c r="S43" s="107">
        <f ca="1">IFERROR(IF((VLOOKUP($E43,'DTOC Backsheet'!$D$5:$AF$183,S$9,FALSE))="","",(VLOOKUP($E43,'DTOC Backsheet'!$D$5:$AF$183,S$9,FALSE))),"")</f>
        <v>416.24386506243661</v>
      </c>
      <c r="T43" s="108">
        <f ca="1">IFERROR(IF((VLOOKUP($E43,'DTOC Backsheet'!$D$5:$AF$183,T$9,FALSE))="","",(VLOOKUP($E43,'DTOC Backsheet'!$D$5:$AF$183,T$9,FALSE))),"")</f>
        <v>280.03138361978267</v>
      </c>
      <c r="U43" s="170">
        <f ca="1">IFERROR(IF((VLOOKUP($E43,'DTOC Backsheet'!$D$5:$AF$183,U$9,FALSE))="","",(VLOOKUP($E43,'DTOC Backsheet'!$D$5:$AF$183,U$9,FALSE))),"")</f>
        <v>174.89139526436978</v>
      </c>
      <c r="V43" s="238">
        <f ca="1">IFERROR(IF((VLOOKUP($E43,'DTOC Backsheet'!$D$5:$AF$183,V$9,FALSE))="","",(VLOOKUP($E43,'DTOC Backsheet'!$D$5:$AF$183,V$9,FALSE))),"")</f>
        <v>116.42330417892065</v>
      </c>
      <c r="W43" s="107">
        <f ca="1">IFERROR(IF((VLOOKUP($E43,'DTOC Backsheet'!$D$5:$AF$183,W$9,FALSE))="","",(VLOOKUP($E43,'DTOC Backsheet'!$D$5:$AF$183,W$9,FALSE))),"")</f>
        <v>80.521844740486969</v>
      </c>
      <c r="X43" s="241">
        <f ca="1">IFERROR(IF((VLOOKUP($E43,'DTOC Backsheet'!$D$5:$AF$183,X$9,FALSE))="","",(VLOOKUP($E43,'DTOC Backsheet'!$D$5:$AF$183,X$9,FALSE))),"")</f>
        <v>66.728500385349463</v>
      </c>
      <c r="Y43" s="92"/>
    </row>
    <row r="44" spans="1:25" ht="30" customHeight="1" x14ac:dyDescent="0.3">
      <c r="A44" s="161">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ca="1" si="0"/>
        <v>E06000022</v>
      </c>
      <c r="F44" s="99" t="str">
        <f ca="1">IF(E44="","",VLOOKUP(E44,'Org List'!$J$9:$K$488,2,0))</f>
        <v>Bath and North East Somerset</v>
      </c>
      <c r="G44" s="106">
        <f ca="1">IFERROR(IF((VLOOKUP($E44,'Adj NEA Backsheet'!$D$5:$CB$183,G$9,FALSE))="","",(VLOOKUP($E44,'Adj NEA Backsheet'!$D$5:$CB$183,G$9,FALSE))),"")</f>
        <v>2329.2362026541218</v>
      </c>
      <c r="H44" s="107">
        <f ca="1">IFERROR(IF((VLOOKUP($E44,'Adj NEA Backsheet'!$D$5:$CB$183,H$9,FALSE))="","",(VLOOKUP($E44,'Adj NEA Backsheet'!$D$5:$CB$183,H$9,FALSE))),"")</f>
        <v>2313.2252205012501</v>
      </c>
      <c r="I44" s="107">
        <f ca="1">IFERROR(IF((VLOOKUP($E44,'Adj NEA Backsheet'!$D$5:$CB$183,I$9,FALSE))="","",(VLOOKUP($E44,'Adj NEA Backsheet'!$D$5:$CB$183,I$9,FALSE))),"")</f>
        <v>2448.5184864656439</v>
      </c>
      <c r="J44" s="108">
        <f ca="1">IFERROR(IF((VLOOKUP($E44,'Adj NEA Backsheet'!$D$5:$CB$183,J$9,FALSE))="","",(VLOOKUP($E44,'Adj NEA Backsheet'!$D$5:$CB$183,J$9,FALSE))),"")</f>
        <v>2334.6698862481126</v>
      </c>
      <c r="K44" s="170">
        <f ca="1">IFERROR(IF((VLOOKUP($E44,'Adj NEA Backsheet'!$D$5:$CB$183,K$9,FALSE))="","",(VLOOKUP($E44,'Adj NEA Backsheet'!$D$5:$CB$183,K$9,FALSE))),"")</f>
        <v>2407.3600528720194</v>
      </c>
      <c r="L44" s="238">
        <f ca="1">IFERROR(IF((VLOOKUP($E44,'Adj NEA Backsheet'!$D$5:$CB$183,L$9,FALSE))="","",(VLOOKUP($E44,'Adj NEA Backsheet'!$D$5:$CB$183,L$9,FALSE))),"")</f>
        <v>2349.0731622841781</v>
      </c>
      <c r="M44" s="107">
        <f ca="1">IFERROR(IF((VLOOKUP($E44,'NEA Backsheet'!$D$5:$CB$183,M$9,FALSE))="","",(VLOOKUP($E44,'NEA Backsheet'!$D$5:$CB$183,M$9,FALSE))),"")</f>
        <v>2619.7231064671978</v>
      </c>
      <c r="N44" s="241">
        <f ca="1">IFERROR(IF((VLOOKUP($E44,'NEA Backsheet'!$D$5:$CB$183,N$9,FALSE))="","",(VLOOKUP($E44,'NEA Backsheet'!$D$5:$CB$183,N$9,FALSE))),"")</f>
        <v>2628.8653760553116</v>
      </c>
      <c r="O44" s="92"/>
      <c r="Q44" s="106">
        <f ca="1">IFERROR(IF((VLOOKUP($E44,'DTOC Backsheet'!$D$5:$AF$183,Q$9,FALSE))="","",(VLOOKUP($E44,'DTOC Backsheet'!$D$5:$AF$183,Q$9,FALSE))),"")</f>
        <v>1069.0961337513061</v>
      </c>
      <c r="R44" s="107">
        <f ca="1">IFERROR(IF((VLOOKUP($E44,'DTOC Backsheet'!$D$5:$AF$183,R$9,FALSE))="","",(VLOOKUP($E44,'DTOC Backsheet'!$D$5:$AF$183,R$9,FALSE))),"")</f>
        <v>1149.4252873563219</v>
      </c>
      <c r="S44" s="107">
        <f ca="1">IFERROR(IF((VLOOKUP($E44,'DTOC Backsheet'!$D$5:$AF$183,S$9,FALSE))="","",(VLOOKUP($E44,'DTOC Backsheet'!$D$5:$AF$183,S$9,FALSE))),"")</f>
        <v>1116.771159874608</v>
      </c>
      <c r="T44" s="108">
        <f ca="1">IFERROR(IF((VLOOKUP($E44,'DTOC Backsheet'!$D$5:$AF$183,T$9,FALSE))="","",(VLOOKUP($E44,'DTOC Backsheet'!$D$5:$AF$183,T$9,FALSE))),"")</f>
        <v>1172.9894150006435</v>
      </c>
      <c r="U44" s="170">
        <f ca="1">IFERROR(IF((VLOOKUP($E44,'DTOC Backsheet'!$D$5:$AF$183,U$9,FALSE))="","",(VLOOKUP($E44,'DTOC Backsheet'!$D$5:$AF$183,U$9,FALSE))),"")</f>
        <v>1177.5333695689912</v>
      </c>
      <c r="V44" s="238">
        <f ca="1">IFERROR(IF((VLOOKUP($E44,'DTOC Backsheet'!$D$5:$AF$183,V$9,FALSE))="","",(VLOOKUP($E44,'DTOC Backsheet'!$D$5:$AF$183,V$9,FALSE))),"")</f>
        <v>1258.0262790654383</v>
      </c>
      <c r="W44" s="107">
        <f ca="1">IFERROR(IF((VLOOKUP($E44,'DTOC Backsheet'!$D$5:$AF$183,W$9,FALSE))="","",(VLOOKUP($E44,'DTOC Backsheet'!$D$5:$AF$183,W$9,FALSE))),"")</f>
        <v>1202.2005515114506</v>
      </c>
      <c r="X44" s="241">
        <f ca="1">IFERROR(IF((VLOOKUP($E44,'DTOC Backsheet'!$D$5:$AF$183,X$9,FALSE))="","",(VLOOKUP($E44,'DTOC Backsheet'!$D$5:$AF$183,X$9,FALSE))),"")</f>
        <v>1205.9044931517244</v>
      </c>
      <c r="Y44" s="92"/>
    </row>
    <row r="45" spans="1:25" ht="30" customHeight="1" x14ac:dyDescent="0.3">
      <c r="A45" s="161">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0"/>
        <v>E06000055</v>
      </c>
      <c r="F45" s="99" t="str">
        <f ca="1">IF(E45="","",VLOOKUP(E45,'Org List'!$J$9:$K$488,2,0))</f>
        <v>Bedford</v>
      </c>
      <c r="G45" s="106">
        <f ca="1">IFERROR(IF((VLOOKUP($E45,'Adj NEA Backsheet'!$D$5:$CB$183,G$9,FALSE))="","",(VLOOKUP($E45,'Adj NEA Backsheet'!$D$5:$CB$183,G$9,FALSE))),"")</f>
        <v>2833.1990071877535</v>
      </c>
      <c r="H45" s="107">
        <f ca="1">IFERROR(IF((VLOOKUP($E45,'Adj NEA Backsheet'!$D$5:$CB$183,H$9,FALSE))="","",(VLOOKUP($E45,'Adj NEA Backsheet'!$D$5:$CB$183,H$9,FALSE))),"")</f>
        <v>2741.5737286777094</v>
      </c>
      <c r="I45" s="107">
        <f ca="1">IFERROR(IF((VLOOKUP($E45,'Adj NEA Backsheet'!$D$5:$CB$183,I$9,FALSE))="","",(VLOOKUP($E45,'Adj NEA Backsheet'!$D$5:$CB$183,I$9,FALSE))),"")</f>
        <v>2844.912626065021</v>
      </c>
      <c r="J45" s="108">
        <f ca="1">IFERROR(IF((VLOOKUP($E45,'Adj NEA Backsheet'!$D$5:$CB$183,J$9,FALSE))="","",(VLOOKUP($E45,'Adj NEA Backsheet'!$D$5:$CB$183,J$9,FALSE))),"")</f>
        <v>2793.7551146558862</v>
      </c>
      <c r="K45" s="170">
        <f ca="1">IFERROR(IF((VLOOKUP($E45,'Adj NEA Backsheet'!$D$5:$CB$183,K$9,FALSE))="","",(VLOOKUP($E45,'Adj NEA Backsheet'!$D$5:$CB$183,K$9,FALSE))),"")</f>
        <v>2776.7670244697388</v>
      </c>
      <c r="L45" s="238">
        <f ca="1">IFERROR(IF((VLOOKUP($E45,'Adj NEA Backsheet'!$D$5:$CB$183,L$9,FALSE))="","",(VLOOKUP($E45,'Adj NEA Backsheet'!$D$5:$CB$183,L$9,FALSE))),"")</f>
        <v>2777.2441998583613</v>
      </c>
      <c r="M45" s="107">
        <f ca="1">IFERROR(IF((VLOOKUP($E45,'NEA Backsheet'!$D$5:$CB$183,M$9,FALSE))="","",(VLOOKUP($E45,'NEA Backsheet'!$D$5:$CB$183,M$9,FALSE))),"")</f>
        <v>3022.3530831034318</v>
      </c>
      <c r="N45" s="241">
        <f ca="1">IFERROR(IF((VLOOKUP($E45,'NEA Backsheet'!$D$5:$CB$183,N$9,FALSE))="","",(VLOOKUP($E45,'NEA Backsheet'!$D$5:$CB$183,N$9,FALSE))),"")</f>
        <v>2866.9685420143946</v>
      </c>
      <c r="O45" s="92"/>
      <c r="Q45" s="106">
        <f ca="1">IFERROR(IF((VLOOKUP($E45,'DTOC Backsheet'!$D$5:$AF$183,Q$9,FALSE))="","",(VLOOKUP($E45,'DTOC Backsheet'!$D$5:$AF$183,Q$9,FALSE))),"")</f>
        <v>460.63907933398627</v>
      </c>
      <c r="R45" s="107">
        <f ca="1">IFERROR(IF((VLOOKUP($E45,'DTOC Backsheet'!$D$5:$AF$183,R$9,FALSE))="","",(VLOOKUP($E45,'DTOC Backsheet'!$D$5:$AF$183,R$9,FALSE))),"")</f>
        <v>785.84108716944172</v>
      </c>
      <c r="S45" s="107">
        <f ca="1">IFERROR(IF((VLOOKUP($E45,'DTOC Backsheet'!$D$5:$AF$183,S$9,FALSE))="","",(VLOOKUP($E45,'DTOC Backsheet'!$D$5:$AF$183,S$9,FALSE))),"")</f>
        <v>739.16503428011754</v>
      </c>
      <c r="T45" s="108">
        <f ca="1">IFERROR(IF((VLOOKUP($E45,'DTOC Backsheet'!$D$5:$AF$183,T$9,FALSE))="","",(VLOOKUP($E45,'DTOC Backsheet'!$D$5:$AF$183,T$9,FALSE))),"")</f>
        <v>557.69214783135089</v>
      </c>
      <c r="U45" s="170">
        <f ca="1">IFERROR(IF((VLOOKUP($E45,'DTOC Backsheet'!$D$5:$AF$183,U$9,FALSE))="","",(VLOOKUP($E45,'DTOC Backsheet'!$D$5:$AF$183,U$9,FALSE))),"")</f>
        <v>515.60217441011685</v>
      </c>
      <c r="V45" s="238">
        <f ca="1">IFERROR(IF((VLOOKUP($E45,'DTOC Backsheet'!$D$5:$AF$183,V$9,FALSE))="","",(VLOOKUP($E45,'DTOC Backsheet'!$D$5:$AF$183,V$9,FALSE))),"")</f>
        <v>766.63880160104839</v>
      </c>
      <c r="W45" s="107">
        <f ca="1">IFERROR(IF((VLOOKUP($E45,'DTOC Backsheet'!$D$5:$AF$183,W$9,FALSE))="","",(VLOOKUP($E45,'DTOC Backsheet'!$D$5:$AF$183,W$9,FALSE))),"")</f>
        <v>577.23392120549534</v>
      </c>
      <c r="X45" s="241">
        <f ca="1">IFERROR(IF((VLOOKUP($E45,'DTOC Backsheet'!$D$5:$AF$183,X$9,FALSE))="","",(VLOOKUP($E45,'DTOC Backsheet'!$D$5:$AF$183,X$9,FALSE))),"")</f>
        <v>450.84757111450853</v>
      </c>
      <c r="Y45" s="92"/>
    </row>
    <row r="46" spans="1:25" ht="30" customHeight="1" x14ac:dyDescent="0.3">
      <c r="A46" s="161">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0"/>
        <v>E09000004</v>
      </c>
      <c r="F46" s="99" t="str">
        <f ca="1">IF(E46="","",VLOOKUP(E46,'Org List'!$J$9:$K$488,2,0))</f>
        <v>Bexley</v>
      </c>
      <c r="G46" s="106">
        <f ca="1">IFERROR(IF((VLOOKUP($E46,'Adj NEA Backsheet'!$D$5:$CB$183,G$9,FALSE))="","",(VLOOKUP($E46,'Adj NEA Backsheet'!$D$5:$CB$183,G$9,FALSE))),"")</f>
        <v>2624.4243252251563</v>
      </c>
      <c r="H46" s="107">
        <f ca="1">IFERROR(IF((VLOOKUP($E46,'Adj NEA Backsheet'!$D$5:$CB$183,H$9,FALSE))="","",(VLOOKUP($E46,'Adj NEA Backsheet'!$D$5:$CB$183,H$9,FALSE))),"")</f>
        <v>2684.3958486382048</v>
      </c>
      <c r="I46" s="107">
        <f ca="1">IFERROR(IF((VLOOKUP($E46,'Adj NEA Backsheet'!$D$5:$CB$183,I$9,FALSE))="","",(VLOOKUP($E46,'Adj NEA Backsheet'!$D$5:$CB$183,I$9,FALSE))),"")</f>
        <v>2764.4672674683211</v>
      </c>
      <c r="J46" s="108">
        <f ca="1">IFERROR(IF((VLOOKUP($E46,'Adj NEA Backsheet'!$D$5:$CB$183,J$9,FALSE))="","",(VLOOKUP($E46,'Adj NEA Backsheet'!$D$5:$CB$183,J$9,FALSE))),"")</f>
        <v>2628.9948584801236</v>
      </c>
      <c r="K46" s="170">
        <f ca="1">IFERROR(IF((VLOOKUP($E46,'Adj NEA Backsheet'!$D$5:$CB$183,K$9,FALSE))="","",(VLOOKUP($E46,'Adj NEA Backsheet'!$D$5:$CB$183,K$9,FALSE))),"")</f>
        <v>2704.578301044457</v>
      </c>
      <c r="L46" s="238">
        <f ca="1">IFERROR(IF((VLOOKUP($E46,'Adj NEA Backsheet'!$D$5:$CB$183,L$9,FALSE))="","",(VLOOKUP($E46,'Adj NEA Backsheet'!$D$5:$CB$183,L$9,FALSE))),"")</f>
        <v>2561.0551029325034</v>
      </c>
      <c r="M46" s="107">
        <f ca="1">IFERROR(IF((VLOOKUP($E46,'NEA Backsheet'!$D$5:$CB$183,M$9,FALSE))="","",(VLOOKUP($E46,'NEA Backsheet'!$D$5:$CB$183,M$9,FALSE))),"")</f>
        <v>2780.5974591717377</v>
      </c>
      <c r="N46" s="241">
        <f ca="1">IFERROR(IF((VLOOKUP($E46,'NEA Backsheet'!$D$5:$CB$183,N$9,FALSE))="","",(VLOOKUP($E46,'NEA Backsheet'!$D$5:$CB$183,N$9,FALSE))),"")</f>
        <v>2702.3615584781382</v>
      </c>
      <c r="O46" s="92"/>
      <c r="Q46" s="106">
        <f ca="1">IFERROR(IF((VLOOKUP($E46,'DTOC Backsheet'!$D$5:$AF$183,Q$9,FALSE))="","",(VLOOKUP($E46,'DTOC Backsheet'!$D$5:$AF$183,Q$9,FALSE))),"")</f>
        <v>568.26576053692406</v>
      </c>
      <c r="R46" s="107">
        <f ca="1">IFERROR(IF((VLOOKUP($E46,'DTOC Backsheet'!$D$5:$AF$183,R$9,FALSE))="","",(VLOOKUP($E46,'DTOC Backsheet'!$D$5:$AF$183,R$9,FALSE))),"")</f>
        <v>604.14512146218942</v>
      </c>
      <c r="S46" s="107">
        <f ca="1">IFERROR(IF((VLOOKUP($E46,'DTOC Backsheet'!$D$5:$AF$183,S$9,FALSE))="","",(VLOOKUP($E46,'DTOC Backsheet'!$D$5:$AF$183,S$9,FALSE))),"")</f>
        <v>687.511871847365</v>
      </c>
      <c r="T46" s="108">
        <f ca="1">IFERROR(IF((VLOOKUP($E46,'DTOC Backsheet'!$D$5:$AF$183,T$9,FALSE))="","",(VLOOKUP($E46,'DTOC Backsheet'!$D$5:$AF$183,T$9,FALSE))),"")</f>
        <v>501.49356553030486</v>
      </c>
      <c r="U46" s="170">
        <f ca="1">IFERROR(IF((VLOOKUP($E46,'DTOC Backsheet'!$D$5:$AF$183,U$9,FALSE))="","",(VLOOKUP($E46,'DTOC Backsheet'!$D$5:$AF$183,U$9,FALSE))),"")</f>
        <v>456.70805500527251</v>
      </c>
      <c r="V46" s="238">
        <f ca="1">IFERROR(IF((VLOOKUP($E46,'DTOC Backsheet'!$D$5:$AF$183,V$9,FALSE))="","",(VLOOKUP($E46,'DTOC Backsheet'!$D$5:$AF$183,V$9,FALSE))),"")</f>
        <v>402.54883297500072</v>
      </c>
      <c r="W46" s="107">
        <f ca="1">IFERROR(IF((VLOOKUP($E46,'DTOC Backsheet'!$D$5:$AF$183,W$9,FALSE))="","",(VLOOKUP($E46,'DTOC Backsheet'!$D$5:$AF$183,W$9,FALSE))),"")</f>
        <v>277.04525115485171</v>
      </c>
      <c r="X46" s="241">
        <f ca="1">IFERROR(IF((VLOOKUP($E46,'DTOC Backsheet'!$D$5:$AF$183,X$9,FALSE))="","",(VLOOKUP($E46,'DTOC Backsheet'!$D$5:$AF$183,X$9,FALSE))),"")</f>
        <v>490.50608435106102</v>
      </c>
      <c r="Y46" s="92"/>
    </row>
    <row r="47" spans="1:25" ht="30" customHeight="1" x14ac:dyDescent="0.3">
      <c r="A47" s="161">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0"/>
        <v>E08000025</v>
      </c>
      <c r="F47" s="99" t="str">
        <f ca="1">IF(E47="","",VLOOKUP(E47,'Org List'!$J$9:$K$488,2,0))</f>
        <v>Birmingham</v>
      </c>
      <c r="G47" s="106">
        <f ca="1">IFERROR(IF((VLOOKUP($E47,'Adj NEA Backsheet'!$D$5:$CB$183,G$9,FALSE))="","",(VLOOKUP($E47,'Adj NEA Backsheet'!$D$5:$CB$183,G$9,FALSE))),"")</f>
        <v>3044.6066027904794</v>
      </c>
      <c r="H47" s="107">
        <f ca="1">IFERROR(IF((VLOOKUP($E47,'Adj NEA Backsheet'!$D$5:$CB$183,H$9,FALSE))="","",(VLOOKUP($E47,'Adj NEA Backsheet'!$D$5:$CB$183,H$9,FALSE))),"")</f>
        <v>3009.8342162804474</v>
      </c>
      <c r="I47" s="107">
        <f ca="1">IFERROR(IF((VLOOKUP($E47,'Adj NEA Backsheet'!$D$5:$CB$183,I$9,FALSE))="","",(VLOOKUP($E47,'Adj NEA Backsheet'!$D$5:$CB$183,I$9,FALSE))),"")</f>
        <v>3242.9820080494546</v>
      </c>
      <c r="J47" s="108">
        <f ca="1">IFERROR(IF((VLOOKUP($E47,'Adj NEA Backsheet'!$D$5:$CB$183,J$9,FALSE))="","",(VLOOKUP($E47,'Adj NEA Backsheet'!$D$5:$CB$183,J$9,FALSE))),"")</f>
        <v>3345.8741836278637</v>
      </c>
      <c r="K47" s="170">
        <f ca="1">IFERROR(IF((VLOOKUP($E47,'Adj NEA Backsheet'!$D$5:$CB$183,K$9,FALSE))="","",(VLOOKUP($E47,'Adj NEA Backsheet'!$D$5:$CB$183,K$9,FALSE))),"")</f>
        <v>3437.2143051309354</v>
      </c>
      <c r="L47" s="238">
        <f ca="1">IFERROR(IF((VLOOKUP($E47,'Adj NEA Backsheet'!$D$5:$CB$183,L$9,FALSE))="","",(VLOOKUP($E47,'Adj NEA Backsheet'!$D$5:$CB$183,L$9,FALSE))),"")</f>
        <v>3566.5143537562749</v>
      </c>
      <c r="M47" s="107">
        <f ca="1">IFERROR(IF((VLOOKUP($E47,'NEA Backsheet'!$D$5:$CB$183,M$9,FALSE))="","",(VLOOKUP($E47,'NEA Backsheet'!$D$5:$CB$183,M$9,FALSE))),"")</f>
        <v>3608.7789839077786</v>
      </c>
      <c r="N47" s="241">
        <f ca="1">IFERROR(IF((VLOOKUP($E47,'NEA Backsheet'!$D$5:$CB$183,N$9,FALSE))="","",(VLOOKUP($E47,'NEA Backsheet'!$D$5:$CB$183,N$9,FALSE))),"")</f>
        <v>3409.8130110751226</v>
      </c>
      <c r="O47" s="92"/>
      <c r="Q47" s="106">
        <f ca="1">IFERROR(IF((VLOOKUP($E47,'DTOC Backsheet'!$D$5:$AF$183,Q$9,FALSE))="","",(VLOOKUP($E47,'DTOC Backsheet'!$D$5:$AF$183,Q$9,FALSE))),"")</f>
        <v>1844.4338965962777</v>
      </c>
      <c r="R47" s="107">
        <f ca="1">IFERROR(IF((VLOOKUP($E47,'DTOC Backsheet'!$D$5:$AF$183,R$9,FALSE))="","",(VLOOKUP($E47,'DTOC Backsheet'!$D$5:$AF$183,R$9,FALSE))),"")</f>
        <v>1780.3616079788844</v>
      </c>
      <c r="S47" s="107">
        <f ca="1">IFERROR(IF((VLOOKUP($E47,'DTOC Backsheet'!$D$5:$AF$183,S$9,FALSE))="","",(VLOOKUP($E47,'DTOC Backsheet'!$D$5:$AF$183,S$9,FALSE))),"")</f>
        <v>1629.1321620510671</v>
      </c>
      <c r="T47" s="108">
        <f ca="1">IFERROR(IF((VLOOKUP($E47,'DTOC Backsheet'!$D$5:$AF$183,T$9,FALSE))="","",(VLOOKUP($E47,'DTOC Backsheet'!$D$5:$AF$183,T$9,FALSE))),"")</f>
        <v>1415.8947983296787</v>
      </c>
      <c r="U47" s="170">
        <f ca="1">IFERROR(IF((VLOOKUP($E47,'DTOC Backsheet'!$D$5:$AF$183,U$9,FALSE))="","",(VLOOKUP($E47,'DTOC Backsheet'!$D$5:$AF$183,U$9,FALSE))),"")</f>
        <v>1607.4529132662133</v>
      </c>
      <c r="V47" s="238">
        <f ca="1">IFERROR(IF((VLOOKUP($E47,'DTOC Backsheet'!$D$5:$AF$183,V$9,FALSE))="","",(VLOOKUP($E47,'DTOC Backsheet'!$D$5:$AF$183,V$9,FALSE))),"")</f>
        <v>1592.6188397314938</v>
      </c>
      <c r="W47" s="107">
        <f ca="1">IFERROR(IF((VLOOKUP($E47,'DTOC Backsheet'!$D$5:$AF$183,W$9,FALSE))="","",(VLOOKUP($E47,'DTOC Backsheet'!$D$5:$AF$183,W$9,FALSE))),"")</f>
        <v>1521.3685652733925</v>
      </c>
      <c r="X47" s="241">
        <f ca="1">IFERROR(IF((VLOOKUP($E47,'DTOC Backsheet'!$D$5:$AF$183,X$9,FALSE))="","",(VLOOKUP($E47,'DTOC Backsheet'!$D$5:$AF$183,X$9,FALSE))),"")</f>
        <v>1533.3986284317625</v>
      </c>
      <c r="Y47" s="92"/>
    </row>
    <row r="48" spans="1:25" ht="30" customHeight="1" x14ac:dyDescent="0.3">
      <c r="A48" s="161">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0"/>
        <v>E06000008</v>
      </c>
      <c r="F48" s="99" t="str">
        <f ca="1">IF(E48="","",VLOOKUP(E48,'Org List'!$J$9:$K$488,2,0))</f>
        <v>Blackburn with Darwen</v>
      </c>
      <c r="G48" s="106">
        <f ca="1">IFERROR(IF((VLOOKUP($E48,'Adj NEA Backsheet'!$D$5:$CB$183,G$9,FALSE))="","",(VLOOKUP($E48,'Adj NEA Backsheet'!$D$5:$CB$183,G$9,FALSE))),"")</f>
        <v>2919.0431417395275</v>
      </c>
      <c r="H48" s="107">
        <f ca="1">IFERROR(IF((VLOOKUP($E48,'Adj NEA Backsheet'!$D$5:$CB$183,H$9,FALSE))="","",(VLOOKUP($E48,'Adj NEA Backsheet'!$D$5:$CB$183,H$9,FALSE))),"")</f>
        <v>2894.3050758095569</v>
      </c>
      <c r="I48" s="107">
        <f ca="1">IFERROR(IF((VLOOKUP($E48,'Adj NEA Backsheet'!$D$5:$CB$183,I$9,FALSE))="","",(VLOOKUP($E48,'Adj NEA Backsheet'!$D$5:$CB$183,I$9,FALSE))),"")</f>
        <v>3139.8695171645882</v>
      </c>
      <c r="J48" s="108">
        <f ca="1">IFERROR(IF((VLOOKUP($E48,'Adj NEA Backsheet'!$D$5:$CB$183,J$9,FALSE))="","",(VLOOKUP($E48,'Adj NEA Backsheet'!$D$5:$CB$183,J$9,FALSE))),"")</f>
        <v>3024.513985812041</v>
      </c>
      <c r="K48" s="170">
        <f ca="1">IFERROR(IF((VLOOKUP($E48,'Adj NEA Backsheet'!$D$5:$CB$183,K$9,FALSE))="","",(VLOOKUP($E48,'Adj NEA Backsheet'!$D$5:$CB$183,K$9,FALSE))),"")</f>
        <v>3036.7878261173369</v>
      </c>
      <c r="L48" s="238">
        <f ca="1">IFERROR(IF((VLOOKUP($E48,'Adj NEA Backsheet'!$D$5:$CB$183,L$9,FALSE))="","",(VLOOKUP($E48,'Adj NEA Backsheet'!$D$5:$CB$183,L$9,FALSE))),"")</f>
        <v>3053.0451761935169</v>
      </c>
      <c r="M48" s="107">
        <f ca="1">IFERROR(IF((VLOOKUP($E48,'NEA Backsheet'!$D$5:$CB$183,M$9,FALSE))="","",(VLOOKUP($E48,'NEA Backsheet'!$D$5:$CB$183,M$9,FALSE))),"")</f>
        <v>3442.7353337075488</v>
      </c>
      <c r="N48" s="241">
        <f ca="1">IFERROR(IF((VLOOKUP($E48,'NEA Backsheet'!$D$5:$CB$183,N$9,FALSE))="","",(VLOOKUP($E48,'NEA Backsheet'!$D$5:$CB$183,N$9,FALSE))),"")</f>
        <v>3533.1753846929823</v>
      </c>
      <c r="O48" s="92"/>
      <c r="Q48" s="106">
        <f ca="1">IFERROR(IF((VLOOKUP($E48,'DTOC Backsheet'!$D$5:$AF$183,Q$9,FALSE))="","",(VLOOKUP($E48,'DTOC Backsheet'!$D$5:$AF$183,Q$9,FALSE))),"")</f>
        <v>848.20415020660221</v>
      </c>
      <c r="R48" s="107">
        <f ca="1">IFERROR(IF((VLOOKUP($E48,'DTOC Backsheet'!$D$5:$AF$183,R$9,FALSE))="","",(VLOOKUP($E48,'DTOC Backsheet'!$D$5:$AF$183,R$9,FALSE))),"")</f>
        <v>843.66344276438269</v>
      </c>
      <c r="S48" s="107">
        <f ca="1">IFERROR(IF((VLOOKUP($E48,'DTOC Backsheet'!$D$5:$AF$183,S$9,FALSE))="","",(VLOOKUP($E48,'DTOC Backsheet'!$D$5:$AF$183,S$9,FALSE))),"")</f>
        <v>788.26681196930474</v>
      </c>
      <c r="T48" s="108">
        <f ca="1">IFERROR(IF((VLOOKUP($E48,'DTOC Backsheet'!$D$5:$AF$183,T$9,FALSE))="","",(VLOOKUP($E48,'DTOC Backsheet'!$D$5:$AF$183,T$9,FALSE))),"")</f>
        <v>857.6872181896199</v>
      </c>
      <c r="U48" s="170">
        <f ca="1">IFERROR(IF((VLOOKUP($E48,'DTOC Backsheet'!$D$5:$AF$183,U$9,FALSE))="","",(VLOOKUP($E48,'DTOC Backsheet'!$D$5:$AF$183,U$9,FALSE))),"")</f>
        <v>714.28554573040299</v>
      </c>
      <c r="V48" s="238">
        <f ca="1">IFERROR(IF((VLOOKUP($E48,'DTOC Backsheet'!$D$5:$AF$183,V$9,FALSE))="","",(VLOOKUP($E48,'DTOC Backsheet'!$D$5:$AF$183,V$9,FALSE))),"")</f>
        <v>1176.2567563743357</v>
      </c>
      <c r="W48" s="107">
        <f ca="1">IFERROR(IF((VLOOKUP($E48,'DTOC Backsheet'!$D$5:$AF$183,W$9,FALSE))="","",(VLOOKUP($E48,'DTOC Backsheet'!$D$5:$AF$183,W$9,FALSE))),"")</f>
        <v>899.43707219673365</v>
      </c>
      <c r="X48" s="241">
        <f ca="1">IFERROR(IF((VLOOKUP($E48,'DTOC Backsheet'!$D$5:$AF$183,X$9,FALSE))="","",(VLOOKUP($E48,'DTOC Backsheet'!$D$5:$AF$183,X$9,FALSE))),"")</f>
        <v>894.73499092941938</v>
      </c>
      <c r="Y48" s="92"/>
    </row>
    <row r="49" spans="1:25" ht="30" customHeight="1" x14ac:dyDescent="0.3">
      <c r="A49" s="161">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0"/>
        <v>E06000009</v>
      </c>
      <c r="F49" s="99" t="str">
        <f ca="1">IF(E49="","",VLOOKUP(E49,'Org List'!$J$9:$K$488,2,0))</f>
        <v>Blackpool</v>
      </c>
      <c r="G49" s="106">
        <f ca="1">IFERROR(IF((VLOOKUP($E49,'Adj NEA Backsheet'!$D$5:$CB$183,G$9,FALSE))="","",(VLOOKUP($E49,'Adj NEA Backsheet'!$D$5:$CB$183,G$9,FALSE))),"")</f>
        <v>3608.2325340230514</v>
      </c>
      <c r="H49" s="107">
        <f ca="1">IFERROR(IF((VLOOKUP($E49,'Adj NEA Backsheet'!$D$5:$CB$183,H$9,FALSE))="","",(VLOOKUP($E49,'Adj NEA Backsheet'!$D$5:$CB$183,H$9,FALSE))),"")</f>
        <v>3561.6301962968341</v>
      </c>
      <c r="I49" s="107">
        <f ca="1">IFERROR(IF((VLOOKUP($E49,'Adj NEA Backsheet'!$D$5:$CB$183,I$9,FALSE))="","",(VLOOKUP($E49,'Adj NEA Backsheet'!$D$5:$CB$183,I$9,FALSE))),"")</f>
        <v>3654.0905470544844</v>
      </c>
      <c r="J49" s="108">
        <f ca="1">IFERROR(IF((VLOOKUP($E49,'Adj NEA Backsheet'!$D$5:$CB$183,J$9,FALSE))="","",(VLOOKUP($E49,'Adj NEA Backsheet'!$D$5:$CB$183,J$9,FALSE))),"")</f>
        <v>3389.8069114737068</v>
      </c>
      <c r="K49" s="170">
        <f ca="1">IFERROR(IF((VLOOKUP($E49,'Adj NEA Backsheet'!$D$5:$CB$183,K$9,FALSE))="","",(VLOOKUP($E49,'Adj NEA Backsheet'!$D$5:$CB$183,K$9,FALSE))),"")</f>
        <v>3485.5217009662369</v>
      </c>
      <c r="L49" s="238">
        <f ca="1">IFERROR(IF((VLOOKUP($E49,'Adj NEA Backsheet'!$D$5:$CB$183,L$9,FALSE))="","",(VLOOKUP($E49,'Adj NEA Backsheet'!$D$5:$CB$183,L$9,FALSE))),"")</f>
        <v>3363.3535356352113</v>
      </c>
      <c r="M49" s="107">
        <f ca="1">IFERROR(IF((VLOOKUP($E49,'NEA Backsheet'!$D$5:$CB$183,M$9,FALSE))="","",(VLOOKUP($E49,'NEA Backsheet'!$D$5:$CB$183,M$9,FALSE))),"")</f>
        <v>3702.7322699895926</v>
      </c>
      <c r="N49" s="241">
        <f ca="1">IFERROR(IF((VLOOKUP($E49,'NEA Backsheet'!$D$5:$CB$183,N$9,FALSE))="","",(VLOOKUP($E49,'NEA Backsheet'!$D$5:$CB$183,N$9,FALSE))),"")</f>
        <v>3696.0227575677704</v>
      </c>
      <c r="O49" s="92"/>
      <c r="Q49" s="106">
        <f ca="1">IFERROR(IF((VLOOKUP($E49,'DTOC Backsheet'!$D$5:$AF$183,Q$9,FALSE))="","",(VLOOKUP($E49,'DTOC Backsheet'!$D$5:$AF$183,Q$9,FALSE))),"")</f>
        <v>1066.510665106651</v>
      </c>
      <c r="R49" s="107">
        <f ca="1">IFERROR(IF((VLOOKUP($E49,'DTOC Backsheet'!$D$5:$AF$183,R$9,FALSE))="","",(VLOOKUP($E49,'DTOC Backsheet'!$D$5:$AF$183,R$9,FALSE))),"")</f>
        <v>1240.2124021240213</v>
      </c>
      <c r="S49" s="107">
        <f ca="1">IFERROR(IF((VLOOKUP($E49,'DTOC Backsheet'!$D$5:$AF$183,S$9,FALSE))="","",(VLOOKUP($E49,'DTOC Backsheet'!$D$5:$AF$183,S$9,FALSE))),"")</f>
        <v>1497.6149761497613</v>
      </c>
      <c r="T49" s="108">
        <f ca="1">IFERROR(IF((VLOOKUP($E49,'DTOC Backsheet'!$D$5:$AF$183,T$9,FALSE))="","",(VLOOKUP($E49,'DTOC Backsheet'!$D$5:$AF$183,T$9,FALSE))),"")</f>
        <v>1100.182013678417</v>
      </c>
      <c r="U49" s="170">
        <f ca="1">IFERROR(IF((VLOOKUP($E49,'DTOC Backsheet'!$D$5:$AF$183,U$9,FALSE))="","",(VLOOKUP($E49,'DTOC Backsheet'!$D$5:$AF$183,U$9,FALSE))),"")</f>
        <v>1035.0931846029478</v>
      </c>
      <c r="V49" s="238">
        <f ca="1">IFERROR(IF((VLOOKUP($E49,'DTOC Backsheet'!$D$5:$AF$183,V$9,FALSE))="","",(VLOOKUP($E49,'DTOC Backsheet'!$D$5:$AF$183,V$9,FALSE))),"")</f>
        <v>1316.2407657483773</v>
      </c>
      <c r="W49" s="107">
        <f ca="1">IFERROR(IF((VLOOKUP($E49,'DTOC Backsheet'!$D$5:$AF$183,W$9,FALSE))="","",(VLOOKUP($E49,'DTOC Backsheet'!$D$5:$AF$183,W$9,FALSE))),"")</f>
        <v>870.5630888844006</v>
      </c>
      <c r="X49" s="241">
        <f ca="1">IFERROR(IF((VLOOKUP($E49,'DTOC Backsheet'!$D$5:$AF$183,X$9,FALSE))="","",(VLOOKUP($E49,'DTOC Backsheet'!$D$5:$AF$183,X$9,FALSE))),"")</f>
        <v>755.02794388367363</v>
      </c>
      <c r="Y49" s="92"/>
    </row>
    <row r="50" spans="1:25" ht="30" customHeight="1" x14ac:dyDescent="0.3">
      <c r="A50" s="161">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0"/>
        <v>E08000001</v>
      </c>
      <c r="F50" s="99" t="str">
        <f ca="1">IF(E50="","",VLOOKUP(E50,'Org List'!$J$9:$K$488,2,0))</f>
        <v>Bolton</v>
      </c>
      <c r="G50" s="106">
        <f ca="1">IFERROR(IF((VLOOKUP($E50,'Adj NEA Backsheet'!$D$5:$CB$183,G$9,FALSE))="","",(VLOOKUP($E50,'Adj NEA Backsheet'!$D$5:$CB$183,G$9,FALSE))),"")</f>
        <v>2661.6979877486328</v>
      </c>
      <c r="H50" s="107">
        <f ca="1">IFERROR(IF((VLOOKUP($E50,'Adj NEA Backsheet'!$D$5:$CB$183,H$9,FALSE))="","",(VLOOKUP($E50,'Adj NEA Backsheet'!$D$5:$CB$183,H$9,FALSE))),"")</f>
        <v>2723.6667958711764</v>
      </c>
      <c r="I50" s="107">
        <f ca="1">IFERROR(IF((VLOOKUP($E50,'Adj NEA Backsheet'!$D$5:$CB$183,I$9,FALSE))="","",(VLOOKUP($E50,'Adj NEA Backsheet'!$D$5:$CB$183,I$9,FALSE))),"")</f>
        <v>3010.8030872943141</v>
      </c>
      <c r="J50" s="108">
        <f ca="1">IFERROR(IF((VLOOKUP($E50,'Adj NEA Backsheet'!$D$5:$CB$183,J$9,FALSE))="","",(VLOOKUP($E50,'Adj NEA Backsheet'!$D$5:$CB$183,J$9,FALSE))),"")</f>
        <v>2739.4455423471632</v>
      </c>
      <c r="K50" s="170">
        <f ca="1">IFERROR(IF((VLOOKUP($E50,'Adj NEA Backsheet'!$D$5:$CB$183,K$9,FALSE))="","",(VLOOKUP($E50,'Adj NEA Backsheet'!$D$5:$CB$183,K$9,FALSE))),"")</f>
        <v>2829.5632532189743</v>
      </c>
      <c r="L50" s="238">
        <f ca="1">IFERROR(IF((VLOOKUP($E50,'Adj NEA Backsheet'!$D$5:$CB$183,L$9,FALSE))="","",(VLOOKUP($E50,'Adj NEA Backsheet'!$D$5:$CB$183,L$9,FALSE))),"")</f>
        <v>2659.7733880136793</v>
      </c>
      <c r="M50" s="107">
        <f ca="1">IFERROR(IF((VLOOKUP($E50,'NEA Backsheet'!$D$5:$CB$183,M$9,FALSE))="","",(VLOOKUP($E50,'NEA Backsheet'!$D$5:$CB$183,M$9,FALSE))),"")</f>
        <v>2908.6018651207073</v>
      </c>
      <c r="N50" s="241">
        <f ca="1">IFERROR(IF((VLOOKUP($E50,'NEA Backsheet'!$D$5:$CB$183,N$9,FALSE))="","",(VLOOKUP($E50,'NEA Backsheet'!$D$5:$CB$183,N$9,FALSE))),"")</f>
        <v>2871.9850983751271</v>
      </c>
      <c r="O50" s="92"/>
      <c r="Q50" s="106">
        <f ca="1">IFERROR(IF((VLOOKUP($E50,'DTOC Backsheet'!$D$5:$AF$183,Q$9,FALSE))="","",(VLOOKUP($E50,'DTOC Backsheet'!$D$5:$AF$183,Q$9,FALSE))),"")</f>
        <v>1215.84322384764</v>
      </c>
      <c r="R50" s="107">
        <f ca="1">IFERROR(IF((VLOOKUP($E50,'DTOC Backsheet'!$D$5:$AF$183,R$9,FALSE))="","",(VLOOKUP($E50,'DTOC Backsheet'!$D$5:$AF$183,R$9,FALSE))),"")</f>
        <v>1013.8927224215658</v>
      </c>
      <c r="S50" s="107">
        <f ca="1">IFERROR(IF((VLOOKUP($E50,'DTOC Backsheet'!$D$5:$AF$183,S$9,FALSE))="","",(VLOOKUP($E50,'DTOC Backsheet'!$D$5:$AF$183,S$9,FALSE))),"")</f>
        <v>1343.2698500322017</v>
      </c>
      <c r="T50" s="108">
        <f ca="1">IFERROR(IF((VLOOKUP($E50,'DTOC Backsheet'!$D$5:$AF$183,T$9,FALSE))="","",(VLOOKUP($E50,'DTOC Backsheet'!$D$5:$AF$183,T$9,FALSE))),"")</f>
        <v>1294.5424964094877</v>
      </c>
      <c r="U50" s="170">
        <f ca="1">IFERROR(IF((VLOOKUP($E50,'DTOC Backsheet'!$D$5:$AF$183,U$9,FALSE))="","",(VLOOKUP($E50,'DTOC Backsheet'!$D$5:$AF$183,U$9,FALSE))),"")</f>
        <v>728.09429405415119</v>
      </c>
      <c r="V50" s="238">
        <f ca="1">IFERROR(IF((VLOOKUP($E50,'DTOC Backsheet'!$D$5:$AF$183,V$9,FALSE))="","",(VLOOKUP($E50,'DTOC Backsheet'!$D$5:$AF$183,V$9,FALSE))),"")</f>
        <v>651.62149713148244</v>
      </c>
      <c r="W50" s="107">
        <f ca="1">IFERROR(IF((VLOOKUP($E50,'DTOC Backsheet'!$D$5:$AF$183,W$9,FALSE))="","",(VLOOKUP($E50,'DTOC Backsheet'!$D$5:$AF$183,W$9,FALSE))),"")</f>
        <v>615.44574289860327</v>
      </c>
      <c r="X50" s="241">
        <f ca="1">IFERROR(IF((VLOOKUP($E50,'DTOC Backsheet'!$D$5:$AF$183,X$9,FALSE))="","",(VLOOKUP($E50,'DTOC Backsheet'!$D$5:$AF$183,X$9,FALSE))),"")</f>
        <v>917.85725957896943</v>
      </c>
      <c r="Y50" s="92"/>
    </row>
    <row r="51" spans="1:25" ht="30" customHeight="1" x14ac:dyDescent="0.3">
      <c r="A51" s="161">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0"/>
        <v>E06000028 &amp; E06000029</v>
      </c>
      <c r="F51" s="99" t="str">
        <f ca="1">IF(E51="","",VLOOKUP(E51,'Org List'!$J$9:$K$488,2,0))</f>
        <v>Bournemouth &amp; Poole</v>
      </c>
      <c r="G51" s="106">
        <f ca="1">IFERROR(IF((VLOOKUP($E51,'Adj NEA Backsheet'!$D$5:$CB$183,G$9,FALSE))="","",(VLOOKUP($E51,'Adj NEA Backsheet'!$D$5:$CB$183,G$9,FALSE))),"")</f>
        <v>3108.3420714541562</v>
      </c>
      <c r="H51" s="107">
        <f ca="1">IFERROR(IF((VLOOKUP($E51,'Adj NEA Backsheet'!$D$5:$CB$183,H$9,FALSE))="","",(VLOOKUP($E51,'Adj NEA Backsheet'!$D$5:$CB$183,H$9,FALSE))),"")</f>
        <v>3128.3245559489965</v>
      </c>
      <c r="I51" s="107">
        <f ca="1">IFERROR(IF((VLOOKUP($E51,'Adj NEA Backsheet'!$D$5:$CB$183,I$9,FALSE))="","",(VLOOKUP($E51,'Adj NEA Backsheet'!$D$5:$CB$183,I$9,FALSE))),"")</f>
        <v>3228.236978423201</v>
      </c>
      <c r="J51" s="108">
        <f ca="1">IFERROR(IF((VLOOKUP($E51,'Adj NEA Backsheet'!$D$5:$CB$183,J$9,FALSE))="","",(VLOOKUP($E51,'Adj NEA Backsheet'!$D$5:$CB$183,J$9,FALSE))),"")</f>
        <v>3228.8618526495457</v>
      </c>
      <c r="K51" s="170">
        <f ca="1">IFERROR(IF((VLOOKUP($E51,'Adj NEA Backsheet'!$D$5:$CB$183,K$9,FALSE))="","",(VLOOKUP($E51,'Adj NEA Backsheet'!$D$5:$CB$183,K$9,FALSE))),"")</f>
        <v>3171.7583065593744</v>
      </c>
      <c r="L51" s="238">
        <f ca="1">IFERROR(IF((VLOOKUP($E51,'Adj NEA Backsheet'!$D$5:$CB$183,L$9,FALSE))="","",(VLOOKUP($E51,'Adj NEA Backsheet'!$D$5:$CB$183,L$9,FALSE))),"")</f>
        <v>3141.8846921696104</v>
      </c>
      <c r="M51" s="107">
        <f ca="1">IFERROR(IF((VLOOKUP($E51,'NEA Backsheet'!$D$5:$CB$183,M$9,FALSE))="","",(VLOOKUP($E51,'NEA Backsheet'!$D$5:$CB$183,M$9,FALSE))),"")</f>
        <v>3419.6035586868525</v>
      </c>
      <c r="N51" s="241">
        <f ca="1">IFERROR(IF((VLOOKUP($E51,'NEA Backsheet'!$D$5:$CB$183,N$9,FALSE))="","",(VLOOKUP($E51,'NEA Backsheet'!$D$5:$CB$183,N$9,FALSE))),"")</f>
        <v>3327.0106339893559</v>
      </c>
      <c r="O51" s="92"/>
      <c r="Q51" s="106">
        <f ca="1">IFERROR(IF((VLOOKUP($E51,'DTOC Backsheet'!$D$5:$AF$183,Q$9,FALSE))="","",(VLOOKUP($E51,'DTOC Backsheet'!$D$5:$AF$183,Q$9,FALSE))),"")</f>
        <v>1279.6095064873807</v>
      </c>
      <c r="R51" s="107">
        <f ca="1">IFERROR(IF((VLOOKUP($E51,'DTOC Backsheet'!$D$5:$AF$183,R$9,FALSE))="","",(VLOOKUP($E51,'DTOC Backsheet'!$D$5:$AF$183,R$9,FALSE))),"")</f>
        <v>1425.401374302754</v>
      </c>
      <c r="S51" s="107">
        <f ca="1">IFERROR(IF((VLOOKUP($E51,'DTOC Backsheet'!$D$5:$AF$183,S$9,FALSE))="","",(VLOOKUP($E51,'DTOC Backsheet'!$D$5:$AF$183,S$9,FALSE))),"")</f>
        <v>1082.3616853254055</v>
      </c>
      <c r="T51" s="108">
        <f ca="1">IFERROR(IF((VLOOKUP($E51,'DTOC Backsheet'!$D$5:$AF$183,T$9,FALSE))="","",(VLOOKUP($E51,'DTOC Backsheet'!$D$5:$AF$183,T$9,FALSE))),"")</f>
        <v>1001.6627210865754</v>
      </c>
      <c r="U51" s="170">
        <f ca="1">IFERROR(IF((VLOOKUP($E51,'DTOC Backsheet'!$D$5:$AF$183,U$9,FALSE))="","",(VLOOKUP($E51,'DTOC Backsheet'!$D$5:$AF$183,U$9,FALSE))),"")</f>
        <v>886.3455463245715</v>
      </c>
      <c r="V51" s="238">
        <f ca="1">IFERROR(IF((VLOOKUP($E51,'DTOC Backsheet'!$D$5:$AF$183,V$9,FALSE))="","",(VLOOKUP($E51,'DTOC Backsheet'!$D$5:$AF$183,V$9,FALSE))),"")</f>
        <v>920.0536435626957</v>
      </c>
      <c r="W51" s="107">
        <f ca="1">IFERROR(IF((VLOOKUP($E51,'DTOC Backsheet'!$D$5:$AF$183,W$9,FALSE))="","",(VLOOKUP($E51,'DTOC Backsheet'!$D$5:$AF$183,W$9,FALSE))),"")</f>
        <v>847.31511794358551</v>
      </c>
      <c r="X51" s="241">
        <f ca="1">IFERROR(IF((VLOOKUP($E51,'DTOC Backsheet'!$D$5:$AF$183,X$9,FALSE))="","",(VLOOKUP($E51,'DTOC Backsheet'!$D$5:$AF$183,X$9,FALSE))),"")</f>
        <v>950.87313590143458</v>
      </c>
      <c r="Y51" s="92"/>
    </row>
    <row r="52" spans="1:25" ht="30" customHeight="1" x14ac:dyDescent="0.3">
      <c r="A52" s="161">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0"/>
        <v>E06000036</v>
      </c>
      <c r="F52" s="99" t="str">
        <f ca="1">IF(E52="","",VLOOKUP(E52,'Org List'!$J$9:$K$488,2,0))</f>
        <v>Bracknell Forest</v>
      </c>
      <c r="G52" s="106">
        <f ca="1">IFERROR(IF((VLOOKUP($E52,'Adj NEA Backsheet'!$D$5:$CB$183,G$9,FALSE))="","",(VLOOKUP($E52,'Adj NEA Backsheet'!$D$5:$CB$183,G$9,FALSE))),"")</f>
        <v>2585.5130375556023</v>
      </c>
      <c r="H52" s="107">
        <f ca="1">IFERROR(IF((VLOOKUP($E52,'Adj NEA Backsheet'!$D$5:$CB$183,H$9,FALSE))="","",(VLOOKUP($E52,'Adj NEA Backsheet'!$D$5:$CB$183,H$9,FALSE))),"")</f>
        <v>2556.396004050519</v>
      </c>
      <c r="I52" s="107">
        <f ca="1">IFERROR(IF((VLOOKUP($E52,'Adj NEA Backsheet'!$D$5:$CB$183,I$9,FALSE))="","",(VLOOKUP($E52,'Adj NEA Backsheet'!$D$5:$CB$183,I$9,FALSE))),"")</f>
        <v>2698.3312993091058</v>
      </c>
      <c r="J52" s="108">
        <f ca="1">IFERROR(IF((VLOOKUP($E52,'Adj NEA Backsheet'!$D$5:$CB$183,J$9,FALSE))="","",(VLOOKUP($E52,'Adj NEA Backsheet'!$D$5:$CB$183,J$9,FALSE))),"")</f>
        <v>2648.9058648523232</v>
      </c>
      <c r="K52" s="170">
        <f ca="1">IFERROR(IF((VLOOKUP($E52,'Adj NEA Backsheet'!$D$5:$CB$183,K$9,FALSE))="","",(VLOOKUP($E52,'Adj NEA Backsheet'!$D$5:$CB$183,K$9,FALSE))),"")</f>
        <v>2744.8957276951814</v>
      </c>
      <c r="L52" s="238">
        <f ca="1">IFERROR(IF((VLOOKUP($E52,'Adj NEA Backsheet'!$D$5:$CB$183,L$9,FALSE))="","",(VLOOKUP($E52,'Adj NEA Backsheet'!$D$5:$CB$183,L$9,FALSE))),"")</f>
        <v>2705.6705735166402</v>
      </c>
      <c r="M52" s="107">
        <f ca="1">IFERROR(IF((VLOOKUP($E52,'NEA Backsheet'!$D$5:$CB$183,M$9,FALSE))="","",(VLOOKUP($E52,'NEA Backsheet'!$D$5:$CB$183,M$9,FALSE))),"")</f>
        <v>2716.857185987918</v>
      </c>
      <c r="N52" s="241">
        <f ca="1">IFERROR(IF((VLOOKUP($E52,'NEA Backsheet'!$D$5:$CB$183,N$9,FALSE))="","",(VLOOKUP($E52,'NEA Backsheet'!$D$5:$CB$183,N$9,FALSE))),"")</f>
        <v>2691.2530818433597</v>
      </c>
      <c r="O52" s="92"/>
      <c r="Q52" s="106">
        <f ca="1">IFERROR(IF((VLOOKUP($E52,'DTOC Backsheet'!$D$5:$AF$183,Q$9,FALSE))="","",(VLOOKUP($E52,'DTOC Backsheet'!$D$5:$AF$183,Q$9,FALSE))),"")</f>
        <v>1331.4410764197344</v>
      </c>
      <c r="R52" s="107">
        <f ca="1">IFERROR(IF((VLOOKUP($E52,'DTOC Backsheet'!$D$5:$AF$183,R$9,FALSE))="","",(VLOOKUP($E52,'DTOC Backsheet'!$D$5:$AF$183,R$9,FALSE))),"")</f>
        <v>1191.6885142894287</v>
      </c>
      <c r="S52" s="107">
        <f ca="1">IFERROR(IF((VLOOKUP($E52,'DTOC Backsheet'!$D$5:$AF$183,S$9,FALSE))="","",(VLOOKUP($E52,'DTOC Backsheet'!$D$5:$AF$183,S$9,FALSE))),"")</f>
        <v>1242.6061144454316</v>
      </c>
      <c r="T52" s="108">
        <f ca="1">IFERROR(IF((VLOOKUP($E52,'DTOC Backsheet'!$D$5:$AF$183,T$9,FALSE))="","",(VLOOKUP($E52,'DTOC Backsheet'!$D$5:$AF$183,T$9,FALSE))),"")</f>
        <v>1079.56258965388</v>
      </c>
      <c r="U52" s="170">
        <f ca="1">IFERROR(IF((VLOOKUP($E52,'DTOC Backsheet'!$D$5:$AF$183,U$9,FALSE))="","",(VLOOKUP($E52,'DTOC Backsheet'!$D$5:$AF$183,U$9,FALSE))),"")</f>
        <v>1233.4782928647521</v>
      </c>
      <c r="V52" s="238">
        <f ca="1">IFERROR(IF((VLOOKUP($E52,'DTOC Backsheet'!$D$5:$AF$183,V$9,FALSE))="","",(VLOOKUP($E52,'DTOC Backsheet'!$D$5:$AF$183,V$9,FALSE))),"")</f>
        <v>994.53223613178966</v>
      </c>
      <c r="W52" s="107">
        <f ca="1">IFERROR(IF((VLOOKUP($E52,'DTOC Backsheet'!$D$5:$AF$183,W$9,FALSE))="","",(VLOOKUP($E52,'DTOC Backsheet'!$D$5:$AF$183,W$9,FALSE))),"")</f>
        <v>644.72381974344364</v>
      </c>
      <c r="X52" s="241">
        <f ca="1">IFERROR(IF((VLOOKUP($E52,'DTOC Backsheet'!$D$5:$AF$183,X$9,FALSE))="","",(VLOOKUP($E52,'DTOC Backsheet'!$D$5:$AF$183,X$9,FALSE))),"")</f>
        <v>718.54856013721644</v>
      </c>
      <c r="Y52" s="92"/>
    </row>
    <row r="53" spans="1:25" ht="30" customHeight="1" x14ac:dyDescent="0.3">
      <c r="A53" s="161">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0"/>
        <v>E08000032</v>
      </c>
      <c r="F53" s="99" t="str">
        <f ca="1">IF(E53="","",VLOOKUP(E53,'Org List'!$J$9:$K$488,2,0))</f>
        <v>Bradford</v>
      </c>
      <c r="G53" s="106">
        <f ca="1">IFERROR(IF((VLOOKUP($E53,'Adj NEA Backsheet'!$D$5:$CB$183,G$9,FALSE))="","",(VLOOKUP($E53,'Adj NEA Backsheet'!$D$5:$CB$183,G$9,FALSE))),"")</f>
        <v>3212.3995863774289</v>
      </c>
      <c r="H53" s="107">
        <f ca="1">IFERROR(IF((VLOOKUP($E53,'Adj NEA Backsheet'!$D$5:$CB$183,H$9,FALSE))="","",(VLOOKUP($E53,'Adj NEA Backsheet'!$D$5:$CB$183,H$9,FALSE))),"")</f>
        <v>3248.5312318824017</v>
      </c>
      <c r="I53" s="107">
        <f ca="1">IFERROR(IF((VLOOKUP($E53,'Adj NEA Backsheet'!$D$5:$CB$183,I$9,FALSE))="","",(VLOOKUP($E53,'Adj NEA Backsheet'!$D$5:$CB$183,I$9,FALSE))),"")</f>
        <v>3899.0523547684215</v>
      </c>
      <c r="J53" s="108">
        <f ca="1">IFERROR(IF((VLOOKUP($E53,'Adj NEA Backsheet'!$D$5:$CB$183,J$9,FALSE))="","",(VLOOKUP($E53,'Adj NEA Backsheet'!$D$5:$CB$183,J$9,FALSE))),"")</f>
        <v>3913.3471848492654</v>
      </c>
      <c r="K53" s="170">
        <f ca="1">IFERROR(IF((VLOOKUP($E53,'Adj NEA Backsheet'!$D$5:$CB$183,K$9,FALSE))="","",(VLOOKUP($E53,'Adj NEA Backsheet'!$D$5:$CB$183,K$9,FALSE))),"")</f>
        <v>3848.2107600222489</v>
      </c>
      <c r="L53" s="238">
        <f ca="1">IFERROR(IF((VLOOKUP($E53,'Adj NEA Backsheet'!$D$5:$CB$183,L$9,FALSE))="","",(VLOOKUP($E53,'Adj NEA Backsheet'!$D$5:$CB$183,L$9,FALSE))),"")</f>
        <v>3733.8474578699465</v>
      </c>
      <c r="M53" s="107">
        <f ca="1">IFERROR(IF((VLOOKUP($E53,'NEA Backsheet'!$D$5:$CB$183,M$9,FALSE))="","",(VLOOKUP($E53,'NEA Backsheet'!$D$5:$CB$183,M$9,FALSE))),"")</f>
        <v>3949.3416054207773</v>
      </c>
      <c r="N53" s="241">
        <f ca="1">IFERROR(IF((VLOOKUP($E53,'NEA Backsheet'!$D$5:$CB$183,N$9,FALSE))="","",(VLOOKUP($E53,'NEA Backsheet'!$D$5:$CB$183,N$9,FALSE))),"")</f>
        <v>3873.0147350266921</v>
      </c>
      <c r="O53" s="92"/>
      <c r="Q53" s="106">
        <f ca="1">IFERROR(IF((VLOOKUP($E53,'DTOC Backsheet'!$D$5:$AF$183,Q$9,FALSE))="","",(VLOOKUP($E53,'DTOC Backsheet'!$D$5:$AF$183,Q$9,FALSE))),"")</f>
        <v>249.74948753032854</v>
      </c>
      <c r="R53" s="107">
        <f ca="1">IFERROR(IF((VLOOKUP($E53,'DTOC Backsheet'!$D$5:$AF$183,R$9,FALSE))="","",(VLOOKUP($E53,'DTOC Backsheet'!$D$5:$AF$183,R$9,FALSE))),"")</f>
        <v>436.42578472713217</v>
      </c>
      <c r="S53" s="107">
        <f ca="1">IFERROR(IF((VLOOKUP($E53,'DTOC Backsheet'!$D$5:$AF$183,S$9,FALSE))="","",(VLOOKUP($E53,'DTOC Backsheet'!$D$5:$AF$183,S$9,FALSE))),"")</f>
        <v>336.72945161930244</v>
      </c>
      <c r="T53" s="108">
        <f ca="1">IFERROR(IF((VLOOKUP($E53,'DTOC Backsheet'!$D$5:$AF$183,T$9,FALSE))="","",(VLOOKUP($E53,'DTOC Backsheet'!$D$5:$AF$183,T$9,FALSE))),"")</f>
        <v>242.14088298216177</v>
      </c>
      <c r="U53" s="170">
        <f ca="1">IFERROR(IF((VLOOKUP($E53,'DTOC Backsheet'!$D$5:$AF$183,U$9,FALSE))="","",(VLOOKUP($E53,'DTOC Backsheet'!$D$5:$AF$183,U$9,FALSE))),"")</f>
        <v>210.92146096244909</v>
      </c>
      <c r="V53" s="238">
        <f ca="1">IFERROR(IF((VLOOKUP($E53,'DTOC Backsheet'!$D$5:$AF$183,V$9,FALSE))="","",(VLOOKUP($E53,'DTOC Backsheet'!$D$5:$AF$183,V$9,FALSE))),"")</f>
        <v>243.15614873890041</v>
      </c>
      <c r="W53" s="107">
        <f ca="1">IFERROR(IF((VLOOKUP($E53,'DTOC Backsheet'!$D$5:$AF$183,W$9,FALSE))="","",(VLOOKUP($E53,'DTOC Backsheet'!$D$5:$AF$183,W$9,FALSE))),"")</f>
        <v>219.04358701635806</v>
      </c>
      <c r="X53" s="241">
        <f ca="1">IFERROR(IF((VLOOKUP($E53,'DTOC Backsheet'!$D$5:$AF$183,X$9,FALSE))="","",(VLOOKUP($E53,'DTOC Backsheet'!$D$5:$AF$183,X$9,FALSE))),"")</f>
        <v>293.17679913449365</v>
      </c>
      <c r="Y53" s="92"/>
    </row>
    <row r="54" spans="1:25" ht="30" customHeight="1" x14ac:dyDescent="0.3">
      <c r="A54" s="161">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0"/>
        <v>E09000005</v>
      </c>
      <c r="F54" s="99" t="str">
        <f ca="1">IF(E54="","",VLOOKUP(E54,'Org List'!$J$9:$K$488,2,0))</f>
        <v>Brent</v>
      </c>
      <c r="G54" s="106">
        <f ca="1">IFERROR(IF((VLOOKUP($E54,'Adj NEA Backsheet'!$D$5:$CB$183,G$9,FALSE))="","",(VLOOKUP($E54,'Adj NEA Backsheet'!$D$5:$CB$183,G$9,FALSE))),"")</f>
        <v>2108.439730500224</v>
      </c>
      <c r="H54" s="107">
        <f ca="1">IFERROR(IF((VLOOKUP($E54,'Adj NEA Backsheet'!$D$5:$CB$183,H$9,FALSE))="","",(VLOOKUP($E54,'Adj NEA Backsheet'!$D$5:$CB$183,H$9,FALSE))),"")</f>
        <v>2157.5440594704528</v>
      </c>
      <c r="I54" s="107">
        <f ca="1">IFERROR(IF((VLOOKUP($E54,'Adj NEA Backsheet'!$D$5:$CB$183,I$9,FALSE))="","",(VLOOKUP($E54,'Adj NEA Backsheet'!$D$5:$CB$183,I$9,FALSE))),"")</f>
        <v>2376.4312145866284</v>
      </c>
      <c r="J54" s="108">
        <f ca="1">IFERROR(IF((VLOOKUP($E54,'Adj NEA Backsheet'!$D$5:$CB$183,J$9,FALSE))="","",(VLOOKUP($E54,'Adj NEA Backsheet'!$D$5:$CB$183,J$9,FALSE))),"")</f>
        <v>2454.8008136868725</v>
      </c>
      <c r="K54" s="170">
        <f ca="1">IFERROR(IF((VLOOKUP($E54,'Adj NEA Backsheet'!$D$5:$CB$183,K$9,FALSE))="","",(VLOOKUP($E54,'Adj NEA Backsheet'!$D$5:$CB$183,K$9,FALSE))),"")</f>
        <v>2457.151114481564</v>
      </c>
      <c r="L54" s="238">
        <f ca="1">IFERROR(IF((VLOOKUP($E54,'Adj NEA Backsheet'!$D$5:$CB$183,L$9,FALSE))="","",(VLOOKUP($E54,'Adj NEA Backsheet'!$D$5:$CB$183,L$9,FALSE))),"")</f>
        <v>2535.9017430484218</v>
      </c>
      <c r="M54" s="107">
        <f ca="1">IFERROR(IF((VLOOKUP($E54,'NEA Backsheet'!$D$5:$CB$183,M$9,FALSE))="","",(VLOOKUP($E54,'NEA Backsheet'!$D$5:$CB$183,M$9,FALSE))),"")</f>
        <v>2705.1641662527422</v>
      </c>
      <c r="N54" s="241">
        <f ca="1">IFERROR(IF((VLOOKUP($E54,'NEA Backsheet'!$D$5:$CB$183,N$9,FALSE))="","",(VLOOKUP($E54,'NEA Backsheet'!$D$5:$CB$183,N$9,FALSE))),"")</f>
        <v>2737.0095002478547</v>
      </c>
      <c r="O54" s="92"/>
      <c r="Q54" s="106">
        <f ca="1">IFERROR(IF((VLOOKUP($E54,'DTOC Backsheet'!$D$5:$AF$183,Q$9,FALSE))="","",(VLOOKUP($E54,'DTOC Backsheet'!$D$5:$AF$183,Q$9,FALSE))),"")</f>
        <v>684.18813782355824</v>
      </c>
      <c r="R54" s="107">
        <f ca="1">IFERROR(IF((VLOOKUP($E54,'DTOC Backsheet'!$D$5:$AF$183,R$9,FALSE))="","",(VLOOKUP($E54,'DTOC Backsheet'!$D$5:$AF$183,R$9,FALSE))),"")</f>
        <v>759.72314432354426</v>
      </c>
      <c r="S54" s="107">
        <f ca="1">IFERROR(IF((VLOOKUP($E54,'DTOC Backsheet'!$D$5:$AF$183,S$9,FALSE))="","",(VLOOKUP($E54,'DTOC Backsheet'!$D$5:$AF$183,S$9,FALSE))),"")</f>
        <v>902.44455134193913</v>
      </c>
      <c r="T54" s="108">
        <f ca="1">IFERROR(IF((VLOOKUP($E54,'DTOC Backsheet'!$D$5:$AF$183,T$9,FALSE))="","",(VLOOKUP($E54,'DTOC Backsheet'!$D$5:$AF$183,T$9,FALSE))),"")</f>
        <v>841.46095780116036</v>
      </c>
      <c r="U54" s="170">
        <f ca="1">IFERROR(IF((VLOOKUP($E54,'DTOC Backsheet'!$D$5:$AF$183,U$9,FALSE))="","",(VLOOKUP($E54,'DTOC Backsheet'!$D$5:$AF$183,U$9,FALSE))),"")</f>
        <v>1233.7209531671149</v>
      </c>
      <c r="V54" s="238">
        <f ca="1">IFERROR(IF((VLOOKUP($E54,'DTOC Backsheet'!$D$5:$AF$183,V$9,FALSE))="","",(VLOOKUP($E54,'DTOC Backsheet'!$D$5:$AF$183,V$9,FALSE))),"")</f>
        <v>1085.4371847576058</v>
      </c>
      <c r="W54" s="107">
        <f ca="1">IFERROR(IF((VLOOKUP($E54,'DTOC Backsheet'!$D$5:$AF$183,W$9,FALSE))="","",(VLOOKUP($E54,'DTOC Backsheet'!$D$5:$AF$183,W$9,FALSE))),"")</f>
        <v>1250.7241586114053</v>
      </c>
      <c r="X54" s="241">
        <f ca="1">IFERROR(IF((VLOOKUP($E54,'DTOC Backsheet'!$D$5:$AF$183,X$9,FALSE))="","",(VLOOKUP($E54,'DTOC Backsheet'!$D$5:$AF$183,X$9,FALSE))),"")</f>
        <v>1103.8092125490375</v>
      </c>
      <c r="Y54" s="92"/>
    </row>
    <row r="55" spans="1:25" ht="30" customHeight="1" x14ac:dyDescent="0.3">
      <c r="A55" s="161">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0"/>
        <v>E06000043</v>
      </c>
      <c r="F55" s="99" t="str">
        <f ca="1">IF(E55="","",VLOOKUP(E55,'Org List'!$J$9:$K$488,2,0))</f>
        <v>Brighton and Hove</v>
      </c>
      <c r="G55" s="106">
        <f ca="1">IFERROR(IF((VLOOKUP($E55,'Adj NEA Backsheet'!$D$5:$CB$183,G$9,FALSE))="","",(VLOOKUP($E55,'Adj NEA Backsheet'!$D$5:$CB$183,G$9,FALSE))),"")</f>
        <v>2135.5209155410985</v>
      </c>
      <c r="H55" s="107">
        <f ca="1">IFERROR(IF((VLOOKUP($E55,'Adj NEA Backsheet'!$D$5:$CB$183,H$9,FALSE))="","",(VLOOKUP($E55,'Adj NEA Backsheet'!$D$5:$CB$183,H$9,FALSE))),"")</f>
        <v>2054.4270507366605</v>
      </c>
      <c r="I55" s="107">
        <f ca="1">IFERROR(IF((VLOOKUP($E55,'Adj NEA Backsheet'!$D$5:$CB$183,I$9,FALSE))="","",(VLOOKUP($E55,'Adj NEA Backsheet'!$D$5:$CB$183,I$9,FALSE))),"")</f>
        <v>2041.1563433156682</v>
      </c>
      <c r="J55" s="108">
        <f ca="1">IFERROR(IF((VLOOKUP($E55,'Adj NEA Backsheet'!$D$5:$CB$183,J$9,FALSE))="","",(VLOOKUP($E55,'Adj NEA Backsheet'!$D$5:$CB$183,J$9,FALSE))),"")</f>
        <v>1917.8324263748718</v>
      </c>
      <c r="K55" s="170">
        <f ca="1">IFERROR(IF((VLOOKUP($E55,'Adj NEA Backsheet'!$D$5:$CB$183,K$9,FALSE))="","",(VLOOKUP($E55,'Adj NEA Backsheet'!$D$5:$CB$183,K$9,FALSE))),"")</f>
        <v>1938.826570720372</v>
      </c>
      <c r="L55" s="238">
        <f ca="1">IFERROR(IF((VLOOKUP($E55,'Adj NEA Backsheet'!$D$5:$CB$183,L$9,FALSE))="","",(VLOOKUP($E55,'Adj NEA Backsheet'!$D$5:$CB$183,L$9,FALSE))),"")</f>
        <v>1829.9941551143631</v>
      </c>
      <c r="M55" s="107">
        <f ca="1">IFERROR(IF((VLOOKUP($E55,'NEA Backsheet'!$D$5:$CB$183,M$9,FALSE))="","",(VLOOKUP($E55,'NEA Backsheet'!$D$5:$CB$183,M$9,FALSE))),"")</f>
        <v>1955.4194237083477</v>
      </c>
      <c r="N55" s="241">
        <f ca="1">IFERROR(IF((VLOOKUP($E55,'NEA Backsheet'!$D$5:$CB$183,N$9,FALSE))="","",(VLOOKUP($E55,'NEA Backsheet'!$D$5:$CB$183,N$9,FALSE))),"")</f>
        <v>1868.3199452992599</v>
      </c>
      <c r="O55" s="92"/>
      <c r="Q55" s="106">
        <f ca="1">IFERROR(IF((VLOOKUP($E55,'DTOC Backsheet'!$D$5:$AF$183,Q$9,FALSE))="","",(VLOOKUP($E55,'DTOC Backsheet'!$D$5:$AF$183,Q$9,FALSE))),"")</f>
        <v>1115.214989838684</v>
      </c>
      <c r="R55" s="107">
        <f ca="1">IFERROR(IF((VLOOKUP($E55,'DTOC Backsheet'!$D$5:$AF$183,R$9,FALSE))="","",(VLOOKUP($E55,'DTOC Backsheet'!$D$5:$AF$183,R$9,FALSE))),"")</f>
        <v>1181.4111158896001</v>
      </c>
      <c r="S55" s="107">
        <f ca="1">IFERROR(IF((VLOOKUP($E55,'DTOC Backsheet'!$D$5:$AF$183,S$9,FALSE))="","",(VLOOKUP($E55,'DTOC Backsheet'!$D$5:$AF$183,S$9,FALSE))),"")</f>
        <v>1222.3093593732872</v>
      </c>
      <c r="T55" s="108">
        <f ca="1">IFERROR(IF((VLOOKUP($E55,'DTOC Backsheet'!$D$5:$AF$183,T$9,FALSE))="","",(VLOOKUP($E55,'DTOC Backsheet'!$D$5:$AF$183,T$9,FALSE))),"")</f>
        <v>1109.5847222686341</v>
      </c>
      <c r="U55" s="170">
        <f ca="1">IFERROR(IF((VLOOKUP($E55,'DTOC Backsheet'!$D$5:$AF$183,U$9,FALSE))="","",(VLOOKUP($E55,'DTOC Backsheet'!$D$5:$AF$183,U$9,FALSE))),"")</f>
        <v>1075.0402616728741</v>
      </c>
      <c r="V55" s="238">
        <f ca="1">IFERROR(IF((VLOOKUP($E55,'DTOC Backsheet'!$D$5:$AF$183,V$9,FALSE))="","",(VLOOKUP($E55,'DTOC Backsheet'!$D$5:$AF$183,V$9,FALSE))),"")</f>
        <v>1052.9817506900392</v>
      </c>
      <c r="W55" s="107">
        <f ca="1">IFERROR(IF((VLOOKUP($E55,'DTOC Backsheet'!$D$5:$AF$183,W$9,FALSE))="","",(VLOOKUP($E55,'DTOC Backsheet'!$D$5:$AF$183,W$9,FALSE))),"")</f>
        <v>1112.9143088320809</v>
      </c>
      <c r="X55" s="241">
        <f ca="1">IFERROR(IF((VLOOKUP($E55,'DTOC Backsheet'!$D$5:$AF$183,X$9,FALSE))="","",(VLOOKUP($E55,'DTOC Backsheet'!$D$5:$AF$183,X$9,FALSE))),"")</f>
        <v>1021.605337656138</v>
      </c>
      <c r="Y55" s="92"/>
    </row>
    <row r="56" spans="1:25" ht="30" customHeight="1" x14ac:dyDescent="0.3">
      <c r="A56" s="161">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0"/>
        <v>E06000023</v>
      </c>
      <c r="F56" s="99" t="str">
        <f ca="1">IF(E56="","",VLOOKUP(E56,'Org List'!$J$9:$K$488,2,0))</f>
        <v>Bristol, City of</v>
      </c>
      <c r="G56" s="106">
        <f ca="1">IFERROR(IF((VLOOKUP($E56,'Adj NEA Backsheet'!$D$5:$CB$183,G$9,FALSE))="","",(VLOOKUP($E56,'Adj NEA Backsheet'!$D$5:$CB$183,G$9,FALSE))),"")</f>
        <v>2457.1614938002704</v>
      </c>
      <c r="H56" s="107">
        <f ca="1">IFERROR(IF((VLOOKUP($E56,'Adj NEA Backsheet'!$D$5:$CB$183,H$9,FALSE))="","",(VLOOKUP($E56,'Adj NEA Backsheet'!$D$5:$CB$183,H$9,FALSE))),"")</f>
        <v>2465.6360725337131</v>
      </c>
      <c r="I56" s="107">
        <f ca="1">IFERROR(IF((VLOOKUP($E56,'Adj NEA Backsheet'!$D$5:$CB$183,I$9,FALSE))="","",(VLOOKUP($E56,'Adj NEA Backsheet'!$D$5:$CB$183,I$9,FALSE))),"")</f>
        <v>2614.1347580377969</v>
      </c>
      <c r="J56" s="108">
        <f ca="1">IFERROR(IF((VLOOKUP($E56,'Adj NEA Backsheet'!$D$5:$CB$183,J$9,FALSE))="","",(VLOOKUP($E56,'Adj NEA Backsheet'!$D$5:$CB$183,J$9,FALSE))),"")</f>
        <v>2610.9832284126651</v>
      </c>
      <c r="K56" s="170">
        <f ca="1">IFERROR(IF((VLOOKUP($E56,'Adj NEA Backsheet'!$D$5:$CB$183,K$9,FALSE))="","",(VLOOKUP($E56,'Adj NEA Backsheet'!$D$5:$CB$183,K$9,FALSE))),"")</f>
        <v>2622.7701042704975</v>
      </c>
      <c r="L56" s="238">
        <f ca="1">IFERROR(IF((VLOOKUP($E56,'Adj NEA Backsheet'!$D$5:$CB$183,L$9,FALSE))="","",(VLOOKUP($E56,'Adj NEA Backsheet'!$D$5:$CB$183,L$9,FALSE))),"")</f>
        <v>2738.1670877322958</v>
      </c>
      <c r="M56" s="107">
        <f ca="1">IFERROR(IF((VLOOKUP($E56,'NEA Backsheet'!$D$5:$CB$183,M$9,FALSE))="","",(VLOOKUP($E56,'NEA Backsheet'!$D$5:$CB$183,M$9,FALSE))),"")</f>
        <v>2931.0979412788811</v>
      </c>
      <c r="N56" s="241">
        <f ca="1">IFERROR(IF((VLOOKUP($E56,'NEA Backsheet'!$D$5:$CB$183,N$9,FALSE))="","",(VLOOKUP($E56,'NEA Backsheet'!$D$5:$CB$183,N$9,FALSE))),"")</f>
        <v>2863.1336698454561</v>
      </c>
      <c r="O56" s="92"/>
      <c r="Q56" s="106">
        <f ca="1">IFERROR(IF((VLOOKUP($E56,'DTOC Backsheet'!$D$5:$AF$183,Q$9,FALSE))="","",(VLOOKUP($E56,'DTOC Backsheet'!$D$5:$AF$183,Q$9,FALSE))),"")</f>
        <v>1324.1461625220372</v>
      </c>
      <c r="R56" s="107">
        <f ca="1">IFERROR(IF((VLOOKUP($E56,'DTOC Backsheet'!$D$5:$AF$183,R$9,FALSE))="","",(VLOOKUP($E56,'DTOC Backsheet'!$D$5:$AF$183,R$9,FALSE))),"")</f>
        <v>1629.3814263657569</v>
      </c>
      <c r="S56" s="107">
        <f ca="1">IFERROR(IF((VLOOKUP($E56,'DTOC Backsheet'!$D$5:$AF$183,S$9,FALSE))="","",(VLOOKUP($E56,'DTOC Backsheet'!$D$5:$AF$183,S$9,FALSE))),"")</f>
        <v>1711.5075063237082</v>
      </c>
      <c r="T56" s="108">
        <f ca="1">IFERROR(IF((VLOOKUP($E56,'DTOC Backsheet'!$D$5:$AF$183,T$9,FALSE))="","",(VLOOKUP($E56,'DTOC Backsheet'!$D$5:$AF$183,T$9,FALSE))),"")</f>
        <v>1476.9622860383338</v>
      </c>
      <c r="U56" s="170">
        <f ca="1">IFERROR(IF((VLOOKUP($E56,'DTOC Backsheet'!$D$5:$AF$183,U$9,FALSE))="","",(VLOOKUP($E56,'DTOC Backsheet'!$D$5:$AF$183,U$9,FALSE))),"")</f>
        <v>1198.2748561507931</v>
      </c>
      <c r="V56" s="238">
        <f ca="1">IFERROR(IF((VLOOKUP($E56,'DTOC Backsheet'!$D$5:$AF$183,V$9,FALSE))="","",(VLOOKUP($E56,'DTOC Backsheet'!$D$5:$AF$183,V$9,FALSE))),"")</f>
        <v>1411.277469876673</v>
      </c>
      <c r="W56" s="107">
        <f ca="1">IFERROR(IF((VLOOKUP($E56,'DTOC Backsheet'!$D$5:$AF$183,W$9,FALSE))="","",(VLOOKUP($E56,'DTOC Backsheet'!$D$5:$AF$183,W$9,FALSE))),"")</f>
        <v>1350.7285035383518</v>
      </c>
      <c r="X56" s="241">
        <f ca="1">IFERROR(IF((VLOOKUP($E56,'DTOC Backsheet'!$D$5:$AF$183,X$9,FALSE))="","",(VLOOKUP($E56,'DTOC Backsheet'!$D$5:$AF$183,X$9,FALSE))),"")</f>
        <v>1181.1187910586086</v>
      </c>
      <c r="Y56" s="92"/>
    </row>
    <row r="57" spans="1:25" ht="30" customHeight="1" x14ac:dyDescent="0.3">
      <c r="A57" s="161">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0"/>
        <v>E09000006</v>
      </c>
      <c r="F57" s="99" t="str">
        <f ca="1">IF(E57="","",VLOOKUP(E57,'Org List'!$J$9:$K$488,2,0))</f>
        <v>Bromley</v>
      </c>
      <c r="G57" s="106">
        <f ca="1">IFERROR(IF((VLOOKUP($E57,'Adj NEA Backsheet'!$D$5:$CB$183,G$9,FALSE))="","",(VLOOKUP($E57,'Adj NEA Backsheet'!$D$5:$CB$183,G$9,FALSE))),"")</f>
        <v>2123.8931415651909</v>
      </c>
      <c r="H57" s="107">
        <f ca="1">IFERROR(IF((VLOOKUP($E57,'Adj NEA Backsheet'!$D$5:$CB$183,H$9,FALSE))="","",(VLOOKUP($E57,'Adj NEA Backsheet'!$D$5:$CB$183,H$9,FALSE))),"")</f>
        <v>2076.7234643444399</v>
      </c>
      <c r="I57" s="107">
        <f ca="1">IFERROR(IF((VLOOKUP($E57,'Adj NEA Backsheet'!$D$5:$CB$183,I$9,FALSE))="","",(VLOOKUP($E57,'Adj NEA Backsheet'!$D$5:$CB$183,I$9,FALSE))),"")</f>
        <v>2165.064339746782</v>
      </c>
      <c r="J57" s="108">
        <f ca="1">IFERROR(IF((VLOOKUP($E57,'Adj NEA Backsheet'!$D$5:$CB$183,J$9,FALSE))="","",(VLOOKUP($E57,'Adj NEA Backsheet'!$D$5:$CB$183,J$9,FALSE))),"")</f>
        <v>1960.8108130639259</v>
      </c>
      <c r="K57" s="170">
        <f ca="1">IFERROR(IF((VLOOKUP($E57,'Adj NEA Backsheet'!$D$5:$CB$183,K$9,FALSE))="","",(VLOOKUP($E57,'Adj NEA Backsheet'!$D$5:$CB$183,K$9,FALSE))),"")</f>
        <v>2026.4652974549331</v>
      </c>
      <c r="L57" s="238">
        <f ca="1">IFERROR(IF((VLOOKUP($E57,'Adj NEA Backsheet'!$D$5:$CB$183,L$9,FALSE))="","",(VLOOKUP($E57,'Adj NEA Backsheet'!$D$5:$CB$183,L$9,FALSE))),"")</f>
        <v>2047.8171816582617</v>
      </c>
      <c r="M57" s="107">
        <f ca="1">IFERROR(IF((VLOOKUP($E57,'NEA Backsheet'!$D$5:$CB$183,M$9,FALSE))="","",(VLOOKUP($E57,'NEA Backsheet'!$D$5:$CB$183,M$9,FALSE))),"")</f>
        <v>2113.6224049449202</v>
      </c>
      <c r="N57" s="241">
        <f ca="1">IFERROR(IF((VLOOKUP($E57,'NEA Backsheet'!$D$5:$CB$183,N$9,FALSE))="","",(VLOOKUP($E57,'NEA Backsheet'!$D$5:$CB$183,N$9,FALSE))),"")</f>
        <v>2283.1008335451479</v>
      </c>
      <c r="O57" s="92"/>
      <c r="Q57" s="106">
        <f ca="1">IFERROR(IF((VLOOKUP($E57,'DTOC Backsheet'!$D$5:$AF$183,Q$9,FALSE))="","",(VLOOKUP($E57,'DTOC Backsheet'!$D$5:$AF$183,Q$9,FALSE))),"")</f>
        <v>581.16310945760722</v>
      </c>
      <c r="R57" s="107">
        <f ca="1">IFERROR(IF((VLOOKUP($E57,'DTOC Backsheet'!$D$5:$AF$183,R$9,FALSE))="","",(VLOOKUP($E57,'DTOC Backsheet'!$D$5:$AF$183,R$9,FALSE))),"")</f>
        <v>566.28157430977092</v>
      </c>
      <c r="S57" s="107">
        <f ca="1">IFERROR(IF((VLOOKUP($E57,'DTOC Backsheet'!$D$5:$AF$183,S$9,FALSE))="","",(VLOOKUP($E57,'DTOC Backsheet'!$D$5:$AF$183,S$9,FALSE))),"")</f>
        <v>624.2412375171333</v>
      </c>
      <c r="T57" s="108">
        <f ca="1">IFERROR(IF((VLOOKUP($E57,'DTOC Backsheet'!$D$5:$AF$183,T$9,FALSE))="","",(VLOOKUP($E57,'DTOC Backsheet'!$D$5:$AF$183,T$9,FALSE))),"")</f>
        <v>569.56706188197859</v>
      </c>
      <c r="U57" s="170">
        <f ca="1">IFERROR(IF((VLOOKUP($E57,'DTOC Backsheet'!$D$5:$AF$183,U$9,FALSE))="","",(VLOOKUP($E57,'DTOC Backsheet'!$D$5:$AF$183,U$9,FALSE))),"")</f>
        <v>291.92725341205141</v>
      </c>
      <c r="V57" s="238">
        <f ca="1">IFERROR(IF((VLOOKUP($E57,'DTOC Backsheet'!$D$5:$AF$183,V$9,FALSE))="","",(VLOOKUP($E57,'DTOC Backsheet'!$D$5:$AF$183,V$9,FALSE))),"")</f>
        <v>289.6103704484637</v>
      </c>
      <c r="W57" s="107">
        <f ca="1">IFERROR(IF((VLOOKUP($E57,'DTOC Backsheet'!$D$5:$AF$183,W$9,FALSE))="","",(VLOOKUP($E57,'DTOC Backsheet'!$D$5:$AF$183,W$9,FALSE))),"")</f>
        <v>123.5670913913445</v>
      </c>
      <c r="X57" s="241">
        <f ca="1">IFERROR(IF((VLOOKUP($E57,'DTOC Backsheet'!$D$5:$AF$183,X$9,FALSE))="","",(VLOOKUP($E57,'DTOC Backsheet'!$D$5:$AF$183,X$9,FALSE))),"")</f>
        <v>202.01987196783998</v>
      </c>
      <c r="Y57" s="92"/>
    </row>
    <row r="58" spans="1:25" ht="30" customHeight="1" x14ac:dyDescent="0.3">
      <c r="A58" s="161">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0"/>
        <v>E10000002</v>
      </c>
      <c r="F58" s="99" t="str">
        <f ca="1">IF(E58="","",VLOOKUP(E58,'Org List'!$J$9:$K$488,2,0))</f>
        <v>Buckinghamshire</v>
      </c>
      <c r="G58" s="106">
        <f ca="1">IFERROR(IF((VLOOKUP($E58,'Adj NEA Backsheet'!$D$5:$CB$183,G$9,FALSE))="","",(VLOOKUP($E58,'Adj NEA Backsheet'!$D$5:$CB$183,G$9,FALSE))),"")</f>
        <v>2320.3157653041949</v>
      </c>
      <c r="H58" s="107">
        <f ca="1">IFERROR(IF((VLOOKUP($E58,'Adj NEA Backsheet'!$D$5:$CB$183,H$9,FALSE))="","",(VLOOKUP($E58,'Adj NEA Backsheet'!$D$5:$CB$183,H$9,FALSE))),"")</f>
        <v>2283.4376278648269</v>
      </c>
      <c r="I58" s="107">
        <f ca="1">IFERROR(IF((VLOOKUP($E58,'Adj NEA Backsheet'!$D$5:$CB$183,I$9,FALSE))="","",(VLOOKUP($E58,'Adj NEA Backsheet'!$D$5:$CB$183,I$9,FALSE))),"")</f>
        <v>2369.4488573781659</v>
      </c>
      <c r="J58" s="108">
        <f ca="1">IFERROR(IF((VLOOKUP($E58,'Adj NEA Backsheet'!$D$5:$CB$183,J$9,FALSE))="","",(VLOOKUP($E58,'Adj NEA Backsheet'!$D$5:$CB$183,J$9,FALSE))),"")</f>
        <v>2420.6591233756426</v>
      </c>
      <c r="K58" s="170">
        <f ca="1">IFERROR(IF((VLOOKUP($E58,'Adj NEA Backsheet'!$D$5:$CB$183,K$9,FALSE))="","",(VLOOKUP($E58,'Adj NEA Backsheet'!$D$5:$CB$183,K$9,FALSE))),"")</f>
        <v>2615.1269664193142</v>
      </c>
      <c r="L58" s="238">
        <f ca="1">IFERROR(IF((VLOOKUP($E58,'Adj NEA Backsheet'!$D$5:$CB$183,L$9,FALSE))="","",(VLOOKUP($E58,'Adj NEA Backsheet'!$D$5:$CB$183,L$9,FALSE))),"")</f>
        <v>2542.4725024756631</v>
      </c>
      <c r="M58" s="107">
        <f ca="1">IFERROR(IF((VLOOKUP($E58,'NEA Backsheet'!$D$5:$CB$183,M$9,FALSE))="","",(VLOOKUP($E58,'NEA Backsheet'!$D$5:$CB$183,M$9,FALSE))),"")</f>
        <v>2796.4328544778086</v>
      </c>
      <c r="N58" s="241">
        <f ca="1">IFERROR(IF((VLOOKUP($E58,'NEA Backsheet'!$D$5:$CB$183,N$9,FALSE))="","",(VLOOKUP($E58,'NEA Backsheet'!$D$5:$CB$183,N$9,FALSE))),"")</f>
        <v>2771.2614355748619</v>
      </c>
      <c r="O58" s="92"/>
      <c r="Q58" s="106">
        <f ca="1">IFERROR(IF((VLOOKUP($E58,'DTOC Backsheet'!$D$5:$AF$183,Q$9,FALSE))="","",(VLOOKUP($E58,'DTOC Backsheet'!$D$5:$AF$183,Q$9,FALSE))),"")</f>
        <v>975.91578396630189</v>
      </c>
      <c r="R58" s="107">
        <f ca="1">IFERROR(IF((VLOOKUP($E58,'DTOC Backsheet'!$D$5:$AF$183,R$9,FALSE))="","",(VLOOKUP($E58,'DTOC Backsheet'!$D$5:$AF$183,R$9,FALSE))),"")</f>
        <v>1161.2162492763593</v>
      </c>
      <c r="S58" s="107">
        <f ca="1">IFERROR(IF((VLOOKUP($E58,'DTOC Backsheet'!$D$5:$AF$183,S$9,FALSE))="","",(VLOOKUP($E58,'DTOC Backsheet'!$D$5:$AF$183,S$9,FALSE))),"")</f>
        <v>945.15348449652777</v>
      </c>
      <c r="T58" s="108">
        <f ca="1">IFERROR(IF((VLOOKUP($E58,'DTOC Backsheet'!$D$5:$AF$183,T$9,FALSE))="","",(VLOOKUP($E58,'DTOC Backsheet'!$D$5:$AF$183,T$9,FALSE))),"")</f>
        <v>1045.8317301286463</v>
      </c>
      <c r="U58" s="170">
        <f ca="1">IFERROR(IF((VLOOKUP($E58,'DTOC Backsheet'!$D$5:$AF$183,U$9,FALSE))="","",(VLOOKUP($E58,'DTOC Backsheet'!$D$5:$AF$183,U$9,FALSE))),"")</f>
        <v>1230.616134029302</v>
      </c>
      <c r="V58" s="238">
        <f ca="1">IFERROR(IF((VLOOKUP($E58,'DTOC Backsheet'!$D$5:$AF$183,V$9,FALSE))="","",(VLOOKUP($E58,'DTOC Backsheet'!$D$5:$AF$183,V$9,FALSE))),"")</f>
        <v>1162.2219066115269</v>
      </c>
      <c r="W58" s="107">
        <f ca="1">IFERROR(IF((VLOOKUP($E58,'DTOC Backsheet'!$D$5:$AF$183,W$9,FALSE))="","",(VLOOKUP($E58,'DTOC Backsheet'!$D$5:$AF$183,W$9,FALSE))),"")</f>
        <v>896.56432853616866</v>
      </c>
      <c r="X58" s="241">
        <f ca="1">IFERROR(IF((VLOOKUP($E58,'DTOC Backsheet'!$D$5:$AF$183,X$9,FALSE))="","",(VLOOKUP($E58,'DTOC Backsheet'!$D$5:$AF$183,X$9,FALSE))),"")</f>
        <v>878.79477503473481</v>
      </c>
      <c r="Y58" s="92"/>
    </row>
    <row r="59" spans="1:25" ht="30" customHeight="1" x14ac:dyDescent="0.3">
      <c r="A59" s="161">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0"/>
        <v>E08000002</v>
      </c>
      <c r="F59" s="99" t="str">
        <f ca="1">IF(E59="","",VLOOKUP(E59,'Org List'!$J$9:$K$488,2,0))</f>
        <v>Bury</v>
      </c>
      <c r="G59" s="106">
        <f ca="1">IFERROR(IF((VLOOKUP($E59,'Adj NEA Backsheet'!$D$5:$CB$183,G$9,FALSE))="","",(VLOOKUP($E59,'Adj NEA Backsheet'!$D$5:$CB$183,G$9,FALSE))),"")</f>
        <v>2693.1829302933111</v>
      </c>
      <c r="H59" s="107">
        <f ca="1">IFERROR(IF((VLOOKUP($E59,'Adj NEA Backsheet'!$D$5:$CB$183,H$9,FALSE))="","",(VLOOKUP($E59,'Adj NEA Backsheet'!$D$5:$CB$183,H$9,FALSE))),"")</f>
        <v>2799.5472262970616</v>
      </c>
      <c r="I59" s="107">
        <f ca="1">IFERROR(IF((VLOOKUP($E59,'Adj NEA Backsheet'!$D$5:$CB$183,I$9,FALSE))="","",(VLOOKUP($E59,'Adj NEA Backsheet'!$D$5:$CB$183,I$9,FALSE))),"")</f>
        <v>3101.4794180818617</v>
      </c>
      <c r="J59" s="108">
        <f ca="1">IFERROR(IF((VLOOKUP($E59,'Adj NEA Backsheet'!$D$5:$CB$183,J$9,FALSE))="","",(VLOOKUP($E59,'Adj NEA Backsheet'!$D$5:$CB$183,J$9,FALSE))),"")</f>
        <v>2971.143893887212</v>
      </c>
      <c r="K59" s="170">
        <f ca="1">IFERROR(IF((VLOOKUP($E59,'Adj NEA Backsheet'!$D$5:$CB$183,K$9,FALSE))="","",(VLOOKUP($E59,'Adj NEA Backsheet'!$D$5:$CB$183,K$9,FALSE))),"")</f>
        <v>3130.6746576827531</v>
      </c>
      <c r="L59" s="238">
        <f ca="1">IFERROR(IF((VLOOKUP($E59,'Adj NEA Backsheet'!$D$5:$CB$183,L$9,FALSE))="","",(VLOOKUP($E59,'Adj NEA Backsheet'!$D$5:$CB$183,L$9,FALSE))),"")</f>
        <v>2993.3804450520161</v>
      </c>
      <c r="M59" s="107">
        <f ca="1">IFERROR(IF((VLOOKUP($E59,'NEA Backsheet'!$D$5:$CB$183,M$9,FALSE))="","",(VLOOKUP($E59,'NEA Backsheet'!$D$5:$CB$183,M$9,FALSE))),"")</f>
        <v>3252.4975555535525</v>
      </c>
      <c r="N59" s="241">
        <f ca="1">IFERROR(IF((VLOOKUP($E59,'NEA Backsheet'!$D$5:$CB$183,N$9,FALSE))="","",(VLOOKUP($E59,'NEA Backsheet'!$D$5:$CB$183,N$9,FALSE))),"")</f>
        <v>3219.6113837158023</v>
      </c>
      <c r="O59" s="92"/>
      <c r="Q59" s="106">
        <f ca="1">IFERROR(IF((VLOOKUP($E59,'DTOC Backsheet'!$D$5:$AF$183,Q$9,FALSE))="","",(VLOOKUP($E59,'DTOC Backsheet'!$D$5:$AF$183,Q$9,FALSE))),"")</f>
        <v>1189.6392860799235</v>
      </c>
      <c r="R59" s="107">
        <f ca="1">IFERROR(IF((VLOOKUP($E59,'DTOC Backsheet'!$D$5:$AF$183,R$9,FALSE))="","",(VLOOKUP($E59,'DTOC Backsheet'!$D$5:$AF$183,R$9,FALSE))),"")</f>
        <v>1816.8788178684777</v>
      </c>
      <c r="S59" s="107">
        <f ca="1">IFERROR(IF((VLOOKUP($E59,'DTOC Backsheet'!$D$5:$AF$183,S$9,FALSE))="","",(VLOOKUP($E59,'DTOC Backsheet'!$D$5:$AF$183,S$9,FALSE))),"")</f>
        <v>2168.3786643005838</v>
      </c>
      <c r="T59" s="108">
        <f ca="1">IFERROR(IF((VLOOKUP($E59,'DTOC Backsheet'!$D$5:$AF$183,T$9,FALSE))="","",(VLOOKUP($E59,'DTOC Backsheet'!$D$5:$AF$183,T$9,FALSE))),"")</f>
        <v>1800.5105632982365</v>
      </c>
      <c r="U59" s="170">
        <f ca="1">IFERROR(IF((VLOOKUP($E59,'DTOC Backsheet'!$D$5:$AF$183,U$9,FALSE))="","",(VLOOKUP($E59,'DTOC Backsheet'!$D$5:$AF$183,U$9,FALSE))),"")</f>
        <v>1508.0557165841396</v>
      </c>
      <c r="V59" s="238">
        <f ca="1">IFERROR(IF((VLOOKUP($E59,'DTOC Backsheet'!$D$5:$AF$183,V$9,FALSE))="","",(VLOOKUP($E59,'DTOC Backsheet'!$D$5:$AF$183,V$9,FALSE))),"")</f>
        <v>1387.7939104587167</v>
      </c>
      <c r="W59" s="107">
        <f ca="1">IFERROR(IF((VLOOKUP($E59,'DTOC Backsheet'!$D$5:$AF$183,W$9,FALSE))="","",(VLOOKUP($E59,'DTOC Backsheet'!$D$5:$AF$183,W$9,FALSE))),"")</f>
        <v>1145.2203810580056</v>
      </c>
      <c r="X59" s="241">
        <f ca="1">IFERROR(IF((VLOOKUP($E59,'DTOC Backsheet'!$D$5:$AF$183,X$9,FALSE))="","",(VLOOKUP($E59,'DTOC Backsheet'!$D$5:$AF$183,X$9,FALSE))),"")</f>
        <v>936.81777089584159</v>
      </c>
      <c r="Y59" s="92"/>
    </row>
    <row r="60" spans="1:25" ht="30" customHeight="1" x14ac:dyDescent="0.3">
      <c r="A60" s="161">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0"/>
        <v>E08000033</v>
      </c>
      <c r="F60" s="99" t="str">
        <f ca="1">IF(E60="","",VLOOKUP(E60,'Org List'!$J$9:$K$488,2,0))</f>
        <v>Calderdale</v>
      </c>
      <c r="G60" s="106">
        <f ca="1">IFERROR(IF((VLOOKUP($E60,'Adj NEA Backsheet'!$D$5:$CB$183,G$9,FALSE))="","",(VLOOKUP($E60,'Adj NEA Backsheet'!$D$5:$CB$183,G$9,FALSE))),"")</f>
        <v>3099.31652804747</v>
      </c>
      <c r="H60" s="107">
        <f ca="1">IFERROR(IF((VLOOKUP($E60,'Adj NEA Backsheet'!$D$5:$CB$183,H$9,FALSE))="","",(VLOOKUP($E60,'Adj NEA Backsheet'!$D$5:$CB$183,H$9,FALSE))),"")</f>
        <v>3296.9063946475376</v>
      </c>
      <c r="I60" s="107">
        <f ca="1">IFERROR(IF((VLOOKUP($E60,'Adj NEA Backsheet'!$D$5:$CB$183,I$9,FALSE))="","",(VLOOKUP($E60,'Adj NEA Backsheet'!$D$5:$CB$183,I$9,FALSE))),"")</f>
        <v>3438.8560192205937</v>
      </c>
      <c r="J60" s="108">
        <f ca="1">IFERROR(IF((VLOOKUP($E60,'Adj NEA Backsheet'!$D$5:$CB$183,J$9,FALSE))="","",(VLOOKUP($E60,'Adj NEA Backsheet'!$D$5:$CB$183,J$9,FALSE))),"")</f>
        <v>3413.0607609051381</v>
      </c>
      <c r="K60" s="170">
        <f ca="1">IFERROR(IF((VLOOKUP($E60,'Adj NEA Backsheet'!$D$5:$CB$183,K$9,FALSE))="","",(VLOOKUP($E60,'Adj NEA Backsheet'!$D$5:$CB$183,K$9,FALSE))),"")</f>
        <v>3399.598492122921</v>
      </c>
      <c r="L60" s="238">
        <f ca="1">IFERROR(IF((VLOOKUP($E60,'Adj NEA Backsheet'!$D$5:$CB$183,L$9,FALSE))="","",(VLOOKUP($E60,'Adj NEA Backsheet'!$D$5:$CB$183,L$9,FALSE))),"")</f>
        <v>3419.4121308227755</v>
      </c>
      <c r="M60" s="107">
        <f ca="1">IFERROR(IF((VLOOKUP($E60,'NEA Backsheet'!$D$5:$CB$183,M$9,FALSE))="","",(VLOOKUP($E60,'NEA Backsheet'!$D$5:$CB$183,M$9,FALSE))),"")</f>
        <v>3581.5445498655076</v>
      </c>
      <c r="N60" s="241">
        <f ca="1">IFERROR(IF((VLOOKUP($E60,'NEA Backsheet'!$D$5:$CB$183,N$9,FALSE))="","",(VLOOKUP($E60,'NEA Backsheet'!$D$5:$CB$183,N$9,FALSE))),"")</f>
        <v>3488.5604301471822</v>
      </c>
      <c r="O60" s="92"/>
      <c r="Q60" s="106">
        <f ca="1">IFERROR(IF((VLOOKUP($E60,'DTOC Backsheet'!$D$5:$AF$183,Q$9,FALSE))="","",(VLOOKUP($E60,'DTOC Backsheet'!$D$5:$AF$183,Q$9,FALSE))),"")</f>
        <v>539.54411278370469</v>
      </c>
      <c r="R60" s="107">
        <f ca="1">IFERROR(IF((VLOOKUP($E60,'DTOC Backsheet'!$D$5:$AF$183,R$9,FALSE))="","",(VLOOKUP($E60,'DTOC Backsheet'!$D$5:$AF$183,R$9,FALSE))),"")</f>
        <v>971.3018874857612</v>
      </c>
      <c r="S60" s="107">
        <f ca="1">IFERROR(IF((VLOOKUP($E60,'DTOC Backsheet'!$D$5:$AF$183,S$9,FALSE))="","",(VLOOKUP($E60,'DTOC Backsheet'!$D$5:$AF$183,S$9,FALSE))),"")</f>
        <v>649.16771799174455</v>
      </c>
      <c r="T60" s="108">
        <f ca="1">IFERROR(IF((VLOOKUP($E60,'DTOC Backsheet'!$D$5:$AF$183,T$9,FALSE))="","",(VLOOKUP($E60,'DTOC Backsheet'!$D$5:$AF$183,T$9,FALSE))),"")</f>
        <v>498.81206386222743</v>
      </c>
      <c r="U60" s="170">
        <f ca="1">IFERROR(IF((VLOOKUP($E60,'DTOC Backsheet'!$D$5:$AF$183,U$9,FALSE))="","",(VLOOKUP($E60,'DTOC Backsheet'!$D$5:$AF$183,U$9,FALSE))),"")</f>
        <v>458.05546840031366</v>
      </c>
      <c r="V60" s="238">
        <f ca="1">IFERROR(IF((VLOOKUP($E60,'DTOC Backsheet'!$D$5:$AF$183,V$9,FALSE))="","",(VLOOKUP($E60,'DTOC Backsheet'!$D$5:$AF$183,V$9,FALSE))),"")</f>
        <v>301.11216050219826</v>
      </c>
      <c r="W60" s="107">
        <f ca="1">IFERROR(IF((VLOOKUP($E60,'DTOC Backsheet'!$D$5:$AF$183,W$9,FALSE))="","",(VLOOKUP($E60,'DTOC Backsheet'!$D$5:$AF$183,W$9,FALSE))),"")</f>
        <v>379.58381445125599</v>
      </c>
      <c r="X60" s="241">
        <f ca="1">IFERROR(IF((VLOOKUP($E60,'DTOC Backsheet'!$D$5:$AF$183,X$9,FALSE))="","",(VLOOKUP($E60,'DTOC Backsheet'!$D$5:$AF$183,X$9,FALSE))),"")</f>
        <v>251.57101552732678</v>
      </c>
      <c r="Y60" s="92"/>
    </row>
    <row r="61" spans="1:25" ht="30" customHeight="1" x14ac:dyDescent="0.3">
      <c r="A61" s="161">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0"/>
        <v>E10000003</v>
      </c>
      <c r="F61" s="99" t="str">
        <f ca="1">IF(E61="","",VLOOKUP(E61,'Org List'!$J$9:$K$488,2,0))</f>
        <v>Cambridgeshire</v>
      </c>
      <c r="G61" s="106">
        <f ca="1">IFERROR(IF((VLOOKUP($E61,'Adj NEA Backsheet'!$D$5:$CB$183,G$9,FALSE))="","",(VLOOKUP($E61,'Adj NEA Backsheet'!$D$5:$CB$183,G$9,FALSE))),"")</f>
        <v>2489.7441698591019</v>
      </c>
      <c r="H61" s="107">
        <f ca="1">IFERROR(IF((VLOOKUP($E61,'Adj NEA Backsheet'!$D$5:$CB$183,H$9,FALSE))="","",(VLOOKUP($E61,'Adj NEA Backsheet'!$D$5:$CB$183,H$9,FALSE))),"")</f>
        <v>2403.5801551115214</v>
      </c>
      <c r="I61" s="107">
        <f ca="1">IFERROR(IF((VLOOKUP($E61,'Adj NEA Backsheet'!$D$5:$CB$183,I$9,FALSE))="","",(VLOOKUP($E61,'Adj NEA Backsheet'!$D$5:$CB$183,I$9,FALSE))),"")</f>
        <v>2507.59720227036</v>
      </c>
      <c r="J61" s="108">
        <f ca="1">IFERROR(IF((VLOOKUP($E61,'Adj NEA Backsheet'!$D$5:$CB$183,J$9,FALSE))="","",(VLOOKUP($E61,'Adj NEA Backsheet'!$D$5:$CB$183,J$9,FALSE))),"")</f>
        <v>2457.9713684840926</v>
      </c>
      <c r="K61" s="170">
        <f ca="1">IFERROR(IF((VLOOKUP($E61,'Adj NEA Backsheet'!$D$5:$CB$183,K$9,FALSE))="","",(VLOOKUP($E61,'Adj NEA Backsheet'!$D$5:$CB$183,K$9,FALSE))),"")</f>
        <v>2518.6282268471459</v>
      </c>
      <c r="L61" s="238">
        <f ca="1">IFERROR(IF((VLOOKUP($E61,'Adj NEA Backsheet'!$D$5:$CB$183,L$9,FALSE))="","",(VLOOKUP($E61,'Adj NEA Backsheet'!$D$5:$CB$183,L$9,FALSE))),"")</f>
        <v>2503.9350706145706</v>
      </c>
      <c r="M61" s="107">
        <f ca="1">IFERROR(IF((VLOOKUP($E61,'NEA Backsheet'!$D$5:$CB$183,M$9,FALSE))="","",(VLOOKUP($E61,'NEA Backsheet'!$D$5:$CB$183,M$9,FALSE))),"")</f>
        <v>2663.5838079389546</v>
      </c>
      <c r="N61" s="241">
        <f ca="1">IFERROR(IF((VLOOKUP($E61,'NEA Backsheet'!$D$5:$CB$183,N$9,FALSE))="","",(VLOOKUP($E61,'NEA Backsheet'!$D$5:$CB$183,N$9,FALSE))),"")</f>
        <v>2583.8698739851538</v>
      </c>
      <c r="O61" s="92"/>
      <c r="Q61" s="106">
        <f ca="1">IFERROR(IF((VLOOKUP($E61,'DTOC Backsheet'!$D$5:$AF$183,Q$9,FALSE))="","",(VLOOKUP($E61,'DTOC Backsheet'!$D$5:$AF$183,Q$9,FALSE))),"")</f>
        <v>1421.613666801632</v>
      </c>
      <c r="R61" s="107">
        <f ca="1">IFERROR(IF((VLOOKUP($E61,'DTOC Backsheet'!$D$5:$AF$183,R$9,FALSE))="","",(VLOOKUP($E61,'DTOC Backsheet'!$D$5:$AF$183,R$9,FALSE))),"")</f>
        <v>1810.9368673497991</v>
      </c>
      <c r="S61" s="107">
        <f ca="1">IFERROR(IF((VLOOKUP($E61,'DTOC Backsheet'!$D$5:$AF$183,S$9,FALSE))="","",(VLOOKUP($E61,'DTOC Backsheet'!$D$5:$AF$183,S$9,FALSE))),"")</f>
        <v>1584.156103030492</v>
      </c>
      <c r="T61" s="108">
        <f ca="1">IFERROR(IF((VLOOKUP($E61,'DTOC Backsheet'!$D$5:$AF$183,T$9,FALSE))="","",(VLOOKUP($E61,'DTOC Backsheet'!$D$5:$AF$183,T$9,FALSE))),"")</f>
        <v>1527.0840921359693</v>
      </c>
      <c r="U61" s="170">
        <f ca="1">IFERROR(IF((VLOOKUP($E61,'DTOC Backsheet'!$D$5:$AF$183,U$9,FALSE))="","",(VLOOKUP($E61,'DTOC Backsheet'!$D$5:$AF$183,U$9,FALSE))),"")</f>
        <v>1673.8967232950915</v>
      </c>
      <c r="V61" s="238">
        <f ca="1">IFERROR(IF((VLOOKUP($E61,'DTOC Backsheet'!$D$5:$AF$183,V$9,FALSE))="","",(VLOOKUP($E61,'DTOC Backsheet'!$D$5:$AF$183,V$9,FALSE))),"")</f>
        <v>1937.267335070637</v>
      </c>
      <c r="W61" s="107">
        <f ca="1">IFERROR(IF((VLOOKUP($E61,'DTOC Backsheet'!$D$5:$AF$183,W$9,FALSE))="","",(VLOOKUP($E61,'DTOC Backsheet'!$D$5:$AF$183,W$9,FALSE))),"")</f>
        <v>2020.4676240630592</v>
      </c>
      <c r="X61" s="241">
        <f ca="1">IFERROR(IF((VLOOKUP($E61,'DTOC Backsheet'!$D$5:$AF$183,X$9,FALSE))="","",(VLOOKUP($E61,'DTOC Backsheet'!$D$5:$AF$183,X$9,FALSE))),"")</f>
        <v>1804.5192969653044</v>
      </c>
      <c r="Y61" s="92"/>
    </row>
    <row r="62" spans="1:25" ht="30" customHeight="1" x14ac:dyDescent="0.3">
      <c r="A62" s="161">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0"/>
        <v>E09000007</v>
      </c>
      <c r="F62" s="99" t="str">
        <f ca="1">IF(E62="","",VLOOKUP(E62,'Org List'!$J$9:$K$488,2,0))</f>
        <v>Camden</v>
      </c>
      <c r="G62" s="106">
        <f ca="1">IFERROR(IF((VLOOKUP($E62,'Adj NEA Backsheet'!$D$5:$CB$183,G$9,FALSE))="","",(VLOOKUP($E62,'Adj NEA Backsheet'!$D$5:$CB$183,G$9,FALSE))),"")</f>
        <v>1760.1457197802422</v>
      </c>
      <c r="H62" s="107">
        <f ca="1">IFERROR(IF((VLOOKUP($E62,'Adj NEA Backsheet'!$D$5:$CB$183,H$9,FALSE))="","",(VLOOKUP($E62,'Adj NEA Backsheet'!$D$5:$CB$183,H$9,FALSE))),"")</f>
        <v>1688.9216617698203</v>
      </c>
      <c r="I62" s="107">
        <f ca="1">IFERROR(IF((VLOOKUP($E62,'Adj NEA Backsheet'!$D$5:$CB$183,I$9,FALSE))="","",(VLOOKUP($E62,'Adj NEA Backsheet'!$D$5:$CB$183,I$9,FALSE))),"")</f>
        <v>1727.0060658707325</v>
      </c>
      <c r="J62" s="108">
        <f ca="1">IFERROR(IF((VLOOKUP($E62,'Adj NEA Backsheet'!$D$5:$CB$183,J$9,FALSE))="","",(VLOOKUP($E62,'Adj NEA Backsheet'!$D$5:$CB$183,J$9,FALSE))),"")</f>
        <v>1642.0069439537156</v>
      </c>
      <c r="K62" s="170">
        <f ca="1">IFERROR(IF((VLOOKUP($E62,'Adj NEA Backsheet'!$D$5:$CB$183,K$9,FALSE))="","",(VLOOKUP($E62,'Adj NEA Backsheet'!$D$5:$CB$183,K$9,FALSE))),"")</f>
        <v>1677.3886889873115</v>
      </c>
      <c r="L62" s="238">
        <f ca="1">IFERROR(IF((VLOOKUP($E62,'Adj NEA Backsheet'!$D$5:$CB$183,L$9,FALSE))="","",(VLOOKUP($E62,'Adj NEA Backsheet'!$D$5:$CB$183,L$9,FALSE))),"")</f>
        <v>1684.2295500677562</v>
      </c>
      <c r="M62" s="107">
        <f ca="1">IFERROR(IF((VLOOKUP($E62,'NEA Backsheet'!$D$5:$CB$183,M$9,FALSE))="","",(VLOOKUP($E62,'NEA Backsheet'!$D$5:$CB$183,M$9,FALSE))),"")</f>
        <v>1836.9052870361713</v>
      </c>
      <c r="N62" s="241">
        <f ca="1">IFERROR(IF((VLOOKUP($E62,'NEA Backsheet'!$D$5:$CB$183,N$9,FALSE))="","",(VLOOKUP($E62,'NEA Backsheet'!$D$5:$CB$183,N$9,FALSE))),"")</f>
        <v>1640.0589584877723</v>
      </c>
      <c r="O62" s="92"/>
      <c r="Q62" s="106">
        <f ca="1">IFERROR(IF((VLOOKUP($E62,'DTOC Backsheet'!$D$5:$AF$183,Q$9,FALSE))="","",(VLOOKUP($E62,'DTOC Backsheet'!$D$5:$AF$183,Q$9,FALSE))),"")</f>
        <v>766.45052598585619</v>
      </c>
      <c r="R62" s="107">
        <f ca="1">IFERROR(IF((VLOOKUP($E62,'DTOC Backsheet'!$D$5:$AF$183,R$9,FALSE))="","",(VLOOKUP($E62,'DTOC Backsheet'!$D$5:$AF$183,R$9,FALSE))),"")</f>
        <v>757.63512057515618</v>
      </c>
      <c r="S62" s="107">
        <f ca="1">IFERROR(IF((VLOOKUP($E62,'DTOC Backsheet'!$D$5:$AF$183,S$9,FALSE))="","",(VLOOKUP($E62,'DTOC Backsheet'!$D$5:$AF$183,S$9,FALSE))),"")</f>
        <v>1015.7306012106491</v>
      </c>
      <c r="T62" s="108">
        <f ca="1">IFERROR(IF((VLOOKUP($E62,'DTOC Backsheet'!$D$5:$AF$183,T$9,FALSE))="","",(VLOOKUP($E62,'DTOC Backsheet'!$D$5:$AF$183,T$9,FALSE))),"")</f>
        <v>816.86346969419492</v>
      </c>
      <c r="U62" s="170">
        <f ca="1">IFERROR(IF((VLOOKUP($E62,'DTOC Backsheet'!$D$5:$AF$183,U$9,FALSE))="","",(VLOOKUP($E62,'DTOC Backsheet'!$D$5:$AF$183,U$9,FALSE))),"")</f>
        <v>770.28160222780048</v>
      </c>
      <c r="V62" s="238">
        <f ca="1">IFERROR(IF((VLOOKUP($E62,'DTOC Backsheet'!$D$5:$AF$183,V$9,FALSE))="","",(VLOOKUP($E62,'DTOC Backsheet'!$D$5:$AF$183,V$9,FALSE))),"")</f>
        <v>578.67165254644613</v>
      </c>
      <c r="W62" s="107">
        <f ca="1">IFERROR(IF((VLOOKUP($E62,'DTOC Backsheet'!$D$5:$AF$183,W$9,FALSE))="","",(VLOOKUP($E62,'DTOC Backsheet'!$D$5:$AF$183,W$9,FALSE))),"")</f>
        <v>486.94859392705092</v>
      </c>
      <c r="X62" s="241">
        <f ca="1">IFERROR(IF((VLOOKUP($E62,'DTOC Backsheet'!$D$5:$AF$183,X$9,FALSE))="","",(VLOOKUP($E62,'DTOC Backsheet'!$D$5:$AF$183,X$9,FALSE))),"")</f>
        <v>609.84411025650081</v>
      </c>
      <c r="Y62" s="92"/>
    </row>
    <row r="63" spans="1:25" ht="30" customHeight="1" x14ac:dyDescent="0.3">
      <c r="A63" s="161">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0"/>
        <v>E06000056</v>
      </c>
      <c r="F63" s="99" t="str">
        <f ca="1">IF(E63="","",VLOOKUP(E63,'Org List'!$J$9:$K$488,2,0))</f>
        <v>Central Bedfordshire</v>
      </c>
      <c r="G63" s="106">
        <f ca="1">IFERROR(IF((VLOOKUP($E63,'Adj NEA Backsheet'!$D$5:$CB$183,G$9,FALSE))="","",(VLOOKUP($E63,'Adj NEA Backsheet'!$D$5:$CB$183,G$9,FALSE))),"")</f>
        <v>2652.5215087094552</v>
      </c>
      <c r="H63" s="107">
        <f ca="1">IFERROR(IF((VLOOKUP($E63,'Adj NEA Backsheet'!$D$5:$CB$183,H$9,FALSE))="","",(VLOOKUP($E63,'Adj NEA Backsheet'!$D$5:$CB$183,H$9,FALSE))),"")</f>
        <v>2570.23707171863</v>
      </c>
      <c r="I63" s="107">
        <f ca="1">IFERROR(IF((VLOOKUP($E63,'Adj NEA Backsheet'!$D$5:$CB$183,I$9,FALSE))="","",(VLOOKUP($E63,'Adj NEA Backsheet'!$D$5:$CB$183,I$9,FALSE))),"")</f>
        <v>2669.1813408725789</v>
      </c>
      <c r="J63" s="108">
        <f ca="1">IFERROR(IF((VLOOKUP($E63,'Adj NEA Backsheet'!$D$5:$CB$183,J$9,FALSE))="","",(VLOOKUP($E63,'Adj NEA Backsheet'!$D$5:$CB$183,J$9,FALSE))),"")</f>
        <v>2624.4024398419356</v>
      </c>
      <c r="K63" s="170">
        <f ca="1">IFERROR(IF((VLOOKUP($E63,'Adj NEA Backsheet'!$D$5:$CB$183,K$9,FALSE))="","",(VLOOKUP($E63,'Adj NEA Backsheet'!$D$5:$CB$183,K$9,FALSE))),"")</f>
        <v>2609.4352609638186</v>
      </c>
      <c r="L63" s="238">
        <f ca="1">IFERROR(IF((VLOOKUP($E63,'Adj NEA Backsheet'!$D$5:$CB$183,L$9,FALSE))="","",(VLOOKUP($E63,'Adj NEA Backsheet'!$D$5:$CB$183,L$9,FALSE))),"")</f>
        <v>2609.4790980016601</v>
      </c>
      <c r="M63" s="107">
        <f ca="1">IFERROR(IF((VLOOKUP($E63,'NEA Backsheet'!$D$5:$CB$183,M$9,FALSE))="","",(VLOOKUP($E63,'NEA Backsheet'!$D$5:$CB$183,M$9,FALSE))),"")</f>
        <v>2841.2552758128236</v>
      </c>
      <c r="N63" s="241">
        <f ca="1">IFERROR(IF((VLOOKUP($E63,'NEA Backsheet'!$D$5:$CB$183,N$9,FALSE))="","",(VLOOKUP($E63,'NEA Backsheet'!$D$5:$CB$183,N$9,FALSE))),"")</f>
        <v>2694.4402108711697</v>
      </c>
      <c r="O63" s="92"/>
      <c r="Q63" s="106">
        <f ca="1">IFERROR(IF((VLOOKUP($E63,'DTOC Backsheet'!$D$5:$AF$183,Q$9,FALSE))="","",(VLOOKUP($E63,'DTOC Backsheet'!$D$5:$AF$183,Q$9,FALSE))),"")</f>
        <v>745.71897831925003</v>
      </c>
      <c r="R63" s="107">
        <f ca="1">IFERROR(IF((VLOOKUP($E63,'DTOC Backsheet'!$D$5:$AF$183,R$9,FALSE))="","",(VLOOKUP($E63,'DTOC Backsheet'!$D$5:$AF$183,R$9,FALSE))),"")</f>
        <v>813.88592787113248</v>
      </c>
      <c r="S63" s="107">
        <f ca="1">IFERROR(IF((VLOOKUP($E63,'DTOC Backsheet'!$D$5:$AF$183,S$9,FALSE))="","",(VLOOKUP($E63,'DTOC Backsheet'!$D$5:$AF$183,S$9,FALSE))),"")</f>
        <v>708.66177755614626</v>
      </c>
      <c r="T63" s="108">
        <f ca="1">IFERROR(IF((VLOOKUP($E63,'DTOC Backsheet'!$D$5:$AF$183,T$9,FALSE))="","",(VLOOKUP($E63,'DTOC Backsheet'!$D$5:$AF$183,T$9,FALSE))),"")</f>
        <v>444.24205047229242</v>
      </c>
      <c r="U63" s="170">
        <f ca="1">IFERROR(IF((VLOOKUP($E63,'DTOC Backsheet'!$D$5:$AF$183,U$9,FALSE))="","",(VLOOKUP($E63,'DTOC Backsheet'!$D$5:$AF$183,U$9,FALSE))),"")</f>
        <v>605.25160582113335</v>
      </c>
      <c r="V63" s="238">
        <f ca="1">IFERROR(IF((VLOOKUP($E63,'DTOC Backsheet'!$D$5:$AF$183,V$9,FALSE))="","",(VLOOKUP($E63,'DTOC Backsheet'!$D$5:$AF$183,V$9,FALSE))),"")</f>
        <v>558.79786856362466</v>
      </c>
      <c r="W63" s="107">
        <f ca="1">IFERROR(IF((VLOOKUP($E63,'DTOC Backsheet'!$D$5:$AF$183,W$9,FALSE))="","",(VLOOKUP($E63,'DTOC Backsheet'!$D$5:$AF$183,W$9,FALSE))),"")</f>
        <v>680.56980118039507</v>
      </c>
      <c r="X63" s="241">
        <f ca="1">IFERROR(IF((VLOOKUP($E63,'DTOC Backsheet'!$D$5:$AF$183,X$9,FALSE))="","",(VLOOKUP($E63,'DTOC Backsheet'!$D$5:$AF$183,X$9,FALSE))),"")</f>
        <v>564.58172424202508</v>
      </c>
      <c r="Y63" s="92"/>
    </row>
    <row r="64" spans="1:25" ht="30" customHeight="1" x14ac:dyDescent="0.3">
      <c r="A64" s="161">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0"/>
        <v>E06000049</v>
      </c>
      <c r="F64" s="99" t="str">
        <f ca="1">IF(E64="","",VLOOKUP(E64,'Org List'!$J$9:$K$488,2,0))</f>
        <v>Cheshire East</v>
      </c>
      <c r="G64" s="106">
        <f ca="1">IFERROR(IF((VLOOKUP($E64,'Adj NEA Backsheet'!$D$5:$CB$183,G$9,FALSE))="","",(VLOOKUP($E64,'Adj NEA Backsheet'!$D$5:$CB$183,G$9,FALSE))),"")</f>
        <v>2840.5985252125456</v>
      </c>
      <c r="H64" s="107">
        <f ca="1">IFERROR(IF((VLOOKUP($E64,'Adj NEA Backsheet'!$D$5:$CB$183,H$9,FALSE))="","",(VLOOKUP($E64,'Adj NEA Backsheet'!$D$5:$CB$183,H$9,FALSE))),"")</f>
        <v>2788.2336248988067</v>
      </c>
      <c r="I64" s="107">
        <f ca="1">IFERROR(IF((VLOOKUP($E64,'Adj NEA Backsheet'!$D$5:$CB$183,I$9,FALSE))="","",(VLOOKUP($E64,'Adj NEA Backsheet'!$D$5:$CB$183,I$9,FALSE))),"")</f>
        <v>2958.3178242992622</v>
      </c>
      <c r="J64" s="108">
        <f ca="1">IFERROR(IF((VLOOKUP($E64,'Adj NEA Backsheet'!$D$5:$CB$183,J$9,FALSE))="","",(VLOOKUP($E64,'Adj NEA Backsheet'!$D$5:$CB$183,J$9,FALSE))),"")</f>
        <v>2901.8457021509207</v>
      </c>
      <c r="K64" s="170">
        <f ca="1">IFERROR(IF((VLOOKUP($E64,'Adj NEA Backsheet'!$D$5:$CB$183,K$9,FALSE))="","",(VLOOKUP($E64,'Adj NEA Backsheet'!$D$5:$CB$183,K$9,FALSE))),"")</f>
        <v>2918.4975968423696</v>
      </c>
      <c r="L64" s="238">
        <f ca="1">IFERROR(IF((VLOOKUP($E64,'Adj NEA Backsheet'!$D$5:$CB$183,L$9,FALSE))="","",(VLOOKUP($E64,'Adj NEA Backsheet'!$D$5:$CB$183,L$9,FALSE))),"")</f>
        <v>2897.3525685286554</v>
      </c>
      <c r="M64" s="107">
        <f ca="1">IFERROR(IF((VLOOKUP($E64,'NEA Backsheet'!$D$5:$CB$183,M$9,FALSE))="","",(VLOOKUP($E64,'NEA Backsheet'!$D$5:$CB$183,M$9,FALSE))),"")</f>
        <v>3113.829953226711</v>
      </c>
      <c r="N64" s="241">
        <f ca="1">IFERROR(IF((VLOOKUP($E64,'NEA Backsheet'!$D$5:$CB$183,N$9,FALSE))="","",(VLOOKUP($E64,'NEA Backsheet'!$D$5:$CB$183,N$9,FALSE))),"")</f>
        <v>3105.0010144795633</v>
      </c>
      <c r="O64" s="92"/>
      <c r="Q64" s="106">
        <f ca="1">IFERROR(IF((VLOOKUP($E64,'DTOC Backsheet'!$D$5:$AF$183,Q$9,FALSE))="","",(VLOOKUP($E64,'DTOC Backsheet'!$D$5:$AF$183,Q$9,FALSE))),"")</f>
        <v>1463.6384037595872</v>
      </c>
      <c r="R64" s="107">
        <f ca="1">IFERROR(IF((VLOOKUP($E64,'DTOC Backsheet'!$D$5:$AF$183,R$9,FALSE))="","",(VLOOKUP($E64,'DTOC Backsheet'!$D$5:$AF$183,R$9,FALSE))),"")</f>
        <v>1406.2149353820971</v>
      </c>
      <c r="S64" s="107">
        <f ca="1">IFERROR(IF((VLOOKUP($E64,'DTOC Backsheet'!$D$5:$AF$183,S$9,FALSE))="","",(VLOOKUP($E64,'DTOC Backsheet'!$D$5:$AF$183,S$9,FALSE))),"")</f>
        <v>924.05581297110348</v>
      </c>
      <c r="T64" s="108">
        <f ca="1">IFERROR(IF((VLOOKUP($E64,'DTOC Backsheet'!$D$5:$AF$183,T$9,FALSE))="","",(VLOOKUP($E64,'DTOC Backsheet'!$D$5:$AF$183,T$9,FALSE))),"")</f>
        <v>863.59552205367027</v>
      </c>
      <c r="U64" s="170">
        <f ca="1">IFERROR(IF((VLOOKUP($E64,'DTOC Backsheet'!$D$5:$AF$183,U$9,FALSE))="","",(VLOOKUP($E64,'DTOC Backsheet'!$D$5:$AF$183,U$9,FALSE))),"")</f>
        <v>929.4685595863682</v>
      </c>
      <c r="V64" s="238">
        <f ca="1">IFERROR(IF((VLOOKUP($E64,'DTOC Backsheet'!$D$5:$AF$183,V$9,FALSE))="","",(VLOOKUP($E64,'DTOC Backsheet'!$D$5:$AF$183,V$9,FALSE))),"")</f>
        <v>1038.1590715153197</v>
      </c>
      <c r="W64" s="107">
        <f ca="1">IFERROR(IF((VLOOKUP($E64,'DTOC Backsheet'!$D$5:$AF$183,W$9,FALSE))="","",(VLOOKUP($E64,'DTOC Backsheet'!$D$5:$AF$183,W$9,FALSE))),"")</f>
        <v>1025.6431943841073</v>
      </c>
      <c r="X64" s="241">
        <f ca="1">IFERROR(IF((VLOOKUP($E64,'DTOC Backsheet'!$D$5:$AF$183,X$9,FALSE))="","",(VLOOKUP($E64,'DTOC Backsheet'!$D$5:$AF$183,X$9,FALSE))),"")</f>
        <v>1079.7315032623446</v>
      </c>
      <c r="Y64" s="92"/>
    </row>
    <row r="65" spans="1:25" ht="30" customHeight="1" x14ac:dyDescent="0.3">
      <c r="A65" s="161">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0"/>
        <v>E06000050</v>
      </c>
      <c r="F65" s="99" t="str">
        <f ca="1">IF(E65="","",VLOOKUP(E65,'Org List'!$J$9:$K$488,2,0))</f>
        <v>Cheshire West and Chester</v>
      </c>
      <c r="G65" s="106">
        <f ca="1">IFERROR(IF((VLOOKUP($E65,'Adj NEA Backsheet'!$D$5:$CB$183,G$9,FALSE))="","",(VLOOKUP($E65,'Adj NEA Backsheet'!$D$5:$CB$183,G$9,FALSE))),"")</f>
        <v>3039.6538435553352</v>
      </c>
      <c r="H65" s="107">
        <f ca="1">IFERROR(IF((VLOOKUP($E65,'Adj NEA Backsheet'!$D$5:$CB$183,H$9,FALSE))="","",(VLOOKUP($E65,'Adj NEA Backsheet'!$D$5:$CB$183,H$9,FALSE))),"")</f>
        <v>3043.1498835138395</v>
      </c>
      <c r="I65" s="107">
        <f ca="1">IFERROR(IF((VLOOKUP($E65,'Adj NEA Backsheet'!$D$5:$CB$183,I$9,FALSE))="","",(VLOOKUP($E65,'Adj NEA Backsheet'!$D$5:$CB$183,I$9,FALSE))),"")</f>
        <v>3196.0354372792772</v>
      </c>
      <c r="J65" s="108">
        <f ca="1">IFERROR(IF((VLOOKUP($E65,'Adj NEA Backsheet'!$D$5:$CB$183,J$9,FALSE))="","",(VLOOKUP($E65,'Adj NEA Backsheet'!$D$5:$CB$183,J$9,FALSE))),"")</f>
        <v>3196.6403151022305</v>
      </c>
      <c r="K65" s="170">
        <f ca="1">IFERROR(IF((VLOOKUP($E65,'Adj NEA Backsheet'!$D$5:$CB$183,K$9,FALSE))="","",(VLOOKUP($E65,'Adj NEA Backsheet'!$D$5:$CB$183,K$9,FALSE))),"")</f>
        <v>3168.4980644616689</v>
      </c>
      <c r="L65" s="238">
        <f ca="1">IFERROR(IF((VLOOKUP($E65,'Adj NEA Backsheet'!$D$5:$CB$183,L$9,FALSE))="","",(VLOOKUP($E65,'Adj NEA Backsheet'!$D$5:$CB$183,L$9,FALSE))),"")</f>
        <v>3220.3416022809183</v>
      </c>
      <c r="M65" s="107">
        <f ca="1">IFERROR(IF((VLOOKUP($E65,'NEA Backsheet'!$D$5:$CB$183,M$9,FALSE))="","",(VLOOKUP($E65,'NEA Backsheet'!$D$5:$CB$183,M$9,FALSE))),"")</f>
        <v>3431.3383635779187</v>
      </c>
      <c r="N65" s="241">
        <f ca="1">IFERROR(IF((VLOOKUP($E65,'NEA Backsheet'!$D$5:$CB$183,N$9,FALSE))="","",(VLOOKUP($E65,'NEA Backsheet'!$D$5:$CB$183,N$9,FALSE))),"")</f>
        <v>3402.2487696903449</v>
      </c>
      <c r="O65" s="92"/>
      <c r="Q65" s="106">
        <f ca="1">IFERROR(IF((VLOOKUP($E65,'DTOC Backsheet'!$D$5:$AF$183,Q$9,FALSE))="","",(VLOOKUP($E65,'DTOC Backsheet'!$D$5:$AF$183,Q$9,FALSE))),"")</f>
        <v>1330.9838863399607</v>
      </c>
      <c r="R65" s="107">
        <f ca="1">IFERROR(IF((VLOOKUP($E65,'DTOC Backsheet'!$D$5:$AF$183,R$9,FALSE))="","",(VLOOKUP($E65,'DTOC Backsheet'!$D$5:$AF$183,R$9,FALSE))),"")</f>
        <v>1197.99632067735</v>
      </c>
      <c r="S65" s="107">
        <f ca="1">IFERROR(IF((VLOOKUP($E65,'DTOC Backsheet'!$D$5:$AF$183,S$9,FALSE))="","",(VLOOKUP($E65,'DTOC Backsheet'!$D$5:$AF$183,S$9,FALSE))),"")</f>
        <v>957.14106286617766</v>
      </c>
      <c r="T65" s="108">
        <f ca="1">IFERROR(IF((VLOOKUP($E65,'DTOC Backsheet'!$D$5:$AF$183,T$9,FALSE))="","",(VLOOKUP($E65,'DTOC Backsheet'!$D$5:$AF$183,T$9,FALSE))),"")</f>
        <v>1072.5928555450187</v>
      </c>
      <c r="U65" s="170">
        <f ca="1">IFERROR(IF((VLOOKUP($E65,'DTOC Backsheet'!$D$5:$AF$183,U$9,FALSE))="","",(VLOOKUP($E65,'DTOC Backsheet'!$D$5:$AF$183,U$9,FALSE))),"")</f>
        <v>878.75077321760557</v>
      </c>
      <c r="V65" s="238">
        <f ca="1">IFERROR(IF((VLOOKUP($E65,'DTOC Backsheet'!$D$5:$AF$183,V$9,FALSE))="","",(VLOOKUP($E65,'DTOC Backsheet'!$D$5:$AF$183,V$9,FALSE))),"")</f>
        <v>1180.7751986344131</v>
      </c>
      <c r="W65" s="107">
        <f ca="1">IFERROR(IF((VLOOKUP($E65,'DTOC Backsheet'!$D$5:$AF$183,W$9,FALSE))="","",(VLOOKUP($E65,'DTOC Backsheet'!$D$5:$AF$183,W$9,FALSE))),"")</f>
        <v>907.18094529229279</v>
      </c>
      <c r="X65" s="241">
        <f ca="1">IFERROR(IF((VLOOKUP($E65,'DTOC Backsheet'!$D$5:$AF$183,X$9,FALSE))="","",(VLOOKUP($E65,'DTOC Backsheet'!$D$5:$AF$183,X$9,FALSE))),"")</f>
        <v>778.26939033611984</v>
      </c>
      <c r="Y65" s="92"/>
    </row>
    <row r="66" spans="1:25" ht="30" customHeight="1" x14ac:dyDescent="0.3">
      <c r="A66" s="161">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0"/>
        <v>E09000001</v>
      </c>
      <c r="F66" s="99" t="str">
        <f ca="1">IF(E66="","",VLOOKUP(E66,'Org List'!$J$9:$K$488,2,0))</f>
        <v>City of London</v>
      </c>
      <c r="G66" s="106">
        <f ca="1">IFERROR(IF((VLOOKUP($E66,'Adj NEA Backsheet'!$D$5:$CB$183,G$9,FALSE))="","",(VLOOKUP($E66,'Adj NEA Backsheet'!$D$5:$CB$183,G$9,FALSE))),"")</f>
        <v>1859.5442462156418</v>
      </c>
      <c r="H66" s="107">
        <f ca="1">IFERROR(IF((VLOOKUP($E66,'Adj NEA Backsheet'!$D$5:$CB$183,H$9,FALSE))="","",(VLOOKUP($E66,'Adj NEA Backsheet'!$D$5:$CB$183,H$9,FALSE))),"")</f>
        <v>1803.123944435773</v>
      </c>
      <c r="I66" s="107">
        <f ca="1">IFERROR(IF((VLOOKUP($E66,'Adj NEA Backsheet'!$D$5:$CB$183,I$9,FALSE))="","",(VLOOKUP($E66,'Adj NEA Backsheet'!$D$5:$CB$183,I$9,FALSE))),"")</f>
        <v>1933.3064367276827</v>
      </c>
      <c r="J66" s="108">
        <f ca="1">IFERROR(IF((VLOOKUP($E66,'Adj NEA Backsheet'!$D$5:$CB$183,J$9,FALSE))="","",(VLOOKUP($E66,'Adj NEA Backsheet'!$D$5:$CB$183,J$9,FALSE))),"")</f>
        <v>2189.2527234450135</v>
      </c>
      <c r="K66" s="170">
        <f ca="1">IFERROR(IF((VLOOKUP($E66,'Adj NEA Backsheet'!$D$5:$CB$183,K$9,FALSE))="","",(VLOOKUP($E66,'Adj NEA Backsheet'!$D$5:$CB$183,K$9,FALSE))),"")</f>
        <v>2204.3342239161125</v>
      </c>
      <c r="L66" s="238">
        <f ca="1">IFERROR(IF((VLOOKUP($E66,'Adj NEA Backsheet'!$D$5:$CB$183,L$9,FALSE))="","",(VLOOKUP($E66,'Adj NEA Backsheet'!$D$5:$CB$183,L$9,FALSE))),"")</f>
        <v>2184.2317518965301</v>
      </c>
      <c r="M66" s="107">
        <f ca="1">IFERROR(IF((VLOOKUP($E66,'NEA Backsheet'!$D$5:$CB$183,M$9,FALSE))="","",(VLOOKUP($E66,'NEA Backsheet'!$D$5:$CB$183,M$9,FALSE))),"")</f>
        <v>2340.3844153906975</v>
      </c>
      <c r="N66" s="241">
        <f ca="1">IFERROR(IF((VLOOKUP($E66,'NEA Backsheet'!$D$5:$CB$183,N$9,FALSE))="","",(VLOOKUP($E66,'NEA Backsheet'!$D$5:$CB$183,N$9,FALSE))),"")</f>
        <v>1954.4565930495219</v>
      </c>
      <c r="O66" s="92"/>
      <c r="Q66" s="106">
        <f ca="1">IFERROR(IF((VLOOKUP($E66,'DTOC Backsheet'!$D$5:$AF$183,Q$9,FALSE))="","",(VLOOKUP($E66,'DTOC Backsheet'!$D$5:$AF$183,Q$9,FALSE))),"")</f>
        <v>1437.5</v>
      </c>
      <c r="R66" s="107">
        <f ca="1">IFERROR(IF((VLOOKUP($E66,'DTOC Backsheet'!$D$5:$AF$183,R$9,FALSE))="","",(VLOOKUP($E66,'DTOC Backsheet'!$D$5:$AF$183,R$9,FALSE))),"")</f>
        <v>1984.375</v>
      </c>
      <c r="S66" s="107">
        <f ca="1">IFERROR(IF((VLOOKUP($E66,'DTOC Backsheet'!$D$5:$AF$183,S$9,FALSE))="","",(VLOOKUP($E66,'DTOC Backsheet'!$D$5:$AF$183,S$9,FALSE))),"")</f>
        <v>1375</v>
      </c>
      <c r="T66" s="108">
        <f ca="1">IFERROR(IF((VLOOKUP($E66,'DTOC Backsheet'!$D$5:$AF$183,T$9,FALSE))="","",(VLOOKUP($E66,'DTOC Backsheet'!$D$5:$AF$183,T$9,FALSE))),"")</f>
        <v>348.66953211851978</v>
      </c>
      <c r="U66" s="170">
        <f ca="1">IFERROR(IF((VLOOKUP($E66,'DTOC Backsheet'!$D$5:$AF$183,U$9,FALSE))="","",(VLOOKUP($E66,'DTOC Backsheet'!$D$5:$AF$183,U$9,FALSE))),"")</f>
        <v>1816.7517726175506</v>
      </c>
      <c r="V66" s="238">
        <f ca="1">IFERROR(IF((VLOOKUP($E66,'DTOC Backsheet'!$D$5:$AF$183,V$9,FALSE))="","",(VLOOKUP($E66,'DTOC Backsheet'!$D$5:$AF$183,V$9,FALSE))),"")</f>
        <v>2147.0702767298321</v>
      </c>
      <c r="W66" s="107">
        <f ca="1">IFERROR(IF((VLOOKUP($E66,'DTOC Backsheet'!$D$5:$AF$183,W$9,FALSE))="","",(VLOOKUP($E66,'DTOC Backsheet'!$D$5:$AF$183,W$9,FALSE))),"")</f>
        <v>1211.1678484117003</v>
      </c>
      <c r="X66" s="241">
        <f ca="1">IFERROR(IF((VLOOKUP($E66,'DTOC Backsheet'!$D$5:$AF$183,X$9,FALSE))="","",(VLOOKUP($E66,'DTOC Backsheet'!$D$5:$AF$183,X$9,FALSE))),"")</f>
        <v>1456.6157406058701</v>
      </c>
      <c r="Y66" s="92"/>
    </row>
    <row r="67" spans="1:25" ht="30" customHeight="1" x14ac:dyDescent="0.3">
      <c r="A67" s="161">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0"/>
        <v>E06000052</v>
      </c>
      <c r="F67" s="99" t="str">
        <f ca="1">IF(E67="","",VLOOKUP(E67,'Org List'!$J$9:$K$488,2,0))</f>
        <v>Cornwall &amp; Scilly</v>
      </c>
      <c r="G67" s="106">
        <f ca="1">IFERROR(IF((VLOOKUP($E67,'Adj NEA Backsheet'!$D$5:$CB$183,G$9,FALSE))="","",(VLOOKUP($E67,'Adj NEA Backsheet'!$D$5:$CB$183,G$9,FALSE))),"")</f>
        <v>2615.0389592649331</v>
      </c>
      <c r="H67" s="107">
        <f ca="1">IFERROR(IF((VLOOKUP($E67,'Adj NEA Backsheet'!$D$5:$CB$183,H$9,FALSE))="","",(VLOOKUP($E67,'Adj NEA Backsheet'!$D$5:$CB$183,H$9,FALSE))),"")</f>
        <v>2569.8831085184738</v>
      </c>
      <c r="I67" s="107">
        <f ca="1">IFERROR(IF((VLOOKUP($E67,'Adj NEA Backsheet'!$D$5:$CB$183,I$9,FALSE))="","",(VLOOKUP($E67,'Adj NEA Backsheet'!$D$5:$CB$183,I$9,FALSE))),"")</f>
        <v>2765.1633856042695</v>
      </c>
      <c r="J67" s="108">
        <f ca="1">IFERROR(IF((VLOOKUP($E67,'Adj NEA Backsheet'!$D$5:$CB$183,J$9,FALSE))="","",(VLOOKUP($E67,'Adj NEA Backsheet'!$D$5:$CB$183,J$9,FALSE))),"")</f>
        <v>2761.5539271332082</v>
      </c>
      <c r="K67" s="170">
        <f ca="1">IFERROR(IF((VLOOKUP($E67,'Adj NEA Backsheet'!$D$5:$CB$183,K$9,FALSE))="","",(VLOOKUP($E67,'Adj NEA Backsheet'!$D$5:$CB$183,K$9,FALSE))),"")</f>
        <v>2798.5026767997424</v>
      </c>
      <c r="L67" s="238">
        <f ca="1">IFERROR(IF((VLOOKUP($E67,'Adj NEA Backsheet'!$D$5:$CB$183,L$9,FALSE))="","",(VLOOKUP($E67,'Adj NEA Backsheet'!$D$5:$CB$183,L$9,FALSE))),"")</f>
        <v>2692.3740632549338</v>
      </c>
      <c r="M67" s="107">
        <f ca="1">IFERROR(IF((VLOOKUP($E67,'NEA Backsheet'!$D$5:$CB$183,M$9,FALSE))="","",(VLOOKUP($E67,'NEA Backsheet'!$D$5:$CB$183,M$9,FALSE))),"")</f>
        <v>2889.7485457664257</v>
      </c>
      <c r="N67" s="241">
        <f ca="1">IFERROR(IF((VLOOKUP($E67,'NEA Backsheet'!$D$5:$CB$183,N$9,FALSE))="","",(VLOOKUP($E67,'NEA Backsheet'!$D$5:$CB$183,N$9,FALSE))),"")</f>
        <v>2824.6528710882785</v>
      </c>
      <c r="O67" s="92"/>
      <c r="Q67" s="106">
        <f ca="1">IFERROR(IF((VLOOKUP($E67,'DTOC Backsheet'!$D$5:$AF$183,Q$9,FALSE))="","",(VLOOKUP($E67,'DTOC Backsheet'!$D$5:$AF$183,Q$9,FALSE))),"")</f>
        <v>2809.3003272694591</v>
      </c>
      <c r="R67" s="107">
        <f ca="1">IFERROR(IF((VLOOKUP($E67,'DTOC Backsheet'!$D$5:$AF$183,R$9,FALSE))="","",(VLOOKUP($E67,'DTOC Backsheet'!$D$5:$AF$183,R$9,FALSE))),"")</f>
        <v>2791.7641204825086</v>
      </c>
      <c r="S67" s="107">
        <f ca="1">IFERROR(IF((VLOOKUP($E67,'DTOC Backsheet'!$D$5:$AF$183,S$9,FALSE))="","",(VLOOKUP($E67,'DTOC Backsheet'!$D$5:$AF$183,S$9,FALSE))),"")</f>
        <v>2170.7631976396265</v>
      </c>
      <c r="T67" s="108">
        <f ca="1">IFERROR(IF((VLOOKUP($E67,'DTOC Backsheet'!$D$5:$AF$183,T$9,FALSE))="","",(VLOOKUP($E67,'DTOC Backsheet'!$D$5:$AF$183,T$9,FALSE))),"")</f>
        <v>1723.882818706621</v>
      </c>
      <c r="U67" s="170">
        <f ca="1">IFERROR(IF((VLOOKUP($E67,'DTOC Backsheet'!$D$5:$AF$183,U$9,FALSE))="","",(VLOOKUP($E67,'DTOC Backsheet'!$D$5:$AF$183,U$9,FALSE))),"")</f>
        <v>1516.2730731542629</v>
      </c>
      <c r="V67" s="238">
        <f ca="1">IFERROR(IF((VLOOKUP($E67,'DTOC Backsheet'!$D$5:$AF$183,V$9,FALSE))="","",(VLOOKUP($E67,'DTOC Backsheet'!$D$5:$AF$183,V$9,FALSE))),"")</f>
        <v>1953.8067834858925</v>
      </c>
      <c r="W67" s="107">
        <f ca="1">IFERROR(IF((VLOOKUP($E67,'DTOC Backsheet'!$D$5:$AF$183,W$9,FALSE))="","",(VLOOKUP($E67,'DTOC Backsheet'!$D$5:$AF$183,W$9,FALSE))),"")</f>
        <v>2068.6593824479455</v>
      </c>
      <c r="X67" s="241">
        <f ca="1">IFERROR(IF((VLOOKUP($E67,'DTOC Backsheet'!$D$5:$AF$183,X$9,FALSE))="","",(VLOOKUP($E67,'DTOC Backsheet'!$D$5:$AF$183,X$9,FALSE))),"")</f>
        <v>1764.6774524900607</v>
      </c>
      <c r="Y67" s="92"/>
    </row>
    <row r="68" spans="1:25" ht="30" customHeight="1" x14ac:dyDescent="0.3">
      <c r="A68" s="161">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0"/>
        <v>E06000047</v>
      </c>
      <c r="F68" s="99" t="str">
        <f ca="1">IF(E68="","",VLOOKUP(E68,'Org List'!$J$9:$K$488,2,0))</f>
        <v>County Durham</v>
      </c>
      <c r="G68" s="106">
        <f ca="1">IFERROR(IF((VLOOKUP($E68,'Adj NEA Backsheet'!$D$5:$CB$183,G$9,FALSE))="","",(VLOOKUP($E68,'Adj NEA Backsheet'!$D$5:$CB$183,G$9,FALSE))),"")</f>
        <v>2978.327228030299</v>
      </c>
      <c r="H68" s="107">
        <f ca="1">IFERROR(IF((VLOOKUP($E68,'Adj NEA Backsheet'!$D$5:$CB$183,H$9,FALSE))="","",(VLOOKUP($E68,'Adj NEA Backsheet'!$D$5:$CB$183,H$9,FALSE))),"")</f>
        <v>3006.8849817977502</v>
      </c>
      <c r="I68" s="107">
        <f ca="1">IFERROR(IF((VLOOKUP($E68,'Adj NEA Backsheet'!$D$5:$CB$183,I$9,FALSE))="","",(VLOOKUP($E68,'Adj NEA Backsheet'!$D$5:$CB$183,I$9,FALSE))),"")</f>
        <v>3156.0891174940703</v>
      </c>
      <c r="J68" s="108">
        <f ca="1">IFERROR(IF((VLOOKUP($E68,'Adj NEA Backsheet'!$D$5:$CB$183,J$9,FALSE))="","",(VLOOKUP($E68,'Adj NEA Backsheet'!$D$5:$CB$183,J$9,FALSE))),"")</f>
        <v>3057.2953238253003</v>
      </c>
      <c r="K68" s="170">
        <f ca="1">IFERROR(IF((VLOOKUP($E68,'Adj NEA Backsheet'!$D$5:$CB$183,K$9,FALSE))="","",(VLOOKUP($E68,'Adj NEA Backsheet'!$D$5:$CB$183,K$9,FALSE))),"")</f>
        <v>3085.2954786475043</v>
      </c>
      <c r="L68" s="238">
        <f ca="1">IFERROR(IF((VLOOKUP($E68,'Adj NEA Backsheet'!$D$5:$CB$183,L$9,FALSE))="","",(VLOOKUP($E68,'Adj NEA Backsheet'!$D$5:$CB$183,L$9,FALSE))),"")</f>
        <v>3015.7050056640787</v>
      </c>
      <c r="M68" s="107">
        <f ca="1">IFERROR(IF((VLOOKUP($E68,'NEA Backsheet'!$D$5:$CB$183,M$9,FALSE))="","",(VLOOKUP($E68,'NEA Backsheet'!$D$5:$CB$183,M$9,FALSE))),"")</f>
        <v>3202.1198724313563</v>
      </c>
      <c r="N68" s="241">
        <f ca="1">IFERROR(IF((VLOOKUP($E68,'NEA Backsheet'!$D$5:$CB$183,N$9,FALSE))="","",(VLOOKUP($E68,'NEA Backsheet'!$D$5:$CB$183,N$9,FALSE))),"")</f>
        <v>3200.8608937755657</v>
      </c>
      <c r="O68" s="92"/>
      <c r="Q68" s="106">
        <f ca="1">IFERROR(IF((VLOOKUP($E68,'DTOC Backsheet'!$D$5:$AF$183,Q$9,FALSE))="","",(VLOOKUP($E68,'DTOC Backsheet'!$D$5:$AF$183,Q$9,FALSE))),"")</f>
        <v>279.11571603461886</v>
      </c>
      <c r="R68" s="107">
        <f ca="1">IFERROR(IF((VLOOKUP($E68,'DTOC Backsheet'!$D$5:$AF$183,R$9,FALSE))="","",(VLOOKUP($E68,'DTOC Backsheet'!$D$5:$AF$183,R$9,FALSE))),"")</f>
        <v>319.76593039359807</v>
      </c>
      <c r="S68" s="107">
        <f ca="1">IFERROR(IF((VLOOKUP($E68,'DTOC Backsheet'!$D$5:$AF$183,S$9,FALSE))="","",(VLOOKUP($E68,'DTOC Backsheet'!$D$5:$AF$183,S$9,FALSE))),"")</f>
        <v>283.60614669055258</v>
      </c>
      <c r="T68" s="108">
        <f ca="1">IFERROR(IF((VLOOKUP($E68,'DTOC Backsheet'!$D$5:$AF$183,T$9,FALSE))="","",(VLOOKUP($E68,'DTOC Backsheet'!$D$5:$AF$183,T$9,FALSE))),"")</f>
        <v>323.91005714531957</v>
      </c>
      <c r="U68" s="170">
        <f ca="1">IFERROR(IF((VLOOKUP($E68,'DTOC Backsheet'!$D$5:$AF$183,U$9,FALSE))="","",(VLOOKUP($E68,'DTOC Backsheet'!$D$5:$AF$183,U$9,FALSE))),"")</f>
        <v>377.85580484443091</v>
      </c>
      <c r="V68" s="238">
        <f ca="1">IFERROR(IF((VLOOKUP($E68,'DTOC Backsheet'!$D$5:$AF$183,V$9,FALSE))="","",(VLOOKUP($E68,'DTOC Backsheet'!$D$5:$AF$183,V$9,FALSE))),"")</f>
        <v>253.70991385127937</v>
      </c>
      <c r="W68" s="107">
        <f ca="1">IFERROR(IF((VLOOKUP($E68,'DTOC Backsheet'!$D$5:$AF$183,W$9,FALSE))="","",(VLOOKUP($E68,'DTOC Backsheet'!$D$5:$AF$183,W$9,FALSE))),"")</f>
        <v>219.78769695751498</v>
      </c>
      <c r="X68" s="241">
        <f ca="1">IFERROR(IF((VLOOKUP($E68,'DTOC Backsheet'!$D$5:$AF$183,X$9,FALSE))="","",(VLOOKUP($E68,'DTOC Backsheet'!$D$5:$AF$183,X$9,FALSE))),"")</f>
        <v>135.81022294864661</v>
      </c>
      <c r="Y68" s="92"/>
    </row>
    <row r="69" spans="1:25" ht="30" customHeight="1" x14ac:dyDescent="0.3">
      <c r="A69" s="161">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0"/>
        <v>E08000026</v>
      </c>
      <c r="F69" s="99" t="str">
        <f ca="1">IF(E69="","",VLOOKUP(E69,'Org List'!$J$9:$K$488,2,0))</f>
        <v>Coventry</v>
      </c>
      <c r="G69" s="106">
        <f ca="1">IFERROR(IF((VLOOKUP($E69,'Adj NEA Backsheet'!$D$5:$CB$183,G$9,FALSE))="","",(VLOOKUP($E69,'Adj NEA Backsheet'!$D$5:$CB$183,G$9,FALSE))),"")</f>
        <v>2668.2212608766172</v>
      </c>
      <c r="H69" s="107">
        <f ca="1">IFERROR(IF((VLOOKUP($E69,'Adj NEA Backsheet'!$D$5:$CB$183,H$9,FALSE))="","",(VLOOKUP($E69,'Adj NEA Backsheet'!$D$5:$CB$183,H$9,FALSE))),"")</f>
        <v>2728.6439701607273</v>
      </c>
      <c r="I69" s="107">
        <f ca="1">IFERROR(IF((VLOOKUP($E69,'Adj NEA Backsheet'!$D$5:$CB$183,I$9,FALSE))="","",(VLOOKUP($E69,'Adj NEA Backsheet'!$D$5:$CB$183,I$9,FALSE))),"")</f>
        <v>2642.5911497749221</v>
      </c>
      <c r="J69" s="108">
        <f ca="1">IFERROR(IF((VLOOKUP($E69,'Adj NEA Backsheet'!$D$5:$CB$183,J$9,FALSE))="","",(VLOOKUP($E69,'Adj NEA Backsheet'!$D$5:$CB$183,J$9,FALSE))),"")</f>
        <v>2565.1698119600865</v>
      </c>
      <c r="K69" s="170">
        <f ca="1">IFERROR(IF((VLOOKUP($E69,'Adj NEA Backsheet'!$D$5:$CB$183,K$9,FALSE))="","",(VLOOKUP($E69,'Adj NEA Backsheet'!$D$5:$CB$183,K$9,FALSE))),"")</f>
        <v>2617.5844534596986</v>
      </c>
      <c r="L69" s="238">
        <f ca="1">IFERROR(IF((VLOOKUP($E69,'Adj NEA Backsheet'!$D$5:$CB$183,L$9,FALSE))="","",(VLOOKUP($E69,'Adj NEA Backsheet'!$D$5:$CB$183,L$9,FALSE))),"")</f>
        <v>2637.3996891385655</v>
      </c>
      <c r="M69" s="107">
        <f ca="1">IFERROR(IF((VLOOKUP($E69,'NEA Backsheet'!$D$5:$CB$183,M$9,FALSE))="","",(VLOOKUP($E69,'NEA Backsheet'!$D$5:$CB$183,M$9,FALSE))),"")</f>
        <v>2753.7648842237063</v>
      </c>
      <c r="N69" s="241">
        <f ca="1">IFERROR(IF((VLOOKUP($E69,'NEA Backsheet'!$D$5:$CB$183,N$9,FALSE))="","",(VLOOKUP($E69,'NEA Backsheet'!$D$5:$CB$183,N$9,FALSE))),"")</f>
        <v>2715.530122364265</v>
      </c>
      <c r="O69" s="92"/>
      <c r="Q69" s="106">
        <f ca="1">IFERROR(IF((VLOOKUP($E69,'DTOC Backsheet'!$D$5:$AF$183,Q$9,FALSE))="","",(VLOOKUP($E69,'DTOC Backsheet'!$D$5:$AF$183,Q$9,FALSE))),"")</f>
        <v>1938.3150779466671</v>
      </c>
      <c r="R69" s="107">
        <f ca="1">IFERROR(IF((VLOOKUP($E69,'DTOC Backsheet'!$D$5:$AF$183,R$9,FALSE))="","",(VLOOKUP($E69,'DTOC Backsheet'!$D$5:$AF$183,R$9,FALSE))),"")</f>
        <v>1341.9921080105462</v>
      </c>
      <c r="S69" s="107">
        <f ca="1">IFERROR(IF((VLOOKUP($E69,'DTOC Backsheet'!$D$5:$AF$183,S$9,FALSE))="","",(VLOOKUP($E69,'DTOC Backsheet'!$D$5:$AF$183,S$9,FALSE))),"")</f>
        <v>1088.245182524375</v>
      </c>
      <c r="T69" s="108">
        <f ca="1">IFERROR(IF((VLOOKUP($E69,'DTOC Backsheet'!$D$5:$AF$183,T$9,FALSE))="","",(VLOOKUP($E69,'DTOC Backsheet'!$D$5:$AF$183,T$9,FALSE))),"")</f>
        <v>823.78707232064369</v>
      </c>
      <c r="U69" s="170">
        <f ca="1">IFERROR(IF((VLOOKUP($E69,'DTOC Backsheet'!$D$5:$AF$183,U$9,FALSE))="","",(VLOOKUP($E69,'DTOC Backsheet'!$D$5:$AF$183,U$9,FALSE))),"")</f>
        <v>1013.6769737369275</v>
      </c>
      <c r="V69" s="238">
        <f ca="1">IFERROR(IF((VLOOKUP($E69,'DTOC Backsheet'!$D$5:$AF$183,V$9,FALSE))="","",(VLOOKUP($E69,'DTOC Backsheet'!$D$5:$AF$183,V$9,FALSE))),"")</f>
        <v>944.56263461850062</v>
      </c>
      <c r="W69" s="107">
        <f ca="1">IFERROR(IF((VLOOKUP($E69,'DTOC Backsheet'!$D$5:$AF$183,W$9,FALSE))="","",(VLOOKUP($E69,'DTOC Backsheet'!$D$5:$AF$183,W$9,FALSE))),"")</f>
        <v>1112.1125476328689</v>
      </c>
      <c r="X69" s="241">
        <f ca="1">IFERROR(IF((VLOOKUP($E69,'DTOC Backsheet'!$D$5:$AF$183,X$9,FALSE))="","",(VLOOKUP($E69,'DTOC Backsheet'!$D$5:$AF$183,X$9,FALSE))),"")</f>
        <v>1217.4467413074842</v>
      </c>
      <c r="Y69" s="92"/>
    </row>
    <row r="70" spans="1:25" ht="30" customHeight="1" x14ac:dyDescent="0.3">
      <c r="A70" s="161">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0"/>
        <v>E09000008</v>
      </c>
      <c r="F70" s="99" t="str">
        <f ca="1">IF(E70="","",VLOOKUP(E70,'Org List'!$J$9:$K$488,2,0))</f>
        <v>Croydon</v>
      </c>
      <c r="G70" s="106">
        <f ca="1">IFERROR(IF((VLOOKUP($E70,'Adj NEA Backsheet'!$D$5:$CB$183,G$9,FALSE))="","",(VLOOKUP($E70,'Adj NEA Backsheet'!$D$5:$CB$183,G$9,FALSE))),"")</f>
        <v>2527.5689058105113</v>
      </c>
      <c r="H70" s="107">
        <f ca="1">IFERROR(IF((VLOOKUP($E70,'Adj NEA Backsheet'!$D$5:$CB$183,H$9,FALSE))="","",(VLOOKUP($E70,'Adj NEA Backsheet'!$D$5:$CB$183,H$9,FALSE))),"")</f>
        <v>2532.2337485850721</v>
      </c>
      <c r="I70" s="107">
        <f ca="1">IFERROR(IF((VLOOKUP($E70,'Adj NEA Backsheet'!$D$5:$CB$183,I$9,FALSE))="","",(VLOOKUP($E70,'Adj NEA Backsheet'!$D$5:$CB$183,I$9,FALSE))),"")</f>
        <v>2610.3096438946186</v>
      </c>
      <c r="J70" s="108">
        <f ca="1">IFERROR(IF((VLOOKUP($E70,'Adj NEA Backsheet'!$D$5:$CB$183,J$9,FALSE))="","",(VLOOKUP($E70,'Adj NEA Backsheet'!$D$5:$CB$183,J$9,FALSE))),"")</f>
        <v>2336.1312433068779</v>
      </c>
      <c r="K70" s="170">
        <f ca="1">IFERROR(IF((VLOOKUP($E70,'Adj NEA Backsheet'!$D$5:$CB$183,K$9,FALSE))="","",(VLOOKUP($E70,'Adj NEA Backsheet'!$D$5:$CB$183,K$9,FALSE))),"")</f>
        <v>2176.6862478001876</v>
      </c>
      <c r="L70" s="238">
        <f ca="1">IFERROR(IF((VLOOKUP($E70,'Adj NEA Backsheet'!$D$5:$CB$183,L$9,FALSE))="","",(VLOOKUP($E70,'Adj NEA Backsheet'!$D$5:$CB$183,L$9,FALSE))),"")</f>
        <v>2252.9425300763623</v>
      </c>
      <c r="M70" s="107">
        <f ca="1">IFERROR(IF((VLOOKUP($E70,'NEA Backsheet'!$D$5:$CB$183,M$9,FALSE))="","",(VLOOKUP($E70,'NEA Backsheet'!$D$5:$CB$183,M$9,FALSE))),"")</f>
        <v>2394.4747221291263</v>
      </c>
      <c r="N70" s="241">
        <f ca="1">IFERROR(IF((VLOOKUP($E70,'NEA Backsheet'!$D$5:$CB$183,N$9,FALSE))="","",(VLOOKUP($E70,'NEA Backsheet'!$D$5:$CB$183,N$9,FALSE))),"")</f>
        <v>2094.9537335187147</v>
      </c>
      <c r="O70" s="92"/>
      <c r="Q70" s="106">
        <f ca="1">IFERROR(IF((VLOOKUP($E70,'DTOC Backsheet'!$D$5:$AF$183,Q$9,FALSE))="","",(VLOOKUP($E70,'DTOC Backsheet'!$D$5:$AF$183,Q$9,FALSE))),"")</f>
        <v>897.73910405361607</v>
      </c>
      <c r="R70" s="107">
        <f ca="1">IFERROR(IF((VLOOKUP($E70,'DTOC Backsheet'!$D$5:$AF$183,R$9,FALSE))="","",(VLOOKUP($E70,'DTOC Backsheet'!$D$5:$AF$183,R$9,FALSE))),"")</f>
        <v>883.60419496521422</v>
      </c>
      <c r="S70" s="107">
        <f ca="1">IFERROR(IF((VLOOKUP($E70,'DTOC Backsheet'!$D$5:$AF$183,S$9,FALSE))="","",(VLOOKUP($E70,'DTOC Backsheet'!$D$5:$AF$183,S$9,FALSE))),"")</f>
        <v>534.02376043742379</v>
      </c>
      <c r="T70" s="108">
        <f ca="1">IFERROR(IF((VLOOKUP($E70,'DTOC Backsheet'!$D$5:$AF$183,T$9,FALSE))="","",(VLOOKUP($E70,'DTOC Backsheet'!$D$5:$AF$183,T$9,FALSE))),"")</f>
        <v>694.8630594542152</v>
      </c>
      <c r="U70" s="170">
        <f ca="1">IFERROR(IF((VLOOKUP($E70,'DTOC Backsheet'!$D$5:$AF$183,U$9,FALSE))="","",(VLOOKUP($E70,'DTOC Backsheet'!$D$5:$AF$183,U$9,FALSE))),"")</f>
        <v>769.72587682930214</v>
      </c>
      <c r="V70" s="238">
        <f ca="1">IFERROR(IF((VLOOKUP($E70,'DTOC Backsheet'!$D$5:$AF$183,V$9,FALSE))="","",(VLOOKUP($E70,'DTOC Backsheet'!$D$5:$AF$183,V$9,FALSE))),"")</f>
        <v>606.72910627172666</v>
      </c>
      <c r="W70" s="107">
        <f ca="1">IFERROR(IF((VLOOKUP($E70,'DTOC Backsheet'!$D$5:$AF$183,W$9,FALSE))="","",(VLOOKUP($E70,'DTOC Backsheet'!$D$5:$AF$183,W$9,FALSE))),"")</f>
        <v>530.16486122902415</v>
      </c>
      <c r="X70" s="241">
        <f ca="1">IFERROR(IF((VLOOKUP($E70,'DTOC Backsheet'!$D$5:$AF$183,X$9,FALSE))="","",(VLOOKUP($E70,'DTOC Backsheet'!$D$5:$AF$183,X$9,FALSE))),"")</f>
        <v>637.7794551891393</v>
      </c>
      <c r="Y70" s="92"/>
    </row>
    <row r="71" spans="1:25" ht="30" customHeight="1" x14ac:dyDescent="0.3">
      <c r="A71" s="161">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0"/>
        <v>E10000006</v>
      </c>
      <c r="F71" s="99" t="str">
        <f ca="1">IF(E71="","",VLOOKUP(E71,'Org List'!$J$9:$K$488,2,0))</f>
        <v>Cumbria</v>
      </c>
      <c r="G71" s="106">
        <f ca="1">IFERROR(IF((VLOOKUP($E71,'Adj NEA Backsheet'!$D$5:$CB$183,G$9,FALSE))="","",(VLOOKUP($E71,'Adj NEA Backsheet'!$D$5:$CB$183,G$9,FALSE))),"")</f>
        <v>2757.6800276541867</v>
      </c>
      <c r="H71" s="107">
        <f ca="1">IFERROR(IF((VLOOKUP($E71,'Adj NEA Backsheet'!$D$5:$CB$183,H$9,FALSE))="","",(VLOOKUP($E71,'Adj NEA Backsheet'!$D$5:$CB$183,H$9,FALSE))),"")</f>
        <v>2764.2777605380629</v>
      </c>
      <c r="I71" s="107">
        <f ca="1">IFERROR(IF((VLOOKUP($E71,'Adj NEA Backsheet'!$D$5:$CB$183,I$9,FALSE))="","",(VLOOKUP($E71,'Adj NEA Backsheet'!$D$5:$CB$183,I$9,FALSE))),"")</f>
        <v>2971.0441393231376</v>
      </c>
      <c r="J71" s="108">
        <f ca="1">IFERROR(IF((VLOOKUP($E71,'Adj NEA Backsheet'!$D$5:$CB$183,J$9,FALSE))="","",(VLOOKUP($E71,'Adj NEA Backsheet'!$D$5:$CB$183,J$9,FALSE))),"")</f>
        <v>2914.3063776135068</v>
      </c>
      <c r="K71" s="170">
        <f ca="1">IFERROR(IF((VLOOKUP($E71,'Adj NEA Backsheet'!$D$5:$CB$183,K$9,FALSE))="","",(VLOOKUP($E71,'Adj NEA Backsheet'!$D$5:$CB$183,K$9,FALSE))),"")</f>
        <v>2921.4688446074879</v>
      </c>
      <c r="L71" s="238">
        <f ca="1">IFERROR(IF((VLOOKUP($E71,'Adj NEA Backsheet'!$D$5:$CB$183,L$9,FALSE))="","",(VLOOKUP($E71,'Adj NEA Backsheet'!$D$5:$CB$183,L$9,FALSE))),"")</f>
        <v>2809.0688478162219</v>
      </c>
      <c r="M71" s="107">
        <f ca="1">IFERROR(IF((VLOOKUP($E71,'NEA Backsheet'!$D$5:$CB$183,M$9,FALSE))="","",(VLOOKUP($E71,'NEA Backsheet'!$D$5:$CB$183,M$9,FALSE))),"")</f>
        <v>3101.7556244798334</v>
      </c>
      <c r="N71" s="241">
        <f ca="1">IFERROR(IF((VLOOKUP($E71,'NEA Backsheet'!$D$5:$CB$183,N$9,FALSE))="","",(VLOOKUP($E71,'NEA Backsheet'!$D$5:$CB$183,N$9,FALSE))),"")</f>
        <v>2923.880513967375</v>
      </c>
      <c r="O71" s="92"/>
      <c r="Q71" s="106">
        <f ca="1">IFERROR(IF((VLOOKUP($E71,'DTOC Backsheet'!$D$5:$AF$183,Q$9,FALSE))="","",(VLOOKUP($E71,'DTOC Backsheet'!$D$5:$AF$183,Q$9,FALSE))),"")</f>
        <v>3277.1330200048797</v>
      </c>
      <c r="R71" s="107">
        <f ca="1">IFERROR(IF((VLOOKUP($E71,'DTOC Backsheet'!$D$5:$AF$183,R$9,FALSE))="","",(VLOOKUP($E71,'DTOC Backsheet'!$D$5:$AF$183,R$9,FALSE))),"")</f>
        <v>3355.5062094732975</v>
      </c>
      <c r="S71" s="107">
        <f ca="1">IFERROR(IF((VLOOKUP($E71,'DTOC Backsheet'!$D$5:$AF$183,S$9,FALSE))="","",(VLOOKUP($E71,'DTOC Backsheet'!$D$5:$AF$183,S$9,FALSE))),"")</f>
        <v>2728.0277805846445</v>
      </c>
      <c r="T71" s="108">
        <f ca="1">IFERROR(IF((VLOOKUP($E71,'DTOC Backsheet'!$D$5:$AF$183,T$9,FALSE))="","",(VLOOKUP($E71,'DTOC Backsheet'!$D$5:$AF$183,T$9,FALSE))),"")</f>
        <v>2816.9994860308902</v>
      </c>
      <c r="U71" s="170">
        <f ca="1">IFERROR(IF((VLOOKUP($E71,'DTOC Backsheet'!$D$5:$AF$183,U$9,FALSE))="","",(VLOOKUP($E71,'DTOC Backsheet'!$D$5:$AF$183,U$9,FALSE))),"")</f>
        <v>1922.9255166649698</v>
      </c>
      <c r="V71" s="238">
        <f ca="1">IFERROR(IF((VLOOKUP($E71,'DTOC Backsheet'!$D$5:$AF$183,V$9,FALSE))="","",(VLOOKUP($E71,'DTOC Backsheet'!$D$5:$AF$183,V$9,FALSE))),"")</f>
        <v>1957.9775607428164</v>
      </c>
      <c r="W71" s="107">
        <f ca="1">IFERROR(IF((VLOOKUP($E71,'DTOC Backsheet'!$D$5:$AF$183,W$9,FALSE))="","",(VLOOKUP($E71,'DTOC Backsheet'!$D$5:$AF$183,W$9,FALSE))),"")</f>
        <v>1794.3190732525884</v>
      </c>
      <c r="X71" s="241">
        <f ca="1">IFERROR(IF((VLOOKUP($E71,'DTOC Backsheet'!$D$5:$AF$183,X$9,FALSE))="","",(VLOOKUP($E71,'DTOC Backsheet'!$D$5:$AF$183,X$9,FALSE))),"")</f>
        <v>1596.9159978666569</v>
      </c>
      <c r="Y71" s="92"/>
    </row>
    <row r="72" spans="1:25" ht="30" customHeight="1" x14ac:dyDescent="0.3">
      <c r="A72" s="161">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0"/>
        <v>E06000005</v>
      </c>
      <c r="F72" s="99" t="str">
        <f ca="1">IF(E72="","",VLOOKUP(E72,'Org List'!$J$9:$K$488,2,0))</f>
        <v>Darlington</v>
      </c>
      <c r="G72" s="106">
        <f ca="1">IFERROR(IF((VLOOKUP($E72,'Adj NEA Backsheet'!$D$5:$CB$183,G$9,FALSE))="","",(VLOOKUP($E72,'Adj NEA Backsheet'!$D$5:$CB$183,G$9,FALSE))),"")</f>
        <v>3064.2260113308025</v>
      </c>
      <c r="H72" s="107">
        <f ca="1">IFERROR(IF((VLOOKUP($E72,'Adj NEA Backsheet'!$D$5:$CB$183,H$9,FALSE))="","",(VLOOKUP($E72,'Adj NEA Backsheet'!$D$5:$CB$183,H$9,FALSE))),"")</f>
        <v>2915.0810292903616</v>
      </c>
      <c r="I72" s="107">
        <f ca="1">IFERROR(IF((VLOOKUP($E72,'Adj NEA Backsheet'!$D$5:$CB$183,I$9,FALSE))="","",(VLOOKUP($E72,'Adj NEA Backsheet'!$D$5:$CB$183,I$9,FALSE))),"")</f>
        <v>3222.2456067949329</v>
      </c>
      <c r="J72" s="108">
        <f ca="1">IFERROR(IF((VLOOKUP($E72,'Adj NEA Backsheet'!$D$5:$CB$183,J$9,FALSE))="","",(VLOOKUP($E72,'Adj NEA Backsheet'!$D$5:$CB$183,J$9,FALSE))),"")</f>
        <v>3244.5479595331972</v>
      </c>
      <c r="K72" s="170">
        <f ca="1">IFERROR(IF((VLOOKUP($E72,'Adj NEA Backsheet'!$D$5:$CB$183,K$9,FALSE))="","",(VLOOKUP($E72,'Adj NEA Backsheet'!$D$5:$CB$183,K$9,FALSE))),"")</f>
        <v>3072.3564977813571</v>
      </c>
      <c r="L72" s="238">
        <f ca="1">IFERROR(IF((VLOOKUP($E72,'Adj NEA Backsheet'!$D$5:$CB$183,L$9,FALSE))="","",(VLOOKUP($E72,'Adj NEA Backsheet'!$D$5:$CB$183,L$9,FALSE))),"")</f>
        <v>3048.1225304281975</v>
      </c>
      <c r="M72" s="107">
        <f ca="1">IFERROR(IF((VLOOKUP($E72,'NEA Backsheet'!$D$5:$CB$183,M$9,FALSE))="","",(VLOOKUP($E72,'NEA Backsheet'!$D$5:$CB$183,M$9,FALSE))),"")</f>
        <v>3386.8417546752407</v>
      </c>
      <c r="N72" s="241">
        <f ca="1">IFERROR(IF((VLOOKUP($E72,'NEA Backsheet'!$D$5:$CB$183,N$9,FALSE))="","",(VLOOKUP($E72,'NEA Backsheet'!$D$5:$CB$183,N$9,FALSE))),"")</f>
        <v>3367.7849683278964</v>
      </c>
      <c r="O72" s="92"/>
      <c r="Q72" s="106">
        <f ca="1">IFERROR(IF((VLOOKUP($E72,'DTOC Backsheet'!$D$5:$AF$183,Q$9,FALSE))="","",(VLOOKUP($E72,'DTOC Backsheet'!$D$5:$AF$183,Q$9,FALSE))),"")</f>
        <v>380.34600755922787</v>
      </c>
      <c r="R72" s="107">
        <f ca="1">IFERROR(IF((VLOOKUP($E72,'DTOC Backsheet'!$D$5:$AF$183,R$9,FALSE))="","",(VLOOKUP($E72,'DTOC Backsheet'!$D$5:$AF$183,R$9,FALSE))),"")</f>
        <v>426.84598967461932</v>
      </c>
      <c r="S72" s="107">
        <f ca="1">IFERROR(IF((VLOOKUP($E72,'DTOC Backsheet'!$D$5:$AF$183,S$9,FALSE))="","",(VLOOKUP($E72,'DTOC Backsheet'!$D$5:$AF$183,S$9,FALSE))),"")</f>
        <v>547.26902028114614</v>
      </c>
      <c r="T72" s="108">
        <f ca="1">IFERROR(IF((VLOOKUP($E72,'DTOC Backsheet'!$D$5:$AF$183,T$9,FALSE))="","",(VLOOKUP($E72,'DTOC Backsheet'!$D$5:$AF$183,T$9,FALSE))),"")</f>
        <v>920.08255857892709</v>
      </c>
      <c r="U72" s="170">
        <f ca="1">IFERROR(IF((VLOOKUP($E72,'DTOC Backsheet'!$D$5:$AF$183,U$9,FALSE))="","",(VLOOKUP($E72,'DTOC Backsheet'!$D$5:$AF$183,U$9,FALSE))),"")</f>
        <v>581.60659143331134</v>
      </c>
      <c r="V72" s="238">
        <f ca="1">IFERROR(IF((VLOOKUP($E72,'DTOC Backsheet'!$D$5:$AF$183,V$9,FALSE))="","",(VLOOKUP($E72,'DTOC Backsheet'!$D$5:$AF$183,V$9,FALSE))),"")</f>
        <v>383.76500500312756</v>
      </c>
      <c r="W72" s="107">
        <f ca="1">IFERROR(IF((VLOOKUP($E72,'DTOC Backsheet'!$D$5:$AF$183,W$9,FALSE))="","",(VLOOKUP($E72,'DTOC Backsheet'!$D$5:$AF$183,W$9,FALSE))),"")</f>
        <v>251.47334178776373</v>
      </c>
      <c r="X72" s="241">
        <f ca="1">IFERROR(IF((VLOOKUP($E72,'DTOC Backsheet'!$D$5:$AF$183,X$9,FALSE))="","",(VLOOKUP($E72,'DTOC Backsheet'!$D$5:$AF$183,X$9,FALSE))),"")</f>
        <v>227.58326306451846</v>
      </c>
      <c r="Y72" s="92"/>
    </row>
    <row r="73" spans="1:25" ht="30" customHeight="1" x14ac:dyDescent="0.3">
      <c r="A73" s="161">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0"/>
        <v>E06000015</v>
      </c>
      <c r="F73" s="99" t="str">
        <f ca="1">IF(E73="","",VLOOKUP(E73,'Org List'!$J$9:$K$488,2,0))</f>
        <v>Derby</v>
      </c>
      <c r="G73" s="106">
        <f ca="1">IFERROR(IF((VLOOKUP($E73,'Adj NEA Backsheet'!$D$5:$CB$183,G$9,FALSE))="","",(VLOOKUP($E73,'Adj NEA Backsheet'!$D$5:$CB$183,G$9,FALSE))),"")</f>
        <v>2513.8336166437016</v>
      </c>
      <c r="H73" s="107">
        <f ca="1">IFERROR(IF((VLOOKUP($E73,'Adj NEA Backsheet'!$D$5:$CB$183,H$9,FALSE))="","",(VLOOKUP($E73,'Adj NEA Backsheet'!$D$5:$CB$183,H$9,FALSE))),"")</f>
        <v>2470.411083993698</v>
      </c>
      <c r="I73" s="107">
        <f ca="1">IFERROR(IF((VLOOKUP($E73,'Adj NEA Backsheet'!$D$5:$CB$183,I$9,FALSE))="","",(VLOOKUP($E73,'Adj NEA Backsheet'!$D$5:$CB$183,I$9,FALSE))),"")</f>
        <v>2591.5268477080576</v>
      </c>
      <c r="J73" s="108">
        <f ca="1">IFERROR(IF((VLOOKUP($E73,'Adj NEA Backsheet'!$D$5:$CB$183,J$9,FALSE))="","",(VLOOKUP($E73,'Adj NEA Backsheet'!$D$5:$CB$183,J$9,FALSE))),"")</f>
        <v>2563.3384670699329</v>
      </c>
      <c r="K73" s="170">
        <f ca="1">IFERROR(IF((VLOOKUP($E73,'Adj NEA Backsheet'!$D$5:$CB$183,K$9,FALSE))="","",(VLOOKUP($E73,'Adj NEA Backsheet'!$D$5:$CB$183,K$9,FALSE))),"")</f>
        <v>2477.3528182047044</v>
      </c>
      <c r="L73" s="238">
        <f ca="1">IFERROR(IF((VLOOKUP($E73,'Adj NEA Backsheet'!$D$5:$CB$183,L$9,FALSE))="","",(VLOOKUP($E73,'Adj NEA Backsheet'!$D$5:$CB$183,L$9,FALSE))),"")</f>
        <v>2482.956377344236</v>
      </c>
      <c r="M73" s="107">
        <f ca="1">IFERROR(IF((VLOOKUP($E73,'NEA Backsheet'!$D$5:$CB$183,M$9,FALSE))="","",(VLOOKUP($E73,'NEA Backsheet'!$D$5:$CB$183,M$9,FALSE))),"")</f>
        <v>2647.3918541629096</v>
      </c>
      <c r="N73" s="241">
        <f ca="1">IFERROR(IF((VLOOKUP($E73,'NEA Backsheet'!$D$5:$CB$183,N$9,FALSE))="","",(VLOOKUP($E73,'NEA Backsheet'!$D$5:$CB$183,N$9,FALSE))),"")</f>
        <v>2587.8494759126929</v>
      </c>
      <c r="O73" s="92"/>
      <c r="Q73" s="106">
        <f ca="1">IFERROR(IF((VLOOKUP($E73,'DTOC Backsheet'!$D$5:$AF$183,Q$9,FALSE))="","",(VLOOKUP($E73,'DTOC Backsheet'!$D$5:$AF$183,Q$9,FALSE))),"")</f>
        <v>529.98520500192535</v>
      </c>
      <c r="R73" s="107">
        <f ca="1">IFERROR(IF((VLOOKUP($E73,'DTOC Backsheet'!$D$5:$AF$183,R$9,FALSE))="","",(VLOOKUP($E73,'DTOC Backsheet'!$D$5:$AF$183,R$9,FALSE))),"")</f>
        <v>442.32990818994347</v>
      </c>
      <c r="S73" s="107">
        <f ca="1">IFERROR(IF((VLOOKUP($E73,'DTOC Backsheet'!$D$5:$AF$183,S$9,FALSE))="","",(VLOOKUP($E73,'DTOC Backsheet'!$D$5:$AF$183,S$9,FALSE))),"")</f>
        <v>658.68142113049998</v>
      </c>
      <c r="T73" s="108">
        <f ca="1">IFERROR(IF((VLOOKUP($E73,'DTOC Backsheet'!$D$5:$AF$183,T$9,FALSE))="","",(VLOOKUP($E73,'DTOC Backsheet'!$D$5:$AF$183,T$9,FALSE))),"")</f>
        <v>441.8833819785437</v>
      </c>
      <c r="U73" s="170">
        <f ca="1">IFERROR(IF((VLOOKUP($E73,'DTOC Backsheet'!$D$5:$AF$183,U$9,FALSE))="","",(VLOOKUP($E73,'DTOC Backsheet'!$D$5:$AF$183,U$9,FALSE))),"")</f>
        <v>551.47448240098106</v>
      </c>
      <c r="V73" s="238">
        <f ca="1">IFERROR(IF((VLOOKUP($E73,'DTOC Backsheet'!$D$5:$AF$183,V$9,FALSE))="","",(VLOOKUP($E73,'DTOC Backsheet'!$D$5:$AF$183,V$9,FALSE))),"")</f>
        <v>400.66104145267269</v>
      </c>
      <c r="W73" s="107">
        <f ca="1">IFERROR(IF((VLOOKUP($E73,'DTOC Backsheet'!$D$5:$AF$183,W$9,FALSE))="","",(VLOOKUP($E73,'DTOC Backsheet'!$D$5:$AF$183,W$9,FALSE))),"")</f>
        <v>491.14910602165776</v>
      </c>
      <c r="X73" s="241">
        <f ca="1">IFERROR(IF((VLOOKUP($E73,'DTOC Backsheet'!$D$5:$AF$183,X$9,FALSE))="","",(VLOOKUP($E73,'DTOC Backsheet'!$D$5:$AF$183,X$9,FALSE))),"")</f>
        <v>454.4925017096275</v>
      </c>
      <c r="Y73" s="92"/>
    </row>
    <row r="74" spans="1:25" ht="30" customHeight="1" x14ac:dyDescent="0.3">
      <c r="A74" s="161">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0"/>
        <v>E10000007</v>
      </c>
      <c r="F74" s="99" t="str">
        <f ca="1">IF(E74="","",VLOOKUP(E74,'Org List'!$J$9:$K$488,2,0))</f>
        <v>Derbyshire</v>
      </c>
      <c r="G74" s="106">
        <f ca="1">IFERROR(IF((VLOOKUP($E74,'Adj NEA Backsheet'!$D$5:$CB$183,G$9,FALSE))="","",(VLOOKUP($E74,'Adj NEA Backsheet'!$D$5:$CB$183,G$9,FALSE))),"")</f>
        <v>2690.8612417757854</v>
      </c>
      <c r="H74" s="107">
        <f ca="1">IFERROR(IF((VLOOKUP($E74,'Adj NEA Backsheet'!$D$5:$CB$183,H$9,FALSE))="","",(VLOOKUP($E74,'Adj NEA Backsheet'!$D$5:$CB$183,H$9,FALSE))),"")</f>
        <v>2683.2716602977025</v>
      </c>
      <c r="I74" s="107">
        <f ca="1">IFERROR(IF((VLOOKUP($E74,'Adj NEA Backsheet'!$D$5:$CB$183,I$9,FALSE))="","",(VLOOKUP($E74,'Adj NEA Backsheet'!$D$5:$CB$183,I$9,FALSE))),"")</f>
        <v>2843.4260943828076</v>
      </c>
      <c r="J74" s="108">
        <f ca="1">IFERROR(IF((VLOOKUP($E74,'Adj NEA Backsheet'!$D$5:$CB$183,J$9,FALSE))="","",(VLOOKUP($E74,'Adj NEA Backsheet'!$D$5:$CB$183,J$9,FALSE))),"")</f>
        <v>2827.8558508301608</v>
      </c>
      <c r="K74" s="170">
        <f ca="1">IFERROR(IF((VLOOKUP($E74,'Adj NEA Backsheet'!$D$5:$CB$183,K$9,FALSE))="","",(VLOOKUP($E74,'Adj NEA Backsheet'!$D$5:$CB$183,K$9,FALSE))),"")</f>
        <v>2724.0561981488395</v>
      </c>
      <c r="L74" s="238">
        <f ca="1">IFERROR(IF((VLOOKUP($E74,'Adj NEA Backsheet'!$D$5:$CB$183,L$9,FALSE))="","",(VLOOKUP($E74,'Adj NEA Backsheet'!$D$5:$CB$183,L$9,FALSE))),"")</f>
        <v>2780.8720340817304</v>
      </c>
      <c r="M74" s="107">
        <f ca="1">IFERROR(IF((VLOOKUP($E74,'NEA Backsheet'!$D$5:$CB$183,M$9,FALSE))="","",(VLOOKUP($E74,'NEA Backsheet'!$D$5:$CB$183,M$9,FALSE))),"")</f>
        <v>2928.1070577602154</v>
      </c>
      <c r="N74" s="241">
        <f ca="1">IFERROR(IF((VLOOKUP($E74,'NEA Backsheet'!$D$5:$CB$183,N$9,FALSE))="","",(VLOOKUP($E74,'NEA Backsheet'!$D$5:$CB$183,N$9,FALSE))),"")</f>
        <v>2857.8315599560765</v>
      </c>
      <c r="O74" s="92"/>
      <c r="Q74" s="106">
        <f ca="1">IFERROR(IF((VLOOKUP($E74,'DTOC Backsheet'!$D$5:$AF$183,Q$9,FALSE))="","",(VLOOKUP($E74,'DTOC Backsheet'!$D$5:$AF$183,Q$9,FALSE))),"")</f>
        <v>699.8326725280848</v>
      </c>
      <c r="R74" s="107">
        <f ca="1">IFERROR(IF((VLOOKUP($E74,'DTOC Backsheet'!$D$5:$AF$183,R$9,FALSE))="","",(VLOOKUP($E74,'DTOC Backsheet'!$D$5:$AF$183,R$9,FALSE))),"")</f>
        <v>652.87454196256817</v>
      </c>
      <c r="S74" s="107">
        <f ca="1">IFERROR(IF((VLOOKUP($E74,'DTOC Backsheet'!$D$5:$AF$183,S$9,FALSE))="","",(VLOOKUP($E74,'DTOC Backsheet'!$D$5:$AF$183,S$9,FALSE))),"")</f>
        <v>502.13894284725927</v>
      </c>
      <c r="T74" s="108">
        <f ca="1">IFERROR(IF((VLOOKUP($E74,'DTOC Backsheet'!$D$5:$AF$183,T$9,FALSE))="","",(VLOOKUP($E74,'DTOC Backsheet'!$D$5:$AF$183,T$9,FALSE))),"")</f>
        <v>587.94207916127834</v>
      </c>
      <c r="U74" s="170">
        <f ca="1">IFERROR(IF((VLOOKUP($E74,'DTOC Backsheet'!$D$5:$AF$183,U$9,FALSE))="","",(VLOOKUP($E74,'DTOC Backsheet'!$D$5:$AF$183,U$9,FALSE))),"")</f>
        <v>477.23383659580355</v>
      </c>
      <c r="V74" s="238">
        <f ca="1">IFERROR(IF((VLOOKUP($E74,'DTOC Backsheet'!$D$5:$AF$183,V$9,FALSE))="","",(VLOOKUP($E74,'DTOC Backsheet'!$D$5:$AF$183,V$9,FALSE))),"")</f>
        <v>560.26501851990963</v>
      </c>
      <c r="W74" s="107">
        <f ca="1">IFERROR(IF((VLOOKUP($E74,'DTOC Backsheet'!$D$5:$AF$183,W$9,FALSE))="","",(VLOOKUP($E74,'DTOC Backsheet'!$D$5:$AF$183,W$9,FALSE))),"")</f>
        <v>463.1607549137517</v>
      </c>
      <c r="X74" s="241">
        <f ca="1">IFERROR(IF((VLOOKUP($E74,'DTOC Backsheet'!$D$5:$AF$183,X$9,FALSE))="","",(VLOOKUP($E74,'DTOC Backsheet'!$D$5:$AF$183,X$9,FALSE))),"")</f>
        <v>533.2672412227821</v>
      </c>
      <c r="Y74" s="92"/>
    </row>
    <row r="75" spans="1:25" ht="30" customHeight="1" x14ac:dyDescent="0.3">
      <c r="A75" s="161">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0"/>
        <v>E10000008</v>
      </c>
      <c r="F75" s="99" t="str">
        <f ca="1">IF(E75="","",VLOOKUP(E75,'Org List'!$J$9:$K$488,2,0))</f>
        <v>Devon</v>
      </c>
      <c r="G75" s="106">
        <f ca="1">IFERROR(IF((VLOOKUP($E75,'Adj NEA Backsheet'!$D$5:$CB$183,G$9,FALSE))="","",(VLOOKUP($E75,'Adj NEA Backsheet'!$D$5:$CB$183,G$9,FALSE))),"")</f>
        <v>2633.3855600397064</v>
      </c>
      <c r="H75" s="107">
        <f ca="1">IFERROR(IF((VLOOKUP($E75,'Adj NEA Backsheet'!$D$5:$CB$183,H$9,FALSE))="","",(VLOOKUP($E75,'Adj NEA Backsheet'!$D$5:$CB$183,H$9,FALSE))),"")</f>
        <v>2620.8454803841037</v>
      </c>
      <c r="I75" s="107">
        <f ca="1">IFERROR(IF((VLOOKUP($E75,'Adj NEA Backsheet'!$D$5:$CB$183,I$9,FALSE))="","",(VLOOKUP($E75,'Adj NEA Backsheet'!$D$5:$CB$183,I$9,FALSE))),"")</f>
        <v>2825.3966372798391</v>
      </c>
      <c r="J75" s="108">
        <f ca="1">IFERROR(IF((VLOOKUP($E75,'Adj NEA Backsheet'!$D$5:$CB$183,J$9,FALSE))="","",(VLOOKUP($E75,'Adj NEA Backsheet'!$D$5:$CB$183,J$9,FALSE))),"")</f>
        <v>2746.4555664088612</v>
      </c>
      <c r="K75" s="170">
        <f ca="1">IFERROR(IF((VLOOKUP($E75,'Adj NEA Backsheet'!$D$5:$CB$183,K$9,FALSE))="","",(VLOOKUP($E75,'Adj NEA Backsheet'!$D$5:$CB$183,K$9,FALSE))),"")</f>
        <v>2735.7697837153501</v>
      </c>
      <c r="L75" s="238">
        <f ca="1">IFERROR(IF((VLOOKUP($E75,'Adj NEA Backsheet'!$D$5:$CB$183,L$9,FALSE))="","",(VLOOKUP($E75,'Adj NEA Backsheet'!$D$5:$CB$183,L$9,FALSE))),"")</f>
        <v>2645.8298098627679</v>
      </c>
      <c r="M75" s="107">
        <f ca="1">IFERROR(IF((VLOOKUP($E75,'NEA Backsheet'!$D$5:$CB$183,M$9,FALSE))="","",(VLOOKUP($E75,'NEA Backsheet'!$D$5:$CB$183,M$9,FALSE))),"")</f>
        <v>2849.7887958305009</v>
      </c>
      <c r="N75" s="241">
        <f ca="1">IFERROR(IF((VLOOKUP($E75,'NEA Backsheet'!$D$5:$CB$183,N$9,FALSE))="","",(VLOOKUP($E75,'NEA Backsheet'!$D$5:$CB$183,N$9,FALSE))),"")</f>
        <v>2760.2899584082329</v>
      </c>
      <c r="O75" s="92"/>
      <c r="Q75" s="106">
        <f ca="1">IFERROR(IF((VLOOKUP($E75,'DTOC Backsheet'!$D$5:$AF$183,Q$9,FALSE))="","",(VLOOKUP($E75,'DTOC Backsheet'!$D$5:$AF$183,Q$9,FALSE))),"")</f>
        <v>2034.3963975462721</v>
      </c>
      <c r="R75" s="107">
        <f ca="1">IFERROR(IF((VLOOKUP($E75,'DTOC Backsheet'!$D$5:$AF$183,R$9,FALSE))="","",(VLOOKUP($E75,'DTOC Backsheet'!$D$5:$AF$183,R$9,FALSE))),"")</f>
        <v>1622.5361934217551</v>
      </c>
      <c r="S75" s="107">
        <f ca="1">IFERROR(IF((VLOOKUP($E75,'DTOC Backsheet'!$D$5:$AF$183,S$9,FALSE))="","",(VLOOKUP($E75,'DTOC Backsheet'!$D$5:$AF$183,S$9,FALSE))),"")</f>
        <v>1169.1163995386419</v>
      </c>
      <c r="T75" s="108">
        <f ca="1">IFERROR(IF((VLOOKUP($E75,'DTOC Backsheet'!$D$5:$AF$183,T$9,FALSE))="","",(VLOOKUP($E75,'DTOC Backsheet'!$D$5:$AF$183,T$9,FALSE))),"")</f>
        <v>1314.1338772605793</v>
      </c>
      <c r="U75" s="170">
        <f ca="1">IFERROR(IF((VLOOKUP($E75,'DTOC Backsheet'!$D$5:$AF$183,U$9,FALSE))="","",(VLOOKUP($E75,'DTOC Backsheet'!$D$5:$AF$183,U$9,FALSE))),"")</f>
        <v>997.67912989330182</v>
      </c>
      <c r="V75" s="238">
        <f ca="1">IFERROR(IF((VLOOKUP($E75,'DTOC Backsheet'!$D$5:$AF$183,V$9,FALSE))="","",(VLOOKUP($E75,'DTOC Backsheet'!$D$5:$AF$183,V$9,FALSE))),"")</f>
        <v>1139.827433202609</v>
      </c>
      <c r="W75" s="107">
        <f ca="1">IFERROR(IF((VLOOKUP($E75,'DTOC Backsheet'!$D$5:$AF$183,W$9,FALSE))="","",(VLOOKUP($E75,'DTOC Backsheet'!$D$5:$AF$183,W$9,FALSE))),"")</f>
        <v>1298.4431902286231</v>
      </c>
      <c r="X75" s="241">
        <f ca="1">IFERROR(IF((VLOOKUP($E75,'DTOC Backsheet'!$D$5:$AF$183,X$9,FALSE))="","",(VLOOKUP($E75,'DTOC Backsheet'!$D$5:$AF$183,X$9,FALSE))),"")</f>
        <v>1096.2405852696936</v>
      </c>
      <c r="Y75" s="92"/>
    </row>
    <row r="76" spans="1:25" ht="30" customHeight="1" x14ac:dyDescent="0.3">
      <c r="A76" s="161">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ca="1" si="0"/>
        <v>E08000017</v>
      </c>
      <c r="F76" s="99" t="str">
        <f ca="1">IF(E76="","",VLOOKUP(E76,'Org List'!$J$9:$K$488,2,0))</f>
        <v>Doncaster</v>
      </c>
      <c r="G76" s="106">
        <f ca="1">IFERROR(IF((VLOOKUP($E76,'Adj NEA Backsheet'!$D$5:$CB$183,G$9,FALSE))="","",(VLOOKUP($E76,'Adj NEA Backsheet'!$D$5:$CB$183,G$9,FALSE))),"")</f>
        <v>3038.1573960540327</v>
      </c>
      <c r="H76" s="107">
        <f ca="1">IFERROR(IF((VLOOKUP($E76,'Adj NEA Backsheet'!$D$5:$CB$183,H$9,FALSE))="","",(VLOOKUP($E76,'Adj NEA Backsheet'!$D$5:$CB$183,H$9,FALSE))),"")</f>
        <v>3059.7223319462992</v>
      </c>
      <c r="I76" s="107">
        <f ca="1">IFERROR(IF((VLOOKUP($E76,'Adj NEA Backsheet'!$D$5:$CB$183,I$9,FALSE))="","",(VLOOKUP($E76,'Adj NEA Backsheet'!$D$5:$CB$183,I$9,FALSE))),"")</f>
        <v>3035.9354195536694</v>
      </c>
      <c r="J76" s="108">
        <f ca="1">IFERROR(IF((VLOOKUP($E76,'Adj NEA Backsheet'!$D$5:$CB$183,J$9,FALSE))="","",(VLOOKUP($E76,'Adj NEA Backsheet'!$D$5:$CB$183,J$9,FALSE))),"")</f>
        <v>3162.9638974749359</v>
      </c>
      <c r="K76" s="170">
        <f ca="1">IFERROR(IF((VLOOKUP($E76,'Adj NEA Backsheet'!$D$5:$CB$183,K$9,FALSE))="","",(VLOOKUP($E76,'Adj NEA Backsheet'!$D$5:$CB$183,K$9,FALSE))),"")</f>
        <v>3004.6730904319161</v>
      </c>
      <c r="L76" s="238">
        <f ca="1">IFERROR(IF((VLOOKUP($E76,'Adj NEA Backsheet'!$D$5:$CB$183,L$9,FALSE))="","",(VLOOKUP($E76,'Adj NEA Backsheet'!$D$5:$CB$183,L$9,FALSE))),"")</f>
        <v>3031.3262744407775</v>
      </c>
      <c r="M76" s="107">
        <f ca="1">IFERROR(IF((VLOOKUP($E76,'NEA Backsheet'!$D$5:$CB$183,M$9,FALSE))="","",(VLOOKUP($E76,'NEA Backsheet'!$D$5:$CB$183,M$9,FALSE))),"")</f>
        <v>3111.0750206713301</v>
      </c>
      <c r="N76" s="241">
        <f ca="1">IFERROR(IF((VLOOKUP($E76,'NEA Backsheet'!$D$5:$CB$183,N$9,FALSE))="","",(VLOOKUP($E76,'NEA Backsheet'!$D$5:$CB$183,N$9,FALSE))),"")</f>
        <v>2985.3009762367615</v>
      </c>
      <c r="O76" s="92"/>
      <c r="Q76" s="106">
        <f ca="1">IFERROR(IF((VLOOKUP($E76,'DTOC Backsheet'!$D$5:$AF$183,Q$9,FALSE))="","",(VLOOKUP($E76,'DTOC Backsheet'!$D$5:$AF$183,Q$9,FALSE))),"")</f>
        <v>625.73794703648696</v>
      </c>
      <c r="R76" s="107">
        <f ca="1">IFERROR(IF((VLOOKUP($E76,'DTOC Backsheet'!$D$5:$AF$183,R$9,FALSE))="","",(VLOOKUP($E76,'DTOC Backsheet'!$D$5:$AF$183,R$9,FALSE))),"")</f>
        <v>916.59707166159967</v>
      </c>
      <c r="S76" s="107">
        <f ca="1">IFERROR(IF((VLOOKUP($E76,'DTOC Backsheet'!$D$5:$AF$183,S$9,FALSE))="","",(VLOOKUP($E76,'DTOC Backsheet'!$D$5:$AF$183,S$9,FALSE))),"")</f>
        <v>636.02292315477234</v>
      </c>
      <c r="T76" s="108">
        <f ca="1">IFERROR(IF((VLOOKUP($E76,'DTOC Backsheet'!$D$5:$AF$183,T$9,FALSE))="","",(VLOOKUP($E76,'DTOC Backsheet'!$D$5:$AF$183,T$9,FALSE))),"")</f>
        <v>489.92963036469956</v>
      </c>
      <c r="U76" s="170">
        <f ca="1">IFERROR(IF((VLOOKUP($E76,'DTOC Backsheet'!$D$5:$AF$183,U$9,FALSE))="","",(VLOOKUP($E76,'DTOC Backsheet'!$D$5:$AF$183,U$9,FALSE))),"")</f>
        <v>343.6512293727161</v>
      </c>
      <c r="V76" s="238">
        <f ca="1">IFERROR(IF((VLOOKUP($E76,'DTOC Backsheet'!$D$5:$AF$183,V$9,FALSE))="","",(VLOOKUP($E76,'DTOC Backsheet'!$D$5:$AF$183,V$9,FALSE))),"")</f>
        <v>470.9752460108088</v>
      </c>
      <c r="W76" s="107">
        <f ca="1">IFERROR(IF((VLOOKUP($E76,'DTOC Backsheet'!$D$5:$AF$183,W$9,FALSE))="","",(VLOOKUP($E76,'DTOC Backsheet'!$D$5:$AF$183,W$9,FALSE))),"")</f>
        <v>555.44587193575705</v>
      </c>
      <c r="X76" s="241">
        <f ca="1">IFERROR(IF((VLOOKUP($E76,'DTOC Backsheet'!$D$5:$AF$183,X$9,FALSE))="","",(VLOOKUP($E76,'DTOC Backsheet'!$D$5:$AF$183,X$9,FALSE))),"")</f>
        <v>764.17178685412932</v>
      </c>
      <c r="Y76" s="92"/>
    </row>
    <row r="77" spans="1:25" ht="30" customHeight="1" x14ac:dyDescent="0.3">
      <c r="A77" s="161">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ref="E77:E140" ca="1" si="1">IF($A77&gt;$AB$5-1,"",INDIRECT("'Comms by AT'!D"&amp;$A77+$AB$4))</f>
        <v>E10000009</v>
      </c>
      <c r="F77" s="99" t="str">
        <f ca="1">IF(E77="","",VLOOKUP(E77,'Org List'!$J$9:$K$488,2,0))</f>
        <v>Dorset</v>
      </c>
      <c r="G77" s="106">
        <f ca="1">IFERROR(IF((VLOOKUP($E77,'Adj NEA Backsheet'!$D$5:$CB$183,G$9,FALSE))="","",(VLOOKUP($E77,'Adj NEA Backsheet'!$D$5:$CB$183,G$9,FALSE))),"")</f>
        <v>2979.756785771428</v>
      </c>
      <c r="H77" s="107">
        <f ca="1">IFERROR(IF((VLOOKUP($E77,'Adj NEA Backsheet'!$D$5:$CB$183,H$9,FALSE))="","",(VLOOKUP($E77,'Adj NEA Backsheet'!$D$5:$CB$183,H$9,FALSE))),"")</f>
        <v>2998.8036050744386</v>
      </c>
      <c r="I77" s="107">
        <f ca="1">IFERROR(IF((VLOOKUP($E77,'Adj NEA Backsheet'!$D$5:$CB$183,I$9,FALSE))="","",(VLOOKUP($E77,'Adj NEA Backsheet'!$D$5:$CB$183,I$9,FALSE))),"")</f>
        <v>3094.5582708926045</v>
      </c>
      <c r="J77" s="108">
        <f ca="1">IFERROR(IF((VLOOKUP($E77,'Adj NEA Backsheet'!$D$5:$CB$183,J$9,FALSE))="","",(VLOOKUP($E77,'Adj NEA Backsheet'!$D$5:$CB$183,J$9,FALSE))),"")</f>
        <v>3111.4982898050421</v>
      </c>
      <c r="K77" s="170">
        <f ca="1">IFERROR(IF((VLOOKUP($E77,'Adj NEA Backsheet'!$D$5:$CB$183,K$9,FALSE))="","",(VLOOKUP($E77,'Adj NEA Backsheet'!$D$5:$CB$183,K$9,FALSE))),"")</f>
        <v>3057.552132931582</v>
      </c>
      <c r="L77" s="238">
        <f ca="1">IFERROR(IF((VLOOKUP($E77,'Adj NEA Backsheet'!$D$5:$CB$183,L$9,FALSE))="","",(VLOOKUP($E77,'Adj NEA Backsheet'!$D$5:$CB$183,L$9,FALSE))),"")</f>
        <v>3028.7425520361758</v>
      </c>
      <c r="M77" s="107">
        <f ca="1">IFERROR(IF((VLOOKUP($E77,'NEA Backsheet'!$D$5:$CB$183,M$9,FALSE))="","",(VLOOKUP($E77,'NEA Backsheet'!$D$5:$CB$183,M$9,FALSE))),"")</f>
        <v>3293.6497892707152</v>
      </c>
      <c r="N77" s="241">
        <f ca="1">IFERROR(IF((VLOOKUP($E77,'NEA Backsheet'!$D$5:$CB$183,N$9,FALSE))="","",(VLOOKUP($E77,'NEA Backsheet'!$D$5:$CB$183,N$9,FALSE))),"")</f>
        <v>3213.1484458401133</v>
      </c>
      <c r="O77" s="92"/>
      <c r="Q77" s="106">
        <f ca="1">IFERROR(IF((VLOOKUP($E77,'DTOC Backsheet'!$D$5:$AF$183,Q$9,FALSE))="","",(VLOOKUP($E77,'DTOC Backsheet'!$D$5:$AF$183,Q$9,FALSE))),"")</f>
        <v>1611.8180824942642</v>
      </c>
      <c r="R77" s="107">
        <f ca="1">IFERROR(IF((VLOOKUP($E77,'DTOC Backsheet'!$D$5:$AF$183,R$9,FALSE))="","",(VLOOKUP($E77,'DTOC Backsheet'!$D$5:$AF$183,R$9,FALSE))),"")</f>
        <v>1841.2563325532049</v>
      </c>
      <c r="S77" s="107">
        <f ca="1">IFERROR(IF((VLOOKUP($E77,'DTOC Backsheet'!$D$5:$AF$183,S$9,FALSE))="","",(VLOOKUP($E77,'DTOC Backsheet'!$D$5:$AF$183,S$9,FALSE))),"")</f>
        <v>1621.3061304290322</v>
      </c>
      <c r="T77" s="108">
        <f ca="1">IFERROR(IF((VLOOKUP($E77,'DTOC Backsheet'!$D$5:$AF$183,T$9,FALSE))="","",(VLOOKUP($E77,'DTOC Backsheet'!$D$5:$AF$183,T$9,FALSE))),"")</f>
        <v>1657.2519539340535</v>
      </c>
      <c r="U77" s="170">
        <f ca="1">IFERROR(IF((VLOOKUP($E77,'DTOC Backsheet'!$D$5:$AF$183,U$9,FALSE))="","",(VLOOKUP($E77,'DTOC Backsheet'!$D$5:$AF$183,U$9,FALSE))),"")</f>
        <v>1305.7745225681922</v>
      </c>
      <c r="V77" s="238">
        <f ca="1">IFERROR(IF((VLOOKUP($E77,'DTOC Backsheet'!$D$5:$AF$183,V$9,FALSE))="","",(VLOOKUP($E77,'DTOC Backsheet'!$D$5:$AF$183,V$9,FALSE))),"")</f>
        <v>1516.6609813877089</v>
      </c>
      <c r="W77" s="107">
        <f ca="1">IFERROR(IF((VLOOKUP($E77,'DTOC Backsheet'!$D$5:$AF$183,W$9,FALSE))="","",(VLOOKUP($E77,'DTOC Backsheet'!$D$5:$AF$183,W$9,FALSE))),"")</f>
        <v>1132.4746298784123</v>
      </c>
      <c r="X77" s="241">
        <f ca="1">IFERROR(IF((VLOOKUP($E77,'DTOC Backsheet'!$D$5:$AF$183,X$9,FALSE))="","",(VLOOKUP($E77,'DTOC Backsheet'!$D$5:$AF$183,X$9,FALSE))),"")</f>
        <v>1282.7210614876701</v>
      </c>
      <c r="Y77" s="92"/>
    </row>
    <row r="78" spans="1:25" ht="30" customHeight="1" x14ac:dyDescent="0.3">
      <c r="A78" s="161">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1"/>
        <v>E08000027</v>
      </c>
      <c r="F78" s="99" t="str">
        <f ca="1">IF(E78="","",VLOOKUP(E78,'Org List'!$J$9:$K$488,2,0))</f>
        <v>Dudley</v>
      </c>
      <c r="G78" s="106">
        <f ca="1">IFERROR(IF((VLOOKUP($E78,'Adj NEA Backsheet'!$D$5:$CB$183,G$9,FALSE))="","",(VLOOKUP($E78,'Adj NEA Backsheet'!$D$5:$CB$183,G$9,FALSE))),"")</f>
        <v>3416.929436834982</v>
      </c>
      <c r="H78" s="107">
        <f ca="1">IFERROR(IF((VLOOKUP($E78,'Adj NEA Backsheet'!$D$5:$CB$183,H$9,FALSE))="","",(VLOOKUP($E78,'Adj NEA Backsheet'!$D$5:$CB$183,H$9,FALSE))),"")</f>
        <v>3109.1472674377587</v>
      </c>
      <c r="I78" s="107">
        <f ca="1">IFERROR(IF((VLOOKUP($E78,'Adj NEA Backsheet'!$D$5:$CB$183,I$9,FALSE))="","",(VLOOKUP($E78,'Adj NEA Backsheet'!$D$5:$CB$183,I$9,FALSE))),"")</f>
        <v>2531.6714010637888</v>
      </c>
      <c r="J78" s="108">
        <f ca="1">IFERROR(IF((VLOOKUP($E78,'Adj NEA Backsheet'!$D$5:$CB$183,J$9,FALSE))="","",(VLOOKUP($E78,'Adj NEA Backsheet'!$D$5:$CB$183,J$9,FALSE))),"")</f>
        <v>2444.6422499662244</v>
      </c>
      <c r="K78" s="170">
        <f ca="1">IFERROR(IF((VLOOKUP($E78,'Adj NEA Backsheet'!$D$5:$CB$183,K$9,FALSE))="","",(VLOOKUP($E78,'Adj NEA Backsheet'!$D$5:$CB$183,K$9,FALSE))),"")</f>
        <v>2467.6169971188369</v>
      </c>
      <c r="L78" s="238">
        <f ca="1">IFERROR(IF((VLOOKUP($E78,'Adj NEA Backsheet'!$D$5:$CB$183,L$9,FALSE))="","",(VLOOKUP($E78,'Adj NEA Backsheet'!$D$5:$CB$183,L$9,FALSE))),"")</f>
        <v>2580.9340862686154</v>
      </c>
      <c r="M78" s="107">
        <f ca="1">IFERROR(IF((VLOOKUP($E78,'NEA Backsheet'!$D$5:$CB$183,M$9,FALSE))="","",(VLOOKUP($E78,'NEA Backsheet'!$D$5:$CB$183,M$9,FALSE))),"")</f>
        <v>2665.9423132424149</v>
      </c>
      <c r="N78" s="241">
        <f ca="1">IFERROR(IF((VLOOKUP($E78,'NEA Backsheet'!$D$5:$CB$183,N$9,FALSE))="","",(VLOOKUP($E78,'NEA Backsheet'!$D$5:$CB$183,N$9,FALSE))),"")</f>
        <v>2511.8178876260695</v>
      </c>
      <c r="O78" s="92"/>
      <c r="Q78" s="106">
        <f ca="1">IFERROR(IF((VLOOKUP($E78,'DTOC Backsheet'!$D$5:$AF$183,Q$9,FALSE))="","",(VLOOKUP($E78,'DTOC Backsheet'!$D$5:$AF$183,Q$9,FALSE))),"")</f>
        <v>1043.8613292472708</v>
      </c>
      <c r="R78" s="107">
        <f ca="1">IFERROR(IF((VLOOKUP($E78,'DTOC Backsheet'!$D$5:$AF$183,R$9,FALSE))="","",(VLOOKUP($E78,'DTOC Backsheet'!$D$5:$AF$183,R$9,FALSE))),"")</f>
        <v>1426.929706952691</v>
      </c>
      <c r="S78" s="107">
        <f ca="1">IFERROR(IF((VLOOKUP($E78,'DTOC Backsheet'!$D$5:$AF$183,S$9,FALSE))="","",(VLOOKUP($E78,'DTOC Backsheet'!$D$5:$AF$183,S$9,FALSE))),"")</f>
        <v>1070.1972802145183</v>
      </c>
      <c r="T78" s="108">
        <f ca="1">IFERROR(IF((VLOOKUP($E78,'DTOC Backsheet'!$D$5:$AF$183,T$9,FALSE))="","",(VLOOKUP($E78,'DTOC Backsheet'!$D$5:$AF$183,T$9,FALSE))),"")</f>
        <v>873.10341359699055</v>
      </c>
      <c r="U78" s="170">
        <f ca="1">IFERROR(IF((VLOOKUP($E78,'DTOC Backsheet'!$D$5:$AF$183,U$9,FALSE))="","",(VLOOKUP($E78,'DTOC Backsheet'!$D$5:$AF$183,U$9,FALSE))),"")</f>
        <v>813.56455381394642</v>
      </c>
      <c r="V78" s="238">
        <f ca="1">IFERROR(IF((VLOOKUP($E78,'DTOC Backsheet'!$D$5:$AF$183,V$9,FALSE))="","",(VLOOKUP($E78,'DTOC Backsheet'!$D$5:$AF$183,V$9,FALSE))),"")</f>
        <v>509.07723062817666</v>
      </c>
      <c r="W78" s="107">
        <f ca="1">IFERROR(IF((VLOOKUP($E78,'DTOC Backsheet'!$D$5:$AF$183,W$9,FALSE))="","",(VLOOKUP($E78,'DTOC Backsheet'!$D$5:$AF$183,W$9,FALSE))),"")</f>
        <v>680.90078570676064</v>
      </c>
      <c r="X78" s="241">
        <f ca="1">IFERROR(IF((VLOOKUP($E78,'DTOC Backsheet'!$D$5:$AF$183,X$9,FALSE))="","",(VLOOKUP($E78,'DTOC Backsheet'!$D$5:$AF$183,X$9,FALSE))),"")</f>
        <v>703.23682719551698</v>
      </c>
      <c r="Y78" s="92"/>
    </row>
    <row r="79" spans="1:25" ht="30" customHeight="1" x14ac:dyDescent="0.3">
      <c r="A79" s="161">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1"/>
        <v>E09000009</v>
      </c>
      <c r="F79" s="99" t="str">
        <f ca="1">IF(E79="","",VLOOKUP(E79,'Org List'!$J$9:$K$488,2,0))</f>
        <v>Ealing</v>
      </c>
      <c r="G79" s="106">
        <f ca="1">IFERROR(IF((VLOOKUP($E79,'Adj NEA Backsheet'!$D$5:$CB$183,G$9,FALSE))="","",(VLOOKUP($E79,'Adj NEA Backsheet'!$D$5:$CB$183,G$9,FALSE))),"")</f>
        <v>2596.236232202712</v>
      </c>
      <c r="H79" s="107">
        <f ca="1">IFERROR(IF((VLOOKUP($E79,'Adj NEA Backsheet'!$D$5:$CB$183,H$9,FALSE))="","",(VLOOKUP($E79,'Adj NEA Backsheet'!$D$5:$CB$183,H$9,FALSE))),"")</f>
        <v>2575.7769308329543</v>
      </c>
      <c r="I79" s="107">
        <f ca="1">IFERROR(IF((VLOOKUP($E79,'Adj NEA Backsheet'!$D$5:$CB$183,I$9,FALSE))="","",(VLOOKUP($E79,'Adj NEA Backsheet'!$D$5:$CB$183,I$9,FALSE))),"")</f>
        <v>2580.7708887119306</v>
      </c>
      <c r="J79" s="108">
        <f ca="1">IFERROR(IF((VLOOKUP($E79,'Adj NEA Backsheet'!$D$5:$CB$183,J$9,FALSE))="","",(VLOOKUP($E79,'Adj NEA Backsheet'!$D$5:$CB$183,J$9,FALSE))),"")</f>
        <v>2575.1308883268516</v>
      </c>
      <c r="K79" s="170">
        <f ca="1">IFERROR(IF((VLOOKUP($E79,'Adj NEA Backsheet'!$D$5:$CB$183,K$9,FALSE))="","",(VLOOKUP($E79,'Adj NEA Backsheet'!$D$5:$CB$183,K$9,FALSE))),"")</f>
        <v>2571.1745564550811</v>
      </c>
      <c r="L79" s="238">
        <f ca="1">IFERROR(IF((VLOOKUP($E79,'Adj NEA Backsheet'!$D$5:$CB$183,L$9,FALSE))="","",(VLOOKUP($E79,'Adj NEA Backsheet'!$D$5:$CB$183,L$9,FALSE))),"")</f>
        <v>2648.9021277463917</v>
      </c>
      <c r="M79" s="107">
        <f ca="1">IFERROR(IF((VLOOKUP($E79,'NEA Backsheet'!$D$5:$CB$183,M$9,FALSE))="","",(VLOOKUP($E79,'NEA Backsheet'!$D$5:$CB$183,M$9,FALSE))),"")</f>
        <v>2712.2081295924236</v>
      </c>
      <c r="N79" s="241">
        <f ca="1">IFERROR(IF((VLOOKUP($E79,'NEA Backsheet'!$D$5:$CB$183,N$9,FALSE))="","",(VLOOKUP($E79,'NEA Backsheet'!$D$5:$CB$183,N$9,FALSE))),"")</f>
        <v>2655.4879603202917</v>
      </c>
      <c r="O79" s="92"/>
      <c r="Q79" s="106">
        <f ca="1">IFERROR(IF((VLOOKUP($E79,'DTOC Backsheet'!$D$5:$AF$183,Q$9,FALSE))="","",(VLOOKUP($E79,'DTOC Backsheet'!$D$5:$AF$183,Q$9,FALSE))),"")</f>
        <v>1367.4420744330118</v>
      </c>
      <c r="R79" s="107">
        <f ca="1">IFERROR(IF((VLOOKUP($E79,'DTOC Backsheet'!$D$5:$AF$183,R$9,FALSE))="","",(VLOOKUP($E79,'DTOC Backsheet'!$D$5:$AF$183,R$9,FALSE))),"")</f>
        <v>1573.3059359330196</v>
      </c>
      <c r="S79" s="107">
        <f ca="1">IFERROR(IF((VLOOKUP($E79,'DTOC Backsheet'!$D$5:$AF$183,S$9,FALSE))="","",(VLOOKUP($E79,'DTOC Backsheet'!$D$5:$AF$183,S$9,FALSE))),"")</f>
        <v>1103.3076227132626</v>
      </c>
      <c r="T79" s="108">
        <f ca="1">IFERROR(IF((VLOOKUP($E79,'DTOC Backsheet'!$D$5:$AF$183,T$9,FALSE))="","",(VLOOKUP($E79,'DTOC Backsheet'!$D$5:$AF$183,T$9,FALSE))),"")</f>
        <v>637.6339900880082</v>
      </c>
      <c r="U79" s="170">
        <f ca="1">IFERROR(IF((VLOOKUP($E79,'DTOC Backsheet'!$D$5:$AF$183,U$9,FALSE))="","",(VLOOKUP($E79,'DTOC Backsheet'!$D$5:$AF$183,U$9,FALSE))),"")</f>
        <v>721.74257345077581</v>
      </c>
      <c r="V79" s="238">
        <f ca="1">IFERROR(IF((VLOOKUP($E79,'DTOC Backsheet'!$D$5:$AF$183,V$9,FALSE))="","",(VLOOKUP($E79,'DTOC Backsheet'!$D$5:$AF$183,V$9,FALSE))),"")</f>
        <v>932.0140318576947</v>
      </c>
      <c r="W79" s="107">
        <f ca="1">IFERROR(IF((VLOOKUP($E79,'DTOC Backsheet'!$D$5:$AF$183,W$9,FALSE))="","",(VLOOKUP($E79,'DTOC Backsheet'!$D$5:$AF$183,W$9,FALSE))),"")</f>
        <v>764.93346761003488</v>
      </c>
      <c r="X79" s="241">
        <f ca="1">IFERROR(IF((VLOOKUP($E79,'DTOC Backsheet'!$D$5:$AF$183,X$9,FALSE))="","",(VLOOKUP($E79,'DTOC Backsheet'!$D$5:$AF$183,X$9,FALSE))),"")</f>
        <v>488.10161018785317</v>
      </c>
      <c r="Y79" s="92"/>
    </row>
    <row r="80" spans="1:25" ht="30" customHeight="1" x14ac:dyDescent="0.3">
      <c r="A80" s="161">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1"/>
        <v>E06000011</v>
      </c>
      <c r="F80" s="99" t="str">
        <f ca="1">IF(E80="","",VLOOKUP(E80,'Org List'!$J$9:$K$488,2,0))</f>
        <v>East Riding of Yorkshire</v>
      </c>
      <c r="G80" s="106">
        <f ca="1">IFERROR(IF((VLOOKUP($E80,'Adj NEA Backsheet'!$D$5:$CB$183,G$9,FALSE))="","",(VLOOKUP($E80,'Adj NEA Backsheet'!$D$5:$CB$183,G$9,FALSE))),"")</f>
        <v>2398.9881117805598</v>
      </c>
      <c r="H80" s="107">
        <f ca="1">IFERROR(IF((VLOOKUP($E80,'Adj NEA Backsheet'!$D$5:$CB$183,H$9,FALSE))="","",(VLOOKUP($E80,'Adj NEA Backsheet'!$D$5:$CB$183,H$9,FALSE))),"")</f>
        <v>2324.4893427553079</v>
      </c>
      <c r="I80" s="107">
        <f ca="1">IFERROR(IF((VLOOKUP($E80,'Adj NEA Backsheet'!$D$5:$CB$183,I$9,FALSE))="","",(VLOOKUP($E80,'Adj NEA Backsheet'!$D$5:$CB$183,I$9,FALSE))),"")</f>
        <v>2525.8141938856375</v>
      </c>
      <c r="J80" s="108">
        <f ca="1">IFERROR(IF((VLOOKUP($E80,'Adj NEA Backsheet'!$D$5:$CB$183,J$9,FALSE))="","",(VLOOKUP($E80,'Adj NEA Backsheet'!$D$5:$CB$183,J$9,FALSE))),"")</f>
        <v>2480.0561052807411</v>
      </c>
      <c r="K80" s="170">
        <f ca="1">IFERROR(IF((VLOOKUP($E80,'Adj NEA Backsheet'!$D$5:$CB$183,K$9,FALSE))="","",(VLOOKUP($E80,'Adj NEA Backsheet'!$D$5:$CB$183,K$9,FALSE))),"")</f>
        <v>2419.2207738151396</v>
      </c>
      <c r="L80" s="238">
        <f ca="1">IFERROR(IF((VLOOKUP($E80,'Adj NEA Backsheet'!$D$5:$CB$183,L$9,FALSE))="","",(VLOOKUP($E80,'Adj NEA Backsheet'!$D$5:$CB$183,L$9,FALSE))),"")</f>
        <v>2385.9216980993979</v>
      </c>
      <c r="M80" s="107">
        <f ca="1">IFERROR(IF((VLOOKUP($E80,'NEA Backsheet'!$D$5:$CB$183,M$9,FALSE))="","",(VLOOKUP($E80,'NEA Backsheet'!$D$5:$CB$183,M$9,FALSE))),"")</f>
        <v>2583.1256066477126</v>
      </c>
      <c r="N80" s="241">
        <f ca="1">IFERROR(IF((VLOOKUP($E80,'NEA Backsheet'!$D$5:$CB$183,N$9,FALSE))="","",(VLOOKUP($E80,'NEA Backsheet'!$D$5:$CB$183,N$9,FALSE))),"")</f>
        <v>2538.8167652877119</v>
      </c>
      <c r="O80" s="92"/>
      <c r="Q80" s="106">
        <f ca="1">IFERROR(IF((VLOOKUP($E80,'DTOC Backsheet'!$D$5:$AF$183,Q$9,FALSE))="","",(VLOOKUP($E80,'DTOC Backsheet'!$D$5:$AF$183,Q$9,FALSE))),"")</f>
        <v>1095.4059755358121</v>
      </c>
      <c r="R80" s="107">
        <f ca="1">IFERROR(IF((VLOOKUP($E80,'DTOC Backsheet'!$D$5:$AF$183,R$9,FALSE))="","",(VLOOKUP($E80,'DTOC Backsheet'!$D$5:$AF$183,R$9,FALSE))),"")</f>
        <v>881.19002407206369</v>
      </c>
      <c r="S80" s="107">
        <f ca="1">IFERROR(IF((VLOOKUP($E80,'DTOC Backsheet'!$D$5:$AF$183,S$9,FALSE))="","",(VLOOKUP($E80,'DTOC Backsheet'!$D$5:$AF$183,S$9,FALSE))),"")</f>
        <v>776.62359352704743</v>
      </c>
      <c r="T80" s="108">
        <f ca="1">IFERROR(IF((VLOOKUP($E80,'DTOC Backsheet'!$D$5:$AF$183,T$9,FALSE))="","",(VLOOKUP($E80,'DTOC Backsheet'!$D$5:$AF$183,T$9,FALSE))),"")</f>
        <v>714.49266275757373</v>
      </c>
      <c r="U80" s="170">
        <f ca="1">IFERROR(IF((VLOOKUP($E80,'DTOC Backsheet'!$D$5:$AF$183,U$9,FALSE))="","",(VLOOKUP($E80,'DTOC Backsheet'!$D$5:$AF$183,U$9,FALSE))),"")</f>
        <v>651.51306634429216</v>
      </c>
      <c r="V80" s="238">
        <f ca="1">IFERROR(IF((VLOOKUP($E80,'DTOC Backsheet'!$D$5:$AF$183,V$9,FALSE))="","",(VLOOKUP($E80,'DTOC Backsheet'!$D$5:$AF$183,V$9,FALSE))),"")</f>
        <v>684.81262306855592</v>
      </c>
      <c r="W80" s="107">
        <f ca="1">IFERROR(IF((VLOOKUP($E80,'DTOC Backsheet'!$D$5:$AF$183,W$9,FALSE))="","",(VLOOKUP($E80,'DTOC Backsheet'!$D$5:$AF$183,W$9,FALSE))),"")</f>
        <v>836.1084351418416</v>
      </c>
      <c r="X80" s="241">
        <f ca="1">IFERROR(IF((VLOOKUP($E80,'DTOC Backsheet'!$D$5:$AF$183,X$9,FALSE))="","",(VLOOKUP($E80,'DTOC Backsheet'!$D$5:$AF$183,X$9,FALSE))),"")</f>
        <v>908.9801091858817</v>
      </c>
      <c r="Y80" s="92"/>
    </row>
    <row r="81" spans="1:25" ht="30" customHeight="1" x14ac:dyDescent="0.3">
      <c r="A81" s="161">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1"/>
        <v>E10000011</v>
      </c>
      <c r="F81" s="99" t="str">
        <f ca="1">IF(E81="","",VLOOKUP(E81,'Org List'!$J$9:$K$488,2,0))</f>
        <v>East Sussex</v>
      </c>
      <c r="G81" s="106">
        <f ca="1">IFERROR(IF((VLOOKUP($E81,'Adj NEA Backsheet'!$D$5:$CB$183,G$9,FALSE))="","",(VLOOKUP($E81,'Adj NEA Backsheet'!$D$5:$CB$183,G$9,FALSE))),"")</f>
        <v>2497.8054029243672</v>
      </c>
      <c r="H81" s="107">
        <f ca="1">IFERROR(IF((VLOOKUP($E81,'Adj NEA Backsheet'!$D$5:$CB$183,H$9,FALSE))="","",(VLOOKUP($E81,'Adj NEA Backsheet'!$D$5:$CB$183,H$9,FALSE))),"")</f>
        <v>2628.5057929022896</v>
      </c>
      <c r="I81" s="107">
        <f ca="1">IFERROR(IF((VLOOKUP($E81,'Adj NEA Backsheet'!$D$5:$CB$183,I$9,FALSE))="","",(VLOOKUP($E81,'Adj NEA Backsheet'!$D$5:$CB$183,I$9,FALSE))),"")</f>
        <v>2778.488090879538</v>
      </c>
      <c r="J81" s="108">
        <f ca="1">IFERROR(IF((VLOOKUP($E81,'Adj NEA Backsheet'!$D$5:$CB$183,J$9,FALSE))="","",(VLOOKUP($E81,'Adj NEA Backsheet'!$D$5:$CB$183,J$9,FALSE))),"")</f>
        <v>2825.513787222229</v>
      </c>
      <c r="K81" s="170">
        <f ca="1">IFERROR(IF((VLOOKUP($E81,'Adj NEA Backsheet'!$D$5:$CB$183,K$9,FALSE))="","",(VLOOKUP($E81,'Adj NEA Backsheet'!$D$5:$CB$183,K$9,FALSE))),"")</f>
        <v>2842.3423781702149</v>
      </c>
      <c r="L81" s="238">
        <f ca="1">IFERROR(IF((VLOOKUP($E81,'Adj NEA Backsheet'!$D$5:$CB$183,L$9,FALSE))="","",(VLOOKUP($E81,'Adj NEA Backsheet'!$D$5:$CB$183,L$9,FALSE))),"")</f>
        <v>2845.8178560653646</v>
      </c>
      <c r="M81" s="107">
        <f ca="1">IFERROR(IF((VLOOKUP($E81,'NEA Backsheet'!$D$5:$CB$183,M$9,FALSE))="","",(VLOOKUP($E81,'NEA Backsheet'!$D$5:$CB$183,M$9,FALSE))),"")</f>
        <v>2954.5553115977546</v>
      </c>
      <c r="N81" s="241">
        <f ca="1">IFERROR(IF((VLOOKUP($E81,'NEA Backsheet'!$D$5:$CB$183,N$9,FALSE))="","",(VLOOKUP($E81,'NEA Backsheet'!$D$5:$CB$183,N$9,FALSE))),"")</f>
        <v>3002.8880999148641</v>
      </c>
      <c r="O81" s="92"/>
      <c r="Q81" s="106">
        <f ca="1">IFERROR(IF((VLOOKUP($E81,'DTOC Backsheet'!$D$5:$AF$183,Q$9,FALSE))="","",(VLOOKUP($E81,'DTOC Backsheet'!$D$5:$AF$183,Q$9,FALSE))),"")</f>
        <v>1923.2924112645503</v>
      </c>
      <c r="R81" s="107">
        <f ca="1">IFERROR(IF((VLOOKUP($E81,'DTOC Backsheet'!$D$5:$AF$183,R$9,FALSE))="","",(VLOOKUP($E81,'DTOC Backsheet'!$D$5:$AF$183,R$9,FALSE))),"")</f>
        <v>1700.7534501382745</v>
      </c>
      <c r="S81" s="107">
        <f ca="1">IFERROR(IF((VLOOKUP($E81,'DTOC Backsheet'!$D$5:$AF$183,S$9,FALSE))="","",(VLOOKUP($E81,'DTOC Backsheet'!$D$5:$AF$183,S$9,FALSE))),"")</f>
        <v>1139.5877314472427</v>
      </c>
      <c r="T81" s="108">
        <f ca="1">IFERROR(IF((VLOOKUP($E81,'DTOC Backsheet'!$D$5:$AF$183,T$9,FALSE))="","",(VLOOKUP($E81,'DTOC Backsheet'!$D$5:$AF$183,T$9,FALSE))),"")</f>
        <v>977.86246520858208</v>
      </c>
      <c r="U81" s="170">
        <f ca="1">IFERROR(IF((VLOOKUP($E81,'DTOC Backsheet'!$D$5:$AF$183,U$9,FALSE))="","",(VLOOKUP($E81,'DTOC Backsheet'!$D$5:$AF$183,U$9,FALSE))),"")</f>
        <v>864.69934806395372</v>
      </c>
      <c r="V81" s="238">
        <f ca="1">IFERROR(IF((VLOOKUP($E81,'DTOC Backsheet'!$D$5:$AF$183,V$9,FALSE))="","",(VLOOKUP($E81,'DTOC Backsheet'!$D$5:$AF$183,V$9,FALSE))),"")</f>
        <v>1073.0526166890636</v>
      </c>
      <c r="W81" s="107">
        <f ca="1">IFERROR(IF((VLOOKUP($E81,'DTOC Backsheet'!$D$5:$AF$183,W$9,FALSE))="","",(VLOOKUP($E81,'DTOC Backsheet'!$D$5:$AF$183,W$9,FALSE))),"")</f>
        <v>893.76673697757394</v>
      </c>
      <c r="X81" s="241">
        <f ca="1">IFERROR(IF((VLOOKUP($E81,'DTOC Backsheet'!$D$5:$AF$183,X$9,FALSE))="","",(VLOOKUP($E81,'DTOC Backsheet'!$D$5:$AF$183,X$9,FALSE))),"")</f>
        <v>1067.3887116732446</v>
      </c>
      <c r="Y81" s="92"/>
    </row>
    <row r="82" spans="1:25" ht="30" customHeight="1" x14ac:dyDescent="0.3">
      <c r="A82" s="161">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1"/>
        <v>E09000010</v>
      </c>
      <c r="F82" s="99" t="str">
        <f ca="1">IF(E82="","",VLOOKUP(E82,'Org List'!$J$9:$K$488,2,0))</f>
        <v>Enfield</v>
      </c>
      <c r="G82" s="106">
        <f ca="1">IFERROR(IF((VLOOKUP($E82,'Adj NEA Backsheet'!$D$5:$CB$183,G$9,FALSE))="","",(VLOOKUP($E82,'Adj NEA Backsheet'!$D$5:$CB$183,G$9,FALSE))),"")</f>
        <v>2307.1073734494462</v>
      </c>
      <c r="H82" s="107">
        <f ca="1">IFERROR(IF((VLOOKUP($E82,'Adj NEA Backsheet'!$D$5:$CB$183,H$9,FALSE))="","",(VLOOKUP($E82,'Adj NEA Backsheet'!$D$5:$CB$183,H$9,FALSE))),"")</f>
        <v>2274.4523201689913</v>
      </c>
      <c r="I82" s="107">
        <f ca="1">IFERROR(IF((VLOOKUP($E82,'Adj NEA Backsheet'!$D$5:$CB$183,I$9,FALSE))="","",(VLOOKUP($E82,'Adj NEA Backsheet'!$D$5:$CB$183,I$9,FALSE))),"")</f>
        <v>2463.5653473337143</v>
      </c>
      <c r="J82" s="108">
        <f ca="1">IFERROR(IF((VLOOKUP($E82,'Adj NEA Backsheet'!$D$5:$CB$183,J$9,FALSE))="","",(VLOOKUP($E82,'Adj NEA Backsheet'!$D$5:$CB$183,J$9,FALSE))),"")</f>
        <v>2397.4753603946374</v>
      </c>
      <c r="K82" s="170">
        <f ca="1">IFERROR(IF((VLOOKUP($E82,'Adj NEA Backsheet'!$D$5:$CB$183,K$9,FALSE))="","",(VLOOKUP($E82,'Adj NEA Backsheet'!$D$5:$CB$183,K$9,FALSE))),"")</f>
        <v>2347.9168586302171</v>
      </c>
      <c r="L82" s="238">
        <f ca="1">IFERROR(IF((VLOOKUP($E82,'Adj NEA Backsheet'!$D$5:$CB$183,L$9,FALSE))="","",(VLOOKUP($E82,'Adj NEA Backsheet'!$D$5:$CB$183,L$9,FALSE))),"")</f>
        <v>2365.3216577227463</v>
      </c>
      <c r="M82" s="107">
        <f ca="1">IFERROR(IF((VLOOKUP($E82,'NEA Backsheet'!$D$5:$CB$183,M$9,FALSE))="","",(VLOOKUP($E82,'NEA Backsheet'!$D$5:$CB$183,M$9,FALSE))),"")</f>
        <v>2580.2594445930931</v>
      </c>
      <c r="N82" s="241">
        <f ca="1">IFERROR(IF((VLOOKUP($E82,'NEA Backsheet'!$D$5:$CB$183,N$9,FALSE))="","",(VLOOKUP($E82,'NEA Backsheet'!$D$5:$CB$183,N$9,FALSE))),"")</f>
        <v>2519.796780253957</v>
      </c>
      <c r="O82" s="92"/>
      <c r="Q82" s="106">
        <f ca="1">IFERROR(IF((VLOOKUP($E82,'DTOC Backsheet'!$D$5:$AF$183,Q$9,FALSE))="","",(VLOOKUP($E82,'DTOC Backsheet'!$D$5:$AF$183,Q$9,FALSE))),"")</f>
        <v>628.58660571281405</v>
      </c>
      <c r="R82" s="107">
        <f ca="1">IFERROR(IF((VLOOKUP($E82,'DTOC Backsheet'!$D$5:$AF$183,R$9,FALSE))="","",(VLOOKUP($E82,'DTOC Backsheet'!$D$5:$AF$183,R$9,FALSE))),"")</f>
        <v>710.68114320667701</v>
      </c>
      <c r="S82" s="107">
        <f ca="1">IFERROR(IF((VLOOKUP($E82,'DTOC Backsheet'!$D$5:$AF$183,S$9,FALSE))="","",(VLOOKUP($E82,'DTOC Backsheet'!$D$5:$AF$183,S$9,FALSE))),"")</f>
        <v>565.00358157541029</v>
      </c>
      <c r="T82" s="108">
        <f ca="1">IFERROR(IF((VLOOKUP($E82,'DTOC Backsheet'!$D$5:$AF$183,T$9,FALSE))="","",(VLOOKUP($E82,'DTOC Backsheet'!$D$5:$AF$183,T$9,FALSE))),"")</f>
        <v>416.58993481520548</v>
      </c>
      <c r="U82" s="170">
        <f ca="1">IFERROR(IF((VLOOKUP($E82,'DTOC Backsheet'!$D$5:$AF$183,U$9,FALSE))="","",(VLOOKUP($E82,'DTOC Backsheet'!$D$5:$AF$183,U$9,FALSE))),"")</f>
        <v>514.51818489498839</v>
      </c>
      <c r="V82" s="238">
        <f ca="1">IFERROR(IF((VLOOKUP($E82,'DTOC Backsheet'!$D$5:$AF$183,V$9,FALSE))="","",(VLOOKUP($E82,'DTOC Backsheet'!$D$5:$AF$183,V$9,FALSE))),"")</f>
        <v>518.07203268014177</v>
      </c>
      <c r="W82" s="107">
        <f ca="1">IFERROR(IF((VLOOKUP($E82,'DTOC Backsheet'!$D$5:$AF$183,W$9,FALSE))="","",(VLOOKUP($E82,'DTOC Backsheet'!$D$5:$AF$183,W$9,FALSE))),"")</f>
        <v>462.39508404607164</v>
      </c>
      <c r="X82" s="241">
        <f ca="1">IFERROR(IF((VLOOKUP($E82,'DTOC Backsheet'!$D$5:$AF$183,X$9,FALSE))="","",(VLOOKUP($E82,'DTOC Backsheet'!$D$5:$AF$183,X$9,FALSE))),"")</f>
        <v>410.805487955991</v>
      </c>
      <c r="Y82" s="92"/>
    </row>
    <row r="83" spans="1:25" ht="30" customHeight="1" x14ac:dyDescent="0.3">
      <c r="A83" s="161">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1"/>
        <v>E10000012</v>
      </c>
      <c r="F83" s="99" t="str">
        <f ca="1">IF(E83="","",VLOOKUP(E83,'Org List'!$J$9:$K$488,2,0))</f>
        <v>Essex</v>
      </c>
      <c r="G83" s="106">
        <f ca="1">IFERROR(IF((VLOOKUP($E83,'Adj NEA Backsheet'!$D$5:$CB$183,G$9,FALSE))="","",(VLOOKUP($E83,'Adj NEA Backsheet'!$D$5:$CB$183,G$9,FALSE))),"")</f>
        <v>2558.1332591024961</v>
      </c>
      <c r="H83" s="107">
        <f ca="1">IFERROR(IF((VLOOKUP($E83,'Adj NEA Backsheet'!$D$5:$CB$183,H$9,FALSE))="","",(VLOOKUP($E83,'Adj NEA Backsheet'!$D$5:$CB$183,H$9,FALSE))),"")</f>
        <v>2630.2517232251153</v>
      </c>
      <c r="I83" s="107">
        <f ca="1">IFERROR(IF((VLOOKUP($E83,'Adj NEA Backsheet'!$D$5:$CB$183,I$9,FALSE))="","",(VLOOKUP($E83,'Adj NEA Backsheet'!$D$5:$CB$183,I$9,FALSE))),"")</f>
        <v>2694.4037887226687</v>
      </c>
      <c r="J83" s="108">
        <f ca="1">IFERROR(IF((VLOOKUP($E83,'Adj NEA Backsheet'!$D$5:$CB$183,J$9,FALSE))="","",(VLOOKUP($E83,'Adj NEA Backsheet'!$D$5:$CB$183,J$9,FALSE))),"")</f>
        <v>2711.4197162510195</v>
      </c>
      <c r="K83" s="170">
        <f ca="1">IFERROR(IF((VLOOKUP($E83,'Adj NEA Backsheet'!$D$5:$CB$183,K$9,FALSE))="","",(VLOOKUP($E83,'Adj NEA Backsheet'!$D$5:$CB$183,K$9,FALSE))),"")</f>
        <v>2785.9122015606386</v>
      </c>
      <c r="L83" s="238">
        <f ca="1">IFERROR(IF((VLOOKUP($E83,'Adj NEA Backsheet'!$D$5:$CB$183,L$9,FALSE))="","",(VLOOKUP($E83,'Adj NEA Backsheet'!$D$5:$CB$183,L$9,FALSE))),"")</f>
        <v>2860.0562964592987</v>
      </c>
      <c r="M83" s="107">
        <f ca="1">IFERROR(IF((VLOOKUP($E83,'NEA Backsheet'!$D$5:$CB$183,M$9,FALSE))="","",(VLOOKUP($E83,'NEA Backsheet'!$D$5:$CB$183,M$9,FALSE))),"")</f>
        <v>2983.2609940067919</v>
      </c>
      <c r="N83" s="241">
        <f ca="1">IFERROR(IF((VLOOKUP($E83,'NEA Backsheet'!$D$5:$CB$183,N$9,FALSE))="","",(VLOOKUP($E83,'NEA Backsheet'!$D$5:$CB$183,N$9,FALSE))),"")</f>
        <v>2950.2442231524628</v>
      </c>
      <c r="O83" s="92"/>
      <c r="Q83" s="106">
        <f ca="1">IFERROR(IF((VLOOKUP($E83,'DTOC Backsheet'!$D$5:$AF$183,Q$9,FALSE))="","",(VLOOKUP($E83,'DTOC Backsheet'!$D$5:$AF$183,Q$9,FALSE))),"")</f>
        <v>870.57783095102445</v>
      </c>
      <c r="R83" s="107">
        <f ca="1">IFERROR(IF((VLOOKUP($E83,'DTOC Backsheet'!$D$5:$AF$183,R$9,FALSE))="","",(VLOOKUP($E83,'DTOC Backsheet'!$D$5:$AF$183,R$9,FALSE))),"")</f>
        <v>1014.0076834958269</v>
      </c>
      <c r="S83" s="107">
        <f ca="1">IFERROR(IF((VLOOKUP($E83,'DTOC Backsheet'!$D$5:$AF$183,S$9,FALSE))="","",(VLOOKUP($E83,'DTOC Backsheet'!$D$5:$AF$183,S$9,FALSE))),"")</f>
        <v>864.63031903660647</v>
      </c>
      <c r="T83" s="108">
        <f ca="1">IFERROR(IF((VLOOKUP($E83,'DTOC Backsheet'!$D$5:$AF$183,T$9,FALSE))="","",(VLOOKUP($E83,'DTOC Backsheet'!$D$5:$AF$183,T$9,FALSE))),"")</f>
        <v>685.44083849588651</v>
      </c>
      <c r="U83" s="170">
        <f ca="1">IFERROR(IF((VLOOKUP($E83,'DTOC Backsheet'!$D$5:$AF$183,U$9,FALSE))="","",(VLOOKUP($E83,'DTOC Backsheet'!$D$5:$AF$183,U$9,FALSE))),"")</f>
        <v>837.75152263327561</v>
      </c>
      <c r="V83" s="238">
        <f ca="1">IFERROR(IF((VLOOKUP($E83,'DTOC Backsheet'!$D$5:$AF$183,V$9,FALSE))="","",(VLOOKUP($E83,'DTOC Backsheet'!$D$5:$AF$183,V$9,FALSE))),"")</f>
        <v>774.12482471176099</v>
      </c>
      <c r="W83" s="107">
        <f ca="1">IFERROR(IF((VLOOKUP($E83,'DTOC Backsheet'!$D$5:$AF$183,W$9,FALSE))="","",(VLOOKUP($E83,'DTOC Backsheet'!$D$5:$AF$183,W$9,FALSE))),"")</f>
        <v>780.36776684653341</v>
      </c>
      <c r="X83" s="241">
        <f ca="1">IFERROR(IF((VLOOKUP($E83,'DTOC Backsheet'!$D$5:$AF$183,X$9,FALSE))="","",(VLOOKUP($E83,'DTOC Backsheet'!$D$5:$AF$183,X$9,FALSE))),"")</f>
        <v>675.01027543711507</v>
      </c>
      <c r="Y83" s="92"/>
    </row>
    <row r="84" spans="1:25" ht="30" customHeight="1" x14ac:dyDescent="0.3">
      <c r="A84" s="161">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1"/>
        <v>E08000037</v>
      </c>
      <c r="F84" s="99" t="str">
        <f ca="1">IF(E84="","",VLOOKUP(E84,'Org List'!$J$9:$K$488,2,0))</f>
        <v>Gateshead</v>
      </c>
      <c r="G84" s="106">
        <f ca="1">IFERROR(IF((VLOOKUP($E84,'Adj NEA Backsheet'!$D$5:$CB$183,G$9,FALSE))="","",(VLOOKUP($E84,'Adj NEA Backsheet'!$D$5:$CB$183,G$9,FALSE))),"")</f>
        <v>2548.8651996630701</v>
      </c>
      <c r="H84" s="107">
        <f ca="1">IFERROR(IF((VLOOKUP($E84,'Adj NEA Backsheet'!$D$5:$CB$183,H$9,FALSE))="","",(VLOOKUP($E84,'Adj NEA Backsheet'!$D$5:$CB$183,H$9,FALSE))),"")</f>
        <v>2600.586157233733</v>
      </c>
      <c r="I84" s="107">
        <f ca="1">IFERROR(IF((VLOOKUP($E84,'Adj NEA Backsheet'!$D$5:$CB$183,I$9,FALSE))="","",(VLOOKUP($E84,'Adj NEA Backsheet'!$D$5:$CB$183,I$9,FALSE))),"")</f>
        <v>2711.8048928826174</v>
      </c>
      <c r="J84" s="108">
        <f ca="1">IFERROR(IF((VLOOKUP($E84,'Adj NEA Backsheet'!$D$5:$CB$183,J$9,FALSE))="","",(VLOOKUP($E84,'Adj NEA Backsheet'!$D$5:$CB$183,J$9,FALSE))),"")</f>
        <v>2657.70196177768</v>
      </c>
      <c r="K84" s="170">
        <f ca="1">IFERROR(IF((VLOOKUP($E84,'Adj NEA Backsheet'!$D$5:$CB$183,K$9,FALSE))="","",(VLOOKUP($E84,'Adj NEA Backsheet'!$D$5:$CB$183,K$9,FALSE))),"")</f>
        <v>2644.734311027722</v>
      </c>
      <c r="L84" s="238">
        <f ca="1">IFERROR(IF((VLOOKUP($E84,'Adj NEA Backsheet'!$D$5:$CB$183,L$9,FALSE))="","",(VLOOKUP($E84,'Adj NEA Backsheet'!$D$5:$CB$183,L$9,FALSE))),"")</f>
        <v>2644.4350904975422</v>
      </c>
      <c r="M84" s="107">
        <f ca="1">IFERROR(IF((VLOOKUP($E84,'NEA Backsheet'!$D$5:$CB$183,M$9,FALSE))="","",(VLOOKUP($E84,'NEA Backsheet'!$D$5:$CB$183,M$9,FALSE))),"")</f>
        <v>2803.8404914546759</v>
      </c>
      <c r="N84" s="241">
        <f ca="1">IFERROR(IF((VLOOKUP($E84,'NEA Backsheet'!$D$5:$CB$183,N$9,FALSE))="","",(VLOOKUP($E84,'NEA Backsheet'!$D$5:$CB$183,N$9,FALSE))),"")</f>
        <v>2788.3692884423558</v>
      </c>
      <c r="O84" s="92"/>
      <c r="Q84" s="106">
        <f ca="1">IFERROR(IF((VLOOKUP($E84,'DTOC Backsheet'!$D$5:$AF$183,Q$9,FALSE))="","",(VLOOKUP($E84,'DTOC Backsheet'!$D$5:$AF$183,Q$9,FALSE))),"")</f>
        <v>846.04553643345071</v>
      </c>
      <c r="R84" s="107">
        <f ca="1">IFERROR(IF((VLOOKUP($E84,'DTOC Backsheet'!$D$5:$AF$183,R$9,FALSE))="","",(VLOOKUP($E84,'DTOC Backsheet'!$D$5:$AF$183,R$9,FALSE))),"")</f>
        <v>663.43251003756791</v>
      </c>
      <c r="S84" s="107">
        <f ca="1">IFERROR(IF((VLOOKUP($E84,'DTOC Backsheet'!$D$5:$AF$183,S$9,FALSE))="","",(VLOOKUP($E84,'DTOC Backsheet'!$D$5:$AF$183,S$9,FALSE))),"")</f>
        <v>368.91520484016746</v>
      </c>
      <c r="T84" s="108">
        <f ca="1">IFERROR(IF((VLOOKUP($E84,'DTOC Backsheet'!$D$5:$AF$183,T$9,FALSE))="","",(VLOOKUP($E84,'DTOC Backsheet'!$D$5:$AF$183,T$9,FALSE))),"")</f>
        <v>566.20390177712375</v>
      </c>
      <c r="U84" s="170">
        <f ca="1">IFERROR(IF((VLOOKUP($E84,'DTOC Backsheet'!$D$5:$AF$183,U$9,FALSE))="","",(VLOOKUP($E84,'DTOC Backsheet'!$D$5:$AF$183,U$9,FALSE))),"")</f>
        <v>628.57193415430152</v>
      </c>
      <c r="V84" s="238">
        <f ca="1">IFERROR(IF((VLOOKUP($E84,'DTOC Backsheet'!$D$5:$AF$183,V$9,FALSE))="","",(VLOOKUP($E84,'DTOC Backsheet'!$D$5:$AF$183,V$9,FALSE))),"")</f>
        <v>693.3857717227412</v>
      </c>
      <c r="W84" s="107">
        <f ca="1">IFERROR(IF((VLOOKUP($E84,'DTOC Backsheet'!$D$5:$AF$183,W$9,FALSE))="","",(VLOOKUP($E84,'DTOC Backsheet'!$D$5:$AF$183,W$9,FALSE))),"")</f>
        <v>711.72931065720525</v>
      </c>
      <c r="X84" s="241">
        <f ca="1">IFERROR(IF((VLOOKUP($E84,'DTOC Backsheet'!$D$5:$AF$183,X$9,FALSE))="","",(VLOOKUP($E84,'DTOC Backsheet'!$D$5:$AF$183,X$9,FALSE))),"")</f>
        <v>506.19203060659009</v>
      </c>
      <c r="Y84" s="92"/>
    </row>
    <row r="85" spans="1:25" ht="30" customHeight="1" x14ac:dyDescent="0.3">
      <c r="A85" s="161">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1"/>
        <v>E10000013</v>
      </c>
      <c r="F85" s="99" t="str">
        <f ca="1">IF(E85="","",VLOOKUP(E85,'Org List'!$J$9:$K$488,2,0))</f>
        <v>Gloucestershire</v>
      </c>
      <c r="G85" s="106">
        <f ca="1">IFERROR(IF((VLOOKUP($E85,'Adj NEA Backsheet'!$D$5:$CB$183,G$9,FALSE))="","",(VLOOKUP($E85,'Adj NEA Backsheet'!$D$5:$CB$183,G$9,FALSE))),"")</f>
        <v>2254.206201678986</v>
      </c>
      <c r="H85" s="107">
        <f ca="1">IFERROR(IF((VLOOKUP($E85,'Adj NEA Backsheet'!$D$5:$CB$183,H$9,FALSE))="","",(VLOOKUP($E85,'Adj NEA Backsheet'!$D$5:$CB$183,H$9,FALSE))),"")</f>
        <v>2268.2308108751035</v>
      </c>
      <c r="I85" s="107">
        <f ca="1">IFERROR(IF((VLOOKUP($E85,'Adj NEA Backsheet'!$D$5:$CB$183,I$9,FALSE))="","",(VLOOKUP($E85,'Adj NEA Backsheet'!$D$5:$CB$183,I$9,FALSE))),"")</f>
        <v>2430.9974404781324</v>
      </c>
      <c r="J85" s="108">
        <f ca="1">IFERROR(IF((VLOOKUP($E85,'Adj NEA Backsheet'!$D$5:$CB$183,J$9,FALSE))="","",(VLOOKUP($E85,'Adj NEA Backsheet'!$D$5:$CB$183,J$9,FALSE))),"")</f>
        <v>2478.4759907531761</v>
      </c>
      <c r="K85" s="170">
        <f ca="1">IFERROR(IF((VLOOKUP($E85,'Adj NEA Backsheet'!$D$5:$CB$183,K$9,FALSE))="","",(VLOOKUP($E85,'Adj NEA Backsheet'!$D$5:$CB$183,K$9,FALSE))),"")</f>
        <v>2344.3796950109208</v>
      </c>
      <c r="L85" s="238">
        <f ca="1">IFERROR(IF((VLOOKUP($E85,'Adj NEA Backsheet'!$D$5:$CB$183,L$9,FALSE))="","",(VLOOKUP($E85,'Adj NEA Backsheet'!$D$5:$CB$183,L$9,FALSE))),"")</f>
        <v>2339.7828780359428</v>
      </c>
      <c r="M85" s="107">
        <f ca="1">IFERROR(IF((VLOOKUP($E85,'NEA Backsheet'!$D$5:$CB$183,M$9,FALSE))="","",(VLOOKUP($E85,'NEA Backsheet'!$D$5:$CB$183,M$9,FALSE))),"")</f>
        <v>2509.2777736026533</v>
      </c>
      <c r="N85" s="241">
        <f ca="1">IFERROR(IF((VLOOKUP($E85,'NEA Backsheet'!$D$5:$CB$183,N$9,FALSE))="","",(VLOOKUP($E85,'NEA Backsheet'!$D$5:$CB$183,N$9,FALSE))),"")</f>
        <v>2397.7734930208403</v>
      </c>
      <c r="O85" s="92"/>
      <c r="Q85" s="106">
        <f ca="1">IFERROR(IF((VLOOKUP($E85,'DTOC Backsheet'!$D$5:$AF$183,Q$9,FALSE))="","",(VLOOKUP($E85,'DTOC Backsheet'!$D$5:$AF$183,Q$9,FALSE))),"")</f>
        <v>1028.8644776357669</v>
      </c>
      <c r="R85" s="107">
        <f ca="1">IFERROR(IF((VLOOKUP($E85,'DTOC Backsheet'!$D$5:$AF$183,R$9,FALSE))="","",(VLOOKUP($E85,'DTOC Backsheet'!$D$5:$AF$183,R$9,FALSE))),"")</f>
        <v>1045.4268809801749</v>
      </c>
      <c r="S85" s="107">
        <f ca="1">IFERROR(IF((VLOOKUP($E85,'DTOC Backsheet'!$D$5:$AF$183,S$9,FALSE))="","",(VLOOKUP($E85,'DTOC Backsheet'!$D$5:$AF$183,S$9,FALSE))),"")</f>
        <v>653.71606453350898</v>
      </c>
      <c r="T85" s="108">
        <f ca="1">IFERROR(IF((VLOOKUP($E85,'DTOC Backsheet'!$D$5:$AF$183,T$9,FALSE))="","",(VLOOKUP($E85,'DTOC Backsheet'!$D$5:$AF$183,T$9,FALSE))),"")</f>
        <v>459.60827128818374</v>
      </c>
      <c r="U85" s="170">
        <f ca="1">IFERROR(IF((VLOOKUP($E85,'DTOC Backsheet'!$D$5:$AF$183,U$9,FALSE))="","",(VLOOKUP($E85,'DTOC Backsheet'!$D$5:$AF$183,U$9,FALSE))),"")</f>
        <v>545.30131107950672</v>
      </c>
      <c r="V85" s="238">
        <f ca="1">IFERROR(IF((VLOOKUP($E85,'DTOC Backsheet'!$D$5:$AF$183,V$9,FALSE))="","",(VLOOKUP($E85,'DTOC Backsheet'!$D$5:$AF$183,V$9,FALSE))),"")</f>
        <v>770.04717701369407</v>
      </c>
      <c r="W85" s="107">
        <f ca="1">IFERROR(IF((VLOOKUP($E85,'DTOC Backsheet'!$D$5:$AF$183,W$9,FALSE))="","",(VLOOKUP($E85,'DTOC Backsheet'!$D$5:$AF$183,W$9,FALSE))),"")</f>
        <v>773.2209933022616</v>
      </c>
      <c r="X85" s="241">
        <f ca="1">IFERROR(IF((VLOOKUP($E85,'DTOC Backsheet'!$D$5:$AF$183,X$9,FALSE))="","",(VLOOKUP($E85,'DTOC Backsheet'!$D$5:$AF$183,X$9,FALSE))),"")</f>
        <v>634.49874298803763</v>
      </c>
      <c r="Y85" s="92"/>
    </row>
    <row r="86" spans="1:25" ht="30" customHeight="1" x14ac:dyDescent="0.3">
      <c r="A86" s="161">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1"/>
        <v>E09000011</v>
      </c>
      <c r="F86" s="99" t="str">
        <f ca="1">IF(E86="","",VLOOKUP(E86,'Org List'!$J$9:$K$488,2,0))</f>
        <v>Greenwich</v>
      </c>
      <c r="G86" s="106">
        <f ca="1">IFERROR(IF((VLOOKUP($E86,'Adj NEA Backsheet'!$D$5:$CB$183,G$9,FALSE))="","",(VLOOKUP($E86,'Adj NEA Backsheet'!$D$5:$CB$183,G$9,FALSE))),"")</f>
        <v>2579.9668426353651</v>
      </c>
      <c r="H86" s="107">
        <f ca="1">IFERROR(IF((VLOOKUP($E86,'Adj NEA Backsheet'!$D$5:$CB$183,H$9,FALSE))="","",(VLOOKUP($E86,'Adj NEA Backsheet'!$D$5:$CB$183,H$9,FALSE))),"")</f>
        <v>2611.5660070492668</v>
      </c>
      <c r="I86" s="107">
        <f ca="1">IFERROR(IF((VLOOKUP($E86,'Adj NEA Backsheet'!$D$5:$CB$183,I$9,FALSE))="","",(VLOOKUP($E86,'Adj NEA Backsheet'!$D$5:$CB$183,I$9,FALSE))),"")</f>
        <v>2654.7061982425244</v>
      </c>
      <c r="J86" s="108">
        <f ca="1">IFERROR(IF((VLOOKUP($E86,'Adj NEA Backsheet'!$D$5:$CB$183,J$9,FALSE))="","",(VLOOKUP($E86,'Adj NEA Backsheet'!$D$5:$CB$183,J$9,FALSE))),"")</f>
        <v>2477.4362871186445</v>
      </c>
      <c r="K86" s="170">
        <f ca="1">IFERROR(IF((VLOOKUP($E86,'Adj NEA Backsheet'!$D$5:$CB$183,K$9,FALSE))="","",(VLOOKUP($E86,'Adj NEA Backsheet'!$D$5:$CB$183,K$9,FALSE))),"")</f>
        <v>2535.2288082037599</v>
      </c>
      <c r="L86" s="238">
        <f ca="1">IFERROR(IF((VLOOKUP($E86,'Adj NEA Backsheet'!$D$5:$CB$183,L$9,FALSE))="","",(VLOOKUP($E86,'Adj NEA Backsheet'!$D$5:$CB$183,L$9,FALSE))),"")</f>
        <v>2490.1229122825994</v>
      </c>
      <c r="M86" s="107">
        <f ca="1">IFERROR(IF((VLOOKUP($E86,'NEA Backsheet'!$D$5:$CB$183,M$9,FALSE))="","",(VLOOKUP($E86,'NEA Backsheet'!$D$5:$CB$183,M$9,FALSE))),"")</f>
        <v>2683.1845916349644</v>
      </c>
      <c r="N86" s="241">
        <f ca="1">IFERROR(IF((VLOOKUP($E86,'NEA Backsheet'!$D$5:$CB$183,N$9,FALSE))="","",(VLOOKUP($E86,'NEA Backsheet'!$D$5:$CB$183,N$9,FALSE))),"")</f>
        <v>2571.3718805519306</v>
      </c>
      <c r="O86" s="92"/>
      <c r="Q86" s="106">
        <f ca="1">IFERROR(IF((VLOOKUP($E86,'DTOC Backsheet'!$D$5:$AF$183,Q$9,FALSE))="","",(VLOOKUP($E86,'DTOC Backsheet'!$D$5:$AF$183,Q$9,FALSE))),"")</f>
        <v>404.49794255942811</v>
      </c>
      <c r="R86" s="107">
        <f ca="1">IFERROR(IF((VLOOKUP($E86,'DTOC Backsheet'!$D$5:$AF$183,R$9,FALSE))="","",(VLOOKUP($E86,'DTOC Backsheet'!$D$5:$AF$183,R$9,FALSE))),"")</f>
        <v>728.37590347970752</v>
      </c>
      <c r="S86" s="107">
        <f ca="1">IFERROR(IF((VLOOKUP($E86,'DTOC Backsheet'!$D$5:$AF$183,S$9,FALSE))="","",(VLOOKUP($E86,'DTOC Backsheet'!$D$5:$AF$183,S$9,FALSE))),"")</f>
        <v>640.29973856757397</v>
      </c>
      <c r="T86" s="108">
        <f ca="1">IFERROR(IF((VLOOKUP($E86,'DTOC Backsheet'!$D$5:$AF$183,T$9,FALSE))="","",(VLOOKUP($E86,'DTOC Backsheet'!$D$5:$AF$183,T$9,FALSE))),"")</f>
        <v>513.74597880445299</v>
      </c>
      <c r="U86" s="170">
        <f ca="1">IFERROR(IF((VLOOKUP($E86,'DTOC Backsheet'!$D$5:$AF$183,U$9,FALSE))="","",(VLOOKUP($E86,'DTOC Backsheet'!$D$5:$AF$183,U$9,FALSE))),"")</f>
        <v>291.21429814583962</v>
      </c>
      <c r="V86" s="238">
        <f ca="1">IFERROR(IF((VLOOKUP($E86,'DTOC Backsheet'!$D$5:$AF$183,V$9,FALSE))="","",(VLOOKUP($E86,'DTOC Backsheet'!$D$5:$AF$183,V$9,FALSE))),"")</f>
        <v>407.97474787412443</v>
      </c>
      <c r="W86" s="107">
        <f ca="1">IFERROR(IF((VLOOKUP($E86,'DTOC Backsheet'!$D$5:$AF$183,W$9,FALSE))="","",(VLOOKUP($E86,'DTOC Backsheet'!$D$5:$AF$183,W$9,FALSE))),"")</f>
        <v>264.19913526753061</v>
      </c>
      <c r="X86" s="241">
        <f ca="1">IFERROR(IF((VLOOKUP($E86,'DTOC Backsheet'!$D$5:$AF$183,X$9,FALSE))="","",(VLOOKUP($E86,'DTOC Backsheet'!$D$5:$AF$183,X$9,FALSE))),"")</f>
        <v>261.53642477186833</v>
      </c>
      <c r="Y86" s="92"/>
    </row>
    <row r="87" spans="1:25" ht="30" customHeight="1" x14ac:dyDescent="0.3">
      <c r="A87" s="161">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1"/>
        <v>E09000012</v>
      </c>
      <c r="F87" s="99" t="str">
        <f ca="1">IF(E87="","",VLOOKUP(E87,'Org List'!$J$9:$K$488,2,0))</f>
        <v>Hackney</v>
      </c>
      <c r="G87" s="106">
        <f ca="1">IFERROR(IF((VLOOKUP($E87,'Adj NEA Backsheet'!$D$5:$CB$183,G$9,FALSE))="","",(VLOOKUP($E87,'Adj NEA Backsheet'!$D$5:$CB$183,G$9,FALSE))),"")</f>
        <v>2038.8366346684093</v>
      </c>
      <c r="H87" s="107">
        <f ca="1">IFERROR(IF((VLOOKUP($E87,'Adj NEA Backsheet'!$D$5:$CB$183,H$9,FALSE))="","",(VLOOKUP($E87,'Adj NEA Backsheet'!$D$5:$CB$183,H$9,FALSE))),"")</f>
        <v>1944.469974080612</v>
      </c>
      <c r="I87" s="107">
        <f ca="1">IFERROR(IF((VLOOKUP($E87,'Adj NEA Backsheet'!$D$5:$CB$183,I$9,FALSE))="","",(VLOOKUP($E87,'Adj NEA Backsheet'!$D$5:$CB$183,I$9,FALSE))),"")</f>
        <v>2091.7565035125608</v>
      </c>
      <c r="J87" s="108">
        <f ca="1">IFERROR(IF((VLOOKUP($E87,'Adj NEA Backsheet'!$D$5:$CB$183,J$9,FALSE))="","",(VLOOKUP($E87,'Adj NEA Backsheet'!$D$5:$CB$183,J$9,FALSE))),"")</f>
        <v>2024.6769851873792</v>
      </c>
      <c r="K87" s="170">
        <f ca="1">IFERROR(IF((VLOOKUP($E87,'Adj NEA Backsheet'!$D$5:$CB$183,K$9,FALSE))="","",(VLOOKUP($E87,'Adj NEA Backsheet'!$D$5:$CB$183,K$9,FALSE))),"")</f>
        <v>2017.8705337298277</v>
      </c>
      <c r="L87" s="238">
        <f ca="1">IFERROR(IF((VLOOKUP($E87,'Adj NEA Backsheet'!$D$5:$CB$183,L$9,FALSE))="","",(VLOOKUP($E87,'Adj NEA Backsheet'!$D$5:$CB$183,L$9,FALSE))),"")</f>
        <v>1973.0746679783056</v>
      </c>
      <c r="M87" s="107">
        <f ca="1">IFERROR(IF((VLOOKUP($E87,'NEA Backsheet'!$D$5:$CB$183,M$9,FALSE))="","",(VLOOKUP($E87,'NEA Backsheet'!$D$5:$CB$183,M$9,FALSE))),"")</f>
        <v>2110.1776398297543</v>
      </c>
      <c r="N87" s="241">
        <f ca="1">IFERROR(IF((VLOOKUP($E87,'NEA Backsheet'!$D$5:$CB$183,N$9,FALSE))="","",(VLOOKUP($E87,'NEA Backsheet'!$D$5:$CB$183,N$9,FALSE))),"")</f>
        <v>1600.8252530872219</v>
      </c>
      <c r="O87" s="92"/>
      <c r="Q87" s="106">
        <f ca="1">IFERROR(IF((VLOOKUP($E87,'DTOC Backsheet'!$D$5:$AF$183,Q$9,FALSE))="","",(VLOOKUP($E87,'DTOC Backsheet'!$D$5:$AF$183,Q$9,FALSE))),"")</f>
        <v>1201.6102893165667</v>
      </c>
      <c r="R87" s="107">
        <f ca="1">IFERROR(IF((VLOOKUP($E87,'DTOC Backsheet'!$D$5:$AF$183,R$9,FALSE))="","",(VLOOKUP($E87,'DTOC Backsheet'!$D$5:$AF$183,R$9,FALSE))),"")</f>
        <v>1094.9779454249087</v>
      </c>
      <c r="S87" s="107">
        <f ca="1">IFERROR(IF((VLOOKUP($E87,'DTOC Backsheet'!$D$5:$AF$183,S$9,FALSE))="","",(VLOOKUP($E87,'DTOC Backsheet'!$D$5:$AF$183,S$9,FALSE))),"")</f>
        <v>818.7672925249318</v>
      </c>
      <c r="T87" s="108">
        <f ca="1">IFERROR(IF((VLOOKUP($E87,'DTOC Backsheet'!$D$5:$AF$183,T$9,FALSE))="","",(VLOOKUP($E87,'DTOC Backsheet'!$D$5:$AF$183,T$9,FALSE))),"")</f>
        <v>645.49617226275143</v>
      </c>
      <c r="U87" s="170">
        <f ca="1">IFERROR(IF((VLOOKUP($E87,'DTOC Backsheet'!$D$5:$AF$183,U$9,FALSE))="","",(VLOOKUP($E87,'DTOC Backsheet'!$D$5:$AF$183,U$9,FALSE))),"")</f>
        <v>570.71587654219093</v>
      </c>
      <c r="V87" s="238">
        <f ca="1">IFERROR(IF((VLOOKUP($E87,'DTOC Backsheet'!$D$5:$AF$183,V$9,FALSE))="","",(VLOOKUP($E87,'DTOC Backsheet'!$D$5:$AF$183,V$9,FALSE))),"")</f>
        <v>601.45378950708391</v>
      </c>
      <c r="W87" s="107">
        <f ca="1">IFERROR(IF((VLOOKUP($E87,'DTOC Backsheet'!$D$5:$AF$183,W$9,FALSE))="","",(VLOOKUP($E87,'DTOC Backsheet'!$D$5:$AF$183,W$9,FALSE))),"")</f>
        <v>821.66570328542127</v>
      </c>
      <c r="X87" s="241">
        <f ca="1">IFERROR(IF((VLOOKUP($E87,'DTOC Backsheet'!$D$5:$AF$183,X$9,FALSE))="","",(VLOOKUP($E87,'DTOC Backsheet'!$D$5:$AF$183,X$9,FALSE))),"")</f>
        <v>638.93370330292782</v>
      </c>
      <c r="Y87" s="92"/>
    </row>
    <row r="88" spans="1:25" ht="30" customHeight="1" x14ac:dyDescent="0.3">
      <c r="A88" s="161">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1"/>
        <v>E06000006</v>
      </c>
      <c r="F88" s="99" t="str">
        <f ca="1">IF(E88="","",VLOOKUP(E88,'Org List'!$J$9:$K$488,2,0))</f>
        <v>Halton</v>
      </c>
      <c r="G88" s="106">
        <f ca="1">IFERROR(IF((VLOOKUP($E88,'Adj NEA Backsheet'!$D$5:$CB$183,G$9,FALSE))="","",(VLOOKUP($E88,'Adj NEA Backsheet'!$D$5:$CB$183,G$9,FALSE))),"")</f>
        <v>3664.3364563205314</v>
      </c>
      <c r="H88" s="107">
        <f ca="1">IFERROR(IF((VLOOKUP($E88,'Adj NEA Backsheet'!$D$5:$CB$183,H$9,FALSE))="","",(VLOOKUP($E88,'Adj NEA Backsheet'!$D$5:$CB$183,H$9,FALSE))),"")</f>
        <v>3838.1548089796402</v>
      </c>
      <c r="I88" s="107">
        <f ca="1">IFERROR(IF((VLOOKUP($E88,'Adj NEA Backsheet'!$D$5:$CB$183,I$9,FALSE))="","",(VLOOKUP($E88,'Adj NEA Backsheet'!$D$5:$CB$183,I$9,FALSE))),"")</f>
        <v>3716.521803058718</v>
      </c>
      <c r="J88" s="108">
        <f ca="1">IFERROR(IF((VLOOKUP($E88,'Adj NEA Backsheet'!$D$5:$CB$183,J$9,FALSE))="","",(VLOOKUP($E88,'Adj NEA Backsheet'!$D$5:$CB$183,J$9,FALSE))),"")</f>
        <v>3589.736176361183</v>
      </c>
      <c r="K88" s="170">
        <f ca="1">IFERROR(IF((VLOOKUP($E88,'Adj NEA Backsheet'!$D$5:$CB$183,K$9,FALSE))="","",(VLOOKUP($E88,'Adj NEA Backsheet'!$D$5:$CB$183,K$9,FALSE))),"")</f>
        <v>3786.6845746885037</v>
      </c>
      <c r="L88" s="238">
        <f ca="1">IFERROR(IF((VLOOKUP($E88,'Adj NEA Backsheet'!$D$5:$CB$183,L$9,FALSE))="","",(VLOOKUP($E88,'Adj NEA Backsheet'!$D$5:$CB$183,L$9,FALSE))),"")</f>
        <v>3878.8497877381847</v>
      </c>
      <c r="M88" s="107">
        <f ca="1">IFERROR(IF((VLOOKUP($E88,'NEA Backsheet'!$D$5:$CB$183,M$9,FALSE))="","",(VLOOKUP($E88,'NEA Backsheet'!$D$5:$CB$183,M$9,FALSE))),"")</f>
        <v>3773.8862645421268</v>
      </c>
      <c r="N88" s="241">
        <f ca="1">IFERROR(IF((VLOOKUP($E88,'NEA Backsheet'!$D$5:$CB$183,N$9,FALSE))="","",(VLOOKUP($E88,'NEA Backsheet'!$D$5:$CB$183,N$9,FALSE))),"")</f>
        <v>3849.1425175261752</v>
      </c>
      <c r="O88" s="92"/>
      <c r="Q88" s="106">
        <f ca="1">IFERROR(IF((VLOOKUP($E88,'DTOC Backsheet'!$D$5:$AF$183,Q$9,FALSE))="","",(VLOOKUP($E88,'DTOC Backsheet'!$D$5:$AF$183,Q$9,FALSE))),"")</f>
        <v>1194.713016826802</v>
      </c>
      <c r="R88" s="107">
        <f ca="1">IFERROR(IF((VLOOKUP($E88,'DTOC Backsheet'!$D$5:$AF$183,R$9,FALSE))="","",(VLOOKUP($E88,'DTOC Backsheet'!$D$5:$AF$183,R$9,FALSE))),"")</f>
        <v>1440.712996662869</v>
      </c>
      <c r="S88" s="107">
        <f ca="1">IFERROR(IF((VLOOKUP($E88,'DTOC Backsheet'!$D$5:$AF$183,S$9,FALSE))="","",(VLOOKUP($E88,'DTOC Backsheet'!$D$5:$AF$183,S$9,FALSE))),"")</f>
        <v>1800.6391966689184</v>
      </c>
      <c r="T88" s="108">
        <f ca="1">IFERROR(IF((VLOOKUP($E88,'DTOC Backsheet'!$D$5:$AF$183,T$9,FALSE))="","",(VLOOKUP($E88,'DTOC Backsheet'!$D$5:$AF$183,T$9,FALSE))),"")</f>
        <v>1434.3591648635509</v>
      </c>
      <c r="U88" s="170">
        <f ca="1">IFERROR(IF((VLOOKUP($E88,'DTOC Backsheet'!$D$5:$AF$183,U$9,FALSE))="","",(VLOOKUP($E88,'DTOC Backsheet'!$D$5:$AF$183,U$9,FALSE))),"")</f>
        <v>1752.4346007210122</v>
      </c>
      <c r="V88" s="238">
        <f ca="1">IFERROR(IF((VLOOKUP($E88,'DTOC Backsheet'!$D$5:$AF$183,V$9,FALSE))="","",(VLOOKUP($E88,'DTOC Backsheet'!$D$5:$AF$183,V$9,FALSE))),"")</f>
        <v>1798.7367211306425</v>
      </c>
      <c r="W88" s="107">
        <f ca="1">IFERROR(IF((VLOOKUP($E88,'DTOC Backsheet'!$D$5:$AF$183,W$9,FALSE))="","",(VLOOKUP($E88,'DTOC Backsheet'!$D$5:$AF$183,W$9,FALSE))),"")</f>
        <v>1448.4511145534384</v>
      </c>
      <c r="X88" s="241">
        <f ca="1">IFERROR(IF((VLOOKUP($E88,'DTOC Backsheet'!$D$5:$AF$183,X$9,FALSE))="","",(VLOOKUP($E88,'DTOC Backsheet'!$D$5:$AF$183,X$9,FALSE))),"")</f>
        <v>920.47825558035424</v>
      </c>
      <c r="Y88" s="92"/>
    </row>
    <row r="89" spans="1:25" ht="30" customHeight="1" x14ac:dyDescent="0.3">
      <c r="A89" s="161">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1"/>
        <v>E09000013</v>
      </c>
      <c r="F89" s="99" t="str">
        <f ca="1">IF(E89="","",VLOOKUP(E89,'Org List'!$J$9:$K$488,2,0))</f>
        <v>Hammersmith and Fulham</v>
      </c>
      <c r="G89" s="106">
        <f ca="1">IFERROR(IF((VLOOKUP($E89,'Adj NEA Backsheet'!$D$5:$CB$183,G$9,FALSE))="","",(VLOOKUP($E89,'Adj NEA Backsheet'!$D$5:$CB$183,G$9,FALSE))),"")</f>
        <v>2128.3240848993455</v>
      </c>
      <c r="H89" s="107">
        <f ca="1">IFERROR(IF((VLOOKUP($E89,'Adj NEA Backsheet'!$D$5:$CB$183,H$9,FALSE))="","",(VLOOKUP($E89,'Adj NEA Backsheet'!$D$5:$CB$183,H$9,FALSE))),"")</f>
        <v>2044.9225870691105</v>
      </c>
      <c r="I89" s="107">
        <f ca="1">IFERROR(IF((VLOOKUP($E89,'Adj NEA Backsheet'!$D$5:$CB$183,I$9,FALSE))="","",(VLOOKUP($E89,'Adj NEA Backsheet'!$D$5:$CB$183,I$9,FALSE))),"")</f>
        <v>2175.1922064728255</v>
      </c>
      <c r="J89" s="108">
        <f ca="1">IFERROR(IF((VLOOKUP($E89,'Adj NEA Backsheet'!$D$5:$CB$183,J$9,FALSE))="","",(VLOOKUP($E89,'Adj NEA Backsheet'!$D$5:$CB$183,J$9,FALSE))),"")</f>
        <v>2191.9323036114188</v>
      </c>
      <c r="K89" s="170">
        <f ca="1">IFERROR(IF((VLOOKUP($E89,'Adj NEA Backsheet'!$D$5:$CB$183,K$9,FALSE))="","",(VLOOKUP($E89,'Adj NEA Backsheet'!$D$5:$CB$183,K$9,FALSE))),"")</f>
        <v>2212.5722085761081</v>
      </c>
      <c r="L89" s="238">
        <f ca="1">IFERROR(IF((VLOOKUP($E89,'Adj NEA Backsheet'!$D$5:$CB$183,L$9,FALSE))="","",(VLOOKUP($E89,'Adj NEA Backsheet'!$D$5:$CB$183,L$9,FALSE))),"")</f>
        <v>2203.5303873629464</v>
      </c>
      <c r="M89" s="107">
        <f ca="1">IFERROR(IF((VLOOKUP($E89,'NEA Backsheet'!$D$5:$CB$183,M$9,FALSE))="","",(VLOOKUP($E89,'NEA Backsheet'!$D$5:$CB$183,M$9,FALSE))),"")</f>
        <v>2354.6543212507627</v>
      </c>
      <c r="N89" s="241">
        <f ca="1">IFERROR(IF((VLOOKUP($E89,'NEA Backsheet'!$D$5:$CB$183,N$9,FALSE))="","",(VLOOKUP($E89,'NEA Backsheet'!$D$5:$CB$183,N$9,FALSE))),"")</f>
        <v>2264.0098832794156</v>
      </c>
      <c r="O89" s="92"/>
      <c r="Q89" s="106">
        <f ca="1">IFERROR(IF((VLOOKUP($E89,'DTOC Backsheet'!$D$5:$AF$183,Q$9,FALSE))="","",(VLOOKUP($E89,'DTOC Backsheet'!$D$5:$AF$183,Q$9,FALSE))),"")</f>
        <v>1270.1434690963488</v>
      </c>
      <c r="R89" s="107">
        <f ca="1">IFERROR(IF((VLOOKUP($E89,'DTOC Backsheet'!$D$5:$AF$183,R$9,FALSE))="","",(VLOOKUP($E89,'DTOC Backsheet'!$D$5:$AF$183,R$9,FALSE))),"")</f>
        <v>779.22077922077926</v>
      </c>
      <c r="S89" s="107">
        <f ca="1">IFERROR(IF((VLOOKUP($E89,'DTOC Backsheet'!$D$5:$AF$183,S$9,FALSE))="","",(VLOOKUP($E89,'DTOC Backsheet'!$D$5:$AF$183,S$9,FALSE))),"")</f>
        <v>474.6039301013123</v>
      </c>
      <c r="T89" s="108">
        <f ca="1">IFERROR(IF((VLOOKUP($E89,'DTOC Backsheet'!$D$5:$AF$183,T$9,FALSE))="","",(VLOOKUP($E89,'DTOC Backsheet'!$D$5:$AF$183,T$9,FALSE))),"")</f>
        <v>516.06759740095015</v>
      </c>
      <c r="U89" s="170">
        <f ca="1">IFERROR(IF((VLOOKUP($E89,'DTOC Backsheet'!$D$5:$AF$183,U$9,FALSE))="","",(VLOOKUP($E89,'DTOC Backsheet'!$D$5:$AF$183,U$9,FALSE))),"")</f>
        <v>892.19622989820357</v>
      </c>
      <c r="V89" s="238">
        <f ca="1">IFERROR(IF((VLOOKUP($E89,'DTOC Backsheet'!$D$5:$AF$183,V$9,FALSE))="","",(VLOOKUP($E89,'DTOC Backsheet'!$D$5:$AF$183,V$9,FALSE))),"")</f>
        <v>711.98214826612571</v>
      </c>
      <c r="W89" s="107">
        <f ca="1">IFERROR(IF((VLOOKUP($E89,'DTOC Backsheet'!$D$5:$AF$183,W$9,FALSE))="","",(VLOOKUP($E89,'DTOC Backsheet'!$D$5:$AF$183,W$9,FALSE))),"")</f>
        <v>637.57557668318452</v>
      </c>
      <c r="X89" s="241">
        <f ca="1">IFERROR(IF((VLOOKUP($E89,'DTOC Backsheet'!$D$5:$AF$183,X$9,FALSE))="","",(VLOOKUP($E89,'DTOC Backsheet'!$D$5:$AF$183,X$9,FALSE))),"")</f>
        <v>532.24486801309854</v>
      </c>
      <c r="Y89" s="92"/>
    </row>
    <row r="90" spans="1:25" ht="30" customHeight="1" x14ac:dyDescent="0.3">
      <c r="A90" s="161">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1"/>
        <v>E10000014</v>
      </c>
      <c r="F90" s="99" t="str">
        <f ca="1">IF(E90="","",VLOOKUP(E90,'Org List'!$J$9:$K$488,2,0))</f>
        <v>Hampshire</v>
      </c>
      <c r="G90" s="106">
        <f ca="1">IFERROR(IF((VLOOKUP($E90,'Adj NEA Backsheet'!$D$5:$CB$183,G$9,FALSE))="","",(VLOOKUP($E90,'Adj NEA Backsheet'!$D$5:$CB$183,G$9,FALSE))),"")</f>
        <v>2388.0767720059162</v>
      </c>
      <c r="H90" s="107">
        <f ca="1">IFERROR(IF((VLOOKUP($E90,'Adj NEA Backsheet'!$D$5:$CB$183,H$9,FALSE))="","",(VLOOKUP($E90,'Adj NEA Backsheet'!$D$5:$CB$183,H$9,FALSE))),"")</f>
        <v>2406.6548181063399</v>
      </c>
      <c r="I90" s="107">
        <f ca="1">IFERROR(IF((VLOOKUP($E90,'Adj NEA Backsheet'!$D$5:$CB$183,I$9,FALSE))="","",(VLOOKUP($E90,'Adj NEA Backsheet'!$D$5:$CB$183,I$9,FALSE))),"")</f>
        <v>2474.0653719748593</v>
      </c>
      <c r="J90" s="108">
        <f ca="1">IFERROR(IF((VLOOKUP($E90,'Adj NEA Backsheet'!$D$5:$CB$183,J$9,FALSE))="","",(VLOOKUP($E90,'Adj NEA Backsheet'!$D$5:$CB$183,J$9,FALSE))),"")</f>
        <v>2462.5777140089072</v>
      </c>
      <c r="K90" s="170">
        <f ca="1">IFERROR(IF((VLOOKUP($E90,'Adj NEA Backsheet'!$D$5:$CB$183,K$9,FALSE))="","",(VLOOKUP($E90,'Adj NEA Backsheet'!$D$5:$CB$183,K$9,FALSE))),"")</f>
        <v>2516.4004467787404</v>
      </c>
      <c r="L90" s="238">
        <f ca="1">IFERROR(IF((VLOOKUP($E90,'Adj NEA Backsheet'!$D$5:$CB$183,L$9,FALSE))="","",(VLOOKUP($E90,'Adj NEA Backsheet'!$D$5:$CB$183,L$9,FALSE))),"")</f>
        <v>2494.9872604748543</v>
      </c>
      <c r="M90" s="107">
        <f ca="1">IFERROR(IF((VLOOKUP($E90,'NEA Backsheet'!$D$5:$CB$183,M$9,FALSE))="","",(VLOOKUP($E90,'NEA Backsheet'!$D$5:$CB$183,M$9,FALSE))),"")</f>
        <v>2642.8934012858072</v>
      </c>
      <c r="N90" s="241">
        <f ca="1">IFERROR(IF((VLOOKUP($E90,'NEA Backsheet'!$D$5:$CB$183,N$9,FALSE))="","",(VLOOKUP($E90,'NEA Backsheet'!$D$5:$CB$183,N$9,FALSE))),"")</f>
        <v>2635.9912007903822</v>
      </c>
      <c r="O90" s="92"/>
      <c r="Q90" s="106">
        <f ca="1">IFERROR(IF((VLOOKUP($E90,'DTOC Backsheet'!$D$5:$AF$183,Q$9,FALSE))="","",(VLOOKUP($E90,'DTOC Backsheet'!$D$5:$AF$183,Q$9,FALSE))),"")</f>
        <v>2302.8947576543983</v>
      </c>
      <c r="R90" s="107">
        <f ca="1">IFERROR(IF((VLOOKUP($E90,'DTOC Backsheet'!$D$5:$AF$183,R$9,FALSE))="","",(VLOOKUP($E90,'DTOC Backsheet'!$D$5:$AF$183,R$9,FALSE))),"")</f>
        <v>2458.401308057465</v>
      </c>
      <c r="S90" s="107">
        <f ca="1">IFERROR(IF((VLOOKUP($E90,'DTOC Backsheet'!$D$5:$AF$183,S$9,FALSE))="","",(VLOOKUP($E90,'DTOC Backsheet'!$D$5:$AF$183,S$9,FALSE))),"")</f>
        <v>2345.1049922108782</v>
      </c>
      <c r="T90" s="108">
        <f ca="1">IFERROR(IF((VLOOKUP($E90,'DTOC Backsheet'!$D$5:$AF$183,T$9,FALSE))="","",(VLOOKUP($E90,'DTOC Backsheet'!$D$5:$AF$183,T$9,FALSE))),"")</f>
        <v>2041.2407555023142</v>
      </c>
      <c r="U90" s="170">
        <f ca="1">IFERROR(IF((VLOOKUP($E90,'DTOC Backsheet'!$D$5:$AF$183,U$9,FALSE))="","",(VLOOKUP($E90,'DTOC Backsheet'!$D$5:$AF$183,U$9,FALSE))),"")</f>
        <v>2007.05707921351</v>
      </c>
      <c r="V90" s="238">
        <f ca="1">IFERROR(IF((VLOOKUP($E90,'DTOC Backsheet'!$D$5:$AF$183,V$9,FALSE))="","",(VLOOKUP($E90,'DTOC Backsheet'!$D$5:$AF$183,V$9,FALSE))),"")</f>
        <v>1853.5961367298137</v>
      </c>
      <c r="W90" s="107">
        <f ca="1">IFERROR(IF((VLOOKUP($E90,'DTOC Backsheet'!$D$5:$AF$183,W$9,FALSE))="","",(VLOOKUP($E90,'DTOC Backsheet'!$D$5:$AF$183,W$9,FALSE))),"")</f>
        <v>1602.428376190685</v>
      </c>
      <c r="X90" s="241">
        <f ca="1">IFERROR(IF((VLOOKUP($E90,'DTOC Backsheet'!$D$5:$AF$183,X$9,FALSE))="","",(VLOOKUP($E90,'DTOC Backsheet'!$D$5:$AF$183,X$9,FALSE))),"")</f>
        <v>1636.4151349969065</v>
      </c>
      <c r="Y90" s="92"/>
    </row>
    <row r="91" spans="1:25" ht="30" customHeight="1" x14ac:dyDescent="0.3">
      <c r="A91" s="161">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1"/>
        <v>E09000014</v>
      </c>
      <c r="F91" s="99" t="str">
        <f ca="1">IF(E91="","",VLOOKUP(E91,'Org List'!$J$9:$K$488,2,0))</f>
        <v>Haringey</v>
      </c>
      <c r="G91" s="106">
        <f ca="1">IFERROR(IF((VLOOKUP($E91,'Adj NEA Backsheet'!$D$5:$CB$183,G$9,FALSE))="","",(VLOOKUP($E91,'Adj NEA Backsheet'!$D$5:$CB$183,G$9,FALSE))),"")</f>
        <v>2116.6556710589016</v>
      </c>
      <c r="H91" s="107">
        <f ca="1">IFERROR(IF((VLOOKUP($E91,'Adj NEA Backsheet'!$D$5:$CB$183,H$9,FALSE))="","",(VLOOKUP($E91,'Adj NEA Backsheet'!$D$5:$CB$183,H$9,FALSE))),"")</f>
        <v>2181.4955554553126</v>
      </c>
      <c r="I91" s="107">
        <f ca="1">IFERROR(IF((VLOOKUP($E91,'Adj NEA Backsheet'!$D$5:$CB$183,I$9,FALSE))="","",(VLOOKUP($E91,'Adj NEA Backsheet'!$D$5:$CB$183,I$9,FALSE))),"")</f>
        <v>2200.8775669827505</v>
      </c>
      <c r="J91" s="108">
        <f ca="1">IFERROR(IF((VLOOKUP($E91,'Adj NEA Backsheet'!$D$5:$CB$183,J$9,FALSE))="","",(VLOOKUP($E91,'Adj NEA Backsheet'!$D$5:$CB$183,J$9,FALSE))),"")</f>
        <v>2128.5707842511165</v>
      </c>
      <c r="K91" s="170">
        <f ca="1">IFERROR(IF((VLOOKUP($E91,'Adj NEA Backsheet'!$D$5:$CB$183,K$9,FALSE))="","",(VLOOKUP($E91,'Adj NEA Backsheet'!$D$5:$CB$183,K$9,FALSE))),"")</f>
        <v>2168.4715307232282</v>
      </c>
      <c r="L91" s="238">
        <f ca="1">IFERROR(IF((VLOOKUP($E91,'Adj NEA Backsheet'!$D$5:$CB$183,L$9,FALSE))="","",(VLOOKUP($E91,'Adj NEA Backsheet'!$D$5:$CB$183,L$9,FALSE))),"")</f>
        <v>2101.7597022916257</v>
      </c>
      <c r="M91" s="107">
        <f ca="1">IFERROR(IF((VLOOKUP($E91,'NEA Backsheet'!$D$5:$CB$183,M$9,FALSE))="","",(VLOOKUP($E91,'NEA Backsheet'!$D$5:$CB$183,M$9,FALSE))),"")</f>
        <v>2310.7274595037411</v>
      </c>
      <c r="N91" s="241">
        <f ca="1">IFERROR(IF((VLOOKUP($E91,'NEA Backsheet'!$D$5:$CB$183,N$9,FALSE))="","",(VLOOKUP($E91,'NEA Backsheet'!$D$5:$CB$183,N$9,FALSE))),"")</f>
        <v>2180.6742447833071</v>
      </c>
      <c r="O91" s="92"/>
      <c r="Q91" s="106">
        <f ca="1">IFERROR(IF((VLOOKUP($E91,'DTOC Backsheet'!$D$5:$AF$183,Q$9,FALSE))="","",(VLOOKUP($E91,'DTOC Backsheet'!$D$5:$AF$183,Q$9,FALSE))),"")</f>
        <v>1132.9588459584329</v>
      </c>
      <c r="R91" s="107">
        <f ca="1">IFERROR(IF((VLOOKUP($E91,'DTOC Backsheet'!$D$5:$AF$183,R$9,FALSE))="","",(VLOOKUP($E91,'DTOC Backsheet'!$D$5:$AF$183,R$9,FALSE))),"")</f>
        <v>688.03745506863754</v>
      </c>
      <c r="S91" s="107">
        <f ca="1">IFERROR(IF((VLOOKUP($E91,'DTOC Backsheet'!$D$5:$AF$183,S$9,FALSE))="","",(VLOOKUP($E91,'DTOC Backsheet'!$D$5:$AF$183,S$9,FALSE))),"")</f>
        <v>944.44892900726018</v>
      </c>
      <c r="T91" s="108">
        <f ca="1">IFERROR(IF((VLOOKUP($E91,'DTOC Backsheet'!$D$5:$AF$183,T$9,FALSE))="","",(VLOOKUP($E91,'DTOC Backsheet'!$D$5:$AF$183,T$9,FALSE))),"")</f>
        <v>710.38647379812448</v>
      </c>
      <c r="U91" s="170">
        <f ca="1">IFERROR(IF((VLOOKUP($E91,'DTOC Backsheet'!$D$5:$AF$183,U$9,FALSE))="","",(VLOOKUP($E91,'DTOC Backsheet'!$D$5:$AF$183,U$9,FALSE))),"")</f>
        <v>703.92001694950693</v>
      </c>
      <c r="V91" s="238">
        <f ca="1">IFERROR(IF((VLOOKUP($E91,'DTOC Backsheet'!$D$5:$AF$183,V$9,FALSE))="","",(VLOOKUP($E91,'DTOC Backsheet'!$D$5:$AF$183,V$9,FALSE))),"")</f>
        <v>719.16237952124834</v>
      </c>
      <c r="W91" s="107">
        <f ca="1">IFERROR(IF((VLOOKUP($E91,'DTOC Backsheet'!$D$5:$AF$183,W$9,FALSE))="","",(VLOOKUP($E91,'DTOC Backsheet'!$D$5:$AF$183,W$9,FALSE))),"")</f>
        <v>622.62741656688684</v>
      </c>
      <c r="X91" s="241">
        <f ca="1">IFERROR(IF((VLOOKUP($E91,'DTOC Backsheet'!$D$5:$AF$183,X$9,FALSE))="","",(VLOOKUP($E91,'DTOC Backsheet'!$D$5:$AF$183,X$9,FALSE))),"")</f>
        <v>554.63745948850783</v>
      </c>
      <c r="Y91" s="92"/>
    </row>
    <row r="92" spans="1:25" ht="30" customHeight="1" x14ac:dyDescent="0.3">
      <c r="A92" s="161">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1"/>
        <v>E09000015</v>
      </c>
      <c r="F92" s="99" t="str">
        <f ca="1">IF(E92="","",VLOOKUP(E92,'Org List'!$J$9:$K$488,2,0))</f>
        <v>Harrow</v>
      </c>
      <c r="G92" s="106">
        <f ca="1">IFERROR(IF((VLOOKUP($E92,'Adj NEA Backsheet'!$D$5:$CB$183,G$9,FALSE))="","",(VLOOKUP($E92,'Adj NEA Backsheet'!$D$5:$CB$183,G$9,FALSE))),"")</f>
        <v>2240.2392943264686</v>
      </c>
      <c r="H92" s="107">
        <f ca="1">IFERROR(IF((VLOOKUP($E92,'Adj NEA Backsheet'!$D$5:$CB$183,H$9,FALSE))="","",(VLOOKUP($E92,'Adj NEA Backsheet'!$D$5:$CB$183,H$9,FALSE))),"")</f>
        <v>2272.9380442888073</v>
      </c>
      <c r="I92" s="107">
        <f ca="1">IFERROR(IF((VLOOKUP($E92,'Adj NEA Backsheet'!$D$5:$CB$183,I$9,FALSE))="","",(VLOOKUP($E92,'Adj NEA Backsheet'!$D$5:$CB$183,I$9,FALSE))),"")</f>
        <v>2541.4723274411785</v>
      </c>
      <c r="J92" s="108">
        <f ca="1">IFERROR(IF((VLOOKUP($E92,'Adj NEA Backsheet'!$D$5:$CB$183,J$9,FALSE))="","",(VLOOKUP($E92,'Adj NEA Backsheet'!$D$5:$CB$183,J$9,FALSE))),"")</f>
        <v>2682.2611789062321</v>
      </c>
      <c r="K92" s="170">
        <f ca="1">IFERROR(IF((VLOOKUP($E92,'Adj NEA Backsheet'!$D$5:$CB$183,K$9,FALSE))="","",(VLOOKUP($E92,'Adj NEA Backsheet'!$D$5:$CB$183,K$9,FALSE))),"")</f>
        <v>2637.7422026434679</v>
      </c>
      <c r="L92" s="238">
        <f ca="1">IFERROR(IF((VLOOKUP($E92,'Adj NEA Backsheet'!$D$5:$CB$183,L$9,FALSE))="","",(VLOOKUP($E92,'Adj NEA Backsheet'!$D$5:$CB$183,L$9,FALSE))),"")</f>
        <v>2707.7623060390356</v>
      </c>
      <c r="M92" s="107">
        <f ca="1">IFERROR(IF((VLOOKUP($E92,'NEA Backsheet'!$D$5:$CB$183,M$9,FALSE))="","",(VLOOKUP($E92,'NEA Backsheet'!$D$5:$CB$183,M$9,FALSE))),"")</f>
        <v>2864.4753062885693</v>
      </c>
      <c r="N92" s="241">
        <f ca="1">IFERROR(IF((VLOOKUP($E92,'NEA Backsheet'!$D$5:$CB$183,N$9,FALSE))="","",(VLOOKUP($E92,'NEA Backsheet'!$D$5:$CB$183,N$9,FALSE))),"")</f>
        <v>2907.7704682798403</v>
      </c>
      <c r="O92" s="92"/>
      <c r="Q92" s="106">
        <f ca="1">IFERROR(IF((VLOOKUP($E92,'DTOC Backsheet'!$D$5:$AF$183,Q$9,FALSE))="","",(VLOOKUP($E92,'DTOC Backsheet'!$D$5:$AF$183,Q$9,FALSE))),"")</f>
        <v>621.28706393446919</v>
      </c>
      <c r="R92" s="107">
        <f ca="1">IFERROR(IF((VLOOKUP($E92,'DTOC Backsheet'!$D$5:$AF$183,R$9,FALSE))="","",(VLOOKUP($E92,'DTOC Backsheet'!$D$5:$AF$183,R$9,FALSE))),"")</f>
        <v>917.53683494281756</v>
      </c>
      <c r="S92" s="107">
        <f ca="1">IFERROR(IF((VLOOKUP($E92,'DTOC Backsheet'!$D$5:$AF$183,S$9,FALSE))="","",(VLOOKUP($E92,'DTOC Backsheet'!$D$5:$AF$183,S$9,FALSE))),"")</f>
        <v>705.03258224071601</v>
      </c>
      <c r="T92" s="108">
        <f ca="1">IFERROR(IF((VLOOKUP($E92,'DTOC Backsheet'!$D$5:$AF$183,T$9,FALSE))="","",(VLOOKUP($E92,'DTOC Backsheet'!$D$5:$AF$183,T$9,FALSE))),"")</f>
        <v>703.11195062805052</v>
      </c>
      <c r="U92" s="170">
        <f ca="1">IFERROR(IF((VLOOKUP($E92,'DTOC Backsheet'!$D$5:$AF$183,U$9,FALSE))="","",(VLOOKUP($E92,'DTOC Backsheet'!$D$5:$AF$183,U$9,FALSE))),"")</f>
        <v>789.89664815568142</v>
      </c>
      <c r="V92" s="238">
        <f ca="1">IFERROR(IF((VLOOKUP($E92,'DTOC Backsheet'!$D$5:$AF$183,V$9,FALSE))="","",(VLOOKUP($E92,'DTOC Backsheet'!$D$5:$AF$183,V$9,FALSE))),"")</f>
        <v>818.99810361404855</v>
      </c>
      <c r="W92" s="107">
        <f ca="1">IFERROR(IF((VLOOKUP($E92,'DTOC Backsheet'!$D$5:$AF$183,W$9,FALSE))="","",(VLOOKUP($E92,'DTOC Backsheet'!$D$5:$AF$183,W$9,FALSE))),"")</f>
        <v>674.53016401715411</v>
      </c>
      <c r="X92" s="241">
        <f ca="1">IFERROR(IF((VLOOKUP($E92,'DTOC Backsheet'!$D$5:$AF$183,X$9,FALSE))="","",(VLOOKUP($E92,'DTOC Backsheet'!$D$5:$AF$183,X$9,FALSE))),"")</f>
        <v>560.41932832396822</v>
      </c>
      <c r="Y92" s="92"/>
    </row>
    <row r="93" spans="1:25" ht="30" customHeight="1" x14ac:dyDescent="0.3">
      <c r="A93" s="161">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1"/>
        <v>E06000001</v>
      </c>
      <c r="F93" s="99" t="str">
        <f ca="1">IF(E93="","",VLOOKUP(E93,'Org List'!$J$9:$K$488,2,0))</f>
        <v>Hartlepool</v>
      </c>
      <c r="G93" s="106">
        <f ca="1">IFERROR(IF((VLOOKUP($E93,'Adj NEA Backsheet'!$D$5:$CB$183,G$9,FALSE))="","",(VLOOKUP($E93,'Adj NEA Backsheet'!$D$5:$CB$183,G$9,FALSE))),"")</f>
        <v>3467.4555401959942</v>
      </c>
      <c r="H93" s="107">
        <f ca="1">IFERROR(IF((VLOOKUP($E93,'Adj NEA Backsheet'!$D$5:$CB$183,H$9,FALSE))="","",(VLOOKUP($E93,'Adj NEA Backsheet'!$D$5:$CB$183,H$9,FALSE))),"")</f>
        <v>3439.640837374413</v>
      </c>
      <c r="I93" s="107">
        <f ca="1">IFERROR(IF((VLOOKUP($E93,'Adj NEA Backsheet'!$D$5:$CB$183,I$9,FALSE))="","",(VLOOKUP($E93,'Adj NEA Backsheet'!$D$5:$CB$183,I$9,FALSE))),"")</f>
        <v>3597.2281370683463</v>
      </c>
      <c r="J93" s="108">
        <f ca="1">IFERROR(IF((VLOOKUP($E93,'Adj NEA Backsheet'!$D$5:$CB$183,J$9,FALSE))="","",(VLOOKUP($E93,'Adj NEA Backsheet'!$D$5:$CB$183,J$9,FALSE))),"")</f>
        <v>3593.5552158811565</v>
      </c>
      <c r="K93" s="170">
        <f ca="1">IFERROR(IF((VLOOKUP($E93,'Adj NEA Backsheet'!$D$5:$CB$183,K$9,FALSE))="","",(VLOOKUP($E93,'Adj NEA Backsheet'!$D$5:$CB$183,K$9,FALSE))),"")</f>
        <v>3704.165718312453</v>
      </c>
      <c r="L93" s="238">
        <f ca="1">IFERROR(IF((VLOOKUP($E93,'Adj NEA Backsheet'!$D$5:$CB$183,L$9,FALSE))="","",(VLOOKUP($E93,'Adj NEA Backsheet'!$D$5:$CB$183,L$9,FALSE))),"")</f>
        <v>3639.13124905733</v>
      </c>
      <c r="M93" s="107">
        <f ca="1">IFERROR(IF((VLOOKUP($E93,'NEA Backsheet'!$D$5:$CB$183,M$9,FALSE))="","",(VLOOKUP($E93,'NEA Backsheet'!$D$5:$CB$183,M$9,FALSE))),"")</f>
        <v>3706.6227879085136</v>
      </c>
      <c r="N93" s="241">
        <f ca="1">IFERROR(IF((VLOOKUP($E93,'NEA Backsheet'!$D$5:$CB$183,N$9,FALSE))="","",(VLOOKUP($E93,'NEA Backsheet'!$D$5:$CB$183,N$9,FALSE))),"")</f>
        <v>3942.7434209457956</v>
      </c>
      <c r="O93" s="92"/>
      <c r="Q93" s="106">
        <f ca="1">IFERROR(IF((VLOOKUP($E93,'DTOC Backsheet'!$D$5:$AF$183,Q$9,FALSE))="","",(VLOOKUP($E93,'DTOC Backsheet'!$D$5:$AF$183,Q$9,FALSE))),"")</f>
        <v>1630.8295303485042</v>
      </c>
      <c r="R93" s="107">
        <f ca="1">IFERROR(IF((VLOOKUP($E93,'DTOC Backsheet'!$D$5:$AF$183,R$9,FALSE))="","",(VLOOKUP($E93,'DTOC Backsheet'!$D$5:$AF$183,R$9,FALSE))),"")</f>
        <v>1208.7324754347737</v>
      </c>
      <c r="S93" s="107">
        <f ca="1">IFERROR(IF((VLOOKUP($E93,'DTOC Backsheet'!$D$5:$AF$183,S$9,FALSE))="","",(VLOOKUP($E93,'DTOC Backsheet'!$D$5:$AF$183,S$9,FALSE))),"")</f>
        <v>1503.3781468842933</v>
      </c>
      <c r="T93" s="108">
        <f ca="1">IFERROR(IF((VLOOKUP($E93,'DTOC Backsheet'!$D$5:$AF$183,T$9,FALSE))="","",(VLOOKUP($E93,'DTOC Backsheet'!$D$5:$AF$183,T$9,FALSE))),"")</f>
        <v>998.15989906278969</v>
      </c>
      <c r="U93" s="170">
        <f ca="1">IFERROR(IF((VLOOKUP($E93,'DTOC Backsheet'!$D$5:$AF$183,U$9,FALSE))="","",(VLOOKUP($E93,'DTOC Backsheet'!$D$5:$AF$183,U$9,FALSE))),"")</f>
        <v>1349.566877225991</v>
      </c>
      <c r="V93" s="238">
        <f ca="1">IFERROR(IF((VLOOKUP($E93,'DTOC Backsheet'!$D$5:$AF$183,V$9,FALSE))="","",(VLOOKUP($E93,'DTOC Backsheet'!$D$5:$AF$183,V$9,FALSE))),"")</f>
        <v>1013.2006646651056</v>
      </c>
      <c r="W93" s="107">
        <f ca="1">IFERROR(IF((VLOOKUP($E93,'DTOC Backsheet'!$D$5:$AF$183,W$9,FALSE))="","",(VLOOKUP($E93,'DTOC Backsheet'!$D$5:$AF$183,W$9,FALSE))),"")</f>
        <v>622.14075900488945</v>
      </c>
      <c r="X93" s="241">
        <f ca="1">IFERROR(IF((VLOOKUP($E93,'DTOC Backsheet'!$D$5:$AF$183,X$9,FALSE))="","",(VLOOKUP($E93,'DTOC Backsheet'!$D$5:$AF$183,X$9,FALSE))),"")</f>
        <v>482.13652751559971</v>
      </c>
      <c r="Y93" s="92"/>
    </row>
    <row r="94" spans="1:25" ht="30" customHeight="1" x14ac:dyDescent="0.3">
      <c r="A94" s="161">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1"/>
        <v>E09000016</v>
      </c>
      <c r="F94" s="99" t="str">
        <f ca="1">IF(E94="","",VLOOKUP(E94,'Org List'!$J$9:$K$488,2,0))</f>
        <v>Havering</v>
      </c>
      <c r="G94" s="106">
        <f ca="1">IFERROR(IF((VLOOKUP($E94,'Adj NEA Backsheet'!$D$5:$CB$183,G$9,FALSE))="","",(VLOOKUP($E94,'Adj NEA Backsheet'!$D$5:$CB$183,G$9,FALSE))),"")</f>
        <v>2570.4442211881014</v>
      </c>
      <c r="H94" s="107">
        <f ca="1">IFERROR(IF((VLOOKUP($E94,'Adj NEA Backsheet'!$D$5:$CB$183,H$9,FALSE))="","",(VLOOKUP($E94,'Adj NEA Backsheet'!$D$5:$CB$183,H$9,FALSE))),"")</f>
        <v>2626.4200815482577</v>
      </c>
      <c r="I94" s="107">
        <f ca="1">IFERROR(IF((VLOOKUP($E94,'Adj NEA Backsheet'!$D$5:$CB$183,I$9,FALSE))="","",(VLOOKUP($E94,'Adj NEA Backsheet'!$D$5:$CB$183,I$9,FALSE))),"")</f>
        <v>2653.5963147567982</v>
      </c>
      <c r="J94" s="108">
        <f ca="1">IFERROR(IF((VLOOKUP($E94,'Adj NEA Backsheet'!$D$5:$CB$183,J$9,FALSE))="","",(VLOOKUP($E94,'Adj NEA Backsheet'!$D$5:$CB$183,J$9,FALSE))),"")</f>
        <v>2609.1909408281153</v>
      </c>
      <c r="K94" s="170">
        <f ca="1">IFERROR(IF((VLOOKUP($E94,'Adj NEA Backsheet'!$D$5:$CB$183,K$9,FALSE))="","",(VLOOKUP($E94,'Adj NEA Backsheet'!$D$5:$CB$183,K$9,FALSE))),"")</f>
        <v>2728.7253694960127</v>
      </c>
      <c r="L94" s="238">
        <f ca="1">IFERROR(IF((VLOOKUP($E94,'Adj NEA Backsheet'!$D$5:$CB$183,L$9,FALSE))="","",(VLOOKUP($E94,'Adj NEA Backsheet'!$D$5:$CB$183,L$9,FALSE))),"")</f>
        <v>2676.8138503207306</v>
      </c>
      <c r="M94" s="107">
        <f ca="1">IFERROR(IF((VLOOKUP($E94,'NEA Backsheet'!$D$5:$CB$183,M$9,FALSE))="","",(VLOOKUP($E94,'NEA Backsheet'!$D$5:$CB$183,M$9,FALSE))),"")</f>
        <v>2622.7032554773664</v>
      </c>
      <c r="N94" s="241">
        <f ca="1">IFERROR(IF((VLOOKUP($E94,'NEA Backsheet'!$D$5:$CB$183,N$9,FALSE))="","",(VLOOKUP($E94,'NEA Backsheet'!$D$5:$CB$183,N$9,FALSE))),"")</f>
        <v>2445.0747162742937</v>
      </c>
      <c r="O94" s="92"/>
      <c r="Q94" s="106">
        <f ca="1">IFERROR(IF((VLOOKUP($E94,'DTOC Backsheet'!$D$5:$AF$183,Q$9,FALSE))="","",(VLOOKUP($E94,'DTOC Backsheet'!$D$5:$AF$183,Q$9,FALSE))),"")</f>
        <v>450.42333774728144</v>
      </c>
      <c r="R94" s="107">
        <f ca="1">IFERROR(IF((VLOOKUP($E94,'DTOC Backsheet'!$D$5:$AF$183,R$9,FALSE))="","",(VLOOKUP($E94,'DTOC Backsheet'!$D$5:$AF$183,R$9,FALSE))),"")</f>
        <v>486.53745836844433</v>
      </c>
      <c r="S94" s="107">
        <f ca="1">IFERROR(IF((VLOOKUP($E94,'DTOC Backsheet'!$D$5:$AF$183,S$9,FALSE))="","",(VLOOKUP($E94,'DTOC Backsheet'!$D$5:$AF$183,S$9,FALSE))),"")</f>
        <v>483.02636330805348</v>
      </c>
      <c r="T94" s="108">
        <f ca="1">IFERROR(IF((VLOOKUP($E94,'DTOC Backsheet'!$D$5:$AF$183,T$9,FALSE))="","",(VLOOKUP($E94,'DTOC Backsheet'!$D$5:$AF$183,T$9,FALSE))),"")</f>
        <v>543.21930769450091</v>
      </c>
      <c r="U94" s="170">
        <f ca="1">IFERROR(IF((VLOOKUP($E94,'DTOC Backsheet'!$D$5:$AF$183,U$9,FALSE))="","",(VLOOKUP($E94,'DTOC Backsheet'!$D$5:$AF$183,U$9,FALSE))),"")</f>
        <v>703.60307038675307</v>
      </c>
      <c r="V94" s="238">
        <f ca="1">IFERROR(IF((VLOOKUP($E94,'DTOC Backsheet'!$D$5:$AF$183,V$9,FALSE))="","",(VLOOKUP($E94,'DTOC Backsheet'!$D$5:$AF$183,V$9,FALSE))),"")</f>
        <v>699.13417297427543</v>
      </c>
      <c r="W94" s="107">
        <f ca="1">IFERROR(IF((VLOOKUP($E94,'DTOC Backsheet'!$D$5:$AF$183,W$9,FALSE))="","",(VLOOKUP($E94,'DTOC Backsheet'!$D$5:$AF$183,W$9,FALSE))),"")</f>
        <v>589.89445844704494</v>
      </c>
      <c r="X94" s="241">
        <f ca="1">IFERROR(IF((VLOOKUP($E94,'DTOC Backsheet'!$D$5:$AF$183,X$9,FALSE))="","",(VLOOKUP($E94,'DTOC Backsheet'!$D$5:$AF$183,X$9,FALSE))),"")</f>
        <v>649.04035766404718</v>
      </c>
      <c r="Y94" s="92"/>
    </row>
    <row r="95" spans="1:25" ht="30" customHeight="1" x14ac:dyDescent="0.3">
      <c r="A95" s="161">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1"/>
        <v>E06000019</v>
      </c>
      <c r="F95" s="99" t="str">
        <f ca="1">IF(E95="","",VLOOKUP(E95,'Org List'!$J$9:$K$488,2,0))</f>
        <v>Herefordshire, County of</v>
      </c>
      <c r="G95" s="106">
        <f ca="1">IFERROR(IF((VLOOKUP($E95,'Adj NEA Backsheet'!$D$5:$CB$183,G$9,FALSE))="","",(VLOOKUP($E95,'Adj NEA Backsheet'!$D$5:$CB$183,G$9,FALSE))),"")</f>
        <v>2480.6096648777161</v>
      </c>
      <c r="H95" s="107">
        <f ca="1">IFERROR(IF((VLOOKUP($E95,'Adj NEA Backsheet'!$D$5:$CB$183,H$9,FALSE))="","",(VLOOKUP($E95,'Adj NEA Backsheet'!$D$5:$CB$183,H$9,FALSE))),"")</f>
        <v>2520.1405877191269</v>
      </c>
      <c r="I95" s="107">
        <f ca="1">IFERROR(IF((VLOOKUP($E95,'Adj NEA Backsheet'!$D$5:$CB$183,I$9,FALSE))="","",(VLOOKUP($E95,'Adj NEA Backsheet'!$D$5:$CB$183,I$9,FALSE))),"")</f>
        <v>2607.8905252579571</v>
      </c>
      <c r="J95" s="108">
        <f ca="1">IFERROR(IF((VLOOKUP($E95,'Adj NEA Backsheet'!$D$5:$CB$183,J$9,FALSE))="","",(VLOOKUP($E95,'Adj NEA Backsheet'!$D$5:$CB$183,J$9,FALSE))),"")</f>
        <v>2587.1129356216184</v>
      </c>
      <c r="K95" s="170">
        <f ca="1">IFERROR(IF((VLOOKUP($E95,'Adj NEA Backsheet'!$D$5:$CB$183,K$9,FALSE))="","",(VLOOKUP($E95,'Adj NEA Backsheet'!$D$5:$CB$183,K$9,FALSE))),"")</f>
        <v>2478.814982136354</v>
      </c>
      <c r="L95" s="238">
        <f ca="1">IFERROR(IF((VLOOKUP($E95,'Adj NEA Backsheet'!$D$5:$CB$183,L$9,FALSE))="","",(VLOOKUP($E95,'Adj NEA Backsheet'!$D$5:$CB$183,L$9,FALSE))),"")</f>
        <v>2465.7598314450411</v>
      </c>
      <c r="M95" s="107">
        <f ca="1">IFERROR(IF((VLOOKUP($E95,'NEA Backsheet'!$D$5:$CB$183,M$9,FALSE))="","",(VLOOKUP($E95,'NEA Backsheet'!$D$5:$CB$183,M$9,FALSE))),"")</f>
        <v>2604.8532525392193</v>
      </c>
      <c r="N95" s="241">
        <f ca="1">IFERROR(IF((VLOOKUP($E95,'NEA Backsheet'!$D$5:$CB$183,N$9,FALSE))="","",(VLOOKUP($E95,'NEA Backsheet'!$D$5:$CB$183,N$9,FALSE))),"")</f>
        <v>2777.8450438825216</v>
      </c>
      <c r="O95" s="92"/>
      <c r="Q95" s="106">
        <f ca="1">IFERROR(IF((VLOOKUP($E95,'DTOC Backsheet'!$D$5:$AF$183,Q$9,FALSE))="","",(VLOOKUP($E95,'DTOC Backsheet'!$D$5:$AF$183,Q$9,FALSE))),"")</f>
        <v>1103.1023544884856</v>
      </c>
      <c r="R95" s="107">
        <f ca="1">IFERROR(IF((VLOOKUP($E95,'DTOC Backsheet'!$D$5:$AF$183,R$9,FALSE))="","",(VLOOKUP($E95,'DTOC Backsheet'!$D$5:$AF$183,R$9,FALSE))),"")</f>
        <v>1275.2404776027026</v>
      </c>
      <c r="S95" s="107">
        <f ca="1">IFERROR(IF((VLOOKUP($E95,'DTOC Backsheet'!$D$5:$AF$183,S$9,FALSE))="","",(VLOOKUP($E95,'DTOC Backsheet'!$D$5:$AF$183,S$9,FALSE))),"")</f>
        <v>935.47721587539002</v>
      </c>
      <c r="T95" s="108">
        <f ca="1">IFERROR(IF((VLOOKUP($E95,'DTOC Backsheet'!$D$5:$AF$183,T$9,FALSE))="","",(VLOOKUP($E95,'DTOC Backsheet'!$D$5:$AF$183,T$9,FALSE))),"")</f>
        <v>989.14649350369336</v>
      </c>
      <c r="U95" s="170">
        <f ca="1">IFERROR(IF((VLOOKUP($E95,'DTOC Backsheet'!$D$5:$AF$183,U$9,FALSE))="","",(VLOOKUP($E95,'DTOC Backsheet'!$D$5:$AF$183,U$9,FALSE))),"")</f>
        <v>1125.0253412441098</v>
      </c>
      <c r="V95" s="238">
        <f ca="1">IFERROR(IF((VLOOKUP($E95,'DTOC Backsheet'!$D$5:$AF$183,V$9,FALSE))="","",(VLOOKUP($E95,'DTOC Backsheet'!$D$5:$AF$183,V$9,FALSE))),"")</f>
        <v>1368.4481111297844</v>
      </c>
      <c r="W95" s="107">
        <f ca="1">IFERROR(IF((VLOOKUP($E95,'DTOC Backsheet'!$D$5:$AF$183,W$9,FALSE))="","",(VLOOKUP($E95,'DTOC Backsheet'!$D$5:$AF$183,W$9,FALSE))),"")</f>
        <v>1086.3868063416217</v>
      </c>
      <c r="X95" s="241">
        <f ca="1">IFERROR(IF((VLOOKUP($E95,'DTOC Backsheet'!$D$5:$AF$183,X$9,FALSE))="","",(VLOOKUP($E95,'DTOC Backsheet'!$D$5:$AF$183,X$9,FALSE))),"")</f>
        <v>774.50048949969664</v>
      </c>
      <c r="Y95" s="92"/>
    </row>
    <row r="96" spans="1:25" ht="30" customHeight="1" x14ac:dyDescent="0.3">
      <c r="A96" s="161">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1"/>
        <v>E10000015</v>
      </c>
      <c r="F96" s="99" t="str">
        <f ca="1">IF(E96="","",VLOOKUP(E96,'Org List'!$J$9:$K$488,2,0))</f>
        <v>Hertfordshire</v>
      </c>
      <c r="G96" s="106">
        <f ca="1">IFERROR(IF((VLOOKUP($E96,'Adj NEA Backsheet'!$D$5:$CB$183,G$9,FALSE))="","",(VLOOKUP($E96,'Adj NEA Backsheet'!$D$5:$CB$183,G$9,FALSE))),"")</f>
        <v>2327.1949503972041</v>
      </c>
      <c r="H96" s="107">
        <f ca="1">IFERROR(IF((VLOOKUP($E96,'Adj NEA Backsheet'!$D$5:$CB$183,H$9,FALSE))="","",(VLOOKUP($E96,'Adj NEA Backsheet'!$D$5:$CB$183,H$9,FALSE))),"")</f>
        <v>2333.8818178535826</v>
      </c>
      <c r="I96" s="107">
        <f ca="1">IFERROR(IF((VLOOKUP($E96,'Adj NEA Backsheet'!$D$5:$CB$183,I$9,FALSE))="","",(VLOOKUP($E96,'Adj NEA Backsheet'!$D$5:$CB$183,I$9,FALSE))),"")</f>
        <v>2412.6722877936518</v>
      </c>
      <c r="J96" s="108">
        <f ca="1">IFERROR(IF((VLOOKUP($E96,'Adj NEA Backsheet'!$D$5:$CB$183,J$9,FALSE))="","",(VLOOKUP($E96,'Adj NEA Backsheet'!$D$5:$CB$183,J$9,FALSE))),"")</f>
        <v>2306.3156888093445</v>
      </c>
      <c r="K96" s="170">
        <f ca="1">IFERROR(IF((VLOOKUP($E96,'Adj NEA Backsheet'!$D$5:$CB$183,K$9,FALSE))="","",(VLOOKUP($E96,'Adj NEA Backsheet'!$D$5:$CB$183,K$9,FALSE))),"")</f>
        <v>2404.0495576635885</v>
      </c>
      <c r="L96" s="238">
        <f ca="1">IFERROR(IF((VLOOKUP($E96,'Adj NEA Backsheet'!$D$5:$CB$183,L$9,FALSE))="","",(VLOOKUP($E96,'Adj NEA Backsheet'!$D$5:$CB$183,L$9,FALSE))),"")</f>
        <v>2418.7009783754579</v>
      </c>
      <c r="M96" s="107">
        <f ca="1">IFERROR(IF((VLOOKUP($E96,'NEA Backsheet'!$D$5:$CB$183,M$9,FALSE))="","",(VLOOKUP($E96,'NEA Backsheet'!$D$5:$CB$183,M$9,FALSE))),"")</f>
        <v>2585.1270547723207</v>
      </c>
      <c r="N96" s="241">
        <f ca="1">IFERROR(IF((VLOOKUP($E96,'NEA Backsheet'!$D$5:$CB$183,N$9,FALSE))="","",(VLOOKUP($E96,'NEA Backsheet'!$D$5:$CB$183,N$9,FALSE))),"")</f>
        <v>2485.1656693012742</v>
      </c>
      <c r="O96" s="92"/>
      <c r="Q96" s="106">
        <f ca="1">IFERROR(IF((VLOOKUP($E96,'DTOC Backsheet'!$D$5:$AF$183,Q$9,FALSE))="","",(VLOOKUP($E96,'DTOC Backsheet'!$D$5:$AF$183,Q$9,FALSE))),"")</f>
        <v>1688.3894703818839</v>
      </c>
      <c r="R96" s="107">
        <f ca="1">IFERROR(IF((VLOOKUP($E96,'DTOC Backsheet'!$D$5:$AF$183,R$9,FALSE))="","",(VLOOKUP($E96,'DTOC Backsheet'!$D$5:$AF$183,R$9,FALSE))),"")</f>
        <v>1321.1384343346811</v>
      </c>
      <c r="S96" s="107">
        <f ca="1">IFERROR(IF((VLOOKUP($E96,'DTOC Backsheet'!$D$5:$AF$183,S$9,FALSE))="","",(VLOOKUP($E96,'DTOC Backsheet'!$D$5:$AF$183,S$9,FALSE))),"")</f>
        <v>1215.1753217834273</v>
      </c>
      <c r="T96" s="108">
        <f ca="1">IFERROR(IF((VLOOKUP($E96,'DTOC Backsheet'!$D$5:$AF$183,T$9,FALSE))="","",(VLOOKUP($E96,'DTOC Backsheet'!$D$5:$AF$183,T$9,FALSE))),"")</f>
        <v>1143.1425108044161</v>
      </c>
      <c r="U96" s="170">
        <f ca="1">IFERROR(IF((VLOOKUP($E96,'DTOC Backsheet'!$D$5:$AF$183,U$9,FALSE))="","",(VLOOKUP($E96,'DTOC Backsheet'!$D$5:$AF$183,U$9,FALSE))),"")</f>
        <v>1052.120724094261</v>
      </c>
      <c r="V96" s="238">
        <f ca="1">IFERROR(IF((VLOOKUP($E96,'DTOC Backsheet'!$D$5:$AF$183,V$9,FALSE))="","",(VLOOKUP($E96,'DTOC Backsheet'!$D$5:$AF$183,V$9,FALSE))),"")</f>
        <v>1144.0104181866348</v>
      </c>
      <c r="W96" s="107">
        <f ca="1">IFERROR(IF((VLOOKUP($E96,'DTOC Backsheet'!$D$5:$AF$183,W$9,FALSE))="","",(VLOOKUP($E96,'DTOC Backsheet'!$D$5:$AF$183,W$9,FALSE))),"")</f>
        <v>933.10892430756223</v>
      </c>
      <c r="X96" s="241">
        <f ca="1">IFERROR(IF((VLOOKUP($E96,'DTOC Backsheet'!$D$5:$AF$183,X$9,FALSE))="","",(VLOOKUP($E96,'DTOC Backsheet'!$D$5:$AF$183,X$9,FALSE))),"")</f>
        <v>825.45769172992391</v>
      </c>
      <c r="Y96" s="92"/>
    </row>
    <row r="97" spans="1:25" ht="30" customHeight="1" x14ac:dyDescent="0.3">
      <c r="A97" s="161">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1"/>
        <v>E09000017</v>
      </c>
      <c r="F97" s="99" t="str">
        <f ca="1">IF(E97="","",VLOOKUP(E97,'Org List'!$J$9:$K$488,2,0))</f>
        <v>Hillingdon</v>
      </c>
      <c r="G97" s="106">
        <f ca="1">IFERROR(IF((VLOOKUP($E97,'Adj NEA Backsheet'!$D$5:$CB$183,G$9,FALSE))="","",(VLOOKUP($E97,'Adj NEA Backsheet'!$D$5:$CB$183,G$9,FALSE))),"")</f>
        <v>2286.3930959108734</v>
      </c>
      <c r="H97" s="107">
        <f ca="1">IFERROR(IF((VLOOKUP($E97,'Adj NEA Backsheet'!$D$5:$CB$183,H$9,FALSE))="","",(VLOOKUP($E97,'Adj NEA Backsheet'!$D$5:$CB$183,H$9,FALSE))),"")</f>
        <v>2336.0425202442284</v>
      </c>
      <c r="I97" s="107">
        <f ca="1">IFERROR(IF((VLOOKUP($E97,'Adj NEA Backsheet'!$D$5:$CB$183,I$9,FALSE))="","",(VLOOKUP($E97,'Adj NEA Backsheet'!$D$5:$CB$183,I$9,FALSE))),"")</f>
        <v>2374.8523576200059</v>
      </c>
      <c r="J97" s="108">
        <f ca="1">IFERROR(IF((VLOOKUP($E97,'Adj NEA Backsheet'!$D$5:$CB$183,J$9,FALSE))="","",(VLOOKUP($E97,'Adj NEA Backsheet'!$D$5:$CB$183,J$9,FALSE))),"")</f>
        <v>2336.4498878352497</v>
      </c>
      <c r="K97" s="170">
        <f ca="1">IFERROR(IF((VLOOKUP($E97,'Adj NEA Backsheet'!$D$5:$CB$183,K$9,FALSE))="","",(VLOOKUP($E97,'Adj NEA Backsheet'!$D$5:$CB$183,K$9,FALSE))),"")</f>
        <v>2292.5611426601522</v>
      </c>
      <c r="L97" s="238">
        <f ca="1">IFERROR(IF((VLOOKUP($E97,'Adj NEA Backsheet'!$D$5:$CB$183,L$9,FALSE))="","",(VLOOKUP($E97,'Adj NEA Backsheet'!$D$5:$CB$183,L$9,FALSE))),"")</f>
        <v>2358.9983864677965</v>
      </c>
      <c r="M97" s="107">
        <f ca="1">IFERROR(IF((VLOOKUP($E97,'NEA Backsheet'!$D$5:$CB$183,M$9,FALSE))="","",(VLOOKUP($E97,'NEA Backsheet'!$D$5:$CB$183,M$9,FALSE))),"")</f>
        <v>2413.6568865536929</v>
      </c>
      <c r="N97" s="241">
        <f ca="1">IFERROR(IF((VLOOKUP($E97,'NEA Backsheet'!$D$5:$CB$183,N$9,FALSE))="","",(VLOOKUP($E97,'NEA Backsheet'!$D$5:$CB$183,N$9,FALSE))),"")</f>
        <v>2276.4279467086567</v>
      </c>
      <c r="O97" s="92"/>
      <c r="Q97" s="106">
        <f ca="1">IFERROR(IF((VLOOKUP($E97,'DTOC Backsheet'!$D$5:$AF$183,Q$9,FALSE))="","",(VLOOKUP($E97,'DTOC Backsheet'!$D$5:$AF$183,Q$9,FALSE))),"")</f>
        <v>1060.1183813377352</v>
      </c>
      <c r="R97" s="107">
        <f ca="1">IFERROR(IF((VLOOKUP($E97,'DTOC Backsheet'!$D$5:$AF$183,R$9,FALSE))="","",(VLOOKUP($E97,'DTOC Backsheet'!$D$5:$AF$183,R$9,FALSE))),"")</f>
        <v>808.3729317020692</v>
      </c>
      <c r="S97" s="107">
        <f ca="1">IFERROR(IF((VLOOKUP($E97,'DTOC Backsheet'!$D$5:$AF$183,S$9,FALSE))="","",(VLOOKUP($E97,'DTOC Backsheet'!$D$5:$AF$183,S$9,FALSE))),"")</f>
        <v>547.91656685409646</v>
      </c>
      <c r="T97" s="108">
        <f ca="1">IFERROR(IF((VLOOKUP($E97,'DTOC Backsheet'!$D$5:$AF$183,T$9,FALSE))="","",(VLOOKUP($E97,'DTOC Backsheet'!$D$5:$AF$183,T$9,FALSE))),"")</f>
        <v>419.88194218301675</v>
      </c>
      <c r="U97" s="170">
        <f ca="1">IFERROR(IF((VLOOKUP($E97,'DTOC Backsheet'!$D$5:$AF$183,U$9,FALSE))="","",(VLOOKUP($E97,'DTOC Backsheet'!$D$5:$AF$183,U$9,FALSE))),"")</f>
        <v>579.20642278755918</v>
      </c>
      <c r="V97" s="238">
        <f ca="1">IFERROR(IF((VLOOKUP($E97,'DTOC Backsheet'!$D$5:$AF$183,V$9,FALSE))="","",(VLOOKUP($E97,'DTOC Backsheet'!$D$5:$AF$183,V$9,FALSE))),"")</f>
        <v>474.98343815616948</v>
      </c>
      <c r="W97" s="107">
        <f ca="1">IFERROR(IF((VLOOKUP($E97,'DTOC Backsheet'!$D$5:$AF$183,W$9,FALSE))="","",(VLOOKUP($E97,'DTOC Backsheet'!$D$5:$AF$183,W$9,FALSE))),"")</f>
        <v>682.57512065967524</v>
      </c>
      <c r="X97" s="241">
        <f ca="1">IFERROR(IF((VLOOKUP($E97,'DTOC Backsheet'!$D$5:$AF$183,X$9,FALSE))="","",(VLOOKUP($E97,'DTOC Backsheet'!$D$5:$AF$183,X$9,FALSE))),"")</f>
        <v>561.01633990506537</v>
      </c>
      <c r="Y97" s="92"/>
    </row>
    <row r="98" spans="1:25" ht="30" customHeight="1" x14ac:dyDescent="0.3">
      <c r="A98" s="161">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1"/>
        <v>E09000018</v>
      </c>
      <c r="F98" s="99" t="str">
        <f ca="1">IF(E98="","",VLOOKUP(E98,'Org List'!$J$9:$K$488,2,0))</f>
        <v>Hounslow</v>
      </c>
      <c r="G98" s="106">
        <f ca="1">IFERROR(IF((VLOOKUP($E98,'Adj NEA Backsheet'!$D$5:$CB$183,G$9,FALSE))="","",(VLOOKUP($E98,'Adj NEA Backsheet'!$D$5:$CB$183,G$9,FALSE))),"")</f>
        <v>2842.3798536308832</v>
      </c>
      <c r="H98" s="107">
        <f ca="1">IFERROR(IF((VLOOKUP($E98,'Adj NEA Backsheet'!$D$5:$CB$183,H$9,FALSE))="","",(VLOOKUP($E98,'Adj NEA Backsheet'!$D$5:$CB$183,H$9,FALSE))),"")</f>
        <v>2948.7076750770407</v>
      </c>
      <c r="I98" s="107">
        <f ca="1">IFERROR(IF((VLOOKUP($E98,'Adj NEA Backsheet'!$D$5:$CB$183,I$9,FALSE))="","",(VLOOKUP($E98,'Adj NEA Backsheet'!$D$5:$CB$183,I$9,FALSE))),"")</f>
        <v>2889.3452734173079</v>
      </c>
      <c r="J98" s="108">
        <f ca="1">IFERROR(IF((VLOOKUP($E98,'Adj NEA Backsheet'!$D$5:$CB$183,J$9,FALSE))="","",(VLOOKUP($E98,'Adj NEA Backsheet'!$D$5:$CB$183,J$9,FALSE))),"")</f>
        <v>2851.2555524803975</v>
      </c>
      <c r="K98" s="170">
        <f ca="1">IFERROR(IF((VLOOKUP($E98,'Adj NEA Backsheet'!$D$5:$CB$183,K$9,FALSE))="","",(VLOOKUP($E98,'Adj NEA Backsheet'!$D$5:$CB$183,K$9,FALSE))),"")</f>
        <v>2673.7480656546604</v>
      </c>
      <c r="L98" s="238">
        <f ca="1">IFERROR(IF((VLOOKUP($E98,'Adj NEA Backsheet'!$D$5:$CB$183,L$9,FALSE))="","",(VLOOKUP($E98,'Adj NEA Backsheet'!$D$5:$CB$183,L$9,FALSE))),"")</f>
        <v>2788.2977828760477</v>
      </c>
      <c r="M98" s="107">
        <f ca="1">IFERROR(IF((VLOOKUP($E98,'NEA Backsheet'!$D$5:$CB$183,M$9,FALSE))="","",(VLOOKUP($E98,'NEA Backsheet'!$D$5:$CB$183,M$9,FALSE))),"")</f>
        <v>2839.3051152200505</v>
      </c>
      <c r="N98" s="241">
        <f ca="1">IFERROR(IF((VLOOKUP($E98,'NEA Backsheet'!$D$5:$CB$183,N$9,FALSE))="","",(VLOOKUP($E98,'NEA Backsheet'!$D$5:$CB$183,N$9,FALSE))),"")</f>
        <v>2910.1948466373215</v>
      </c>
      <c r="O98" s="92"/>
      <c r="Q98" s="106">
        <f ca="1">IFERROR(IF((VLOOKUP($E98,'DTOC Backsheet'!$D$5:$AF$183,Q$9,FALSE))="","",(VLOOKUP($E98,'DTOC Backsheet'!$D$5:$AF$183,Q$9,FALSE))),"")</f>
        <v>735.48047491860484</v>
      </c>
      <c r="R98" s="107">
        <f ca="1">IFERROR(IF((VLOOKUP($E98,'DTOC Backsheet'!$D$5:$AF$183,R$9,FALSE))="","",(VLOOKUP($E98,'DTOC Backsheet'!$D$5:$AF$183,R$9,FALSE))),"")</f>
        <v>745.71578967890355</v>
      </c>
      <c r="S98" s="107">
        <f ca="1">IFERROR(IF((VLOOKUP($E98,'DTOC Backsheet'!$D$5:$AF$183,S$9,FALSE))="","",(VLOOKUP($E98,'DTOC Backsheet'!$D$5:$AF$183,S$9,FALSE))),"")</f>
        <v>384.55539742265029</v>
      </c>
      <c r="T98" s="108">
        <f ca="1">IFERROR(IF((VLOOKUP($E98,'DTOC Backsheet'!$D$5:$AF$183,T$9,FALSE))="","",(VLOOKUP($E98,'DTOC Backsheet'!$D$5:$AF$183,T$9,FALSE))),"")</f>
        <v>435.4181686087623</v>
      </c>
      <c r="U98" s="170">
        <f ca="1">IFERROR(IF((VLOOKUP($E98,'DTOC Backsheet'!$D$5:$AF$183,U$9,FALSE))="","",(VLOOKUP($E98,'DTOC Backsheet'!$D$5:$AF$183,U$9,FALSE))),"")</f>
        <v>293.96740444193784</v>
      </c>
      <c r="V98" s="238">
        <f ca="1">IFERROR(IF((VLOOKUP($E98,'DTOC Backsheet'!$D$5:$AF$183,V$9,FALSE))="","",(VLOOKUP($E98,'DTOC Backsheet'!$D$5:$AF$183,V$9,FALSE))),"")</f>
        <v>534.52992853517674</v>
      </c>
      <c r="W98" s="107">
        <f ca="1">IFERROR(IF((VLOOKUP($E98,'DTOC Backsheet'!$D$5:$AF$183,W$9,FALSE))="","",(VLOOKUP($E98,'DTOC Backsheet'!$D$5:$AF$183,W$9,FALSE))),"")</f>
        <v>288.67502891188661</v>
      </c>
      <c r="X98" s="241">
        <f ca="1">IFERROR(IF((VLOOKUP($E98,'DTOC Backsheet'!$D$5:$AF$183,X$9,FALSE))="","",(VLOOKUP($E98,'DTOC Backsheet'!$D$5:$AF$183,X$9,FALSE))),"")</f>
        <v>504.53272197421609</v>
      </c>
      <c r="Y98" s="92"/>
    </row>
    <row r="99" spans="1:25" ht="30" customHeight="1" x14ac:dyDescent="0.3">
      <c r="A99" s="161">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1"/>
        <v>E06000046</v>
      </c>
      <c r="F99" s="99" t="str">
        <f ca="1">IF(E99="","",VLOOKUP(E99,'Org List'!$J$9:$K$488,2,0))</f>
        <v>Isle of Wight</v>
      </c>
      <c r="G99" s="106">
        <f ca="1">IFERROR(IF((VLOOKUP($E99,'Adj NEA Backsheet'!$D$5:$CB$183,G$9,FALSE))="","",(VLOOKUP($E99,'Adj NEA Backsheet'!$D$5:$CB$183,G$9,FALSE))),"")</f>
        <v>2217.9821823753045</v>
      </c>
      <c r="H99" s="107">
        <f ca="1">IFERROR(IF((VLOOKUP($E99,'Adj NEA Backsheet'!$D$5:$CB$183,H$9,FALSE))="","",(VLOOKUP($E99,'Adj NEA Backsheet'!$D$5:$CB$183,H$9,FALSE))),"")</f>
        <v>2299.5517221812402</v>
      </c>
      <c r="I99" s="107">
        <f ca="1">IFERROR(IF((VLOOKUP($E99,'Adj NEA Backsheet'!$D$5:$CB$183,I$9,FALSE))="","",(VLOOKUP($E99,'Adj NEA Backsheet'!$D$5:$CB$183,I$9,FALSE))),"")</f>
        <v>2508.0860239459794</v>
      </c>
      <c r="J99" s="108">
        <f ca="1">IFERROR(IF((VLOOKUP($E99,'Adj NEA Backsheet'!$D$5:$CB$183,J$9,FALSE))="","",(VLOOKUP($E99,'Adj NEA Backsheet'!$D$5:$CB$183,J$9,FALSE))),"")</f>
        <v>2335.9100443309799</v>
      </c>
      <c r="K99" s="170">
        <f ca="1">IFERROR(IF((VLOOKUP($E99,'Adj NEA Backsheet'!$D$5:$CB$183,K$9,FALSE))="","",(VLOOKUP($E99,'Adj NEA Backsheet'!$D$5:$CB$183,K$9,FALSE))),"")</f>
        <v>2348.6668346216225</v>
      </c>
      <c r="L99" s="238">
        <f ca="1">IFERROR(IF((VLOOKUP($E99,'Adj NEA Backsheet'!$D$5:$CB$183,L$9,FALSE))="","",(VLOOKUP($E99,'Adj NEA Backsheet'!$D$5:$CB$183,L$9,FALSE))),"")</f>
        <v>2422.3727340786681</v>
      </c>
      <c r="M99" s="107">
        <f ca="1">IFERROR(IF((VLOOKUP($E99,'NEA Backsheet'!$D$5:$CB$183,M$9,FALSE))="","",(VLOOKUP($E99,'NEA Backsheet'!$D$5:$CB$183,M$9,FALSE))),"")</f>
        <v>2572.619375279568</v>
      </c>
      <c r="N99" s="241">
        <f ca="1">IFERROR(IF((VLOOKUP($E99,'NEA Backsheet'!$D$5:$CB$183,N$9,FALSE))="","",(VLOOKUP($E99,'NEA Backsheet'!$D$5:$CB$183,N$9,FALSE))),"")</f>
        <v>2579.1232728999494</v>
      </c>
      <c r="O99" s="92"/>
      <c r="Q99" s="106">
        <f ca="1">IFERROR(IF((VLOOKUP($E99,'DTOC Backsheet'!$D$5:$AF$183,Q$9,FALSE))="","",(VLOOKUP($E99,'DTOC Backsheet'!$D$5:$AF$183,Q$9,FALSE))),"")</f>
        <v>662.47444556582047</v>
      </c>
      <c r="R99" s="107">
        <f ca="1">IFERROR(IF((VLOOKUP($E99,'DTOC Backsheet'!$D$5:$AF$183,R$9,FALSE))="","",(VLOOKUP($E99,'DTOC Backsheet'!$D$5:$AF$183,R$9,FALSE))),"")</f>
        <v>748.73413899886998</v>
      </c>
      <c r="S99" s="107">
        <f ca="1">IFERROR(IF((VLOOKUP($E99,'DTOC Backsheet'!$D$5:$AF$183,S$9,FALSE))="","",(VLOOKUP($E99,'DTOC Backsheet'!$D$5:$AF$183,S$9,FALSE))),"")</f>
        <v>547.74905329986461</v>
      </c>
      <c r="T99" s="108">
        <f ca="1">IFERROR(IF((VLOOKUP($E99,'DTOC Backsheet'!$D$5:$AF$183,T$9,FALSE))="","",(VLOOKUP($E99,'DTOC Backsheet'!$D$5:$AF$183,T$9,FALSE))),"")</f>
        <v>415.2819340434412</v>
      </c>
      <c r="U99" s="170">
        <f ca="1">IFERROR(IF((VLOOKUP($E99,'DTOC Backsheet'!$D$5:$AF$183,U$9,FALSE))="","",(VLOOKUP($E99,'DTOC Backsheet'!$D$5:$AF$183,U$9,FALSE))),"")</f>
        <v>449.74516508439069</v>
      </c>
      <c r="V99" s="238">
        <f ca="1">IFERROR(IF((VLOOKUP($E99,'DTOC Backsheet'!$D$5:$AF$183,V$9,FALSE))="","",(VLOOKUP($E99,'DTOC Backsheet'!$D$5:$AF$183,V$9,FALSE))),"")</f>
        <v>603.10654321661582</v>
      </c>
      <c r="W99" s="107">
        <f ca="1">IFERROR(IF((VLOOKUP($E99,'DTOC Backsheet'!$D$5:$AF$183,W$9,FALSE))="","",(VLOOKUP($E99,'DTOC Backsheet'!$D$5:$AF$183,W$9,FALSE))),"")</f>
        <v>991.67947320332109</v>
      </c>
      <c r="X99" s="241">
        <f ca="1">IFERROR(IF((VLOOKUP($E99,'DTOC Backsheet'!$D$5:$AF$183,X$9,FALSE))="","",(VLOOKUP($E99,'DTOC Backsheet'!$D$5:$AF$183,X$9,FALSE))),"")</f>
        <v>1255.4276019856129</v>
      </c>
      <c r="Y99" s="92"/>
    </row>
    <row r="100" spans="1:25" ht="30" customHeight="1" x14ac:dyDescent="0.3">
      <c r="A100" s="161">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1"/>
        <v>E09000019</v>
      </c>
      <c r="F100" s="99" t="str">
        <f ca="1">IF(E100="","",VLOOKUP(E100,'Org List'!$J$9:$K$488,2,0))</f>
        <v>Islington</v>
      </c>
      <c r="G100" s="106">
        <f ca="1">IFERROR(IF((VLOOKUP($E100,'Adj NEA Backsheet'!$D$5:$CB$183,G$9,FALSE))="","",(VLOOKUP($E100,'Adj NEA Backsheet'!$D$5:$CB$183,G$9,FALSE))),"")</f>
        <v>2112.0241451452098</v>
      </c>
      <c r="H100" s="107">
        <f ca="1">IFERROR(IF((VLOOKUP($E100,'Adj NEA Backsheet'!$D$5:$CB$183,H$9,FALSE))="","",(VLOOKUP($E100,'Adj NEA Backsheet'!$D$5:$CB$183,H$9,FALSE))),"")</f>
        <v>2069.7393188827009</v>
      </c>
      <c r="I100" s="107">
        <f ca="1">IFERROR(IF((VLOOKUP($E100,'Adj NEA Backsheet'!$D$5:$CB$183,I$9,FALSE))="","",(VLOOKUP($E100,'Adj NEA Backsheet'!$D$5:$CB$183,I$9,FALSE))),"")</f>
        <v>2142.7202051117574</v>
      </c>
      <c r="J100" s="108">
        <f ca="1">IFERROR(IF((VLOOKUP($E100,'Adj NEA Backsheet'!$D$5:$CB$183,J$9,FALSE))="","",(VLOOKUP($E100,'Adj NEA Backsheet'!$D$5:$CB$183,J$9,FALSE))),"")</f>
        <v>2033.5630776236774</v>
      </c>
      <c r="K100" s="170">
        <f ca="1">IFERROR(IF((VLOOKUP($E100,'Adj NEA Backsheet'!$D$5:$CB$183,K$9,FALSE))="","",(VLOOKUP($E100,'Adj NEA Backsheet'!$D$5:$CB$183,K$9,FALSE))),"")</f>
        <v>2058.9835610974228</v>
      </c>
      <c r="L100" s="238">
        <f ca="1">IFERROR(IF((VLOOKUP($E100,'Adj NEA Backsheet'!$D$5:$CB$183,L$9,FALSE))="","",(VLOOKUP($E100,'Adj NEA Backsheet'!$D$5:$CB$183,L$9,FALSE))),"")</f>
        <v>1989.6912369816691</v>
      </c>
      <c r="M100" s="107">
        <f ca="1">IFERROR(IF((VLOOKUP($E100,'NEA Backsheet'!$D$5:$CB$183,M$9,FALSE))="","",(VLOOKUP($E100,'NEA Backsheet'!$D$5:$CB$183,M$9,FALSE))),"")</f>
        <v>2152.0323174788055</v>
      </c>
      <c r="N100" s="241">
        <f ca="1">IFERROR(IF((VLOOKUP($E100,'NEA Backsheet'!$D$5:$CB$183,N$9,FALSE))="","",(VLOOKUP($E100,'NEA Backsheet'!$D$5:$CB$183,N$9,FALSE))),"")</f>
        <v>2018.2480627501543</v>
      </c>
      <c r="O100" s="92"/>
      <c r="Q100" s="106">
        <f ca="1">IFERROR(IF((VLOOKUP($E100,'DTOC Backsheet'!$D$5:$AF$183,Q$9,FALSE))="","",(VLOOKUP($E100,'DTOC Backsheet'!$D$5:$AF$183,Q$9,FALSE))),"")</f>
        <v>727.33283742458048</v>
      </c>
      <c r="R100" s="107">
        <f ca="1">IFERROR(IF((VLOOKUP($E100,'DTOC Backsheet'!$D$5:$AF$183,R$9,FALSE))="","",(VLOOKUP($E100,'DTOC Backsheet'!$D$5:$AF$183,R$9,FALSE))),"")</f>
        <v>932.92834118522194</v>
      </c>
      <c r="S100" s="107">
        <f ca="1">IFERROR(IF((VLOOKUP($E100,'DTOC Backsheet'!$D$5:$AF$183,S$9,FALSE))="","",(VLOOKUP($E100,'DTOC Backsheet'!$D$5:$AF$183,S$9,FALSE))),"")</f>
        <v>876.62203487891554</v>
      </c>
      <c r="T100" s="108">
        <f ca="1">IFERROR(IF((VLOOKUP($E100,'DTOC Backsheet'!$D$5:$AF$183,T$9,FALSE))="","",(VLOOKUP($E100,'DTOC Backsheet'!$D$5:$AF$183,T$9,FALSE))),"")</f>
        <v>832.36249705912076</v>
      </c>
      <c r="U100" s="170">
        <f ca="1">IFERROR(IF((VLOOKUP($E100,'DTOC Backsheet'!$D$5:$AF$183,U$9,FALSE))="","",(VLOOKUP($E100,'DTOC Backsheet'!$D$5:$AF$183,U$9,FALSE))),"")</f>
        <v>815.13771014493329</v>
      </c>
      <c r="V100" s="238">
        <f ca="1">IFERROR(IF((VLOOKUP($E100,'DTOC Backsheet'!$D$5:$AF$183,V$9,FALSE))="","",(VLOOKUP($E100,'DTOC Backsheet'!$D$5:$AF$183,V$9,FALSE))),"")</f>
        <v>666.70057585502309</v>
      </c>
      <c r="W100" s="107">
        <f ca="1">IFERROR(IF((VLOOKUP($E100,'DTOC Backsheet'!$D$5:$AF$183,W$9,FALSE))="","",(VLOOKUP($E100,'DTOC Backsheet'!$D$5:$AF$183,W$9,FALSE))),"")</f>
        <v>949.38972579963013</v>
      </c>
      <c r="X100" s="241">
        <f ca="1">IFERROR(IF((VLOOKUP($E100,'DTOC Backsheet'!$D$5:$AF$183,X$9,FALSE))="","",(VLOOKUP($E100,'DTOC Backsheet'!$D$5:$AF$183,X$9,FALSE))),"")</f>
        <v>1087.8864662276949</v>
      </c>
      <c r="Y100" s="92"/>
    </row>
    <row r="101" spans="1:25" ht="30" customHeight="1" x14ac:dyDescent="0.3">
      <c r="A101" s="161">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1"/>
        <v>E09000020</v>
      </c>
      <c r="F101" s="99" t="str">
        <f ca="1">IF(E101="","",VLOOKUP(E101,'Org List'!$J$9:$K$488,2,0))</f>
        <v>Kensington and Chelsea</v>
      </c>
      <c r="G101" s="106">
        <f ca="1">IFERROR(IF((VLOOKUP($E101,'Adj NEA Backsheet'!$D$5:$CB$183,G$9,FALSE))="","",(VLOOKUP($E101,'Adj NEA Backsheet'!$D$5:$CB$183,G$9,FALSE))),"")</f>
        <v>1823.1956806053388</v>
      </c>
      <c r="H101" s="107">
        <f ca="1">IFERROR(IF((VLOOKUP($E101,'Adj NEA Backsheet'!$D$5:$CB$183,H$9,FALSE))="","",(VLOOKUP($E101,'Adj NEA Backsheet'!$D$5:$CB$183,H$9,FALSE))),"")</f>
        <v>1821.7061294518344</v>
      </c>
      <c r="I101" s="107">
        <f ca="1">IFERROR(IF((VLOOKUP($E101,'Adj NEA Backsheet'!$D$5:$CB$183,I$9,FALSE))="","",(VLOOKUP($E101,'Adj NEA Backsheet'!$D$5:$CB$183,I$9,FALSE))),"")</f>
        <v>1868.3329588671256</v>
      </c>
      <c r="J101" s="108">
        <f ca="1">IFERROR(IF((VLOOKUP($E101,'Adj NEA Backsheet'!$D$5:$CB$183,J$9,FALSE))="","",(VLOOKUP($E101,'Adj NEA Backsheet'!$D$5:$CB$183,J$9,FALSE))),"")</f>
        <v>1796.350167054188</v>
      </c>
      <c r="K101" s="170">
        <f ca="1">IFERROR(IF((VLOOKUP($E101,'Adj NEA Backsheet'!$D$5:$CB$183,K$9,FALSE))="","",(VLOOKUP($E101,'Adj NEA Backsheet'!$D$5:$CB$183,K$9,FALSE))),"")</f>
        <v>1807.6908165973255</v>
      </c>
      <c r="L101" s="238">
        <f ca="1">IFERROR(IF((VLOOKUP($E101,'Adj NEA Backsheet'!$D$5:$CB$183,L$9,FALSE))="","",(VLOOKUP($E101,'Adj NEA Backsheet'!$D$5:$CB$183,L$9,FALSE))),"")</f>
        <v>1902.4540773157555</v>
      </c>
      <c r="M101" s="107">
        <f ca="1">IFERROR(IF((VLOOKUP($E101,'NEA Backsheet'!$D$5:$CB$183,M$9,FALSE))="","",(VLOOKUP($E101,'NEA Backsheet'!$D$5:$CB$183,M$9,FALSE))),"")</f>
        <v>1990.7826190914816</v>
      </c>
      <c r="N101" s="241">
        <f ca="1">IFERROR(IF((VLOOKUP($E101,'NEA Backsheet'!$D$5:$CB$183,N$9,FALSE))="","",(VLOOKUP($E101,'NEA Backsheet'!$D$5:$CB$183,N$9,FALSE))),"")</f>
        <v>1992.6632037988886</v>
      </c>
      <c r="O101" s="92"/>
      <c r="Q101" s="106">
        <f ca="1">IFERROR(IF((VLOOKUP($E101,'DTOC Backsheet'!$D$5:$AF$183,Q$9,FALSE))="","",(VLOOKUP($E101,'DTOC Backsheet'!$D$5:$AF$183,Q$9,FALSE))),"")</f>
        <v>581.45930570615883</v>
      </c>
      <c r="R101" s="107">
        <f ca="1">IFERROR(IF((VLOOKUP($E101,'DTOC Backsheet'!$D$5:$AF$183,R$9,FALSE))="","",(VLOOKUP($E101,'DTOC Backsheet'!$D$5:$AF$183,R$9,FALSE))),"")</f>
        <v>794.39913252557642</v>
      </c>
      <c r="S101" s="107">
        <f ca="1">IFERROR(IF((VLOOKUP($E101,'DTOC Backsheet'!$D$5:$AF$183,S$9,FALSE))="","",(VLOOKUP($E101,'DTOC Backsheet'!$D$5:$AF$183,S$9,FALSE))),"")</f>
        <v>829.75814435905897</v>
      </c>
      <c r="T101" s="108">
        <f ca="1">IFERROR(IF((VLOOKUP($E101,'DTOC Backsheet'!$D$5:$AF$183,T$9,FALSE))="","",(VLOOKUP($E101,'DTOC Backsheet'!$D$5:$AF$183,T$9,FALSE))),"")</f>
        <v>660.67823024856568</v>
      </c>
      <c r="U101" s="170">
        <f ca="1">IFERROR(IF((VLOOKUP($E101,'DTOC Backsheet'!$D$5:$AF$183,U$9,FALSE))="","",(VLOOKUP($E101,'DTOC Backsheet'!$D$5:$AF$183,U$9,FALSE))),"")</f>
        <v>415.46196039271507</v>
      </c>
      <c r="V101" s="238">
        <f ca="1">IFERROR(IF((VLOOKUP($E101,'DTOC Backsheet'!$D$5:$AF$183,V$9,FALSE))="","",(VLOOKUP($E101,'DTOC Backsheet'!$D$5:$AF$183,V$9,FALSE))),"")</f>
        <v>456.85196772507197</v>
      </c>
      <c r="W101" s="107">
        <f ca="1">IFERROR(IF((VLOOKUP($E101,'DTOC Backsheet'!$D$5:$AF$183,W$9,FALSE))="","",(VLOOKUP($E101,'DTOC Backsheet'!$D$5:$AF$183,W$9,FALSE))),"")</f>
        <v>288.16816425735311</v>
      </c>
      <c r="X101" s="241">
        <f ca="1">IFERROR(IF((VLOOKUP($E101,'DTOC Backsheet'!$D$5:$AF$183,X$9,FALSE))="","",(VLOOKUP($E101,'DTOC Backsheet'!$D$5:$AF$183,X$9,FALSE))),"")</f>
        <v>493.09514030045403</v>
      </c>
      <c r="Y101" s="92"/>
    </row>
    <row r="102" spans="1:25" ht="30" customHeight="1" x14ac:dyDescent="0.3">
      <c r="A102" s="161">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1"/>
        <v>E10000016</v>
      </c>
      <c r="F102" s="99" t="str">
        <f ca="1">IF(E102="","",VLOOKUP(E102,'Org List'!$J$9:$K$488,2,0))</f>
        <v>Kent</v>
      </c>
      <c r="G102" s="106">
        <f ca="1">IFERROR(IF((VLOOKUP($E102,'Adj NEA Backsheet'!$D$5:$CB$183,G$9,FALSE))="","",(VLOOKUP($E102,'Adj NEA Backsheet'!$D$5:$CB$183,G$9,FALSE))),"")</f>
        <v>2622.2975937756851</v>
      </c>
      <c r="H102" s="107">
        <f ca="1">IFERROR(IF((VLOOKUP($E102,'Adj NEA Backsheet'!$D$5:$CB$183,H$9,FALSE))="","",(VLOOKUP($E102,'Adj NEA Backsheet'!$D$5:$CB$183,H$9,FALSE))),"")</f>
        <v>2562.8845325072834</v>
      </c>
      <c r="I102" s="107">
        <f ca="1">IFERROR(IF((VLOOKUP($E102,'Adj NEA Backsheet'!$D$5:$CB$183,I$9,FALSE))="","",(VLOOKUP($E102,'Adj NEA Backsheet'!$D$5:$CB$183,I$9,FALSE))),"")</f>
        <v>2675.4069798024075</v>
      </c>
      <c r="J102" s="108">
        <f ca="1">IFERROR(IF((VLOOKUP($E102,'Adj NEA Backsheet'!$D$5:$CB$183,J$9,FALSE))="","",(VLOOKUP($E102,'Adj NEA Backsheet'!$D$5:$CB$183,J$9,FALSE))),"")</f>
        <v>2660.8358470566836</v>
      </c>
      <c r="K102" s="170">
        <f ca="1">IFERROR(IF((VLOOKUP($E102,'Adj NEA Backsheet'!$D$5:$CB$183,K$9,FALSE))="","",(VLOOKUP($E102,'Adj NEA Backsheet'!$D$5:$CB$183,K$9,FALSE))),"")</f>
        <v>2683.0579516861785</v>
      </c>
      <c r="L102" s="238">
        <f ca="1">IFERROR(IF((VLOOKUP($E102,'Adj NEA Backsheet'!$D$5:$CB$183,L$9,FALSE))="","",(VLOOKUP($E102,'Adj NEA Backsheet'!$D$5:$CB$183,L$9,FALSE))),"")</f>
        <v>2683.3737528045785</v>
      </c>
      <c r="M102" s="107">
        <f ca="1">IFERROR(IF((VLOOKUP($E102,'NEA Backsheet'!$D$5:$CB$183,M$9,FALSE))="","",(VLOOKUP($E102,'NEA Backsheet'!$D$5:$CB$183,M$9,FALSE))),"")</f>
        <v>2756.8695477201313</v>
      </c>
      <c r="N102" s="241">
        <f ca="1">IFERROR(IF((VLOOKUP($E102,'NEA Backsheet'!$D$5:$CB$183,N$9,FALSE))="","",(VLOOKUP($E102,'NEA Backsheet'!$D$5:$CB$183,N$9,FALSE))),"")</f>
        <v>2797.3759962036511</v>
      </c>
      <c r="O102" s="92"/>
      <c r="Q102" s="106">
        <f ca="1">IFERROR(IF((VLOOKUP($E102,'DTOC Backsheet'!$D$5:$AF$183,Q$9,FALSE))="","",(VLOOKUP($E102,'DTOC Backsheet'!$D$5:$AF$183,Q$9,FALSE))),"")</f>
        <v>1179.520510510067</v>
      </c>
      <c r="R102" s="107">
        <f ca="1">IFERROR(IF((VLOOKUP($E102,'DTOC Backsheet'!$D$5:$AF$183,R$9,FALSE))="","",(VLOOKUP($E102,'DTOC Backsheet'!$D$5:$AF$183,R$9,FALSE))),"")</f>
        <v>1092.7777859842795</v>
      </c>
      <c r="S102" s="107">
        <f ca="1">IFERROR(IF((VLOOKUP($E102,'DTOC Backsheet'!$D$5:$AF$183,S$9,FALSE))="","",(VLOOKUP($E102,'DTOC Backsheet'!$D$5:$AF$183,S$9,FALSE))),"")</f>
        <v>1042.636059697377</v>
      </c>
      <c r="T102" s="108">
        <f ca="1">IFERROR(IF((VLOOKUP($E102,'DTOC Backsheet'!$D$5:$AF$183,T$9,FALSE))="","",(VLOOKUP($E102,'DTOC Backsheet'!$D$5:$AF$183,T$9,FALSE))),"")</f>
        <v>1124.7293105440604</v>
      </c>
      <c r="U102" s="170">
        <f ca="1">IFERROR(IF((VLOOKUP($E102,'DTOC Backsheet'!$D$5:$AF$183,U$9,FALSE))="","",(VLOOKUP($E102,'DTOC Backsheet'!$D$5:$AF$183,U$9,FALSE))),"")</f>
        <v>1173.2729175456</v>
      </c>
      <c r="V102" s="238">
        <f ca="1">IFERROR(IF((VLOOKUP($E102,'DTOC Backsheet'!$D$5:$AF$183,V$9,FALSE))="","",(VLOOKUP($E102,'DTOC Backsheet'!$D$5:$AF$183,V$9,FALSE))),"")</f>
        <v>1164.8836700268776</v>
      </c>
      <c r="W102" s="107">
        <f ca="1">IFERROR(IF((VLOOKUP($E102,'DTOC Backsheet'!$D$5:$AF$183,W$9,FALSE))="","",(VLOOKUP($E102,'DTOC Backsheet'!$D$5:$AF$183,W$9,FALSE))),"")</f>
        <v>1199.2551501521286</v>
      </c>
      <c r="X102" s="241">
        <f ca="1">IFERROR(IF((VLOOKUP($E102,'DTOC Backsheet'!$D$5:$AF$183,X$9,FALSE))="","",(VLOOKUP($E102,'DTOC Backsheet'!$D$5:$AF$183,X$9,FALSE))),"")</f>
        <v>1175.263403991243</v>
      </c>
      <c r="Y102" s="92"/>
    </row>
    <row r="103" spans="1:25" ht="30" customHeight="1" x14ac:dyDescent="0.3">
      <c r="A103" s="161">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1"/>
        <v>E06000010</v>
      </c>
      <c r="F103" s="99" t="str">
        <f ca="1">IF(E103="","",VLOOKUP(E103,'Org List'!$J$9:$K$488,2,0))</f>
        <v>Kingston upon Hull, City of</v>
      </c>
      <c r="G103" s="106">
        <f ca="1">IFERROR(IF((VLOOKUP($E103,'Adj NEA Backsheet'!$D$5:$CB$183,G$9,FALSE))="","",(VLOOKUP($E103,'Adj NEA Backsheet'!$D$5:$CB$183,G$9,FALSE))),"")</f>
        <v>2688.4082977553658</v>
      </c>
      <c r="H103" s="107">
        <f ca="1">IFERROR(IF((VLOOKUP($E103,'Adj NEA Backsheet'!$D$5:$CB$183,H$9,FALSE))="","",(VLOOKUP($E103,'Adj NEA Backsheet'!$D$5:$CB$183,H$9,FALSE))),"")</f>
        <v>2516.9192159312579</v>
      </c>
      <c r="I103" s="107">
        <f ca="1">IFERROR(IF((VLOOKUP($E103,'Adj NEA Backsheet'!$D$5:$CB$183,I$9,FALSE))="","",(VLOOKUP($E103,'Adj NEA Backsheet'!$D$5:$CB$183,I$9,FALSE))),"")</f>
        <v>2642.8038640690629</v>
      </c>
      <c r="J103" s="108">
        <f ca="1">IFERROR(IF((VLOOKUP($E103,'Adj NEA Backsheet'!$D$5:$CB$183,J$9,FALSE))="","",(VLOOKUP($E103,'Adj NEA Backsheet'!$D$5:$CB$183,J$9,FALSE))),"")</f>
        <v>2522.4342100575504</v>
      </c>
      <c r="K103" s="170">
        <f ca="1">IFERROR(IF((VLOOKUP($E103,'Adj NEA Backsheet'!$D$5:$CB$183,K$9,FALSE))="","",(VLOOKUP($E103,'Adj NEA Backsheet'!$D$5:$CB$183,K$9,FALSE))),"")</f>
        <v>2594.8787001206024</v>
      </c>
      <c r="L103" s="238">
        <f ca="1">IFERROR(IF((VLOOKUP($E103,'Adj NEA Backsheet'!$D$5:$CB$183,L$9,FALSE))="","",(VLOOKUP($E103,'Adj NEA Backsheet'!$D$5:$CB$183,L$9,FALSE))),"")</f>
        <v>2476.0834817982031</v>
      </c>
      <c r="M103" s="107">
        <f ca="1">IFERROR(IF((VLOOKUP($E103,'NEA Backsheet'!$D$5:$CB$183,M$9,FALSE))="","",(VLOOKUP($E103,'NEA Backsheet'!$D$5:$CB$183,M$9,FALSE))),"")</f>
        <v>2646.7800679636262</v>
      </c>
      <c r="N103" s="241">
        <f ca="1">IFERROR(IF((VLOOKUP($E103,'NEA Backsheet'!$D$5:$CB$183,N$9,FALSE))="","",(VLOOKUP($E103,'NEA Backsheet'!$D$5:$CB$183,N$9,FALSE))),"")</f>
        <v>2632.2821042975147</v>
      </c>
      <c r="O103" s="92"/>
      <c r="Q103" s="106">
        <f ca="1">IFERROR(IF((VLOOKUP($E103,'DTOC Backsheet'!$D$5:$AF$183,Q$9,FALSE))="","",(VLOOKUP($E103,'DTOC Backsheet'!$D$5:$AF$183,Q$9,FALSE))),"")</f>
        <v>886.30342916183122</v>
      </c>
      <c r="R103" s="107">
        <f ca="1">IFERROR(IF((VLOOKUP($E103,'DTOC Backsheet'!$D$5:$AF$183,R$9,FALSE))="","",(VLOOKUP($E103,'DTOC Backsheet'!$D$5:$AF$183,R$9,FALSE))),"")</f>
        <v>1067.4814782170122</v>
      </c>
      <c r="S103" s="107">
        <f ca="1">IFERROR(IF((VLOOKUP($E103,'DTOC Backsheet'!$D$5:$AF$183,S$9,FALSE))="","",(VLOOKUP($E103,'DTOC Backsheet'!$D$5:$AF$183,S$9,FALSE))),"")</f>
        <v>1003.3346554434211</v>
      </c>
      <c r="T103" s="108">
        <f ca="1">IFERROR(IF((VLOOKUP($E103,'DTOC Backsheet'!$D$5:$AF$183,T$9,FALSE))="","",(VLOOKUP($E103,'DTOC Backsheet'!$D$5:$AF$183,T$9,FALSE))),"")</f>
        <v>1193.0197589293962</v>
      </c>
      <c r="U103" s="170">
        <f ca="1">IFERROR(IF((VLOOKUP($E103,'DTOC Backsheet'!$D$5:$AF$183,U$9,FALSE))="","",(VLOOKUP($E103,'DTOC Backsheet'!$D$5:$AF$183,U$9,FALSE))),"")</f>
        <v>801.71319596363776</v>
      </c>
      <c r="V103" s="238">
        <f ca="1">IFERROR(IF((VLOOKUP($E103,'DTOC Backsheet'!$D$5:$AF$183,V$9,FALSE))="","",(VLOOKUP($E103,'DTOC Backsheet'!$D$5:$AF$183,V$9,FALSE))),"")</f>
        <v>979.98051626343261</v>
      </c>
      <c r="W103" s="107">
        <f ca="1">IFERROR(IF((VLOOKUP($E103,'DTOC Backsheet'!$D$5:$AF$183,W$9,FALSE))="","",(VLOOKUP($E103,'DTOC Backsheet'!$D$5:$AF$183,W$9,FALSE))),"")</f>
        <v>992.22415089940762</v>
      </c>
      <c r="X103" s="241">
        <f ca="1">IFERROR(IF((VLOOKUP($E103,'DTOC Backsheet'!$D$5:$AF$183,X$9,FALSE))="","",(VLOOKUP($E103,'DTOC Backsheet'!$D$5:$AF$183,X$9,FALSE))),"")</f>
        <v>958.03442838758303</v>
      </c>
      <c r="Y103" s="92"/>
    </row>
    <row r="104" spans="1:25" ht="30" customHeight="1" x14ac:dyDescent="0.3">
      <c r="A104" s="161">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1"/>
        <v>E09000021</v>
      </c>
      <c r="F104" s="99" t="str">
        <f ca="1">IF(E104="","",VLOOKUP(E104,'Org List'!$J$9:$K$488,2,0))</f>
        <v>Kingston upon Thames</v>
      </c>
      <c r="G104" s="106">
        <f ca="1">IFERROR(IF((VLOOKUP($E104,'Adj NEA Backsheet'!$D$5:$CB$183,G$9,FALSE))="","",(VLOOKUP($E104,'Adj NEA Backsheet'!$D$5:$CB$183,G$9,FALSE))),"")</f>
        <v>2235.8516867261069</v>
      </c>
      <c r="H104" s="107">
        <f ca="1">IFERROR(IF((VLOOKUP($E104,'Adj NEA Backsheet'!$D$5:$CB$183,H$9,FALSE))="","",(VLOOKUP($E104,'Adj NEA Backsheet'!$D$5:$CB$183,H$9,FALSE))),"")</f>
        <v>2192.5021559386096</v>
      </c>
      <c r="I104" s="107">
        <f ca="1">IFERROR(IF((VLOOKUP($E104,'Adj NEA Backsheet'!$D$5:$CB$183,I$9,FALSE))="","",(VLOOKUP($E104,'Adj NEA Backsheet'!$D$5:$CB$183,I$9,FALSE))),"")</f>
        <v>2352.9481470755304</v>
      </c>
      <c r="J104" s="108">
        <f ca="1">IFERROR(IF((VLOOKUP($E104,'Adj NEA Backsheet'!$D$5:$CB$183,J$9,FALSE))="","",(VLOOKUP($E104,'Adj NEA Backsheet'!$D$5:$CB$183,J$9,FALSE))),"")</f>
        <v>2303.7917505742153</v>
      </c>
      <c r="K104" s="170">
        <f ca="1">IFERROR(IF((VLOOKUP($E104,'Adj NEA Backsheet'!$D$5:$CB$183,K$9,FALSE))="","",(VLOOKUP($E104,'Adj NEA Backsheet'!$D$5:$CB$183,K$9,FALSE))),"")</f>
        <v>2295.0284819386488</v>
      </c>
      <c r="L104" s="238">
        <f ca="1">IFERROR(IF((VLOOKUP($E104,'Adj NEA Backsheet'!$D$5:$CB$183,L$9,FALSE))="","",(VLOOKUP($E104,'Adj NEA Backsheet'!$D$5:$CB$183,L$9,FALSE))),"")</f>
        <v>2322.673803996166</v>
      </c>
      <c r="M104" s="107">
        <f ca="1">IFERROR(IF((VLOOKUP($E104,'NEA Backsheet'!$D$5:$CB$183,M$9,FALSE))="","",(VLOOKUP($E104,'NEA Backsheet'!$D$5:$CB$183,M$9,FALSE))),"")</f>
        <v>2466.6916206604801</v>
      </c>
      <c r="N104" s="241">
        <f ca="1">IFERROR(IF((VLOOKUP($E104,'NEA Backsheet'!$D$5:$CB$183,N$9,FALSE))="","",(VLOOKUP($E104,'NEA Backsheet'!$D$5:$CB$183,N$9,FALSE))),"")</f>
        <v>2515.0110822179545</v>
      </c>
      <c r="O104" s="92"/>
      <c r="Q104" s="106">
        <f ca="1">IFERROR(IF((VLOOKUP($E104,'DTOC Backsheet'!$D$5:$AF$183,Q$9,FALSE))="","",(VLOOKUP($E104,'DTOC Backsheet'!$D$5:$AF$183,Q$9,FALSE))),"")</f>
        <v>805.14705882352939</v>
      </c>
      <c r="R104" s="107">
        <f ca="1">IFERROR(IF((VLOOKUP($E104,'DTOC Backsheet'!$D$5:$AF$183,R$9,FALSE))="","",(VLOOKUP($E104,'DTOC Backsheet'!$D$5:$AF$183,R$9,FALSE))),"")</f>
        <v>444.11764705882359</v>
      </c>
      <c r="S104" s="107">
        <f ca="1">IFERROR(IF((VLOOKUP($E104,'DTOC Backsheet'!$D$5:$AF$183,S$9,FALSE))="","",(VLOOKUP($E104,'DTOC Backsheet'!$D$5:$AF$183,S$9,FALSE))),"")</f>
        <v>477.20588235294116</v>
      </c>
      <c r="T104" s="108">
        <f ca="1">IFERROR(IF((VLOOKUP($E104,'DTOC Backsheet'!$D$5:$AF$183,T$9,FALSE))="","",(VLOOKUP($E104,'DTOC Backsheet'!$D$5:$AF$183,T$9,FALSE))),"")</f>
        <v>505.57482908766048</v>
      </c>
      <c r="U104" s="170">
        <f ca="1">IFERROR(IF((VLOOKUP($E104,'DTOC Backsheet'!$D$5:$AF$183,U$9,FALSE))="","",(VLOOKUP($E104,'DTOC Backsheet'!$D$5:$AF$183,U$9,FALSE))),"")</f>
        <v>480.40396277461906</v>
      </c>
      <c r="V104" s="238">
        <f ca="1">IFERROR(IF((VLOOKUP($E104,'DTOC Backsheet'!$D$5:$AF$183,V$9,FALSE))="","",(VLOOKUP($E104,'DTOC Backsheet'!$D$5:$AF$183,V$9,FALSE))),"")</f>
        <v>320.02958598009803</v>
      </c>
      <c r="W104" s="107">
        <f ca="1">IFERROR(IF((VLOOKUP($E104,'DTOC Backsheet'!$D$5:$AF$183,W$9,FALSE))="","",(VLOOKUP($E104,'DTOC Backsheet'!$D$5:$AF$183,W$9,FALSE))),"")</f>
        <v>336.57044098581093</v>
      </c>
      <c r="X104" s="241">
        <f ca="1">IFERROR(IF((VLOOKUP($E104,'DTOC Backsheet'!$D$5:$AF$183,X$9,FALSE))="","",(VLOOKUP($E104,'DTOC Backsheet'!$D$5:$AF$183,X$9,FALSE))),"")</f>
        <v>399.14392237636838</v>
      </c>
      <c r="Y104" s="92"/>
    </row>
    <row r="105" spans="1:25" ht="30" customHeight="1" x14ac:dyDescent="0.3">
      <c r="A105" s="161">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1"/>
        <v>E08000034</v>
      </c>
      <c r="F105" s="99" t="str">
        <f ca="1">IF(E105="","",VLOOKUP(E105,'Org List'!$J$9:$K$488,2,0))</f>
        <v>Kirklees</v>
      </c>
      <c r="G105" s="106">
        <f ca="1">IFERROR(IF((VLOOKUP($E105,'Adj NEA Backsheet'!$D$5:$CB$183,G$9,FALSE))="","",(VLOOKUP($E105,'Adj NEA Backsheet'!$D$5:$CB$183,G$9,FALSE))),"")</f>
        <v>2835.2491851477794</v>
      </c>
      <c r="H105" s="107">
        <f ca="1">IFERROR(IF((VLOOKUP($E105,'Adj NEA Backsheet'!$D$5:$CB$183,H$9,FALSE))="","",(VLOOKUP($E105,'Adj NEA Backsheet'!$D$5:$CB$183,H$9,FALSE))),"")</f>
        <v>2841.7172670602508</v>
      </c>
      <c r="I105" s="107">
        <f ca="1">IFERROR(IF((VLOOKUP($E105,'Adj NEA Backsheet'!$D$5:$CB$183,I$9,FALSE))="","",(VLOOKUP($E105,'Adj NEA Backsheet'!$D$5:$CB$183,I$9,FALSE))),"")</f>
        <v>2975.4421675613471</v>
      </c>
      <c r="J105" s="108">
        <f ca="1">IFERROR(IF((VLOOKUP($E105,'Adj NEA Backsheet'!$D$5:$CB$183,J$9,FALSE))="","",(VLOOKUP($E105,'Adj NEA Backsheet'!$D$5:$CB$183,J$9,FALSE))),"")</f>
        <v>2778.7003120957861</v>
      </c>
      <c r="K105" s="170">
        <f ca="1">IFERROR(IF((VLOOKUP($E105,'Adj NEA Backsheet'!$D$5:$CB$183,K$9,FALSE))="","",(VLOOKUP($E105,'Adj NEA Backsheet'!$D$5:$CB$183,K$9,FALSE))),"")</f>
        <v>2822.8762609905916</v>
      </c>
      <c r="L105" s="238">
        <f ca="1">IFERROR(IF((VLOOKUP($E105,'Adj NEA Backsheet'!$D$5:$CB$183,L$9,FALSE))="","",(VLOOKUP($E105,'Adj NEA Backsheet'!$D$5:$CB$183,L$9,FALSE))),"")</f>
        <v>2788.4496491838299</v>
      </c>
      <c r="M105" s="107">
        <f ca="1">IFERROR(IF((VLOOKUP($E105,'NEA Backsheet'!$D$5:$CB$183,M$9,FALSE))="","",(VLOOKUP($E105,'NEA Backsheet'!$D$5:$CB$183,M$9,FALSE))),"")</f>
        <v>2966.6293976430165</v>
      </c>
      <c r="N105" s="241">
        <f ca="1">IFERROR(IF((VLOOKUP($E105,'NEA Backsheet'!$D$5:$CB$183,N$9,FALSE))="","",(VLOOKUP($E105,'NEA Backsheet'!$D$5:$CB$183,N$9,FALSE))),"")</f>
        <v>2916.9419905085647</v>
      </c>
      <c r="O105" s="92"/>
      <c r="Q105" s="106">
        <f ca="1">IFERROR(IF((VLOOKUP($E105,'DTOC Backsheet'!$D$5:$AF$183,Q$9,FALSE))="","",(VLOOKUP($E105,'DTOC Backsheet'!$D$5:$AF$183,Q$9,FALSE))),"")</f>
        <v>723.03085998873507</v>
      </c>
      <c r="R105" s="107">
        <f ca="1">IFERROR(IF((VLOOKUP($E105,'DTOC Backsheet'!$D$5:$AF$183,R$9,FALSE))="","",(VLOOKUP($E105,'DTOC Backsheet'!$D$5:$AF$183,R$9,FALSE))),"")</f>
        <v>666.11330151483708</v>
      </c>
      <c r="S105" s="107">
        <f ca="1">IFERROR(IF((VLOOKUP($E105,'DTOC Backsheet'!$D$5:$AF$183,S$9,FALSE))="","",(VLOOKUP($E105,'DTOC Backsheet'!$D$5:$AF$183,S$9,FALSE))),"")</f>
        <v>751.19319360863255</v>
      </c>
      <c r="T105" s="108">
        <f ca="1">IFERROR(IF((VLOOKUP($E105,'DTOC Backsheet'!$D$5:$AF$183,T$9,FALSE))="","",(VLOOKUP($E105,'DTOC Backsheet'!$D$5:$AF$183,T$9,FALSE))),"")</f>
        <v>679.32907212105056</v>
      </c>
      <c r="U105" s="170">
        <f ca="1">IFERROR(IF((VLOOKUP($E105,'DTOC Backsheet'!$D$5:$AF$183,U$9,FALSE))="","",(VLOOKUP($E105,'DTOC Backsheet'!$D$5:$AF$183,U$9,FALSE))),"")</f>
        <v>884.18740582826513</v>
      </c>
      <c r="V105" s="238">
        <f ca="1">IFERROR(IF((VLOOKUP($E105,'DTOC Backsheet'!$D$5:$AF$183,V$9,FALSE))="","",(VLOOKUP($E105,'DTOC Backsheet'!$D$5:$AF$183,V$9,FALSE))),"")</f>
        <v>845.62929991498186</v>
      </c>
      <c r="W105" s="107">
        <f ca="1">IFERROR(IF((VLOOKUP($E105,'DTOC Backsheet'!$D$5:$AF$183,W$9,FALSE))="","",(VLOOKUP($E105,'DTOC Backsheet'!$D$5:$AF$183,W$9,FALSE))),"")</f>
        <v>634.29555910782665</v>
      </c>
      <c r="X105" s="241">
        <f ca="1">IFERROR(IF((VLOOKUP($E105,'DTOC Backsheet'!$D$5:$AF$183,X$9,FALSE))="","",(VLOOKUP($E105,'DTOC Backsheet'!$D$5:$AF$183,X$9,FALSE))),"")</f>
        <v>674.06370881066471</v>
      </c>
      <c r="Y105" s="92"/>
    </row>
    <row r="106" spans="1:25" ht="30" customHeight="1" x14ac:dyDescent="0.3">
      <c r="A106" s="161">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1"/>
        <v>E08000011</v>
      </c>
      <c r="F106" s="99" t="str">
        <f ca="1">IF(E106="","",VLOOKUP(E106,'Org List'!$J$9:$K$488,2,0))</f>
        <v>Knowsley</v>
      </c>
      <c r="G106" s="106">
        <f ca="1">IFERROR(IF((VLOOKUP($E106,'Adj NEA Backsheet'!$D$5:$CB$183,G$9,FALSE))="","",(VLOOKUP($E106,'Adj NEA Backsheet'!$D$5:$CB$183,G$9,FALSE))),"")</f>
        <v>4190.4321720188082</v>
      </c>
      <c r="H106" s="107">
        <f ca="1">IFERROR(IF((VLOOKUP($E106,'Adj NEA Backsheet'!$D$5:$CB$183,H$9,FALSE))="","",(VLOOKUP($E106,'Adj NEA Backsheet'!$D$5:$CB$183,H$9,FALSE))),"")</f>
        <v>4130.1952593376709</v>
      </c>
      <c r="I106" s="107">
        <f ca="1">IFERROR(IF((VLOOKUP($E106,'Adj NEA Backsheet'!$D$5:$CB$183,I$9,FALSE))="","",(VLOOKUP($E106,'Adj NEA Backsheet'!$D$5:$CB$183,I$9,FALSE))),"")</f>
        <v>4243.6959277127571</v>
      </c>
      <c r="J106" s="108">
        <f ca="1">IFERROR(IF((VLOOKUP($E106,'Adj NEA Backsheet'!$D$5:$CB$183,J$9,FALSE))="","",(VLOOKUP($E106,'Adj NEA Backsheet'!$D$5:$CB$183,J$9,FALSE))),"")</f>
        <v>4511.1068324965281</v>
      </c>
      <c r="K106" s="170">
        <f ca="1">IFERROR(IF((VLOOKUP($E106,'Adj NEA Backsheet'!$D$5:$CB$183,K$9,FALSE))="","",(VLOOKUP($E106,'Adj NEA Backsheet'!$D$5:$CB$183,K$9,FALSE))),"")</f>
        <v>4671.9667762993495</v>
      </c>
      <c r="L106" s="238">
        <f ca="1">IFERROR(IF((VLOOKUP($E106,'Adj NEA Backsheet'!$D$5:$CB$183,L$9,FALSE))="","",(VLOOKUP($E106,'Adj NEA Backsheet'!$D$5:$CB$183,L$9,FALSE))),"")</f>
        <v>4667.0059552709763</v>
      </c>
      <c r="M106" s="107">
        <f ca="1">IFERROR(IF((VLOOKUP($E106,'NEA Backsheet'!$D$5:$CB$183,M$9,FALSE))="","",(VLOOKUP($E106,'NEA Backsheet'!$D$5:$CB$183,M$9,FALSE))),"")</f>
        <v>4768.3890026165891</v>
      </c>
      <c r="N106" s="241">
        <f ca="1">IFERROR(IF((VLOOKUP($E106,'NEA Backsheet'!$D$5:$CB$183,N$9,FALSE))="","",(VLOOKUP($E106,'NEA Backsheet'!$D$5:$CB$183,N$9,FALSE))),"")</f>
        <v>4729.9308148963346</v>
      </c>
      <c r="O106" s="92"/>
      <c r="Q106" s="106">
        <f ca="1">IFERROR(IF((VLOOKUP($E106,'DTOC Backsheet'!$D$5:$AF$183,Q$9,FALSE))="","",(VLOOKUP($E106,'DTOC Backsheet'!$D$5:$AF$183,Q$9,FALSE))),"")</f>
        <v>1060.2784744443484</v>
      </c>
      <c r="R106" s="107">
        <f ca="1">IFERROR(IF((VLOOKUP($E106,'DTOC Backsheet'!$D$5:$AF$183,R$9,FALSE))="","",(VLOOKUP($E106,'DTOC Backsheet'!$D$5:$AF$183,R$9,FALSE))),"")</f>
        <v>1420.911528150134</v>
      </c>
      <c r="S106" s="107">
        <f ca="1">IFERROR(IF((VLOOKUP($E106,'DTOC Backsheet'!$D$5:$AF$183,S$9,FALSE))="","",(VLOOKUP($E106,'DTOC Backsheet'!$D$5:$AF$183,S$9,FALSE))),"")</f>
        <v>733.37369194845633</v>
      </c>
      <c r="T106" s="108">
        <f ca="1">IFERROR(IF((VLOOKUP($E106,'DTOC Backsheet'!$D$5:$AF$183,T$9,FALSE))="","",(VLOOKUP($E106,'DTOC Backsheet'!$D$5:$AF$183,T$9,FALSE))),"")</f>
        <v>782.0499201388767</v>
      </c>
      <c r="U106" s="170">
        <f ca="1">IFERROR(IF((VLOOKUP($E106,'DTOC Backsheet'!$D$5:$AF$183,U$9,FALSE))="","",(VLOOKUP($E106,'DTOC Backsheet'!$D$5:$AF$183,U$9,FALSE))),"")</f>
        <v>826.98538516343092</v>
      </c>
      <c r="V106" s="238">
        <f ca="1">IFERROR(IF((VLOOKUP($E106,'DTOC Backsheet'!$D$5:$AF$183,V$9,FALSE))="","",(VLOOKUP($E106,'DTOC Backsheet'!$D$5:$AF$183,V$9,FALSE))),"")</f>
        <v>1240.0460059660641</v>
      </c>
      <c r="W106" s="107">
        <f ca="1">IFERROR(IF((VLOOKUP($E106,'DTOC Backsheet'!$D$5:$AF$183,W$9,FALSE))="","",(VLOOKUP($E106,'DTOC Backsheet'!$D$5:$AF$183,W$9,FALSE))),"")</f>
        <v>909.94316674722336</v>
      </c>
      <c r="X106" s="241">
        <f ca="1">IFERROR(IF((VLOOKUP($E106,'DTOC Backsheet'!$D$5:$AF$183,X$9,FALSE))="","",(VLOOKUP($E106,'DTOC Backsheet'!$D$5:$AF$183,X$9,FALSE))),"")</f>
        <v>1163.0786380935861</v>
      </c>
      <c r="Y106" s="92"/>
    </row>
    <row r="107" spans="1:25" ht="30" customHeight="1" x14ac:dyDescent="0.3">
      <c r="A107" s="161">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1"/>
        <v>E09000022</v>
      </c>
      <c r="F107" s="99" t="str">
        <f ca="1">IF(E107="","",VLOOKUP(E107,'Org List'!$J$9:$K$488,2,0))</f>
        <v>Lambeth</v>
      </c>
      <c r="G107" s="106">
        <f ca="1">IFERROR(IF((VLOOKUP($E107,'Adj NEA Backsheet'!$D$5:$CB$183,G$9,FALSE))="","",(VLOOKUP($E107,'Adj NEA Backsheet'!$D$5:$CB$183,G$9,FALSE))),"")</f>
        <v>2009.1759064424509</v>
      </c>
      <c r="H107" s="107">
        <f ca="1">IFERROR(IF((VLOOKUP($E107,'Adj NEA Backsheet'!$D$5:$CB$183,H$9,FALSE))="","",(VLOOKUP($E107,'Adj NEA Backsheet'!$D$5:$CB$183,H$9,FALSE))),"")</f>
        <v>1943.886414047739</v>
      </c>
      <c r="I107" s="107">
        <f ca="1">IFERROR(IF((VLOOKUP($E107,'Adj NEA Backsheet'!$D$5:$CB$183,I$9,FALSE))="","",(VLOOKUP($E107,'Adj NEA Backsheet'!$D$5:$CB$183,I$9,FALSE))),"")</f>
        <v>2069.5034564352495</v>
      </c>
      <c r="J107" s="108">
        <f ca="1">IFERROR(IF((VLOOKUP($E107,'Adj NEA Backsheet'!$D$5:$CB$183,J$9,FALSE))="","",(VLOOKUP($E107,'Adj NEA Backsheet'!$D$5:$CB$183,J$9,FALSE))),"")</f>
        <v>2020.8637457238058</v>
      </c>
      <c r="K107" s="170">
        <f ca="1">IFERROR(IF((VLOOKUP($E107,'Adj NEA Backsheet'!$D$5:$CB$183,K$9,FALSE))="","",(VLOOKUP($E107,'Adj NEA Backsheet'!$D$5:$CB$183,K$9,FALSE))),"")</f>
        <v>2030.821286578677</v>
      </c>
      <c r="L107" s="238">
        <f ca="1">IFERROR(IF((VLOOKUP($E107,'Adj NEA Backsheet'!$D$5:$CB$183,L$9,FALSE))="","",(VLOOKUP($E107,'Adj NEA Backsheet'!$D$5:$CB$183,L$9,FALSE))),"")</f>
        <v>2108.9618778923159</v>
      </c>
      <c r="M107" s="107">
        <f ca="1">IFERROR(IF((VLOOKUP($E107,'NEA Backsheet'!$D$5:$CB$183,M$9,FALSE))="","",(VLOOKUP($E107,'NEA Backsheet'!$D$5:$CB$183,M$9,FALSE))),"")</f>
        <v>2258.9740657280086</v>
      </c>
      <c r="N107" s="241">
        <f ca="1">IFERROR(IF((VLOOKUP($E107,'NEA Backsheet'!$D$5:$CB$183,N$9,FALSE))="","",(VLOOKUP($E107,'NEA Backsheet'!$D$5:$CB$183,N$9,FALSE))),"")</f>
        <v>2179.5819757349027</v>
      </c>
      <c r="O107" s="92"/>
      <c r="Q107" s="106">
        <f ca="1">IFERROR(IF((VLOOKUP($E107,'DTOC Backsheet'!$D$5:$AF$183,Q$9,FALSE))="","",(VLOOKUP($E107,'DTOC Backsheet'!$D$5:$AF$183,Q$9,FALSE))),"")</f>
        <v>804.46491415980654</v>
      </c>
      <c r="R107" s="107">
        <f ca="1">IFERROR(IF((VLOOKUP($E107,'DTOC Backsheet'!$D$5:$AF$183,R$9,FALSE))="","",(VLOOKUP($E107,'DTOC Backsheet'!$D$5:$AF$183,R$9,FALSE))),"")</f>
        <v>761.2387918107537</v>
      </c>
      <c r="S107" s="107">
        <f ca="1">IFERROR(IF((VLOOKUP($E107,'DTOC Backsheet'!$D$5:$AF$183,S$9,FALSE))="","",(VLOOKUP($E107,'DTOC Backsheet'!$D$5:$AF$183,S$9,FALSE))),"")</f>
        <v>608.60850139241677</v>
      </c>
      <c r="T107" s="108">
        <f ca="1">IFERROR(IF((VLOOKUP($E107,'DTOC Backsheet'!$D$5:$AF$183,T$9,FALSE))="","",(VLOOKUP($E107,'DTOC Backsheet'!$D$5:$AF$183,T$9,FALSE))),"")</f>
        <v>614.18905898239257</v>
      </c>
      <c r="U107" s="170">
        <f ca="1">IFERROR(IF((VLOOKUP($E107,'DTOC Backsheet'!$D$5:$AF$183,U$9,FALSE))="","",(VLOOKUP($E107,'DTOC Backsheet'!$D$5:$AF$183,U$9,FALSE))),"")</f>
        <v>666.59684240691843</v>
      </c>
      <c r="V107" s="238">
        <f ca="1">IFERROR(IF((VLOOKUP($E107,'DTOC Backsheet'!$D$5:$AF$183,V$9,FALSE))="","",(VLOOKUP($E107,'DTOC Backsheet'!$D$5:$AF$183,V$9,FALSE))),"")</f>
        <v>535.38886663904077</v>
      </c>
      <c r="W107" s="107">
        <f ca="1">IFERROR(IF((VLOOKUP($E107,'DTOC Backsheet'!$D$5:$AF$183,W$9,FALSE))="","",(VLOOKUP($E107,'DTOC Backsheet'!$D$5:$AF$183,W$9,FALSE))),"")</f>
        <v>529.35631602902345</v>
      </c>
      <c r="X107" s="241">
        <f ca="1">IFERROR(IF((VLOOKUP($E107,'DTOC Backsheet'!$D$5:$AF$183,X$9,FALSE))="","",(VLOOKUP($E107,'DTOC Backsheet'!$D$5:$AF$183,X$9,FALSE))),"")</f>
        <v>803.66025885795898</v>
      </c>
      <c r="Y107" s="92"/>
    </row>
    <row r="108" spans="1:25" ht="30" customHeight="1" x14ac:dyDescent="0.3">
      <c r="A108" s="161">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ca="1" si="1"/>
        <v>E10000017</v>
      </c>
      <c r="F108" s="99" t="str">
        <f ca="1">IF(E108="","",VLOOKUP(E108,'Org List'!$J$9:$K$488,2,0))</f>
        <v>Lancashire</v>
      </c>
      <c r="G108" s="106">
        <f ca="1">IFERROR(IF((VLOOKUP($E108,'Adj NEA Backsheet'!$D$5:$CB$183,G$9,FALSE))="","",(VLOOKUP($E108,'Adj NEA Backsheet'!$D$5:$CB$183,G$9,FALSE))),"")</f>
        <v>2735.5293159672451</v>
      </c>
      <c r="H108" s="107">
        <f ca="1">IFERROR(IF((VLOOKUP($E108,'Adj NEA Backsheet'!$D$5:$CB$183,H$9,FALSE))="","",(VLOOKUP($E108,'Adj NEA Backsheet'!$D$5:$CB$183,H$9,FALSE))),"")</f>
        <v>2711.8233195997609</v>
      </c>
      <c r="I108" s="107">
        <f ca="1">IFERROR(IF((VLOOKUP($E108,'Adj NEA Backsheet'!$D$5:$CB$183,I$9,FALSE))="","",(VLOOKUP($E108,'Adj NEA Backsheet'!$D$5:$CB$183,I$9,FALSE))),"")</f>
        <v>3057.1118423158064</v>
      </c>
      <c r="J108" s="108">
        <f ca="1">IFERROR(IF((VLOOKUP($E108,'Adj NEA Backsheet'!$D$5:$CB$183,J$9,FALSE))="","",(VLOOKUP($E108,'Adj NEA Backsheet'!$D$5:$CB$183,J$9,FALSE))),"")</f>
        <v>2989.378243105858</v>
      </c>
      <c r="K108" s="170">
        <f ca="1">IFERROR(IF((VLOOKUP($E108,'Adj NEA Backsheet'!$D$5:$CB$183,K$9,FALSE))="","",(VLOOKUP($E108,'Adj NEA Backsheet'!$D$5:$CB$183,K$9,FALSE))),"")</f>
        <v>2964.3628346594978</v>
      </c>
      <c r="L108" s="238">
        <f ca="1">IFERROR(IF((VLOOKUP($E108,'Adj NEA Backsheet'!$D$5:$CB$183,L$9,FALSE))="","",(VLOOKUP($E108,'Adj NEA Backsheet'!$D$5:$CB$183,L$9,FALSE))),"")</f>
        <v>2905.1730717738774</v>
      </c>
      <c r="M108" s="107">
        <f ca="1">IFERROR(IF((VLOOKUP($E108,'NEA Backsheet'!$D$5:$CB$183,M$9,FALSE))="","",(VLOOKUP($E108,'NEA Backsheet'!$D$5:$CB$183,M$9,FALSE))),"")</f>
        <v>3220.7059167880798</v>
      </c>
      <c r="N108" s="241">
        <f ca="1">IFERROR(IF((VLOOKUP($E108,'NEA Backsheet'!$D$5:$CB$183,N$9,FALSE))="","",(VLOOKUP($E108,'NEA Backsheet'!$D$5:$CB$183,N$9,FALSE))),"")</f>
        <v>3162.3974854243625</v>
      </c>
      <c r="O108" s="92"/>
      <c r="Q108" s="106">
        <f ca="1">IFERROR(IF((VLOOKUP($E108,'DTOC Backsheet'!$D$5:$AF$183,Q$9,FALSE))="","",(VLOOKUP($E108,'DTOC Backsheet'!$D$5:$AF$183,Q$9,FALSE))),"")</f>
        <v>1472.7478749977727</v>
      </c>
      <c r="R108" s="107">
        <f ca="1">IFERROR(IF((VLOOKUP($E108,'DTOC Backsheet'!$D$5:$AF$183,R$9,FALSE))="","",(VLOOKUP($E108,'DTOC Backsheet'!$D$5:$AF$183,R$9,FALSE))),"")</f>
        <v>1445.5989995796642</v>
      </c>
      <c r="S108" s="107">
        <f ca="1">IFERROR(IF((VLOOKUP($E108,'DTOC Backsheet'!$D$5:$AF$183,S$9,FALSE))="","",(VLOOKUP($E108,'DTOC Backsheet'!$D$5:$AF$183,S$9,FALSE))),"")</f>
        <v>1379.3515506829672</v>
      </c>
      <c r="T108" s="108">
        <f ca="1">IFERROR(IF((VLOOKUP($E108,'DTOC Backsheet'!$D$5:$AF$183,T$9,FALSE))="","",(VLOOKUP($E108,'DTOC Backsheet'!$D$5:$AF$183,T$9,FALSE))),"")</f>
        <v>1112.2587022628788</v>
      </c>
      <c r="U108" s="170">
        <f ca="1">IFERROR(IF((VLOOKUP($E108,'DTOC Backsheet'!$D$5:$AF$183,U$9,FALSE))="","",(VLOOKUP($E108,'DTOC Backsheet'!$D$5:$AF$183,U$9,FALSE))),"")</f>
        <v>979.63960975648524</v>
      </c>
      <c r="V108" s="238">
        <f ca="1">IFERROR(IF((VLOOKUP($E108,'DTOC Backsheet'!$D$5:$AF$183,V$9,FALSE))="","",(VLOOKUP($E108,'DTOC Backsheet'!$D$5:$AF$183,V$9,FALSE))),"")</f>
        <v>948.16355931984106</v>
      </c>
      <c r="W108" s="107">
        <f ca="1">IFERROR(IF((VLOOKUP($E108,'DTOC Backsheet'!$D$5:$AF$183,W$9,FALSE))="","",(VLOOKUP($E108,'DTOC Backsheet'!$D$5:$AF$183,W$9,FALSE))),"")</f>
        <v>1068.7168324921879</v>
      </c>
      <c r="X108" s="241">
        <f ca="1">IFERROR(IF((VLOOKUP($E108,'DTOC Backsheet'!$D$5:$AF$183,X$9,FALSE))="","",(VLOOKUP($E108,'DTOC Backsheet'!$D$5:$AF$183,X$9,FALSE))),"")</f>
        <v>1095.5890059183257</v>
      </c>
      <c r="Y108" s="92"/>
    </row>
    <row r="109" spans="1:25" ht="30" customHeight="1" x14ac:dyDescent="0.3">
      <c r="A109" s="161">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1"/>
        <v>E08000035</v>
      </c>
      <c r="F109" s="99" t="str">
        <f ca="1">IF(E109="","",VLOOKUP(E109,'Org List'!$J$9:$K$488,2,0))</f>
        <v>Leeds</v>
      </c>
      <c r="G109" s="106">
        <f ca="1">IFERROR(IF((VLOOKUP($E109,'Adj NEA Backsheet'!$D$5:$CB$183,G$9,FALSE))="","",(VLOOKUP($E109,'Adj NEA Backsheet'!$D$5:$CB$183,G$9,FALSE))),"")</f>
        <v>2476.9243555499061</v>
      </c>
      <c r="H109" s="107">
        <f ca="1">IFERROR(IF((VLOOKUP($E109,'Adj NEA Backsheet'!$D$5:$CB$183,H$9,FALSE))="","",(VLOOKUP($E109,'Adj NEA Backsheet'!$D$5:$CB$183,H$9,FALSE))),"")</f>
        <v>2448.0320272550107</v>
      </c>
      <c r="I109" s="107">
        <f ca="1">IFERROR(IF((VLOOKUP($E109,'Adj NEA Backsheet'!$D$5:$CB$183,I$9,FALSE))="","",(VLOOKUP($E109,'Adj NEA Backsheet'!$D$5:$CB$183,I$9,FALSE))),"")</f>
        <v>2351.1724683413145</v>
      </c>
      <c r="J109" s="108">
        <f ca="1">IFERROR(IF((VLOOKUP($E109,'Adj NEA Backsheet'!$D$5:$CB$183,J$9,FALSE))="","",(VLOOKUP($E109,'Adj NEA Backsheet'!$D$5:$CB$183,J$9,FALSE))),"")</f>
        <v>2303.8027772350615</v>
      </c>
      <c r="K109" s="170">
        <f ca="1">IFERROR(IF((VLOOKUP($E109,'Adj NEA Backsheet'!$D$5:$CB$183,K$9,FALSE))="","",(VLOOKUP($E109,'Adj NEA Backsheet'!$D$5:$CB$183,K$9,FALSE))),"")</f>
        <v>2445.6057175791952</v>
      </c>
      <c r="L109" s="238">
        <f ca="1">IFERROR(IF((VLOOKUP($E109,'Adj NEA Backsheet'!$D$5:$CB$183,L$9,FALSE))="","",(VLOOKUP($E109,'Adj NEA Backsheet'!$D$5:$CB$183,L$9,FALSE))),"")</f>
        <v>2416.9845067664105</v>
      </c>
      <c r="M109" s="107">
        <f ca="1">IFERROR(IF((VLOOKUP($E109,'NEA Backsheet'!$D$5:$CB$183,M$9,FALSE))="","",(VLOOKUP($E109,'NEA Backsheet'!$D$5:$CB$183,M$9,FALSE))),"")</f>
        <v>2295.1903895403916</v>
      </c>
      <c r="N109" s="241">
        <f ca="1">IFERROR(IF((VLOOKUP($E109,'NEA Backsheet'!$D$5:$CB$183,N$9,FALSE))="","",(VLOOKUP($E109,'NEA Backsheet'!$D$5:$CB$183,N$9,FALSE))),"")</f>
        <v>2253.5517002458491</v>
      </c>
      <c r="O109" s="92"/>
      <c r="Q109" s="106">
        <f ca="1">IFERROR(IF((VLOOKUP($E109,'DTOC Backsheet'!$D$5:$AF$183,Q$9,FALSE))="","",(VLOOKUP($E109,'DTOC Backsheet'!$D$5:$AF$183,Q$9,FALSE))),"")</f>
        <v>1386.4055947673535</v>
      </c>
      <c r="R109" s="107">
        <f ca="1">IFERROR(IF((VLOOKUP($E109,'DTOC Backsheet'!$D$5:$AF$183,R$9,FALSE))="","",(VLOOKUP($E109,'DTOC Backsheet'!$D$5:$AF$183,R$9,FALSE))),"")</f>
        <v>1544.1868285002051</v>
      </c>
      <c r="S109" s="107">
        <f ca="1">IFERROR(IF((VLOOKUP($E109,'DTOC Backsheet'!$D$5:$AF$183,S$9,FALSE))="","",(VLOOKUP($E109,'DTOC Backsheet'!$D$5:$AF$183,S$9,FALSE))),"")</f>
        <v>1669.6358422058333</v>
      </c>
      <c r="T109" s="108">
        <f ca="1">IFERROR(IF((VLOOKUP($E109,'DTOC Backsheet'!$D$5:$AF$183,T$9,FALSE))="","",(VLOOKUP($E109,'DTOC Backsheet'!$D$5:$AF$183,T$9,FALSE))),"")</f>
        <v>1711.0529240611097</v>
      </c>
      <c r="U109" s="170">
        <f ca="1">IFERROR(IF((VLOOKUP($E109,'DTOC Backsheet'!$D$5:$AF$183,U$9,FALSE))="","",(VLOOKUP($E109,'DTOC Backsheet'!$D$5:$AF$183,U$9,FALSE))),"")</f>
        <v>1439.5924329152133</v>
      </c>
      <c r="V109" s="238">
        <f ca="1">IFERROR(IF((VLOOKUP($E109,'DTOC Backsheet'!$D$5:$AF$183,V$9,FALSE))="","",(VLOOKUP($E109,'DTOC Backsheet'!$D$5:$AF$183,V$9,FALSE))),"")</f>
        <v>1643.7101497626311</v>
      </c>
      <c r="W109" s="107">
        <f ca="1">IFERROR(IF((VLOOKUP($E109,'DTOC Backsheet'!$D$5:$AF$183,W$9,FALSE))="","",(VLOOKUP($E109,'DTOC Backsheet'!$D$5:$AF$183,W$9,FALSE))),"")</f>
        <v>1515.2927830216177</v>
      </c>
      <c r="X109" s="241">
        <f ca="1">IFERROR(IF((VLOOKUP($E109,'DTOC Backsheet'!$D$5:$AF$183,X$9,FALSE))="","",(VLOOKUP($E109,'DTOC Backsheet'!$D$5:$AF$183,X$9,FALSE))),"")</f>
        <v>1360.8315194159356</v>
      </c>
      <c r="Y109" s="92"/>
    </row>
    <row r="110" spans="1:25" ht="30" customHeight="1" x14ac:dyDescent="0.3">
      <c r="A110" s="161">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1"/>
        <v>E06000016</v>
      </c>
      <c r="F110" s="99" t="str">
        <f ca="1">IF(E110="","",VLOOKUP(E110,'Org List'!$J$9:$K$488,2,0))</f>
        <v>Leicester</v>
      </c>
      <c r="G110" s="106">
        <f ca="1">IFERROR(IF((VLOOKUP($E110,'Adj NEA Backsheet'!$D$5:$CB$183,G$9,FALSE))="","",(VLOOKUP($E110,'Adj NEA Backsheet'!$D$5:$CB$183,G$9,FALSE))),"")</f>
        <v>2859.8993006788683</v>
      </c>
      <c r="H110" s="107">
        <f ca="1">IFERROR(IF((VLOOKUP($E110,'Adj NEA Backsheet'!$D$5:$CB$183,H$9,FALSE))="","",(VLOOKUP($E110,'Adj NEA Backsheet'!$D$5:$CB$183,H$9,FALSE))),"")</f>
        <v>2874.6674606146184</v>
      </c>
      <c r="I110" s="107">
        <f ca="1">IFERROR(IF((VLOOKUP($E110,'Adj NEA Backsheet'!$D$5:$CB$183,I$9,FALSE))="","",(VLOOKUP($E110,'Adj NEA Backsheet'!$D$5:$CB$183,I$9,FALSE))),"")</f>
        <v>2863.8922212931675</v>
      </c>
      <c r="J110" s="108">
        <f ca="1">IFERROR(IF((VLOOKUP($E110,'Adj NEA Backsheet'!$D$5:$CB$183,J$9,FALSE))="","",(VLOOKUP($E110,'Adj NEA Backsheet'!$D$5:$CB$183,J$9,FALSE))),"")</f>
        <v>2884.3880807151204</v>
      </c>
      <c r="K110" s="170">
        <f ca="1">IFERROR(IF((VLOOKUP($E110,'Adj NEA Backsheet'!$D$5:$CB$183,K$9,FALSE))="","",(VLOOKUP($E110,'Adj NEA Backsheet'!$D$5:$CB$183,K$9,FALSE))),"")</f>
        <v>2915.9963627441512</v>
      </c>
      <c r="L110" s="238">
        <f ca="1">IFERROR(IF((VLOOKUP($E110,'Adj NEA Backsheet'!$D$5:$CB$183,L$9,FALSE))="","",(VLOOKUP($E110,'Adj NEA Backsheet'!$D$5:$CB$183,L$9,FALSE))),"")</f>
        <v>2720.388566765314</v>
      </c>
      <c r="M110" s="107">
        <f ca="1">IFERROR(IF((VLOOKUP($E110,'NEA Backsheet'!$D$5:$CB$183,M$9,FALSE))="","",(VLOOKUP($E110,'NEA Backsheet'!$D$5:$CB$183,M$9,FALSE))),"")</f>
        <v>2933.108596033333</v>
      </c>
      <c r="N110" s="241">
        <f ca="1">IFERROR(IF((VLOOKUP($E110,'NEA Backsheet'!$D$5:$CB$183,N$9,FALSE))="","",(VLOOKUP($E110,'NEA Backsheet'!$D$5:$CB$183,N$9,FALSE))),"")</f>
        <v>2872.1811053787555</v>
      </c>
      <c r="O110" s="92"/>
      <c r="Q110" s="106">
        <f ca="1">IFERROR(IF((VLOOKUP($E110,'DTOC Backsheet'!$D$5:$AF$183,Q$9,FALSE))="","",(VLOOKUP($E110,'DTOC Backsheet'!$D$5:$AF$183,Q$9,FALSE))),"")</f>
        <v>795.14535034586038</v>
      </c>
      <c r="R110" s="107">
        <f ca="1">IFERROR(IF((VLOOKUP($E110,'DTOC Backsheet'!$D$5:$AF$183,R$9,FALSE))="","",(VLOOKUP($E110,'DTOC Backsheet'!$D$5:$AF$183,R$9,FALSE))),"")</f>
        <v>1052.4091606675515</v>
      </c>
      <c r="S110" s="107">
        <f ca="1">IFERROR(IF((VLOOKUP($E110,'DTOC Backsheet'!$D$5:$AF$183,S$9,FALSE))="","",(VLOOKUP($E110,'DTOC Backsheet'!$D$5:$AF$183,S$9,FALSE))),"")</f>
        <v>769.93794529993113</v>
      </c>
      <c r="T110" s="108">
        <f ca="1">IFERROR(IF((VLOOKUP($E110,'DTOC Backsheet'!$D$5:$AF$183,T$9,FALSE))="","",(VLOOKUP($E110,'DTOC Backsheet'!$D$5:$AF$183,T$9,FALSE))),"")</f>
        <v>547.4551519593291</v>
      </c>
      <c r="U110" s="170">
        <f ca="1">IFERROR(IF((VLOOKUP($E110,'DTOC Backsheet'!$D$5:$AF$183,U$9,FALSE))="","",(VLOOKUP($E110,'DTOC Backsheet'!$D$5:$AF$183,U$9,FALSE))),"")</f>
        <v>458.91793061819772</v>
      </c>
      <c r="V110" s="238">
        <f ca="1">IFERROR(IF((VLOOKUP($E110,'DTOC Backsheet'!$D$5:$AF$183,V$9,FALSE))="","",(VLOOKUP($E110,'DTOC Backsheet'!$D$5:$AF$183,V$9,FALSE))),"")</f>
        <v>483.26566648700879</v>
      </c>
      <c r="W110" s="107">
        <f ca="1">IFERROR(IF((VLOOKUP($E110,'DTOC Backsheet'!$D$5:$AF$183,W$9,FALSE))="","",(VLOOKUP($E110,'DTOC Backsheet'!$D$5:$AF$183,W$9,FALSE))),"")</f>
        <v>530.85442295786697</v>
      </c>
      <c r="X110" s="241">
        <f ca="1">IFERROR(IF((VLOOKUP($E110,'DTOC Backsheet'!$D$5:$AF$183,X$9,FALSE))="","",(VLOOKUP($E110,'DTOC Backsheet'!$D$5:$AF$183,X$9,FALSE))),"")</f>
        <v>522.50292207743928</v>
      </c>
      <c r="Y110" s="92"/>
    </row>
    <row r="111" spans="1:25" ht="30" customHeight="1" x14ac:dyDescent="0.3">
      <c r="A111" s="161">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1"/>
        <v>E10000018</v>
      </c>
      <c r="F111" s="99" t="str">
        <f ca="1">IF(E111="","",VLOOKUP(E111,'Org List'!$J$9:$K$488,2,0))</f>
        <v>Leicestershire</v>
      </c>
      <c r="G111" s="106">
        <f ca="1">IFERROR(IF((VLOOKUP($E111,'Adj NEA Backsheet'!$D$5:$CB$183,G$9,FALSE))="","",(VLOOKUP($E111,'Adj NEA Backsheet'!$D$5:$CB$183,G$9,FALSE))),"")</f>
        <v>2416.3825328188977</v>
      </c>
      <c r="H111" s="107">
        <f ca="1">IFERROR(IF((VLOOKUP($E111,'Adj NEA Backsheet'!$D$5:$CB$183,H$9,FALSE))="","",(VLOOKUP($E111,'Adj NEA Backsheet'!$D$5:$CB$183,H$9,FALSE))),"")</f>
        <v>2479.1208145041464</v>
      </c>
      <c r="I111" s="107">
        <f ca="1">IFERROR(IF((VLOOKUP($E111,'Adj NEA Backsheet'!$D$5:$CB$183,I$9,FALSE))="","",(VLOOKUP($E111,'Adj NEA Backsheet'!$D$5:$CB$183,I$9,FALSE))),"")</f>
        <v>2549.9409641511593</v>
      </c>
      <c r="J111" s="108">
        <f ca="1">IFERROR(IF((VLOOKUP($E111,'Adj NEA Backsheet'!$D$5:$CB$183,J$9,FALSE))="","",(VLOOKUP($E111,'Adj NEA Backsheet'!$D$5:$CB$183,J$9,FALSE))),"")</f>
        <v>2610.138687331199</v>
      </c>
      <c r="K111" s="170">
        <f ca="1">IFERROR(IF((VLOOKUP($E111,'Adj NEA Backsheet'!$D$5:$CB$183,K$9,FALSE))="","",(VLOOKUP($E111,'Adj NEA Backsheet'!$D$5:$CB$183,K$9,FALSE))),"")</f>
        <v>2554.4983795085082</v>
      </c>
      <c r="L111" s="238">
        <f ca="1">IFERROR(IF((VLOOKUP($E111,'Adj NEA Backsheet'!$D$5:$CB$183,L$9,FALSE))="","",(VLOOKUP($E111,'Adj NEA Backsheet'!$D$5:$CB$183,L$9,FALSE))),"")</f>
        <v>2482.1307193305133</v>
      </c>
      <c r="M111" s="107">
        <f ca="1">IFERROR(IF((VLOOKUP($E111,'NEA Backsheet'!$D$5:$CB$183,M$9,FALSE))="","",(VLOOKUP($E111,'NEA Backsheet'!$D$5:$CB$183,M$9,FALSE))),"")</f>
        <v>2582.9872229074945</v>
      </c>
      <c r="N111" s="241">
        <f ca="1">IFERROR(IF((VLOOKUP($E111,'NEA Backsheet'!$D$5:$CB$183,N$9,FALSE))="","",(VLOOKUP($E111,'NEA Backsheet'!$D$5:$CB$183,N$9,FALSE))),"")</f>
        <v>2613.2901084422883</v>
      </c>
      <c r="O111" s="92"/>
      <c r="Q111" s="106">
        <f ca="1">IFERROR(IF((VLOOKUP($E111,'DTOC Backsheet'!$D$5:$AF$183,Q$9,FALSE))="","",(VLOOKUP($E111,'DTOC Backsheet'!$D$5:$AF$183,Q$9,FALSE))),"")</f>
        <v>842.51235044454347</v>
      </c>
      <c r="R111" s="107">
        <f ca="1">IFERROR(IF((VLOOKUP($E111,'DTOC Backsheet'!$D$5:$AF$183,R$9,FALSE))="","",(VLOOKUP($E111,'DTOC Backsheet'!$D$5:$AF$183,R$9,FALSE))),"")</f>
        <v>833.26990478468736</v>
      </c>
      <c r="S111" s="107">
        <f ca="1">IFERROR(IF((VLOOKUP($E111,'DTOC Backsheet'!$D$5:$AF$183,S$9,FALSE))="","",(VLOOKUP($E111,'DTOC Backsheet'!$D$5:$AF$183,S$9,FALSE))),"")</f>
        <v>848.31153203504152</v>
      </c>
      <c r="T111" s="108">
        <f ca="1">IFERROR(IF((VLOOKUP($E111,'DTOC Backsheet'!$D$5:$AF$183,T$9,FALSE))="","",(VLOOKUP($E111,'DTOC Backsheet'!$D$5:$AF$183,T$9,FALSE))),"")</f>
        <v>744.22756591027326</v>
      </c>
      <c r="U111" s="170">
        <f ca="1">IFERROR(IF((VLOOKUP($E111,'DTOC Backsheet'!$D$5:$AF$183,U$9,FALSE))="","",(VLOOKUP($E111,'DTOC Backsheet'!$D$5:$AF$183,U$9,FALSE))),"")</f>
        <v>485.75983357027087</v>
      </c>
      <c r="V111" s="238">
        <f ca="1">IFERROR(IF((VLOOKUP($E111,'DTOC Backsheet'!$D$5:$AF$183,V$9,FALSE))="","",(VLOOKUP($E111,'DTOC Backsheet'!$D$5:$AF$183,V$9,FALSE))),"")</f>
        <v>580.37424891492822</v>
      </c>
      <c r="W111" s="107">
        <f ca="1">IFERROR(IF((VLOOKUP($E111,'DTOC Backsheet'!$D$5:$AF$183,W$9,FALSE))="","",(VLOOKUP($E111,'DTOC Backsheet'!$D$5:$AF$183,W$9,FALSE))),"")</f>
        <v>661.21338539714486</v>
      </c>
      <c r="X111" s="241">
        <f ca="1">IFERROR(IF((VLOOKUP($E111,'DTOC Backsheet'!$D$5:$AF$183,X$9,FALSE))="","",(VLOOKUP($E111,'DTOC Backsheet'!$D$5:$AF$183,X$9,FALSE))),"")</f>
        <v>626.83486802833443</v>
      </c>
      <c r="Y111" s="92"/>
    </row>
    <row r="112" spans="1:25" ht="30" customHeight="1" x14ac:dyDescent="0.3">
      <c r="A112" s="161">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1"/>
        <v>E09000023</v>
      </c>
      <c r="F112" s="99" t="str">
        <f ca="1">IF(E112="","",VLOOKUP(E112,'Org List'!$J$9:$K$488,2,0))</f>
        <v>Lewisham</v>
      </c>
      <c r="G112" s="106">
        <f ca="1">IFERROR(IF((VLOOKUP($E112,'Adj NEA Backsheet'!$D$5:$CB$183,G$9,FALSE))="","",(VLOOKUP($E112,'Adj NEA Backsheet'!$D$5:$CB$183,G$9,FALSE))),"")</f>
        <v>2224.2606875799975</v>
      </c>
      <c r="H112" s="107">
        <f ca="1">IFERROR(IF((VLOOKUP($E112,'Adj NEA Backsheet'!$D$5:$CB$183,H$9,FALSE))="","",(VLOOKUP($E112,'Adj NEA Backsheet'!$D$5:$CB$183,H$9,FALSE))),"")</f>
        <v>2200.8560627143997</v>
      </c>
      <c r="I112" s="107">
        <f ca="1">IFERROR(IF((VLOOKUP($E112,'Adj NEA Backsheet'!$D$5:$CB$183,I$9,FALSE))="","",(VLOOKUP($E112,'Adj NEA Backsheet'!$D$5:$CB$183,I$9,FALSE))),"")</f>
        <v>2218.0001166683528</v>
      </c>
      <c r="J112" s="108">
        <f ca="1">IFERROR(IF((VLOOKUP($E112,'Adj NEA Backsheet'!$D$5:$CB$183,J$9,FALSE))="","",(VLOOKUP($E112,'Adj NEA Backsheet'!$D$5:$CB$183,J$9,FALSE))),"")</f>
        <v>2048.6418528114168</v>
      </c>
      <c r="K112" s="170">
        <f ca="1">IFERROR(IF((VLOOKUP($E112,'Adj NEA Backsheet'!$D$5:$CB$183,K$9,FALSE))="","",(VLOOKUP($E112,'Adj NEA Backsheet'!$D$5:$CB$183,K$9,FALSE))),"")</f>
        <v>2146.9170730914548</v>
      </c>
      <c r="L112" s="238">
        <f ca="1">IFERROR(IF((VLOOKUP($E112,'Adj NEA Backsheet'!$D$5:$CB$183,L$9,FALSE))="","",(VLOOKUP($E112,'Adj NEA Backsheet'!$D$5:$CB$183,L$9,FALSE))),"")</f>
        <v>2152.6246446316686</v>
      </c>
      <c r="M112" s="107">
        <f ca="1">IFERROR(IF((VLOOKUP($E112,'NEA Backsheet'!$D$5:$CB$183,M$9,FALSE))="","",(VLOOKUP($E112,'NEA Backsheet'!$D$5:$CB$183,M$9,FALSE))),"")</f>
        <v>2287.4357780012447</v>
      </c>
      <c r="N112" s="241">
        <f ca="1">IFERROR(IF((VLOOKUP($E112,'NEA Backsheet'!$D$5:$CB$183,N$9,FALSE))="","",(VLOOKUP($E112,'NEA Backsheet'!$D$5:$CB$183,N$9,FALSE))),"")</f>
        <v>2226.2974166391164</v>
      </c>
      <c r="O112" s="92"/>
      <c r="Q112" s="106">
        <f ca="1">IFERROR(IF((VLOOKUP($E112,'DTOC Backsheet'!$D$5:$AF$183,Q$9,FALSE))="","",(VLOOKUP($E112,'DTOC Backsheet'!$D$5:$AF$183,Q$9,FALSE))),"")</f>
        <v>382.7751196172249</v>
      </c>
      <c r="R112" s="107">
        <f ca="1">IFERROR(IF((VLOOKUP($E112,'DTOC Backsheet'!$D$5:$AF$183,R$9,FALSE))="","",(VLOOKUP($E112,'DTOC Backsheet'!$D$5:$AF$183,R$9,FALSE))),"")</f>
        <v>522.66826871499995</v>
      </c>
      <c r="S112" s="107">
        <f ca="1">IFERROR(IF((VLOOKUP($E112,'DTOC Backsheet'!$D$5:$AF$183,S$9,FALSE))="","",(VLOOKUP($E112,'DTOC Backsheet'!$D$5:$AF$183,S$9,FALSE))),"")</f>
        <v>684.01742227562386</v>
      </c>
      <c r="T112" s="108">
        <f ca="1">IFERROR(IF((VLOOKUP($E112,'DTOC Backsheet'!$D$5:$AF$183,T$9,FALSE))="","",(VLOOKUP($E112,'DTOC Backsheet'!$D$5:$AF$183,T$9,FALSE))),"")</f>
        <v>455.62299795907006</v>
      </c>
      <c r="U112" s="170">
        <f ca="1">IFERROR(IF((VLOOKUP($E112,'DTOC Backsheet'!$D$5:$AF$183,U$9,FALSE))="","",(VLOOKUP($E112,'DTOC Backsheet'!$D$5:$AF$183,U$9,FALSE))),"")</f>
        <v>282.97472701339655</v>
      </c>
      <c r="V112" s="238">
        <f ca="1">IFERROR(IF((VLOOKUP($E112,'DTOC Backsheet'!$D$5:$AF$183,V$9,FALSE))="","",(VLOOKUP($E112,'DTOC Backsheet'!$D$5:$AF$183,V$9,FALSE))),"")</f>
        <v>272.02630007537823</v>
      </c>
      <c r="W112" s="107">
        <f ca="1">IFERROR(IF((VLOOKUP($E112,'DTOC Backsheet'!$D$5:$AF$183,W$9,FALSE))="","",(VLOOKUP($E112,'DTOC Backsheet'!$D$5:$AF$183,W$9,FALSE))),"")</f>
        <v>358.35043554821499</v>
      </c>
      <c r="X112" s="241">
        <f ca="1">IFERROR(IF((VLOOKUP($E112,'DTOC Backsheet'!$D$5:$AF$183,X$9,FALSE))="","",(VLOOKUP($E112,'DTOC Backsheet'!$D$5:$AF$183,X$9,FALSE))),"")</f>
        <v>426.7511282295344</v>
      </c>
      <c r="Y112" s="92"/>
    </row>
    <row r="113" spans="1:25" ht="30" customHeight="1" x14ac:dyDescent="0.3">
      <c r="A113" s="161">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1"/>
        <v>E10000019</v>
      </c>
      <c r="F113" s="99" t="str">
        <f ca="1">IF(E113="","",VLOOKUP(E113,'Org List'!$J$9:$K$488,2,0))</f>
        <v>Lincolnshire</v>
      </c>
      <c r="G113" s="106">
        <f ca="1">IFERROR(IF((VLOOKUP($E113,'Adj NEA Backsheet'!$D$5:$CB$183,G$9,FALSE))="","",(VLOOKUP($E113,'Adj NEA Backsheet'!$D$5:$CB$183,G$9,FALSE))),"")</f>
        <v>2438.9396645047973</v>
      </c>
      <c r="H113" s="107">
        <f ca="1">IFERROR(IF((VLOOKUP($E113,'Adj NEA Backsheet'!$D$5:$CB$183,H$9,FALSE))="","",(VLOOKUP($E113,'Adj NEA Backsheet'!$D$5:$CB$183,H$9,FALSE))),"")</f>
        <v>2485.7288529632979</v>
      </c>
      <c r="I113" s="107">
        <f ca="1">IFERROR(IF((VLOOKUP($E113,'Adj NEA Backsheet'!$D$5:$CB$183,I$9,FALSE))="","",(VLOOKUP($E113,'Adj NEA Backsheet'!$D$5:$CB$183,I$9,FALSE))),"")</f>
        <v>2627.551619354761</v>
      </c>
      <c r="J113" s="108">
        <f ca="1">IFERROR(IF((VLOOKUP($E113,'Adj NEA Backsheet'!$D$5:$CB$183,J$9,FALSE))="","",(VLOOKUP($E113,'Adj NEA Backsheet'!$D$5:$CB$183,J$9,FALSE))),"")</f>
        <v>2542.9031332137051</v>
      </c>
      <c r="K113" s="170">
        <f ca="1">IFERROR(IF((VLOOKUP($E113,'Adj NEA Backsheet'!$D$5:$CB$183,K$9,FALSE))="","",(VLOOKUP($E113,'Adj NEA Backsheet'!$D$5:$CB$183,K$9,FALSE))),"")</f>
        <v>2504.201861049542</v>
      </c>
      <c r="L113" s="238">
        <f ca="1">IFERROR(IF((VLOOKUP($E113,'Adj NEA Backsheet'!$D$5:$CB$183,L$9,FALSE))="","",(VLOOKUP($E113,'Adj NEA Backsheet'!$D$5:$CB$183,L$9,FALSE))),"")</f>
        <v>2508.097584175996</v>
      </c>
      <c r="M113" s="107">
        <f ca="1">IFERROR(IF((VLOOKUP($E113,'NEA Backsheet'!$D$5:$CB$183,M$9,FALSE))="","",(VLOOKUP($E113,'NEA Backsheet'!$D$5:$CB$183,M$9,FALSE))),"")</f>
        <v>2664.9085100737152</v>
      </c>
      <c r="N113" s="241">
        <f ca="1">IFERROR(IF((VLOOKUP($E113,'NEA Backsheet'!$D$5:$CB$183,N$9,FALSE))="","",(VLOOKUP($E113,'NEA Backsheet'!$D$5:$CB$183,N$9,FALSE))),"")</f>
        <v>2685.9243005002509</v>
      </c>
      <c r="O113" s="92"/>
      <c r="Q113" s="106">
        <f ca="1">IFERROR(IF((VLOOKUP($E113,'DTOC Backsheet'!$D$5:$AF$183,Q$9,FALSE))="","",(VLOOKUP($E113,'DTOC Backsheet'!$D$5:$AF$183,Q$9,FALSE))),"")</f>
        <v>1227.6634823698555</v>
      </c>
      <c r="R113" s="107">
        <f ca="1">IFERROR(IF((VLOOKUP($E113,'DTOC Backsheet'!$D$5:$AF$183,R$9,FALSE))="","",(VLOOKUP($E113,'DTOC Backsheet'!$D$5:$AF$183,R$9,FALSE))),"")</f>
        <v>1078.121341823326</v>
      </c>
      <c r="S113" s="107">
        <f ca="1">IFERROR(IF((VLOOKUP($E113,'DTOC Backsheet'!$D$5:$AF$183,S$9,FALSE))="","",(VLOOKUP($E113,'DTOC Backsheet'!$D$5:$AF$183,S$9,FALSE))),"")</f>
        <v>1156.6021123857824</v>
      </c>
      <c r="T113" s="108">
        <f ca="1">IFERROR(IF((VLOOKUP($E113,'DTOC Backsheet'!$D$5:$AF$183,T$9,FALSE))="","",(VLOOKUP($E113,'DTOC Backsheet'!$D$5:$AF$183,T$9,FALSE))),"")</f>
        <v>1018.4004551473735</v>
      </c>
      <c r="U113" s="170">
        <f ca="1">IFERROR(IF((VLOOKUP($E113,'DTOC Backsheet'!$D$5:$AF$183,U$9,FALSE))="","",(VLOOKUP($E113,'DTOC Backsheet'!$D$5:$AF$183,U$9,FALSE))),"")</f>
        <v>1006.3941190321025</v>
      </c>
      <c r="V113" s="238">
        <f ca="1">IFERROR(IF((VLOOKUP($E113,'DTOC Backsheet'!$D$5:$AF$183,V$9,FALSE))="","",(VLOOKUP($E113,'DTOC Backsheet'!$D$5:$AF$183,V$9,FALSE))),"")</f>
        <v>1126.9508912580432</v>
      </c>
      <c r="W113" s="107">
        <f ca="1">IFERROR(IF((VLOOKUP($E113,'DTOC Backsheet'!$D$5:$AF$183,W$9,FALSE))="","",(VLOOKUP($E113,'DTOC Backsheet'!$D$5:$AF$183,W$9,FALSE))),"")</f>
        <v>853.9300974039345</v>
      </c>
      <c r="X113" s="241">
        <f ca="1">IFERROR(IF((VLOOKUP($E113,'DTOC Backsheet'!$D$5:$AF$183,X$9,FALSE))="","",(VLOOKUP($E113,'DTOC Backsheet'!$D$5:$AF$183,X$9,FALSE))),"")</f>
        <v>792.88714151946044</v>
      </c>
      <c r="Y113" s="92"/>
    </row>
    <row r="114" spans="1:25" ht="30" customHeight="1" x14ac:dyDescent="0.3">
      <c r="A114" s="161">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1"/>
        <v>E08000012</v>
      </c>
      <c r="F114" s="99" t="str">
        <f ca="1">IF(E114="","",VLOOKUP(E114,'Org List'!$J$9:$K$488,2,0))</f>
        <v>Liverpool</v>
      </c>
      <c r="G114" s="106">
        <f ca="1">IFERROR(IF((VLOOKUP($E114,'Adj NEA Backsheet'!$D$5:$CB$183,G$9,FALSE))="","",(VLOOKUP($E114,'Adj NEA Backsheet'!$D$5:$CB$183,G$9,FALSE))),"")</f>
        <v>3118.1882944223385</v>
      </c>
      <c r="H114" s="107">
        <f ca="1">IFERROR(IF((VLOOKUP($E114,'Adj NEA Backsheet'!$D$5:$CB$183,H$9,FALSE))="","",(VLOOKUP($E114,'Adj NEA Backsheet'!$D$5:$CB$183,H$9,FALSE))),"")</f>
        <v>3205.3564754042523</v>
      </c>
      <c r="I114" s="107">
        <f ca="1">IFERROR(IF((VLOOKUP($E114,'Adj NEA Backsheet'!$D$5:$CB$183,I$9,FALSE))="","",(VLOOKUP($E114,'Adj NEA Backsheet'!$D$5:$CB$183,I$9,FALSE))),"")</f>
        <v>3419.4823718884013</v>
      </c>
      <c r="J114" s="108">
        <f ca="1">IFERROR(IF((VLOOKUP($E114,'Adj NEA Backsheet'!$D$5:$CB$183,J$9,FALSE))="","",(VLOOKUP($E114,'Adj NEA Backsheet'!$D$5:$CB$183,J$9,FALSE))),"")</f>
        <v>3477.7582522997777</v>
      </c>
      <c r="K114" s="170">
        <f ca="1">IFERROR(IF((VLOOKUP($E114,'Adj NEA Backsheet'!$D$5:$CB$183,K$9,FALSE))="","",(VLOOKUP($E114,'Adj NEA Backsheet'!$D$5:$CB$183,K$9,FALSE))),"")</f>
        <v>3593.5175476040913</v>
      </c>
      <c r="L114" s="238">
        <f ca="1">IFERROR(IF((VLOOKUP($E114,'Adj NEA Backsheet'!$D$5:$CB$183,L$9,FALSE))="","",(VLOOKUP($E114,'Adj NEA Backsheet'!$D$5:$CB$183,L$9,FALSE))),"")</f>
        <v>3610.2343776971061</v>
      </c>
      <c r="M114" s="107">
        <f ca="1">IFERROR(IF((VLOOKUP($E114,'NEA Backsheet'!$D$5:$CB$183,M$9,FALSE))="","",(VLOOKUP($E114,'NEA Backsheet'!$D$5:$CB$183,M$9,FALSE))),"")</f>
        <v>3721.6601145429463</v>
      </c>
      <c r="N114" s="241">
        <f ca="1">IFERROR(IF((VLOOKUP($E114,'NEA Backsheet'!$D$5:$CB$183,N$9,FALSE))="","",(VLOOKUP($E114,'NEA Backsheet'!$D$5:$CB$183,N$9,FALSE))),"")</f>
        <v>3685.9710381113778</v>
      </c>
      <c r="O114" s="92"/>
      <c r="Q114" s="106">
        <f ca="1">IFERROR(IF((VLOOKUP($E114,'DTOC Backsheet'!$D$5:$AF$183,Q$9,FALSE))="","",(VLOOKUP($E114,'DTOC Backsheet'!$D$5:$AF$183,Q$9,FALSE))),"")</f>
        <v>1224.8959152547909</v>
      </c>
      <c r="R114" s="107">
        <f ca="1">IFERROR(IF((VLOOKUP($E114,'DTOC Backsheet'!$D$5:$AF$183,R$9,FALSE))="","",(VLOOKUP($E114,'DTOC Backsheet'!$D$5:$AF$183,R$9,FALSE))),"")</f>
        <v>1138.4622342604016</v>
      </c>
      <c r="S114" s="107">
        <f ca="1">IFERROR(IF((VLOOKUP($E114,'DTOC Backsheet'!$D$5:$AF$183,S$9,FALSE))="","",(VLOOKUP($E114,'DTOC Backsheet'!$D$5:$AF$183,S$9,FALSE))),"")</f>
        <v>1218.8656584412288</v>
      </c>
      <c r="T114" s="108">
        <f ca="1">IFERROR(IF((VLOOKUP($E114,'DTOC Backsheet'!$D$5:$AF$183,T$9,FALSE))="","",(VLOOKUP($E114,'DTOC Backsheet'!$D$5:$AF$183,T$9,FALSE))),"")</f>
        <v>989.13003962410062</v>
      </c>
      <c r="U114" s="170">
        <f ca="1">IFERROR(IF((VLOOKUP($E114,'DTOC Backsheet'!$D$5:$AF$183,U$9,FALSE))="","",(VLOOKUP($E114,'DTOC Backsheet'!$D$5:$AF$183,U$9,FALSE))),"")</f>
        <v>1063.7201737596886</v>
      </c>
      <c r="V114" s="238">
        <f ca="1">IFERROR(IF((VLOOKUP($E114,'DTOC Backsheet'!$D$5:$AF$183,V$9,FALSE))="","",(VLOOKUP($E114,'DTOC Backsheet'!$D$5:$AF$183,V$9,FALSE))),"")</f>
        <v>1287.9895068295664</v>
      </c>
      <c r="W114" s="107">
        <f ca="1">IFERROR(IF((VLOOKUP($E114,'DTOC Backsheet'!$D$5:$AF$183,W$9,FALSE))="","",(VLOOKUP($E114,'DTOC Backsheet'!$D$5:$AF$183,W$9,FALSE))),"")</f>
        <v>1241.3394898283793</v>
      </c>
      <c r="X114" s="241">
        <f ca="1">IFERROR(IF((VLOOKUP($E114,'DTOC Backsheet'!$D$5:$AF$183,X$9,FALSE))="","",(VLOOKUP($E114,'DTOC Backsheet'!$D$5:$AF$183,X$9,FALSE))),"")</f>
        <v>1301.6427958502743</v>
      </c>
      <c r="Y114" s="92"/>
    </row>
    <row r="115" spans="1:25" ht="30" customHeight="1" x14ac:dyDescent="0.3">
      <c r="A115" s="161">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1"/>
        <v>E06000032</v>
      </c>
      <c r="F115" s="99" t="str">
        <f ca="1">IF(E115="","",VLOOKUP(E115,'Org List'!$J$9:$K$488,2,0))</f>
        <v>Luton</v>
      </c>
      <c r="G115" s="106">
        <f ca="1">IFERROR(IF((VLOOKUP($E115,'Adj NEA Backsheet'!$D$5:$CB$183,G$9,FALSE))="","",(VLOOKUP($E115,'Adj NEA Backsheet'!$D$5:$CB$183,G$9,FALSE))),"")</f>
        <v>3218.3409766247992</v>
      </c>
      <c r="H115" s="107">
        <f ca="1">IFERROR(IF((VLOOKUP($E115,'Adj NEA Backsheet'!$D$5:$CB$183,H$9,FALSE))="","",(VLOOKUP($E115,'Adj NEA Backsheet'!$D$5:$CB$183,H$9,FALSE))),"")</f>
        <v>3208.7040364970558</v>
      </c>
      <c r="I115" s="107">
        <f ca="1">IFERROR(IF((VLOOKUP($E115,'Adj NEA Backsheet'!$D$5:$CB$183,I$9,FALSE))="","",(VLOOKUP($E115,'Adj NEA Backsheet'!$D$5:$CB$183,I$9,FALSE))),"")</f>
        <v>3442.7615010176714</v>
      </c>
      <c r="J115" s="108">
        <f ca="1">IFERROR(IF((VLOOKUP($E115,'Adj NEA Backsheet'!$D$5:$CB$183,J$9,FALSE))="","",(VLOOKUP($E115,'Adj NEA Backsheet'!$D$5:$CB$183,J$9,FALSE))),"")</f>
        <v>3287.4602487075404</v>
      </c>
      <c r="K115" s="170">
        <f ca="1">IFERROR(IF((VLOOKUP($E115,'Adj NEA Backsheet'!$D$5:$CB$183,K$9,FALSE))="","",(VLOOKUP($E115,'Adj NEA Backsheet'!$D$5:$CB$183,K$9,FALSE))),"")</f>
        <v>3149.9696946878776</v>
      </c>
      <c r="L115" s="238">
        <f ca="1">IFERROR(IF((VLOOKUP($E115,'Adj NEA Backsheet'!$D$5:$CB$183,L$9,FALSE))="","",(VLOOKUP($E115,'Adj NEA Backsheet'!$D$5:$CB$183,L$9,FALSE))),"")</f>
        <v>3202.1373981998504</v>
      </c>
      <c r="M115" s="107">
        <f ca="1">IFERROR(IF((VLOOKUP($E115,'NEA Backsheet'!$D$5:$CB$183,M$9,FALSE))="","",(VLOOKUP($E115,'NEA Backsheet'!$D$5:$CB$183,M$9,FALSE))),"")</f>
        <v>3503.7775158738341</v>
      </c>
      <c r="N115" s="241">
        <f ca="1">IFERROR(IF((VLOOKUP($E115,'NEA Backsheet'!$D$5:$CB$183,N$9,FALSE))="","",(VLOOKUP($E115,'NEA Backsheet'!$D$5:$CB$183,N$9,FALSE))),"")</f>
        <v>3541.0774415221167</v>
      </c>
      <c r="O115" s="92"/>
      <c r="Q115" s="106">
        <f ca="1">IFERROR(IF((VLOOKUP($E115,'DTOC Backsheet'!$D$5:$AF$183,Q$9,FALSE))="","",(VLOOKUP($E115,'DTOC Backsheet'!$D$5:$AF$183,Q$9,FALSE))),"")</f>
        <v>287.40919328744093</v>
      </c>
      <c r="R115" s="107">
        <f ca="1">IFERROR(IF((VLOOKUP($E115,'DTOC Backsheet'!$D$5:$AF$183,R$9,FALSE))="","",(VLOOKUP($E115,'DTOC Backsheet'!$D$5:$AF$183,R$9,FALSE))),"")</f>
        <v>483.45652380801317</v>
      </c>
      <c r="S115" s="107">
        <f ca="1">IFERROR(IF((VLOOKUP($E115,'DTOC Backsheet'!$D$5:$AF$183,S$9,FALSE))="","",(VLOOKUP($E115,'DTOC Backsheet'!$D$5:$AF$183,S$9,FALSE))),"")</f>
        <v>229.67357167782257</v>
      </c>
      <c r="T115" s="108">
        <f ca="1">IFERROR(IF((VLOOKUP($E115,'DTOC Backsheet'!$D$5:$AF$183,T$9,FALSE))="","",(VLOOKUP($E115,'DTOC Backsheet'!$D$5:$AF$183,T$9,FALSE))),"")</f>
        <v>376.10710575257747</v>
      </c>
      <c r="U115" s="170">
        <f ca="1">IFERROR(IF((VLOOKUP($E115,'DTOC Backsheet'!$D$5:$AF$183,U$9,FALSE))="","",(VLOOKUP($E115,'DTOC Backsheet'!$D$5:$AF$183,U$9,FALSE))),"")</f>
        <v>387.24185559393669</v>
      </c>
      <c r="V115" s="238">
        <f ca="1">IFERROR(IF((VLOOKUP($E115,'DTOC Backsheet'!$D$5:$AF$183,V$9,FALSE))="","",(VLOOKUP($E115,'DTOC Backsheet'!$D$5:$AF$183,V$9,FALSE))),"")</f>
        <v>445.38999365436808</v>
      </c>
      <c r="W115" s="107">
        <f ca="1">IFERROR(IF((VLOOKUP($E115,'DTOC Backsheet'!$D$5:$AF$183,W$9,FALSE))="","",(VLOOKUP($E115,'DTOC Backsheet'!$D$5:$AF$183,W$9,FALSE))),"")</f>
        <v>203.51848321150987</v>
      </c>
      <c r="X115" s="241">
        <f ca="1">IFERROR(IF((VLOOKUP($E115,'DTOC Backsheet'!$D$5:$AF$183,X$9,FALSE))="","",(VLOOKUP($E115,'DTOC Backsheet'!$D$5:$AF$183,X$9,FALSE))),"")</f>
        <v>261.69623043657884</v>
      </c>
      <c r="Y115" s="92"/>
    </row>
    <row r="116" spans="1:25" ht="30" customHeight="1" x14ac:dyDescent="0.3">
      <c r="A116" s="161">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1"/>
        <v>E08000003</v>
      </c>
      <c r="F116" s="99" t="str">
        <f ca="1">IF(E116="","",VLOOKUP(E116,'Org List'!$J$9:$K$488,2,0))</f>
        <v>Manchester</v>
      </c>
      <c r="G116" s="106">
        <f ca="1">IFERROR(IF((VLOOKUP($E116,'Adj NEA Backsheet'!$D$5:$CB$183,G$9,FALSE))="","",(VLOOKUP($E116,'Adj NEA Backsheet'!$D$5:$CB$183,G$9,FALSE))),"")</f>
        <v>2862.5264376648638</v>
      </c>
      <c r="H116" s="107">
        <f ca="1">IFERROR(IF((VLOOKUP($E116,'Adj NEA Backsheet'!$D$5:$CB$183,H$9,FALSE))="","",(VLOOKUP($E116,'Adj NEA Backsheet'!$D$5:$CB$183,H$9,FALSE))),"")</f>
        <v>2951.6462033256307</v>
      </c>
      <c r="I116" s="107">
        <f ca="1">IFERROR(IF((VLOOKUP($E116,'Adj NEA Backsheet'!$D$5:$CB$183,I$9,FALSE))="","",(VLOOKUP($E116,'Adj NEA Backsheet'!$D$5:$CB$183,I$9,FALSE))),"")</f>
        <v>3167.0062896267386</v>
      </c>
      <c r="J116" s="108">
        <f ca="1">IFERROR(IF((VLOOKUP($E116,'Adj NEA Backsheet'!$D$5:$CB$183,J$9,FALSE))="","",(VLOOKUP($E116,'Adj NEA Backsheet'!$D$5:$CB$183,J$9,FALSE))),"")</f>
        <v>3064.3661819170202</v>
      </c>
      <c r="K116" s="170">
        <f ca="1">IFERROR(IF((VLOOKUP($E116,'Adj NEA Backsheet'!$D$5:$CB$183,K$9,FALSE))="","",(VLOOKUP($E116,'Adj NEA Backsheet'!$D$5:$CB$183,K$9,FALSE))),"")</f>
        <v>3105.0253081980459</v>
      </c>
      <c r="L116" s="238">
        <f ca="1">IFERROR(IF((VLOOKUP($E116,'Adj NEA Backsheet'!$D$5:$CB$183,L$9,FALSE))="","",(VLOOKUP($E116,'Adj NEA Backsheet'!$D$5:$CB$183,L$9,FALSE))),"")</f>
        <v>3146.8620820186366</v>
      </c>
      <c r="M116" s="107">
        <f ca="1">IFERROR(IF((VLOOKUP($E116,'NEA Backsheet'!$D$5:$CB$183,M$9,FALSE))="","",(VLOOKUP($E116,'NEA Backsheet'!$D$5:$CB$183,M$9,FALSE))),"")</f>
        <v>3279.829858581204</v>
      </c>
      <c r="N116" s="241">
        <f ca="1">IFERROR(IF((VLOOKUP($E116,'NEA Backsheet'!$D$5:$CB$183,N$9,FALSE))="","",(VLOOKUP($E116,'NEA Backsheet'!$D$5:$CB$183,N$9,FALSE))),"")</f>
        <v>3251.6360221350578</v>
      </c>
      <c r="O116" s="92"/>
      <c r="Q116" s="106">
        <f ca="1">IFERROR(IF((VLOOKUP($E116,'DTOC Backsheet'!$D$5:$AF$183,Q$9,FALSE))="","",(VLOOKUP($E116,'DTOC Backsheet'!$D$5:$AF$183,Q$9,FALSE))),"")</f>
        <v>1297.8443105305207</v>
      </c>
      <c r="R116" s="107">
        <f ca="1">IFERROR(IF((VLOOKUP($E116,'DTOC Backsheet'!$D$5:$AF$183,R$9,FALSE))="","",(VLOOKUP($E116,'DTOC Backsheet'!$D$5:$AF$183,R$9,FALSE))),"")</f>
        <v>1329.4243246236913</v>
      </c>
      <c r="S116" s="107">
        <f ca="1">IFERROR(IF((VLOOKUP($E116,'DTOC Backsheet'!$D$5:$AF$183,S$9,FALSE))="","",(VLOOKUP($E116,'DTOC Backsheet'!$D$5:$AF$183,S$9,FALSE))),"")</f>
        <v>1432.4128780469412</v>
      </c>
      <c r="T116" s="108">
        <f ca="1">IFERROR(IF((VLOOKUP($E116,'DTOC Backsheet'!$D$5:$AF$183,T$9,FALSE))="","",(VLOOKUP($E116,'DTOC Backsheet'!$D$5:$AF$183,T$9,FALSE))),"")</f>
        <v>1453.8163111168953</v>
      </c>
      <c r="U116" s="170">
        <f ca="1">IFERROR(IF((VLOOKUP($E116,'DTOC Backsheet'!$D$5:$AF$183,U$9,FALSE))="","",(VLOOKUP($E116,'DTOC Backsheet'!$D$5:$AF$183,U$9,FALSE))),"")</f>
        <v>1270.8379891732798</v>
      </c>
      <c r="V116" s="238">
        <f ca="1">IFERROR(IF((VLOOKUP($E116,'DTOC Backsheet'!$D$5:$AF$183,V$9,FALSE))="","",(VLOOKUP($E116,'DTOC Backsheet'!$D$5:$AF$183,V$9,FALSE))),"")</f>
        <v>1360.231978519779</v>
      </c>
      <c r="W116" s="107">
        <f ca="1">IFERROR(IF((VLOOKUP($E116,'DTOC Backsheet'!$D$5:$AF$183,W$9,FALSE))="","",(VLOOKUP($E116,'DTOC Backsheet'!$D$5:$AF$183,W$9,FALSE))),"")</f>
        <v>1042.2314851673884</v>
      </c>
      <c r="X116" s="241">
        <f ca="1">IFERROR(IF((VLOOKUP($E116,'DTOC Backsheet'!$D$5:$AF$183,X$9,FALSE))="","",(VLOOKUP($E116,'DTOC Backsheet'!$D$5:$AF$183,X$9,FALSE))),"")</f>
        <v>1329.401550231999</v>
      </c>
      <c r="Y116" s="92"/>
    </row>
    <row r="117" spans="1:25" ht="30" customHeight="1" x14ac:dyDescent="0.3">
      <c r="A117" s="161">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1"/>
        <v>E06000035</v>
      </c>
      <c r="F117" s="99" t="str">
        <f ca="1">IF(E117="","",VLOOKUP(E117,'Org List'!$J$9:$K$488,2,0))</f>
        <v>Medway</v>
      </c>
      <c r="G117" s="106">
        <f ca="1">IFERROR(IF((VLOOKUP($E117,'Adj NEA Backsheet'!$D$5:$CB$183,G$9,FALSE))="","",(VLOOKUP($E117,'Adj NEA Backsheet'!$D$5:$CB$183,G$9,FALSE))),"")</f>
        <v>2709.5988302075302</v>
      </c>
      <c r="H117" s="107">
        <f ca="1">IFERROR(IF((VLOOKUP($E117,'Adj NEA Backsheet'!$D$5:$CB$183,H$9,FALSE))="","",(VLOOKUP($E117,'Adj NEA Backsheet'!$D$5:$CB$183,H$9,FALSE))),"")</f>
        <v>2723.6977117305996</v>
      </c>
      <c r="I117" s="107">
        <f ca="1">IFERROR(IF((VLOOKUP($E117,'Adj NEA Backsheet'!$D$5:$CB$183,I$9,FALSE))="","",(VLOOKUP($E117,'Adj NEA Backsheet'!$D$5:$CB$183,I$9,FALSE))),"")</f>
        <v>2867.0287861766183</v>
      </c>
      <c r="J117" s="108">
        <f ca="1">IFERROR(IF((VLOOKUP($E117,'Adj NEA Backsheet'!$D$5:$CB$183,J$9,FALSE))="","",(VLOOKUP($E117,'Adj NEA Backsheet'!$D$5:$CB$183,J$9,FALSE))),"")</f>
        <v>2584.0118081314477</v>
      </c>
      <c r="K117" s="170">
        <f ca="1">IFERROR(IF((VLOOKUP($E117,'Adj NEA Backsheet'!$D$5:$CB$183,K$9,FALSE))="","",(VLOOKUP($E117,'Adj NEA Backsheet'!$D$5:$CB$183,K$9,FALSE))),"")</f>
        <v>2537.3694072551125</v>
      </c>
      <c r="L117" s="238">
        <f ca="1">IFERROR(IF((VLOOKUP($E117,'Adj NEA Backsheet'!$D$5:$CB$183,L$9,FALSE))="","",(VLOOKUP($E117,'Adj NEA Backsheet'!$D$5:$CB$183,L$9,FALSE))),"")</f>
        <v>2583.420417621765</v>
      </c>
      <c r="M117" s="107">
        <f ca="1">IFERROR(IF((VLOOKUP($E117,'NEA Backsheet'!$D$5:$CB$183,M$9,FALSE))="","",(VLOOKUP($E117,'NEA Backsheet'!$D$5:$CB$183,M$9,FALSE))),"")</f>
        <v>2679.8091783789105</v>
      </c>
      <c r="N117" s="241">
        <f ca="1">IFERROR(IF((VLOOKUP($E117,'NEA Backsheet'!$D$5:$CB$183,N$9,FALSE))="","",(VLOOKUP($E117,'NEA Backsheet'!$D$5:$CB$183,N$9,FALSE))),"")</f>
        <v>2490.570958486343</v>
      </c>
      <c r="O117" s="92"/>
      <c r="Q117" s="106">
        <f ca="1">IFERROR(IF((VLOOKUP($E117,'DTOC Backsheet'!$D$5:$AF$183,Q$9,FALSE))="","",(VLOOKUP($E117,'DTOC Backsheet'!$D$5:$AF$183,Q$9,FALSE))),"")</f>
        <v>667.37491400410909</v>
      </c>
      <c r="R117" s="107">
        <f ca="1">IFERROR(IF((VLOOKUP($E117,'DTOC Backsheet'!$D$5:$AF$183,R$9,FALSE))="","",(VLOOKUP($E117,'DTOC Backsheet'!$D$5:$AF$183,R$9,FALSE))),"")</f>
        <v>702.00727279534624</v>
      </c>
      <c r="S117" s="107">
        <f ca="1">IFERROR(IF((VLOOKUP($E117,'DTOC Backsheet'!$D$5:$AF$183,S$9,FALSE))="","",(VLOOKUP($E117,'DTOC Backsheet'!$D$5:$AF$183,S$9,FALSE))),"")</f>
        <v>552.71372611420247</v>
      </c>
      <c r="T117" s="108">
        <f ca="1">IFERROR(IF((VLOOKUP($E117,'DTOC Backsheet'!$D$5:$AF$183,T$9,FALSE))="","",(VLOOKUP($E117,'DTOC Backsheet'!$D$5:$AF$183,T$9,FALSE))),"")</f>
        <v>452.33803153776404</v>
      </c>
      <c r="U117" s="170">
        <f ca="1">IFERROR(IF((VLOOKUP($E117,'DTOC Backsheet'!$D$5:$AF$183,U$9,FALSE))="","",(VLOOKUP($E117,'DTOC Backsheet'!$D$5:$AF$183,U$9,FALSE))),"")</f>
        <v>326.45802887740768</v>
      </c>
      <c r="V117" s="238">
        <f ca="1">IFERROR(IF((VLOOKUP($E117,'DTOC Backsheet'!$D$5:$AF$183,V$9,FALSE))="","",(VLOOKUP($E117,'DTOC Backsheet'!$D$5:$AF$183,V$9,FALSE))),"")</f>
        <v>286.8035225448412</v>
      </c>
      <c r="W117" s="107">
        <f ca="1">IFERROR(IF((VLOOKUP($E117,'DTOC Backsheet'!$D$5:$AF$183,W$9,FALSE))="","",(VLOOKUP($E117,'DTOC Backsheet'!$D$5:$AF$183,W$9,FALSE))),"")</f>
        <v>544.55781370652323</v>
      </c>
      <c r="X117" s="241">
        <f ca="1">IFERROR(IF((VLOOKUP($E117,'DTOC Backsheet'!$D$5:$AF$183,X$9,FALSE))="","",(VLOOKUP($E117,'DTOC Backsheet'!$D$5:$AF$183,X$9,FALSE))),"")</f>
        <v>518.41676472620543</v>
      </c>
      <c r="Y117" s="92"/>
    </row>
    <row r="118" spans="1:25" ht="30" customHeight="1" x14ac:dyDescent="0.3">
      <c r="A118" s="161">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1"/>
        <v>E09000024</v>
      </c>
      <c r="F118" s="99" t="str">
        <f ca="1">IF(E118="","",VLOOKUP(E118,'Org List'!$J$9:$K$488,2,0))</f>
        <v>Merton</v>
      </c>
      <c r="G118" s="106">
        <f ca="1">IFERROR(IF((VLOOKUP($E118,'Adj NEA Backsheet'!$D$5:$CB$183,G$9,FALSE))="","",(VLOOKUP($E118,'Adj NEA Backsheet'!$D$5:$CB$183,G$9,FALSE))),"")</f>
        <v>2613.970865015895</v>
      </c>
      <c r="H118" s="107">
        <f ca="1">IFERROR(IF((VLOOKUP($E118,'Adj NEA Backsheet'!$D$5:$CB$183,H$9,FALSE))="","",(VLOOKUP($E118,'Adj NEA Backsheet'!$D$5:$CB$183,H$9,FALSE))),"")</f>
        <v>2590.6001570870817</v>
      </c>
      <c r="I118" s="107">
        <f ca="1">IFERROR(IF((VLOOKUP($E118,'Adj NEA Backsheet'!$D$5:$CB$183,I$9,FALSE))="","",(VLOOKUP($E118,'Adj NEA Backsheet'!$D$5:$CB$183,I$9,FALSE))),"")</f>
        <v>2614.9441457063331</v>
      </c>
      <c r="J118" s="108">
        <f ca="1">IFERROR(IF((VLOOKUP($E118,'Adj NEA Backsheet'!$D$5:$CB$183,J$9,FALSE))="","",(VLOOKUP($E118,'Adj NEA Backsheet'!$D$5:$CB$183,J$9,FALSE))),"")</f>
        <v>2578.1677791472116</v>
      </c>
      <c r="K118" s="170">
        <f ca="1">IFERROR(IF((VLOOKUP($E118,'Adj NEA Backsheet'!$D$5:$CB$183,K$9,FALSE))="","",(VLOOKUP($E118,'Adj NEA Backsheet'!$D$5:$CB$183,K$9,FALSE))),"")</f>
        <v>2587.7741775435029</v>
      </c>
      <c r="L118" s="238">
        <f ca="1">IFERROR(IF((VLOOKUP($E118,'Adj NEA Backsheet'!$D$5:$CB$183,L$9,FALSE))="","",(VLOOKUP($E118,'Adj NEA Backsheet'!$D$5:$CB$183,L$9,FALSE))),"")</f>
        <v>2551.2755143304616</v>
      </c>
      <c r="M118" s="107">
        <f ca="1">IFERROR(IF((VLOOKUP($E118,'NEA Backsheet'!$D$5:$CB$183,M$9,FALSE))="","",(VLOOKUP($E118,'NEA Backsheet'!$D$5:$CB$183,M$9,FALSE))),"")</f>
        <v>2724.8537702013027</v>
      </c>
      <c r="N118" s="241">
        <f ca="1">IFERROR(IF((VLOOKUP($E118,'NEA Backsheet'!$D$5:$CB$183,N$9,FALSE))="","",(VLOOKUP($E118,'NEA Backsheet'!$D$5:$CB$183,N$9,FALSE))),"")</f>
        <v>2778.985690146751</v>
      </c>
      <c r="O118" s="92"/>
      <c r="Q118" s="106">
        <f ca="1">IFERROR(IF((VLOOKUP($E118,'DTOC Backsheet'!$D$5:$AF$183,Q$9,FALSE))="","",(VLOOKUP($E118,'DTOC Backsheet'!$D$5:$AF$183,Q$9,FALSE))),"")</f>
        <v>523.73467463061934</v>
      </c>
      <c r="R118" s="107">
        <f ca="1">IFERROR(IF((VLOOKUP($E118,'DTOC Backsheet'!$D$5:$AF$183,R$9,FALSE))="","",(VLOOKUP($E118,'DTOC Backsheet'!$D$5:$AF$183,R$9,FALSE))),"")</f>
        <v>796.60484124489153</v>
      </c>
      <c r="S118" s="107">
        <f ca="1">IFERROR(IF((VLOOKUP($E118,'DTOC Backsheet'!$D$5:$AF$183,S$9,FALSE))="","",(VLOOKUP($E118,'DTOC Backsheet'!$D$5:$AF$183,S$9,FALSE))),"")</f>
        <v>491.04055328513044</v>
      </c>
      <c r="T118" s="108">
        <f ca="1">IFERROR(IF((VLOOKUP($E118,'DTOC Backsheet'!$D$5:$AF$183,T$9,FALSE))="","",(VLOOKUP($E118,'DTOC Backsheet'!$D$5:$AF$183,T$9,FALSE))),"")</f>
        <v>408.99071397118553</v>
      </c>
      <c r="U118" s="170">
        <f ca="1">IFERROR(IF((VLOOKUP($E118,'DTOC Backsheet'!$D$5:$AF$183,U$9,FALSE))="","",(VLOOKUP($E118,'DTOC Backsheet'!$D$5:$AF$183,U$9,FALSE))),"")</f>
        <v>475.29678426651401</v>
      </c>
      <c r="V118" s="238">
        <f ca="1">IFERROR(IF((VLOOKUP($E118,'DTOC Backsheet'!$D$5:$AF$183,V$9,FALSE))="","",(VLOOKUP($E118,'DTOC Backsheet'!$D$5:$AF$183,V$9,FALSE))),"")</f>
        <v>427.58120096987568</v>
      </c>
      <c r="W118" s="107">
        <f ca="1">IFERROR(IF((VLOOKUP($E118,'DTOC Backsheet'!$D$5:$AF$183,W$9,FALSE))="","",(VLOOKUP($E118,'DTOC Backsheet'!$D$5:$AF$183,W$9,FALSE))),"")</f>
        <v>418.28595747053055</v>
      </c>
      <c r="X118" s="241">
        <f ca="1">IFERROR(IF((VLOOKUP($E118,'DTOC Backsheet'!$D$5:$AF$183,X$9,FALSE))="","",(VLOOKUP($E118,'DTOC Backsheet'!$D$5:$AF$183,X$9,FALSE))),"")</f>
        <v>418.6493551767179</v>
      </c>
      <c r="Y118" s="92"/>
    </row>
    <row r="119" spans="1:25" ht="30" customHeight="1" x14ac:dyDescent="0.3">
      <c r="A119" s="161">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1"/>
        <v>E06000002</v>
      </c>
      <c r="F119" s="99" t="str">
        <f ca="1">IF(E119="","",VLOOKUP(E119,'Org List'!$J$9:$K$488,2,0))</f>
        <v>Middlesbrough</v>
      </c>
      <c r="G119" s="106">
        <f ca="1">IFERROR(IF((VLOOKUP($E119,'Adj NEA Backsheet'!$D$5:$CB$183,G$9,FALSE))="","",(VLOOKUP($E119,'Adj NEA Backsheet'!$D$5:$CB$183,G$9,FALSE))),"")</f>
        <v>3191.3029808989177</v>
      </c>
      <c r="H119" s="107">
        <f ca="1">IFERROR(IF((VLOOKUP($E119,'Adj NEA Backsheet'!$D$5:$CB$183,H$9,FALSE))="","",(VLOOKUP($E119,'Adj NEA Backsheet'!$D$5:$CB$183,H$9,FALSE))),"")</f>
        <v>3262.6977713479805</v>
      </c>
      <c r="I119" s="107">
        <f ca="1">IFERROR(IF((VLOOKUP($E119,'Adj NEA Backsheet'!$D$5:$CB$183,I$9,FALSE))="","",(VLOOKUP($E119,'Adj NEA Backsheet'!$D$5:$CB$183,I$9,FALSE))),"")</f>
        <v>3483.0883360723374</v>
      </c>
      <c r="J119" s="108">
        <f ca="1">IFERROR(IF((VLOOKUP($E119,'Adj NEA Backsheet'!$D$5:$CB$183,J$9,FALSE))="","",(VLOOKUP($E119,'Adj NEA Backsheet'!$D$5:$CB$183,J$9,FALSE))),"")</f>
        <v>3429.9457557728533</v>
      </c>
      <c r="K119" s="170">
        <f ca="1">IFERROR(IF((VLOOKUP($E119,'Adj NEA Backsheet'!$D$5:$CB$183,K$9,FALSE))="","",(VLOOKUP($E119,'Adj NEA Backsheet'!$D$5:$CB$183,K$9,FALSE))),"")</f>
        <v>3448.973335792633</v>
      </c>
      <c r="L119" s="238">
        <f ca="1">IFERROR(IF((VLOOKUP($E119,'Adj NEA Backsheet'!$D$5:$CB$183,L$9,FALSE))="","",(VLOOKUP($E119,'Adj NEA Backsheet'!$D$5:$CB$183,L$9,FALSE))),"")</f>
        <v>3420.0622271812899</v>
      </c>
      <c r="M119" s="107">
        <f ca="1">IFERROR(IF((VLOOKUP($E119,'NEA Backsheet'!$D$5:$CB$183,M$9,FALSE))="","",(VLOOKUP($E119,'NEA Backsheet'!$D$5:$CB$183,M$9,FALSE))),"")</f>
        <v>3624.3645494791317</v>
      </c>
      <c r="N119" s="241">
        <f ca="1">IFERROR(IF((VLOOKUP($E119,'NEA Backsheet'!$D$5:$CB$183,N$9,FALSE))="","",(VLOOKUP($E119,'NEA Backsheet'!$D$5:$CB$183,N$9,FALSE))),"")</f>
        <v>3699.9835060065238</v>
      </c>
      <c r="O119" s="92"/>
      <c r="Q119" s="106">
        <f ca="1">IFERROR(IF((VLOOKUP($E119,'DTOC Backsheet'!$D$5:$AF$183,Q$9,FALSE))="","",(VLOOKUP($E119,'DTOC Backsheet'!$D$5:$AF$183,Q$9,FALSE))),"")</f>
        <v>957.10577127389297</v>
      </c>
      <c r="R119" s="107">
        <f ca="1">IFERROR(IF((VLOOKUP($E119,'DTOC Backsheet'!$D$5:$AF$183,R$9,FALSE))="","",(VLOOKUP($E119,'DTOC Backsheet'!$D$5:$AF$183,R$9,FALSE))),"")</f>
        <v>876.73105882135565</v>
      </c>
      <c r="S119" s="107">
        <f ca="1">IFERROR(IF((VLOOKUP($E119,'DTOC Backsheet'!$D$5:$AF$183,S$9,FALSE))="","",(VLOOKUP($E119,'DTOC Backsheet'!$D$5:$AF$183,S$9,FALSE))),"")</f>
        <v>912.76110233456211</v>
      </c>
      <c r="T119" s="108">
        <f ca="1">IFERROR(IF((VLOOKUP($E119,'DTOC Backsheet'!$D$5:$AF$183,T$9,FALSE))="","",(VLOOKUP($E119,'DTOC Backsheet'!$D$5:$AF$183,T$9,FALSE))),"")</f>
        <v>1344.9314791518609</v>
      </c>
      <c r="U119" s="170">
        <f ca="1">IFERROR(IF((VLOOKUP($E119,'DTOC Backsheet'!$D$5:$AF$183,U$9,FALSE))="","",(VLOOKUP($E119,'DTOC Backsheet'!$D$5:$AF$183,U$9,FALSE))),"")</f>
        <v>1411.3023266494165</v>
      </c>
      <c r="V119" s="238">
        <f ca="1">IFERROR(IF((VLOOKUP($E119,'DTOC Backsheet'!$D$5:$AF$183,V$9,FALSE))="","",(VLOOKUP($E119,'DTOC Backsheet'!$D$5:$AF$183,V$9,FALSE))),"")</f>
        <v>1315.4333247085026</v>
      </c>
      <c r="W119" s="107">
        <f ca="1">IFERROR(IF((VLOOKUP($E119,'DTOC Backsheet'!$D$5:$AF$183,W$9,FALSE))="","",(VLOOKUP($E119,'DTOC Backsheet'!$D$5:$AF$183,W$9,FALSE))),"")</f>
        <v>1007.5463377059518</v>
      </c>
      <c r="X119" s="241">
        <f ca="1">IFERROR(IF((VLOOKUP($E119,'DTOC Backsheet'!$D$5:$AF$183,X$9,FALSE))="","",(VLOOKUP($E119,'DTOC Backsheet'!$D$5:$AF$183,X$9,FALSE))),"")</f>
        <v>1643.7694678187615</v>
      </c>
      <c r="Y119" s="92"/>
    </row>
    <row r="120" spans="1:25" ht="30" customHeight="1" x14ac:dyDescent="0.3">
      <c r="A120" s="161">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1"/>
        <v>E06000042</v>
      </c>
      <c r="F120" s="99" t="str">
        <f ca="1">IF(E120="","",VLOOKUP(E120,'Org List'!$J$9:$K$488,2,0))</f>
        <v>Milton Keynes</v>
      </c>
      <c r="G120" s="106">
        <f ca="1">IFERROR(IF((VLOOKUP($E120,'Adj NEA Backsheet'!$D$5:$CB$183,G$9,FALSE))="","",(VLOOKUP($E120,'Adj NEA Backsheet'!$D$5:$CB$183,G$9,FALSE))),"")</f>
        <v>2550.8419410294491</v>
      </c>
      <c r="H120" s="107">
        <f ca="1">IFERROR(IF((VLOOKUP($E120,'Adj NEA Backsheet'!$D$5:$CB$183,H$9,FALSE))="","",(VLOOKUP($E120,'Adj NEA Backsheet'!$D$5:$CB$183,H$9,FALSE))),"")</f>
        <v>2559.907855953069</v>
      </c>
      <c r="I120" s="107">
        <f ca="1">IFERROR(IF((VLOOKUP($E120,'Adj NEA Backsheet'!$D$5:$CB$183,I$9,FALSE))="","",(VLOOKUP($E120,'Adj NEA Backsheet'!$D$5:$CB$183,I$9,FALSE))),"")</f>
        <v>2686.516165192159</v>
      </c>
      <c r="J120" s="108">
        <f ca="1">IFERROR(IF((VLOOKUP($E120,'Adj NEA Backsheet'!$D$5:$CB$183,J$9,FALSE))="","",(VLOOKUP($E120,'Adj NEA Backsheet'!$D$5:$CB$183,J$9,FALSE))),"")</f>
        <v>2552.5306287072635</v>
      </c>
      <c r="K120" s="170">
        <f ca="1">IFERROR(IF((VLOOKUP($E120,'Adj NEA Backsheet'!$D$5:$CB$183,K$9,FALSE))="","",(VLOOKUP($E120,'Adj NEA Backsheet'!$D$5:$CB$183,K$9,FALSE))),"")</f>
        <v>2952.4738409534261</v>
      </c>
      <c r="L120" s="238">
        <f ca="1">IFERROR(IF((VLOOKUP($E120,'Adj NEA Backsheet'!$D$5:$CB$183,L$9,FALSE))="","",(VLOOKUP($E120,'Adj NEA Backsheet'!$D$5:$CB$183,L$9,FALSE))),"")</f>
        <v>3034.8618500214725</v>
      </c>
      <c r="M120" s="107">
        <f ca="1">IFERROR(IF((VLOOKUP($E120,'NEA Backsheet'!$D$5:$CB$183,M$9,FALSE))="","",(VLOOKUP($E120,'NEA Backsheet'!$D$5:$CB$183,M$9,FALSE))),"")</f>
        <v>3450.2221374230558</v>
      </c>
      <c r="N120" s="241">
        <f ca="1">IFERROR(IF((VLOOKUP($E120,'NEA Backsheet'!$D$5:$CB$183,N$9,FALSE))="","",(VLOOKUP($E120,'NEA Backsheet'!$D$5:$CB$183,N$9,FALSE))),"")</f>
        <v>2763.7311972873567</v>
      </c>
      <c r="O120" s="92"/>
      <c r="Q120" s="106">
        <f ca="1">IFERROR(IF((VLOOKUP($E120,'DTOC Backsheet'!$D$5:$AF$183,Q$9,FALSE))="","",(VLOOKUP($E120,'DTOC Backsheet'!$D$5:$AF$183,Q$9,FALSE))),"")</f>
        <v>1964.7377848044268</v>
      </c>
      <c r="R120" s="107">
        <f ca="1">IFERROR(IF((VLOOKUP($E120,'DTOC Backsheet'!$D$5:$AF$183,R$9,FALSE))="","",(VLOOKUP($E120,'DTOC Backsheet'!$D$5:$AF$183,R$9,FALSE))),"")</f>
        <v>2213.3944384962524</v>
      </c>
      <c r="S120" s="107">
        <f ca="1">IFERROR(IF((VLOOKUP($E120,'DTOC Backsheet'!$D$5:$AF$183,S$9,FALSE))="","",(VLOOKUP($E120,'DTOC Backsheet'!$D$5:$AF$183,S$9,FALSE))),"")</f>
        <v>1734.0924782613047</v>
      </c>
      <c r="T120" s="108">
        <f ca="1">IFERROR(IF((VLOOKUP($E120,'DTOC Backsheet'!$D$5:$AF$183,T$9,FALSE))="","",(VLOOKUP($E120,'DTOC Backsheet'!$D$5:$AF$183,T$9,FALSE))),"")</f>
        <v>1609.2593183138101</v>
      </c>
      <c r="U120" s="170">
        <f ca="1">IFERROR(IF((VLOOKUP($E120,'DTOC Backsheet'!$D$5:$AF$183,U$9,FALSE))="","",(VLOOKUP($E120,'DTOC Backsheet'!$D$5:$AF$183,U$9,FALSE))),"")</f>
        <v>987.24239344029434</v>
      </c>
      <c r="V120" s="238">
        <f ca="1">IFERROR(IF((VLOOKUP($E120,'DTOC Backsheet'!$D$5:$AF$183,V$9,FALSE))="","",(VLOOKUP($E120,'DTOC Backsheet'!$D$5:$AF$183,V$9,FALSE))),"")</f>
        <v>811.28356445468035</v>
      </c>
      <c r="W120" s="107">
        <f ca="1">IFERROR(IF((VLOOKUP($E120,'DTOC Backsheet'!$D$5:$AF$183,W$9,FALSE))="","",(VLOOKUP($E120,'DTOC Backsheet'!$D$5:$AF$183,W$9,FALSE))),"")</f>
        <v>732.42246462919491</v>
      </c>
      <c r="X120" s="241">
        <f ca="1">IFERROR(IF((VLOOKUP($E120,'DTOC Backsheet'!$D$5:$AF$183,X$9,FALSE))="","",(VLOOKUP($E120,'DTOC Backsheet'!$D$5:$AF$183,X$9,FALSE))),"")</f>
        <v>807.07398738726465</v>
      </c>
      <c r="Y120" s="92"/>
    </row>
    <row r="121" spans="1:25" ht="30" customHeight="1" x14ac:dyDescent="0.3">
      <c r="A121" s="161">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1"/>
        <v>E08000021</v>
      </c>
      <c r="F121" s="99" t="str">
        <f ca="1">IF(E121="","",VLOOKUP(E121,'Org List'!$J$9:$K$488,2,0))</f>
        <v>Newcastle upon Tyne</v>
      </c>
      <c r="G121" s="106">
        <f ca="1">IFERROR(IF((VLOOKUP($E121,'Adj NEA Backsheet'!$D$5:$CB$183,G$9,FALSE))="","",(VLOOKUP($E121,'Adj NEA Backsheet'!$D$5:$CB$183,G$9,FALSE))),"")</f>
        <v>2757.6047135209269</v>
      </c>
      <c r="H121" s="107">
        <f ca="1">IFERROR(IF((VLOOKUP($E121,'Adj NEA Backsheet'!$D$5:$CB$183,H$9,FALSE))="","",(VLOOKUP($E121,'Adj NEA Backsheet'!$D$5:$CB$183,H$9,FALSE))),"")</f>
        <v>2812.8790496897554</v>
      </c>
      <c r="I121" s="107">
        <f ca="1">IFERROR(IF((VLOOKUP($E121,'Adj NEA Backsheet'!$D$5:$CB$183,I$9,FALSE))="","",(VLOOKUP($E121,'Adj NEA Backsheet'!$D$5:$CB$183,I$9,FALSE))),"")</f>
        <v>2932.8509248109399</v>
      </c>
      <c r="J121" s="108">
        <f ca="1">IFERROR(IF((VLOOKUP($E121,'Adj NEA Backsheet'!$D$5:$CB$183,J$9,FALSE))="","",(VLOOKUP($E121,'Adj NEA Backsheet'!$D$5:$CB$183,J$9,FALSE))),"")</f>
        <v>2884.1982091884747</v>
      </c>
      <c r="K121" s="170">
        <f ca="1">IFERROR(IF((VLOOKUP($E121,'Adj NEA Backsheet'!$D$5:$CB$183,K$9,FALSE))="","",(VLOOKUP($E121,'Adj NEA Backsheet'!$D$5:$CB$183,K$9,FALSE))),"")</f>
        <v>2859.3631170421786</v>
      </c>
      <c r="L121" s="238">
        <f ca="1">IFERROR(IF((VLOOKUP($E121,'Adj NEA Backsheet'!$D$5:$CB$183,L$9,FALSE))="","",(VLOOKUP($E121,'Adj NEA Backsheet'!$D$5:$CB$183,L$9,FALSE))),"")</f>
        <v>2866.9048663525464</v>
      </c>
      <c r="M121" s="107">
        <f ca="1">IFERROR(IF((VLOOKUP($E121,'NEA Backsheet'!$D$5:$CB$183,M$9,FALSE))="","",(VLOOKUP($E121,'NEA Backsheet'!$D$5:$CB$183,M$9,FALSE))),"")</f>
        <v>3041.3067648027682</v>
      </c>
      <c r="N121" s="241">
        <f ca="1">IFERROR(IF((VLOOKUP($E121,'NEA Backsheet'!$D$5:$CB$183,N$9,FALSE))="","",(VLOOKUP($E121,'NEA Backsheet'!$D$5:$CB$183,N$9,FALSE))),"")</f>
        <v>3019.3285051127459</v>
      </c>
      <c r="O121" s="92"/>
      <c r="Q121" s="106">
        <f ca="1">IFERROR(IF((VLOOKUP($E121,'DTOC Backsheet'!$D$5:$AF$183,Q$9,FALSE))="","",(VLOOKUP($E121,'DTOC Backsheet'!$D$5:$AF$183,Q$9,FALSE))),"")</f>
        <v>708.35676338030532</v>
      </c>
      <c r="R121" s="107">
        <f ca="1">IFERROR(IF((VLOOKUP($E121,'DTOC Backsheet'!$D$5:$AF$183,R$9,FALSE))="","",(VLOOKUP($E121,'DTOC Backsheet'!$D$5:$AF$183,R$9,FALSE))),"")</f>
        <v>470.41939084675494</v>
      </c>
      <c r="S121" s="107">
        <f ca="1">IFERROR(IF((VLOOKUP($E121,'DTOC Backsheet'!$D$5:$AF$183,S$9,FALSE))="","",(VLOOKUP($E121,'DTOC Backsheet'!$D$5:$AF$183,S$9,FALSE))),"")</f>
        <v>469.99974821442055</v>
      </c>
      <c r="T121" s="108">
        <f ca="1">IFERROR(IF((VLOOKUP($E121,'DTOC Backsheet'!$D$5:$AF$183,T$9,FALSE))="","",(VLOOKUP($E121,'DTOC Backsheet'!$D$5:$AF$183,T$9,FALSE))),"")</f>
        <v>541.21881959539724</v>
      </c>
      <c r="U121" s="170">
        <f ca="1">IFERROR(IF((VLOOKUP($E121,'DTOC Backsheet'!$D$5:$AF$183,U$9,FALSE))="","",(VLOOKUP($E121,'DTOC Backsheet'!$D$5:$AF$183,U$9,FALSE))),"")</f>
        <v>438.32868851311918</v>
      </c>
      <c r="V121" s="238">
        <f ca="1">IFERROR(IF((VLOOKUP($E121,'DTOC Backsheet'!$D$5:$AF$183,V$9,FALSE))="","",(VLOOKUP($E121,'DTOC Backsheet'!$D$5:$AF$183,V$9,FALSE))),"")</f>
        <v>426.19936411724092</v>
      </c>
      <c r="W121" s="107">
        <f ca="1">IFERROR(IF((VLOOKUP($E121,'DTOC Backsheet'!$D$5:$AF$183,W$9,FALSE))="","",(VLOOKUP($E121,'DTOC Backsheet'!$D$5:$AF$183,W$9,FALSE))),"")</f>
        <v>378.51857166447792</v>
      </c>
      <c r="X121" s="241">
        <f ca="1">IFERROR(IF((VLOOKUP($E121,'DTOC Backsheet'!$D$5:$AF$183,X$9,FALSE))="","",(VLOOKUP($E121,'DTOC Backsheet'!$D$5:$AF$183,X$9,FALSE))),"")</f>
        <v>303.88505538192584</v>
      </c>
      <c r="Y121" s="92"/>
    </row>
    <row r="122" spans="1:25" ht="30" customHeight="1" x14ac:dyDescent="0.3">
      <c r="A122" s="161">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1"/>
        <v>E09000025</v>
      </c>
      <c r="F122" s="99" t="str">
        <f ca="1">IF(E122="","",VLOOKUP(E122,'Org List'!$J$9:$K$488,2,0))</f>
        <v>Newham</v>
      </c>
      <c r="G122" s="106">
        <f ca="1">IFERROR(IF((VLOOKUP($E122,'Adj NEA Backsheet'!$D$5:$CB$183,G$9,FALSE))="","",(VLOOKUP($E122,'Adj NEA Backsheet'!$D$5:$CB$183,G$9,FALSE))),"")</f>
        <v>1995.7399030701297</v>
      </c>
      <c r="H122" s="107">
        <f ca="1">IFERROR(IF((VLOOKUP($E122,'Adj NEA Backsheet'!$D$5:$CB$183,H$9,FALSE))="","",(VLOOKUP($E122,'Adj NEA Backsheet'!$D$5:$CB$183,H$9,FALSE))),"")</f>
        <v>1968.3042858798169</v>
      </c>
      <c r="I122" s="107">
        <f ca="1">IFERROR(IF((VLOOKUP($E122,'Adj NEA Backsheet'!$D$5:$CB$183,I$9,FALSE))="","",(VLOOKUP($E122,'Adj NEA Backsheet'!$D$5:$CB$183,I$9,FALSE))),"")</f>
        <v>1967.9878982262967</v>
      </c>
      <c r="J122" s="108">
        <f ca="1">IFERROR(IF((VLOOKUP($E122,'Adj NEA Backsheet'!$D$5:$CB$183,J$9,FALSE))="","",(VLOOKUP($E122,'Adj NEA Backsheet'!$D$5:$CB$183,J$9,FALSE))),"")</f>
        <v>2082.7100517876133</v>
      </c>
      <c r="K122" s="170">
        <f ca="1">IFERROR(IF((VLOOKUP($E122,'Adj NEA Backsheet'!$D$5:$CB$183,K$9,FALSE))="","",(VLOOKUP($E122,'Adj NEA Backsheet'!$D$5:$CB$183,K$9,FALSE))),"")</f>
        <v>2239.6584287951168</v>
      </c>
      <c r="L122" s="238">
        <f ca="1">IFERROR(IF((VLOOKUP($E122,'Adj NEA Backsheet'!$D$5:$CB$183,L$9,FALSE))="","",(VLOOKUP($E122,'Adj NEA Backsheet'!$D$5:$CB$183,L$9,FALSE))),"")</f>
        <v>2225.6948540883009</v>
      </c>
      <c r="M122" s="107">
        <f ca="1">IFERROR(IF((VLOOKUP($E122,'NEA Backsheet'!$D$5:$CB$183,M$9,FALSE))="","",(VLOOKUP($E122,'NEA Backsheet'!$D$5:$CB$183,M$9,FALSE))),"")</f>
        <v>2316.5583026186341</v>
      </c>
      <c r="N122" s="241">
        <f ca="1">IFERROR(IF((VLOOKUP($E122,'NEA Backsheet'!$D$5:$CB$183,N$9,FALSE))="","",(VLOOKUP($E122,'NEA Backsheet'!$D$5:$CB$183,N$9,FALSE))),"")</f>
        <v>2245.6843703848808</v>
      </c>
      <c r="O122" s="92"/>
      <c r="Q122" s="106">
        <f ca="1">IFERROR(IF((VLOOKUP($E122,'DTOC Backsheet'!$D$5:$AF$183,Q$9,FALSE))="","",(VLOOKUP($E122,'DTOC Backsheet'!$D$5:$AF$183,Q$9,FALSE))),"")</f>
        <v>269.59933801350667</v>
      </c>
      <c r="R122" s="107">
        <f ca="1">IFERROR(IF((VLOOKUP($E122,'DTOC Backsheet'!$D$5:$AF$183,R$9,FALSE))="","",(VLOOKUP($E122,'DTOC Backsheet'!$D$5:$AF$183,R$9,FALSE))),"")</f>
        <v>392.76848395178484</v>
      </c>
      <c r="S122" s="107">
        <f ca="1">IFERROR(IF((VLOOKUP($E122,'DTOC Backsheet'!$D$5:$AF$183,S$9,FALSE))="","",(VLOOKUP($E122,'DTOC Backsheet'!$D$5:$AF$183,S$9,FALSE))),"")</f>
        <v>347.00904892827594</v>
      </c>
      <c r="T122" s="108">
        <f ca="1">IFERROR(IF((VLOOKUP($E122,'DTOC Backsheet'!$D$5:$AF$183,T$9,FALSE))="","",(VLOOKUP($E122,'DTOC Backsheet'!$D$5:$AF$183,T$9,FALSE))),"")</f>
        <v>279.21853482686606</v>
      </c>
      <c r="U122" s="170">
        <f ca="1">IFERROR(IF((VLOOKUP($E122,'DTOC Backsheet'!$D$5:$AF$183,U$9,FALSE))="","",(VLOOKUP($E122,'DTOC Backsheet'!$D$5:$AF$183,U$9,FALSE))),"")</f>
        <v>322.20398530222025</v>
      </c>
      <c r="V122" s="238">
        <f ca="1">IFERROR(IF((VLOOKUP($E122,'DTOC Backsheet'!$D$5:$AF$183,V$9,FALSE))="","",(VLOOKUP($E122,'DTOC Backsheet'!$D$5:$AF$183,V$9,FALSE))),"")</f>
        <v>424.24770686545236</v>
      </c>
      <c r="W122" s="107">
        <f ca="1">IFERROR(IF((VLOOKUP($E122,'DTOC Backsheet'!$D$5:$AF$183,W$9,FALSE))="","",(VLOOKUP($E122,'DTOC Backsheet'!$D$5:$AF$183,W$9,FALSE))),"")</f>
        <v>310.6166030001682</v>
      </c>
      <c r="X122" s="241">
        <f ca="1">IFERROR(IF((VLOOKUP($E122,'DTOC Backsheet'!$D$5:$AF$183,X$9,FALSE))="","",(VLOOKUP($E122,'DTOC Backsheet'!$D$5:$AF$183,X$9,FALSE))),"")</f>
        <v>292.12450374381706</v>
      </c>
      <c r="Y122" s="92"/>
    </row>
    <row r="123" spans="1:25" ht="30" customHeight="1" x14ac:dyDescent="0.3">
      <c r="A123" s="161">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1"/>
        <v>E10000020</v>
      </c>
      <c r="F123" s="99" t="str">
        <f ca="1">IF(E123="","",VLOOKUP(E123,'Org List'!$J$9:$K$488,2,0))</f>
        <v>Norfolk</v>
      </c>
      <c r="G123" s="106">
        <f ca="1">IFERROR(IF((VLOOKUP($E123,'Adj NEA Backsheet'!$D$5:$CB$183,G$9,FALSE))="","",(VLOOKUP($E123,'Adj NEA Backsheet'!$D$5:$CB$183,G$9,FALSE))),"")</f>
        <v>2674.6806430210045</v>
      </c>
      <c r="H123" s="107">
        <f ca="1">IFERROR(IF((VLOOKUP($E123,'Adj NEA Backsheet'!$D$5:$CB$183,H$9,FALSE))="","",(VLOOKUP($E123,'Adj NEA Backsheet'!$D$5:$CB$183,H$9,FALSE))),"")</f>
        <v>2615.3196281565192</v>
      </c>
      <c r="I123" s="107">
        <f ca="1">IFERROR(IF((VLOOKUP($E123,'Adj NEA Backsheet'!$D$5:$CB$183,I$9,FALSE))="","",(VLOOKUP($E123,'Adj NEA Backsheet'!$D$5:$CB$183,I$9,FALSE))),"")</f>
        <v>2776.4618142126692</v>
      </c>
      <c r="J123" s="108">
        <f ca="1">IFERROR(IF((VLOOKUP($E123,'Adj NEA Backsheet'!$D$5:$CB$183,J$9,FALSE))="","",(VLOOKUP($E123,'Adj NEA Backsheet'!$D$5:$CB$183,J$9,FALSE))),"")</f>
        <v>2741.9050571868293</v>
      </c>
      <c r="K123" s="170">
        <f ca="1">IFERROR(IF((VLOOKUP($E123,'Adj NEA Backsheet'!$D$5:$CB$183,K$9,FALSE))="","",(VLOOKUP($E123,'Adj NEA Backsheet'!$D$5:$CB$183,K$9,FALSE))),"")</f>
        <v>2737.3500861171783</v>
      </c>
      <c r="L123" s="238">
        <f ca="1">IFERROR(IF((VLOOKUP($E123,'Adj NEA Backsheet'!$D$5:$CB$183,L$9,FALSE))="","",(VLOOKUP($E123,'Adj NEA Backsheet'!$D$5:$CB$183,L$9,FALSE))),"")</f>
        <v>2718.8110310477118</v>
      </c>
      <c r="M123" s="107">
        <f ca="1">IFERROR(IF((VLOOKUP($E123,'NEA Backsheet'!$D$5:$CB$183,M$9,FALSE))="","",(VLOOKUP($E123,'NEA Backsheet'!$D$5:$CB$183,M$9,FALSE))),"")</f>
        <v>2842.0174500277049</v>
      </c>
      <c r="N123" s="241">
        <f ca="1">IFERROR(IF((VLOOKUP($E123,'NEA Backsheet'!$D$5:$CB$183,N$9,FALSE))="","",(VLOOKUP($E123,'NEA Backsheet'!$D$5:$CB$183,N$9,FALSE))),"")</f>
        <v>2842.8590777041718</v>
      </c>
      <c r="O123" s="92"/>
      <c r="Q123" s="106">
        <f ca="1">IFERROR(IF((VLOOKUP($E123,'DTOC Backsheet'!$D$5:$AF$183,Q$9,FALSE))="","",(VLOOKUP($E123,'DTOC Backsheet'!$D$5:$AF$183,Q$9,FALSE))),"")</f>
        <v>1026.5457565918186</v>
      </c>
      <c r="R123" s="107">
        <f ca="1">IFERROR(IF((VLOOKUP($E123,'DTOC Backsheet'!$D$5:$AF$183,R$9,FALSE))="","",(VLOOKUP($E123,'DTOC Backsheet'!$D$5:$AF$183,R$9,FALSE))),"")</f>
        <v>988.10349206785065</v>
      </c>
      <c r="S123" s="107">
        <f ca="1">IFERROR(IF((VLOOKUP($E123,'DTOC Backsheet'!$D$5:$AF$183,S$9,FALSE))="","",(VLOOKUP($E123,'DTOC Backsheet'!$D$5:$AF$183,S$9,FALSE))),"")</f>
        <v>1168.7821353305005</v>
      </c>
      <c r="T123" s="108">
        <f ca="1">IFERROR(IF((VLOOKUP($E123,'DTOC Backsheet'!$D$5:$AF$183,T$9,FALSE))="","",(VLOOKUP($E123,'DTOC Backsheet'!$D$5:$AF$183,T$9,FALSE))),"")</f>
        <v>1082.9449067243486</v>
      </c>
      <c r="U123" s="170">
        <f ca="1">IFERROR(IF((VLOOKUP($E123,'DTOC Backsheet'!$D$5:$AF$183,U$9,FALSE))="","",(VLOOKUP($E123,'DTOC Backsheet'!$D$5:$AF$183,U$9,FALSE))),"")</f>
        <v>996.2546199991923</v>
      </c>
      <c r="V123" s="238">
        <f ca="1">IFERROR(IF((VLOOKUP($E123,'DTOC Backsheet'!$D$5:$AF$183,V$9,FALSE))="","",(VLOOKUP($E123,'DTOC Backsheet'!$D$5:$AF$183,V$9,FALSE))),"")</f>
        <v>1136.8186811245243</v>
      </c>
      <c r="W123" s="107">
        <f ca="1">IFERROR(IF((VLOOKUP($E123,'DTOC Backsheet'!$D$5:$AF$183,W$9,FALSE))="","",(VLOOKUP($E123,'DTOC Backsheet'!$D$5:$AF$183,W$9,FALSE))),"")</f>
        <v>1085.8163515527842</v>
      </c>
      <c r="X123" s="241">
        <f ca="1">IFERROR(IF((VLOOKUP($E123,'DTOC Backsheet'!$D$5:$AF$183,X$9,FALSE))="","",(VLOOKUP($E123,'DTOC Backsheet'!$D$5:$AF$183,X$9,FALSE))),"")</f>
        <v>1040.8619048067681</v>
      </c>
      <c r="Y123" s="92"/>
    </row>
    <row r="124" spans="1:25" ht="30" customHeight="1" x14ac:dyDescent="0.3">
      <c r="A124" s="161">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1"/>
        <v>E06000012</v>
      </c>
      <c r="F124" s="99" t="str">
        <f ca="1">IF(E124="","",VLOOKUP(E124,'Org List'!$J$9:$K$488,2,0))</f>
        <v>North East Lincolnshire</v>
      </c>
      <c r="G124" s="106">
        <f ca="1">IFERROR(IF((VLOOKUP($E124,'Adj NEA Backsheet'!$D$5:$CB$183,G$9,FALSE))="","",(VLOOKUP($E124,'Adj NEA Backsheet'!$D$5:$CB$183,G$9,FALSE))),"")</f>
        <v>2131.2185369823105</v>
      </c>
      <c r="H124" s="107">
        <f ca="1">IFERROR(IF((VLOOKUP($E124,'Adj NEA Backsheet'!$D$5:$CB$183,H$9,FALSE))="","",(VLOOKUP($E124,'Adj NEA Backsheet'!$D$5:$CB$183,H$9,FALSE))),"")</f>
        <v>2279.1017573733602</v>
      </c>
      <c r="I124" s="107">
        <f ca="1">IFERROR(IF((VLOOKUP($E124,'Adj NEA Backsheet'!$D$5:$CB$183,I$9,FALSE))="","",(VLOOKUP($E124,'Adj NEA Backsheet'!$D$5:$CB$183,I$9,FALSE))),"")</f>
        <v>2610.9029525263559</v>
      </c>
      <c r="J124" s="108">
        <f ca="1">IFERROR(IF((VLOOKUP($E124,'Adj NEA Backsheet'!$D$5:$CB$183,J$9,FALSE))="","",(VLOOKUP($E124,'Adj NEA Backsheet'!$D$5:$CB$183,J$9,FALSE))),"")</f>
        <v>2634.0135713637133</v>
      </c>
      <c r="K124" s="170">
        <f ca="1">IFERROR(IF((VLOOKUP($E124,'Adj NEA Backsheet'!$D$5:$CB$183,K$9,FALSE))="","",(VLOOKUP($E124,'Adj NEA Backsheet'!$D$5:$CB$183,K$9,FALSE))),"")</f>
        <v>2529.050025836962</v>
      </c>
      <c r="L124" s="238">
        <f ca="1">IFERROR(IF((VLOOKUP($E124,'Adj NEA Backsheet'!$D$5:$CB$183,L$9,FALSE))="","",(VLOOKUP($E124,'Adj NEA Backsheet'!$D$5:$CB$183,L$9,FALSE))),"")</f>
        <v>2728.5878297327172</v>
      </c>
      <c r="M124" s="107">
        <f ca="1">IFERROR(IF((VLOOKUP($E124,'NEA Backsheet'!$D$5:$CB$183,M$9,FALSE))="","",(VLOOKUP($E124,'NEA Backsheet'!$D$5:$CB$183,M$9,FALSE))),"")</f>
        <v>2869.9529385105875</v>
      </c>
      <c r="N124" s="241">
        <f ca="1">IFERROR(IF((VLOOKUP($E124,'NEA Backsheet'!$D$5:$CB$183,N$9,FALSE))="","",(VLOOKUP($E124,'NEA Backsheet'!$D$5:$CB$183,N$9,FALSE))),"")</f>
        <v>2709.1961325980146</v>
      </c>
      <c r="O124" s="92"/>
      <c r="Q124" s="106">
        <f ca="1">IFERROR(IF((VLOOKUP($E124,'DTOC Backsheet'!$D$5:$AF$183,Q$9,FALSE))="","",(VLOOKUP($E124,'DTOC Backsheet'!$D$5:$AF$183,Q$9,FALSE))),"")</f>
        <v>835.49914696174881</v>
      </c>
      <c r="R124" s="107">
        <f ca="1">IFERROR(IF((VLOOKUP($E124,'DTOC Backsheet'!$D$5:$AF$183,R$9,FALSE))="","",(VLOOKUP($E124,'DTOC Backsheet'!$D$5:$AF$183,R$9,FALSE))),"")</f>
        <v>560.45410335315785</v>
      </c>
      <c r="S124" s="107">
        <f ca="1">IFERROR(IF((VLOOKUP($E124,'DTOC Backsheet'!$D$5:$AF$183,S$9,FALSE))="","",(VLOOKUP($E124,'DTOC Backsheet'!$D$5:$AF$183,S$9,FALSE))),"")</f>
        <v>541.3205351021254</v>
      </c>
      <c r="T124" s="108">
        <f ca="1">IFERROR(IF((VLOOKUP($E124,'DTOC Backsheet'!$D$5:$AF$183,T$9,FALSE))="","",(VLOOKUP($E124,'DTOC Backsheet'!$D$5:$AF$183,T$9,FALSE))),"")</f>
        <v>436.42245540496532</v>
      </c>
      <c r="U124" s="170">
        <f ca="1">IFERROR(IF((VLOOKUP($E124,'DTOC Backsheet'!$D$5:$AF$183,U$9,FALSE))="","",(VLOOKUP($E124,'DTOC Backsheet'!$D$5:$AF$183,U$9,FALSE))),"")</f>
        <v>508.22870949353359</v>
      </c>
      <c r="V124" s="238">
        <f ca="1">IFERROR(IF((VLOOKUP($E124,'DTOC Backsheet'!$D$5:$AF$183,V$9,FALSE))="","",(VLOOKUP($E124,'DTOC Backsheet'!$D$5:$AF$183,V$9,FALSE))),"")</f>
        <v>623.91656330289368</v>
      </c>
      <c r="W124" s="107">
        <f ca="1">IFERROR(IF((VLOOKUP($E124,'DTOC Backsheet'!$D$5:$AF$183,W$9,FALSE))="","",(VLOOKUP($E124,'DTOC Backsheet'!$D$5:$AF$183,W$9,FALSE))),"")</f>
        <v>881.62123075408886</v>
      </c>
      <c r="X124" s="241">
        <f ca="1">IFERROR(IF((VLOOKUP($E124,'DTOC Backsheet'!$D$5:$AF$183,X$9,FALSE))="","",(VLOOKUP($E124,'DTOC Backsheet'!$D$5:$AF$183,X$9,FALSE))),"")</f>
        <v>657.66266019319903</v>
      </c>
      <c r="Y124" s="92"/>
    </row>
    <row r="125" spans="1:25" ht="30" customHeight="1" x14ac:dyDescent="0.3">
      <c r="A125" s="161">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1"/>
        <v>E06000013</v>
      </c>
      <c r="F125" s="99" t="str">
        <f ca="1">IF(E125="","",VLOOKUP(E125,'Org List'!$J$9:$K$488,2,0))</f>
        <v>North Lincolnshire</v>
      </c>
      <c r="G125" s="106">
        <f ca="1">IFERROR(IF((VLOOKUP($E125,'Adj NEA Backsheet'!$D$5:$CB$183,G$9,FALSE))="","",(VLOOKUP($E125,'Adj NEA Backsheet'!$D$5:$CB$183,G$9,FALSE))),"")</f>
        <v>2592.6963982114339</v>
      </c>
      <c r="H125" s="107">
        <f ca="1">IFERROR(IF((VLOOKUP($E125,'Adj NEA Backsheet'!$D$5:$CB$183,H$9,FALSE))="","",(VLOOKUP($E125,'Adj NEA Backsheet'!$D$5:$CB$183,H$9,FALSE))),"")</f>
        <v>2670.1447753112134</v>
      </c>
      <c r="I125" s="107">
        <f ca="1">IFERROR(IF((VLOOKUP($E125,'Adj NEA Backsheet'!$D$5:$CB$183,I$9,FALSE))="","",(VLOOKUP($E125,'Adj NEA Backsheet'!$D$5:$CB$183,I$9,FALSE))),"")</f>
        <v>2844.9367276878966</v>
      </c>
      <c r="J125" s="108">
        <f ca="1">IFERROR(IF((VLOOKUP($E125,'Adj NEA Backsheet'!$D$5:$CB$183,J$9,FALSE))="","",(VLOOKUP($E125,'Adj NEA Backsheet'!$D$5:$CB$183,J$9,FALSE))),"")</f>
        <v>2767.674196239172</v>
      </c>
      <c r="K125" s="170">
        <f ca="1">IFERROR(IF((VLOOKUP($E125,'Adj NEA Backsheet'!$D$5:$CB$183,K$9,FALSE))="","",(VLOOKUP($E125,'Adj NEA Backsheet'!$D$5:$CB$183,K$9,FALSE))),"")</f>
        <v>2905.4693641885947</v>
      </c>
      <c r="L125" s="238">
        <f ca="1">IFERROR(IF((VLOOKUP($E125,'Adj NEA Backsheet'!$D$5:$CB$183,L$9,FALSE))="","",(VLOOKUP($E125,'Adj NEA Backsheet'!$D$5:$CB$183,L$9,FALSE))),"")</f>
        <v>2929.4597464292597</v>
      </c>
      <c r="M125" s="107">
        <f ca="1">IFERROR(IF((VLOOKUP($E125,'NEA Backsheet'!$D$5:$CB$183,M$9,FALSE))="","",(VLOOKUP($E125,'NEA Backsheet'!$D$5:$CB$183,M$9,FALSE))),"")</f>
        <v>3078.1391863296108</v>
      </c>
      <c r="N125" s="241">
        <f ca="1">IFERROR(IF((VLOOKUP($E125,'NEA Backsheet'!$D$5:$CB$183,N$9,FALSE))="","",(VLOOKUP($E125,'NEA Backsheet'!$D$5:$CB$183,N$9,FALSE))),"")</f>
        <v>2937.6390087748068</v>
      </c>
      <c r="O125" s="92"/>
      <c r="Q125" s="106">
        <f ca="1">IFERROR(IF((VLOOKUP($E125,'DTOC Backsheet'!$D$5:$AF$183,Q$9,FALSE))="","",(VLOOKUP($E125,'DTOC Backsheet'!$D$5:$AF$183,Q$9,FALSE))),"")</f>
        <v>547.87449765881354</v>
      </c>
      <c r="R125" s="107">
        <f ca="1">IFERROR(IF((VLOOKUP($E125,'DTOC Backsheet'!$D$5:$AF$183,R$9,FALSE))="","",(VLOOKUP($E125,'DTOC Backsheet'!$D$5:$AF$183,R$9,FALSE))),"")</f>
        <v>523.54090624193486</v>
      </c>
      <c r="S125" s="107">
        <f ca="1">IFERROR(IF((VLOOKUP($E125,'DTOC Backsheet'!$D$5:$AF$183,S$9,FALSE))="","",(VLOOKUP($E125,'DTOC Backsheet'!$D$5:$AF$183,S$9,FALSE))),"")</f>
        <v>342.882424510563</v>
      </c>
      <c r="T125" s="108">
        <f ca="1">IFERROR(IF((VLOOKUP($E125,'DTOC Backsheet'!$D$5:$AF$183,T$9,FALSE))="","",(VLOOKUP($E125,'DTOC Backsheet'!$D$5:$AF$183,T$9,FALSE))),"")</f>
        <v>377.66485916265094</v>
      </c>
      <c r="U125" s="170">
        <f ca="1">IFERROR(IF((VLOOKUP($E125,'DTOC Backsheet'!$D$5:$AF$183,U$9,FALSE))="","",(VLOOKUP($E125,'DTOC Backsheet'!$D$5:$AF$183,U$9,FALSE))),"")</f>
        <v>631.39697813406292</v>
      </c>
      <c r="V125" s="238">
        <f ca="1">IFERROR(IF((VLOOKUP($E125,'DTOC Backsheet'!$D$5:$AF$183,V$9,FALSE))="","",(VLOOKUP($E125,'DTOC Backsheet'!$D$5:$AF$183,V$9,FALSE))),"")</f>
        <v>716.4632376736115</v>
      </c>
      <c r="W125" s="107">
        <f ca="1">IFERROR(IF((VLOOKUP($E125,'DTOC Backsheet'!$D$5:$AF$183,W$9,FALSE))="","",(VLOOKUP($E125,'DTOC Backsheet'!$D$5:$AF$183,W$9,FALSE))),"")</f>
        <v>618.19704130896059</v>
      </c>
      <c r="X125" s="241">
        <f ca="1">IFERROR(IF((VLOOKUP($E125,'DTOC Backsheet'!$D$5:$AF$183,X$9,FALSE))="","",(VLOOKUP($E125,'DTOC Backsheet'!$D$5:$AF$183,X$9,FALSE))),"")</f>
        <v>407.72319505691007</v>
      </c>
      <c r="Y125" s="92"/>
    </row>
    <row r="126" spans="1:25" ht="30" customHeight="1" x14ac:dyDescent="0.3">
      <c r="A126" s="161">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1"/>
        <v>E06000024</v>
      </c>
      <c r="F126" s="99" t="str">
        <f ca="1">IF(E126="","",VLOOKUP(E126,'Org List'!$J$9:$K$488,2,0))</f>
        <v>North Somerset</v>
      </c>
      <c r="G126" s="106">
        <f ca="1">IFERROR(IF((VLOOKUP($E126,'Adj NEA Backsheet'!$D$5:$CB$183,G$9,FALSE))="","",(VLOOKUP($E126,'Adj NEA Backsheet'!$D$5:$CB$183,G$9,FALSE))),"")</f>
        <v>2382.1805083140312</v>
      </c>
      <c r="H126" s="107">
        <f ca="1">IFERROR(IF((VLOOKUP($E126,'Adj NEA Backsheet'!$D$5:$CB$183,H$9,FALSE))="","",(VLOOKUP($E126,'Adj NEA Backsheet'!$D$5:$CB$183,H$9,FALSE))),"")</f>
        <v>2390.0340016926207</v>
      </c>
      <c r="I126" s="107">
        <f ca="1">IFERROR(IF((VLOOKUP($E126,'Adj NEA Backsheet'!$D$5:$CB$183,I$9,FALSE))="","",(VLOOKUP($E126,'Adj NEA Backsheet'!$D$5:$CB$183,I$9,FALSE))),"")</f>
        <v>2533.9151777680336</v>
      </c>
      <c r="J126" s="108">
        <f ca="1">IFERROR(IF((VLOOKUP($E126,'Adj NEA Backsheet'!$D$5:$CB$183,J$9,FALSE))="","",(VLOOKUP($E126,'Adj NEA Backsheet'!$D$5:$CB$183,J$9,FALSE))),"")</f>
        <v>2539.2039893873894</v>
      </c>
      <c r="K126" s="170">
        <f ca="1">IFERROR(IF((VLOOKUP($E126,'Adj NEA Backsheet'!$D$5:$CB$183,K$9,FALSE))="","",(VLOOKUP($E126,'Adj NEA Backsheet'!$D$5:$CB$183,K$9,FALSE))),"")</f>
        <v>2551.5982226109677</v>
      </c>
      <c r="L126" s="238">
        <f ca="1">IFERROR(IF((VLOOKUP($E126,'Adj NEA Backsheet'!$D$5:$CB$183,L$9,FALSE))="","",(VLOOKUP($E126,'Adj NEA Backsheet'!$D$5:$CB$183,L$9,FALSE))),"")</f>
        <v>2661.4369158837817</v>
      </c>
      <c r="M126" s="107">
        <f ca="1">IFERROR(IF((VLOOKUP($E126,'NEA Backsheet'!$D$5:$CB$183,M$9,FALSE))="","",(VLOOKUP($E126,'NEA Backsheet'!$D$5:$CB$183,M$9,FALSE))),"")</f>
        <v>2850.534938435203</v>
      </c>
      <c r="N126" s="241">
        <f ca="1">IFERROR(IF((VLOOKUP($E126,'NEA Backsheet'!$D$5:$CB$183,N$9,FALSE))="","",(VLOOKUP($E126,'NEA Backsheet'!$D$5:$CB$183,N$9,FALSE))),"")</f>
        <v>2789.604118685545</v>
      </c>
      <c r="O126" s="92"/>
      <c r="Q126" s="106">
        <f ca="1">IFERROR(IF((VLOOKUP($E126,'DTOC Backsheet'!$D$5:$AF$183,Q$9,FALSE))="","",(VLOOKUP($E126,'DTOC Backsheet'!$D$5:$AF$183,Q$9,FALSE))),"")</f>
        <v>1067.5233575996936</v>
      </c>
      <c r="R126" s="107">
        <f ca="1">IFERROR(IF((VLOOKUP($E126,'DTOC Backsheet'!$D$5:$AF$183,R$9,FALSE))="","",(VLOOKUP($E126,'DTOC Backsheet'!$D$5:$AF$183,R$9,FALSE))),"")</f>
        <v>785.75849568215983</v>
      </c>
      <c r="S126" s="107">
        <f ca="1">IFERROR(IF((VLOOKUP($E126,'DTOC Backsheet'!$D$5:$AF$183,S$9,FALSE))="","",(VLOOKUP($E126,'DTOC Backsheet'!$D$5:$AF$183,S$9,FALSE))),"")</f>
        <v>696.15962745733736</v>
      </c>
      <c r="T126" s="108">
        <f ca="1">IFERROR(IF((VLOOKUP($E126,'DTOC Backsheet'!$D$5:$AF$183,T$9,FALSE))="","",(VLOOKUP($E126,'DTOC Backsheet'!$D$5:$AF$183,T$9,FALSE))),"")</f>
        <v>1051.208129787283</v>
      </c>
      <c r="U126" s="170">
        <f ca="1">IFERROR(IF((VLOOKUP($E126,'DTOC Backsheet'!$D$5:$AF$183,U$9,FALSE))="","",(VLOOKUP($E126,'DTOC Backsheet'!$D$5:$AF$183,U$9,FALSE))),"")</f>
        <v>770.92480915109502</v>
      </c>
      <c r="V126" s="238">
        <f ca="1">IFERROR(IF((VLOOKUP($E126,'DTOC Backsheet'!$D$5:$AF$183,V$9,FALSE))="","",(VLOOKUP($E126,'DTOC Backsheet'!$D$5:$AF$183,V$9,FALSE))),"")</f>
        <v>1147.3552148288027</v>
      </c>
      <c r="W126" s="107">
        <f ca="1">IFERROR(IF((VLOOKUP($E126,'DTOC Backsheet'!$D$5:$AF$183,W$9,FALSE))="","",(VLOOKUP($E126,'DTOC Backsheet'!$D$5:$AF$183,W$9,FALSE))),"")</f>
        <v>1425.8904066460539</v>
      </c>
      <c r="X126" s="241">
        <f ca="1">IFERROR(IF((VLOOKUP($E126,'DTOC Backsheet'!$D$5:$AF$183,X$9,FALSE))="","",(VLOOKUP($E126,'DTOC Backsheet'!$D$5:$AF$183,X$9,FALSE))),"")</f>
        <v>881.6336522420969</v>
      </c>
      <c r="Y126" s="92"/>
    </row>
    <row r="127" spans="1:25" ht="30" customHeight="1" x14ac:dyDescent="0.3">
      <c r="A127" s="161">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1"/>
        <v>E08000022</v>
      </c>
      <c r="F127" s="99" t="str">
        <f ca="1">IF(E127="","",VLOOKUP(E127,'Org List'!$J$9:$K$488,2,0))</f>
        <v>North Tyneside</v>
      </c>
      <c r="G127" s="106">
        <f ca="1">IFERROR(IF((VLOOKUP($E127,'Adj NEA Backsheet'!$D$5:$CB$183,G$9,FALSE))="","",(VLOOKUP($E127,'Adj NEA Backsheet'!$D$5:$CB$183,G$9,FALSE))),"")</f>
        <v>3162.2534499222375</v>
      </c>
      <c r="H127" s="107">
        <f ca="1">IFERROR(IF((VLOOKUP($E127,'Adj NEA Backsheet'!$D$5:$CB$183,H$9,FALSE))="","",(VLOOKUP($E127,'Adj NEA Backsheet'!$D$5:$CB$183,H$9,FALSE))),"")</f>
        <v>3190.0423128385382</v>
      </c>
      <c r="I127" s="107">
        <f ca="1">IFERROR(IF((VLOOKUP($E127,'Adj NEA Backsheet'!$D$5:$CB$183,I$9,FALSE))="","",(VLOOKUP($E127,'Adj NEA Backsheet'!$D$5:$CB$183,I$9,FALSE))),"")</f>
        <v>3354.2386075952431</v>
      </c>
      <c r="J127" s="108">
        <f ca="1">IFERROR(IF((VLOOKUP($E127,'Adj NEA Backsheet'!$D$5:$CB$183,J$9,FALSE))="","",(VLOOKUP($E127,'Adj NEA Backsheet'!$D$5:$CB$183,J$9,FALSE))),"")</f>
        <v>3418.4798144447768</v>
      </c>
      <c r="K127" s="170">
        <f ca="1">IFERROR(IF((VLOOKUP($E127,'Adj NEA Backsheet'!$D$5:$CB$183,K$9,FALSE))="","",(VLOOKUP($E127,'Adj NEA Backsheet'!$D$5:$CB$183,K$9,FALSE))),"")</f>
        <v>3173.455973505399</v>
      </c>
      <c r="L127" s="238">
        <f ca="1">IFERROR(IF((VLOOKUP($E127,'Adj NEA Backsheet'!$D$5:$CB$183,L$9,FALSE))="","",(VLOOKUP($E127,'Adj NEA Backsheet'!$D$5:$CB$183,L$9,FALSE))),"")</f>
        <v>3352.774684394496</v>
      </c>
      <c r="M127" s="107">
        <f ca="1">IFERROR(IF((VLOOKUP($E127,'NEA Backsheet'!$D$5:$CB$183,M$9,FALSE))="","",(VLOOKUP($E127,'NEA Backsheet'!$D$5:$CB$183,M$9,FALSE))),"")</f>
        <v>3576.9658768832724</v>
      </c>
      <c r="N127" s="241">
        <f ca="1">IFERROR(IF((VLOOKUP($E127,'NEA Backsheet'!$D$5:$CB$183,N$9,FALSE))="","",(VLOOKUP($E127,'NEA Backsheet'!$D$5:$CB$183,N$9,FALSE))),"")</f>
        <v>3573.0243297176985</v>
      </c>
      <c r="O127" s="92"/>
      <c r="Q127" s="106">
        <f ca="1">IFERROR(IF((VLOOKUP($E127,'DTOC Backsheet'!$D$5:$AF$183,Q$9,FALSE))="","",(VLOOKUP($E127,'DTOC Backsheet'!$D$5:$AF$183,Q$9,FALSE))),"")</f>
        <v>625.320912491748</v>
      </c>
      <c r="R127" s="107">
        <f ca="1">IFERROR(IF((VLOOKUP($E127,'DTOC Backsheet'!$D$5:$AF$183,R$9,FALSE))="","",(VLOOKUP($E127,'DTOC Backsheet'!$D$5:$AF$183,R$9,FALSE))),"")</f>
        <v>544.63434313797404</v>
      </c>
      <c r="S127" s="107">
        <f ca="1">IFERROR(IF((VLOOKUP($E127,'DTOC Backsheet'!$D$5:$AF$183,S$9,FALSE))="","",(VLOOKUP($E127,'DTOC Backsheet'!$D$5:$AF$183,S$9,FALSE))),"")</f>
        <v>420.54817966209441</v>
      </c>
      <c r="T127" s="108">
        <f ca="1">IFERROR(IF((VLOOKUP($E127,'DTOC Backsheet'!$D$5:$AF$183,T$9,FALSE))="","",(VLOOKUP($E127,'DTOC Backsheet'!$D$5:$AF$183,T$9,FALSE))),"")</f>
        <v>519.37492135757373</v>
      </c>
      <c r="U127" s="170">
        <f ca="1">IFERROR(IF((VLOOKUP($E127,'DTOC Backsheet'!$D$5:$AF$183,U$9,FALSE))="","",(VLOOKUP($E127,'DTOC Backsheet'!$D$5:$AF$183,U$9,FALSE))),"")</f>
        <v>394.87141494518232</v>
      </c>
      <c r="V127" s="238">
        <f ca="1">IFERROR(IF((VLOOKUP($E127,'DTOC Backsheet'!$D$5:$AF$183,V$9,FALSE))="","",(VLOOKUP($E127,'DTOC Backsheet'!$D$5:$AF$183,V$9,FALSE))),"")</f>
        <v>487.63873344853278</v>
      </c>
      <c r="W127" s="107">
        <f ca="1">IFERROR(IF((VLOOKUP($E127,'DTOC Backsheet'!$D$5:$AF$183,W$9,FALSE))="","",(VLOOKUP($E127,'DTOC Backsheet'!$D$5:$AF$183,W$9,FALSE))),"")</f>
        <v>769.60255679424256</v>
      </c>
      <c r="X127" s="241">
        <f ca="1">IFERROR(IF((VLOOKUP($E127,'DTOC Backsheet'!$D$5:$AF$183,X$9,FALSE))="","",(VLOOKUP($E127,'DTOC Backsheet'!$D$5:$AF$183,X$9,FALSE))),"")</f>
        <v>478.36693270684566</v>
      </c>
      <c r="Y127" s="92"/>
    </row>
    <row r="128" spans="1:25" ht="30" customHeight="1" x14ac:dyDescent="0.3">
      <c r="A128" s="161">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1"/>
        <v>E10000023</v>
      </c>
      <c r="F128" s="99" t="str">
        <f ca="1">IF(E128="","",VLOOKUP(E128,'Org List'!$J$9:$K$488,2,0))</f>
        <v>North Yorkshire</v>
      </c>
      <c r="G128" s="106">
        <f ca="1">IFERROR(IF((VLOOKUP($E128,'Adj NEA Backsheet'!$D$5:$CB$183,G$9,FALSE))="","",(VLOOKUP($E128,'Adj NEA Backsheet'!$D$5:$CB$183,G$9,FALSE))),"")</f>
        <v>2701.9627764703114</v>
      </c>
      <c r="H128" s="107">
        <f ca="1">IFERROR(IF((VLOOKUP($E128,'Adj NEA Backsheet'!$D$5:$CB$183,H$9,FALSE))="","",(VLOOKUP($E128,'Adj NEA Backsheet'!$D$5:$CB$183,H$9,FALSE))),"")</f>
        <v>2675.6535861083662</v>
      </c>
      <c r="I128" s="107">
        <f ca="1">IFERROR(IF((VLOOKUP($E128,'Adj NEA Backsheet'!$D$5:$CB$183,I$9,FALSE))="","",(VLOOKUP($E128,'Adj NEA Backsheet'!$D$5:$CB$183,I$9,FALSE))),"")</f>
        <v>2896.5934910666642</v>
      </c>
      <c r="J128" s="108">
        <f ca="1">IFERROR(IF((VLOOKUP($E128,'Adj NEA Backsheet'!$D$5:$CB$183,J$9,FALSE))="","",(VLOOKUP($E128,'Adj NEA Backsheet'!$D$5:$CB$183,J$9,FALSE))),"")</f>
        <v>2817.0567756633127</v>
      </c>
      <c r="K128" s="170">
        <f ca="1">IFERROR(IF((VLOOKUP($E128,'Adj NEA Backsheet'!$D$5:$CB$183,K$9,FALSE))="","",(VLOOKUP($E128,'Adj NEA Backsheet'!$D$5:$CB$183,K$9,FALSE))),"")</f>
        <v>2827.7846926826182</v>
      </c>
      <c r="L128" s="238">
        <f ca="1">IFERROR(IF((VLOOKUP($E128,'Adj NEA Backsheet'!$D$5:$CB$183,L$9,FALSE))="","",(VLOOKUP($E128,'Adj NEA Backsheet'!$D$5:$CB$183,L$9,FALSE))),"")</f>
        <v>2770.7649893187663</v>
      </c>
      <c r="M128" s="107">
        <f ca="1">IFERROR(IF((VLOOKUP($E128,'NEA Backsheet'!$D$5:$CB$183,M$9,FALSE))="","",(VLOOKUP($E128,'NEA Backsheet'!$D$5:$CB$183,M$9,FALSE))),"")</f>
        <v>2977.952901181317</v>
      </c>
      <c r="N128" s="241">
        <f ca="1">IFERROR(IF((VLOOKUP($E128,'NEA Backsheet'!$D$5:$CB$183,N$9,FALSE))="","",(VLOOKUP($E128,'NEA Backsheet'!$D$5:$CB$183,N$9,FALSE))),"")</f>
        <v>2916.1385210045592</v>
      </c>
      <c r="O128" s="92"/>
      <c r="Q128" s="106">
        <f ca="1">IFERROR(IF((VLOOKUP($E128,'DTOC Backsheet'!$D$5:$AF$183,Q$9,FALSE))="","",(VLOOKUP($E128,'DTOC Backsheet'!$D$5:$AF$183,Q$9,FALSE))),"")</f>
        <v>1374.3909869098873</v>
      </c>
      <c r="R128" s="107">
        <f ca="1">IFERROR(IF((VLOOKUP($E128,'DTOC Backsheet'!$D$5:$AF$183,R$9,FALSE))="","",(VLOOKUP($E128,'DTOC Backsheet'!$D$5:$AF$183,R$9,FALSE))),"")</f>
        <v>1163.0707821478959</v>
      </c>
      <c r="S128" s="107">
        <f ca="1">IFERROR(IF((VLOOKUP($E128,'DTOC Backsheet'!$D$5:$AF$183,S$9,FALSE))="","",(VLOOKUP($E128,'DTOC Backsheet'!$D$5:$AF$183,S$9,FALSE))),"")</f>
        <v>1177.0373474051539</v>
      </c>
      <c r="T128" s="108">
        <f ca="1">IFERROR(IF((VLOOKUP($E128,'DTOC Backsheet'!$D$5:$AF$183,T$9,FALSE))="","",(VLOOKUP($E128,'DTOC Backsheet'!$D$5:$AF$183,T$9,FALSE))),"")</f>
        <v>1229.9870834767589</v>
      </c>
      <c r="U128" s="170">
        <f ca="1">IFERROR(IF((VLOOKUP($E128,'DTOC Backsheet'!$D$5:$AF$183,U$9,FALSE))="","",(VLOOKUP($E128,'DTOC Backsheet'!$D$5:$AF$183,U$9,FALSE))),"")</f>
        <v>1231.8077880411161</v>
      </c>
      <c r="V128" s="238">
        <f ca="1">IFERROR(IF((VLOOKUP($E128,'DTOC Backsheet'!$D$5:$AF$183,V$9,FALSE))="","",(VLOOKUP($E128,'DTOC Backsheet'!$D$5:$AF$183,V$9,FALSE))),"")</f>
        <v>1239.2929068056949</v>
      </c>
      <c r="W128" s="107">
        <f ca="1">IFERROR(IF((VLOOKUP($E128,'DTOC Backsheet'!$D$5:$AF$183,W$9,FALSE))="","",(VLOOKUP($E128,'DTOC Backsheet'!$D$5:$AF$183,W$9,FALSE))),"")</f>
        <v>1103.3469660003689</v>
      </c>
      <c r="X128" s="241">
        <f ca="1">IFERROR(IF((VLOOKUP($E128,'DTOC Backsheet'!$D$5:$AF$183,X$9,FALSE))="","",(VLOOKUP($E128,'DTOC Backsheet'!$D$5:$AF$183,X$9,FALSE))),"")</f>
        <v>959.32393617351124</v>
      </c>
      <c r="Y128" s="92"/>
    </row>
    <row r="129" spans="1:25" ht="30" customHeight="1" x14ac:dyDescent="0.3">
      <c r="A129" s="161">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1"/>
        <v>E10000021</v>
      </c>
      <c r="F129" s="99" t="str">
        <f ca="1">IF(E129="","",VLOOKUP(E129,'Org List'!$J$9:$K$488,2,0))</f>
        <v>Northamptonshire</v>
      </c>
      <c r="G129" s="106">
        <f ca="1">IFERROR(IF((VLOOKUP($E129,'Adj NEA Backsheet'!$D$5:$CB$183,G$9,FALSE))="","",(VLOOKUP($E129,'Adj NEA Backsheet'!$D$5:$CB$183,G$9,FALSE))),"")</f>
        <v>2898.848751764137</v>
      </c>
      <c r="H129" s="107">
        <f ca="1">IFERROR(IF((VLOOKUP($E129,'Adj NEA Backsheet'!$D$5:$CB$183,H$9,FALSE))="","",(VLOOKUP($E129,'Adj NEA Backsheet'!$D$5:$CB$183,H$9,FALSE))),"")</f>
        <v>2835.5726836869699</v>
      </c>
      <c r="I129" s="107">
        <f ca="1">IFERROR(IF((VLOOKUP($E129,'Adj NEA Backsheet'!$D$5:$CB$183,I$9,FALSE))="","",(VLOOKUP($E129,'Adj NEA Backsheet'!$D$5:$CB$183,I$9,FALSE))),"")</f>
        <v>2904.0357257242435</v>
      </c>
      <c r="J129" s="108">
        <f ca="1">IFERROR(IF((VLOOKUP($E129,'Adj NEA Backsheet'!$D$5:$CB$183,J$9,FALSE))="","",(VLOOKUP($E129,'Adj NEA Backsheet'!$D$5:$CB$183,J$9,FALSE))),"")</f>
        <v>2789.7750315568369</v>
      </c>
      <c r="K129" s="170">
        <f ca="1">IFERROR(IF((VLOOKUP($E129,'Adj NEA Backsheet'!$D$5:$CB$183,K$9,FALSE))="","",(VLOOKUP($E129,'Adj NEA Backsheet'!$D$5:$CB$183,K$9,FALSE))),"")</f>
        <v>2914.9580024889715</v>
      </c>
      <c r="L129" s="238">
        <f ca="1">IFERROR(IF((VLOOKUP($E129,'Adj NEA Backsheet'!$D$5:$CB$183,L$9,FALSE))="","",(VLOOKUP($E129,'Adj NEA Backsheet'!$D$5:$CB$183,L$9,FALSE))),"")</f>
        <v>3000.92804156488</v>
      </c>
      <c r="M129" s="107">
        <f ca="1">IFERROR(IF((VLOOKUP($E129,'NEA Backsheet'!$D$5:$CB$183,M$9,FALSE))="","",(VLOOKUP($E129,'NEA Backsheet'!$D$5:$CB$183,M$9,FALSE))),"")</f>
        <v>3235.4474592960987</v>
      </c>
      <c r="N129" s="241">
        <f ca="1">IFERROR(IF((VLOOKUP($E129,'NEA Backsheet'!$D$5:$CB$183,N$9,FALSE))="","",(VLOOKUP($E129,'NEA Backsheet'!$D$5:$CB$183,N$9,FALSE))),"")</f>
        <v>3098.4824020488995</v>
      </c>
      <c r="O129" s="92"/>
      <c r="Q129" s="106">
        <f ca="1">IFERROR(IF((VLOOKUP($E129,'DTOC Backsheet'!$D$5:$AF$183,Q$9,FALSE))="","",(VLOOKUP($E129,'DTOC Backsheet'!$D$5:$AF$183,Q$9,FALSE))),"")</f>
        <v>2502.8739090920194</v>
      </c>
      <c r="R129" s="107">
        <f ca="1">IFERROR(IF((VLOOKUP($E129,'DTOC Backsheet'!$D$5:$AF$183,R$9,FALSE))="","",(VLOOKUP($E129,'DTOC Backsheet'!$D$5:$AF$183,R$9,FALSE))),"")</f>
        <v>2762.7904218148451</v>
      </c>
      <c r="S129" s="107">
        <f ca="1">IFERROR(IF((VLOOKUP($E129,'DTOC Backsheet'!$D$5:$AF$183,S$9,FALSE))="","",(VLOOKUP($E129,'DTOC Backsheet'!$D$5:$AF$183,S$9,FALSE))),"")</f>
        <v>2050.7238413218411</v>
      </c>
      <c r="T129" s="108">
        <f ca="1">IFERROR(IF((VLOOKUP($E129,'DTOC Backsheet'!$D$5:$AF$183,T$9,FALSE))="","",(VLOOKUP($E129,'DTOC Backsheet'!$D$5:$AF$183,T$9,FALSE))),"")</f>
        <v>1518.4057151092636</v>
      </c>
      <c r="U129" s="170">
        <f ca="1">IFERROR(IF((VLOOKUP($E129,'DTOC Backsheet'!$D$5:$AF$183,U$9,FALSE))="","",(VLOOKUP($E129,'DTOC Backsheet'!$D$5:$AF$183,U$9,FALSE))),"")</f>
        <v>1627.5936617499251</v>
      </c>
      <c r="V129" s="238">
        <f ca="1">IFERROR(IF((VLOOKUP($E129,'DTOC Backsheet'!$D$5:$AF$183,V$9,FALSE))="","",(VLOOKUP($E129,'DTOC Backsheet'!$D$5:$AF$183,V$9,FALSE))),"")</f>
        <v>1599.1701327831499</v>
      </c>
      <c r="W129" s="107">
        <f ca="1">IFERROR(IF((VLOOKUP($E129,'DTOC Backsheet'!$D$5:$AF$183,W$9,FALSE))="","",(VLOOKUP($E129,'DTOC Backsheet'!$D$5:$AF$183,W$9,FALSE))),"")</f>
        <v>1123.0760225896618</v>
      </c>
      <c r="X129" s="241">
        <f ca="1">IFERROR(IF((VLOOKUP($E129,'DTOC Backsheet'!$D$5:$AF$183,X$9,FALSE))="","",(VLOOKUP($E129,'DTOC Backsheet'!$D$5:$AF$183,X$9,FALSE))),"")</f>
        <v>1132.1174167698498</v>
      </c>
      <c r="Y129" s="92"/>
    </row>
    <row r="130" spans="1:25" ht="30" customHeight="1" x14ac:dyDescent="0.3">
      <c r="A130" s="161">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1"/>
        <v>E06000057</v>
      </c>
      <c r="F130" s="99" t="str">
        <f ca="1">IF(E130="","",VLOOKUP(E130,'Org List'!$J$9:$K$488,2,0))</f>
        <v>Northumberland</v>
      </c>
      <c r="G130" s="106">
        <f ca="1">IFERROR(IF((VLOOKUP($E130,'Adj NEA Backsheet'!$D$5:$CB$183,G$9,FALSE))="","",(VLOOKUP($E130,'Adj NEA Backsheet'!$D$5:$CB$183,G$9,FALSE))),"")</f>
        <v>3064.9279162238272</v>
      </c>
      <c r="H130" s="107">
        <f ca="1">IFERROR(IF((VLOOKUP($E130,'Adj NEA Backsheet'!$D$5:$CB$183,H$9,FALSE))="","",(VLOOKUP($E130,'Adj NEA Backsheet'!$D$5:$CB$183,H$9,FALSE))),"")</f>
        <v>3105.5409063112534</v>
      </c>
      <c r="I130" s="107">
        <f ca="1">IFERROR(IF((VLOOKUP($E130,'Adj NEA Backsheet'!$D$5:$CB$183,I$9,FALSE))="","",(VLOOKUP($E130,'Adj NEA Backsheet'!$D$5:$CB$183,I$9,FALSE))),"")</f>
        <v>3240.345284005592</v>
      </c>
      <c r="J130" s="108">
        <f ca="1">IFERROR(IF((VLOOKUP($E130,'Adj NEA Backsheet'!$D$5:$CB$183,J$9,FALSE))="","",(VLOOKUP($E130,'Adj NEA Backsheet'!$D$5:$CB$183,J$9,FALSE))),"")</f>
        <v>3292.3448336413862</v>
      </c>
      <c r="K130" s="170">
        <f ca="1">IFERROR(IF((VLOOKUP($E130,'Adj NEA Backsheet'!$D$5:$CB$183,K$9,FALSE))="","",(VLOOKUP($E130,'Adj NEA Backsheet'!$D$5:$CB$183,K$9,FALSE))),"")</f>
        <v>3173.1862932275285</v>
      </c>
      <c r="L130" s="238">
        <f ca="1">IFERROR(IF((VLOOKUP($E130,'Adj NEA Backsheet'!$D$5:$CB$183,L$9,FALSE))="","",(VLOOKUP($E130,'Adj NEA Backsheet'!$D$5:$CB$183,L$9,FALSE))),"")</f>
        <v>3225.7807248653216</v>
      </c>
      <c r="M130" s="107">
        <f ca="1">IFERROR(IF((VLOOKUP($E130,'NEA Backsheet'!$D$5:$CB$183,M$9,FALSE))="","",(VLOOKUP($E130,'NEA Backsheet'!$D$5:$CB$183,M$9,FALSE))),"")</f>
        <v>3454.9481429458483</v>
      </c>
      <c r="N130" s="241">
        <f ca="1">IFERROR(IF((VLOOKUP($E130,'NEA Backsheet'!$D$5:$CB$183,N$9,FALSE))="","",(VLOOKUP($E130,'NEA Backsheet'!$D$5:$CB$183,N$9,FALSE))),"")</f>
        <v>3572.4848726048863</v>
      </c>
      <c r="O130" s="92"/>
      <c r="Q130" s="106">
        <f ca="1">IFERROR(IF((VLOOKUP($E130,'DTOC Backsheet'!$D$5:$AF$183,Q$9,FALSE))="","",(VLOOKUP($E130,'DTOC Backsheet'!$D$5:$AF$183,Q$9,FALSE))),"")</f>
        <v>371.00544397625566</v>
      </c>
      <c r="R130" s="107">
        <f ca="1">IFERROR(IF((VLOOKUP($E130,'DTOC Backsheet'!$D$5:$AF$183,R$9,FALSE))="","",(VLOOKUP($E130,'DTOC Backsheet'!$D$5:$AF$183,R$9,FALSE))),"")</f>
        <v>299.88004798080766</v>
      </c>
      <c r="S130" s="107">
        <f ca="1">IFERROR(IF((VLOOKUP($E130,'DTOC Backsheet'!$D$5:$AF$183,S$9,FALSE))="","",(VLOOKUP($E130,'DTOC Backsheet'!$D$5:$AF$183,S$9,FALSE))),"")</f>
        <v>305.64697198043859</v>
      </c>
      <c r="T130" s="108">
        <f ca="1">IFERROR(IF((VLOOKUP($E130,'DTOC Backsheet'!$D$5:$AF$183,T$9,FALSE))="","",(VLOOKUP($E130,'DTOC Backsheet'!$D$5:$AF$183,T$9,FALSE))),"")</f>
        <v>432.77242388617884</v>
      </c>
      <c r="U130" s="170">
        <f ca="1">IFERROR(IF((VLOOKUP($E130,'DTOC Backsheet'!$D$5:$AF$183,U$9,FALSE))="","",(VLOOKUP($E130,'DTOC Backsheet'!$D$5:$AF$183,U$9,FALSE))),"")</f>
        <v>315.1292961809342</v>
      </c>
      <c r="V130" s="238">
        <f ca="1">IFERROR(IF((VLOOKUP($E130,'DTOC Backsheet'!$D$5:$AF$183,V$9,FALSE))="","",(VLOOKUP($E130,'DTOC Backsheet'!$D$5:$AF$183,V$9,FALSE))),"")</f>
        <v>253.8005837050853</v>
      </c>
      <c r="W130" s="107">
        <f ca="1">IFERROR(IF((VLOOKUP($E130,'DTOC Backsheet'!$D$5:$AF$183,W$9,FALSE))="","",(VLOOKUP($E130,'DTOC Backsheet'!$D$5:$AF$183,W$9,FALSE))),"")</f>
        <v>322.07216929140759</v>
      </c>
      <c r="X130" s="241">
        <f ca="1">IFERROR(IF((VLOOKUP($E130,'DTOC Backsheet'!$D$5:$AF$183,X$9,FALSE))="","",(VLOOKUP($E130,'DTOC Backsheet'!$D$5:$AF$183,X$9,FALSE))),"")</f>
        <v>333.21607337724572</v>
      </c>
      <c r="Y130" s="92"/>
    </row>
    <row r="131" spans="1:25" ht="30" customHeight="1" x14ac:dyDescent="0.3">
      <c r="A131" s="161">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1"/>
        <v>E06000018</v>
      </c>
      <c r="F131" s="99" t="str">
        <f ca="1">IF(E131="","",VLOOKUP(E131,'Org List'!$J$9:$K$488,2,0))</f>
        <v>Nottingham</v>
      </c>
      <c r="G131" s="106">
        <f ca="1">IFERROR(IF((VLOOKUP($E131,'Adj NEA Backsheet'!$D$5:$CB$183,G$9,FALSE))="","",(VLOOKUP($E131,'Adj NEA Backsheet'!$D$5:$CB$183,G$9,FALSE))),"")</f>
        <v>2223.630820591407</v>
      </c>
      <c r="H131" s="107">
        <f ca="1">IFERROR(IF((VLOOKUP($E131,'Adj NEA Backsheet'!$D$5:$CB$183,H$9,FALSE))="","",(VLOOKUP($E131,'Adj NEA Backsheet'!$D$5:$CB$183,H$9,FALSE))),"")</f>
        <v>2204.7654463653175</v>
      </c>
      <c r="I131" s="107">
        <f ca="1">IFERROR(IF((VLOOKUP($E131,'Adj NEA Backsheet'!$D$5:$CB$183,I$9,FALSE))="","",(VLOOKUP($E131,'Adj NEA Backsheet'!$D$5:$CB$183,I$9,FALSE))),"")</f>
        <v>2320.329605230932</v>
      </c>
      <c r="J131" s="108">
        <f ca="1">IFERROR(IF((VLOOKUP($E131,'Adj NEA Backsheet'!$D$5:$CB$183,J$9,FALSE))="","",(VLOOKUP($E131,'Adj NEA Backsheet'!$D$5:$CB$183,J$9,FALSE))),"")</f>
        <v>2409.7499569067545</v>
      </c>
      <c r="K131" s="170">
        <f ca="1">IFERROR(IF((VLOOKUP($E131,'Adj NEA Backsheet'!$D$5:$CB$183,K$9,FALSE))="","",(VLOOKUP($E131,'Adj NEA Backsheet'!$D$5:$CB$183,K$9,FALSE))),"")</f>
        <v>2391.3810680417846</v>
      </c>
      <c r="L131" s="238">
        <f ca="1">IFERROR(IF((VLOOKUP($E131,'Adj NEA Backsheet'!$D$5:$CB$183,L$9,FALSE))="","",(VLOOKUP($E131,'Adj NEA Backsheet'!$D$5:$CB$183,L$9,FALSE))),"")</f>
        <v>2417.0883366105013</v>
      </c>
      <c r="M131" s="107">
        <f ca="1">IFERROR(IF((VLOOKUP($E131,'NEA Backsheet'!$D$5:$CB$183,M$9,FALSE))="","",(VLOOKUP($E131,'NEA Backsheet'!$D$5:$CB$183,M$9,FALSE))),"")</f>
        <v>2490.9729843160526</v>
      </c>
      <c r="N131" s="241">
        <f ca="1">IFERROR(IF((VLOOKUP($E131,'NEA Backsheet'!$D$5:$CB$183,N$9,FALSE))="","",(VLOOKUP($E131,'NEA Backsheet'!$D$5:$CB$183,N$9,FALSE))),"")</f>
        <v>2551.2088637524589</v>
      </c>
      <c r="O131" s="92"/>
      <c r="Q131" s="106">
        <f ca="1">IFERROR(IF((VLOOKUP($E131,'DTOC Backsheet'!$D$5:$AF$183,Q$9,FALSE))="","",(VLOOKUP($E131,'DTOC Backsheet'!$D$5:$AF$183,Q$9,FALSE))),"")</f>
        <v>1114.9385692961305</v>
      </c>
      <c r="R131" s="107">
        <f ca="1">IFERROR(IF((VLOOKUP($E131,'DTOC Backsheet'!$D$5:$AF$183,R$9,FALSE))="","",(VLOOKUP($E131,'DTOC Backsheet'!$D$5:$AF$183,R$9,FALSE))),"")</f>
        <v>1582.2712136869904</v>
      </c>
      <c r="S131" s="107">
        <f ca="1">IFERROR(IF((VLOOKUP($E131,'DTOC Backsheet'!$D$5:$AF$183,S$9,FALSE))="","",(VLOOKUP($E131,'DTOC Backsheet'!$D$5:$AF$183,S$9,FALSE))),"")</f>
        <v>1723.5044207142037</v>
      </c>
      <c r="T131" s="108">
        <f ca="1">IFERROR(IF((VLOOKUP($E131,'DTOC Backsheet'!$D$5:$AF$183,T$9,FALSE))="","",(VLOOKUP($E131,'DTOC Backsheet'!$D$5:$AF$183,T$9,FALSE))),"")</f>
        <v>1455.7880956076558</v>
      </c>
      <c r="U131" s="170">
        <f ca="1">IFERROR(IF((VLOOKUP($E131,'DTOC Backsheet'!$D$5:$AF$183,U$9,FALSE))="","",(VLOOKUP($E131,'DTOC Backsheet'!$D$5:$AF$183,U$9,FALSE))),"")</f>
        <v>1273.4306732939331</v>
      </c>
      <c r="V131" s="238">
        <f ca="1">IFERROR(IF((VLOOKUP($E131,'DTOC Backsheet'!$D$5:$AF$183,V$9,FALSE))="","",(VLOOKUP($E131,'DTOC Backsheet'!$D$5:$AF$183,V$9,FALSE))),"")</f>
        <v>1190.5060349365349</v>
      </c>
      <c r="W131" s="107">
        <f ca="1">IFERROR(IF((VLOOKUP($E131,'DTOC Backsheet'!$D$5:$AF$183,W$9,FALSE))="","",(VLOOKUP($E131,'DTOC Backsheet'!$D$5:$AF$183,W$9,FALSE))),"")</f>
        <v>1743.7208676819548</v>
      </c>
      <c r="X131" s="241">
        <f ca="1">IFERROR(IF((VLOOKUP($E131,'DTOC Backsheet'!$D$5:$AF$183,X$9,FALSE))="","",(VLOOKUP($E131,'DTOC Backsheet'!$D$5:$AF$183,X$9,FALSE))),"")</f>
        <v>1301.7104076820776</v>
      </c>
      <c r="Y131" s="92"/>
    </row>
    <row r="132" spans="1:25" ht="30" customHeight="1" x14ac:dyDescent="0.3">
      <c r="A132" s="161">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1"/>
        <v>E10000024</v>
      </c>
      <c r="F132" s="99" t="str">
        <f ca="1">IF(E132="","",VLOOKUP(E132,'Org List'!$J$9:$K$488,2,0))</f>
        <v>Nottinghamshire</v>
      </c>
      <c r="G132" s="106">
        <f ca="1">IFERROR(IF((VLOOKUP($E132,'Adj NEA Backsheet'!$D$5:$CB$183,G$9,FALSE))="","",(VLOOKUP($E132,'Adj NEA Backsheet'!$D$5:$CB$183,G$9,FALSE))),"")</f>
        <v>2570.8248583089157</v>
      </c>
      <c r="H132" s="107">
        <f ca="1">IFERROR(IF((VLOOKUP($E132,'Adj NEA Backsheet'!$D$5:$CB$183,H$9,FALSE))="","",(VLOOKUP($E132,'Adj NEA Backsheet'!$D$5:$CB$183,H$9,FALSE))),"")</f>
        <v>2536.2207408002932</v>
      </c>
      <c r="I132" s="107">
        <f ca="1">IFERROR(IF((VLOOKUP($E132,'Adj NEA Backsheet'!$D$5:$CB$183,I$9,FALSE))="","",(VLOOKUP($E132,'Adj NEA Backsheet'!$D$5:$CB$183,I$9,FALSE))),"")</f>
        <v>2591.3116679278119</v>
      </c>
      <c r="J132" s="108">
        <f ca="1">IFERROR(IF((VLOOKUP($E132,'Adj NEA Backsheet'!$D$5:$CB$183,J$9,FALSE))="","",(VLOOKUP($E132,'Adj NEA Backsheet'!$D$5:$CB$183,J$9,FALSE))),"")</f>
        <v>2656.7350245935531</v>
      </c>
      <c r="K132" s="170">
        <f ca="1">IFERROR(IF((VLOOKUP($E132,'Adj NEA Backsheet'!$D$5:$CB$183,K$9,FALSE))="","",(VLOOKUP($E132,'Adj NEA Backsheet'!$D$5:$CB$183,K$9,FALSE))),"")</f>
        <v>2687.6173405022819</v>
      </c>
      <c r="L132" s="238">
        <f ca="1">IFERROR(IF((VLOOKUP($E132,'Adj NEA Backsheet'!$D$5:$CB$183,L$9,FALSE))="","",(VLOOKUP($E132,'Adj NEA Backsheet'!$D$5:$CB$183,L$9,FALSE))),"")</f>
        <v>2698.8534404342181</v>
      </c>
      <c r="M132" s="107">
        <f ca="1">IFERROR(IF((VLOOKUP($E132,'NEA Backsheet'!$D$5:$CB$183,M$9,FALSE))="","",(VLOOKUP($E132,'NEA Backsheet'!$D$5:$CB$183,M$9,FALSE))),"")</f>
        <v>2847.0282052164416</v>
      </c>
      <c r="N132" s="241">
        <f ca="1">IFERROR(IF((VLOOKUP($E132,'NEA Backsheet'!$D$5:$CB$183,N$9,FALSE))="","",(VLOOKUP($E132,'NEA Backsheet'!$D$5:$CB$183,N$9,FALSE))),"")</f>
        <v>2895.5875680655463</v>
      </c>
      <c r="O132" s="92"/>
      <c r="Q132" s="106">
        <f ca="1">IFERROR(IF((VLOOKUP($E132,'DTOC Backsheet'!$D$5:$AF$183,Q$9,FALSE))="","",(VLOOKUP($E132,'DTOC Backsheet'!$D$5:$AF$183,Q$9,FALSE))),"")</f>
        <v>633.99604518907972</v>
      </c>
      <c r="R132" s="107">
        <f ca="1">IFERROR(IF((VLOOKUP($E132,'DTOC Backsheet'!$D$5:$AF$183,R$9,FALSE))="","",(VLOOKUP($E132,'DTOC Backsheet'!$D$5:$AF$183,R$9,FALSE))),"")</f>
        <v>641.20054570259208</v>
      </c>
      <c r="S132" s="107">
        <f ca="1">IFERROR(IF((VLOOKUP($E132,'DTOC Backsheet'!$D$5:$AF$183,S$9,FALSE))="","",(VLOOKUP($E132,'DTOC Backsheet'!$D$5:$AF$183,S$9,FALSE))),"")</f>
        <v>696.53724113616511</v>
      </c>
      <c r="T132" s="108">
        <f ca="1">IFERROR(IF((VLOOKUP($E132,'DTOC Backsheet'!$D$5:$AF$183,T$9,FALSE))="","",(VLOOKUP($E132,'DTOC Backsheet'!$D$5:$AF$183,T$9,FALSE))),"")</f>
        <v>974.8148319776127</v>
      </c>
      <c r="U132" s="170">
        <f ca="1">IFERROR(IF((VLOOKUP($E132,'DTOC Backsheet'!$D$5:$AF$183,U$9,FALSE))="","",(VLOOKUP($E132,'DTOC Backsheet'!$D$5:$AF$183,U$9,FALSE))),"")</f>
        <v>784.27590785554105</v>
      </c>
      <c r="V132" s="238">
        <f ca="1">IFERROR(IF((VLOOKUP($E132,'DTOC Backsheet'!$D$5:$AF$183,V$9,FALSE))="","",(VLOOKUP($E132,'DTOC Backsheet'!$D$5:$AF$183,V$9,FALSE))),"")</f>
        <v>578.02400600362671</v>
      </c>
      <c r="W132" s="107">
        <f ca="1">IFERROR(IF((VLOOKUP($E132,'DTOC Backsheet'!$D$5:$AF$183,W$9,FALSE))="","",(VLOOKUP($E132,'DTOC Backsheet'!$D$5:$AF$183,W$9,FALSE))),"")</f>
        <v>803.49760876777555</v>
      </c>
      <c r="X132" s="241">
        <f ca="1">IFERROR(IF((VLOOKUP($E132,'DTOC Backsheet'!$D$5:$AF$183,X$9,FALSE))="","",(VLOOKUP($E132,'DTOC Backsheet'!$D$5:$AF$183,X$9,FALSE))),"")</f>
        <v>759.23752174960168</v>
      </c>
      <c r="Y132" s="92"/>
    </row>
    <row r="133" spans="1:25" ht="30" customHeight="1" x14ac:dyDescent="0.3">
      <c r="A133" s="161">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1"/>
        <v>E08000004</v>
      </c>
      <c r="F133" s="99" t="str">
        <f ca="1">IF(E133="","",VLOOKUP(E133,'Org List'!$J$9:$K$488,2,0))</f>
        <v>Oldham</v>
      </c>
      <c r="G133" s="106">
        <f ca="1">IFERROR(IF((VLOOKUP($E133,'Adj NEA Backsheet'!$D$5:$CB$183,G$9,FALSE))="","",(VLOOKUP($E133,'Adj NEA Backsheet'!$D$5:$CB$183,G$9,FALSE))),"")</f>
        <v>3231.1943309997287</v>
      </c>
      <c r="H133" s="107">
        <f ca="1">IFERROR(IF((VLOOKUP($E133,'Adj NEA Backsheet'!$D$5:$CB$183,H$9,FALSE))="","",(VLOOKUP($E133,'Adj NEA Backsheet'!$D$5:$CB$183,H$9,FALSE))),"")</f>
        <v>3323.0795168271784</v>
      </c>
      <c r="I133" s="107">
        <f ca="1">IFERROR(IF((VLOOKUP($E133,'Adj NEA Backsheet'!$D$5:$CB$183,I$9,FALSE))="","",(VLOOKUP($E133,'Adj NEA Backsheet'!$D$5:$CB$183,I$9,FALSE))),"")</f>
        <v>3781.9304953459537</v>
      </c>
      <c r="J133" s="108">
        <f ca="1">IFERROR(IF((VLOOKUP($E133,'Adj NEA Backsheet'!$D$5:$CB$183,J$9,FALSE))="","",(VLOOKUP($E133,'Adj NEA Backsheet'!$D$5:$CB$183,J$9,FALSE))),"")</f>
        <v>3585.0516599600828</v>
      </c>
      <c r="K133" s="170">
        <f ca="1">IFERROR(IF((VLOOKUP($E133,'Adj NEA Backsheet'!$D$5:$CB$183,K$9,FALSE))="","",(VLOOKUP($E133,'Adj NEA Backsheet'!$D$5:$CB$183,K$9,FALSE))),"")</f>
        <v>3814.6196833769586</v>
      </c>
      <c r="L133" s="238">
        <f ca="1">IFERROR(IF((VLOOKUP($E133,'Adj NEA Backsheet'!$D$5:$CB$183,L$9,FALSE))="","",(VLOOKUP($E133,'Adj NEA Backsheet'!$D$5:$CB$183,L$9,FALSE))),"")</f>
        <v>3601.7782932598384</v>
      </c>
      <c r="M133" s="107">
        <f ca="1">IFERROR(IF((VLOOKUP($E133,'NEA Backsheet'!$D$5:$CB$183,M$9,FALSE))="","",(VLOOKUP($E133,'NEA Backsheet'!$D$5:$CB$183,M$9,FALSE))),"")</f>
        <v>3933.9705785122451</v>
      </c>
      <c r="N133" s="241">
        <f ca="1">IFERROR(IF((VLOOKUP($E133,'NEA Backsheet'!$D$5:$CB$183,N$9,FALSE))="","",(VLOOKUP($E133,'NEA Backsheet'!$D$5:$CB$183,N$9,FALSE))),"")</f>
        <v>3785.856479431819</v>
      </c>
      <c r="O133" s="92"/>
      <c r="Q133" s="106">
        <f ca="1">IFERROR(IF((VLOOKUP($E133,'DTOC Backsheet'!$D$5:$AF$183,Q$9,FALSE))="","",(VLOOKUP($E133,'DTOC Backsheet'!$D$5:$AF$183,Q$9,FALSE))),"")</f>
        <v>664.03343064857745</v>
      </c>
      <c r="R133" s="107">
        <f ca="1">IFERROR(IF((VLOOKUP($E133,'DTOC Backsheet'!$D$5:$AF$183,R$9,FALSE))="","",(VLOOKUP($E133,'DTOC Backsheet'!$D$5:$AF$183,R$9,FALSE))),"")</f>
        <v>483.71400767073101</v>
      </c>
      <c r="S133" s="107">
        <f ca="1">IFERROR(IF((VLOOKUP($E133,'DTOC Backsheet'!$D$5:$AF$183,S$9,FALSE))="","",(VLOOKUP($E133,'DTOC Backsheet'!$D$5:$AF$183,S$9,FALSE))),"")</f>
        <v>619.38290686358687</v>
      </c>
      <c r="T133" s="108">
        <f ca="1">IFERROR(IF((VLOOKUP($E133,'DTOC Backsheet'!$D$5:$AF$183,T$9,FALSE))="","",(VLOOKUP($E133,'DTOC Backsheet'!$D$5:$AF$183,T$9,FALSE))),"")</f>
        <v>641.64883920966747</v>
      </c>
      <c r="U133" s="170">
        <f ca="1">IFERROR(IF((VLOOKUP($E133,'DTOC Backsheet'!$D$5:$AF$183,U$9,FALSE))="","",(VLOOKUP($E133,'DTOC Backsheet'!$D$5:$AF$183,U$9,FALSE))),"")</f>
        <v>679.25880669442586</v>
      </c>
      <c r="V133" s="238">
        <f ca="1">IFERROR(IF((VLOOKUP($E133,'DTOC Backsheet'!$D$5:$AF$183,V$9,FALSE))="","",(VLOOKUP($E133,'DTOC Backsheet'!$D$5:$AF$183,V$9,FALSE))),"")</f>
        <v>906.62815557955662</v>
      </c>
      <c r="W133" s="107">
        <f ca="1">IFERROR(IF((VLOOKUP($E133,'DTOC Backsheet'!$D$5:$AF$183,W$9,FALSE))="","",(VLOOKUP($E133,'DTOC Backsheet'!$D$5:$AF$183,W$9,FALSE))),"")</f>
        <v>678.68895870223253</v>
      </c>
      <c r="X133" s="241">
        <f ca="1">IFERROR(IF((VLOOKUP($E133,'DTOC Backsheet'!$D$5:$AF$183,X$9,FALSE))="","",(VLOOKUP($E133,'DTOC Backsheet'!$D$5:$AF$183,X$9,FALSE))),"")</f>
        <v>634.03278737798382</v>
      </c>
      <c r="Y133" s="92"/>
    </row>
    <row r="134" spans="1:25" ht="30" customHeight="1" x14ac:dyDescent="0.3">
      <c r="A134" s="161">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1"/>
        <v>E10000025</v>
      </c>
      <c r="F134" s="99" t="str">
        <f ca="1">IF(E134="","",VLOOKUP(E134,'Org List'!$J$9:$K$488,2,0))</f>
        <v>Oxfordshire</v>
      </c>
      <c r="G134" s="106">
        <f ca="1">IFERROR(IF((VLOOKUP($E134,'Adj NEA Backsheet'!$D$5:$CB$183,G$9,FALSE))="","",(VLOOKUP($E134,'Adj NEA Backsheet'!$D$5:$CB$183,G$9,FALSE))),"")</f>
        <v>2354.4726335463888</v>
      </c>
      <c r="H134" s="107">
        <f ca="1">IFERROR(IF((VLOOKUP($E134,'Adj NEA Backsheet'!$D$5:$CB$183,H$9,FALSE))="","",(VLOOKUP($E134,'Adj NEA Backsheet'!$D$5:$CB$183,H$9,FALSE))),"")</f>
        <v>2348.3905348828698</v>
      </c>
      <c r="I134" s="107">
        <f ca="1">IFERROR(IF((VLOOKUP($E134,'Adj NEA Backsheet'!$D$5:$CB$183,I$9,FALSE))="","",(VLOOKUP($E134,'Adj NEA Backsheet'!$D$5:$CB$183,I$9,FALSE))),"")</f>
        <v>2435.5887469500881</v>
      </c>
      <c r="J134" s="108">
        <f ca="1">IFERROR(IF((VLOOKUP($E134,'Adj NEA Backsheet'!$D$5:$CB$183,J$9,FALSE))="","",(VLOOKUP($E134,'Adj NEA Backsheet'!$D$5:$CB$183,J$9,FALSE))),"")</f>
        <v>2418.6246233773404</v>
      </c>
      <c r="K134" s="170">
        <f ca="1">IFERROR(IF((VLOOKUP($E134,'Adj NEA Backsheet'!$D$5:$CB$183,K$9,FALSE))="","",(VLOOKUP($E134,'Adj NEA Backsheet'!$D$5:$CB$183,K$9,FALSE))),"")</f>
        <v>2475.2199817422211</v>
      </c>
      <c r="L134" s="238">
        <f ca="1">IFERROR(IF((VLOOKUP($E134,'Adj NEA Backsheet'!$D$5:$CB$183,L$9,FALSE))="","",(VLOOKUP($E134,'Adj NEA Backsheet'!$D$5:$CB$183,L$9,FALSE))),"")</f>
        <v>2434.6777944118026</v>
      </c>
      <c r="M134" s="107">
        <f ca="1">IFERROR(IF((VLOOKUP($E134,'NEA Backsheet'!$D$5:$CB$183,M$9,FALSE))="","",(VLOOKUP($E134,'NEA Backsheet'!$D$5:$CB$183,M$9,FALSE))),"")</f>
        <v>2629.4349958764324</v>
      </c>
      <c r="N134" s="241">
        <f ca="1">IFERROR(IF((VLOOKUP($E134,'NEA Backsheet'!$D$5:$CB$183,N$9,FALSE))="","",(VLOOKUP($E134,'NEA Backsheet'!$D$5:$CB$183,N$9,FALSE))),"")</f>
        <v>2610.5278390479984</v>
      </c>
      <c r="O134" s="92"/>
      <c r="Q134" s="106">
        <f ca="1">IFERROR(IF((VLOOKUP($E134,'DTOC Backsheet'!$D$5:$AF$183,Q$9,FALSE))="","",(VLOOKUP($E134,'DTOC Backsheet'!$D$5:$AF$183,Q$9,FALSE))),"")</f>
        <v>3264.9350649350649</v>
      </c>
      <c r="R134" s="107">
        <f ca="1">IFERROR(IF((VLOOKUP($E134,'DTOC Backsheet'!$D$5:$AF$183,R$9,FALSE))="","",(VLOOKUP($E134,'DTOC Backsheet'!$D$5:$AF$183,R$9,FALSE))),"")</f>
        <v>2630.7977736549165</v>
      </c>
      <c r="S134" s="107">
        <f ca="1">IFERROR(IF((VLOOKUP($E134,'DTOC Backsheet'!$D$5:$AF$183,S$9,FALSE))="","",(VLOOKUP($E134,'DTOC Backsheet'!$D$5:$AF$183,S$9,FALSE))),"")</f>
        <v>2093.135435992579</v>
      </c>
      <c r="T134" s="108">
        <f ca="1">IFERROR(IF((VLOOKUP($E134,'DTOC Backsheet'!$D$5:$AF$183,T$9,FALSE))="","",(VLOOKUP($E134,'DTOC Backsheet'!$D$5:$AF$183,T$9,FALSE))),"")</f>
        <v>2140.8322250016367</v>
      </c>
      <c r="U134" s="170">
        <f ca="1">IFERROR(IF((VLOOKUP($E134,'DTOC Backsheet'!$D$5:$AF$183,U$9,FALSE))="","",(VLOOKUP($E134,'DTOC Backsheet'!$D$5:$AF$183,U$9,FALSE))),"")</f>
        <v>1718.4408072726264</v>
      </c>
      <c r="V134" s="238">
        <f ca="1">IFERROR(IF((VLOOKUP($E134,'DTOC Backsheet'!$D$5:$AF$183,V$9,FALSE))="","",(VLOOKUP($E134,'DTOC Backsheet'!$D$5:$AF$183,V$9,FALSE))),"")</f>
        <v>1848.7491149331101</v>
      </c>
      <c r="W134" s="107">
        <f ca="1">IFERROR(IF((VLOOKUP($E134,'DTOC Backsheet'!$D$5:$AF$183,W$9,FALSE))="","",(VLOOKUP($E134,'DTOC Backsheet'!$D$5:$AF$183,W$9,FALSE))),"")</f>
        <v>1495.2137915928779</v>
      </c>
      <c r="X134" s="241">
        <f ca="1">IFERROR(IF((VLOOKUP($E134,'DTOC Backsheet'!$D$5:$AF$183,X$9,FALSE))="","",(VLOOKUP($E134,'DTOC Backsheet'!$D$5:$AF$183,X$9,FALSE))),"")</f>
        <v>1587.0288484593921</v>
      </c>
      <c r="Y134" s="92"/>
    </row>
    <row r="135" spans="1:25" ht="30" customHeight="1" x14ac:dyDescent="0.3">
      <c r="A135" s="161">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1"/>
        <v>E06000031</v>
      </c>
      <c r="F135" s="99" t="str">
        <f ca="1">IF(E135="","",VLOOKUP(E135,'Org List'!$J$9:$K$488,2,0))</f>
        <v>Peterborough</v>
      </c>
      <c r="G135" s="106">
        <f ca="1">IFERROR(IF((VLOOKUP($E135,'Adj NEA Backsheet'!$D$5:$CB$183,G$9,FALSE))="","",(VLOOKUP($E135,'Adj NEA Backsheet'!$D$5:$CB$183,G$9,FALSE))),"")</f>
        <v>2594.9631891265335</v>
      </c>
      <c r="H135" s="107">
        <f ca="1">IFERROR(IF((VLOOKUP($E135,'Adj NEA Backsheet'!$D$5:$CB$183,H$9,FALSE))="","",(VLOOKUP($E135,'Adj NEA Backsheet'!$D$5:$CB$183,H$9,FALSE))),"")</f>
        <v>2506.5931719737964</v>
      </c>
      <c r="I135" s="107">
        <f ca="1">IFERROR(IF((VLOOKUP($E135,'Adj NEA Backsheet'!$D$5:$CB$183,I$9,FALSE))="","",(VLOOKUP($E135,'Adj NEA Backsheet'!$D$5:$CB$183,I$9,FALSE))),"")</f>
        <v>2619.075635938726</v>
      </c>
      <c r="J135" s="108">
        <f ca="1">IFERROR(IF((VLOOKUP($E135,'Adj NEA Backsheet'!$D$5:$CB$183,J$9,FALSE))="","",(VLOOKUP($E135,'Adj NEA Backsheet'!$D$5:$CB$183,J$9,FALSE))),"")</f>
        <v>2552.4691820194921</v>
      </c>
      <c r="K135" s="170">
        <f ca="1">IFERROR(IF((VLOOKUP($E135,'Adj NEA Backsheet'!$D$5:$CB$183,K$9,FALSE))="","",(VLOOKUP($E135,'Adj NEA Backsheet'!$D$5:$CB$183,K$9,FALSE))),"")</f>
        <v>2617.4713783637399</v>
      </c>
      <c r="L135" s="238">
        <f ca="1">IFERROR(IF((VLOOKUP($E135,'Adj NEA Backsheet'!$D$5:$CB$183,L$9,FALSE))="","",(VLOOKUP($E135,'Adj NEA Backsheet'!$D$5:$CB$183,L$9,FALSE))),"")</f>
        <v>2599.6474269398936</v>
      </c>
      <c r="M135" s="107">
        <f ca="1">IFERROR(IF((VLOOKUP($E135,'NEA Backsheet'!$D$5:$CB$183,M$9,FALSE))="","",(VLOOKUP($E135,'NEA Backsheet'!$D$5:$CB$183,M$9,FALSE))),"")</f>
        <v>2764.1894263165673</v>
      </c>
      <c r="N135" s="241">
        <f ca="1">IFERROR(IF((VLOOKUP($E135,'NEA Backsheet'!$D$5:$CB$183,N$9,FALSE))="","",(VLOOKUP($E135,'NEA Backsheet'!$D$5:$CB$183,N$9,FALSE))),"")</f>
        <v>2669.8747686596453</v>
      </c>
      <c r="O135" s="92"/>
      <c r="Q135" s="106">
        <f ca="1">IFERROR(IF((VLOOKUP($E135,'DTOC Backsheet'!$D$5:$AF$183,Q$9,FALSE))="","",(VLOOKUP($E135,'DTOC Backsheet'!$D$5:$AF$183,Q$9,FALSE))),"")</f>
        <v>1284.0401598334508</v>
      </c>
      <c r="R135" s="107">
        <f ca="1">IFERROR(IF((VLOOKUP($E135,'DTOC Backsheet'!$D$5:$AF$183,R$9,FALSE))="","",(VLOOKUP($E135,'DTOC Backsheet'!$D$5:$AF$183,R$9,FALSE))),"")</f>
        <v>1303.5156643497533</v>
      </c>
      <c r="S135" s="107">
        <f ca="1">IFERROR(IF((VLOOKUP($E135,'DTOC Backsheet'!$D$5:$AF$183,S$9,FALSE))="","",(VLOOKUP($E135,'DTOC Backsheet'!$D$5:$AF$183,S$9,FALSE))),"")</f>
        <v>1271.2803465296665</v>
      </c>
      <c r="T135" s="108">
        <f ca="1">IFERROR(IF((VLOOKUP($E135,'DTOC Backsheet'!$D$5:$AF$183,T$9,FALSE))="","",(VLOOKUP($E135,'DTOC Backsheet'!$D$5:$AF$183,T$9,FALSE))),"")</f>
        <v>1243.6504835360347</v>
      </c>
      <c r="U135" s="170">
        <f ca="1">IFERROR(IF((VLOOKUP($E135,'DTOC Backsheet'!$D$5:$AF$183,U$9,FALSE))="","",(VLOOKUP($E135,'DTOC Backsheet'!$D$5:$AF$183,U$9,FALSE))),"")</f>
        <v>1358.1621982941708</v>
      </c>
      <c r="V135" s="238">
        <f ca="1">IFERROR(IF((VLOOKUP($E135,'DTOC Backsheet'!$D$5:$AF$183,V$9,FALSE))="","",(VLOOKUP($E135,'DTOC Backsheet'!$D$5:$AF$183,V$9,FALSE))),"")</f>
        <v>1594.5090514286956</v>
      </c>
      <c r="W135" s="107">
        <f ca="1">IFERROR(IF((VLOOKUP($E135,'DTOC Backsheet'!$D$5:$AF$183,W$9,FALSE))="","",(VLOOKUP($E135,'DTOC Backsheet'!$D$5:$AF$183,W$9,FALSE))),"")</f>
        <v>1118.4865162422582</v>
      </c>
      <c r="X135" s="241">
        <f ca="1">IFERROR(IF((VLOOKUP($E135,'DTOC Backsheet'!$D$5:$AF$183,X$9,FALSE))="","",(VLOOKUP($E135,'DTOC Backsheet'!$D$5:$AF$183,X$9,FALSE))),"")</f>
        <v>1135.3635545787697</v>
      </c>
      <c r="Y135" s="92"/>
    </row>
    <row r="136" spans="1:25" ht="30" customHeight="1" x14ac:dyDescent="0.3">
      <c r="A136" s="161">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1"/>
        <v>E06000026</v>
      </c>
      <c r="F136" s="99" t="str">
        <f ca="1">IF(E136="","",VLOOKUP(E136,'Org List'!$J$9:$K$488,2,0))</f>
        <v>Plymouth</v>
      </c>
      <c r="G136" s="106">
        <f ca="1">IFERROR(IF((VLOOKUP($E136,'Adj NEA Backsheet'!$D$5:$CB$183,G$9,FALSE))="","",(VLOOKUP($E136,'Adj NEA Backsheet'!$D$5:$CB$183,G$9,FALSE))),"")</f>
        <v>2483.3156670776984</v>
      </c>
      <c r="H136" s="107">
        <f ca="1">IFERROR(IF((VLOOKUP($E136,'Adj NEA Backsheet'!$D$5:$CB$183,H$9,FALSE))="","",(VLOOKUP($E136,'Adj NEA Backsheet'!$D$5:$CB$183,H$9,FALSE))),"")</f>
        <v>2477.4619163947627</v>
      </c>
      <c r="I136" s="107">
        <f ca="1">IFERROR(IF((VLOOKUP($E136,'Adj NEA Backsheet'!$D$5:$CB$183,I$9,FALSE))="","",(VLOOKUP($E136,'Adj NEA Backsheet'!$D$5:$CB$183,I$9,FALSE))),"")</f>
        <v>2673.6177883361433</v>
      </c>
      <c r="J136" s="108">
        <f ca="1">IFERROR(IF((VLOOKUP($E136,'Adj NEA Backsheet'!$D$5:$CB$183,J$9,FALSE))="","",(VLOOKUP($E136,'Adj NEA Backsheet'!$D$5:$CB$183,J$9,FALSE))),"")</f>
        <v>2591.9327182799211</v>
      </c>
      <c r="K136" s="170">
        <f ca="1">IFERROR(IF((VLOOKUP($E136,'Adj NEA Backsheet'!$D$5:$CB$183,K$9,FALSE))="","",(VLOOKUP($E136,'Adj NEA Backsheet'!$D$5:$CB$183,K$9,FALSE))),"")</f>
        <v>2572.8016292419679</v>
      </c>
      <c r="L136" s="238">
        <f ca="1">IFERROR(IF((VLOOKUP($E136,'Adj NEA Backsheet'!$D$5:$CB$183,L$9,FALSE))="","",(VLOOKUP($E136,'Adj NEA Backsheet'!$D$5:$CB$183,L$9,FALSE))),"")</f>
        <v>2474.8372595131395</v>
      </c>
      <c r="M136" s="107">
        <f ca="1">IFERROR(IF((VLOOKUP($E136,'NEA Backsheet'!$D$5:$CB$183,M$9,FALSE))="","",(VLOOKUP($E136,'NEA Backsheet'!$D$5:$CB$183,M$9,FALSE))),"")</f>
        <v>2720.1330045917211</v>
      </c>
      <c r="N136" s="241">
        <f ca="1">IFERROR(IF((VLOOKUP($E136,'NEA Backsheet'!$D$5:$CB$183,N$9,FALSE))="","",(VLOOKUP($E136,'NEA Backsheet'!$D$5:$CB$183,N$9,FALSE))),"")</f>
        <v>2619.0080848086745</v>
      </c>
      <c r="O136" s="92"/>
      <c r="Q136" s="106">
        <f ca="1">IFERROR(IF((VLOOKUP($E136,'DTOC Backsheet'!$D$5:$AF$183,Q$9,FALSE))="","",(VLOOKUP($E136,'DTOC Backsheet'!$D$5:$AF$183,Q$9,FALSE))),"")</f>
        <v>2673.5911665155495</v>
      </c>
      <c r="R136" s="107">
        <f ca="1">IFERROR(IF((VLOOKUP($E136,'DTOC Backsheet'!$D$5:$AF$183,R$9,FALSE))="","",(VLOOKUP($E136,'DTOC Backsheet'!$D$5:$AF$183,R$9,FALSE))),"")</f>
        <v>2408.2258500947055</v>
      </c>
      <c r="S136" s="107">
        <f ca="1">IFERROR(IF((VLOOKUP($E136,'DTOC Backsheet'!$D$5:$AF$183,S$9,FALSE))="","",(VLOOKUP($E136,'DTOC Backsheet'!$D$5:$AF$183,S$9,FALSE))),"")</f>
        <v>2114.3776732351307</v>
      </c>
      <c r="T136" s="108">
        <f ca="1">IFERROR(IF((VLOOKUP($E136,'DTOC Backsheet'!$D$5:$AF$183,T$9,FALSE))="","",(VLOOKUP($E136,'DTOC Backsheet'!$D$5:$AF$183,T$9,FALSE))),"")</f>
        <v>2966.3557686974923</v>
      </c>
      <c r="U136" s="170">
        <f ca="1">IFERROR(IF((VLOOKUP($E136,'DTOC Backsheet'!$D$5:$AF$183,U$9,FALSE))="","",(VLOOKUP($E136,'DTOC Backsheet'!$D$5:$AF$183,U$9,FALSE))),"")</f>
        <v>1716.6673282200909</v>
      </c>
      <c r="V136" s="238">
        <f ca="1">IFERROR(IF((VLOOKUP($E136,'DTOC Backsheet'!$D$5:$AF$183,V$9,FALSE))="","",(VLOOKUP($E136,'DTOC Backsheet'!$D$5:$AF$183,V$9,FALSE))),"")</f>
        <v>1540.3686185763427</v>
      </c>
      <c r="W136" s="107">
        <f ca="1">IFERROR(IF((VLOOKUP($E136,'DTOC Backsheet'!$D$5:$AF$183,W$9,FALSE))="","",(VLOOKUP($E136,'DTOC Backsheet'!$D$5:$AF$183,W$9,FALSE))),"")</f>
        <v>1156.5762533465206</v>
      </c>
      <c r="X136" s="241">
        <f ca="1">IFERROR(IF((VLOOKUP($E136,'DTOC Backsheet'!$D$5:$AF$183,X$9,FALSE))="","",(VLOOKUP($E136,'DTOC Backsheet'!$D$5:$AF$183,X$9,FALSE))),"")</f>
        <v>1241.4758789774223</v>
      </c>
      <c r="Y136" s="92"/>
    </row>
    <row r="137" spans="1:25" ht="30" customHeight="1" x14ac:dyDescent="0.3">
      <c r="A137" s="161">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1"/>
        <v>E06000044</v>
      </c>
      <c r="F137" s="99" t="str">
        <f ca="1">IF(E137="","",VLOOKUP(E137,'Org List'!$J$9:$K$488,2,0))</f>
        <v>Portsmouth</v>
      </c>
      <c r="G137" s="106">
        <f ca="1">IFERROR(IF((VLOOKUP($E137,'Adj NEA Backsheet'!$D$5:$CB$183,G$9,FALSE))="","",(VLOOKUP($E137,'Adj NEA Backsheet'!$D$5:$CB$183,G$9,FALSE))),"")</f>
        <v>2196.2411333839791</v>
      </c>
      <c r="H137" s="107">
        <f ca="1">IFERROR(IF((VLOOKUP($E137,'Adj NEA Backsheet'!$D$5:$CB$183,H$9,FALSE))="","",(VLOOKUP($E137,'Adj NEA Backsheet'!$D$5:$CB$183,H$9,FALSE))),"")</f>
        <v>2186.9014540129579</v>
      </c>
      <c r="I137" s="107">
        <f ca="1">IFERROR(IF((VLOOKUP($E137,'Adj NEA Backsheet'!$D$5:$CB$183,I$9,FALSE))="","",(VLOOKUP($E137,'Adj NEA Backsheet'!$D$5:$CB$183,I$9,FALSE))),"")</f>
        <v>2277.3939605536762</v>
      </c>
      <c r="J137" s="108">
        <f ca="1">IFERROR(IF((VLOOKUP($E137,'Adj NEA Backsheet'!$D$5:$CB$183,J$9,FALSE))="","",(VLOOKUP($E137,'Adj NEA Backsheet'!$D$5:$CB$183,J$9,FALSE))),"")</f>
        <v>2182.0950865313675</v>
      </c>
      <c r="K137" s="170">
        <f ca="1">IFERROR(IF((VLOOKUP($E137,'Adj NEA Backsheet'!$D$5:$CB$183,K$9,FALSE))="","",(VLOOKUP($E137,'Adj NEA Backsheet'!$D$5:$CB$183,K$9,FALSE))),"")</f>
        <v>2439.751106337425</v>
      </c>
      <c r="L137" s="238">
        <f ca="1">IFERROR(IF((VLOOKUP($E137,'Adj NEA Backsheet'!$D$5:$CB$183,L$9,FALSE))="","",(VLOOKUP($E137,'Adj NEA Backsheet'!$D$5:$CB$183,L$9,FALSE))),"")</f>
        <v>2352.1435519523179</v>
      </c>
      <c r="M137" s="107">
        <f ca="1">IFERROR(IF((VLOOKUP($E137,'NEA Backsheet'!$D$5:$CB$183,M$9,FALSE))="","",(VLOOKUP($E137,'NEA Backsheet'!$D$5:$CB$183,M$9,FALSE))),"")</f>
        <v>2480.1849302869</v>
      </c>
      <c r="N137" s="241">
        <f ca="1">IFERROR(IF((VLOOKUP($E137,'NEA Backsheet'!$D$5:$CB$183,N$9,FALSE))="","",(VLOOKUP($E137,'NEA Backsheet'!$D$5:$CB$183,N$9,FALSE))),"")</f>
        <v>2489.1920059139165</v>
      </c>
      <c r="O137" s="92"/>
      <c r="Q137" s="106">
        <f ca="1">IFERROR(IF((VLOOKUP($E137,'DTOC Backsheet'!$D$5:$AF$183,Q$9,FALSE))="","",(VLOOKUP($E137,'DTOC Backsheet'!$D$5:$AF$183,Q$9,FALSE))),"")</f>
        <v>1519.4163939809764</v>
      </c>
      <c r="R137" s="107">
        <f ca="1">IFERROR(IF((VLOOKUP($E137,'DTOC Backsheet'!$D$5:$AF$183,R$9,FALSE))="","",(VLOOKUP($E137,'DTOC Backsheet'!$D$5:$AF$183,R$9,FALSE))),"")</f>
        <v>1238.5208120755779</v>
      </c>
      <c r="S137" s="107">
        <f ca="1">IFERROR(IF((VLOOKUP($E137,'DTOC Backsheet'!$D$5:$AF$183,S$9,FALSE))="","",(VLOOKUP($E137,'DTOC Backsheet'!$D$5:$AF$183,S$9,FALSE))),"")</f>
        <v>1029.7549933734444</v>
      </c>
      <c r="T137" s="108">
        <f ca="1">IFERROR(IF((VLOOKUP($E137,'DTOC Backsheet'!$D$5:$AF$183,T$9,FALSE))="","",(VLOOKUP($E137,'DTOC Backsheet'!$D$5:$AF$183,T$9,FALSE))),"")</f>
        <v>1141.5849274127934</v>
      </c>
      <c r="U137" s="170">
        <f ca="1">IFERROR(IF((VLOOKUP($E137,'DTOC Backsheet'!$D$5:$AF$183,U$9,FALSE))="","",(VLOOKUP($E137,'DTOC Backsheet'!$D$5:$AF$183,U$9,FALSE))),"")</f>
        <v>811.32610304606101</v>
      </c>
      <c r="V137" s="238">
        <f ca="1">IFERROR(IF((VLOOKUP($E137,'DTOC Backsheet'!$D$5:$AF$183,V$9,FALSE))="","",(VLOOKUP($E137,'DTOC Backsheet'!$D$5:$AF$183,V$9,FALSE))),"")</f>
        <v>510.29372331355273</v>
      </c>
      <c r="W137" s="107">
        <f ca="1">IFERROR(IF((VLOOKUP($E137,'DTOC Backsheet'!$D$5:$AF$183,W$9,FALSE))="","",(VLOOKUP($E137,'DTOC Backsheet'!$D$5:$AF$183,W$9,FALSE))),"")</f>
        <v>649.41159977245945</v>
      </c>
      <c r="X137" s="241">
        <f ca="1">IFERROR(IF((VLOOKUP($E137,'DTOC Backsheet'!$D$5:$AF$183,X$9,FALSE))="","",(VLOOKUP($E137,'DTOC Backsheet'!$D$5:$AF$183,X$9,FALSE))),"")</f>
        <v>757.82166614356981</v>
      </c>
      <c r="Y137" s="92"/>
    </row>
    <row r="138" spans="1:25" ht="30" customHeight="1" x14ac:dyDescent="0.3">
      <c r="A138" s="161">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1"/>
        <v>E06000038</v>
      </c>
      <c r="F138" s="99" t="str">
        <f ca="1">IF(E138="","",VLOOKUP(E138,'Org List'!$J$9:$K$488,2,0))</f>
        <v>Reading</v>
      </c>
      <c r="G138" s="106">
        <f ca="1">IFERROR(IF((VLOOKUP($E138,'Adj NEA Backsheet'!$D$5:$CB$183,G$9,FALSE))="","",(VLOOKUP($E138,'Adj NEA Backsheet'!$D$5:$CB$183,G$9,FALSE))),"")</f>
        <v>2392.1215058205039</v>
      </c>
      <c r="H138" s="107">
        <f ca="1">IFERROR(IF((VLOOKUP($E138,'Adj NEA Backsheet'!$D$5:$CB$183,H$9,FALSE))="","",(VLOOKUP($E138,'Adj NEA Backsheet'!$D$5:$CB$183,H$9,FALSE))),"")</f>
        <v>2387.3063229879663</v>
      </c>
      <c r="I138" s="107">
        <f ca="1">IFERROR(IF((VLOOKUP($E138,'Adj NEA Backsheet'!$D$5:$CB$183,I$9,FALSE))="","",(VLOOKUP($E138,'Adj NEA Backsheet'!$D$5:$CB$183,I$9,FALSE))),"")</f>
        <v>2492.4161282884829</v>
      </c>
      <c r="J138" s="108">
        <f ca="1">IFERROR(IF((VLOOKUP($E138,'Adj NEA Backsheet'!$D$5:$CB$183,J$9,FALSE))="","",(VLOOKUP($E138,'Adj NEA Backsheet'!$D$5:$CB$183,J$9,FALSE))),"")</f>
        <v>2438.2216609515358</v>
      </c>
      <c r="K138" s="170">
        <f ca="1">IFERROR(IF((VLOOKUP($E138,'Adj NEA Backsheet'!$D$5:$CB$183,K$9,FALSE))="","",(VLOOKUP($E138,'Adj NEA Backsheet'!$D$5:$CB$183,K$9,FALSE))),"")</f>
        <v>2423.8292828723879</v>
      </c>
      <c r="L138" s="238">
        <f ca="1">IFERROR(IF((VLOOKUP($E138,'Adj NEA Backsheet'!$D$5:$CB$183,L$9,FALSE))="","",(VLOOKUP($E138,'Adj NEA Backsheet'!$D$5:$CB$183,L$9,FALSE))),"")</f>
        <v>2407.103279729607</v>
      </c>
      <c r="M138" s="107">
        <f ca="1">IFERROR(IF((VLOOKUP($E138,'NEA Backsheet'!$D$5:$CB$183,M$9,FALSE))="","",(VLOOKUP($E138,'NEA Backsheet'!$D$5:$CB$183,M$9,FALSE))),"")</f>
        <v>2586.0972684017615</v>
      </c>
      <c r="N138" s="241">
        <f ca="1">IFERROR(IF((VLOOKUP($E138,'NEA Backsheet'!$D$5:$CB$183,N$9,FALSE))="","",(VLOOKUP($E138,'NEA Backsheet'!$D$5:$CB$183,N$9,FALSE))),"")</f>
        <v>2620.8796716450847</v>
      </c>
      <c r="O138" s="92"/>
      <c r="Q138" s="106">
        <f ca="1">IFERROR(IF((VLOOKUP($E138,'DTOC Backsheet'!$D$5:$AF$183,Q$9,FALSE))="","",(VLOOKUP($E138,'DTOC Backsheet'!$D$5:$AF$183,Q$9,FALSE))),"")</f>
        <v>1239.8596624914669</v>
      </c>
      <c r="R138" s="107">
        <f ca="1">IFERROR(IF((VLOOKUP($E138,'DTOC Backsheet'!$D$5:$AF$183,R$9,FALSE))="","",(VLOOKUP($E138,'DTOC Backsheet'!$D$5:$AF$183,R$9,FALSE))),"")</f>
        <v>1532.758648060834</v>
      </c>
      <c r="S138" s="107">
        <f ca="1">IFERROR(IF((VLOOKUP($E138,'DTOC Backsheet'!$D$5:$AF$183,S$9,FALSE))="","",(VLOOKUP($E138,'DTOC Backsheet'!$D$5:$AF$183,S$9,FALSE))),"")</f>
        <v>1479.5764474289979</v>
      </c>
      <c r="T138" s="108">
        <f ca="1">IFERROR(IF((VLOOKUP($E138,'DTOC Backsheet'!$D$5:$AF$183,T$9,FALSE))="","",(VLOOKUP($E138,'DTOC Backsheet'!$D$5:$AF$183,T$9,FALSE))),"")</f>
        <v>955.61695694274636</v>
      </c>
      <c r="U138" s="170">
        <f ca="1">IFERROR(IF((VLOOKUP($E138,'DTOC Backsheet'!$D$5:$AF$183,U$9,FALSE))="","",(VLOOKUP($E138,'DTOC Backsheet'!$D$5:$AF$183,U$9,FALSE))),"")</f>
        <v>793.74076210874603</v>
      </c>
      <c r="V138" s="238">
        <f ca="1">IFERROR(IF((VLOOKUP($E138,'DTOC Backsheet'!$D$5:$AF$183,V$9,FALSE))="","",(VLOOKUP($E138,'DTOC Backsheet'!$D$5:$AF$183,V$9,FALSE))),"")</f>
        <v>962.65505237031152</v>
      </c>
      <c r="W138" s="107">
        <f ca="1">IFERROR(IF((VLOOKUP($E138,'DTOC Backsheet'!$D$5:$AF$183,W$9,FALSE))="","",(VLOOKUP($E138,'DTOC Backsheet'!$D$5:$AF$183,W$9,FALSE))),"")</f>
        <v>1307.5217283210081</v>
      </c>
      <c r="X138" s="241">
        <f ca="1">IFERROR(IF((VLOOKUP($E138,'DTOC Backsheet'!$D$5:$AF$183,X$9,FALSE))="","",(VLOOKUP($E138,'DTOC Backsheet'!$D$5:$AF$183,X$9,FALSE))),"")</f>
        <v>1053.0353803166768</v>
      </c>
      <c r="Y138" s="92"/>
    </row>
    <row r="139" spans="1:25" ht="30" customHeight="1" x14ac:dyDescent="0.3">
      <c r="A139" s="161">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1"/>
        <v>E09000026</v>
      </c>
      <c r="F139" s="99" t="str">
        <f ca="1">IF(E139="","",VLOOKUP(E139,'Org List'!$J$9:$K$488,2,0))</f>
        <v>Redbridge</v>
      </c>
      <c r="G139" s="106">
        <f ca="1">IFERROR(IF((VLOOKUP($E139,'Adj NEA Backsheet'!$D$5:$CB$183,G$9,FALSE))="","",(VLOOKUP($E139,'Adj NEA Backsheet'!$D$5:$CB$183,G$9,FALSE))),"")</f>
        <v>2088.5815828471086</v>
      </c>
      <c r="H139" s="107">
        <f ca="1">IFERROR(IF((VLOOKUP($E139,'Adj NEA Backsheet'!$D$5:$CB$183,H$9,FALSE))="","",(VLOOKUP($E139,'Adj NEA Backsheet'!$D$5:$CB$183,H$9,FALSE))),"")</f>
        <v>2148.7272678102627</v>
      </c>
      <c r="I139" s="107">
        <f ca="1">IFERROR(IF((VLOOKUP($E139,'Adj NEA Backsheet'!$D$5:$CB$183,I$9,FALSE))="","",(VLOOKUP($E139,'Adj NEA Backsheet'!$D$5:$CB$183,I$9,FALSE))),"")</f>
        <v>2253.1084110996189</v>
      </c>
      <c r="J139" s="108">
        <f ca="1">IFERROR(IF((VLOOKUP($E139,'Adj NEA Backsheet'!$D$5:$CB$183,J$9,FALSE))="","",(VLOOKUP($E139,'Adj NEA Backsheet'!$D$5:$CB$183,J$9,FALSE))),"")</f>
        <v>2222.9743495237585</v>
      </c>
      <c r="K139" s="170">
        <f ca="1">IFERROR(IF((VLOOKUP($E139,'Adj NEA Backsheet'!$D$5:$CB$183,K$9,FALSE))="","",(VLOOKUP($E139,'Adj NEA Backsheet'!$D$5:$CB$183,K$9,FALSE))),"")</f>
        <v>2287.6405328674477</v>
      </c>
      <c r="L139" s="238">
        <f ca="1">IFERROR(IF((VLOOKUP($E139,'Adj NEA Backsheet'!$D$5:$CB$183,L$9,FALSE))="","",(VLOOKUP($E139,'Adj NEA Backsheet'!$D$5:$CB$183,L$9,FALSE))),"")</f>
        <v>2206.2373034556804</v>
      </c>
      <c r="M139" s="107">
        <f ca="1">IFERROR(IF((VLOOKUP($E139,'NEA Backsheet'!$D$5:$CB$183,M$9,FALSE))="","",(VLOOKUP($E139,'NEA Backsheet'!$D$5:$CB$183,M$9,FALSE))),"")</f>
        <v>2331.7640908812236</v>
      </c>
      <c r="N139" s="241">
        <f ca="1">IFERROR(IF((VLOOKUP($E139,'NEA Backsheet'!$D$5:$CB$183,N$9,FALSE))="","",(VLOOKUP($E139,'NEA Backsheet'!$D$5:$CB$183,N$9,FALSE))),"")</f>
        <v>2233.5870481956908</v>
      </c>
      <c r="O139" s="92"/>
      <c r="Q139" s="106">
        <f ca="1">IFERROR(IF((VLOOKUP($E139,'DTOC Backsheet'!$D$5:$AF$183,Q$9,FALSE))="","",(VLOOKUP($E139,'DTOC Backsheet'!$D$5:$AF$183,Q$9,FALSE))),"")</f>
        <v>351.51874692863811</v>
      </c>
      <c r="R139" s="107">
        <f ca="1">IFERROR(IF((VLOOKUP($E139,'DTOC Backsheet'!$D$5:$AF$183,R$9,FALSE))="","",(VLOOKUP($E139,'DTOC Backsheet'!$D$5:$AF$183,R$9,FALSE))),"")</f>
        <v>235.08369599383735</v>
      </c>
      <c r="S139" s="107">
        <f ca="1">IFERROR(IF((VLOOKUP($E139,'DTOC Backsheet'!$D$5:$AF$183,S$9,FALSE))="","",(VLOOKUP($E139,'DTOC Backsheet'!$D$5:$AF$183,S$9,FALSE))),"")</f>
        <v>293.52258087366135</v>
      </c>
      <c r="T139" s="108">
        <f ca="1">IFERROR(IF((VLOOKUP($E139,'DTOC Backsheet'!$D$5:$AF$183,T$9,FALSE))="","",(VLOOKUP($E139,'DTOC Backsheet'!$D$5:$AF$183,T$9,FALSE))),"")</f>
        <v>359.00964550782044</v>
      </c>
      <c r="U139" s="170">
        <f ca="1">IFERROR(IF((VLOOKUP($E139,'DTOC Backsheet'!$D$5:$AF$183,U$9,FALSE))="","",(VLOOKUP($E139,'DTOC Backsheet'!$D$5:$AF$183,U$9,FALSE))),"")</f>
        <v>397.50586050805663</v>
      </c>
      <c r="V139" s="238">
        <f ca="1">IFERROR(IF((VLOOKUP($E139,'DTOC Backsheet'!$D$5:$AF$183,V$9,FALSE))="","",(VLOOKUP($E139,'DTOC Backsheet'!$D$5:$AF$183,V$9,FALSE))),"")</f>
        <v>522.5104238234303</v>
      </c>
      <c r="W139" s="107">
        <f ca="1">IFERROR(IF((VLOOKUP($E139,'DTOC Backsheet'!$D$5:$AF$183,W$9,FALSE))="","",(VLOOKUP($E139,'DTOC Backsheet'!$D$5:$AF$183,W$9,FALSE))),"")</f>
        <v>572.25272410463424</v>
      </c>
      <c r="X139" s="241">
        <f ca="1">IFERROR(IF((VLOOKUP($E139,'DTOC Backsheet'!$D$5:$AF$183,X$9,FALSE))="","",(VLOOKUP($E139,'DTOC Backsheet'!$D$5:$AF$183,X$9,FALSE))),"")</f>
        <v>457.7265608966149</v>
      </c>
      <c r="Y139" s="92"/>
    </row>
    <row r="140" spans="1:25" ht="30" customHeight="1" x14ac:dyDescent="0.3">
      <c r="A140" s="161">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ca="1" si="1"/>
        <v>E06000003</v>
      </c>
      <c r="F140" s="99" t="str">
        <f ca="1">IF(E140="","",VLOOKUP(E140,'Org List'!$J$9:$K$488,2,0))</f>
        <v>Redcar and Cleveland</v>
      </c>
      <c r="G140" s="106">
        <f ca="1">IFERROR(IF((VLOOKUP($E140,'Adj NEA Backsheet'!$D$5:$CB$183,G$9,FALSE))="","",(VLOOKUP($E140,'Adj NEA Backsheet'!$D$5:$CB$183,G$9,FALSE))),"")</f>
        <v>3000.9973268739477</v>
      </c>
      <c r="H140" s="107">
        <f ca="1">IFERROR(IF((VLOOKUP($E140,'Adj NEA Backsheet'!$D$5:$CB$183,H$9,FALSE))="","",(VLOOKUP($E140,'Adj NEA Backsheet'!$D$5:$CB$183,H$9,FALSE))),"")</f>
        <v>3068.5734700585481</v>
      </c>
      <c r="I140" s="107">
        <f ca="1">IFERROR(IF((VLOOKUP($E140,'Adj NEA Backsheet'!$D$5:$CB$183,I$9,FALSE))="","",(VLOOKUP($E140,'Adj NEA Backsheet'!$D$5:$CB$183,I$9,FALSE))),"")</f>
        <v>3275.9066024776157</v>
      </c>
      <c r="J140" s="108">
        <f ca="1">IFERROR(IF((VLOOKUP($E140,'Adj NEA Backsheet'!$D$5:$CB$183,J$9,FALSE))="","",(VLOOKUP($E140,'Adj NEA Backsheet'!$D$5:$CB$183,J$9,FALSE))),"")</f>
        <v>3242.8722332905782</v>
      </c>
      <c r="K140" s="170">
        <f ca="1">IFERROR(IF((VLOOKUP($E140,'Adj NEA Backsheet'!$D$5:$CB$183,K$9,FALSE))="","",(VLOOKUP($E140,'Adj NEA Backsheet'!$D$5:$CB$183,K$9,FALSE))),"")</f>
        <v>3259.6374027173761</v>
      </c>
      <c r="L140" s="238">
        <f ca="1">IFERROR(IF((VLOOKUP($E140,'Adj NEA Backsheet'!$D$5:$CB$183,L$9,FALSE))="","",(VLOOKUP($E140,'Adj NEA Backsheet'!$D$5:$CB$183,L$9,FALSE))),"")</f>
        <v>3232.0226232495675</v>
      </c>
      <c r="M140" s="107">
        <f ca="1">IFERROR(IF((VLOOKUP($E140,'NEA Backsheet'!$D$5:$CB$183,M$9,FALSE))="","",(VLOOKUP($E140,'NEA Backsheet'!$D$5:$CB$183,M$9,FALSE))),"")</f>
        <v>3426.2725770415841</v>
      </c>
      <c r="N140" s="241">
        <f ca="1">IFERROR(IF((VLOOKUP($E140,'NEA Backsheet'!$D$5:$CB$183,N$9,FALSE))="","",(VLOOKUP($E140,'NEA Backsheet'!$D$5:$CB$183,N$9,FALSE))),"")</f>
        <v>3499.5794809160584</v>
      </c>
      <c r="O140" s="92"/>
      <c r="Q140" s="106">
        <f ca="1">IFERROR(IF((VLOOKUP($E140,'DTOC Backsheet'!$D$5:$AF$183,Q$9,FALSE))="","",(VLOOKUP($E140,'DTOC Backsheet'!$D$5:$AF$183,Q$9,FALSE))),"")</f>
        <v>1269.2882030861126</v>
      </c>
      <c r="R140" s="107">
        <f ca="1">IFERROR(IF((VLOOKUP($E140,'DTOC Backsheet'!$D$5:$AF$183,R$9,FALSE))="","",(VLOOKUP($E140,'DTOC Backsheet'!$D$5:$AF$183,R$9,FALSE))),"")</f>
        <v>1492.358460999576</v>
      </c>
      <c r="S140" s="107">
        <f ca="1">IFERROR(IF((VLOOKUP($E140,'DTOC Backsheet'!$D$5:$AF$183,S$9,FALSE))="","",(VLOOKUP($E140,'DTOC Backsheet'!$D$5:$AF$183,S$9,FALSE))),"")</f>
        <v>1252.6962004313921</v>
      </c>
      <c r="T140" s="108">
        <f ca="1">IFERROR(IF((VLOOKUP($E140,'DTOC Backsheet'!$D$5:$AF$183,T$9,FALSE))="","",(VLOOKUP($E140,'DTOC Backsheet'!$D$5:$AF$183,T$9,FALSE))),"")</f>
        <v>1634.4117480333164</v>
      </c>
      <c r="U140" s="170">
        <f ca="1">IFERROR(IF((VLOOKUP($E140,'DTOC Backsheet'!$D$5:$AF$183,U$9,FALSE))="","",(VLOOKUP($E140,'DTOC Backsheet'!$D$5:$AF$183,U$9,FALSE))),"")</f>
        <v>1859.050919284502</v>
      </c>
      <c r="V140" s="238">
        <f ca="1">IFERROR(IF((VLOOKUP($E140,'DTOC Backsheet'!$D$5:$AF$183,V$9,FALSE))="","",(VLOOKUP($E140,'DTOC Backsheet'!$D$5:$AF$183,V$9,FALSE))),"")</f>
        <v>1513.3099725851464</v>
      </c>
      <c r="W140" s="107">
        <f ca="1">IFERROR(IF((VLOOKUP($E140,'DTOC Backsheet'!$D$5:$AF$183,W$9,FALSE))="","",(VLOOKUP($E140,'DTOC Backsheet'!$D$5:$AF$183,W$9,FALSE))),"")</f>
        <v>1306.2351809791155</v>
      </c>
      <c r="X140" s="241">
        <f ca="1">IFERROR(IF((VLOOKUP($E140,'DTOC Backsheet'!$D$5:$AF$183,X$9,FALSE))="","",(VLOOKUP($E140,'DTOC Backsheet'!$D$5:$AF$183,X$9,FALSE))),"")</f>
        <v>1830.558831131485</v>
      </c>
      <c r="Y140" s="92"/>
    </row>
    <row r="141" spans="1:25" ht="30" customHeight="1" x14ac:dyDescent="0.3">
      <c r="A141" s="161">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ref="E141:E190" ca="1" si="2">IF($A141&gt;$AB$5-1,"",INDIRECT("'Comms by AT'!D"&amp;$A141+$AB$4))</f>
        <v>E09000027</v>
      </c>
      <c r="F141" s="99" t="str">
        <f ca="1">IF(E141="","",VLOOKUP(E141,'Org List'!$J$9:$K$488,2,0))</f>
        <v>Richmond upon Thames</v>
      </c>
      <c r="G141" s="106">
        <f ca="1">IFERROR(IF((VLOOKUP($E141,'Adj NEA Backsheet'!$D$5:$CB$183,G$9,FALSE))="","",(VLOOKUP($E141,'Adj NEA Backsheet'!$D$5:$CB$183,G$9,FALSE))),"")</f>
        <v>2331.2417741808581</v>
      </c>
      <c r="H141" s="107">
        <f ca="1">IFERROR(IF((VLOOKUP($E141,'Adj NEA Backsheet'!$D$5:$CB$183,H$9,FALSE))="","",(VLOOKUP($E141,'Adj NEA Backsheet'!$D$5:$CB$183,H$9,FALSE))),"")</f>
        <v>2307.6057820366232</v>
      </c>
      <c r="I141" s="107">
        <f ca="1">IFERROR(IF((VLOOKUP($E141,'Adj NEA Backsheet'!$D$5:$CB$183,I$9,FALSE))="","",(VLOOKUP($E141,'Adj NEA Backsheet'!$D$5:$CB$183,I$9,FALSE))),"")</f>
        <v>2386.0937319258987</v>
      </c>
      <c r="J141" s="108">
        <f ca="1">IFERROR(IF((VLOOKUP($E141,'Adj NEA Backsheet'!$D$5:$CB$183,J$9,FALSE))="","",(VLOOKUP($E141,'Adj NEA Backsheet'!$D$5:$CB$183,J$9,FALSE))),"")</f>
        <v>2298.8692080403944</v>
      </c>
      <c r="K141" s="170">
        <f ca="1">IFERROR(IF((VLOOKUP($E141,'Adj NEA Backsheet'!$D$5:$CB$183,K$9,FALSE))="","",(VLOOKUP($E141,'Adj NEA Backsheet'!$D$5:$CB$183,K$9,FALSE))),"")</f>
        <v>2349.0778634984904</v>
      </c>
      <c r="L141" s="238">
        <f ca="1">IFERROR(IF((VLOOKUP($E141,'Adj NEA Backsheet'!$D$5:$CB$183,L$9,FALSE))="","",(VLOOKUP($E141,'Adj NEA Backsheet'!$D$5:$CB$183,L$9,FALSE))),"")</f>
        <v>2371.5761329767834</v>
      </c>
      <c r="M141" s="107">
        <f ca="1">IFERROR(IF((VLOOKUP($E141,'NEA Backsheet'!$D$5:$CB$183,M$9,FALSE))="","",(VLOOKUP($E141,'NEA Backsheet'!$D$5:$CB$183,M$9,FALSE))),"")</f>
        <v>2476.2179759277524</v>
      </c>
      <c r="N141" s="241">
        <f ca="1">IFERROR(IF((VLOOKUP($E141,'NEA Backsheet'!$D$5:$CB$183,N$9,FALSE))="","",(VLOOKUP($E141,'NEA Backsheet'!$D$5:$CB$183,N$9,FALSE))),"")</f>
        <v>2456.986505387008</v>
      </c>
      <c r="O141" s="92"/>
      <c r="Q141" s="106">
        <f ca="1">IFERROR(IF((VLOOKUP($E141,'DTOC Backsheet'!$D$5:$AF$183,Q$9,FALSE))="","",(VLOOKUP($E141,'DTOC Backsheet'!$D$5:$AF$183,Q$9,FALSE))),"")</f>
        <v>955.11364391131656</v>
      </c>
      <c r="R141" s="107">
        <f ca="1">IFERROR(IF((VLOOKUP($E141,'DTOC Backsheet'!$D$5:$AF$183,R$9,FALSE))="","",(VLOOKUP($E141,'DTOC Backsheet'!$D$5:$AF$183,R$9,FALSE))),"")</f>
        <v>897.32860425882393</v>
      </c>
      <c r="S141" s="107">
        <f ca="1">IFERROR(IF((VLOOKUP($E141,'DTOC Backsheet'!$D$5:$AF$183,S$9,FALSE))="","",(VLOOKUP($E141,'DTOC Backsheet'!$D$5:$AF$183,S$9,FALSE))),"")</f>
        <v>793.04985454110715</v>
      </c>
      <c r="T141" s="108">
        <f ca="1">IFERROR(IF((VLOOKUP($E141,'DTOC Backsheet'!$D$5:$AF$183,T$9,FALSE))="","",(VLOOKUP($E141,'DTOC Backsheet'!$D$5:$AF$183,T$9,FALSE))),"")</f>
        <v>818.16486759084864</v>
      </c>
      <c r="U141" s="170">
        <f ca="1">IFERROR(IF((VLOOKUP($E141,'DTOC Backsheet'!$D$5:$AF$183,U$9,FALSE))="","",(VLOOKUP($E141,'DTOC Backsheet'!$D$5:$AF$183,U$9,FALSE))),"")</f>
        <v>785.43827288721468</v>
      </c>
      <c r="V141" s="238">
        <f ca="1">IFERROR(IF((VLOOKUP($E141,'DTOC Backsheet'!$D$5:$AF$183,V$9,FALSE))="","",(VLOOKUP($E141,'DTOC Backsheet'!$D$5:$AF$183,V$9,FALSE))),"")</f>
        <v>809.65595296790377</v>
      </c>
      <c r="W141" s="107">
        <f ca="1">IFERROR(IF((VLOOKUP($E141,'DTOC Backsheet'!$D$5:$AF$183,W$9,FALSE))="","",(VLOOKUP($E141,'DTOC Backsheet'!$D$5:$AF$183,W$9,FALSE))),"")</f>
        <v>392.06460454953469</v>
      </c>
      <c r="X141" s="241">
        <f ca="1">IFERROR(IF((VLOOKUP($E141,'DTOC Backsheet'!$D$5:$AF$183,X$9,FALSE))="","",(VLOOKUP($E141,'DTOC Backsheet'!$D$5:$AF$183,X$9,FALSE))),"")</f>
        <v>514.99978435601713</v>
      </c>
      <c r="Y141" s="92"/>
    </row>
    <row r="142" spans="1:25" ht="30" customHeight="1" x14ac:dyDescent="0.3">
      <c r="A142" s="161">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2"/>
        <v>E08000005</v>
      </c>
      <c r="F142" s="99" t="str">
        <f ca="1">IF(E142="","",VLOOKUP(E142,'Org List'!$J$9:$K$488,2,0))</f>
        <v>Rochdale</v>
      </c>
      <c r="G142" s="106">
        <f ca="1">IFERROR(IF((VLOOKUP($E142,'Adj NEA Backsheet'!$D$5:$CB$183,G$9,FALSE))="","",(VLOOKUP($E142,'Adj NEA Backsheet'!$D$5:$CB$183,G$9,FALSE))),"")</f>
        <v>3228.5599563331225</v>
      </c>
      <c r="H142" s="107">
        <f ca="1">IFERROR(IF((VLOOKUP($E142,'Adj NEA Backsheet'!$D$5:$CB$183,H$9,FALSE))="","",(VLOOKUP($E142,'Adj NEA Backsheet'!$D$5:$CB$183,H$9,FALSE))),"")</f>
        <v>3345.8264023696283</v>
      </c>
      <c r="I142" s="107">
        <f ca="1">IFERROR(IF((VLOOKUP($E142,'Adj NEA Backsheet'!$D$5:$CB$183,I$9,FALSE))="","",(VLOOKUP($E142,'Adj NEA Backsheet'!$D$5:$CB$183,I$9,FALSE))),"")</f>
        <v>3626.8758131027853</v>
      </c>
      <c r="J142" s="108">
        <f ca="1">IFERROR(IF((VLOOKUP($E142,'Adj NEA Backsheet'!$D$5:$CB$183,J$9,FALSE))="","",(VLOOKUP($E142,'Adj NEA Backsheet'!$D$5:$CB$183,J$9,FALSE))),"")</f>
        <v>3471.8854527190665</v>
      </c>
      <c r="K142" s="170">
        <f ca="1">IFERROR(IF((VLOOKUP($E142,'Adj NEA Backsheet'!$D$5:$CB$183,K$9,FALSE))="","",(VLOOKUP($E142,'Adj NEA Backsheet'!$D$5:$CB$183,K$9,FALSE))),"")</f>
        <v>3517.8688697303437</v>
      </c>
      <c r="L142" s="238">
        <f ca="1">IFERROR(IF((VLOOKUP($E142,'Adj NEA Backsheet'!$D$5:$CB$183,L$9,FALSE))="","",(VLOOKUP($E142,'Adj NEA Backsheet'!$D$5:$CB$183,L$9,FALSE))),"")</f>
        <v>3385.1884598998827</v>
      </c>
      <c r="M142" s="107">
        <f ca="1">IFERROR(IF((VLOOKUP($E142,'NEA Backsheet'!$D$5:$CB$183,M$9,FALSE))="","",(VLOOKUP($E142,'NEA Backsheet'!$D$5:$CB$183,M$9,FALSE))),"")</f>
        <v>3691.5217961087747</v>
      </c>
      <c r="N142" s="241">
        <f ca="1">IFERROR(IF((VLOOKUP($E142,'NEA Backsheet'!$D$5:$CB$183,N$9,FALSE))="","",(VLOOKUP($E142,'NEA Backsheet'!$D$5:$CB$183,N$9,FALSE))),"")</f>
        <v>3709.6025612459798</v>
      </c>
      <c r="O142" s="92"/>
      <c r="Q142" s="106">
        <f ca="1">IFERROR(IF((VLOOKUP($E142,'DTOC Backsheet'!$D$5:$AF$183,Q$9,FALSE))="","",(VLOOKUP($E142,'DTOC Backsheet'!$D$5:$AF$183,Q$9,FALSE))),"")</f>
        <v>290.38483505780641</v>
      </c>
      <c r="R142" s="107">
        <f ca="1">IFERROR(IF((VLOOKUP($E142,'DTOC Backsheet'!$D$5:$AF$183,R$9,FALSE))="","",(VLOOKUP($E142,'DTOC Backsheet'!$D$5:$AF$183,R$9,FALSE))),"")</f>
        <v>444.8960205854591</v>
      </c>
      <c r="S142" s="107">
        <f ca="1">IFERROR(IF((VLOOKUP($E142,'DTOC Backsheet'!$D$5:$AF$183,S$9,FALSE))="","",(VLOOKUP($E142,'DTOC Backsheet'!$D$5:$AF$183,S$9,FALSE))),"")</f>
        <v>506.82073696424595</v>
      </c>
      <c r="T142" s="108">
        <f ca="1">IFERROR(IF((VLOOKUP($E142,'DTOC Backsheet'!$D$5:$AF$183,T$9,FALSE))="","",(VLOOKUP($E142,'DTOC Backsheet'!$D$5:$AF$183,T$9,FALSE))),"")</f>
        <v>655.03037318043653</v>
      </c>
      <c r="U142" s="170">
        <f ca="1">IFERROR(IF((VLOOKUP($E142,'DTOC Backsheet'!$D$5:$AF$183,U$9,FALSE))="","",(VLOOKUP($E142,'DTOC Backsheet'!$D$5:$AF$183,U$9,FALSE))),"")</f>
        <v>680.31647214512248</v>
      </c>
      <c r="V142" s="238">
        <f ca="1">IFERROR(IF((VLOOKUP($E142,'DTOC Backsheet'!$D$5:$AF$183,V$9,FALSE))="","",(VLOOKUP($E142,'DTOC Backsheet'!$D$5:$AF$183,V$9,FALSE))),"")</f>
        <v>615.29507480735856</v>
      </c>
      <c r="W142" s="107">
        <f ca="1">IFERROR(IF((VLOOKUP($E142,'DTOC Backsheet'!$D$5:$AF$183,W$9,FALSE))="","",(VLOOKUP($E142,'DTOC Backsheet'!$D$5:$AF$183,W$9,FALSE))),"")</f>
        <v>708.01077101120711</v>
      </c>
      <c r="X142" s="241">
        <f ca="1">IFERROR(IF((VLOOKUP($E142,'DTOC Backsheet'!$D$5:$AF$183,X$9,FALSE))="","",(VLOOKUP($E142,'DTOC Backsheet'!$D$5:$AF$183,X$9,FALSE))),"")</f>
        <v>478.8295447405697</v>
      </c>
      <c r="Y142" s="92"/>
    </row>
    <row r="143" spans="1:25" ht="30" customHeight="1" x14ac:dyDescent="0.3">
      <c r="A143" s="161">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2"/>
        <v>E08000018</v>
      </c>
      <c r="F143" s="99" t="str">
        <f ca="1">IF(E143="","",VLOOKUP(E143,'Org List'!$J$9:$K$488,2,0))</f>
        <v>Rotherham</v>
      </c>
      <c r="G143" s="106">
        <f ca="1">IFERROR(IF((VLOOKUP($E143,'Adj NEA Backsheet'!$D$5:$CB$183,G$9,FALSE))="","",(VLOOKUP($E143,'Adj NEA Backsheet'!$D$5:$CB$183,G$9,FALSE))),"")</f>
        <v>2766.9571613272333</v>
      </c>
      <c r="H143" s="107">
        <f ca="1">IFERROR(IF((VLOOKUP($E143,'Adj NEA Backsheet'!$D$5:$CB$183,H$9,FALSE))="","",(VLOOKUP($E143,'Adj NEA Backsheet'!$D$5:$CB$183,H$9,FALSE))),"")</f>
        <v>2708.8111120805652</v>
      </c>
      <c r="I143" s="107">
        <f ca="1">IFERROR(IF((VLOOKUP($E143,'Adj NEA Backsheet'!$D$5:$CB$183,I$9,FALSE))="","",(VLOOKUP($E143,'Adj NEA Backsheet'!$D$5:$CB$183,I$9,FALSE))),"")</f>
        <v>2652.8477120056396</v>
      </c>
      <c r="J143" s="108">
        <f ca="1">IFERROR(IF((VLOOKUP($E143,'Adj NEA Backsheet'!$D$5:$CB$183,J$9,FALSE))="","",(VLOOKUP($E143,'Adj NEA Backsheet'!$D$5:$CB$183,J$9,FALSE))),"")</f>
        <v>2782.3376766010788</v>
      </c>
      <c r="K143" s="170">
        <f ca="1">IFERROR(IF((VLOOKUP($E143,'Adj NEA Backsheet'!$D$5:$CB$183,K$9,FALSE))="","",(VLOOKUP($E143,'Adj NEA Backsheet'!$D$5:$CB$183,K$9,FALSE))),"")</f>
        <v>2770.5808943114753</v>
      </c>
      <c r="L143" s="238">
        <f ca="1">IFERROR(IF((VLOOKUP($E143,'Adj NEA Backsheet'!$D$5:$CB$183,L$9,FALSE))="","",(VLOOKUP($E143,'Adj NEA Backsheet'!$D$5:$CB$183,L$9,FALSE))),"")</f>
        <v>2739.232926910287</v>
      </c>
      <c r="M143" s="107">
        <f ca="1">IFERROR(IF((VLOOKUP($E143,'NEA Backsheet'!$D$5:$CB$183,M$9,FALSE))="","",(VLOOKUP($E143,'NEA Backsheet'!$D$5:$CB$183,M$9,FALSE))),"")</f>
        <v>2851.7610809352086</v>
      </c>
      <c r="N143" s="241">
        <f ca="1">IFERROR(IF((VLOOKUP($E143,'NEA Backsheet'!$D$5:$CB$183,N$9,FALSE))="","",(VLOOKUP($E143,'NEA Backsheet'!$D$5:$CB$183,N$9,FALSE))),"")</f>
        <v>2896.1248392788625</v>
      </c>
      <c r="O143" s="92"/>
      <c r="Q143" s="106">
        <f ca="1">IFERROR(IF((VLOOKUP($E143,'DTOC Backsheet'!$D$5:$AF$183,Q$9,FALSE))="","",(VLOOKUP($E143,'DTOC Backsheet'!$D$5:$AF$183,Q$9,FALSE))),"")</f>
        <v>1311.3531110120718</v>
      </c>
      <c r="R143" s="107">
        <f ca="1">IFERROR(IF((VLOOKUP($E143,'DTOC Backsheet'!$D$5:$AF$183,R$9,FALSE))="","",(VLOOKUP($E143,'DTOC Backsheet'!$D$5:$AF$183,R$9,FALSE))),"")</f>
        <v>1163.1174065533746</v>
      </c>
      <c r="S143" s="107">
        <f ca="1">IFERROR(IF((VLOOKUP($E143,'DTOC Backsheet'!$D$5:$AF$183,S$9,FALSE))="","",(VLOOKUP($E143,'DTOC Backsheet'!$D$5:$AF$183,S$9,FALSE))),"")</f>
        <v>712.11269788982122</v>
      </c>
      <c r="T143" s="108">
        <f ca="1">IFERROR(IF((VLOOKUP($E143,'DTOC Backsheet'!$D$5:$AF$183,T$9,FALSE))="","",(VLOOKUP($E143,'DTOC Backsheet'!$D$5:$AF$183,T$9,FALSE))),"")</f>
        <v>592.88316386345537</v>
      </c>
      <c r="U143" s="170">
        <f ca="1">IFERROR(IF((VLOOKUP($E143,'DTOC Backsheet'!$D$5:$AF$183,U$9,FALSE))="","",(VLOOKUP($E143,'DTOC Backsheet'!$D$5:$AF$183,U$9,FALSE))),"")</f>
        <v>650.38365000832198</v>
      </c>
      <c r="V143" s="238">
        <f ca="1">IFERROR(IF((VLOOKUP($E143,'DTOC Backsheet'!$D$5:$AF$183,V$9,FALSE))="","",(VLOOKUP($E143,'DTOC Backsheet'!$D$5:$AF$183,V$9,FALSE))),"")</f>
        <v>984.75622490115893</v>
      </c>
      <c r="W143" s="107">
        <f ca="1">IFERROR(IF((VLOOKUP($E143,'DTOC Backsheet'!$D$5:$AF$183,W$9,FALSE))="","",(VLOOKUP($E143,'DTOC Backsheet'!$D$5:$AF$183,W$9,FALSE))),"")</f>
        <v>1006.0169088538828</v>
      </c>
      <c r="X143" s="241">
        <f ca="1">IFERROR(IF((VLOOKUP($E143,'DTOC Backsheet'!$D$5:$AF$183,X$9,FALSE))="","",(VLOOKUP($E143,'DTOC Backsheet'!$D$5:$AF$183,X$9,FALSE))),"")</f>
        <v>1180.0178382255415</v>
      </c>
      <c r="Y143" s="92"/>
    </row>
    <row r="144" spans="1:25" ht="30" customHeight="1" x14ac:dyDescent="0.3">
      <c r="A144" s="161">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2"/>
        <v>E06000017</v>
      </c>
      <c r="F144" s="99" t="str">
        <f ca="1">IF(E144="","",VLOOKUP(E144,'Org List'!$J$9:$K$488,2,0))</f>
        <v>Rutland</v>
      </c>
      <c r="G144" s="106">
        <f ca="1">IFERROR(IF((VLOOKUP($E144,'Adj NEA Backsheet'!$D$5:$CB$183,G$9,FALSE))="","",(VLOOKUP($E144,'Adj NEA Backsheet'!$D$5:$CB$183,G$9,FALSE))),"")</f>
        <v>2281.809970430807</v>
      </c>
      <c r="H144" s="107">
        <f ca="1">IFERROR(IF((VLOOKUP($E144,'Adj NEA Backsheet'!$D$5:$CB$183,H$9,FALSE))="","",(VLOOKUP($E144,'Adj NEA Backsheet'!$D$5:$CB$183,H$9,FALSE))),"")</f>
        <v>2332.8200000907427</v>
      </c>
      <c r="I144" s="107">
        <f ca="1">IFERROR(IF((VLOOKUP($E144,'Adj NEA Backsheet'!$D$5:$CB$183,I$9,FALSE))="","",(VLOOKUP($E144,'Adj NEA Backsheet'!$D$5:$CB$183,I$9,FALSE))),"")</f>
        <v>2422.0812674129152</v>
      </c>
      <c r="J144" s="108">
        <f ca="1">IFERROR(IF((VLOOKUP($E144,'Adj NEA Backsheet'!$D$5:$CB$183,J$9,FALSE))="","",(VLOOKUP($E144,'Adj NEA Backsheet'!$D$5:$CB$183,J$9,FALSE))),"")</f>
        <v>2474.3310317369214</v>
      </c>
      <c r="K144" s="170">
        <f ca="1">IFERROR(IF((VLOOKUP($E144,'Adj NEA Backsheet'!$D$5:$CB$183,K$9,FALSE))="","",(VLOOKUP($E144,'Adj NEA Backsheet'!$D$5:$CB$183,K$9,FALSE))),"")</f>
        <v>2411.5796444380599</v>
      </c>
      <c r="L144" s="238">
        <f ca="1">IFERROR(IF((VLOOKUP($E144,'Adj NEA Backsheet'!$D$5:$CB$183,L$9,FALSE))="","",(VLOOKUP($E144,'Adj NEA Backsheet'!$D$5:$CB$183,L$9,FALSE))),"")</f>
        <v>2323.2294767511653</v>
      </c>
      <c r="M144" s="107">
        <f ca="1">IFERROR(IF((VLOOKUP($E144,'NEA Backsheet'!$D$5:$CB$183,M$9,FALSE))="","",(VLOOKUP($E144,'NEA Backsheet'!$D$5:$CB$183,M$9,FALSE))),"")</f>
        <v>2450.1946708070623</v>
      </c>
      <c r="N144" s="241">
        <f ca="1">IFERROR(IF((VLOOKUP($E144,'NEA Backsheet'!$D$5:$CB$183,N$9,FALSE))="","",(VLOOKUP($E144,'NEA Backsheet'!$D$5:$CB$183,N$9,FALSE))),"")</f>
        <v>2413.6952657523598</v>
      </c>
      <c r="O144" s="92"/>
      <c r="Q144" s="106">
        <f ca="1">IFERROR(IF((VLOOKUP($E144,'DTOC Backsheet'!$D$5:$AF$183,Q$9,FALSE))="","",(VLOOKUP($E144,'DTOC Backsheet'!$D$5:$AF$183,Q$9,FALSE))),"")</f>
        <v>602.35264435964552</v>
      </c>
      <c r="R144" s="107">
        <f ca="1">IFERROR(IF((VLOOKUP($E144,'DTOC Backsheet'!$D$5:$AF$183,R$9,FALSE))="","",(VLOOKUP($E144,'DTOC Backsheet'!$D$5:$AF$183,R$9,FALSE))),"")</f>
        <v>510.89596013750042</v>
      </c>
      <c r="S144" s="107">
        <f ca="1">IFERROR(IF((VLOOKUP($E144,'DTOC Backsheet'!$D$5:$AF$183,S$9,FALSE))="","",(VLOOKUP($E144,'DTOC Backsheet'!$D$5:$AF$183,S$9,FALSE))),"")</f>
        <v>425.74663344791696</v>
      </c>
      <c r="T144" s="108">
        <f ca="1">IFERROR(IF((VLOOKUP($E144,'DTOC Backsheet'!$D$5:$AF$183,T$9,FALSE))="","",(VLOOKUP($E144,'DTOC Backsheet'!$D$5:$AF$183,T$9,FALSE))),"")</f>
        <v>480.1737224008229</v>
      </c>
      <c r="U144" s="170">
        <f ca="1">IFERROR(IF((VLOOKUP($E144,'DTOC Backsheet'!$D$5:$AF$183,U$9,FALSE))="","",(VLOOKUP($E144,'DTOC Backsheet'!$D$5:$AF$183,U$9,FALSE))),"")</f>
        <v>601.01214260765244</v>
      </c>
      <c r="V144" s="238">
        <f ca="1">IFERROR(IF((VLOOKUP($E144,'DTOC Backsheet'!$D$5:$AF$183,V$9,FALSE))="","",(VLOOKUP($E144,'DTOC Backsheet'!$D$5:$AF$183,V$9,FALSE))),"")</f>
        <v>483.35368082731839</v>
      </c>
      <c r="W144" s="107">
        <f ca="1">IFERROR(IF((VLOOKUP($E144,'DTOC Backsheet'!$D$5:$AF$183,W$9,FALSE))="","",(VLOOKUP($E144,'DTOC Backsheet'!$D$5:$AF$183,W$9,FALSE))),"")</f>
        <v>661.43135271106723</v>
      </c>
      <c r="X144" s="241">
        <f ca="1">IFERROR(IF((VLOOKUP($E144,'DTOC Backsheet'!$D$5:$AF$183,X$9,FALSE))="","",(VLOOKUP($E144,'DTOC Backsheet'!$D$5:$AF$183,X$9,FALSE))),"")</f>
        <v>492.02120947891882</v>
      </c>
      <c r="Y144" s="92"/>
    </row>
    <row r="145" spans="1:25" ht="30" customHeight="1" x14ac:dyDescent="0.3">
      <c r="A145" s="161">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2"/>
        <v>E08000006</v>
      </c>
      <c r="F145" s="99" t="str">
        <f ca="1">IF(E145="","",VLOOKUP(E145,'Org List'!$J$9:$K$488,2,0))</f>
        <v>Salford</v>
      </c>
      <c r="G145" s="106">
        <f ca="1">IFERROR(IF((VLOOKUP($E145,'Adj NEA Backsheet'!$D$5:$CB$183,G$9,FALSE))="","",(VLOOKUP($E145,'Adj NEA Backsheet'!$D$5:$CB$183,G$9,FALSE))),"")</f>
        <v>3233.8187963520322</v>
      </c>
      <c r="H145" s="107">
        <f ca="1">IFERROR(IF((VLOOKUP($E145,'Adj NEA Backsheet'!$D$5:$CB$183,H$9,FALSE))="","",(VLOOKUP($E145,'Adj NEA Backsheet'!$D$5:$CB$183,H$9,FALSE))),"")</f>
        <v>3321.4694077488011</v>
      </c>
      <c r="I145" s="107">
        <f ca="1">IFERROR(IF((VLOOKUP($E145,'Adj NEA Backsheet'!$D$5:$CB$183,I$9,FALSE))="","",(VLOOKUP($E145,'Adj NEA Backsheet'!$D$5:$CB$183,I$9,FALSE))),"")</f>
        <v>3557.658831932989</v>
      </c>
      <c r="J145" s="108">
        <f ca="1">IFERROR(IF((VLOOKUP($E145,'Adj NEA Backsheet'!$D$5:$CB$183,J$9,FALSE))="","",(VLOOKUP($E145,'Adj NEA Backsheet'!$D$5:$CB$183,J$9,FALSE))),"")</f>
        <v>3336.9934519000776</v>
      </c>
      <c r="K145" s="170">
        <f ca="1">IFERROR(IF((VLOOKUP($E145,'Adj NEA Backsheet'!$D$5:$CB$183,K$9,FALSE))="","",(VLOOKUP($E145,'Adj NEA Backsheet'!$D$5:$CB$183,K$9,FALSE))),"")</f>
        <v>3385.2028153202555</v>
      </c>
      <c r="L145" s="238">
        <f ca="1">IFERROR(IF((VLOOKUP($E145,'Adj NEA Backsheet'!$D$5:$CB$183,L$9,FALSE))="","",(VLOOKUP($E145,'Adj NEA Backsheet'!$D$5:$CB$183,L$9,FALSE))),"")</f>
        <v>3447.6982218725575</v>
      </c>
      <c r="M145" s="107">
        <f ca="1">IFERROR(IF((VLOOKUP($E145,'NEA Backsheet'!$D$5:$CB$183,M$9,FALSE))="","",(VLOOKUP($E145,'NEA Backsheet'!$D$5:$CB$183,M$9,FALSE))),"")</f>
        <v>3535.5200456838347</v>
      </c>
      <c r="N145" s="241">
        <f ca="1">IFERROR(IF((VLOOKUP($E145,'NEA Backsheet'!$D$5:$CB$183,N$9,FALSE))="","",(VLOOKUP($E145,'NEA Backsheet'!$D$5:$CB$183,N$9,FALSE))),"")</f>
        <v>3472.1312740263002</v>
      </c>
      <c r="O145" s="92"/>
      <c r="Q145" s="106">
        <f ca="1">IFERROR(IF((VLOOKUP($E145,'DTOC Backsheet'!$D$5:$AF$183,Q$9,FALSE))="","",(VLOOKUP($E145,'DTOC Backsheet'!$D$5:$AF$183,Q$9,FALSE))),"")</f>
        <v>952.59997444742555</v>
      </c>
      <c r="R145" s="107">
        <f ca="1">IFERROR(IF((VLOOKUP($E145,'DTOC Backsheet'!$D$5:$AF$183,R$9,FALSE))="","",(VLOOKUP($E145,'DTOC Backsheet'!$D$5:$AF$183,R$9,FALSE))),"")</f>
        <v>891.7848473233679</v>
      </c>
      <c r="S145" s="107">
        <f ca="1">IFERROR(IF((VLOOKUP($E145,'DTOC Backsheet'!$D$5:$AF$183,S$9,FALSE))="","",(VLOOKUP($E145,'DTOC Backsheet'!$D$5:$AF$183,S$9,FALSE))),"")</f>
        <v>681.74268557557173</v>
      </c>
      <c r="T145" s="108">
        <f ca="1">IFERROR(IF((VLOOKUP($E145,'DTOC Backsheet'!$D$5:$AF$183,T$9,FALSE))="","",(VLOOKUP($E145,'DTOC Backsheet'!$D$5:$AF$183,T$9,FALSE))),"")</f>
        <v>709.52899472956142</v>
      </c>
      <c r="U145" s="170">
        <f ca="1">IFERROR(IF((VLOOKUP($E145,'DTOC Backsheet'!$D$5:$AF$183,U$9,FALSE))="","",(VLOOKUP($E145,'DTOC Backsheet'!$D$5:$AF$183,U$9,FALSE))),"")</f>
        <v>386.27653008199621</v>
      </c>
      <c r="V145" s="238">
        <f ca="1">IFERROR(IF((VLOOKUP($E145,'DTOC Backsheet'!$D$5:$AF$183,V$9,FALSE))="","",(VLOOKUP($E145,'DTOC Backsheet'!$D$5:$AF$183,V$9,FALSE))),"")</f>
        <v>467.0896462438875</v>
      </c>
      <c r="W145" s="107">
        <f ca="1">IFERROR(IF((VLOOKUP($E145,'DTOC Backsheet'!$D$5:$AF$183,W$9,FALSE))="","",(VLOOKUP($E145,'DTOC Backsheet'!$D$5:$AF$183,W$9,FALSE))),"")</f>
        <v>403.04906362503027</v>
      </c>
      <c r="X145" s="241">
        <f ca="1">IFERROR(IF((VLOOKUP($E145,'DTOC Backsheet'!$D$5:$AF$183,X$9,FALSE))="","",(VLOOKUP($E145,'DTOC Backsheet'!$D$5:$AF$183,X$9,FALSE))),"")</f>
        <v>743.76789193543686</v>
      </c>
      <c r="Y145" s="92"/>
    </row>
    <row r="146" spans="1:25" ht="30" customHeight="1" x14ac:dyDescent="0.3">
      <c r="A146" s="161">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2"/>
        <v>E08000028</v>
      </c>
      <c r="F146" s="99" t="str">
        <f ca="1">IF(E146="","",VLOOKUP(E146,'Org List'!$J$9:$K$488,2,0))</f>
        <v>Sandwell</v>
      </c>
      <c r="G146" s="106">
        <f ca="1">IFERROR(IF((VLOOKUP($E146,'Adj NEA Backsheet'!$D$5:$CB$183,G$9,FALSE))="","",(VLOOKUP($E146,'Adj NEA Backsheet'!$D$5:$CB$183,G$9,FALSE))),"")</f>
        <v>2841.6549209321893</v>
      </c>
      <c r="H146" s="107">
        <f ca="1">IFERROR(IF((VLOOKUP($E146,'Adj NEA Backsheet'!$D$5:$CB$183,H$9,FALSE))="","",(VLOOKUP($E146,'Adj NEA Backsheet'!$D$5:$CB$183,H$9,FALSE))),"")</f>
        <v>2722.7402125913968</v>
      </c>
      <c r="I146" s="107">
        <f ca="1">IFERROR(IF((VLOOKUP($E146,'Adj NEA Backsheet'!$D$5:$CB$183,I$9,FALSE))="","",(VLOOKUP($E146,'Adj NEA Backsheet'!$D$5:$CB$183,I$9,FALSE))),"")</f>
        <v>2808.663152458379</v>
      </c>
      <c r="J146" s="108">
        <f ca="1">IFERROR(IF((VLOOKUP($E146,'Adj NEA Backsheet'!$D$5:$CB$183,J$9,FALSE))="","",(VLOOKUP($E146,'Adj NEA Backsheet'!$D$5:$CB$183,J$9,FALSE))),"")</f>
        <v>2875.7052811773833</v>
      </c>
      <c r="K146" s="170">
        <f ca="1">IFERROR(IF((VLOOKUP($E146,'Adj NEA Backsheet'!$D$5:$CB$183,K$9,FALSE))="","",(VLOOKUP($E146,'Adj NEA Backsheet'!$D$5:$CB$183,K$9,FALSE))),"")</f>
        <v>2867.3288915094636</v>
      </c>
      <c r="L146" s="238">
        <f ca="1">IFERROR(IF((VLOOKUP($E146,'Adj NEA Backsheet'!$D$5:$CB$183,L$9,FALSE))="","",(VLOOKUP($E146,'Adj NEA Backsheet'!$D$5:$CB$183,L$9,FALSE))),"")</f>
        <v>2911.3061387246157</v>
      </c>
      <c r="M146" s="107">
        <f ca="1">IFERROR(IF((VLOOKUP($E146,'NEA Backsheet'!$D$5:$CB$183,M$9,FALSE))="","",(VLOOKUP($E146,'NEA Backsheet'!$D$5:$CB$183,M$9,FALSE))),"")</f>
        <v>3049.0323229524956</v>
      </c>
      <c r="N146" s="241">
        <f ca="1">IFERROR(IF((VLOOKUP($E146,'NEA Backsheet'!$D$5:$CB$183,N$9,FALSE))="","",(VLOOKUP($E146,'NEA Backsheet'!$D$5:$CB$183,N$9,FALSE))),"")</f>
        <v>2943.2519112050873</v>
      </c>
      <c r="O146" s="92"/>
      <c r="Q146" s="106">
        <f ca="1">IFERROR(IF((VLOOKUP($E146,'DTOC Backsheet'!$D$5:$AF$183,Q$9,FALSE))="","",(VLOOKUP($E146,'DTOC Backsheet'!$D$5:$AF$183,Q$9,FALSE))),"")</f>
        <v>570.83231033636139</v>
      </c>
      <c r="R146" s="107">
        <f ca="1">IFERROR(IF((VLOOKUP($E146,'DTOC Backsheet'!$D$5:$AF$183,R$9,FALSE))="","",(VLOOKUP($E146,'DTOC Backsheet'!$D$5:$AF$183,R$9,FALSE))),"")</f>
        <v>483.26376953924216</v>
      </c>
      <c r="S146" s="107">
        <f ca="1">IFERROR(IF((VLOOKUP($E146,'DTOC Backsheet'!$D$5:$AF$183,S$9,FALSE))="","",(VLOOKUP($E146,'DTOC Backsheet'!$D$5:$AF$183,S$9,FALSE))),"")</f>
        <v>348.22816924461904</v>
      </c>
      <c r="T146" s="108">
        <f ca="1">IFERROR(IF((VLOOKUP($E146,'DTOC Backsheet'!$D$5:$AF$183,T$9,FALSE))="","",(VLOOKUP($E146,'DTOC Backsheet'!$D$5:$AF$183,T$9,FALSE))),"")</f>
        <v>333.51190455491246</v>
      </c>
      <c r="U146" s="170">
        <f ca="1">IFERROR(IF((VLOOKUP($E146,'DTOC Backsheet'!$D$5:$AF$183,U$9,FALSE))="","",(VLOOKUP($E146,'DTOC Backsheet'!$D$5:$AF$183,U$9,FALSE))),"")</f>
        <v>377.03114088098027</v>
      </c>
      <c r="V146" s="238">
        <f ca="1">IFERROR(IF((VLOOKUP($E146,'DTOC Backsheet'!$D$5:$AF$183,V$9,FALSE))="","",(VLOOKUP($E146,'DTOC Backsheet'!$D$5:$AF$183,V$9,FALSE))),"")</f>
        <v>263.96247080016855</v>
      </c>
      <c r="W146" s="107">
        <f ca="1">IFERROR(IF((VLOOKUP($E146,'DTOC Backsheet'!$D$5:$AF$183,W$9,FALSE))="","",(VLOOKUP($E146,'DTOC Backsheet'!$D$5:$AF$183,W$9,FALSE))),"")</f>
        <v>218.40962529998532</v>
      </c>
      <c r="X146" s="241">
        <f ca="1">IFERROR(IF((VLOOKUP($E146,'DTOC Backsheet'!$D$5:$AF$183,X$9,FALSE))="","",(VLOOKUP($E146,'DTOC Backsheet'!$D$5:$AF$183,X$9,FALSE))),"")</f>
        <v>207.64997453762879</v>
      </c>
      <c r="Y146" s="92"/>
    </row>
    <row r="147" spans="1:25" ht="30" customHeight="1" x14ac:dyDescent="0.3">
      <c r="A147" s="161">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2"/>
        <v>E08000014</v>
      </c>
      <c r="F147" s="99" t="str">
        <f ca="1">IF(E147="","",VLOOKUP(E147,'Org List'!$J$9:$K$488,2,0))</f>
        <v>Sefton</v>
      </c>
      <c r="G147" s="106">
        <f ca="1">IFERROR(IF((VLOOKUP($E147,'Adj NEA Backsheet'!$D$5:$CB$183,G$9,FALSE))="","",(VLOOKUP($E147,'Adj NEA Backsheet'!$D$5:$CB$183,G$9,FALSE))),"")</f>
        <v>3358.5452707152576</v>
      </c>
      <c r="H147" s="107">
        <f ca="1">IFERROR(IF((VLOOKUP($E147,'Adj NEA Backsheet'!$D$5:$CB$183,H$9,FALSE))="","",(VLOOKUP($E147,'Adj NEA Backsheet'!$D$5:$CB$183,H$9,FALSE))),"")</f>
        <v>3392.5141368577488</v>
      </c>
      <c r="I147" s="107">
        <f ca="1">IFERROR(IF((VLOOKUP($E147,'Adj NEA Backsheet'!$D$5:$CB$183,I$9,FALSE))="","",(VLOOKUP($E147,'Adj NEA Backsheet'!$D$5:$CB$183,I$9,FALSE))),"")</f>
        <v>3572.0012818478031</v>
      </c>
      <c r="J147" s="108">
        <f ca="1">IFERROR(IF((VLOOKUP($E147,'Adj NEA Backsheet'!$D$5:$CB$183,J$9,FALSE))="","",(VLOOKUP($E147,'Adj NEA Backsheet'!$D$5:$CB$183,J$9,FALSE))),"")</f>
        <v>3590.5460674334049</v>
      </c>
      <c r="K147" s="170">
        <f ca="1">IFERROR(IF((VLOOKUP($E147,'Adj NEA Backsheet'!$D$5:$CB$183,K$9,FALSE))="","",(VLOOKUP($E147,'Adj NEA Backsheet'!$D$5:$CB$183,K$9,FALSE))),"")</f>
        <v>3958.4834739397461</v>
      </c>
      <c r="L147" s="238">
        <f ca="1">IFERROR(IF((VLOOKUP($E147,'Adj NEA Backsheet'!$D$5:$CB$183,L$9,FALSE))="","",(VLOOKUP($E147,'Adj NEA Backsheet'!$D$5:$CB$183,L$9,FALSE))),"")</f>
        <v>4194.7082978000208</v>
      </c>
      <c r="M147" s="107">
        <f ca="1">IFERROR(IF((VLOOKUP($E147,'NEA Backsheet'!$D$5:$CB$183,M$9,FALSE))="","",(VLOOKUP($E147,'NEA Backsheet'!$D$5:$CB$183,M$9,FALSE))),"")</f>
        <v>4498.1128865398041</v>
      </c>
      <c r="N147" s="241">
        <f ca="1">IFERROR(IF((VLOOKUP($E147,'NEA Backsheet'!$D$5:$CB$183,N$9,FALSE))="","",(VLOOKUP($E147,'NEA Backsheet'!$D$5:$CB$183,N$9,FALSE))),"")</f>
        <v>4430.0275746816424</v>
      </c>
      <c r="O147" s="92"/>
      <c r="Q147" s="106">
        <f ca="1">IFERROR(IF((VLOOKUP($E147,'DTOC Backsheet'!$D$5:$AF$183,Q$9,FALSE))="","",(VLOOKUP($E147,'DTOC Backsheet'!$D$5:$AF$183,Q$9,FALSE))),"")</f>
        <v>1303.1776546420899</v>
      </c>
      <c r="R147" s="107">
        <f ca="1">IFERROR(IF((VLOOKUP($E147,'DTOC Backsheet'!$D$5:$AF$183,R$9,FALSE))="","",(VLOOKUP($E147,'DTOC Backsheet'!$D$5:$AF$183,R$9,FALSE))),"")</f>
        <v>1228.0900147008933</v>
      </c>
      <c r="S147" s="107">
        <f ca="1">IFERROR(IF((VLOOKUP($E147,'DTOC Backsheet'!$D$5:$AF$183,S$9,FALSE))="","",(VLOOKUP($E147,'DTOC Backsheet'!$D$5:$AF$183,S$9,FALSE))),"")</f>
        <v>1564.6273888951714</v>
      </c>
      <c r="T147" s="108">
        <f ca="1">IFERROR(IF((VLOOKUP($E147,'DTOC Backsheet'!$D$5:$AF$183,T$9,FALSE))="","",(VLOOKUP($E147,'DTOC Backsheet'!$D$5:$AF$183,T$9,FALSE))),"")</f>
        <v>1315.4222563861101</v>
      </c>
      <c r="U147" s="170">
        <f ca="1">IFERROR(IF((VLOOKUP($E147,'DTOC Backsheet'!$D$5:$AF$183,U$9,FALSE))="","",(VLOOKUP($E147,'DTOC Backsheet'!$D$5:$AF$183,U$9,FALSE))),"")</f>
        <v>1170.1664379511556</v>
      </c>
      <c r="V147" s="238">
        <f ca="1">IFERROR(IF((VLOOKUP($E147,'DTOC Backsheet'!$D$5:$AF$183,V$9,FALSE))="","",(VLOOKUP($E147,'DTOC Backsheet'!$D$5:$AF$183,V$9,FALSE))),"")</f>
        <v>1280.2360643428603</v>
      </c>
      <c r="W147" s="107">
        <f ca="1">IFERROR(IF((VLOOKUP($E147,'DTOC Backsheet'!$D$5:$AF$183,W$9,FALSE))="","",(VLOOKUP($E147,'DTOC Backsheet'!$D$5:$AF$183,W$9,FALSE))),"")</f>
        <v>1131.3714056983417</v>
      </c>
      <c r="X147" s="241">
        <f ca="1">IFERROR(IF((VLOOKUP($E147,'DTOC Backsheet'!$D$5:$AF$183,X$9,FALSE))="","",(VLOOKUP($E147,'DTOC Backsheet'!$D$5:$AF$183,X$9,FALSE))),"")</f>
        <v>1324.4732235715896</v>
      </c>
      <c r="Y147" s="92"/>
    </row>
    <row r="148" spans="1:25" ht="30" customHeight="1" x14ac:dyDescent="0.3">
      <c r="A148" s="161">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2"/>
        <v>E08000019</v>
      </c>
      <c r="F148" s="99" t="str">
        <f ca="1">IF(E148="","",VLOOKUP(E148,'Org List'!$J$9:$K$488,2,0))</f>
        <v>Sheffield</v>
      </c>
      <c r="G148" s="106">
        <f ca="1">IFERROR(IF((VLOOKUP($E148,'Adj NEA Backsheet'!$D$5:$CB$183,G$9,FALSE))="","",(VLOOKUP($E148,'Adj NEA Backsheet'!$D$5:$CB$183,G$9,FALSE))),"")</f>
        <v>2346.1137992244562</v>
      </c>
      <c r="H148" s="107">
        <f ca="1">IFERROR(IF((VLOOKUP($E148,'Adj NEA Backsheet'!$D$5:$CB$183,H$9,FALSE))="","",(VLOOKUP($E148,'Adj NEA Backsheet'!$D$5:$CB$183,H$9,FALSE))),"")</f>
        <v>2440.4402620567071</v>
      </c>
      <c r="I148" s="107">
        <f ca="1">IFERROR(IF((VLOOKUP($E148,'Adj NEA Backsheet'!$D$5:$CB$183,I$9,FALSE))="","",(VLOOKUP($E148,'Adj NEA Backsheet'!$D$5:$CB$183,I$9,FALSE))),"")</f>
        <v>2471.2995089358833</v>
      </c>
      <c r="J148" s="108">
        <f ca="1">IFERROR(IF((VLOOKUP($E148,'Adj NEA Backsheet'!$D$5:$CB$183,J$9,FALSE))="","",(VLOOKUP($E148,'Adj NEA Backsheet'!$D$5:$CB$183,J$9,FALSE))),"")</f>
        <v>2416.4563132581302</v>
      </c>
      <c r="K148" s="170">
        <f ca="1">IFERROR(IF((VLOOKUP($E148,'Adj NEA Backsheet'!$D$5:$CB$183,K$9,FALSE))="","",(VLOOKUP($E148,'Adj NEA Backsheet'!$D$5:$CB$183,K$9,FALSE))),"")</f>
        <v>2421.2976123559633</v>
      </c>
      <c r="L148" s="238">
        <f ca="1">IFERROR(IF((VLOOKUP($E148,'Adj NEA Backsheet'!$D$5:$CB$183,L$9,FALSE))="","",(VLOOKUP($E148,'Adj NEA Backsheet'!$D$5:$CB$183,L$9,FALSE))),"")</f>
        <v>2376.6021557570111</v>
      </c>
      <c r="M148" s="107">
        <f ca="1">IFERROR(IF((VLOOKUP($E148,'NEA Backsheet'!$D$5:$CB$183,M$9,FALSE))="","",(VLOOKUP($E148,'NEA Backsheet'!$D$5:$CB$183,M$9,FALSE))),"")</f>
        <v>2440.7010283053646</v>
      </c>
      <c r="N148" s="241">
        <f ca="1">IFERROR(IF((VLOOKUP($E148,'NEA Backsheet'!$D$5:$CB$183,N$9,FALSE))="","",(VLOOKUP($E148,'NEA Backsheet'!$D$5:$CB$183,N$9,FALSE))),"")</f>
        <v>2478.4206265387493</v>
      </c>
      <c r="O148" s="92"/>
      <c r="Q148" s="106">
        <f ca="1">IFERROR(IF((VLOOKUP($E148,'DTOC Backsheet'!$D$5:$AF$183,Q$9,FALSE))="","",(VLOOKUP($E148,'DTOC Backsheet'!$D$5:$AF$183,Q$9,FALSE))),"")</f>
        <v>2074.6671987438349</v>
      </c>
      <c r="R148" s="107">
        <f ca="1">IFERROR(IF((VLOOKUP($E148,'DTOC Backsheet'!$D$5:$AF$183,R$9,FALSE))="","",(VLOOKUP($E148,'DTOC Backsheet'!$D$5:$AF$183,R$9,FALSE))),"")</f>
        <v>1635.9204139791709</v>
      </c>
      <c r="S148" s="107">
        <f ca="1">IFERROR(IF((VLOOKUP($E148,'DTOC Backsheet'!$D$5:$AF$183,S$9,FALSE))="","",(VLOOKUP($E148,'DTOC Backsheet'!$D$5:$AF$183,S$9,FALSE))),"")</f>
        <v>1233.8262276451683</v>
      </c>
      <c r="T148" s="108">
        <f ca="1">IFERROR(IF((VLOOKUP($E148,'DTOC Backsheet'!$D$5:$AF$183,T$9,FALSE))="","",(VLOOKUP($E148,'DTOC Backsheet'!$D$5:$AF$183,T$9,FALSE))),"")</f>
        <v>2018.5768641720044</v>
      </c>
      <c r="U148" s="170">
        <f ca="1">IFERROR(IF((VLOOKUP($E148,'DTOC Backsheet'!$D$5:$AF$183,U$9,FALSE))="","",(VLOOKUP($E148,'DTOC Backsheet'!$D$5:$AF$183,U$9,FALSE))),"")</f>
        <v>1437.5301819375688</v>
      </c>
      <c r="V148" s="238">
        <f ca="1">IFERROR(IF((VLOOKUP($E148,'DTOC Backsheet'!$D$5:$AF$183,V$9,FALSE))="","",(VLOOKUP($E148,'DTOC Backsheet'!$D$5:$AF$183,V$9,FALSE))),"")</f>
        <v>1592.2748102181049</v>
      </c>
      <c r="W148" s="107">
        <f ca="1">IFERROR(IF((VLOOKUP($E148,'DTOC Backsheet'!$D$5:$AF$183,W$9,FALSE))="","",(VLOOKUP($E148,'DTOC Backsheet'!$D$5:$AF$183,W$9,FALSE))),"")</f>
        <v>1614.6890739244777</v>
      </c>
      <c r="X148" s="241">
        <f ca="1">IFERROR(IF((VLOOKUP($E148,'DTOC Backsheet'!$D$5:$AF$183,X$9,FALSE))="","",(VLOOKUP($E148,'DTOC Backsheet'!$D$5:$AF$183,X$9,FALSE))),"")</f>
        <v>999.99447997900188</v>
      </c>
      <c r="Y148" s="92"/>
    </row>
    <row r="149" spans="1:25" ht="30" customHeight="1" x14ac:dyDescent="0.3">
      <c r="A149" s="161">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2"/>
        <v>E06000051</v>
      </c>
      <c r="F149" s="99" t="str">
        <f ca="1">IF(E149="","",VLOOKUP(E149,'Org List'!$J$9:$K$488,2,0))</f>
        <v>Shropshire</v>
      </c>
      <c r="G149" s="106">
        <f ca="1">IFERROR(IF((VLOOKUP($E149,'Adj NEA Backsheet'!$D$5:$CB$183,G$9,FALSE))="","",(VLOOKUP($E149,'Adj NEA Backsheet'!$D$5:$CB$183,G$9,FALSE))),"")</f>
        <v>2703.5886551545159</v>
      </c>
      <c r="H149" s="107">
        <f ca="1">IFERROR(IF((VLOOKUP($E149,'Adj NEA Backsheet'!$D$5:$CB$183,H$9,FALSE))="","",(VLOOKUP($E149,'Adj NEA Backsheet'!$D$5:$CB$183,H$9,FALSE))),"")</f>
        <v>2649.3225245912549</v>
      </c>
      <c r="I149" s="107">
        <f ca="1">IFERROR(IF((VLOOKUP($E149,'Adj NEA Backsheet'!$D$5:$CB$183,I$9,FALSE))="","",(VLOOKUP($E149,'Adj NEA Backsheet'!$D$5:$CB$183,I$9,FALSE))),"")</f>
        <v>2746.4448193534408</v>
      </c>
      <c r="J149" s="108">
        <f ca="1">IFERROR(IF((VLOOKUP($E149,'Adj NEA Backsheet'!$D$5:$CB$183,J$9,FALSE))="","",(VLOOKUP($E149,'Adj NEA Backsheet'!$D$5:$CB$183,J$9,FALSE))),"")</f>
        <v>2818.4738148216375</v>
      </c>
      <c r="K149" s="170">
        <f ca="1">IFERROR(IF((VLOOKUP($E149,'Adj NEA Backsheet'!$D$5:$CB$183,K$9,FALSE))="","",(VLOOKUP($E149,'Adj NEA Backsheet'!$D$5:$CB$183,K$9,FALSE))),"")</f>
        <v>2821.2395587540432</v>
      </c>
      <c r="L149" s="238">
        <f ca="1">IFERROR(IF((VLOOKUP($E149,'Adj NEA Backsheet'!$D$5:$CB$183,L$9,FALSE))="","",(VLOOKUP($E149,'Adj NEA Backsheet'!$D$5:$CB$183,L$9,FALSE))),"")</f>
        <v>2854.0379879153907</v>
      </c>
      <c r="M149" s="107">
        <f ca="1">IFERROR(IF((VLOOKUP($E149,'NEA Backsheet'!$D$5:$CB$183,M$9,FALSE))="","",(VLOOKUP($E149,'NEA Backsheet'!$D$5:$CB$183,M$9,FALSE))),"")</f>
        <v>2973.111048158743</v>
      </c>
      <c r="N149" s="241">
        <f ca="1">IFERROR(IF((VLOOKUP($E149,'NEA Backsheet'!$D$5:$CB$183,N$9,FALSE))="","",(VLOOKUP($E149,'NEA Backsheet'!$D$5:$CB$183,N$9,FALSE))),"")</f>
        <v>3064.3853133461139</v>
      </c>
      <c r="O149" s="92"/>
      <c r="Q149" s="106">
        <f ca="1">IFERROR(IF((VLOOKUP($E149,'DTOC Backsheet'!$D$5:$AF$183,Q$9,FALSE))="","",(VLOOKUP($E149,'DTOC Backsheet'!$D$5:$AF$183,Q$9,FALSE))),"")</f>
        <v>940.76844294093917</v>
      </c>
      <c r="R149" s="107">
        <f ca="1">IFERROR(IF((VLOOKUP($E149,'DTOC Backsheet'!$D$5:$AF$183,R$9,FALSE))="","",(VLOOKUP($E149,'DTOC Backsheet'!$D$5:$AF$183,R$9,FALSE))),"")</f>
        <v>777.44328233139879</v>
      </c>
      <c r="S149" s="107">
        <f ca="1">IFERROR(IF((VLOOKUP($E149,'DTOC Backsheet'!$D$5:$AF$183,S$9,FALSE))="","",(VLOOKUP($E149,'DTOC Backsheet'!$D$5:$AF$183,S$9,FALSE))),"")</f>
        <v>607.13509822786386</v>
      </c>
      <c r="T149" s="108">
        <f ca="1">IFERROR(IF((VLOOKUP($E149,'DTOC Backsheet'!$D$5:$AF$183,T$9,FALSE))="","",(VLOOKUP($E149,'DTOC Backsheet'!$D$5:$AF$183,T$9,FALSE))),"")</f>
        <v>671.37700215280995</v>
      </c>
      <c r="U149" s="170">
        <f ca="1">IFERROR(IF((VLOOKUP($E149,'DTOC Backsheet'!$D$5:$AF$183,U$9,FALSE))="","",(VLOOKUP($E149,'DTOC Backsheet'!$D$5:$AF$183,U$9,FALSE))),"")</f>
        <v>447.71410265019659</v>
      </c>
      <c r="V149" s="238">
        <f ca="1">IFERROR(IF((VLOOKUP($E149,'DTOC Backsheet'!$D$5:$AF$183,V$9,FALSE))="","",(VLOOKUP($E149,'DTOC Backsheet'!$D$5:$AF$183,V$9,FALSE))),"")</f>
        <v>333.16452738410118</v>
      </c>
      <c r="W149" s="107">
        <f ca="1">IFERROR(IF((VLOOKUP($E149,'DTOC Backsheet'!$D$5:$AF$183,W$9,FALSE))="","",(VLOOKUP($E149,'DTOC Backsheet'!$D$5:$AF$183,W$9,FALSE))),"")</f>
        <v>398.01123609406028</v>
      </c>
      <c r="X149" s="241">
        <f ca="1">IFERROR(IF((VLOOKUP($E149,'DTOC Backsheet'!$D$5:$AF$183,X$9,FALSE))="","",(VLOOKUP($E149,'DTOC Backsheet'!$D$5:$AF$183,X$9,FALSE))),"")</f>
        <v>292.13449662011209</v>
      </c>
      <c r="Y149" s="92"/>
    </row>
    <row r="150" spans="1:25" ht="30" customHeight="1" x14ac:dyDescent="0.3">
      <c r="A150" s="161">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2"/>
        <v>E06000039</v>
      </c>
      <c r="F150" s="99" t="str">
        <f ca="1">IF(E150="","",VLOOKUP(E150,'Org List'!$J$9:$K$488,2,0))</f>
        <v>Slough</v>
      </c>
      <c r="G150" s="106">
        <f ca="1">IFERROR(IF((VLOOKUP($E150,'Adj NEA Backsheet'!$D$5:$CB$183,G$9,FALSE))="","",(VLOOKUP($E150,'Adj NEA Backsheet'!$D$5:$CB$183,G$9,FALSE))),"")</f>
        <v>2800.8972995996351</v>
      </c>
      <c r="H150" s="107">
        <f ca="1">IFERROR(IF((VLOOKUP($E150,'Adj NEA Backsheet'!$D$5:$CB$183,H$9,FALSE))="","",(VLOOKUP($E150,'Adj NEA Backsheet'!$D$5:$CB$183,H$9,FALSE))),"")</f>
        <v>2766.907522087929</v>
      </c>
      <c r="I150" s="107">
        <f ca="1">IFERROR(IF((VLOOKUP($E150,'Adj NEA Backsheet'!$D$5:$CB$183,I$9,FALSE))="","",(VLOOKUP($E150,'Adj NEA Backsheet'!$D$5:$CB$183,I$9,FALSE))),"")</f>
        <v>2919.2709252304085</v>
      </c>
      <c r="J150" s="108">
        <f ca="1">IFERROR(IF((VLOOKUP($E150,'Adj NEA Backsheet'!$D$5:$CB$183,J$9,FALSE))="","",(VLOOKUP($E150,'Adj NEA Backsheet'!$D$5:$CB$183,J$9,FALSE))),"")</f>
        <v>2879.4384073470974</v>
      </c>
      <c r="K150" s="170">
        <f ca="1">IFERROR(IF((VLOOKUP($E150,'Adj NEA Backsheet'!$D$5:$CB$183,K$9,FALSE))="","",(VLOOKUP($E150,'Adj NEA Backsheet'!$D$5:$CB$183,K$9,FALSE))),"")</f>
        <v>2992.8152812587464</v>
      </c>
      <c r="L150" s="238">
        <f ca="1">IFERROR(IF((VLOOKUP($E150,'Adj NEA Backsheet'!$D$5:$CB$183,L$9,FALSE))="","",(VLOOKUP($E150,'Adj NEA Backsheet'!$D$5:$CB$183,L$9,FALSE))),"")</f>
        <v>2946.5596037703308</v>
      </c>
      <c r="M150" s="107">
        <f ca="1">IFERROR(IF((VLOOKUP($E150,'NEA Backsheet'!$D$5:$CB$183,M$9,FALSE))="","",(VLOOKUP($E150,'NEA Backsheet'!$D$5:$CB$183,M$9,FALSE))),"")</f>
        <v>2972.1915434235543</v>
      </c>
      <c r="N150" s="241">
        <f ca="1">IFERROR(IF((VLOOKUP($E150,'NEA Backsheet'!$D$5:$CB$183,N$9,FALSE))="","",(VLOOKUP($E150,'NEA Backsheet'!$D$5:$CB$183,N$9,FALSE))),"")</f>
        <v>2945.7656157681326</v>
      </c>
      <c r="O150" s="92"/>
      <c r="Q150" s="106">
        <f ca="1">IFERROR(IF((VLOOKUP($E150,'DTOC Backsheet'!$D$5:$AF$183,Q$9,FALSE))="","",(VLOOKUP($E150,'DTOC Backsheet'!$D$5:$AF$183,Q$9,FALSE))),"")</f>
        <v>810.59781588921817</v>
      </c>
      <c r="R150" s="107">
        <f ca="1">IFERROR(IF((VLOOKUP($E150,'DTOC Backsheet'!$D$5:$AF$183,R$9,FALSE))="","",(VLOOKUP($E150,'DTOC Backsheet'!$D$5:$AF$183,R$9,FALSE))),"")</f>
        <v>748.67714939768075</v>
      </c>
      <c r="S150" s="107">
        <f ca="1">IFERROR(IF((VLOOKUP($E150,'DTOC Backsheet'!$D$5:$AF$183,S$9,FALSE))="","",(VLOOKUP($E150,'DTOC Backsheet'!$D$5:$AF$183,S$9,FALSE))),"")</f>
        <v>604.19559425076</v>
      </c>
      <c r="T150" s="108">
        <f ca="1">IFERROR(IF((VLOOKUP($E150,'DTOC Backsheet'!$D$5:$AF$183,T$9,FALSE))="","",(VLOOKUP($E150,'DTOC Backsheet'!$D$5:$AF$183,T$9,FALSE))),"")</f>
        <v>712.64373919418972</v>
      </c>
      <c r="U150" s="170">
        <f ca="1">IFERROR(IF((VLOOKUP($E150,'DTOC Backsheet'!$D$5:$AF$183,U$9,FALSE))="","",(VLOOKUP($E150,'DTOC Backsheet'!$D$5:$AF$183,U$9,FALSE))),"")</f>
        <v>717.30154141114508</v>
      </c>
      <c r="V150" s="238">
        <f ca="1">IFERROR(IF((VLOOKUP($E150,'DTOC Backsheet'!$D$5:$AF$183,V$9,FALSE))="","",(VLOOKUP($E150,'DTOC Backsheet'!$D$5:$AF$183,V$9,FALSE))),"")</f>
        <v>1358.2151264642202</v>
      </c>
      <c r="W150" s="107">
        <f ca="1">IFERROR(IF((VLOOKUP($E150,'DTOC Backsheet'!$D$5:$AF$183,W$9,FALSE))="","",(VLOOKUP($E150,'DTOC Backsheet'!$D$5:$AF$183,W$9,FALSE))),"")</f>
        <v>772.26360757121995</v>
      </c>
      <c r="X150" s="241">
        <f ca="1">IFERROR(IF((VLOOKUP($E150,'DTOC Backsheet'!$D$5:$AF$183,X$9,FALSE))="","",(VLOOKUP($E150,'DTOC Backsheet'!$D$5:$AF$183,X$9,FALSE))),"")</f>
        <v>597.73043145248278</v>
      </c>
      <c r="Y150" s="92"/>
    </row>
    <row r="151" spans="1:25" ht="30" customHeight="1" x14ac:dyDescent="0.3">
      <c r="A151" s="161">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2"/>
        <v>E08000029</v>
      </c>
      <c r="F151" s="99" t="str">
        <f ca="1">IF(E151="","",VLOOKUP(E151,'Org List'!$J$9:$K$488,2,0))</f>
        <v>Solihull</v>
      </c>
      <c r="G151" s="106">
        <f ca="1">IFERROR(IF((VLOOKUP($E151,'Adj NEA Backsheet'!$D$5:$CB$183,G$9,FALSE))="","",(VLOOKUP($E151,'Adj NEA Backsheet'!$D$5:$CB$183,G$9,FALSE))),"")</f>
        <v>2939.5637227700731</v>
      </c>
      <c r="H151" s="107">
        <f ca="1">IFERROR(IF((VLOOKUP($E151,'Adj NEA Backsheet'!$D$5:$CB$183,H$9,FALSE))="","",(VLOOKUP($E151,'Adj NEA Backsheet'!$D$5:$CB$183,H$9,FALSE))),"")</f>
        <v>2925.4556108051825</v>
      </c>
      <c r="I151" s="107">
        <f ca="1">IFERROR(IF((VLOOKUP($E151,'Adj NEA Backsheet'!$D$5:$CB$183,I$9,FALSE))="","",(VLOOKUP($E151,'Adj NEA Backsheet'!$D$5:$CB$183,I$9,FALSE))),"")</f>
        <v>3175.9547476463404</v>
      </c>
      <c r="J151" s="108">
        <f ca="1">IFERROR(IF((VLOOKUP($E151,'Adj NEA Backsheet'!$D$5:$CB$183,J$9,FALSE))="","",(VLOOKUP($E151,'Adj NEA Backsheet'!$D$5:$CB$183,J$9,FALSE))),"")</f>
        <v>3307.5880071215897</v>
      </c>
      <c r="K151" s="170">
        <f ca="1">IFERROR(IF((VLOOKUP($E151,'Adj NEA Backsheet'!$D$5:$CB$183,K$9,FALSE))="","",(VLOOKUP($E151,'Adj NEA Backsheet'!$D$5:$CB$183,K$9,FALSE))),"")</f>
        <v>3418.4559210117636</v>
      </c>
      <c r="L151" s="238">
        <f ca="1">IFERROR(IF((VLOOKUP($E151,'Adj NEA Backsheet'!$D$5:$CB$183,L$9,FALSE))="","",(VLOOKUP($E151,'Adj NEA Backsheet'!$D$5:$CB$183,L$9,FALSE))),"")</f>
        <v>3561.8090859038366</v>
      </c>
      <c r="M151" s="107">
        <f ca="1">IFERROR(IF((VLOOKUP($E151,'NEA Backsheet'!$D$5:$CB$183,M$9,FALSE))="","",(VLOOKUP($E151,'NEA Backsheet'!$D$5:$CB$183,M$9,FALSE))),"")</f>
        <v>3580.6117920269007</v>
      </c>
      <c r="N151" s="241">
        <f ca="1">IFERROR(IF((VLOOKUP($E151,'NEA Backsheet'!$D$5:$CB$183,N$9,FALSE))="","",(VLOOKUP($E151,'NEA Backsheet'!$D$5:$CB$183,N$9,FALSE))),"")</f>
        <v>3377.2595038646568</v>
      </c>
      <c r="O151" s="92"/>
      <c r="Q151" s="106">
        <f ca="1">IFERROR(IF((VLOOKUP($E151,'DTOC Backsheet'!$D$5:$AF$183,Q$9,FALSE))="","",(VLOOKUP($E151,'DTOC Backsheet'!$D$5:$AF$183,Q$9,FALSE))),"")</f>
        <v>1717.5081778984445</v>
      </c>
      <c r="R151" s="107">
        <f ca="1">IFERROR(IF((VLOOKUP($E151,'DTOC Backsheet'!$D$5:$AF$183,R$9,FALSE))="","",(VLOOKUP($E151,'DTOC Backsheet'!$D$5:$AF$183,R$9,FALSE))),"")</f>
        <v>1102.7455014083328</v>
      </c>
      <c r="S151" s="107">
        <f ca="1">IFERROR(IF((VLOOKUP($E151,'DTOC Backsheet'!$D$5:$AF$183,S$9,FALSE))="","",(VLOOKUP($E151,'DTOC Backsheet'!$D$5:$AF$183,S$9,FALSE))),"")</f>
        <v>700.27927448435889</v>
      </c>
      <c r="T151" s="108">
        <f ca="1">IFERROR(IF((VLOOKUP($E151,'DTOC Backsheet'!$D$5:$AF$183,T$9,FALSE))="","",(VLOOKUP($E151,'DTOC Backsheet'!$D$5:$AF$183,T$9,FALSE))),"")</f>
        <v>1059.7162414615518</v>
      </c>
      <c r="U151" s="170">
        <f ca="1">IFERROR(IF((VLOOKUP($E151,'DTOC Backsheet'!$D$5:$AF$183,U$9,FALSE))="","",(VLOOKUP($E151,'DTOC Backsheet'!$D$5:$AF$183,U$9,FALSE))),"")</f>
        <v>1290.4271659985845</v>
      </c>
      <c r="V151" s="238">
        <f ca="1">IFERROR(IF((VLOOKUP($E151,'DTOC Backsheet'!$D$5:$AF$183,V$9,FALSE))="","",(VLOOKUP($E151,'DTOC Backsheet'!$D$5:$AF$183,V$9,FALSE))),"")</f>
        <v>1208.5427186888087</v>
      </c>
      <c r="W151" s="107">
        <f ca="1">IFERROR(IF((VLOOKUP($E151,'DTOC Backsheet'!$D$5:$AF$183,W$9,FALSE))="","",(VLOOKUP($E151,'DTOC Backsheet'!$D$5:$AF$183,W$9,FALSE))),"")</f>
        <v>1251.5768807786178</v>
      </c>
      <c r="X151" s="241">
        <f ca="1">IFERROR(IF((VLOOKUP($E151,'DTOC Backsheet'!$D$5:$AF$183,X$9,FALSE))="","",(VLOOKUP($E151,'DTOC Backsheet'!$D$5:$AF$183,X$9,FALSE))),"")</f>
        <v>1390.2265666650217</v>
      </c>
      <c r="Y151" s="92"/>
    </row>
    <row r="152" spans="1:25" ht="30" customHeight="1" x14ac:dyDescent="0.3">
      <c r="A152" s="161">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2"/>
        <v>E10000027</v>
      </c>
      <c r="F152" s="99" t="str">
        <f ca="1">IF(E152="","",VLOOKUP(E152,'Org List'!$J$9:$K$488,2,0))</f>
        <v>Somerset</v>
      </c>
      <c r="G152" s="106">
        <f ca="1">IFERROR(IF((VLOOKUP($E152,'Adj NEA Backsheet'!$D$5:$CB$183,G$9,FALSE))="","",(VLOOKUP($E152,'Adj NEA Backsheet'!$D$5:$CB$183,G$9,FALSE))),"")</f>
        <v>3093.2203599139939</v>
      </c>
      <c r="H152" s="107">
        <f ca="1">IFERROR(IF((VLOOKUP($E152,'Adj NEA Backsheet'!$D$5:$CB$183,H$9,FALSE))="","",(VLOOKUP($E152,'Adj NEA Backsheet'!$D$5:$CB$183,H$9,FALSE))),"")</f>
        <v>3105.478240098199</v>
      </c>
      <c r="I152" s="107">
        <f ca="1">IFERROR(IF((VLOOKUP($E152,'Adj NEA Backsheet'!$D$5:$CB$183,I$9,FALSE))="","",(VLOOKUP($E152,'Adj NEA Backsheet'!$D$5:$CB$183,I$9,FALSE))),"")</f>
        <v>3326.7933923587048</v>
      </c>
      <c r="J152" s="108">
        <f ca="1">IFERROR(IF((VLOOKUP($E152,'Adj NEA Backsheet'!$D$5:$CB$183,J$9,FALSE))="","",(VLOOKUP($E152,'Adj NEA Backsheet'!$D$5:$CB$183,J$9,FALSE))),"")</f>
        <v>3350.5481251612805</v>
      </c>
      <c r="K152" s="170">
        <f ca="1">IFERROR(IF((VLOOKUP($E152,'Adj NEA Backsheet'!$D$5:$CB$183,K$9,FALSE))="","",(VLOOKUP($E152,'Adj NEA Backsheet'!$D$5:$CB$183,K$9,FALSE))),"")</f>
        <v>3296.7680748203034</v>
      </c>
      <c r="L152" s="238">
        <f ca="1">IFERROR(IF((VLOOKUP($E152,'Adj NEA Backsheet'!$D$5:$CB$183,L$9,FALSE))="","",(VLOOKUP($E152,'Adj NEA Backsheet'!$D$5:$CB$183,L$9,FALSE))),"")</f>
        <v>3238.2854988940876</v>
      </c>
      <c r="M152" s="107">
        <f ca="1">IFERROR(IF((VLOOKUP($E152,'NEA Backsheet'!$D$5:$CB$183,M$9,FALSE))="","",(VLOOKUP($E152,'NEA Backsheet'!$D$5:$CB$183,M$9,FALSE))),"")</f>
        <v>3412.8656135690412</v>
      </c>
      <c r="N152" s="241">
        <f ca="1">IFERROR(IF((VLOOKUP($E152,'NEA Backsheet'!$D$5:$CB$183,N$9,FALSE))="","",(VLOOKUP($E152,'NEA Backsheet'!$D$5:$CB$183,N$9,FALSE))),"")</f>
        <v>3454.2637510017912</v>
      </c>
      <c r="O152" s="92"/>
      <c r="Q152" s="106">
        <f ca="1">IFERROR(IF((VLOOKUP($E152,'DTOC Backsheet'!$D$5:$AF$183,Q$9,FALSE))="","",(VLOOKUP($E152,'DTOC Backsheet'!$D$5:$AF$183,Q$9,FALSE))),"")</f>
        <v>1523.6648835908347</v>
      </c>
      <c r="R152" s="107">
        <f ca="1">IFERROR(IF((VLOOKUP($E152,'DTOC Backsheet'!$D$5:$AF$183,R$9,FALSE))="","",(VLOOKUP($E152,'DTOC Backsheet'!$D$5:$AF$183,R$9,FALSE))),"")</f>
        <v>1286.1960275077452</v>
      </c>
      <c r="S152" s="107">
        <f ca="1">IFERROR(IF((VLOOKUP($E152,'DTOC Backsheet'!$D$5:$AF$183,S$9,FALSE))="","",(VLOOKUP($E152,'DTOC Backsheet'!$D$5:$AF$183,S$9,FALSE))),"")</f>
        <v>979.0816223369003</v>
      </c>
      <c r="T152" s="108">
        <f ca="1">IFERROR(IF((VLOOKUP($E152,'DTOC Backsheet'!$D$5:$AF$183,T$9,FALSE))="","",(VLOOKUP($E152,'DTOC Backsheet'!$D$5:$AF$183,T$9,FALSE))),"")</f>
        <v>886.16464221627814</v>
      </c>
      <c r="U152" s="170">
        <f ca="1">IFERROR(IF((VLOOKUP($E152,'DTOC Backsheet'!$D$5:$AF$183,U$9,FALSE))="","",(VLOOKUP($E152,'DTOC Backsheet'!$D$5:$AF$183,U$9,FALSE))),"")</f>
        <v>698.87435969994988</v>
      </c>
      <c r="V152" s="238">
        <f ca="1">IFERROR(IF((VLOOKUP($E152,'DTOC Backsheet'!$D$5:$AF$183,V$9,FALSE))="","",(VLOOKUP($E152,'DTOC Backsheet'!$D$5:$AF$183,V$9,FALSE))),"")</f>
        <v>868.50839839910634</v>
      </c>
      <c r="W152" s="107">
        <f ca="1">IFERROR(IF((VLOOKUP($E152,'DTOC Backsheet'!$D$5:$AF$183,W$9,FALSE))="","",(VLOOKUP($E152,'DTOC Backsheet'!$D$5:$AF$183,W$9,FALSE))),"")</f>
        <v>687.2525283266217</v>
      </c>
      <c r="X152" s="241">
        <f ca="1">IFERROR(IF((VLOOKUP($E152,'DTOC Backsheet'!$D$5:$AF$183,X$9,FALSE))="","",(VLOOKUP($E152,'DTOC Backsheet'!$D$5:$AF$183,X$9,FALSE))),"")</f>
        <v>579.2827233327381</v>
      </c>
      <c r="Y152" s="92"/>
    </row>
    <row r="153" spans="1:25" ht="30" customHeight="1" x14ac:dyDescent="0.3">
      <c r="A153" s="161">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2"/>
        <v>E06000025</v>
      </c>
      <c r="F153" s="99" t="str">
        <f ca="1">IF(E153="","",VLOOKUP(E153,'Org List'!$J$9:$K$488,2,0))</f>
        <v>South Gloucestershire</v>
      </c>
      <c r="G153" s="106">
        <f ca="1">IFERROR(IF((VLOOKUP($E153,'Adj NEA Backsheet'!$D$5:$CB$183,G$9,FALSE))="","",(VLOOKUP($E153,'Adj NEA Backsheet'!$D$5:$CB$183,G$9,FALSE))),"")</f>
        <v>2366.7329372524869</v>
      </c>
      <c r="H153" s="107">
        <f ca="1">IFERROR(IF((VLOOKUP($E153,'Adj NEA Backsheet'!$D$5:$CB$183,H$9,FALSE))="","",(VLOOKUP($E153,'Adj NEA Backsheet'!$D$5:$CB$183,H$9,FALSE))),"")</f>
        <v>2374.8978338597353</v>
      </c>
      <c r="I153" s="107">
        <f ca="1">IFERROR(IF((VLOOKUP($E153,'Adj NEA Backsheet'!$D$5:$CB$183,I$9,FALSE))="","",(VLOOKUP($E153,'Adj NEA Backsheet'!$D$5:$CB$183,I$9,FALSE))),"")</f>
        <v>2518.4041825064055</v>
      </c>
      <c r="J153" s="108">
        <f ca="1">IFERROR(IF((VLOOKUP($E153,'Adj NEA Backsheet'!$D$5:$CB$183,J$9,FALSE))="","",(VLOOKUP($E153,'Adj NEA Backsheet'!$D$5:$CB$183,J$9,FALSE))),"")</f>
        <v>2527.3749404036266</v>
      </c>
      <c r="K153" s="170">
        <f ca="1">IFERROR(IF((VLOOKUP($E153,'Adj NEA Backsheet'!$D$5:$CB$183,K$9,FALSE))="","",(VLOOKUP($E153,'Adj NEA Backsheet'!$D$5:$CB$183,K$9,FALSE))),"")</f>
        <v>2536.3820522903638</v>
      </c>
      <c r="L153" s="238">
        <f ca="1">IFERROR(IF((VLOOKUP($E153,'Adj NEA Backsheet'!$D$5:$CB$183,L$9,FALSE))="","",(VLOOKUP($E153,'Adj NEA Backsheet'!$D$5:$CB$183,L$9,FALSE))),"")</f>
        <v>2645.1822164015316</v>
      </c>
      <c r="M153" s="107">
        <f ca="1">IFERROR(IF((VLOOKUP($E153,'NEA Backsheet'!$D$5:$CB$183,M$9,FALSE))="","",(VLOOKUP($E153,'NEA Backsheet'!$D$5:$CB$183,M$9,FALSE))),"")</f>
        <v>2832.1815576599461</v>
      </c>
      <c r="N153" s="241">
        <f ca="1">IFERROR(IF((VLOOKUP($E153,'NEA Backsheet'!$D$5:$CB$183,N$9,FALSE))="","",(VLOOKUP($E153,'NEA Backsheet'!$D$5:$CB$183,N$9,FALSE))),"")</f>
        <v>2766.9194371521307</v>
      </c>
      <c r="O153" s="92"/>
      <c r="Q153" s="106">
        <f ca="1">IFERROR(IF((VLOOKUP($E153,'DTOC Backsheet'!$D$5:$AF$183,Q$9,FALSE))="","",(VLOOKUP($E153,'DTOC Backsheet'!$D$5:$AF$183,Q$9,FALSE))),"")</f>
        <v>646.56050638184195</v>
      </c>
      <c r="R153" s="107">
        <f ca="1">IFERROR(IF((VLOOKUP($E153,'DTOC Backsheet'!$D$5:$AF$183,R$9,FALSE))="","",(VLOOKUP($E153,'DTOC Backsheet'!$D$5:$AF$183,R$9,FALSE))),"")</f>
        <v>1014.2125590303403</v>
      </c>
      <c r="S153" s="107">
        <f ca="1">IFERROR(IF((VLOOKUP($E153,'DTOC Backsheet'!$D$5:$AF$183,S$9,FALSE))="","",(VLOOKUP($E153,'DTOC Backsheet'!$D$5:$AF$183,S$9,FALSE))),"")</f>
        <v>834.00872041691377</v>
      </c>
      <c r="T153" s="108">
        <f ca="1">IFERROR(IF((VLOOKUP($E153,'DTOC Backsheet'!$D$5:$AF$183,T$9,FALSE))="","",(VLOOKUP($E153,'DTOC Backsheet'!$D$5:$AF$183,T$9,FALSE))),"")</f>
        <v>1214.9518502252915</v>
      </c>
      <c r="U153" s="170">
        <f ca="1">IFERROR(IF((VLOOKUP($E153,'DTOC Backsheet'!$D$5:$AF$183,U$9,FALSE))="","",(VLOOKUP($E153,'DTOC Backsheet'!$D$5:$AF$183,U$9,FALSE))),"")</f>
        <v>1130.6673676266366</v>
      </c>
      <c r="V153" s="238">
        <f ca="1">IFERROR(IF((VLOOKUP($E153,'DTOC Backsheet'!$D$5:$AF$183,V$9,FALSE))="","",(VLOOKUP($E153,'DTOC Backsheet'!$D$5:$AF$183,V$9,FALSE))),"")</f>
        <v>1067.005683961695</v>
      </c>
      <c r="W153" s="107">
        <f ca="1">IFERROR(IF((VLOOKUP($E153,'DTOC Backsheet'!$D$5:$AF$183,W$9,FALSE))="","",(VLOOKUP($E153,'DTOC Backsheet'!$D$5:$AF$183,W$9,FALSE))),"")</f>
        <v>1071.0405794052476</v>
      </c>
      <c r="X153" s="241">
        <f ca="1">IFERROR(IF((VLOOKUP($E153,'DTOC Backsheet'!$D$5:$AF$183,X$9,FALSE))="","",(VLOOKUP($E153,'DTOC Backsheet'!$D$5:$AF$183,X$9,FALSE))),"")</f>
        <v>1161.4148233591836</v>
      </c>
      <c r="Y153" s="92"/>
    </row>
    <row r="154" spans="1:25" ht="30" customHeight="1" x14ac:dyDescent="0.3">
      <c r="A154" s="161">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2"/>
        <v>E08000023</v>
      </c>
      <c r="F154" s="99" t="str">
        <f ca="1">IF(E154="","",VLOOKUP(E154,'Org List'!$J$9:$K$488,2,0))</f>
        <v>South Tyneside</v>
      </c>
      <c r="G154" s="106">
        <f ca="1">IFERROR(IF((VLOOKUP($E154,'Adj NEA Backsheet'!$D$5:$CB$183,G$9,FALSE))="","",(VLOOKUP($E154,'Adj NEA Backsheet'!$D$5:$CB$183,G$9,FALSE))),"")</f>
        <v>3282.6224812130386</v>
      </c>
      <c r="H154" s="107">
        <f ca="1">IFERROR(IF((VLOOKUP($E154,'Adj NEA Backsheet'!$D$5:$CB$183,H$9,FALSE))="","",(VLOOKUP($E154,'Adj NEA Backsheet'!$D$5:$CB$183,H$9,FALSE))),"")</f>
        <v>3373.314604908554</v>
      </c>
      <c r="I154" s="107">
        <f ca="1">IFERROR(IF((VLOOKUP($E154,'Adj NEA Backsheet'!$D$5:$CB$183,I$9,FALSE))="","",(VLOOKUP($E154,'Adj NEA Backsheet'!$D$5:$CB$183,I$9,FALSE))),"")</f>
        <v>3578.6733312042547</v>
      </c>
      <c r="J154" s="108">
        <f ca="1">IFERROR(IF((VLOOKUP($E154,'Adj NEA Backsheet'!$D$5:$CB$183,J$9,FALSE))="","",(VLOOKUP($E154,'Adj NEA Backsheet'!$D$5:$CB$183,J$9,FALSE))),"")</f>
        <v>3695.3969480911501</v>
      </c>
      <c r="K154" s="170">
        <f ca="1">IFERROR(IF((VLOOKUP($E154,'Adj NEA Backsheet'!$D$5:$CB$183,K$9,FALSE))="","",(VLOOKUP($E154,'Adj NEA Backsheet'!$D$5:$CB$183,K$9,FALSE))),"")</f>
        <v>3757.6083749736249</v>
      </c>
      <c r="L154" s="238">
        <f ca="1">IFERROR(IF((VLOOKUP($E154,'Adj NEA Backsheet'!$D$5:$CB$183,L$9,FALSE))="","",(VLOOKUP($E154,'Adj NEA Backsheet'!$D$5:$CB$183,L$9,FALSE))),"")</f>
        <v>3589.9899952701908</v>
      </c>
      <c r="M154" s="107">
        <f ca="1">IFERROR(IF((VLOOKUP($E154,'NEA Backsheet'!$D$5:$CB$183,M$9,FALSE))="","",(VLOOKUP($E154,'NEA Backsheet'!$D$5:$CB$183,M$9,FALSE))),"")</f>
        <v>3743.1052023586431</v>
      </c>
      <c r="N154" s="241">
        <f ca="1">IFERROR(IF((VLOOKUP($E154,'NEA Backsheet'!$D$5:$CB$183,N$9,FALSE))="","",(VLOOKUP($E154,'NEA Backsheet'!$D$5:$CB$183,N$9,FALSE))),"")</f>
        <v>3811.4022333255766</v>
      </c>
      <c r="O154" s="92"/>
      <c r="Q154" s="106">
        <f ca="1">IFERROR(IF((VLOOKUP($E154,'DTOC Backsheet'!$D$5:$AF$183,Q$9,FALSE))="","",(VLOOKUP($E154,'DTOC Backsheet'!$D$5:$AF$183,Q$9,FALSE))),"")</f>
        <v>577.75999199639841</v>
      </c>
      <c r="R154" s="107">
        <f ca="1">IFERROR(IF((VLOOKUP($E154,'DTOC Backsheet'!$D$5:$AF$183,R$9,FALSE))="","",(VLOOKUP($E154,'DTOC Backsheet'!$D$5:$AF$183,R$9,FALSE))),"")</f>
        <v>494.38914178046787</v>
      </c>
      <c r="S154" s="107">
        <f ca="1">IFERROR(IF((VLOOKUP($E154,'DTOC Backsheet'!$D$5:$AF$183,S$9,FALSE))="","",(VLOOKUP($E154,'DTOC Backsheet'!$D$5:$AF$183,S$9,FALSE))),"")</f>
        <v>521.06781384956571</v>
      </c>
      <c r="T154" s="108">
        <f ca="1">IFERROR(IF((VLOOKUP($E154,'DTOC Backsheet'!$D$5:$AF$183,T$9,FALSE))="","",(VLOOKUP($E154,'DTOC Backsheet'!$D$5:$AF$183,T$9,FALSE))),"")</f>
        <v>726.97217158873559</v>
      </c>
      <c r="U154" s="170">
        <f ca="1">IFERROR(IF((VLOOKUP($E154,'DTOC Backsheet'!$D$5:$AF$183,U$9,FALSE))="","",(VLOOKUP($E154,'DTOC Backsheet'!$D$5:$AF$183,U$9,FALSE))),"")</f>
        <v>489.93417304545102</v>
      </c>
      <c r="V154" s="238">
        <f ca="1">IFERROR(IF((VLOOKUP($E154,'DTOC Backsheet'!$D$5:$AF$183,V$9,FALSE))="","",(VLOOKUP($E154,'DTOC Backsheet'!$D$5:$AF$183,V$9,FALSE))),"")</f>
        <v>313.82495581786975</v>
      </c>
      <c r="W154" s="107">
        <f ca="1">IFERROR(IF((VLOOKUP($E154,'DTOC Backsheet'!$D$5:$AF$183,W$9,FALSE))="","",(VLOOKUP($E154,'DTOC Backsheet'!$D$5:$AF$183,W$9,FALSE))),"")</f>
        <v>495.77665892503893</v>
      </c>
      <c r="X154" s="241">
        <f ca="1">IFERROR(IF((VLOOKUP($E154,'DTOC Backsheet'!$D$5:$AF$183,X$9,FALSE))="","",(VLOOKUP($E154,'DTOC Backsheet'!$D$5:$AF$183,X$9,FALSE))),"")</f>
        <v>514.31540144855251</v>
      </c>
      <c r="Y154" s="92"/>
    </row>
    <row r="155" spans="1:25" ht="30" customHeight="1" x14ac:dyDescent="0.3">
      <c r="A155" s="161">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2"/>
        <v>E06000045</v>
      </c>
      <c r="F155" s="99" t="str">
        <f ca="1">IF(E155="","",VLOOKUP(E155,'Org List'!$J$9:$K$488,2,0))</f>
        <v>Southampton</v>
      </c>
      <c r="G155" s="106">
        <f ca="1">IFERROR(IF((VLOOKUP($E155,'Adj NEA Backsheet'!$D$5:$CB$183,G$9,FALSE))="","",(VLOOKUP($E155,'Adj NEA Backsheet'!$D$5:$CB$183,G$9,FALSE))),"")</f>
        <v>2897.9197248642363</v>
      </c>
      <c r="H155" s="107">
        <f ca="1">IFERROR(IF((VLOOKUP($E155,'Adj NEA Backsheet'!$D$5:$CB$183,H$9,FALSE))="","",(VLOOKUP($E155,'Adj NEA Backsheet'!$D$5:$CB$183,H$9,FALSE))),"")</f>
        <v>2772.6824609833357</v>
      </c>
      <c r="I155" s="107">
        <f ca="1">IFERROR(IF((VLOOKUP($E155,'Adj NEA Backsheet'!$D$5:$CB$183,I$9,FALSE))="","",(VLOOKUP($E155,'Adj NEA Backsheet'!$D$5:$CB$183,I$9,FALSE))),"")</f>
        <v>2727.9851906248346</v>
      </c>
      <c r="J155" s="108">
        <f ca="1">IFERROR(IF((VLOOKUP($E155,'Adj NEA Backsheet'!$D$5:$CB$183,J$9,FALSE))="","",(VLOOKUP($E155,'Adj NEA Backsheet'!$D$5:$CB$183,J$9,FALSE))),"")</f>
        <v>2717.3353080215375</v>
      </c>
      <c r="K155" s="170">
        <f ca="1">IFERROR(IF((VLOOKUP($E155,'Adj NEA Backsheet'!$D$5:$CB$183,K$9,FALSE))="","",(VLOOKUP($E155,'Adj NEA Backsheet'!$D$5:$CB$183,K$9,FALSE))),"")</f>
        <v>2735.4907364307574</v>
      </c>
      <c r="L155" s="238">
        <f ca="1">IFERROR(IF((VLOOKUP($E155,'Adj NEA Backsheet'!$D$5:$CB$183,L$9,FALSE))="","",(VLOOKUP($E155,'Adj NEA Backsheet'!$D$5:$CB$183,L$9,FALSE))),"")</f>
        <v>2719.3142933752547</v>
      </c>
      <c r="M155" s="107">
        <f ca="1">IFERROR(IF((VLOOKUP($E155,'NEA Backsheet'!$D$5:$CB$183,M$9,FALSE))="","",(VLOOKUP($E155,'NEA Backsheet'!$D$5:$CB$183,M$9,FALSE))),"")</f>
        <v>2963.5687916714264</v>
      </c>
      <c r="N155" s="241">
        <f ca="1">IFERROR(IF((VLOOKUP($E155,'NEA Backsheet'!$D$5:$CB$183,N$9,FALSE))="","",(VLOOKUP($E155,'NEA Backsheet'!$D$5:$CB$183,N$9,FALSE))),"")</f>
        <v>3017.4716963820574</v>
      </c>
      <c r="O155" s="92"/>
      <c r="Q155" s="106">
        <f ca="1">IFERROR(IF((VLOOKUP($E155,'DTOC Backsheet'!$D$5:$AF$183,Q$9,FALSE))="","",(VLOOKUP($E155,'DTOC Backsheet'!$D$5:$AF$183,Q$9,FALSE))),"")</f>
        <v>1786.6510932720955</v>
      </c>
      <c r="R155" s="107">
        <f ca="1">IFERROR(IF((VLOOKUP($E155,'DTOC Backsheet'!$D$5:$AF$183,R$9,FALSE))="","",(VLOOKUP($E155,'DTOC Backsheet'!$D$5:$AF$183,R$9,FALSE))),"")</f>
        <v>1896.5227117503241</v>
      </c>
      <c r="S155" s="107">
        <f ca="1">IFERROR(IF((VLOOKUP($E155,'DTOC Backsheet'!$D$5:$AF$183,S$9,FALSE))="","",(VLOOKUP($E155,'DTOC Backsheet'!$D$5:$AF$183,S$9,FALSE))),"")</f>
        <v>1766.3594880576482</v>
      </c>
      <c r="T155" s="108">
        <f ca="1">IFERROR(IF((VLOOKUP($E155,'DTOC Backsheet'!$D$5:$AF$183,T$9,FALSE))="","",(VLOOKUP($E155,'DTOC Backsheet'!$D$5:$AF$183,T$9,FALSE))),"")</f>
        <v>1516.2365103686745</v>
      </c>
      <c r="U155" s="170">
        <f ca="1">IFERROR(IF((VLOOKUP($E155,'DTOC Backsheet'!$D$5:$AF$183,U$9,FALSE))="","",(VLOOKUP($E155,'DTOC Backsheet'!$D$5:$AF$183,U$9,FALSE))),"")</f>
        <v>1827.3603657430258</v>
      </c>
      <c r="V155" s="238">
        <f ca="1">IFERROR(IF((VLOOKUP($E155,'DTOC Backsheet'!$D$5:$AF$183,V$9,FALSE))="","",(VLOOKUP($E155,'DTOC Backsheet'!$D$5:$AF$183,V$9,FALSE))),"")</f>
        <v>1925.8172820007319</v>
      </c>
      <c r="W155" s="107">
        <f ca="1">IFERROR(IF((VLOOKUP($E155,'DTOC Backsheet'!$D$5:$AF$183,W$9,FALSE))="","",(VLOOKUP($E155,'DTOC Backsheet'!$D$5:$AF$183,W$9,FALSE))),"")</f>
        <v>1589.5869129806656</v>
      </c>
      <c r="X155" s="241">
        <f ca="1">IFERROR(IF((VLOOKUP($E155,'DTOC Backsheet'!$D$5:$AF$183,X$9,FALSE))="","",(VLOOKUP($E155,'DTOC Backsheet'!$D$5:$AF$183,X$9,FALSE))),"")</f>
        <v>1583.9982787284098</v>
      </c>
      <c r="Y155" s="92"/>
    </row>
    <row r="156" spans="1:25" ht="30" customHeight="1" x14ac:dyDescent="0.3">
      <c r="A156" s="161">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2"/>
        <v>E06000033</v>
      </c>
      <c r="F156" s="99" t="str">
        <f ca="1">IF(E156="","",VLOOKUP(E156,'Org List'!$J$9:$K$488,2,0))</f>
        <v>Southend-on-Sea</v>
      </c>
      <c r="G156" s="106">
        <f ca="1">IFERROR(IF((VLOOKUP($E156,'Adj NEA Backsheet'!$D$5:$CB$183,G$9,FALSE))="","",(VLOOKUP($E156,'Adj NEA Backsheet'!$D$5:$CB$183,G$9,FALSE))),"")</f>
        <v>2914.2626425571857</v>
      </c>
      <c r="H156" s="107">
        <f ca="1">IFERROR(IF((VLOOKUP($E156,'Adj NEA Backsheet'!$D$5:$CB$183,H$9,FALSE))="","",(VLOOKUP($E156,'Adj NEA Backsheet'!$D$5:$CB$183,H$9,FALSE))),"")</f>
        <v>2994.2721482218749</v>
      </c>
      <c r="I156" s="107">
        <f ca="1">IFERROR(IF((VLOOKUP($E156,'Adj NEA Backsheet'!$D$5:$CB$183,I$9,FALSE))="","",(VLOOKUP($E156,'Adj NEA Backsheet'!$D$5:$CB$183,I$9,FALSE))),"")</f>
        <v>3170.4286894336124</v>
      </c>
      <c r="J156" s="108">
        <f ca="1">IFERROR(IF((VLOOKUP($E156,'Adj NEA Backsheet'!$D$5:$CB$183,J$9,FALSE))="","",(VLOOKUP($E156,'Adj NEA Backsheet'!$D$5:$CB$183,J$9,FALSE))),"")</f>
        <v>3327.4147875585877</v>
      </c>
      <c r="K156" s="170">
        <f ca="1">IFERROR(IF((VLOOKUP($E156,'Adj NEA Backsheet'!$D$5:$CB$183,K$9,FALSE))="","",(VLOOKUP($E156,'Adj NEA Backsheet'!$D$5:$CB$183,K$9,FALSE))),"")</f>
        <v>3252.8047781231189</v>
      </c>
      <c r="L156" s="238">
        <f ca="1">IFERROR(IF((VLOOKUP($E156,'Adj NEA Backsheet'!$D$5:$CB$183,L$9,FALSE))="","",(VLOOKUP($E156,'Adj NEA Backsheet'!$D$5:$CB$183,L$9,FALSE))),"")</f>
        <v>3303.0422357635439</v>
      </c>
      <c r="M156" s="107">
        <f ca="1">IFERROR(IF((VLOOKUP($E156,'NEA Backsheet'!$D$5:$CB$183,M$9,FALSE))="","",(VLOOKUP($E156,'NEA Backsheet'!$D$5:$CB$183,M$9,FALSE))),"")</f>
        <v>3333.1819799807186</v>
      </c>
      <c r="N156" s="241">
        <f ca="1">IFERROR(IF((VLOOKUP($E156,'NEA Backsheet'!$D$5:$CB$183,N$9,FALSE))="","",(VLOOKUP($E156,'NEA Backsheet'!$D$5:$CB$183,N$9,FALSE))),"")</f>
        <v>3387.3517631078967</v>
      </c>
      <c r="O156" s="92"/>
      <c r="Q156" s="106">
        <f ca="1">IFERROR(IF((VLOOKUP($E156,'DTOC Backsheet'!$D$5:$AF$183,Q$9,FALSE))="","",(VLOOKUP($E156,'DTOC Backsheet'!$D$5:$AF$183,Q$9,FALSE))),"")</f>
        <v>763.87769547209746</v>
      </c>
      <c r="R156" s="107">
        <f ca="1">IFERROR(IF((VLOOKUP($E156,'DTOC Backsheet'!$D$5:$AF$183,R$9,FALSE))="","",(VLOOKUP($E156,'DTOC Backsheet'!$D$5:$AF$183,R$9,FALSE))),"")</f>
        <v>808.02842465993433</v>
      </c>
      <c r="S156" s="107">
        <f ca="1">IFERROR(IF((VLOOKUP($E156,'DTOC Backsheet'!$D$5:$AF$183,S$9,FALSE))="","",(VLOOKUP($E156,'DTOC Backsheet'!$D$5:$AF$183,S$9,FALSE))),"")</f>
        <v>1009.8603295186168</v>
      </c>
      <c r="T156" s="108">
        <f ca="1">IFERROR(IF((VLOOKUP($E156,'DTOC Backsheet'!$D$5:$AF$183,T$9,FALSE))="","",(VLOOKUP($E156,'DTOC Backsheet'!$D$5:$AF$183,T$9,FALSE))),"")</f>
        <v>743.60501254330859</v>
      </c>
      <c r="U156" s="170">
        <f ca="1">IFERROR(IF((VLOOKUP($E156,'DTOC Backsheet'!$D$5:$AF$183,U$9,FALSE))="","",(VLOOKUP($E156,'DTOC Backsheet'!$D$5:$AF$183,U$9,FALSE))),"")</f>
        <v>488.31685575809411</v>
      </c>
      <c r="V156" s="238">
        <f ca="1">IFERROR(IF((VLOOKUP($E156,'DTOC Backsheet'!$D$5:$AF$183,V$9,FALSE))="","",(VLOOKUP($E156,'DTOC Backsheet'!$D$5:$AF$183,V$9,FALSE))),"")</f>
        <v>470.9266543422076</v>
      </c>
      <c r="W156" s="107">
        <f ca="1">IFERROR(IF((VLOOKUP($E156,'DTOC Backsheet'!$D$5:$AF$183,W$9,FALSE))="","",(VLOOKUP($E156,'DTOC Backsheet'!$D$5:$AF$183,W$9,FALSE))),"")</f>
        <v>347.10842026109538</v>
      </c>
      <c r="X156" s="241">
        <f ca="1">IFERROR(IF((VLOOKUP($E156,'DTOC Backsheet'!$D$5:$AF$183,X$9,FALSE))="","",(VLOOKUP($E156,'DTOC Backsheet'!$D$5:$AF$183,X$9,FALSE))),"")</f>
        <v>213.49508218223733</v>
      </c>
      <c r="Y156" s="92"/>
    </row>
    <row r="157" spans="1:25" ht="30" customHeight="1" x14ac:dyDescent="0.3">
      <c r="A157" s="161">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2"/>
        <v>E09000028</v>
      </c>
      <c r="F157" s="99" t="str">
        <f ca="1">IF(E157="","",VLOOKUP(E157,'Org List'!$J$9:$K$488,2,0))</f>
        <v>Southwark</v>
      </c>
      <c r="G157" s="106">
        <f ca="1">IFERROR(IF((VLOOKUP($E157,'Adj NEA Backsheet'!$D$5:$CB$183,G$9,FALSE))="","",(VLOOKUP($E157,'Adj NEA Backsheet'!$D$5:$CB$183,G$9,FALSE))),"")</f>
        <v>2009.3558484894347</v>
      </c>
      <c r="H157" s="107">
        <f ca="1">IFERROR(IF((VLOOKUP($E157,'Adj NEA Backsheet'!$D$5:$CB$183,H$9,FALSE))="","",(VLOOKUP($E157,'Adj NEA Backsheet'!$D$5:$CB$183,H$9,FALSE))),"")</f>
        <v>2043.8487754681107</v>
      </c>
      <c r="I157" s="107">
        <f ca="1">IFERROR(IF((VLOOKUP($E157,'Adj NEA Backsheet'!$D$5:$CB$183,I$9,FALSE))="","",(VLOOKUP($E157,'Adj NEA Backsheet'!$D$5:$CB$183,I$9,FALSE))),"")</f>
        <v>2102.1319992962663</v>
      </c>
      <c r="J157" s="108">
        <f ca="1">IFERROR(IF((VLOOKUP($E157,'Adj NEA Backsheet'!$D$5:$CB$183,J$9,FALSE))="","",(VLOOKUP($E157,'Adj NEA Backsheet'!$D$5:$CB$183,J$9,FALSE))),"")</f>
        <v>2012.9213854580598</v>
      </c>
      <c r="K157" s="170">
        <f ca="1">IFERROR(IF((VLOOKUP($E157,'Adj NEA Backsheet'!$D$5:$CB$183,K$9,FALSE))="","",(VLOOKUP($E157,'Adj NEA Backsheet'!$D$5:$CB$183,K$9,FALSE))),"")</f>
        <v>2104.6773574629774</v>
      </c>
      <c r="L157" s="238">
        <f ca="1">IFERROR(IF((VLOOKUP($E157,'Adj NEA Backsheet'!$D$5:$CB$183,L$9,FALSE))="","",(VLOOKUP($E157,'Adj NEA Backsheet'!$D$5:$CB$183,L$9,FALSE))),"")</f>
        <v>2179.603245945465</v>
      </c>
      <c r="M157" s="107">
        <f ca="1">IFERROR(IF((VLOOKUP($E157,'NEA Backsheet'!$D$5:$CB$183,M$9,FALSE))="","",(VLOOKUP($E157,'NEA Backsheet'!$D$5:$CB$183,M$9,FALSE))),"")</f>
        <v>2297.1257796613204</v>
      </c>
      <c r="N157" s="241">
        <f ca="1">IFERROR(IF((VLOOKUP($E157,'NEA Backsheet'!$D$5:$CB$183,N$9,FALSE))="","",(VLOOKUP($E157,'NEA Backsheet'!$D$5:$CB$183,N$9,FALSE))),"")</f>
        <v>2187.5038043740765</v>
      </c>
      <c r="O157" s="92"/>
      <c r="Q157" s="106">
        <f ca="1">IFERROR(IF((VLOOKUP($E157,'DTOC Backsheet'!$D$5:$AF$183,Q$9,FALSE))="","",(VLOOKUP($E157,'DTOC Backsheet'!$D$5:$AF$183,Q$9,FALSE))),"")</f>
        <v>516.31805191998274</v>
      </c>
      <c r="R157" s="107">
        <f ca="1">IFERROR(IF((VLOOKUP($E157,'DTOC Backsheet'!$D$5:$AF$183,R$9,FALSE))="","",(VLOOKUP($E157,'DTOC Backsheet'!$D$5:$AF$183,R$9,FALSE))),"")</f>
        <v>339.00882943893441</v>
      </c>
      <c r="S157" s="107">
        <f ca="1">IFERROR(IF((VLOOKUP($E157,'DTOC Backsheet'!$D$5:$AF$183,S$9,FALSE))="","",(VLOOKUP($E157,'DTOC Backsheet'!$D$5:$AF$183,S$9,FALSE))),"")</f>
        <v>406.65049670597085</v>
      </c>
      <c r="T157" s="108">
        <f ca="1">IFERROR(IF((VLOOKUP($E157,'DTOC Backsheet'!$D$5:$AF$183,T$9,FALSE))="","",(VLOOKUP($E157,'DTOC Backsheet'!$D$5:$AF$183,T$9,FALSE))),"")</f>
        <v>372.72297372448128</v>
      </c>
      <c r="U157" s="170">
        <f ca="1">IFERROR(IF((VLOOKUP($E157,'DTOC Backsheet'!$D$5:$AF$183,U$9,FALSE))="","",(VLOOKUP($E157,'DTOC Backsheet'!$D$5:$AF$183,U$9,FALSE))),"")</f>
        <v>375.86831527489886</v>
      </c>
      <c r="V157" s="238">
        <f ca="1">IFERROR(IF((VLOOKUP($E157,'DTOC Backsheet'!$D$5:$AF$183,V$9,FALSE))="","",(VLOOKUP($E157,'DTOC Backsheet'!$D$5:$AF$183,V$9,FALSE))),"")</f>
        <v>390.41551994558006</v>
      </c>
      <c r="W157" s="107">
        <f ca="1">IFERROR(IF((VLOOKUP($E157,'DTOC Backsheet'!$D$5:$AF$183,W$9,FALSE))="","",(VLOOKUP($E157,'DTOC Backsheet'!$D$5:$AF$183,W$9,FALSE))),"")</f>
        <v>526.05837430733743</v>
      </c>
      <c r="X157" s="241">
        <f ca="1">IFERROR(IF((VLOOKUP($E157,'DTOC Backsheet'!$D$5:$AF$183,X$9,FALSE))="","",(VLOOKUP($E157,'DTOC Backsheet'!$D$5:$AF$183,X$9,FALSE))),"")</f>
        <v>806.96504369058164</v>
      </c>
      <c r="Y157" s="92"/>
    </row>
    <row r="158" spans="1:25" ht="30" customHeight="1" x14ac:dyDescent="0.3">
      <c r="A158" s="161">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2"/>
        <v>E08000013</v>
      </c>
      <c r="F158" s="99" t="str">
        <f ca="1">IF(E158="","",VLOOKUP(E158,'Org List'!$J$9:$K$488,2,0))</f>
        <v>St. Helens</v>
      </c>
      <c r="G158" s="106">
        <f ca="1">IFERROR(IF((VLOOKUP($E158,'Adj NEA Backsheet'!$D$5:$CB$183,G$9,FALSE))="","",(VLOOKUP($E158,'Adj NEA Backsheet'!$D$5:$CB$183,G$9,FALSE))),"")</f>
        <v>3805.1027324889001</v>
      </c>
      <c r="H158" s="107">
        <f ca="1">IFERROR(IF((VLOOKUP($E158,'Adj NEA Backsheet'!$D$5:$CB$183,H$9,FALSE))="","",(VLOOKUP($E158,'Adj NEA Backsheet'!$D$5:$CB$183,H$9,FALSE))),"")</f>
        <v>3729.003532191115</v>
      </c>
      <c r="I158" s="107">
        <f ca="1">IFERROR(IF((VLOOKUP($E158,'Adj NEA Backsheet'!$D$5:$CB$183,I$9,FALSE))="","",(VLOOKUP($E158,'Adj NEA Backsheet'!$D$5:$CB$183,I$9,FALSE))),"")</f>
        <v>3961.5077362997763</v>
      </c>
      <c r="J158" s="108">
        <f ca="1">IFERROR(IF((VLOOKUP($E158,'Adj NEA Backsheet'!$D$5:$CB$183,J$9,FALSE))="","",(VLOOKUP($E158,'Adj NEA Backsheet'!$D$5:$CB$183,J$9,FALSE))),"")</f>
        <v>3757.6756758147785</v>
      </c>
      <c r="K158" s="170">
        <f ca="1">IFERROR(IF((VLOOKUP($E158,'Adj NEA Backsheet'!$D$5:$CB$183,K$9,FALSE))="","",(VLOOKUP($E158,'Adj NEA Backsheet'!$D$5:$CB$183,K$9,FALSE))),"")</f>
        <v>3917.7574417179549</v>
      </c>
      <c r="L158" s="238">
        <f ca="1">IFERROR(IF((VLOOKUP($E158,'Adj NEA Backsheet'!$D$5:$CB$183,L$9,FALSE))="","",(VLOOKUP($E158,'Adj NEA Backsheet'!$D$5:$CB$183,L$9,FALSE))),"")</f>
        <v>3981.2528763447644</v>
      </c>
      <c r="M158" s="107">
        <f ca="1">IFERROR(IF((VLOOKUP($E158,'NEA Backsheet'!$D$5:$CB$183,M$9,FALSE))="","",(VLOOKUP($E158,'NEA Backsheet'!$D$5:$CB$183,M$9,FALSE))),"")</f>
        <v>3986.1210854980891</v>
      </c>
      <c r="N158" s="241">
        <f ca="1">IFERROR(IF((VLOOKUP($E158,'NEA Backsheet'!$D$5:$CB$183,N$9,FALSE))="","",(VLOOKUP($E158,'NEA Backsheet'!$D$5:$CB$183,N$9,FALSE))),"")</f>
        <v>3896.9738859996842</v>
      </c>
      <c r="O158" s="92"/>
      <c r="Q158" s="106">
        <f ca="1">IFERROR(IF((VLOOKUP($E158,'DTOC Backsheet'!$D$5:$AF$183,Q$9,FALSE))="","",(VLOOKUP($E158,'DTOC Backsheet'!$D$5:$AF$183,Q$9,FALSE))),"")</f>
        <v>751.9956267915087</v>
      </c>
      <c r="R158" s="107">
        <f ca="1">IFERROR(IF((VLOOKUP($E158,'DTOC Backsheet'!$D$5:$AF$183,R$9,FALSE))="","",(VLOOKUP($E158,'DTOC Backsheet'!$D$5:$AF$183,R$9,FALSE))),"")</f>
        <v>1049.8503717928054</v>
      </c>
      <c r="S158" s="107">
        <f ca="1">IFERROR(IF((VLOOKUP($E158,'DTOC Backsheet'!$D$5:$AF$183,S$9,FALSE))="","",(VLOOKUP($E158,'DTOC Backsheet'!$D$5:$AF$183,S$9,FALSE))),"")</f>
        <v>705.03970228542198</v>
      </c>
      <c r="T158" s="108">
        <f ca="1">IFERROR(IF((VLOOKUP($E158,'DTOC Backsheet'!$D$5:$AF$183,T$9,FALSE))="","",(VLOOKUP($E158,'DTOC Backsheet'!$D$5:$AF$183,T$9,FALSE))),"")</f>
        <v>485.22366346312998</v>
      </c>
      <c r="U158" s="170">
        <f ca="1">IFERROR(IF((VLOOKUP($E158,'DTOC Backsheet'!$D$5:$AF$183,U$9,FALSE))="","",(VLOOKUP($E158,'DTOC Backsheet'!$D$5:$AF$183,U$9,FALSE))),"")</f>
        <v>557.23812648431499</v>
      </c>
      <c r="V158" s="238">
        <f ca="1">IFERROR(IF((VLOOKUP($E158,'DTOC Backsheet'!$D$5:$AF$183,V$9,FALSE))="","",(VLOOKUP($E158,'DTOC Backsheet'!$D$5:$AF$183,V$9,FALSE))),"")</f>
        <v>378.94989279109001</v>
      </c>
      <c r="W158" s="107">
        <f ca="1">IFERROR(IF((VLOOKUP($E158,'DTOC Backsheet'!$D$5:$AF$183,W$9,FALSE))="","",(VLOOKUP($E158,'DTOC Backsheet'!$D$5:$AF$183,W$9,FALSE))),"")</f>
        <v>571.92068690611006</v>
      </c>
      <c r="X158" s="241">
        <f ca="1">IFERROR(IF((VLOOKUP($E158,'DTOC Backsheet'!$D$5:$AF$183,X$9,FALSE))="","",(VLOOKUP($E158,'DTOC Backsheet'!$D$5:$AF$183,X$9,FALSE))),"")</f>
        <v>553.92989997581731</v>
      </c>
      <c r="Y158" s="92"/>
    </row>
    <row r="159" spans="1:25" ht="30" customHeight="1" x14ac:dyDescent="0.3">
      <c r="A159" s="161">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2"/>
        <v>E10000028</v>
      </c>
      <c r="F159" s="99" t="str">
        <f ca="1">IF(E159="","",VLOOKUP(E159,'Org List'!$J$9:$K$488,2,0))</f>
        <v>Staffordshire</v>
      </c>
      <c r="G159" s="106">
        <f ca="1">IFERROR(IF((VLOOKUP($E159,'Adj NEA Backsheet'!$D$5:$CB$183,G$9,FALSE))="","",(VLOOKUP($E159,'Adj NEA Backsheet'!$D$5:$CB$183,G$9,FALSE))),"")</f>
        <v>2746.3871916164298</v>
      </c>
      <c r="H159" s="107">
        <f ca="1">IFERROR(IF((VLOOKUP($E159,'Adj NEA Backsheet'!$D$5:$CB$183,H$9,FALSE))="","",(VLOOKUP($E159,'Adj NEA Backsheet'!$D$5:$CB$183,H$9,FALSE))),"")</f>
        <v>2706.362185438275</v>
      </c>
      <c r="I159" s="107">
        <f ca="1">IFERROR(IF((VLOOKUP($E159,'Adj NEA Backsheet'!$D$5:$CB$183,I$9,FALSE))="","",(VLOOKUP($E159,'Adj NEA Backsheet'!$D$5:$CB$183,I$9,FALSE))),"")</f>
        <v>2851.969831299421</v>
      </c>
      <c r="J159" s="108">
        <f ca="1">IFERROR(IF((VLOOKUP($E159,'Adj NEA Backsheet'!$D$5:$CB$183,J$9,FALSE))="","",(VLOOKUP($E159,'Adj NEA Backsheet'!$D$5:$CB$183,J$9,FALSE))),"")</f>
        <v>2863.2428706694959</v>
      </c>
      <c r="K159" s="170">
        <f ca="1">IFERROR(IF((VLOOKUP($E159,'Adj NEA Backsheet'!$D$5:$CB$183,K$9,FALSE))="","",(VLOOKUP($E159,'Adj NEA Backsheet'!$D$5:$CB$183,K$9,FALSE))),"")</f>
        <v>3001.7217916832456</v>
      </c>
      <c r="L159" s="238">
        <f ca="1">IFERROR(IF((VLOOKUP($E159,'Adj NEA Backsheet'!$D$5:$CB$183,L$9,FALSE))="","",(VLOOKUP($E159,'Adj NEA Backsheet'!$D$5:$CB$183,L$9,FALSE))),"")</f>
        <v>3057.3472207669665</v>
      </c>
      <c r="M159" s="107">
        <f ca="1">IFERROR(IF((VLOOKUP($E159,'NEA Backsheet'!$D$5:$CB$183,M$9,FALSE))="","",(VLOOKUP($E159,'NEA Backsheet'!$D$5:$CB$183,M$9,FALSE))),"")</f>
        <v>3264.7650837622782</v>
      </c>
      <c r="N159" s="241">
        <f ca="1">IFERROR(IF((VLOOKUP($E159,'NEA Backsheet'!$D$5:$CB$183,N$9,FALSE))="","",(VLOOKUP($E159,'NEA Backsheet'!$D$5:$CB$183,N$9,FALSE))),"")</f>
        <v>3238.6944409048242</v>
      </c>
      <c r="O159" s="92"/>
      <c r="Q159" s="106">
        <f ca="1">IFERROR(IF((VLOOKUP($E159,'DTOC Backsheet'!$D$5:$AF$183,Q$9,FALSE))="","",(VLOOKUP($E159,'DTOC Backsheet'!$D$5:$AF$183,Q$9,FALSE))),"")</f>
        <v>1601.1055863454387</v>
      </c>
      <c r="R159" s="107">
        <f ca="1">IFERROR(IF((VLOOKUP($E159,'DTOC Backsheet'!$D$5:$AF$183,R$9,FALSE))="","",(VLOOKUP($E159,'DTOC Backsheet'!$D$5:$AF$183,R$9,FALSE))),"")</f>
        <v>1577.027739389363</v>
      </c>
      <c r="S159" s="107">
        <f ca="1">IFERROR(IF((VLOOKUP($E159,'DTOC Backsheet'!$D$5:$AF$183,S$9,FALSE))="","",(VLOOKUP($E159,'DTOC Backsheet'!$D$5:$AF$183,S$9,FALSE))),"")</f>
        <v>1498.3829374973286</v>
      </c>
      <c r="T159" s="108">
        <f ca="1">IFERROR(IF((VLOOKUP($E159,'DTOC Backsheet'!$D$5:$AF$183,T$9,FALSE))="","",(VLOOKUP($E159,'DTOC Backsheet'!$D$5:$AF$183,T$9,FALSE))),"")</f>
        <v>1542.7580499999754</v>
      </c>
      <c r="U159" s="170">
        <f ca="1">IFERROR(IF((VLOOKUP($E159,'DTOC Backsheet'!$D$5:$AF$183,U$9,FALSE))="","",(VLOOKUP($E159,'DTOC Backsheet'!$D$5:$AF$183,U$9,FALSE))),"")</f>
        <v>1512.8458359384856</v>
      </c>
      <c r="V159" s="238">
        <f ca="1">IFERROR(IF((VLOOKUP($E159,'DTOC Backsheet'!$D$5:$AF$183,V$9,FALSE))="","",(VLOOKUP($E159,'DTOC Backsheet'!$D$5:$AF$183,V$9,FALSE))),"")</f>
        <v>1392.3423450050559</v>
      </c>
      <c r="W159" s="107">
        <f ca="1">IFERROR(IF((VLOOKUP($E159,'DTOC Backsheet'!$D$5:$AF$183,W$9,FALSE))="","",(VLOOKUP($E159,'DTOC Backsheet'!$D$5:$AF$183,W$9,FALSE))),"")</f>
        <v>1299.1871640707022</v>
      </c>
      <c r="X159" s="241">
        <f ca="1">IFERROR(IF((VLOOKUP($E159,'DTOC Backsheet'!$D$5:$AF$183,X$9,FALSE))="","",(VLOOKUP($E159,'DTOC Backsheet'!$D$5:$AF$183,X$9,FALSE))),"")</f>
        <v>1412.4379799910623</v>
      </c>
      <c r="Y159" s="92"/>
    </row>
    <row r="160" spans="1:25" ht="30" customHeight="1" x14ac:dyDescent="0.3">
      <c r="A160" s="161">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2"/>
        <v>E08000007</v>
      </c>
      <c r="F160" s="99" t="str">
        <f ca="1">IF(E160="","",VLOOKUP(E160,'Org List'!$J$9:$K$488,2,0))</f>
        <v>Stockport</v>
      </c>
      <c r="G160" s="106">
        <f ca="1">IFERROR(IF((VLOOKUP($E160,'Adj NEA Backsheet'!$D$5:$CB$183,G$9,FALSE))="","",(VLOOKUP($E160,'Adj NEA Backsheet'!$D$5:$CB$183,G$9,FALSE))),"")</f>
        <v>3692.7627929165255</v>
      </c>
      <c r="H160" s="107">
        <f ca="1">IFERROR(IF((VLOOKUP($E160,'Adj NEA Backsheet'!$D$5:$CB$183,H$9,FALSE))="","",(VLOOKUP($E160,'Adj NEA Backsheet'!$D$5:$CB$183,H$9,FALSE))),"")</f>
        <v>3586.604391548316</v>
      </c>
      <c r="I160" s="107">
        <f ca="1">IFERROR(IF((VLOOKUP($E160,'Adj NEA Backsheet'!$D$5:$CB$183,I$9,FALSE))="","",(VLOOKUP($E160,'Adj NEA Backsheet'!$D$5:$CB$183,I$9,FALSE))),"")</f>
        <v>3758.1832582636166</v>
      </c>
      <c r="J160" s="108">
        <f ca="1">IFERROR(IF((VLOOKUP($E160,'Adj NEA Backsheet'!$D$5:$CB$183,J$9,FALSE))="","",(VLOOKUP($E160,'Adj NEA Backsheet'!$D$5:$CB$183,J$9,FALSE))),"")</f>
        <v>3609.2625278576684</v>
      </c>
      <c r="K160" s="170">
        <f ca="1">IFERROR(IF((VLOOKUP($E160,'Adj NEA Backsheet'!$D$5:$CB$183,K$9,FALSE))="","",(VLOOKUP($E160,'Adj NEA Backsheet'!$D$5:$CB$183,K$9,FALSE))),"")</f>
        <v>3776.8290045869853</v>
      </c>
      <c r="L160" s="238">
        <f ca="1">IFERROR(IF((VLOOKUP($E160,'Adj NEA Backsheet'!$D$5:$CB$183,L$9,FALSE))="","",(VLOOKUP($E160,'Adj NEA Backsheet'!$D$5:$CB$183,L$9,FALSE))),"")</f>
        <v>3699.7958739691417</v>
      </c>
      <c r="M160" s="107">
        <f ca="1">IFERROR(IF((VLOOKUP($E160,'NEA Backsheet'!$D$5:$CB$183,M$9,FALSE))="","",(VLOOKUP($E160,'NEA Backsheet'!$D$5:$CB$183,M$9,FALSE))),"")</f>
        <v>3649.8985452581887</v>
      </c>
      <c r="N160" s="241">
        <f ca="1">IFERROR(IF((VLOOKUP($E160,'NEA Backsheet'!$D$5:$CB$183,N$9,FALSE))="","",(VLOOKUP($E160,'NEA Backsheet'!$D$5:$CB$183,N$9,FALSE))),"")</f>
        <v>3632.4324823265747</v>
      </c>
      <c r="O160" s="92"/>
      <c r="Q160" s="106">
        <f ca="1">IFERROR(IF((VLOOKUP($E160,'DTOC Backsheet'!$D$5:$AF$183,Q$9,FALSE))="","",(VLOOKUP($E160,'DTOC Backsheet'!$D$5:$AF$183,Q$9,FALSE))),"")</f>
        <v>1316.3373996747512</v>
      </c>
      <c r="R160" s="107">
        <f ca="1">IFERROR(IF((VLOOKUP($E160,'DTOC Backsheet'!$D$5:$AF$183,R$9,FALSE))="","",(VLOOKUP($E160,'DTOC Backsheet'!$D$5:$AF$183,R$9,FALSE))),"")</f>
        <v>1546.0279749093729</v>
      </c>
      <c r="S160" s="107">
        <f ca="1">IFERROR(IF((VLOOKUP($E160,'DTOC Backsheet'!$D$5:$AF$183,S$9,FALSE))="","",(VLOOKUP($E160,'DTOC Backsheet'!$D$5:$AF$183,S$9,FALSE))),"")</f>
        <v>1236.1210346596065</v>
      </c>
      <c r="T160" s="108">
        <f ca="1">IFERROR(IF((VLOOKUP($E160,'DTOC Backsheet'!$D$5:$AF$183,T$9,FALSE))="","",(VLOOKUP($E160,'DTOC Backsheet'!$D$5:$AF$183,T$9,FALSE))),"")</f>
        <v>1411.4053852521838</v>
      </c>
      <c r="U160" s="170">
        <f ca="1">IFERROR(IF((VLOOKUP($E160,'DTOC Backsheet'!$D$5:$AF$183,U$9,FALSE))="","",(VLOOKUP($E160,'DTOC Backsheet'!$D$5:$AF$183,U$9,FALSE))),"")</f>
        <v>1190.87329380653</v>
      </c>
      <c r="V160" s="238">
        <f ca="1">IFERROR(IF((VLOOKUP($E160,'DTOC Backsheet'!$D$5:$AF$183,V$9,FALSE))="","",(VLOOKUP($E160,'DTOC Backsheet'!$D$5:$AF$183,V$9,FALSE))),"")</f>
        <v>1124.495317767442</v>
      </c>
      <c r="W160" s="107">
        <f ca="1">IFERROR(IF((VLOOKUP($E160,'DTOC Backsheet'!$D$5:$AF$183,W$9,FALSE))="","",(VLOOKUP($E160,'DTOC Backsheet'!$D$5:$AF$183,W$9,FALSE))),"")</f>
        <v>1184.7595328555615</v>
      </c>
      <c r="X160" s="241">
        <f ca="1">IFERROR(IF((VLOOKUP($E160,'DTOC Backsheet'!$D$5:$AF$183,X$9,FALSE))="","",(VLOOKUP($E160,'DTOC Backsheet'!$D$5:$AF$183,X$9,FALSE))),"")</f>
        <v>1027.6305435510087</v>
      </c>
      <c r="Y160" s="92"/>
    </row>
    <row r="161" spans="1:25" ht="30" customHeight="1" x14ac:dyDescent="0.3">
      <c r="A161" s="161">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2"/>
        <v>E06000004</v>
      </c>
      <c r="F161" s="99" t="str">
        <f ca="1">IF(E161="","",VLOOKUP(E161,'Org List'!$J$9:$K$488,2,0))</f>
        <v>Stockton-on-Tees</v>
      </c>
      <c r="G161" s="106">
        <f ca="1">IFERROR(IF((VLOOKUP($E161,'Adj NEA Backsheet'!$D$5:$CB$183,G$9,FALSE))="","",(VLOOKUP($E161,'Adj NEA Backsheet'!$D$5:$CB$183,G$9,FALSE))),"")</f>
        <v>3413.8876991759785</v>
      </c>
      <c r="H161" s="107">
        <f ca="1">IFERROR(IF((VLOOKUP($E161,'Adj NEA Backsheet'!$D$5:$CB$183,H$9,FALSE))="","",(VLOOKUP($E161,'Adj NEA Backsheet'!$D$5:$CB$183,H$9,FALSE))),"")</f>
        <v>3386.8935647506078</v>
      </c>
      <c r="I161" s="107">
        <f ca="1">IFERROR(IF((VLOOKUP($E161,'Adj NEA Backsheet'!$D$5:$CB$183,I$9,FALSE))="","",(VLOOKUP($E161,'Adj NEA Backsheet'!$D$5:$CB$183,I$9,FALSE))),"")</f>
        <v>3542.9341828833985</v>
      </c>
      <c r="J161" s="108">
        <f ca="1">IFERROR(IF((VLOOKUP($E161,'Adj NEA Backsheet'!$D$5:$CB$183,J$9,FALSE))="","",(VLOOKUP($E161,'Adj NEA Backsheet'!$D$5:$CB$183,J$9,FALSE))),"")</f>
        <v>3520.8891392491992</v>
      </c>
      <c r="K161" s="170">
        <f ca="1">IFERROR(IF((VLOOKUP($E161,'Adj NEA Backsheet'!$D$5:$CB$183,K$9,FALSE))="","",(VLOOKUP($E161,'Adj NEA Backsheet'!$D$5:$CB$183,K$9,FALSE))),"")</f>
        <v>3627.9354172200797</v>
      </c>
      <c r="L161" s="238">
        <f ca="1">IFERROR(IF((VLOOKUP($E161,'Adj NEA Backsheet'!$D$5:$CB$183,L$9,FALSE))="","",(VLOOKUP($E161,'Adj NEA Backsheet'!$D$5:$CB$183,L$9,FALSE))),"")</f>
        <v>3564.4771977903401</v>
      </c>
      <c r="M161" s="107">
        <f ca="1">IFERROR(IF((VLOOKUP($E161,'NEA Backsheet'!$D$5:$CB$183,M$9,FALSE))="","",(VLOOKUP($E161,'NEA Backsheet'!$D$5:$CB$183,M$9,FALSE))),"")</f>
        <v>3632.2728461357915</v>
      </c>
      <c r="N161" s="241">
        <f ca="1">IFERROR(IF((VLOOKUP($E161,'NEA Backsheet'!$D$5:$CB$183,N$9,FALSE))="","",(VLOOKUP($E161,'NEA Backsheet'!$D$5:$CB$183,N$9,FALSE))),"")</f>
        <v>3851.4652362340717</v>
      </c>
      <c r="O161" s="92"/>
      <c r="Q161" s="106">
        <f ca="1">IFERROR(IF((VLOOKUP($E161,'DTOC Backsheet'!$D$5:$AF$183,Q$9,FALSE))="","",(VLOOKUP($E161,'DTOC Backsheet'!$D$5:$AF$183,Q$9,FALSE))),"")</f>
        <v>765.48092170950883</v>
      </c>
      <c r="R161" s="107">
        <f ca="1">IFERROR(IF((VLOOKUP($E161,'DTOC Backsheet'!$D$5:$AF$183,R$9,FALSE))="","",(VLOOKUP($E161,'DTOC Backsheet'!$D$5:$AF$183,R$9,FALSE))),"")</f>
        <v>564.4850786689899</v>
      </c>
      <c r="S161" s="107">
        <f ca="1">IFERROR(IF((VLOOKUP($E161,'DTOC Backsheet'!$D$5:$AF$183,S$9,FALSE))="","",(VLOOKUP($E161,'DTOC Backsheet'!$D$5:$AF$183,S$9,FALSE))),"")</f>
        <v>625.82796583070672</v>
      </c>
      <c r="T161" s="108">
        <f ca="1">IFERROR(IF((VLOOKUP($E161,'DTOC Backsheet'!$D$5:$AF$183,T$9,FALSE))="","",(VLOOKUP($E161,'DTOC Backsheet'!$D$5:$AF$183,T$9,FALSE))),"")</f>
        <v>723.54309718652303</v>
      </c>
      <c r="U161" s="170">
        <f ca="1">IFERROR(IF((VLOOKUP($E161,'DTOC Backsheet'!$D$5:$AF$183,U$9,FALSE))="","",(VLOOKUP($E161,'DTOC Backsheet'!$D$5:$AF$183,U$9,FALSE))),"")</f>
        <v>785.13502750258021</v>
      </c>
      <c r="V161" s="238">
        <f ca="1">IFERROR(IF((VLOOKUP($E161,'DTOC Backsheet'!$D$5:$AF$183,V$9,FALSE))="","",(VLOOKUP($E161,'DTOC Backsheet'!$D$5:$AF$183,V$9,FALSE))),"")</f>
        <v>628.23768922378224</v>
      </c>
      <c r="W161" s="107">
        <f ca="1">IFERROR(IF((VLOOKUP($E161,'DTOC Backsheet'!$D$5:$AF$183,W$9,FALSE))="","",(VLOOKUP($E161,'DTOC Backsheet'!$D$5:$AF$183,W$9,FALSE))),"")</f>
        <v>503.10882026589775</v>
      </c>
      <c r="X161" s="241">
        <f ca="1">IFERROR(IF((VLOOKUP($E161,'DTOC Backsheet'!$D$5:$AF$183,X$9,FALSE))="","",(VLOOKUP($E161,'DTOC Backsheet'!$D$5:$AF$183,X$9,FALSE))),"")</f>
        <v>443.43666387988918</v>
      </c>
      <c r="Y161" s="92"/>
    </row>
    <row r="162" spans="1:25" ht="30" customHeight="1" x14ac:dyDescent="0.3">
      <c r="A162" s="161">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2"/>
        <v>E06000021</v>
      </c>
      <c r="F162" s="99" t="str">
        <f ca="1">IF(E162="","",VLOOKUP(E162,'Org List'!$J$9:$K$488,2,0))</f>
        <v>Stoke-on-Trent</v>
      </c>
      <c r="G162" s="106">
        <f ca="1">IFERROR(IF((VLOOKUP($E162,'Adj NEA Backsheet'!$D$5:$CB$183,G$9,FALSE))="","",(VLOOKUP($E162,'Adj NEA Backsheet'!$D$5:$CB$183,G$9,FALSE))),"")</f>
        <v>3485.5553249509071</v>
      </c>
      <c r="H162" s="107">
        <f ca="1">IFERROR(IF((VLOOKUP($E162,'Adj NEA Backsheet'!$D$5:$CB$183,H$9,FALSE))="","",(VLOOKUP($E162,'Adj NEA Backsheet'!$D$5:$CB$183,H$9,FALSE))),"")</f>
        <v>3466.221263925122</v>
      </c>
      <c r="I162" s="107">
        <f ca="1">IFERROR(IF((VLOOKUP($E162,'Adj NEA Backsheet'!$D$5:$CB$183,I$9,FALSE))="","",(VLOOKUP($E162,'Adj NEA Backsheet'!$D$5:$CB$183,I$9,FALSE))),"")</f>
        <v>3530.7514581393666</v>
      </c>
      <c r="J162" s="108">
        <f ca="1">IFERROR(IF((VLOOKUP($E162,'Adj NEA Backsheet'!$D$5:$CB$183,J$9,FALSE))="","",(VLOOKUP($E162,'Adj NEA Backsheet'!$D$5:$CB$183,J$9,FALSE))),"")</f>
        <v>3709.8733185218953</v>
      </c>
      <c r="K162" s="170">
        <f ca="1">IFERROR(IF((VLOOKUP($E162,'Adj NEA Backsheet'!$D$5:$CB$183,K$9,FALSE))="","",(VLOOKUP($E162,'Adj NEA Backsheet'!$D$5:$CB$183,K$9,FALSE))),"")</f>
        <v>3902.8581505864508</v>
      </c>
      <c r="L162" s="238">
        <f ca="1">IFERROR(IF((VLOOKUP($E162,'Adj NEA Backsheet'!$D$5:$CB$183,L$9,FALSE))="","",(VLOOKUP($E162,'Adj NEA Backsheet'!$D$5:$CB$183,L$9,FALSE))),"")</f>
        <v>4079.3937687118059</v>
      </c>
      <c r="M162" s="107">
        <f ca="1">IFERROR(IF((VLOOKUP($E162,'NEA Backsheet'!$D$5:$CB$183,M$9,FALSE))="","",(VLOOKUP($E162,'NEA Backsheet'!$D$5:$CB$183,M$9,FALSE))),"")</f>
        <v>4429.6545329495184</v>
      </c>
      <c r="N162" s="241">
        <f ca="1">IFERROR(IF((VLOOKUP($E162,'NEA Backsheet'!$D$5:$CB$183,N$9,FALSE))="","",(VLOOKUP($E162,'NEA Backsheet'!$D$5:$CB$183,N$9,FALSE))),"")</f>
        <v>4313.2488896240029</v>
      </c>
      <c r="O162" s="92"/>
      <c r="Q162" s="106">
        <f ca="1">IFERROR(IF((VLOOKUP($E162,'DTOC Backsheet'!$D$5:$AF$183,Q$9,FALSE))="","",(VLOOKUP($E162,'DTOC Backsheet'!$D$5:$AF$183,Q$9,FALSE))),"")</f>
        <v>2637.4635929068636</v>
      </c>
      <c r="R162" s="107">
        <f ca="1">IFERROR(IF((VLOOKUP($E162,'DTOC Backsheet'!$D$5:$AF$183,R$9,FALSE))="","",(VLOOKUP($E162,'DTOC Backsheet'!$D$5:$AF$183,R$9,FALSE))),"")</f>
        <v>2761.1341345838359</v>
      </c>
      <c r="S162" s="107">
        <f ca="1">IFERROR(IF((VLOOKUP($E162,'DTOC Backsheet'!$D$5:$AF$183,S$9,FALSE))="","",(VLOOKUP($E162,'DTOC Backsheet'!$D$5:$AF$183,S$9,FALSE))),"")</f>
        <v>2189.72575426411</v>
      </c>
      <c r="T162" s="108">
        <f ca="1">IFERROR(IF((VLOOKUP($E162,'DTOC Backsheet'!$D$5:$AF$183,T$9,FALSE))="","",(VLOOKUP($E162,'DTOC Backsheet'!$D$5:$AF$183,T$9,FALSE))),"")</f>
        <v>1802.6177482684438</v>
      </c>
      <c r="U162" s="170">
        <f ca="1">IFERROR(IF((VLOOKUP($E162,'DTOC Backsheet'!$D$5:$AF$183,U$9,FALSE))="","",(VLOOKUP($E162,'DTOC Backsheet'!$D$5:$AF$183,U$9,FALSE))),"")</f>
        <v>1623.920833430295</v>
      </c>
      <c r="V162" s="238">
        <f ca="1">IFERROR(IF((VLOOKUP($E162,'DTOC Backsheet'!$D$5:$AF$183,V$9,FALSE))="","",(VLOOKUP($E162,'DTOC Backsheet'!$D$5:$AF$183,V$9,FALSE))),"")</f>
        <v>1804.1321289026655</v>
      </c>
      <c r="W162" s="107">
        <f ca="1">IFERROR(IF((VLOOKUP($E162,'DTOC Backsheet'!$D$5:$AF$183,W$9,FALSE))="","",(VLOOKUP($E162,'DTOC Backsheet'!$D$5:$AF$183,W$9,FALSE))),"")</f>
        <v>1618.3681044381494</v>
      </c>
      <c r="X162" s="241">
        <f ca="1">IFERROR(IF((VLOOKUP($E162,'DTOC Backsheet'!$D$5:$AF$183,X$9,FALSE))="","",(VLOOKUP($E162,'DTOC Backsheet'!$D$5:$AF$183,X$9,FALSE))),"")</f>
        <v>1913.3908999672888</v>
      </c>
      <c r="Y162" s="92"/>
    </row>
    <row r="163" spans="1:25" ht="30" customHeight="1" x14ac:dyDescent="0.3">
      <c r="A163" s="161">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2"/>
        <v>E10000029</v>
      </c>
      <c r="F163" s="99" t="str">
        <f ca="1">IF(E163="","",VLOOKUP(E163,'Org List'!$J$9:$K$488,2,0))</f>
        <v>Suffolk</v>
      </c>
      <c r="G163" s="106">
        <f ca="1">IFERROR(IF((VLOOKUP($E163,'Adj NEA Backsheet'!$D$5:$CB$183,G$9,FALSE))="","",(VLOOKUP($E163,'Adj NEA Backsheet'!$D$5:$CB$183,G$9,FALSE))),"")</f>
        <v>2469.2123750692854</v>
      </c>
      <c r="H163" s="107">
        <f ca="1">IFERROR(IF((VLOOKUP($E163,'Adj NEA Backsheet'!$D$5:$CB$183,H$9,FALSE))="","",(VLOOKUP($E163,'Adj NEA Backsheet'!$D$5:$CB$183,H$9,FALSE))),"")</f>
        <v>2418.6829402557714</v>
      </c>
      <c r="I163" s="107">
        <f ca="1">IFERROR(IF((VLOOKUP($E163,'Adj NEA Backsheet'!$D$5:$CB$183,I$9,FALSE))="","",(VLOOKUP($E163,'Adj NEA Backsheet'!$D$5:$CB$183,I$9,FALSE))),"")</f>
        <v>2521.6072952415575</v>
      </c>
      <c r="J163" s="108">
        <f ca="1">IFERROR(IF((VLOOKUP($E163,'Adj NEA Backsheet'!$D$5:$CB$183,J$9,FALSE))="","",(VLOOKUP($E163,'Adj NEA Backsheet'!$D$5:$CB$183,J$9,FALSE))),"")</f>
        <v>2550.8713130814599</v>
      </c>
      <c r="K163" s="170">
        <f ca="1">IFERROR(IF((VLOOKUP($E163,'Adj NEA Backsheet'!$D$5:$CB$183,K$9,FALSE))="","",(VLOOKUP($E163,'Adj NEA Backsheet'!$D$5:$CB$183,K$9,FALSE))),"")</f>
        <v>2466.4279572949736</v>
      </c>
      <c r="L163" s="238">
        <f ca="1">IFERROR(IF((VLOOKUP($E163,'Adj NEA Backsheet'!$D$5:$CB$183,L$9,FALSE))="","",(VLOOKUP($E163,'Adj NEA Backsheet'!$D$5:$CB$183,L$9,FALSE))),"")</f>
        <v>2463.478264887809</v>
      </c>
      <c r="M163" s="107">
        <f ca="1">IFERROR(IF((VLOOKUP($E163,'NEA Backsheet'!$D$5:$CB$183,M$9,FALSE))="","",(VLOOKUP($E163,'NEA Backsheet'!$D$5:$CB$183,M$9,FALSE))),"")</f>
        <v>2648.9077617581261</v>
      </c>
      <c r="N163" s="241">
        <f ca="1">IFERROR(IF((VLOOKUP($E163,'NEA Backsheet'!$D$5:$CB$183,N$9,FALSE))="","",(VLOOKUP($E163,'NEA Backsheet'!$D$5:$CB$183,N$9,FALSE))),"")</f>
        <v>2681.9694324784346</v>
      </c>
      <c r="O163" s="92"/>
      <c r="Q163" s="106">
        <f ca="1">IFERROR(IF((VLOOKUP($E163,'DTOC Backsheet'!$D$5:$AF$183,Q$9,FALSE))="","",(VLOOKUP($E163,'DTOC Backsheet'!$D$5:$AF$183,Q$9,FALSE))),"")</f>
        <v>1369.8630136986301</v>
      </c>
      <c r="R163" s="107">
        <f ca="1">IFERROR(IF((VLOOKUP($E163,'DTOC Backsheet'!$D$5:$AF$183,R$9,FALSE))="","",(VLOOKUP($E163,'DTOC Backsheet'!$D$5:$AF$183,R$9,FALSE))),"")</f>
        <v>1297.6865455448412</v>
      </c>
      <c r="S163" s="107">
        <f ca="1">IFERROR(IF((VLOOKUP($E163,'DTOC Backsheet'!$D$5:$AF$183,S$9,FALSE))="","",(VLOOKUP($E163,'DTOC Backsheet'!$D$5:$AF$183,S$9,FALSE))),"")</f>
        <v>1160.9485577122045</v>
      </c>
      <c r="T163" s="108">
        <f ca="1">IFERROR(IF((VLOOKUP($E163,'DTOC Backsheet'!$D$5:$AF$183,T$9,FALSE))="","",(VLOOKUP($E163,'DTOC Backsheet'!$D$5:$AF$183,T$9,FALSE))),"")</f>
        <v>1050.3152488288683</v>
      </c>
      <c r="U163" s="170">
        <f ca="1">IFERROR(IF((VLOOKUP($E163,'DTOC Backsheet'!$D$5:$AF$183,U$9,FALSE))="","",(VLOOKUP($E163,'DTOC Backsheet'!$D$5:$AF$183,U$9,FALSE))),"")</f>
        <v>957.87826323336833</v>
      </c>
      <c r="V163" s="238">
        <f ca="1">IFERROR(IF((VLOOKUP($E163,'DTOC Backsheet'!$D$5:$AF$183,V$9,FALSE))="","",(VLOOKUP($E163,'DTOC Backsheet'!$D$5:$AF$183,V$9,FALSE))),"")</f>
        <v>936.41967729155579</v>
      </c>
      <c r="W163" s="107">
        <f ca="1">IFERROR(IF((VLOOKUP($E163,'DTOC Backsheet'!$D$5:$AF$183,W$9,FALSE))="","",(VLOOKUP($E163,'DTOC Backsheet'!$D$5:$AF$183,W$9,FALSE))),"")</f>
        <v>889.87105240239339</v>
      </c>
      <c r="X163" s="241">
        <f ca="1">IFERROR(IF((VLOOKUP($E163,'DTOC Backsheet'!$D$5:$AF$183,X$9,FALSE))="","",(VLOOKUP($E163,'DTOC Backsheet'!$D$5:$AF$183,X$9,FALSE))),"")</f>
        <v>788.80123459534946</v>
      </c>
      <c r="Y163" s="92"/>
    </row>
    <row r="164" spans="1:25" ht="30" customHeight="1" x14ac:dyDescent="0.3">
      <c r="A164" s="161">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2"/>
        <v>E08000024</v>
      </c>
      <c r="F164" s="99" t="str">
        <f ca="1">IF(E164="","",VLOOKUP(E164,'Org List'!$J$9:$K$488,2,0))</f>
        <v>Sunderland</v>
      </c>
      <c r="G164" s="106">
        <f ca="1">IFERROR(IF((VLOOKUP($E164,'Adj NEA Backsheet'!$D$5:$CB$183,G$9,FALSE))="","",(VLOOKUP($E164,'Adj NEA Backsheet'!$D$5:$CB$183,G$9,FALSE))),"")</f>
        <v>2927.1610954866364</v>
      </c>
      <c r="H164" s="107">
        <f ca="1">IFERROR(IF((VLOOKUP($E164,'Adj NEA Backsheet'!$D$5:$CB$183,H$9,FALSE))="","",(VLOOKUP($E164,'Adj NEA Backsheet'!$D$5:$CB$183,H$9,FALSE))),"")</f>
        <v>2894.6888092030385</v>
      </c>
      <c r="I164" s="107">
        <f ca="1">IFERROR(IF((VLOOKUP($E164,'Adj NEA Backsheet'!$D$5:$CB$183,I$9,FALSE))="","",(VLOOKUP($E164,'Adj NEA Backsheet'!$D$5:$CB$183,I$9,FALSE))),"")</f>
        <v>3177.698145230348</v>
      </c>
      <c r="J164" s="108">
        <f ca="1">IFERROR(IF((VLOOKUP($E164,'Adj NEA Backsheet'!$D$5:$CB$183,J$9,FALSE))="","",(VLOOKUP($E164,'Adj NEA Backsheet'!$D$5:$CB$183,J$9,FALSE))),"")</f>
        <v>3141.5646221425777</v>
      </c>
      <c r="K164" s="170">
        <f ca="1">IFERROR(IF((VLOOKUP($E164,'Adj NEA Backsheet'!$D$5:$CB$183,K$9,FALSE))="","",(VLOOKUP($E164,'Adj NEA Backsheet'!$D$5:$CB$183,K$9,FALSE))),"")</f>
        <v>3111.2374476067789</v>
      </c>
      <c r="L164" s="238">
        <f ca="1">IFERROR(IF((VLOOKUP($E164,'Adj NEA Backsheet'!$D$5:$CB$183,L$9,FALSE))="","",(VLOOKUP($E164,'Adj NEA Backsheet'!$D$5:$CB$183,L$9,FALSE))),"")</f>
        <v>3055.7155528948701</v>
      </c>
      <c r="M164" s="107">
        <f ca="1">IFERROR(IF((VLOOKUP($E164,'NEA Backsheet'!$D$5:$CB$183,M$9,FALSE))="","",(VLOOKUP($E164,'NEA Backsheet'!$D$5:$CB$183,M$9,FALSE))),"")</f>
        <v>3133.3750034319269</v>
      </c>
      <c r="N164" s="241">
        <f ca="1">IFERROR(IF((VLOOKUP($E164,'NEA Backsheet'!$D$5:$CB$183,N$9,FALSE))="","",(VLOOKUP($E164,'NEA Backsheet'!$D$5:$CB$183,N$9,FALSE))),"")</f>
        <v>3164.4331349692015</v>
      </c>
      <c r="O164" s="92"/>
      <c r="Q164" s="106">
        <f ca="1">IFERROR(IF((VLOOKUP($E164,'DTOC Backsheet'!$D$5:$AF$183,Q$9,FALSE))="","",(VLOOKUP($E164,'DTOC Backsheet'!$D$5:$AF$183,Q$9,FALSE))),"")</f>
        <v>221.71854312066606</v>
      </c>
      <c r="R164" s="107">
        <f ca="1">IFERROR(IF((VLOOKUP($E164,'DTOC Backsheet'!$D$5:$AF$183,R$9,FALSE))="","",(VLOOKUP($E164,'DTOC Backsheet'!$D$5:$AF$183,R$9,FALSE))),"")</f>
        <v>209.6003231525325</v>
      </c>
      <c r="S164" s="107">
        <f ca="1">IFERROR(IF((VLOOKUP($E164,'DTOC Backsheet'!$D$5:$AF$183,S$9,FALSE))="","",(VLOOKUP($E164,'DTOC Backsheet'!$D$5:$AF$183,S$9,FALSE))),"")</f>
        <v>242.81322232445413</v>
      </c>
      <c r="T164" s="108">
        <f ca="1">IFERROR(IF((VLOOKUP($E164,'DTOC Backsheet'!$D$5:$AF$183,T$9,FALSE))="","",(VLOOKUP($E164,'DTOC Backsheet'!$D$5:$AF$183,T$9,FALSE))),"")</f>
        <v>287.80326037677344</v>
      </c>
      <c r="U164" s="170">
        <f ca="1">IFERROR(IF((VLOOKUP($E164,'DTOC Backsheet'!$D$5:$AF$183,U$9,FALSE))="","",(VLOOKUP($E164,'DTOC Backsheet'!$D$5:$AF$183,U$9,FALSE))),"")</f>
        <v>243.04381086250069</v>
      </c>
      <c r="V164" s="238">
        <f ca="1">IFERROR(IF((VLOOKUP($E164,'DTOC Backsheet'!$D$5:$AF$183,V$9,FALSE))="","",(VLOOKUP($E164,'DTOC Backsheet'!$D$5:$AF$183,V$9,FALSE))),"")</f>
        <v>312.42095760962337</v>
      </c>
      <c r="W164" s="107">
        <f ca="1">IFERROR(IF((VLOOKUP($E164,'DTOC Backsheet'!$D$5:$AF$183,W$9,FALSE))="","",(VLOOKUP($E164,'DTOC Backsheet'!$D$5:$AF$183,W$9,FALSE))),"")</f>
        <v>548.30325654984051</v>
      </c>
      <c r="X164" s="241">
        <f ca="1">IFERROR(IF((VLOOKUP($E164,'DTOC Backsheet'!$D$5:$AF$183,X$9,FALSE))="","",(VLOOKUP($E164,'DTOC Backsheet'!$D$5:$AF$183,X$9,FALSE))),"")</f>
        <v>527.16551235245231</v>
      </c>
      <c r="Y164" s="92"/>
    </row>
    <row r="165" spans="1:25" ht="30" customHeight="1" x14ac:dyDescent="0.3">
      <c r="A165" s="161">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2"/>
        <v>E10000030</v>
      </c>
      <c r="F165" s="99" t="str">
        <f ca="1">IF(E165="","",VLOOKUP(E165,'Org List'!$J$9:$K$488,2,0))</f>
        <v>Surrey</v>
      </c>
      <c r="G165" s="106">
        <f ca="1">IFERROR(IF((VLOOKUP($E165,'Adj NEA Backsheet'!$D$5:$CB$183,G$9,FALSE))="","",(VLOOKUP($E165,'Adj NEA Backsheet'!$D$5:$CB$183,G$9,FALSE))),"")</f>
        <v>2396.8561818282319</v>
      </c>
      <c r="H165" s="107">
        <f ca="1">IFERROR(IF((VLOOKUP($E165,'Adj NEA Backsheet'!$D$5:$CB$183,H$9,FALSE))="","",(VLOOKUP($E165,'Adj NEA Backsheet'!$D$5:$CB$183,H$9,FALSE))),"")</f>
        <v>2389.125862156146</v>
      </c>
      <c r="I165" s="107">
        <f ca="1">IFERROR(IF((VLOOKUP($E165,'Adj NEA Backsheet'!$D$5:$CB$183,I$9,FALSE))="","",(VLOOKUP($E165,'Adj NEA Backsheet'!$D$5:$CB$183,I$9,FALSE))),"")</f>
        <v>2485.2147625484786</v>
      </c>
      <c r="J165" s="108">
        <f ca="1">IFERROR(IF((VLOOKUP($E165,'Adj NEA Backsheet'!$D$5:$CB$183,J$9,FALSE))="","",(VLOOKUP($E165,'Adj NEA Backsheet'!$D$5:$CB$183,J$9,FALSE))),"")</f>
        <v>2447.9645504039941</v>
      </c>
      <c r="K165" s="170">
        <f ca="1">IFERROR(IF((VLOOKUP($E165,'Adj NEA Backsheet'!$D$5:$CB$183,K$9,FALSE))="","",(VLOOKUP($E165,'Adj NEA Backsheet'!$D$5:$CB$183,K$9,FALSE))),"")</f>
        <v>2386.2190361170319</v>
      </c>
      <c r="L165" s="238">
        <f ca="1">IFERROR(IF((VLOOKUP($E165,'Adj NEA Backsheet'!$D$5:$CB$183,L$9,FALSE))="","",(VLOOKUP($E165,'Adj NEA Backsheet'!$D$5:$CB$183,L$9,FALSE))),"")</f>
        <v>2386.9390920786404</v>
      </c>
      <c r="M165" s="107">
        <f ca="1">IFERROR(IF((VLOOKUP($E165,'NEA Backsheet'!$D$5:$CB$183,M$9,FALSE))="","",(VLOOKUP($E165,'NEA Backsheet'!$D$5:$CB$183,M$9,FALSE))),"")</f>
        <v>2541.5494661554776</v>
      </c>
      <c r="N165" s="241">
        <f ca="1">IFERROR(IF((VLOOKUP($E165,'NEA Backsheet'!$D$5:$CB$183,N$9,FALSE))="","",(VLOOKUP($E165,'NEA Backsheet'!$D$5:$CB$183,N$9,FALSE))),"")</f>
        <v>2538.5947084454788</v>
      </c>
      <c r="O165" s="92"/>
      <c r="Q165" s="106">
        <f ca="1">IFERROR(IF((VLOOKUP($E165,'DTOC Backsheet'!$D$5:$AF$183,Q$9,FALSE))="","",(VLOOKUP($E165,'DTOC Backsheet'!$D$5:$AF$183,Q$9,FALSE))),"")</f>
        <v>902.03845122678956</v>
      </c>
      <c r="R165" s="107">
        <f ca="1">IFERROR(IF((VLOOKUP($E165,'DTOC Backsheet'!$D$5:$AF$183,R$9,FALSE))="","",(VLOOKUP($E165,'DTOC Backsheet'!$D$5:$AF$183,R$9,FALSE))),"")</f>
        <v>1000.1989154782189</v>
      </c>
      <c r="S165" s="107">
        <f ca="1">IFERROR(IF((VLOOKUP($E165,'DTOC Backsheet'!$D$5:$AF$183,S$9,FALSE))="","",(VLOOKUP($E165,'DTOC Backsheet'!$D$5:$AF$183,S$9,FALSE))),"")</f>
        <v>833.71530870817378</v>
      </c>
      <c r="T165" s="108">
        <f ca="1">IFERROR(IF((VLOOKUP($E165,'DTOC Backsheet'!$D$5:$AF$183,T$9,FALSE))="","",(VLOOKUP($E165,'DTOC Backsheet'!$D$5:$AF$183,T$9,FALSE))),"")</f>
        <v>655.1578804603248</v>
      </c>
      <c r="U165" s="170">
        <f ca="1">IFERROR(IF((VLOOKUP($E165,'DTOC Backsheet'!$D$5:$AF$183,U$9,FALSE))="","",(VLOOKUP($E165,'DTOC Backsheet'!$D$5:$AF$183,U$9,FALSE))),"")</f>
        <v>890.61530947531867</v>
      </c>
      <c r="V165" s="238">
        <f ca="1">IFERROR(IF((VLOOKUP($E165,'DTOC Backsheet'!$D$5:$AF$183,V$9,FALSE))="","",(VLOOKUP($E165,'DTOC Backsheet'!$D$5:$AF$183,V$9,FALSE))),"")</f>
        <v>850.56714667431868</v>
      </c>
      <c r="W165" s="107">
        <f ca="1">IFERROR(IF((VLOOKUP($E165,'DTOC Backsheet'!$D$5:$AF$183,W$9,FALSE))="","",(VLOOKUP($E165,'DTOC Backsheet'!$D$5:$AF$183,W$9,FALSE))),"")</f>
        <v>881.38168480806394</v>
      </c>
      <c r="X165" s="241">
        <f ca="1">IFERROR(IF((VLOOKUP($E165,'DTOC Backsheet'!$D$5:$AF$183,X$9,FALSE))="","",(VLOOKUP($E165,'DTOC Backsheet'!$D$5:$AF$183,X$9,FALSE))),"")</f>
        <v>911.94806015635049</v>
      </c>
      <c r="Y165" s="92"/>
    </row>
    <row r="166" spans="1:25" ht="30" customHeight="1" x14ac:dyDescent="0.3">
      <c r="A166" s="161">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2"/>
        <v>E09000029</v>
      </c>
      <c r="F166" s="99" t="str">
        <f ca="1">IF(E166="","",VLOOKUP(E166,'Org List'!$J$9:$K$488,2,0))</f>
        <v>Sutton</v>
      </c>
      <c r="G166" s="106">
        <f ca="1">IFERROR(IF((VLOOKUP($E166,'Adj NEA Backsheet'!$D$5:$CB$183,G$9,FALSE))="","",(VLOOKUP($E166,'Adj NEA Backsheet'!$D$5:$CB$183,G$9,FALSE))),"")</f>
        <v>2847.521082326195</v>
      </c>
      <c r="H166" s="107">
        <f ca="1">IFERROR(IF((VLOOKUP($E166,'Adj NEA Backsheet'!$D$5:$CB$183,H$9,FALSE))="","",(VLOOKUP($E166,'Adj NEA Backsheet'!$D$5:$CB$183,H$9,FALSE))),"")</f>
        <v>2836.5735501295776</v>
      </c>
      <c r="I166" s="107">
        <f ca="1">IFERROR(IF((VLOOKUP($E166,'Adj NEA Backsheet'!$D$5:$CB$183,I$9,FALSE))="","",(VLOOKUP($E166,'Adj NEA Backsheet'!$D$5:$CB$183,I$9,FALSE))),"")</f>
        <v>2885.6772787960217</v>
      </c>
      <c r="J166" s="108">
        <f ca="1">IFERROR(IF((VLOOKUP($E166,'Adj NEA Backsheet'!$D$5:$CB$183,J$9,FALSE))="","",(VLOOKUP($E166,'Adj NEA Backsheet'!$D$5:$CB$183,J$9,FALSE))),"")</f>
        <v>2832.6430061544779</v>
      </c>
      <c r="K166" s="170">
        <f ca="1">IFERROR(IF((VLOOKUP($E166,'Adj NEA Backsheet'!$D$5:$CB$183,K$9,FALSE))="","",(VLOOKUP($E166,'Adj NEA Backsheet'!$D$5:$CB$183,K$9,FALSE))),"")</f>
        <v>2773.5751666340029</v>
      </c>
      <c r="L166" s="238">
        <f ca="1">IFERROR(IF((VLOOKUP($E166,'Adj NEA Backsheet'!$D$5:$CB$183,L$9,FALSE))="","",(VLOOKUP($E166,'Adj NEA Backsheet'!$D$5:$CB$183,L$9,FALSE))),"")</f>
        <v>2916.8352244218354</v>
      </c>
      <c r="M166" s="107">
        <f ca="1">IFERROR(IF((VLOOKUP($E166,'NEA Backsheet'!$D$5:$CB$183,M$9,FALSE))="","",(VLOOKUP($E166,'NEA Backsheet'!$D$5:$CB$183,M$9,FALSE))),"")</f>
        <v>3006.5824222379174</v>
      </c>
      <c r="N166" s="241">
        <f ca="1">IFERROR(IF((VLOOKUP($E166,'NEA Backsheet'!$D$5:$CB$183,N$9,FALSE))="","",(VLOOKUP($E166,'NEA Backsheet'!$D$5:$CB$183,N$9,FALSE))),"")</f>
        <v>3029.2706708975707</v>
      </c>
      <c r="O166" s="92"/>
      <c r="Q166" s="106">
        <f ca="1">IFERROR(IF((VLOOKUP($E166,'DTOC Backsheet'!$D$5:$AF$183,Q$9,FALSE))="","",(VLOOKUP($E166,'DTOC Backsheet'!$D$5:$AF$183,Q$9,FALSE))),"")</f>
        <v>433.32006624982347</v>
      </c>
      <c r="R166" s="107">
        <f ca="1">IFERROR(IF((VLOOKUP($E166,'DTOC Backsheet'!$D$5:$AF$183,R$9,FALSE))="","",(VLOOKUP($E166,'DTOC Backsheet'!$D$5:$AF$183,R$9,FALSE))),"")</f>
        <v>584.82160052383585</v>
      </c>
      <c r="S166" s="107">
        <f ca="1">IFERROR(IF((VLOOKUP($E166,'DTOC Backsheet'!$D$5:$AF$183,S$9,FALSE))="","",(VLOOKUP($E166,'DTOC Backsheet'!$D$5:$AF$183,S$9,FALSE))),"")</f>
        <v>343.44627473134159</v>
      </c>
      <c r="T166" s="108">
        <f ca="1">IFERROR(IF((VLOOKUP($E166,'DTOC Backsheet'!$D$5:$AF$183,T$9,FALSE))="","",(VLOOKUP($E166,'DTOC Backsheet'!$D$5:$AF$183,T$9,FALSE))),"")</f>
        <v>413.94639234227611</v>
      </c>
      <c r="U166" s="170">
        <f ca="1">IFERROR(IF((VLOOKUP($E166,'DTOC Backsheet'!$D$5:$AF$183,U$9,FALSE))="","",(VLOOKUP($E166,'DTOC Backsheet'!$D$5:$AF$183,U$9,FALSE))),"")</f>
        <v>704.08979924476114</v>
      </c>
      <c r="V166" s="238">
        <f ca="1">IFERROR(IF((VLOOKUP($E166,'DTOC Backsheet'!$D$5:$AF$183,V$9,FALSE))="","",(VLOOKUP($E166,'DTOC Backsheet'!$D$5:$AF$183,V$9,FALSE))),"")</f>
        <v>612.03116904594208</v>
      </c>
      <c r="W166" s="107">
        <f ca="1">IFERROR(IF((VLOOKUP($E166,'DTOC Backsheet'!$D$5:$AF$183,W$9,FALSE))="","",(VLOOKUP($E166,'DTOC Backsheet'!$D$5:$AF$183,W$9,FALSE))),"")</f>
        <v>510.44923227483139</v>
      </c>
      <c r="X166" s="241">
        <f ca="1">IFERROR(IF((VLOOKUP($E166,'DTOC Backsheet'!$D$5:$AF$183,X$9,FALSE))="","",(VLOOKUP($E166,'DTOC Backsheet'!$D$5:$AF$183,X$9,FALSE))),"")</f>
        <v>401.33060310917188</v>
      </c>
      <c r="Y166" s="92"/>
    </row>
    <row r="167" spans="1:25" ht="30" customHeight="1" x14ac:dyDescent="0.3">
      <c r="A167" s="161">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2"/>
        <v>E06000030</v>
      </c>
      <c r="F167" s="99" t="str">
        <f ca="1">IF(E167="","",VLOOKUP(E167,'Org List'!$J$9:$K$488,2,0))</f>
        <v>Swindon</v>
      </c>
      <c r="G167" s="106">
        <f ca="1">IFERROR(IF((VLOOKUP($E167,'Adj NEA Backsheet'!$D$5:$CB$183,G$9,FALSE))="","",(VLOOKUP($E167,'Adj NEA Backsheet'!$D$5:$CB$183,G$9,FALSE))),"")</f>
        <v>2864.5840626683798</v>
      </c>
      <c r="H167" s="107">
        <f ca="1">IFERROR(IF((VLOOKUP($E167,'Adj NEA Backsheet'!$D$5:$CB$183,H$9,FALSE))="","",(VLOOKUP($E167,'Adj NEA Backsheet'!$D$5:$CB$183,H$9,FALSE))),"")</f>
        <v>2977.4907193255385</v>
      </c>
      <c r="I167" s="107">
        <f ca="1">IFERROR(IF((VLOOKUP($E167,'Adj NEA Backsheet'!$D$5:$CB$183,I$9,FALSE))="","",(VLOOKUP($E167,'Adj NEA Backsheet'!$D$5:$CB$183,I$9,FALSE))),"")</f>
        <v>3193.546432614125</v>
      </c>
      <c r="J167" s="108">
        <f ca="1">IFERROR(IF((VLOOKUP($E167,'Adj NEA Backsheet'!$D$5:$CB$183,J$9,FALSE))="","",(VLOOKUP($E167,'Adj NEA Backsheet'!$D$5:$CB$183,J$9,FALSE))),"")</f>
        <v>3280.9253542561278</v>
      </c>
      <c r="K167" s="170">
        <f ca="1">IFERROR(IF((VLOOKUP($E167,'Adj NEA Backsheet'!$D$5:$CB$183,K$9,FALSE))="","",(VLOOKUP($E167,'Adj NEA Backsheet'!$D$5:$CB$183,K$9,FALSE))),"")</f>
        <v>3334.9673263685381</v>
      </c>
      <c r="L167" s="238">
        <f ca="1">IFERROR(IF((VLOOKUP($E167,'Adj NEA Backsheet'!$D$5:$CB$183,L$9,FALSE))="","",(VLOOKUP($E167,'Adj NEA Backsheet'!$D$5:$CB$183,L$9,FALSE))),"")</f>
        <v>3179.9248679452462</v>
      </c>
      <c r="M167" s="107">
        <f ca="1">IFERROR(IF((VLOOKUP($E167,'NEA Backsheet'!$D$5:$CB$183,M$9,FALSE))="","",(VLOOKUP($E167,'NEA Backsheet'!$D$5:$CB$183,M$9,FALSE))),"")</f>
        <v>3336.711372263147</v>
      </c>
      <c r="N167" s="241">
        <f ca="1">IFERROR(IF((VLOOKUP($E167,'NEA Backsheet'!$D$5:$CB$183,N$9,FALSE))="","",(VLOOKUP($E167,'NEA Backsheet'!$D$5:$CB$183,N$9,FALSE))),"")</f>
        <v>3259.6106321983725</v>
      </c>
      <c r="O167" s="92"/>
      <c r="Q167" s="106">
        <f ca="1">IFERROR(IF((VLOOKUP($E167,'DTOC Backsheet'!$D$5:$AF$183,Q$9,FALSE))="","",(VLOOKUP($E167,'DTOC Backsheet'!$D$5:$AF$183,Q$9,FALSE))),"")</f>
        <v>1581.2108730982932</v>
      </c>
      <c r="R167" s="107">
        <f ca="1">IFERROR(IF((VLOOKUP($E167,'DTOC Backsheet'!$D$5:$AF$183,R$9,FALSE))="","",(VLOOKUP($E167,'DTOC Backsheet'!$D$5:$AF$183,R$9,FALSE))),"")</f>
        <v>1466.2137186911448</v>
      </c>
      <c r="S167" s="107">
        <f ca="1">IFERROR(IF((VLOOKUP($E167,'DTOC Backsheet'!$D$5:$AF$183,S$9,FALSE))="","",(VLOOKUP($E167,'DTOC Backsheet'!$D$5:$AF$183,S$9,FALSE))),"")</f>
        <v>1072.5244808993248</v>
      </c>
      <c r="T167" s="108">
        <f ca="1">IFERROR(IF((VLOOKUP($E167,'DTOC Backsheet'!$D$5:$AF$183,T$9,FALSE))="","",(VLOOKUP($E167,'DTOC Backsheet'!$D$5:$AF$183,T$9,FALSE))),"")</f>
        <v>690.18768690685465</v>
      </c>
      <c r="U167" s="170">
        <f ca="1">IFERROR(IF((VLOOKUP($E167,'DTOC Backsheet'!$D$5:$AF$183,U$9,FALSE))="","",(VLOOKUP($E167,'DTOC Backsheet'!$D$5:$AF$183,U$9,FALSE))),"")</f>
        <v>531.36277079969352</v>
      </c>
      <c r="V167" s="238">
        <f ca="1">IFERROR(IF((VLOOKUP($E167,'DTOC Backsheet'!$D$5:$AF$183,V$9,FALSE))="","",(VLOOKUP($E167,'DTOC Backsheet'!$D$5:$AF$183,V$9,FALSE))),"")</f>
        <v>703.03381982728683</v>
      </c>
      <c r="W167" s="107">
        <f ca="1">IFERROR(IF((VLOOKUP($E167,'DTOC Backsheet'!$D$5:$AF$183,W$9,FALSE))="","",(VLOOKUP($E167,'DTOC Backsheet'!$D$5:$AF$183,W$9,FALSE))),"")</f>
        <v>672.67023292444708</v>
      </c>
      <c r="X167" s="241">
        <f ca="1">IFERROR(IF((VLOOKUP($E167,'DTOC Backsheet'!$D$5:$AF$183,X$9,FALSE))="","",(VLOOKUP($E167,'DTOC Backsheet'!$D$5:$AF$183,X$9,FALSE))),"")</f>
        <v>698.2885099539576</v>
      </c>
      <c r="Y167" s="92"/>
    </row>
    <row r="168" spans="1:25" ht="30" customHeight="1" x14ac:dyDescent="0.3">
      <c r="A168" s="161">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2"/>
        <v>E08000008</v>
      </c>
      <c r="F168" s="99" t="str">
        <f ca="1">IF(E168="","",VLOOKUP(E168,'Org List'!$J$9:$K$488,2,0))</f>
        <v>Tameside</v>
      </c>
      <c r="G168" s="106">
        <f ca="1">IFERROR(IF((VLOOKUP($E168,'Adj NEA Backsheet'!$D$5:$CB$183,G$9,FALSE))="","",(VLOOKUP($E168,'Adj NEA Backsheet'!$D$5:$CB$183,G$9,FALSE))),"")</f>
        <v>3128.5180854834725</v>
      </c>
      <c r="H168" s="107">
        <f ca="1">IFERROR(IF((VLOOKUP($E168,'Adj NEA Backsheet'!$D$5:$CB$183,H$9,FALSE))="","",(VLOOKUP($E168,'Adj NEA Backsheet'!$D$5:$CB$183,H$9,FALSE))),"")</f>
        <v>3049.1643621714602</v>
      </c>
      <c r="I168" s="107">
        <f ca="1">IFERROR(IF((VLOOKUP($E168,'Adj NEA Backsheet'!$D$5:$CB$183,I$9,FALSE))="","",(VLOOKUP($E168,'Adj NEA Backsheet'!$D$5:$CB$183,I$9,FALSE))),"")</f>
        <v>3232.1064526964387</v>
      </c>
      <c r="J168" s="108">
        <f ca="1">IFERROR(IF((VLOOKUP($E168,'Adj NEA Backsheet'!$D$5:$CB$183,J$9,FALSE))="","",(VLOOKUP($E168,'Adj NEA Backsheet'!$D$5:$CB$183,J$9,FALSE))),"")</f>
        <v>3128.2880211426773</v>
      </c>
      <c r="K168" s="170">
        <f ca="1">IFERROR(IF((VLOOKUP($E168,'Adj NEA Backsheet'!$D$5:$CB$183,K$9,FALSE))="","",(VLOOKUP($E168,'Adj NEA Backsheet'!$D$5:$CB$183,K$9,FALSE))),"")</f>
        <v>3344.8051014335083</v>
      </c>
      <c r="L168" s="238">
        <f ca="1">IFERROR(IF((VLOOKUP($E168,'Adj NEA Backsheet'!$D$5:$CB$183,L$9,FALSE))="","",(VLOOKUP($E168,'Adj NEA Backsheet'!$D$5:$CB$183,L$9,FALSE))),"")</f>
        <v>3214.7935554630731</v>
      </c>
      <c r="M168" s="107">
        <f ca="1">IFERROR(IF((VLOOKUP($E168,'NEA Backsheet'!$D$5:$CB$183,M$9,FALSE))="","",(VLOOKUP($E168,'NEA Backsheet'!$D$5:$CB$183,M$9,FALSE))),"")</f>
        <v>3315.7250421227982</v>
      </c>
      <c r="N168" s="241">
        <f ca="1">IFERROR(IF((VLOOKUP($E168,'NEA Backsheet'!$D$5:$CB$183,N$9,FALSE))="","",(VLOOKUP($E168,'NEA Backsheet'!$D$5:$CB$183,N$9,FALSE))),"")</f>
        <v>3435.9012597409637</v>
      </c>
      <c r="O168" s="92"/>
      <c r="Q168" s="106">
        <f ca="1">IFERROR(IF((VLOOKUP($E168,'DTOC Backsheet'!$D$5:$AF$183,Q$9,FALSE))="","",(VLOOKUP($E168,'DTOC Backsheet'!$D$5:$AF$183,Q$9,FALSE))),"")</f>
        <v>1314.2359320013297</v>
      </c>
      <c r="R168" s="107">
        <f ca="1">IFERROR(IF((VLOOKUP($E168,'DTOC Backsheet'!$D$5:$AF$183,R$9,FALSE))="","",(VLOOKUP($E168,'DTOC Backsheet'!$D$5:$AF$183,R$9,FALSE))),"")</f>
        <v>1591.0680101333151</v>
      </c>
      <c r="S168" s="107">
        <f ca="1">IFERROR(IF((VLOOKUP($E168,'DTOC Backsheet'!$D$5:$AF$183,S$9,FALSE))="","",(VLOOKUP($E168,'DTOC Backsheet'!$D$5:$AF$183,S$9,FALSE))),"")</f>
        <v>1417.4031660877838</v>
      </c>
      <c r="T168" s="108">
        <f ca="1">IFERROR(IF((VLOOKUP($E168,'DTOC Backsheet'!$D$5:$AF$183,T$9,FALSE))="","",(VLOOKUP($E168,'DTOC Backsheet'!$D$5:$AF$183,T$9,FALSE))),"")</f>
        <v>1474.854298811362</v>
      </c>
      <c r="U168" s="170">
        <f ca="1">IFERROR(IF((VLOOKUP($E168,'DTOC Backsheet'!$D$5:$AF$183,U$9,FALSE))="","",(VLOOKUP($E168,'DTOC Backsheet'!$D$5:$AF$183,U$9,FALSE))),"")</f>
        <v>1552.2368601559147</v>
      </c>
      <c r="V168" s="238">
        <f ca="1">IFERROR(IF((VLOOKUP($E168,'DTOC Backsheet'!$D$5:$AF$183,V$9,FALSE))="","",(VLOOKUP($E168,'DTOC Backsheet'!$D$5:$AF$183,V$9,FALSE))),"")</f>
        <v>1302.8930513790228</v>
      </c>
      <c r="W168" s="107">
        <f ca="1">IFERROR(IF((VLOOKUP($E168,'DTOC Backsheet'!$D$5:$AF$183,W$9,FALSE))="","",(VLOOKUP($E168,'DTOC Backsheet'!$D$5:$AF$183,W$9,FALSE))),"")</f>
        <v>1408.9358206289653</v>
      </c>
      <c r="X168" s="241">
        <f ca="1">IFERROR(IF((VLOOKUP($E168,'DTOC Backsheet'!$D$5:$AF$183,X$9,FALSE))="","",(VLOOKUP($E168,'DTOC Backsheet'!$D$5:$AF$183,X$9,FALSE))),"")</f>
        <v>1253.5982302923462</v>
      </c>
      <c r="Y168" s="92"/>
    </row>
    <row r="169" spans="1:25" ht="30" customHeight="1" x14ac:dyDescent="0.3">
      <c r="A169" s="161">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2"/>
        <v>E06000020</v>
      </c>
      <c r="F169" s="99" t="str">
        <f ca="1">IF(E169="","",VLOOKUP(E169,'Org List'!$J$9:$K$488,2,0))</f>
        <v>Telford and Wrekin</v>
      </c>
      <c r="G169" s="106">
        <f ca="1">IFERROR(IF((VLOOKUP($E169,'Adj NEA Backsheet'!$D$5:$CB$183,G$9,FALSE))="","",(VLOOKUP($E169,'Adj NEA Backsheet'!$D$5:$CB$183,G$9,FALSE))),"")</f>
        <v>2657.4393135719852</v>
      </c>
      <c r="H169" s="107">
        <f ca="1">IFERROR(IF((VLOOKUP($E169,'Adj NEA Backsheet'!$D$5:$CB$183,H$9,FALSE))="","",(VLOOKUP($E169,'Adj NEA Backsheet'!$D$5:$CB$183,H$9,FALSE))),"")</f>
        <v>2659.5645142595754</v>
      </c>
      <c r="I169" s="107">
        <f ca="1">IFERROR(IF((VLOOKUP($E169,'Adj NEA Backsheet'!$D$5:$CB$183,I$9,FALSE))="","",(VLOOKUP($E169,'Adj NEA Backsheet'!$D$5:$CB$183,I$9,FALSE))),"")</f>
        <v>2862.8501206323394</v>
      </c>
      <c r="J169" s="108">
        <f ca="1">IFERROR(IF((VLOOKUP($E169,'Adj NEA Backsheet'!$D$5:$CB$183,J$9,FALSE))="","",(VLOOKUP($E169,'Adj NEA Backsheet'!$D$5:$CB$183,J$9,FALSE))),"")</f>
        <v>2919.4401680922483</v>
      </c>
      <c r="K169" s="170">
        <f ca="1">IFERROR(IF((VLOOKUP($E169,'Adj NEA Backsheet'!$D$5:$CB$183,K$9,FALSE))="","",(VLOOKUP($E169,'Adj NEA Backsheet'!$D$5:$CB$183,K$9,FALSE))),"")</f>
        <v>3124.4294828896786</v>
      </c>
      <c r="L169" s="238">
        <f ca="1">IFERROR(IF((VLOOKUP($E169,'Adj NEA Backsheet'!$D$5:$CB$183,L$9,FALSE))="","",(VLOOKUP($E169,'Adj NEA Backsheet'!$D$5:$CB$183,L$9,FALSE))),"")</f>
        <v>3189.6825880224715</v>
      </c>
      <c r="M169" s="107">
        <f ca="1">IFERROR(IF((VLOOKUP($E169,'NEA Backsheet'!$D$5:$CB$183,M$9,FALSE))="","",(VLOOKUP($E169,'NEA Backsheet'!$D$5:$CB$183,M$9,FALSE))),"")</f>
        <v>3341.2403280424392</v>
      </c>
      <c r="N169" s="241">
        <f ca="1">IFERROR(IF((VLOOKUP($E169,'NEA Backsheet'!$D$5:$CB$183,N$9,FALSE))="","",(VLOOKUP($E169,'NEA Backsheet'!$D$5:$CB$183,N$9,FALSE))),"")</f>
        <v>3362.7509682353075</v>
      </c>
      <c r="O169" s="92"/>
      <c r="Q169" s="106">
        <f ca="1">IFERROR(IF((VLOOKUP($E169,'DTOC Backsheet'!$D$5:$AF$183,Q$9,FALSE))="","",(VLOOKUP($E169,'DTOC Backsheet'!$D$5:$AF$183,Q$9,FALSE))),"")</f>
        <v>657.6861539369005</v>
      </c>
      <c r="R169" s="107">
        <f ca="1">IFERROR(IF((VLOOKUP($E169,'DTOC Backsheet'!$D$5:$AF$183,R$9,FALSE))="","",(VLOOKUP($E169,'DTOC Backsheet'!$D$5:$AF$183,R$9,FALSE))),"")</f>
        <v>631.14276655828121</v>
      </c>
      <c r="S169" s="107">
        <f ca="1">IFERROR(IF((VLOOKUP($E169,'DTOC Backsheet'!$D$5:$AF$183,S$9,FALSE))="","",(VLOOKUP($E169,'DTOC Backsheet'!$D$5:$AF$183,S$9,FALSE))),"")</f>
        <v>477.04365649907464</v>
      </c>
      <c r="T169" s="108">
        <f ca="1">IFERROR(IF((VLOOKUP($E169,'DTOC Backsheet'!$D$5:$AF$183,T$9,FALSE))="","",(VLOOKUP($E169,'DTOC Backsheet'!$D$5:$AF$183,T$9,FALSE))),"")</f>
        <v>428.96611307267619</v>
      </c>
      <c r="U169" s="170">
        <f ca="1">IFERROR(IF((VLOOKUP($E169,'DTOC Backsheet'!$D$5:$AF$183,U$9,FALSE))="","",(VLOOKUP($E169,'DTOC Backsheet'!$D$5:$AF$183,U$9,FALSE))),"")</f>
        <v>320.25552277343633</v>
      </c>
      <c r="V169" s="238">
        <f ca="1">IFERROR(IF((VLOOKUP($E169,'DTOC Backsheet'!$D$5:$AF$183,V$9,FALSE))="","",(VLOOKUP($E169,'DTOC Backsheet'!$D$5:$AF$183,V$9,FALSE))),"")</f>
        <v>533.26951727870357</v>
      </c>
      <c r="W169" s="107">
        <f ca="1">IFERROR(IF((VLOOKUP($E169,'DTOC Backsheet'!$D$5:$AF$183,W$9,FALSE))="","",(VLOOKUP($E169,'DTOC Backsheet'!$D$5:$AF$183,W$9,FALSE))),"")</f>
        <v>467.16172588051722</v>
      </c>
      <c r="X169" s="241">
        <f ca="1">IFERROR(IF((VLOOKUP($E169,'DTOC Backsheet'!$D$5:$AF$183,X$9,FALSE))="","",(VLOOKUP($E169,'DTOC Backsheet'!$D$5:$AF$183,X$9,FALSE))),"")</f>
        <v>402.29003639724573</v>
      </c>
      <c r="Y169" s="92"/>
    </row>
    <row r="170" spans="1:25" ht="30" customHeight="1" x14ac:dyDescent="0.3">
      <c r="A170" s="161">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2"/>
        <v>E06000034</v>
      </c>
      <c r="F170" s="99" t="str">
        <f ca="1">IF(E170="","",VLOOKUP(E170,'Org List'!$J$9:$K$488,2,0))</f>
        <v>Thurrock</v>
      </c>
      <c r="G170" s="106">
        <f ca="1">IFERROR(IF((VLOOKUP($E170,'Adj NEA Backsheet'!$D$5:$CB$183,G$9,FALSE))="","",(VLOOKUP($E170,'Adj NEA Backsheet'!$D$5:$CB$183,G$9,FALSE))),"")</f>
        <v>2307.4644669243717</v>
      </c>
      <c r="H170" s="107">
        <f ca="1">IFERROR(IF((VLOOKUP($E170,'Adj NEA Backsheet'!$D$5:$CB$183,H$9,FALSE))="","",(VLOOKUP($E170,'Adj NEA Backsheet'!$D$5:$CB$183,H$9,FALSE))),"")</f>
        <v>2461.0451708569162</v>
      </c>
      <c r="I170" s="107">
        <f ca="1">IFERROR(IF((VLOOKUP($E170,'Adj NEA Backsheet'!$D$5:$CB$183,I$9,FALSE))="","",(VLOOKUP($E170,'Adj NEA Backsheet'!$D$5:$CB$183,I$9,FALSE))),"")</f>
        <v>2533.185398101004</v>
      </c>
      <c r="J170" s="108">
        <f ca="1">IFERROR(IF((VLOOKUP($E170,'Adj NEA Backsheet'!$D$5:$CB$183,J$9,FALSE))="","",(VLOOKUP($E170,'Adj NEA Backsheet'!$D$5:$CB$183,J$9,FALSE))),"")</f>
        <v>2666.3004139638379</v>
      </c>
      <c r="K170" s="170">
        <f ca="1">IFERROR(IF((VLOOKUP($E170,'Adj NEA Backsheet'!$D$5:$CB$183,K$9,FALSE))="","",(VLOOKUP($E170,'Adj NEA Backsheet'!$D$5:$CB$183,K$9,FALSE))),"")</f>
        <v>2889.2202890212943</v>
      </c>
      <c r="L170" s="238">
        <f ca="1">IFERROR(IF((VLOOKUP($E170,'Adj NEA Backsheet'!$D$5:$CB$183,L$9,FALSE))="","",(VLOOKUP($E170,'Adj NEA Backsheet'!$D$5:$CB$183,L$9,FALSE))),"")</f>
        <v>2948.5777592262325</v>
      </c>
      <c r="M170" s="107">
        <f ca="1">IFERROR(IF((VLOOKUP($E170,'NEA Backsheet'!$D$5:$CB$183,M$9,FALSE))="","",(VLOOKUP($E170,'NEA Backsheet'!$D$5:$CB$183,M$9,FALSE))),"")</f>
        <v>2953.8409890112894</v>
      </c>
      <c r="N170" s="241">
        <f ca="1">IFERROR(IF((VLOOKUP($E170,'NEA Backsheet'!$D$5:$CB$183,N$9,FALSE))="","",(VLOOKUP($E170,'NEA Backsheet'!$D$5:$CB$183,N$9,FALSE))),"")</f>
        <v>2884.4848993878491</v>
      </c>
      <c r="O170" s="92"/>
      <c r="Q170" s="106">
        <f ca="1">IFERROR(IF((VLOOKUP($E170,'DTOC Backsheet'!$D$5:$AF$183,Q$9,FALSE))="","",(VLOOKUP($E170,'DTOC Backsheet'!$D$5:$AF$183,Q$9,FALSE))),"")</f>
        <v>752.52802383005417</v>
      </c>
      <c r="R170" s="107">
        <f ca="1">IFERROR(IF((VLOOKUP($E170,'DTOC Backsheet'!$D$5:$AF$183,R$9,FALSE))="","",(VLOOKUP($E170,'DTOC Backsheet'!$D$5:$AF$183,R$9,FALSE))),"")</f>
        <v>758.79909069530447</v>
      </c>
      <c r="S170" s="107">
        <f ca="1">IFERROR(IF((VLOOKUP($E170,'DTOC Backsheet'!$D$5:$AF$183,S$9,FALSE))="","",(VLOOKUP($E170,'DTOC Backsheet'!$D$5:$AF$183,S$9,FALSE))),"")</f>
        <v>600.45465234773064</v>
      </c>
      <c r="T170" s="108">
        <f ca="1">IFERROR(IF((VLOOKUP($E170,'DTOC Backsheet'!$D$5:$AF$183,T$9,FALSE))="","",(VLOOKUP($E170,'DTOC Backsheet'!$D$5:$AF$183,T$9,FALSE))),"")</f>
        <v>586.81022851002695</v>
      </c>
      <c r="U170" s="170">
        <f ca="1">IFERROR(IF((VLOOKUP($E170,'DTOC Backsheet'!$D$5:$AF$183,U$9,FALSE))="","",(VLOOKUP($E170,'DTOC Backsheet'!$D$5:$AF$183,U$9,FALSE))),"")</f>
        <v>298.44377539809824</v>
      </c>
      <c r="V170" s="238">
        <f ca="1">IFERROR(IF((VLOOKUP($E170,'DTOC Backsheet'!$D$5:$AF$183,V$9,FALSE))="","",(VLOOKUP($E170,'DTOC Backsheet'!$D$5:$AF$183,V$9,FALSE))),"")</f>
        <v>582.15915668564094</v>
      </c>
      <c r="W170" s="107">
        <f ca="1">IFERROR(IF((VLOOKUP($E170,'DTOC Backsheet'!$D$5:$AF$183,W$9,FALSE))="","",(VLOOKUP($E170,'DTOC Backsheet'!$D$5:$AF$183,W$9,FALSE))),"")</f>
        <v>465.88236107599232</v>
      </c>
      <c r="X170" s="241">
        <f ca="1">IFERROR(IF((VLOOKUP($E170,'DTOC Backsheet'!$D$5:$AF$183,X$9,FALSE))="","",(VLOOKUP($E170,'DTOC Backsheet'!$D$5:$AF$183,X$9,FALSE))),"")</f>
        <v>554.58127880620577</v>
      </c>
      <c r="Y170" s="92"/>
    </row>
    <row r="171" spans="1:25" ht="30" customHeight="1" x14ac:dyDescent="0.3">
      <c r="A171" s="161">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2"/>
        <v>E06000027</v>
      </c>
      <c r="F171" s="99" t="str">
        <f ca="1">IF(E171="","",VLOOKUP(E171,'Org List'!$J$9:$K$488,2,0))</f>
        <v>Torbay</v>
      </c>
      <c r="G171" s="106">
        <f ca="1">IFERROR(IF((VLOOKUP($E171,'Adj NEA Backsheet'!$D$5:$CB$183,G$9,FALSE))="","",(VLOOKUP($E171,'Adj NEA Backsheet'!$D$5:$CB$183,G$9,FALSE))),"")</f>
        <v>3334.0474857794343</v>
      </c>
      <c r="H171" s="107">
        <f ca="1">IFERROR(IF((VLOOKUP($E171,'Adj NEA Backsheet'!$D$5:$CB$183,H$9,FALSE))="","",(VLOOKUP($E171,'Adj NEA Backsheet'!$D$5:$CB$183,H$9,FALSE))),"")</f>
        <v>3290.8136735583917</v>
      </c>
      <c r="I171" s="107">
        <f ca="1">IFERROR(IF((VLOOKUP($E171,'Adj NEA Backsheet'!$D$5:$CB$183,I$9,FALSE))="","",(VLOOKUP($E171,'Adj NEA Backsheet'!$D$5:$CB$183,I$9,FALSE))),"")</f>
        <v>3537.9669667553544</v>
      </c>
      <c r="J171" s="108">
        <f ca="1">IFERROR(IF((VLOOKUP($E171,'Adj NEA Backsheet'!$D$5:$CB$183,J$9,FALSE))="","",(VLOOKUP($E171,'Adj NEA Backsheet'!$D$5:$CB$183,J$9,FALSE))),"")</f>
        <v>3442.1270346618098</v>
      </c>
      <c r="K171" s="170">
        <f ca="1">IFERROR(IF((VLOOKUP($E171,'Adj NEA Backsheet'!$D$5:$CB$183,K$9,FALSE))="","",(VLOOKUP($E171,'Adj NEA Backsheet'!$D$5:$CB$183,K$9,FALSE))),"")</f>
        <v>3470.1468539796588</v>
      </c>
      <c r="L171" s="238">
        <f ca="1">IFERROR(IF((VLOOKUP($E171,'Adj NEA Backsheet'!$D$5:$CB$183,L$9,FALSE))="","",(VLOOKUP($E171,'Adj NEA Backsheet'!$D$5:$CB$183,L$9,FALSE))),"")</f>
        <v>3414.1072153439623</v>
      </c>
      <c r="M171" s="107">
        <f ca="1">IFERROR(IF((VLOOKUP($E171,'NEA Backsheet'!$D$5:$CB$183,M$9,FALSE))="","",(VLOOKUP($E171,'NEA Backsheet'!$D$5:$CB$183,M$9,FALSE))),"")</f>
        <v>3433.864780247573</v>
      </c>
      <c r="N171" s="241">
        <f ca="1">IFERROR(IF((VLOOKUP($E171,'NEA Backsheet'!$D$5:$CB$183,N$9,FALSE))="","",(VLOOKUP($E171,'NEA Backsheet'!$D$5:$CB$183,N$9,FALSE))),"")</f>
        <v>3441.7733302404699</v>
      </c>
      <c r="O171" s="92"/>
      <c r="Q171" s="106">
        <f ca="1">IFERROR(IF((VLOOKUP($E171,'DTOC Backsheet'!$D$5:$AF$183,Q$9,FALSE))="","",(VLOOKUP($E171,'DTOC Backsheet'!$D$5:$AF$183,Q$9,FALSE))),"")</f>
        <v>557.22480196667584</v>
      </c>
      <c r="R171" s="107">
        <f ca="1">IFERROR(IF((VLOOKUP($E171,'DTOC Backsheet'!$D$5:$AF$183,R$9,FALSE))="","",(VLOOKUP($E171,'DTOC Backsheet'!$D$5:$AF$183,R$9,FALSE))),"")</f>
        <v>871.34662660475271</v>
      </c>
      <c r="S171" s="107">
        <f ca="1">IFERROR(IF((VLOOKUP($E171,'DTOC Backsheet'!$D$5:$AF$183,S$9,FALSE))="","",(VLOOKUP($E171,'DTOC Backsheet'!$D$5:$AF$183,S$9,FALSE))),"")</f>
        <v>802.14877538013297</v>
      </c>
      <c r="T171" s="108">
        <f ca="1">IFERROR(IF((VLOOKUP($E171,'DTOC Backsheet'!$D$5:$AF$183,T$9,FALSE))="","",(VLOOKUP($E171,'DTOC Backsheet'!$D$5:$AF$183,T$9,FALSE))),"")</f>
        <v>634.14007185715548</v>
      </c>
      <c r="U171" s="170">
        <f ca="1">IFERROR(IF((VLOOKUP($E171,'DTOC Backsheet'!$D$5:$AF$183,U$9,FALSE))="","",(VLOOKUP($E171,'DTOC Backsheet'!$D$5:$AF$183,U$9,FALSE))),"")</f>
        <v>926.68033423251927</v>
      </c>
      <c r="V171" s="238">
        <f ca="1">IFERROR(IF((VLOOKUP($E171,'DTOC Backsheet'!$D$5:$AF$183,V$9,FALSE))="","",(VLOOKUP($E171,'DTOC Backsheet'!$D$5:$AF$183,V$9,FALSE))),"")</f>
        <v>677.74855817397986</v>
      </c>
      <c r="W171" s="107">
        <f ca="1">IFERROR(IF((VLOOKUP($E171,'DTOC Backsheet'!$D$5:$AF$183,W$9,FALSE))="","",(VLOOKUP($E171,'DTOC Backsheet'!$D$5:$AF$183,W$9,FALSE))),"")</f>
        <v>666.84643659477376</v>
      </c>
      <c r="X171" s="241">
        <f ca="1">IFERROR(IF((VLOOKUP($E171,'DTOC Backsheet'!$D$5:$AF$183,X$9,FALSE))="","",(VLOOKUP($E171,'DTOC Backsheet'!$D$5:$AF$183,X$9,FALSE))),"")</f>
        <v>703.58351564854422</v>
      </c>
      <c r="Y171" s="92"/>
    </row>
    <row r="172" spans="1:25" ht="30" customHeight="1" x14ac:dyDescent="0.3">
      <c r="A172" s="161">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ca="1" si="2"/>
        <v>E09000030</v>
      </c>
      <c r="F172" s="99" t="str">
        <f ca="1">IF(E172="","",VLOOKUP(E172,'Org List'!$J$9:$K$488,2,0))</f>
        <v>Tower Hamlets</v>
      </c>
      <c r="G172" s="106">
        <f ca="1">IFERROR(IF((VLOOKUP($E172,'Adj NEA Backsheet'!$D$5:$CB$183,G$9,FALSE))="","",(VLOOKUP($E172,'Adj NEA Backsheet'!$D$5:$CB$183,G$9,FALSE))),"")</f>
        <v>1796.2242412647083</v>
      </c>
      <c r="H172" s="107">
        <f ca="1">IFERROR(IF((VLOOKUP($E172,'Adj NEA Backsheet'!$D$5:$CB$183,H$9,FALSE))="","",(VLOOKUP($E172,'Adj NEA Backsheet'!$D$5:$CB$183,H$9,FALSE))),"")</f>
        <v>1909.9149044800208</v>
      </c>
      <c r="I172" s="107">
        <f ca="1">IFERROR(IF((VLOOKUP($E172,'Adj NEA Backsheet'!$D$5:$CB$183,I$9,FALSE))="","",(VLOOKUP($E172,'Adj NEA Backsheet'!$D$5:$CB$183,I$9,FALSE))),"")</f>
        <v>2049.4867262558123</v>
      </c>
      <c r="J172" s="108">
        <f ca="1">IFERROR(IF((VLOOKUP($E172,'Adj NEA Backsheet'!$D$5:$CB$183,J$9,FALSE))="","",(VLOOKUP($E172,'Adj NEA Backsheet'!$D$5:$CB$183,J$9,FALSE))),"")</f>
        <v>1922.3511219288825</v>
      </c>
      <c r="K172" s="170">
        <f ca="1">IFERROR(IF((VLOOKUP($E172,'Adj NEA Backsheet'!$D$5:$CB$183,K$9,FALSE))="","",(VLOOKUP($E172,'Adj NEA Backsheet'!$D$5:$CB$183,K$9,FALSE))),"")</f>
        <v>2023.5639284030865</v>
      </c>
      <c r="L172" s="238">
        <f ca="1">IFERROR(IF((VLOOKUP($E172,'Adj NEA Backsheet'!$D$5:$CB$183,L$9,FALSE))="","",(VLOOKUP($E172,'Adj NEA Backsheet'!$D$5:$CB$183,L$9,FALSE))),"")</f>
        <v>2125.4052005712806</v>
      </c>
      <c r="M172" s="107">
        <f ca="1">IFERROR(IF((VLOOKUP($E172,'NEA Backsheet'!$D$5:$CB$183,M$9,FALSE))="","",(VLOOKUP($E172,'NEA Backsheet'!$D$5:$CB$183,M$9,FALSE))),"")</f>
        <v>2283.0847182901489</v>
      </c>
      <c r="N172" s="241">
        <f ca="1">IFERROR(IF((VLOOKUP($E172,'NEA Backsheet'!$D$5:$CB$183,N$9,FALSE))="","",(VLOOKUP($E172,'NEA Backsheet'!$D$5:$CB$183,N$9,FALSE))),"")</f>
        <v>2253.685572647722</v>
      </c>
      <c r="O172" s="92"/>
      <c r="Q172" s="106">
        <f ca="1">IFERROR(IF((VLOOKUP($E172,'DTOC Backsheet'!$D$5:$AF$183,Q$9,FALSE))="","",(VLOOKUP($E172,'DTOC Backsheet'!$D$5:$AF$183,Q$9,FALSE))),"")</f>
        <v>533.05838596432648</v>
      </c>
      <c r="R172" s="107">
        <f ca="1">IFERROR(IF((VLOOKUP($E172,'DTOC Backsheet'!$D$5:$AF$183,R$9,FALSE))="","",(VLOOKUP($E172,'DTOC Backsheet'!$D$5:$AF$183,R$9,FALSE))),"")</f>
        <v>711.71851845667697</v>
      </c>
      <c r="S172" s="107">
        <f ca="1">IFERROR(IF((VLOOKUP($E172,'DTOC Backsheet'!$D$5:$AF$183,S$9,FALSE))="","",(VLOOKUP($E172,'DTOC Backsheet'!$D$5:$AF$183,S$9,FALSE))),"")</f>
        <v>511.76944494304166</v>
      </c>
      <c r="T172" s="108">
        <f ca="1">IFERROR(IF((VLOOKUP($E172,'DTOC Backsheet'!$D$5:$AF$183,T$9,FALSE))="","",(VLOOKUP($E172,'DTOC Backsheet'!$D$5:$AF$183,T$9,FALSE))),"")</f>
        <v>466.67983804277674</v>
      </c>
      <c r="U172" s="170">
        <f ca="1">IFERROR(IF((VLOOKUP($E172,'DTOC Backsheet'!$D$5:$AF$183,U$9,FALSE))="","",(VLOOKUP($E172,'DTOC Backsheet'!$D$5:$AF$183,U$9,FALSE))),"")</f>
        <v>632.15757974178746</v>
      </c>
      <c r="V172" s="238">
        <f ca="1">IFERROR(IF((VLOOKUP($E172,'DTOC Backsheet'!$D$5:$AF$183,V$9,FALSE))="","",(VLOOKUP($E172,'DTOC Backsheet'!$D$5:$AF$183,V$9,FALSE))),"")</f>
        <v>500.10145089824192</v>
      </c>
      <c r="W172" s="107">
        <f ca="1">IFERROR(IF((VLOOKUP($E172,'DTOC Backsheet'!$D$5:$AF$183,W$9,FALSE))="","",(VLOOKUP($E172,'DTOC Backsheet'!$D$5:$AF$183,W$9,FALSE))),"")</f>
        <v>597.5132249525858</v>
      </c>
      <c r="X172" s="241">
        <f ca="1">IFERROR(IF((VLOOKUP($E172,'DTOC Backsheet'!$D$5:$AF$183,X$9,FALSE))="","",(VLOOKUP($E172,'DTOC Backsheet'!$D$5:$AF$183,X$9,FALSE))),"")</f>
        <v>605.84089851512374</v>
      </c>
      <c r="Y172" s="92"/>
    </row>
    <row r="173" spans="1:25" ht="30" customHeight="1" x14ac:dyDescent="0.3">
      <c r="A173" s="161">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2"/>
        <v>E08000009</v>
      </c>
      <c r="F173" s="99" t="str">
        <f ca="1">IF(E173="","",VLOOKUP(E173,'Org List'!$J$9:$K$488,2,0))</f>
        <v>Trafford</v>
      </c>
      <c r="G173" s="106">
        <f ca="1">IFERROR(IF((VLOOKUP($E173,'Adj NEA Backsheet'!$D$5:$CB$183,G$9,FALSE))="","",(VLOOKUP($E173,'Adj NEA Backsheet'!$D$5:$CB$183,G$9,FALSE))),"")</f>
        <v>2859.1705620436828</v>
      </c>
      <c r="H173" s="107">
        <f ca="1">IFERROR(IF((VLOOKUP($E173,'Adj NEA Backsheet'!$D$5:$CB$183,H$9,FALSE))="","",(VLOOKUP($E173,'Adj NEA Backsheet'!$D$5:$CB$183,H$9,FALSE))),"")</f>
        <v>2901.7553087640858</v>
      </c>
      <c r="I173" s="107">
        <f ca="1">IFERROR(IF((VLOOKUP($E173,'Adj NEA Backsheet'!$D$5:$CB$183,I$9,FALSE))="","",(VLOOKUP($E173,'Adj NEA Backsheet'!$D$5:$CB$183,I$9,FALSE))),"")</f>
        <v>3056.5719660562645</v>
      </c>
      <c r="J173" s="108">
        <f ca="1">IFERROR(IF((VLOOKUP($E173,'Adj NEA Backsheet'!$D$5:$CB$183,J$9,FALSE))="","",(VLOOKUP($E173,'Adj NEA Backsheet'!$D$5:$CB$183,J$9,FALSE))),"")</f>
        <v>3029.7227908103159</v>
      </c>
      <c r="K173" s="170">
        <f ca="1">IFERROR(IF((VLOOKUP($E173,'Adj NEA Backsheet'!$D$5:$CB$183,K$9,FALSE))="","",(VLOOKUP($E173,'Adj NEA Backsheet'!$D$5:$CB$183,K$9,FALSE))),"")</f>
        <v>2987.5640859351302</v>
      </c>
      <c r="L173" s="238">
        <f ca="1">IFERROR(IF((VLOOKUP($E173,'Adj NEA Backsheet'!$D$5:$CB$183,L$9,FALSE))="","",(VLOOKUP($E173,'Adj NEA Backsheet'!$D$5:$CB$183,L$9,FALSE))),"")</f>
        <v>3049.8830187844183</v>
      </c>
      <c r="M173" s="107">
        <f ca="1">IFERROR(IF((VLOOKUP($E173,'NEA Backsheet'!$D$5:$CB$183,M$9,FALSE))="","",(VLOOKUP($E173,'NEA Backsheet'!$D$5:$CB$183,M$9,FALSE))),"")</f>
        <v>3172.011285397964</v>
      </c>
      <c r="N173" s="241">
        <f ca="1">IFERROR(IF((VLOOKUP($E173,'NEA Backsheet'!$D$5:$CB$183,N$9,FALSE))="","",(VLOOKUP($E173,'NEA Backsheet'!$D$5:$CB$183,N$9,FALSE))),"")</f>
        <v>3127.4990416394839</v>
      </c>
      <c r="O173" s="92"/>
      <c r="Q173" s="106">
        <f ca="1">IFERROR(IF((VLOOKUP($E173,'DTOC Backsheet'!$D$5:$AF$183,Q$9,FALSE))="","",(VLOOKUP($E173,'DTOC Backsheet'!$D$5:$AF$183,Q$9,FALSE))),"")</f>
        <v>2284.112960172587</v>
      </c>
      <c r="R173" s="107">
        <f ca="1">IFERROR(IF((VLOOKUP($E173,'DTOC Backsheet'!$D$5:$AF$183,R$9,FALSE))="","",(VLOOKUP($E173,'DTOC Backsheet'!$D$5:$AF$183,R$9,FALSE))),"")</f>
        <v>2547.6644555771163</v>
      </c>
      <c r="S173" s="107">
        <f ca="1">IFERROR(IF((VLOOKUP($E173,'DTOC Backsheet'!$D$5:$AF$183,S$9,FALSE))="","",(VLOOKUP($E173,'DTOC Backsheet'!$D$5:$AF$183,S$9,FALSE))),"")</f>
        <v>2242.9677900039474</v>
      </c>
      <c r="T173" s="108">
        <f ca="1">IFERROR(IF((VLOOKUP($E173,'DTOC Backsheet'!$D$5:$AF$183,T$9,FALSE))="","",(VLOOKUP($E173,'DTOC Backsheet'!$D$5:$AF$183,T$9,FALSE))),"")</f>
        <v>1543.9964610915633</v>
      </c>
      <c r="U173" s="170">
        <f ca="1">IFERROR(IF((VLOOKUP($E173,'DTOC Backsheet'!$D$5:$AF$183,U$9,FALSE))="","",(VLOOKUP($E173,'DTOC Backsheet'!$D$5:$AF$183,U$9,FALSE))),"")</f>
        <v>1471.5784387489227</v>
      </c>
      <c r="V173" s="238">
        <f ca="1">IFERROR(IF((VLOOKUP($E173,'DTOC Backsheet'!$D$5:$AF$183,V$9,FALSE))="","",(VLOOKUP($E173,'DTOC Backsheet'!$D$5:$AF$183,V$9,FALSE))),"")</f>
        <v>1568.3200716493966</v>
      </c>
      <c r="W173" s="107">
        <f ca="1">IFERROR(IF((VLOOKUP($E173,'DTOC Backsheet'!$D$5:$AF$183,W$9,FALSE))="","",(VLOOKUP($E173,'DTOC Backsheet'!$D$5:$AF$183,W$9,FALSE))),"")</f>
        <v>1529.0706091583472</v>
      </c>
      <c r="X173" s="241">
        <f ca="1">IFERROR(IF((VLOOKUP($E173,'DTOC Backsheet'!$D$5:$AF$183,X$9,FALSE))="","",(VLOOKUP($E173,'DTOC Backsheet'!$D$5:$AF$183,X$9,FALSE))),"")</f>
        <v>1756.0081245669792</v>
      </c>
      <c r="Y173" s="92"/>
    </row>
    <row r="174" spans="1:25" ht="30" customHeight="1" x14ac:dyDescent="0.3">
      <c r="A174" s="161">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2"/>
        <v>E08000036</v>
      </c>
      <c r="F174" s="99" t="str">
        <f ca="1">IF(E174="","",VLOOKUP(E174,'Org List'!$J$9:$K$488,2,0))</f>
        <v>Wakefield</v>
      </c>
      <c r="G174" s="106">
        <f ca="1">IFERROR(IF((VLOOKUP($E174,'Adj NEA Backsheet'!$D$5:$CB$183,G$9,FALSE))="","",(VLOOKUP($E174,'Adj NEA Backsheet'!$D$5:$CB$183,G$9,FALSE))),"")</f>
        <v>3103.0634030746023</v>
      </c>
      <c r="H174" s="107">
        <f ca="1">IFERROR(IF((VLOOKUP($E174,'Adj NEA Backsheet'!$D$5:$CB$183,H$9,FALSE))="","",(VLOOKUP($E174,'Adj NEA Backsheet'!$D$5:$CB$183,H$9,FALSE))),"")</f>
        <v>2947.4562917147769</v>
      </c>
      <c r="I174" s="107">
        <f ca="1">IFERROR(IF((VLOOKUP($E174,'Adj NEA Backsheet'!$D$5:$CB$183,I$9,FALSE))="","",(VLOOKUP($E174,'Adj NEA Backsheet'!$D$5:$CB$183,I$9,FALSE))),"")</f>
        <v>2929.0037179419865</v>
      </c>
      <c r="J174" s="108">
        <f ca="1">IFERROR(IF((VLOOKUP($E174,'Adj NEA Backsheet'!$D$5:$CB$183,J$9,FALSE))="","",(VLOOKUP($E174,'Adj NEA Backsheet'!$D$5:$CB$183,J$9,FALSE))),"")</f>
        <v>2917.7497717231504</v>
      </c>
      <c r="K174" s="170">
        <f ca="1">IFERROR(IF((VLOOKUP($E174,'Adj NEA Backsheet'!$D$5:$CB$183,K$9,FALSE))="","",(VLOOKUP($E174,'Adj NEA Backsheet'!$D$5:$CB$183,K$9,FALSE))),"")</f>
        <v>2936.7850680045849</v>
      </c>
      <c r="L174" s="238">
        <f ca="1">IFERROR(IF((VLOOKUP($E174,'Adj NEA Backsheet'!$D$5:$CB$183,L$9,FALSE))="","",(VLOOKUP($E174,'Adj NEA Backsheet'!$D$5:$CB$183,L$9,FALSE))),"")</f>
        <v>2836.8028857906852</v>
      </c>
      <c r="M174" s="107">
        <f ca="1">IFERROR(IF((VLOOKUP($E174,'NEA Backsheet'!$D$5:$CB$183,M$9,FALSE))="","",(VLOOKUP($E174,'NEA Backsheet'!$D$5:$CB$183,M$9,FALSE))),"")</f>
        <v>2983.2241561973628</v>
      </c>
      <c r="N174" s="241">
        <f ca="1">IFERROR(IF((VLOOKUP($E174,'NEA Backsheet'!$D$5:$CB$183,N$9,FALSE))="","",(VLOOKUP($E174,'NEA Backsheet'!$D$5:$CB$183,N$9,FALSE))),"")</f>
        <v>2995.4849291225719</v>
      </c>
      <c r="O174" s="92"/>
      <c r="Q174" s="106">
        <f ca="1">IFERROR(IF((VLOOKUP($E174,'DTOC Backsheet'!$D$5:$AF$183,Q$9,FALSE))="","",(VLOOKUP($E174,'DTOC Backsheet'!$D$5:$AF$183,Q$9,FALSE))),"")</f>
        <v>889.83507399192274</v>
      </c>
      <c r="R174" s="107">
        <f ca="1">IFERROR(IF((VLOOKUP($E174,'DTOC Backsheet'!$D$5:$AF$183,R$9,FALSE))="","",(VLOOKUP($E174,'DTOC Backsheet'!$D$5:$AF$183,R$9,FALSE))),"")</f>
        <v>924.75970737615694</v>
      </c>
      <c r="S174" s="107">
        <f ca="1">IFERROR(IF((VLOOKUP($E174,'DTOC Backsheet'!$D$5:$AF$183,S$9,FALSE))="","",(VLOOKUP($E174,'DTOC Backsheet'!$D$5:$AF$183,S$9,FALSE))),"")</f>
        <v>854.91044060768854</v>
      </c>
      <c r="T174" s="108">
        <f ca="1">IFERROR(IF((VLOOKUP($E174,'DTOC Backsheet'!$D$5:$AF$183,T$9,FALSE))="","",(VLOOKUP($E174,'DTOC Backsheet'!$D$5:$AF$183,T$9,FALSE))),"")</f>
        <v>1014.5256237433831</v>
      </c>
      <c r="U174" s="170">
        <f ca="1">IFERROR(IF((VLOOKUP($E174,'DTOC Backsheet'!$D$5:$AF$183,U$9,FALSE))="","",(VLOOKUP($E174,'DTOC Backsheet'!$D$5:$AF$183,U$9,FALSE))),"")</f>
        <v>1003.7604414936363</v>
      </c>
      <c r="V174" s="238">
        <f ca="1">IFERROR(IF((VLOOKUP($E174,'DTOC Backsheet'!$D$5:$AF$183,V$9,FALSE))="","",(VLOOKUP($E174,'DTOC Backsheet'!$D$5:$AF$183,V$9,FALSE))),"")</f>
        <v>1053.5030077510871</v>
      </c>
      <c r="W174" s="107">
        <f ca="1">IFERROR(IF((VLOOKUP($E174,'DTOC Backsheet'!$D$5:$AF$183,W$9,FALSE))="","",(VLOOKUP($E174,'DTOC Backsheet'!$D$5:$AF$183,W$9,FALSE))),"")</f>
        <v>944.73754571054155</v>
      </c>
      <c r="X174" s="241">
        <f ca="1">IFERROR(IF((VLOOKUP($E174,'DTOC Backsheet'!$D$5:$AF$183,X$9,FALSE))="","",(VLOOKUP($E174,'DTOC Backsheet'!$D$5:$AF$183,X$9,FALSE))),"")</f>
        <v>919.82541174133075</v>
      </c>
      <c r="Y174" s="92"/>
    </row>
    <row r="175" spans="1:25" ht="30" customHeight="1" x14ac:dyDescent="0.3">
      <c r="A175" s="161">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2"/>
        <v>E08000030</v>
      </c>
      <c r="F175" s="99" t="str">
        <f ca="1">IF(E175="","",VLOOKUP(E175,'Org List'!$J$9:$K$488,2,0))</f>
        <v>Walsall</v>
      </c>
      <c r="G175" s="106">
        <f ca="1">IFERROR(IF((VLOOKUP($E175,'Adj NEA Backsheet'!$D$5:$CB$183,G$9,FALSE))="","",(VLOOKUP($E175,'Adj NEA Backsheet'!$D$5:$CB$183,G$9,FALSE))),"")</f>
        <v>3028.2563922177005</v>
      </c>
      <c r="H175" s="107">
        <f ca="1">IFERROR(IF((VLOOKUP($E175,'Adj NEA Backsheet'!$D$5:$CB$183,H$9,FALSE))="","",(VLOOKUP($E175,'Adj NEA Backsheet'!$D$5:$CB$183,H$9,FALSE))),"")</f>
        <v>3134.9873851818038</v>
      </c>
      <c r="I175" s="107">
        <f ca="1">IFERROR(IF((VLOOKUP($E175,'Adj NEA Backsheet'!$D$5:$CB$183,I$9,FALSE))="","",(VLOOKUP($E175,'Adj NEA Backsheet'!$D$5:$CB$183,I$9,FALSE))),"")</f>
        <v>3210.9531199354997</v>
      </c>
      <c r="J175" s="108">
        <f ca="1">IFERROR(IF((VLOOKUP($E175,'Adj NEA Backsheet'!$D$5:$CB$183,J$9,FALSE))="","",(VLOOKUP($E175,'Adj NEA Backsheet'!$D$5:$CB$183,J$9,FALSE))),"")</f>
        <v>3161.6584032467294</v>
      </c>
      <c r="K175" s="170">
        <f ca="1">IFERROR(IF((VLOOKUP($E175,'Adj NEA Backsheet'!$D$5:$CB$183,K$9,FALSE))="","",(VLOOKUP($E175,'Adj NEA Backsheet'!$D$5:$CB$183,K$9,FALSE))),"")</f>
        <v>3094.6129346225539</v>
      </c>
      <c r="L175" s="238">
        <f ca="1">IFERROR(IF((VLOOKUP($E175,'Adj NEA Backsheet'!$D$5:$CB$183,L$9,FALSE))="","",(VLOOKUP($E175,'Adj NEA Backsheet'!$D$5:$CB$183,L$9,FALSE))),"")</f>
        <v>3125.364848146874</v>
      </c>
      <c r="M175" s="107">
        <f ca="1">IFERROR(IF((VLOOKUP($E175,'NEA Backsheet'!$D$5:$CB$183,M$9,FALSE))="","",(VLOOKUP($E175,'NEA Backsheet'!$D$5:$CB$183,M$9,FALSE))),"")</f>
        <v>3385.3400375636534</v>
      </c>
      <c r="N175" s="241">
        <f ca="1">IFERROR(IF((VLOOKUP($E175,'NEA Backsheet'!$D$5:$CB$183,N$9,FALSE))="","",(VLOOKUP($E175,'NEA Backsheet'!$D$5:$CB$183,N$9,FALSE))),"")</f>
        <v>3285.2338207961416</v>
      </c>
      <c r="O175" s="92"/>
      <c r="Q175" s="106">
        <f ca="1">IFERROR(IF((VLOOKUP($E175,'DTOC Backsheet'!$D$5:$AF$183,Q$9,FALSE))="","",(VLOOKUP($E175,'DTOC Backsheet'!$D$5:$AF$183,Q$9,FALSE))),"")</f>
        <v>849.20731308564018</v>
      </c>
      <c r="R175" s="107">
        <f ca="1">IFERROR(IF((VLOOKUP($E175,'DTOC Backsheet'!$D$5:$AF$183,R$9,FALSE))="","",(VLOOKUP($E175,'DTOC Backsheet'!$D$5:$AF$183,R$9,FALSE))),"")</f>
        <v>858.54952775104869</v>
      </c>
      <c r="S175" s="107">
        <f ca="1">IFERROR(IF((VLOOKUP($E175,'DTOC Backsheet'!$D$5:$AF$183,S$9,FALSE))="","",(VLOOKUP($E175,'DTOC Backsheet'!$D$5:$AF$183,S$9,FALSE))),"")</f>
        <v>889.84594688016739</v>
      </c>
      <c r="T175" s="108">
        <f ca="1">IFERROR(IF((VLOOKUP($E175,'DTOC Backsheet'!$D$5:$AF$183,T$9,FALSE))="","",(VLOOKUP($E175,'DTOC Backsheet'!$D$5:$AF$183,T$9,FALSE))),"")</f>
        <v>720.13622967783033</v>
      </c>
      <c r="U175" s="170">
        <f ca="1">IFERROR(IF((VLOOKUP($E175,'DTOC Backsheet'!$D$5:$AF$183,U$9,FALSE))="","",(VLOOKUP($E175,'DTOC Backsheet'!$D$5:$AF$183,U$9,FALSE))),"")</f>
        <v>1017.866970629905</v>
      </c>
      <c r="V175" s="238">
        <f ca="1">IFERROR(IF((VLOOKUP($E175,'DTOC Backsheet'!$D$5:$AF$183,V$9,FALSE))="","",(VLOOKUP($E175,'DTOC Backsheet'!$D$5:$AF$183,V$9,FALSE))),"")</f>
        <v>939.71265112998537</v>
      </c>
      <c r="W175" s="107">
        <f ca="1">IFERROR(IF((VLOOKUP($E175,'DTOC Backsheet'!$D$5:$AF$183,W$9,FALSE))="","",(VLOOKUP($E175,'DTOC Backsheet'!$D$5:$AF$183,W$9,FALSE))),"")</f>
        <v>1059.7353560762906</v>
      </c>
      <c r="X175" s="241">
        <f ca="1">IFERROR(IF((VLOOKUP($E175,'DTOC Backsheet'!$D$5:$AF$183,X$9,FALSE))="","",(VLOOKUP($E175,'DTOC Backsheet'!$D$5:$AF$183,X$9,FALSE))),"")</f>
        <v>835.71553545130041</v>
      </c>
      <c r="Y175" s="92"/>
    </row>
    <row r="176" spans="1:25" ht="30" customHeight="1" x14ac:dyDescent="0.3">
      <c r="A176" s="161">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2"/>
        <v>E09000031</v>
      </c>
      <c r="F176" s="99" t="str">
        <f ca="1">IF(E176="","",VLOOKUP(E176,'Org List'!$J$9:$K$488,2,0))</f>
        <v>Waltham Forest</v>
      </c>
      <c r="G176" s="106">
        <f ca="1">IFERROR(IF((VLOOKUP($E176,'Adj NEA Backsheet'!$D$5:$CB$183,G$9,FALSE))="","",(VLOOKUP($E176,'Adj NEA Backsheet'!$D$5:$CB$183,G$9,FALSE))),"")</f>
        <v>1991.8292732348314</v>
      </c>
      <c r="H176" s="107">
        <f ca="1">IFERROR(IF((VLOOKUP($E176,'Adj NEA Backsheet'!$D$5:$CB$183,H$9,FALSE))="","",(VLOOKUP($E176,'Adj NEA Backsheet'!$D$5:$CB$183,H$9,FALSE))),"")</f>
        <v>2297.9570325319505</v>
      </c>
      <c r="I176" s="107">
        <f ca="1">IFERROR(IF((VLOOKUP($E176,'Adj NEA Backsheet'!$D$5:$CB$183,I$9,FALSE))="","",(VLOOKUP($E176,'Adj NEA Backsheet'!$D$5:$CB$183,I$9,FALSE))),"")</f>
        <v>2448.0448515189532</v>
      </c>
      <c r="J176" s="108">
        <f ca="1">IFERROR(IF((VLOOKUP($E176,'Adj NEA Backsheet'!$D$5:$CB$183,J$9,FALSE))="","",(VLOOKUP($E176,'Adj NEA Backsheet'!$D$5:$CB$183,J$9,FALSE))),"")</f>
        <v>2633.9041374754006</v>
      </c>
      <c r="K176" s="170">
        <f ca="1">IFERROR(IF((VLOOKUP($E176,'Adj NEA Backsheet'!$D$5:$CB$183,K$9,FALSE))="","",(VLOOKUP($E176,'Adj NEA Backsheet'!$D$5:$CB$183,K$9,FALSE))),"")</f>
        <v>2634.0062990091087</v>
      </c>
      <c r="L176" s="238">
        <f ca="1">IFERROR(IF((VLOOKUP($E176,'Adj NEA Backsheet'!$D$5:$CB$183,L$9,FALSE))="","",(VLOOKUP($E176,'Adj NEA Backsheet'!$D$5:$CB$183,L$9,FALSE))),"")</f>
        <v>2566.6089201995642</v>
      </c>
      <c r="M176" s="107">
        <f ca="1">IFERROR(IF((VLOOKUP($E176,'NEA Backsheet'!$D$5:$CB$183,M$9,FALSE))="","",(VLOOKUP($E176,'NEA Backsheet'!$D$5:$CB$183,M$9,FALSE))),"")</f>
        <v>2719.8186489698651</v>
      </c>
      <c r="N176" s="241">
        <f ca="1">IFERROR(IF((VLOOKUP($E176,'NEA Backsheet'!$D$5:$CB$183,N$9,FALSE))="","",(VLOOKUP($E176,'NEA Backsheet'!$D$5:$CB$183,N$9,FALSE))),"")</f>
        <v>2652.6430566807294</v>
      </c>
      <c r="O176" s="92"/>
      <c r="Q176" s="106">
        <f ca="1">IFERROR(IF((VLOOKUP($E176,'DTOC Backsheet'!$D$5:$AF$183,Q$9,FALSE))="","",(VLOOKUP($E176,'DTOC Backsheet'!$D$5:$AF$183,Q$9,FALSE))),"")</f>
        <v>718.72125114995401</v>
      </c>
      <c r="R176" s="107">
        <f ca="1">IFERROR(IF((VLOOKUP($E176,'DTOC Backsheet'!$D$5:$AF$183,R$9,FALSE))="","",(VLOOKUP($E176,'DTOC Backsheet'!$D$5:$AF$183,R$9,FALSE))),"")</f>
        <v>543.83241337013192</v>
      </c>
      <c r="S176" s="107">
        <f ca="1">IFERROR(IF((VLOOKUP($E176,'DTOC Backsheet'!$D$5:$AF$183,S$9,FALSE))="","",(VLOOKUP($E176,'DTOC Backsheet'!$D$5:$AF$183,S$9,FALSE))),"")</f>
        <v>332.04921803127877</v>
      </c>
      <c r="T176" s="108">
        <f ca="1">IFERROR(IF((VLOOKUP($E176,'DTOC Backsheet'!$D$5:$AF$183,T$9,FALSE))="","",(VLOOKUP($E176,'DTOC Backsheet'!$D$5:$AF$183,T$9,FALSE))),"")</f>
        <v>423.94586991226163</v>
      </c>
      <c r="U176" s="170">
        <f ca="1">IFERROR(IF((VLOOKUP($E176,'DTOC Backsheet'!$D$5:$AF$183,U$9,FALSE))="","",(VLOOKUP($E176,'DTOC Backsheet'!$D$5:$AF$183,U$9,FALSE))),"")</f>
        <v>820.54039337857103</v>
      </c>
      <c r="V176" s="238">
        <f ca="1">IFERROR(IF((VLOOKUP($E176,'DTOC Backsheet'!$D$5:$AF$183,V$9,FALSE))="","",(VLOOKUP($E176,'DTOC Backsheet'!$D$5:$AF$183,V$9,FALSE))),"")</f>
        <v>990.30737131896501</v>
      </c>
      <c r="W176" s="107">
        <f ca="1">IFERROR(IF((VLOOKUP($E176,'DTOC Backsheet'!$D$5:$AF$183,W$9,FALSE))="","",(VLOOKUP($E176,'DTOC Backsheet'!$D$5:$AF$183,W$9,FALSE))),"")</f>
        <v>717.73705673688789</v>
      </c>
      <c r="X176" s="241">
        <f ca="1">IFERROR(IF((VLOOKUP($E176,'DTOC Backsheet'!$D$5:$AF$183,X$9,FALSE))="","",(VLOOKUP($E176,'DTOC Backsheet'!$D$5:$AF$183,X$9,FALSE))),"")</f>
        <v>655.65965672716698</v>
      </c>
      <c r="Y176" s="92"/>
    </row>
    <row r="177" spans="1:28" ht="30" customHeight="1" x14ac:dyDescent="0.3">
      <c r="A177" s="161">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2"/>
        <v>E09000032</v>
      </c>
      <c r="F177" s="99" t="str">
        <f ca="1">IF(E177="","",VLOOKUP(E177,'Org List'!$J$9:$K$488,2,0))</f>
        <v>Wandsworth</v>
      </c>
      <c r="G177" s="106">
        <f ca="1">IFERROR(IF((VLOOKUP($E177,'Adj NEA Backsheet'!$D$5:$CB$183,G$9,FALSE))="","",(VLOOKUP($E177,'Adj NEA Backsheet'!$D$5:$CB$183,G$9,FALSE))),"")</f>
        <v>2104.8294313080851</v>
      </c>
      <c r="H177" s="107">
        <f ca="1">IFERROR(IF((VLOOKUP($E177,'Adj NEA Backsheet'!$D$5:$CB$183,H$9,FALSE))="","",(VLOOKUP($E177,'Adj NEA Backsheet'!$D$5:$CB$183,H$9,FALSE))),"")</f>
        <v>2093.6822562861362</v>
      </c>
      <c r="I177" s="107">
        <f ca="1">IFERROR(IF((VLOOKUP($E177,'Adj NEA Backsheet'!$D$5:$CB$183,I$9,FALSE))="","",(VLOOKUP($E177,'Adj NEA Backsheet'!$D$5:$CB$183,I$9,FALSE))),"")</f>
        <v>2191.6042434996139</v>
      </c>
      <c r="J177" s="108">
        <f ca="1">IFERROR(IF((VLOOKUP($E177,'Adj NEA Backsheet'!$D$5:$CB$183,J$9,FALSE))="","",(VLOOKUP($E177,'Adj NEA Backsheet'!$D$5:$CB$183,J$9,FALSE))),"")</f>
        <v>2155.3794808411212</v>
      </c>
      <c r="K177" s="170">
        <f ca="1">IFERROR(IF((VLOOKUP($E177,'Adj NEA Backsheet'!$D$5:$CB$183,K$9,FALSE))="","",(VLOOKUP($E177,'Adj NEA Backsheet'!$D$5:$CB$183,K$9,FALSE))),"")</f>
        <v>2125.6831665602731</v>
      </c>
      <c r="L177" s="238">
        <f ca="1">IFERROR(IF((VLOOKUP($E177,'Adj NEA Backsheet'!$D$5:$CB$183,L$9,FALSE))="","",(VLOOKUP($E177,'Adj NEA Backsheet'!$D$5:$CB$183,L$9,FALSE))),"")</f>
        <v>2203.1897406394255</v>
      </c>
      <c r="M177" s="107">
        <f ca="1">IFERROR(IF((VLOOKUP($E177,'NEA Backsheet'!$D$5:$CB$183,M$9,FALSE))="","",(VLOOKUP($E177,'NEA Backsheet'!$D$5:$CB$183,M$9,FALSE))),"")</f>
        <v>2328.9697439971133</v>
      </c>
      <c r="N177" s="241">
        <f ca="1">IFERROR(IF((VLOOKUP($E177,'NEA Backsheet'!$D$5:$CB$183,N$9,FALSE))="","",(VLOOKUP($E177,'NEA Backsheet'!$D$5:$CB$183,N$9,FALSE))),"")</f>
        <v>2312.5729114083538</v>
      </c>
      <c r="O177" s="92"/>
      <c r="Q177" s="106">
        <f ca="1">IFERROR(IF((VLOOKUP($E177,'DTOC Backsheet'!$D$5:$AF$183,Q$9,FALSE))="","",(VLOOKUP($E177,'DTOC Backsheet'!$D$5:$AF$183,Q$9,FALSE))),"")</f>
        <v>435.7549627648537</v>
      </c>
      <c r="R177" s="107">
        <f ca="1">IFERROR(IF((VLOOKUP($E177,'DTOC Backsheet'!$D$5:$AF$183,R$9,FALSE))="","",(VLOOKUP($E177,'DTOC Backsheet'!$D$5:$AF$183,R$9,FALSE))),"")</f>
        <v>461.50062634972602</v>
      </c>
      <c r="S177" s="107">
        <f ca="1">IFERROR(IF((VLOOKUP($E177,'DTOC Backsheet'!$D$5:$AF$183,S$9,FALSE))="","",(VLOOKUP($E177,'DTOC Backsheet'!$D$5:$AF$183,S$9,FALSE))),"")</f>
        <v>461.88488998532108</v>
      </c>
      <c r="T177" s="108">
        <f ca="1">IFERROR(IF((VLOOKUP($E177,'DTOC Backsheet'!$D$5:$AF$183,T$9,FALSE))="","",(VLOOKUP($E177,'DTOC Backsheet'!$D$5:$AF$183,T$9,FALSE))),"")</f>
        <v>394.2160874649025</v>
      </c>
      <c r="U177" s="170">
        <f ca="1">IFERROR(IF((VLOOKUP($E177,'DTOC Backsheet'!$D$5:$AF$183,U$9,FALSE))="","",(VLOOKUP($E177,'DTOC Backsheet'!$D$5:$AF$183,U$9,FALSE))),"")</f>
        <v>489.43736463033787</v>
      </c>
      <c r="V177" s="238">
        <f ca="1">IFERROR(IF((VLOOKUP($E177,'DTOC Backsheet'!$D$5:$AF$183,V$9,FALSE))="","",(VLOOKUP($E177,'DTOC Backsheet'!$D$5:$AF$183,V$9,FALSE))),"")</f>
        <v>274.2372782364539</v>
      </c>
      <c r="W177" s="107">
        <f ca="1">IFERROR(IF((VLOOKUP($E177,'DTOC Backsheet'!$D$5:$AF$183,W$9,FALSE))="","",(VLOOKUP($E177,'DTOC Backsheet'!$D$5:$AF$183,W$9,FALSE))),"")</f>
        <v>306.61251247270195</v>
      </c>
      <c r="X177" s="241">
        <f ca="1">IFERROR(IF((VLOOKUP($E177,'DTOC Backsheet'!$D$5:$AF$183,X$9,FALSE))="","",(VLOOKUP($E177,'DTOC Backsheet'!$D$5:$AF$183,X$9,FALSE))),"")</f>
        <v>295.14523521131588</v>
      </c>
      <c r="Y177" s="92"/>
    </row>
    <row r="178" spans="1:28" ht="30" customHeight="1" x14ac:dyDescent="0.3">
      <c r="A178" s="161">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2"/>
        <v>E06000007</v>
      </c>
      <c r="F178" s="99" t="str">
        <f ca="1">IF(E178="","",VLOOKUP(E178,'Org List'!$J$9:$K$488,2,0))</f>
        <v>Warrington</v>
      </c>
      <c r="G178" s="106">
        <f ca="1">IFERROR(IF((VLOOKUP($E178,'Adj NEA Backsheet'!$D$5:$CB$183,G$9,FALSE))="","",(VLOOKUP($E178,'Adj NEA Backsheet'!$D$5:$CB$183,G$9,FALSE))),"")</f>
        <v>3280.7088529736584</v>
      </c>
      <c r="H178" s="107">
        <f ca="1">IFERROR(IF((VLOOKUP($E178,'Adj NEA Backsheet'!$D$5:$CB$183,H$9,FALSE))="","",(VLOOKUP($E178,'Adj NEA Backsheet'!$D$5:$CB$183,H$9,FALSE))),"")</f>
        <v>3194.2883647144422</v>
      </c>
      <c r="I178" s="107">
        <f ca="1">IFERROR(IF((VLOOKUP($E178,'Adj NEA Backsheet'!$D$5:$CB$183,I$9,FALSE))="","",(VLOOKUP($E178,'Adj NEA Backsheet'!$D$5:$CB$183,I$9,FALSE))),"")</f>
        <v>3108.3062030110709</v>
      </c>
      <c r="J178" s="108">
        <f ca="1">IFERROR(IF((VLOOKUP($E178,'Adj NEA Backsheet'!$D$5:$CB$183,J$9,FALSE))="","",(VLOOKUP($E178,'Adj NEA Backsheet'!$D$5:$CB$183,J$9,FALSE))),"")</f>
        <v>2764.9576511192331</v>
      </c>
      <c r="K178" s="170">
        <f ca="1">IFERROR(IF((VLOOKUP($E178,'Adj NEA Backsheet'!$D$5:$CB$183,K$9,FALSE))="","",(VLOOKUP($E178,'Adj NEA Backsheet'!$D$5:$CB$183,K$9,FALSE))),"")</f>
        <v>3045.001542380046</v>
      </c>
      <c r="L178" s="238">
        <f ca="1">IFERROR(IF((VLOOKUP($E178,'Adj NEA Backsheet'!$D$5:$CB$183,L$9,FALSE))="","",(VLOOKUP($E178,'Adj NEA Backsheet'!$D$5:$CB$183,L$9,FALSE))),"")</f>
        <v>3054.3159005909797</v>
      </c>
      <c r="M178" s="107">
        <f ca="1">IFERROR(IF((VLOOKUP($E178,'NEA Backsheet'!$D$5:$CB$183,M$9,FALSE))="","",(VLOOKUP($E178,'NEA Backsheet'!$D$5:$CB$183,M$9,FALSE))),"")</f>
        <v>2903.7656498459905</v>
      </c>
      <c r="N178" s="241">
        <f ca="1">IFERROR(IF((VLOOKUP($E178,'NEA Backsheet'!$D$5:$CB$183,N$9,FALSE))="","",(VLOOKUP($E178,'NEA Backsheet'!$D$5:$CB$183,N$9,FALSE))),"")</f>
        <v>3117.3530456344565</v>
      </c>
      <c r="O178" s="92"/>
      <c r="Q178" s="106">
        <f ca="1">IFERROR(IF((VLOOKUP($E178,'DTOC Backsheet'!$D$5:$AF$183,Q$9,FALSE))="","",(VLOOKUP($E178,'DTOC Backsheet'!$D$5:$AF$183,Q$9,FALSE))),"")</f>
        <v>1110.5187267505967</v>
      </c>
      <c r="R178" s="107">
        <f ca="1">IFERROR(IF((VLOOKUP($E178,'DTOC Backsheet'!$D$5:$AF$183,R$9,FALSE))="","",(VLOOKUP($E178,'DTOC Backsheet'!$D$5:$AF$183,R$9,FALSE))),"")</f>
        <v>1129.9058512765209</v>
      </c>
      <c r="S178" s="107">
        <f ca="1">IFERROR(IF((VLOOKUP($E178,'DTOC Backsheet'!$D$5:$AF$183,S$9,FALSE))="","",(VLOOKUP($E178,'DTOC Backsheet'!$D$5:$AF$183,S$9,FALSE))),"")</f>
        <v>1566.722000751251</v>
      </c>
      <c r="T178" s="108">
        <f ca="1">IFERROR(IF((VLOOKUP($E178,'DTOC Backsheet'!$D$5:$AF$183,T$9,FALSE))="","",(VLOOKUP($E178,'DTOC Backsheet'!$D$5:$AF$183,T$9,FALSE))),"")</f>
        <v>1253.8339449049358</v>
      </c>
      <c r="U178" s="170">
        <f ca="1">IFERROR(IF((VLOOKUP($E178,'DTOC Backsheet'!$D$5:$AF$183,U$9,FALSE))="","",(VLOOKUP($E178,'DTOC Backsheet'!$D$5:$AF$183,U$9,FALSE))),"")</f>
        <v>1235.7758468026084</v>
      </c>
      <c r="V178" s="238">
        <f ca="1">IFERROR(IF((VLOOKUP($E178,'DTOC Backsheet'!$D$5:$AF$183,V$9,FALSE))="","",(VLOOKUP($E178,'DTOC Backsheet'!$D$5:$AF$183,V$9,FALSE))),"")</f>
        <v>935.40948170056174</v>
      </c>
      <c r="W178" s="107">
        <f ca="1">IFERROR(IF((VLOOKUP($E178,'DTOC Backsheet'!$D$5:$AF$183,W$9,FALSE))="","",(VLOOKUP($E178,'DTOC Backsheet'!$D$5:$AF$183,W$9,FALSE))),"")</f>
        <v>1484.3756640113161</v>
      </c>
      <c r="X178" s="241">
        <f ca="1">IFERROR(IF((VLOOKUP($E178,'DTOC Backsheet'!$D$5:$AF$183,X$9,FALSE))="","",(VLOOKUP($E178,'DTOC Backsheet'!$D$5:$AF$183,X$9,FALSE))),"")</f>
        <v>932.33484026845281</v>
      </c>
      <c r="Y178" s="92"/>
    </row>
    <row r="179" spans="1:28" ht="30" customHeight="1" x14ac:dyDescent="0.3">
      <c r="A179" s="161">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2"/>
        <v>E10000031</v>
      </c>
      <c r="F179" s="99" t="str">
        <f ca="1">IF(E179="","",VLOOKUP(E179,'Org List'!$J$9:$K$488,2,0))</f>
        <v>Warwickshire</v>
      </c>
      <c r="G179" s="106">
        <f ca="1">IFERROR(IF((VLOOKUP($E179,'Adj NEA Backsheet'!$D$5:$CB$183,G$9,FALSE))="","",(VLOOKUP($E179,'Adj NEA Backsheet'!$D$5:$CB$183,G$9,FALSE))),"")</f>
        <v>2531.8361364669167</v>
      </c>
      <c r="H179" s="107">
        <f ca="1">IFERROR(IF((VLOOKUP($E179,'Adj NEA Backsheet'!$D$5:$CB$183,H$9,FALSE))="","",(VLOOKUP($E179,'Adj NEA Backsheet'!$D$5:$CB$183,H$9,FALSE))),"")</f>
        <v>2540.2452796699895</v>
      </c>
      <c r="I179" s="107">
        <f ca="1">IFERROR(IF((VLOOKUP($E179,'Adj NEA Backsheet'!$D$5:$CB$183,I$9,FALSE))="","",(VLOOKUP($E179,'Adj NEA Backsheet'!$D$5:$CB$183,I$9,FALSE))),"")</f>
        <v>2615.899423949405</v>
      </c>
      <c r="J179" s="108">
        <f ca="1">IFERROR(IF((VLOOKUP($E179,'Adj NEA Backsheet'!$D$5:$CB$183,J$9,FALSE))="","",(VLOOKUP($E179,'Adj NEA Backsheet'!$D$5:$CB$183,J$9,FALSE))),"")</f>
        <v>2525.6082041786849</v>
      </c>
      <c r="K179" s="170">
        <f ca="1">IFERROR(IF((VLOOKUP($E179,'Adj NEA Backsheet'!$D$5:$CB$183,K$9,FALSE))="","",(VLOOKUP($E179,'Adj NEA Backsheet'!$D$5:$CB$183,K$9,FALSE))),"")</f>
        <v>2664.2742380387008</v>
      </c>
      <c r="L179" s="238">
        <f ca="1">IFERROR(IF((VLOOKUP($E179,'Adj NEA Backsheet'!$D$5:$CB$183,L$9,FALSE))="","",(VLOOKUP($E179,'Adj NEA Backsheet'!$D$5:$CB$183,L$9,FALSE))),"")</f>
        <v>2649.5997508498476</v>
      </c>
      <c r="M179" s="107">
        <f ca="1">IFERROR(IF((VLOOKUP($E179,'NEA Backsheet'!$D$5:$CB$183,M$9,FALSE))="","",(VLOOKUP($E179,'NEA Backsheet'!$D$5:$CB$183,M$9,FALSE))),"")</f>
        <v>2772.4700372664397</v>
      </c>
      <c r="N179" s="241">
        <f ca="1">IFERROR(IF((VLOOKUP($E179,'NEA Backsheet'!$D$5:$CB$183,N$9,FALSE))="","",(VLOOKUP($E179,'NEA Backsheet'!$D$5:$CB$183,N$9,FALSE))),"")</f>
        <v>2752.602332028403</v>
      </c>
      <c r="O179" s="92"/>
      <c r="Q179" s="106">
        <f ca="1">IFERROR(IF((VLOOKUP($E179,'DTOC Backsheet'!$D$5:$AF$183,Q$9,FALSE))="","",(VLOOKUP($E179,'DTOC Backsheet'!$D$5:$AF$183,Q$9,FALSE))),"")</f>
        <v>1637.9348647087572</v>
      </c>
      <c r="R179" s="107">
        <f ca="1">IFERROR(IF((VLOOKUP($E179,'DTOC Backsheet'!$D$5:$AF$183,R$9,FALSE))="","",(VLOOKUP($E179,'DTOC Backsheet'!$D$5:$AF$183,R$9,FALSE))),"")</f>
        <v>1431.9989336650819</v>
      </c>
      <c r="S179" s="107">
        <f ca="1">IFERROR(IF((VLOOKUP($E179,'DTOC Backsheet'!$D$5:$AF$183,S$9,FALSE))="","",(VLOOKUP($E179,'DTOC Backsheet'!$D$5:$AF$183,S$9,FALSE))),"")</f>
        <v>1140.3119029635225</v>
      </c>
      <c r="T179" s="108">
        <f ca="1">IFERROR(IF((VLOOKUP($E179,'DTOC Backsheet'!$D$5:$AF$183,T$9,FALSE))="","",(VLOOKUP($E179,'DTOC Backsheet'!$D$5:$AF$183,T$9,FALSE))),"")</f>
        <v>1078.5096931610071</v>
      </c>
      <c r="U179" s="170">
        <f ca="1">IFERROR(IF((VLOOKUP($E179,'DTOC Backsheet'!$D$5:$AF$183,U$9,FALSE))="","",(VLOOKUP($E179,'DTOC Backsheet'!$D$5:$AF$183,U$9,FALSE))),"")</f>
        <v>834.78120641898249</v>
      </c>
      <c r="V179" s="238">
        <f ca="1">IFERROR(IF((VLOOKUP($E179,'DTOC Backsheet'!$D$5:$AF$183,V$9,FALSE))="","",(VLOOKUP($E179,'DTOC Backsheet'!$D$5:$AF$183,V$9,FALSE))),"")</f>
        <v>909.63748753901939</v>
      </c>
      <c r="W179" s="107">
        <f ca="1">IFERROR(IF((VLOOKUP($E179,'DTOC Backsheet'!$D$5:$AF$183,W$9,FALSE))="","",(VLOOKUP($E179,'DTOC Backsheet'!$D$5:$AF$183,W$9,FALSE))),"")</f>
        <v>873.9916393866207</v>
      </c>
      <c r="X179" s="241">
        <f ca="1">IFERROR(IF((VLOOKUP($E179,'DTOC Backsheet'!$D$5:$AF$183,X$9,FALSE))="","",(VLOOKUP($E179,'DTOC Backsheet'!$D$5:$AF$183,X$9,FALSE))),"")</f>
        <v>904.29070843739328</v>
      </c>
      <c r="Y179" s="92"/>
    </row>
    <row r="180" spans="1:28" ht="30" customHeight="1" x14ac:dyDescent="0.3">
      <c r="A180" s="161">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2"/>
        <v>E06000037</v>
      </c>
      <c r="F180" s="99" t="str">
        <f ca="1">IF(E180="","",VLOOKUP(E180,'Org List'!$J$9:$K$488,2,0))</f>
        <v>West Berkshire</v>
      </c>
      <c r="G180" s="106">
        <f ca="1">IFERROR(IF((VLOOKUP($E180,'Adj NEA Backsheet'!$D$5:$CB$183,G$9,FALSE))="","",(VLOOKUP($E180,'Adj NEA Backsheet'!$D$5:$CB$183,G$9,FALSE))),"")</f>
        <v>2132.1486965184408</v>
      </c>
      <c r="H180" s="107">
        <f ca="1">IFERROR(IF((VLOOKUP($E180,'Adj NEA Backsheet'!$D$5:$CB$183,H$9,FALSE))="","",(VLOOKUP($E180,'Adj NEA Backsheet'!$D$5:$CB$183,H$9,FALSE))),"")</f>
        <v>2129.0320590309343</v>
      </c>
      <c r="I180" s="107">
        <f ca="1">IFERROR(IF((VLOOKUP($E180,'Adj NEA Backsheet'!$D$5:$CB$183,I$9,FALSE))="","",(VLOOKUP($E180,'Adj NEA Backsheet'!$D$5:$CB$183,I$9,FALSE))),"")</f>
        <v>2222.1891888076593</v>
      </c>
      <c r="J180" s="108">
        <f ca="1">IFERROR(IF((VLOOKUP($E180,'Adj NEA Backsheet'!$D$5:$CB$183,J$9,FALSE))="","",(VLOOKUP($E180,'Adj NEA Backsheet'!$D$5:$CB$183,J$9,FALSE))),"")</f>
        <v>2186.3789356709044</v>
      </c>
      <c r="K180" s="170">
        <f ca="1">IFERROR(IF((VLOOKUP($E180,'Adj NEA Backsheet'!$D$5:$CB$183,K$9,FALSE))="","",(VLOOKUP($E180,'Adj NEA Backsheet'!$D$5:$CB$183,K$9,FALSE))),"")</f>
        <v>2173.8782166791298</v>
      </c>
      <c r="L180" s="238">
        <f ca="1">IFERROR(IF((VLOOKUP($E180,'Adj NEA Backsheet'!$D$5:$CB$183,L$9,FALSE))="","",(VLOOKUP($E180,'Adj NEA Backsheet'!$D$5:$CB$183,L$9,FALSE))),"")</f>
        <v>2158.8650446372567</v>
      </c>
      <c r="M180" s="107">
        <f ca="1">IFERROR(IF((VLOOKUP($E180,'NEA Backsheet'!$D$5:$CB$183,M$9,FALSE))="","",(VLOOKUP($E180,'NEA Backsheet'!$D$5:$CB$183,M$9,FALSE))),"")</f>
        <v>2318.6119665560232</v>
      </c>
      <c r="N180" s="241">
        <f ca="1">IFERROR(IF((VLOOKUP($E180,'NEA Backsheet'!$D$5:$CB$183,N$9,FALSE))="","",(VLOOKUP($E180,'NEA Backsheet'!$D$5:$CB$183,N$9,FALSE))),"")</f>
        <v>2355.8037760295902</v>
      </c>
      <c r="O180" s="92"/>
      <c r="Q180" s="106">
        <f ca="1">IFERROR(IF((VLOOKUP($E180,'DTOC Backsheet'!$D$5:$AF$183,Q$9,FALSE))="","",(VLOOKUP($E180,'DTOC Backsheet'!$D$5:$AF$183,Q$9,FALSE))),"")</f>
        <v>2041.0325799010459</v>
      </c>
      <c r="R180" s="107">
        <f ca="1">IFERROR(IF((VLOOKUP($E180,'DTOC Backsheet'!$D$5:$AF$183,R$9,FALSE))="","",(VLOOKUP($E180,'DTOC Backsheet'!$D$5:$AF$183,R$9,FALSE))),"")</f>
        <v>1696.2415330567399</v>
      </c>
      <c r="S180" s="107">
        <f ca="1">IFERROR(IF((VLOOKUP($E180,'DTOC Backsheet'!$D$5:$AF$183,S$9,FALSE))="","",(VLOOKUP($E180,'DTOC Backsheet'!$D$5:$AF$183,S$9,FALSE))),"")</f>
        <v>1547.8917209393314</v>
      </c>
      <c r="T180" s="108">
        <f ca="1">IFERROR(IF((VLOOKUP($E180,'DTOC Backsheet'!$D$5:$AF$183,T$9,FALSE))="","",(VLOOKUP($E180,'DTOC Backsheet'!$D$5:$AF$183,T$9,FALSE))),"")</f>
        <v>1370.8747934382272</v>
      </c>
      <c r="U180" s="170">
        <f ca="1">IFERROR(IF((VLOOKUP($E180,'DTOC Backsheet'!$D$5:$AF$183,U$9,FALSE))="","",(VLOOKUP($E180,'DTOC Backsheet'!$D$5:$AF$183,U$9,FALSE))),"")</f>
        <v>921.46065124975189</v>
      </c>
      <c r="V180" s="238">
        <f ca="1">IFERROR(IF((VLOOKUP($E180,'DTOC Backsheet'!$D$5:$AF$183,V$9,FALSE))="","",(VLOOKUP($E180,'DTOC Backsheet'!$D$5:$AF$183,V$9,FALSE))),"")</f>
        <v>883.47060685612166</v>
      </c>
      <c r="W180" s="107">
        <f ca="1">IFERROR(IF((VLOOKUP($E180,'DTOC Backsheet'!$D$5:$AF$183,W$9,FALSE))="","",(VLOOKUP($E180,'DTOC Backsheet'!$D$5:$AF$183,W$9,FALSE))),"")</f>
        <v>1043.5137725994996</v>
      </c>
      <c r="X180" s="241">
        <f ca="1">IFERROR(IF((VLOOKUP($E180,'DTOC Backsheet'!$D$5:$AF$183,X$9,FALSE))="","",(VLOOKUP($E180,'DTOC Backsheet'!$D$5:$AF$183,X$9,FALSE))),"")</f>
        <v>1537.9962455346702</v>
      </c>
      <c r="Y180" s="92"/>
    </row>
    <row r="181" spans="1:28" ht="30" customHeight="1" x14ac:dyDescent="0.3">
      <c r="A181" s="161">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2"/>
        <v>E10000032</v>
      </c>
      <c r="F181" s="99" t="str">
        <f ca="1">IF(E181="","",VLOOKUP(E181,'Org List'!$J$9:$K$488,2,0))</f>
        <v>West Sussex</v>
      </c>
      <c r="G181" s="106">
        <f ca="1">IFERROR(IF((VLOOKUP($E181,'Adj NEA Backsheet'!$D$5:$CB$183,G$9,FALSE))="","",(VLOOKUP($E181,'Adj NEA Backsheet'!$D$5:$CB$183,G$9,FALSE))),"")</f>
        <v>2644.2580300694235</v>
      </c>
      <c r="H181" s="107">
        <f ca="1">IFERROR(IF((VLOOKUP($E181,'Adj NEA Backsheet'!$D$5:$CB$183,H$9,FALSE))="","",(VLOOKUP($E181,'Adj NEA Backsheet'!$D$5:$CB$183,H$9,FALSE))),"")</f>
        <v>2626.0383622963573</v>
      </c>
      <c r="I181" s="107">
        <f ca="1">IFERROR(IF((VLOOKUP($E181,'Adj NEA Backsheet'!$D$5:$CB$183,I$9,FALSE))="","",(VLOOKUP($E181,'Adj NEA Backsheet'!$D$5:$CB$183,I$9,FALSE))),"")</f>
        <v>2745.2398798439849</v>
      </c>
      <c r="J181" s="108">
        <f ca="1">IFERROR(IF((VLOOKUP($E181,'Adj NEA Backsheet'!$D$5:$CB$183,J$9,FALSE))="","",(VLOOKUP($E181,'Adj NEA Backsheet'!$D$5:$CB$183,J$9,FALSE))),"")</f>
        <v>2746.602260919974</v>
      </c>
      <c r="K181" s="170">
        <f ca="1">IFERROR(IF((VLOOKUP($E181,'Adj NEA Backsheet'!$D$5:$CB$183,K$9,FALSE))="","",(VLOOKUP($E181,'Adj NEA Backsheet'!$D$5:$CB$183,K$9,FALSE))),"")</f>
        <v>2773.9685069952202</v>
      </c>
      <c r="L181" s="238">
        <f ca="1">IFERROR(IF((VLOOKUP($E181,'Adj NEA Backsheet'!$D$5:$CB$183,L$9,FALSE))="","",(VLOOKUP($E181,'Adj NEA Backsheet'!$D$5:$CB$183,L$9,FALSE))),"")</f>
        <v>2715.3257370505107</v>
      </c>
      <c r="M181" s="107">
        <f ca="1">IFERROR(IF((VLOOKUP($E181,'NEA Backsheet'!$D$5:$CB$183,M$9,FALSE))="","",(VLOOKUP($E181,'NEA Backsheet'!$D$5:$CB$183,M$9,FALSE))),"")</f>
        <v>2840.034360181076</v>
      </c>
      <c r="N181" s="241">
        <f ca="1">IFERROR(IF((VLOOKUP($E181,'NEA Backsheet'!$D$5:$CB$183,N$9,FALSE))="","",(VLOOKUP($E181,'NEA Backsheet'!$D$5:$CB$183,N$9,FALSE))),"")</f>
        <v>2830.9296278865436</v>
      </c>
      <c r="O181" s="92"/>
      <c r="Q181" s="106">
        <f ca="1">IFERROR(IF((VLOOKUP($E181,'DTOC Backsheet'!$D$5:$AF$183,Q$9,FALSE))="","",(VLOOKUP($E181,'DTOC Backsheet'!$D$5:$AF$183,Q$9,FALSE))),"")</f>
        <v>1299.8621648367182</v>
      </c>
      <c r="R181" s="107">
        <f ca="1">IFERROR(IF((VLOOKUP($E181,'DTOC Backsheet'!$D$5:$AF$183,R$9,FALSE))="","",(VLOOKUP($E181,'DTOC Backsheet'!$D$5:$AF$183,R$9,FALSE))),"")</f>
        <v>1571.9982564440884</v>
      </c>
      <c r="S181" s="107">
        <f ca="1">IFERROR(IF((VLOOKUP($E181,'DTOC Backsheet'!$D$5:$AF$183,S$9,FALSE))="","",(VLOOKUP($E181,'DTOC Backsheet'!$D$5:$AF$183,S$9,FALSE))),"")</f>
        <v>1363.6256538334667</v>
      </c>
      <c r="T181" s="108">
        <f ca="1">IFERROR(IF((VLOOKUP($E181,'DTOC Backsheet'!$D$5:$AF$183,T$9,FALSE))="","",(VLOOKUP($E181,'DTOC Backsheet'!$D$5:$AF$183,T$9,FALSE))),"")</f>
        <v>1207.9166122519512</v>
      </c>
      <c r="U181" s="170">
        <f ca="1">IFERROR(IF((VLOOKUP($E181,'DTOC Backsheet'!$D$5:$AF$183,U$9,FALSE))="","",(VLOOKUP($E181,'DTOC Backsheet'!$D$5:$AF$183,U$9,FALSE))),"")</f>
        <v>1102.0178729094907</v>
      </c>
      <c r="V181" s="238">
        <f ca="1">IFERROR(IF((VLOOKUP($E181,'DTOC Backsheet'!$D$5:$AF$183,V$9,FALSE))="","",(VLOOKUP($E181,'DTOC Backsheet'!$D$5:$AF$183,V$9,FALSE))),"")</f>
        <v>1188.078831879259</v>
      </c>
      <c r="W181" s="107">
        <f ca="1">IFERROR(IF((VLOOKUP($E181,'DTOC Backsheet'!$D$5:$AF$183,W$9,FALSE))="","",(VLOOKUP($E181,'DTOC Backsheet'!$D$5:$AF$183,W$9,FALSE))),"")</f>
        <v>1084.0763509547762</v>
      </c>
      <c r="X181" s="241">
        <f ca="1">IFERROR(IF((VLOOKUP($E181,'DTOC Backsheet'!$D$5:$AF$183,X$9,FALSE))="","",(VLOOKUP($E181,'DTOC Backsheet'!$D$5:$AF$183,X$9,FALSE))),"")</f>
        <v>1066.0770913342024</v>
      </c>
      <c r="Y181" s="92"/>
    </row>
    <row r="182" spans="1:28" ht="30" customHeight="1" x14ac:dyDescent="0.3">
      <c r="A182" s="161">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2"/>
        <v>E09000033</v>
      </c>
      <c r="F182" s="99" t="str">
        <f ca="1">IF(E182="","",VLOOKUP(E182,'Org List'!$J$9:$K$488,2,0))</f>
        <v>Westminster</v>
      </c>
      <c r="G182" s="106">
        <f ca="1">IFERROR(IF((VLOOKUP($E182,'Adj NEA Backsheet'!$D$5:$CB$183,G$9,FALSE))="","",(VLOOKUP($E182,'Adj NEA Backsheet'!$D$5:$CB$183,G$9,FALSE))),"")</f>
        <v>1611.2248190228145</v>
      </c>
      <c r="H182" s="107">
        <f ca="1">IFERROR(IF((VLOOKUP($E182,'Adj NEA Backsheet'!$D$5:$CB$183,H$9,FALSE))="","",(VLOOKUP($E182,'Adj NEA Backsheet'!$D$5:$CB$183,H$9,FALSE))),"")</f>
        <v>1554.3977385171802</v>
      </c>
      <c r="I182" s="107">
        <f ca="1">IFERROR(IF((VLOOKUP($E182,'Adj NEA Backsheet'!$D$5:$CB$183,I$9,FALSE))="","",(VLOOKUP($E182,'Adj NEA Backsheet'!$D$5:$CB$183,I$9,FALSE))),"")</f>
        <v>1655.3864931037942</v>
      </c>
      <c r="J182" s="108">
        <f ca="1">IFERROR(IF((VLOOKUP($E182,'Adj NEA Backsheet'!$D$5:$CB$183,J$9,FALSE))="","",(VLOOKUP($E182,'Adj NEA Backsheet'!$D$5:$CB$183,J$9,FALSE))),"")</f>
        <v>1640.364474031981</v>
      </c>
      <c r="K182" s="170">
        <f ca="1">IFERROR(IF((VLOOKUP($E182,'Adj NEA Backsheet'!$D$5:$CB$183,K$9,FALSE))="","",(VLOOKUP($E182,'Adj NEA Backsheet'!$D$5:$CB$183,K$9,FALSE))),"")</f>
        <v>1606.947322904866</v>
      </c>
      <c r="L182" s="238">
        <f ca="1">IFERROR(IF((VLOOKUP($E182,'Adj NEA Backsheet'!$D$5:$CB$183,L$9,FALSE))="","",(VLOOKUP($E182,'Adj NEA Backsheet'!$D$5:$CB$183,L$9,FALSE))),"")</f>
        <v>1679.2602682503589</v>
      </c>
      <c r="M182" s="107">
        <f ca="1">IFERROR(IF((VLOOKUP($E182,'NEA Backsheet'!$D$5:$CB$183,M$9,FALSE))="","",(VLOOKUP($E182,'NEA Backsheet'!$D$5:$CB$183,M$9,FALSE))),"")</f>
        <v>1785.7637601357565</v>
      </c>
      <c r="N182" s="241">
        <f ca="1">IFERROR(IF((VLOOKUP($E182,'NEA Backsheet'!$D$5:$CB$183,N$9,FALSE))="","",(VLOOKUP($E182,'NEA Backsheet'!$D$5:$CB$183,N$9,FALSE))),"")</f>
        <v>1710.8324019258944</v>
      </c>
      <c r="O182" s="92"/>
      <c r="Q182" s="106">
        <f ca="1">IFERROR(IF((VLOOKUP($E182,'DTOC Backsheet'!$D$5:$AF$183,Q$9,FALSE))="","",(VLOOKUP($E182,'DTOC Backsheet'!$D$5:$AF$183,Q$9,FALSE))),"")</f>
        <v>277.01108545266015</v>
      </c>
      <c r="R182" s="107">
        <f ca="1">IFERROR(IF((VLOOKUP($E182,'DTOC Backsheet'!$D$5:$AF$183,R$9,FALSE))="","",(VLOOKUP($E182,'DTOC Backsheet'!$D$5:$AF$183,R$9,FALSE))),"")</f>
        <v>413.26246925577692</v>
      </c>
      <c r="S182" s="107">
        <f ca="1">IFERROR(IF((VLOOKUP($E182,'DTOC Backsheet'!$D$5:$AF$183,S$9,FALSE))="","",(VLOOKUP($E182,'DTOC Backsheet'!$D$5:$AF$183,S$9,FALSE))),"")</f>
        <v>494.41219049145673</v>
      </c>
      <c r="T182" s="108">
        <f ca="1">IFERROR(IF((VLOOKUP($E182,'DTOC Backsheet'!$D$5:$AF$183,T$9,FALSE))="","",(VLOOKUP($E182,'DTOC Backsheet'!$D$5:$AF$183,T$9,FALSE))),"")</f>
        <v>665.62343854086191</v>
      </c>
      <c r="U182" s="170">
        <f ca="1">IFERROR(IF((VLOOKUP($E182,'DTOC Backsheet'!$D$5:$AF$183,U$9,FALSE))="","",(VLOOKUP($E182,'DTOC Backsheet'!$D$5:$AF$183,U$9,FALSE))),"")</f>
        <v>799.4394265561242</v>
      </c>
      <c r="V182" s="238">
        <f ca="1">IFERROR(IF((VLOOKUP($E182,'DTOC Backsheet'!$D$5:$AF$183,V$9,FALSE))="","",(VLOOKUP($E182,'DTOC Backsheet'!$D$5:$AF$183,V$9,FALSE))),"")</f>
        <v>619.20756077911039</v>
      </c>
      <c r="W182" s="107">
        <f ca="1">IFERROR(IF((VLOOKUP($E182,'DTOC Backsheet'!$D$5:$AF$183,W$9,FALSE))="","",(VLOOKUP($E182,'DTOC Backsheet'!$D$5:$AF$183,W$9,FALSE))),"")</f>
        <v>628.58949351818785</v>
      </c>
      <c r="X182" s="241">
        <f ca="1">IFERROR(IF((VLOOKUP($E182,'DTOC Backsheet'!$D$5:$AF$183,X$9,FALSE))="","",(VLOOKUP($E182,'DTOC Backsheet'!$D$5:$AF$183,X$9,FALSE))),"")</f>
        <v>644.63573028820622</v>
      </c>
      <c r="Y182" s="92"/>
    </row>
    <row r="183" spans="1:28" ht="30" customHeight="1" x14ac:dyDescent="0.3">
      <c r="A183" s="161">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2"/>
        <v>E08000010</v>
      </c>
      <c r="F183" s="99" t="str">
        <f ca="1">IF(E183="","",VLOOKUP(E183,'Org List'!$J$9:$K$488,2,0))</f>
        <v>Wigan</v>
      </c>
      <c r="G183" s="106">
        <f ca="1">IFERROR(IF((VLOOKUP($E183,'Adj NEA Backsheet'!$D$5:$CB$183,G$9,FALSE))="","",(VLOOKUP($E183,'Adj NEA Backsheet'!$D$5:$CB$183,G$9,FALSE))),"")</f>
        <v>2649.406109696054</v>
      </c>
      <c r="H183" s="107">
        <f ca="1">IFERROR(IF((VLOOKUP($E183,'Adj NEA Backsheet'!$D$5:$CB$183,H$9,FALSE))="","",(VLOOKUP($E183,'Adj NEA Backsheet'!$D$5:$CB$183,H$9,FALSE))),"")</f>
        <v>2819.2018668493542</v>
      </c>
      <c r="I183" s="107">
        <f ca="1">IFERROR(IF((VLOOKUP($E183,'Adj NEA Backsheet'!$D$5:$CB$183,I$9,FALSE))="","",(VLOOKUP($E183,'Adj NEA Backsheet'!$D$5:$CB$183,I$9,FALSE))),"")</f>
        <v>3097.1948198075693</v>
      </c>
      <c r="J183" s="108">
        <f ca="1">IFERROR(IF((VLOOKUP($E183,'Adj NEA Backsheet'!$D$5:$CB$183,J$9,FALSE))="","",(VLOOKUP($E183,'Adj NEA Backsheet'!$D$5:$CB$183,J$9,FALSE))),"")</f>
        <v>3074.00646064291</v>
      </c>
      <c r="K183" s="170">
        <f ca="1">IFERROR(IF((VLOOKUP($E183,'Adj NEA Backsheet'!$D$5:$CB$183,K$9,FALSE))="","",(VLOOKUP($E183,'Adj NEA Backsheet'!$D$5:$CB$183,K$9,FALSE))),"")</f>
        <v>3283.1499726706516</v>
      </c>
      <c r="L183" s="238">
        <f ca="1">IFERROR(IF((VLOOKUP($E183,'Adj NEA Backsheet'!$D$5:$CB$183,L$9,FALSE))="","",(VLOOKUP($E183,'Adj NEA Backsheet'!$D$5:$CB$183,L$9,FALSE))),"")</f>
        <v>3092.6114301685302</v>
      </c>
      <c r="M183" s="107">
        <f ca="1">IFERROR(IF((VLOOKUP($E183,'NEA Backsheet'!$D$5:$CB$183,M$9,FALSE))="","",(VLOOKUP($E183,'NEA Backsheet'!$D$5:$CB$183,M$9,FALSE))),"")</f>
        <v>3045.7319132153484</v>
      </c>
      <c r="N183" s="241">
        <f ca="1">IFERROR(IF((VLOOKUP($E183,'NEA Backsheet'!$D$5:$CB$183,N$9,FALSE))="","",(VLOOKUP($E183,'NEA Backsheet'!$D$5:$CB$183,N$9,FALSE))),"")</f>
        <v>2964.5075411672597</v>
      </c>
      <c r="O183" s="92"/>
      <c r="Q183" s="106">
        <f ca="1">IFERROR(IF((VLOOKUP($E183,'DTOC Backsheet'!$D$5:$AF$183,Q$9,FALSE))="","",(VLOOKUP($E183,'DTOC Backsheet'!$D$5:$AF$183,Q$9,FALSE))),"")</f>
        <v>423.26969996959934</v>
      </c>
      <c r="R183" s="107">
        <f ca="1">IFERROR(IF((VLOOKUP($E183,'DTOC Backsheet'!$D$5:$AF$183,R$9,FALSE))="","",(VLOOKUP($E183,'DTOC Backsheet'!$D$5:$AF$183,R$9,FALSE))),"")</f>
        <v>623.60176791101208</v>
      </c>
      <c r="S183" s="107">
        <f ca="1">IFERROR(IF((VLOOKUP($E183,'DTOC Backsheet'!$D$5:$AF$183,S$9,FALSE))="","",(VLOOKUP($E183,'DTOC Backsheet'!$D$5:$AF$183,S$9,FALSE))),"")</f>
        <v>539.80528034796976</v>
      </c>
      <c r="T183" s="108">
        <f ca="1">IFERROR(IF((VLOOKUP($E183,'DTOC Backsheet'!$D$5:$AF$183,T$9,FALSE))="","",(VLOOKUP($E183,'DTOC Backsheet'!$D$5:$AF$183,T$9,FALSE))),"")</f>
        <v>568.16548280592519</v>
      </c>
      <c r="U183" s="170">
        <f ca="1">IFERROR(IF((VLOOKUP($E183,'DTOC Backsheet'!$D$5:$AF$183,U$9,FALSE))="","",(VLOOKUP($E183,'DTOC Backsheet'!$D$5:$AF$183,U$9,FALSE))),"")</f>
        <v>382.01550588113849</v>
      </c>
      <c r="V183" s="238">
        <f ca="1">IFERROR(IF((VLOOKUP($E183,'DTOC Backsheet'!$D$5:$AF$183,V$9,FALSE))="","",(VLOOKUP($E183,'DTOC Backsheet'!$D$5:$AF$183,V$9,FALSE))),"")</f>
        <v>394.45141248154181</v>
      </c>
      <c r="W183" s="107">
        <f ca="1">IFERROR(IF((VLOOKUP($E183,'DTOC Backsheet'!$D$5:$AF$183,W$9,FALSE))="","",(VLOOKUP($E183,'DTOC Backsheet'!$D$5:$AF$183,W$9,FALSE))),"")</f>
        <v>440.69744015179157</v>
      </c>
      <c r="X183" s="241">
        <f ca="1">IFERROR(IF((VLOOKUP($E183,'DTOC Backsheet'!$D$5:$AF$183,X$9,FALSE))="","",(VLOOKUP($E183,'DTOC Backsheet'!$D$5:$AF$183,X$9,FALSE))),"")</f>
        <v>534.61185629633292</v>
      </c>
      <c r="Y183" s="92"/>
    </row>
    <row r="184" spans="1:28" ht="30" customHeight="1" x14ac:dyDescent="0.3">
      <c r="A184" s="161">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2"/>
        <v>E06000054</v>
      </c>
      <c r="F184" s="99" t="str">
        <f ca="1">IF(E184="","",VLOOKUP(E184,'Org List'!$J$9:$K$488,2,0))</f>
        <v>Wiltshire</v>
      </c>
      <c r="G184" s="106">
        <f ca="1">IFERROR(IF((VLOOKUP($E184,'Adj NEA Backsheet'!$D$5:$CB$183,G$9,FALSE))="","",(VLOOKUP($E184,'Adj NEA Backsheet'!$D$5:$CB$183,G$9,FALSE))),"")</f>
        <v>2290.7443870478833</v>
      </c>
      <c r="H184" s="107">
        <f ca="1">IFERROR(IF((VLOOKUP($E184,'Adj NEA Backsheet'!$D$5:$CB$183,H$9,FALSE))="","",(VLOOKUP($E184,'Adj NEA Backsheet'!$D$5:$CB$183,H$9,FALSE))),"")</f>
        <v>2351.2423603050001</v>
      </c>
      <c r="I184" s="107">
        <f ca="1">IFERROR(IF((VLOOKUP($E184,'Adj NEA Backsheet'!$D$5:$CB$183,I$9,FALSE))="","",(VLOOKUP($E184,'Adj NEA Backsheet'!$D$5:$CB$183,I$9,FALSE))),"")</f>
        <v>2517.362033465542</v>
      </c>
      <c r="J184" s="108">
        <f ca="1">IFERROR(IF((VLOOKUP($E184,'Adj NEA Backsheet'!$D$5:$CB$183,J$9,FALSE))="","",(VLOOKUP($E184,'Adj NEA Backsheet'!$D$5:$CB$183,J$9,FALSE))),"")</f>
        <v>2508.4032365197809</v>
      </c>
      <c r="K184" s="170">
        <f ca="1">IFERROR(IF((VLOOKUP($E184,'Adj NEA Backsheet'!$D$5:$CB$183,K$9,FALSE))="","",(VLOOKUP($E184,'Adj NEA Backsheet'!$D$5:$CB$183,K$9,FALSE))),"")</f>
        <v>2528.1903162336766</v>
      </c>
      <c r="L184" s="238">
        <f ca="1">IFERROR(IF((VLOOKUP($E184,'Adj NEA Backsheet'!$D$5:$CB$183,L$9,FALSE))="","",(VLOOKUP($E184,'Adj NEA Backsheet'!$D$5:$CB$183,L$9,FALSE))),"")</f>
        <v>2527.8976248204685</v>
      </c>
      <c r="M184" s="107">
        <f ca="1">IFERROR(IF((VLOOKUP($E184,'NEA Backsheet'!$D$5:$CB$183,M$9,FALSE))="","",(VLOOKUP($E184,'NEA Backsheet'!$D$5:$CB$183,M$9,FALSE))),"")</f>
        <v>2665.1755126788803</v>
      </c>
      <c r="N184" s="241">
        <f ca="1">IFERROR(IF((VLOOKUP($E184,'NEA Backsheet'!$D$5:$CB$183,N$9,FALSE))="","",(VLOOKUP($E184,'NEA Backsheet'!$D$5:$CB$183,N$9,FALSE))),"")</f>
        <v>2614.0975005676746</v>
      </c>
      <c r="O184" s="92"/>
      <c r="Q184" s="106">
        <f ca="1">IFERROR(IF((VLOOKUP($E184,'DTOC Backsheet'!$D$5:$AF$183,Q$9,FALSE))="","",(VLOOKUP($E184,'DTOC Backsheet'!$D$5:$AF$183,Q$9,FALSE))),"")</f>
        <v>1984.3973302326058</v>
      </c>
      <c r="R184" s="107">
        <f ca="1">IFERROR(IF((VLOOKUP($E184,'DTOC Backsheet'!$D$5:$AF$183,R$9,FALSE))="","",(VLOOKUP($E184,'DTOC Backsheet'!$D$5:$AF$183,R$9,FALSE))),"")</f>
        <v>1728.0238496488632</v>
      </c>
      <c r="S184" s="107">
        <f ca="1">IFERROR(IF((VLOOKUP($E184,'DTOC Backsheet'!$D$5:$AF$183,S$9,FALSE))="","",(VLOOKUP($E184,'DTOC Backsheet'!$D$5:$AF$183,S$9,FALSE))),"")</f>
        <v>1413.7678449772825</v>
      </c>
      <c r="T184" s="108">
        <f ca="1">IFERROR(IF((VLOOKUP($E184,'DTOC Backsheet'!$D$5:$AF$183,T$9,FALSE))="","",(VLOOKUP($E184,'DTOC Backsheet'!$D$5:$AF$183,T$9,FALSE))),"")</f>
        <v>1352.8734984690459</v>
      </c>
      <c r="U184" s="170">
        <f ca="1">IFERROR(IF((VLOOKUP($E184,'DTOC Backsheet'!$D$5:$AF$183,U$9,FALSE))="","",(VLOOKUP($E184,'DTOC Backsheet'!$D$5:$AF$183,U$9,FALSE))),"")</f>
        <v>1160.9891992889382</v>
      </c>
      <c r="V184" s="238">
        <f ca="1">IFERROR(IF((VLOOKUP($E184,'DTOC Backsheet'!$D$5:$AF$183,V$9,FALSE))="","",(VLOOKUP($E184,'DTOC Backsheet'!$D$5:$AF$183,V$9,FALSE))),"")</f>
        <v>1392.8812474348852</v>
      </c>
      <c r="W184" s="107">
        <f ca="1">IFERROR(IF((VLOOKUP($E184,'DTOC Backsheet'!$D$5:$AF$183,W$9,FALSE))="","",(VLOOKUP($E184,'DTOC Backsheet'!$D$5:$AF$183,W$9,FALSE))),"")</f>
        <v>1278.4641819211156</v>
      </c>
      <c r="X184" s="241">
        <f ca="1">IFERROR(IF((VLOOKUP($E184,'DTOC Backsheet'!$D$5:$AF$183,X$9,FALSE))="","",(VLOOKUP($E184,'DTOC Backsheet'!$D$5:$AF$183,X$9,FALSE))),"")</f>
        <v>1051.3585763005256</v>
      </c>
      <c r="Y184" s="92"/>
    </row>
    <row r="185" spans="1:28" ht="30" customHeight="1" x14ac:dyDescent="0.3">
      <c r="A185" s="161">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2"/>
        <v>E06000040</v>
      </c>
      <c r="F185" s="99" t="str">
        <f ca="1">IF(E185="","",VLOOKUP(E185,'Org List'!$J$9:$K$488,2,0))</f>
        <v>Windsor and Maidenhead</v>
      </c>
      <c r="G185" s="106">
        <f ca="1">IFERROR(IF((VLOOKUP($E185,'Adj NEA Backsheet'!$D$5:$CB$183,G$9,FALSE))="","",(VLOOKUP($E185,'Adj NEA Backsheet'!$D$5:$CB$183,G$9,FALSE))),"")</f>
        <v>2714.597073798313</v>
      </c>
      <c r="H185" s="107">
        <f ca="1">IFERROR(IF((VLOOKUP($E185,'Adj NEA Backsheet'!$D$5:$CB$183,H$9,FALSE))="","",(VLOOKUP($E185,'Adj NEA Backsheet'!$D$5:$CB$183,H$9,FALSE))),"")</f>
        <v>2682.8445536177705</v>
      </c>
      <c r="I185" s="107">
        <f ca="1">IFERROR(IF((VLOOKUP($E185,'Adj NEA Backsheet'!$D$5:$CB$183,I$9,FALSE))="","",(VLOOKUP($E185,'Adj NEA Backsheet'!$D$5:$CB$183,I$9,FALSE))),"")</f>
        <v>2831.9464499359565</v>
      </c>
      <c r="J185" s="108">
        <f ca="1">IFERROR(IF((VLOOKUP($E185,'Adj NEA Backsheet'!$D$5:$CB$183,J$9,FALSE))="","",(VLOOKUP($E185,'Adj NEA Backsheet'!$D$5:$CB$183,J$9,FALSE))),"")</f>
        <v>2799.2794298923181</v>
      </c>
      <c r="K185" s="170">
        <f ca="1">IFERROR(IF((VLOOKUP($E185,'Adj NEA Backsheet'!$D$5:$CB$183,K$9,FALSE))="","",(VLOOKUP($E185,'Adj NEA Backsheet'!$D$5:$CB$183,K$9,FALSE))),"")</f>
        <v>2901.4487066875586</v>
      </c>
      <c r="L185" s="238">
        <f ca="1">IFERROR(IF((VLOOKUP($E185,'Adj NEA Backsheet'!$D$5:$CB$183,L$9,FALSE))="","",(VLOOKUP($E185,'Adj NEA Backsheet'!$D$5:$CB$183,L$9,FALSE))),"")</f>
        <v>2859.138286776119</v>
      </c>
      <c r="M185" s="107">
        <f ca="1">IFERROR(IF((VLOOKUP($E185,'NEA Backsheet'!$D$5:$CB$183,M$9,FALSE))="","",(VLOOKUP($E185,'NEA Backsheet'!$D$5:$CB$183,M$9,FALSE))),"")</f>
        <v>2873.4147887720851</v>
      </c>
      <c r="N185" s="241">
        <f ca="1">IFERROR(IF((VLOOKUP($E185,'NEA Backsheet'!$D$5:$CB$183,N$9,FALSE))="","",(VLOOKUP($E185,'NEA Backsheet'!$D$5:$CB$183,N$9,FALSE))),"")</f>
        <v>2856.1177664086081</v>
      </c>
      <c r="O185" s="92"/>
      <c r="Q185" s="106">
        <f ca="1">IFERROR(IF((VLOOKUP($E185,'DTOC Backsheet'!$D$5:$AF$183,Q$9,FALSE))="","",(VLOOKUP($E185,'DTOC Backsheet'!$D$5:$AF$183,Q$9,FALSE))),"")</f>
        <v>915.46619684250538</v>
      </c>
      <c r="R185" s="107">
        <f ca="1">IFERROR(IF((VLOOKUP($E185,'DTOC Backsheet'!$D$5:$AF$183,R$9,FALSE))="","",(VLOOKUP($E185,'DTOC Backsheet'!$D$5:$AF$183,R$9,FALSE))),"")</f>
        <v>1239.3339551594293</v>
      </c>
      <c r="S185" s="107">
        <f ca="1">IFERROR(IF((VLOOKUP($E185,'DTOC Backsheet'!$D$5:$AF$183,S$9,FALSE))="","",(VLOOKUP($E185,'DTOC Backsheet'!$D$5:$AF$183,S$9,FALSE))),"")</f>
        <v>1243.6521919369884</v>
      </c>
      <c r="T185" s="108">
        <f ca="1">IFERROR(IF((VLOOKUP($E185,'DTOC Backsheet'!$D$5:$AF$183,T$9,FALSE))="","",(VLOOKUP($E185,'DTOC Backsheet'!$D$5:$AF$183,T$9,FALSE))),"")</f>
        <v>903.04926097493126</v>
      </c>
      <c r="U185" s="170">
        <f ca="1">IFERROR(IF((VLOOKUP($E185,'DTOC Backsheet'!$D$5:$AF$183,U$9,FALSE))="","",(VLOOKUP($E185,'DTOC Backsheet'!$D$5:$AF$183,U$9,FALSE))),"")</f>
        <v>1051.4011930548627</v>
      </c>
      <c r="V185" s="238">
        <f ca="1">IFERROR(IF((VLOOKUP($E185,'DTOC Backsheet'!$D$5:$AF$183,V$9,FALSE))="","",(VLOOKUP($E185,'DTOC Backsheet'!$D$5:$AF$183,V$9,FALSE))),"")</f>
        <v>1561.1453317713713</v>
      </c>
      <c r="W185" s="107">
        <f ca="1">IFERROR(IF((VLOOKUP($E185,'DTOC Backsheet'!$D$5:$AF$183,W$9,FALSE))="","",(VLOOKUP($E185,'DTOC Backsheet'!$D$5:$AF$183,W$9,FALSE))),"")</f>
        <v>1242.0161755529141</v>
      </c>
      <c r="X185" s="241">
        <f ca="1">IFERROR(IF((VLOOKUP($E185,'DTOC Backsheet'!$D$5:$AF$183,X$9,FALSE))="","",(VLOOKUP($E185,'DTOC Backsheet'!$D$5:$AF$183,X$9,FALSE))),"")</f>
        <v>592.30051454065529</v>
      </c>
      <c r="Y185" s="92"/>
    </row>
    <row r="186" spans="1:28" ht="30" customHeight="1" x14ac:dyDescent="0.3">
      <c r="A186" s="161">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2"/>
        <v>E08000015</v>
      </c>
      <c r="F186" s="99" t="str">
        <f ca="1">IF(E186="","",VLOOKUP(E186,'Org List'!$J$9:$K$488,2,0))</f>
        <v>Wirral</v>
      </c>
      <c r="G186" s="106">
        <f ca="1">IFERROR(IF((VLOOKUP($E186,'Adj NEA Backsheet'!$D$5:$CB$183,G$9,FALSE))="","",(VLOOKUP($E186,'Adj NEA Backsheet'!$D$5:$CB$183,G$9,FALSE))),"")</f>
        <v>3628.0699658350677</v>
      </c>
      <c r="H186" s="107">
        <f ca="1">IFERROR(IF((VLOOKUP($E186,'Adj NEA Backsheet'!$D$5:$CB$183,H$9,FALSE))="","",(VLOOKUP($E186,'Adj NEA Backsheet'!$D$5:$CB$183,H$9,FALSE))),"")</f>
        <v>3671.9405150132457</v>
      </c>
      <c r="I186" s="107">
        <f ca="1">IFERROR(IF((VLOOKUP($E186,'Adj NEA Backsheet'!$D$5:$CB$183,I$9,FALSE))="","",(VLOOKUP($E186,'Adj NEA Backsheet'!$D$5:$CB$183,I$9,FALSE))),"")</f>
        <v>3889.2749017676538</v>
      </c>
      <c r="J186" s="108">
        <f ca="1">IFERROR(IF((VLOOKUP($E186,'Adj NEA Backsheet'!$D$5:$CB$183,J$9,FALSE))="","",(VLOOKUP($E186,'Adj NEA Backsheet'!$D$5:$CB$183,J$9,FALSE))),"")</f>
        <v>3912.0504676339615</v>
      </c>
      <c r="K186" s="170">
        <f ca="1">IFERROR(IF((VLOOKUP($E186,'Adj NEA Backsheet'!$D$5:$CB$183,K$9,FALSE))="","",(VLOOKUP($E186,'Adj NEA Backsheet'!$D$5:$CB$183,K$9,FALSE))),"")</f>
        <v>3664.7913553633407</v>
      </c>
      <c r="L186" s="238">
        <f ca="1">IFERROR(IF((VLOOKUP($E186,'Adj NEA Backsheet'!$D$5:$CB$183,L$9,FALSE))="","",(VLOOKUP($E186,'Adj NEA Backsheet'!$D$5:$CB$183,L$9,FALSE))),"")</f>
        <v>3710.5708675993465</v>
      </c>
      <c r="M186" s="107">
        <f ca="1">IFERROR(IF((VLOOKUP($E186,'NEA Backsheet'!$D$5:$CB$183,M$9,FALSE))="","",(VLOOKUP($E186,'NEA Backsheet'!$D$5:$CB$183,M$9,FALSE))),"")</f>
        <v>3893.1779716788469</v>
      </c>
      <c r="N186" s="241">
        <f ca="1">IFERROR(IF((VLOOKUP($E186,'NEA Backsheet'!$D$5:$CB$183,N$9,FALSE))="","",(VLOOKUP($E186,'NEA Backsheet'!$D$5:$CB$183,N$9,FALSE))),"")</f>
        <v>3776.7612653104179</v>
      </c>
      <c r="O186" s="92"/>
      <c r="Q186" s="106">
        <f ca="1">IFERROR(IF((VLOOKUP($E186,'DTOC Backsheet'!$D$5:$AF$183,Q$9,FALSE))="","",(VLOOKUP($E186,'DTOC Backsheet'!$D$5:$AF$183,Q$9,FALSE))),"")</f>
        <v>1275.6282096514956</v>
      </c>
      <c r="R186" s="107">
        <f ca="1">IFERROR(IF((VLOOKUP($E186,'DTOC Backsheet'!$D$5:$AF$183,R$9,FALSE))="","",(VLOOKUP($E186,'DTOC Backsheet'!$D$5:$AF$183,R$9,FALSE))),"")</f>
        <v>1032.5767376220158</v>
      </c>
      <c r="S186" s="107">
        <f ca="1">IFERROR(IF((VLOOKUP($E186,'DTOC Backsheet'!$D$5:$AF$183,S$9,FALSE))="","",(VLOOKUP($E186,'DTOC Backsheet'!$D$5:$AF$183,S$9,FALSE))),"")</f>
        <v>651.14273393704184</v>
      </c>
      <c r="T186" s="108">
        <f ca="1">IFERROR(IF((VLOOKUP($E186,'DTOC Backsheet'!$D$5:$AF$183,T$9,FALSE))="","",(VLOOKUP($E186,'DTOC Backsheet'!$D$5:$AF$183,T$9,FALSE))),"")</f>
        <v>477.54646374057569</v>
      </c>
      <c r="U186" s="170">
        <f ca="1">IFERROR(IF((VLOOKUP($E186,'DTOC Backsheet'!$D$5:$AF$183,U$9,FALSE))="","",(VLOOKUP($E186,'DTOC Backsheet'!$D$5:$AF$183,U$9,FALSE))),"")</f>
        <v>612.53083804358141</v>
      </c>
      <c r="V186" s="238">
        <f ca="1">IFERROR(IF((VLOOKUP($E186,'DTOC Backsheet'!$D$5:$AF$183,V$9,FALSE))="","",(VLOOKUP($E186,'DTOC Backsheet'!$D$5:$AF$183,V$9,FALSE))),"")</f>
        <v>721.61704750938259</v>
      </c>
      <c r="W186" s="107">
        <f ca="1">IFERROR(IF((VLOOKUP($E186,'DTOC Backsheet'!$D$5:$AF$183,W$9,FALSE))="","",(VLOOKUP($E186,'DTOC Backsheet'!$D$5:$AF$183,W$9,FALSE))),"")</f>
        <v>688.65574680748591</v>
      </c>
      <c r="X186" s="241">
        <f ca="1">IFERROR(IF((VLOOKUP($E186,'DTOC Backsheet'!$D$5:$AF$183,X$9,FALSE))="","",(VLOOKUP($E186,'DTOC Backsheet'!$D$5:$AF$183,X$9,FALSE))),"")</f>
        <v>677.75485373962022</v>
      </c>
      <c r="Y186" s="92"/>
    </row>
    <row r="187" spans="1:28" ht="30" customHeight="1" x14ac:dyDescent="0.3">
      <c r="A187" s="161">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2"/>
        <v>E06000041</v>
      </c>
      <c r="F187" s="99" t="str">
        <f ca="1">IF(E187="","",VLOOKUP(E187,'Org List'!$J$9:$K$488,2,0))</f>
        <v>Wokingham</v>
      </c>
      <c r="G187" s="106">
        <f ca="1">IFERROR(IF((VLOOKUP($E187,'Adj NEA Backsheet'!$D$5:$CB$183,G$9,FALSE))="","",(VLOOKUP($E187,'Adj NEA Backsheet'!$D$5:$CB$183,G$9,FALSE))),"")</f>
        <v>2171.3189002129184</v>
      </c>
      <c r="H187" s="107">
        <f ca="1">IFERROR(IF((VLOOKUP($E187,'Adj NEA Backsheet'!$D$5:$CB$183,H$9,FALSE))="","",(VLOOKUP($E187,'Adj NEA Backsheet'!$D$5:$CB$183,H$9,FALSE))),"")</f>
        <v>2166.2558988078481</v>
      </c>
      <c r="I187" s="107">
        <f ca="1">IFERROR(IF((VLOOKUP($E187,'Adj NEA Backsheet'!$D$5:$CB$183,I$9,FALSE))="","",(VLOOKUP($E187,'Adj NEA Backsheet'!$D$5:$CB$183,I$9,FALSE))),"")</f>
        <v>2262.5068172114743</v>
      </c>
      <c r="J187" s="108">
        <f ca="1">IFERROR(IF((VLOOKUP($E187,'Adj NEA Backsheet'!$D$5:$CB$183,J$9,FALSE))="","",(VLOOKUP($E187,'Adj NEA Backsheet'!$D$5:$CB$183,J$9,FALSE))),"")</f>
        <v>2233.0909435746362</v>
      </c>
      <c r="K187" s="170">
        <f ca="1">IFERROR(IF((VLOOKUP($E187,'Adj NEA Backsheet'!$D$5:$CB$183,K$9,FALSE))="","",(VLOOKUP($E187,'Adj NEA Backsheet'!$D$5:$CB$183,K$9,FALSE))),"")</f>
        <v>2222.8942458787787</v>
      </c>
      <c r="L187" s="238">
        <f ca="1">IFERROR(IF((VLOOKUP($E187,'Adj NEA Backsheet'!$D$5:$CB$183,L$9,FALSE))="","",(VLOOKUP($E187,'Adj NEA Backsheet'!$D$5:$CB$183,L$9,FALSE))),"")</f>
        <v>2207.0139672902988</v>
      </c>
      <c r="M187" s="107">
        <f ca="1">IFERROR(IF((VLOOKUP($E187,'NEA Backsheet'!$D$5:$CB$183,M$9,FALSE))="","",(VLOOKUP($E187,'NEA Backsheet'!$D$5:$CB$183,M$9,FALSE))),"")</f>
        <v>2365.802940799284</v>
      </c>
      <c r="N187" s="241">
        <f ca="1">IFERROR(IF((VLOOKUP($E187,'NEA Backsheet'!$D$5:$CB$183,N$9,FALSE))="","",(VLOOKUP($E187,'NEA Backsheet'!$D$5:$CB$183,N$9,FALSE))),"")</f>
        <v>2392.6535651810163</v>
      </c>
      <c r="O187" s="92"/>
      <c r="Q187" s="106">
        <f ca="1">IFERROR(IF((VLOOKUP($E187,'DTOC Backsheet'!$D$5:$AF$183,Q$9,FALSE))="","",(VLOOKUP($E187,'DTOC Backsheet'!$D$5:$AF$183,Q$9,FALSE))),"")</f>
        <v>589.1762618983513</v>
      </c>
      <c r="R187" s="107">
        <f ca="1">IFERROR(IF((VLOOKUP($E187,'DTOC Backsheet'!$D$5:$AF$183,R$9,FALSE))="","",(VLOOKUP($E187,'DTOC Backsheet'!$D$5:$AF$183,R$9,FALSE))),"")</f>
        <v>779.23312057523879</v>
      </c>
      <c r="S187" s="107">
        <f ca="1">IFERROR(IF((VLOOKUP($E187,'DTOC Backsheet'!$D$5:$AF$183,S$9,FALSE))="","",(VLOOKUP($E187,'DTOC Backsheet'!$D$5:$AF$183,S$9,FALSE))),"")</f>
        <v>663.61519821346553</v>
      </c>
      <c r="T187" s="108">
        <f ca="1">IFERROR(IF((VLOOKUP($E187,'DTOC Backsheet'!$D$5:$AF$183,T$9,FALSE))="","",(VLOOKUP($E187,'DTOC Backsheet'!$D$5:$AF$183,T$9,FALSE))),"")</f>
        <v>886.20266804768039</v>
      </c>
      <c r="U187" s="170">
        <f ca="1">IFERROR(IF((VLOOKUP($E187,'DTOC Backsheet'!$D$5:$AF$183,U$9,FALSE))="","",(VLOOKUP($E187,'DTOC Backsheet'!$D$5:$AF$183,U$9,FALSE))),"")</f>
        <v>731.53149891380201</v>
      </c>
      <c r="V187" s="238">
        <f ca="1">IFERROR(IF((VLOOKUP($E187,'DTOC Backsheet'!$D$5:$AF$183,V$9,FALSE))="","",(VLOOKUP($E187,'DTOC Backsheet'!$D$5:$AF$183,V$9,FALSE))),"")</f>
        <v>466.38092325572489</v>
      </c>
      <c r="W187" s="107">
        <f ca="1">IFERROR(IF((VLOOKUP($E187,'DTOC Backsheet'!$D$5:$AF$183,W$9,FALSE))="","",(VLOOKUP($E187,'DTOC Backsheet'!$D$5:$AF$183,W$9,FALSE))),"")</f>
        <v>423.76743788210536</v>
      </c>
      <c r="X187" s="241">
        <f ca="1">IFERROR(IF((VLOOKUP($E187,'DTOC Backsheet'!$D$5:$AF$183,X$9,FALSE))="","",(VLOOKUP($E187,'DTOC Backsheet'!$D$5:$AF$183,X$9,FALSE))),"")</f>
        <v>741.22458842544893</v>
      </c>
      <c r="Y187" s="92"/>
    </row>
    <row r="188" spans="1:28" ht="30" customHeight="1" x14ac:dyDescent="0.3">
      <c r="A188" s="161">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2"/>
        <v>E08000031</v>
      </c>
      <c r="F188" s="99" t="str">
        <f ca="1">IF(E188="","",VLOOKUP(E188,'Org List'!$J$9:$K$488,2,0))</f>
        <v>Wolverhampton</v>
      </c>
      <c r="G188" s="106">
        <f ca="1">IFERROR(IF((VLOOKUP($E188,'Adj NEA Backsheet'!$D$5:$CB$183,G$9,FALSE))="","",(VLOOKUP($E188,'Adj NEA Backsheet'!$D$5:$CB$183,G$9,FALSE))),"")</f>
        <v>2835.8555434912605</v>
      </c>
      <c r="H188" s="107">
        <f ca="1">IFERROR(IF((VLOOKUP($E188,'Adj NEA Backsheet'!$D$5:$CB$183,H$9,FALSE))="","",(VLOOKUP($E188,'Adj NEA Backsheet'!$D$5:$CB$183,H$9,FALSE))),"")</f>
        <v>2696.1218445229665</v>
      </c>
      <c r="I188" s="107">
        <f ca="1">IFERROR(IF((VLOOKUP($E188,'Adj NEA Backsheet'!$D$5:$CB$183,I$9,FALSE))="","",(VLOOKUP($E188,'Adj NEA Backsheet'!$D$5:$CB$183,I$9,FALSE))),"")</f>
        <v>2792.3091476815734</v>
      </c>
      <c r="J188" s="108">
        <f ca="1">IFERROR(IF((VLOOKUP($E188,'Adj NEA Backsheet'!$D$5:$CB$183,J$9,FALSE))="","",(VLOOKUP($E188,'Adj NEA Backsheet'!$D$5:$CB$183,J$9,FALSE))),"")</f>
        <v>2724.607877342115</v>
      </c>
      <c r="K188" s="170">
        <f ca="1">IFERROR(IF((VLOOKUP($E188,'Adj NEA Backsheet'!$D$5:$CB$183,K$9,FALSE))="","",(VLOOKUP($E188,'Adj NEA Backsheet'!$D$5:$CB$183,K$9,FALSE))),"")</f>
        <v>2703.196419046958</v>
      </c>
      <c r="L188" s="238">
        <f ca="1">IFERROR(IF((VLOOKUP($E188,'Adj NEA Backsheet'!$D$5:$CB$183,L$9,FALSE))="","",(VLOOKUP($E188,'Adj NEA Backsheet'!$D$5:$CB$183,L$9,FALSE))),"")</f>
        <v>2737.9147898372203</v>
      </c>
      <c r="M188" s="107">
        <f ca="1">IFERROR(IF((VLOOKUP($E188,'NEA Backsheet'!$D$5:$CB$183,M$9,FALSE))="","",(VLOOKUP($E188,'NEA Backsheet'!$D$5:$CB$183,M$9,FALSE))),"")</f>
        <v>2971.161971586575</v>
      </c>
      <c r="N188" s="241">
        <f ca="1">IFERROR(IF((VLOOKUP($E188,'NEA Backsheet'!$D$5:$CB$183,N$9,FALSE))="","",(VLOOKUP($E188,'NEA Backsheet'!$D$5:$CB$183,N$9,FALSE))),"")</f>
        <v>2822.6352611577622</v>
      </c>
      <c r="O188" s="92"/>
      <c r="Q188" s="106">
        <f ca="1">IFERROR(IF((VLOOKUP($E188,'DTOC Backsheet'!$D$5:$AF$183,Q$9,FALSE))="","",(VLOOKUP($E188,'DTOC Backsheet'!$D$5:$AF$183,Q$9,FALSE))),"")</f>
        <v>1068.3814146671002</v>
      </c>
      <c r="R188" s="107">
        <f ca="1">IFERROR(IF((VLOOKUP($E188,'DTOC Backsheet'!$D$5:$AF$183,R$9,FALSE))="","",(VLOOKUP($E188,'DTOC Backsheet'!$D$5:$AF$183,R$9,FALSE))),"")</f>
        <v>1044.3615983186128</v>
      </c>
      <c r="S188" s="107">
        <f ca="1">IFERROR(IF((VLOOKUP($E188,'DTOC Backsheet'!$D$5:$AF$183,S$9,FALSE))="","",(VLOOKUP($E188,'DTOC Backsheet'!$D$5:$AF$183,S$9,FALSE))),"")</f>
        <v>784.64733405059178</v>
      </c>
      <c r="T188" s="108">
        <f ca="1">IFERROR(IF((VLOOKUP($E188,'DTOC Backsheet'!$D$5:$AF$183,T$9,FALSE))="","",(VLOOKUP($E188,'DTOC Backsheet'!$D$5:$AF$183,T$9,FALSE))),"")</f>
        <v>669.78427790609362</v>
      </c>
      <c r="U188" s="170">
        <f ca="1">IFERROR(IF((VLOOKUP($E188,'DTOC Backsheet'!$D$5:$AF$183,U$9,FALSE))="","",(VLOOKUP($E188,'DTOC Backsheet'!$D$5:$AF$183,U$9,FALSE))),"")</f>
        <v>600.41019845084247</v>
      </c>
      <c r="V188" s="238">
        <f ca="1">IFERROR(IF((VLOOKUP($E188,'DTOC Backsheet'!$D$5:$AF$183,V$9,FALSE))="","",(VLOOKUP($E188,'DTOC Backsheet'!$D$5:$AF$183,V$9,FALSE))),"")</f>
        <v>712.20727613412487</v>
      </c>
      <c r="W188" s="107">
        <f ca="1">IFERROR(IF((VLOOKUP($E188,'DTOC Backsheet'!$D$5:$AF$183,W$9,FALSE))="","",(VLOOKUP($E188,'DTOC Backsheet'!$D$5:$AF$183,W$9,FALSE))),"")</f>
        <v>554.99263564200908</v>
      </c>
      <c r="X188" s="241">
        <f ca="1">IFERROR(IF((VLOOKUP($E188,'DTOC Backsheet'!$D$5:$AF$183,X$9,FALSE))="","",(VLOOKUP($E188,'DTOC Backsheet'!$D$5:$AF$183,X$9,FALSE))),"")</f>
        <v>406.01943314492462</v>
      </c>
      <c r="Y188" s="92"/>
    </row>
    <row r="189" spans="1:28" ht="30" customHeight="1" x14ac:dyDescent="0.3">
      <c r="A189" s="161">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2"/>
        <v>E10000034</v>
      </c>
      <c r="F189" s="99" t="str">
        <f ca="1">IF(E189="","",VLOOKUP(E189,'Org List'!$J$9:$K$488,2,0))</f>
        <v>Worcestershire</v>
      </c>
      <c r="G189" s="106">
        <f ca="1">IFERROR(IF((VLOOKUP($E189,'Adj NEA Backsheet'!$D$5:$CB$183,G$9,FALSE))="","",(VLOOKUP($E189,'Adj NEA Backsheet'!$D$5:$CB$183,G$9,FALSE))),"")</f>
        <v>2396.1121555578657</v>
      </c>
      <c r="H189" s="107">
        <f ca="1">IFERROR(IF((VLOOKUP($E189,'Adj NEA Backsheet'!$D$5:$CB$183,H$9,FALSE))="","",(VLOOKUP($E189,'Adj NEA Backsheet'!$D$5:$CB$183,H$9,FALSE))),"")</f>
        <v>2298.9507273596282</v>
      </c>
      <c r="I189" s="107">
        <f ca="1">IFERROR(IF((VLOOKUP($E189,'Adj NEA Backsheet'!$D$5:$CB$183,I$9,FALSE))="","",(VLOOKUP($E189,'Adj NEA Backsheet'!$D$5:$CB$183,I$9,FALSE))),"")</f>
        <v>2415.3886114013053</v>
      </c>
      <c r="J189" s="108">
        <f ca="1">IFERROR(IF((VLOOKUP($E189,'Adj NEA Backsheet'!$D$5:$CB$183,J$9,FALSE))="","",(VLOOKUP($E189,'Adj NEA Backsheet'!$D$5:$CB$183,J$9,FALSE))),"")</f>
        <v>2338.9432426622761</v>
      </c>
      <c r="K189" s="170">
        <f ca="1">IFERROR(IF((VLOOKUP($E189,'Adj NEA Backsheet'!$D$5:$CB$183,K$9,FALSE))="","",(VLOOKUP($E189,'Adj NEA Backsheet'!$D$5:$CB$183,K$9,FALSE))),"")</f>
        <v>2438.1346573814531</v>
      </c>
      <c r="L189" s="238">
        <f ca="1">IFERROR(IF((VLOOKUP($E189,'Adj NEA Backsheet'!$D$5:$CB$183,L$9,FALSE))="","",(VLOOKUP($E189,'Adj NEA Backsheet'!$D$5:$CB$183,L$9,FALSE))),"")</f>
        <v>2504.7256218885859</v>
      </c>
      <c r="M189" s="107">
        <f ca="1">IFERROR(IF((VLOOKUP($E189,'NEA Backsheet'!$D$5:$CB$183,M$9,FALSE))="","",(VLOOKUP($E189,'NEA Backsheet'!$D$5:$CB$183,M$9,FALSE))),"")</f>
        <v>2586.2430577432692</v>
      </c>
      <c r="N189" s="241">
        <f ca="1">IFERROR(IF((VLOOKUP($E189,'NEA Backsheet'!$D$5:$CB$183,N$9,FALSE))="","",(VLOOKUP($E189,'NEA Backsheet'!$D$5:$CB$183,N$9,FALSE))),"")</f>
        <v>2610.0174687197991</v>
      </c>
      <c r="O189" s="92"/>
      <c r="Q189" s="106">
        <f ca="1">IFERROR(IF((VLOOKUP($E189,'DTOC Backsheet'!$D$5:$AF$183,Q$9,FALSE))="","",(VLOOKUP($E189,'DTOC Backsheet'!$D$5:$AF$183,Q$9,FALSE))),"")</f>
        <v>1558.2310916526667</v>
      </c>
      <c r="R189" s="107">
        <f ca="1">IFERROR(IF((VLOOKUP($E189,'DTOC Backsheet'!$D$5:$AF$183,R$9,FALSE))="","",(VLOOKUP($E189,'DTOC Backsheet'!$D$5:$AF$183,R$9,FALSE))),"")</f>
        <v>1611.0488893414108</v>
      </c>
      <c r="S189" s="107">
        <f ca="1">IFERROR(IF((VLOOKUP($E189,'DTOC Backsheet'!$D$5:$AF$183,S$9,FALSE))="","",(VLOOKUP($E189,'DTOC Backsheet'!$D$5:$AF$183,S$9,FALSE))),"")</f>
        <v>1476.3528992516417</v>
      </c>
      <c r="T189" s="108">
        <f ca="1">IFERROR(IF((VLOOKUP($E189,'DTOC Backsheet'!$D$5:$AF$183,T$9,FALSE))="","",(VLOOKUP($E189,'DTOC Backsheet'!$D$5:$AF$183,T$9,FALSE))),"")</f>
        <v>1466.9554038799695</v>
      </c>
      <c r="U189" s="170">
        <f ca="1">IFERROR(IF((VLOOKUP($E189,'DTOC Backsheet'!$D$5:$AF$183,U$9,FALSE))="","",(VLOOKUP($E189,'DTOC Backsheet'!$D$5:$AF$183,U$9,FALSE))),"")</f>
        <v>1251.0958289263681</v>
      </c>
      <c r="V189" s="238">
        <f ca="1">IFERROR(IF((VLOOKUP($E189,'DTOC Backsheet'!$D$5:$AF$183,V$9,FALSE))="","",(VLOOKUP($E189,'DTOC Backsheet'!$D$5:$AF$183,V$9,FALSE))),"")</f>
        <v>1174.6234966807842</v>
      </c>
      <c r="W189" s="107">
        <f ca="1">IFERROR(IF((VLOOKUP($E189,'DTOC Backsheet'!$D$5:$AF$183,W$9,FALSE))="","",(VLOOKUP($E189,'DTOC Backsheet'!$D$5:$AF$183,W$9,FALSE))),"")</f>
        <v>1190.0874309021904</v>
      </c>
      <c r="X189" s="241">
        <f ca="1">IFERROR(IF((VLOOKUP($E189,'DTOC Backsheet'!$D$5:$AF$183,X$9,FALSE))="","",(VLOOKUP($E189,'DTOC Backsheet'!$D$5:$AF$183,X$9,FALSE))),"")</f>
        <v>1126.2332269653155</v>
      </c>
      <c r="Y189" s="92"/>
    </row>
    <row r="190" spans="1:28" ht="30" customHeight="1" thickBot="1" x14ac:dyDescent="0.35">
      <c r="A190" s="161">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2"/>
        <v>E06000014</v>
      </c>
      <c r="F190" s="102" t="str">
        <f ca="1">IF(E190="","",VLOOKUP(E190,'Org List'!$J$9:$K$488,2,0))</f>
        <v>York</v>
      </c>
      <c r="G190" s="109">
        <f ca="1">IFERROR(IF((VLOOKUP($E190,'Adj NEA Backsheet'!$D$5:$CB$183,G$9,FALSE))="","",(VLOOKUP($E190,'Adj NEA Backsheet'!$D$5:$CB$183,G$9,FALSE))),"")</f>
        <v>2723.1472950399943</v>
      </c>
      <c r="H190" s="110">
        <f ca="1">IFERROR(IF((VLOOKUP($E190,'Adj NEA Backsheet'!$D$5:$CB$183,H$9,FALSE))="","",(VLOOKUP($E190,'Adj NEA Backsheet'!$D$5:$CB$183,H$9,FALSE))),"")</f>
        <v>2648.3926086328051</v>
      </c>
      <c r="I190" s="110">
        <f ca="1">IFERROR(IF((VLOOKUP($E190,'Adj NEA Backsheet'!$D$5:$CB$183,I$9,FALSE))="","",(VLOOKUP($E190,'Adj NEA Backsheet'!$D$5:$CB$183,I$9,FALSE))),"")</f>
        <v>2870.5047621649155</v>
      </c>
      <c r="J190" s="111">
        <f ca="1">IFERROR(IF((VLOOKUP($E190,'Adj NEA Backsheet'!$D$5:$CB$183,J$9,FALSE))="","",(VLOOKUP($E190,'Adj NEA Backsheet'!$D$5:$CB$183,J$9,FALSE))),"")</f>
        <v>2839.4558982088165</v>
      </c>
      <c r="K190" s="171">
        <f ca="1">IFERROR(IF((VLOOKUP($E190,'Adj NEA Backsheet'!$D$5:$CB$183,K$9,FALSE))="","",(VLOOKUP($E190,'Adj NEA Backsheet'!$D$5:$CB$183,K$9,FALSE))),"")</f>
        <v>2873.0536898504124</v>
      </c>
      <c r="L190" s="239">
        <f ca="1">IFERROR(IF((VLOOKUP($E190,'Adj NEA Backsheet'!$D$5:$CB$183,L$9,FALSE))="","",(VLOOKUP($E190,'Adj NEA Backsheet'!$D$5:$CB$183,L$9,FALSE))),"")</f>
        <v>2817.2554208189395</v>
      </c>
      <c r="M190" s="110">
        <f ca="1">IFERROR(IF((VLOOKUP($E190,'NEA Backsheet'!$D$5:$CB$183,M$9,FALSE))="","",(VLOOKUP($E190,'NEA Backsheet'!$D$5:$CB$183,M$9,FALSE))),"")</f>
        <v>3031.73178307338</v>
      </c>
      <c r="N190" s="242">
        <f ca="1">IFERROR(IF((VLOOKUP($E190,'NEA Backsheet'!$D$5:$CB$183,N$9,FALSE))="","",(VLOOKUP($E190,'NEA Backsheet'!$D$5:$CB$183,N$9,FALSE))),"")</f>
        <v>2860.0668545697486</v>
      </c>
      <c r="O190" s="93"/>
      <c r="Q190" s="109">
        <f ca="1">IFERROR(IF((VLOOKUP($E190,'DTOC Backsheet'!$D$5:$AF$183,Q$9,FALSE))="","",(VLOOKUP($E190,'DTOC Backsheet'!$D$5:$AF$183,Q$9,FALSE))),"")</f>
        <v>1104.0614312597954</v>
      </c>
      <c r="R190" s="110">
        <f ca="1">IFERROR(IF((VLOOKUP($E190,'DTOC Backsheet'!$D$5:$AF$183,R$9,FALSE))="","",(VLOOKUP($E190,'DTOC Backsheet'!$D$5:$AF$183,R$9,FALSE))),"")</f>
        <v>1072.0174319356324</v>
      </c>
      <c r="S190" s="110">
        <f ca="1">IFERROR(IF((VLOOKUP($E190,'DTOC Backsheet'!$D$5:$AF$183,S$9,FALSE))="","",(VLOOKUP($E190,'DTOC Backsheet'!$D$5:$AF$183,S$9,FALSE))),"")</f>
        <v>1424.5014245014245</v>
      </c>
      <c r="T190" s="111">
        <f ca="1">IFERROR(IF((VLOOKUP($E190,'DTOC Backsheet'!$D$5:$AF$183,T$9,FALSE))="","",(VLOOKUP($E190,'DTOC Backsheet'!$D$5:$AF$183,T$9,FALSE))),"")</f>
        <v>1342.373302889034</v>
      </c>
      <c r="U190" s="171">
        <f ca="1">IFERROR(IF((VLOOKUP($E190,'DTOC Backsheet'!$D$5:$AF$183,U$9,FALSE))="","",(VLOOKUP($E190,'DTOC Backsheet'!$D$5:$AF$183,U$9,FALSE))),"")</f>
        <v>1740.9085056050089</v>
      </c>
      <c r="V190" s="239">
        <f ca="1">IFERROR(IF((VLOOKUP($E190,'DTOC Backsheet'!$D$5:$AF$183,V$9,FALSE))="","",(VLOOKUP($E190,'DTOC Backsheet'!$D$5:$AF$183,V$9,FALSE))),"")</f>
        <v>1485.0802313724835</v>
      </c>
      <c r="W190" s="110">
        <f ca="1">IFERROR(IF((VLOOKUP($E190,'DTOC Backsheet'!$D$5:$AF$183,W$9,FALSE))="","",(VLOOKUP($E190,'DTOC Backsheet'!$D$5:$AF$183,W$9,FALSE))),"")</f>
        <v>1628.3672693213132</v>
      </c>
      <c r="X190" s="242">
        <f ca="1">IFERROR(IF((VLOOKUP($E190,'DTOC Backsheet'!$D$5:$AF$183,X$9,FALSE))="","",(VLOOKUP($E190,'DTOC Backsheet'!$D$5:$AF$183,X$9,FALSE))),"")</f>
        <v>1502.6771831884632</v>
      </c>
      <c r="Y190" s="93"/>
    </row>
    <row r="192" spans="1:28" s="158" customFormat="1" x14ac:dyDescent="0.3">
      <c r="A192" s="37"/>
      <c r="B192" s="37"/>
      <c r="C192" s="37"/>
      <c r="D192" s="37"/>
      <c r="E192" s="38" t="s">
        <v>1090</v>
      </c>
      <c r="F192" s="37"/>
      <c r="G192" s="37"/>
      <c r="H192" s="37"/>
      <c r="I192" s="37"/>
      <c r="J192" s="37"/>
      <c r="K192" s="37"/>
      <c r="L192" s="37"/>
      <c r="M192" s="37"/>
      <c r="N192" s="37"/>
      <c r="O192" s="37"/>
      <c r="P192" s="37"/>
      <c r="Q192" s="37"/>
      <c r="R192" s="37"/>
      <c r="S192" s="37"/>
      <c r="T192" s="37"/>
      <c r="U192" s="37"/>
      <c r="V192" s="37"/>
      <c r="W192" s="37"/>
      <c r="X192" s="37"/>
      <c r="Y192" s="37"/>
      <c r="Z192" s="37"/>
      <c r="AB192" s="1"/>
    </row>
    <row r="194" spans="5:17" x14ac:dyDescent="0.3">
      <c r="E194" s="352" t="s">
        <v>1091</v>
      </c>
      <c r="F194" s="352"/>
      <c r="G194" s="352"/>
      <c r="H194" s="352"/>
      <c r="I194" s="352"/>
      <c r="J194" s="352"/>
      <c r="K194" s="352"/>
      <c r="L194" s="352"/>
      <c r="M194" s="352"/>
      <c r="N194" s="352"/>
      <c r="O194" s="352"/>
      <c r="P194" s="352"/>
      <c r="Q194" s="352"/>
    </row>
    <row r="195" spans="5:17" x14ac:dyDescent="0.3">
      <c r="E195" s="352" t="s">
        <v>1092</v>
      </c>
      <c r="F195" s="352"/>
      <c r="G195" s="352"/>
    </row>
  </sheetData>
  <sheetProtection algorithmName="SHA-512" hashValue="1Q/eB+2s2flg43pZfgLJk3S9xProliQoF+ogBGsRyysAJ4bBlKU1n12a50t0Do5T8Fanl7wR04JdfNLkGET2jw==" saltValue="ATlJQ1C5DcfBbsEn0HhWiw==" spinCount="100000" sheet="1" objects="1" scenarios="1" formatColumns="0" formatRows="0" autoFilter="0"/>
  <autoFilter ref="B11:Y190" xr:uid="{00000000-0009-0000-0000-000015000000}"/>
  <mergeCells count="8">
    <mergeCell ref="E194:Q194"/>
    <mergeCell ref="E195:G195"/>
    <mergeCell ref="B1:R1"/>
    <mergeCell ref="B2:R2"/>
    <mergeCell ref="Q10:T10"/>
    <mergeCell ref="U10:X10"/>
    <mergeCell ref="K10:N10"/>
    <mergeCell ref="G10:J10"/>
  </mergeCells>
  <hyperlinks>
    <hyperlink ref="E6" location="Contents!A1" display="&lt;&lt; Contents" xr:uid="{00000000-0004-0000-15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r2:uid="{00000000-0003-0000-15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Trends'!$G$12:$N$12</xm:f>
              <xm:sqref>O12</xm:sqref>
            </x14:sparkline>
            <x14:sparkline>
              <xm:f>'Adj NEA and DTOC Trends'!$G$13:$N$13</xm:f>
              <xm:sqref>O13</xm:sqref>
            </x14:sparkline>
            <x14:sparkline>
              <xm:f>'Adj NEA and DTOC Trends'!$G$14:$N$14</xm:f>
              <xm:sqref>O14</xm:sqref>
            </x14:sparkline>
            <x14:sparkline>
              <xm:f>'Adj NEA and DTOC Trends'!$G$15:$N$15</xm:f>
              <xm:sqref>O15</xm:sqref>
            </x14:sparkline>
            <x14:sparkline>
              <xm:f>'Adj NEA and DTOC Trends'!$G$16:$N$16</xm:f>
              <xm:sqref>O16</xm:sqref>
            </x14:sparkline>
            <x14:sparkline>
              <xm:f>'Adj NEA and DTOC Trends'!$G$17:$N$17</xm:f>
              <xm:sqref>O17</xm:sqref>
            </x14:sparkline>
            <x14:sparkline>
              <xm:f>'Adj NEA and DTOC Trends'!$G$18:$N$18</xm:f>
              <xm:sqref>O18</xm:sqref>
            </x14:sparkline>
            <x14:sparkline>
              <xm:f>'Adj NEA and DTOC Trends'!$G$19:$N$19</xm:f>
              <xm:sqref>O19</xm:sqref>
            </x14:sparkline>
            <x14:sparkline>
              <xm:f>'Adj NEA and DTOC Trends'!$G$20:$N$20</xm:f>
              <xm:sqref>O20</xm:sqref>
            </x14:sparkline>
            <x14:sparkline>
              <xm:f>'Adj NEA and DTOC Trends'!$G$21:$N$21</xm:f>
              <xm:sqref>O21</xm:sqref>
            </x14:sparkline>
            <x14:sparkline>
              <xm:f>'Adj NEA and DTOC Trends'!$G$22:$N$22</xm:f>
              <xm:sqref>O22</xm:sqref>
            </x14:sparkline>
            <x14:sparkline>
              <xm:f>'Adj NEA and DTOC Trends'!$G$23:$N$23</xm:f>
              <xm:sqref>O23</xm:sqref>
            </x14:sparkline>
            <x14:sparkline>
              <xm:f>'Adj NEA and DTOC Trends'!$G$24:$N$24</xm:f>
              <xm:sqref>O24</xm:sqref>
            </x14:sparkline>
            <x14:sparkline>
              <xm:f>'Adj NEA and DTOC Trends'!$G$25:$N$25</xm:f>
              <xm:sqref>O25</xm:sqref>
            </x14:sparkline>
            <x14:sparkline>
              <xm:f>'Adj NEA and DTOC Trends'!$G$26:$N$26</xm:f>
              <xm:sqref>O26</xm:sqref>
            </x14:sparkline>
            <x14:sparkline>
              <xm:f>'Adj NEA and DTOC Trends'!$G$27:$N$27</xm:f>
              <xm:sqref>O27</xm:sqref>
            </x14:sparkline>
            <x14:sparkline>
              <xm:f>'Adj NEA and DTOC Trends'!$G$28:$N$28</xm:f>
              <xm:sqref>O28</xm:sqref>
            </x14:sparkline>
            <x14:sparkline>
              <xm:f>'Adj NEA and DTOC Trends'!$G$29:$N$29</xm:f>
              <xm:sqref>O29</xm:sqref>
            </x14:sparkline>
            <x14:sparkline>
              <xm:f>'Adj NEA and DTOC Trends'!$G$30:$N$30</xm:f>
              <xm:sqref>O30</xm:sqref>
            </x14:sparkline>
            <x14:sparkline>
              <xm:f>'Adj NEA and DTOC Trends'!$G$31:$N$31</xm:f>
              <xm:sqref>O31</xm:sqref>
            </x14:sparkline>
            <x14:sparkline>
              <xm:f>'Adj NEA and DTOC Trends'!$G$32:$N$32</xm:f>
              <xm:sqref>O32</xm:sqref>
            </x14:sparkline>
            <x14:sparkline>
              <xm:f>'Adj NEA and DTOC Trends'!$G$33:$N$33</xm:f>
              <xm:sqref>O33</xm:sqref>
            </x14:sparkline>
            <x14:sparkline>
              <xm:f>'Adj NEA and DTOC Trends'!$G$34:$N$34</xm:f>
              <xm:sqref>O34</xm:sqref>
            </x14:sparkline>
            <x14:sparkline>
              <xm:f>'Adj NEA and DTOC Trends'!$G$35:$N$35</xm:f>
              <xm:sqref>O35</xm:sqref>
            </x14:sparkline>
            <x14:sparkline>
              <xm:f>'Adj NEA and DTOC Trends'!$G$36:$N$36</xm:f>
              <xm:sqref>O36</xm:sqref>
            </x14:sparkline>
            <x14:sparkline>
              <xm:f>'Adj NEA and DTOC Trends'!$G$37:$N$37</xm:f>
              <xm:sqref>O37</xm:sqref>
            </x14:sparkline>
            <x14:sparkline>
              <xm:f>'Adj NEA and DTOC Trends'!$G$38:$N$38</xm:f>
              <xm:sqref>O38</xm:sqref>
            </x14:sparkline>
            <x14:sparkline>
              <xm:f>'Adj NEA and DTOC Trends'!$G$39:$N$39</xm:f>
              <xm:sqref>O39</xm:sqref>
            </x14:sparkline>
            <x14:sparkline>
              <xm:f>'Adj NEA and DTOC Trends'!$G$40:$N$40</xm:f>
              <xm:sqref>O40</xm:sqref>
            </x14:sparkline>
            <x14:sparkline>
              <xm:f>'Adj NEA and DTOC Trends'!$G$41:$N$41</xm:f>
              <xm:sqref>O41</xm:sqref>
            </x14:sparkline>
            <x14:sparkline>
              <xm:f>'Adj NEA and DTOC Trends'!$G$42:$N$42</xm:f>
              <xm:sqref>O42</xm:sqref>
            </x14:sparkline>
            <x14:sparkline>
              <xm:f>'Adj NEA and DTOC Trends'!$G$43:$N$43</xm:f>
              <xm:sqref>O43</xm:sqref>
            </x14:sparkline>
            <x14:sparkline>
              <xm:f>'Adj NEA and DTOC Trends'!$G$44:$N$44</xm:f>
              <xm:sqref>O44</xm:sqref>
            </x14:sparkline>
            <x14:sparkline>
              <xm:f>'Adj NEA and DTOC Trends'!$G$45:$N$45</xm:f>
              <xm:sqref>O45</xm:sqref>
            </x14:sparkline>
            <x14:sparkline>
              <xm:f>'Adj NEA and DTOC Trends'!$G$46:$N$46</xm:f>
              <xm:sqref>O46</xm:sqref>
            </x14:sparkline>
            <x14:sparkline>
              <xm:f>'Adj NEA and DTOC Trends'!$G$47:$N$47</xm:f>
              <xm:sqref>O47</xm:sqref>
            </x14:sparkline>
            <x14:sparkline>
              <xm:f>'Adj NEA and DTOC Trends'!$G$48:$N$48</xm:f>
              <xm:sqref>O48</xm:sqref>
            </x14:sparkline>
            <x14:sparkline>
              <xm:f>'Adj NEA and DTOC Trends'!$G$49:$N$49</xm:f>
              <xm:sqref>O49</xm:sqref>
            </x14:sparkline>
            <x14:sparkline>
              <xm:f>'Adj NEA and DTOC Trends'!$G$50:$N$50</xm:f>
              <xm:sqref>O50</xm:sqref>
            </x14:sparkline>
            <x14:sparkline>
              <xm:f>'Adj NEA and DTOC Trends'!$G$51:$N$51</xm:f>
              <xm:sqref>O51</xm:sqref>
            </x14:sparkline>
            <x14:sparkline>
              <xm:f>'Adj NEA and DTOC Trends'!$G$52:$N$52</xm:f>
              <xm:sqref>O52</xm:sqref>
            </x14:sparkline>
            <x14:sparkline>
              <xm:f>'Adj NEA and DTOC Trends'!$G$53:$N$53</xm:f>
              <xm:sqref>O53</xm:sqref>
            </x14:sparkline>
            <x14:sparkline>
              <xm:f>'Adj NEA and DTOC Trends'!$G$54:$N$54</xm:f>
              <xm:sqref>O54</xm:sqref>
            </x14:sparkline>
            <x14:sparkline>
              <xm:f>'Adj NEA and DTOC Trends'!$G$55:$N$55</xm:f>
              <xm:sqref>O55</xm:sqref>
            </x14:sparkline>
            <x14:sparkline>
              <xm:f>'Adj NEA and DTOC Trends'!$G$56:$N$56</xm:f>
              <xm:sqref>O56</xm:sqref>
            </x14:sparkline>
            <x14:sparkline>
              <xm:f>'Adj NEA and DTOC Trends'!$G$57:$N$57</xm:f>
              <xm:sqref>O57</xm:sqref>
            </x14:sparkline>
            <x14:sparkline>
              <xm:f>'Adj NEA and DTOC Trends'!$G$58:$N$58</xm:f>
              <xm:sqref>O58</xm:sqref>
            </x14:sparkline>
            <x14:sparkline>
              <xm:f>'Adj NEA and DTOC Trends'!$G$59:$N$59</xm:f>
              <xm:sqref>O59</xm:sqref>
            </x14:sparkline>
            <x14:sparkline>
              <xm:f>'Adj NEA and DTOC Trends'!$G$60:$N$60</xm:f>
              <xm:sqref>O60</xm:sqref>
            </x14:sparkline>
            <x14:sparkline>
              <xm:f>'Adj NEA and DTOC Trends'!$G$61:$N$61</xm:f>
              <xm:sqref>O61</xm:sqref>
            </x14:sparkline>
            <x14:sparkline>
              <xm:f>'Adj NEA and DTOC Trends'!$G$62:$N$62</xm:f>
              <xm:sqref>O62</xm:sqref>
            </x14:sparkline>
            <x14:sparkline>
              <xm:f>'Adj NEA and DTOC Trends'!$G$63:$N$63</xm:f>
              <xm:sqref>O63</xm:sqref>
            </x14:sparkline>
            <x14:sparkline>
              <xm:f>'Adj NEA and DTOC Trends'!$G$64:$N$64</xm:f>
              <xm:sqref>O64</xm:sqref>
            </x14:sparkline>
            <x14:sparkline>
              <xm:f>'Adj NEA and DTOC Trends'!$G$65:$N$65</xm:f>
              <xm:sqref>O65</xm:sqref>
            </x14:sparkline>
            <x14:sparkline>
              <xm:f>'Adj NEA and DTOC Trends'!$G$66:$N$66</xm:f>
              <xm:sqref>O66</xm:sqref>
            </x14:sparkline>
            <x14:sparkline>
              <xm:f>'Adj NEA and DTOC Trends'!$G$67:$N$67</xm:f>
              <xm:sqref>O67</xm:sqref>
            </x14:sparkline>
            <x14:sparkline>
              <xm:f>'Adj NEA and DTOC Trends'!$G$68:$N$68</xm:f>
              <xm:sqref>O68</xm:sqref>
            </x14:sparkline>
            <x14:sparkline>
              <xm:f>'Adj NEA and DTOC Trends'!$G$69:$N$69</xm:f>
              <xm:sqref>O69</xm:sqref>
            </x14:sparkline>
            <x14:sparkline>
              <xm:f>'Adj NEA and DTOC Trends'!$G$70:$N$70</xm:f>
              <xm:sqref>O70</xm:sqref>
            </x14:sparkline>
            <x14:sparkline>
              <xm:f>'Adj NEA and DTOC Trends'!$G$71:$N$71</xm:f>
              <xm:sqref>O71</xm:sqref>
            </x14:sparkline>
            <x14:sparkline>
              <xm:f>'Adj NEA and DTOC Trends'!$G$72:$N$72</xm:f>
              <xm:sqref>O72</xm:sqref>
            </x14:sparkline>
            <x14:sparkline>
              <xm:f>'Adj NEA and DTOC Trends'!$G$73:$N$73</xm:f>
              <xm:sqref>O73</xm:sqref>
            </x14:sparkline>
            <x14:sparkline>
              <xm:f>'Adj NEA and DTOC Trends'!$G$74:$N$74</xm:f>
              <xm:sqref>O74</xm:sqref>
            </x14:sparkline>
            <x14:sparkline>
              <xm:f>'Adj NEA and DTOC Trends'!$G$75:$N$75</xm:f>
              <xm:sqref>O75</xm:sqref>
            </x14:sparkline>
            <x14:sparkline>
              <xm:f>'Adj NEA and DTOC Trends'!$G$76:$N$76</xm:f>
              <xm:sqref>O76</xm:sqref>
            </x14:sparkline>
            <x14:sparkline>
              <xm:f>'Adj NEA and DTOC Trends'!$G$77:$N$77</xm:f>
              <xm:sqref>O77</xm:sqref>
            </x14:sparkline>
            <x14:sparkline>
              <xm:f>'Adj NEA and DTOC Trends'!$G$78:$N$78</xm:f>
              <xm:sqref>O78</xm:sqref>
            </x14:sparkline>
            <x14:sparkline>
              <xm:f>'Adj NEA and DTOC Trends'!$G$79:$N$79</xm:f>
              <xm:sqref>O79</xm:sqref>
            </x14:sparkline>
            <x14:sparkline>
              <xm:f>'Adj NEA and DTOC Trends'!$G$80:$N$80</xm:f>
              <xm:sqref>O80</xm:sqref>
            </x14:sparkline>
            <x14:sparkline>
              <xm:f>'Adj NEA and DTOC Trends'!$G$81:$N$81</xm:f>
              <xm:sqref>O81</xm:sqref>
            </x14:sparkline>
            <x14:sparkline>
              <xm:f>'Adj NEA and DTOC Trends'!$G$82:$N$82</xm:f>
              <xm:sqref>O82</xm:sqref>
            </x14:sparkline>
            <x14:sparkline>
              <xm:f>'Adj NEA and DTOC Trends'!$G$83:$N$83</xm:f>
              <xm:sqref>O83</xm:sqref>
            </x14:sparkline>
            <x14:sparkline>
              <xm:f>'Adj NEA and DTOC Trends'!$G$84:$N$84</xm:f>
              <xm:sqref>O84</xm:sqref>
            </x14:sparkline>
            <x14:sparkline>
              <xm:f>'Adj NEA and DTOC Trends'!$G$85:$N$85</xm:f>
              <xm:sqref>O85</xm:sqref>
            </x14:sparkline>
            <x14:sparkline>
              <xm:f>'Adj NEA and DTOC Trends'!$G$86:$N$86</xm:f>
              <xm:sqref>O86</xm:sqref>
            </x14:sparkline>
            <x14:sparkline>
              <xm:f>'Adj NEA and DTOC Trends'!$G$87:$N$87</xm:f>
              <xm:sqref>O87</xm:sqref>
            </x14:sparkline>
            <x14:sparkline>
              <xm:f>'Adj NEA and DTOC Trends'!$G$88:$N$88</xm:f>
              <xm:sqref>O88</xm:sqref>
            </x14:sparkline>
            <x14:sparkline>
              <xm:f>'Adj NEA and DTOC Trends'!$G$89:$N$89</xm:f>
              <xm:sqref>O89</xm:sqref>
            </x14:sparkline>
            <x14:sparkline>
              <xm:f>'Adj NEA and DTOC Trends'!$G$90:$N$90</xm:f>
              <xm:sqref>O90</xm:sqref>
            </x14:sparkline>
            <x14:sparkline>
              <xm:f>'Adj NEA and DTOC Trends'!$G$91:$N$91</xm:f>
              <xm:sqref>O91</xm:sqref>
            </x14:sparkline>
            <x14:sparkline>
              <xm:f>'Adj NEA and DTOC Trends'!$G$92:$N$92</xm:f>
              <xm:sqref>O92</xm:sqref>
            </x14:sparkline>
            <x14:sparkline>
              <xm:f>'Adj NEA and DTOC Trends'!$G$93:$N$93</xm:f>
              <xm:sqref>O93</xm:sqref>
            </x14:sparkline>
            <x14:sparkline>
              <xm:f>'Adj NEA and DTOC Trends'!$G$94:$N$94</xm:f>
              <xm:sqref>O94</xm:sqref>
            </x14:sparkline>
            <x14:sparkline>
              <xm:f>'Adj NEA and DTOC Trends'!$G$95:$N$95</xm:f>
              <xm:sqref>O95</xm:sqref>
            </x14:sparkline>
            <x14:sparkline>
              <xm:f>'Adj NEA and DTOC Trends'!$G$96:$N$96</xm:f>
              <xm:sqref>O96</xm:sqref>
            </x14:sparkline>
            <x14:sparkline>
              <xm:f>'Adj NEA and DTOC Trends'!$G$97:$N$97</xm:f>
              <xm:sqref>O97</xm:sqref>
            </x14:sparkline>
            <x14:sparkline>
              <xm:f>'Adj NEA and DTOC Trends'!$G$98:$N$98</xm:f>
              <xm:sqref>O98</xm:sqref>
            </x14:sparkline>
            <x14:sparkline>
              <xm:f>'Adj NEA and DTOC Trends'!$G$99:$N$99</xm:f>
              <xm:sqref>O99</xm:sqref>
            </x14:sparkline>
            <x14:sparkline>
              <xm:f>'Adj NEA and DTOC Trends'!$G$100:$N$100</xm:f>
              <xm:sqref>O100</xm:sqref>
            </x14:sparkline>
            <x14:sparkline>
              <xm:f>'Adj NEA and DTOC Trends'!$G$101:$N$101</xm:f>
              <xm:sqref>O101</xm:sqref>
            </x14:sparkline>
            <x14:sparkline>
              <xm:f>'Adj NEA and DTOC Trends'!$G$102:$N$102</xm:f>
              <xm:sqref>O102</xm:sqref>
            </x14:sparkline>
            <x14:sparkline>
              <xm:f>'Adj NEA and DTOC Trends'!$G$103:$N$103</xm:f>
              <xm:sqref>O103</xm:sqref>
            </x14:sparkline>
            <x14:sparkline>
              <xm:f>'Adj NEA and DTOC Trends'!$G$104:$N$104</xm:f>
              <xm:sqref>O104</xm:sqref>
            </x14:sparkline>
            <x14:sparkline>
              <xm:f>'Adj NEA and DTOC Trends'!$G$105:$N$105</xm:f>
              <xm:sqref>O105</xm:sqref>
            </x14:sparkline>
            <x14:sparkline>
              <xm:f>'Adj NEA and DTOC Trends'!$G$106:$N$106</xm:f>
              <xm:sqref>O106</xm:sqref>
            </x14:sparkline>
            <x14:sparkline>
              <xm:f>'Adj NEA and DTOC Trends'!$G$107:$N$107</xm:f>
              <xm:sqref>O107</xm:sqref>
            </x14:sparkline>
            <x14:sparkline>
              <xm:f>'Adj NEA and DTOC Trends'!$G$108:$N$108</xm:f>
              <xm:sqref>O108</xm:sqref>
            </x14:sparkline>
            <x14:sparkline>
              <xm:f>'Adj NEA and DTOC Trends'!$G$109:$N$109</xm:f>
              <xm:sqref>O109</xm:sqref>
            </x14:sparkline>
            <x14:sparkline>
              <xm:f>'Adj NEA and DTOC Trends'!$G$110:$N$110</xm:f>
              <xm:sqref>O110</xm:sqref>
            </x14:sparkline>
            <x14:sparkline>
              <xm:f>'Adj NEA and DTOC Trends'!$G$111:$N$111</xm:f>
              <xm:sqref>O111</xm:sqref>
            </x14:sparkline>
            <x14:sparkline>
              <xm:f>'Adj NEA and DTOC Trends'!$G$112:$N$112</xm:f>
              <xm:sqref>O112</xm:sqref>
            </x14:sparkline>
            <x14:sparkline>
              <xm:f>'Adj NEA and DTOC Trends'!$G$113:$N$113</xm:f>
              <xm:sqref>O113</xm:sqref>
            </x14:sparkline>
            <x14:sparkline>
              <xm:f>'Adj NEA and DTOC Trends'!$G$114:$N$114</xm:f>
              <xm:sqref>O114</xm:sqref>
            </x14:sparkline>
            <x14:sparkline>
              <xm:f>'Adj NEA and DTOC Trends'!$G$115:$N$115</xm:f>
              <xm:sqref>O115</xm:sqref>
            </x14:sparkline>
            <x14:sparkline>
              <xm:f>'Adj NEA and DTOC Trends'!$G$116:$N$116</xm:f>
              <xm:sqref>O116</xm:sqref>
            </x14:sparkline>
            <x14:sparkline>
              <xm:f>'Adj NEA and DTOC Trends'!$G$117:$N$117</xm:f>
              <xm:sqref>O117</xm:sqref>
            </x14:sparkline>
            <x14:sparkline>
              <xm:f>'Adj NEA and DTOC Trends'!$G$118:$N$118</xm:f>
              <xm:sqref>O118</xm:sqref>
            </x14:sparkline>
            <x14:sparkline>
              <xm:f>'Adj NEA and DTOC Trends'!$G$119:$N$119</xm:f>
              <xm:sqref>O119</xm:sqref>
            </x14:sparkline>
            <x14:sparkline>
              <xm:f>'Adj NEA and DTOC Trends'!$G$120:$N$120</xm:f>
              <xm:sqref>O120</xm:sqref>
            </x14:sparkline>
            <x14:sparkline>
              <xm:f>'Adj NEA and DTOC Trends'!$G$121:$N$121</xm:f>
              <xm:sqref>O121</xm:sqref>
            </x14:sparkline>
            <x14:sparkline>
              <xm:f>'Adj NEA and DTOC Trends'!$G$122:$N$122</xm:f>
              <xm:sqref>O122</xm:sqref>
            </x14:sparkline>
            <x14:sparkline>
              <xm:f>'Adj NEA and DTOC Trends'!$G$123:$N$123</xm:f>
              <xm:sqref>O123</xm:sqref>
            </x14:sparkline>
            <x14:sparkline>
              <xm:f>'Adj NEA and DTOC Trends'!$G$124:$N$124</xm:f>
              <xm:sqref>O124</xm:sqref>
            </x14:sparkline>
            <x14:sparkline>
              <xm:f>'Adj NEA and DTOC Trends'!$G$125:$N$125</xm:f>
              <xm:sqref>O125</xm:sqref>
            </x14:sparkline>
            <x14:sparkline>
              <xm:f>'Adj NEA and DTOC Trends'!$G$126:$N$126</xm:f>
              <xm:sqref>O126</xm:sqref>
            </x14:sparkline>
            <x14:sparkline>
              <xm:f>'Adj NEA and DTOC Trends'!$G$127:$N$127</xm:f>
              <xm:sqref>O127</xm:sqref>
            </x14:sparkline>
            <x14:sparkline>
              <xm:f>'Adj NEA and DTOC Trends'!$G$128:$N$128</xm:f>
              <xm:sqref>O128</xm:sqref>
            </x14:sparkline>
            <x14:sparkline>
              <xm:f>'Adj NEA and DTOC Trends'!$G$129:$N$129</xm:f>
              <xm:sqref>O129</xm:sqref>
            </x14:sparkline>
            <x14:sparkline>
              <xm:f>'Adj NEA and DTOC Trends'!$G$130:$N$130</xm:f>
              <xm:sqref>O130</xm:sqref>
            </x14:sparkline>
            <x14:sparkline>
              <xm:f>'Adj NEA and DTOC Trends'!$G$131:$N$131</xm:f>
              <xm:sqref>O131</xm:sqref>
            </x14:sparkline>
            <x14:sparkline>
              <xm:f>'Adj NEA and DTOC Trends'!$G$132:$N$132</xm:f>
              <xm:sqref>O132</xm:sqref>
            </x14:sparkline>
            <x14:sparkline>
              <xm:f>'Adj NEA and DTOC Trends'!$G$133:$N$133</xm:f>
              <xm:sqref>O133</xm:sqref>
            </x14:sparkline>
            <x14:sparkline>
              <xm:f>'Adj NEA and DTOC Trends'!$G$134:$N$134</xm:f>
              <xm:sqref>O134</xm:sqref>
            </x14:sparkline>
            <x14:sparkline>
              <xm:f>'Adj NEA and DTOC Trends'!$G$135:$N$135</xm:f>
              <xm:sqref>O135</xm:sqref>
            </x14:sparkline>
            <x14:sparkline>
              <xm:f>'Adj NEA and DTOC Trends'!$G$136:$N$136</xm:f>
              <xm:sqref>O136</xm:sqref>
            </x14:sparkline>
            <x14:sparkline>
              <xm:f>'Adj NEA and DTOC Trends'!$G$137:$N$137</xm:f>
              <xm:sqref>O137</xm:sqref>
            </x14:sparkline>
            <x14:sparkline>
              <xm:f>'Adj NEA and DTOC Trends'!$G$138:$N$138</xm:f>
              <xm:sqref>O138</xm:sqref>
            </x14:sparkline>
            <x14:sparkline>
              <xm:f>'Adj NEA and DTOC Trends'!$G$139:$N$139</xm:f>
              <xm:sqref>O139</xm:sqref>
            </x14:sparkline>
            <x14:sparkline>
              <xm:f>'Adj NEA and DTOC Trends'!$G$140:$N$140</xm:f>
              <xm:sqref>O140</xm:sqref>
            </x14:sparkline>
            <x14:sparkline>
              <xm:f>'Adj NEA and DTOC Trends'!$G$141:$N$141</xm:f>
              <xm:sqref>O141</xm:sqref>
            </x14:sparkline>
            <x14:sparkline>
              <xm:f>'Adj NEA and DTOC Trends'!$G$142:$N$142</xm:f>
              <xm:sqref>O142</xm:sqref>
            </x14:sparkline>
            <x14:sparkline>
              <xm:f>'Adj NEA and DTOC Trends'!$G$143:$N$143</xm:f>
              <xm:sqref>O143</xm:sqref>
            </x14:sparkline>
            <x14:sparkline>
              <xm:f>'Adj NEA and DTOC Trends'!$G$144:$N$144</xm:f>
              <xm:sqref>O144</xm:sqref>
            </x14:sparkline>
            <x14:sparkline>
              <xm:f>'Adj NEA and DTOC Trends'!$G$145:$N$145</xm:f>
              <xm:sqref>O145</xm:sqref>
            </x14:sparkline>
            <x14:sparkline>
              <xm:f>'Adj NEA and DTOC Trends'!$G$146:$N$146</xm:f>
              <xm:sqref>O146</xm:sqref>
            </x14:sparkline>
            <x14:sparkline>
              <xm:f>'Adj NEA and DTOC Trends'!$G$147:$N$147</xm:f>
              <xm:sqref>O147</xm:sqref>
            </x14:sparkline>
            <x14:sparkline>
              <xm:f>'Adj NEA and DTOC Trends'!$G$148:$N$148</xm:f>
              <xm:sqref>O148</xm:sqref>
            </x14:sparkline>
            <x14:sparkline>
              <xm:f>'Adj NEA and DTOC Trends'!$G$149:$N$149</xm:f>
              <xm:sqref>O149</xm:sqref>
            </x14:sparkline>
            <x14:sparkline>
              <xm:f>'Adj NEA and DTOC Trends'!$G$150:$N$150</xm:f>
              <xm:sqref>O150</xm:sqref>
            </x14:sparkline>
            <x14:sparkline>
              <xm:f>'Adj NEA and DTOC Trends'!$G$151:$N$151</xm:f>
              <xm:sqref>O151</xm:sqref>
            </x14:sparkline>
            <x14:sparkline>
              <xm:f>'Adj NEA and DTOC Trends'!$G$152:$N$152</xm:f>
              <xm:sqref>O152</xm:sqref>
            </x14:sparkline>
            <x14:sparkline>
              <xm:f>'Adj NEA and DTOC Trends'!$G$153:$N$153</xm:f>
              <xm:sqref>O153</xm:sqref>
            </x14:sparkline>
            <x14:sparkline>
              <xm:f>'Adj NEA and DTOC Trends'!$G$154:$N$154</xm:f>
              <xm:sqref>O154</xm:sqref>
            </x14:sparkline>
            <x14:sparkline>
              <xm:f>'Adj NEA and DTOC Trends'!$G$155:$N$155</xm:f>
              <xm:sqref>O155</xm:sqref>
            </x14:sparkline>
            <x14:sparkline>
              <xm:f>'Adj NEA and DTOC Trends'!$G$156:$N$156</xm:f>
              <xm:sqref>O156</xm:sqref>
            </x14:sparkline>
            <x14:sparkline>
              <xm:f>'Adj NEA and DTOC Trends'!$G$157:$N$157</xm:f>
              <xm:sqref>O157</xm:sqref>
            </x14:sparkline>
            <x14:sparkline>
              <xm:f>'Adj NEA and DTOC Trends'!$G$158:$N$158</xm:f>
              <xm:sqref>O158</xm:sqref>
            </x14:sparkline>
            <x14:sparkline>
              <xm:f>'Adj NEA and DTOC Trends'!$G$159:$N$159</xm:f>
              <xm:sqref>O159</xm:sqref>
            </x14:sparkline>
            <x14:sparkline>
              <xm:f>'Adj NEA and DTOC Trends'!$G$160:$N$160</xm:f>
              <xm:sqref>O160</xm:sqref>
            </x14:sparkline>
            <x14:sparkline>
              <xm:f>'Adj NEA and DTOC Trends'!$G$161:$N$161</xm:f>
              <xm:sqref>O161</xm:sqref>
            </x14:sparkline>
            <x14:sparkline>
              <xm:f>'Adj NEA and DTOC Trends'!$G$162:$N$162</xm:f>
              <xm:sqref>O162</xm:sqref>
            </x14:sparkline>
            <x14:sparkline>
              <xm:f>'Adj NEA and DTOC Trends'!$G$163:$N$163</xm:f>
              <xm:sqref>O163</xm:sqref>
            </x14:sparkline>
            <x14:sparkline>
              <xm:f>'Adj NEA and DTOC Trends'!$G$164:$N$164</xm:f>
              <xm:sqref>O164</xm:sqref>
            </x14:sparkline>
            <x14:sparkline>
              <xm:f>'Adj NEA and DTOC Trends'!$G$165:$N$165</xm:f>
              <xm:sqref>O165</xm:sqref>
            </x14:sparkline>
            <x14:sparkline>
              <xm:f>'Adj NEA and DTOC Trends'!$G$166:$N$166</xm:f>
              <xm:sqref>O166</xm:sqref>
            </x14:sparkline>
            <x14:sparkline>
              <xm:f>'Adj NEA and DTOC Trends'!$G$167:$N$167</xm:f>
              <xm:sqref>O167</xm:sqref>
            </x14:sparkline>
            <x14:sparkline>
              <xm:f>'Adj NEA and DTOC Trends'!$G$168:$N$168</xm:f>
              <xm:sqref>O168</xm:sqref>
            </x14:sparkline>
            <x14:sparkline>
              <xm:f>'Adj NEA and DTOC Trends'!$G$169:$N$169</xm:f>
              <xm:sqref>O169</xm:sqref>
            </x14:sparkline>
            <x14:sparkline>
              <xm:f>'Adj NEA and DTOC Trends'!$G$170:$N$170</xm:f>
              <xm:sqref>O170</xm:sqref>
            </x14:sparkline>
            <x14:sparkline>
              <xm:f>'Adj NEA and DTOC Trends'!$G$171:$N$171</xm:f>
              <xm:sqref>O171</xm:sqref>
            </x14:sparkline>
            <x14:sparkline>
              <xm:f>'Adj NEA and DTOC Trends'!$G$172:$N$172</xm:f>
              <xm:sqref>O172</xm:sqref>
            </x14:sparkline>
            <x14:sparkline>
              <xm:f>'Adj NEA and DTOC Trends'!$G$173:$N$173</xm:f>
              <xm:sqref>O173</xm:sqref>
            </x14:sparkline>
            <x14:sparkline>
              <xm:f>'Adj NEA and DTOC Trends'!$G$174:$N$174</xm:f>
              <xm:sqref>O174</xm:sqref>
            </x14:sparkline>
            <x14:sparkline>
              <xm:f>'Adj NEA and DTOC Trends'!$G$175:$N$175</xm:f>
              <xm:sqref>O175</xm:sqref>
            </x14:sparkline>
            <x14:sparkline>
              <xm:f>'Adj NEA and DTOC Trends'!$G$176:$N$176</xm:f>
              <xm:sqref>O176</xm:sqref>
            </x14:sparkline>
            <x14:sparkline>
              <xm:f>'Adj NEA and DTOC Trends'!$G$177:$N$177</xm:f>
              <xm:sqref>O177</xm:sqref>
            </x14:sparkline>
            <x14:sparkline>
              <xm:f>'Adj NEA and DTOC Trends'!$G$178:$N$178</xm:f>
              <xm:sqref>O178</xm:sqref>
            </x14:sparkline>
            <x14:sparkline>
              <xm:f>'Adj NEA and DTOC Trends'!$G$179:$N$179</xm:f>
              <xm:sqref>O179</xm:sqref>
            </x14:sparkline>
            <x14:sparkline>
              <xm:f>'Adj NEA and DTOC Trends'!$G$180:$N$180</xm:f>
              <xm:sqref>O180</xm:sqref>
            </x14:sparkline>
            <x14:sparkline>
              <xm:f>'Adj NEA and DTOC Trends'!$G$181:$N$181</xm:f>
              <xm:sqref>O181</xm:sqref>
            </x14:sparkline>
            <x14:sparkline>
              <xm:f>'Adj NEA and DTOC Trends'!$G$182:$N$182</xm:f>
              <xm:sqref>O182</xm:sqref>
            </x14:sparkline>
            <x14:sparkline>
              <xm:f>'Adj NEA and DTOC Trends'!$G$183:$N$183</xm:f>
              <xm:sqref>O183</xm:sqref>
            </x14:sparkline>
            <x14:sparkline>
              <xm:f>'Adj NEA and DTOC Trends'!$G$184:$N$184</xm:f>
              <xm:sqref>O184</xm:sqref>
            </x14:sparkline>
            <x14:sparkline>
              <xm:f>'Adj NEA and DTOC Trends'!$G$185:$N$185</xm:f>
              <xm:sqref>O185</xm:sqref>
            </x14:sparkline>
            <x14:sparkline>
              <xm:f>'Adj NEA and DTOC Trends'!$G$186:$N$186</xm:f>
              <xm:sqref>O186</xm:sqref>
            </x14:sparkline>
            <x14:sparkline>
              <xm:f>'Adj NEA and DTOC Trends'!$G$187:$N$187</xm:f>
              <xm:sqref>O187</xm:sqref>
            </x14:sparkline>
            <x14:sparkline>
              <xm:f>'Adj NEA and DTOC Trends'!$G$188:$N$188</xm:f>
              <xm:sqref>O188</xm:sqref>
            </x14:sparkline>
            <x14:sparkline>
              <xm:f>'Adj NEA and DTOC Trends'!$G$189:$N$189</xm:f>
              <xm:sqref>O189</xm:sqref>
            </x14:sparkline>
            <x14:sparkline>
              <xm:f>'Adj NEA and DTOC Trends'!$G$190:$N$190</xm:f>
              <xm:sqref>O190</xm:sqref>
            </x14:sparkline>
          </x14:sparklines>
        </x14:sparklineGroup>
        <x14:sparklineGroup displayEmptyCellsAs="gap" xr2:uid="{00000000-0003-0000-15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Trends'!$Q$12:$X$12</xm:f>
              <xm:sqref>Y12</xm:sqref>
            </x14:sparkline>
            <x14:sparkline>
              <xm:f>'Adj NEA and DTOC Trends'!$Q$13:$X$13</xm:f>
              <xm:sqref>Y13</xm:sqref>
            </x14:sparkline>
            <x14:sparkline>
              <xm:f>'Adj NEA and DTOC Trends'!$Q$14:$X$14</xm:f>
              <xm:sqref>Y14</xm:sqref>
            </x14:sparkline>
            <x14:sparkline>
              <xm:f>'Adj NEA and DTOC Trends'!$Q$15:$X$15</xm:f>
              <xm:sqref>Y15</xm:sqref>
            </x14:sparkline>
            <x14:sparkline>
              <xm:f>'Adj NEA and DTOC Trends'!$Q$16:$X$16</xm:f>
              <xm:sqref>Y16</xm:sqref>
            </x14:sparkline>
            <x14:sparkline>
              <xm:f>'Adj NEA and DTOC Trends'!$Q$17:$X$17</xm:f>
              <xm:sqref>Y17</xm:sqref>
            </x14:sparkline>
            <x14:sparkline>
              <xm:f>'Adj NEA and DTOC Trends'!$Q$18:$X$18</xm:f>
              <xm:sqref>Y18</xm:sqref>
            </x14:sparkline>
            <x14:sparkline>
              <xm:f>'Adj NEA and DTOC Trends'!$Q$19:$X$19</xm:f>
              <xm:sqref>Y19</xm:sqref>
            </x14:sparkline>
            <x14:sparkline>
              <xm:f>'Adj NEA and DTOC Trends'!$Q$20:$X$20</xm:f>
              <xm:sqref>Y20</xm:sqref>
            </x14:sparkline>
            <x14:sparkline>
              <xm:f>'Adj NEA and DTOC Trends'!$Q$21:$X$21</xm:f>
              <xm:sqref>Y21</xm:sqref>
            </x14:sparkline>
            <x14:sparkline>
              <xm:f>'Adj NEA and DTOC Trends'!$Q$22:$X$22</xm:f>
              <xm:sqref>Y22</xm:sqref>
            </x14:sparkline>
            <x14:sparkline>
              <xm:f>'Adj NEA and DTOC Trends'!$Q$23:$X$23</xm:f>
              <xm:sqref>Y23</xm:sqref>
            </x14:sparkline>
            <x14:sparkline>
              <xm:f>'Adj NEA and DTOC Trends'!$Q$24:$X$24</xm:f>
              <xm:sqref>Y24</xm:sqref>
            </x14:sparkline>
            <x14:sparkline>
              <xm:f>'Adj NEA and DTOC Trends'!$Q$25:$X$25</xm:f>
              <xm:sqref>Y25</xm:sqref>
            </x14:sparkline>
            <x14:sparkline>
              <xm:f>'Adj NEA and DTOC Trends'!$Q$26:$X$26</xm:f>
              <xm:sqref>Y26</xm:sqref>
            </x14:sparkline>
            <x14:sparkline>
              <xm:f>'Adj NEA and DTOC Trends'!$Q$27:$X$27</xm:f>
              <xm:sqref>Y27</xm:sqref>
            </x14:sparkline>
            <x14:sparkline>
              <xm:f>'Adj NEA and DTOC Trends'!$Q$28:$X$28</xm:f>
              <xm:sqref>Y28</xm:sqref>
            </x14:sparkline>
            <x14:sparkline>
              <xm:f>'Adj NEA and DTOC Trends'!$Q$29:$X$29</xm:f>
              <xm:sqref>Y29</xm:sqref>
            </x14:sparkline>
            <x14:sparkline>
              <xm:f>'Adj NEA and DTOC Trends'!$Q$30:$X$30</xm:f>
              <xm:sqref>Y30</xm:sqref>
            </x14:sparkline>
            <x14:sparkline>
              <xm:f>'Adj NEA and DTOC Trends'!$Q$31:$X$31</xm:f>
              <xm:sqref>Y31</xm:sqref>
            </x14:sparkline>
            <x14:sparkline>
              <xm:f>'Adj NEA and DTOC Trends'!$Q$32:$X$32</xm:f>
              <xm:sqref>Y32</xm:sqref>
            </x14:sparkline>
            <x14:sparkline>
              <xm:f>'Adj NEA and DTOC Trends'!$Q$33:$X$33</xm:f>
              <xm:sqref>Y33</xm:sqref>
            </x14:sparkline>
            <x14:sparkline>
              <xm:f>'Adj NEA and DTOC Trends'!$Q$34:$X$34</xm:f>
              <xm:sqref>Y34</xm:sqref>
            </x14:sparkline>
            <x14:sparkline>
              <xm:f>'Adj NEA and DTOC Trends'!$Q$35:$X$35</xm:f>
              <xm:sqref>Y35</xm:sqref>
            </x14:sparkline>
            <x14:sparkline>
              <xm:f>'Adj NEA and DTOC Trends'!$Q$36:$X$36</xm:f>
              <xm:sqref>Y36</xm:sqref>
            </x14:sparkline>
            <x14:sparkline>
              <xm:f>'Adj NEA and DTOC Trends'!$Q$37:$X$37</xm:f>
              <xm:sqref>Y37</xm:sqref>
            </x14:sparkline>
            <x14:sparkline>
              <xm:f>'Adj NEA and DTOC Trends'!$Q$38:$X$38</xm:f>
              <xm:sqref>Y38</xm:sqref>
            </x14:sparkline>
            <x14:sparkline>
              <xm:f>'Adj NEA and DTOC Trends'!$Q$39:$X$39</xm:f>
              <xm:sqref>Y39</xm:sqref>
            </x14:sparkline>
            <x14:sparkline>
              <xm:f>'Adj NEA and DTOC Trends'!$Q$40:$X$40</xm:f>
              <xm:sqref>Y40</xm:sqref>
            </x14:sparkline>
            <x14:sparkline>
              <xm:f>'Adj NEA and DTOC Trends'!$Q$41:$X$41</xm:f>
              <xm:sqref>Y41</xm:sqref>
            </x14:sparkline>
            <x14:sparkline>
              <xm:f>'Adj NEA and DTOC Trends'!$Q$42:$X$42</xm:f>
              <xm:sqref>Y42</xm:sqref>
            </x14:sparkline>
            <x14:sparkline>
              <xm:f>'Adj NEA and DTOC Trends'!$Q$43:$X$43</xm:f>
              <xm:sqref>Y43</xm:sqref>
            </x14:sparkline>
            <x14:sparkline>
              <xm:f>'Adj NEA and DTOC Trends'!$Q$44:$X$44</xm:f>
              <xm:sqref>Y44</xm:sqref>
            </x14:sparkline>
            <x14:sparkline>
              <xm:f>'Adj NEA and DTOC Trends'!$Q$45:$X$45</xm:f>
              <xm:sqref>Y45</xm:sqref>
            </x14:sparkline>
            <x14:sparkline>
              <xm:f>'Adj NEA and DTOC Trends'!$Q$46:$X$46</xm:f>
              <xm:sqref>Y46</xm:sqref>
            </x14:sparkline>
            <x14:sparkline>
              <xm:f>'Adj NEA and DTOC Trends'!$Q$47:$X$47</xm:f>
              <xm:sqref>Y47</xm:sqref>
            </x14:sparkline>
            <x14:sparkline>
              <xm:f>'Adj NEA and DTOC Trends'!$Q$48:$X$48</xm:f>
              <xm:sqref>Y48</xm:sqref>
            </x14:sparkline>
            <x14:sparkline>
              <xm:f>'Adj NEA and DTOC Trends'!$Q$49:$X$49</xm:f>
              <xm:sqref>Y49</xm:sqref>
            </x14:sparkline>
            <x14:sparkline>
              <xm:f>'Adj NEA and DTOC Trends'!$Q$50:$X$50</xm:f>
              <xm:sqref>Y50</xm:sqref>
            </x14:sparkline>
            <x14:sparkline>
              <xm:f>'Adj NEA and DTOC Trends'!$Q$51:$X$51</xm:f>
              <xm:sqref>Y51</xm:sqref>
            </x14:sparkline>
            <x14:sparkline>
              <xm:f>'Adj NEA and DTOC Trends'!$Q$52:$X$52</xm:f>
              <xm:sqref>Y52</xm:sqref>
            </x14:sparkline>
            <x14:sparkline>
              <xm:f>'Adj NEA and DTOC Trends'!$Q$53:$X$53</xm:f>
              <xm:sqref>Y53</xm:sqref>
            </x14:sparkline>
            <x14:sparkline>
              <xm:f>'Adj NEA and DTOC Trends'!$Q$54:$X$54</xm:f>
              <xm:sqref>Y54</xm:sqref>
            </x14:sparkline>
            <x14:sparkline>
              <xm:f>'Adj NEA and DTOC Trends'!$Q$55:$X$55</xm:f>
              <xm:sqref>Y55</xm:sqref>
            </x14:sparkline>
            <x14:sparkline>
              <xm:f>'Adj NEA and DTOC Trends'!$Q$56:$X$56</xm:f>
              <xm:sqref>Y56</xm:sqref>
            </x14:sparkline>
            <x14:sparkline>
              <xm:f>'Adj NEA and DTOC Trends'!$Q$57:$X$57</xm:f>
              <xm:sqref>Y57</xm:sqref>
            </x14:sparkline>
            <x14:sparkline>
              <xm:f>'Adj NEA and DTOC Trends'!$Q$58:$X$58</xm:f>
              <xm:sqref>Y58</xm:sqref>
            </x14:sparkline>
            <x14:sparkline>
              <xm:f>'Adj NEA and DTOC Trends'!$Q$59:$X$59</xm:f>
              <xm:sqref>Y59</xm:sqref>
            </x14:sparkline>
            <x14:sparkline>
              <xm:f>'Adj NEA and DTOC Trends'!$Q$60:$X$60</xm:f>
              <xm:sqref>Y60</xm:sqref>
            </x14:sparkline>
            <x14:sparkline>
              <xm:f>'Adj NEA and DTOC Trends'!$Q$61:$X$61</xm:f>
              <xm:sqref>Y61</xm:sqref>
            </x14:sparkline>
            <x14:sparkline>
              <xm:f>'Adj NEA and DTOC Trends'!$Q$62:$X$62</xm:f>
              <xm:sqref>Y62</xm:sqref>
            </x14:sparkline>
            <x14:sparkline>
              <xm:f>'Adj NEA and DTOC Trends'!$Q$63:$X$63</xm:f>
              <xm:sqref>Y63</xm:sqref>
            </x14:sparkline>
            <x14:sparkline>
              <xm:f>'Adj NEA and DTOC Trends'!$Q$64:$X$64</xm:f>
              <xm:sqref>Y64</xm:sqref>
            </x14:sparkline>
            <x14:sparkline>
              <xm:f>'Adj NEA and DTOC Trends'!$Q$65:$X$65</xm:f>
              <xm:sqref>Y65</xm:sqref>
            </x14:sparkline>
            <x14:sparkline>
              <xm:f>'Adj NEA and DTOC Trends'!$Q$66:$X$66</xm:f>
              <xm:sqref>Y66</xm:sqref>
            </x14:sparkline>
            <x14:sparkline>
              <xm:f>'Adj NEA and DTOC Trends'!$Q$67:$X$67</xm:f>
              <xm:sqref>Y67</xm:sqref>
            </x14:sparkline>
            <x14:sparkline>
              <xm:f>'Adj NEA and DTOC Trends'!$Q$68:$X$68</xm:f>
              <xm:sqref>Y68</xm:sqref>
            </x14:sparkline>
            <x14:sparkline>
              <xm:f>'Adj NEA and DTOC Trends'!$Q$69:$X$69</xm:f>
              <xm:sqref>Y69</xm:sqref>
            </x14:sparkline>
            <x14:sparkline>
              <xm:f>'Adj NEA and DTOC Trends'!$Q$70:$X$70</xm:f>
              <xm:sqref>Y70</xm:sqref>
            </x14:sparkline>
            <x14:sparkline>
              <xm:f>'Adj NEA and DTOC Trends'!$Q$71:$X$71</xm:f>
              <xm:sqref>Y71</xm:sqref>
            </x14:sparkline>
            <x14:sparkline>
              <xm:f>'Adj NEA and DTOC Trends'!$Q$72:$X$72</xm:f>
              <xm:sqref>Y72</xm:sqref>
            </x14:sparkline>
            <x14:sparkline>
              <xm:f>'Adj NEA and DTOC Trends'!$Q$73:$X$73</xm:f>
              <xm:sqref>Y73</xm:sqref>
            </x14:sparkline>
            <x14:sparkline>
              <xm:f>'Adj NEA and DTOC Trends'!$Q$74:$X$74</xm:f>
              <xm:sqref>Y74</xm:sqref>
            </x14:sparkline>
            <x14:sparkline>
              <xm:f>'Adj NEA and DTOC Trends'!$Q$75:$X$75</xm:f>
              <xm:sqref>Y75</xm:sqref>
            </x14:sparkline>
            <x14:sparkline>
              <xm:f>'Adj NEA and DTOC Trends'!$Q$76:$X$76</xm:f>
              <xm:sqref>Y76</xm:sqref>
            </x14:sparkline>
            <x14:sparkline>
              <xm:f>'Adj NEA and DTOC Trends'!$Q$77:$X$77</xm:f>
              <xm:sqref>Y77</xm:sqref>
            </x14:sparkline>
            <x14:sparkline>
              <xm:f>'Adj NEA and DTOC Trends'!$Q$78:$X$78</xm:f>
              <xm:sqref>Y78</xm:sqref>
            </x14:sparkline>
            <x14:sparkline>
              <xm:f>'Adj NEA and DTOC Trends'!$Q$79:$X$79</xm:f>
              <xm:sqref>Y79</xm:sqref>
            </x14:sparkline>
            <x14:sparkline>
              <xm:f>'Adj NEA and DTOC Trends'!$Q$80:$X$80</xm:f>
              <xm:sqref>Y80</xm:sqref>
            </x14:sparkline>
            <x14:sparkline>
              <xm:f>'Adj NEA and DTOC Trends'!$Q$81:$X$81</xm:f>
              <xm:sqref>Y81</xm:sqref>
            </x14:sparkline>
            <x14:sparkline>
              <xm:f>'Adj NEA and DTOC Trends'!$Q$82:$X$82</xm:f>
              <xm:sqref>Y82</xm:sqref>
            </x14:sparkline>
            <x14:sparkline>
              <xm:f>'Adj NEA and DTOC Trends'!$Q$83:$X$83</xm:f>
              <xm:sqref>Y83</xm:sqref>
            </x14:sparkline>
            <x14:sparkline>
              <xm:f>'Adj NEA and DTOC Trends'!$Q$84:$X$84</xm:f>
              <xm:sqref>Y84</xm:sqref>
            </x14:sparkline>
            <x14:sparkline>
              <xm:f>'Adj NEA and DTOC Trends'!$Q$85:$X$85</xm:f>
              <xm:sqref>Y85</xm:sqref>
            </x14:sparkline>
            <x14:sparkline>
              <xm:f>'Adj NEA and DTOC Trends'!$Q$86:$X$86</xm:f>
              <xm:sqref>Y86</xm:sqref>
            </x14:sparkline>
            <x14:sparkline>
              <xm:f>'Adj NEA and DTOC Trends'!$Q$87:$X$87</xm:f>
              <xm:sqref>Y87</xm:sqref>
            </x14:sparkline>
            <x14:sparkline>
              <xm:f>'Adj NEA and DTOC Trends'!$Q$88:$X$88</xm:f>
              <xm:sqref>Y88</xm:sqref>
            </x14:sparkline>
            <x14:sparkline>
              <xm:f>'Adj NEA and DTOC Trends'!$Q$89:$X$89</xm:f>
              <xm:sqref>Y89</xm:sqref>
            </x14:sparkline>
            <x14:sparkline>
              <xm:f>'Adj NEA and DTOC Trends'!$Q$90:$X$90</xm:f>
              <xm:sqref>Y90</xm:sqref>
            </x14:sparkline>
            <x14:sparkline>
              <xm:f>'Adj NEA and DTOC Trends'!$Q$91:$X$91</xm:f>
              <xm:sqref>Y91</xm:sqref>
            </x14:sparkline>
            <x14:sparkline>
              <xm:f>'Adj NEA and DTOC Trends'!$Q$92:$X$92</xm:f>
              <xm:sqref>Y92</xm:sqref>
            </x14:sparkline>
            <x14:sparkline>
              <xm:f>'Adj NEA and DTOC Trends'!$Q$93:$X$93</xm:f>
              <xm:sqref>Y93</xm:sqref>
            </x14:sparkline>
            <x14:sparkline>
              <xm:f>'Adj NEA and DTOC Trends'!$Q$94:$X$94</xm:f>
              <xm:sqref>Y94</xm:sqref>
            </x14:sparkline>
            <x14:sparkline>
              <xm:f>'Adj NEA and DTOC Trends'!$Q$95:$X$95</xm:f>
              <xm:sqref>Y95</xm:sqref>
            </x14:sparkline>
            <x14:sparkline>
              <xm:f>'Adj NEA and DTOC Trends'!$Q$96:$X$96</xm:f>
              <xm:sqref>Y96</xm:sqref>
            </x14:sparkline>
            <x14:sparkline>
              <xm:f>'Adj NEA and DTOC Trends'!$Q$97:$X$97</xm:f>
              <xm:sqref>Y97</xm:sqref>
            </x14:sparkline>
            <x14:sparkline>
              <xm:f>'Adj NEA and DTOC Trends'!$Q$98:$X$98</xm:f>
              <xm:sqref>Y98</xm:sqref>
            </x14:sparkline>
            <x14:sparkline>
              <xm:f>'Adj NEA and DTOC Trends'!$Q$99:$X$99</xm:f>
              <xm:sqref>Y99</xm:sqref>
            </x14:sparkline>
            <x14:sparkline>
              <xm:f>'Adj NEA and DTOC Trends'!$Q$100:$X$100</xm:f>
              <xm:sqref>Y100</xm:sqref>
            </x14:sparkline>
            <x14:sparkline>
              <xm:f>'Adj NEA and DTOC Trends'!$Q$101:$X$101</xm:f>
              <xm:sqref>Y101</xm:sqref>
            </x14:sparkline>
            <x14:sparkline>
              <xm:f>'Adj NEA and DTOC Trends'!$Q$102:$X$102</xm:f>
              <xm:sqref>Y102</xm:sqref>
            </x14:sparkline>
            <x14:sparkline>
              <xm:f>'Adj NEA and DTOC Trends'!$Q$103:$X$103</xm:f>
              <xm:sqref>Y103</xm:sqref>
            </x14:sparkline>
            <x14:sparkline>
              <xm:f>'Adj NEA and DTOC Trends'!$Q$104:$X$104</xm:f>
              <xm:sqref>Y104</xm:sqref>
            </x14:sparkline>
            <x14:sparkline>
              <xm:f>'Adj NEA and DTOC Trends'!$Q$105:$X$105</xm:f>
              <xm:sqref>Y105</xm:sqref>
            </x14:sparkline>
            <x14:sparkline>
              <xm:f>'Adj NEA and DTOC Trends'!$Q$106:$X$106</xm:f>
              <xm:sqref>Y106</xm:sqref>
            </x14:sparkline>
            <x14:sparkline>
              <xm:f>'Adj NEA and DTOC Trends'!$Q$107:$X$107</xm:f>
              <xm:sqref>Y107</xm:sqref>
            </x14:sparkline>
            <x14:sparkline>
              <xm:f>'Adj NEA and DTOC Trends'!$Q$108:$X$108</xm:f>
              <xm:sqref>Y108</xm:sqref>
            </x14:sparkline>
            <x14:sparkline>
              <xm:f>'Adj NEA and DTOC Trends'!$Q$109:$X$109</xm:f>
              <xm:sqref>Y109</xm:sqref>
            </x14:sparkline>
            <x14:sparkline>
              <xm:f>'Adj NEA and DTOC Trends'!$Q$110:$X$110</xm:f>
              <xm:sqref>Y110</xm:sqref>
            </x14:sparkline>
            <x14:sparkline>
              <xm:f>'Adj NEA and DTOC Trends'!$Q$111:$X$111</xm:f>
              <xm:sqref>Y111</xm:sqref>
            </x14:sparkline>
            <x14:sparkline>
              <xm:f>'Adj NEA and DTOC Trends'!$Q$112:$X$112</xm:f>
              <xm:sqref>Y112</xm:sqref>
            </x14:sparkline>
            <x14:sparkline>
              <xm:f>'Adj NEA and DTOC Trends'!$Q$113:$X$113</xm:f>
              <xm:sqref>Y113</xm:sqref>
            </x14:sparkline>
            <x14:sparkline>
              <xm:f>'Adj NEA and DTOC Trends'!$Q$114:$X$114</xm:f>
              <xm:sqref>Y114</xm:sqref>
            </x14:sparkline>
            <x14:sparkline>
              <xm:f>'Adj NEA and DTOC Trends'!$Q$115:$X$115</xm:f>
              <xm:sqref>Y115</xm:sqref>
            </x14:sparkline>
            <x14:sparkline>
              <xm:f>'Adj NEA and DTOC Trends'!$Q$116:$X$116</xm:f>
              <xm:sqref>Y116</xm:sqref>
            </x14:sparkline>
            <x14:sparkline>
              <xm:f>'Adj NEA and DTOC Trends'!$Q$117:$X$117</xm:f>
              <xm:sqref>Y117</xm:sqref>
            </x14:sparkline>
            <x14:sparkline>
              <xm:f>'Adj NEA and DTOC Trends'!$Q$118:$X$118</xm:f>
              <xm:sqref>Y118</xm:sqref>
            </x14:sparkline>
            <x14:sparkline>
              <xm:f>'Adj NEA and DTOC Trends'!$Q$119:$X$119</xm:f>
              <xm:sqref>Y119</xm:sqref>
            </x14:sparkline>
            <x14:sparkline>
              <xm:f>'Adj NEA and DTOC Trends'!$Q$120:$X$120</xm:f>
              <xm:sqref>Y120</xm:sqref>
            </x14:sparkline>
            <x14:sparkline>
              <xm:f>'Adj NEA and DTOC Trends'!$Q$121:$X$121</xm:f>
              <xm:sqref>Y121</xm:sqref>
            </x14:sparkline>
            <x14:sparkline>
              <xm:f>'Adj NEA and DTOC Trends'!$Q$122:$X$122</xm:f>
              <xm:sqref>Y122</xm:sqref>
            </x14:sparkline>
            <x14:sparkline>
              <xm:f>'Adj NEA and DTOC Trends'!$Q$123:$X$123</xm:f>
              <xm:sqref>Y123</xm:sqref>
            </x14:sparkline>
            <x14:sparkline>
              <xm:f>'Adj NEA and DTOC Trends'!$Q$124:$X$124</xm:f>
              <xm:sqref>Y124</xm:sqref>
            </x14:sparkline>
            <x14:sparkline>
              <xm:f>'Adj NEA and DTOC Trends'!$Q$125:$X$125</xm:f>
              <xm:sqref>Y125</xm:sqref>
            </x14:sparkline>
            <x14:sparkline>
              <xm:f>'Adj NEA and DTOC Trends'!$Q$126:$X$126</xm:f>
              <xm:sqref>Y126</xm:sqref>
            </x14:sparkline>
            <x14:sparkline>
              <xm:f>'Adj NEA and DTOC Trends'!$Q$127:$X$127</xm:f>
              <xm:sqref>Y127</xm:sqref>
            </x14:sparkline>
            <x14:sparkline>
              <xm:f>'Adj NEA and DTOC Trends'!$Q$128:$X$128</xm:f>
              <xm:sqref>Y128</xm:sqref>
            </x14:sparkline>
            <x14:sparkline>
              <xm:f>'Adj NEA and DTOC Trends'!$Q$129:$X$129</xm:f>
              <xm:sqref>Y129</xm:sqref>
            </x14:sparkline>
            <x14:sparkline>
              <xm:f>'Adj NEA and DTOC Trends'!$Q$130:$X$130</xm:f>
              <xm:sqref>Y130</xm:sqref>
            </x14:sparkline>
            <x14:sparkline>
              <xm:f>'Adj NEA and DTOC Trends'!$Q$131:$X$131</xm:f>
              <xm:sqref>Y131</xm:sqref>
            </x14:sparkline>
            <x14:sparkline>
              <xm:f>'Adj NEA and DTOC Trends'!$Q$132:$X$132</xm:f>
              <xm:sqref>Y132</xm:sqref>
            </x14:sparkline>
            <x14:sparkline>
              <xm:f>'Adj NEA and DTOC Trends'!$Q$133:$X$133</xm:f>
              <xm:sqref>Y133</xm:sqref>
            </x14:sparkline>
            <x14:sparkline>
              <xm:f>'Adj NEA and DTOC Trends'!$Q$134:$X$134</xm:f>
              <xm:sqref>Y134</xm:sqref>
            </x14:sparkline>
            <x14:sparkline>
              <xm:f>'Adj NEA and DTOC Trends'!$Q$135:$X$135</xm:f>
              <xm:sqref>Y135</xm:sqref>
            </x14:sparkline>
            <x14:sparkline>
              <xm:f>'Adj NEA and DTOC Trends'!$Q$136:$X$136</xm:f>
              <xm:sqref>Y136</xm:sqref>
            </x14:sparkline>
            <x14:sparkline>
              <xm:f>'Adj NEA and DTOC Trends'!$Q$137:$X$137</xm:f>
              <xm:sqref>Y137</xm:sqref>
            </x14:sparkline>
            <x14:sparkline>
              <xm:f>'Adj NEA and DTOC Trends'!$Q$138:$X$138</xm:f>
              <xm:sqref>Y138</xm:sqref>
            </x14:sparkline>
            <x14:sparkline>
              <xm:f>'Adj NEA and DTOC Trends'!$Q$139:$X$139</xm:f>
              <xm:sqref>Y139</xm:sqref>
            </x14:sparkline>
            <x14:sparkline>
              <xm:f>'Adj NEA and DTOC Trends'!$Q$140:$X$140</xm:f>
              <xm:sqref>Y140</xm:sqref>
            </x14:sparkline>
            <x14:sparkline>
              <xm:f>'Adj NEA and DTOC Trends'!$Q$141:$X$141</xm:f>
              <xm:sqref>Y141</xm:sqref>
            </x14:sparkline>
            <x14:sparkline>
              <xm:f>'Adj NEA and DTOC Trends'!$Q$142:$X$142</xm:f>
              <xm:sqref>Y142</xm:sqref>
            </x14:sparkline>
            <x14:sparkline>
              <xm:f>'Adj NEA and DTOC Trends'!$Q$143:$X$143</xm:f>
              <xm:sqref>Y143</xm:sqref>
            </x14:sparkline>
            <x14:sparkline>
              <xm:f>'Adj NEA and DTOC Trends'!$Q$144:$X$144</xm:f>
              <xm:sqref>Y144</xm:sqref>
            </x14:sparkline>
            <x14:sparkline>
              <xm:f>'Adj NEA and DTOC Trends'!$Q$145:$X$145</xm:f>
              <xm:sqref>Y145</xm:sqref>
            </x14:sparkline>
            <x14:sparkline>
              <xm:f>'Adj NEA and DTOC Trends'!$Q$146:$X$146</xm:f>
              <xm:sqref>Y146</xm:sqref>
            </x14:sparkline>
            <x14:sparkline>
              <xm:f>'Adj NEA and DTOC Trends'!$Q$147:$X$147</xm:f>
              <xm:sqref>Y147</xm:sqref>
            </x14:sparkline>
            <x14:sparkline>
              <xm:f>'Adj NEA and DTOC Trends'!$Q$148:$X$148</xm:f>
              <xm:sqref>Y148</xm:sqref>
            </x14:sparkline>
            <x14:sparkline>
              <xm:f>'Adj NEA and DTOC Trends'!$Q$149:$X$149</xm:f>
              <xm:sqref>Y149</xm:sqref>
            </x14:sparkline>
            <x14:sparkline>
              <xm:f>'Adj NEA and DTOC Trends'!$Q$150:$X$150</xm:f>
              <xm:sqref>Y150</xm:sqref>
            </x14:sparkline>
            <x14:sparkline>
              <xm:f>'Adj NEA and DTOC Trends'!$Q$151:$X$151</xm:f>
              <xm:sqref>Y151</xm:sqref>
            </x14:sparkline>
            <x14:sparkline>
              <xm:f>'Adj NEA and DTOC Trends'!$Q$152:$X$152</xm:f>
              <xm:sqref>Y152</xm:sqref>
            </x14:sparkline>
            <x14:sparkline>
              <xm:f>'Adj NEA and DTOC Trends'!$Q$153:$X$153</xm:f>
              <xm:sqref>Y153</xm:sqref>
            </x14:sparkline>
            <x14:sparkline>
              <xm:f>'Adj NEA and DTOC Trends'!$Q$154:$X$154</xm:f>
              <xm:sqref>Y154</xm:sqref>
            </x14:sparkline>
            <x14:sparkline>
              <xm:f>'Adj NEA and DTOC Trends'!$Q$155:$X$155</xm:f>
              <xm:sqref>Y155</xm:sqref>
            </x14:sparkline>
            <x14:sparkline>
              <xm:f>'Adj NEA and DTOC Trends'!$Q$156:$X$156</xm:f>
              <xm:sqref>Y156</xm:sqref>
            </x14:sparkline>
            <x14:sparkline>
              <xm:f>'Adj NEA and DTOC Trends'!$Q$157:$X$157</xm:f>
              <xm:sqref>Y157</xm:sqref>
            </x14:sparkline>
            <x14:sparkline>
              <xm:f>'Adj NEA and DTOC Trends'!$Q$158:$X$158</xm:f>
              <xm:sqref>Y158</xm:sqref>
            </x14:sparkline>
            <x14:sparkline>
              <xm:f>'Adj NEA and DTOC Trends'!$Q$159:$X$159</xm:f>
              <xm:sqref>Y159</xm:sqref>
            </x14:sparkline>
            <x14:sparkline>
              <xm:f>'Adj NEA and DTOC Trends'!$Q$160:$X$160</xm:f>
              <xm:sqref>Y160</xm:sqref>
            </x14:sparkline>
            <x14:sparkline>
              <xm:f>'Adj NEA and DTOC Trends'!$Q$161:$X$161</xm:f>
              <xm:sqref>Y161</xm:sqref>
            </x14:sparkline>
            <x14:sparkline>
              <xm:f>'Adj NEA and DTOC Trends'!$Q$162:$X$162</xm:f>
              <xm:sqref>Y162</xm:sqref>
            </x14:sparkline>
            <x14:sparkline>
              <xm:f>'Adj NEA and DTOC Trends'!$Q$163:$X$163</xm:f>
              <xm:sqref>Y163</xm:sqref>
            </x14:sparkline>
            <x14:sparkline>
              <xm:f>'Adj NEA and DTOC Trends'!$Q$164:$X$164</xm:f>
              <xm:sqref>Y164</xm:sqref>
            </x14:sparkline>
            <x14:sparkline>
              <xm:f>'Adj NEA and DTOC Trends'!$Q$165:$X$165</xm:f>
              <xm:sqref>Y165</xm:sqref>
            </x14:sparkline>
            <x14:sparkline>
              <xm:f>'Adj NEA and DTOC Trends'!$Q$166:$X$166</xm:f>
              <xm:sqref>Y166</xm:sqref>
            </x14:sparkline>
            <x14:sparkline>
              <xm:f>'Adj NEA and DTOC Trends'!$Q$167:$X$167</xm:f>
              <xm:sqref>Y167</xm:sqref>
            </x14:sparkline>
            <x14:sparkline>
              <xm:f>'Adj NEA and DTOC Trends'!$Q$168:$X$168</xm:f>
              <xm:sqref>Y168</xm:sqref>
            </x14:sparkline>
            <x14:sparkline>
              <xm:f>'Adj NEA and DTOC Trends'!$Q$169:$X$169</xm:f>
              <xm:sqref>Y169</xm:sqref>
            </x14:sparkline>
            <x14:sparkline>
              <xm:f>'Adj NEA and DTOC Trends'!$Q$170:$X$170</xm:f>
              <xm:sqref>Y170</xm:sqref>
            </x14:sparkline>
            <x14:sparkline>
              <xm:f>'Adj NEA and DTOC Trends'!$Q$171:$X$171</xm:f>
              <xm:sqref>Y171</xm:sqref>
            </x14:sparkline>
            <x14:sparkline>
              <xm:f>'Adj NEA and DTOC Trends'!$Q$172:$X$172</xm:f>
              <xm:sqref>Y172</xm:sqref>
            </x14:sparkline>
            <x14:sparkline>
              <xm:f>'Adj NEA and DTOC Trends'!$Q$173:$X$173</xm:f>
              <xm:sqref>Y173</xm:sqref>
            </x14:sparkline>
            <x14:sparkline>
              <xm:f>'Adj NEA and DTOC Trends'!$Q$174:$X$174</xm:f>
              <xm:sqref>Y174</xm:sqref>
            </x14:sparkline>
            <x14:sparkline>
              <xm:f>'Adj NEA and DTOC Trends'!$Q$175:$X$175</xm:f>
              <xm:sqref>Y175</xm:sqref>
            </x14:sparkline>
            <x14:sparkline>
              <xm:f>'Adj NEA and DTOC Trends'!$Q$176:$X$176</xm:f>
              <xm:sqref>Y176</xm:sqref>
            </x14:sparkline>
            <x14:sparkline>
              <xm:f>'Adj NEA and DTOC Trends'!$Q$177:$X$177</xm:f>
              <xm:sqref>Y177</xm:sqref>
            </x14:sparkline>
            <x14:sparkline>
              <xm:f>'Adj NEA and DTOC Trends'!$Q$178:$X$178</xm:f>
              <xm:sqref>Y178</xm:sqref>
            </x14:sparkline>
            <x14:sparkline>
              <xm:f>'Adj NEA and DTOC Trends'!$Q$179:$X$179</xm:f>
              <xm:sqref>Y179</xm:sqref>
            </x14:sparkline>
            <x14:sparkline>
              <xm:f>'Adj NEA and DTOC Trends'!$Q$180:$X$180</xm:f>
              <xm:sqref>Y180</xm:sqref>
            </x14:sparkline>
            <x14:sparkline>
              <xm:f>'Adj NEA and DTOC Trends'!$Q$181:$X$181</xm:f>
              <xm:sqref>Y181</xm:sqref>
            </x14:sparkline>
            <x14:sparkline>
              <xm:f>'Adj NEA and DTOC Trends'!$Q$182:$X$182</xm:f>
              <xm:sqref>Y182</xm:sqref>
            </x14:sparkline>
            <x14:sparkline>
              <xm:f>'Adj NEA and DTOC Trends'!$Q$183:$X$183</xm:f>
              <xm:sqref>Y183</xm:sqref>
            </x14:sparkline>
            <x14:sparkline>
              <xm:f>'Adj NEA and DTOC Trends'!$Q$184:$X$184</xm:f>
              <xm:sqref>Y184</xm:sqref>
            </x14:sparkline>
            <x14:sparkline>
              <xm:f>'Adj NEA and DTOC Trends'!$Q$185:$X$185</xm:f>
              <xm:sqref>Y185</xm:sqref>
            </x14:sparkline>
            <x14:sparkline>
              <xm:f>'Adj NEA and DTOC Trends'!$Q$186:$X$186</xm:f>
              <xm:sqref>Y186</xm:sqref>
            </x14:sparkline>
            <x14:sparkline>
              <xm:f>'Adj NEA and DTOC Trends'!$Q$187:$X$187</xm:f>
              <xm:sqref>Y187</xm:sqref>
            </x14:sparkline>
            <x14:sparkline>
              <xm:f>'Adj NEA and DTOC Trends'!$Q$188:$X$188</xm:f>
              <xm:sqref>Y188</xm:sqref>
            </x14:sparkline>
            <x14:sparkline>
              <xm:f>'Adj NEA and DTOC Trends'!$Q$189:$X$189</xm:f>
              <xm:sqref>Y189</xm:sqref>
            </x14:sparkline>
            <x14:sparkline>
              <xm:f>'Adj NEA and DTOC Trends'!$Q$190:$X$190</xm:f>
              <xm:sqref>Y190</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U191"/>
  <sheetViews>
    <sheetView showGridLines="0" zoomScale="70" zoomScaleNormal="70" workbookViewId="0"/>
  </sheetViews>
  <sheetFormatPr defaultColWidth="9.109375" defaultRowHeight="14.4" outlineLevelCol="1" x14ac:dyDescent="0.3"/>
  <cols>
    <col min="1" max="1" width="4.6640625" style="228" customWidth="1"/>
    <col min="2" max="4" width="25.6640625" style="228" hidden="1" customWidth="1" outlineLevel="1"/>
    <col min="5" max="5" width="25.6640625" style="228" customWidth="1" collapsed="1"/>
    <col min="6" max="6" width="50.6640625" style="228" customWidth="1"/>
    <col min="7" max="18" width="17.6640625" style="228" customWidth="1"/>
    <col min="19" max="20" width="4.6640625" style="228" customWidth="1"/>
    <col min="21" max="21" width="9.109375" style="1" hidden="1" customWidth="1"/>
    <col min="22" max="22" width="4.6640625" style="228" customWidth="1"/>
    <col min="23" max="16384" width="9.109375" style="228"/>
  </cols>
  <sheetData>
    <row r="1" spans="1:21" ht="21" x14ac:dyDescent="0.4">
      <c r="A1" s="37"/>
      <c r="B1" s="340" t="s">
        <v>1216</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165"/>
      <c r="R4" s="165"/>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96"/>
      <c r="C11" s="197"/>
      <c r="D11" s="198"/>
      <c r="E11" s="229"/>
      <c r="F11" s="193"/>
      <c r="G11" s="378" t="s">
        <v>1131</v>
      </c>
      <c r="H11" s="379"/>
      <c r="I11" s="379"/>
      <c r="J11" s="380"/>
      <c r="K11" s="378" t="s">
        <v>1130</v>
      </c>
      <c r="L11" s="379"/>
      <c r="M11" s="379"/>
      <c r="N11" s="380"/>
      <c r="O11" s="378" t="s">
        <v>1129</v>
      </c>
      <c r="P11" s="379"/>
      <c r="Q11" s="379"/>
      <c r="R11" s="380"/>
    </row>
    <row r="12" spans="1:21" ht="15" thickBot="1" x14ac:dyDescent="0.35">
      <c r="B12" s="199" t="s">
        <v>1027</v>
      </c>
      <c r="C12" s="200" t="s">
        <v>1108</v>
      </c>
      <c r="D12" s="201" t="s">
        <v>1029</v>
      </c>
      <c r="E12" s="230" t="s">
        <v>195</v>
      </c>
      <c r="F12" s="194" t="s">
        <v>1017</v>
      </c>
      <c r="G12" s="86" t="s">
        <v>881</v>
      </c>
      <c r="H12" s="87" t="s">
        <v>882</v>
      </c>
      <c r="I12" s="85" t="s">
        <v>883</v>
      </c>
      <c r="J12" s="88" t="s">
        <v>884</v>
      </c>
      <c r="K12" s="86" t="s">
        <v>881</v>
      </c>
      <c r="L12" s="87" t="s">
        <v>882</v>
      </c>
      <c r="M12" s="85" t="s">
        <v>883</v>
      </c>
      <c r="N12" s="88" t="s">
        <v>884</v>
      </c>
      <c r="O12" s="86" t="s">
        <v>881</v>
      </c>
      <c r="P12" s="87" t="s">
        <v>882</v>
      </c>
      <c r="Q12" s="85" t="s">
        <v>883</v>
      </c>
      <c r="R12" s="88" t="s">
        <v>884</v>
      </c>
    </row>
    <row r="13" spans="1:21" ht="15" customHeight="1" x14ac:dyDescent="0.3">
      <c r="A13" s="57">
        <v>0</v>
      </c>
      <c r="B13" s="94" t="str">
        <f ca="1">IFERROR(IF((VLOOKUP($E13,'Org List'!$AJ$10:$AL$188,3,FALSE))="","",(VLOOKUP($E13,'Org List'!$AJ$10:$AL$188,3,FALSE))),"")</f>
        <v/>
      </c>
      <c r="C13" s="95" t="str">
        <f ca="1">IFERROR(IF((VLOOKUP($E13,'Org List'!$AO$10:$AQ$188,3,FALSE))="","",(VLOOKUP($E13,'Org List'!$AO$10:$AQ$188,3,FALSE))),"")</f>
        <v/>
      </c>
      <c r="D13" s="112" t="str">
        <f ca="1">IFERROR(IF((VLOOKUP($E13,'Org List'!$AT$10:$AV$188,3,FALSE))="","",(VLOOKUP($E13,'Org List'!$AT$10:$AV$188,3,FALSE))),"")</f>
        <v/>
      </c>
      <c r="E13" s="94" t="str">
        <f t="shared" ref="E13:E76" ca="1" si="0">IF($A13&gt;$U$5-1,"",INDIRECT("'Comms by AT'!D"&amp;$A13+$U$4))</f>
        <v>HWB</v>
      </c>
      <c r="F13" s="96" t="str">
        <f ca="1">IF(E13="","",VLOOKUP(E13,'Org List'!$J$9:$K$488,2,0))</f>
        <v>Health and Wellbeing Board</v>
      </c>
      <c r="G13" s="115">
        <f ca="1">IFERROR(IF((VLOOKUP($E13,'Adj NEA Backsheet'!$D$5:$CB$183,G$9,FALSE))="","",(VLOOKUP($E13,'Adj NEA Backsheet'!$D$5:$CB$183,G$9,FALSE))),"")</f>
        <v>509670.99999999994</v>
      </c>
      <c r="H13" s="116">
        <f ca="1">IFERROR(IF((VLOOKUP($E13,'Adj NEA Backsheet'!$D$5:$CB$183,H$9,FALSE))="","",(VLOOKUP($E13,'Adj NEA Backsheet'!$D$5:$CB$183,H$9,FALSE))),"")</f>
        <v>514771</v>
      </c>
      <c r="I13" s="116">
        <f ca="1">IFERROR(IF((VLOOKUP($E13,'Adj NEA Backsheet'!$D$5:$CB$183,I$9,FALSE))="","",(VLOOKUP($E13,'Adj NEA Backsheet'!$D$5:$CB$183,I$9,FALSE))),"")</f>
        <v>548612.99999999988</v>
      </c>
      <c r="J13" s="117">
        <f ca="1">IFERROR(IF((VLOOKUP($E13,'Adj NEA Backsheet'!$D$5:$CB$183,J$9,FALSE))="","",(VLOOKUP($E13,'Adj NEA Backsheet'!$D$5:$CB$183,J$9,FALSE))),"")</f>
        <v>541549.99999999988</v>
      </c>
      <c r="K13" s="115">
        <f ca="1">IFERROR(IF((VLOOKUP($E13,'Adj NEA Backsheet'!$D$5:$CB$183,K$9,FALSE))="","",(VLOOKUP($E13,'Adj NEA Backsheet'!$D$5:$CB$183,K$9,FALSE))),"")</f>
        <v>1032113.0000000002</v>
      </c>
      <c r="L13" s="116">
        <f ca="1">IFERROR(IF((VLOOKUP($E13,'Adj NEA Backsheet'!$D$5:$CB$183,L$9,FALSE))="","",(VLOOKUP($E13,'Adj NEA Backsheet'!$D$5:$CB$183,L$9,FALSE))),"")</f>
        <v>1025434.9999999995</v>
      </c>
      <c r="M13" s="116">
        <f ca="1">IFERROR(IF((VLOOKUP($E13,'Adj NEA Backsheet'!$D$5:$CB$183,M$9,FALSE))="","",(VLOOKUP($E13,'Adj NEA Backsheet'!$D$5:$CB$183,M$9,FALSE))),"")</f>
        <v>1075677</v>
      </c>
      <c r="N13" s="118">
        <f ca="1">IFERROR(IF((VLOOKUP($E13,'Adj NEA Backsheet'!$D$5:$CB$183,N$9,FALSE))="","",(VLOOKUP($E13,'Adj NEA Backsheet'!$D$5:$CB$183,N$9,FALSE))),"")</f>
        <v>1070729.9999999995</v>
      </c>
      <c r="O13" s="115">
        <f ca="1">IFERROR(IF((VLOOKUP($E13,'Adj NEA Backsheet'!$D$5:$CB$183,O$9,FALSE))="","",(VLOOKUP($E13,'Adj NEA Backsheet'!$D$5:$CB$183,O$9,FALSE))),"")</f>
        <v>1541784.0000000007</v>
      </c>
      <c r="P13" s="119">
        <f ca="1">IFERROR(IF((VLOOKUP($E13,'Adj NEA Backsheet'!$D$5:$CB$183,P$9,FALSE))="","",(VLOOKUP($E13,'Adj NEA Backsheet'!$D$5:$CB$183,P$9,FALSE))),"")</f>
        <v>1540205.9999999993</v>
      </c>
      <c r="Q13" s="116">
        <f ca="1">IFERROR(IF((VLOOKUP($E13,'Adj NEA Backsheet'!$D$5:$CB$183,Q$9,FALSE))="","",(VLOOKUP($E13,'Adj NEA Backsheet'!$D$5:$CB$183,Q$9,FALSE))),"")</f>
        <v>1624290.0000000002</v>
      </c>
      <c r="R13" s="118">
        <f ca="1">IFERROR(IF((VLOOKUP($E13,'Adj NEA Backsheet'!$D$5:$CB$183,R$9,FALSE))="","",(VLOOKUP($E13,'Adj NEA Backsheet'!$D$5:$CB$183,R$9,FALSE))),"")</f>
        <v>1612280</v>
      </c>
    </row>
    <row r="14" spans="1:21" ht="15" customHeight="1" x14ac:dyDescent="0.3">
      <c r="A14" s="57">
        <v>1</v>
      </c>
      <c r="B14" s="97" t="str">
        <f ca="1">IFERROR(IF((VLOOKUP($E14,'Org List'!$AJ$10:$AL$188,3,FALSE))="","",(VLOOKUP($E14,'Org List'!$AJ$10:$AL$188,3,FALSE))),"")</f>
        <v>North of England Commissioning Region</v>
      </c>
      <c r="C14" s="98" t="str">
        <f ca="1">IFERROR(IF((VLOOKUP($E14,'Org List'!$AO$10:$AQ$188,3,FALSE))="","",(VLOOKUP($E14,'Org List'!$AO$10:$AQ$188,3,FALSE))),"")</f>
        <v/>
      </c>
      <c r="D14" s="113" t="str">
        <f ca="1">IFERROR(IF((VLOOKUP($E14,'Org List'!$AT$10:$AV$188,3,FALSE))="","",(VLOOKUP($E14,'Org List'!$AT$10:$AV$188,3,FALSE))),"")</f>
        <v/>
      </c>
      <c r="E14" s="97" t="str">
        <f t="shared" ca="1" si="0"/>
        <v>Y54</v>
      </c>
      <c r="F14" s="99" t="str">
        <f ca="1">IF(E14="","",VLOOKUP(E14,'Org List'!$J$9:$K$488,2,0))</f>
        <v>North of England Commissioning Region</v>
      </c>
      <c r="G14" s="120">
        <f ca="1">IFERROR(IF((VLOOKUP($E14,'Adj NEA Backsheet'!$D$5:$CB$183,G$9,FALSE))="","",(VLOOKUP($E14,'Adj NEA Backsheet'!$D$5:$CB$183,G$9,FALSE))),"")</f>
        <v>160018.2515964616</v>
      </c>
      <c r="H14" s="121">
        <f ca="1">IFERROR(IF((VLOOKUP($E14,'Adj NEA Backsheet'!$D$5:$CB$183,H$9,FALSE))="","",(VLOOKUP($E14,'Adj NEA Backsheet'!$D$5:$CB$183,H$9,FALSE))),"")</f>
        <v>159914.8361133101</v>
      </c>
      <c r="I14" s="121">
        <f ca="1">IFERROR(IF((VLOOKUP($E14,'Adj NEA Backsheet'!$D$5:$CB$183,I$9,FALSE))="","",(VLOOKUP($E14,'Adj NEA Backsheet'!$D$5:$CB$183,I$9,FALSE))),"")</f>
        <v>168801.43957492078</v>
      </c>
      <c r="J14" s="122">
        <f ca="1">IFERROR(IF((VLOOKUP($E14,'Adj NEA Backsheet'!$D$5:$CB$183,J$9,FALSE))="","",(VLOOKUP($E14,'Adj NEA Backsheet'!$D$5:$CB$183,J$9,FALSE))),"")</f>
        <v>167392.1093540515</v>
      </c>
      <c r="K14" s="120">
        <f ca="1">IFERROR(IF((VLOOKUP($E14,'Adj NEA Backsheet'!$D$5:$CB$183,K$9,FALSE))="","",(VLOOKUP($E14,'Adj NEA Backsheet'!$D$5:$CB$183,K$9,FALSE))),"")</f>
        <v>319846.92386077828</v>
      </c>
      <c r="L14" s="121">
        <f ca="1">IFERROR(IF((VLOOKUP($E14,'Adj NEA Backsheet'!$D$5:$CB$183,L$9,FALSE))="","",(VLOOKUP($E14,'Adj NEA Backsheet'!$D$5:$CB$183,L$9,FALSE))),"")</f>
        <v>315058.98970548261</v>
      </c>
      <c r="M14" s="121">
        <f ca="1">IFERROR(IF((VLOOKUP($E14,'Adj NEA Backsheet'!$D$5:$CB$183,M$9,FALSE))="","",(VLOOKUP($E14,'Adj NEA Backsheet'!$D$5:$CB$183,M$9,FALSE))),"")</f>
        <v>330654.60169213335</v>
      </c>
      <c r="N14" s="123">
        <f ca="1">IFERROR(IF((VLOOKUP($E14,'Adj NEA Backsheet'!$D$5:$CB$183,N$9,FALSE))="","",(VLOOKUP($E14,'Adj NEA Backsheet'!$D$5:$CB$183,N$9,FALSE))),"")</f>
        <v>330251.23965879704</v>
      </c>
      <c r="O14" s="120">
        <f ca="1">IFERROR(IF((VLOOKUP($E14,'Adj NEA Backsheet'!$D$5:$CB$183,O$9,FALSE))="","",(VLOOKUP($E14,'Adj NEA Backsheet'!$D$5:$CB$183,O$9,FALSE))),"")</f>
        <v>479865.17545723991</v>
      </c>
      <c r="P14" s="124">
        <f ca="1">IFERROR(IF((VLOOKUP($E14,'Adj NEA Backsheet'!$D$5:$CB$183,P$9,FALSE))="","",(VLOOKUP($E14,'Adj NEA Backsheet'!$D$5:$CB$183,P$9,FALSE))),"")</f>
        <v>474973.8258187928</v>
      </c>
      <c r="Q14" s="121">
        <f ca="1">IFERROR(IF((VLOOKUP($E14,'Adj NEA Backsheet'!$D$5:$CB$183,Q$9,FALSE))="","",(VLOOKUP($E14,'Adj NEA Backsheet'!$D$5:$CB$183,Q$9,FALSE))),"")</f>
        <v>499456.04126705392</v>
      </c>
      <c r="R14" s="123">
        <f ca="1">IFERROR(IF((VLOOKUP($E14,'Adj NEA Backsheet'!$D$5:$CB$183,R$9,FALSE))="","",(VLOOKUP($E14,'Adj NEA Backsheet'!$D$5:$CB$183,R$9,FALSE))),"")</f>
        <v>497643.34901284857</v>
      </c>
    </row>
    <row r="15" spans="1:21" ht="15" customHeight="1" x14ac:dyDescent="0.3">
      <c r="A15" s="57">
        <v>2</v>
      </c>
      <c r="B15" s="97" t="str">
        <f ca="1">IFERROR(IF((VLOOKUP($E15,'Org List'!$AJ$10:$AL$188,3,FALSE))="","",(VLOOKUP($E15,'Org List'!$AJ$10:$AL$188,3,FALSE))),"")</f>
        <v>Midlands and East of England Commissioning Region</v>
      </c>
      <c r="C15" s="98" t="str">
        <f ca="1">IFERROR(IF((VLOOKUP($E15,'Org List'!$AO$10:$AQ$188,3,FALSE))="","",(VLOOKUP($E15,'Org List'!$AO$10:$AQ$188,3,FALSE))),"")</f>
        <v/>
      </c>
      <c r="D15" s="113" t="str">
        <f ca="1">IFERROR(IF((VLOOKUP($E15,'Org List'!$AT$10:$AV$188,3,FALSE))="","",(VLOOKUP($E15,'Org List'!$AT$10:$AV$188,3,FALSE))),"")</f>
        <v/>
      </c>
      <c r="E15" s="97" t="str">
        <f t="shared" ca="1" si="0"/>
        <v>Y55</v>
      </c>
      <c r="F15" s="99" t="str">
        <f ca="1">IF(E15="","",VLOOKUP(E15,'Org List'!$J$9:$K$488,2,0))</f>
        <v>Midlands and East of England Commissioning Region</v>
      </c>
      <c r="G15" s="120">
        <f ca="1">IFERROR(IF((VLOOKUP($E15,'Adj NEA Backsheet'!$D$5:$CB$183,G$9,FALSE))="","",(VLOOKUP($E15,'Adj NEA Backsheet'!$D$5:$CB$183,G$9,FALSE))),"")</f>
        <v>151777.50820815447</v>
      </c>
      <c r="H15" s="121">
        <f ca="1">IFERROR(IF((VLOOKUP($E15,'Adj NEA Backsheet'!$D$5:$CB$183,H$9,FALSE))="","",(VLOOKUP($E15,'Adj NEA Backsheet'!$D$5:$CB$183,H$9,FALSE))),"")</f>
        <v>155479.68030751258</v>
      </c>
      <c r="I15" s="121">
        <f ca="1">IFERROR(IF((VLOOKUP($E15,'Adj NEA Backsheet'!$D$5:$CB$183,I$9,FALSE))="","",(VLOOKUP($E15,'Adj NEA Backsheet'!$D$5:$CB$183,I$9,FALSE))),"")</f>
        <v>167289.2375608591</v>
      </c>
      <c r="J15" s="122">
        <f ca="1">IFERROR(IF((VLOOKUP($E15,'Adj NEA Backsheet'!$D$5:$CB$183,J$9,FALSE))="","",(VLOOKUP($E15,'Adj NEA Backsheet'!$D$5:$CB$183,J$9,FALSE))),"")</f>
        <v>162445.03427049328</v>
      </c>
      <c r="K15" s="120">
        <f ca="1">IFERROR(IF((VLOOKUP($E15,'Adj NEA Backsheet'!$D$5:$CB$183,K$9,FALSE))="","",(VLOOKUP($E15,'Adj NEA Backsheet'!$D$5:$CB$183,K$9,FALSE))),"")</f>
        <v>322962.3370277668</v>
      </c>
      <c r="L15" s="121">
        <f ca="1">IFERROR(IF((VLOOKUP($E15,'Adj NEA Backsheet'!$D$5:$CB$183,L$9,FALSE))="","",(VLOOKUP($E15,'Adj NEA Backsheet'!$D$5:$CB$183,L$9,FALSE))),"")</f>
        <v>324811.0348514042</v>
      </c>
      <c r="M15" s="121">
        <f ca="1">IFERROR(IF((VLOOKUP($E15,'Adj NEA Backsheet'!$D$5:$CB$183,M$9,FALSE))="","",(VLOOKUP($E15,'Adj NEA Backsheet'!$D$5:$CB$183,M$9,FALSE))),"")</f>
        <v>338842.64043117064</v>
      </c>
      <c r="N15" s="123">
        <f ca="1">IFERROR(IF((VLOOKUP($E15,'Adj NEA Backsheet'!$D$5:$CB$183,N$9,FALSE))="","",(VLOOKUP($E15,'Adj NEA Backsheet'!$D$5:$CB$183,N$9,FALSE))),"")</f>
        <v>338428.93383739755</v>
      </c>
      <c r="O15" s="120">
        <f ca="1">IFERROR(IF((VLOOKUP($E15,'Adj NEA Backsheet'!$D$5:$CB$183,O$9,FALSE))="","",(VLOOKUP($E15,'Adj NEA Backsheet'!$D$5:$CB$183,O$9,FALSE))),"")</f>
        <v>474739.84523592138</v>
      </c>
      <c r="P15" s="124">
        <f ca="1">IFERROR(IF((VLOOKUP($E15,'Adj NEA Backsheet'!$D$5:$CB$183,P$9,FALSE))="","",(VLOOKUP($E15,'Adj NEA Backsheet'!$D$5:$CB$183,P$9,FALSE))),"")</f>
        <v>480290.71515891678</v>
      </c>
      <c r="Q15" s="121">
        <f ca="1">IFERROR(IF((VLOOKUP($E15,'Adj NEA Backsheet'!$D$5:$CB$183,Q$9,FALSE))="","",(VLOOKUP($E15,'Adj NEA Backsheet'!$D$5:$CB$183,Q$9,FALSE))),"")</f>
        <v>506131.87799202959</v>
      </c>
      <c r="R15" s="123">
        <f ca="1">IFERROR(IF((VLOOKUP($E15,'Adj NEA Backsheet'!$D$5:$CB$183,R$9,FALSE))="","",(VLOOKUP($E15,'Adj NEA Backsheet'!$D$5:$CB$183,R$9,FALSE))),"")</f>
        <v>500873.9681078908</v>
      </c>
    </row>
    <row r="16" spans="1:21" ht="15" customHeight="1" x14ac:dyDescent="0.3">
      <c r="A16" s="57">
        <v>3</v>
      </c>
      <c r="B16" s="97" t="str">
        <f ca="1">IFERROR(IF((VLOOKUP($E16,'Org List'!$AJ$10:$AL$188,3,FALSE))="","",(VLOOKUP($E16,'Org List'!$AJ$10:$AL$188,3,FALSE))),"")</f>
        <v>London Commissioning Region</v>
      </c>
      <c r="C16" s="98" t="str">
        <f ca="1">IFERROR(IF((VLOOKUP($E16,'Org List'!$AO$10:$AQ$188,3,FALSE))="","",(VLOOKUP($E16,'Org List'!$AO$10:$AQ$188,3,FALSE))),"")</f>
        <v/>
      </c>
      <c r="D16" s="113" t="str">
        <f ca="1">IFERROR(IF((VLOOKUP($E16,'Org List'!$AT$10:$AV$188,3,FALSE))="","",(VLOOKUP($E16,'Org List'!$AT$10:$AV$188,3,FALSE))),"")</f>
        <v/>
      </c>
      <c r="E16" s="97" t="str">
        <f t="shared" ca="1" si="0"/>
        <v>Y56</v>
      </c>
      <c r="F16" s="99" t="str">
        <f ca="1">IF(E16="","",VLOOKUP(E16,'Org List'!$J$9:$K$488,2,0))</f>
        <v>London Commissioning Region</v>
      </c>
      <c r="G16" s="120">
        <f ca="1">IFERROR(IF((VLOOKUP($E16,'Adj NEA Backsheet'!$D$5:$CB$183,G$9,FALSE))="","",(VLOOKUP($E16,'Adj NEA Backsheet'!$D$5:$CB$183,G$9,FALSE))),"")</f>
        <v>68464.33466128273</v>
      </c>
      <c r="H16" s="121">
        <f ca="1">IFERROR(IF((VLOOKUP($E16,'Adj NEA Backsheet'!$D$5:$CB$183,H$9,FALSE))="","",(VLOOKUP($E16,'Adj NEA Backsheet'!$D$5:$CB$183,H$9,FALSE))),"")</f>
        <v>70440.057049965777</v>
      </c>
      <c r="I16" s="121">
        <f ca="1">IFERROR(IF((VLOOKUP($E16,'Adj NEA Backsheet'!$D$5:$CB$183,I$9,FALSE))="","",(VLOOKUP($E16,'Adj NEA Backsheet'!$D$5:$CB$183,I$9,FALSE))),"")</f>
        <v>74852.274458171931</v>
      </c>
      <c r="J16" s="122">
        <f ca="1">IFERROR(IF((VLOOKUP($E16,'Adj NEA Backsheet'!$D$5:$CB$183,J$9,FALSE))="","",(VLOOKUP($E16,'Adj NEA Backsheet'!$D$5:$CB$183,J$9,FALSE))),"")</f>
        <v>74370.743024135707</v>
      </c>
      <c r="K16" s="120">
        <f ca="1">IFERROR(IF((VLOOKUP($E16,'Adj NEA Backsheet'!$D$5:$CB$183,K$9,FALSE))="","",(VLOOKUP($E16,'Adj NEA Backsheet'!$D$5:$CB$183,K$9,FALSE))),"")</f>
        <v>135336.63388986362</v>
      </c>
      <c r="L16" s="121">
        <f ca="1">IFERROR(IF((VLOOKUP($E16,'Adj NEA Backsheet'!$D$5:$CB$183,L$9,FALSE))="","",(VLOOKUP($E16,'Adj NEA Backsheet'!$D$5:$CB$183,L$9,FALSE))),"")</f>
        <v>134735.62229970103</v>
      </c>
      <c r="M16" s="121">
        <f ca="1">IFERROR(IF((VLOOKUP($E16,'Adj NEA Backsheet'!$D$5:$CB$183,M$9,FALSE))="","",(VLOOKUP($E16,'Adj NEA Backsheet'!$D$5:$CB$183,M$9,FALSE))),"")</f>
        <v>141195.57852640492</v>
      </c>
      <c r="N16" s="123">
        <f ca="1">IFERROR(IF((VLOOKUP($E16,'Adj NEA Backsheet'!$D$5:$CB$183,N$9,FALSE))="","",(VLOOKUP($E16,'Adj NEA Backsheet'!$D$5:$CB$183,N$9,FALSE))),"")</f>
        <v>137579.54430046811</v>
      </c>
      <c r="O16" s="120">
        <f ca="1">IFERROR(IF((VLOOKUP($E16,'Adj NEA Backsheet'!$D$5:$CB$183,O$9,FALSE))="","",(VLOOKUP($E16,'Adj NEA Backsheet'!$D$5:$CB$183,O$9,FALSE))),"")</f>
        <v>203800.96855114627</v>
      </c>
      <c r="P16" s="124">
        <f ca="1">IFERROR(IF((VLOOKUP($E16,'Adj NEA Backsheet'!$D$5:$CB$183,P$9,FALSE))="","",(VLOOKUP($E16,'Adj NEA Backsheet'!$D$5:$CB$183,P$9,FALSE))),"")</f>
        <v>205175.67934966684</v>
      </c>
      <c r="Q16" s="121">
        <f ca="1">IFERROR(IF((VLOOKUP($E16,'Adj NEA Backsheet'!$D$5:$CB$183,Q$9,FALSE))="","",(VLOOKUP($E16,'Adj NEA Backsheet'!$D$5:$CB$183,Q$9,FALSE))),"")</f>
        <v>216047.85298457689</v>
      </c>
      <c r="R16" s="123">
        <f ca="1">IFERROR(IF((VLOOKUP($E16,'Adj NEA Backsheet'!$D$5:$CB$183,R$9,FALSE))="","",(VLOOKUP($E16,'Adj NEA Backsheet'!$D$5:$CB$183,R$9,FALSE))),"")</f>
        <v>211950.28732460382</v>
      </c>
    </row>
    <row r="17" spans="1:18" ht="15" customHeight="1" x14ac:dyDescent="0.3">
      <c r="A17" s="57">
        <v>4</v>
      </c>
      <c r="B17" s="97" t="str">
        <f ca="1">IFERROR(IF((VLOOKUP($E17,'Org List'!$AJ$10:$AL$188,3,FALSE))="","",(VLOOKUP($E17,'Org List'!$AJ$10:$AL$188,3,FALSE))),"")</f>
        <v>South West England Commissioning Region</v>
      </c>
      <c r="C17" s="98" t="str">
        <f ca="1">IFERROR(IF((VLOOKUP($E17,'Org List'!$AO$10:$AQ$188,3,FALSE))="","",(VLOOKUP($E17,'Org List'!$AO$10:$AQ$188,3,FALSE))),"")</f>
        <v/>
      </c>
      <c r="D17" s="113" t="str">
        <f ca="1">IFERROR(IF((VLOOKUP($E17,'Org List'!$AT$10:$AV$188,3,FALSE))="","",(VLOOKUP($E17,'Org List'!$AT$10:$AV$188,3,FALSE))),"")</f>
        <v/>
      </c>
      <c r="E17" s="97" t="str">
        <f t="shared" ca="1" si="0"/>
        <v>Y58</v>
      </c>
      <c r="F17" s="99" t="str">
        <f ca="1">IF(E17="","",VLOOKUP(E17,'Org List'!$J$9:$K$488,2,0))</f>
        <v>South West England Commissioning Region</v>
      </c>
      <c r="G17" s="120">
        <f ca="1">IFERROR(IF((VLOOKUP($E17,'Adj NEA Backsheet'!$D$5:$CB$183,G$9,FALSE))="","",(VLOOKUP($E17,'Adj NEA Backsheet'!$D$5:$CB$183,G$9,FALSE))),"")</f>
        <v>49230.087884899382</v>
      </c>
      <c r="H17" s="121">
        <f ca="1">IFERROR(IF((VLOOKUP($E17,'Adj NEA Backsheet'!$D$5:$CB$183,H$9,FALSE))="","",(VLOOKUP($E17,'Adj NEA Backsheet'!$D$5:$CB$183,H$9,FALSE))),"")</f>
        <v>49439.490705828546</v>
      </c>
      <c r="I17" s="121">
        <f ca="1">IFERROR(IF((VLOOKUP($E17,'Adj NEA Backsheet'!$D$5:$CB$183,I$9,FALSE))="","",(VLOOKUP($E17,'Adj NEA Backsheet'!$D$5:$CB$183,I$9,FALSE))),"")</f>
        <v>53267.198704593669</v>
      </c>
      <c r="J17" s="122">
        <f ca="1">IFERROR(IF((VLOOKUP($E17,'Adj NEA Backsheet'!$D$5:$CB$183,J$9,FALSE))="","",(VLOOKUP($E17,'Adj NEA Backsheet'!$D$5:$CB$183,J$9,FALSE))),"")</f>
        <v>51394.033209516863</v>
      </c>
      <c r="K17" s="120">
        <f ca="1">IFERROR(IF((VLOOKUP($E17,'Adj NEA Backsheet'!$D$5:$CB$183,K$9,FALSE))="","",(VLOOKUP($E17,'Adj NEA Backsheet'!$D$5:$CB$183,K$9,FALSE))),"")</f>
        <v>106417.82228176027</v>
      </c>
      <c r="L17" s="121">
        <f ca="1">IFERROR(IF((VLOOKUP($E17,'Adj NEA Backsheet'!$D$5:$CB$183,L$9,FALSE))="","",(VLOOKUP($E17,'Adj NEA Backsheet'!$D$5:$CB$183,L$9,FALSE))),"")</f>
        <v>104606.81760584492</v>
      </c>
      <c r="M17" s="121">
        <f ca="1">IFERROR(IF((VLOOKUP($E17,'Adj NEA Backsheet'!$D$5:$CB$183,M$9,FALSE))="","",(VLOOKUP($E17,'Adj NEA Backsheet'!$D$5:$CB$183,M$9,FALSE))),"")</f>
        <v>111685.89622488398</v>
      </c>
      <c r="N17" s="123">
        <f ca="1">IFERROR(IF((VLOOKUP($E17,'Adj NEA Backsheet'!$D$5:$CB$183,N$9,FALSE))="","",(VLOOKUP($E17,'Adj NEA Backsheet'!$D$5:$CB$183,N$9,FALSE))),"")</f>
        <v>111171.80918749528</v>
      </c>
      <c r="O17" s="120">
        <f ca="1">IFERROR(IF((VLOOKUP($E17,'Adj NEA Backsheet'!$D$5:$CB$183,O$9,FALSE))="","",(VLOOKUP($E17,'Adj NEA Backsheet'!$D$5:$CB$183,O$9,FALSE))),"")</f>
        <v>155647.91016665963</v>
      </c>
      <c r="P17" s="124">
        <f ca="1">IFERROR(IF((VLOOKUP($E17,'Adj NEA Backsheet'!$D$5:$CB$183,P$9,FALSE))="","",(VLOOKUP($E17,'Adj NEA Backsheet'!$D$5:$CB$183,P$9,FALSE))),"")</f>
        <v>154046.30831167346</v>
      </c>
      <c r="Q17" s="121">
        <f ca="1">IFERROR(IF((VLOOKUP($E17,'Adj NEA Backsheet'!$D$5:$CB$183,Q$9,FALSE))="","",(VLOOKUP($E17,'Adj NEA Backsheet'!$D$5:$CB$183,Q$9,FALSE))),"")</f>
        <v>164953.09492947767</v>
      </c>
      <c r="R17" s="123">
        <f ca="1">IFERROR(IF((VLOOKUP($E17,'Adj NEA Backsheet'!$D$5:$CB$183,R$9,FALSE))="","",(VLOOKUP($E17,'Adj NEA Backsheet'!$D$5:$CB$183,R$9,FALSE))),"")</f>
        <v>162565.84239701214</v>
      </c>
    </row>
    <row r="18" spans="1:18" ht="15" customHeight="1" x14ac:dyDescent="0.3">
      <c r="A18" s="57">
        <v>5</v>
      </c>
      <c r="B18" s="97" t="str">
        <f ca="1">IFERROR(IF((VLOOKUP($E18,'Org List'!$AJ$10:$AL$188,3,FALSE))="","",(VLOOKUP($E18,'Org List'!$AJ$10:$AL$188,3,FALSE))),"")</f>
        <v>South East England Commissioning Region</v>
      </c>
      <c r="C18" s="98" t="str">
        <f ca="1">IFERROR(IF((VLOOKUP($E18,'Org List'!$AO$10:$AQ$188,3,FALSE))="","",(VLOOKUP($E18,'Org List'!$AO$10:$AQ$188,3,FALSE))),"")</f>
        <v/>
      </c>
      <c r="D18" s="113" t="str">
        <f ca="1">IFERROR(IF((VLOOKUP($E18,'Org List'!$AT$10:$AV$188,3,FALSE))="","",(VLOOKUP($E18,'Org List'!$AT$10:$AV$188,3,FALSE))),"")</f>
        <v/>
      </c>
      <c r="E18" s="97" t="str">
        <f t="shared" ca="1" si="0"/>
        <v>Y59</v>
      </c>
      <c r="F18" s="99" t="str">
        <f ca="1">IF(E18="","",VLOOKUP(E18,'Org List'!$J$9:$K$488,2,0))</f>
        <v>South East England Commissioning Region</v>
      </c>
      <c r="G18" s="120">
        <f ca="1">IFERROR(IF((VLOOKUP($E18,'Adj NEA Backsheet'!$D$5:$CB$183,G$9,FALSE))="","",(VLOOKUP($E18,'Adj NEA Backsheet'!$D$5:$CB$183,G$9,FALSE))),"")</f>
        <v>80180.817649201883</v>
      </c>
      <c r="H18" s="121">
        <f ca="1">IFERROR(IF((VLOOKUP($E18,'Adj NEA Backsheet'!$D$5:$CB$183,H$9,FALSE))="","",(VLOOKUP($E18,'Adj NEA Backsheet'!$D$5:$CB$183,H$9,FALSE))),"")</f>
        <v>79496.935823382955</v>
      </c>
      <c r="I18" s="121">
        <f ca="1">IFERROR(IF((VLOOKUP($E18,'Adj NEA Backsheet'!$D$5:$CB$183,I$9,FALSE))="","",(VLOOKUP($E18,'Adj NEA Backsheet'!$D$5:$CB$183,I$9,FALSE))),"")</f>
        <v>84402.849701454485</v>
      </c>
      <c r="J18" s="122">
        <f ca="1">IFERROR(IF((VLOOKUP($E18,'Adj NEA Backsheet'!$D$5:$CB$183,J$9,FALSE))="","",(VLOOKUP($E18,'Adj NEA Backsheet'!$D$5:$CB$183,J$9,FALSE))),"")</f>
        <v>85948.080141802653</v>
      </c>
      <c r="K18" s="120">
        <f ca="1">IFERROR(IF((VLOOKUP($E18,'Adj NEA Backsheet'!$D$5:$CB$183,K$9,FALSE))="","",(VLOOKUP($E18,'Adj NEA Backsheet'!$D$5:$CB$183,K$9,FALSE))),"")</f>
        <v>147549.282939831</v>
      </c>
      <c r="L18" s="121">
        <f ca="1">IFERROR(IF((VLOOKUP($E18,'Adj NEA Backsheet'!$D$5:$CB$183,L$9,FALSE))="","",(VLOOKUP($E18,'Adj NEA Backsheet'!$D$5:$CB$183,L$9,FALSE))),"")</f>
        <v>146222.53553756728</v>
      </c>
      <c r="M18" s="121">
        <f ca="1">IFERROR(IF((VLOOKUP($E18,'Adj NEA Backsheet'!$D$5:$CB$183,M$9,FALSE))="","",(VLOOKUP($E18,'Adj NEA Backsheet'!$D$5:$CB$183,M$9,FALSE))),"")</f>
        <v>153298.28312540732</v>
      </c>
      <c r="N18" s="123">
        <f ca="1">IFERROR(IF((VLOOKUP($E18,'Adj NEA Backsheet'!$D$5:$CB$183,N$9,FALSE))="","",(VLOOKUP($E18,'Adj NEA Backsheet'!$D$5:$CB$183,N$9,FALSE))),"")</f>
        <v>153298.47301584209</v>
      </c>
      <c r="O18" s="120">
        <f ca="1">IFERROR(IF((VLOOKUP($E18,'Adj NEA Backsheet'!$D$5:$CB$183,O$9,FALSE))="","",(VLOOKUP($E18,'Adj NEA Backsheet'!$D$5:$CB$183,O$9,FALSE))),"")</f>
        <v>227730.10058903284</v>
      </c>
      <c r="P18" s="124">
        <f ca="1">IFERROR(IF((VLOOKUP($E18,'Adj NEA Backsheet'!$D$5:$CB$183,P$9,FALSE))="","",(VLOOKUP($E18,'Adj NEA Backsheet'!$D$5:$CB$183,P$9,FALSE))),"")</f>
        <v>225719.47136095024</v>
      </c>
      <c r="Q18" s="121">
        <f ca="1">IFERROR(IF((VLOOKUP($E18,'Adj NEA Backsheet'!$D$5:$CB$183,Q$9,FALSE))="","",(VLOOKUP($E18,'Adj NEA Backsheet'!$D$5:$CB$183,Q$9,FALSE))),"")</f>
        <v>237701.13282686181</v>
      </c>
      <c r="R18" s="123">
        <f ca="1">IFERROR(IF((VLOOKUP($E18,'Adj NEA Backsheet'!$D$5:$CB$183,R$9,FALSE))="","",(VLOOKUP($E18,'Adj NEA Backsheet'!$D$5:$CB$183,R$9,FALSE))),"")</f>
        <v>239246.55315764475</v>
      </c>
    </row>
    <row r="19" spans="1:18" ht="15" customHeight="1" x14ac:dyDescent="0.3">
      <c r="A19" s="57">
        <v>6</v>
      </c>
      <c r="B19" s="97" t="str">
        <f ca="1">IFERROR(IF((VLOOKUP($E19,'Org List'!$AJ$10:$AL$188,3,FALSE))="","",(VLOOKUP($E19,'Org List'!$AJ$10:$AL$188,3,FALSE))),"")</f>
        <v/>
      </c>
      <c r="C19" s="98" t="str">
        <f ca="1">IFERROR(IF((VLOOKUP($E19,'Org List'!$AO$10:$AQ$188,3,FALSE))="","",(VLOOKUP($E19,'Org List'!$AO$10:$AQ$188,3,FALSE))),"")</f>
        <v>North East Region</v>
      </c>
      <c r="D19" s="113" t="str">
        <f ca="1">IFERROR(IF((VLOOKUP($E19,'Org List'!$AT$10:$AV$188,3,FALSE))="","",(VLOOKUP($E19,'Org List'!$AT$10:$AV$188,3,FALSE))),"")</f>
        <v/>
      </c>
      <c r="E19" s="97" t="str">
        <f t="shared" ca="1" si="0"/>
        <v>E12000001</v>
      </c>
      <c r="F19" s="99" t="str">
        <f ca="1">IF(E19="","",VLOOKUP(E19,'Org List'!$J$9:$K$488,2,0))</f>
        <v>North East Region</v>
      </c>
      <c r="G19" s="120">
        <f ca="1">IFERROR(IF((VLOOKUP($E19,'Adj NEA Backsheet'!$D$5:$CB$183,G$9,FALSE))="","",(VLOOKUP($E19,'Adj NEA Backsheet'!$D$5:$CB$183,G$9,FALSE))),"")</f>
        <v>28987.312780843597</v>
      </c>
      <c r="H19" s="121">
        <f ca="1">IFERROR(IF((VLOOKUP($E19,'Adj NEA Backsheet'!$D$5:$CB$183,H$9,FALSE))="","",(VLOOKUP($E19,'Adj NEA Backsheet'!$D$5:$CB$183,H$9,FALSE))),"")</f>
        <v>28957.721924046054</v>
      </c>
      <c r="I19" s="121">
        <f ca="1">IFERROR(IF((VLOOKUP($E19,'Adj NEA Backsheet'!$D$5:$CB$183,I$9,FALSE))="","",(VLOOKUP($E19,'Adj NEA Backsheet'!$D$5:$CB$183,I$9,FALSE))),"")</f>
        <v>30756.261719547412</v>
      </c>
      <c r="J19" s="122">
        <f ca="1">IFERROR(IF((VLOOKUP($E19,'Adj NEA Backsheet'!$D$5:$CB$183,J$9,FALSE))="","",(VLOOKUP($E19,'Adj NEA Backsheet'!$D$5:$CB$183,J$9,FALSE))),"")</f>
        <v>30453.946133859434</v>
      </c>
      <c r="K19" s="120">
        <f ca="1">IFERROR(IF((VLOOKUP($E19,'Adj NEA Backsheet'!$D$5:$CB$183,K$9,FALSE))="","",(VLOOKUP($E19,'Adj NEA Backsheet'!$D$5:$CB$183,K$9,FALSE))),"")</f>
        <v>55099.588159091873</v>
      </c>
      <c r="L19" s="121">
        <f ca="1">IFERROR(IF((VLOOKUP($E19,'Adj NEA Backsheet'!$D$5:$CB$183,L$9,FALSE))="","",(VLOOKUP($E19,'Adj NEA Backsheet'!$D$5:$CB$183,L$9,FALSE))),"")</f>
        <v>54624.921857032263</v>
      </c>
      <c r="M19" s="121">
        <f ca="1">IFERROR(IF((VLOOKUP($E19,'Adj NEA Backsheet'!$D$5:$CB$183,M$9,FALSE))="","",(VLOOKUP($E19,'Adj NEA Backsheet'!$D$5:$CB$183,M$9,FALSE))),"")</f>
        <v>57383.198156692379</v>
      </c>
      <c r="N19" s="123">
        <f ca="1">IFERROR(IF((VLOOKUP($E19,'Adj NEA Backsheet'!$D$5:$CB$183,N$9,FALSE))="","",(VLOOKUP($E19,'Adj NEA Backsheet'!$D$5:$CB$183,N$9,FALSE))),"")</f>
        <v>59189.114919640677</v>
      </c>
      <c r="O19" s="120">
        <f ca="1">IFERROR(IF((VLOOKUP($E19,'Adj NEA Backsheet'!$D$5:$CB$183,O$9,FALSE))="","",(VLOOKUP($E19,'Adj NEA Backsheet'!$D$5:$CB$183,O$9,FALSE))),"")</f>
        <v>84086.900939935469</v>
      </c>
      <c r="P19" s="124">
        <f ca="1">IFERROR(IF((VLOOKUP($E19,'Adj NEA Backsheet'!$D$5:$CB$183,P$9,FALSE))="","",(VLOOKUP($E19,'Adj NEA Backsheet'!$D$5:$CB$183,P$9,FALSE))),"")</f>
        <v>83582.64378107831</v>
      </c>
      <c r="Q19" s="121">
        <f ca="1">IFERROR(IF((VLOOKUP($E19,'Adj NEA Backsheet'!$D$5:$CB$183,Q$9,FALSE))="","",(VLOOKUP($E19,'Adj NEA Backsheet'!$D$5:$CB$183,Q$9,FALSE))),"")</f>
        <v>88139.45987623978</v>
      </c>
      <c r="R19" s="123">
        <f ca="1">IFERROR(IF((VLOOKUP($E19,'Adj NEA Backsheet'!$D$5:$CB$183,R$9,FALSE))="","",(VLOOKUP($E19,'Adj NEA Backsheet'!$D$5:$CB$183,R$9,FALSE))),"")</f>
        <v>89643.061053500103</v>
      </c>
    </row>
    <row r="20" spans="1:18" ht="15" customHeight="1" x14ac:dyDescent="0.3">
      <c r="A20" s="57">
        <v>7</v>
      </c>
      <c r="B20" s="97" t="str">
        <f ca="1">IFERROR(IF((VLOOKUP($E20,'Org List'!$AJ$10:$AL$188,3,FALSE))="","",(VLOOKUP($E20,'Org List'!$AJ$10:$AL$188,3,FALSE))),"")</f>
        <v/>
      </c>
      <c r="C20" s="98" t="str">
        <f ca="1">IFERROR(IF((VLOOKUP($E20,'Org List'!$AO$10:$AQ$188,3,FALSE))="","",(VLOOKUP($E20,'Org List'!$AO$10:$AQ$188,3,FALSE))),"")</f>
        <v>North West Region</v>
      </c>
      <c r="D20" s="113" t="str">
        <f ca="1">IFERROR(IF((VLOOKUP($E20,'Org List'!$AT$10:$AV$188,3,FALSE))="","",(VLOOKUP($E20,'Org List'!$AT$10:$AV$188,3,FALSE))),"")</f>
        <v/>
      </c>
      <c r="E20" s="97" t="str">
        <f t="shared" ca="1" si="0"/>
        <v>E12000002</v>
      </c>
      <c r="F20" s="99" t="str">
        <f ca="1">IF(E20="","",VLOOKUP(E20,'Org List'!$J$9:$K$488,2,0))</f>
        <v>North West Region</v>
      </c>
      <c r="G20" s="120">
        <f ca="1">IFERROR(IF((VLOOKUP($E20,'Adj NEA Backsheet'!$D$5:$CB$183,G$9,FALSE))="","",(VLOOKUP($E20,'Adj NEA Backsheet'!$D$5:$CB$183,G$9,FALSE))),"")</f>
        <v>84500.347590142614</v>
      </c>
      <c r="H20" s="121">
        <f ca="1">IFERROR(IF((VLOOKUP($E20,'Adj NEA Backsheet'!$D$5:$CB$183,H$9,FALSE))="","",(VLOOKUP($E20,'Adj NEA Backsheet'!$D$5:$CB$183,H$9,FALSE))),"")</f>
        <v>85402.883043486785</v>
      </c>
      <c r="I20" s="121">
        <f ca="1">IFERROR(IF((VLOOKUP($E20,'Adj NEA Backsheet'!$D$5:$CB$183,I$9,FALSE))="","",(VLOOKUP($E20,'Adj NEA Backsheet'!$D$5:$CB$183,I$9,FALSE))),"")</f>
        <v>91268.777118421538</v>
      </c>
      <c r="J20" s="122">
        <f ca="1">IFERROR(IF((VLOOKUP($E20,'Adj NEA Backsheet'!$D$5:$CB$183,J$9,FALSE))="","",(VLOOKUP($E20,'Adj NEA Backsheet'!$D$5:$CB$183,J$9,FALSE))),"")</f>
        <v>90687.792135512995</v>
      </c>
      <c r="K20" s="120">
        <f ca="1">IFERROR(IF((VLOOKUP($E20,'Adj NEA Backsheet'!$D$5:$CB$183,K$9,FALSE))="","",(VLOOKUP($E20,'Adj NEA Backsheet'!$D$5:$CB$183,K$9,FALSE))),"")</f>
        <v>155299.06127508209</v>
      </c>
      <c r="L20" s="121">
        <f ca="1">IFERROR(IF((VLOOKUP($E20,'Adj NEA Backsheet'!$D$5:$CB$183,L$9,FALSE))="","",(VLOOKUP($E20,'Adj NEA Backsheet'!$D$5:$CB$183,L$9,FALSE))),"")</f>
        <v>152065.49830616295</v>
      </c>
      <c r="M20" s="121">
        <f ca="1">IFERROR(IF((VLOOKUP($E20,'Adj NEA Backsheet'!$D$5:$CB$183,M$9,FALSE))="","",(VLOOKUP($E20,'Adj NEA Backsheet'!$D$5:$CB$183,M$9,FALSE))),"")</f>
        <v>159513.31953058505</v>
      </c>
      <c r="N20" s="123">
        <f ca="1">IFERROR(IF((VLOOKUP($E20,'Adj NEA Backsheet'!$D$5:$CB$183,N$9,FALSE))="","",(VLOOKUP($E20,'Adj NEA Backsheet'!$D$5:$CB$183,N$9,FALSE))),"")</f>
        <v>158489.85978280933</v>
      </c>
      <c r="O20" s="120">
        <f ca="1">IFERROR(IF((VLOOKUP($E20,'Adj NEA Backsheet'!$D$5:$CB$183,O$9,FALSE))="","",(VLOOKUP($E20,'Adj NEA Backsheet'!$D$5:$CB$183,O$9,FALSE))),"")</f>
        <v>239799.40886522474</v>
      </c>
      <c r="P20" s="124">
        <f ca="1">IFERROR(IF((VLOOKUP($E20,'Adj NEA Backsheet'!$D$5:$CB$183,P$9,FALSE))="","",(VLOOKUP($E20,'Adj NEA Backsheet'!$D$5:$CB$183,P$9,FALSE))),"")</f>
        <v>237468.38134964975</v>
      </c>
      <c r="Q20" s="121">
        <f ca="1">IFERROR(IF((VLOOKUP($E20,'Adj NEA Backsheet'!$D$5:$CB$183,Q$9,FALSE))="","",(VLOOKUP($E20,'Adj NEA Backsheet'!$D$5:$CB$183,Q$9,FALSE))),"")</f>
        <v>250782.09664900659</v>
      </c>
      <c r="R20" s="123">
        <f ca="1">IFERROR(IF((VLOOKUP($E20,'Adj NEA Backsheet'!$D$5:$CB$183,R$9,FALSE))="","",(VLOOKUP($E20,'Adj NEA Backsheet'!$D$5:$CB$183,R$9,FALSE))),"")</f>
        <v>249177.65191832237</v>
      </c>
    </row>
    <row r="21" spans="1:18" ht="15" customHeight="1" x14ac:dyDescent="0.3">
      <c r="A21" s="57">
        <v>8</v>
      </c>
      <c r="B21" s="97" t="str">
        <f ca="1">IFERROR(IF((VLOOKUP($E21,'Org List'!$AJ$10:$AL$188,3,FALSE))="","",(VLOOKUP($E21,'Org List'!$AJ$10:$AL$188,3,FALSE))),"")</f>
        <v/>
      </c>
      <c r="C21" s="98" t="str">
        <f ca="1">IFERROR(IF((VLOOKUP($E21,'Org List'!$AO$10:$AQ$188,3,FALSE))="","",(VLOOKUP($E21,'Org List'!$AO$10:$AQ$188,3,FALSE))),"")</f>
        <v>Yorkshire and The Humber Region</v>
      </c>
      <c r="D21" s="113" t="str">
        <f ca="1">IFERROR(IF((VLOOKUP($E21,'Org List'!$AT$10:$AV$188,3,FALSE))="","",(VLOOKUP($E21,'Org List'!$AT$10:$AV$188,3,FALSE))),"")</f>
        <v/>
      </c>
      <c r="E21" s="97" t="str">
        <f t="shared" ca="1" si="0"/>
        <v>E12000003</v>
      </c>
      <c r="F21" s="99" t="str">
        <f ca="1">IF(E21="","",VLOOKUP(E21,'Org List'!$J$9:$K$488,2,0))</f>
        <v>Yorkshire and The Humber Region</v>
      </c>
      <c r="G21" s="120">
        <f ca="1">IFERROR(IF((VLOOKUP($E21,'Adj NEA Backsheet'!$D$5:$CB$183,G$9,FALSE))="","",(VLOOKUP($E21,'Adj NEA Backsheet'!$D$5:$CB$183,G$9,FALSE))),"")</f>
        <v>46530.591225475364</v>
      </c>
      <c r="H21" s="121">
        <f ca="1">IFERROR(IF((VLOOKUP($E21,'Adj NEA Backsheet'!$D$5:$CB$183,H$9,FALSE))="","",(VLOOKUP($E21,'Adj NEA Backsheet'!$D$5:$CB$183,H$9,FALSE))),"")</f>
        <v>45554.231145777347</v>
      </c>
      <c r="I21" s="121">
        <f ca="1">IFERROR(IF((VLOOKUP($E21,'Adj NEA Backsheet'!$D$5:$CB$183,I$9,FALSE))="","",(VLOOKUP($E21,'Adj NEA Backsheet'!$D$5:$CB$183,I$9,FALSE))),"")</f>
        <v>46776.400736951866</v>
      </c>
      <c r="J21" s="122">
        <f ca="1">IFERROR(IF((VLOOKUP($E21,'Adj NEA Backsheet'!$D$5:$CB$183,J$9,FALSE))="","",(VLOOKUP($E21,'Adj NEA Backsheet'!$D$5:$CB$183,J$9,FALSE))),"")</f>
        <v>46250.371084679042</v>
      </c>
      <c r="K21" s="120">
        <f ca="1">IFERROR(IF((VLOOKUP($E21,'Adj NEA Backsheet'!$D$5:$CB$183,K$9,FALSE))="","",(VLOOKUP($E21,'Adj NEA Backsheet'!$D$5:$CB$183,K$9,FALSE))),"")</f>
        <v>109448.27442660437</v>
      </c>
      <c r="L21" s="121">
        <f ca="1">IFERROR(IF((VLOOKUP($E21,'Adj NEA Backsheet'!$D$5:$CB$183,L$9,FALSE))="","",(VLOOKUP($E21,'Adj NEA Backsheet'!$D$5:$CB$183,L$9,FALSE))),"")</f>
        <v>108368.56954228735</v>
      </c>
      <c r="M21" s="121">
        <f ca="1">IFERROR(IF((VLOOKUP($E21,'Adj NEA Backsheet'!$D$5:$CB$183,M$9,FALSE))="","",(VLOOKUP($E21,'Adj NEA Backsheet'!$D$5:$CB$183,M$9,FALSE))),"")</f>
        <v>113758.08400485579</v>
      </c>
      <c r="N21" s="123">
        <f ca="1">IFERROR(IF((VLOOKUP($E21,'Adj NEA Backsheet'!$D$5:$CB$183,N$9,FALSE))="","",(VLOOKUP($E21,'Adj NEA Backsheet'!$D$5:$CB$183,N$9,FALSE))),"")</f>
        <v>112572.26495634705</v>
      </c>
      <c r="O21" s="120">
        <f ca="1">IFERROR(IF((VLOOKUP($E21,'Adj NEA Backsheet'!$D$5:$CB$183,O$9,FALSE))="","",(VLOOKUP($E21,'Adj NEA Backsheet'!$D$5:$CB$183,O$9,FALSE))),"")</f>
        <v>155978.86565207972</v>
      </c>
      <c r="P21" s="124">
        <f ca="1">IFERROR(IF((VLOOKUP($E21,'Adj NEA Backsheet'!$D$5:$CB$183,P$9,FALSE))="","",(VLOOKUP($E21,'Adj NEA Backsheet'!$D$5:$CB$183,P$9,FALSE))),"")</f>
        <v>153922.80068806469</v>
      </c>
      <c r="Q21" s="121">
        <f ca="1">IFERROR(IF((VLOOKUP($E21,'Adj NEA Backsheet'!$D$5:$CB$183,Q$9,FALSE))="","",(VLOOKUP($E21,'Adj NEA Backsheet'!$D$5:$CB$183,Q$9,FALSE))),"")</f>
        <v>160534.48474180774</v>
      </c>
      <c r="R21" s="123">
        <f ca="1">IFERROR(IF((VLOOKUP($E21,'Adj NEA Backsheet'!$D$5:$CB$183,R$9,FALSE))="","",(VLOOKUP($E21,'Adj NEA Backsheet'!$D$5:$CB$183,R$9,FALSE))),"")</f>
        <v>158822.6360410261</v>
      </c>
    </row>
    <row r="22" spans="1:18" ht="15" customHeight="1" x14ac:dyDescent="0.3">
      <c r="A22" s="57">
        <v>9</v>
      </c>
      <c r="B22" s="97" t="str">
        <f ca="1">IFERROR(IF((VLOOKUP($E22,'Org List'!$AJ$10:$AL$188,3,FALSE))="","",(VLOOKUP($E22,'Org List'!$AJ$10:$AL$188,3,FALSE))),"")</f>
        <v/>
      </c>
      <c r="C22" s="98" t="str">
        <f ca="1">IFERROR(IF((VLOOKUP($E22,'Org List'!$AO$10:$AQ$188,3,FALSE))="","",(VLOOKUP($E22,'Org List'!$AO$10:$AQ$188,3,FALSE))),"")</f>
        <v>East Midlands Region</v>
      </c>
      <c r="D22" s="113" t="str">
        <f ca="1">IFERROR(IF((VLOOKUP($E22,'Org List'!$AT$10:$AV$188,3,FALSE))="","",(VLOOKUP($E22,'Org List'!$AT$10:$AV$188,3,FALSE))),"")</f>
        <v/>
      </c>
      <c r="E22" s="97" t="str">
        <f t="shared" ca="1" si="0"/>
        <v>E12000004</v>
      </c>
      <c r="F22" s="99" t="str">
        <f ca="1">IF(E22="","",VLOOKUP(E22,'Org List'!$J$9:$K$488,2,0))</f>
        <v>East Midlands Region</v>
      </c>
      <c r="G22" s="120">
        <f ca="1">IFERROR(IF((VLOOKUP($E22,'Adj NEA Backsheet'!$D$5:$CB$183,G$9,FALSE))="","",(VLOOKUP($E22,'Adj NEA Backsheet'!$D$5:$CB$183,G$9,FALSE))),"")</f>
        <v>37281.142068839836</v>
      </c>
      <c r="H22" s="121">
        <f ca="1">IFERROR(IF((VLOOKUP($E22,'Adj NEA Backsheet'!$D$5:$CB$183,H$9,FALSE))="","",(VLOOKUP($E22,'Adj NEA Backsheet'!$D$5:$CB$183,H$9,FALSE))),"")</f>
        <v>37314.129750301072</v>
      </c>
      <c r="I22" s="121">
        <f ca="1">IFERROR(IF((VLOOKUP($E22,'Adj NEA Backsheet'!$D$5:$CB$183,I$9,FALSE))="","",(VLOOKUP($E22,'Adj NEA Backsheet'!$D$5:$CB$183,I$9,FALSE))),"")</f>
        <v>39877.132870018148</v>
      </c>
      <c r="J22" s="122">
        <f ca="1">IFERROR(IF((VLOOKUP($E22,'Adj NEA Backsheet'!$D$5:$CB$183,J$9,FALSE))="","",(VLOOKUP($E22,'Adj NEA Backsheet'!$D$5:$CB$183,J$9,FALSE))),"")</f>
        <v>39406.200446457537</v>
      </c>
      <c r="K22" s="120">
        <f ca="1">IFERROR(IF((VLOOKUP($E22,'Adj NEA Backsheet'!$D$5:$CB$183,K$9,FALSE))="","",(VLOOKUP($E22,'Adj NEA Backsheet'!$D$5:$CB$183,K$9,FALSE))),"")</f>
        <v>90234.880052638298</v>
      </c>
      <c r="L22" s="121">
        <f ca="1">IFERROR(IF((VLOOKUP($E22,'Adj NEA Backsheet'!$D$5:$CB$183,L$9,FALSE))="","",(VLOOKUP($E22,'Adj NEA Backsheet'!$D$5:$CB$183,L$9,FALSE))),"")</f>
        <v>90282.244879775128</v>
      </c>
      <c r="M22" s="121">
        <f ca="1">IFERROR(IF((VLOOKUP($E22,'Adj NEA Backsheet'!$D$5:$CB$183,M$9,FALSE))="","",(VLOOKUP($E22,'Adj NEA Backsheet'!$D$5:$CB$183,M$9,FALSE))),"")</f>
        <v>95193.398005784096</v>
      </c>
      <c r="N22" s="123">
        <f ca="1">IFERROR(IF((VLOOKUP($E22,'Adj NEA Backsheet'!$D$5:$CB$183,N$9,FALSE))="","",(VLOOKUP($E22,'Adj NEA Backsheet'!$D$5:$CB$183,N$9,FALSE))),"")</f>
        <v>95597.650580386675</v>
      </c>
      <c r="O22" s="120">
        <f ca="1">IFERROR(IF((VLOOKUP($E22,'Adj NEA Backsheet'!$D$5:$CB$183,O$9,FALSE))="","",(VLOOKUP($E22,'Adj NEA Backsheet'!$D$5:$CB$183,O$9,FALSE))),"")</f>
        <v>127516.02212147813</v>
      </c>
      <c r="P22" s="124">
        <f ca="1">IFERROR(IF((VLOOKUP($E22,'Adj NEA Backsheet'!$D$5:$CB$183,P$9,FALSE))="","",(VLOOKUP($E22,'Adj NEA Backsheet'!$D$5:$CB$183,P$9,FALSE))),"")</f>
        <v>127596.3746300762</v>
      </c>
      <c r="Q22" s="121">
        <f ca="1">IFERROR(IF((VLOOKUP($E22,'Adj NEA Backsheet'!$D$5:$CB$183,Q$9,FALSE))="","",(VLOOKUP($E22,'Adj NEA Backsheet'!$D$5:$CB$183,Q$9,FALSE))),"")</f>
        <v>135070.53087580224</v>
      </c>
      <c r="R22" s="123">
        <f ca="1">IFERROR(IF((VLOOKUP($E22,'Adj NEA Backsheet'!$D$5:$CB$183,R$9,FALSE))="","",(VLOOKUP($E22,'Adj NEA Backsheet'!$D$5:$CB$183,R$9,FALSE))),"")</f>
        <v>135003.8510268442</v>
      </c>
    </row>
    <row r="23" spans="1:18" ht="15" customHeight="1" x14ac:dyDescent="0.3">
      <c r="A23" s="57">
        <v>10</v>
      </c>
      <c r="B23" s="97" t="str">
        <f ca="1">IFERROR(IF((VLOOKUP($E23,'Org List'!$AJ$10:$AL$188,3,FALSE))="","",(VLOOKUP($E23,'Org List'!$AJ$10:$AL$188,3,FALSE))),"")</f>
        <v/>
      </c>
      <c r="C23" s="98" t="str">
        <f ca="1">IFERROR(IF((VLOOKUP($E23,'Org List'!$AO$10:$AQ$188,3,FALSE))="","",(VLOOKUP($E23,'Org List'!$AO$10:$AQ$188,3,FALSE))),"")</f>
        <v>West Midlands Region</v>
      </c>
      <c r="D23" s="113" t="str">
        <f ca="1">IFERROR(IF((VLOOKUP($E23,'Org List'!$AT$10:$AV$188,3,FALSE))="","",(VLOOKUP($E23,'Org List'!$AT$10:$AV$188,3,FALSE))),"")</f>
        <v/>
      </c>
      <c r="E23" s="97" t="str">
        <f t="shared" ca="1" si="0"/>
        <v>E12000005</v>
      </c>
      <c r="F23" s="99" t="str">
        <f ca="1">IF(E23="","",VLOOKUP(E23,'Org List'!$J$9:$K$488,2,0))</f>
        <v>West Midlands Region</v>
      </c>
      <c r="G23" s="120">
        <f ca="1">IFERROR(IF((VLOOKUP($E23,'Adj NEA Backsheet'!$D$5:$CB$183,G$9,FALSE))="","",(VLOOKUP($E23,'Adj NEA Backsheet'!$D$5:$CB$183,G$9,FALSE))),"")</f>
        <v>59571.959208893662</v>
      </c>
      <c r="H23" s="121">
        <f ca="1">IFERROR(IF((VLOOKUP($E23,'Adj NEA Backsheet'!$D$5:$CB$183,H$9,FALSE))="","",(VLOOKUP($E23,'Adj NEA Backsheet'!$D$5:$CB$183,H$9,FALSE))),"")</f>
        <v>61017.173266213562</v>
      </c>
      <c r="I23" s="121">
        <f ca="1">IFERROR(IF((VLOOKUP($E23,'Adj NEA Backsheet'!$D$5:$CB$183,I$9,FALSE))="","",(VLOOKUP($E23,'Adj NEA Backsheet'!$D$5:$CB$183,I$9,FALSE))),"")</f>
        <v>65703.715103396316</v>
      </c>
      <c r="J23" s="122">
        <f ca="1">IFERROR(IF((VLOOKUP($E23,'Adj NEA Backsheet'!$D$5:$CB$183,J$9,FALSE))="","",(VLOOKUP($E23,'Adj NEA Backsheet'!$D$5:$CB$183,J$9,FALSE))),"")</f>
        <v>64233.64940599112</v>
      </c>
      <c r="K23" s="120">
        <f ca="1">IFERROR(IF((VLOOKUP($E23,'Adj NEA Backsheet'!$D$5:$CB$183,K$9,FALSE))="","",(VLOOKUP($E23,'Adj NEA Backsheet'!$D$5:$CB$183,K$9,FALSE))),"")</f>
        <v>114480.55528238259</v>
      </c>
      <c r="L23" s="121">
        <f ca="1">IFERROR(IF((VLOOKUP($E23,'Adj NEA Backsheet'!$D$5:$CB$183,L$9,FALSE))="","",(VLOOKUP($E23,'Adj NEA Backsheet'!$D$5:$CB$183,L$9,FALSE))),"")</f>
        <v>117020.29063811302</v>
      </c>
      <c r="M23" s="121">
        <f ca="1">IFERROR(IF((VLOOKUP($E23,'Adj NEA Backsheet'!$D$5:$CB$183,M$9,FALSE))="","",(VLOOKUP($E23,'Adj NEA Backsheet'!$D$5:$CB$183,M$9,FALSE))),"")</f>
        <v>120092.44216788326</v>
      </c>
      <c r="N23" s="123">
        <f ca="1">IFERROR(IF((VLOOKUP($E23,'Adj NEA Backsheet'!$D$5:$CB$183,N$9,FALSE))="","",(VLOOKUP($E23,'Adj NEA Backsheet'!$D$5:$CB$183,N$9,FALSE))),"")</f>
        <v>118410.72090496551</v>
      </c>
      <c r="O23" s="120">
        <f ca="1">IFERROR(IF((VLOOKUP($E23,'Adj NEA Backsheet'!$D$5:$CB$183,O$9,FALSE))="","",(VLOOKUP($E23,'Adj NEA Backsheet'!$D$5:$CB$183,O$9,FALSE))),"")</f>
        <v>174052.5144912762</v>
      </c>
      <c r="P23" s="124">
        <f ca="1">IFERROR(IF((VLOOKUP($E23,'Adj NEA Backsheet'!$D$5:$CB$183,P$9,FALSE))="","",(VLOOKUP($E23,'Adj NEA Backsheet'!$D$5:$CB$183,P$9,FALSE))),"")</f>
        <v>178037.46390432658</v>
      </c>
      <c r="Q23" s="121">
        <f ca="1">IFERROR(IF((VLOOKUP($E23,'Adj NEA Backsheet'!$D$5:$CB$183,Q$9,FALSE))="","",(VLOOKUP($E23,'Adj NEA Backsheet'!$D$5:$CB$183,Q$9,FALSE))),"")</f>
        <v>185796.1572712796</v>
      </c>
      <c r="R23" s="123">
        <f ca="1">IFERROR(IF((VLOOKUP($E23,'Adj NEA Backsheet'!$D$5:$CB$183,R$9,FALSE))="","",(VLOOKUP($E23,'Adj NEA Backsheet'!$D$5:$CB$183,R$9,FALSE))),"")</f>
        <v>182644.37031095664</v>
      </c>
    </row>
    <row r="24" spans="1:18" ht="15" customHeight="1" x14ac:dyDescent="0.3">
      <c r="A24" s="57">
        <v>11</v>
      </c>
      <c r="B24" s="97" t="str">
        <f ca="1">IFERROR(IF((VLOOKUP($E24,'Org List'!$AJ$10:$AL$188,3,FALSE))="","",(VLOOKUP($E24,'Org List'!$AJ$10:$AL$188,3,FALSE))),"")</f>
        <v/>
      </c>
      <c r="C24" s="98" t="str">
        <f ca="1">IFERROR(IF((VLOOKUP($E24,'Org List'!$AO$10:$AQ$188,3,FALSE))="","",(VLOOKUP($E24,'Org List'!$AO$10:$AQ$188,3,FALSE))),"")</f>
        <v>East Region</v>
      </c>
      <c r="D24" s="113" t="str">
        <f ca="1">IFERROR(IF((VLOOKUP($E24,'Org List'!$AT$10:$AV$188,3,FALSE))="","",(VLOOKUP($E24,'Org List'!$AT$10:$AV$188,3,FALSE))),"")</f>
        <v/>
      </c>
      <c r="E24" s="97" t="str">
        <f t="shared" ca="1" si="0"/>
        <v>E12000006</v>
      </c>
      <c r="F24" s="99" t="str">
        <f ca="1">IF(E24="","",VLOOKUP(E24,'Org List'!$J$9:$K$488,2,0))</f>
        <v>East Region</v>
      </c>
      <c r="G24" s="120">
        <f ca="1">IFERROR(IF((VLOOKUP($E24,'Adj NEA Backsheet'!$D$5:$CB$183,G$9,FALSE))="","",(VLOOKUP($E24,'Adj NEA Backsheet'!$D$5:$CB$183,G$9,FALSE))),"")</f>
        <v>51888.87680406202</v>
      </c>
      <c r="H24" s="121">
        <f ca="1">IFERROR(IF((VLOOKUP($E24,'Adj NEA Backsheet'!$D$5:$CB$183,H$9,FALSE))="","",(VLOOKUP($E24,'Adj NEA Backsheet'!$D$5:$CB$183,H$9,FALSE))),"")</f>
        <v>53737.640753354819</v>
      </c>
      <c r="I24" s="121">
        <f ca="1">IFERROR(IF((VLOOKUP($E24,'Adj NEA Backsheet'!$D$5:$CB$183,I$9,FALSE))="","",(VLOOKUP($E24,'Adj NEA Backsheet'!$D$5:$CB$183,I$9,FALSE))),"")</f>
        <v>57749.916296053634</v>
      </c>
      <c r="J24" s="122">
        <f ca="1">IFERROR(IF((VLOOKUP($E24,'Adj NEA Backsheet'!$D$5:$CB$183,J$9,FALSE))="","",(VLOOKUP($E24,'Adj NEA Backsheet'!$D$5:$CB$183,J$9,FALSE))),"")</f>
        <v>55717.700994383791</v>
      </c>
      <c r="K24" s="120">
        <f ca="1">IFERROR(IF((VLOOKUP($E24,'Adj NEA Backsheet'!$D$5:$CB$183,K$9,FALSE))="","",(VLOOKUP($E24,'Adj NEA Backsheet'!$D$5:$CB$183,K$9,FALSE))),"")</f>
        <v>113253.5190088464</v>
      </c>
      <c r="L24" s="121">
        <f ca="1">IFERROR(IF((VLOOKUP($E24,'Adj NEA Backsheet'!$D$5:$CB$183,L$9,FALSE))="","",(VLOOKUP($E24,'Adj NEA Backsheet'!$D$5:$CB$183,L$9,FALSE))),"")</f>
        <v>112666.2783522761</v>
      </c>
      <c r="M24" s="121">
        <f ca="1">IFERROR(IF((VLOOKUP($E24,'Adj NEA Backsheet'!$D$5:$CB$183,M$9,FALSE))="","",(VLOOKUP($E24,'Adj NEA Backsheet'!$D$5:$CB$183,M$9,FALSE))),"")</f>
        <v>118132.80278436288</v>
      </c>
      <c r="N24" s="123">
        <f ca="1">IFERROR(IF((VLOOKUP($E24,'Adj NEA Backsheet'!$D$5:$CB$183,N$9,FALSE))="","",(VLOOKUP($E24,'Adj NEA Backsheet'!$D$5:$CB$183,N$9,FALSE))),"")</f>
        <v>118886.17459567946</v>
      </c>
      <c r="O24" s="120">
        <f ca="1">IFERROR(IF((VLOOKUP($E24,'Adj NEA Backsheet'!$D$5:$CB$183,O$9,FALSE))="","",(VLOOKUP($E24,'Adj NEA Backsheet'!$D$5:$CB$183,O$9,FALSE))),"")</f>
        <v>165142.39581290842</v>
      </c>
      <c r="P24" s="124">
        <f ca="1">IFERROR(IF((VLOOKUP($E24,'Adj NEA Backsheet'!$D$5:$CB$183,P$9,FALSE))="","",(VLOOKUP($E24,'Adj NEA Backsheet'!$D$5:$CB$183,P$9,FALSE))),"")</f>
        <v>166403.91910563086</v>
      </c>
      <c r="Q24" s="121">
        <f ca="1">IFERROR(IF((VLOOKUP($E24,'Adj NEA Backsheet'!$D$5:$CB$183,Q$9,FALSE))="","",(VLOOKUP($E24,'Adj NEA Backsheet'!$D$5:$CB$183,Q$9,FALSE))),"")</f>
        <v>175882.71908041654</v>
      </c>
      <c r="R24" s="123">
        <f ca="1">IFERROR(IF((VLOOKUP($E24,'Adj NEA Backsheet'!$D$5:$CB$183,R$9,FALSE))="","",(VLOOKUP($E24,'Adj NEA Backsheet'!$D$5:$CB$183,R$9,FALSE))),"")</f>
        <v>174603.87559006325</v>
      </c>
    </row>
    <row r="25" spans="1:18" ht="15" customHeight="1" x14ac:dyDescent="0.3">
      <c r="A25" s="57">
        <v>12</v>
      </c>
      <c r="B25" s="97" t="str">
        <f ca="1">IFERROR(IF((VLOOKUP($E25,'Org List'!$AJ$10:$AL$188,3,FALSE))="","",(VLOOKUP($E25,'Org List'!$AJ$10:$AL$188,3,FALSE))),"")</f>
        <v/>
      </c>
      <c r="C25" s="98" t="str">
        <f ca="1">IFERROR(IF((VLOOKUP($E25,'Org List'!$AO$10:$AQ$188,3,FALSE))="","",(VLOOKUP($E25,'Org List'!$AO$10:$AQ$188,3,FALSE))),"")</f>
        <v>London Region</v>
      </c>
      <c r="D25" s="113" t="str">
        <f ca="1">IFERROR(IF((VLOOKUP($E25,'Org List'!$AT$10:$AV$188,3,FALSE))="","",(VLOOKUP($E25,'Org List'!$AT$10:$AV$188,3,FALSE))),"")</f>
        <v/>
      </c>
      <c r="E25" s="97" t="str">
        <f t="shared" ca="1" si="0"/>
        <v>E12000007</v>
      </c>
      <c r="F25" s="99" t="str">
        <f ca="1">IF(E25="","",VLOOKUP(E25,'Org List'!$J$9:$K$488,2,0))</f>
        <v>London Region</v>
      </c>
      <c r="G25" s="120">
        <f ca="1">IFERROR(IF((VLOOKUP($E25,'Adj NEA Backsheet'!$D$5:$CB$183,G$9,FALSE))="","",(VLOOKUP($E25,'Adj NEA Backsheet'!$D$5:$CB$183,G$9,FALSE))),"")</f>
        <v>68464.33466128273</v>
      </c>
      <c r="H25" s="121">
        <f ca="1">IFERROR(IF((VLOOKUP($E25,'Adj NEA Backsheet'!$D$5:$CB$183,H$9,FALSE))="","",(VLOOKUP($E25,'Adj NEA Backsheet'!$D$5:$CB$183,H$9,FALSE))),"")</f>
        <v>70440.057049965777</v>
      </c>
      <c r="I25" s="121">
        <f ca="1">IFERROR(IF((VLOOKUP($E25,'Adj NEA Backsheet'!$D$5:$CB$183,I$9,FALSE))="","",(VLOOKUP($E25,'Adj NEA Backsheet'!$D$5:$CB$183,I$9,FALSE))),"")</f>
        <v>74852.274458171931</v>
      </c>
      <c r="J25" s="122">
        <f ca="1">IFERROR(IF((VLOOKUP($E25,'Adj NEA Backsheet'!$D$5:$CB$183,J$9,FALSE))="","",(VLOOKUP($E25,'Adj NEA Backsheet'!$D$5:$CB$183,J$9,FALSE))),"")</f>
        <v>74370.743024135707</v>
      </c>
      <c r="K25" s="120">
        <f ca="1">IFERROR(IF((VLOOKUP($E25,'Adj NEA Backsheet'!$D$5:$CB$183,K$9,FALSE))="","",(VLOOKUP($E25,'Adj NEA Backsheet'!$D$5:$CB$183,K$9,FALSE))),"")</f>
        <v>135336.63388986362</v>
      </c>
      <c r="L25" s="121">
        <f ca="1">IFERROR(IF((VLOOKUP($E25,'Adj NEA Backsheet'!$D$5:$CB$183,L$9,FALSE))="","",(VLOOKUP($E25,'Adj NEA Backsheet'!$D$5:$CB$183,L$9,FALSE))),"")</f>
        <v>134735.62229970103</v>
      </c>
      <c r="M25" s="121">
        <f ca="1">IFERROR(IF((VLOOKUP($E25,'Adj NEA Backsheet'!$D$5:$CB$183,M$9,FALSE))="","",(VLOOKUP($E25,'Adj NEA Backsheet'!$D$5:$CB$183,M$9,FALSE))),"")</f>
        <v>141195.57852640492</v>
      </c>
      <c r="N25" s="123">
        <f ca="1">IFERROR(IF((VLOOKUP($E25,'Adj NEA Backsheet'!$D$5:$CB$183,N$9,FALSE))="","",(VLOOKUP($E25,'Adj NEA Backsheet'!$D$5:$CB$183,N$9,FALSE))),"")</f>
        <v>137579.54430046811</v>
      </c>
      <c r="O25" s="120">
        <f ca="1">IFERROR(IF((VLOOKUP($E25,'Adj NEA Backsheet'!$D$5:$CB$183,O$9,FALSE))="","",(VLOOKUP($E25,'Adj NEA Backsheet'!$D$5:$CB$183,O$9,FALSE))),"")</f>
        <v>203800.96855114627</v>
      </c>
      <c r="P25" s="124">
        <f ca="1">IFERROR(IF((VLOOKUP($E25,'Adj NEA Backsheet'!$D$5:$CB$183,P$9,FALSE))="","",(VLOOKUP($E25,'Adj NEA Backsheet'!$D$5:$CB$183,P$9,FALSE))),"")</f>
        <v>205175.67934966684</v>
      </c>
      <c r="Q25" s="121">
        <f ca="1">IFERROR(IF((VLOOKUP($E25,'Adj NEA Backsheet'!$D$5:$CB$183,Q$9,FALSE))="","",(VLOOKUP($E25,'Adj NEA Backsheet'!$D$5:$CB$183,Q$9,FALSE))),"")</f>
        <v>216047.85298457689</v>
      </c>
      <c r="R25" s="123">
        <f ca="1">IFERROR(IF((VLOOKUP($E25,'Adj NEA Backsheet'!$D$5:$CB$183,R$9,FALSE))="","",(VLOOKUP($E25,'Adj NEA Backsheet'!$D$5:$CB$183,R$9,FALSE))),"")</f>
        <v>211950.28732460382</v>
      </c>
    </row>
    <row r="26" spans="1:18" ht="15" customHeight="1" x14ac:dyDescent="0.3">
      <c r="A26" s="57">
        <v>13</v>
      </c>
      <c r="B26" s="97" t="str">
        <f ca="1">IFERROR(IF((VLOOKUP($E26,'Org List'!$AJ$10:$AL$188,3,FALSE))="","",(VLOOKUP($E26,'Org List'!$AJ$10:$AL$188,3,FALSE))),"")</f>
        <v/>
      </c>
      <c r="C26" s="98" t="str">
        <f ca="1">IFERROR(IF((VLOOKUP($E26,'Org List'!$AO$10:$AQ$188,3,FALSE))="","",(VLOOKUP($E26,'Org List'!$AO$10:$AQ$188,3,FALSE))),"")</f>
        <v>South East Region</v>
      </c>
      <c r="D26" s="113" t="str">
        <f ca="1">IFERROR(IF((VLOOKUP($E26,'Org List'!$AT$10:$AV$188,3,FALSE))="","",(VLOOKUP($E26,'Org List'!$AT$10:$AV$188,3,FALSE))),"")</f>
        <v/>
      </c>
      <c r="E26" s="97" t="str">
        <f t="shared" ca="1" si="0"/>
        <v>E12000008</v>
      </c>
      <c r="F26" s="99" t="str">
        <f ca="1">IF(E26="","",VLOOKUP(E26,'Org List'!$J$9:$K$488,2,0))</f>
        <v>South East Region</v>
      </c>
      <c r="G26" s="120">
        <f ca="1">IFERROR(IF((VLOOKUP($E26,'Adj NEA Backsheet'!$D$5:$CB$183,G$9,FALSE))="","",(VLOOKUP($E26,'Adj NEA Backsheet'!$D$5:$CB$183,G$9,FALSE))),"")</f>
        <v>83216.347775560818</v>
      </c>
      <c r="H26" s="121">
        <f ca="1">IFERROR(IF((VLOOKUP($E26,'Adj NEA Backsheet'!$D$5:$CB$183,H$9,FALSE))="","",(VLOOKUP($E26,'Adj NEA Backsheet'!$D$5:$CB$183,H$9,FALSE))),"")</f>
        <v>82907.672361026067</v>
      </c>
      <c r="I26" s="121">
        <f ca="1">IFERROR(IF((VLOOKUP($E26,'Adj NEA Backsheet'!$D$5:$CB$183,I$9,FALSE))="","",(VLOOKUP($E26,'Adj NEA Backsheet'!$D$5:$CB$183,I$9,FALSE))),"")</f>
        <v>88361.322992845468</v>
      </c>
      <c r="J26" s="122">
        <f ca="1">IFERROR(IF((VLOOKUP($E26,'Adj NEA Backsheet'!$D$5:$CB$183,J$9,FALSE))="","",(VLOOKUP($E26,'Adj NEA Backsheet'!$D$5:$CB$183,J$9,FALSE))),"")</f>
        <v>89035.563565463512</v>
      </c>
      <c r="K26" s="120">
        <f ca="1">IFERROR(IF((VLOOKUP($E26,'Adj NEA Backsheet'!$D$5:$CB$183,K$9,FALSE))="","",(VLOOKUP($E26,'Adj NEA Backsheet'!$D$5:$CB$183,K$9,FALSE))),"")</f>
        <v>152542.66562373054</v>
      </c>
      <c r="L26" s="121">
        <f ca="1">IFERROR(IF((VLOOKUP($E26,'Adj NEA Backsheet'!$D$5:$CB$183,L$9,FALSE))="","",(VLOOKUP($E26,'Adj NEA Backsheet'!$D$5:$CB$183,L$9,FALSE))),"")</f>
        <v>151064.75651880723</v>
      </c>
      <c r="M26" s="121">
        <f ca="1">IFERROR(IF((VLOOKUP($E26,'Adj NEA Backsheet'!$D$5:$CB$183,M$9,FALSE))="","",(VLOOKUP($E26,'Adj NEA Backsheet'!$D$5:$CB$183,M$9,FALSE))),"")</f>
        <v>158722.28059854757</v>
      </c>
      <c r="N26" s="123">
        <f ca="1">IFERROR(IF((VLOOKUP($E26,'Adj NEA Backsheet'!$D$5:$CB$183,N$9,FALSE))="","",(VLOOKUP($E26,'Adj NEA Backsheet'!$D$5:$CB$183,N$9,FALSE))),"")</f>
        <v>158832.86077220787</v>
      </c>
      <c r="O26" s="120">
        <f ca="1">IFERROR(IF((VLOOKUP($E26,'Adj NEA Backsheet'!$D$5:$CB$183,O$9,FALSE))="","",(VLOOKUP($E26,'Adj NEA Backsheet'!$D$5:$CB$183,O$9,FALSE))),"")</f>
        <v>235759.01339929132</v>
      </c>
      <c r="P26" s="124">
        <f ca="1">IFERROR(IF((VLOOKUP($E26,'Adj NEA Backsheet'!$D$5:$CB$183,P$9,FALSE))="","",(VLOOKUP($E26,'Adj NEA Backsheet'!$D$5:$CB$183,P$9,FALSE))),"")</f>
        <v>233972.42887983331</v>
      </c>
      <c r="Q26" s="121">
        <f ca="1">IFERROR(IF((VLOOKUP($E26,'Adj NEA Backsheet'!$D$5:$CB$183,Q$9,FALSE))="","",(VLOOKUP($E26,'Adj NEA Backsheet'!$D$5:$CB$183,Q$9,FALSE))),"")</f>
        <v>247083.60359139304</v>
      </c>
      <c r="R26" s="123">
        <f ca="1">IFERROR(IF((VLOOKUP($E26,'Adj NEA Backsheet'!$D$5:$CB$183,R$9,FALSE))="","",(VLOOKUP($E26,'Adj NEA Backsheet'!$D$5:$CB$183,R$9,FALSE))),"")</f>
        <v>247868.42433767137</v>
      </c>
    </row>
    <row r="27" spans="1:18" ht="15" customHeight="1" x14ac:dyDescent="0.3">
      <c r="A27" s="57">
        <v>14</v>
      </c>
      <c r="B27" s="97" t="str">
        <f ca="1">IFERROR(IF((VLOOKUP($E27,'Org List'!$AJ$10:$AL$188,3,FALSE))="","",(VLOOKUP($E27,'Org List'!$AJ$10:$AL$188,3,FALSE))),"")</f>
        <v/>
      </c>
      <c r="C27" s="98" t="str">
        <f ca="1">IFERROR(IF((VLOOKUP($E27,'Org List'!$AO$10:$AQ$188,3,FALSE))="","",(VLOOKUP($E27,'Org List'!$AO$10:$AQ$188,3,FALSE))),"")</f>
        <v>South West Region</v>
      </c>
      <c r="D27" s="113" t="str">
        <f ca="1">IFERROR(IF((VLOOKUP($E27,'Org List'!$AT$10:$AV$188,3,FALSE))="","",(VLOOKUP($E27,'Org List'!$AT$10:$AV$188,3,FALSE))),"")</f>
        <v/>
      </c>
      <c r="E27" s="97" t="str">
        <f t="shared" ca="1" si="0"/>
        <v>E12000009</v>
      </c>
      <c r="F27" s="99" t="str">
        <f ca="1">IF(E27="","",VLOOKUP(E27,'Org List'!$J$9:$K$488,2,0))</f>
        <v>South West Region</v>
      </c>
      <c r="G27" s="120">
        <f ca="1">IFERROR(IF((VLOOKUP($E27,'Adj NEA Backsheet'!$D$5:$CB$183,G$9,FALSE))="","",(VLOOKUP($E27,'Adj NEA Backsheet'!$D$5:$CB$183,G$9,FALSE))),"")</f>
        <v>49230.087884899382</v>
      </c>
      <c r="H27" s="121">
        <f ca="1">IFERROR(IF((VLOOKUP($E27,'Adj NEA Backsheet'!$D$5:$CB$183,H$9,FALSE))="","",(VLOOKUP($E27,'Adj NEA Backsheet'!$D$5:$CB$183,H$9,FALSE))),"")</f>
        <v>49439.490705828546</v>
      </c>
      <c r="I27" s="121">
        <f ca="1">IFERROR(IF((VLOOKUP($E27,'Adj NEA Backsheet'!$D$5:$CB$183,I$9,FALSE))="","",(VLOOKUP($E27,'Adj NEA Backsheet'!$D$5:$CB$183,I$9,FALSE))),"")</f>
        <v>53267.198704593669</v>
      </c>
      <c r="J27" s="122">
        <f ca="1">IFERROR(IF((VLOOKUP($E27,'Adj NEA Backsheet'!$D$5:$CB$183,J$9,FALSE))="","",(VLOOKUP($E27,'Adj NEA Backsheet'!$D$5:$CB$183,J$9,FALSE))),"")</f>
        <v>51394.033209516863</v>
      </c>
      <c r="K27" s="120">
        <f ca="1">IFERROR(IF((VLOOKUP($E27,'Adj NEA Backsheet'!$D$5:$CB$183,K$9,FALSE))="","",(VLOOKUP($E27,'Adj NEA Backsheet'!$D$5:$CB$183,K$9,FALSE))),"")</f>
        <v>106417.82228176027</v>
      </c>
      <c r="L27" s="121">
        <f ca="1">IFERROR(IF((VLOOKUP($E27,'Adj NEA Backsheet'!$D$5:$CB$183,L$9,FALSE))="","",(VLOOKUP($E27,'Adj NEA Backsheet'!$D$5:$CB$183,L$9,FALSE))),"")</f>
        <v>104606.81760584492</v>
      </c>
      <c r="M27" s="121">
        <f ca="1">IFERROR(IF((VLOOKUP($E27,'Adj NEA Backsheet'!$D$5:$CB$183,M$9,FALSE))="","",(VLOOKUP($E27,'Adj NEA Backsheet'!$D$5:$CB$183,M$9,FALSE))),"")</f>
        <v>111685.89622488398</v>
      </c>
      <c r="N27" s="123">
        <f ca="1">IFERROR(IF((VLOOKUP($E27,'Adj NEA Backsheet'!$D$5:$CB$183,N$9,FALSE))="","",(VLOOKUP($E27,'Adj NEA Backsheet'!$D$5:$CB$183,N$9,FALSE))),"")</f>
        <v>111171.80918749528</v>
      </c>
      <c r="O27" s="120">
        <f ca="1">IFERROR(IF((VLOOKUP($E27,'Adj NEA Backsheet'!$D$5:$CB$183,O$9,FALSE))="","",(VLOOKUP($E27,'Adj NEA Backsheet'!$D$5:$CB$183,O$9,FALSE))),"")</f>
        <v>155647.91016665963</v>
      </c>
      <c r="P27" s="124">
        <f ca="1">IFERROR(IF((VLOOKUP($E27,'Adj NEA Backsheet'!$D$5:$CB$183,P$9,FALSE))="","",(VLOOKUP($E27,'Adj NEA Backsheet'!$D$5:$CB$183,P$9,FALSE))),"")</f>
        <v>154046.30831167346</v>
      </c>
      <c r="Q27" s="121">
        <f ca="1">IFERROR(IF((VLOOKUP($E27,'Adj NEA Backsheet'!$D$5:$CB$183,Q$9,FALSE))="","",(VLOOKUP($E27,'Adj NEA Backsheet'!$D$5:$CB$183,Q$9,FALSE))),"")</f>
        <v>164953.09492947767</v>
      </c>
      <c r="R27" s="123">
        <f ca="1">IFERROR(IF((VLOOKUP($E27,'Adj NEA Backsheet'!$D$5:$CB$183,R$9,FALSE))="","",(VLOOKUP($E27,'Adj NEA Backsheet'!$D$5:$CB$183,R$9,FALSE))),"")</f>
        <v>162565.84239701214</v>
      </c>
    </row>
    <row r="28" spans="1:18" ht="15" customHeight="1" x14ac:dyDescent="0.3">
      <c r="A28" s="57">
        <v>15</v>
      </c>
      <c r="B28" s="97" t="str">
        <f ca="1">IFERROR(IF((VLOOKUP($E28,'Org List'!$AJ$10:$AL$188,3,FALSE))="","",(VLOOKUP($E28,'Org List'!$AJ$10:$AL$188,3,FALSE))),"")</f>
        <v>NHS England North (Yorkshire And Humber)</v>
      </c>
      <c r="C28" s="98" t="str">
        <f ca="1">IFERROR(IF((VLOOKUP($E28,'Org List'!$AO$10:$AQ$188,3,FALSE))="","",(VLOOKUP($E28,'Org List'!$AO$10:$AQ$188,3,FALSE))),"")</f>
        <v/>
      </c>
      <c r="D28" s="113" t="str">
        <f ca="1">IFERROR(IF((VLOOKUP($E28,'Org List'!$AT$10:$AV$188,3,FALSE))="","",(VLOOKUP($E28,'Org List'!$AT$10:$AV$188,3,FALSE))),"")</f>
        <v>NHS England North (Yorkshire And Humber)</v>
      </c>
      <c r="E28" s="97" t="str">
        <f t="shared" ca="1" si="0"/>
        <v>Q72</v>
      </c>
      <c r="F28" s="99" t="str">
        <f ca="1">IF(E28="","",VLOOKUP(E28,'Org List'!$J$9:$K$488,2,0))</f>
        <v>NHS England North (Yorkshire And Humber)</v>
      </c>
      <c r="G28" s="120">
        <f ca="1">IFERROR(IF((VLOOKUP($E28,'Adj NEA Backsheet'!$D$5:$CB$183,G$9,FALSE))="","",(VLOOKUP($E28,'Adj NEA Backsheet'!$D$5:$CB$183,G$9,FALSE))),"")</f>
        <v>46530.591225475364</v>
      </c>
      <c r="H28" s="121">
        <f ca="1">IFERROR(IF((VLOOKUP($E28,'Adj NEA Backsheet'!$D$5:$CB$183,H$9,FALSE))="","",(VLOOKUP($E28,'Adj NEA Backsheet'!$D$5:$CB$183,H$9,FALSE))),"")</f>
        <v>45554.231145777347</v>
      </c>
      <c r="I28" s="121">
        <f ca="1">IFERROR(IF((VLOOKUP($E28,'Adj NEA Backsheet'!$D$5:$CB$183,I$9,FALSE))="","",(VLOOKUP($E28,'Adj NEA Backsheet'!$D$5:$CB$183,I$9,FALSE))),"")</f>
        <v>46776.400736951866</v>
      </c>
      <c r="J28" s="122">
        <f ca="1">IFERROR(IF((VLOOKUP($E28,'Adj NEA Backsheet'!$D$5:$CB$183,J$9,FALSE))="","",(VLOOKUP($E28,'Adj NEA Backsheet'!$D$5:$CB$183,J$9,FALSE))),"")</f>
        <v>46250.371084679042</v>
      </c>
      <c r="K28" s="120">
        <f ca="1">IFERROR(IF((VLOOKUP($E28,'Adj NEA Backsheet'!$D$5:$CB$183,K$9,FALSE))="","",(VLOOKUP($E28,'Adj NEA Backsheet'!$D$5:$CB$183,K$9,FALSE))),"")</f>
        <v>109448.27442660437</v>
      </c>
      <c r="L28" s="121">
        <f ca="1">IFERROR(IF((VLOOKUP($E28,'Adj NEA Backsheet'!$D$5:$CB$183,L$9,FALSE))="","",(VLOOKUP($E28,'Adj NEA Backsheet'!$D$5:$CB$183,L$9,FALSE))),"")</f>
        <v>108368.56954228735</v>
      </c>
      <c r="M28" s="121">
        <f ca="1">IFERROR(IF((VLOOKUP($E28,'Adj NEA Backsheet'!$D$5:$CB$183,M$9,FALSE))="","",(VLOOKUP($E28,'Adj NEA Backsheet'!$D$5:$CB$183,M$9,FALSE))),"")</f>
        <v>113758.08400485579</v>
      </c>
      <c r="N28" s="123">
        <f ca="1">IFERROR(IF((VLOOKUP($E28,'Adj NEA Backsheet'!$D$5:$CB$183,N$9,FALSE))="","",(VLOOKUP($E28,'Adj NEA Backsheet'!$D$5:$CB$183,N$9,FALSE))),"")</f>
        <v>112572.26495634705</v>
      </c>
      <c r="O28" s="120">
        <f ca="1">IFERROR(IF((VLOOKUP($E28,'Adj NEA Backsheet'!$D$5:$CB$183,O$9,FALSE))="","",(VLOOKUP($E28,'Adj NEA Backsheet'!$D$5:$CB$183,O$9,FALSE))),"")</f>
        <v>155978.86565207972</v>
      </c>
      <c r="P28" s="124">
        <f ca="1">IFERROR(IF((VLOOKUP($E28,'Adj NEA Backsheet'!$D$5:$CB$183,P$9,FALSE))="","",(VLOOKUP($E28,'Adj NEA Backsheet'!$D$5:$CB$183,P$9,FALSE))),"")</f>
        <v>153922.80068806469</v>
      </c>
      <c r="Q28" s="121">
        <f ca="1">IFERROR(IF((VLOOKUP($E28,'Adj NEA Backsheet'!$D$5:$CB$183,Q$9,FALSE))="","",(VLOOKUP($E28,'Adj NEA Backsheet'!$D$5:$CB$183,Q$9,FALSE))),"")</f>
        <v>160534.48474180774</v>
      </c>
      <c r="R28" s="123">
        <f ca="1">IFERROR(IF((VLOOKUP($E28,'Adj NEA Backsheet'!$D$5:$CB$183,R$9,FALSE))="","",(VLOOKUP($E28,'Adj NEA Backsheet'!$D$5:$CB$183,R$9,FALSE))),"")</f>
        <v>158822.6360410261</v>
      </c>
    </row>
    <row r="29" spans="1:18" ht="15" customHeight="1" x14ac:dyDescent="0.3">
      <c r="A29" s="57">
        <v>16</v>
      </c>
      <c r="B29" s="97" t="str">
        <f ca="1">IFERROR(IF((VLOOKUP($E29,'Org List'!$AJ$10:$AL$188,3,FALSE))="","",(VLOOKUP($E29,'Org List'!$AJ$10:$AL$188,3,FALSE))),"")</f>
        <v>NHS England North (Cumbria And North East)</v>
      </c>
      <c r="C29" s="98" t="str">
        <f ca="1">IFERROR(IF((VLOOKUP($E29,'Org List'!$AO$10:$AQ$188,3,FALSE))="","",(VLOOKUP($E29,'Org List'!$AO$10:$AQ$188,3,FALSE))),"")</f>
        <v/>
      </c>
      <c r="D29" s="113" t="str">
        <f ca="1">IFERROR(IF((VLOOKUP($E29,'Org List'!$AT$10:$AV$188,3,FALSE))="","",(VLOOKUP($E29,'Org List'!$AT$10:$AV$188,3,FALSE))),"")</f>
        <v>NHS England North (Cumbria And North East)</v>
      </c>
      <c r="E29" s="97" t="str">
        <f t="shared" ca="1" si="0"/>
        <v>Q74</v>
      </c>
      <c r="F29" s="99" t="str">
        <f ca="1">IF(E29="","",VLOOKUP(E29,'Org List'!$J$9:$K$488,2,0))</f>
        <v>NHS England North (Cumbria And North East)</v>
      </c>
      <c r="G29" s="120">
        <f ca="1">IFERROR(IF((VLOOKUP($E29,'Adj NEA Backsheet'!$D$5:$CB$183,G$9,FALSE))="","",(VLOOKUP($E29,'Adj NEA Backsheet'!$D$5:$CB$183,G$9,FALSE))),"")</f>
        <v>33347.137002073643</v>
      </c>
      <c r="H29" s="121">
        <f ca="1">IFERROR(IF((VLOOKUP($E29,'Adj NEA Backsheet'!$D$5:$CB$183,H$9,FALSE))="","",(VLOOKUP($E29,'Adj NEA Backsheet'!$D$5:$CB$183,H$9,FALSE))),"")</f>
        <v>33104.442255337744</v>
      </c>
      <c r="I29" s="121">
        <f ca="1">IFERROR(IF((VLOOKUP($E29,'Adj NEA Backsheet'!$D$5:$CB$183,I$9,FALSE))="","",(VLOOKUP($E29,'Adj NEA Backsheet'!$D$5:$CB$183,I$9,FALSE))),"")</f>
        <v>35513.48655375377</v>
      </c>
      <c r="J29" s="122">
        <f ca="1">IFERROR(IF((VLOOKUP($E29,'Adj NEA Backsheet'!$D$5:$CB$183,J$9,FALSE))="","",(VLOOKUP($E29,'Adj NEA Backsheet'!$D$5:$CB$183,J$9,FALSE))),"")</f>
        <v>34955.051292024829</v>
      </c>
      <c r="K29" s="120">
        <f ca="1">IFERROR(IF((VLOOKUP($E29,'Adj NEA Backsheet'!$D$5:$CB$183,K$9,FALSE))="","",(VLOOKUP($E29,'Adj NEA Backsheet'!$D$5:$CB$183,K$9,FALSE))),"")</f>
        <v>65273.129061578868</v>
      </c>
      <c r="L29" s="121">
        <f ca="1">IFERROR(IF((VLOOKUP($E29,'Adj NEA Backsheet'!$D$5:$CB$183,L$9,FALSE))="","",(VLOOKUP($E29,'Adj NEA Backsheet'!$D$5:$CB$183,L$9,FALSE))),"")</f>
        <v>64452.412922288036</v>
      </c>
      <c r="M29" s="121">
        <f ca="1">IFERROR(IF((VLOOKUP($E29,'Adj NEA Backsheet'!$D$5:$CB$183,M$9,FALSE))="","",(VLOOKUP($E29,'Adj NEA Backsheet'!$D$5:$CB$183,M$9,FALSE))),"")</f>
        <v>68055.666655586901</v>
      </c>
      <c r="N29" s="123">
        <f ca="1">IFERROR(IF((VLOOKUP($E29,'Adj NEA Backsheet'!$D$5:$CB$183,N$9,FALSE))="","",(VLOOKUP($E29,'Adj NEA Backsheet'!$D$5:$CB$183,N$9,FALSE))),"")</f>
        <v>69225.632526032714</v>
      </c>
      <c r="O29" s="120">
        <f ca="1">IFERROR(IF((VLOOKUP($E29,'Adj NEA Backsheet'!$D$5:$CB$183,O$9,FALSE))="","",(VLOOKUP($E29,'Adj NEA Backsheet'!$D$5:$CB$183,O$9,FALSE))),"")</f>
        <v>98620.266063652525</v>
      </c>
      <c r="P29" s="124">
        <f ca="1">IFERROR(IF((VLOOKUP($E29,'Adj NEA Backsheet'!$D$5:$CB$183,P$9,FALSE))="","",(VLOOKUP($E29,'Adj NEA Backsheet'!$D$5:$CB$183,P$9,FALSE))),"")</f>
        <v>97556.855177625781</v>
      </c>
      <c r="Q29" s="121">
        <f ca="1">IFERROR(IF((VLOOKUP($E29,'Adj NEA Backsheet'!$D$5:$CB$183,Q$9,FALSE))="","",(VLOOKUP($E29,'Adj NEA Backsheet'!$D$5:$CB$183,Q$9,FALSE))),"")</f>
        <v>103569.15320934069</v>
      </c>
      <c r="R29" s="123">
        <f ca="1">IFERROR(IF((VLOOKUP($E29,'Adj NEA Backsheet'!$D$5:$CB$183,R$9,FALSE))="","",(VLOOKUP($E29,'Adj NEA Backsheet'!$D$5:$CB$183,R$9,FALSE))),"")</f>
        <v>104180.68381805753</v>
      </c>
    </row>
    <row r="30" spans="1:18" ht="15" customHeight="1" x14ac:dyDescent="0.3">
      <c r="A30" s="57">
        <v>17</v>
      </c>
      <c r="B30" s="97" t="str">
        <f ca="1">IFERROR(IF((VLOOKUP($E30,'Org List'!$AJ$10:$AL$188,3,FALSE))="","",(VLOOKUP($E30,'Org List'!$AJ$10:$AL$188,3,FALSE))),"")</f>
        <v>NHS England North (Cheshire And Merseyside)</v>
      </c>
      <c r="C30" s="98" t="str">
        <f ca="1">IFERROR(IF((VLOOKUP($E30,'Org List'!$AO$10:$AQ$188,3,FALSE))="","",(VLOOKUP($E30,'Org List'!$AO$10:$AQ$188,3,FALSE))),"")</f>
        <v/>
      </c>
      <c r="D30" s="113" t="str">
        <f ca="1">IFERROR(IF((VLOOKUP($E30,'Org List'!$AT$10:$AV$188,3,FALSE))="","",(VLOOKUP($E30,'Org List'!$AT$10:$AV$188,3,FALSE))),"")</f>
        <v>NHS England North (Cheshire And Merseyside)</v>
      </c>
      <c r="E30" s="97" t="str">
        <f t="shared" ca="1" si="0"/>
        <v>Q75</v>
      </c>
      <c r="F30" s="99" t="str">
        <f ca="1">IF(E30="","",VLOOKUP(E30,'Org List'!$J$9:$K$488,2,0))</f>
        <v>NHS England North (Cheshire And Merseyside)</v>
      </c>
      <c r="G30" s="120">
        <f ca="1">IFERROR(IF((VLOOKUP($E30,'Adj NEA Backsheet'!$D$5:$CB$183,G$9,FALSE))="","",(VLOOKUP($E30,'Adj NEA Backsheet'!$D$5:$CB$183,G$9,FALSE))),"")</f>
        <v>32298.538521896742</v>
      </c>
      <c r="H30" s="121">
        <f ca="1">IFERROR(IF((VLOOKUP($E30,'Adj NEA Backsheet'!$D$5:$CB$183,H$9,FALSE))="","",(VLOOKUP($E30,'Adj NEA Backsheet'!$D$5:$CB$183,H$9,FALSE))),"")</f>
        <v>34251.113032585847</v>
      </c>
      <c r="I30" s="121">
        <f ca="1">IFERROR(IF((VLOOKUP($E30,'Adj NEA Backsheet'!$D$5:$CB$183,I$9,FALSE))="","",(VLOOKUP($E30,'Adj NEA Backsheet'!$D$5:$CB$183,I$9,FALSE))),"")</f>
        <v>35018.686200094024</v>
      </c>
      <c r="J30" s="122">
        <f ca="1">IFERROR(IF((VLOOKUP($E30,'Adj NEA Backsheet'!$D$5:$CB$183,J$9,FALSE))="","",(VLOOKUP($E30,'Adj NEA Backsheet'!$D$5:$CB$183,J$9,FALSE))),"")</f>
        <v>34882.62057760077</v>
      </c>
      <c r="K30" s="120">
        <f ca="1">IFERROR(IF((VLOOKUP($E30,'Adj NEA Backsheet'!$D$5:$CB$183,K$9,FALSE))="","",(VLOOKUP($E30,'Adj NEA Backsheet'!$D$5:$CB$183,K$9,FALSE))),"")</f>
        <v>55247.145197324069</v>
      </c>
      <c r="L30" s="121">
        <f ca="1">IFERROR(IF((VLOOKUP($E30,'Adj NEA Backsheet'!$D$5:$CB$183,L$9,FALSE))="","",(VLOOKUP($E30,'Adj NEA Backsheet'!$D$5:$CB$183,L$9,FALSE))),"")</f>
        <v>54514.34161565367</v>
      </c>
      <c r="M30" s="121">
        <f ca="1">IFERROR(IF((VLOOKUP($E30,'Adj NEA Backsheet'!$D$5:$CB$183,M$9,FALSE))="","",(VLOOKUP($E30,'Adj NEA Backsheet'!$D$5:$CB$183,M$9,FALSE))),"")</f>
        <v>56962.127137094212</v>
      </c>
      <c r="N30" s="123">
        <f ca="1">IFERROR(IF((VLOOKUP($E30,'Adj NEA Backsheet'!$D$5:$CB$183,N$9,FALSE))="","",(VLOOKUP($E30,'Adj NEA Backsheet'!$D$5:$CB$183,N$9,FALSE))),"")</f>
        <v>56924.577283933511</v>
      </c>
      <c r="O30" s="120">
        <f ca="1">IFERROR(IF((VLOOKUP($E30,'Adj NEA Backsheet'!$D$5:$CB$183,O$9,FALSE))="","",(VLOOKUP($E30,'Adj NEA Backsheet'!$D$5:$CB$183,O$9,FALSE))),"")</f>
        <v>87545.683719220804</v>
      </c>
      <c r="P30" s="124">
        <f ca="1">IFERROR(IF((VLOOKUP($E30,'Adj NEA Backsheet'!$D$5:$CB$183,P$9,FALSE))="","",(VLOOKUP($E30,'Adj NEA Backsheet'!$D$5:$CB$183,P$9,FALSE))),"")</f>
        <v>88765.454648239524</v>
      </c>
      <c r="Q30" s="121">
        <f ca="1">IFERROR(IF((VLOOKUP($E30,'Adj NEA Backsheet'!$D$5:$CB$183,Q$9,FALSE))="","",(VLOOKUP($E30,'Adj NEA Backsheet'!$D$5:$CB$183,Q$9,FALSE))),"")</f>
        <v>91980.813337188229</v>
      </c>
      <c r="R30" s="123">
        <f ca="1">IFERROR(IF((VLOOKUP($E30,'Adj NEA Backsheet'!$D$5:$CB$183,R$9,FALSE))="","",(VLOOKUP($E30,'Adj NEA Backsheet'!$D$5:$CB$183,R$9,FALSE))),"")</f>
        <v>91807.197861534281</v>
      </c>
    </row>
    <row r="31" spans="1:18" ht="15" customHeight="1" x14ac:dyDescent="0.3">
      <c r="A31" s="57">
        <v>18</v>
      </c>
      <c r="B31" s="97" t="str">
        <f ca="1">IFERROR(IF((VLOOKUP($E31,'Org List'!$AJ$10:$AL$188,3,FALSE))="","",(VLOOKUP($E31,'Org List'!$AJ$10:$AL$188,3,FALSE))),"")</f>
        <v>NHS England North (Greater Manchester)</v>
      </c>
      <c r="C31" s="98" t="str">
        <f ca="1">IFERROR(IF((VLOOKUP($E31,'Org List'!$AO$10:$AQ$188,3,FALSE))="","",(VLOOKUP($E31,'Org List'!$AO$10:$AQ$188,3,FALSE))),"")</f>
        <v/>
      </c>
      <c r="D31" s="113" t="str">
        <f ca="1">IFERROR(IF((VLOOKUP($E31,'Org List'!$AT$10:$AV$188,3,FALSE))="","",(VLOOKUP($E31,'Org List'!$AT$10:$AV$188,3,FALSE))),"")</f>
        <v>NHS England North (Greater Manchester)</v>
      </c>
      <c r="E31" s="97" t="str">
        <f t="shared" ca="1" si="0"/>
        <v>Q83</v>
      </c>
      <c r="F31" s="99" t="str">
        <f ca="1">IF(E31="","",VLOOKUP(E31,'Org List'!$J$9:$K$488,2,0))</f>
        <v>NHS England North (Greater Manchester)</v>
      </c>
      <c r="G31" s="120">
        <f ca="1">IFERROR(IF((VLOOKUP($E31,'Adj NEA Backsheet'!$D$5:$CB$183,G$9,FALSE))="","",(VLOOKUP($E31,'Adj NEA Backsheet'!$D$5:$CB$183,G$9,FALSE))),"")</f>
        <v>33839.414465445268</v>
      </c>
      <c r="H31" s="121">
        <f ca="1">IFERROR(IF((VLOOKUP($E31,'Adj NEA Backsheet'!$D$5:$CB$183,H$9,FALSE))="","",(VLOOKUP($E31,'Adj NEA Backsheet'!$D$5:$CB$183,H$9,FALSE))),"")</f>
        <v>33086.82879316061</v>
      </c>
      <c r="I31" s="121">
        <f ca="1">IFERROR(IF((VLOOKUP($E31,'Adj NEA Backsheet'!$D$5:$CB$183,I$9,FALSE))="","",(VLOOKUP($E31,'Adj NEA Backsheet'!$D$5:$CB$183,I$9,FALSE))),"")</f>
        <v>34827.277984737848</v>
      </c>
      <c r="J31" s="122">
        <f ca="1">IFERROR(IF((VLOOKUP($E31,'Adj NEA Backsheet'!$D$5:$CB$183,J$9,FALSE))="","",(VLOOKUP($E31,'Adj NEA Backsheet'!$D$5:$CB$183,J$9,FALSE))),"")</f>
        <v>34477.841420615245</v>
      </c>
      <c r="K31" s="120">
        <f ca="1">IFERROR(IF((VLOOKUP($E31,'Adj NEA Backsheet'!$D$5:$CB$183,K$9,FALSE))="","",(VLOOKUP($E31,'Adj NEA Backsheet'!$D$5:$CB$183,K$9,FALSE))),"")</f>
        <v>58902.245315886044</v>
      </c>
      <c r="L31" s="121">
        <f ca="1">IFERROR(IF((VLOOKUP($E31,'Adj NEA Backsheet'!$D$5:$CB$183,L$9,FALSE))="","",(VLOOKUP($E31,'Adj NEA Backsheet'!$D$5:$CB$183,L$9,FALSE))),"")</f>
        <v>57520.237866665819</v>
      </c>
      <c r="M31" s="121">
        <f ca="1">IFERROR(IF((VLOOKUP($E31,'Adj NEA Backsheet'!$D$5:$CB$183,M$9,FALSE))="","",(VLOOKUP($E31,'Adj NEA Backsheet'!$D$5:$CB$183,M$9,FALSE))),"")</f>
        <v>59591.843622994471</v>
      </c>
      <c r="N31" s="123">
        <f ca="1">IFERROR(IF((VLOOKUP($E31,'Adj NEA Backsheet'!$D$5:$CB$183,N$9,FALSE))="","",(VLOOKUP($E31,'Adj NEA Backsheet'!$D$5:$CB$183,N$9,FALSE))),"")</f>
        <v>59875.812610325469</v>
      </c>
      <c r="O31" s="120">
        <f ca="1">IFERROR(IF((VLOOKUP($E31,'Adj NEA Backsheet'!$D$5:$CB$183,O$9,FALSE))="","",(VLOOKUP($E31,'Adj NEA Backsheet'!$D$5:$CB$183,O$9,FALSE))),"")</f>
        <v>92741.659781331313</v>
      </c>
      <c r="P31" s="124">
        <f ca="1">IFERROR(IF((VLOOKUP($E31,'Adj NEA Backsheet'!$D$5:$CB$183,P$9,FALSE))="","",(VLOOKUP($E31,'Adj NEA Backsheet'!$D$5:$CB$183,P$9,FALSE))),"")</f>
        <v>90607.066659826422</v>
      </c>
      <c r="Q31" s="121">
        <f ca="1">IFERROR(IF((VLOOKUP($E31,'Adj NEA Backsheet'!$D$5:$CB$183,Q$9,FALSE))="","",(VLOOKUP($E31,'Adj NEA Backsheet'!$D$5:$CB$183,Q$9,FALSE))),"")</f>
        <v>94419.121607732319</v>
      </c>
      <c r="R31" s="123">
        <f ca="1">IFERROR(IF((VLOOKUP($E31,'Adj NEA Backsheet'!$D$5:$CB$183,R$9,FALSE))="","",(VLOOKUP($E31,'Adj NEA Backsheet'!$D$5:$CB$183,R$9,FALSE))),"")</f>
        <v>94353.654030940699</v>
      </c>
    </row>
    <row r="32" spans="1:18" ht="15" customHeight="1" x14ac:dyDescent="0.3">
      <c r="A32" s="57">
        <v>19</v>
      </c>
      <c r="B32" s="97" t="str">
        <f ca="1">IFERROR(IF((VLOOKUP($E32,'Org List'!$AJ$10:$AL$188,3,FALSE))="","",(VLOOKUP($E32,'Org List'!$AJ$10:$AL$188,3,FALSE))),"")</f>
        <v>NHS England North (Lancashire)</v>
      </c>
      <c r="C32" s="98" t="str">
        <f ca="1">IFERROR(IF((VLOOKUP($E32,'Org List'!$AO$10:$AQ$188,3,FALSE))="","",(VLOOKUP($E32,'Org List'!$AO$10:$AQ$188,3,FALSE))),"")</f>
        <v/>
      </c>
      <c r="D32" s="113" t="str">
        <f ca="1">IFERROR(IF((VLOOKUP($E32,'Org List'!$AT$10:$AV$188,3,FALSE))="","",(VLOOKUP($E32,'Org List'!$AT$10:$AV$188,3,FALSE))),"")</f>
        <v>NHS England North (Lancashire)</v>
      </c>
      <c r="E32" s="97" t="str">
        <f t="shared" ca="1" si="0"/>
        <v>Q84</v>
      </c>
      <c r="F32" s="99" t="str">
        <f ca="1">IF(E32="","",VLOOKUP(E32,'Org List'!$J$9:$K$488,2,0))</f>
        <v>NHS England North (Lancashire)</v>
      </c>
      <c r="G32" s="120">
        <f ca="1">IFERROR(IF((VLOOKUP($E32,'Adj NEA Backsheet'!$D$5:$CB$183,G$9,FALSE))="","",(VLOOKUP($E32,'Adj NEA Backsheet'!$D$5:$CB$183,G$9,FALSE))),"")</f>
        <v>14002.570381570547</v>
      </c>
      <c r="H32" s="121">
        <f ca="1">IFERROR(IF((VLOOKUP($E32,'Adj NEA Backsheet'!$D$5:$CB$183,H$9,FALSE))="","",(VLOOKUP($E32,'Adj NEA Backsheet'!$D$5:$CB$183,H$9,FALSE))),"")</f>
        <v>13918.220886448618</v>
      </c>
      <c r="I32" s="121">
        <f ca="1">IFERROR(IF((VLOOKUP($E32,'Adj NEA Backsheet'!$D$5:$CB$183,I$9,FALSE))="","",(VLOOKUP($E32,'Adj NEA Backsheet'!$D$5:$CB$183,I$9,FALSE))),"")</f>
        <v>16665.588099383276</v>
      </c>
      <c r="J32" s="122">
        <f ca="1">IFERROR(IF((VLOOKUP($E32,'Adj NEA Backsheet'!$D$5:$CB$183,J$9,FALSE))="","",(VLOOKUP($E32,'Adj NEA Backsheet'!$D$5:$CB$183,J$9,FALSE))),"")</f>
        <v>16826.224979131592</v>
      </c>
      <c r="K32" s="120">
        <f ca="1">IFERROR(IF((VLOOKUP($E32,'Adj NEA Backsheet'!$D$5:$CB$183,K$9,FALSE))="","",(VLOOKUP($E32,'Adj NEA Backsheet'!$D$5:$CB$183,K$9,FALSE))),"")</f>
        <v>30976.129859384986</v>
      </c>
      <c r="L32" s="121">
        <f ca="1">IFERROR(IF((VLOOKUP($E32,'Adj NEA Backsheet'!$D$5:$CB$183,L$9,FALSE))="","",(VLOOKUP($E32,'Adj NEA Backsheet'!$D$5:$CB$183,L$9,FALSE))),"")</f>
        <v>30203.427758587721</v>
      </c>
      <c r="M32" s="121">
        <f ca="1">IFERROR(IF((VLOOKUP($E32,'Adj NEA Backsheet'!$D$5:$CB$183,M$9,FALSE))="","",(VLOOKUP($E32,'Adj NEA Backsheet'!$D$5:$CB$183,M$9,FALSE))),"")</f>
        <v>32286.88027160188</v>
      </c>
      <c r="N32" s="123">
        <f ca="1">IFERROR(IF((VLOOKUP($E32,'Adj NEA Backsheet'!$D$5:$CB$183,N$9,FALSE))="","",(VLOOKUP($E32,'Adj NEA Backsheet'!$D$5:$CB$183,N$9,FALSE))),"")</f>
        <v>31652.952282158312</v>
      </c>
      <c r="O32" s="120">
        <f ca="1">IFERROR(IF((VLOOKUP($E32,'Adj NEA Backsheet'!$D$5:$CB$183,O$9,FALSE))="","",(VLOOKUP($E32,'Adj NEA Backsheet'!$D$5:$CB$183,O$9,FALSE))),"")</f>
        <v>44978.700240955535</v>
      </c>
      <c r="P32" s="124">
        <f ca="1">IFERROR(IF((VLOOKUP($E32,'Adj NEA Backsheet'!$D$5:$CB$183,P$9,FALSE))="","",(VLOOKUP($E32,'Adj NEA Backsheet'!$D$5:$CB$183,P$9,FALSE))),"")</f>
        <v>44121.648645036337</v>
      </c>
      <c r="Q32" s="121">
        <f ca="1">IFERROR(IF((VLOOKUP($E32,'Adj NEA Backsheet'!$D$5:$CB$183,Q$9,FALSE))="","",(VLOOKUP($E32,'Adj NEA Backsheet'!$D$5:$CB$183,Q$9,FALSE))),"")</f>
        <v>48952.46837098516</v>
      </c>
      <c r="R32" s="123">
        <f ca="1">IFERROR(IF((VLOOKUP($E32,'Adj NEA Backsheet'!$D$5:$CB$183,R$9,FALSE))="","",(VLOOKUP($E32,'Adj NEA Backsheet'!$D$5:$CB$183,R$9,FALSE))),"")</f>
        <v>48479.177261289908</v>
      </c>
    </row>
    <row r="33" spans="1:18" ht="15" customHeight="1" x14ac:dyDescent="0.3">
      <c r="A33" s="57">
        <v>20</v>
      </c>
      <c r="B33" s="97" t="str">
        <f ca="1">IFERROR(IF((VLOOKUP($E33,'Org List'!$AJ$10:$AL$188,3,FALSE))="","",(VLOOKUP($E33,'Org List'!$AJ$10:$AL$188,3,FALSE))),"")</f>
        <v>NHS England Midlands And East (North Midlands)</v>
      </c>
      <c r="C33" s="98" t="str">
        <f ca="1">IFERROR(IF((VLOOKUP($E33,'Org List'!$AO$10:$AQ$188,3,FALSE))="","",(VLOOKUP($E33,'Org List'!$AO$10:$AQ$188,3,FALSE))),"")</f>
        <v/>
      </c>
      <c r="D33" s="113" t="str">
        <f ca="1">IFERROR(IF((VLOOKUP($E33,'Org List'!$AT$10:$AV$188,3,FALSE))="","",(VLOOKUP($E33,'Org List'!$AT$10:$AV$188,3,FALSE))),"")</f>
        <v>NHS England Midlands And East (North Midlands)</v>
      </c>
      <c r="E33" s="97" t="str">
        <f t="shared" ca="1" si="0"/>
        <v>Q76</v>
      </c>
      <c r="F33" s="99" t="str">
        <f ca="1">IF(E33="","",VLOOKUP(E33,'Org List'!$J$9:$K$488,2,0))</f>
        <v>NHS England Midlands And East (North Midlands)</v>
      </c>
      <c r="G33" s="120">
        <f ca="1">IFERROR(IF((VLOOKUP($E33,'Adj NEA Backsheet'!$D$5:$CB$183,G$9,FALSE))="","",(VLOOKUP($E33,'Adj NEA Backsheet'!$D$5:$CB$183,G$9,FALSE))),"")</f>
        <v>34693.696806725951</v>
      </c>
      <c r="H33" s="121">
        <f ca="1">IFERROR(IF((VLOOKUP($E33,'Adj NEA Backsheet'!$D$5:$CB$183,H$9,FALSE))="","",(VLOOKUP($E33,'Adj NEA Backsheet'!$D$5:$CB$183,H$9,FALSE))),"")</f>
        <v>35837.356729243453</v>
      </c>
      <c r="I33" s="121">
        <f ca="1">IFERROR(IF((VLOOKUP($E33,'Adj NEA Backsheet'!$D$5:$CB$183,I$9,FALSE))="","",(VLOOKUP($E33,'Adj NEA Backsheet'!$D$5:$CB$183,I$9,FALSE))),"")</f>
        <v>38910.149450269317</v>
      </c>
      <c r="J33" s="122">
        <f ca="1">IFERROR(IF((VLOOKUP($E33,'Adj NEA Backsheet'!$D$5:$CB$183,J$9,FALSE))="","",(VLOOKUP($E33,'Adj NEA Backsheet'!$D$5:$CB$183,J$9,FALSE))),"")</f>
        <v>39000.822908656432</v>
      </c>
      <c r="K33" s="120">
        <f ca="1">IFERROR(IF((VLOOKUP($E33,'Adj NEA Backsheet'!$D$5:$CB$183,K$9,FALSE))="","",(VLOOKUP($E33,'Adj NEA Backsheet'!$D$5:$CB$183,K$9,FALSE))),"")</f>
        <v>73789.335181003975</v>
      </c>
      <c r="L33" s="121">
        <f ca="1">IFERROR(IF((VLOOKUP($E33,'Adj NEA Backsheet'!$D$5:$CB$183,L$9,FALSE))="","",(VLOOKUP($E33,'Adj NEA Backsheet'!$D$5:$CB$183,L$9,FALSE))),"")</f>
        <v>74441.321884032732</v>
      </c>
      <c r="M33" s="121">
        <f ca="1">IFERROR(IF((VLOOKUP($E33,'Adj NEA Backsheet'!$D$5:$CB$183,M$9,FALSE))="","",(VLOOKUP($E33,'Adj NEA Backsheet'!$D$5:$CB$183,M$9,FALSE))),"")</f>
        <v>77749.470813538253</v>
      </c>
      <c r="N33" s="123">
        <f ca="1">IFERROR(IF((VLOOKUP($E33,'Adj NEA Backsheet'!$D$5:$CB$183,N$9,FALSE))="","",(VLOOKUP($E33,'Adj NEA Backsheet'!$D$5:$CB$183,N$9,FALSE))),"")</f>
        <v>77879.479954539333</v>
      </c>
      <c r="O33" s="120">
        <f ca="1">IFERROR(IF((VLOOKUP($E33,'Adj NEA Backsheet'!$D$5:$CB$183,O$9,FALSE))="","",(VLOOKUP($E33,'Adj NEA Backsheet'!$D$5:$CB$183,O$9,FALSE))),"")</f>
        <v>108483.03198772992</v>
      </c>
      <c r="P33" s="124">
        <f ca="1">IFERROR(IF((VLOOKUP($E33,'Adj NEA Backsheet'!$D$5:$CB$183,P$9,FALSE))="","",(VLOOKUP($E33,'Adj NEA Backsheet'!$D$5:$CB$183,P$9,FALSE))),"")</f>
        <v>110278.67861327618</v>
      </c>
      <c r="Q33" s="121">
        <f ca="1">IFERROR(IF((VLOOKUP($E33,'Adj NEA Backsheet'!$D$5:$CB$183,Q$9,FALSE))="","",(VLOOKUP($E33,'Adj NEA Backsheet'!$D$5:$CB$183,Q$9,FALSE))),"")</f>
        <v>116659.62026380758</v>
      </c>
      <c r="R33" s="123">
        <f ca="1">IFERROR(IF((VLOOKUP($E33,'Adj NEA Backsheet'!$D$5:$CB$183,R$9,FALSE))="","",(VLOOKUP($E33,'Adj NEA Backsheet'!$D$5:$CB$183,R$9,FALSE))),"")</f>
        <v>116880.30286319577</v>
      </c>
    </row>
    <row r="34" spans="1:18" ht="15" customHeight="1" x14ac:dyDescent="0.3">
      <c r="A34" s="57">
        <v>21</v>
      </c>
      <c r="B34" s="97" t="str">
        <f ca="1">IFERROR(IF((VLOOKUP($E34,'Org List'!$AJ$10:$AL$188,3,FALSE))="","",(VLOOKUP($E34,'Org List'!$AJ$10:$AL$188,3,FALSE))),"")</f>
        <v>NHS England Midlands And East (West Midlands)</v>
      </c>
      <c r="C34" s="98" t="str">
        <f ca="1">IFERROR(IF((VLOOKUP($E34,'Org List'!$AO$10:$AQ$188,3,FALSE))="","",(VLOOKUP($E34,'Org List'!$AO$10:$AQ$188,3,FALSE))),"")</f>
        <v/>
      </c>
      <c r="D34" s="113" t="str">
        <f ca="1">IFERROR(IF((VLOOKUP($E34,'Org List'!$AT$10:$AV$188,3,FALSE))="","",(VLOOKUP($E34,'Org List'!$AT$10:$AV$188,3,FALSE))),"")</f>
        <v>NHS England Midlands And East (West Midlands)</v>
      </c>
      <c r="E34" s="97" t="str">
        <f t="shared" ca="1" si="0"/>
        <v>Q77</v>
      </c>
      <c r="F34" s="99" t="str">
        <f ca="1">IF(E34="","",VLOOKUP(E34,'Org List'!$J$9:$K$488,2,0))</f>
        <v>NHS England Midlands And East (West Midlands)</v>
      </c>
      <c r="G34" s="120">
        <f ca="1">IFERROR(IF((VLOOKUP($E34,'Adj NEA Backsheet'!$D$5:$CB$183,G$9,FALSE))="","",(VLOOKUP($E34,'Adj NEA Backsheet'!$D$5:$CB$183,G$9,FALSE))),"")</f>
        <v>40532.951497736416</v>
      </c>
      <c r="H34" s="121">
        <f ca="1">IFERROR(IF((VLOOKUP($E34,'Adj NEA Backsheet'!$D$5:$CB$183,H$9,FALSE))="","",(VLOOKUP($E34,'Adj NEA Backsheet'!$D$5:$CB$183,H$9,FALSE))),"")</f>
        <v>41411.710406762017</v>
      </c>
      <c r="I34" s="121">
        <f ca="1">IFERROR(IF((VLOOKUP($E34,'Adj NEA Backsheet'!$D$5:$CB$183,I$9,FALSE))="","",(VLOOKUP($E34,'Adj NEA Backsheet'!$D$5:$CB$183,I$9,FALSE))),"")</f>
        <v>43857.502523010888</v>
      </c>
      <c r="J34" s="122">
        <f ca="1">IFERROR(IF((VLOOKUP($E34,'Adj NEA Backsheet'!$D$5:$CB$183,J$9,FALSE))="","",(VLOOKUP($E34,'Adj NEA Backsheet'!$D$5:$CB$183,J$9,FALSE))),"")</f>
        <v>42626.421438946571</v>
      </c>
      <c r="K34" s="120">
        <f ca="1">IFERROR(IF((VLOOKUP($E34,'Adj NEA Backsheet'!$D$5:$CB$183,K$9,FALSE))="","",(VLOOKUP($E34,'Adj NEA Backsheet'!$D$5:$CB$183,K$9,FALSE))),"")</f>
        <v>82976.711117647472</v>
      </c>
      <c r="L34" s="121">
        <f ca="1">IFERROR(IF((VLOOKUP($E34,'Adj NEA Backsheet'!$D$5:$CB$183,L$9,FALSE))="","",(VLOOKUP($E34,'Adj NEA Backsheet'!$D$5:$CB$183,L$9,FALSE))),"")</f>
        <v>84928.733168749561</v>
      </c>
      <c r="M34" s="121">
        <f ca="1">IFERROR(IF((VLOOKUP($E34,'Adj NEA Backsheet'!$D$5:$CB$183,M$9,FALSE))="","",(VLOOKUP($E34,'Adj NEA Backsheet'!$D$5:$CB$183,M$9,FALSE))),"")</f>
        <v>86903.768861868448</v>
      </c>
      <c r="N34" s="123">
        <f ca="1">IFERROR(IF((VLOOKUP($E34,'Adj NEA Backsheet'!$D$5:$CB$183,N$9,FALSE))="","",(VLOOKUP($E34,'Adj NEA Backsheet'!$D$5:$CB$183,N$9,FALSE))),"")</f>
        <v>84973.066208002099</v>
      </c>
      <c r="O34" s="120">
        <f ca="1">IFERROR(IF((VLOOKUP($E34,'Adj NEA Backsheet'!$D$5:$CB$183,O$9,FALSE))="","",(VLOOKUP($E34,'Adj NEA Backsheet'!$D$5:$CB$183,O$9,FALSE))),"")</f>
        <v>123509.66261538387</v>
      </c>
      <c r="P34" s="124">
        <f ca="1">IFERROR(IF((VLOOKUP($E34,'Adj NEA Backsheet'!$D$5:$CB$183,P$9,FALSE))="","",(VLOOKUP($E34,'Adj NEA Backsheet'!$D$5:$CB$183,P$9,FALSE))),"")</f>
        <v>126340.44357551158</v>
      </c>
      <c r="Q34" s="121">
        <f ca="1">IFERROR(IF((VLOOKUP($E34,'Adj NEA Backsheet'!$D$5:$CB$183,Q$9,FALSE))="","",(VLOOKUP($E34,'Adj NEA Backsheet'!$D$5:$CB$183,Q$9,FALSE))),"")</f>
        <v>130761.27138487934</v>
      </c>
      <c r="R34" s="123">
        <f ca="1">IFERROR(IF((VLOOKUP($E34,'Adj NEA Backsheet'!$D$5:$CB$183,R$9,FALSE))="","",(VLOOKUP($E34,'Adj NEA Backsheet'!$D$5:$CB$183,R$9,FALSE))),"")</f>
        <v>127599.48764694868</v>
      </c>
    </row>
    <row r="35" spans="1:18" ht="15" customHeight="1" x14ac:dyDescent="0.3">
      <c r="A35" s="57">
        <v>22</v>
      </c>
      <c r="B35" s="97" t="str">
        <f ca="1">IFERROR(IF((VLOOKUP($E35,'Org List'!$AJ$10:$AL$188,3,FALSE))="","",(VLOOKUP($E35,'Org List'!$AJ$10:$AL$188,3,FALSE))),"")</f>
        <v>NHS England Midlands And East (Central Midlands)</v>
      </c>
      <c r="C35" s="98" t="str">
        <f ca="1">IFERROR(IF((VLOOKUP($E35,'Org List'!$AO$10:$AQ$188,3,FALSE))="","",(VLOOKUP($E35,'Org List'!$AO$10:$AQ$188,3,FALSE))),"")</f>
        <v/>
      </c>
      <c r="D35" s="113" t="str">
        <f ca="1">IFERROR(IF((VLOOKUP($E35,'Org List'!$AT$10:$AV$188,3,FALSE))="","",(VLOOKUP($E35,'Org List'!$AT$10:$AV$188,3,FALSE))),"")</f>
        <v>NHS England Midlands And East (Central Midlands)</v>
      </c>
      <c r="E35" s="97" t="str">
        <f t="shared" ca="1" si="0"/>
        <v>Q78</v>
      </c>
      <c r="F35" s="99" t="str">
        <f ca="1">IF(E35="","",VLOOKUP(E35,'Org List'!$J$9:$K$488,2,0))</f>
        <v>NHS England Midlands And East (Central Midlands)</v>
      </c>
      <c r="G35" s="120">
        <f ca="1">IFERROR(IF((VLOOKUP($E35,'Adj NEA Backsheet'!$D$5:$CB$183,G$9,FALSE))="","",(VLOOKUP($E35,'Adj NEA Backsheet'!$D$5:$CB$183,G$9,FALSE))),"")</f>
        <v>40514.95905699733</v>
      </c>
      <c r="H35" s="121">
        <f ca="1">IFERROR(IF((VLOOKUP($E35,'Adj NEA Backsheet'!$D$5:$CB$183,H$9,FALSE))="","",(VLOOKUP($E35,'Adj NEA Backsheet'!$D$5:$CB$183,H$9,FALSE))),"")</f>
        <v>40759.789515266137</v>
      </c>
      <c r="I35" s="121">
        <f ca="1">IFERROR(IF((VLOOKUP($E35,'Adj NEA Backsheet'!$D$5:$CB$183,I$9,FALSE))="","",(VLOOKUP($E35,'Adj NEA Backsheet'!$D$5:$CB$183,I$9,FALSE))),"")</f>
        <v>44686.600594445226</v>
      </c>
      <c r="J35" s="122">
        <f ca="1">IFERROR(IF((VLOOKUP($E35,'Adj NEA Backsheet'!$D$5:$CB$183,J$9,FALSE))="","",(VLOOKUP($E35,'Adj NEA Backsheet'!$D$5:$CB$183,J$9,FALSE))),"")</f>
        <v>41883.60224720346</v>
      </c>
      <c r="K35" s="120">
        <f ca="1">IFERROR(IF((VLOOKUP($E35,'Adj NEA Backsheet'!$D$5:$CB$183,K$9,FALSE))="","",(VLOOKUP($E35,'Adj NEA Backsheet'!$D$5:$CB$183,K$9,FALSE))),"")</f>
        <v>84970.408318753733</v>
      </c>
      <c r="L35" s="121">
        <f ca="1">IFERROR(IF((VLOOKUP($E35,'Adj NEA Backsheet'!$D$5:$CB$183,L$9,FALSE))="","",(VLOOKUP($E35,'Adj NEA Backsheet'!$D$5:$CB$183,L$9,FALSE))),"")</f>
        <v>84679.325883033962</v>
      </c>
      <c r="M35" s="121">
        <f ca="1">IFERROR(IF((VLOOKUP($E35,'Adj NEA Backsheet'!$D$5:$CB$183,M$9,FALSE))="","",(VLOOKUP($E35,'Adj NEA Backsheet'!$D$5:$CB$183,M$9,FALSE))),"")</f>
        <v>90040.030907652326</v>
      </c>
      <c r="N35" s="123">
        <f ca="1">IFERROR(IF((VLOOKUP($E35,'Adj NEA Backsheet'!$D$5:$CB$183,N$9,FALSE))="","",(VLOOKUP($E35,'Adj NEA Backsheet'!$D$5:$CB$183,N$9,FALSE))),"")</f>
        <v>90615.876053471817</v>
      </c>
      <c r="O35" s="120">
        <f ca="1">IFERROR(IF((VLOOKUP($E35,'Adj NEA Backsheet'!$D$5:$CB$183,O$9,FALSE))="","",(VLOOKUP($E35,'Adj NEA Backsheet'!$D$5:$CB$183,O$9,FALSE))),"")</f>
        <v>125485.36737575107</v>
      </c>
      <c r="P35" s="124">
        <f ca="1">IFERROR(IF((VLOOKUP($E35,'Adj NEA Backsheet'!$D$5:$CB$183,P$9,FALSE))="","",(VLOOKUP($E35,'Adj NEA Backsheet'!$D$5:$CB$183,P$9,FALSE))),"")</f>
        <v>125439.11539830013</v>
      </c>
      <c r="Q35" s="121">
        <f ca="1">IFERROR(IF((VLOOKUP($E35,'Adj NEA Backsheet'!$D$5:$CB$183,Q$9,FALSE))="","",(VLOOKUP($E35,'Adj NEA Backsheet'!$D$5:$CB$183,Q$9,FALSE))),"")</f>
        <v>134726.63150209759</v>
      </c>
      <c r="R35" s="123">
        <f ca="1">IFERROR(IF((VLOOKUP($E35,'Adj NEA Backsheet'!$D$5:$CB$183,R$9,FALSE))="","",(VLOOKUP($E35,'Adj NEA Backsheet'!$D$5:$CB$183,R$9,FALSE))),"")</f>
        <v>132499.47830067526</v>
      </c>
    </row>
    <row r="36" spans="1:18" ht="15" customHeight="1" x14ac:dyDescent="0.3">
      <c r="A36" s="57">
        <v>23</v>
      </c>
      <c r="B36" s="97" t="str">
        <f ca="1">IFERROR(IF((VLOOKUP($E36,'Org List'!$AJ$10:$AL$188,3,FALSE))="","",(VLOOKUP($E36,'Org List'!$AJ$10:$AL$188,3,FALSE))),"")</f>
        <v>NHS England Midlands And East (East)</v>
      </c>
      <c r="C36" s="98" t="str">
        <f ca="1">IFERROR(IF((VLOOKUP($E36,'Org List'!$AO$10:$AQ$188,3,FALSE))="","",(VLOOKUP($E36,'Org List'!$AO$10:$AQ$188,3,FALSE))),"")</f>
        <v/>
      </c>
      <c r="D36" s="113" t="str">
        <f ca="1">IFERROR(IF((VLOOKUP($E36,'Org List'!$AT$10:$AV$188,3,FALSE))="","",(VLOOKUP($E36,'Org List'!$AT$10:$AV$188,3,FALSE))),"")</f>
        <v>NHS England Midlands And East (East)</v>
      </c>
      <c r="E36" s="97" t="str">
        <f t="shared" ca="1" si="0"/>
        <v>Q79</v>
      </c>
      <c r="F36" s="99" t="str">
        <f ca="1">IF(E36="","",VLOOKUP(E36,'Org List'!$J$9:$K$488,2,0))</f>
        <v>NHS England Midlands And East (East)</v>
      </c>
      <c r="G36" s="120">
        <f ca="1">IFERROR(IF((VLOOKUP($E36,'Adj NEA Backsheet'!$D$5:$CB$183,G$9,FALSE))="","",(VLOOKUP($E36,'Adj NEA Backsheet'!$D$5:$CB$183,G$9,FALSE))),"")</f>
        <v>36035.900846694763</v>
      </c>
      <c r="H36" s="121">
        <f ca="1">IFERROR(IF((VLOOKUP($E36,'Adj NEA Backsheet'!$D$5:$CB$183,H$9,FALSE))="","",(VLOOKUP($E36,'Adj NEA Backsheet'!$D$5:$CB$183,H$9,FALSE))),"")</f>
        <v>37470.823656240958</v>
      </c>
      <c r="I36" s="121">
        <f ca="1">IFERROR(IF((VLOOKUP($E36,'Adj NEA Backsheet'!$D$5:$CB$183,I$9,FALSE))="","",(VLOOKUP($E36,'Adj NEA Backsheet'!$D$5:$CB$183,I$9,FALSE))),"")</f>
        <v>39834.984993133636</v>
      </c>
      <c r="J36" s="122">
        <f ca="1">IFERROR(IF((VLOOKUP($E36,'Adj NEA Backsheet'!$D$5:$CB$183,J$9,FALSE))="","",(VLOOKUP($E36,'Adj NEA Backsheet'!$D$5:$CB$183,J$9,FALSE))),"")</f>
        <v>38934.187675686844</v>
      </c>
      <c r="K36" s="120">
        <f ca="1">IFERROR(IF((VLOOKUP($E36,'Adj NEA Backsheet'!$D$5:$CB$183,K$9,FALSE))="","",(VLOOKUP($E36,'Adj NEA Backsheet'!$D$5:$CB$183,K$9,FALSE))),"")</f>
        <v>81225.882410361664</v>
      </c>
      <c r="L36" s="121">
        <f ca="1">IFERROR(IF((VLOOKUP($E36,'Adj NEA Backsheet'!$D$5:$CB$183,L$9,FALSE))="","",(VLOOKUP($E36,'Adj NEA Backsheet'!$D$5:$CB$183,L$9,FALSE))),"")</f>
        <v>80761.6539155879</v>
      </c>
      <c r="M36" s="121">
        <f ca="1">IFERROR(IF((VLOOKUP($E36,'Adj NEA Backsheet'!$D$5:$CB$183,M$9,FALSE))="","",(VLOOKUP($E36,'Adj NEA Backsheet'!$D$5:$CB$183,M$9,FALSE))),"")</f>
        <v>84149.369848111441</v>
      </c>
      <c r="N36" s="123">
        <f ca="1">IFERROR(IF((VLOOKUP($E36,'Adj NEA Backsheet'!$D$5:$CB$183,N$9,FALSE))="","",(VLOOKUP($E36,'Adj NEA Backsheet'!$D$5:$CB$183,N$9,FALSE))),"")</f>
        <v>84960.511621384197</v>
      </c>
      <c r="O36" s="120">
        <f ca="1">IFERROR(IF((VLOOKUP($E36,'Adj NEA Backsheet'!$D$5:$CB$183,O$9,FALSE))="","",(VLOOKUP($E36,'Adj NEA Backsheet'!$D$5:$CB$183,O$9,FALSE))),"")</f>
        <v>117261.78325705644</v>
      </c>
      <c r="P36" s="124">
        <f ca="1">IFERROR(IF((VLOOKUP($E36,'Adj NEA Backsheet'!$D$5:$CB$183,P$9,FALSE))="","",(VLOOKUP($E36,'Adj NEA Backsheet'!$D$5:$CB$183,P$9,FALSE))),"")</f>
        <v>118232.47757182884</v>
      </c>
      <c r="Q36" s="121">
        <f ca="1">IFERROR(IF((VLOOKUP($E36,'Adj NEA Backsheet'!$D$5:$CB$183,Q$9,FALSE))="","",(VLOOKUP($E36,'Adj NEA Backsheet'!$D$5:$CB$183,Q$9,FALSE))),"")</f>
        <v>123984.35484124506</v>
      </c>
      <c r="R36" s="123">
        <f ca="1">IFERROR(IF((VLOOKUP($E36,'Adj NEA Backsheet'!$D$5:$CB$183,R$9,FALSE))="","",(VLOOKUP($E36,'Adj NEA Backsheet'!$D$5:$CB$183,R$9,FALSE))),"")</f>
        <v>123894.69929707103</v>
      </c>
    </row>
    <row r="37" spans="1:18" ht="15" customHeight="1" x14ac:dyDescent="0.3">
      <c r="A37" s="57">
        <v>24</v>
      </c>
      <c r="B37" s="97" t="str">
        <f ca="1">IFERROR(IF((VLOOKUP($E37,'Org List'!$AJ$10:$AL$188,3,FALSE))="","",(VLOOKUP($E37,'Org List'!$AJ$10:$AL$188,3,FALSE))),"")</f>
        <v>NHS England South West (South West South)</v>
      </c>
      <c r="C37" s="98" t="str">
        <f ca="1">IFERROR(IF((VLOOKUP($E37,'Org List'!$AO$10:$AQ$188,3,FALSE))="","",(VLOOKUP($E37,'Org List'!$AO$10:$AQ$188,3,FALSE))),"")</f>
        <v/>
      </c>
      <c r="D37" s="113" t="str">
        <f ca="1">IFERROR(IF((VLOOKUP($E37,'Org List'!$AT$10:$AV$188,3,FALSE))="","",(VLOOKUP($E37,'Org List'!$AT$10:$AV$188,3,FALSE))),"")</f>
        <v>NHS England South West (South West South)</v>
      </c>
      <c r="E37" s="97" t="str">
        <f t="shared" ca="1" si="0"/>
        <v>Q85</v>
      </c>
      <c r="F37" s="99" t="str">
        <f ca="1">IF(E37="","",VLOOKUP(E37,'Org List'!$J$9:$K$488,2,0))</f>
        <v>NHS England South West (South West South)</v>
      </c>
      <c r="G37" s="120">
        <f ca="1">IFERROR(IF((VLOOKUP($E37,'Adj NEA Backsheet'!$D$5:$CB$183,G$9,FALSE))="","",(VLOOKUP($E37,'Adj NEA Backsheet'!$D$5:$CB$183,G$9,FALSE))),"")</f>
        <v>28977.531170294762</v>
      </c>
      <c r="H37" s="121">
        <f ca="1">IFERROR(IF((VLOOKUP($E37,'Adj NEA Backsheet'!$D$5:$CB$183,H$9,FALSE))="","",(VLOOKUP($E37,'Adj NEA Backsheet'!$D$5:$CB$183,H$9,FALSE))),"")</f>
        <v>28251.879190441032</v>
      </c>
      <c r="I37" s="121">
        <f ca="1">IFERROR(IF((VLOOKUP($E37,'Adj NEA Backsheet'!$D$5:$CB$183,I$9,FALSE))="","",(VLOOKUP($E37,'Adj NEA Backsheet'!$D$5:$CB$183,I$9,FALSE))),"")</f>
        <v>30247.172364132883</v>
      </c>
      <c r="J37" s="122">
        <f ca="1">IFERROR(IF((VLOOKUP($E37,'Adj NEA Backsheet'!$D$5:$CB$183,J$9,FALSE))="","",(VLOOKUP($E37,'Adj NEA Backsheet'!$D$5:$CB$183,J$9,FALSE))),"")</f>
        <v>28985.018877750743</v>
      </c>
      <c r="K37" s="120">
        <f ca="1">IFERROR(IF((VLOOKUP($E37,'Adj NEA Backsheet'!$D$5:$CB$183,K$9,FALSE))="","",(VLOOKUP($E37,'Adj NEA Backsheet'!$D$5:$CB$183,K$9,FALSE))),"")</f>
        <v>62417.363855222124</v>
      </c>
      <c r="L37" s="121">
        <f ca="1">IFERROR(IF((VLOOKUP($E37,'Adj NEA Backsheet'!$D$5:$CB$183,L$9,FALSE))="","",(VLOOKUP($E37,'Adj NEA Backsheet'!$D$5:$CB$183,L$9,FALSE))),"")</f>
        <v>60945.288015195736</v>
      </c>
      <c r="M37" s="121">
        <f ca="1">IFERROR(IF((VLOOKUP($E37,'Adj NEA Backsheet'!$D$5:$CB$183,M$9,FALSE))="","",(VLOOKUP($E37,'Adj NEA Backsheet'!$D$5:$CB$183,M$9,FALSE))),"")</f>
        <v>65409.978764363092</v>
      </c>
      <c r="N37" s="123">
        <f ca="1">IFERROR(IF((VLOOKUP($E37,'Adj NEA Backsheet'!$D$5:$CB$183,N$9,FALSE))="","",(VLOOKUP($E37,'Adj NEA Backsheet'!$D$5:$CB$183,N$9,FALSE))),"")</f>
        <v>65450.180865218194</v>
      </c>
      <c r="O37" s="120">
        <f ca="1">IFERROR(IF((VLOOKUP($E37,'Adj NEA Backsheet'!$D$5:$CB$183,O$9,FALSE))="","",(VLOOKUP($E37,'Adj NEA Backsheet'!$D$5:$CB$183,O$9,FALSE))),"")</f>
        <v>91394.895025516875</v>
      </c>
      <c r="P37" s="124">
        <f ca="1">IFERROR(IF((VLOOKUP($E37,'Adj NEA Backsheet'!$D$5:$CB$183,P$9,FALSE))="","",(VLOOKUP($E37,'Adj NEA Backsheet'!$D$5:$CB$183,P$9,FALSE))),"")</f>
        <v>89197.167205636753</v>
      </c>
      <c r="Q37" s="121">
        <f ca="1">IFERROR(IF((VLOOKUP($E37,'Adj NEA Backsheet'!$D$5:$CB$183,Q$9,FALSE))="","",(VLOOKUP($E37,'Adj NEA Backsheet'!$D$5:$CB$183,Q$9,FALSE))),"")</f>
        <v>95657.151128495956</v>
      </c>
      <c r="R37" s="123">
        <f ca="1">IFERROR(IF((VLOOKUP($E37,'Adj NEA Backsheet'!$D$5:$CB$183,R$9,FALSE))="","",(VLOOKUP($E37,'Adj NEA Backsheet'!$D$5:$CB$183,R$9,FALSE))),"")</f>
        <v>94435.199742968936</v>
      </c>
    </row>
    <row r="38" spans="1:18" ht="15" customHeight="1" x14ac:dyDescent="0.3">
      <c r="A38" s="57">
        <v>25</v>
      </c>
      <c r="B38" s="97" t="str">
        <f ca="1">IFERROR(IF((VLOOKUP($E38,'Org List'!$AJ$10:$AL$188,3,FALSE))="","",(VLOOKUP($E38,'Org List'!$AJ$10:$AL$188,3,FALSE))),"")</f>
        <v>NHS England South West (South West North)</v>
      </c>
      <c r="C38" s="98" t="str">
        <f ca="1">IFERROR(IF((VLOOKUP($E38,'Org List'!$AO$10:$AQ$188,3,FALSE))="","",(VLOOKUP($E38,'Org List'!$AO$10:$AQ$188,3,FALSE))),"")</f>
        <v/>
      </c>
      <c r="D38" s="113" t="str">
        <f ca="1">IFERROR(IF((VLOOKUP($E38,'Org List'!$AT$10:$AV$188,3,FALSE))="","",(VLOOKUP($E38,'Org List'!$AT$10:$AV$188,3,FALSE))),"")</f>
        <v>NHS England South West (South West North)</v>
      </c>
      <c r="E38" s="97" t="str">
        <f t="shared" ca="1" si="0"/>
        <v>Q86</v>
      </c>
      <c r="F38" s="99" t="str">
        <f ca="1">IF(E38="","",VLOOKUP(E38,'Org List'!$J$9:$K$488,2,0))</f>
        <v>NHS England South West (South West North)</v>
      </c>
      <c r="G38" s="120">
        <f ca="1">IFERROR(IF((VLOOKUP($E38,'Adj NEA Backsheet'!$D$5:$CB$183,G$9,FALSE))="","",(VLOOKUP($E38,'Adj NEA Backsheet'!$D$5:$CB$183,G$9,FALSE))),"")</f>
        <v>20252.556714604623</v>
      </c>
      <c r="H38" s="121">
        <f ca="1">IFERROR(IF((VLOOKUP($E38,'Adj NEA Backsheet'!$D$5:$CB$183,H$9,FALSE))="","",(VLOOKUP($E38,'Adj NEA Backsheet'!$D$5:$CB$183,H$9,FALSE))),"")</f>
        <v>21187.611515387514</v>
      </c>
      <c r="I38" s="121">
        <f ca="1">IFERROR(IF((VLOOKUP($E38,'Adj NEA Backsheet'!$D$5:$CB$183,I$9,FALSE))="","",(VLOOKUP($E38,'Adj NEA Backsheet'!$D$5:$CB$183,I$9,FALSE))),"")</f>
        <v>23020.02634046079</v>
      </c>
      <c r="J38" s="122">
        <f ca="1">IFERROR(IF((VLOOKUP($E38,'Adj NEA Backsheet'!$D$5:$CB$183,J$9,FALSE))="","",(VLOOKUP($E38,'Adj NEA Backsheet'!$D$5:$CB$183,J$9,FALSE))),"")</f>
        <v>22409.01433176612</v>
      </c>
      <c r="K38" s="120">
        <f ca="1">IFERROR(IF((VLOOKUP($E38,'Adj NEA Backsheet'!$D$5:$CB$183,K$9,FALSE))="","",(VLOOKUP($E38,'Adj NEA Backsheet'!$D$5:$CB$183,K$9,FALSE))),"")</f>
        <v>44000.45842653812</v>
      </c>
      <c r="L38" s="121">
        <f ca="1">IFERROR(IF((VLOOKUP($E38,'Adj NEA Backsheet'!$D$5:$CB$183,L$9,FALSE))="","",(VLOOKUP($E38,'Adj NEA Backsheet'!$D$5:$CB$183,L$9,FALSE))),"")</f>
        <v>43661.529590649174</v>
      </c>
      <c r="M38" s="121">
        <f ca="1">IFERROR(IF((VLOOKUP($E38,'Adj NEA Backsheet'!$D$5:$CB$183,M$9,FALSE))="","",(VLOOKUP($E38,'Adj NEA Backsheet'!$D$5:$CB$183,M$9,FALSE))),"")</f>
        <v>46275.917460520897</v>
      </c>
      <c r="N38" s="123">
        <f ca="1">IFERROR(IF((VLOOKUP($E38,'Adj NEA Backsheet'!$D$5:$CB$183,N$9,FALSE))="","",(VLOOKUP($E38,'Adj NEA Backsheet'!$D$5:$CB$183,N$9,FALSE))),"")</f>
        <v>45721.628322277087</v>
      </c>
      <c r="O38" s="120">
        <f ca="1">IFERROR(IF((VLOOKUP($E38,'Adj NEA Backsheet'!$D$5:$CB$183,O$9,FALSE))="","",(VLOOKUP($E38,'Adj NEA Backsheet'!$D$5:$CB$183,O$9,FALSE))),"")</f>
        <v>64253.015141142751</v>
      </c>
      <c r="P38" s="124">
        <f ca="1">IFERROR(IF((VLOOKUP($E38,'Adj NEA Backsheet'!$D$5:$CB$183,P$9,FALSE))="","",(VLOOKUP($E38,'Adj NEA Backsheet'!$D$5:$CB$183,P$9,FALSE))),"")</f>
        <v>64849.141106036688</v>
      </c>
      <c r="Q38" s="121">
        <f ca="1">IFERROR(IF((VLOOKUP($E38,'Adj NEA Backsheet'!$D$5:$CB$183,Q$9,FALSE))="","",(VLOOKUP($E38,'Adj NEA Backsheet'!$D$5:$CB$183,Q$9,FALSE))),"")</f>
        <v>69295.94380098168</v>
      </c>
      <c r="R38" s="123">
        <f ca="1">IFERROR(IF((VLOOKUP($E38,'Adj NEA Backsheet'!$D$5:$CB$183,R$9,FALSE))="","",(VLOOKUP($E38,'Adj NEA Backsheet'!$D$5:$CB$183,R$9,FALSE))),"")</f>
        <v>68130.6426540432</v>
      </c>
    </row>
    <row r="39" spans="1:18" ht="15" customHeight="1" x14ac:dyDescent="0.3">
      <c r="A39" s="57">
        <v>26</v>
      </c>
      <c r="B39" s="97" t="str">
        <f ca="1">IFERROR(IF((VLOOKUP($E39,'Org List'!$AJ$10:$AL$188,3,FALSE))="","",(VLOOKUP($E39,'Org List'!$AJ$10:$AL$188,3,FALSE))),"")</f>
        <v>NHS England South East (Hampshire, Isle of Wight and Thames Valley)</v>
      </c>
      <c r="C39" s="98" t="str">
        <f ca="1">IFERROR(IF((VLOOKUP($E39,'Org List'!$AO$10:$AQ$188,3,FALSE))="","",(VLOOKUP($E39,'Org List'!$AO$10:$AQ$188,3,FALSE))),"")</f>
        <v/>
      </c>
      <c r="D39" s="113" t="str">
        <f ca="1">IFERROR(IF((VLOOKUP($E39,'Org List'!$AT$10:$AV$188,3,FALSE))="","",(VLOOKUP($E39,'Org List'!$AT$10:$AV$188,3,FALSE))),"")</f>
        <v>NHS England South East (Hampshire, Isle of Wight and Thames Valley)</v>
      </c>
      <c r="E39" s="97" t="str">
        <f t="shared" ca="1" si="0"/>
        <v>Q87</v>
      </c>
      <c r="F39" s="99" t="str">
        <f ca="1">IF(E39="","",VLOOKUP(E39,'Org List'!$J$9:$K$488,2,0))</f>
        <v>NHS England South East (Hampshire, Isle of Wight and Thames Valley)</v>
      </c>
      <c r="G39" s="120">
        <f ca="1">IFERROR(IF((VLOOKUP($E39,'Adj NEA Backsheet'!$D$5:$CB$183,G$9,FALSE))="","",(VLOOKUP($E39,'Adj NEA Backsheet'!$D$5:$CB$183,G$9,FALSE))),"")</f>
        <v>37880.084764158601</v>
      </c>
      <c r="H39" s="121">
        <f ca="1">IFERROR(IF((VLOOKUP($E39,'Adj NEA Backsheet'!$D$5:$CB$183,H$9,FALSE))="","",(VLOOKUP($E39,'Adj NEA Backsheet'!$D$5:$CB$183,H$9,FALSE))),"")</f>
        <v>36717.856342196596</v>
      </c>
      <c r="I39" s="121">
        <f ca="1">IFERROR(IF((VLOOKUP($E39,'Adj NEA Backsheet'!$D$5:$CB$183,I$9,FALSE))="","",(VLOOKUP($E39,'Adj NEA Backsheet'!$D$5:$CB$183,I$9,FALSE))),"")</f>
        <v>39383.508018602988</v>
      </c>
      <c r="J39" s="122">
        <f ca="1">IFERROR(IF((VLOOKUP($E39,'Adj NEA Backsheet'!$D$5:$CB$183,J$9,FALSE))="","",(VLOOKUP($E39,'Adj NEA Backsheet'!$D$5:$CB$183,J$9,FALSE))),"")</f>
        <v>40078.817275627916</v>
      </c>
      <c r="K39" s="120">
        <f ca="1">IFERROR(IF((VLOOKUP($E39,'Adj NEA Backsheet'!$D$5:$CB$183,K$9,FALSE))="","",(VLOOKUP($E39,'Adj NEA Backsheet'!$D$5:$CB$183,K$9,FALSE))),"")</f>
        <v>66804.622510211499</v>
      </c>
      <c r="L39" s="121">
        <f ca="1">IFERROR(IF((VLOOKUP($E39,'Adj NEA Backsheet'!$D$5:$CB$183,L$9,FALSE))="","",(VLOOKUP($E39,'Adj NEA Backsheet'!$D$5:$CB$183,L$9,FALSE))),"")</f>
        <v>66615.82965830389</v>
      </c>
      <c r="M39" s="121">
        <f ca="1">IFERROR(IF((VLOOKUP($E39,'Adj NEA Backsheet'!$D$5:$CB$183,M$9,FALSE))="","",(VLOOKUP($E39,'Adj NEA Backsheet'!$D$5:$CB$183,M$9,FALSE))),"")</f>
        <v>70638.296848920087</v>
      </c>
      <c r="N39" s="123">
        <f ca="1">IFERROR(IF((VLOOKUP($E39,'Adj NEA Backsheet'!$D$5:$CB$183,N$9,FALSE))="","",(VLOOKUP($E39,'Adj NEA Backsheet'!$D$5:$CB$183,N$9,FALSE))),"")</f>
        <v>70508.279784443846</v>
      </c>
      <c r="O39" s="120">
        <f ca="1">IFERROR(IF((VLOOKUP($E39,'Adj NEA Backsheet'!$D$5:$CB$183,O$9,FALSE))="","",(VLOOKUP($E39,'Adj NEA Backsheet'!$D$5:$CB$183,O$9,FALSE))),"")</f>
        <v>104684.7072743701</v>
      </c>
      <c r="P39" s="124">
        <f ca="1">IFERROR(IF((VLOOKUP($E39,'Adj NEA Backsheet'!$D$5:$CB$183,P$9,FALSE))="","",(VLOOKUP($E39,'Adj NEA Backsheet'!$D$5:$CB$183,P$9,FALSE))),"")</f>
        <v>103333.6860005005</v>
      </c>
      <c r="Q39" s="121">
        <f ca="1">IFERROR(IF((VLOOKUP($E39,'Adj NEA Backsheet'!$D$5:$CB$183,Q$9,FALSE))="","",(VLOOKUP($E39,'Adj NEA Backsheet'!$D$5:$CB$183,Q$9,FALSE))),"")</f>
        <v>110021.80486752308</v>
      </c>
      <c r="R39" s="123">
        <f ca="1">IFERROR(IF((VLOOKUP($E39,'Adj NEA Backsheet'!$D$5:$CB$183,R$9,FALSE))="","",(VLOOKUP($E39,'Adj NEA Backsheet'!$D$5:$CB$183,R$9,FALSE))),"")</f>
        <v>110587.09706007176</v>
      </c>
    </row>
    <row r="40" spans="1:18" ht="15" customHeight="1" x14ac:dyDescent="0.3">
      <c r="A40" s="57">
        <v>27</v>
      </c>
      <c r="B40" s="97" t="str">
        <f ca="1">IFERROR(IF((VLOOKUP($E40,'Org List'!$AJ$10:$AL$188,3,FALSE))="","",(VLOOKUP($E40,'Org List'!$AJ$10:$AL$188,3,FALSE))),"")</f>
        <v>NHS England South East (Kent, Surrey and Sussex)</v>
      </c>
      <c r="C40" s="98" t="str">
        <f ca="1">IFERROR(IF((VLOOKUP($E40,'Org List'!$AO$10:$AQ$188,3,FALSE))="","",(VLOOKUP($E40,'Org List'!$AO$10:$AQ$188,3,FALSE))),"")</f>
        <v/>
      </c>
      <c r="D40" s="113" t="str">
        <f ca="1">IFERROR(IF((VLOOKUP($E40,'Org List'!$AT$10:$AV$188,3,FALSE))="","",(VLOOKUP($E40,'Org List'!$AT$10:$AV$188,3,FALSE))),"")</f>
        <v>NHS England South East (Kent, Surrey and Sussex)</v>
      </c>
      <c r="E40" s="97" t="str">
        <f t="shared" ca="1" si="0"/>
        <v>Q88</v>
      </c>
      <c r="F40" s="99" t="str">
        <f ca="1">IF(E40="","",VLOOKUP(E40,'Org List'!$J$9:$K$488,2,0))</f>
        <v>NHS England South East (Kent, Surrey and Sussex)</v>
      </c>
      <c r="G40" s="120">
        <f ca="1">IFERROR(IF((VLOOKUP($E40,'Adj NEA Backsheet'!$D$5:$CB$183,G$9,FALSE))="","",(VLOOKUP($E40,'Adj NEA Backsheet'!$D$5:$CB$183,G$9,FALSE))),"")</f>
        <v>42300.732885043268</v>
      </c>
      <c r="H40" s="121">
        <f ca="1">IFERROR(IF((VLOOKUP($E40,'Adj NEA Backsheet'!$D$5:$CB$183,H$9,FALSE))="","",(VLOOKUP($E40,'Adj NEA Backsheet'!$D$5:$CB$183,H$9,FALSE))),"")</f>
        <v>42779.07948118636</v>
      </c>
      <c r="I40" s="121">
        <f ca="1">IFERROR(IF((VLOOKUP($E40,'Adj NEA Backsheet'!$D$5:$CB$183,I$9,FALSE))="","",(VLOOKUP($E40,'Adj NEA Backsheet'!$D$5:$CB$183,I$9,FALSE))),"")</f>
        <v>45019.341682851504</v>
      </c>
      <c r="J40" s="122">
        <f ca="1">IFERROR(IF((VLOOKUP($E40,'Adj NEA Backsheet'!$D$5:$CB$183,J$9,FALSE))="","",(VLOOKUP($E40,'Adj NEA Backsheet'!$D$5:$CB$183,J$9,FALSE))),"")</f>
        <v>45869.262866174744</v>
      </c>
      <c r="K40" s="120">
        <f ca="1">IFERROR(IF((VLOOKUP($E40,'Adj NEA Backsheet'!$D$5:$CB$183,K$9,FALSE))="","",(VLOOKUP($E40,'Adj NEA Backsheet'!$D$5:$CB$183,K$9,FALSE))),"")</f>
        <v>80744.660429619471</v>
      </c>
      <c r="L40" s="121">
        <f ca="1">IFERROR(IF((VLOOKUP($E40,'Adj NEA Backsheet'!$D$5:$CB$183,L$9,FALSE))="","",(VLOOKUP($E40,'Adj NEA Backsheet'!$D$5:$CB$183,L$9,FALSE))),"")</f>
        <v>79606.70587926342</v>
      </c>
      <c r="M40" s="121">
        <f ca="1">IFERROR(IF((VLOOKUP($E40,'Adj NEA Backsheet'!$D$5:$CB$183,M$9,FALSE))="","",(VLOOKUP($E40,'Adj NEA Backsheet'!$D$5:$CB$183,M$9,FALSE))),"")</f>
        <v>82659.986276487238</v>
      </c>
      <c r="N40" s="123">
        <f ca="1">IFERROR(IF((VLOOKUP($E40,'Adj NEA Backsheet'!$D$5:$CB$183,N$9,FALSE))="","",(VLOOKUP($E40,'Adj NEA Backsheet'!$D$5:$CB$183,N$9,FALSE))),"")</f>
        <v>82790.193231398254</v>
      </c>
      <c r="O40" s="120">
        <f ca="1">IFERROR(IF((VLOOKUP($E40,'Adj NEA Backsheet'!$D$5:$CB$183,O$9,FALSE))="","",(VLOOKUP($E40,'Adj NEA Backsheet'!$D$5:$CB$183,O$9,FALSE))),"")</f>
        <v>123045.39331466274</v>
      </c>
      <c r="P40" s="124">
        <f ca="1">IFERROR(IF((VLOOKUP($E40,'Adj NEA Backsheet'!$D$5:$CB$183,P$9,FALSE))="","",(VLOOKUP($E40,'Adj NEA Backsheet'!$D$5:$CB$183,P$9,FALSE))),"")</f>
        <v>122385.78536044978</v>
      </c>
      <c r="Q40" s="121">
        <f ca="1">IFERROR(IF((VLOOKUP($E40,'Adj NEA Backsheet'!$D$5:$CB$183,Q$9,FALSE))="","",(VLOOKUP($E40,'Adj NEA Backsheet'!$D$5:$CB$183,Q$9,FALSE))),"")</f>
        <v>127679.32795933874</v>
      </c>
      <c r="R40" s="123">
        <f ca="1">IFERROR(IF((VLOOKUP($E40,'Adj NEA Backsheet'!$D$5:$CB$183,R$9,FALSE))="","",(VLOOKUP($E40,'Adj NEA Backsheet'!$D$5:$CB$183,R$9,FALSE))),"")</f>
        <v>128659.456097573</v>
      </c>
    </row>
    <row r="41" spans="1:18" ht="15" customHeight="1" x14ac:dyDescent="0.3">
      <c r="A41" s="57">
        <v>28</v>
      </c>
      <c r="B41" s="97" t="str">
        <f ca="1">IFERROR(IF((VLOOKUP($E41,'Org List'!$AJ$10:$AL$188,3,FALSE))="","",(VLOOKUP($E41,'Org List'!$AJ$10:$AL$188,3,FALSE))),"")</f>
        <v>NHS England London</v>
      </c>
      <c r="C41" s="98" t="str">
        <f ca="1">IFERROR(IF((VLOOKUP($E41,'Org List'!$AO$10:$AQ$188,3,FALSE))="","",(VLOOKUP($E41,'Org List'!$AO$10:$AQ$188,3,FALSE))),"")</f>
        <v/>
      </c>
      <c r="D41" s="113" t="str">
        <f ca="1">IFERROR(IF((VLOOKUP($E41,'Org List'!$AT$10:$AV$188,3,FALSE))="","",(VLOOKUP($E41,'Org List'!$AT$10:$AV$188,3,FALSE))),"")</f>
        <v>NHS England London</v>
      </c>
      <c r="E41" s="97" t="str">
        <f t="shared" ca="1" si="0"/>
        <v>Q71</v>
      </c>
      <c r="F41" s="99" t="str">
        <f ca="1">IF(E41="","",VLOOKUP(E41,'Org List'!$J$9:$K$488,2,0))</f>
        <v>NHS England London</v>
      </c>
      <c r="G41" s="120">
        <f ca="1">IFERROR(IF((VLOOKUP($E41,'Adj NEA Backsheet'!$D$5:$CB$183,G$9,FALSE))="","",(VLOOKUP($E41,'Adj NEA Backsheet'!$D$5:$CB$183,G$9,FALSE))),"")</f>
        <v>68464.33466128273</v>
      </c>
      <c r="H41" s="121">
        <f ca="1">IFERROR(IF((VLOOKUP($E41,'Adj NEA Backsheet'!$D$5:$CB$183,H$9,FALSE))="","",(VLOOKUP($E41,'Adj NEA Backsheet'!$D$5:$CB$183,H$9,FALSE))),"")</f>
        <v>70440.057049965777</v>
      </c>
      <c r="I41" s="121">
        <f ca="1">IFERROR(IF((VLOOKUP($E41,'Adj NEA Backsheet'!$D$5:$CB$183,I$9,FALSE))="","",(VLOOKUP($E41,'Adj NEA Backsheet'!$D$5:$CB$183,I$9,FALSE))),"")</f>
        <v>74852.274458171931</v>
      </c>
      <c r="J41" s="122">
        <f ca="1">IFERROR(IF((VLOOKUP($E41,'Adj NEA Backsheet'!$D$5:$CB$183,J$9,FALSE))="","",(VLOOKUP($E41,'Adj NEA Backsheet'!$D$5:$CB$183,J$9,FALSE))),"")</f>
        <v>74370.743024135707</v>
      </c>
      <c r="K41" s="120">
        <f ca="1">IFERROR(IF((VLOOKUP($E41,'Adj NEA Backsheet'!$D$5:$CB$183,K$9,FALSE))="","",(VLOOKUP($E41,'Adj NEA Backsheet'!$D$5:$CB$183,K$9,FALSE))),"")</f>
        <v>135336.63388986362</v>
      </c>
      <c r="L41" s="121">
        <f ca="1">IFERROR(IF((VLOOKUP($E41,'Adj NEA Backsheet'!$D$5:$CB$183,L$9,FALSE))="","",(VLOOKUP($E41,'Adj NEA Backsheet'!$D$5:$CB$183,L$9,FALSE))),"")</f>
        <v>134735.62229970103</v>
      </c>
      <c r="M41" s="121">
        <f ca="1">IFERROR(IF((VLOOKUP($E41,'Adj NEA Backsheet'!$D$5:$CB$183,M$9,FALSE))="","",(VLOOKUP($E41,'Adj NEA Backsheet'!$D$5:$CB$183,M$9,FALSE))),"")</f>
        <v>141195.57852640492</v>
      </c>
      <c r="N41" s="123">
        <f ca="1">IFERROR(IF((VLOOKUP($E41,'Adj NEA Backsheet'!$D$5:$CB$183,N$9,FALSE))="","",(VLOOKUP($E41,'Adj NEA Backsheet'!$D$5:$CB$183,N$9,FALSE))),"")</f>
        <v>137579.54430046811</v>
      </c>
      <c r="O41" s="120">
        <f ca="1">IFERROR(IF((VLOOKUP($E41,'Adj NEA Backsheet'!$D$5:$CB$183,O$9,FALSE))="","",(VLOOKUP($E41,'Adj NEA Backsheet'!$D$5:$CB$183,O$9,FALSE))),"")</f>
        <v>203800.96855114627</v>
      </c>
      <c r="P41" s="124">
        <f ca="1">IFERROR(IF((VLOOKUP($E41,'Adj NEA Backsheet'!$D$5:$CB$183,P$9,FALSE))="","",(VLOOKUP($E41,'Adj NEA Backsheet'!$D$5:$CB$183,P$9,FALSE))),"")</f>
        <v>205175.67934966684</v>
      </c>
      <c r="Q41" s="121">
        <f ca="1">IFERROR(IF((VLOOKUP($E41,'Adj NEA Backsheet'!$D$5:$CB$183,Q$9,FALSE))="","",(VLOOKUP($E41,'Adj NEA Backsheet'!$D$5:$CB$183,Q$9,FALSE))),"")</f>
        <v>216047.85298457689</v>
      </c>
      <c r="R41" s="123">
        <f ca="1">IFERROR(IF((VLOOKUP($E41,'Adj NEA Backsheet'!$D$5:$CB$183,R$9,FALSE))="","",(VLOOKUP($E41,'Adj NEA Backsheet'!$D$5:$CB$183,R$9,FALSE))),"")</f>
        <v>211950.28732460382</v>
      </c>
    </row>
    <row r="42" spans="1:18" ht="15" customHeight="1" x14ac:dyDescent="0.3">
      <c r="A42" s="57">
        <v>29</v>
      </c>
      <c r="B42" s="97" t="str">
        <f ca="1">IFERROR(IF((VLOOKUP($E42,'Org List'!$AJ$10:$AL$188,3,FALSE))="","",(VLOOKUP($E42,'Org List'!$AJ$10:$AL$188,3,FALSE))),"")</f>
        <v>London Commissioning Region</v>
      </c>
      <c r="C42" s="98" t="str">
        <f ca="1">IFERROR(IF((VLOOKUP($E42,'Org List'!$AO$10:$AQ$188,3,FALSE))="","",(VLOOKUP($E42,'Org List'!$AO$10:$AQ$188,3,FALSE))),"")</f>
        <v>London Region</v>
      </c>
      <c r="D42" s="113" t="str">
        <f ca="1">IFERROR(IF((VLOOKUP($E42,'Org List'!$AT$10:$AV$188,3,FALSE))="","",(VLOOKUP($E42,'Org List'!$AT$10:$AV$188,3,FALSE))),"")</f>
        <v>NHS England London</v>
      </c>
      <c r="E42" s="97" t="str">
        <f t="shared" ca="1" si="0"/>
        <v>E09000002</v>
      </c>
      <c r="F42" s="99" t="str">
        <f ca="1">IF(E42="","",VLOOKUP(E42,'Org List'!$J$9:$K$488,2,0))</f>
        <v>Barking and Dagenham</v>
      </c>
      <c r="G42" s="120">
        <f ca="1">IFERROR(IF((VLOOKUP($E42,'Adj NEA Backsheet'!$D$5:$CB$183,G$9,FALSE))="","",(VLOOKUP($E42,'Adj NEA Backsheet'!$D$5:$CB$183,G$9,FALSE))),"")</f>
        <v>2069.8786068877407</v>
      </c>
      <c r="H42" s="121">
        <f ca="1">IFERROR(IF((VLOOKUP($E42,'Adj NEA Backsheet'!$D$5:$CB$183,H$9,FALSE))="","",(VLOOKUP($E42,'Adj NEA Backsheet'!$D$5:$CB$183,H$9,FALSE))),"")</f>
        <v>1847.9957127040971</v>
      </c>
      <c r="I42" s="121">
        <f ca="1">IFERROR(IF((VLOOKUP($E42,'Adj NEA Backsheet'!$D$5:$CB$183,I$9,FALSE))="","",(VLOOKUP($E42,'Adj NEA Backsheet'!$D$5:$CB$183,I$9,FALSE))),"")</f>
        <v>1752.9064154568314</v>
      </c>
      <c r="J42" s="122">
        <f ca="1">IFERROR(IF((VLOOKUP($E42,'Adj NEA Backsheet'!$D$5:$CB$183,J$9,FALSE))="","",(VLOOKUP($E42,'Adj NEA Backsheet'!$D$5:$CB$183,J$9,FALSE))),"")</f>
        <v>1701.9590138704527</v>
      </c>
      <c r="K42" s="120">
        <f ca="1">IFERROR(IF((VLOOKUP($E42,'Adj NEA Backsheet'!$D$5:$CB$183,K$9,FALSE))="","",(VLOOKUP($E42,'Adj NEA Backsheet'!$D$5:$CB$183,K$9,FALSE))),"")</f>
        <v>3621.4073889933979</v>
      </c>
      <c r="L42" s="121">
        <f ca="1">IFERROR(IF((VLOOKUP($E42,'Adj NEA Backsheet'!$D$5:$CB$183,L$9,FALSE))="","",(VLOOKUP($E42,'Adj NEA Backsheet'!$D$5:$CB$183,L$9,FALSE))),"")</f>
        <v>3407.7216413087717</v>
      </c>
      <c r="M42" s="121">
        <f ca="1">IFERROR(IF((VLOOKUP($E42,'Adj NEA Backsheet'!$D$5:$CB$183,M$9,FALSE))="","",(VLOOKUP($E42,'Adj NEA Backsheet'!$D$5:$CB$183,M$9,FALSE))),"")</f>
        <v>3502.3977448209971</v>
      </c>
      <c r="N42" s="123">
        <f ca="1">IFERROR(IF((VLOOKUP($E42,'Adj NEA Backsheet'!$D$5:$CB$183,N$9,FALSE))="","",(VLOOKUP($E42,'Adj NEA Backsheet'!$D$5:$CB$183,N$9,FALSE))),"")</f>
        <v>3367.2638266652857</v>
      </c>
      <c r="O42" s="120">
        <f ca="1">IFERROR(IF((VLOOKUP($E42,'Adj NEA Backsheet'!$D$5:$CB$183,O$9,FALSE))="","",(VLOOKUP($E42,'Adj NEA Backsheet'!$D$5:$CB$183,O$9,FALSE))),"")</f>
        <v>5691.2859958811387</v>
      </c>
      <c r="P42" s="124">
        <f ca="1">IFERROR(IF((VLOOKUP($E42,'Adj NEA Backsheet'!$D$5:$CB$183,P$9,FALSE))="","",(VLOOKUP($E42,'Adj NEA Backsheet'!$D$5:$CB$183,P$9,FALSE))),"")</f>
        <v>5255.7173540128688</v>
      </c>
      <c r="Q42" s="121">
        <f ca="1">IFERROR(IF((VLOOKUP($E42,'Adj NEA Backsheet'!$D$5:$CB$183,Q$9,FALSE))="","",(VLOOKUP($E42,'Adj NEA Backsheet'!$D$5:$CB$183,Q$9,FALSE))),"")</f>
        <v>5255.3041602778285</v>
      </c>
      <c r="R42" s="123">
        <f ca="1">IFERROR(IF((VLOOKUP($E42,'Adj NEA Backsheet'!$D$5:$CB$183,R$9,FALSE))="","",(VLOOKUP($E42,'Adj NEA Backsheet'!$D$5:$CB$183,R$9,FALSE))),"")</f>
        <v>5069.2228405357382</v>
      </c>
    </row>
    <row r="43" spans="1:18" ht="15" customHeight="1" x14ac:dyDescent="0.3">
      <c r="A43" s="57">
        <v>30</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E09000003</v>
      </c>
      <c r="F43" s="99" t="str">
        <f ca="1">IF(E43="","",VLOOKUP(E43,'Org List'!$J$9:$K$488,2,0))</f>
        <v>Barnet</v>
      </c>
      <c r="G43" s="120">
        <f ca="1">IFERROR(IF((VLOOKUP($E43,'Adj NEA Backsheet'!$D$5:$CB$183,G$9,FALSE))="","",(VLOOKUP($E43,'Adj NEA Backsheet'!$D$5:$CB$183,G$9,FALSE))),"")</f>
        <v>2899.2477505502202</v>
      </c>
      <c r="H43" s="121">
        <f ca="1">IFERROR(IF((VLOOKUP($E43,'Adj NEA Backsheet'!$D$5:$CB$183,H$9,FALSE))="","",(VLOOKUP($E43,'Adj NEA Backsheet'!$D$5:$CB$183,H$9,FALSE))),"")</f>
        <v>2785.4982394611889</v>
      </c>
      <c r="I43" s="121">
        <f ca="1">IFERROR(IF((VLOOKUP($E43,'Adj NEA Backsheet'!$D$5:$CB$183,I$9,FALSE))="","",(VLOOKUP($E43,'Adj NEA Backsheet'!$D$5:$CB$183,I$9,FALSE))),"")</f>
        <v>2800.2567925955609</v>
      </c>
      <c r="J43" s="122">
        <f ca="1">IFERROR(IF((VLOOKUP($E43,'Adj NEA Backsheet'!$D$5:$CB$183,J$9,FALSE))="","",(VLOOKUP($E43,'Adj NEA Backsheet'!$D$5:$CB$183,J$9,FALSE))),"")</f>
        <v>2774.1581895988729</v>
      </c>
      <c r="K43" s="120">
        <f ca="1">IFERROR(IF((VLOOKUP($E43,'Adj NEA Backsheet'!$D$5:$CB$183,K$9,FALSE))="","",(VLOOKUP($E43,'Adj NEA Backsheet'!$D$5:$CB$183,K$9,FALSE))),"")</f>
        <v>5254.7835426093761</v>
      </c>
      <c r="L43" s="121">
        <f ca="1">IFERROR(IF((VLOOKUP($E43,'Adj NEA Backsheet'!$D$5:$CB$183,L$9,FALSE))="","",(VLOOKUP($E43,'Adj NEA Backsheet'!$D$5:$CB$183,L$9,FALSE))),"")</f>
        <v>5390.4454089835772</v>
      </c>
      <c r="M43" s="121">
        <f ca="1">IFERROR(IF((VLOOKUP($E43,'Adj NEA Backsheet'!$D$5:$CB$183,M$9,FALSE))="","",(VLOOKUP($E43,'Adj NEA Backsheet'!$D$5:$CB$183,M$9,FALSE))),"")</f>
        <v>5578.4452292407768</v>
      </c>
      <c r="N43" s="123">
        <f ca="1">IFERROR(IF((VLOOKUP($E43,'Adj NEA Backsheet'!$D$5:$CB$183,N$9,FALSE))="","",(VLOOKUP($E43,'Adj NEA Backsheet'!$D$5:$CB$183,N$9,FALSE))),"")</f>
        <v>5555.2367207289572</v>
      </c>
      <c r="O43" s="120">
        <f ca="1">IFERROR(IF((VLOOKUP($E43,'Adj NEA Backsheet'!$D$5:$CB$183,O$9,FALSE))="","",(VLOOKUP($E43,'Adj NEA Backsheet'!$D$5:$CB$183,O$9,FALSE))),"")</f>
        <v>8154.0312931595963</v>
      </c>
      <c r="P43" s="124">
        <f ca="1">IFERROR(IF((VLOOKUP($E43,'Adj NEA Backsheet'!$D$5:$CB$183,P$9,FALSE))="","",(VLOOKUP($E43,'Adj NEA Backsheet'!$D$5:$CB$183,P$9,FALSE))),"")</f>
        <v>8175.943648444766</v>
      </c>
      <c r="Q43" s="121">
        <f ca="1">IFERROR(IF((VLOOKUP($E43,'Adj NEA Backsheet'!$D$5:$CB$183,Q$9,FALSE))="","",(VLOOKUP($E43,'Adj NEA Backsheet'!$D$5:$CB$183,Q$9,FALSE))),"")</f>
        <v>8378.7020218363377</v>
      </c>
      <c r="R43" s="123">
        <f ca="1">IFERROR(IF((VLOOKUP($E43,'Adj NEA Backsheet'!$D$5:$CB$183,R$9,FALSE))="","",(VLOOKUP($E43,'Adj NEA Backsheet'!$D$5:$CB$183,R$9,FALSE))),"")</f>
        <v>8329.3949103278301</v>
      </c>
    </row>
    <row r="44" spans="1:18" ht="15" customHeight="1" x14ac:dyDescent="0.3">
      <c r="A44" s="57">
        <v>31</v>
      </c>
      <c r="B44" s="97" t="str">
        <f ca="1">IFERROR(IF((VLOOKUP($E44,'Org List'!$AJ$10:$AL$188,3,FALSE))="","",(VLOOKUP($E44,'Org List'!$AJ$10:$AL$188,3,FALSE))),"")</f>
        <v>North of England Commissioning Region</v>
      </c>
      <c r="C44" s="98" t="str">
        <f ca="1">IFERROR(IF((VLOOKUP($E44,'Org List'!$AO$10:$AQ$188,3,FALSE))="","",(VLOOKUP($E44,'Org List'!$AO$10:$AQ$188,3,FALSE))),"")</f>
        <v>Yorkshire and The Humber Region</v>
      </c>
      <c r="D44" s="113" t="str">
        <f ca="1">IFERROR(IF((VLOOKUP($E44,'Org List'!$AT$10:$AV$188,3,FALSE))="","",(VLOOKUP($E44,'Org List'!$AT$10:$AV$188,3,FALSE))),"")</f>
        <v>NHS England North (Yorkshire And Humber)</v>
      </c>
      <c r="E44" s="97" t="str">
        <f t="shared" ca="1" si="0"/>
        <v>E08000016</v>
      </c>
      <c r="F44" s="99" t="str">
        <f ca="1">IF(E44="","",VLOOKUP(E44,'Org List'!$J$9:$K$488,2,0))</f>
        <v>Barnsley</v>
      </c>
      <c r="G44" s="120">
        <f ca="1">IFERROR(IF((VLOOKUP($E44,'Adj NEA Backsheet'!$D$5:$CB$183,G$9,FALSE))="","",(VLOOKUP($E44,'Adj NEA Backsheet'!$D$5:$CB$183,G$9,FALSE))),"")</f>
        <v>2286.2014440776106</v>
      </c>
      <c r="H44" s="121">
        <f ca="1">IFERROR(IF((VLOOKUP($E44,'Adj NEA Backsheet'!$D$5:$CB$183,H$9,FALSE))="","",(VLOOKUP($E44,'Adj NEA Backsheet'!$D$5:$CB$183,H$9,FALSE))),"")</f>
        <v>2302.5736851130123</v>
      </c>
      <c r="I44" s="121">
        <f ca="1">IFERROR(IF((VLOOKUP($E44,'Adj NEA Backsheet'!$D$5:$CB$183,I$9,FALSE))="","",(VLOOKUP($E44,'Adj NEA Backsheet'!$D$5:$CB$183,I$9,FALSE))),"")</f>
        <v>2420.6748461538182</v>
      </c>
      <c r="J44" s="122">
        <f ca="1">IFERROR(IF((VLOOKUP($E44,'Adj NEA Backsheet'!$D$5:$CB$183,J$9,FALSE))="","",(VLOOKUP($E44,'Adj NEA Backsheet'!$D$5:$CB$183,J$9,FALSE))),"")</f>
        <v>2534.9733426364987</v>
      </c>
      <c r="K44" s="120">
        <f ca="1">IFERROR(IF((VLOOKUP($E44,'Adj NEA Backsheet'!$D$5:$CB$183,K$9,FALSE))="","",(VLOOKUP($E44,'Adj NEA Backsheet'!$D$5:$CB$183,K$9,FALSE))),"")</f>
        <v>6166.3104351214233</v>
      </c>
      <c r="L44" s="121">
        <f ca="1">IFERROR(IF((VLOOKUP($E44,'Adj NEA Backsheet'!$D$5:$CB$183,L$9,FALSE))="","",(VLOOKUP($E44,'Adj NEA Backsheet'!$D$5:$CB$183,L$9,FALSE))),"")</f>
        <v>6172.6259527116454</v>
      </c>
      <c r="M44" s="121">
        <f ca="1">IFERROR(IF((VLOOKUP($E44,'Adj NEA Backsheet'!$D$5:$CB$183,M$9,FALSE))="","",(VLOOKUP($E44,'Adj NEA Backsheet'!$D$5:$CB$183,M$9,FALSE))),"")</f>
        <v>6624.1581993464952</v>
      </c>
      <c r="N44" s="123">
        <f ca="1">IFERROR(IF((VLOOKUP($E44,'Adj NEA Backsheet'!$D$5:$CB$183,N$9,FALSE))="","",(VLOOKUP($E44,'Adj NEA Backsheet'!$D$5:$CB$183,N$9,FALSE))),"")</f>
        <v>6828.3991410440931</v>
      </c>
      <c r="O44" s="120">
        <f ca="1">IFERROR(IF((VLOOKUP($E44,'Adj NEA Backsheet'!$D$5:$CB$183,O$9,FALSE))="","",(VLOOKUP($E44,'Adj NEA Backsheet'!$D$5:$CB$183,O$9,FALSE))),"")</f>
        <v>8452.5118791990335</v>
      </c>
      <c r="P44" s="124">
        <f ca="1">IFERROR(IF((VLOOKUP($E44,'Adj NEA Backsheet'!$D$5:$CB$183,P$9,FALSE))="","",(VLOOKUP($E44,'Adj NEA Backsheet'!$D$5:$CB$183,P$9,FALSE))),"")</f>
        <v>8475.1996378246586</v>
      </c>
      <c r="Q44" s="121">
        <f ca="1">IFERROR(IF((VLOOKUP($E44,'Adj NEA Backsheet'!$D$5:$CB$183,Q$9,FALSE))="","",(VLOOKUP($E44,'Adj NEA Backsheet'!$D$5:$CB$183,Q$9,FALSE))),"")</f>
        <v>9044.8330455003124</v>
      </c>
      <c r="R44" s="123">
        <f ca="1">IFERROR(IF((VLOOKUP($E44,'Adj NEA Backsheet'!$D$5:$CB$183,R$9,FALSE))="","",(VLOOKUP($E44,'Adj NEA Backsheet'!$D$5:$CB$183,R$9,FALSE))),"")</f>
        <v>9363.3724836805923</v>
      </c>
    </row>
    <row r="45" spans="1:18" ht="15" customHeight="1" x14ac:dyDescent="0.3">
      <c r="A45" s="57">
        <v>32</v>
      </c>
      <c r="B45" s="97" t="str">
        <f ca="1">IFERROR(IF((VLOOKUP($E45,'Org List'!$AJ$10:$AL$188,3,FALSE))="","",(VLOOKUP($E45,'Org List'!$AJ$10:$AL$188,3,FALSE))),"")</f>
        <v>South West England Commissioning Region</v>
      </c>
      <c r="C45" s="98" t="str">
        <f ca="1">IFERROR(IF((VLOOKUP($E45,'Org List'!$AO$10:$AQ$188,3,FALSE))="","",(VLOOKUP($E45,'Org List'!$AO$10:$AQ$188,3,FALSE))),"")</f>
        <v>South West Region</v>
      </c>
      <c r="D45" s="113" t="str">
        <f ca="1">IFERROR(IF((VLOOKUP($E45,'Org List'!$AT$10:$AV$188,3,FALSE))="","",(VLOOKUP($E45,'Org List'!$AT$10:$AV$188,3,FALSE))),"")</f>
        <v>NHS England South West (South West North)</v>
      </c>
      <c r="E45" s="97" t="str">
        <f t="shared" ca="1" si="0"/>
        <v>E06000022</v>
      </c>
      <c r="F45" s="99" t="str">
        <f ca="1">IF(E45="","",VLOOKUP(E45,'Org List'!$J$9:$K$488,2,0))</f>
        <v>Bath and North East Somerset</v>
      </c>
      <c r="G45" s="120">
        <f ca="1">IFERROR(IF((VLOOKUP($E45,'Adj NEA Backsheet'!$D$5:$CB$183,G$9,FALSE))="","",(VLOOKUP($E45,'Adj NEA Backsheet'!$D$5:$CB$183,G$9,FALSE))),"")</f>
        <v>1426.5086128693381</v>
      </c>
      <c r="H45" s="121">
        <f ca="1">IFERROR(IF((VLOOKUP($E45,'Adj NEA Backsheet'!$D$5:$CB$183,H$9,FALSE))="","",(VLOOKUP($E45,'Adj NEA Backsheet'!$D$5:$CB$183,H$9,FALSE))),"")</f>
        <v>1460.2773996314113</v>
      </c>
      <c r="I45" s="121">
        <f ca="1">IFERROR(IF((VLOOKUP($E45,'Adj NEA Backsheet'!$D$5:$CB$183,I$9,FALSE))="","",(VLOOKUP($E45,'Adj NEA Backsheet'!$D$5:$CB$183,I$9,FALSE))),"")</f>
        <v>1710.8491753514054</v>
      </c>
      <c r="J45" s="122">
        <f ca="1">IFERROR(IF((VLOOKUP($E45,'Adj NEA Backsheet'!$D$5:$CB$183,J$9,FALSE))="","",(VLOOKUP($E45,'Adj NEA Backsheet'!$D$5:$CB$183,J$9,FALSE))),"")</f>
        <v>1769.9433433441941</v>
      </c>
      <c r="K45" s="120">
        <f ca="1">IFERROR(IF((VLOOKUP($E45,'Adj NEA Backsheet'!$D$5:$CB$183,K$9,FALSE))="","",(VLOOKUP($E45,'Adj NEA Backsheet'!$D$5:$CB$183,K$9,FALSE))),"")</f>
        <v>3148.3449778913946</v>
      </c>
      <c r="L45" s="121">
        <f ca="1">IFERROR(IF((VLOOKUP($E45,'Adj NEA Backsheet'!$D$5:$CB$183,L$9,FALSE))="","",(VLOOKUP($E45,'Adj NEA Backsheet'!$D$5:$CB$183,L$9,FALSE))),"")</f>
        <v>3003.810046953281</v>
      </c>
      <c r="M45" s="121">
        <f ca="1">IFERROR(IF((VLOOKUP($E45,'Adj NEA Backsheet'!$D$5:$CB$183,M$9,FALSE))="","",(VLOOKUP($E45,'Adj NEA Backsheet'!$D$5:$CB$183,M$9,FALSE))),"")</f>
        <v>3267.5655287802765</v>
      </c>
      <c r="N45" s="123">
        <f ca="1">IFERROR(IF((VLOOKUP($E45,'Adj NEA Backsheet'!$D$5:$CB$183,N$9,FALSE))="","",(VLOOKUP($E45,'Adj NEA Backsheet'!$D$5:$CB$183,N$9,FALSE))),"")</f>
        <v>3260.6343598603444</v>
      </c>
      <c r="O45" s="120">
        <f ca="1">IFERROR(IF((VLOOKUP($E45,'Adj NEA Backsheet'!$D$5:$CB$183,O$9,FALSE))="","",(VLOOKUP($E45,'Adj NEA Backsheet'!$D$5:$CB$183,O$9,FALSE))),"")</f>
        <v>4574.8535907607329</v>
      </c>
      <c r="P45" s="124">
        <f ca="1">IFERROR(IF((VLOOKUP($E45,'Adj NEA Backsheet'!$D$5:$CB$183,P$9,FALSE))="","",(VLOOKUP($E45,'Adj NEA Backsheet'!$D$5:$CB$183,P$9,FALSE))),"")</f>
        <v>4464.0874465846919</v>
      </c>
      <c r="Q45" s="121">
        <f ca="1">IFERROR(IF((VLOOKUP($E45,'Adj NEA Backsheet'!$D$5:$CB$183,Q$9,FALSE))="","",(VLOOKUP($E45,'Adj NEA Backsheet'!$D$5:$CB$183,Q$9,FALSE))),"")</f>
        <v>4978.4147041316819</v>
      </c>
      <c r="R45" s="123">
        <f ca="1">IFERROR(IF((VLOOKUP($E45,'Adj NEA Backsheet'!$D$5:$CB$183,R$9,FALSE))="","",(VLOOKUP($E45,'Adj NEA Backsheet'!$D$5:$CB$183,R$9,FALSE))),"")</f>
        <v>5030.5777032045389</v>
      </c>
    </row>
    <row r="46" spans="1:18" ht="15" customHeight="1" x14ac:dyDescent="0.3">
      <c r="A46" s="57">
        <v>33</v>
      </c>
      <c r="B46" s="97" t="str">
        <f ca="1">IFERROR(IF((VLOOKUP($E46,'Org List'!$AJ$10:$AL$188,3,FALSE))="","",(VLOOKUP($E46,'Org List'!$AJ$10:$AL$188,3,FALSE))),"")</f>
        <v>Midlands and East of England Commissioning Region</v>
      </c>
      <c r="C46" s="98" t="str">
        <f ca="1">IFERROR(IF((VLOOKUP($E46,'Org List'!$AO$10:$AQ$188,3,FALSE))="","",(VLOOKUP($E46,'Org List'!$AO$10:$AQ$188,3,FALSE))),"")</f>
        <v>East Region</v>
      </c>
      <c r="D46" s="113" t="str">
        <f ca="1">IFERROR(IF((VLOOKUP($E46,'Org List'!$AT$10:$AV$188,3,FALSE))="","",(VLOOKUP($E46,'Org List'!$AT$10:$AV$188,3,FALSE))),"")</f>
        <v>NHS England Midlands And East (Central Midlands)</v>
      </c>
      <c r="E46" s="97" t="str">
        <f t="shared" ca="1" si="0"/>
        <v>E06000055</v>
      </c>
      <c r="F46" s="99" t="str">
        <f ca="1">IF(E46="","",VLOOKUP(E46,'Org List'!$J$9:$K$488,2,0))</f>
        <v>Bedford</v>
      </c>
      <c r="G46" s="120">
        <f ca="1">IFERROR(IF((VLOOKUP($E46,'Adj NEA Backsheet'!$D$5:$CB$183,G$9,FALSE))="","",(VLOOKUP($E46,'Adj NEA Backsheet'!$D$5:$CB$183,G$9,FALSE))),"")</f>
        <v>1571.9785887456915</v>
      </c>
      <c r="H46" s="121">
        <f ca="1">IFERROR(IF((VLOOKUP($E46,'Adj NEA Backsheet'!$D$5:$CB$183,H$9,FALSE))="","",(VLOOKUP($E46,'Adj NEA Backsheet'!$D$5:$CB$183,H$9,FALSE))),"")</f>
        <v>1588.640574759791</v>
      </c>
      <c r="I46" s="121">
        <f ca="1">IFERROR(IF((VLOOKUP($E46,'Adj NEA Backsheet'!$D$5:$CB$183,I$9,FALSE))="","",(VLOOKUP($E46,'Adj NEA Backsheet'!$D$5:$CB$183,I$9,FALSE))),"")</f>
        <v>1739.8422141982196</v>
      </c>
      <c r="J46" s="122">
        <f ca="1">IFERROR(IF((VLOOKUP($E46,'Adj NEA Backsheet'!$D$5:$CB$183,J$9,FALSE))="","",(VLOOKUP($E46,'Adj NEA Backsheet'!$D$5:$CB$183,J$9,FALSE))),"")</f>
        <v>1668.0164636155305</v>
      </c>
      <c r="K46" s="120">
        <f ca="1">IFERROR(IF((VLOOKUP($E46,'Adj NEA Backsheet'!$D$5:$CB$183,K$9,FALSE))="","",(VLOOKUP($E46,'Adj NEA Backsheet'!$D$5:$CB$183,K$9,FALSE))),"")</f>
        <v>3226.6275900208061</v>
      </c>
      <c r="L46" s="121">
        <f ca="1">IFERROR(IF((VLOOKUP($E46,'Adj NEA Backsheet'!$D$5:$CB$183,L$9,FALSE))="","",(VLOOKUP($E46,'Adj NEA Backsheet'!$D$5:$CB$183,L$9,FALSE))),"")</f>
        <v>3210.7902236986074</v>
      </c>
      <c r="M46" s="121">
        <f ca="1">IFERROR(IF((VLOOKUP($E46,'Adj NEA Backsheet'!$D$5:$CB$183,M$9,FALSE))="","",(VLOOKUP($E46,'Adj NEA Backsheet'!$D$5:$CB$183,M$9,FALSE))),"")</f>
        <v>3483.1116835174125</v>
      </c>
      <c r="N46" s="123">
        <f ca="1">IFERROR(IF((VLOOKUP($E46,'Adj NEA Backsheet'!$D$5:$CB$183,N$9,FALSE))="","",(VLOOKUP($E46,'Adj NEA Backsheet'!$D$5:$CB$183,N$9,FALSE))),"")</f>
        <v>3384.5147827306828</v>
      </c>
      <c r="O46" s="120">
        <f ca="1">IFERROR(IF((VLOOKUP($E46,'Adj NEA Backsheet'!$D$5:$CB$183,O$9,FALSE))="","",(VLOOKUP($E46,'Adj NEA Backsheet'!$D$5:$CB$183,O$9,FALSE))),"")</f>
        <v>4798.6061787664976</v>
      </c>
      <c r="P46" s="124">
        <f ca="1">IFERROR(IF((VLOOKUP($E46,'Adj NEA Backsheet'!$D$5:$CB$183,P$9,FALSE))="","",(VLOOKUP($E46,'Adj NEA Backsheet'!$D$5:$CB$183,P$9,FALSE))),"")</f>
        <v>4799.4307984583984</v>
      </c>
      <c r="Q46" s="121">
        <f ca="1">IFERROR(IF((VLOOKUP($E46,'Adj NEA Backsheet'!$D$5:$CB$183,Q$9,FALSE))="","",(VLOOKUP($E46,'Adj NEA Backsheet'!$D$5:$CB$183,Q$9,FALSE))),"")</f>
        <v>5222.9538977156317</v>
      </c>
      <c r="R46" s="123">
        <f ca="1">IFERROR(IF((VLOOKUP($E46,'Adj NEA Backsheet'!$D$5:$CB$183,R$9,FALSE))="","",(VLOOKUP($E46,'Adj NEA Backsheet'!$D$5:$CB$183,R$9,FALSE))),"")</f>
        <v>5052.5312463462133</v>
      </c>
    </row>
    <row r="47" spans="1:18" ht="15" customHeight="1" x14ac:dyDescent="0.3">
      <c r="A47" s="57">
        <v>34</v>
      </c>
      <c r="B47" s="97" t="str">
        <f ca="1">IFERROR(IF((VLOOKUP($E47,'Org List'!$AJ$10:$AL$188,3,FALSE))="","",(VLOOKUP($E47,'Org List'!$AJ$10:$AL$188,3,FALSE))),"")</f>
        <v>London Commissioning Region</v>
      </c>
      <c r="C47" s="98" t="str">
        <f ca="1">IFERROR(IF((VLOOKUP($E47,'Org List'!$AO$10:$AQ$188,3,FALSE))="","",(VLOOKUP($E47,'Org List'!$AO$10:$AQ$188,3,FALSE))),"")</f>
        <v>London Region</v>
      </c>
      <c r="D47" s="113" t="str">
        <f ca="1">IFERROR(IF((VLOOKUP($E47,'Org List'!$AT$10:$AV$188,3,FALSE))="","",(VLOOKUP($E47,'Org List'!$AT$10:$AV$188,3,FALSE))),"")</f>
        <v>NHS England London</v>
      </c>
      <c r="E47" s="97" t="str">
        <f t="shared" ca="1" si="0"/>
        <v>E09000004</v>
      </c>
      <c r="F47" s="99" t="str">
        <f ca="1">IF(E47="","",VLOOKUP(E47,'Org List'!$J$9:$K$488,2,0))</f>
        <v>Bexley</v>
      </c>
      <c r="G47" s="120">
        <f ca="1">IFERROR(IF((VLOOKUP($E47,'Adj NEA Backsheet'!$D$5:$CB$183,G$9,FALSE))="","",(VLOOKUP($E47,'Adj NEA Backsheet'!$D$5:$CB$183,G$9,FALSE))),"")</f>
        <v>2520.7920922561261</v>
      </c>
      <c r="H47" s="121">
        <f ca="1">IFERROR(IF((VLOOKUP($E47,'Adj NEA Backsheet'!$D$5:$CB$183,H$9,FALSE))="","",(VLOOKUP($E47,'Adj NEA Backsheet'!$D$5:$CB$183,H$9,FALSE))),"")</f>
        <v>2357.5409523542012</v>
      </c>
      <c r="I47" s="121">
        <f ca="1">IFERROR(IF((VLOOKUP($E47,'Adj NEA Backsheet'!$D$5:$CB$183,I$9,FALSE))="","",(VLOOKUP($E47,'Adj NEA Backsheet'!$D$5:$CB$183,I$9,FALSE))),"")</f>
        <v>2685.8871127241282</v>
      </c>
      <c r="J47" s="122">
        <f ca="1">IFERROR(IF((VLOOKUP($E47,'Adj NEA Backsheet'!$D$5:$CB$183,J$9,FALSE))="","",(VLOOKUP($E47,'Adj NEA Backsheet'!$D$5:$CB$183,J$9,FALSE))),"")</f>
        <v>2586.4334233989575</v>
      </c>
      <c r="K47" s="120">
        <f ca="1">IFERROR(IF((VLOOKUP($E47,'Adj NEA Backsheet'!$D$5:$CB$183,K$9,FALSE))="","",(VLOOKUP($E47,'Adj NEA Backsheet'!$D$5:$CB$183,K$9,FALSE))),"")</f>
        <v>4242.4241314024457</v>
      </c>
      <c r="L47" s="121">
        <f ca="1">IFERROR(IF((VLOOKUP($E47,'Adj NEA Backsheet'!$D$5:$CB$183,L$9,FALSE))="","",(VLOOKUP($E47,'Adj NEA Backsheet'!$D$5:$CB$183,L$9,FALSE))),"")</f>
        <v>4046.7733228685393</v>
      </c>
      <c r="M47" s="121">
        <f ca="1">IFERROR(IF((VLOOKUP($E47,'Adj NEA Backsheet'!$D$5:$CB$183,M$9,FALSE))="","",(VLOOKUP($E47,'Adj NEA Backsheet'!$D$5:$CB$183,M$9,FALSE))),"")</f>
        <v>4265.3953262055584</v>
      </c>
      <c r="N47" s="123">
        <f ca="1">IFERROR(IF((VLOOKUP($E47,'Adj NEA Backsheet'!$D$5:$CB$183,N$9,FALSE))="","",(VLOOKUP($E47,'Adj NEA Backsheet'!$D$5:$CB$183,N$9,FALSE))),"")</f>
        <v>4237.7695161158135</v>
      </c>
      <c r="O47" s="120">
        <f ca="1">IFERROR(IF((VLOOKUP($E47,'Adj NEA Backsheet'!$D$5:$CB$183,O$9,FALSE))="","",(VLOOKUP($E47,'Adj NEA Backsheet'!$D$5:$CB$183,O$9,FALSE))),"")</f>
        <v>6763.2162236585718</v>
      </c>
      <c r="P47" s="124">
        <f ca="1">IFERROR(IF((VLOOKUP($E47,'Adj NEA Backsheet'!$D$5:$CB$183,P$9,FALSE))="","",(VLOOKUP($E47,'Adj NEA Backsheet'!$D$5:$CB$183,P$9,FALSE))),"")</f>
        <v>6404.3142752227404</v>
      </c>
      <c r="Q47" s="121">
        <f ca="1">IFERROR(IF((VLOOKUP($E47,'Adj NEA Backsheet'!$D$5:$CB$183,Q$9,FALSE))="","",(VLOOKUP($E47,'Adj NEA Backsheet'!$D$5:$CB$183,Q$9,FALSE))),"")</f>
        <v>6951.2824389296866</v>
      </c>
      <c r="R47" s="123">
        <f ca="1">IFERROR(IF((VLOOKUP($E47,'Adj NEA Backsheet'!$D$5:$CB$183,R$9,FALSE))="","",(VLOOKUP($E47,'Adj NEA Backsheet'!$D$5:$CB$183,R$9,FALSE))),"")</f>
        <v>6824.2029395147711</v>
      </c>
    </row>
    <row r="48" spans="1:18" ht="15" customHeight="1" x14ac:dyDescent="0.3">
      <c r="A48" s="57">
        <v>35</v>
      </c>
      <c r="B48" s="97" t="str">
        <f ca="1">IFERROR(IF((VLOOKUP($E48,'Org List'!$AJ$10:$AL$188,3,FALSE))="","",(VLOOKUP($E48,'Org List'!$AJ$10:$AL$188,3,FALSE))),"")</f>
        <v>Midlands and East of England Commissioning Region</v>
      </c>
      <c r="C48" s="98" t="str">
        <f ca="1">IFERROR(IF((VLOOKUP($E48,'Org List'!$AO$10:$AQ$188,3,FALSE))="","",(VLOOKUP($E48,'Org List'!$AO$10:$AQ$188,3,FALSE))),"")</f>
        <v>West Midlands Region</v>
      </c>
      <c r="D48" s="113" t="str">
        <f ca="1">IFERROR(IF((VLOOKUP($E48,'Org List'!$AT$10:$AV$188,3,FALSE))="","",(VLOOKUP($E48,'Org List'!$AT$10:$AV$188,3,FALSE))),"")</f>
        <v>NHS England Midlands And East (West Midlands)</v>
      </c>
      <c r="E48" s="97" t="str">
        <f t="shared" ca="1" si="0"/>
        <v>E08000025</v>
      </c>
      <c r="F48" s="99" t="str">
        <f ca="1">IF(E48="","",VLOOKUP(E48,'Org List'!$J$9:$K$488,2,0))</f>
        <v>Birmingham</v>
      </c>
      <c r="G48" s="120">
        <f ca="1">IFERROR(IF((VLOOKUP($E48,'Adj NEA Backsheet'!$D$5:$CB$183,G$9,FALSE))="","",(VLOOKUP($E48,'Adj NEA Backsheet'!$D$5:$CB$183,G$9,FALSE))),"")</f>
        <v>14831.310133978794</v>
      </c>
      <c r="H48" s="121">
        <f ca="1">IFERROR(IF((VLOOKUP($E48,'Adj NEA Backsheet'!$D$5:$CB$183,H$9,FALSE))="","",(VLOOKUP($E48,'Adj NEA Backsheet'!$D$5:$CB$183,H$9,FALSE))),"")</f>
        <v>15170.792583431339</v>
      </c>
      <c r="I48" s="121">
        <f ca="1">IFERROR(IF((VLOOKUP($E48,'Adj NEA Backsheet'!$D$5:$CB$183,I$9,FALSE))="","",(VLOOKUP($E48,'Adj NEA Backsheet'!$D$5:$CB$183,I$9,FALSE))),"")</f>
        <v>15661.7144166418</v>
      </c>
      <c r="J48" s="122">
        <f ca="1">IFERROR(IF((VLOOKUP($E48,'Adj NEA Backsheet'!$D$5:$CB$183,J$9,FALSE))="","",(VLOOKUP($E48,'Adj NEA Backsheet'!$D$5:$CB$183,J$9,FALSE))),"")</f>
        <v>14769.985622111093</v>
      </c>
      <c r="K48" s="120">
        <f ca="1">IFERROR(IF((VLOOKUP($E48,'Adj NEA Backsheet'!$D$5:$CB$183,K$9,FALSE))="","",(VLOOKUP($E48,'Adj NEA Backsheet'!$D$5:$CB$183,K$9,FALSE))),"")</f>
        <v>24603.520509890848</v>
      </c>
      <c r="L48" s="121">
        <f ca="1">IFERROR(IF((VLOOKUP($E48,'Adj NEA Backsheet'!$D$5:$CB$183,L$9,FALSE))="","",(VLOOKUP($E48,'Adj NEA Backsheet'!$D$5:$CB$183,L$9,FALSE))),"")</f>
        <v>25747.485139130175</v>
      </c>
      <c r="M48" s="121">
        <f ca="1">IFERROR(IF((VLOOKUP($E48,'Adj NEA Backsheet'!$D$5:$CB$183,M$9,FALSE))="","",(VLOOKUP($E48,'Adj NEA Backsheet'!$D$5:$CB$183,M$9,FALSE))),"")</f>
        <v>25728.789276151008</v>
      </c>
      <c r="N48" s="123">
        <f ca="1">IFERROR(IF((VLOOKUP($E48,'Adj NEA Backsheet'!$D$5:$CB$183,N$9,FALSE))="","",(VLOOKUP($E48,'Adj NEA Backsheet'!$D$5:$CB$183,N$9,FALSE))),"")</f>
        <v>24632.171014222462</v>
      </c>
      <c r="O48" s="120">
        <f ca="1">IFERROR(IF((VLOOKUP($E48,'Adj NEA Backsheet'!$D$5:$CB$183,O$9,FALSE))="","",(VLOOKUP($E48,'Adj NEA Backsheet'!$D$5:$CB$183,O$9,FALSE))),"")</f>
        <v>39434.830643869645</v>
      </c>
      <c r="P48" s="124">
        <f ca="1">IFERROR(IF((VLOOKUP($E48,'Adj NEA Backsheet'!$D$5:$CB$183,P$9,FALSE))="","",(VLOOKUP($E48,'Adj NEA Backsheet'!$D$5:$CB$183,P$9,FALSE))),"")</f>
        <v>40918.277722561514</v>
      </c>
      <c r="Q48" s="121">
        <f ca="1">IFERROR(IF((VLOOKUP($E48,'Adj NEA Backsheet'!$D$5:$CB$183,Q$9,FALSE))="","",(VLOOKUP($E48,'Adj NEA Backsheet'!$D$5:$CB$183,Q$9,FALSE))),"")</f>
        <v>41390.503692792809</v>
      </c>
      <c r="R48" s="123">
        <f ca="1">IFERROR(IF((VLOOKUP($E48,'Adj NEA Backsheet'!$D$5:$CB$183,R$9,FALSE))="","",(VLOOKUP($E48,'Adj NEA Backsheet'!$D$5:$CB$183,R$9,FALSE))),"")</f>
        <v>39402.156636333559</v>
      </c>
    </row>
    <row r="49" spans="1:18" ht="15" customHeight="1" x14ac:dyDescent="0.3">
      <c r="A49" s="57">
        <v>36</v>
      </c>
      <c r="B49" s="97" t="str">
        <f ca="1">IFERROR(IF((VLOOKUP($E49,'Org List'!$AJ$10:$AL$188,3,FALSE))="","",(VLOOKUP($E49,'Org List'!$AJ$10:$AL$188,3,FALSE))),"")</f>
        <v>North of England Commissioning Region</v>
      </c>
      <c r="C49" s="98" t="str">
        <f ca="1">IFERROR(IF((VLOOKUP($E49,'Org List'!$AO$10:$AQ$188,3,FALSE))="","",(VLOOKUP($E49,'Org List'!$AO$10:$AQ$188,3,FALSE))),"")</f>
        <v>North West Region</v>
      </c>
      <c r="D49" s="113" t="str">
        <f ca="1">IFERROR(IF((VLOOKUP($E49,'Org List'!$AT$10:$AV$188,3,FALSE))="","",(VLOOKUP($E49,'Org List'!$AT$10:$AV$188,3,FALSE))),"")</f>
        <v>NHS England North (Lancashire)</v>
      </c>
      <c r="E49" s="97" t="str">
        <f t="shared" ca="1" si="0"/>
        <v>E06000008</v>
      </c>
      <c r="F49" s="99" t="str">
        <f ca="1">IF(E49="","",VLOOKUP(E49,'Org List'!$J$9:$K$488,2,0))</f>
        <v>Blackburn with Darwen</v>
      </c>
      <c r="G49" s="120">
        <f ca="1">IFERROR(IF((VLOOKUP($E49,'Adj NEA Backsheet'!$D$5:$CB$183,G$9,FALSE))="","",(VLOOKUP($E49,'Adj NEA Backsheet'!$D$5:$CB$183,G$9,FALSE))),"")</f>
        <v>1468.7605951415862</v>
      </c>
      <c r="H49" s="121">
        <f ca="1">IFERROR(IF((VLOOKUP($E49,'Adj NEA Backsheet'!$D$5:$CB$183,H$9,FALSE))="","",(VLOOKUP($E49,'Adj NEA Backsheet'!$D$5:$CB$183,H$9,FALSE))),"")</f>
        <v>1541.3738623033189</v>
      </c>
      <c r="I49" s="121">
        <f ca="1">IFERROR(IF((VLOOKUP($E49,'Adj NEA Backsheet'!$D$5:$CB$183,I$9,FALSE))="","",(VLOOKUP($E49,'Adj NEA Backsheet'!$D$5:$CB$183,I$9,FALSE))),"")</f>
        <v>1949.875280498874</v>
      </c>
      <c r="J49" s="122">
        <f ca="1">IFERROR(IF((VLOOKUP($E49,'Adj NEA Backsheet'!$D$5:$CB$183,J$9,FALSE))="","",(VLOOKUP($E49,'Adj NEA Backsheet'!$D$5:$CB$183,J$9,FALSE))),"")</f>
        <v>2100.8291707065705</v>
      </c>
      <c r="K49" s="120">
        <f ca="1">IFERROR(IF((VLOOKUP($E49,'Adj NEA Backsheet'!$D$5:$CB$183,K$9,FALSE))="","",(VLOOKUP($E49,'Adj NEA Backsheet'!$D$5:$CB$183,K$9,FALSE))),"")</f>
        <v>3041.9421934137481</v>
      </c>
      <c r="L49" s="121">
        <f ca="1">IFERROR(IF((VLOOKUP($E49,'Adj NEA Backsheet'!$D$5:$CB$183,L$9,FALSE))="","",(VLOOKUP($E49,'Adj NEA Backsheet'!$D$5:$CB$183,L$9,FALSE))),"")</f>
        <v>2993.4768346743513</v>
      </c>
      <c r="M49" s="121">
        <f ca="1">IFERROR(IF((VLOOKUP($E49,'Adj NEA Backsheet'!$D$5:$CB$183,M$9,FALSE))="","",(VLOOKUP($E49,'Adj NEA Backsheet'!$D$5:$CB$183,M$9,FALSE))),"")</f>
        <v>3162.0030638717835</v>
      </c>
      <c r="N49" s="123">
        <f ca="1">IFERROR(IF((VLOOKUP($E49,'Adj NEA Backsheet'!$D$5:$CB$183,N$9,FALSE))="","",(VLOOKUP($E49,'Adj NEA Backsheet'!$D$5:$CB$183,N$9,FALSE))),"")</f>
        <v>3147.3433905118218</v>
      </c>
      <c r="O49" s="120">
        <f ca="1">IFERROR(IF((VLOOKUP($E49,'Adj NEA Backsheet'!$D$5:$CB$183,O$9,FALSE))="","",(VLOOKUP($E49,'Adj NEA Backsheet'!$D$5:$CB$183,O$9,FALSE))),"")</f>
        <v>4510.7027885553343</v>
      </c>
      <c r="P49" s="124">
        <f ca="1">IFERROR(IF((VLOOKUP($E49,'Adj NEA Backsheet'!$D$5:$CB$183,P$9,FALSE))="","",(VLOOKUP($E49,'Adj NEA Backsheet'!$D$5:$CB$183,P$9,FALSE))),"")</f>
        <v>4534.8506969776699</v>
      </c>
      <c r="Q49" s="121">
        <f ca="1">IFERROR(IF((VLOOKUP($E49,'Adj NEA Backsheet'!$D$5:$CB$183,Q$9,FALSE))="","",(VLOOKUP($E49,'Adj NEA Backsheet'!$D$5:$CB$183,Q$9,FALSE))),"")</f>
        <v>5111.8783443706579</v>
      </c>
      <c r="R49" s="123">
        <f ca="1">IFERROR(IF((VLOOKUP($E49,'Adj NEA Backsheet'!$D$5:$CB$183,R$9,FALSE))="","",(VLOOKUP($E49,'Adj NEA Backsheet'!$D$5:$CB$183,R$9,FALSE))),"")</f>
        <v>5248.1725612183927</v>
      </c>
    </row>
    <row r="50" spans="1:18" ht="15" customHeight="1" x14ac:dyDescent="0.3">
      <c r="A50" s="57">
        <v>37</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0"/>
        <v>E06000009</v>
      </c>
      <c r="F50" s="99" t="str">
        <f ca="1">IF(E50="","",VLOOKUP(E50,'Org List'!$J$9:$K$488,2,0))</f>
        <v>Blackpool</v>
      </c>
      <c r="G50" s="120">
        <f ca="1">IFERROR(IF((VLOOKUP($E50,'Adj NEA Backsheet'!$D$5:$CB$183,G$9,FALSE))="","",(VLOOKUP($E50,'Adj NEA Backsheet'!$D$5:$CB$183,G$9,FALSE))),"")</f>
        <v>1298.5053853660079</v>
      </c>
      <c r="H50" s="121">
        <f ca="1">IFERROR(IF((VLOOKUP($E50,'Adj NEA Backsheet'!$D$5:$CB$183,H$9,FALSE))="","",(VLOOKUP($E50,'Adj NEA Backsheet'!$D$5:$CB$183,H$9,FALSE))),"")</f>
        <v>1195.1870749232453</v>
      </c>
      <c r="I50" s="121">
        <f ca="1">IFERROR(IF((VLOOKUP($E50,'Adj NEA Backsheet'!$D$5:$CB$183,I$9,FALSE))="","",(VLOOKUP($E50,'Adj NEA Backsheet'!$D$5:$CB$183,I$9,FALSE))),"")</f>
        <v>1426.160528390812</v>
      </c>
      <c r="J50" s="122">
        <f ca="1">IFERROR(IF((VLOOKUP($E50,'Adj NEA Backsheet'!$D$5:$CB$183,J$9,FALSE))="","",(VLOOKUP($E50,'Adj NEA Backsheet'!$D$5:$CB$183,J$9,FALSE))),"")</f>
        <v>1445.6767795391297</v>
      </c>
      <c r="K50" s="120">
        <f ca="1">IFERROR(IF((VLOOKUP($E50,'Adj NEA Backsheet'!$D$5:$CB$183,K$9,FALSE))="","",(VLOOKUP($E50,'Adj NEA Backsheet'!$D$5:$CB$183,K$9,FALSE))),"")</f>
        <v>3552.6618776068635</v>
      </c>
      <c r="L50" s="121">
        <f ca="1">IFERROR(IF((VLOOKUP($E50,'Adj NEA Backsheet'!$D$5:$CB$183,L$9,FALSE))="","",(VLOOKUP($E50,'Adj NEA Backsheet'!$D$5:$CB$183,L$9,FALSE))),"")</f>
        <v>3485.9458990457633</v>
      </c>
      <c r="M50" s="121">
        <f ca="1">IFERROR(IF((VLOOKUP($E50,'Adj NEA Backsheet'!$D$5:$CB$183,M$9,FALSE))="","",(VLOOKUP($E50,'Adj NEA Backsheet'!$D$5:$CB$183,M$9,FALSE))),"")</f>
        <v>3726.435666854115</v>
      </c>
      <c r="N50" s="123">
        <f ca="1">IFERROR(IF((VLOOKUP($E50,'Adj NEA Backsheet'!$D$5:$CB$183,N$9,FALSE))="","",(VLOOKUP($E50,'Adj NEA Backsheet'!$D$5:$CB$183,N$9,FALSE))),"")</f>
        <v>3684.7149525665995</v>
      </c>
      <c r="O50" s="120">
        <f ca="1">IFERROR(IF((VLOOKUP($E50,'Adj NEA Backsheet'!$D$5:$CB$183,O$9,FALSE))="","",(VLOOKUP($E50,'Adj NEA Backsheet'!$D$5:$CB$183,O$9,FALSE))),"")</f>
        <v>4851.167262972871</v>
      </c>
      <c r="P50" s="124">
        <f ca="1">IFERROR(IF((VLOOKUP($E50,'Adj NEA Backsheet'!$D$5:$CB$183,P$9,FALSE))="","",(VLOOKUP($E50,'Adj NEA Backsheet'!$D$5:$CB$183,P$9,FALSE))),"")</f>
        <v>4681.1329739690082</v>
      </c>
      <c r="Q50" s="121">
        <f ca="1">IFERROR(IF((VLOOKUP($E50,'Adj NEA Backsheet'!$D$5:$CB$183,Q$9,FALSE))="","",(VLOOKUP($E50,'Adj NEA Backsheet'!$D$5:$CB$183,Q$9,FALSE))),"")</f>
        <v>5152.596195244927</v>
      </c>
      <c r="R50" s="123">
        <f ca="1">IFERROR(IF((VLOOKUP($E50,'Adj NEA Backsheet'!$D$5:$CB$183,R$9,FALSE))="","",(VLOOKUP($E50,'Adj NEA Backsheet'!$D$5:$CB$183,R$9,FALSE))),"")</f>
        <v>5130.3917321057288</v>
      </c>
    </row>
    <row r="51" spans="1:18" ht="15" customHeight="1" x14ac:dyDescent="0.3">
      <c r="A51" s="57">
        <v>38</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(Greater Manchester)</v>
      </c>
      <c r="E51" s="97" t="str">
        <f t="shared" ca="1" si="0"/>
        <v>E08000001</v>
      </c>
      <c r="F51" s="99" t="str">
        <f ca="1">IF(E51="","",VLOOKUP(E51,'Org List'!$J$9:$K$488,2,0))</f>
        <v>Bolton</v>
      </c>
      <c r="G51" s="120">
        <f ca="1">IFERROR(IF((VLOOKUP($E51,'Adj NEA Backsheet'!$D$5:$CB$183,G$9,FALSE))="","",(VLOOKUP($E51,'Adj NEA Backsheet'!$D$5:$CB$183,G$9,FALSE))),"")</f>
        <v>2297.8514264670648</v>
      </c>
      <c r="H51" s="121">
        <f ca="1">IFERROR(IF((VLOOKUP($E51,'Adj NEA Backsheet'!$D$5:$CB$183,H$9,FALSE))="","",(VLOOKUP($E51,'Adj NEA Backsheet'!$D$5:$CB$183,H$9,FALSE))),"")</f>
        <v>2157.5180381257774</v>
      </c>
      <c r="I51" s="121">
        <f ca="1">IFERROR(IF((VLOOKUP($E51,'Adj NEA Backsheet'!$D$5:$CB$183,I$9,FALSE))="","",(VLOOKUP($E51,'Adj NEA Backsheet'!$D$5:$CB$183,I$9,FALSE))),"")</f>
        <v>2462.59040155609</v>
      </c>
      <c r="J51" s="122">
        <f ca="1">IFERROR(IF((VLOOKUP($E51,'Adj NEA Backsheet'!$D$5:$CB$183,J$9,FALSE))="","",(VLOOKUP($E51,'Adj NEA Backsheet'!$D$5:$CB$183,J$9,FALSE))),"")</f>
        <v>2389.6830865538791</v>
      </c>
      <c r="K51" s="120">
        <f ca="1">IFERROR(IF((VLOOKUP($E51,'Adj NEA Backsheet'!$D$5:$CB$183,K$9,FALSE))="","",(VLOOKUP($E51,'Adj NEA Backsheet'!$D$5:$CB$183,K$9,FALSE))),"")</f>
        <v>5790.224466862971</v>
      </c>
      <c r="L51" s="121">
        <f ca="1">IFERROR(IF((VLOOKUP($E51,'Adj NEA Backsheet'!$D$5:$CB$183,L$9,FALSE))="","",(VLOOKUP($E51,'Adj NEA Backsheet'!$D$5:$CB$183,L$9,FALSE))),"")</f>
        <v>5445.227366784733</v>
      </c>
      <c r="M51" s="121">
        <f ca="1">IFERROR(IF((VLOOKUP($E51,'Adj NEA Backsheet'!$D$5:$CB$183,M$9,FALSE))="","",(VLOOKUP($E51,'Adj NEA Backsheet'!$D$5:$CB$183,M$9,FALSE))),"")</f>
        <v>5850.4081447705303</v>
      </c>
      <c r="N51" s="123">
        <f ca="1">IFERROR(IF((VLOOKUP($E51,'Adj NEA Backsheet'!$D$5:$CB$183,N$9,FALSE))="","",(VLOOKUP($E51,'Adj NEA Backsheet'!$D$5:$CB$183,N$9,FALSE))),"")</f>
        <v>5869.4170635561268</v>
      </c>
      <c r="O51" s="120">
        <f ca="1">IFERROR(IF((VLOOKUP($E51,'Adj NEA Backsheet'!$D$5:$CB$183,O$9,FALSE))="","",(VLOOKUP($E51,'Adj NEA Backsheet'!$D$5:$CB$183,O$9,FALSE))),"")</f>
        <v>8088.0758933300358</v>
      </c>
      <c r="P51" s="124">
        <f ca="1">IFERROR(IF((VLOOKUP($E51,'Adj NEA Backsheet'!$D$5:$CB$183,P$9,FALSE))="","",(VLOOKUP($E51,'Adj NEA Backsheet'!$D$5:$CB$183,P$9,FALSE))),"")</f>
        <v>7602.7454049105108</v>
      </c>
      <c r="Q51" s="121">
        <f ca="1">IFERROR(IF((VLOOKUP($E51,'Adj NEA Backsheet'!$D$5:$CB$183,Q$9,FALSE))="","",(VLOOKUP($E51,'Adj NEA Backsheet'!$D$5:$CB$183,Q$9,FALSE))),"")</f>
        <v>8312.9985463266203</v>
      </c>
      <c r="R51" s="123">
        <f ca="1">IFERROR(IF((VLOOKUP($E51,'Adj NEA Backsheet'!$D$5:$CB$183,R$9,FALSE))="","",(VLOOKUP($E51,'Adj NEA Backsheet'!$D$5:$CB$183,R$9,FALSE))),"")</f>
        <v>8259.1001501100054</v>
      </c>
    </row>
    <row r="52" spans="1:18" ht="15" customHeight="1" x14ac:dyDescent="0.3">
      <c r="A52" s="57">
        <v>39</v>
      </c>
      <c r="B52" s="97" t="str">
        <f ca="1">IFERROR(IF((VLOOKUP($E52,'Org List'!$AJ$10:$AL$188,3,FALSE))="","",(VLOOKUP($E52,'Org List'!$AJ$10:$AL$188,3,FALSE))),"")</f>
        <v>South West England Commissioning Region</v>
      </c>
      <c r="C52" s="98" t="str">
        <f ca="1">IFERROR(IF((VLOOKUP($E52,'Org List'!$AO$10:$AQ$188,3,FALSE))="","",(VLOOKUP($E52,'Org List'!$AO$10:$AQ$188,3,FALSE))),"")</f>
        <v>South West Region</v>
      </c>
      <c r="D52" s="113" t="str">
        <f ca="1">IFERROR(IF((VLOOKUP($E52,'Org List'!$AT$10:$AV$188,3,FALSE))="","",(VLOOKUP($E52,'Org List'!$AT$10:$AV$188,3,FALSE))),"")</f>
        <v>NHS England South West (South West South)</v>
      </c>
      <c r="E52" s="97" t="str">
        <f t="shared" ca="1" si="0"/>
        <v>E06000028 &amp; E06000029</v>
      </c>
      <c r="F52" s="99" t="str">
        <f ca="1">IF(E52="","",VLOOKUP(E52,'Org List'!$J$9:$K$488,2,0))</f>
        <v>Bournemouth &amp; Poole</v>
      </c>
      <c r="G52" s="120">
        <f ca="1">IFERROR(IF((VLOOKUP($E52,'Adj NEA Backsheet'!$D$5:$CB$183,G$9,FALSE))="","",(VLOOKUP($E52,'Adj NEA Backsheet'!$D$5:$CB$183,G$9,FALSE))),"")</f>
        <v>3867.90375237943</v>
      </c>
      <c r="H52" s="121">
        <f ca="1">IFERROR(IF((VLOOKUP($E52,'Adj NEA Backsheet'!$D$5:$CB$183,H$9,FALSE))="","",(VLOOKUP($E52,'Adj NEA Backsheet'!$D$5:$CB$183,H$9,FALSE))),"")</f>
        <v>3929.2112483949786</v>
      </c>
      <c r="I52" s="121">
        <f ca="1">IFERROR(IF((VLOOKUP($E52,'Adj NEA Backsheet'!$D$5:$CB$183,I$9,FALSE))="","",(VLOOKUP($E52,'Adj NEA Backsheet'!$D$5:$CB$183,I$9,FALSE))),"")</f>
        <v>4272.1644591887216</v>
      </c>
      <c r="J52" s="122">
        <f ca="1">IFERROR(IF((VLOOKUP($E52,'Adj NEA Backsheet'!$D$5:$CB$183,J$9,FALSE))="","",(VLOOKUP($E52,'Adj NEA Backsheet'!$D$5:$CB$183,J$9,FALSE))),"")</f>
        <v>4072.1084195590374</v>
      </c>
      <c r="K52" s="120">
        <f ca="1">IFERROR(IF((VLOOKUP($E52,'Adj NEA Backsheet'!$D$5:$CB$183,K$9,FALSE))="","",(VLOOKUP($E52,'Adj NEA Backsheet'!$D$5:$CB$183,K$9,FALSE))),"")</f>
        <v>7192.7982543354346</v>
      </c>
      <c r="L52" s="121">
        <f ca="1">IFERROR(IF((VLOOKUP($E52,'Adj NEA Backsheet'!$D$5:$CB$183,L$9,FALSE))="","",(VLOOKUP($E52,'Adj NEA Backsheet'!$D$5:$CB$183,L$9,FALSE))),"")</f>
        <v>7027.3141109551207</v>
      </c>
      <c r="M52" s="121">
        <f ca="1">IFERROR(IF((VLOOKUP($E52,'Adj NEA Backsheet'!$D$5:$CB$183,M$9,FALSE))="","",(VLOOKUP($E52,'Adj NEA Backsheet'!$D$5:$CB$183,M$9,FALSE))),"")</f>
        <v>7651.9130365270576</v>
      </c>
      <c r="N52" s="123">
        <f ca="1">IFERROR(IF((VLOOKUP($E52,'Adj NEA Backsheet'!$D$5:$CB$183,N$9,FALSE))="","",(VLOOKUP($E52,'Adj NEA Backsheet'!$D$5:$CB$183,N$9,FALSE))),"")</f>
        <v>7595.215126678092</v>
      </c>
      <c r="O52" s="120">
        <f ca="1">IFERROR(IF((VLOOKUP($E52,'Adj NEA Backsheet'!$D$5:$CB$183,O$9,FALSE))="","",(VLOOKUP($E52,'Adj NEA Backsheet'!$D$5:$CB$183,O$9,FALSE))),"")</f>
        <v>11060.702006714864</v>
      </c>
      <c r="P52" s="124">
        <f ca="1">IFERROR(IF((VLOOKUP($E52,'Adj NEA Backsheet'!$D$5:$CB$183,P$9,FALSE))="","",(VLOOKUP($E52,'Adj NEA Backsheet'!$D$5:$CB$183,P$9,FALSE))),"")</f>
        <v>10956.5253593501</v>
      </c>
      <c r="Q52" s="121">
        <f ca="1">IFERROR(IF((VLOOKUP($E52,'Adj NEA Backsheet'!$D$5:$CB$183,Q$9,FALSE))="","",(VLOOKUP($E52,'Adj NEA Backsheet'!$D$5:$CB$183,Q$9,FALSE))),"")</f>
        <v>11924.077495715779</v>
      </c>
      <c r="R52" s="123">
        <f ca="1">IFERROR(IF((VLOOKUP($E52,'Adj NEA Backsheet'!$D$5:$CB$183,R$9,FALSE))="","",(VLOOKUP($E52,'Adj NEA Backsheet'!$D$5:$CB$183,R$9,FALSE))),"")</f>
        <v>11667.32354623713</v>
      </c>
    </row>
    <row r="53" spans="1:18" ht="15" customHeight="1" x14ac:dyDescent="0.3">
      <c r="A53" s="57">
        <v>40</v>
      </c>
      <c r="B53" s="97" t="str">
        <f ca="1">IFERROR(IF((VLOOKUP($E53,'Org List'!$AJ$10:$AL$188,3,FALSE))="","",(VLOOKUP($E53,'Org List'!$AJ$10:$AL$188,3,FALSE))),"")</f>
        <v>South East England Commissioning Region</v>
      </c>
      <c r="C53" s="98" t="str">
        <f ca="1">IFERROR(IF((VLOOKUP($E53,'Org List'!$AO$10:$AQ$188,3,FALSE))="","",(VLOOKUP($E53,'Org List'!$AO$10:$AQ$188,3,FALSE))),"")</f>
        <v>South East Region</v>
      </c>
      <c r="D53" s="113" t="str">
        <f ca="1">IFERROR(IF((VLOOKUP($E53,'Org List'!$AT$10:$AV$188,3,FALSE))="","",(VLOOKUP($E53,'Org List'!$AT$10:$AV$188,3,FALSE))),"")</f>
        <v>NHS England South East (Hampshire, Isle of Wight and Thames Valley)</v>
      </c>
      <c r="E53" s="97" t="str">
        <f t="shared" ca="1" si="0"/>
        <v>E06000036</v>
      </c>
      <c r="F53" s="99" t="str">
        <f ca="1">IF(E53="","",VLOOKUP(E53,'Org List'!$J$9:$K$488,2,0))</f>
        <v>Bracknell Forest</v>
      </c>
      <c r="G53" s="120">
        <f ca="1">IFERROR(IF((VLOOKUP($E53,'Adj NEA Backsheet'!$D$5:$CB$183,G$9,FALSE))="","",(VLOOKUP($E53,'Adj NEA Backsheet'!$D$5:$CB$183,G$9,FALSE))),"")</f>
        <v>1405.4086339944606</v>
      </c>
      <c r="H53" s="121">
        <f ca="1">IFERROR(IF((VLOOKUP($E53,'Adj NEA Backsheet'!$D$5:$CB$183,H$9,FALSE))="","",(VLOOKUP($E53,'Adj NEA Backsheet'!$D$5:$CB$183,H$9,FALSE))),"")</f>
        <v>1312.6548383960785</v>
      </c>
      <c r="I53" s="121">
        <f ca="1">IFERROR(IF((VLOOKUP($E53,'Adj NEA Backsheet'!$D$5:$CB$183,I$9,FALSE))="","",(VLOOKUP($E53,'Adj NEA Backsheet'!$D$5:$CB$183,I$9,FALSE))),"")</f>
        <v>1282.1879795908856</v>
      </c>
      <c r="J53" s="122">
        <f ca="1">IFERROR(IF((VLOOKUP($E53,'Adj NEA Backsheet'!$D$5:$CB$183,J$9,FALSE))="","",(VLOOKUP($E53,'Adj NEA Backsheet'!$D$5:$CB$183,J$9,FALSE))),"")</f>
        <v>1335.1662722709643</v>
      </c>
      <c r="K53" s="120">
        <f ca="1">IFERROR(IF((VLOOKUP($E53,'Adj NEA Backsheet'!$D$5:$CB$183,K$9,FALSE))="","",(VLOOKUP($E53,'Adj NEA Backsheet'!$D$5:$CB$183,K$9,FALSE))),"")</f>
        <v>1931.1132724265979</v>
      </c>
      <c r="L53" s="121">
        <f ca="1">IFERROR(IF((VLOOKUP($E53,'Adj NEA Backsheet'!$D$5:$CB$183,L$9,FALSE))="","",(VLOOKUP($E53,'Adj NEA Backsheet'!$D$5:$CB$183,L$9,FALSE))),"")</f>
        <v>1976.1874476740313</v>
      </c>
      <c r="M53" s="121">
        <f ca="1">IFERROR(IF((VLOOKUP($E53,'Adj NEA Backsheet'!$D$5:$CB$183,M$9,FALSE))="","",(VLOOKUP($E53,'Adj NEA Backsheet'!$D$5:$CB$183,M$9,FALSE))),"")</f>
        <v>2019.936245372437</v>
      </c>
      <c r="N53" s="123">
        <f ca="1">IFERROR(IF((VLOOKUP($E53,'Adj NEA Backsheet'!$D$5:$CB$183,N$9,FALSE))="","",(VLOOKUP($E53,'Adj NEA Backsheet'!$D$5:$CB$183,N$9,FALSE))),"")</f>
        <v>1960.2933565162559</v>
      </c>
      <c r="O53" s="120">
        <f ca="1">IFERROR(IF((VLOOKUP($E53,'Adj NEA Backsheet'!$D$5:$CB$183,O$9,FALSE))="","",(VLOOKUP($E53,'Adj NEA Backsheet'!$D$5:$CB$183,O$9,FALSE))),"")</f>
        <v>3336.5219064210587</v>
      </c>
      <c r="P53" s="124">
        <f ca="1">IFERROR(IF((VLOOKUP($E53,'Adj NEA Backsheet'!$D$5:$CB$183,P$9,FALSE))="","",(VLOOKUP($E53,'Adj NEA Backsheet'!$D$5:$CB$183,P$9,FALSE))),"")</f>
        <v>3288.8422860701098</v>
      </c>
      <c r="Q53" s="121">
        <f ca="1">IFERROR(IF((VLOOKUP($E53,'Adj NEA Backsheet'!$D$5:$CB$183,Q$9,FALSE))="","",(VLOOKUP($E53,'Adj NEA Backsheet'!$D$5:$CB$183,Q$9,FALSE))),"")</f>
        <v>3302.1242249633224</v>
      </c>
      <c r="R53" s="123">
        <f ca="1">IFERROR(IF((VLOOKUP($E53,'Adj NEA Backsheet'!$D$5:$CB$183,R$9,FALSE))="","",(VLOOKUP($E53,'Adj NEA Backsheet'!$D$5:$CB$183,R$9,FALSE))),"")</f>
        <v>3295.45962878722</v>
      </c>
    </row>
    <row r="54" spans="1:18" ht="15" customHeight="1" x14ac:dyDescent="0.3">
      <c r="A54" s="57">
        <v>41</v>
      </c>
      <c r="B54" s="97" t="str">
        <f ca="1">IFERROR(IF((VLOOKUP($E54,'Org List'!$AJ$10:$AL$188,3,FALSE))="","",(VLOOKUP($E54,'Org List'!$AJ$10:$AL$188,3,FALSE))),"")</f>
        <v>North of England Commissioning Region</v>
      </c>
      <c r="C54" s="98" t="str">
        <f ca="1">IFERROR(IF((VLOOKUP($E54,'Org List'!$AO$10:$AQ$188,3,FALSE))="","",(VLOOKUP($E54,'Org List'!$AO$10:$AQ$188,3,FALSE))),"")</f>
        <v>Yorkshire and The Humber Region</v>
      </c>
      <c r="D54" s="113" t="str">
        <f ca="1">IFERROR(IF((VLOOKUP($E54,'Org List'!$AT$10:$AV$188,3,FALSE))="","",(VLOOKUP($E54,'Org List'!$AT$10:$AV$188,3,FALSE))),"")</f>
        <v>NHS England North (Yorkshire And Humber)</v>
      </c>
      <c r="E54" s="97" t="str">
        <f t="shared" ca="1" si="0"/>
        <v>E08000032</v>
      </c>
      <c r="F54" s="99" t="str">
        <f ca="1">IF(E54="","",VLOOKUP(E54,'Org List'!$J$9:$K$488,2,0))</f>
        <v>Bradford</v>
      </c>
      <c r="G54" s="120">
        <f ca="1">IFERROR(IF((VLOOKUP($E54,'Adj NEA Backsheet'!$D$5:$CB$183,G$9,FALSE))="","",(VLOOKUP($E54,'Adj NEA Backsheet'!$D$5:$CB$183,G$9,FALSE))),"")</f>
        <v>8030.4941928374374</v>
      </c>
      <c r="H54" s="121">
        <f ca="1">IFERROR(IF((VLOOKUP($E54,'Adj NEA Backsheet'!$D$5:$CB$183,H$9,FALSE))="","",(VLOOKUP($E54,'Adj NEA Backsheet'!$D$5:$CB$183,H$9,FALSE))),"")</f>
        <v>7444.3079535634843</v>
      </c>
      <c r="I54" s="121">
        <f ca="1">IFERROR(IF((VLOOKUP($E54,'Adj NEA Backsheet'!$D$5:$CB$183,I$9,FALSE))="","",(VLOOKUP($E54,'Adj NEA Backsheet'!$D$5:$CB$183,I$9,FALSE))),"")</f>
        <v>7702.9155382405643</v>
      </c>
      <c r="J54" s="122">
        <f ca="1">IFERROR(IF((VLOOKUP($E54,'Adj NEA Backsheet'!$D$5:$CB$183,J$9,FALSE))="","",(VLOOKUP($E54,'Adj NEA Backsheet'!$D$5:$CB$183,J$9,FALSE))),"")</f>
        <v>7950.3621909971116</v>
      </c>
      <c r="K54" s="120">
        <f ca="1">IFERROR(IF((VLOOKUP($E54,'Adj NEA Backsheet'!$D$5:$CB$183,K$9,FALSE))="","",(VLOOKUP($E54,'Adj NEA Backsheet'!$D$5:$CB$183,K$9,FALSE))),"")</f>
        <v>12571.105989147734</v>
      </c>
      <c r="L54" s="121">
        <f ca="1">IFERROR(IF((VLOOKUP($E54,'Adj NEA Backsheet'!$D$5:$CB$183,L$9,FALSE))="","",(VLOOKUP($E54,'Adj NEA Backsheet'!$D$5:$CB$183,L$9,FALSE))),"")</f>
        <v>12545.042231381594</v>
      </c>
      <c r="M54" s="121">
        <f ca="1">IFERROR(IF((VLOOKUP($E54,'Adj NEA Backsheet'!$D$5:$CB$183,M$9,FALSE))="","",(VLOOKUP($E54,'Adj NEA Backsheet'!$D$5:$CB$183,M$9,FALSE))),"")</f>
        <v>13440.093982497821</v>
      </c>
      <c r="N54" s="123">
        <f ca="1">IFERROR(IF((VLOOKUP($E54,'Adj NEA Backsheet'!$D$5:$CB$183,N$9,FALSE))="","",(VLOOKUP($E54,'Adj NEA Backsheet'!$D$5:$CB$183,N$9,FALSE))),"")</f>
        <v>12841.266556352344</v>
      </c>
      <c r="O54" s="120">
        <f ca="1">IFERROR(IF((VLOOKUP($E54,'Adj NEA Backsheet'!$D$5:$CB$183,O$9,FALSE))="","",(VLOOKUP($E54,'Adj NEA Backsheet'!$D$5:$CB$183,O$9,FALSE))),"")</f>
        <v>20601.600181985174</v>
      </c>
      <c r="P54" s="124">
        <f ca="1">IFERROR(IF((VLOOKUP($E54,'Adj NEA Backsheet'!$D$5:$CB$183,P$9,FALSE))="","",(VLOOKUP($E54,'Adj NEA Backsheet'!$D$5:$CB$183,P$9,FALSE))),"")</f>
        <v>19989.350184945077</v>
      </c>
      <c r="Q54" s="121">
        <f ca="1">IFERROR(IF((VLOOKUP($E54,'Adj NEA Backsheet'!$D$5:$CB$183,Q$9,FALSE))="","",(VLOOKUP($E54,'Adj NEA Backsheet'!$D$5:$CB$183,Q$9,FALSE))),"")</f>
        <v>21143.009520738386</v>
      </c>
      <c r="R54" s="123">
        <f ca="1">IFERROR(IF((VLOOKUP($E54,'Adj NEA Backsheet'!$D$5:$CB$183,R$9,FALSE))="","",(VLOOKUP($E54,'Adj NEA Backsheet'!$D$5:$CB$183,R$9,FALSE))),"")</f>
        <v>20791.628747349456</v>
      </c>
    </row>
    <row r="55" spans="1:18" ht="15" customHeight="1" x14ac:dyDescent="0.3">
      <c r="A55" s="57">
        <v>42</v>
      </c>
      <c r="B55" s="97" t="str">
        <f ca="1">IFERROR(IF((VLOOKUP($E55,'Org List'!$AJ$10:$AL$188,3,FALSE))="","",(VLOOKUP($E55,'Org List'!$AJ$10:$AL$188,3,FALSE))),"")</f>
        <v>London Commissioning Region</v>
      </c>
      <c r="C55" s="98" t="str">
        <f ca="1">IFERROR(IF((VLOOKUP($E55,'Org List'!$AO$10:$AQ$188,3,FALSE))="","",(VLOOKUP($E55,'Org List'!$AO$10:$AQ$188,3,FALSE))),"")</f>
        <v>London Region</v>
      </c>
      <c r="D55" s="113" t="str">
        <f ca="1">IFERROR(IF((VLOOKUP($E55,'Org List'!$AT$10:$AV$188,3,FALSE))="","",(VLOOKUP($E55,'Org List'!$AT$10:$AV$188,3,FALSE))),"")</f>
        <v>NHS England London</v>
      </c>
      <c r="E55" s="97" t="str">
        <f t="shared" ca="1" si="0"/>
        <v>E09000005</v>
      </c>
      <c r="F55" s="99" t="str">
        <f ca="1">IF(E55="","",VLOOKUP(E55,'Org List'!$J$9:$K$488,2,0))</f>
        <v>Brent</v>
      </c>
      <c r="G55" s="120">
        <f ca="1">IFERROR(IF((VLOOKUP($E55,'Adj NEA Backsheet'!$D$5:$CB$183,G$9,FALSE))="","",(VLOOKUP($E55,'Adj NEA Backsheet'!$D$5:$CB$183,G$9,FALSE))),"")</f>
        <v>2882.5414346209786</v>
      </c>
      <c r="H55" s="121">
        <f ca="1">IFERROR(IF((VLOOKUP($E55,'Adj NEA Backsheet'!$D$5:$CB$183,H$9,FALSE))="","",(VLOOKUP($E55,'Adj NEA Backsheet'!$D$5:$CB$183,H$9,FALSE))),"")</f>
        <v>3001.9614554261934</v>
      </c>
      <c r="I55" s="121">
        <f ca="1">IFERROR(IF((VLOOKUP($E55,'Adj NEA Backsheet'!$D$5:$CB$183,I$9,FALSE))="","",(VLOOKUP($E55,'Adj NEA Backsheet'!$D$5:$CB$183,I$9,FALSE))),"")</f>
        <v>3309.0077697168772</v>
      </c>
      <c r="J55" s="122">
        <f ca="1">IFERROR(IF((VLOOKUP($E55,'Adj NEA Backsheet'!$D$5:$CB$183,J$9,FALSE))="","",(VLOOKUP($E55,'Adj NEA Backsheet'!$D$5:$CB$183,J$9,FALSE))),"")</f>
        <v>3454.605235352582</v>
      </c>
      <c r="K55" s="120">
        <f ca="1">IFERROR(IF((VLOOKUP($E55,'Adj NEA Backsheet'!$D$5:$CB$183,K$9,FALSE))="","",(VLOOKUP($E55,'Adj NEA Backsheet'!$D$5:$CB$183,K$9,FALSE))),"")</f>
        <v>5239.6119452906423</v>
      </c>
      <c r="L55" s="121">
        <f ca="1">IFERROR(IF((VLOOKUP($E55,'Adj NEA Backsheet'!$D$5:$CB$183,L$9,FALSE))="","",(VLOOKUP($E55,'Adj NEA Backsheet'!$D$5:$CB$183,L$9,FALSE))),"")</f>
        <v>5380.5034210860022</v>
      </c>
      <c r="M55" s="121">
        <f ca="1">IFERROR(IF((VLOOKUP($E55,'Adj NEA Backsheet'!$D$5:$CB$183,M$9,FALSE))="","",(VLOOKUP($E55,'Adj NEA Backsheet'!$D$5:$CB$183,M$9,FALSE))),"")</f>
        <v>5632.5182323425934</v>
      </c>
      <c r="N55" s="123">
        <f ca="1">IFERROR(IF((VLOOKUP($E55,'Adj NEA Backsheet'!$D$5:$CB$183,N$9,FALSE))="","",(VLOOKUP($E55,'Adj NEA Backsheet'!$D$5:$CB$183,N$9,FALSE))),"")</f>
        <v>5643.4339644641805</v>
      </c>
      <c r="O55" s="120">
        <f ca="1">IFERROR(IF((VLOOKUP($E55,'Adj NEA Backsheet'!$D$5:$CB$183,O$9,FALSE))="","",(VLOOKUP($E55,'Adj NEA Backsheet'!$D$5:$CB$183,O$9,FALSE))),"")</f>
        <v>8122.1533799116205</v>
      </c>
      <c r="P55" s="124">
        <f ca="1">IFERROR(IF((VLOOKUP($E55,'Adj NEA Backsheet'!$D$5:$CB$183,P$9,FALSE))="","",(VLOOKUP($E55,'Adj NEA Backsheet'!$D$5:$CB$183,P$9,FALSE))),"")</f>
        <v>8382.4648765121965</v>
      </c>
      <c r="Q55" s="121">
        <f ca="1">IFERROR(IF((VLOOKUP($E55,'Adj NEA Backsheet'!$D$5:$CB$183,Q$9,FALSE))="","",(VLOOKUP($E55,'Adj NEA Backsheet'!$D$5:$CB$183,Q$9,FALSE))),"")</f>
        <v>8941.5260020594706</v>
      </c>
      <c r="R55" s="123">
        <f ca="1">IFERROR(IF((VLOOKUP($E55,'Adj NEA Backsheet'!$D$5:$CB$183,R$9,FALSE))="","",(VLOOKUP($E55,'Adj NEA Backsheet'!$D$5:$CB$183,R$9,FALSE))),"")</f>
        <v>9098.0391998167615</v>
      </c>
    </row>
    <row r="56" spans="1:18" ht="15" customHeight="1" x14ac:dyDescent="0.3">
      <c r="A56" s="57">
        <v>43</v>
      </c>
      <c r="B56" s="97" t="str">
        <f ca="1">IFERROR(IF((VLOOKUP($E56,'Org List'!$AJ$10:$AL$188,3,FALSE))="","",(VLOOKUP($E56,'Org List'!$AJ$10:$AL$188,3,FALSE))),"")</f>
        <v>South East England Commissioning Region</v>
      </c>
      <c r="C56" s="98" t="str">
        <f ca="1">IFERROR(IF((VLOOKUP($E56,'Org List'!$AO$10:$AQ$188,3,FALSE))="","",(VLOOKUP($E56,'Org List'!$AO$10:$AQ$188,3,FALSE))),"")</f>
        <v>South East Region</v>
      </c>
      <c r="D56" s="113" t="str">
        <f ca="1">IFERROR(IF((VLOOKUP($E56,'Org List'!$AT$10:$AV$188,3,FALSE))="","",(VLOOKUP($E56,'Org List'!$AT$10:$AV$188,3,FALSE))),"")</f>
        <v>NHS England South East (Kent, Surrey and Sussex)</v>
      </c>
      <c r="E56" s="97" t="str">
        <f t="shared" ca="1" si="0"/>
        <v>E06000043</v>
      </c>
      <c r="F56" s="99" t="str">
        <f ca="1">IF(E56="","",VLOOKUP(E56,'Org List'!$J$9:$K$488,2,0))</f>
        <v>Brighton and Hove</v>
      </c>
      <c r="G56" s="120">
        <f ca="1">IFERROR(IF((VLOOKUP($E56,'Adj NEA Backsheet'!$D$5:$CB$183,G$9,FALSE))="","",(VLOOKUP($E56,'Adj NEA Backsheet'!$D$5:$CB$183,G$9,FALSE))),"")</f>
        <v>1460.2392339020801</v>
      </c>
      <c r="H56" s="121">
        <f ca="1">IFERROR(IF((VLOOKUP($E56,'Adj NEA Backsheet'!$D$5:$CB$183,H$9,FALSE))="","",(VLOOKUP($E56,'Adj NEA Backsheet'!$D$5:$CB$183,H$9,FALSE))),"")</f>
        <v>1474.8565890088321</v>
      </c>
      <c r="I56" s="121">
        <f ca="1">IFERROR(IF((VLOOKUP($E56,'Adj NEA Backsheet'!$D$5:$CB$183,I$9,FALSE))="","",(VLOOKUP($E56,'Adj NEA Backsheet'!$D$5:$CB$183,I$9,FALSE))),"")</f>
        <v>1550.6781179520021</v>
      </c>
      <c r="J56" s="122">
        <f ca="1">IFERROR(IF((VLOOKUP($E56,'Adj NEA Backsheet'!$D$5:$CB$183,J$9,FALSE))="","",(VLOOKUP($E56,'Adj NEA Backsheet'!$D$5:$CB$183,J$9,FALSE))),"")</f>
        <v>1399.8461040083475</v>
      </c>
      <c r="K56" s="120">
        <f ca="1">IFERROR(IF((VLOOKUP($E56,'Adj NEA Backsheet'!$D$5:$CB$183,K$9,FALSE))="","",(VLOOKUP($E56,'Adj NEA Backsheet'!$D$5:$CB$183,K$9,FALSE))),"")</f>
        <v>4198.0507652702699</v>
      </c>
      <c r="L56" s="121">
        <f ca="1">IFERROR(IF((VLOOKUP($E56,'Adj NEA Backsheet'!$D$5:$CB$183,L$9,FALSE))="","",(VLOOKUP($E56,'Adj NEA Backsheet'!$D$5:$CB$183,L$9,FALSE))),"")</f>
        <v>3865.8158480210486</v>
      </c>
      <c r="M56" s="121">
        <f ca="1">IFERROR(IF((VLOOKUP($E56,'Adj NEA Backsheet'!$D$5:$CB$183,M$9,FALSE))="","",(VLOOKUP($E56,'Adj NEA Backsheet'!$D$5:$CB$183,M$9,FALSE))),"")</f>
        <v>4154.075143869064</v>
      </c>
      <c r="N56" s="123">
        <f ca="1">IFERROR(IF((VLOOKUP($E56,'Adj NEA Backsheet'!$D$5:$CB$183,N$9,FALSE))="","",(VLOOKUP($E56,'Adj NEA Backsheet'!$D$5:$CB$183,N$9,FALSE))),"")</f>
        <v>4086.7816459266114</v>
      </c>
      <c r="O56" s="120">
        <f ca="1">IFERROR(IF((VLOOKUP($E56,'Adj NEA Backsheet'!$D$5:$CB$183,O$9,FALSE))="","",(VLOOKUP($E56,'Adj NEA Backsheet'!$D$5:$CB$183,O$9,FALSE))),"")</f>
        <v>5658.2899991723498</v>
      </c>
      <c r="P56" s="124">
        <f ca="1">IFERROR(IF((VLOOKUP($E56,'Adj NEA Backsheet'!$D$5:$CB$183,P$9,FALSE))="","",(VLOOKUP($E56,'Adj NEA Backsheet'!$D$5:$CB$183,P$9,FALSE))),"")</f>
        <v>5340.6724370298807</v>
      </c>
      <c r="Q56" s="121">
        <f ca="1">IFERROR(IF((VLOOKUP($E56,'Adj NEA Backsheet'!$D$5:$CB$183,Q$9,FALSE))="","",(VLOOKUP($E56,'Adj NEA Backsheet'!$D$5:$CB$183,Q$9,FALSE))),"")</f>
        <v>5704.7532618210662</v>
      </c>
      <c r="R56" s="123">
        <f ca="1">IFERROR(IF((VLOOKUP($E56,'Adj NEA Backsheet'!$D$5:$CB$183,R$9,FALSE))="","",(VLOOKUP($E56,'Adj NEA Backsheet'!$D$5:$CB$183,R$9,FALSE))),"")</f>
        <v>5486.627749934959</v>
      </c>
    </row>
    <row r="57" spans="1:18" ht="15" customHeight="1" x14ac:dyDescent="0.3">
      <c r="A57" s="57">
        <v>44</v>
      </c>
      <c r="B57" s="97" t="str">
        <f ca="1">IFERROR(IF((VLOOKUP($E57,'Org List'!$AJ$10:$AL$188,3,FALSE))="","",(VLOOKUP($E57,'Org List'!$AJ$10:$AL$188,3,FALSE))),"")</f>
        <v>South West England Commissioning Region</v>
      </c>
      <c r="C57" s="98" t="str">
        <f ca="1">IFERROR(IF((VLOOKUP($E57,'Org List'!$AO$10:$AQ$188,3,FALSE))="","",(VLOOKUP($E57,'Org List'!$AO$10:$AQ$188,3,FALSE))),"")</f>
        <v>South West Region</v>
      </c>
      <c r="D57" s="113" t="str">
        <f ca="1">IFERROR(IF((VLOOKUP($E57,'Org List'!$AT$10:$AV$188,3,FALSE))="","",(VLOOKUP($E57,'Org List'!$AT$10:$AV$188,3,FALSE))),"")</f>
        <v>NHS England South West (South West North)</v>
      </c>
      <c r="E57" s="97" t="str">
        <f t="shared" ca="1" si="0"/>
        <v>E06000023</v>
      </c>
      <c r="F57" s="99" t="str">
        <f ca="1">IF(E57="","",VLOOKUP(E57,'Org List'!$J$9:$K$488,2,0))</f>
        <v>Bristol, City of</v>
      </c>
      <c r="G57" s="120">
        <f ca="1">IFERROR(IF((VLOOKUP($E57,'Adj NEA Backsheet'!$D$5:$CB$183,G$9,FALSE))="","",(VLOOKUP($E57,'Adj NEA Backsheet'!$D$5:$CB$183,G$9,FALSE))),"")</f>
        <v>4235.2783204547568</v>
      </c>
      <c r="H57" s="121">
        <f ca="1">IFERROR(IF((VLOOKUP($E57,'Adj NEA Backsheet'!$D$5:$CB$183,H$9,FALSE))="","",(VLOOKUP($E57,'Adj NEA Backsheet'!$D$5:$CB$183,H$9,FALSE))),"")</f>
        <v>4777.8613663318629</v>
      </c>
      <c r="I57" s="121">
        <f ca="1">IFERROR(IF((VLOOKUP($E57,'Adj NEA Backsheet'!$D$5:$CB$183,I$9,FALSE))="","",(VLOOKUP($E57,'Adj NEA Backsheet'!$D$5:$CB$183,I$9,FALSE))),"")</f>
        <v>5183.1491670556625</v>
      </c>
      <c r="J57" s="122">
        <f ca="1">IFERROR(IF((VLOOKUP($E57,'Adj NEA Backsheet'!$D$5:$CB$183,J$9,FALSE))="","",(VLOOKUP($E57,'Adj NEA Backsheet'!$D$5:$CB$183,J$9,FALSE))),"")</f>
        <v>5127.9937132373389</v>
      </c>
      <c r="K57" s="120">
        <f ca="1">IFERROR(IF((VLOOKUP($E57,'Adj NEA Backsheet'!$D$5:$CB$183,K$9,FALSE))="","",(VLOOKUP($E57,'Adj NEA Backsheet'!$D$5:$CB$183,K$9,FALSE))),"")</f>
        <v>7991.0826101604125</v>
      </c>
      <c r="L57" s="121">
        <f ca="1">IFERROR(IF((VLOOKUP($E57,'Adj NEA Backsheet'!$D$5:$CB$183,L$9,FALSE))="","",(VLOOKUP($E57,'Adj NEA Backsheet'!$D$5:$CB$183,L$9,FALSE))),"")</f>
        <v>7986.4365980366347</v>
      </c>
      <c r="M57" s="121">
        <f ca="1">IFERROR(IF((VLOOKUP($E57,'Adj NEA Backsheet'!$D$5:$CB$183,M$9,FALSE))="","",(VLOOKUP($E57,'Adj NEA Backsheet'!$D$5:$CB$183,M$9,FALSE))),"")</f>
        <v>8479.5329382668006</v>
      </c>
      <c r="N57" s="123">
        <f ca="1">IFERROR(IF((VLOOKUP($E57,'Adj NEA Backsheet'!$D$5:$CB$183,N$9,FALSE))="","",(VLOOKUP($E57,'Adj NEA Backsheet'!$D$5:$CB$183,N$9,FALSE))),"")</f>
        <v>8349.3145670069134</v>
      </c>
      <c r="O57" s="120">
        <f ca="1">IFERROR(IF((VLOOKUP($E57,'Adj NEA Backsheet'!$D$5:$CB$183,O$9,FALSE))="","",(VLOOKUP($E57,'Adj NEA Backsheet'!$D$5:$CB$183,O$9,FALSE))),"")</f>
        <v>12226.36093061517</v>
      </c>
      <c r="P57" s="124">
        <f ca="1">IFERROR(IF((VLOOKUP($E57,'Adj NEA Backsheet'!$D$5:$CB$183,P$9,FALSE))="","",(VLOOKUP($E57,'Adj NEA Backsheet'!$D$5:$CB$183,P$9,FALSE))),"")</f>
        <v>12764.297964368498</v>
      </c>
      <c r="Q57" s="121">
        <f ca="1">IFERROR(IF((VLOOKUP($E57,'Adj NEA Backsheet'!$D$5:$CB$183,Q$9,FALSE))="","",(VLOOKUP($E57,'Adj NEA Backsheet'!$D$5:$CB$183,Q$9,FALSE))),"")</f>
        <v>13662.682105322463</v>
      </c>
      <c r="R57" s="123">
        <f ca="1">IFERROR(IF((VLOOKUP($E57,'Adj NEA Backsheet'!$D$5:$CB$183,R$9,FALSE))="","",(VLOOKUP($E57,'Adj NEA Backsheet'!$D$5:$CB$183,R$9,FALSE))),"")</f>
        <v>13477.308280244251</v>
      </c>
    </row>
    <row r="58" spans="1:18" ht="15" customHeight="1" x14ac:dyDescent="0.3">
      <c r="A58" s="57">
        <v>45</v>
      </c>
      <c r="B58" s="97" t="str">
        <f ca="1">IFERROR(IF((VLOOKUP($E58,'Org List'!$AJ$10:$AL$188,3,FALSE))="","",(VLOOKUP($E58,'Org List'!$AJ$10:$AL$188,3,FALSE))),"")</f>
        <v>London Commissioning Region</v>
      </c>
      <c r="C58" s="98" t="str">
        <f ca="1">IFERROR(IF((VLOOKUP($E58,'Org List'!$AO$10:$AQ$188,3,FALSE))="","",(VLOOKUP($E58,'Org List'!$AO$10:$AQ$188,3,FALSE))),"")</f>
        <v>London Region</v>
      </c>
      <c r="D58" s="113" t="str">
        <f ca="1">IFERROR(IF((VLOOKUP($E58,'Org List'!$AT$10:$AV$188,3,FALSE))="","",(VLOOKUP($E58,'Org List'!$AT$10:$AV$188,3,FALSE))),"")</f>
        <v>NHS England London</v>
      </c>
      <c r="E58" s="97" t="str">
        <f t="shared" ca="1" si="0"/>
        <v>E09000006</v>
      </c>
      <c r="F58" s="99" t="str">
        <f ca="1">IF(E58="","",VLOOKUP(E58,'Org List'!$J$9:$K$488,2,0))</f>
        <v>Bromley</v>
      </c>
      <c r="G58" s="120">
        <f ca="1">IFERROR(IF((VLOOKUP($E58,'Adj NEA Backsheet'!$D$5:$CB$183,G$9,FALSE))="","",(VLOOKUP($E58,'Adj NEA Backsheet'!$D$5:$CB$183,G$9,FALSE))),"")</f>
        <v>1553.1498124951077</v>
      </c>
      <c r="H58" s="121">
        <f ca="1">IFERROR(IF((VLOOKUP($E58,'Adj NEA Backsheet'!$D$5:$CB$183,H$9,FALSE))="","",(VLOOKUP($E58,'Adj NEA Backsheet'!$D$5:$CB$183,H$9,FALSE))),"")</f>
        <v>1607.7380581771126</v>
      </c>
      <c r="I58" s="121">
        <f ca="1">IFERROR(IF((VLOOKUP($E58,'Adj NEA Backsheet'!$D$5:$CB$183,I$9,FALSE))="","",(VLOOKUP($E58,'Adj NEA Backsheet'!$D$5:$CB$183,I$9,FALSE))),"")</f>
        <v>1638.4125821252585</v>
      </c>
      <c r="J58" s="122">
        <f ca="1">IFERROR(IF((VLOOKUP($E58,'Adj NEA Backsheet'!$D$5:$CB$183,J$9,FALSE))="","",(VLOOKUP($E58,'Adj NEA Backsheet'!$D$5:$CB$183,J$9,FALSE))),"")</f>
        <v>2351.996827064143</v>
      </c>
      <c r="K58" s="120">
        <f ca="1">IFERROR(IF((VLOOKUP($E58,'Adj NEA Backsheet'!$D$5:$CB$183,K$9,FALSE))="","",(VLOOKUP($E58,'Adj NEA Backsheet'!$D$5:$CB$183,K$9,FALSE))),"")</f>
        <v>5223.4780729484173</v>
      </c>
      <c r="L58" s="121">
        <f ca="1">IFERROR(IF((VLOOKUP($E58,'Adj NEA Backsheet'!$D$5:$CB$183,L$9,FALSE))="","",(VLOOKUP($E58,'Adj NEA Backsheet'!$D$5:$CB$183,L$9,FALSE))),"")</f>
        <v>5240.2918759867935</v>
      </c>
      <c r="M58" s="121">
        <f ca="1">IFERROR(IF((VLOOKUP($E58,'Adj NEA Backsheet'!$D$5:$CB$183,M$9,FALSE))="","",(VLOOKUP($E58,'Adj NEA Backsheet'!$D$5:$CB$183,M$9,FALSE))),"")</f>
        <v>5417.2808353453802</v>
      </c>
      <c r="N58" s="123">
        <f ca="1">IFERROR(IF((VLOOKUP($E58,'Adj NEA Backsheet'!$D$5:$CB$183,N$9,FALSE))="","",(VLOOKUP($E58,'Adj NEA Backsheet'!$D$5:$CB$183,N$9,FALSE))),"")</f>
        <v>5353.5352966287464</v>
      </c>
      <c r="O58" s="120">
        <f ca="1">IFERROR(IF((VLOOKUP($E58,'Adj NEA Backsheet'!$D$5:$CB$183,O$9,FALSE))="","",(VLOOKUP($E58,'Adj NEA Backsheet'!$D$5:$CB$183,O$9,FALSE))),"")</f>
        <v>6776.627885443525</v>
      </c>
      <c r="P58" s="124">
        <f ca="1">IFERROR(IF((VLOOKUP($E58,'Adj NEA Backsheet'!$D$5:$CB$183,P$9,FALSE))="","",(VLOOKUP($E58,'Adj NEA Backsheet'!$D$5:$CB$183,P$9,FALSE))),"")</f>
        <v>6848.0299341639056</v>
      </c>
      <c r="Q58" s="121">
        <f ca="1">IFERROR(IF((VLOOKUP($E58,'Adj NEA Backsheet'!$D$5:$CB$183,Q$9,FALSE))="","",(VLOOKUP($E58,'Adj NEA Backsheet'!$D$5:$CB$183,Q$9,FALSE))),"")</f>
        <v>7055.6934174706385</v>
      </c>
      <c r="R58" s="123">
        <f ca="1">IFERROR(IF((VLOOKUP($E58,'Adj NEA Backsheet'!$D$5:$CB$183,R$9,FALSE))="","",(VLOOKUP($E58,'Adj NEA Backsheet'!$D$5:$CB$183,R$9,FALSE))),"")</f>
        <v>7705.5321236928894</v>
      </c>
    </row>
    <row r="59" spans="1:18" ht="15" customHeight="1" x14ac:dyDescent="0.3">
      <c r="A59" s="57">
        <v>46</v>
      </c>
      <c r="B59" s="97" t="str">
        <f ca="1">IFERROR(IF((VLOOKUP($E59,'Org List'!$AJ$10:$AL$188,3,FALSE))="","",(VLOOKUP($E59,'Org List'!$AJ$10:$AL$188,3,FALSE))),"")</f>
        <v>South East England Commissioning Region</v>
      </c>
      <c r="C59" s="98" t="str">
        <f ca="1">IFERROR(IF((VLOOKUP($E59,'Org List'!$AO$10:$AQ$188,3,FALSE))="","",(VLOOKUP($E59,'Org List'!$AO$10:$AQ$188,3,FALSE))),"")</f>
        <v>South East Region</v>
      </c>
      <c r="D59" s="113" t="str">
        <f ca="1">IFERROR(IF((VLOOKUP($E59,'Org List'!$AT$10:$AV$188,3,FALSE))="","",(VLOOKUP($E59,'Org List'!$AT$10:$AV$188,3,FALSE))),"")</f>
        <v>NHS England South East (Hampshire, Isle of Wight and Thames Valley)</v>
      </c>
      <c r="E59" s="97" t="str">
        <f t="shared" ca="1" si="0"/>
        <v>E10000002</v>
      </c>
      <c r="F59" s="99" t="str">
        <f ca="1">IF(E59="","",VLOOKUP(E59,'Org List'!$J$9:$K$488,2,0))</f>
        <v>Buckinghamshire</v>
      </c>
      <c r="G59" s="120">
        <f ca="1">IFERROR(IF((VLOOKUP($E59,'Adj NEA Backsheet'!$D$5:$CB$183,G$9,FALSE))="","",(VLOOKUP($E59,'Adj NEA Backsheet'!$D$5:$CB$183,G$9,FALSE))),"")</f>
        <v>6079.9886099708892</v>
      </c>
      <c r="H59" s="121">
        <f ca="1">IFERROR(IF((VLOOKUP($E59,'Adj NEA Backsheet'!$D$5:$CB$183,H$9,FALSE))="","",(VLOOKUP($E59,'Adj NEA Backsheet'!$D$5:$CB$183,H$9,FALSE))),"")</f>
        <v>5666.7224964687475</v>
      </c>
      <c r="I59" s="121">
        <f ca="1">IFERROR(IF((VLOOKUP($E59,'Adj NEA Backsheet'!$D$5:$CB$183,I$9,FALSE))="","",(VLOOKUP($E59,'Adj NEA Backsheet'!$D$5:$CB$183,I$9,FALSE))),"")</f>
        <v>6317.0850195357616</v>
      </c>
      <c r="J59" s="122">
        <f ca="1">IFERROR(IF((VLOOKUP($E59,'Adj NEA Backsheet'!$D$5:$CB$183,J$9,FALSE))="","",(VLOOKUP($E59,'Adj NEA Backsheet'!$D$5:$CB$183,J$9,FALSE))),"")</f>
        <v>6655.3356705247561</v>
      </c>
      <c r="K59" s="120">
        <f ca="1">IFERROR(IF((VLOOKUP($E59,'Adj NEA Backsheet'!$D$5:$CB$183,K$9,FALSE))="","",(VLOOKUP($E59,'Adj NEA Backsheet'!$D$5:$CB$183,K$9,FALSE))),"")</f>
        <v>8084.3885379998874</v>
      </c>
      <c r="L59" s="121">
        <f ca="1">IFERROR(IF((VLOOKUP($E59,'Adj NEA Backsheet'!$D$5:$CB$183,L$9,FALSE))="","",(VLOOKUP($E59,'Adj NEA Backsheet'!$D$5:$CB$183,L$9,FALSE))),"")</f>
        <v>8104.1344737071449</v>
      </c>
      <c r="M59" s="121">
        <f ca="1">IFERROR(IF((VLOOKUP($E59,'Adj NEA Backsheet'!$D$5:$CB$183,M$9,FALSE))="","",(VLOOKUP($E59,'Adj NEA Backsheet'!$D$5:$CB$183,M$9,FALSE))),"")</f>
        <v>8809.3786050200906</v>
      </c>
      <c r="N59" s="123">
        <f ca="1">IFERROR(IF((VLOOKUP($E59,'Adj NEA Backsheet'!$D$5:$CB$183,N$9,FALSE))="","",(VLOOKUP($E59,'Adj NEA Backsheet'!$D$5:$CB$183,N$9,FALSE))),"")</f>
        <v>8525.0444915460066</v>
      </c>
      <c r="O59" s="120">
        <f ca="1">IFERROR(IF((VLOOKUP($E59,'Adj NEA Backsheet'!$D$5:$CB$183,O$9,FALSE))="","",(VLOOKUP($E59,'Adj NEA Backsheet'!$D$5:$CB$183,O$9,FALSE))),"")</f>
        <v>14164.377147970776</v>
      </c>
      <c r="P59" s="124">
        <f ca="1">IFERROR(IF((VLOOKUP($E59,'Adj NEA Backsheet'!$D$5:$CB$183,P$9,FALSE))="","",(VLOOKUP($E59,'Adj NEA Backsheet'!$D$5:$CB$183,P$9,FALSE))),"")</f>
        <v>13770.856970175893</v>
      </c>
      <c r="Q59" s="121">
        <f ca="1">IFERROR(IF((VLOOKUP($E59,'Adj NEA Backsheet'!$D$5:$CB$183,Q$9,FALSE))="","",(VLOOKUP($E59,'Adj NEA Backsheet'!$D$5:$CB$183,Q$9,FALSE))),"")</f>
        <v>15126.463624555852</v>
      </c>
      <c r="R59" s="123">
        <f ca="1">IFERROR(IF((VLOOKUP($E59,'Adj NEA Backsheet'!$D$5:$CB$183,R$9,FALSE))="","",(VLOOKUP($E59,'Adj NEA Backsheet'!$D$5:$CB$183,R$9,FALSE))),"")</f>
        <v>15180.380162070764</v>
      </c>
    </row>
    <row r="60" spans="1:18" ht="15" customHeight="1" x14ac:dyDescent="0.3">
      <c r="A60" s="57">
        <v>47</v>
      </c>
      <c r="B60" s="97" t="str">
        <f ca="1">IFERROR(IF((VLOOKUP($E60,'Org List'!$AJ$10:$AL$188,3,FALSE))="","",(VLOOKUP($E60,'Org List'!$AJ$10:$AL$188,3,FALSE))),"")</f>
        <v>North of England Commissioning Region</v>
      </c>
      <c r="C60" s="98" t="str">
        <f ca="1">IFERROR(IF((VLOOKUP($E60,'Org List'!$AO$10:$AQ$188,3,FALSE))="","",(VLOOKUP($E60,'Org List'!$AO$10:$AQ$188,3,FALSE))),"")</f>
        <v>North West Region</v>
      </c>
      <c r="D60" s="113" t="str">
        <f ca="1">IFERROR(IF((VLOOKUP($E60,'Org List'!$AT$10:$AV$188,3,FALSE))="","",(VLOOKUP($E60,'Org List'!$AT$10:$AV$188,3,FALSE))),"")</f>
        <v>NHS England North (Greater Manchester)</v>
      </c>
      <c r="E60" s="97" t="str">
        <f t="shared" ca="1" si="0"/>
        <v>E08000002</v>
      </c>
      <c r="F60" s="99" t="str">
        <f ca="1">IF(E60="","",VLOOKUP(E60,'Org List'!$J$9:$K$488,2,0))</f>
        <v>Bury</v>
      </c>
      <c r="G60" s="120">
        <f ca="1">IFERROR(IF((VLOOKUP($E60,'Adj NEA Backsheet'!$D$5:$CB$183,G$9,FALSE))="","",(VLOOKUP($E60,'Adj NEA Backsheet'!$D$5:$CB$183,G$9,FALSE))),"")</f>
        <v>2232.9182261577689</v>
      </c>
      <c r="H60" s="121">
        <f ca="1">IFERROR(IF((VLOOKUP($E60,'Adj NEA Backsheet'!$D$5:$CB$183,H$9,FALSE))="","",(VLOOKUP($E60,'Adj NEA Backsheet'!$D$5:$CB$183,H$9,FALSE))),"")</f>
        <v>2117.4886602973038</v>
      </c>
      <c r="I60" s="121">
        <f ca="1">IFERROR(IF((VLOOKUP($E60,'Adj NEA Backsheet'!$D$5:$CB$183,I$9,FALSE))="","",(VLOOKUP($E60,'Adj NEA Backsheet'!$D$5:$CB$183,I$9,FALSE))),"")</f>
        <v>2404.4832818401464</v>
      </c>
      <c r="J60" s="122">
        <f ca="1">IFERROR(IF((VLOOKUP($E60,'Adj NEA Backsheet'!$D$5:$CB$183,J$9,FALSE))="","",(VLOOKUP($E60,'Adj NEA Backsheet'!$D$5:$CB$183,J$9,FALSE))),"")</f>
        <v>2415.8991075203116</v>
      </c>
      <c r="K60" s="120">
        <f ca="1">IFERROR(IF((VLOOKUP($E60,'Adj NEA Backsheet'!$D$5:$CB$183,K$9,FALSE))="","",(VLOOKUP($E60,'Adj NEA Backsheet'!$D$5:$CB$183,K$9,FALSE))),"")</f>
        <v>3704.9563842884204</v>
      </c>
      <c r="L60" s="121">
        <f ca="1">IFERROR(IF((VLOOKUP($E60,'Adj NEA Backsheet'!$D$5:$CB$183,L$9,FALSE))="","",(VLOOKUP($E60,'Adj NEA Backsheet'!$D$5:$CB$183,L$9,FALSE))),"")</f>
        <v>3559.9833505556485</v>
      </c>
      <c r="M60" s="121">
        <f ca="1">IFERROR(IF((VLOOKUP($E60,'Adj NEA Backsheet'!$D$5:$CB$183,M$9,FALSE))="","",(VLOOKUP($E60,'Adj NEA Backsheet'!$D$5:$CB$183,M$9,FALSE))),"")</f>
        <v>3763.4260321378142</v>
      </c>
      <c r="N60" s="123">
        <f ca="1">IFERROR(IF((VLOOKUP($E60,'Adj NEA Backsheet'!$D$5:$CB$183,N$9,FALSE))="","",(VLOOKUP($E60,'Adj NEA Backsheet'!$D$5:$CB$183,N$9,FALSE))),"")</f>
        <v>3735.8940302178562</v>
      </c>
      <c r="O60" s="120">
        <f ca="1">IFERROR(IF((VLOOKUP($E60,'Adj NEA Backsheet'!$D$5:$CB$183,O$9,FALSE))="","",(VLOOKUP($E60,'Adj NEA Backsheet'!$D$5:$CB$183,O$9,FALSE))),"")</f>
        <v>5937.8746104461898</v>
      </c>
      <c r="P60" s="124">
        <f ca="1">IFERROR(IF((VLOOKUP($E60,'Adj NEA Backsheet'!$D$5:$CB$183,P$9,FALSE))="","",(VLOOKUP($E60,'Adj NEA Backsheet'!$D$5:$CB$183,P$9,FALSE))),"")</f>
        <v>5677.4720108529527</v>
      </c>
      <c r="Q60" s="121">
        <f ca="1">IFERROR(IF((VLOOKUP($E60,'Adj NEA Backsheet'!$D$5:$CB$183,Q$9,FALSE))="","",(VLOOKUP($E60,'Adj NEA Backsheet'!$D$5:$CB$183,Q$9,FALSE))),"")</f>
        <v>6167.9093139779607</v>
      </c>
      <c r="R60" s="123">
        <f ca="1">IFERROR(IF((VLOOKUP($E60,'Adj NEA Backsheet'!$D$5:$CB$183,R$9,FALSE))="","",(VLOOKUP($E60,'Adj NEA Backsheet'!$D$5:$CB$183,R$9,FALSE))),"")</f>
        <v>6151.7931377381683</v>
      </c>
    </row>
    <row r="61" spans="1:18" ht="15" customHeight="1" x14ac:dyDescent="0.3">
      <c r="A61" s="57">
        <v>48</v>
      </c>
      <c r="B61" s="97" t="str">
        <f ca="1">IFERROR(IF((VLOOKUP($E61,'Org List'!$AJ$10:$AL$188,3,FALSE))="","",(VLOOKUP($E61,'Org List'!$AJ$10:$AL$188,3,FALSE))),"")</f>
        <v>North of England Commissioning Region</v>
      </c>
      <c r="C61" s="98" t="str">
        <f ca="1">IFERROR(IF((VLOOKUP($E61,'Org List'!$AO$10:$AQ$188,3,FALSE))="","",(VLOOKUP($E61,'Org List'!$AO$10:$AQ$188,3,FALSE))),"")</f>
        <v>Yorkshire and The Humber Region</v>
      </c>
      <c r="D61" s="113" t="str">
        <f ca="1">IFERROR(IF((VLOOKUP($E61,'Org List'!$AT$10:$AV$188,3,FALSE))="","",(VLOOKUP($E61,'Org List'!$AT$10:$AV$188,3,FALSE))),"")</f>
        <v>NHS England North (Yorkshire And Humber)</v>
      </c>
      <c r="E61" s="97" t="str">
        <f t="shared" ca="1" si="0"/>
        <v>E08000033</v>
      </c>
      <c r="F61" s="99" t="str">
        <f ca="1">IF(E61="","",VLOOKUP(E61,'Org List'!$J$9:$K$488,2,0))</f>
        <v>Calderdale</v>
      </c>
      <c r="G61" s="120">
        <f ca="1">IFERROR(IF((VLOOKUP($E61,'Adj NEA Backsheet'!$D$5:$CB$183,G$9,FALSE))="","",(VLOOKUP($E61,'Adj NEA Backsheet'!$D$5:$CB$183,G$9,FALSE))),"")</f>
        <v>2413.2233717269864</v>
      </c>
      <c r="H61" s="121">
        <f ca="1">IFERROR(IF((VLOOKUP($E61,'Adj NEA Backsheet'!$D$5:$CB$183,H$9,FALSE))="","",(VLOOKUP($E61,'Adj NEA Backsheet'!$D$5:$CB$183,H$9,FALSE))),"")</f>
        <v>2379.1603942730917</v>
      </c>
      <c r="I61" s="121">
        <f ca="1">IFERROR(IF((VLOOKUP($E61,'Adj NEA Backsheet'!$D$5:$CB$183,I$9,FALSE))="","",(VLOOKUP($E61,'Adj NEA Backsheet'!$D$5:$CB$183,I$9,FALSE))),"")</f>
        <v>2494.0351309932098</v>
      </c>
      <c r="J61" s="122">
        <f ca="1">IFERROR(IF((VLOOKUP($E61,'Adj NEA Backsheet'!$D$5:$CB$183,J$9,FALSE))="","",(VLOOKUP($E61,'Adj NEA Backsheet'!$D$5:$CB$183,J$9,FALSE))),"")</f>
        <v>2399.3678386721372</v>
      </c>
      <c r="K61" s="120">
        <f ca="1">IFERROR(IF((VLOOKUP($E61,'Adj NEA Backsheet'!$D$5:$CB$183,K$9,FALSE))="","",(VLOOKUP($E61,'Adj NEA Backsheet'!$D$5:$CB$183,K$9,FALSE))),"")</f>
        <v>4748.8808535409325</v>
      </c>
      <c r="L61" s="121">
        <f ca="1">IFERROR(IF((VLOOKUP($E61,'Adj NEA Backsheet'!$D$5:$CB$183,L$9,FALSE))="","",(VLOOKUP($E61,'Adj NEA Backsheet'!$D$5:$CB$183,L$9,FALSE))),"")</f>
        <v>4824.6862149201543</v>
      </c>
      <c r="M61" s="121">
        <f ca="1">IFERROR(IF((VLOOKUP($E61,'Adj NEA Backsheet'!$D$5:$CB$183,M$9,FALSE))="","",(VLOOKUP($E61,'Adj NEA Backsheet'!$D$5:$CB$183,M$9,FALSE))),"")</f>
        <v>5051.3812736575983</v>
      </c>
      <c r="N61" s="123">
        <f ca="1">IFERROR(IF((VLOOKUP($E61,'Adj NEA Backsheet'!$D$5:$CB$183,N$9,FALSE))="","",(VLOOKUP($E61,'Adj NEA Backsheet'!$D$5:$CB$183,N$9,FALSE))),"")</f>
        <v>4980.0044191351117</v>
      </c>
      <c r="O61" s="120">
        <f ca="1">IFERROR(IF((VLOOKUP($E61,'Adj NEA Backsheet'!$D$5:$CB$183,O$9,FALSE))="","",(VLOOKUP($E61,'Adj NEA Backsheet'!$D$5:$CB$183,O$9,FALSE))),"")</f>
        <v>7162.104225267919</v>
      </c>
      <c r="P61" s="124">
        <f ca="1">IFERROR(IF((VLOOKUP($E61,'Adj NEA Backsheet'!$D$5:$CB$183,P$9,FALSE))="","",(VLOOKUP($E61,'Adj NEA Backsheet'!$D$5:$CB$183,P$9,FALSE))),"")</f>
        <v>7203.846609193246</v>
      </c>
      <c r="Q61" s="121">
        <f ca="1">IFERROR(IF((VLOOKUP($E61,'Adj NEA Backsheet'!$D$5:$CB$183,Q$9,FALSE))="","",(VLOOKUP($E61,'Adj NEA Backsheet'!$D$5:$CB$183,Q$9,FALSE))),"")</f>
        <v>7545.4164046508085</v>
      </c>
      <c r="R61" s="123">
        <f ca="1">IFERROR(IF((VLOOKUP($E61,'Adj NEA Backsheet'!$D$5:$CB$183,R$9,FALSE))="","",(VLOOKUP($E61,'Adj NEA Backsheet'!$D$5:$CB$183,R$9,FALSE))),"")</f>
        <v>7379.3722578072484</v>
      </c>
    </row>
    <row r="62" spans="1:18" ht="15" customHeight="1" x14ac:dyDescent="0.3">
      <c r="A62" s="57">
        <v>49</v>
      </c>
      <c r="B62" s="97" t="str">
        <f ca="1">IFERROR(IF((VLOOKUP($E62,'Org List'!$AJ$10:$AL$188,3,FALSE))="","",(VLOOKUP($E62,'Org List'!$AJ$10:$AL$188,3,FALSE))),"")</f>
        <v>Midlands and East of England Commissioning Region</v>
      </c>
      <c r="C62" s="98" t="str">
        <f ca="1">IFERROR(IF((VLOOKUP($E62,'Org List'!$AO$10:$AQ$188,3,FALSE))="","",(VLOOKUP($E62,'Org List'!$AO$10:$AQ$188,3,FALSE))),"")</f>
        <v>East Region</v>
      </c>
      <c r="D62" s="113" t="str">
        <f ca="1">IFERROR(IF((VLOOKUP($E62,'Org List'!$AT$10:$AV$188,3,FALSE))="","",(VLOOKUP($E62,'Org List'!$AT$10:$AV$188,3,FALSE))),"")</f>
        <v>NHS England Midlands And East (East)</v>
      </c>
      <c r="E62" s="97" t="str">
        <f t="shared" ca="1" si="0"/>
        <v>E10000003</v>
      </c>
      <c r="F62" s="99" t="str">
        <f ca="1">IF(E62="","",VLOOKUP(E62,'Org List'!$J$9:$K$488,2,0))</f>
        <v>Cambridgeshire</v>
      </c>
      <c r="G62" s="120">
        <f ca="1">IFERROR(IF((VLOOKUP($E62,'Adj NEA Backsheet'!$D$5:$CB$183,G$9,FALSE))="","",(VLOOKUP($E62,'Adj NEA Backsheet'!$D$5:$CB$183,G$9,FALSE))),"")</f>
        <v>4770.3799567525275</v>
      </c>
      <c r="H62" s="121">
        <f ca="1">IFERROR(IF((VLOOKUP($E62,'Adj NEA Backsheet'!$D$5:$CB$183,H$9,FALSE))="","",(VLOOKUP($E62,'Adj NEA Backsheet'!$D$5:$CB$183,H$9,FALSE))),"")</f>
        <v>4949.5087557260031</v>
      </c>
      <c r="I62" s="121">
        <f ca="1">IFERROR(IF((VLOOKUP($E62,'Adj NEA Backsheet'!$D$5:$CB$183,I$9,FALSE))="","",(VLOOKUP($E62,'Adj NEA Backsheet'!$D$5:$CB$183,I$9,FALSE))),"")</f>
        <v>5459.8167937811622</v>
      </c>
      <c r="J62" s="122">
        <f ca="1">IFERROR(IF((VLOOKUP($E62,'Adj NEA Backsheet'!$D$5:$CB$183,J$9,FALSE))="","",(VLOOKUP($E62,'Adj NEA Backsheet'!$D$5:$CB$183,J$9,FALSE))),"")</f>
        <v>4886.9355059756563</v>
      </c>
      <c r="K62" s="120">
        <f ca="1">IFERROR(IF((VLOOKUP($E62,'Adj NEA Backsheet'!$D$5:$CB$183,K$9,FALSE))="","",(VLOOKUP($E62,'Adj NEA Backsheet'!$D$5:$CB$183,K$9,FALSE))),"")</f>
        <v>11639.436544175876</v>
      </c>
      <c r="L62" s="121">
        <f ca="1">IFERROR(IF((VLOOKUP($E62,'Adj NEA Backsheet'!$D$5:$CB$183,L$9,FALSE))="","",(VLOOKUP($E62,'Adj NEA Backsheet'!$D$5:$CB$183,L$9,FALSE))),"")</f>
        <v>11364.576269224361</v>
      </c>
      <c r="M62" s="121">
        <f ca="1">IFERROR(IF((VLOOKUP($E62,'Adj NEA Backsheet'!$D$5:$CB$183,M$9,FALSE))="","",(VLOOKUP($E62,'Adj NEA Backsheet'!$D$5:$CB$183,M$9,FALSE))),"")</f>
        <v>11884.347981472676</v>
      </c>
      <c r="N62" s="123">
        <f ca="1">IFERROR(IF((VLOOKUP($E62,'Adj NEA Backsheet'!$D$5:$CB$183,N$9,FALSE))="","",(VLOOKUP($E62,'Adj NEA Backsheet'!$D$5:$CB$183,N$9,FALSE))),"")</f>
        <v>12038.148903367395</v>
      </c>
      <c r="O62" s="120">
        <f ca="1">IFERROR(IF((VLOOKUP($E62,'Adj NEA Backsheet'!$D$5:$CB$183,O$9,FALSE))="","",(VLOOKUP($E62,'Adj NEA Backsheet'!$D$5:$CB$183,O$9,FALSE))),"")</f>
        <v>16409.816500928406</v>
      </c>
      <c r="P62" s="124">
        <f ca="1">IFERROR(IF((VLOOKUP($E62,'Adj NEA Backsheet'!$D$5:$CB$183,P$9,FALSE))="","",(VLOOKUP($E62,'Adj NEA Backsheet'!$D$5:$CB$183,P$9,FALSE))),"")</f>
        <v>16314.085024950364</v>
      </c>
      <c r="Q62" s="121">
        <f ca="1">IFERROR(IF((VLOOKUP($E62,'Adj NEA Backsheet'!$D$5:$CB$183,Q$9,FALSE))="","",(VLOOKUP($E62,'Adj NEA Backsheet'!$D$5:$CB$183,Q$9,FALSE))),"")</f>
        <v>17344.164775253837</v>
      </c>
      <c r="R62" s="123">
        <f ca="1">IFERROR(IF((VLOOKUP($E62,'Adj NEA Backsheet'!$D$5:$CB$183,R$9,FALSE))="","",(VLOOKUP($E62,'Adj NEA Backsheet'!$D$5:$CB$183,R$9,FALSE))),"")</f>
        <v>16925.08440934305</v>
      </c>
    </row>
    <row r="63" spans="1:18" ht="15" customHeight="1" x14ac:dyDescent="0.3">
      <c r="A63" s="57">
        <v>50</v>
      </c>
      <c r="B63" s="97" t="str">
        <f ca="1">IFERROR(IF((VLOOKUP($E63,'Org List'!$AJ$10:$AL$188,3,FALSE))="","",(VLOOKUP($E63,'Org List'!$AJ$10:$AL$188,3,FALSE))),"")</f>
        <v>London Commissioning Region</v>
      </c>
      <c r="C63" s="98" t="str">
        <f ca="1">IFERROR(IF((VLOOKUP($E63,'Org List'!$AO$10:$AQ$188,3,FALSE))="","",(VLOOKUP($E63,'Org List'!$AO$10:$AQ$188,3,FALSE))),"")</f>
        <v>London Region</v>
      </c>
      <c r="D63" s="113" t="str">
        <f ca="1">IFERROR(IF((VLOOKUP($E63,'Org List'!$AT$10:$AV$188,3,FALSE))="","",(VLOOKUP($E63,'Org List'!$AT$10:$AV$188,3,FALSE))),"")</f>
        <v>NHS England London</v>
      </c>
      <c r="E63" s="97" t="str">
        <f t="shared" ca="1" si="0"/>
        <v>E09000007</v>
      </c>
      <c r="F63" s="99" t="str">
        <f ca="1">IF(E63="","",VLOOKUP(E63,'Org List'!$J$9:$K$488,2,0))</f>
        <v>Camden</v>
      </c>
      <c r="G63" s="120">
        <f ca="1">IFERROR(IF((VLOOKUP($E63,'Adj NEA Backsheet'!$D$5:$CB$183,G$9,FALSE))="","",(VLOOKUP($E63,'Adj NEA Backsheet'!$D$5:$CB$183,G$9,FALSE))),"")</f>
        <v>1435.9258073999958</v>
      </c>
      <c r="H63" s="121">
        <f ca="1">IFERROR(IF((VLOOKUP($E63,'Adj NEA Backsheet'!$D$5:$CB$183,H$9,FALSE))="","",(VLOOKUP($E63,'Adj NEA Backsheet'!$D$5:$CB$183,H$9,FALSE))),"")</f>
        <v>1425.0923320125473</v>
      </c>
      <c r="I63" s="121">
        <f ca="1">IFERROR(IF((VLOOKUP($E63,'Adj NEA Backsheet'!$D$5:$CB$183,I$9,FALSE))="","",(VLOOKUP($E63,'Adj NEA Backsheet'!$D$5:$CB$183,I$9,FALSE))),"")</f>
        <v>1545.0671363677357</v>
      </c>
      <c r="J63" s="122">
        <f ca="1">IFERROR(IF((VLOOKUP($E63,'Adj NEA Backsheet'!$D$5:$CB$183,J$9,FALSE))="","",(VLOOKUP($E63,'Adj NEA Backsheet'!$D$5:$CB$183,J$9,FALSE))),"")</f>
        <v>1265.5449784720979</v>
      </c>
      <c r="K63" s="120">
        <f ca="1">IFERROR(IF((VLOOKUP($E63,'Adj NEA Backsheet'!$D$5:$CB$183,K$9,FALSE))="","",(VLOOKUP($E63,'Adj NEA Backsheet'!$D$5:$CB$183,K$9,FALSE))),"")</f>
        <v>2901.8068273822046</v>
      </c>
      <c r="L63" s="121">
        <f ca="1">IFERROR(IF((VLOOKUP($E63,'Adj NEA Backsheet'!$D$5:$CB$183,L$9,FALSE))="","",(VLOOKUP($E63,'Adj NEA Backsheet'!$D$5:$CB$183,L$9,FALSE))),"")</f>
        <v>2930.3307918932987</v>
      </c>
      <c r="M63" s="121">
        <f ca="1">IFERROR(IF((VLOOKUP($E63,'Adj NEA Backsheet'!$D$5:$CB$183,M$9,FALSE))="","",(VLOOKUP($E63,'Adj NEA Backsheet'!$D$5:$CB$183,M$9,FALSE))),"")</f>
        <v>3202.6368082080162</v>
      </c>
      <c r="N63" s="123">
        <f ca="1">IFERROR(IF((VLOOKUP($E63,'Adj NEA Backsheet'!$D$5:$CB$183,N$9,FALSE))="","",(VLOOKUP($E63,'Adj NEA Backsheet'!$D$5:$CB$183,N$9,FALSE))),"")</f>
        <v>3039.0300856457989</v>
      </c>
      <c r="O63" s="120">
        <f ca="1">IFERROR(IF((VLOOKUP($E63,'Adj NEA Backsheet'!$D$5:$CB$183,O$9,FALSE))="","",(VLOOKUP($E63,'Adj NEA Backsheet'!$D$5:$CB$183,O$9,FALSE))),"")</f>
        <v>4337.7326347822</v>
      </c>
      <c r="P63" s="124">
        <f ca="1">IFERROR(IF((VLOOKUP($E63,'Adj NEA Backsheet'!$D$5:$CB$183,P$9,FALSE))="","",(VLOOKUP($E63,'Adj NEA Backsheet'!$D$5:$CB$183,P$9,FALSE))),"")</f>
        <v>4355.4231239058463</v>
      </c>
      <c r="Q63" s="121">
        <f ca="1">IFERROR(IF((VLOOKUP($E63,'Adj NEA Backsheet'!$D$5:$CB$183,Q$9,FALSE))="","",(VLOOKUP($E63,'Adj NEA Backsheet'!$D$5:$CB$183,Q$9,FALSE))),"")</f>
        <v>4747.7039445757518</v>
      </c>
      <c r="R63" s="123">
        <f ca="1">IFERROR(IF((VLOOKUP($E63,'Adj NEA Backsheet'!$D$5:$CB$183,R$9,FALSE))="","",(VLOOKUP($E63,'Adj NEA Backsheet'!$D$5:$CB$183,R$9,FALSE))),"")</f>
        <v>4304.5750641178965</v>
      </c>
    </row>
    <row r="64" spans="1:18" ht="15" customHeight="1" x14ac:dyDescent="0.3">
      <c r="A64" s="57">
        <v>51</v>
      </c>
      <c r="B64" s="97" t="str">
        <f ca="1">IFERROR(IF((VLOOKUP($E64,'Org List'!$AJ$10:$AL$188,3,FALSE))="","",(VLOOKUP($E64,'Org List'!$AJ$10:$AL$188,3,FALSE))),"")</f>
        <v>Midlands and East of England Commissioning Region</v>
      </c>
      <c r="C64" s="98" t="str">
        <f ca="1">IFERROR(IF((VLOOKUP($E64,'Org List'!$AO$10:$AQ$188,3,FALSE))="","",(VLOOKUP($E64,'Org List'!$AO$10:$AQ$188,3,FALSE))),"")</f>
        <v>East Region</v>
      </c>
      <c r="D64" s="113" t="str">
        <f ca="1">IFERROR(IF((VLOOKUP($E64,'Org List'!$AT$10:$AV$188,3,FALSE))="","",(VLOOKUP($E64,'Org List'!$AT$10:$AV$188,3,FALSE))),"")</f>
        <v>NHS England Midlands And East (Central Midlands)</v>
      </c>
      <c r="E64" s="97" t="str">
        <f t="shared" ca="1" si="0"/>
        <v>E06000056</v>
      </c>
      <c r="F64" s="99" t="str">
        <f ca="1">IF(E64="","",VLOOKUP(E64,'Org List'!$J$9:$K$488,2,0))</f>
        <v>Central Bedfordshire</v>
      </c>
      <c r="G64" s="120">
        <f ca="1">IFERROR(IF((VLOOKUP($E64,'Adj NEA Backsheet'!$D$5:$CB$183,G$9,FALSE))="","",(VLOOKUP($E64,'Adj NEA Backsheet'!$D$5:$CB$183,G$9,FALSE))),"")</f>
        <v>2453.4734480656075</v>
      </c>
      <c r="H64" s="121">
        <f ca="1">IFERROR(IF((VLOOKUP($E64,'Adj NEA Backsheet'!$D$5:$CB$183,H$9,FALSE))="","",(VLOOKUP($E64,'Adj NEA Backsheet'!$D$5:$CB$183,H$9,FALSE))),"")</f>
        <v>2475.0182021703608</v>
      </c>
      <c r="I64" s="121">
        <f ca="1">IFERROR(IF((VLOOKUP($E64,'Adj NEA Backsheet'!$D$5:$CB$183,I$9,FALSE))="","",(VLOOKUP($E64,'Adj NEA Backsheet'!$D$5:$CB$183,I$9,FALSE))),"")</f>
        <v>2714.4623484731246</v>
      </c>
      <c r="J64" s="122">
        <f ca="1">IFERROR(IF((VLOOKUP($E64,'Adj NEA Backsheet'!$D$5:$CB$183,J$9,FALSE))="","",(VLOOKUP($E64,'Adj NEA Backsheet'!$D$5:$CB$183,J$9,FALSE))),"")</f>
        <v>2609.4264994639616</v>
      </c>
      <c r="K64" s="120">
        <f ca="1">IFERROR(IF((VLOOKUP($E64,'Adj NEA Backsheet'!$D$5:$CB$183,K$9,FALSE))="","",(VLOOKUP($E64,'Adj NEA Backsheet'!$D$5:$CB$183,K$9,FALSE))),"")</f>
        <v>4969.0122845875876</v>
      </c>
      <c r="L64" s="121">
        <f ca="1">IFERROR(IF((VLOOKUP($E64,'Adj NEA Backsheet'!$D$5:$CB$183,L$9,FALSE))="","",(VLOOKUP($E64,'Adj NEA Backsheet'!$D$5:$CB$183,L$9,FALSE))),"")</f>
        <v>4947.5922240488353</v>
      </c>
      <c r="M64" s="121">
        <f ca="1">IFERROR(IF((VLOOKUP($E64,'Adj NEA Backsheet'!$D$5:$CB$183,M$9,FALSE))="","",(VLOOKUP($E64,'Adj NEA Backsheet'!$D$5:$CB$183,M$9,FALSE))),"")</f>
        <v>5367.2372632885599</v>
      </c>
      <c r="N64" s="123">
        <f ca="1">IFERROR(IF((VLOOKUP($E64,'Adj NEA Backsheet'!$D$5:$CB$183,N$9,FALSE))="","",(VLOOKUP($E64,'Adj NEA Backsheet'!$D$5:$CB$183,N$9,FALSE))),"")</f>
        <v>5222.0185113287598</v>
      </c>
      <c r="O64" s="120">
        <f ca="1">IFERROR(IF((VLOOKUP($E64,'Adj NEA Backsheet'!$D$5:$CB$183,O$9,FALSE))="","",(VLOOKUP($E64,'Adj NEA Backsheet'!$D$5:$CB$183,O$9,FALSE))),"")</f>
        <v>7422.4857326531946</v>
      </c>
      <c r="P64" s="124">
        <f ca="1">IFERROR(IF((VLOOKUP($E64,'Adj NEA Backsheet'!$D$5:$CB$183,P$9,FALSE))="","",(VLOOKUP($E64,'Adj NEA Backsheet'!$D$5:$CB$183,P$9,FALSE))),"")</f>
        <v>7422.6104262191966</v>
      </c>
      <c r="Q64" s="121">
        <f ca="1">IFERROR(IF((VLOOKUP($E64,'Adj NEA Backsheet'!$D$5:$CB$183,Q$9,FALSE))="","",(VLOOKUP($E64,'Adj NEA Backsheet'!$D$5:$CB$183,Q$9,FALSE))),"")</f>
        <v>8081.6996117616845</v>
      </c>
      <c r="R64" s="123">
        <f ca="1">IFERROR(IF((VLOOKUP($E64,'Adj NEA Backsheet'!$D$5:$CB$183,R$9,FALSE))="","",(VLOOKUP($E64,'Adj NEA Backsheet'!$D$5:$CB$183,R$9,FALSE))),"")</f>
        <v>7831.4450107927214</v>
      </c>
    </row>
    <row r="65" spans="1:18" ht="15" customHeight="1" x14ac:dyDescent="0.3">
      <c r="A65" s="57">
        <v>52</v>
      </c>
      <c r="B65" s="97" t="str">
        <f ca="1">IFERROR(IF((VLOOKUP($E65,'Org List'!$AJ$10:$AL$188,3,FALSE))="","",(VLOOKUP($E65,'Org List'!$AJ$10:$AL$188,3,FALSE))),"")</f>
        <v>North of England Commissioning Region</v>
      </c>
      <c r="C65" s="98" t="str">
        <f ca="1">IFERROR(IF((VLOOKUP($E65,'Org List'!$AO$10:$AQ$188,3,FALSE))="","",(VLOOKUP($E65,'Org List'!$AO$10:$AQ$188,3,FALSE))),"")</f>
        <v>North West Region</v>
      </c>
      <c r="D65" s="113" t="str">
        <f ca="1">IFERROR(IF((VLOOKUP($E65,'Org List'!$AT$10:$AV$188,3,FALSE))="","",(VLOOKUP($E65,'Org List'!$AT$10:$AV$188,3,FALSE))),"")</f>
        <v>NHS England North (Cheshire And Merseyside)</v>
      </c>
      <c r="E65" s="97" t="str">
        <f t="shared" ca="1" si="0"/>
        <v>E06000049</v>
      </c>
      <c r="F65" s="99" t="str">
        <f ca="1">IF(E65="","",VLOOKUP(E65,'Org List'!$J$9:$K$488,2,0))</f>
        <v>Cheshire East</v>
      </c>
      <c r="G65" s="120">
        <f ca="1">IFERROR(IF((VLOOKUP($E65,'Adj NEA Backsheet'!$D$5:$CB$183,G$9,FALSE))="","",(VLOOKUP($E65,'Adj NEA Backsheet'!$D$5:$CB$183,G$9,FALSE))),"")</f>
        <v>3927.5557093398547</v>
      </c>
      <c r="H65" s="121">
        <f ca="1">IFERROR(IF((VLOOKUP($E65,'Adj NEA Backsheet'!$D$5:$CB$183,H$9,FALSE))="","",(VLOOKUP($E65,'Adj NEA Backsheet'!$D$5:$CB$183,H$9,FALSE))),"")</f>
        <v>3900.4353757432696</v>
      </c>
      <c r="I65" s="121">
        <f ca="1">IFERROR(IF((VLOOKUP($E65,'Adj NEA Backsheet'!$D$5:$CB$183,I$9,FALSE))="","",(VLOOKUP($E65,'Adj NEA Backsheet'!$D$5:$CB$183,I$9,FALSE))),"")</f>
        <v>4312.7146258594776</v>
      </c>
      <c r="J65" s="122">
        <f ca="1">IFERROR(IF((VLOOKUP($E65,'Adj NEA Backsheet'!$D$5:$CB$183,J$9,FALSE))="","",(VLOOKUP($E65,'Adj NEA Backsheet'!$D$5:$CB$183,J$9,FALSE))),"")</f>
        <v>4290.9443248013486</v>
      </c>
      <c r="K65" s="120">
        <f ca="1">IFERROR(IF((VLOOKUP($E65,'Adj NEA Backsheet'!$D$5:$CB$183,K$9,FALSE))="","",(VLOOKUP($E65,'Adj NEA Backsheet'!$D$5:$CB$183,K$9,FALSE))),"")</f>
        <v>7143.1959339901932</v>
      </c>
      <c r="L65" s="121">
        <f ca="1">IFERROR(IF((VLOOKUP($E65,'Adj NEA Backsheet'!$D$5:$CB$183,L$9,FALSE))="","",(VLOOKUP($E65,'Adj NEA Backsheet'!$D$5:$CB$183,L$9,FALSE))),"")</f>
        <v>7090.1067251134245</v>
      </c>
      <c r="M65" s="121">
        <f ca="1">IFERROR(IF((VLOOKUP($E65,'Adj NEA Backsheet'!$D$5:$CB$183,M$9,FALSE))="","",(VLOOKUP($E65,'Adj NEA Backsheet'!$D$5:$CB$183,M$9,FALSE))),"")</f>
        <v>7498.963882079197</v>
      </c>
      <c r="N65" s="123">
        <f ca="1">IFERROR(IF((VLOOKUP($E65,'Adj NEA Backsheet'!$D$5:$CB$183,N$9,FALSE))="","",(VLOOKUP($E65,'Adj NEA Backsheet'!$D$5:$CB$183,N$9,FALSE))),"")</f>
        <v>7552.5483042339374</v>
      </c>
      <c r="O65" s="120">
        <f ca="1">IFERROR(IF((VLOOKUP($E65,'Adj NEA Backsheet'!$D$5:$CB$183,O$9,FALSE))="","",(VLOOKUP($E65,'Adj NEA Backsheet'!$D$5:$CB$183,O$9,FALSE))),"")</f>
        <v>11070.751643330048</v>
      </c>
      <c r="P65" s="124">
        <f ca="1">IFERROR(IF((VLOOKUP($E65,'Adj NEA Backsheet'!$D$5:$CB$183,P$9,FALSE))="","",(VLOOKUP($E65,'Adj NEA Backsheet'!$D$5:$CB$183,P$9,FALSE))),"")</f>
        <v>10990.542100856694</v>
      </c>
      <c r="Q65" s="121">
        <f ca="1">IFERROR(IF((VLOOKUP($E65,'Adj NEA Backsheet'!$D$5:$CB$183,Q$9,FALSE))="","",(VLOOKUP($E65,'Adj NEA Backsheet'!$D$5:$CB$183,Q$9,FALSE))),"")</f>
        <v>11811.678507938675</v>
      </c>
      <c r="R65" s="123">
        <f ca="1">IFERROR(IF((VLOOKUP($E65,'Adj NEA Backsheet'!$D$5:$CB$183,R$9,FALSE))="","",(VLOOKUP($E65,'Adj NEA Backsheet'!$D$5:$CB$183,R$9,FALSE))),"")</f>
        <v>11843.492629035285</v>
      </c>
    </row>
    <row r="66" spans="1:18" ht="15" customHeight="1" x14ac:dyDescent="0.3">
      <c r="A66" s="57">
        <v>53</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0"/>
        <v>E06000050</v>
      </c>
      <c r="F66" s="99" t="str">
        <f ca="1">IF(E66="","",VLOOKUP(E66,'Org List'!$J$9:$K$488,2,0))</f>
        <v>Cheshire West and Chester</v>
      </c>
      <c r="G66" s="120">
        <f ca="1">IFERROR(IF((VLOOKUP($E66,'Adj NEA Backsheet'!$D$5:$CB$183,G$9,FALSE))="","",(VLOOKUP($E66,'Adj NEA Backsheet'!$D$5:$CB$183,G$9,FALSE))),"")</f>
        <v>3579.2867761612697</v>
      </c>
      <c r="H66" s="121">
        <f ca="1">IFERROR(IF((VLOOKUP($E66,'Adj NEA Backsheet'!$D$5:$CB$183,H$9,FALSE))="","",(VLOOKUP($E66,'Adj NEA Backsheet'!$D$5:$CB$183,H$9,FALSE))),"")</f>
        <v>3842.7406877197886</v>
      </c>
      <c r="I66" s="121">
        <f ca="1">IFERROR(IF((VLOOKUP($E66,'Adj NEA Backsheet'!$D$5:$CB$183,I$9,FALSE))="","",(VLOOKUP($E66,'Adj NEA Backsheet'!$D$5:$CB$183,I$9,FALSE))),"")</f>
        <v>4131.1777422035557</v>
      </c>
      <c r="J66" s="122">
        <f ca="1">IFERROR(IF((VLOOKUP($E66,'Adj NEA Backsheet'!$D$5:$CB$183,J$9,FALSE))="","",(VLOOKUP($E66,'Adj NEA Backsheet'!$D$5:$CB$183,J$9,FALSE))),"")</f>
        <v>4034.5349249292085</v>
      </c>
      <c r="K66" s="120">
        <f ca="1">IFERROR(IF((VLOOKUP($E66,'Adj NEA Backsheet'!$D$5:$CB$183,K$9,FALSE))="","",(VLOOKUP($E66,'Adj NEA Backsheet'!$D$5:$CB$183,K$9,FALSE))),"")</f>
        <v>7127.5131992078623</v>
      </c>
      <c r="L66" s="121">
        <f ca="1">IFERROR(IF((VLOOKUP($E66,'Adj NEA Backsheet'!$D$5:$CB$183,L$9,FALSE))="","",(VLOOKUP($E66,'Adj NEA Backsheet'!$D$5:$CB$183,L$9,FALSE))),"")</f>
        <v>7039.2458833654737</v>
      </c>
      <c r="M66" s="121">
        <f ca="1">IFERROR(IF((VLOOKUP($E66,'Adj NEA Backsheet'!$D$5:$CB$183,M$9,FALSE))="","",(VLOOKUP($E66,'Adj NEA Backsheet'!$D$5:$CB$183,M$9,FALSE))),"")</f>
        <v>7463.7908159231483</v>
      </c>
      <c r="N66" s="123">
        <f ca="1">IFERROR(IF((VLOOKUP($E66,'Adj NEA Backsheet'!$D$5:$CB$183,N$9,FALSE))="","",(VLOOKUP($E66,'Adj NEA Backsheet'!$D$5:$CB$183,N$9,FALSE))),"")</f>
        <v>7512.4928725354412</v>
      </c>
      <c r="O66" s="120">
        <f ca="1">IFERROR(IF((VLOOKUP($E66,'Adj NEA Backsheet'!$D$5:$CB$183,O$9,FALSE))="","",(VLOOKUP($E66,'Adj NEA Backsheet'!$D$5:$CB$183,O$9,FALSE))),"")</f>
        <v>10706.799975369133</v>
      </c>
      <c r="P66" s="124">
        <f ca="1">IFERROR(IF((VLOOKUP($E66,'Adj NEA Backsheet'!$D$5:$CB$183,P$9,FALSE))="","",(VLOOKUP($E66,'Adj NEA Backsheet'!$D$5:$CB$183,P$9,FALSE))),"")</f>
        <v>10881.986571085263</v>
      </c>
      <c r="Q66" s="121">
        <f ca="1">IFERROR(IF((VLOOKUP($E66,'Adj NEA Backsheet'!$D$5:$CB$183,Q$9,FALSE))="","",(VLOOKUP($E66,'Adj NEA Backsheet'!$D$5:$CB$183,Q$9,FALSE))),"")</f>
        <v>11594.968558126704</v>
      </c>
      <c r="R66" s="123">
        <f ca="1">IFERROR(IF((VLOOKUP($E66,'Adj NEA Backsheet'!$D$5:$CB$183,R$9,FALSE))="","",(VLOOKUP($E66,'Adj NEA Backsheet'!$D$5:$CB$183,R$9,FALSE))),"")</f>
        <v>11547.027797464649</v>
      </c>
    </row>
    <row r="67" spans="1:18" ht="15" customHeight="1" x14ac:dyDescent="0.3">
      <c r="A67" s="57">
        <v>54</v>
      </c>
      <c r="B67" s="97" t="str">
        <f ca="1">IFERROR(IF((VLOOKUP($E67,'Org List'!$AJ$10:$AL$188,3,FALSE))="","",(VLOOKUP($E67,'Org List'!$AJ$10:$AL$188,3,FALSE))),"")</f>
        <v>London Commissioning Region</v>
      </c>
      <c r="C67" s="98" t="str">
        <f ca="1">IFERROR(IF((VLOOKUP($E67,'Org List'!$AO$10:$AQ$188,3,FALSE))="","",(VLOOKUP($E67,'Org List'!$AO$10:$AQ$188,3,FALSE))),"")</f>
        <v>London Region</v>
      </c>
      <c r="D67" s="113" t="str">
        <f ca="1">IFERROR(IF((VLOOKUP($E67,'Org List'!$AT$10:$AV$188,3,FALSE))="","",(VLOOKUP($E67,'Org List'!$AT$10:$AV$188,3,FALSE))),"")</f>
        <v>NHS England London</v>
      </c>
      <c r="E67" s="97" t="str">
        <f t="shared" ca="1" si="0"/>
        <v>E09000001</v>
      </c>
      <c r="F67" s="99" t="str">
        <f ca="1">IF(E67="","",VLOOKUP(E67,'Org List'!$J$9:$K$488,2,0))</f>
        <v>City of London</v>
      </c>
      <c r="G67" s="120">
        <f ca="1">IFERROR(IF((VLOOKUP($E67,'Adj NEA Backsheet'!$D$5:$CB$183,G$9,FALSE))="","",(VLOOKUP($E67,'Adj NEA Backsheet'!$D$5:$CB$183,G$9,FALSE))),"")</f>
        <v>41.541996468846996</v>
      </c>
      <c r="H67" s="121">
        <f ca="1">IFERROR(IF((VLOOKUP($E67,'Adj NEA Backsheet'!$D$5:$CB$183,H$9,FALSE))="","",(VLOOKUP($E67,'Adj NEA Backsheet'!$D$5:$CB$183,H$9,FALSE))),"")</f>
        <v>44.218633220208403</v>
      </c>
      <c r="I67" s="121">
        <f ca="1">IFERROR(IF((VLOOKUP($E67,'Adj NEA Backsheet'!$D$5:$CB$183,I$9,FALSE))="","",(VLOOKUP($E67,'Adj NEA Backsheet'!$D$5:$CB$183,I$9,FALSE))),"")</f>
        <v>47.238824172066209</v>
      </c>
      <c r="J67" s="122">
        <f ca="1">IFERROR(IF((VLOOKUP($E67,'Adj NEA Backsheet'!$D$5:$CB$183,J$9,FALSE))="","",(VLOOKUP($E67,'Adj NEA Backsheet'!$D$5:$CB$183,J$9,FALSE))),"")</f>
        <v>44.045279719345544</v>
      </c>
      <c r="K67" s="120">
        <f ca="1">IFERROR(IF((VLOOKUP($E67,'Adj NEA Backsheet'!$D$5:$CB$183,K$9,FALSE))="","",(VLOOKUP($E67,'Adj NEA Backsheet'!$D$5:$CB$183,K$9,FALSE))),"")</f>
        <v>105.06800824370677</v>
      </c>
      <c r="L67" s="121">
        <f ca="1">IFERROR(IF((VLOOKUP($E67,'Adj NEA Backsheet'!$D$5:$CB$183,L$9,FALSE))="","",(VLOOKUP($E67,'Adj NEA Backsheet'!$D$5:$CB$183,L$9,FALSE))),"")</f>
        <v>101.05435849061959</v>
      </c>
      <c r="M67" s="121">
        <f ca="1">IFERROR(IF((VLOOKUP($E67,'Adj NEA Backsheet'!$D$5:$CB$183,M$9,FALSE))="","",(VLOOKUP($E67,'Adj NEA Backsheet'!$D$5:$CB$183,M$9,FALSE))),"")</f>
        <v>108.39879048637212</v>
      </c>
      <c r="N67" s="123">
        <f ca="1">IFERROR(IF((VLOOKUP($E67,'Adj NEA Backsheet'!$D$5:$CB$183,N$9,FALSE))="","",(VLOOKUP($E67,'Adj NEA Backsheet'!$D$5:$CB$183,N$9,FALSE))),"")</f>
        <v>93.556865383674932</v>
      </c>
      <c r="O67" s="120">
        <f ca="1">IFERROR(IF((VLOOKUP($E67,'Adj NEA Backsheet'!$D$5:$CB$183,O$9,FALSE))="","",(VLOOKUP($E67,'Adj NEA Backsheet'!$D$5:$CB$183,O$9,FALSE))),"")</f>
        <v>146.61000471255377</v>
      </c>
      <c r="P67" s="124">
        <f ca="1">IFERROR(IF((VLOOKUP($E67,'Adj NEA Backsheet'!$D$5:$CB$183,P$9,FALSE))="","",(VLOOKUP($E67,'Adj NEA Backsheet'!$D$5:$CB$183,P$9,FALSE))),"")</f>
        <v>145.27299171082799</v>
      </c>
      <c r="Q67" s="121">
        <f ca="1">IFERROR(IF((VLOOKUP($E67,'Adj NEA Backsheet'!$D$5:$CB$183,Q$9,FALSE))="","",(VLOOKUP($E67,'Adj NEA Backsheet'!$D$5:$CB$183,Q$9,FALSE))),"")</f>
        <v>155.63761465843834</v>
      </c>
      <c r="R67" s="123">
        <f ca="1">IFERROR(IF((VLOOKUP($E67,'Adj NEA Backsheet'!$D$5:$CB$183,R$9,FALSE))="","",(VLOOKUP($E67,'Adj NEA Backsheet'!$D$5:$CB$183,R$9,FALSE))),"")</f>
        <v>137.60214510302046</v>
      </c>
    </row>
    <row r="68" spans="1:18" ht="15" customHeight="1" x14ac:dyDescent="0.3">
      <c r="A68" s="57">
        <v>55</v>
      </c>
      <c r="B68" s="97" t="str">
        <f ca="1">IFERROR(IF((VLOOKUP($E68,'Org List'!$AJ$10:$AL$188,3,FALSE))="","",(VLOOKUP($E68,'Org List'!$AJ$10:$AL$188,3,FALSE))),"")</f>
        <v>South West England Commissioning Region</v>
      </c>
      <c r="C68" s="98" t="str">
        <f ca="1">IFERROR(IF((VLOOKUP($E68,'Org List'!$AO$10:$AQ$188,3,FALSE))="","",(VLOOKUP($E68,'Org List'!$AO$10:$AQ$188,3,FALSE))),"")</f>
        <v>South West Region</v>
      </c>
      <c r="D68" s="113" t="str">
        <f ca="1">IFERROR(IF((VLOOKUP($E68,'Org List'!$AT$10:$AV$188,3,FALSE))="","",(VLOOKUP($E68,'Org List'!$AT$10:$AV$188,3,FALSE))),"")</f>
        <v>NHS England South West (South West South)</v>
      </c>
      <c r="E68" s="97" t="str">
        <f t="shared" ca="1" si="0"/>
        <v>E06000052</v>
      </c>
      <c r="F68" s="99" t="str">
        <f ca="1">IF(E68="","",VLOOKUP(E68,'Org List'!$J$9:$K$488,2,0))</f>
        <v>Cornwall &amp; Scilly</v>
      </c>
      <c r="G68" s="120">
        <f ca="1">IFERROR(IF((VLOOKUP($E68,'Adj NEA Backsheet'!$D$5:$CB$183,G$9,FALSE))="","",(VLOOKUP($E68,'Adj NEA Backsheet'!$D$5:$CB$183,G$9,FALSE))),"")</f>
        <v>4534.2471980946102</v>
      </c>
      <c r="H68" s="121">
        <f ca="1">IFERROR(IF((VLOOKUP($E68,'Adj NEA Backsheet'!$D$5:$CB$183,H$9,FALSE))="","",(VLOOKUP($E68,'Adj NEA Backsheet'!$D$5:$CB$183,H$9,FALSE))),"")</f>
        <v>4203.3354231671256</v>
      </c>
      <c r="I68" s="121">
        <f ca="1">IFERROR(IF((VLOOKUP($E68,'Adj NEA Backsheet'!$D$5:$CB$183,I$9,FALSE))="","",(VLOOKUP($E68,'Adj NEA Backsheet'!$D$5:$CB$183,I$9,FALSE))),"")</f>
        <v>4763.4560888492724</v>
      </c>
      <c r="J68" s="122">
        <f ca="1">IFERROR(IF((VLOOKUP($E68,'Adj NEA Backsheet'!$D$5:$CB$183,J$9,FALSE))="","",(VLOOKUP($E68,'Adj NEA Backsheet'!$D$5:$CB$183,J$9,FALSE))),"")</f>
        <v>4452.2819647331071</v>
      </c>
      <c r="K68" s="120">
        <f ca="1">IFERROR(IF((VLOOKUP($E68,'Adj NEA Backsheet'!$D$5:$CB$183,K$9,FALSE))="","",(VLOOKUP($E68,'Adj NEA Backsheet'!$D$5:$CB$183,K$9,FALSE))),"")</f>
        <v>11278.800815036248</v>
      </c>
      <c r="L68" s="121">
        <f ca="1">IFERROR(IF((VLOOKUP($E68,'Adj NEA Backsheet'!$D$5:$CB$183,L$9,FALSE))="","",(VLOOKUP($E68,'Adj NEA Backsheet'!$D$5:$CB$183,L$9,FALSE))),"")</f>
        <v>11010.028739216012</v>
      </c>
      <c r="M68" s="121">
        <f ca="1">IFERROR(IF((VLOOKUP($E68,'Adj NEA Backsheet'!$D$5:$CB$183,M$9,FALSE))="","",(VLOOKUP($E68,'Adj NEA Backsheet'!$D$5:$CB$183,M$9,FALSE))),"")</f>
        <v>11562.188427202678</v>
      </c>
      <c r="N68" s="123">
        <f ca="1">IFERROR(IF((VLOOKUP($E68,'Adj NEA Backsheet'!$D$5:$CB$183,N$9,FALSE))="","",(VLOOKUP($E68,'Adj NEA Backsheet'!$D$5:$CB$183,N$9,FALSE))),"")</f>
        <v>11614.902607240812</v>
      </c>
      <c r="O68" s="120">
        <f ca="1">IFERROR(IF((VLOOKUP($E68,'Adj NEA Backsheet'!$D$5:$CB$183,O$9,FALSE))="","",(VLOOKUP($E68,'Adj NEA Backsheet'!$D$5:$CB$183,O$9,FALSE))),"")</f>
        <v>15813.048013130858</v>
      </c>
      <c r="P68" s="124">
        <f ca="1">IFERROR(IF((VLOOKUP($E68,'Adj NEA Backsheet'!$D$5:$CB$183,P$9,FALSE))="","",(VLOOKUP($E68,'Adj NEA Backsheet'!$D$5:$CB$183,P$9,FALSE))),"")</f>
        <v>15213.364162383137</v>
      </c>
      <c r="Q68" s="121">
        <f ca="1">IFERROR(IF((VLOOKUP($E68,'Adj NEA Backsheet'!$D$5:$CB$183,Q$9,FALSE))="","",(VLOOKUP($E68,'Adj NEA Backsheet'!$D$5:$CB$183,Q$9,FALSE))),"")</f>
        <v>16325.644516051951</v>
      </c>
      <c r="R68" s="123">
        <f ca="1">IFERROR(IF((VLOOKUP($E68,'Adj NEA Backsheet'!$D$5:$CB$183,R$9,FALSE))="","",(VLOOKUP($E68,'Adj NEA Backsheet'!$D$5:$CB$183,R$9,FALSE))),"")</f>
        <v>16067.184571973919</v>
      </c>
    </row>
    <row r="69" spans="1:18" ht="15" customHeight="1" x14ac:dyDescent="0.3">
      <c r="A69" s="57">
        <v>56</v>
      </c>
      <c r="B69" s="97" t="str">
        <f ca="1">IFERROR(IF((VLOOKUP($E69,'Org List'!$AJ$10:$AL$188,3,FALSE))="","",(VLOOKUP($E69,'Org List'!$AJ$10:$AL$188,3,FALSE))),"")</f>
        <v>North of England Commissioning Region</v>
      </c>
      <c r="C69" s="98" t="str">
        <f ca="1">IFERROR(IF((VLOOKUP($E69,'Org List'!$AO$10:$AQ$188,3,FALSE))="","",(VLOOKUP($E69,'Org List'!$AO$10:$AQ$188,3,FALSE))),"")</f>
        <v>North East Region</v>
      </c>
      <c r="D69" s="113" t="str">
        <f ca="1">IFERROR(IF((VLOOKUP($E69,'Org List'!$AT$10:$AV$188,3,FALSE))="","",(VLOOKUP($E69,'Org List'!$AT$10:$AV$188,3,FALSE))),"")</f>
        <v>NHS England North (Cumbria And North East)</v>
      </c>
      <c r="E69" s="97" t="str">
        <f t="shared" ca="1" si="0"/>
        <v>E06000047</v>
      </c>
      <c r="F69" s="99" t="str">
        <f ca="1">IF(E69="","",VLOOKUP(E69,'Org List'!$J$9:$K$488,2,0))</f>
        <v>County Durham</v>
      </c>
      <c r="G69" s="120">
        <f ca="1">IFERROR(IF((VLOOKUP($E69,'Adj NEA Backsheet'!$D$5:$CB$183,G$9,FALSE))="","",(VLOOKUP($E69,'Adj NEA Backsheet'!$D$5:$CB$183,G$9,FALSE))),"")</f>
        <v>5741.6643086985987</v>
      </c>
      <c r="H69" s="121">
        <f ca="1">IFERROR(IF((VLOOKUP($E69,'Adj NEA Backsheet'!$D$5:$CB$183,H$9,FALSE))="","",(VLOOKUP($E69,'Adj NEA Backsheet'!$D$5:$CB$183,H$9,FALSE))),"")</f>
        <v>5645.1481687659762</v>
      </c>
      <c r="I69" s="121">
        <f ca="1">IFERROR(IF((VLOOKUP($E69,'Adj NEA Backsheet'!$D$5:$CB$183,I$9,FALSE))="","",(VLOOKUP($E69,'Adj NEA Backsheet'!$D$5:$CB$183,I$9,FALSE))),"")</f>
        <v>5878.2365041134644</v>
      </c>
      <c r="J69" s="122">
        <f ca="1">IFERROR(IF((VLOOKUP($E69,'Adj NEA Backsheet'!$D$5:$CB$183,J$9,FALSE))="","",(VLOOKUP($E69,'Adj NEA Backsheet'!$D$5:$CB$183,J$9,FALSE))),"")</f>
        <v>5731.1616958984241</v>
      </c>
      <c r="K69" s="120">
        <f ca="1">IFERROR(IF((VLOOKUP($E69,'Adj NEA Backsheet'!$D$5:$CB$183,K$9,FALSE))="","",(VLOOKUP($E69,'Adj NEA Backsheet'!$D$5:$CB$183,K$9,FALSE))),"")</f>
        <v>10462.721468399508</v>
      </c>
      <c r="L69" s="121">
        <f ca="1">IFERROR(IF((VLOOKUP($E69,'Adj NEA Backsheet'!$D$5:$CB$183,L$9,FALSE))="","",(VLOOKUP($E69,'Adj NEA Backsheet'!$D$5:$CB$183,L$9,FALSE))),"")</f>
        <v>10193.739107965324</v>
      </c>
      <c r="M69" s="121">
        <f ca="1">IFERROR(IF((VLOOKUP($E69,'Adj NEA Backsheet'!$D$5:$CB$183,M$9,FALSE))="","",(VLOOKUP($E69,'Adj NEA Backsheet'!$D$5:$CB$183,M$9,FALSE))),"")</f>
        <v>10937.775524480659</v>
      </c>
      <c r="N69" s="123">
        <f ca="1">IFERROR(IF((VLOOKUP($E69,'Adj NEA Backsheet'!$D$5:$CB$183,N$9,FALSE))="","",(VLOOKUP($E69,'Adj NEA Backsheet'!$D$5:$CB$183,N$9,FALSE))),"")</f>
        <v>11136.180374082771</v>
      </c>
      <c r="O69" s="120">
        <f ca="1">IFERROR(IF((VLOOKUP($E69,'Adj NEA Backsheet'!$D$5:$CB$183,O$9,FALSE))="","",(VLOOKUP($E69,'Adj NEA Backsheet'!$D$5:$CB$183,O$9,FALSE))),"")</f>
        <v>16204.385777098107</v>
      </c>
      <c r="P69" s="124">
        <f ca="1">IFERROR(IF((VLOOKUP($E69,'Adj NEA Backsheet'!$D$5:$CB$183,P$9,FALSE))="","",(VLOOKUP($E69,'Adj NEA Backsheet'!$D$5:$CB$183,P$9,FALSE))),"")</f>
        <v>15838.887276731301</v>
      </c>
      <c r="Q69" s="121">
        <f ca="1">IFERROR(IF((VLOOKUP($E69,'Adj NEA Backsheet'!$D$5:$CB$183,Q$9,FALSE))="","",(VLOOKUP($E69,'Adj NEA Backsheet'!$D$5:$CB$183,Q$9,FALSE))),"")</f>
        <v>16816.012028594123</v>
      </c>
      <c r="R69" s="123">
        <f ca="1">IFERROR(IF((VLOOKUP($E69,'Adj NEA Backsheet'!$D$5:$CB$183,R$9,FALSE))="","",(VLOOKUP($E69,'Adj NEA Backsheet'!$D$5:$CB$183,R$9,FALSE))),"")</f>
        <v>16867.342069981194</v>
      </c>
    </row>
    <row r="70" spans="1:18" ht="15" customHeight="1" x14ac:dyDescent="0.3">
      <c r="A70" s="57">
        <v>57</v>
      </c>
      <c r="B70" s="97" t="str">
        <f ca="1">IFERROR(IF((VLOOKUP($E70,'Org List'!$AJ$10:$AL$188,3,FALSE))="","",(VLOOKUP($E70,'Org List'!$AJ$10:$AL$188,3,FALSE))),"")</f>
        <v>Midlands and East of England Commissioning Region</v>
      </c>
      <c r="C70" s="98" t="str">
        <f ca="1">IFERROR(IF((VLOOKUP($E70,'Org List'!$AO$10:$AQ$188,3,FALSE))="","",(VLOOKUP($E70,'Org List'!$AO$10:$AQ$188,3,FALSE))),"")</f>
        <v>West Midlands Region</v>
      </c>
      <c r="D70" s="113" t="str">
        <f ca="1">IFERROR(IF((VLOOKUP($E70,'Org List'!$AT$10:$AV$188,3,FALSE))="","",(VLOOKUP($E70,'Org List'!$AT$10:$AV$188,3,FALSE))),"")</f>
        <v>NHS England Midlands And East (West Midlands)</v>
      </c>
      <c r="E70" s="97" t="str">
        <f t="shared" ca="1" si="0"/>
        <v>E08000026</v>
      </c>
      <c r="F70" s="99" t="str">
        <f ca="1">IF(E70="","",VLOOKUP(E70,'Org List'!$J$9:$K$488,2,0))</f>
        <v>Coventry</v>
      </c>
      <c r="G70" s="120">
        <f ca="1">IFERROR(IF((VLOOKUP($E70,'Adj NEA Backsheet'!$D$5:$CB$183,G$9,FALSE))="","",(VLOOKUP($E70,'Adj NEA Backsheet'!$D$5:$CB$183,G$9,FALSE))),"")</f>
        <v>3269.5044829748822</v>
      </c>
      <c r="H70" s="121">
        <f ca="1">IFERROR(IF((VLOOKUP($E70,'Adj NEA Backsheet'!$D$5:$CB$183,H$9,FALSE))="","",(VLOOKUP($E70,'Adj NEA Backsheet'!$D$5:$CB$183,H$9,FALSE))),"")</f>
        <v>3195.1246098219726</v>
      </c>
      <c r="I70" s="121">
        <f ca="1">IFERROR(IF((VLOOKUP($E70,'Adj NEA Backsheet'!$D$5:$CB$183,I$9,FALSE))="","",(VLOOKUP($E70,'Adj NEA Backsheet'!$D$5:$CB$183,I$9,FALSE))),"")</f>
        <v>3392.6295976556116</v>
      </c>
      <c r="J70" s="122">
        <f ca="1">IFERROR(IF((VLOOKUP($E70,'Adj NEA Backsheet'!$D$5:$CB$183,J$9,FALSE))="","",(VLOOKUP($E70,'Adj NEA Backsheet'!$D$5:$CB$183,J$9,FALSE))),"")</f>
        <v>3459.4197233561304</v>
      </c>
      <c r="K70" s="120">
        <f ca="1">IFERROR(IF((VLOOKUP($E70,'Adj NEA Backsheet'!$D$5:$CB$183,K$9,FALSE))="","",(VLOOKUP($E70,'Adj NEA Backsheet'!$D$5:$CB$183,K$9,FALSE))),"")</f>
        <v>6316.5840378910361</v>
      </c>
      <c r="L70" s="121">
        <f ca="1">IFERROR(IF((VLOOKUP($E70,'Adj NEA Backsheet'!$D$5:$CB$183,L$9,FALSE))="","",(VLOOKUP($E70,'Adj NEA Backsheet'!$D$5:$CB$183,L$9,FALSE))),"")</f>
        <v>6463.5310456127572</v>
      </c>
      <c r="M70" s="121">
        <f ca="1">IFERROR(IF((VLOOKUP($E70,'Adj NEA Backsheet'!$D$5:$CB$183,M$9,FALSE))="","",(VLOOKUP($E70,'Adj NEA Backsheet'!$D$5:$CB$183,M$9,FALSE))),"")</f>
        <v>6692.1773742570385</v>
      </c>
      <c r="N70" s="123">
        <f ca="1">IFERROR(IF((VLOOKUP($E70,'Adj NEA Backsheet'!$D$5:$CB$183,N$9,FALSE))="","",(VLOOKUP($E70,'Adj NEA Backsheet'!$D$5:$CB$183,N$9,FALSE))),"")</f>
        <v>6642.2830086086124</v>
      </c>
      <c r="O70" s="120">
        <f ca="1">IFERROR(IF((VLOOKUP($E70,'Adj NEA Backsheet'!$D$5:$CB$183,O$9,FALSE))="","",(VLOOKUP($E70,'Adj NEA Backsheet'!$D$5:$CB$183,O$9,FALSE))),"")</f>
        <v>9586.0885208659183</v>
      </c>
      <c r="P70" s="124">
        <f ca="1">IFERROR(IF((VLOOKUP($E70,'Adj NEA Backsheet'!$D$5:$CB$183,P$9,FALSE))="","",(VLOOKUP($E70,'Adj NEA Backsheet'!$D$5:$CB$183,P$9,FALSE))),"")</f>
        <v>9658.6556554347299</v>
      </c>
      <c r="Q70" s="121">
        <f ca="1">IFERROR(IF((VLOOKUP($E70,'Adj NEA Backsheet'!$D$5:$CB$183,Q$9,FALSE))="","",(VLOOKUP($E70,'Adj NEA Backsheet'!$D$5:$CB$183,Q$9,FALSE))),"")</f>
        <v>10084.806971912651</v>
      </c>
      <c r="R70" s="123">
        <f ca="1">IFERROR(IF((VLOOKUP($E70,'Adj NEA Backsheet'!$D$5:$CB$183,R$9,FALSE))="","",(VLOOKUP($E70,'Adj NEA Backsheet'!$D$5:$CB$183,R$9,FALSE))),"")</f>
        <v>10101.702731964742</v>
      </c>
    </row>
    <row r="71" spans="1:18" ht="15" customHeight="1" x14ac:dyDescent="0.3">
      <c r="A71" s="57">
        <v>58</v>
      </c>
      <c r="B71" s="97" t="str">
        <f ca="1">IFERROR(IF((VLOOKUP($E71,'Org List'!$AJ$10:$AL$188,3,FALSE))="","",(VLOOKUP($E71,'Org List'!$AJ$10:$AL$188,3,FALSE))),"")</f>
        <v>London Commissioning Region</v>
      </c>
      <c r="C71" s="98" t="str">
        <f ca="1">IFERROR(IF((VLOOKUP($E71,'Org List'!$AO$10:$AQ$188,3,FALSE))="","",(VLOOKUP($E71,'Org List'!$AO$10:$AQ$188,3,FALSE))),"")</f>
        <v>London Region</v>
      </c>
      <c r="D71" s="113" t="str">
        <f ca="1">IFERROR(IF((VLOOKUP($E71,'Org List'!$AT$10:$AV$188,3,FALSE))="","",(VLOOKUP($E71,'Org List'!$AT$10:$AV$188,3,FALSE))),"")</f>
        <v>NHS England London</v>
      </c>
      <c r="E71" s="97" t="str">
        <f t="shared" ca="1" si="0"/>
        <v>E09000008</v>
      </c>
      <c r="F71" s="99" t="str">
        <f ca="1">IF(E71="","",VLOOKUP(E71,'Org List'!$J$9:$K$488,2,0))</f>
        <v>Croydon</v>
      </c>
      <c r="G71" s="120">
        <f ca="1">IFERROR(IF((VLOOKUP($E71,'Adj NEA Backsheet'!$D$5:$CB$183,G$9,FALSE))="","",(VLOOKUP($E71,'Adj NEA Backsheet'!$D$5:$CB$183,G$9,FALSE))),"")</f>
        <v>1913.3956124505737</v>
      </c>
      <c r="H71" s="121">
        <f ca="1">IFERROR(IF((VLOOKUP($E71,'Adj NEA Backsheet'!$D$5:$CB$183,H$9,FALSE))="","",(VLOOKUP($E71,'Adj NEA Backsheet'!$D$5:$CB$183,H$9,FALSE))),"")</f>
        <v>2244.2435089044102</v>
      </c>
      <c r="I71" s="121">
        <f ca="1">IFERROR(IF((VLOOKUP($E71,'Adj NEA Backsheet'!$D$5:$CB$183,I$9,FALSE))="","",(VLOOKUP($E71,'Adj NEA Backsheet'!$D$5:$CB$183,I$9,FALSE))),"")</f>
        <v>2312.2892659039403</v>
      </c>
      <c r="J71" s="122">
        <f ca="1">IFERROR(IF((VLOOKUP($E71,'Adj NEA Backsheet'!$D$5:$CB$183,J$9,FALSE))="","",(VLOOKUP($E71,'Adj NEA Backsheet'!$D$5:$CB$183,J$9,FALSE))),"")</f>
        <v>1707.8865769425154</v>
      </c>
      <c r="K71" s="120">
        <f ca="1">IFERROR(IF((VLOOKUP($E71,'Adj NEA Backsheet'!$D$5:$CB$183,K$9,FALSE))="","",(VLOOKUP($E71,'Adj NEA Backsheet'!$D$5:$CB$183,K$9,FALSE))),"")</f>
        <v>6578.5485381016342</v>
      </c>
      <c r="L71" s="121">
        <f ca="1">IFERROR(IF((VLOOKUP($E71,'Adj NEA Backsheet'!$D$5:$CB$183,L$9,FALSE))="","",(VLOOKUP($E71,'Adj NEA Backsheet'!$D$5:$CB$183,L$9,FALSE))),"")</f>
        <v>6545.2006101767784</v>
      </c>
      <c r="M71" s="121">
        <f ca="1">IFERROR(IF((VLOOKUP($E71,'Adj NEA Backsheet'!$D$5:$CB$183,M$9,FALSE))="","",(VLOOKUP($E71,'Adj NEA Backsheet'!$D$5:$CB$183,M$9,FALSE))),"")</f>
        <v>7028.841350849927</v>
      </c>
      <c r="N71" s="123">
        <f ca="1">IFERROR(IF((VLOOKUP($E71,'Adj NEA Backsheet'!$D$5:$CB$183,N$9,FALSE))="","",(VLOOKUP($E71,'Adj NEA Backsheet'!$D$5:$CB$183,N$9,FALSE))),"")</f>
        <v>6536.4565874194323</v>
      </c>
      <c r="O71" s="120">
        <f ca="1">IFERROR(IF((VLOOKUP($E71,'Adj NEA Backsheet'!$D$5:$CB$183,O$9,FALSE))="","",(VLOOKUP($E71,'Adj NEA Backsheet'!$D$5:$CB$183,O$9,FALSE))),"")</f>
        <v>8491.9441505522082</v>
      </c>
      <c r="P71" s="124">
        <f ca="1">IFERROR(IF((VLOOKUP($E71,'Adj NEA Backsheet'!$D$5:$CB$183,P$9,FALSE))="","",(VLOOKUP($E71,'Adj NEA Backsheet'!$D$5:$CB$183,P$9,FALSE))),"")</f>
        <v>8789.4441190811885</v>
      </c>
      <c r="Q71" s="121">
        <f ca="1">IFERROR(IF((VLOOKUP($E71,'Adj NEA Backsheet'!$D$5:$CB$183,Q$9,FALSE))="","",(VLOOKUP($E71,'Adj NEA Backsheet'!$D$5:$CB$183,Q$9,FALSE))),"")</f>
        <v>9341.1306167538678</v>
      </c>
      <c r="R71" s="123">
        <f ca="1">IFERROR(IF((VLOOKUP($E71,'Adj NEA Backsheet'!$D$5:$CB$183,R$9,FALSE))="","",(VLOOKUP($E71,'Adj NEA Backsheet'!$D$5:$CB$183,R$9,FALSE))),"")</f>
        <v>8244.3431643619479</v>
      </c>
    </row>
    <row r="72" spans="1:18" ht="15" customHeight="1" x14ac:dyDescent="0.3">
      <c r="A72" s="57">
        <v>59</v>
      </c>
      <c r="B72" s="97" t="str">
        <f ca="1">IFERROR(IF((VLOOKUP($E72,'Org List'!$AJ$10:$AL$188,3,FALSE))="","",(VLOOKUP($E72,'Org List'!$AJ$10:$AL$188,3,FALSE))),"")</f>
        <v>North of England Commissioning Region</v>
      </c>
      <c r="C72" s="98" t="str">
        <f ca="1">IFERROR(IF((VLOOKUP($E72,'Org List'!$AO$10:$AQ$188,3,FALSE))="","",(VLOOKUP($E72,'Org List'!$AO$10:$AQ$188,3,FALSE))),"")</f>
        <v>North West Region</v>
      </c>
      <c r="D72" s="113" t="str">
        <f ca="1">IFERROR(IF((VLOOKUP($E72,'Org List'!$AT$10:$AV$188,3,FALSE))="","",(VLOOKUP($E72,'Org List'!$AT$10:$AV$188,3,FALSE))),"")</f>
        <v>NHS England North (Cumbria And North East)</v>
      </c>
      <c r="E72" s="97" t="str">
        <f t="shared" ca="1" si="0"/>
        <v>E10000006</v>
      </c>
      <c r="F72" s="99" t="str">
        <f ca="1">IF(E72="","",VLOOKUP(E72,'Org List'!$J$9:$K$488,2,0))</f>
        <v>Cumbria</v>
      </c>
      <c r="G72" s="120">
        <f ca="1">IFERROR(IF((VLOOKUP($E72,'Adj NEA Backsheet'!$D$5:$CB$183,G$9,FALSE))="","",(VLOOKUP($E72,'Adj NEA Backsheet'!$D$5:$CB$183,G$9,FALSE))),"")</f>
        <v>4359.8242212300465</v>
      </c>
      <c r="H72" s="121">
        <f ca="1">IFERROR(IF((VLOOKUP($E72,'Adj NEA Backsheet'!$D$5:$CB$183,H$9,FALSE))="","",(VLOOKUP($E72,'Adj NEA Backsheet'!$D$5:$CB$183,H$9,FALSE))),"")</f>
        <v>4146.720331291689</v>
      </c>
      <c r="I72" s="121">
        <f ca="1">IFERROR(IF((VLOOKUP($E72,'Adj NEA Backsheet'!$D$5:$CB$183,I$9,FALSE))="","",(VLOOKUP($E72,'Adj NEA Backsheet'!$D$5:$CB$183,I$9,FALSE))),"")</f>
        <v>4757.2248342063649</v>
      </c>
      <c r="J72" s="122">
        <f ca="1">IFERROR(IF((VLOOKUP($E72,'Adj NEA Backsheet'!$D$5:$CB$183,J$9,FALSE))="","",(VLOOKUP($E72,'Adj NEA Backsheet'!$D$5:$CB$183,J$9,FALSE))),"")</f>
        <v>4501.105158165391</v>
      </c>
      <c r="K72" s="120">
        <f ca="1">IFERROR(IF((VLOOKUP($E72,'Adj NEA Backsheet'!$D$5:$CB$183,K$9,FALSE))="","",(VLOOKUP($E72,'Adj NEA Backsheet'!$D$5:$CB$183,K$9,FALSE))),"")</f>
        <v>10173.540902486997</v>
      </c>
      <c r="L72" s="121">
        <f ca="1">IFERROR(IF((VLOOKUP($E72,'Adj NEA Backsheet'!$D$5:$CB$183,L$9,FALSE))="","",(VLOOKUP($E72,'Adj NEA Backsheet'!$D$5:$CB$183,L$9,FALSE))),"")</f>
        <v>9827.4910652557701</v>
      </c>
      <c r="M72" s="121">
        <f ca="1">IFERROR(IF((VLOOKUP($E72,'Adj NEA Backsheet'!$D$5:$CB$183,M$9,FALSE))="","",(VLOOKUP($E72,'Adj NEA Backsheet'!$D$5:$CB$183,M$9,FALSE))),"")</f>
        <v>10672.468498894525</v>
      </c>
      <c r="N72" s="123">
        <f ca="1">IFERROR(IF((VLOOKUP($E72,'Adj NEA Backsheet'!$D$5:$CB$183,N$9,FALSE))="","",(VLOOKUP($E72,'Adj NEA Backsheet'!$D$5:$CB$183,N$9,FALSE))),"")</f>
        <v>10036.517606392037</v>
      </c>
      <c r="O72" s="120">
        <f ca="1">IFERROR(IF((VLOOKUP($E72,'Adj NEA Backsheet'!$D$5:$CB$183,O$9,FALSE))="","",(VLOOKUP($E72,'Adj NEA Backsheet'!$D$5:$CB$183,O$9,FALSE))),"")</f>
        <v>14533.365123717043</v>
      </c>
      <c r="P72" s="124">
        <f ca="1">IFERROR(IF((VLOOKUP($E72,'Adj NEA Backsheet'!$D$5:$CB$183,P$9,FALSE))="","",(VLOOKUP($E72,'Adj NEA Backsheet'!$D$5:$CB$183,P$9,FALSE))),"")</f>
        <v>13974.21139654746</v>
      </c>
      <c r="Q72" s="121">
        <f ca="1">IFERROR(IF((VLOOKUP($E72,'Adj NEA Backsheet'!$D$5:$CB$183,Q$9,FALSE))="","",(VLOOKUP($E72,'Adj NEA Backsheet'!$D$5:$CB$183,Q$9,FALSE))),"")</f>
        <v>15429.69333310089</v>
      </c>
      <c r="R72" s="123">
        <f ca="1">IFERROR(IF((VLOOKUP($E72,'Adj NEA Backsheet'!$D$5:$CB$183,R$9,FALSE))="","",(VLOOKUP($E72,'Adj NEA Backsheet'!$D$5:$CB$183,R$9,FALSE))),"")</f>
        <v>14537.622764557429</v>
      </c>
    </row>
    <row r="73" spans="1:18" ht="15" customHeight="1" x14ac:dyDescent="0.3">
      <c r="A73" s="57">
        <v>60</v>
      </c>
      <c r="B73" s="97" t="str">
        <f ca="1">IFERROR(IF((VLOOKUP($E73,'Org List'!$AJ$10:$AL$188,3,FALSE))="","",(VLOOKUP($E73,'Org List'!$AJ$10:$AL$188,3,FALSE))),"")</f>
        <v>North of England Commissioning Region</v>
      </c>
      <c r="C73" s="98" t="str">
        <f ca="1">IFERROR(IF((VLOOKUP($E73,'Org List'!$AO$10:$AQ$188,3,FALSE))="","",(VLOOKUP($E73,'Org List'!$AO$10:$AQ$188,3,FALSE))),"")</f>
        <v>North East Region</v>
      </c>
      <c r="D73" s="113" t="str">
        <f ca="1">IFERROR(IF((VLOOKUP($E73,'Org List'!$AT$10:$AV$188,3,FALSE))="","",(VLOOKUP($E73,'Org List'!$AT$10:$AV$188,3,FALSE))),"")</f>
        <v>NHS England North (Cumbria And North East)</v>
      </c>
      <c r="E73" s="97" t="str">
        <f t="shared" ca="1" si="0"/>
        <v>E06000005</v>
      </c>
      <c r="F73" s="99" t="str">
        <f ca="1">IF(E73="","",VLOOKUP(E73,'Org List'!$J$9:$K$488,2,0))</f>
        <v>Darlington</v>
      </c>
      <c r="G73" s="120">
        <f ca="1">IFERROR(IF((VLOOKUP($E73,'Adj NEA Backsheet'!$D$5:$CB$183,G$9,FALSE))="","",(VLOOKUP($E73,'Adj NEA Backsheet'!$D$5:$CB$183,G$9,FALSE))),"")</f>
        <v>1085.2129995706421</v>
      </c>
      <c r="H73" s="121">
        <f ca="1">IFERROR(IF((VLOOKUP($E73,'Adj NEA Backsheet'!$D$5:$CB$183,H$9,FALSE))="","",(VLOOKUP($E73,'Adj NEA Backsheet'!$D$5:$CB$183,H$9,FALSE))),"")</f>
        <v>992.99051149445108</v>
      </c>
      <c r="I73" s="121">
        <f ca="1">IFERROR(IF((VLOOKUP($E73,'Adj NEA Backsheet'!$D$5:$CB$183,I$9,FALSE))="","",(VLOOKUP($E73,'Adj NEA Backsheet'!$D$5:$CB$183,I$9,FALSE))),"")</f>
        <v>1183.5750802942116</v>
      </c>
      <c r="J73" s="122">
        <f ca="1">IFERROR(IF((VLOOKUP($E73,'Adj NEA Backsheet'!$D$5:$CB$183,J$9,FALSE))="","",(VLOOKUP($E73,'Adj NEA Backsheet'!$D$5:$CB$183,J$9,FALSE))),"")</f>
        <v>1115.5120986728425</v>
      </c>
      <c r="K73" s="120">
        <f ca="1">IFERROR(IF((VLOOKUP($E73,'Adj NEA Backsheet'!$D$5:$CB$183,K$9,FALSE))="","",(VLOOKUP($E73,'Adj NEA Backsheet'!$D$5:$CB$183,K$9,FALSE))),"")</f>
        <v>2183.1160002419429</v>
      </c>
      <c r="L73" s="121">
        <f ca="1">IFERROR(IF((VLOOKUP($E73,'Adj NEA Backsheet'!$D$5:$CB$183,L$9,FALSE))="","",(VLOOKUP($E73,'Adj NEA Backsheet'!$D$5:$CB$183,L$9,FALSE))),"")</f>
        <v>2249.5587396665564</v>
      </c>
      <c r="M73" s="121">
        <f ca="1">IFERROR(IF((VLOOKUP($E73,'Adj NEA Backsheet'!$D$5:$CB$183,M$9,FALSE))="","",(VLOOKUP($E73,'Adj NEA Backsheet'!$D$5:$CB$183,M$9,FALSE))),"")</f>
        <v>2419.2704980275812</v>
      </c>
      <c r="N73" s="123">
        <f ca="1">IFERROR(IF((VLOOKUP($E73,'Adj NEA Backsheet'!$D$5:$CB$183,N$9,FALSE))="","",(VLOOKUP($E73,'Adj NEA Backsheet'!$D$5:$CB$183,N$9,FALSE))),"")</f>
        <v>2469.3485922738037</v>
      </c>
      <c r="O73" s="120">
        <f ca="1">IFERROR(IF((VLOOKUP($E73,'Adj NEA Backsheet'!$D$5:$CB$183,O$9,FALSE))="","",(VLOOKUP($E73,'Adj NEA Backsheet'!$D$5:$CB$183,O$9,FALSE))),"")</f>
        <v>3268.3289998125847</v>
      </c>
      <c r="P73" s="124">
        <f ca="1">IFERROR(IF((VLOOKUP($E73,'Adj NEA Backsheet'!$D$5:$CB$183,P$9,FALSE))="","",(VLOOKUP($E73,'Adj NEA Backsheet'!$D$5:$CB$183,P$9,FALSE))),"")</f>
        <v>3242.5492511610073</v>
      </c>
      <c r="Q73" s="121">
        <f ca="1">IFERROR(IF((VLOOKUP($E73,'Adj NEA Backsheet'!$D$5:$CB$183,Q$9,FALSE))="","",(VLOOKUP($E73,'Adj NEA Backsheet'!$D$5:$CB$183,Q$9,FALSE))),"")</f>
        <v>3602.8455783217928</v>
      </c>
      <c r="R73" s="123">
        <f ca="1">IFERROR(IF((VLOOKUP($E73,'Adj NEA Backsheet'!$D$5:$CB$183,R$9,FALSE))="","",(VLOOKUP($E73,'Adj NEA Backsheet'!$D$5:$CB$183,R$9,FALSE))),"")</f>
        <v>3584.8606909466462</v>
      </c>
    </row>
    <row r="74" spans="1:18" ht="15" customHeight="1" x14ac:dyDescent="0.3">
      <c r="A74" s="57">
        <v>61</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113" t="str">
        <f ca="1">IFERROR(IF((VLOOKUP($E74,'Org List'!$AT$10:$AV$188,3,FALSE))="","",(VLOOKUP($E74,'Org List'!$AT$10:$AV$188,3,FALSE))),"")</f>
        <v>NHS England Midlands And East (North Midlands)</v>
      </c>
      <c r="E74" s="97" t="str">
        <f t="shared" ca="1" si="0"/>
        <v>E06000015</v>
      </c>
      <c r="F74" s="99" t="str">
        <f ca="1">IF(E74="","",VLOOKUP(E74,'Org List'!$J$9:$K$488,2,0))</f>
        <v>Derby</v>
      </c>
      <c r="G74" s="120">
        <f ca="1">IFERROR(IF((VLOOKUP($E74,'Adj NEA Backsheet'!$D$5:$CB$183,G$9,FALSE))="","",(VLOOKUP($E74,'Adj NEA Backsheet'!$D$5:$CB$183,G$9,FALSE))),"")</f>
        <v>1133.624095850658</v>
      </c>
      <c r="H74" s="121">
        <f ca="1">IFERROR(IF((VLOOKUP($E74,'Adj NEA Backsheet'!$D$5:$CB$183,H$9,FALSE))="","",(VLOOKUP($E74,'Adj NEA Backsheet'!$D$5:$CB$183,H$9,FALSE))),"")</f>
        <v>1168.1583398302146</v>
      </c>
      <c r="I74" s="121">
        <f ca="1">IFERROR(IF((VLOOKUP($E74,'Adj NEA Backsheet'!$D$5:$CB$183,I$9,FALSE))="","",(VLOOKUP($E74,'Adj NEA Backsheet'!$D$5:$CB$183,I$9,FALSE))),"")</f>
        <v>1229.7193834459456</v>
      </c>
      <c r="J74" s="122">
        <f ca="1">IFERROR(IF((VLOOKUP($E74,'Adj NEA Backsheet'!$D$5:$CB$183,J$9,FALSE))="","",(VLOOKUP($E74,'Adj NEA Backsheet'!$D$5:$CB$183,J$9,FALSE))),"")</f>
        <v>1223.2129316816813</v>
      </c>
      <c r="K74" s="120">
        <f ca="1">IFERROR(IF((VLOOKUP($E74,'Adj NEA Backsheet'!$D$5:$CB$183,K$9,FALSE))="","",(VLOOKUP($E74,'Adj NEA Backsheet'!$D$5:$CB$183,K$9,FALSE))),"")</f>
        <v>5283.2388325825814</v>
      </c>
      <c r="L74" s="121">
        <f ca="1">IFERROR(IF((VLOOKUP($E74,'Adj NEA Backsheet'!$D$5:$CB$183,L$9,FALSE))="","",(VLOOKUP($E74,'Adj NEA Backsheet'!$D$5:$CB$183,L$9,FALSE))),"")</f>
        <v>5263.2189810002292</v>
      </c>
      <c r="M74" s="121">
        <f ca="1">IFERROR(IF((VLOOKUP($E74,'Adj NEA Backsheet'!$D$5:$CB$183,M$9,FALSE))="","",(VLOOKUP($E74,'Adj NEA Backsheet'!$D$5:$CB$183,M$9,FALSE))),"")</f>
        <v>5627.5802797990291</v>
      </c>
      <c r="N74" s="123">
        <f ca="1">IFERROR(IF((VLOOKUP($E74,'Adj NEA Backsheet'!$D$5:$CB$183,N$9,FALSE))="","",(VLOOKUP($E74,'Adj NEA Backsheet'!$D$5:$CB$183,N$9,FALSE))),"")</f>
        <v>5512.9666294900653</v>
      </c>
      <c r="O74" s="120">
        <f ca="1">IFERROR(IF((VLOOKUP($E74,'Adj NEA Backsheet'!$D$5:$CB$183,O$9,FALSE))="","",(VLOOKUP($E74,'Adj NEA Backsheet'!$D$5:$CB$183,O$9,FALSE))),"")</f>
        <v>6416.8629284332392</v>
      </c>
      <c r="P74" s="124">
        <f ca="1">IFERROR(IF((VLOOKUP($E74,'Adj NEA Backsheet'!$D$5:$CB$183,P$9,FALSE))="","",(VLOOKUP($E74,'Adj NEA Backsheet'!$D$5:$CB$183,P$9,FALSE))),"")</f>
        <v>6431.3773208304438</v>
      </c>
      <c r="Q74" s="121">
        <f ca="1">IFERROR(IF((VLOOKUP($E74,'Adj NEA Backsheet'!$D$5:$CB$183,Q$9,FALSE))="","",(VLOOKUP($E74,'Adj NEA Backsheet'!$D$5:$CB$183,Q$9,FALSE))),"")</f>
        <v>6857.2996632449749</v>
      </c>
      <c r="R74" s="123">
        <f ca="1">IFERROR(IF((VLOOKUP($E74,'Adj NEA Backsheet'!$D$5:$CB$183,R$9,FALSE))="","",(VLOOKUP($E74,'Adj NEA Backsheet'!$D$5:$CB$183,R$9,FALSE))),"")</f>
        <v>6736.1795611717462</v>
      </c>
    </row>
    <row r="75" spans="1:18" ht="15" customHeight="1" x14ac:dyDescent="0.3">
      <c r="A75" s="57">
        <v>62</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0"/>
        <v>E10000007</v>
      </c>
      <c r="F75" s="99" t="str">
        <f ca="1">IF(E75="","",VLOOKUP(E75,'Org List'!$J$9:$K$488,2,0))</f>
        <v>Derbyshire</v>
      </c>
      <c r="G75" s="120">
        <f ca="1">IFERROR(IF((VLOOKUP($E75,'Adj NEA Backsheet'!$D$5:$CB$183,G$9,FALSE))="","",(VLOOKUP($E75,'Adj NEA Backsheet'!$D$5:$CB$183,G$9,FALSE))),"")</f>
        <v>5810.1711477984445</v>
      </c>
      <c r="H75" s="121">
        <f ca="1">IFERROR(IF((VLOOKUP($E75,'Adj NEA Backsheet'!$D$5:$CB$183,H$9,FALSE))="","",(VLOOKUP($E75,'Adj NEA Backsheet'!$D$5:$CB$183,H$9,FALSE))),"")</f>
        <v>6032.2850225056209</v>
      </c>
      <c r="I75" s="121">
        <f ca="1">IFERROR(IF((VLOOKUP($E75,'Adj NEA Backsheet'!$D$5:$CB$183,I$9,FALSE))="","",(VLOOKUP($E75,'Adj NEA Backsheet'!$D$5:$CB$183,I$9,FALSE))),"")</f>
        <v>6229.431163139674</v>
      </c>
      <c r="J75" s="122">
        <f ca="1">IFERROR(IF((VLOOKUP($E75,'Adj NEA Backsheet'!$D$5:$CB$183,J$9,FALSE))="","",(VLOOKUP($E75,'Adj NEA Backsheet'!$D$5:$CB$183,J$9,FALSE))),"")</f>
        <v>6008.7298808040559</v>
      </c>
      <c r="K75" s="120">
        <f ca="1">IFERROR(IF((VLOOKUP($E75,'Adj NEA Backsheet'!$D$5:$CB$183,K$9,FALSE))="","",(VLOOKUP($E75,'Adj NEA Backsheet'!$D$5:$CB$183,K$9,FALSE))),"")</f>
        <v>15765.452117556084</v>
      </c>
      <c r="L75" s="121">
        <f ca="1">IFERROR(IF((VLOOKUP($E75,'Adj NEA Backsheet'!$D$5:$CB$183,L$9,FALSE))="","",(VLOOKUP($E75,'Adj NEA Backsheet'!$D$5:$CB$183,L$9,FALSE))),"")</f>
        <v>15993.342568173503</v>
      </c>
      <c r="M75" s="121">
        <f ca="1">IFERROR(IF((VLOOKUP($E75,'Adj NEA Backsheet'!$D$5:$CB$183,M$9,FALSE))="","",(VLOOKUP($E75,'Adj NEA Backsheet'!$D$5:$CB$183,M$9,FALSE))),"")</f>
        <v>16962.161916155594</v>
      </c>
      <c r="N75" s="123">
        <f ca="1">IFERROR(IF((VLOOKUP($E75,'Adj NEA Backsheet'!$D$5:$CB$183,N$9,FALSE))="","",(VLOOKUP($E75,'Adj NEA Backsheet'!$D$5:$CB$183,N$9,FALSE))),"")</f>
        <v>16722.84714094087</v>
      </c>
      <c r="O75" s="120">
        <f ca="1">IFERROR(IF((VLOOKUP($E75,'Adj NEA Backsheet'!$D$5:$CB$183,O$9,FALSE))="","",(VLOOKUP($E75,'Adj NEA Backsheet'!$D$5:$CB$183,O$9,FALSE))),"")</f>
        <v>21575.62326535453</v>
      </c>
      <c r="P75" s="124">
        <f ca="1">IFERROR(IF((VLOOKUP($E75,'Adj NEA Backsheet'!$D$5:$CB$183,P$9,FALSE))="","",(VLOOKUP($E75,'Adj NEA Backsheet'!$D$5:$CB$183,P$9,FALSE))),"")</f>
        <v>22025.627590679123</v>
      </c>
      <c r="Q75" s="121">
        <f ca="1">IFERROR(IF((VLOOKUP($E75,'Adj NEA Backsheet'!$D$5:$CB$183,Q$9,FALSE))="","",(VLOOKUP($E75,'Adj NEA Backsheet'!$D$5:$CB$183,Q$9,FALSE))),"")</f>
        <v>23191.593079295268</v>
      </c>
      <c r="R75" s="123">
        <f ca="1">IFERROR(IF((VLOOKUP($E75,'Adj NEA Backsheet'!$D$5:$CB$183,R$9,FALSE))="","",(VLOOKUP($E75,'Adj NEA Backsheet'!$D$5:$CB$183,R$9,FALSE))),"")</f>
        <v>22731.577021744924</v>
      </c>
    </row>
    <row r="76" spans="1:18" ht="15" customHeight="1" x14ac:dyDescent="0.3">
      <c r="A76" s="57">
        <v>63</v>
      </c>
      <c r="B76" s="97" t="str">
        <f ca="1">IFERROR(IF((VLOOKUP($E76,'Org List'!$AJ$10:$AL$188,3,FALSE))="","",(VLOOKUP($E76,'Org List'!$AJ$10:$AL$188,3,FALSE))),"")</f>
        <v>South West England Commissioning Region</v>
      </c>
      <c r="C76" s="98" t="str">
        <f ca="1">IFERROR(IF((VLOOKUP($E76,'Org List'!$AO$10:$AQ$188,3,FALSE))="","",(VLOOKUP($E76,'Org List'!$AO$10:$AQ$188,3,FALSE))),"")</f>
        <v>South West Region</v>
      </c>
      <c r="D76" s="113" t="str">
        <f ca="1">IFERROR(IF((VLOOKUP($E76,'Org List'!$AT$10:$AV$188,3,FALSE))="","",(VLOOKUP($E76,'Org List'!$AT$10:$AV$188,3,FALSE))),"")</f>
        <v>NHS England South West (South West South)</v>
      </c>
      <c r="E76" s="97" t="str">
        <f t="shared" ca="1" si="0"/>
        <v>E10000008</v>
      </c>
      <c r="F76" s="99" t="str">
        <f ca="1">IF(E76="","",VLOOKUP(E76,'Org List'!$J$9:$K$488,2,0))</f>
        <v>Devon</v>
      </c>
      <c r="G76" s="120">
        <f ca="1">IFERROR(IF((VLOOKUP($E76,'Adj NEA Backsheet'!$D$5:$CB$183,G$9,FALSE))="","",(VLOOKUP($E76,'Adj NEA Backsheet'!$D$5:$CB$183,G$9,FALSE))),"")</f>
        <v>6484.2882554679554</v>
      </c>
      <c r="H76" s="121">
        <f ca="1">IFERROR(IF((VLOOKUP($E76,'Adj NEA Backsheet'!$D$5:$CB$183,H$9,FALSE))="","",(VLOOKUP($E76,'Adj NEA Backsheet'!$D$5:$CB$183,H$9,FALSE))),"")</f>
        <v>6118.0017697463154</v>
      </c>
      <c r="I76" s="121">
        <f ca="1">IFERROR(IF((VLOOKUP($E76,'Adj NEA Backsheet'!$D$5:$CB$183,I$9,FALSE))="","",(VLOOKUP($E76,'Adj NEA Backsheet'!$D$5:$CB$183,I$9,FALSE))),"")</f>
        <v>6574.1497913609946</v>
      </c>
      <c r="J76" s="122">
        <f ca="1">IFERROR(IF((VLOOKUP($E76,'Adj NEA Backsheet'!$D$5:$CB$183,J$9,FALSE))="","",(VLOOKUP($E76,'Adj NEA Backsheet'!$D$5:$CB$183,J$9,FALSE))),"")</f>
        <v>6011.2526125313361</v>
      </c>
      <c r="K76" s="120">
        <f ca="1">IFERROR(IF((VLOOKUP($E76,'Adj NEA Backsheet'!$D$5:$CB$183,K$9,FALSE))="","",(VLOOKUP($E76,'Adj NEA Backsheet'!$D$5:$CB$183,K$9,FALSE))),"")</f>
        <v>15106.847117687186</v>
      </c>
      <c r="L76" s="121">
        <f ca="1">IFERROR(IF((VLOOKUP($E76,'Adj NEA Backsheet'!$D$5:$CB$183,L$9,FALSE))="","",(VLOOKUP($E76,'Adj NEA Backsheet'!$D$5:$CB$183,L$9,FALSE))),"")</f>
        <v>14763.312856623661</v>
      </c>
      <c r="M76" s="121">
        <f ca="1">IFERROR(IF((VLOOKUP($E76,'Adj NEA Backsheet'!$D$5:$CB$183,M$9,FALSE))="","",(VLOOKUP($E76,'Adj NEA Backsheet'!$D$5:$CB$183,M$9,FALSE))),"")</f>
        <v>15914.259719120491</v>
      </c>
      <c r="N76" s="123">
        <f ca="1">IFERROR(IF((VLOOKUP($E76,'Adj NEA Backsheet'!$D$5:$CB$183,N$9,FALSE))="","",(VLOOKUP($E76,'Adj NEA Backsheet'!$D$5:$CB$183,N$9,FALSE))),"")</f>
        <v>15914.34048521049</v>
      </c>
      <c r="O76" s="120">
        <f ca="1">IFERROR(IF((VLOOKUP($E76,'Adj NEA Backsheet'!$D$5:$CB$183,O$9,FALSE))="","",(VLOOKUP($E76,'Adj NEA Backsheet'!$D$5:$CB$183,O$9,FALSE))),"")</f>
        <v>21591.135373155143</v>
      </c>
      <c r="P76" s="124">
        <f ca="1">IFERROR(IF((VLOOKUP($E76,'Adj NEA Backsheet'!$D$5:$CB$183,P$9,FALSE))="","",(VLOOKUP($E76,'Adj NEA Backsheet'!$D$5:$CB$183,P$9,FALSE))),"")</f>
        <v>20881.314626369975</v>
      </c>
      <c r="Q76" s="121">
        <f ca="1">IFERROR(IF((VLOOKUP($E76,'Adj NEA Backsheet'!$D$5:$CB$183,Q$9,FALSE))="","",(VLOOKUP($E76,'Adj NEA Backsheet'!$D$5:$CB$183,Q$9,FALSE))),"")</f>
        <v>22488.409510481484</v>
      </c>
      <c r="R76" s="123">
        <f ca="1">IFERROR(IF((VLOOKUP($E76,'Adj NEA Backsheet'!$D$5:$CB$183,R$9,FALSE))="","",(VLOOKUP($E76,'Adj NEA Backsheet'!$D$5:$CB$183,R$9,FALSE))),"")</f>
        <v>21925.593097741825</v>
      </c>
    </row>
    <row r="77" spans="1:18" ht="15" customHeight="1" x14ac:dyDescent="0.3">
      <c r="A77" s="57">
        <v>64</v>
      </c>
      <c r="B77" s="97" t="str">
        <f ca="1">IFERROR(IF((VLOOKUP($E77,'Org List'!$AJ$10:$AL$188,3,FALSE))="","",(VLOOKUP($E77,'Org List'!$AJ$10:$AL$188,3,FALSE))),"")</f>
        <v>North of England Commissioning Region</v>
      </c>
      <c r="C77" s="98" t="str">
        <f ca="1">IFERROR(IF((VLOOKUP($E77,'Org List'!$AO$10:$AQ$188,3,FALSE))="","",(VLOOKUP($E77,'Org List'!$AO$10:$AQ$188,3,FALSE))),"")</f>
        <v>Yorkshire and The Humber Region</v>
      </c>
      <c r="D77" s="113" t="str">
        <f ca="1">IFERROR(IF((VLOOKUP($E77,'Org List'!$AT$10:$AV$188,3,FALSE))="","",(VLOOKUP($E77,'Org List'!$AT$10:$AV$188,3,FALSE))),"")</f>
        <v>NHS England North (Yorkshire And Humber)</v>
      </c>
      <c r="E77" s="97" t="str">
        <f t="shared" ref="E77:E140" ca="1" si="1">IF($A77&gt;$U$5-1,"",INDIRECT("'Comms by AT'!D"&amp;$A77+$U$4))</f>
        <v>E08000017</v>
      </c>
      <c r="F77" s="99" t="str">
        <f ca="1">IF(E77="","",VLOOKUP(E77,'Org List'!$J$9:$K$488,2,0))</f>
        <v>Doncaster</v>
      </c>
      <c r="G77" s="120">
        <f ca="1">IFERROR(IF((VLOOKUP($E77,'Adj NEA Backsheet'!$D$5:$CB$183,G$9,FALSE))="","",(VLOOKUP($E77,'Adj NEA Backsheet'!$D$5:$CB$183,G$9,FALSE))),"")</f>
        <v>3176.5251224663989</v>
      </c>
      <c r="H77" s="121">
        <f ca="1">IFERROR(IF((VLOOKUP($E77,'Adj NEA Backsheet'!$D$5:$CB$183,H$9,FALSE))="","",(VLOOKUP($E77,'Adj NEA Backsheet'!$D$5:$CB$183,H$9,FALSE))),"")</f>
        <v>3336.2596128026726</v>
      </c>
      <c r="I77" s="121">
        <f ca="1">IFERROR(IF((VLOOKUP($E77,'Adj NEA Backsheet'!$D$5:$CB$183,I$9,FALSE))="","",(VLOOKUP($E77,'Adj NEA Backsheet'!$D$5:$CB$183,I$9,FALSE))),"")</f>
        <v>3180.4240689523181</v>
      </c>
      <c r="J77" s="122">
        <f ca="1">IFERROR(IF((VLOOKUP($E77,'Adj NEA Backsheet'!$D$5:$CB$183,J$9,FALSE))="","",(VLOOKUP($E77,'Adj NEA Backsheet'!$D$5:$CB$183,J$9,FALSE))),"")</f>
        <v>3083.7983239435175</v>
      </c>
      <c r="K77" s="120">
        <f ca="1">IFERROR(IF((VLOOKUP($E77,'Adj NEA Backsheet'!$D$5:$CB$183,K$9,FALSE))="","",(VLOOKUP($E77,'Adj NEA Backsheet'!$D$5:$CB$183,K$9,FALSE))),"")</f>
        <v>6098.2613132632814</v>
      </c>
      <c r="L77" s="121">
        <f ca="1">IFERROR(IF((VLOOKUP($E77,'Adj NEA Backsheet'!$D$5:$CB$183,L$9,FALSE))="","",(VLOOKUP($E77,'Adj NEA Backsheet'!$D$5:$CB$183,L$9,FALSE))),"")</f>
        <v>6020.799530164807</v>
      </c>
      <c r="M77" s="121">
        <f ca="1">IFERROR(IF((VLOOKUP($E77,'Adj NEA Backsheet'!$D$5:$CB$183,M$9,FALSE))="","",(VLOOKUP($E77,'Adj NEA Backsheet'!$D$5:$CB$183,M$9,FALSE))),"")</f>
        <v>6422.8024830956783</v>
      </c>
      <c r="N77" s="123">
        <f ca="1">IFERROR(IF((VLOOKUP($E77,'Adj NEA Backsheet'!$D$5:$CB$183,N$9,FALSE))="","",(VLOOKUP($E77,'Adj NEA Backsheet'!$D$5:$CB$183,N$9,FALSE))),"")</f>
        <v>6152.8877885476541</v>
      </c>
      <c r="O77" s="120">
        <f ca="1">IFERROR(IF((VLOOKUP($E77,'Adj NEA Backsheet'!$D$5:$CB$183,O$9,FALSE))="","",(VLOOKUP($E77,'Adj NEA Backsheet'!$D$5:$CB$183,O$9,FALSE))),"")</f>
        <v>9274.7864357296803</v>
      </c>
      <c r="P77" s="124">
        <f ca="1">IFERROR(IF((VLOOKUP($E77,'Adj NEA Backsheet'!$D$5:$CB$183,P$9,FALSE))="","",(VLOOKUP($E77,'Adj NEA Backsheet'!$D$5:$CB$183,P$9,FALSE))),"")</f>
        <v>9357.0591429674787</v>
      </c>
      <c r="Q77" s="121">
        <f ca="1">IFERROR(IF((VLOOKUP($E77,'Adj NEA Backsheet'!$D$5:$CB$183,Q$9,FALSE))="","",(VLOOKUP($E77,'Adj NEA Backsheet'!$D$5:$CB$183,Q$9,FALSE))),"")</f>
        <v>9603.2265520479959</v>
      </c>
      <c r="R77" s="123">
        <f ca="1">IFERROR(IF((VLOOKUP($E77,'Adj NEA Backsheet'!$D$5:$CB$183,R$9,FALSE))="","",(VLOOKUP($E77,'Adj NEA Backsheet'!$D$5:$CB$183,R$9,FALSE))),"")</f>
        <v>9236.686112491172</v>
      </c>
    </row>
    <row r="78" spans="1:18" ht="15" customHeight="1" x14ac:dyDescent="0.3">
      <c r="A78" s="57">
        <v>65</v>
      </c>
      <c r="B78" s="97" t="str">
        <f ca="1">IFERROR(IF((VLOOKUP($E78,'Org List'!$AJ$10:$AL$188,3,FALSE))="","",(VLOOKUP($E78,'Org List'!$AJ$10:$AL$188,3,FALSE))),"")</f>
        <v>South West England Commissioning Region</v>
      </c>
      <c r="C78" s="98" t="str">
        <f ca="1">IFERROR(IF((VLOOKUP($E78,'Org List'!$AO$10:$AQ$188,3,FALSE))="","",(VLOOKUP($E78,'Org List'!$AO$10:$AQ$188,3,FALSE))),"")</f>
        <v>South West Region</v>
      </c>
      <c r="D78" s="113" t="str">
        <f ca="1">IFERROR(IF((VLOOKUP($E78,'Org List'!$AT$10:$AV$188,3,FALSE))="","",(VLOOKUP($E78,'Org List'!$AT$10:$AV$188,3,FALSE))),"")</f>
        <v>NHS England South West (South West South)</v>
      </c>
      <c r="E78" s="97" t="str">
        <f t="shared" ca="1" si="1"/>
        <v>E10000009</v>
      </c>
      <c r="F78" s="99" t="str">
        <f ca="1">IF(E78="","",VLOOKUP(E78,'Org List'!$J$9:$K$488,2,0))</f>
        <v>Dorset</v>
      </c>
      <c r="G78" s="120">
        <f ca="1">IFERROR(IF((VLOOKUP($E78,'Adj NEA Backsheet'!$D$5:$CB$183,G$9,FALSE))="","",(VLOOKUP($E78,'Adj NEA Backsheet'!$D$5:$CB$183,G$9,FALSE))),"")</f>
        <v>4538.9892328637288</v>
      </c>
      <c r="H78" s="121">
        <f ca="1">IFERROR(IF((VLOOKUP($E78,'Adj NEA Backsheet'!$D$5:$CB$183,H$9,FALSE))="","",(VLOOKUP($E78,'Adj NEA Backsheet'!$D$5:$CB$183,H$9,FALSE))),"")</f>
        <v>4604.7393812794526</v>
      </c>
      <c r="I78" s="121">
        <f ca="1">IFERROR(IF((VLOOKUP($E78,'Adj NEA Backsheet'!$D$5:$CB$183,I$9,FALSE))="","",(VLOOKUP($E78,'Adj NEA Backsheet'!$D$5:$CB$183,I$9,FALSE))),"")</f>
        <v>5004.2858128707485</v>
      </c>
      <c r="J78" s="122">
        <f ca="1">IFERROR(IF((VLOOKUP($E78,'Adj NEA Backsheet'!$D$5:$CB$183,J$9,FALSE))="","",(VLOOKUP($E78,'Adj NEA Backsheet'!$D$5:$CB$183,J$9,FALSE))),"")</f>
        <v>4778.1628238746271</v>
      </c>
      <c r="K78" s="120">
        <f ca="1">IFERROR(IF((VLOOKUP($E78,'Adj NEA Backsheet'!$D$5:$CB$183,K$9,FALSE))="","",(VLOOKUP($E78,'Adj NEA Backsheet'!$D$5:$CB$183,K$9,FALSE))),"")</f>
        <v>8481.9418145877826</v>
      </c>
      <c r="L78" s="121">
        <f ca="1">IFERROR(IF((VLOOKUP($E78,'Adj NEA Backsheet'!$D$5:$CB$183,L$9,FALSE))="","",(VLOOKUP($E78,'Adj NEA Backsheet'!$D$5:$CB$183,L$9,FALSE))),"")</f>
        <v>8293.5028124630007</v>
      </c>
      <c r="M78" s="121">
        <f ca="1">IFERROR(IF((VLOOKUP($E78,'Adj NEA Backsheet'!$D$5:$CB$183,M$9,FALSE))="","",(VLOOKUP($E78,'Adj NEA Backsheet'!$D$5:$CB$183,M$9,FALSE))),"")</f>
        <v>9020.8869613194984</v>
      </c>
      <c r="N78" s="123">
        <f ca="1">IFERROR(IF((VLOOKUP($E78,'Adj NEA Backsheet'!$D$5:$CB$183,N$9,FALSE))="","",(VLOOKUP($E78,'Adj NEA Backsheet'!$D$5:$CB$183,N$9,FALSE))),"")</f>
        <v>8959.6650250461062</v>
      </c>
      <c r="O78" s="120">
        <f ca="1">IFERROR(IF((VLOOKUP($E78,'Adj NEA Backsheet'!$D$5:$CB$183,O$9,FALSE))="","",(VLOOKUP($E78,'Adj NEA Backsheet'!$D$5:$CB$183,O$9,FALSE))),"")</f>
        <v>13020.931047451511</v>
      </c>
      <c r="P78" s="124">
        <f ca="1">IFERROR(IF((VLOOKUP($E78,'Adj NEA Backsheet'!$D$5:$CB$183,P$9,FALSE))="","",(VLOOKUP($E78,'Adj NEA Backsheet'!$D$5:$CB$183,P$9,FALSE))),"")</f>
        <v>12898.242193742453</v>
      </c>
      <c r="Q78" s="121">
        <f ca="1">IFERROR(IF((VLOOKUP($E78,'Adj NEA Backsheet'!$D$5:$CB$183,Q$9,FALSE))="","",(VLOOKUP($E78,'Adj NEA Backsheet'!$D$5:$CB$183,Q$9,FALSE))),"")</f>
        <v>14025.172774190247</v>
      </c>
      <c r="R78" s="123">
        <f ca="1">IFERROR(IF((VLOOKUP($E78,'Adj NEA Backsheet'!$D$5:$CB$183,R$9,FALSE))="","",(VLOOKUP($E78,'Adj NEA Backsheet'!$D$5:$CB$183,R$9,FALSE))),"")</f>
        <v>13737.827848920733</v>
      </c>
    </row>
    <row r="79" spans="1:18" ht="15" customHeight="1" x14ac:dyDescent="0.3">
      <c r="A79" s="57">
        <v>66</v>
      </c>
      <c r="B79" s="97" t="str">
        <f ca="1">IFERROR(IF((VLOOKUP($E79,'Org List'!$AJ$10:$AL$188,3,FALSE))="","",(VLOOKUP($E79,'Org List'!$AJ$10:$AL$188,3,FALSE))),"")</f>
        <v>Midlands and East of England Commissioning Region</v>
      </c>
      <c r="C79" s="98" t="str">
        <f ca="1">IFERROR(IF((VLOOKUP($E79,'Org List'!$AO$10:$AQ$188,3,FALSE))="","",(VLOOKUP($E79,'Org List'!$AO$10:$AQ$188,3,FALSE))),"")</f>
        <v>West Midlands Region</v>
      </c>
      <c r="D79" s="113" t="str">
        <f ca="1">IFERROR(IF((VLOOKUP($E79,'Org List'!$AT$10:$AV$188,3,FALSE))="","",(VLOOKUP($E79,'Org List'!$AT$10:$AV$188,3,FALSE))),"")</f>
        <v>NHS England Midlands And East (West Midlands)</v>
      </c>
      <c r="E79" s="97" t="str">
        <f t="shared" ca="1" si="1"/>
        <v>E08000027</v>
      </c>
      <c r="F79" s="99" t="str">
        <f ca="1">IF(E79="","",VLOOKUP(E79,'Org List'!$J$9:$K$488,2,0))</f>
        <v>Dudley</v>
      </c>
      <c r="G79" s="120">
        <f ca="1">IFERROR(IF((VLOOKUP($E79,'Adj NEA Backsheet'!$D$5:$CB$183,G$9,FALSE))="","",(VLOOKUP($E79,'Adj NEA Backsheet'!$D$5:$CB$183,G$9,FALSE))),"")</f>
        <v>1860.3431359285682</v>
      </c>
      <c r="H79" s="121">
        <f ca="1">IFERROR(IF((VLOOKUP($E79,'Adj NEA Backsheet'!$D$5:$CB$183,H$9,FALSE))="","",(VLOOKUP($E79,'Adj NEA Backsheet'!$D$5:$CB$183,H$9,FALSE))),"")</f>
        <v>2107.4570378709132</v>
      </c>
      <c r="I79" s="121">
        <f ca="1">IFERROR(IF((VLOOKUP($E79,'Adj NEA Backsheet'!$D$5:$CB$183,I$9,FALSE))="","",(VLOOKUP($E79,'Adj NEA Backsheet'!$D$5:$CB$183,I$9,FALSE))),"")</f>
        <v>2068.4448221177718</v>
      </c>
      <c r="J79" s="122">
        <f ca="1">IFERROR(IF((VLOOKUP($E79,'Adj NEA Backsheet'!$D$5:$CB$183,J$9,FALSE))="","",(VLOOKUP($E79,'Adj NEA Backsheet'!$D$5:$CB$183,J$9,FALSE))),"")</f>
        <v>1983.2810335882823</v>
      </c>
      <c r="K79" s="120">
        <f ca="1">IFERROR(IF((VLOOKUP($E79,'Adj NEA Backsheet'!$D$5:$CB$183,K$9,FALSE))="","",(VLOOKUP($E79,'Adj NEA Backsheet'!$D$5:$CB$183,K$9,FALSE))),"")</f>
        <v>6013.9027266968569</v>
      </c>
      <c r="L79" s="121">
        <f ca="1">IFERROR(IF((VLOOKUP($E79,'Adj NEA Backsheet'!$D$5:$CB$183,L$9,FALSE))="","",(VLOOKUP($E79,'Adj NEA Backsheet'!$D$5:$CB$183,L$9,FALSE))),"")</f>
        <v>6128.3873311046555</v>
      </c>
      <c r="M79" s="121">
        <f ca="1">IFERROR(IF((VLOOKUP($E79,'Adj NEA Backsheet'!$D$5:$CB$183,M$9,FALSE))="","",(VLOOKUP($E79,'Adj NEA Backsheet'!$D$5:$CB$183,M$9,FALSE))),"")</f>
        <v>6436.9300967209365</v>
      </c>
      <c r="N79" s="123">
        <f ca="1">IFERROR(IF((VLOOKUP($E79,'Adj NEA Backsheet'!$D$5:$CB$183,N$9,FALSE))="","",(VLOOKUP($E79,'Adj NEA Backsheet'!$D$5:$CB$183,N$9,FALSE))),"")</f>
        <v>6054.1348265777087</v>
      </c>
      <c r="O79" s="120">
        <f ca="1">IFERROR(IF((VLOOKUP($E79,'Adj NEA Backsheet'!$D$5:$CB$183,O$9,FALSE))="","",(VLOOKUP($E79,'Adj NEA Backsheet'!$D$5:$CB$183,O$9,FALSE))),"")</f>
        <v>7874.2458626254247</v>
      </c>
      <c r="P79" s="124">
        <f ca="1">IFERROR(IF((VLOOKUP($E79,'Adj NEA Backsheet'!$D$5:$CB$183,P$9,FALSE))="","",(VLOOKUP($E79,'Adj NEA Backsheet'!$D$5:$CB$183,P$9,FALSE))),"")</f>
        <v>8235.8443689755695</v>
      </c>
      <c r="Q79" s="121">
        <f ca="1">IFERROR(IF((VLOOKUP($E79,'Adj NEA Backsheet'!$D$5:$CB$183,Q$9,FALSE))="","",(VLOOKUP($E79,'Adj NEA Backsheet'!$D$5:$CB$183,Q$9,FALSE))),"")</f>
        <v>8505.3749188387083</v>
      </c>
      <c r="R79" s="123">
        <f ca="1">IFERROR(IF((VLOOKUP($E79,'Adj NEA Backsheet'!$D$5:$CB$183,R$9,FALSE))="","",(VLOOKUP($E79,'Adj NEA Backsheet'!$D$5:$CB$183,R$9,FALSE))),"")</f>
        <v>8037.415860165991</v>
      </c>
    </row>
    <row r="80" spans="1:18" ht="15" customHeight="1" x14ac:dyDescent="0.3">
      <c r="A80" s="57">
        <v>67</v>
      </c>
      <c r="B80" s="97" t="str">
        <f ca="1">IFERROR(IF((VLOOKUP($E80,'Org List'!$AJ$10:$AL$188,3,FALSE))="","",(VLOOKUP($E80,'Org List'!$AJ$10:$AL$188,3,FALSE))),"")</f>
        <v>London Commissioning Region</v>
      </c>
      <c r="C80" s="98" t="str">
        <f ca="1">IFERROR(IF((VLOOKUP($E80,'Org List'!$AO$10:$AQ$188,3,FALSE))="","",(VLOOKUP($E80,'Org List'!$AO$10:$AQ$188,3,FALSE))),"")</f>
        <v>London Region</v>
      </c>
      <c r="D80" s="113" t="str">
        <f ca="1">IFERROR(IF((VLOOKUP($E80,'Org List'!$AT$10:$AV$188,3,FALSE))="","",(VLOOKUP($E80,'Org List'!$AT$10:$AV$188,3,FALSE))),"")</f>
        <v>NHS England London</v>
      </c>
      <c r="E80" s="97" t="str">
        <f t="shared" ca="1" si="1"/>
        <v>E09000009</v>
      </c>
      <c r="F80" s="99" t="str">
        <f ca="1">IF(E80="","",VLOOKUP(E80,'Org List'!$J$9:$K$488,2,0))</f>
        <v>Ealing</v>
      </c>
      <c r="G80" s="120">
        <f ca="1">IFERROR(IF((VLOOKUP($E80,'Adj NEA Backsheet'!$D$5:$CB$183,G$9,FALSE))="","",(VLOOKUP($E80,'Adj NEA Backsheet'!$D$5:$CB$183,G$9,FALSE))),"")</f>
        <v>3055.6014360971203</v>
      </c>
      <c r="H80" s="121">
        <f ca="1">IFERROR(IF((VLOOKUP($E80,'Adj NEA Backsheet'!$D$5:$CB$183,H$9,FALSE))="","",(VLOOKUP($E80,'Adj NEA Backsheet'!$D$5:$CB$183,H$9,FALSE))),"")</f>
        <v>3303.8928029011581</v>
      </c>
      <c r="I80" s="121">
        <f ca="1">IFERROR(IF((VLOOKUP($E80,'Adj NEA Backsheet'!$D$5:$CB$183,I$9,FALSE))="","",(VLOOKUP($E80,'Adj NEA Backsheet'!$D$5:$CB$183,I$9,FALSE))),"")</f>
        <v>3329.0300048016479</v>
      </c>
      <c r="J80" s="122">
        <f ca="1">IFERROR(IF((VLOOKUP($E80,'Adj NEA Backsheet'!$D$5:$CB$183,J$9,FALSE))="","",(VLOOKUP($E80,'Adj NEA Backsheet'!$D$5:$CB$183,J$9,FALSE))),"")</f>
        <v>3235.1723877970817</v>
      </c>
      <c r="K80" s="120">
        <f ca="1">IFERROR(IF((VLOOKUP($E80,'Adj NEA Backsheet'!$D$5:$CB$183,K$9,FALSE))="","",(VLOOKUP($E80,'Adj NEA Backsheet'!$D$5:$CB$183,K$9,FALSE))),"")</f>
        <v>5859.8803877834998</v>
      </c>
      <c r="L80" s="121">
        <f ca="1">IFERROR(IF((VLOOKUP($E80,'Adj NEA Backsheet'!$D$5:$CB$183,L$9,FALSE))="","",(VLOOKUP($E80,'Adj NEA Backsheet'!$D$5:$CB$183,L$9,FALSE))),"")</f>
        <v>5881.1073807198773</v>
      </c>
      <c r="M80" s="121">
        <f ca="1">IFERROR(IF((VLOOKUP($E80,'Adj NEA Backsheet'!$D$5:$CB$183,M$9,FALSE))="","",(VLOOKUP($E80,'Adj NEA Backsheet'!$D$5:$CB$183,M$9,FALSE))),"")</f>
        <v>6073.5827220646179</v>
      </c>
      <c r="N80" s="123">
        <f ca="1">IFERROR(IF((VLOOKUP($E80,'Adj NEA Backsheet'!$D$5:$CB$183,N$9,FALSE))="","",(VLOOKUP($E80,'Adj NEA Backsheet'!$D$5:$CB$183,N$9,FALSE))),"")</f>
        <v>5997.450784900012</v>
      </c>
      <c r="O80" s="120">
        <f ca="1">IFERROR(IF((VLOOKUP($E80,'Adj NEA Backsheet'!$D$5:$CB$183,O$9,FALSE))="","",(VLOOKUP($E80,'Adj NEA Backsheet'!$D$5:$CB$183,O$9,FALSE))),"")</f>
        <v>8915.4818238806201</v>
      </c>
      <c r="P80" s="124">
        <f ca="1">IFERROR(IF((VLOOKUP($E80,'Adj NEA Backsheet'!$D$5:$CB$183,P$9,FALSE))="","",(VLOOKUP($E80,'Adj NEA Backsheet'!$D$5:$CB$183,P$9,FALSE))),"")</f>
        <v>9185.0001836210358</v>
      </c>
      <c r="Q80" s="121">
        <f ca="1">IFERROR(IF((VLOOKUP($E80,'Adj NEA Backsheet'!$D$5:$CB$183,Q$9,FALSE))="","",(VLOOKUP($E80,'Adj NEA Backsheet'!$D$5:$CB$183,Q$9,FALSE))),"")</f>
        <v>9402.6127268662658</v>
      </c>
      <c r="R80" s="123">
        <f ca="1">IFERROR(IF((VLOOKUP($E80,'Adj NEA Backsheet'!$D$5:$CB$183,R$9,FALSE))="","",(VLOOKUP($E80,'Adj NEA Backsheet'!$D$5:$CB$183,R$9,FALSE))),"")</f>
        <v>9232.6231726970946</v>
      </c>
    </row>
    <row r="81" spans="1:18" ht="15" customHeight="1" x14ac:dyDescent="0.3">
      <c r="A81" s="57">
        <v>68</v>
      </c>
      <c r="B81" s="97" t="str">
        <f ca="1">IFERROR(IF((VLOOKUP($E81,'Org List'!$AJ$10:$AL$188,3,FALSE))="","",(VLOOKUP($E81,'Org List'!$AJ$10:$AL$188,3,FALSE))),"")</f>
        <v>North of England Commissioning Region</v>
      </c>
      <c r="C81" s="98" t="str">
        <f ca="1">IFERROR(IF((VLOOKUP($E81,'Org List'!$AO$10:$AQ$188,3,FALSE))="","",(VLOOKUP($E81,'Org List'!$AO$10:$AQ$188,3,FALSE))),"")</f>
        <v>Yorkshire and The Humber Region</v>
      </c>
      <c r="D81" s="113" t="str">
        <f ca="1">IFERROR(IF((VLOOKUP($E81,'Org List'!$AT$10:$AV$188,3,FALSE))="","",(VLOOKUP($E81,'Org List'!$AT$10:$AV$188,3,FALSE))),"")</f>
        <v>NHS England North (Yorkshire And Humber)</v>
      </c>
      <c r="E81" s="97" t="str">
        <f t="shared" ca="1" si="1"/>
        <v>E06000011</v>
      </c>
      <c r="F81" s="99" t="str">
        <f ca="1">IF(E81="","",VLOOKUP(E81,'Org List'!$J$9:$K$488,2,0))</f>
        <v>East Riding of Yorkshire</v>
      </c>
      <c r="G81" s="120">
        <f ca="1">IFERROR(IF((VLOOKUP($E81,'Adj NEA Backsheet'!$D$5:$CB$183,G$9,FALSE))="","",(VLOOKUP($E81,'Adj NEA Backsheet'!$D$5:$CB$183,G$9,FALSE))),"")</f>
        <v>1930.9508417432044</v>
      </c>
      <c r="H81" s="121">
        <f ca="1">IFERROR(IF((VLOOKUP($E81,'Adj NEA Backsheet'!$D$5:$CB$183,H$9,FALSE))="","",(VLOOKUP($E81,'Adj NEA Backsheet'!$D$5:$CB$183,H$9,FALSE))),"")</f>
        <v>1943.9862095104691</v>
      </c>
      <c r="I81" s="121">
        <f ca="1">IFERROR(IF((VLOOKUP($E81,'Adj NEA Backsheet'!$D$5:$CB$183,I$9,FALSE))="","",(VLOOKUP($E81,'Adj NEA Backsheet'!$D$5:$CB$183,I$9,FALSE))),"")</f>
        <v>2062.9716428706943</v>
      </c>
      <c r="J81" s="122">
        <f ca="1">IFERROR(IF((VLOOKUP($E81,'Adj NEA Backsheet'!$D$5:$CB$183,J$9,FALSE))="","",(VLOOKUP($E81,'Adj NEA Backsheet'!$D$5:$CB$183,J$9,FALSE))),"")</f>
        <v>1952.2053105244568</v>
      </c>
      <c r="K81" s="120">
        <f ca="1">IFERROR(IF((VLOOKUP($E81,'Adj NEA Backsheet'!$D$5:$CB$183,K$9,FALSE))="","",(VLOOKUP($E81,'Adj NEA Backsheet'!$D$5:$CB$183,K$9,FALSE))),"")</f>
        <v>6266.9395045311858</v>
      </c>
      <c r="L81" s="121">
        <f ca="1">IFERROR(IF((VLOOKUP($E81,'Adj NEA Backsheet'!$D$5:$CB$183,L$9,FALSE))="","",(VLOOKUP($E81,'Adj NEA Backsheet'!$D$5:$CB$183,L$9,FALSE))),"")</f>
        <v>6141.0652531429614</v>
      </c>
      <c r="M81" s="121">
        <f ca="1">IFERROR(IF((VLOOKUP($E81,'Adj NEA Backsheet'!$D$5:$CB$183,M$9,FALSE))="","",(VLOOKUP($E81,'Adj NEA Backsheet'!$D$5:$CB$183,M$9,FALSE))),"")</f>
        <v>6690.3346709455436</v>
      </c>
      <c r="N81" s="123">
        <f ca="1">IFERROR(IF((VLOOKUP($E81,'Adj NEA Backsheet'!$D$5:$CB$183,N$9,FALSE))="","",(VLOOKUP($E81,'Adj NEA Backsheet'!$D$5:$CB$183,N$9,FALSE))),"")</f>
        <v>6669.9923806027855</v>
      </c>
      <c r="O81" s="120">
        <f ca="1">IFERROR(IF((VLOOKUP($E81,'Adj NEA Backsheet'!$D$5:$CB$183,O$9,FALSE))="","",(VLOOKUP($E81,'Adj NEA Backsheet'!$D$5:$CB$183,O$9,FALSE))),"")</f>
        <v>8197.890346274391</v>
      </c>
      <c r="P81" s="124">
        <f ca="1">IFERROR(IF((VLOOKUP($E81,'Adj NEA Backsheet'!$D$5:$CB$183,P$9,FALSE))="","",(VLOOKUP($E81,'Adj NEA Backsheet'!$D$5:$CB$183,P$9,FALSE))),"")</f>
        <v>8085.0514626534305</v>
      </c>
      <c r="Q81" s="121">
        <f ca="1">IFERROR(IF((VLOOKUP($E81,'Adj NEA Backsheet'!$D$5:$CB$183,Q$9,FALSE))="","",(VLOOKUP($E81,'Adj NEA Backsheet'!$D$5:$CB$183,Q$9,FALSE))),"")</f>
        <v>8753.3063138162379</v>
      </c>
      <c r="R81" s="123">
        <f ca="1">IFERROR(IF((VLOOKUP($E81,'Adj NEA Backsheet'!$D$5:$CB$183,R$9,FALSE))="","",(VLOOKUP($E81,'Adj NEA Backsheet'!$D$5:$CB$183,R$9,FALSE))),"")</f>
        <v>8622.1976911272432</v>
      </c>
    </row>
    <row r="82" spans="1:18" ht="15" customHeight="1" x14ac:dyDescent="0.3">
      <c r="A82" s="57">
        <v>69</v>
      </c>
      <c r="B82" s="97" t="str">
        <f ca="1">IFERROR(IF((VLOOKUP($E82,'Org List'!$AJ$10:$AL$188,3,FALSE))="","",(VLOOKUP($E82,'Org List'!$AJ$10:$AL$188,3,FALSE))),"")</f>
        <v>South East England Commissioning Region</v>
      </c>
      <c r="C82" s="98" t="str">
        <f ca="1">IFERROR(IF((VLOOKUP($E82,'Org List'!$AO$10:$AQ$188,3,FALSE))="","",(VLOOKUP($E82,'Org List'!$AO$10:$AQ$188,3,FALSE))),"")</f>
        <v>South East Region</v>
      </c>
      <c r="D82" s="113" t="str">
        <f ca="1">IFERROR(IF((VLOOKUP($E82,'Org List'!$AT$10:$AV$188,3,FALSE))="","",(VLOOKUP($E82,'Org List'!$AT$10:$AV$188,3,FALSE))),"")</f>
        <v>NHS England South East (Kent, Surrey and Sussex)</v>
      </c>
      <c r="E82" s="97" t="str">
        <f t="shared" ca="1" si="1"/>
        <v>E10000011</v>
      </c>
      <c r="F82" s="99" t="str">
        <f ca="1">IF(E82="","",VLOOKUP(E82,'Org List'!$J$9:$K$488,2,0))</f>
        <v>East Sussex</v>
      </c>
      <c r="G82" s="120">
        <f ca="1">IFERROR(IF((VLOOKUP($E82,'Adj NEA Backsheet'!$D$5:$CB$183,G$9,FALSE))="","",(VLOOKUP($E82,'Adj NEA Backsheet'!$D$5:$CB$183,G$9,FALSE))),"")</f>
        <v>5760.477773855273</v>
      </c>
      <c r="H82" s="121">
        <f ca="1">IFERROR(IF((VLOOKUP($E82,'Adj NEA Backsheet'!$D$5:$CB$183,H$9,FALSE))="","",(VLOOKUP($E82,'Adj NEA Backsheet'!$D$5:$CB$183,H$9,FALSE))),"")</f>
        <v>5720.1689371731718</v>
      </c>
      <c r="I82" s="121">
        <f ca="1">IFERROR(IF((VLOOKUP($E82,'Adj NEA Backsheet'!$D$5:$CB$183,I$9,FALSE))="","",(VLOOKUP($E82,'Adj NEA Backsheet'!$D$5:$CB$183,I$9,FALSE))),"")</f>
        <v>6270.3121883260428</v>
      </c>
      <c r="J82" s="122">
        <f ca="1">IFERROR(IF((VLOOKUP($E82,'Adj NEA Backsheet'!$D$5:$CB$183,J$9,FALSE))="","",(VLOOKUP($E82,'Adj NEA Backsheet'!$D$5:$CB$183,J$9,FALSE))),"")</f>
        <v>6355.7514874952394</v>
      </c>
      <c r="K82" s="120">
        <f ca="1">IFERROR(IF((VLOOKUP($E82,'Adj NEA Backsheet'!$D$5:$CB$183,K$9,FALSE))="","",(VLOOKUP($E82,'Adj NEA Backsheet'!$D$5:$CB$183,K$9,FALSE))),"")</f>
        <v>10099.71015471186</v>
      </c>
      <c r="L82" s="121">
        <f ca="1">IFERROR(IF((VLOOKUP($E82,'Adj NEA Backsheet'!$D$5:$CB$183,L$9,FALSE))="","",(VLOOKUP($E82,'Adj NEA Backsheet'!$D$5:$CB$183,L$9,FALSE))),"")</f>
        <v>10159.412057121021</v>
      </c>
      <c r="M82" s="121">
        <f ca="1">IFERROR(IF((VLOOKUP($E82,'Adj NEA Backsheet'!$D$5:$CB$183,M$9,FALSE))="","",(VLOOKUP($E82,'Adj NEA Backsheet'!$D$5:$CB$183,M$9,FALSE))),"")</f>
        <v>10210.958173253581</v>
      </c>
      <c r="N82" s="123">
        <f ca="1">IFERROR(IF((VLOOKUP($E82,'Adj NEA Backsheet'!$D$5:$CB$183,N$9,FALSE))="","",(VLOOKUP($E82,'Adj NEA Backsheet'!$D$5:$CB$183,N$9,FALSE))),"")</f>
        <v>10531.806598836145</v>
      </c>
      <c r="O82" s="120">
        <f ca="1">IFERROR(IF((VLOOKUP($E82,'Adj NEA Backsheet'!$D$5:$CB$183,O$9,FALSE))="","",(VLOOKUP($E82,'Adj NEA Backsheet'!$D$5:$CB$183,O$9,FALSE))),"")</f>
        <v>15860.187928567133</v>
      </c>
      <c r="P82" s="124">
        <f ca="1">IFERROR(IF((VLOOKUP($E82,'Adj NEA Backsheet'!$D$5:$CB$183,P$9,FALSE))="","",(VLOOKUP($E82,'Adj NEA Backsheet'!$D$5:$CB$183,P$9,FALSE))),"")</f>
        <v>15879.580994294192</v>
      </c>
      <c r="Q82" s="121">
        <f ca="1">IFERROR(IF((VLOOKUP($E82,'Adj NEA Backsheet'!$D$5:$CB$183,Q$9,FALSE))="","",(VLOOKUP($E82,'Adj NEA Backsheet'!$D$5:$CB$183,Q$9,FALSE))),"")</f>
        <v>16481.270361579624</v>
      </c>
      <c r="R82" s="123">
        <f ca="1">IFERROR(IF((VLOOKUP($E82,'Adj NEA Backsheet'!$D$5:$CB$183,R$9,FALSE))="","",(VLOOKUP($E82,'Adj NEA Backsheet'!$D$5:$CB$183,R$9,FALSE))),"")</f>
        <v>16887.558086331384</v>
      </c>
    </row>
    <row r="83" spans="1:18" ht="15" customHeight="1" x14ac:dyDescent="0.3">
      <c r="A83" s="57">
        <v>70</v>
      </c>
      <c r="B83" s="97" t="str">
        <f ca="1">IFERROR(IF((VLOOKUP($E83,'Org List'!$AJ$10:$AL$188,3,FALSE))="","",(VLOOKUP($E83,'Org List'!$AJ$10:$AL$188,3,FALSE))),"")</f>
        <v>London Commissioning Region</v>
      </c>
      <c r="C83" s="98" t="str">
        <f ca="1">IFERROR(IF((VLOOKUP($E83,'Org List'!$AO$10:$AQ$188,3,FALSE))="","",(VLOOKUP($E83,'Org List'!$AO$10:$AQ$188,3,FALSE))),"")</f>
        <v>London Region</v>
      </c>
      <c r="D83" s="113" t="str">
        <f ca="1">IFERROR(IF((VLOOKUP($E83,'Org List'!$AT$10:$AV$188,3,FALSE))="","",(VLOOKUP($E83,'Org List'!$AT$10:$AV$188,3,FALSE))),"")</f>
        <v>NHS England London</v>
      </c>
      <c r="E83" s="97" t="str">
        <f t="shared" ca="1" si="1"/>
        <v>E09000010</v>
      </c>
      <c r="F83" s="99" t="str">
        <f ca="1">IF(E83="","",VLOOKUP(E83,'Org List'!$J$9:$K$488,2,0))</f>
        <v>Enfield</v>
      </c>
      <c r="G83" s="120">
        <f ca="1">IFERROR(IF((VLOOKUP($E83,'Adj NEA Backsheet'!$D$5:$CB$183,G$9,FALSE))="","",(VLOOKUP($E83,'Adj NEA Backsheet'!$D$5:$CB$183,G$9,FALSE))),"")</f>
        <v>2768.1511480086501</v>
      </c>
      <c r="H83" s="121">
        <f ca="1">IFERROR(IF((VLOOKUP($E83,'Adj NEA Backsheet'!$D$5:$CB$183,H$9,FALSE))="","",(VLOOKUP($E83,'Adj NEA Backsheet'!$D$5:$CB$183,H$9,FALSE))),"")</f>
        <v>2760.5160596759365</v>
      </c>
      <c r="I83" s="121">
        <f ca="1">IFERROR(IF((VLOOKUP($E83,'Adj NEA Backsheet'!$D$5:$CB$183,I$9,FALSE))="","",(VLOOKUP($E83,'Adj NEA Backsheet'!$D$5:$CB$183,I$9,FALSE))),"")</f>
        <v>3190.3104379629694</v>
      </c>
      <c r="J83" s="122">
        <f ca="1">IFERROR(IF((VLOOKUP($E83,'Adj NEA Backsheet'!$D$5:$CB$183,J$9,FALSE))="","",(VLOOKUP($E83,'Adj NEA Backsheet'!$D$5:$CB$183,J$9,FALSE))),"")</f>
        <v>3154.6980305064317</v>
      </c>
      <c r="K83" s="120">
        <f ca="1">IFERROR(IF((VLOOKUP($E83,'Adj NEA Backsheet'!$D$5:$CB$183,K$9,FALSE))="","",(VLOOKUP($E83,'Adj NEA Backsheet'!$D$5:$CB$183,K$9,FALSE))),"")</f>
        <v>5193.3238206226479</v>
      </c>
      <c r="L83" s="121">
        <f ca="1">IFERROR(IF((VLOOKUP($E83,'Adj NEA Backsheet'!$D$5:$CB$183,L$9,FALSE))="","",(VLOOKUP($E83,'Adj NEA Backsheet'!$D$5:$CB$183,L$9,FALSE))),"")</f>
        <v>5259.9762765422474</v>
      </c>
      <c r="M83" s="121">
        <f ca="1">IFERROR(IF((VLOOKUP($E83,'Adj NEA Backsheet'!$D$5:$CB$183,M$9,FALSE))="","",(VLOOKUP($E83,'Adj NEA Backsheet'!$D$5:$CB$183,M$9,FALSE))),"")</f>
        <v>5553.1541728826242</v>
      </c>
      <c r="N83" s="123">
        <f ca="1">IFERROR(IF((VLOOKUP($E83,'Adj NEA Backsheet'!$D$5:$CB$183,N$9,FALSE))="","",(VLOOKUP($E83,'Adj NEA Backsheet'!$D$5:$CB$183,N$9,FALSE))),"")</f>
        <v>5485.6865991669738</v>
      </c>
      <c r="O83" s="120">
        <f ca="1">IFERROR(IF((VLOOKUP($E83,'Adj NEA Backsheet'!$D$5:$CB$183,O$9,FALSE))="","",(VLOOKUP($E83,'Adj NEA Backsheet'!$D$5:$CB$183,O$9,FALSE))),"")</f>
        <v>7961.474968631298</v>
      </c>
      <c r="P83" s="124">
        <f ca="1">IFERROR(IF((VLOOKUP($E83,'Adj NEA Backsheet'!$D$5:$CB$183,P$9,FALSE))="","",(VLOOKUP($E83,'Adj NEA Backsheet'!$D$5:$CB$183,P$9,FALSE))),"")</f>
        <v>8020.4923362181835</v>
      </c>
      <c r="Q83" s="121">
        <f ca="1">IFERROR(IF((VLOOKUP($E83,'Adj NEA Backsheet'!$D$5:$CB$183,Q$9,FALSE))="","",(VLOOKUP($E83,'Adj NEA Backsheet'!$D$5:$CB$183,Q$9,FALSE))),"")</f>
        <v>8743.4646108455927</v>
      </c>
      <c r="R83" s="123">
        <f ca="1">IFERROR(IF((VLOOKUP($E83,'Adj NEA Backsheet'!$D$5:$CB$183,R$9,FALSE))="","",(VLOOKUP($E83,'Adj NEA Backsheet'!$D$5:$CB$183,R$9,FALSE))),"")</f>
        <v>8640.3846296734046</v>
      </c>
    </row>
    <row r="84" spans="1:18" ht="15" customHeight="1" x14ac:dyDescent="0.3">
      <c r="A84" s="57">
        <v>71</v>
      </c>
      <c r="B84" s="97" t="str">
        <f ca="1">IFERROR(IF((VLOOKUP($E84,'Org List'!$AJ$10:$AL$188,3,FALSE))="","",(VLOOKUP($E84,'Org List'!$AJ$10:$AL$188,3,FALSE))),"")</f>
        <v>Midlands and East of England Commissioning Region</v>
      </c>
      <c r="C84" s="98" t="str">
        <f ca="1">IFERROR(IF((VLOOKUP($E84,'Org List'!$AO$10:$AQ$188,3,FALSE))="","",(VLOOKUP($E84,'Org List'!$AO$10:$AQ$188,3,FALSE))),"")</f>
        <v>East Region</v>
      </c>
      <c r="D84" s="113" t="str">
        <f ca="1">IFERROR(IF((VLOOKUP($E84,'Org List'!$AT$10:$AV$188,3,FALSE))="","",(VLOOKUP($E84,'Org List'!$AT$10:$AV$188,3,FALSE))),"")</f>
        <v>NHS England Midlands And East (East)</v>
      </c>
      <c r="E84" s="97" t="str">
        <f t="shared" ca="1" si="1"/>
        <v>E10000012</v>
      </c>
      <c r="F84" s="99" t="str">
        <f ca="1">IF(E84="","",VLOOKUP(E84,'Org List'!$J$9:$K$488,2,0))</f>
        <v>Essex</v>
      </c>
      <c r="G84" s="120">
        <f ca="1">IFERROR(IF((VLOOKUP($E84,'Adj NEA Backsheet'!$D$5:$CB$183,G$9,FALSE))="","",(VLOOKUP($E84,'Adj NEA Backsheet'!$D$5:$CB$183,G$9,FALSE))),"")</f>
        <v>13687.255040813387</v>
      </c>
      <c r="H84" s="121">
        <f ca="1">IFERROR(IF((VLOOKUP($E84,'Adj NEA Backsheet'!$D$5:$CB$183,H$9,FALSE))="","",(VLOOKUP($E84,'Adj NEA Backsheet'!$D$5:$CB$183,H$9,FALSE))),"")</f>
        <v>14594.906908449113</v>
      </c>
      <c r="I84" s="121">
        <f ca="1">IFERROR(IF((VLOOKUP($E84,'Adj NEA Backsheet'!$D$5:$CB$183,I$9,FALSE))="","",(VLOOKUP($E84,'Adj NEA Backsheet'!$D$5:$CB$183,I$9,FALSE))),"")</f>
        <v>15318.734006307015</v>
      </c>
      <c r="J84" s="122">
        <f ca="1">IFERROR(IF((VLOOKUP($E84,'Adj NEA Backsheet'!$D$5:$CB$183,J$9,FALSE))="","",(VLOOKUP($E84,'Adj NEA Backsheet'!$D$5:$CB$183,J$9,FALSE))),"")</f>
        <v>15005.315853389013</v>
      </c>
      <c r="K84" s="120">
        <f ca="1">IFERROR(IF((VLOOKUP($E84,'Adj NEA Backsheet'!$D$5:$CB$183,K$9,FALSE))="","",(VLOOKUP($E84,'Adj NEA Backsheet'!$D$5:$CB$183,K$9,FALSE))),"")</f>
        <v>27557.166268765428</v>
      </c>
      <c r="L84" s="121">
        <f ca="1">IFERROR(IF((VLOOKUP($E84,'Adj NEA Backsheet'!$D$5:$CB$183,L$9,FALSE))="","",(VLOOKUP($E84,'Adj NEA Backsheet'!$D$5:$CB$183,L$9,FALSE))),"")</f>
        <v>27747.19087704473</v>
      </c>
      <c r="M84" s="121">
        <f ca="1">IFERROR(IF((VLOOKUP($E84,'Adj NEA Backsheet'!$D$5:$CB$183,M$9,FALSE))="","",(VLOOKUP($E84,'Adj NEA Backsheet'!$D$5:$CB$183,M$9,FALSE))),"")</f>
        <v>28843.34817261788</v>
      </c>
      <c r="N84" s="123">
        <f ca="1">IFERROR(IF((VLOOKUP($E84,'Adj NEA Backsheet'!$D$5:$CB$183,N$9,FALSE))="","",(VLOOKUP($E84,'Adj NEA Backsheet'!$D$5:$CB$183,N$9,FALSE))),"")</f>
        <v>29017.594513703476</v>
      </c>
      <c r="O84" s="120">
        <f ca="1">IFERROR(IF((VLOOKUP($E84,'Adj NEA Backsheet'!$D$5:$CB$183,O$9,FALSE))="","",(VLOOKUP($E84,'Adj NEA Backsheet'!$D$5:$CB$183,O$9,FALSE))),"")</f>
        <v>41244.421309578815</v>
      </c>
      <c r="P84" s="124">
        <f ca="1">IFERROR(IF((VLOOKUP($E84,'Adj NEA Backsheet'!$D$5:$CB$183,P$9,FALSE))="","",(VLOOKUP($E84,'Adj NEA Backsheet'!$D$5:$CB$183,P$9,FALSE))),"")</f>
        <v>42342.097785493839</v>
      </c>
      <c r="Q84" s="121">
        <f ca="1">IFERROR(IF((VLOOKUP($E84,'Adj NEA Backsheet'!$D$5:$CB$183,Q$9,FALSE))="","",(VLOOKUP($E84,'Adj NEA Backsheet'!$D$5:$CB$183,Q$9,FALSE))),"")</f>
        <v>44162.082178924895</v>
      </c>
      <c r="R84" s="123">
        <f ca="1">IFERROR(IF((VLOOKUP($E84,'Adj NEA Backsheet'!$D$5:$CB$183,R$9,FALSE))="","",(VLOOKUP($E84,'Adj NEA Backsheet'!$D$5:$CB$183,R$9,FALSE))),"")</f>
        <v>44022.910367092489</v>
      </c>
    </row>
    <row r="85" spans="1:18" ht="15" customHeight="1" x14ac:dyDescent="0.3">
      <c r="A85" s="57">
        <v>72</v>
      </c>
      <c r="B85" s="97" t="str">
        <f ca="1">IFERROR(IF((VLOOKUP($E85,'Org List'!$AJ$10:$AL$188,3,FALSE))="","",(VLOOKUP($E85,'Org List'!$AJ$10:$AL$188,3,FALSE))),"")</f>
        <v>North of England Commissioning Region</v>
      </c>
      <c r="C85" s="98" t="str">
        <f ca="1">IFERROR(IF((VLOOKUP($E85,'Org List'!$AO$10:$AQ$188,3,FALSE))="","",(VLOOKUP($E85,'Org List'!$AO$10:$AQ$188,3,FALSE))),"")</f>
        <v>North East Region</v>
      </c>
      <c r="D85" s="113" t="str">
        <f ca="1">IFERROR(IF((VLOOKUP($E85,'Org List'!$AT$10:$AV$188,3,FALSE))="","",(VLOOKUP($E85,'Org List'!$AT$10:$AV$188,3,FALSE))),"")</f>
        <v>NHS England North (Cumbria And North East)</v>
      </c>
      <c r="E85" s="97" t="str">
        <f t="shared" ca="1" si="1"/>
        <v>E08000037</v>
      </c>
      <c r="F85" s="99" t="str">
        <f ca="1">IF(E85="","",VLOOKUP(E85,'Org List'!$J$9:$K$488,2,0))</f>
        <v>Gateshead</v>
      </c>
      <c r="G85" s="120">
        <f ca="1">IFERROR(IF((VLOOKUP($E85,'Adj NEA Backsheet'!$D$5:$CB$183,G$9,FALSE))="","",(VLOOKUP($E85,'Adj NEA Backsheet'!$D$5:$CB$183,G$9,FALSE))),"")</f>
        <v>1364.0309246244731</v>
      </c>
      <c r="H85" s="121">
        <f ca="1">IFERROR(IF((VLOOKUP($E85,'Adj NEA Backsheet'!$D$5:$CB$183,H$9,FALSE))="","",(VLOOKUP($E85,'Adj NEA Backsheet'!$D$5:$CB$183,H$9,FALSE))),"")</f>
        <v>1408.1218548216686</v>
      </c>
      <c r="I85" s="121">
        <f ca="1">IFERROR(IF((VLOOKUP($E85,'Adj NEA Backsheet'!$D$5:$CB$183,I$9,FALSE))="","",(VLOOKUP($E85,'Adj NEA Backsheet'!$D$5:$CB$183,I$9,FALSE))),"")</f>
        <v>1498.1088970269582</v>
      </c>
      <c r="J85" s="122">
        <f ca="1">IFERROR(IF((VLOOKUP($E85,'Adj NEA Backsheet'!$D$5:$CB$183,J$9,FALSE))="","",(VLOOKUP($E85,'Adj NEA Backsheet'!$D$5:$CB$183,J$9,FALSE))),"")</f>
        <v>1418.9910779075401</v>
      </c>
      <c r="K85" s="120">
        <f ca="1">IFERROR(IF((VLOOKUP($E85,'Adj NEA Backsheet'!$D$5:$CB$183,K$9,FALSE))="","",(VLOOKUP($E85,'Adj NEA Backsheet'!$D$5:$CB$183,K$9,FALSE))),"")</f>
        <v>4023.4181744506532</v>
      </c>
      <c r="L85" s="121">
        <f ca="1">IFERROR(IF((VLOOKUP($E85,'Adj NEA Backsheet'!$D$5:$CB$183,L$9,FALSE))="","",(VLOOKUP($E85,'Adj NEA Backsheet'!$D$5:$CB$183,L$9,FALSE))),"")</f>
        <v>3978.7177178564134</v>
      </c>
      <c r="M85" s="121">
        <f ca="1">IFERROR(IF((VLOOKUP($E85,'Adj NEA Backsheet'!$D$5:$CB$183,M$9,FALSE))="","",(VLOOKUP($E85,'Adj NEA Backsheet'!$D$5:$CB$183,M$9,FALSE))),"")</f>
        <v>4213.0611725507142</v>
      </c>
      <c r="N85" s="123">
        <f ca="1">IFERROR(IF((VLOOKUP($E85,'Adj NEA Backsheet'!$D$5:$CB$183,N$9,FALSE))="","",(VLOOKUP($E85,'Adj NEA Backsheet'!$D$5:$CB$183,N$9,FALSE))),"")</f>
        <v>4279.205644250007</v>
      </c>
      <c r="O85" s="120">
        <f ca="1">IFERROR(IF((VLOOKUP($E85,'Adj NEA Backsheet'!$D$5:$CB$183,O$9,FALSE))="","",(VLOOKUP($E85,'Adj NEA Backsheet'!$D$5:$CB$183,O$9,FALSE))),"")</f>
        <v>5387.4490990751265</v>
      </c>
      <c r="P85" s="124">
        <f ca="1">IFERROR(IF((VLOOKUP($E85,'Adj NEA Backsheet'!$D$5:$CB$183,P$9,FALSE))="","",(VLOOKUP($E85,'Adj NEA Backsheet'!$D$5:$CB$183,P$9,FALSE))),"")</f>
        <v>5386.8395726780818</v>
      </c>
      <c r="Q85" s="121">
        <f ca="1">IFERROR(IF((VLOOKUP($E85,'Adj NEA Backsheet'!$D$5:$CB$183,Q$9,FALSE))="","",(VLOOKUP($E85,'Adj NEA Backsheet'!$D$5:$CB$183,Q$9,FALSE))),"")</f>
        <v>5711.1700695776726</v>
      </c>
      <c r="R85" s="123">
        <f ca="1">IFERROR(IF((VLOOKUP($E85,'Adj NEA Backsheet'!$D$5:$CB$183,R$9,FALSE))="","",(VLOOKUP($E85,'Adj NEA Backsheet'!$D$5:$CB$183,R$9,FALSE))),"")</f>
        <v>5698.1967221575469</v>
      </c>
    </row>
    <row r="86" spans="1:18" ht="15" customHeight="1" x14ac:dyDescent="0.3">
      <c r="A86" s="57">
        <v>73</v>
      </c>
      <c r="B86" s="97" t="str">
        <f ca="1">IFERROR(IF((VLOOKUP($E86,'Org List'!$AJ$10:$AL$188,3,FALSE))="","",(VLOOKUP($E86,'Org List'!$AJ$10:$AL$188,3,FALSE))),"")</f>
        <v>South West England Commissioning Region</v>
      </c>
      <c r="C86" s="98" t="str">
        <f ca="1">IFERROR(IF((VLOOKUP($E86,'Org List'!$AO$10:$AQ$188,3,FALSE))="","",(VLOOKUP($E86,'Org List'!$AO$10:$AQ$188,3,FALSE))),"")</f>
        <v>South West Region</v>
      </c>
      <c r="D86" s="113" t="str">
        <f ca="1">IFERROR(IF((VLOOKUP($E86,'Org List'!$AT$10:$AV$188,3,FALSE))="","",(VLOOKUP($E86,'Org List'!$AT$10:$AV$188,3,FALSE))),"")</f>
        <v>NHS England South West (South West North)</v>
      </c>
      <c r="E86" s="97" t="str">
        <f t="shared" ca="1" si="1"/>
        <v>E10000013</v>
      </c>
      <c r="F86" s="99" t="str">
        <f ca="1">IF(E86="","",VLOOKUP(E86,'Org List'!$J$9:$K$488,2,0))</f>
        <v>Gloucestershire</v>
      </c>
      <c r="G86" s="120">
        <f ca="1">IFERROR(IF((VLOOKUP($E86,'Adj NEA Backsheet'!$D$5:$CB$183,G$9,FALSE))="","",(VLOOKUP($E86,'Adj NEA Backsheet'!$D$5:$CB$183,G$9,FALSE))),"")</f>
        <v>3171.7619647898441</v>
      </c>
      <c r="H86" s="121">
        <f ca="1">IFERROR(IF((VLOOKUP($E86,'Adj NEA Backsheet'!$D$5:$CB$183,H$9,FALSE))="","",(VLOOKUP($E86,'Adj NEA Backsheet'!$D$5:$CB$183,H$9,FALSE))),"")</f>
        <v>3283.9498927038931</v>
      </c>
      <c r="I86" s="121">
        <f ca="1">IFERROR(IF((VLOOKUP($E86,'Adj NEA Backsheet'!$D$5:$CB$183,I$9,FALSE))="","",(VLOOKUP($E86,'Adj NEA Backsheet'!$D$5:$CB$183,I$9,FALSE))),"")</f>
        <v>3625.743336755454</v>
      </c>
      <c r="J86" s="122">
        <f ca="1">IFERROR(IF((VLOOKUP($E86,'Adj NEA Backsheet'!$D$5:$CB$183,J$9,FALSE))="","",(VLOOKUP($E86,'Adj NEA Backsheet'!$D$5:$CB$183,J$9,FALSE))),"")</f>
        <v>3215.0067366888215</v>
      </c>
      <c r="K86" s="120">
        <f ca="1">IFERROR(IF((VLOOKUP($E86,'Adj NEA Backsheet'!$D$5:$CB$183,K$9,FALSE))="","",(VLOOKUP($E86,'Adj NEA Backsheet'!$D$5:$CB$183,K$9,FALSE))),"")</f>
        <v>11648.117574000475</v>
      </c>
      <c r="L86" s="121">
        <f ca="1">IFERROR(IF((VLOOKUP($E86,'Adj NEA Backsheet'!$D$5:$CB$183,L$9,FALSE))="","",(VLOOKUP($E86,'Adj NEA Backsheet'!$D$5:$CB$183,L$9,FALSE))),"")</f>
        <v>11506.871096408649</v>
      </c>
      <c r="M86" s="121">
        <f ca="1">IFERROR(IF((VLOOKUP($E86,'Adj NEA Backsheet'!$D$5:$CB$183,M$9,FALSE))="","",(VLOOKUP($E86,'Adj NEA Backsheet'!$D$5:$CB$183,M$9,FALSE))),"")</f>
        <v>12234.541548589863</v>
      </c>
      <c r="N86" s="123">
        <f ca="1">IFERROR(IF((VLOOKUP($E86,'Adj NEA Backsheet'!$D$5:$CB$183,N$9,FALSE))="","",(VLOOKUP($E86,'Adj NEA Backsheet'!$D$5:$CB$183,N$9,FALSE))),"")</f>
        <v>12053.673081679111</v>
      </c>
      <c r="O86" s="120">
        <f ca="1">IFERROR(IF((VLOOKUP($E86,'Adj NEA Backsheet'!$D$5:$CB$183,O$9,FALSE))="","",(VLOOKUP($E86,'Adj NEA Backsheet'!$D$5:$CB$183,O$9,FALSE))),"")</f>
        <v>14819.879538790319</v>
      </c>
      <c r="P86" s="124">
        <f ca="1">IFERROR(IF((VLOOKUP($E86,'Adj NEA Backsheet'!$D$5:$CB$183,P$9,FALSE))="","",(VLOOKUP($E86,'Adj NEA Backsheet'!$D$5:$CB$183,P$9,FALSE))),"")</f>
        <v>14790.820989112543</v>
      </c>
      <c r="Q86" s="121">
        <f ca="1">IFERROR(IF((VLOOKUP($E86,'Adj NEA Backsheet'!$D$5:$CB$183,Q$9,FALSE))="","",(VLOOKUP($E86,'Adj NEA Backsheet'!$D$5:$CB$183,Q$9,FALSE))),"")</f>
        <v>15860.284885345318</v>
      </c>
      <c r="R86" s="123">
        <f ca="1">IFERROR(IF((VLOOKUP($E86,'Adj NEA Backsheet'!$D$5:$CB$183,R$9,FALSE))="","",(VLOOKUP($E86,'Adj NEA Backsheet'!$D$5:$CB$183,R$9,FALSE))),"")</f>
        <v>15268.679818367933</v>
      </c>
    </row>
    <row r="87" spans="1:18" ht="15" customHeight="1" x14ac:dyDescent="0.3">
      <c r="A87" s="57">
        <v>74</v>
      </c>
      <c r="B87" s="97" t="str">
        <f ca="1">IFERROR(IF((VLOOKUP($E87,'Org List'!$AJ$10:$AL$188,3,FALSE))="","",(VLOOKUP($E87,'Org List'!$AJ$10:$AL$188,3,FALSE))),"")</f>
        <v>London Commissioning Region</v>
      </c>
      <c r="C87" s="98" t="str">
        <f ca="1">IFERROR(IF((VLOOKUP($E87,'Org List'!$AO$10:$AQ$188,3,FALSE))="","",(VLOOKUP($E87,'Org List'!$AO$10:$AQ$188,3,FALSE))),"")</f>
        <v>London Region</v>
      </c>
      <c r="D87" s="113" t="str">
        <f ca="1">IFERROR(IF((VLOOKUP($E87,'Org List'!$AT$10:$AV$188,3,FALSE))="","",(VLOOKUP($E87,'Org List'!$AT$10:$AV$188,3,FALSE))),"")</f>
        <v>NHS England London</v>
      </c>
      <c r="E87" s="97" t="str">
        <f t="shared" ca="1" si="1"/>
        <v>E09000011</v>
      </c>
      <c r="F87" s="99" t="str">
        <f ca="1">IF(E87="","",VLOOKUP(E87,'Org List'!$J$9:$K$488,2,0))</f>
        <v>Greenwich</v>
      </c>
      <c r="G87" s="120">
        <f ca="1">IFERROR(IF((VLOOKUP($E87,'Adj NEA Backsheet'!$D$5:$CB$183,G$9,FALSE))="","",(VLOOKUP($E87,'Adj NEA Backsheet'!$D$5:$CB$183,G$9,FALSE))),"")</f>
        <v>2770.9240483464182</v>
      </c>
      <c r="H87" s="121">
        <f ca="1">IFERROR(IF((VLOOKUP($E87,'Adj NEA Backsheet'!$D$5:$CB$183,H$9,FALSE))="","",(VLOOKUP($E87,'Adj NEA Backsheet'!$D$5:$CB$183,H$9,FALSE))),"")</f>
        <v>2710.0260969298001</v>
      </c>
      <c r="I87" s="121">
        <f ca="1">IFERROR(IF((VLOOKUP($E87,'Adj NEA Backsheet'!$D$5:$CB$183,I$9,FALSE))="","",(VLOOKUP($E87,'Adj NEA Backsheet'!$D$5:$CB$183,I$9,FALSE))),"")</f>
        <v>3174.0934378227612</v>
      </c>
      <c r="J87" s="122">
        <f ca="1">IFERROR(IF((VLOOKUP($E87,'Adj NEA Backsheet'!$D$5:$CB$183,J$9,FALSE))="","",(VLOOKUP($E87,'Adj NEA Backsheet'!$D$5:$CB$183,J$9,FALSE))),"")</f>
        <v>3013.0304666215434</v>
      </c>
      <c r="K87" s="120">
        <f ca="1">IFERROR(IF((VLOOKUP($E87,'Adj NEA Backsheet'!$D$5:$CB$183,K$9,FALSE))="","",(VLOOKUP($E87,'Adj NEA Backsheet'!$D$5:$CB$183,K$9,FALSE))),"")</f>
        <v>4520.2731750425964</v>
      </c>
      <c r="L87" s="121">
        <f ca="1">IFERROR(IF((VLOOKUP($E87,'Adj NEA Backsheet'!$D$5:$CB$183,L$9,FALSE))="","",(VLOOKUP($E87,'Adj NEA Backsheet'!$D$5:$CB$183,L$9,FALSE))),"")</f>
        <v>4451.4487195369566</v>
      </c>
      <c r="M87" s="121">
        <f ca="1">IFERROR(IF((VLOOKUP($E87,'Adj NEA Backsheet'!$D$5:$CB$183,M$9,FALSE))="","",(VLOOKUP($E87,'Adj NEA Backsheet'!$D$5:$CB$183,M$9,FALSE))),"")</f>
        <v>4540.4601553357325</v>
      </c>
      <c r="N87" s="123">
        <f ca="1">IFERROR(IF((VLOOKUP($E87,'Adj NEA Backsheet'!$D$5:$CB$183,N$9,FALSE))="","",(VLOOKUP($E87,'Adj NEA Backsheet'!$D$5:$CB$183,N$9,FALSE))),"")</f>
        <v>4482.043079337448</v>
      </c>
      <c r="O87" s="120">
        <f ca="1">IFERROR(IF((VLOOKUP($E87,'Adj NEA Backsheet'!$D$5:$CB$183,O$9,FALSE))="","",(VLOOKUP($E87,'Adj NEA Backsheet'!$D$5:$CB$183,O$9,FALSE))),"")</f>
        <v>7291.1972233890147</v>
      </c>
      <c r="P87" s="124">
        <f ca="1">IFERROR(IF((VLOOKUP($E87,'Adj NEA Backsheet'!$D$5:$CB$183,P$9,FALSE))="","",(VLOOKUP($E87,'Adj NEA Backsheet'!$D$5:$CB$183,P$9,FALSE))),"")</f>
        <v>7161.4748164667562</v>
      </c>
      <c r="Q87" s="121">
        <f ca="1">IFERROR(IF((VLOOKUP($E87,'Adj NEA Backsheet'!$D$5:$CB$183,Q$9,FALSE))="","",(VLOOKUP($E87,'Adj NEA Backsheet'!$D$5:$CB$183,Q$9,FALSE))),"")</f>
        <v>7714.5535931584936</v>
      </c>
      <c r="R87" s="123">
        <f ca="1">IFERROR(IF((VLOOKUP($E87,'Adj NEA Backsheet'!$D$5:$CB$183,R$9,FALSE))="","",(VLOOKUP($E87,'Adj NEA Backsheet'!$D$5:$CB$183,R$9,FALSE))),"")</f>
        <v>7495.0735459589914</v>
      </c>
    </row>
    <row r="88" spans="1:18" ht="15" customHeight="1" x14ac:dyDescent="0.3">
      <c r="A88" s="57">
        <v>75</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1"/>
        <v>E09000012</v>
      </c>
      <c r="F88" s="99" t="str">
        <f ca="1">IF(E88="","",VLOOKUP(E88,'Org List'!$J$9:$K$488,2,0))</f>
        <v>Hackney</v>
      </c>
      <c r="G88" s="120">
        <f ca="1">IFERROR(IF((VLOOKUP($E88,'Adj NEA Backsheet'!$D$5:$CB$183,G$9,FALSE))="","",(VLOOKUP($E88,'Adj NEA Backsheet'!$D$5:$CB$183,G$9,FALSE))),"")</f>
        <v>1509.0324877975511</v>
      </c>
      <c r="H88" s="121">
        <f ca="1">IFERROR(IF((VLOOKUP($E88,'Adj NEA Backsheet'!$D$5:$CB$183,H$9,FALSE))="","",(VLOOKUP($E88,'Adj NEA Backsheet'!$D$5:$CB$183,H$9,FALSE))),"")</f>
        <v>1556.3190847583428</v>
      </c>
      <c r="I88" s="121">
        <f ca="1">IFERROR(IF((VLOOKUP($E88,'Adj NEA Backsheet'!$D$5:$CB$183,I$9,FALSE))="","",(VLOOKUP($E88,'Adj NEA Backsheet'!$D$5:$CB$183,I$9,FALSE))),"")</f>
        <v>1675.496856707292</v>
      </c>
      <c r="J88" s="122">
        <f ca="1">IFERROR(IF((VLOOKUP($E88,'Adj NEA Backsheet'!$D$5:$CB$183,J$9,FALSE))="","",(VLOOKUP($E88,'Adj NEA Backsheet'!$D$5:$CB$183,J$9,FALSE))),"")</f>
        <v>1541.8469486162826</v>
      </c>
      <c r="K88" s="120">
        <f ca="1">IFERROR(IF((VLOOKUP($E88,'Adj NEA Backsheet'!$D$5:$CB$183,K$9,FALSE))="","",(VLOOKUP($E88,'Adj NEA Backsheet'!$D$5:$CB$183,K$9,FALSE))),"")</f>
        <v>4187.0925642751954</v>
      </c>
      <c r="L88" s="121">
        <f ca="1">IFERROR(IF((VLOOKUP($E88,'Adj NEA Backsheet'!$D$5:$CB$183,L$9,FALSE))="","",(VLOOKUP($E88,'Adj NEA Backsheet'!$D$5:$CB$183,L$9,FALSE))),"")</f>
        <v>4013.3544190751363</v>
      </c>
      <c r="M88" s="121">
        <f ca="1">IFERROR(IF((VLOOKUP($E88,'Adj NEA Backsheet'!$D$5:$CB$183,M$9,FALSE))="","",(VLOOKUP($E88,'Adj NEA Backsheet'!$D$5:$CB$183,M$9,FALSE))),"")</f>
        <v>4281.1491103035187</v>
      </c>
      <c r="N88" s="123">
        <f ca="1">IFERROR(IF((VLOOKUP($E88,'Adj NEA Backsheet'!$D$5:$CB$183,N$9,FALSE))="","",(VLOOKUP($E88,'Adj NEA Backsheet'!$D$5:$CB$183,N$9,FALSE))),"")</f>
        <v>3550.089985059677</v>
      </c>
      <c r="O88" s="120">
        <f ca="1">IFERROR(IF((VLOOKUP($E88,'Adj NEA Backsheet'!$D$5:$CB$183,O$9,FALSE))="","",(VLOOKUP($E88,'Adj NEA Backsheet'!$D$5:$CB$183,O$9,FALSE))),"")</f>
        <v>5696.1250520727463</v>
      </c>
      <c r="P88" s="124">
        <f ca="1">IFERROR(IF((VLOOKUP($E88,'Adj NEA Backsheet'!$D$5:$CB$183,P$9,FALSE))="","",(VLOOKUP($E88,'Adj NEA Backsheet'!$D$5:$CB$183,P$9,FALSE))),"")</f>
        <v>5569.6735038334791</v>
      </c>
      <c r="Q88" s="121">
        <f ca="1">IFERROR(IF((VLOOKUP($E88,'Adj NEA Backsheet'!$D$5:$CB$183,Q$9,FALSE))="","",(VLOOKUP($E88,'Adj NEA Backsheet'!$D$5:$CB$183,Q$9,FALSE))),"")</f>
        <v>5956.6459670108106</v>
      </c>
      <c r="R88" s="123">
        <f ca="1">IFERROR(IF((VLOOKUP($E88,'Adj NEA Backsheet'!$D$5:$CB$183,R$9,FALSE))="","",(VLOOKUP($E88,'Adj NEA Backsheet'!$D$5:$CB$183,R$9,FALSE))),"")</f>
        <v>5091.9369336759592</v>
      </c>
    </row>
    <row r="89" spans="1:18" ht="15" customHeight="1" x14ac:dyDescent="0.3">
      <c r="A89" s="57">
        <v>76</v>
      </c>
      <c r="B89" s="97" t="str">
        <f ca="1">IFERROR(IF((VLOOKUP($E89,'Org List'!$AJ$10:$AL$188,3,FALSE))="","",(VLOOKUP($E89,'Org List'!$AJ$10:$AL$188,3,FALSE))),"")</f>
        <v>North of England Commissioning Region</v>
      </c>
      <c r="C89" s="98" t="str">
        <f ca="1">IFERROR(IF((VLOOKUP($E89,'Org List'!$AO$10:$AQ$188,3,FALSE))="","",(VLOOKUP($E89,'Org List'!$AO$10:$AQ$188,3,FALSE))),"")</f>
        <v>North West Region</v>
      </c>
      <c r="D89" s="113" t="str">
        <f ca="1">IFERROR(IF((VLOOKUP($E89,'Org List'!$AT$10:$AV$188,3,FALSE))="","",(VLOOKUP($E89,'Org List'!$AT$10:$AV$188,3,FALSE))),"")</f>
        <v>NHS England North (Cheshire And Merseyside)</v>
      </c>
      <c r="E89" s="97" t="str">
        <f t="shared" ca="1" si="1"/>
        <v>E06000006</v>
      </c>
      <c r="F89" s="99" t="str">
        <f ca="1">IF(E89="","",VLOOKUP(E89,'Org List'!$J$9:$K$488,2,0))</f>
        <v>Halton</v>
      </c>
      <c r="G89" s="120">
        <f ca="1">IFERROR(IF((VLOOKUP($E89,'Adj NEA Backsheet'!$D$5:$CB$183,G$9,FALSE))="","",(VLOOKUP($E89,'Adj NEA Backsheet'!$D$5:$CB$183,G$9,FALSE))),"")</f>
        <v>1913.6026272308939</v>
      </c>
      <c r="H89" s="121">
        <f ca="1">IFERROR(IF((VLOOKUP($E89,'Adj NEA Backsheet'!$D$5:$CB$183,H$9,FALSE))="","",(VLOOKUP($E89,'Adj NEA Backsheet'!$D$5:$CB$183,H$9,FALSE))),"")</f>
        <v>2049.9025314047744</v>
      </c>
      <c r="I89" s="121">
        <f ca="1">IFERROR(IF((VLOOKUP($E89,'Adj NEA Backsheet'!$D$5:$CB$183,I$9,FALSE))="","",(VLOOKUP($E89,'Adj NEA Backsheet'!$D$5:$CB$183,I$9,FALSE))),"")</f>
        <v>1893.4902254490542</v>
      </c>
      <c r="J89" s="122">
        <f ca="1">IFERROR(IF((VLOOKUP($E89,'Adj NEA Backsheet'!$D$5:$CB$183,J$9,FALSE))="","",(VLOOKUP($E89,'Adj NEA Backsheet'!$D$5:$CB$183,J$9,FALSE))),"")</f>
        <v>1945.0995299151605</v>
      </c>
      <c r="K89" s="120">
        <f ca="1">IFERROR(IF((VLOOKUP($E89,'Adj NEA Backsheet'!$D$5:$CB$183,K$9,FALSE))="","",(VLOOKUP($E89,'Adj NEA Backsheet'!$D$5:$CB$183,K$9,FALSE))),"")</f>
        <v>2924.3075797230717</v>
      </c>
      <c r="L89" s="121">
        <f ca="1">IFERROR(IF((VLOOKUP($E89,'Adj NEA Backsheet'!$D$5:$CB$183,L$9,FALSE))="","",(VLOOKUP($E89,'Adj NEA Backsheet'!$D$5:$CB$183,L$9,FALSE))),"")</f>
        <v>2905.7589738536758</v>
      </c>
      <c r="M89" s="121">
        <f ca="1">IFERROR(IF((VLOOKUP($E89,'Adj NEA Backsheet'!$D$5:$CB$183,M$9,FALSE))="","",(VLOOKUP($E89,'Adj NEA Backsheet'!$D$5:$CB$183,M$9,FALSE))),"")</f>
        <v>2928.0667479470449</v>
      </c>
      <c r="N89" s="123">
        <f ca="1">IFERROR(IF((VLOOKUP($E89,'Adj NEA Backsheet'!$D$5:$CB$183,N$9,FALSE))="","",(VLOOKUP($E89,'Adj NEA Backsheet'!$D$5:$CB$183,N$9,FALSE))),"")</f>
        <v>2982.7252216324468</v>
      </c>
      <c r="O89" s="120">
        <f ca="1">IFERROR(IF((VLOOKUP($E89,'Adj NEA Backsheet'!$D$5:$CB$183,O$9,FALSE))="","",(VLOOKUP($E89,'Adj NEA Backsheet'!$D$5:$CB$183,O$9,FALSE))),"")</f>
        <v>4837.9102069539658</v>
      </c>
      <c r="P89" s="124">
        <f ca="1">IFERROR(IF((VLOOKUP($E89,'Adj NEA Backsheet'!$D$5:$CB$183,P$9,FALSE))="","",(VLOOKUP($E89,'Adj NEA Backsheet'!$D$5:$CB$183,P$9,FALSE))),"")</f>
        <v>4955.6615052584502</v>
      </c>
      <c r="Q89" s="121">
        <f ca="1">IFERROR(IF((VLOOKUP($E89,'Adj NEA Backsheet'!$D$5:$CB$183,Q$9,FALSE))="","",(VLOOKUP($E89,'Adj NEA Backsheet'!$D$5:$CB$183,Q$9,FALSE))),"")</f>
        <v>4821.5569733960992</v>
      </c>
      <c r="R89" s="123">
        <f ca="1">IFERROR(IF((VLOOKUP($E89,'Adj NEA Backsheet'!$D$5:$CB$183,R$9,FALSE))="","",(VLOOKUP($E89,'Adj NEA Backsheet'!$D$5:$CB$183,R$9,FALSE))),"")</f>
        <v>4927.8247515476069</v>
      </c>
    </row>
    <row r="90" spans="1:18" ht="15" customHeight="1" x14ac:dyDescent="0.3">
      <c r="A90" s="57">
        <v>77</v>
      </c>
      <c r="B90" s="97" t="str">
        <f ca="1">IFERROR(IF((VLOOKUP($E90,'Org List'!$AJ$10:$AL$188,3,FALSE))="","",(VLOOKUP($E90,'Org List'!$AJ$10:$AL$188,3,FALSE))),"")</f>
        <v>London Commissioning Region</v>
      </c>
      <c r="C90" s="98" t="str">
        <f ca="1">IFERROR(IF((VLOOKUP($E90,'Org List'!$AO$10:$AQ$188,3,FALSE))="","",(VLOOKUP($E90,'Org List'!$AO$10:$AQ$188,3,FALSE))),"")</f>
        <v>London Region</v>
      </c>
      <c r="D90" s="113" t="str">
        <f ca="1">IFERROR(IF((VLOOKUP($E90,'Org List'!$AT$10:$AV$188,3,FALSE))="","",(VLOOKUP($E90,'Org List'!$AT$10:$AV$188,3,FALSE))),"")</f>
        <v>NHS England London</v>
      </c>
      <c r="E90" s="97" t="str">
        <f t="shared" ca="1" si="1"/>
        <v>E09000013</v>
      </c>
      <c r="F90" s="99" t="str">
        <f ca="1">IF(E90="","",VLOOKUP(E90,'Org List'!$J$9:$K$488,2,0))</f>
        <v>Hammersmith and Fulham</v>
      </c>
      <c r="G90" s="120">
        <f ca="1">IFERROR(IF((VLOOKUP($E90,'Adj NEA Backsheet'!$D$5:$CB$183,G$9,FALSE))="","",(VLOOKUP($E90,'Adj NEA Backsheet'!$D$5:$CB$183,G$9,FALSE))),"")</f>
        <v>1169.8783961354229</v>
      </c>
      <c r="H90" s="121">
        <f ca="1">IFERROR(IF((VLOOKUP($E90,'Adj NEA Backsheet'!$D$5:$CB$183,H$9,FALSE))="","",(VLOOKUP($E90,'Adj NEA Backsheet'!$D$5:$CB$183,H$9,FALSE))),"")</f>
        <v>1181.8865964853865</v>
      </c>
      <c r="I90" s="121">
        <f ca="1">IFERROR(IF((VLOOKUP($E90,'Adj NEA Backsheet'!$D$5:$CB$183,I$9,FALSE))="","",(VLOOKUP($E90,'Adj NEA Backsheet'!$D$5:$CB$183,I$9,FALSE))),"")</f>
        <v>1238.0992366274338</v>
      </c>
      <c r="J90" s="122">
        <f ca="1">IFERROR(IF((VLOOKUP($E90,'Adj NEA Backsheet'!$D$5:$CB$183,J$9,FALSE))="","",(VLOOKUP($E90,'Adj NEA Backsheet'!$D$5:$CB$183,J$9,FALSE))),"")</f>
        <v>1211.3327436027491</v>
      </c>
      <c r="K90" s="120">
        <f ca="1">IFERROR(IF((VLOOKUP($E90,'Adj NEA Backsheet'!$D$5:$CB$183,K$9,FALSE))="","",(VLOOKUP($E90,'Adj NEA Backsheet'!$D$5:$CB$183,K$9,FALSE))),"")</f>
        <v>2852.6504956758267</v>
      </c>
      <c r="L90" s="121">
        <f ca="1">IFERROR(IF((VLOOKUP($E90,'Adj NEA Backsheet'!$D$5:$CB$183,L$9,FALSE))="","",(VLOOKUP($E90,'Adj NEA Backsheet'!$D$5:$CB$183,L$9,FALSE))),"")</f>
        <v>2824.2039676077629</v>
      </c>
      <c r="M90" s="121">
        <f ca="1">IFERROR(IF((VLOOKUP($E90,'Adj NEA Backsheet'!$D$5:$CB$183,M$9,FALSE))="","",(VLOOKUP($E90,'Adj NEA Backsheet'!$D$5:$CB$183,M$9,FALSE))),"")</f>
        <v>3041.8600933798043</v>
      </c>
      <c r="N90" s="123">
        <f ca="1">IFERROR(IF((VLOOKUP($E90,'Adj NEA Backsheet'!$D$5:$CB$183,N$9,FALSE))="","",(VLOOKUP($E90,'Adj NEA Backsheet'!$D$5:$CB$183,N$9,FALSE))),"")</f>
        <v>2910.0360814066776</v>
      </c>
      <c r="O90" s="120">
        <f ca="1">IFERROR(IF((VLOOKUP($E90,'Adj NEA Backsheet'!$D$5:$CB$183,O$9,FALSE))="","",(VLOOKUP($E90,'Adj NEA Backsheet'!$D$5:$CB$183,O$9,FALSE))),"")</f>
        <v>4022.5288918112497</v>
      </c>
      <c r="P90" s="124">
        <f ca="1">IFERROR(IF((VLOOKUP($E90,'Adj NEA Backsheet'!$D$5:$CB$183,P$9,FALSE))="","",(VLOOKUP($E90,'Adj NEA Backsheet'!$D$5:$CB$183,P$9,FALSE))),"")</f>
        <v>4006.0905640931496</v>
      </c>
      <c r="Q90" s="121">
        <f ca="1">IFERROR(IF((VLOOKUP($E90,'Adj NEA Backsheet'!$D$5:$CB$183,Q$9,FALSE))="","",(VLOOKUP($E90,'Adj NEA Backsheet'!$D$5:$CB$183,Q$9,FALSE))),"")</f>
        <v>4279.9593300072383</v>
      </c>
      <c r="R90" s="123">
        <f ca="1">IFERROR(IF((VLOOKUP($E90,'Adj NEA Backsheet'!$D$5:$CB$183,R$9,FALSE))="","",(VLOOKUP($E90,'Adj NEA Backsheet'!$D$5:$CB$183,R$9,FALSE))),"")</f>
        <v>4121.3688250094265</v>
      </c>
    </row>
    <row r="91" spans="1:18" ht="15" customHeight="1" x14ac:dyDescent="0.3">
      <c r="A91" s="57">
        <v>78</v>
      </c>
      <c r="B91" s="97" t="str">
        <f ca="1">IFERROR(IF((VLOOKUP($E91,'Org List'!$AJ$10:$AL$188,3,FALSE))="","",(VLOOKUP($E91,'Org List'!$AJ$10:$AL$188,3,FALSE))),"")</f>
        <v>South East England Commissioning Region</v>
      </c>
      <c r="C91" s="98" t="str">
        <f ca="1">IFERROR(IF((VLOOKUP($E91,'Org List'!$AO$10:$AQ$188,3,FALSE))="","",(VLOOKUP($E91,'Org List'!$AO$10:$AQ$188,3,FALSE))),"")</f>
        <v>South East Region</v>
      </c>
      <c r="D91" s="113" t="str">
        <f ca="1">IFERROR(IF((VLOOKUP($E91,'Org List'!$AT$10:$AV$188,3,FALSE))="","",(VLOOKUP($E91,'Org List'!$AT$10:$AV$188,3,FALSE))),"")</f>
        <v>NHS England South East (Hampshire, Isle of Wight and Thames Valley)</v>
      </c>
      <c r="E91" s="97" t="str">
        <f t="shared" ca="1" si="1"/>
        <v>E10000014</v>
      </c>
      <c r="F91" s="99" t="str">
        <f ca="1">IF(E91="","",VLOOKUP(E91,'Org List'!$J$9:$K$488,2,0))</f>
        <v>Hampshire</v>
      </c>
      <c r="G91" s="120">
        <f ca="1">IFERROR(IF((VLOOKUP($E91,'Adj NEA Backsheet'!$D$5:$CB$183,G$9,FALSE))="","",(VLOOKUP($E91,'Adj NEA Backsheet'!$D$5:$CB$183,G$9,FALSE))),"")</f>
        <v>11246.510890015716</v>
      </c>
      <c r="H91" s="121">
        <f ca="1">IFERROR(IF((VLOOKUP($E91,'Adj NEA Backsheet'!$D$5:$CB$183,H$9,FALSE))="","",(VLOOKUP($E91,'Adj NEA Backsheet'!$D$5:$CB$183,H$9,FALSE))),"")</f>
        <v>10935.082628420756</v>
      </c>
      <c r="I91" s="121">
        <f ca="1">IFERROR(IF((VLOOKUP($E91,'Adj NEA Backsheet'!$D$5:$CB$183,I$9,FALSE))="","",(VLOOKUP($E91,'Adj NEA Backsheet'!$D$5:$CB$183,I$9,FALSE))),"")</f>
        <v>11650.722817874761</v>
      </c>
      <c r="J91" s="122">
        <f ca="1">IFERROR(IF((VLOOKUP($E91,'Adj NEA Backsheet'!$D$5:$CB$183,J$9,FALSE))="","",(VLOOKUP($E91,'Adj NEA Backsheet'!$D$5:$CB$183,J$9,FALSE))),"")</f>
        <v>11662.087881493986</v>
      </c>
      <c r="K91" s="120">
        <f ca="1">IFERROR(IF((VLOOKUP($E91,'Adj NEA Backsheet'!$D$5:$CB$183,K$9,FALSE))="","",(VLOOKUP($E91,'Adj NEA Backsheet'!$D$5:$CB$183,K$9,FALSE))),"")</f>
        <v>23439.709287834205</v>
      </c>
      <c r="L91" s="121">
        <f ca="1">IFERROR(IF((VLOOKUP($E91,'Adj NEA Backsheet'!$D$5:$CB$183,L$9,FALSE))="","",(VLOOKUP($E91,'Adj NEA Backsheet'!$D$5:$CB$183,L$9,FALSE))),"")</f>
        <v>23455.976858372742</v>
      </c>
      <c r="M91" s="121">
        <f ca="1">IFERROR(IF((VLOOKUP($E91,'Adj NEA Backsheet'!$D$5:$CB$183,M$9,FALSE))="","",(VLOOKUP($E91,'Adj NEA Backsheet'!$D$5:$CB$183,M$9,FALSE))),"")</f>
        <v>24769.692481953309</v>
      </c>
      <c r="N91" s="123">
        <f ca="1">IFERROR(IF((VLOOKUP($E91,'Adj NEA Backsheet'!$D$5:$CB$183,N$9,FALSE))="","",(VLOOKUP($E91,'Adj NEA Backsheet'!$D$5:$CB$183,N$9,FALSE))),"")</f>
        <v>24856.249890913692</v>
      </c>
      <c r="O91" s="120">
        <f ca="1">IFERROR(IF((VLOOKUP($E91,'Adj NEA Backsheet'!$D$5:$CB$183,O$9,FALSE))="","",(VLOOKUP($E91,'Adj NEA Backsheet'!$D$5:$CB$183,O$9,FALSE))),"")</f>
        <v>34686.220177849922</v>
      </c>
      <c r="P91" s="124">
        <f ca="1">IFERROR(IF((VLOOKUP($E91,'Adj NEA Backsheet'!$D$5:$CB$183,P$9,FALSE))="","",(VLOOKUP($E91,'Adj NEA Backsheet'!$D$5:$CB$183,P$9,FALSE))),"")</f>
        <v>34391.0594867935</v>
      </c>
      <c r="Q91" s="121">
        <f ca="1">IFERROR(IF((VLOOKUP($E91,'Adj NEA Backsheet'!$D$5:$CB$183,Q$9,FALSE))="","",(VLOOKUP($E91,'Adj NEA Backsheet'!$D$5:$CB$183,Q$9,FALSE))),"")</f>
        <v>36420.41529982807</v>
      </c>
      <c r="R91" s="123">
        <f ca="1">IFERROR(IF((VLOOKUP($E91,'Adj NEA Backsheet'!$D$5:$CB$183,R$9,FALSE))="","",(VLOOKUP($E91,'Adj NEA Backsheet'!$D$5:$CB$183,R$9,FALSE))),"")</f>
        <v>36518.337772407678</v>
      </c>
    </row>
    <row r="92" spans="1:18" ht="15" customHeight="1" x14ac:dyDescent="0.3">
      <c r="A92" s="57">
        <v>79</v>
      </c>
      <c r="B92" s="97" t="str">
        <f ca="1">IFERROR(IF((VLOOKUP($E92,'Org List'!$AJ$10:$AL$188,3,FALSE))="","",(VLOOKUP($E92,'Org List'!$AJ$10:$AL$188,3,FALSE))),"")</f>
        <v>London Commissioning Region</v>
      </c>
      <c r="C92" s="98" t="str">
        <f ca="1">IFERROR(IF((VLOOKUP($E92,'Org List'!$AO$10:$AQ$188,3,FALSE))="","",(VLOOKUP($E92,'Org List'!$AO$10:$AQ$188,3,FALSE))),"")</f>
        <v>London Region</v>
      </c>
      <c r="D92" s="113" t="str">
        <f ca="1">IFERROR(IF((VLOOKUP($E92,'Org List'!$AT$10:$AV$188,3,FALSE))="","",(VLOOKUP($E92,'Org List'!$AT$10:$AV$188,3,FALSE))),"")</f>
        <v>NHS England London</v>
      </c>
      <c r="E92" s="97" t="str">
        <f t="shared" ca="1" si="1"/>
        <v>E09000014</v>
      </c>
      <c r="F92" s="99" t="str">
        <f ca="1">IF(E92="","",VLOOKUP(E92,'Org List'!$J$9:$K$488,2,0))</f>
        <v>Haringey</v>
      </c>
      <c r="G92" s="120">
        <f ca="1">IFERROR(IF((VLOOKUP($E92,'Adj NEA Backsheet'!$D$5:$CB$183,G$9,FALSE))="","",(VLOOKUP($E92,'Adj NEA Backsheet'!$D$5:$CB$183,G$9,FALSE))),"")</f>
        <v>1895.7552288009133</v>
      </c>
      <c r="H92" s="121">
        <f ca="1">IFERROR(IF((VLOOKUP($E92,'Adj NEA Backsheet'!$D$5:$CB$183,H$9,FALSE))="","",(VLOOKUP($E92,'Adj NEA Backsheet'!$D$5:$CB$183,H$9,FALSE))),"")</f>
        <v>1922.6668302240685</v>
      </c>
      <c r="I92" s="121">
        <f ca="1">IFERROR(IF((VLOOKUP($E92,'Adj NEA Backsheet'!$D$5:$CB$183,I$9,FALSE))="","",(VLOOKUP($E92,'Adj NEA Backsheet'!$D$5:$CB$183,I$9,FALSE))),"")</f>
        <v>2252.7611138584371</v>
      </c>
      <c r="J92" s="122">
        <f ca="1">IFERROR(IF((VLOOKUP($E92,'Adj NEA Backsheet'!$D$5:$CB$183,J$9,FALSE))="","",(VLOOKUP($E92,'Adj NEA Backsheet'!$D$5:$CB$183,J$9,FALSE))),"")</f>
        <v>2074.7883636387674</v>
      </c>
      <c r="K92" s="120">
        <f ca="1">IFERROR(IF((VLOOKUP($E92,'Adj NEA Backsheet'!$D$5:$CB$183,K$9,FALSE))="","",(VLOOKUP($E92,'Adj NEA Backsheet'!$D$5:$CB$183,K$9,FALSE))),"")</f>
        <v>4129.3074431193327</v>
      </c>
      <c r="L92" s="121">
        <f ca="1">IFERROR(IF((VLOOKUP($E92,'Adj NEA Backsheet'!$D$5:$CB$183,L$9,FALSE))="","",(VLOOKUP($E92,'Adj NEA Backsheet'!$D$5:$CB$183,L$9,FALSE))),"")</f>
        <v>3917.038117804485</v>
      </c>
      <c r="M92" s="121">
        <f ca="1">IFERROR(IF((VLOOKUP($E92,'Adj NEA Backsheet'!$D$5:$CB$183,M$9,FALSE))="","",(VLOOKUP($E92,'Adj NEA Backsheet'!$D$5:$CB$183,M$9,FALSE))),"")</f>
        <v>4167.3454142150185</v>
      </c>
      <c r="N92" s="123">
        <f ca="1">IFERROR(IF((VLOOKUP($E92,'Adj NEA Backsheet'!$D$5:$CB$183,N$9,FALSE))="","",(VLOOKUP($E92,'Adj NEA Backsheet'!$D$5:$CB$183,N$9,FALSE))),"")</f>
        <v>4068.5866223519679</v>
      </c>
      <c r="O92" s="120">
        <f ca="1">IFERROR(IF((VLOOKUP($E92,'Adj NEA Backsheet'!$D$5:$CB$183,O$9,FALSE))="","",(VLOOKUP($E92,'Adj NEA Backsheet'!$D$5:$CB$183,O$9,FALSE))),"")</f>
        <v>6025.0626719202464</v>
      </c>
      <c r="P92" s="124">
        <f ca="1">IFERROR(IF((VLOOKUP($E92,'Adj NEA Backsheet'!$D$5:$CB$183,P$9,FALSE))="","",(VLOOKUP($E92,'Adj NEA Backsheet'!$D$5:$CB$183,P$9,FALSE))),"")</f>
        <v>5839.7049480285532</v>
      </c>
      <c r="Q92" s="121">
        <f ca="1">IFERROR(IF((VLOOKUP($E92,'Adj NEA Backsheet'!$D$5:$CB$183,Q$9,FALSE))="","",(VLOOKUP($E92,'Adj NEA Backsheet'!$D$5:$CB$183,Q$9,FALSE))),"")</f>
        <v>6420.1065280734556</v>
      </c>
      <c r="R92" s="123">
        <f ca="1">IFERROR(IF((VLOOKUP($E92,'Adj NEA Backsheet'!$D$5:$CB$183,R$9,FALSE))="","",(VLOOKUP($E92,'Adj NEA Backsheet'!$D$5:$CB$183,R$9,FALSE))),"")</f>
        <v>6143.3749859907348</v>
      </c>
    </row>
    <row r="93" spans="1:18" ht="15" customHeight="1" x14ac:dyDescent="0.3">
      <c r="A93" s="57">
        <v>80</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1"/>
        <v>E09000015</v>
      </c>
      <c r="F93" s="99" t="str">
        <f ca="1">IF(E93="","",VLOOKUP(E93,'Org List'!$J$9:$K$488,2,0))</f>
        <v>Harrow</v>
      </c>
      <c r="G93" s="120">
        <f ca="1">IFERROR(IF((VLOOKUP($E93,'Adj NEA Backsheet'!$D$5:$CB$183,G$9,FALSE))="","",(VLOOKUP($E93,'Adj NEA Backsheet'!$D$5:$CB$183,G$9,FALSE))),"")</f>
        <v>2481.3948406141753</v>
      </c>
      <c r="H93" s="121">
        <f ca="1">IFERROR(IF((VLOOKUP($E93,'Adj NEA Backsheet'!$D$5:$CB$183,H$9,FALSE))="","",(VLOOKUP($E93,'Adj NEA Backsheet'!$D$5:$CB$183,H$9,FALSE))),"")</f>
        <v>2619.6179405585694</v>
      </c>
      <c r="I93" s="121">
        <f ca="1">IFERROR(IF((VLOOKUP($E93,'Adj NEA Backsheet'!$D$5:$CB$183,I$9,FALSE))="","",(VLOOKUP($E93,'Adj NEA Backsheet'!$D$5:$CB$183,I$9,FALSE))),"")</f>
        <v>2792.7301419657074</v>
      </c>
      <c r="J93" s="122">
        <f ca="1">IFERROR(IF((VLOOKUP($E93,'Adj NEA Backsheet'!$D$5:$CB$183,J$9,FALSE))="","",(VLOOKUP($E93,'Adj NEA Backsheet'!$D$5:$CB$183,J$9,FALSE))),"")</f>
        <v>2996.2828073391829</v>
      </c>
      <c r="K93" s="120">
        <f ca="1">IFERROR(IF((VLOOKUP($E93,'Adj NEA Backsheet'!$D$5:$CB$183,K$9,FALSE))="","",(VLOOKUP($E93,'Adj NEA Backsheet'!$D$5:$CB$183,K$9,FALSE))),"")</f>
        <v>4139.9699591655717</v>
      </c>
      <c r="L93" s="121">
        <f ca="1">IFERROR(IF((VLOOKUP($E93,'Adj NEA Backsheet'!$D$5:$CB$183,L$9,FALSE))="","",(VLOOKUP($E93,'Adj NEA Backsheet'!$D$5:$CB$183,L$9,FALSE))),"")</f>
        <v>4177.5140920598215</v>
      </c>
      <c r="M93" s="121">
        <f ca="1">IFERROR(IF((VLOOKUP($E93,'Adj NEA Backsheet'!$D$5:$CB$183,M$9,FALSE))="","",(VLOOKUP($E93,'Adj NEA Backsheet'!$D$5:$CB$183,M$9,FALSE))),"")</f>
        <v>4396.3608613774722</v>
      </c>
      <c r="N93" s="123">
        <f ca="1">IFERROR(IF((VLOOKUP($E93,'Adj NEA Backsheet'!$D$5:$CB$183,N$9,FALSE))="","",(VLOOKUP($E93,'Adj NEA Backsheet'!$D$5:$CB$183,N$9,FALSE))),"")</f>
        <v>4343.7758965784506</v>
      </c>
      <c r="O93" s="120">
        <f ca="1">IFERROR(IF((VLOOKUP($E93,'Adj NEA Backsheet'!$D$5:$CB$183,O$9,FALSE))="","",(VLOOKUP($E93,'Adj NEA Backsheet'!$D$5:$CB$183,O$9,FALSE))),"")</f>
        <v>6621.364799779747</v>
      </c>
      <c r="P93" s="124">
        <f ca="1">IFERROR(IF((VLOOKUP($E93,'Adj NEA Backsheet'!$D$5:$CB$183,P$9,FALSE))="","",(VLOOKUP($E93,'Adj NEA Backsheet'!$D$5:$CB$183,P$9,FALSE))),"")</f>
        <v>6797.1320326183904</v>
      </c>
      <c r="Q93" s="121">
        <f ca="1">IFERROR(IF((VLOOKUP($E93,'Adj NEA Backsheet'!$D$5:$CB$183,Q$9,FALSE))="","",(VLOOKUP($E93,'Adj NEA Backsheet'!$D$5:$CB$183,Q$9,FALSE))),"")</f>
        <v>7189.0910033431792</v>
      </c>
      <c r="R93" s="123">
        <f ca="1">IFERROR(IF((VLOOKUP($E93,'Adj NEA Backsheet'!$D$5:$CB$183,R$9,FALSE))="","",(VLOOKUP($E93,'Adj NEA Backsheet'!$D$5:$CB$183,R$9,FALSE))),"")</f>
        <v>7340.0587039176335</v>
      </c>
    </row>
    <row r="94" spans="1:18" ht="15" customHeight="1" x14ac:dyDescent="0.3">
      <c r="A94" s="57">
        <v>81</v>
      </c>
      <c r="B94" s="97" t="str">
        <f ca="1">IFERROR(IF((VLOOKUP($E94,'Org List'!$AJ$10:$AL$188,3,FALSE))="","",(VLOOKUP($E94,'Org List'!$AJ$10:$AL$188,3,FALSE))),"")</f>
        <v>North of England Commissioning Region</v>
      </c>
      <c r="C94" s="98" t="str">
        <f ca="1">IFERROR(IF((VLOOKUP($E94,'Org List'!$AO$10:$AQ$188,3,FALSE))="","",(VLOOKUP($E94,'Org List'!$AO$10:$AQ$188,3,FALSE))),"")</f>
        <v>North East Region</v>
      </c>
      <c r="D94" s="113" t="str">
        <f ca="1">IFERROR(IF((VLOOKUP($E94,'Org List'!$AT$10:$AV$188,3,FALSE))="","",(VLOOKUP($E94,'Org List'!$AT$10:$AV$188,3,FALSE))),"")</f>
        <v>NHS England North (Cumbria And North East)</v>
      </c>
      <c r="E94" s="97" t="str">
        <f t="shared" ca="1" si="1"/>
        <v>E06000001</v>
      </c>
      <c r="F94" s="99" t="str">
        <f ca="1">IF(E94="","",VLOOKUP(E94,'Org List'!$J$9:$K$488,2,0))</f>
        <v>Hartlepool</v>
      </c>
      <c r="G94" s="120">
        <f ca="1">IFERROR(IF((VLOOKUP($E94,'Adj NEA Backsheet'!$D$5:$CB$183,G$9,FALSE))="","",(VLOOKUP($E94,'Adj NEA Backsheet'!$D$5:$CB$183,G$9,FALSE))),"")</f>
        <v>1305.9426440600682</v>
      </c>
      <c r="H94" s="121">
        <f ca="1">IFERROR(IF((VLOOKUP($E94,'Adj NEA Backsheet'!$D$5:$CB$183,H$9,FALSE))="","",(VLOOKUP($E94,'Adj NEA Backsheet'!$D$5:$CB$183,H$9,FALSE))),"")</f>
        <v>1229.7347022458105</v>
      </c>
      <c r="I94" s="121">
        <f ca="1">IFERROR(IF((VLOOKUP($E94,'Adj NEA Backsheet'!$D$5:$CB$183,I$9,FALSE))="","",(VLOOKUP($E94,'Adj NEA Backsheet'!$D$5:$CB$183,I$9,FALSE))),"")</f>
        <v>1260.1296851420402</v>
      </c>
      <c r="J94" s="122">
        <f ca="1">IFERROR(IF((VLOOKUP($E94,'Adj NEA Backsheet'!$D$5:$CB$183,J$9,FALSE))="","",(VLOOKUP($E94,'Adj NEA Backsheet'!$D$5:$CB$183,J$9,FALSE))),"")</f>
        <v>1342.1978930163461</v>
      </c>
      <c r="K94" s="120">
        <f ca="1">IFERROR(IF((VLOOKUP($E94,'Adj NEA Backsheet'!$D$5:$CB$183,K$9,FALSE))="","",(VLOOKUP($E94,'Adj NEA Backsheet'!$D$5:$CB$183,K$9,FALSE))),"")</f>
        <v>2141.3612955567542</v>
      </c>
      <c r="L94" s="121">
        <f ca="1">IFERROR(IF((VLOOKUP($E94,'Adj NEA Backsheet'!$D$5:$CB$183,L$9,FALSE))="","",(VLOOKUP($E94,'Adj NEA Backsheet'!$D$5:$CB$183,L$9,FALSE))),"")</f>
        <v>2157.0445203029508</v>
      </c>
      <c r="M94" s="121">
        <f ca="1">IFERROR(IF((VLOOKUP($E94,'Adj NEA Backsheet'!$D$5:$CB$183,M$9,FALSE))="","",(VLOOKUP($E94,'Adj NEA Backsheet'!$D$5:$CB$183,M$9,FALSE))),"")</f>
        <v>2188.8087446292134</v>
      </c>
      <c r="N94" s="123">
        <f ca="1">IFERROR(IF((VLOOKUP($E94,'Adj NEA Backsheet'!$D$5:$CB$183,N$9,FALSE))="","",(VLOOKUP($E94,'Adj NEA Backsheet'!$D$5:$CB$183,N$9,FALSE))),"")</f>
        <v>2331.3404885590971</v>
      </c>
      <c r="O94" s="120">
        <f ca="1">IFERROR(IF((VLOOKUP($E94,'Adj NEA Backsheet'!$D$5:$CB$183,O$9,FALSE))="","",(VLOOKUP($E94,'Adj NEA Backsheet'!$D$5:$CB$183,O$9,FALSE))),"")</f>
        <v>3447.3039396168224</v>
      </c>
      <c r="P94" s="124">
        <f ca="1">IFERROR(IF((VLOOKUP($E94,'Adj NEA Backsheet'!$D$5:$CB$183,P$9,FALSE))="","",(VLOOKUP($E94,'Adj NEA Backsheet'!$D$5:$CB$183,P$9,FALSE))),"")</f>
        <v>3386.779222548761</v>
      </c>
      <c r="Q94" s="121">
        <f ca="1">IFERROR(IF((VLOOKUP($E94,'Adj NEA Backsheet'!$D$5:$CB$183,Q$9,FALSE))="","",(VLOOKUP($E94,'Adj NEA Backsheet'!$D$5:$CB$183,Q$9,FALSE))),"")</f>
        <v>3448.9384297712536</v>
      </c>
      <c r="R94" s="123">
        <f ca="1">IFERROR(IF((VLOOKUP($E94,'Adj NEA Backsheet'!$D$5:$CB$183,R$9,FALSE))="","",(VLOOKUP($E94,'Adj NEA Backsheet'!$D$5:$CB$183,R$9,FALSE))),"")</f>
        <v>3673.5383815754431</v>
      </c>
    </row>
    <row r="95" spans="1:18" ht="15" customHeight="1" x14ac:dyDescent="0.3">
      <c r="A95" s="57">
        <v>82</v>
      </c>
      <c r="B95" s="97" t="str">
        <f ca="1">IFERROR(IF((VLOOKUP($E95,'Org List'!$AJ$10:$AL$188,3,FALSE))="","",(VLOOKUP($E95,'Org List'!$AJ$10:$AL$188,3,FALSE))),"")</f>
        <v>London Commissioning Region</v>
      </c>
      <c r="C95" s="98" t="str">
        <f ca="1">IFERROR(IF((VLOOKUP($E95,'Org List'!$AO$10:$AQ$188,3,FALSE))="","",(VLOOKUP($E95,'Org List'!$AO$10:$AQ$188,3,FALSE))),"")</f>
        <v>London Region</v>
      </c>
      <c r="D95" s="113" t="str">
        <f ca="1">IFERROR(IF((VLOOKUP($E95,'Org List'!$AT$10:$AV$188,3,FALSE))="","",(VLOOKUP($E95,'Org List'!$AT$10:$AV$188,3,FALSE))),"")</f>
        <v>NHS England London</v>
      </c>
      <c r="E95" s="97" t="str">
        <f t="shared" ca="1" si="1"/>
        <v>E09000016</v>
      </c>
      <c r="F95" s="99" t="str">
        <f ca="1">IF(E95="","",VLOOKUP(E95,'Org List'!$J$9:$K$488,2,0))</f>
        <v>Havering</v>
      </c>
      <c r="G95" s="120">
        <f ca="1">IFERROR(IF((VLOOKUP($E95,'Adj NEA Backsheet'!$D$5:$CB$183,G$9,FALSE))="","",(VLOOKUP($E95,'Adj NEA Backsheet'!$D$5:$CB$183,G$9,FALSE))),"")</f>
        <v>2525.2818886818213</v>
      </c>
      <c r="H95" s="121">
        <f ca="1">IFERROR(IF((VLOOKUP($E95,'Adj NEA Backsheet'!$D$5:$CB$183,H$9,FALSE))="","",(VLOOKUP($E95,'Adj NEA Backsheet'!$D$5:$CB$183,H$9,FALSE))),"")</f>
        <v>2408.1758685504064</v>
      </c>
      <c r="I95" s="121">
        <f ca="1">IFERROR(IF((VLOOKUP($E95,'Adj NEA Backsheet'!$D$5:$CB$183,I$9,FALSE))="","",(VLOOKUP($E95,'Adj NEA Backsheet'!$D$5:$CB$183,I$9,FALSE))),"")</f>
        <v>2179.3698372009767</v>
      </c>
      <c r="J95" s="122">
        <f ca="1">IFERROR(IF((VLOOKUP($E95,'Adj NEA Backsheet'!$D$5:$CB$183,J$9,FALSE))="","",(VLOOKUP($E95,'Adj NEA Backsheet'!$D$5:$CB$183,J$9,FALSE))),"")</f>
        <v>2005.2069434990067</v>
      </c>
      <c r="K95" s="120">
        <f ca="1">IFERROR(IF((VLOOKUP($E95,'Adj NEA Backsheet'!$D$5:$CB$183,K$9,FALSE))="","",(VLOOKUP($E95,'Adj NEA Backsheet'!$D$5:$CB$183,K$9,FALSE))),"")</f>
        <v>4557.5979688241505</v>
      </c>
      <c r="L95" s="121">
        <f ca="1">IFERROR(IF((VLOOKUP($E95,'Adj NEA Backsheet'!$D$5:$CB$183,L$9,FALSE))="","",(VLOOKUP($E95,'Adj NEA Backsheet'!$D$5:$CB$183,L$9,FALSE))),"")</f>
        <v>4539.9586394786957</v>
      </c>
      <c r="M95" s="121">
        <f ca="1">IFERROR(IF((VLOOKUP($E95,'Adj NEA Backsheet'!$D$5:$CB$183,M$9,FALSE))="","",(VLOOKUP($E95,'Adj NEA Backsheet'!$D$5:$CB$183,M$9,FALSE))),"")</f>
        <v>4625.5181213425894</v>
      </c>
      <c r="N95" s="123">
        <f ca="1">IFERROR(IF((VLOOKUP($E95,'Adj NEA Backsheet'!$D$5:$CB$183,N$9,FALSE))="","",(VLOOKUP($E95,'Adj NEA Backsheet'!$D$5:$CB$183,N$9,FALSE))),"")</f>
        <v>4422.992033711188</v>
      </c>
      <c r="O95" s="120">
        <f ca="1">IFERROR(IF((VLOOKUP($E95,'Adj NEA Backsheet'!$D$5:$CB$183,O$9,FALSE))="","",(VLOOKUP($E95,'Adj NEA Backsheet'!$D$5:$CB$183,O$9,FALSE))),"")</f>
        <v>7082.8798575059718</v>
      </c>
      <c r="P95" s="124">
        <f ca="1">IFERROR(IF((VLOOKUP($E95,'Adj NEA Backsheet'!$D$5:$CB$183,P$9,FALSE))="","",(VLOOKUP($E95,'Adj NEA Backsheet'!$D$5:$CB$183,P$9,FALSE))),"")</f>
        <v>6948.1345080291021</v>
      </c>
      <c r="Q95" s="121">
        <f ca="1">IFERROR(IF((VLOOKUP($E95,'Adj NEA Backsheet'!$D$5:$CB$183,Q$9,FALSE))="","",(VLOOKUP($E95,'Adj NEA Backsheet'!$D$5:$CB$183,Q$9,FALSE))),"")</f>
        <v>6804.8879585435661</v>
      </c>
      <c r="R95" s="123">
        <f ca="1">IFERROR(IF((VLOOKUP($E95,'Adj NEA Backsheet'!$D$5:$CB$183,R$9,FALSE))="","",(VLOOKUP($E95,'Adj NEA Backsheet'!$D$5:$CB$183,R$9,FALSE))),"")</f>
        <v>6428.1989772101952</v>
      </c>
    </row>
    <row r="96" spans="1:18" ht="15" customHeight="1" x14ac:dyDescent="0.3">
      <c r="A96" s="57">
        <v>83</v>
      </c>
      <c r="B96" s="97" t="str">
        <f ca="1">IFERROR(IF((VLOOKUP($E96,'Org List'!$AJ$10:$AL$188,3,FALSE))="","",(VLOOKUP($E96,'Org List'!$AJ$10:$AL$188,3,FALSE))),"")</f>
        <v>Midlands and East of England Commissioning Region</v>
      </c>
      <c r="C96" s="98" t="str">
        <f ca="1">IFERROR(IF((VLOOKUP($E96,'Org List'!$AO$10:$AQ$188,3,FALSE))="","",(VLOOKUP($E96,'Org List'!$AO$10:$AQ$188,3,FALSE))),"")</f>
        <v>West Midlands Region</v>
      </c>
      <c r="D96" s="113" t="str">
        <f ca="1">IFERROR(IF((VLOOKUP($E96,'Org List'!$AT$10:$AV$188,3,FALSE))="","",(VLOOKUP($E96,'Org List'!$AT$10:$AV$188,3,FALSE))),"")</f>
        <v>NHS England Midlands And East (West Midlands)</v>
      </c>
      <c r="E96" s="97" t="str">
        <f t="shared" ca="1" si="1"/>
        <v>E06000019</v>
      </c>
      <c r="F96" s="99" t="str">
        <f ca="1">IF(E96="","",VLOOKUP(E96,'Org List'!$J$9:$K$488,2,0))</f>
        <v>Herefordshire, County of</v>
      </c>
      <c r="G96" s="120">
        <f ca="1">IFERROR(IF((VLOOKUP($E96,'Adj NEA Backsheet'!$D$5:$CB$183,G$9,FALSE))="","",(VLOOKUP($E96,'Adj NEA Backsheet'!$D$5:$CB$183,G$9,FALSE))),"")</f>
        <v>1315.4056953159895</v>
      </c>
      <c r="H96" s="121">
        <f ca="1">IFERROR(IF((VLOOKUP($E96,'Adj NEA Backsheet'!$D$5:$CB$183,H$9,FALSE))="","",(VLOOKUP($E96,'Adj NEA Backsheet'!$D$5:$CB$183,H$9,FALSE))),"")</f>
        <v>1383.7923363096681</v>
      </c>
      <c r="I96" s="121">
        <f ca="1">IFERROR(IF((VLOOKUP($E96,'Adj NEA Backsheet'!$D$5:$CB$183,I$9,FALSE))="","",(VLOOKUP($E96,'Adj NEA Backsheet'!$D$5:$CB$183,I$9,FALSE))),"")</f>
        <v>1571.5754990130461</v>
      </c>
      <c r="J96" s="122">
        <f ca="1">IFERROR(IF((VLOOKUP($E96,'Adj NEA Backsheet'!$D$5:$CB$183,J$9,FALSE))="","",(VLOOKUP($E96,'Adj NEA Backsheet'!$D$5:$CB$183,J$9,FALSE))),"")</f>
        <v>1729.4033520207204</v>
      </c>
      <c r="K96" s="120">
        <f ca="1">IFERROR(IF((VLOOKUP($E96,'Adj NEA Backsheet'!$D$5:$CB$183,K$9,FALSE))="","",(VLOOKUP($E96,'Adj NEA Backsheet'!$D$5:$CB$183,K$9,FALSE))),"")</f>
        <v>3427.552818407004</v>
      </c>
      <c r="L96" s="121">
        <f ca="1">IFERROR(IF((VLOOKUP($E96,'Adj NEA Backsheet'!$D$5:$CB$183,L$9,FALSE))="","",(VLOOKUP($E96,'Adj NEA Backsheet'!$D$5:$CB$183,L$9,FALSE))),"")</f>
        <v>3334.1864840656872</v>
      </c>
      <c r="M96" s="121">
        <f ca="1">IFERROR(IF((VLOOKUP($E96,'Adj NEA Backsheet'!$D$5:$CB$183,M$9,FALSE))="","",(VLOOKUP($E96,'Adj NEA Backsheet'!$D$5:$CB$183,M$9,FALSE))),"")</f>
        <v>3412.5132531292425</v>
      </c>
      <c r="N96" s="123">
        <f ca="1">IFERROR(IF((VLOOKUP($E96,'Adj NEA Backsheet'!$D$5:$CB$183,N$9,FALSE))="","",(VLOOKUP($E96,'Adj NEA Backsheet'!$D$5:$CB$183,N$9,FALSE))),"")</f>
        <v>3612.1713203261888</v>
      </c>
      <c r="O96" s="120">
        <f ca="1">IFERROR(IF((VLOOKUP($E96,'Adj NEA Backsheet'!$D$5:$CB$183,O$9,FALSE))="","",(VLOOKUP($E96,'Adj NEA Backsheet'!$D$5:$CB$183,O$9,FALSE))),"")</f>
        <v>4742.9585137229933</v>
      </c>
      <c r="P96" s="124">
        <f ca="1">IFERROR(IF((VLOOKUP($E96,'Adj NEA Backsheet'!$D$5:$CB$183,P$9,FALSE))="","",(VLOOKUP($E96,'Adj NEA Backsheet'!$D$5:$CB$183,P$9,FALSE))),"")</f>
        <v>4717.9788203753551</v>
      </c>
      <c r="Q96" s="121">
        <f ca="1">IFERROR(IF((VLOOKUP($E96,'Adj NEA Backsheet'!$D$5:$CB$183,Q$9,FALSE))="","",(VLOOKUP($E96,'Adj NEA Backsheet'!$D$5:$CB$183,Q$9,FALSE))),"")</f>
        <v>4984.0887521422883</v>
      </c>
      <c r="R96" s="123">
        <f ca="1">IFERROR(IF((VLOOKUP($E96,'Adj NEA Backsheet'!$D$5:$CB$183,R$9,FALSE))="","",(VLOOKUP($E96,'Adj NEA Backsheet'!$D$5:$CB$183,R$9,FALSE))),"")</f>
        <v>5341.5746723469092</v>
      </c>
    </row>
    <row r="97" spans="1:18" ht="15" customHeight="1" x14ac:dyDescent="0.3">
      <c r="A97" s="57">
        <v>84</v>
      </c>
      <c r="B97" s="97" t="str">
        <f ca="1">IFERROR(IF((VLOOKUP($E97,'Org List'!$AJ$10:$AL$188,3,FALSE))="","",(VLOOKUP($E97,'Org List'!$AJ$10:$AL$188,3,FALSE))),"")</f>
        <v>Midlands and East of England Commissioning Region</v>
      </c>
      <c r="C97" s="98" t="str">
        <f ca="1">IFERROR(IF((VLOOKUP($E97,'Org List'!$AO$10:$AQ$188,3,FALSE))="","",(VLOOKUP($E97,'Org List'!$AO$10:$AQ$188,3,FALSE))),"")</f>
        <v>East Region</v>
      </c>
      <c r="D97" s="113" t="str">
        <f ca="1">IFERROR(IF((VLOOKUP($E97,'Org List'!$AT$10:$AV$188,3,FALSE))="","",(VLOOKUP($E97,'Org List'!$AT$10:$AV$188,3,FALSE))),"")</f>
        <v>NHS England Midlands And East (Central Midlands)</v>
      </c>
      <c r="E97" s="97" t="str">
        <f t="shared" ca="1" si="1"/>
        <v>E10000015</v>
      </c>
      <c r="F97" s="99" t="str">
        <f ca="1">IF(E97="","",VLOOKUP(E97,'Org List'!$J$9:$K$488,2,0))</f>
        <v>Hertfordshire</v>
      </c>
      <c r="G97" s="120">
        <f ca="1">IFERROR(IF((VLOOKUP($E97,'Adj NEA Backsheet'!$D$5:$CB$183,G$9,FALSE))="","",(VLOOKUP($E97,'Adj NEA Backsheet'!$D$5:$CB$183,G$9,FALSE))),"")</f>
        <v>9249.916813727119</v>
      </c>
      <c r="H97" s="121">
        <f ca="1">IFERROR(IF((VLOOKUP($E97,'Adj NEA Backsheet'!$D$5:$CB$183,H$9,FALSE))="","",(VLOOKUP($E97,'Adj NEA Backsheet'!$D$5:$CB$183,H$9,FALSE))),"")</f>
        <v>9586.7169138041063</v>
      </c>
      <c r="I97" s="121">
        <f ca="1">IFERROR(IF((VLOOKUP($E97,'Adj NEA Backsheet'!$D$5:$CB$183,I$9,FALSE))="","",(VLOOKUP($E97,'Adj NEA Backsheet'!$D$5:$CB$183,I$9,FALSE))),"")</f>
        <v>10448.260121559411</v>
      </c>
      <c r="J97" s="122">
        <f ca="1">IFERROR(IF((VLOOKUP($E97,'Adj NEA Backsheet'!$D$5:$CB$183,J$9,FALSE))="","",(VLOOKUP($E97,'Adj NEA Backsheet'!$D$5:$CB$183,J$9,FALSE))),"")</f>
        <v>9564.869483185701</v>
      </c>
      <c r="K97" s="120">
        <f ca="1">IFERROR(IF((VLOOKUP($E97,'Adj NEA Backsheet'!$D$5:$CB$183,K$9,FALSE))="","",(VLOOKUP($E97,'Adj NEA Backsheet'!$D$5:$CB$183,K$9,FALSE))),"")</f>
        <v>19477.85945881559</v>
      </c>
      <c r="L97" s="121">
        <f ca="1">IFERROR(IF((VLOOKUP($E97,'Adj NEA Backsheet'!$D$5:$CB$183,L$9,FALSE))="","",(VLOOKUP($E97,'Adj NEA Backsheet'!$D$5:$CB$183,L$9,FALSE))),"")</f>
        <v>19316.140082404949</v>
      </c>
      <c r="M97" s="121">
        <f ca="1">IFERROR(IF((VLOOKUP($E97,'Adj NEA Backsheet'!$D$5:$CB$183,M$9,FALSE))="","",(VLOOKUP($E97,'Adj NEA Backsheet'!$D$5:$CB$183,M$9,FALSE))),"")</f>
        <v>20435.125611367304</v>
      </c>
      <c r="N97" s="123">
        <f ca="1">IFERROR(IF((VLOOKUP($E97,'Adj NEA Backsheet'!$D$5:$CB$183,N$9,FALSE))="","",(VLOOKUP($E97,'Adj NEA Backsheet'!$D$5:$CB$183,N$9,FALSE))),"")</f>
        <v>20380.879001803616</v>
      </c>
      <c r="O97" s="120">
        <f ca="1">IFERROR(IF((VLOOKUP($E97,'Adj NEA Backsheet'!$D$5:$CB$183,O$9,FALSE))="","",(VLOOKUP($E97,'Adj NEA Backsheet'!$D$5:$CB$183,O$9,FALSE))),"")</f>
        <v>28727.776272542709</v>
      </c>
      <c r="P97" s="124">
        <f ca="1">IFERROR(IF((VLOOKUP($E97,'Adj NEA Backsheet'!$D$5:$CB$183,P$9,FALSE))="","",(VLOOKUP($E97,'Adj NEA Backsheet'!$D$5:$CB$183,P$9,FALSE))),"")</f>
        <v>28902.856996209055</v>
      </c>
      <c r="Q97" s="121">
        <f ca="1">IFERROR(IF((VLOOKUP($E97,'Adj NEA Backsheet'!$D$5:$CB$183,Q$9,FALSE))="","",(VLOOKUP($E97,'Adj NEA Backsheet'!$D$5:$CB$183,Q$9,FALSE))),"")</f>
        <v>30883.385732926716</v>
      </c>
      <c r="R97" s="123">
        <f ca="1">IFERROR(IF((VLOOKUP($E97,'Adj NEA Backsheet'!$D$5:$CB$183,R$9,FALSE))="","",(VLOOKUP($E97,'Adj NEA Backsheet'!$D$5:$CB$183,R$9,FALSE))),"")</f>
        <v>29945.748484989315</v>
      </c>
    </row>
    <row r="98" spans="1:18" ht="15" customHeight="1" x14ac:dyDescent="0.3">
      <c r="A98" s="57">
        <v>85</v>
      </c>
      <c r="B98" s="97" t="str">
        <f ca="1">IFERROR(IF((VLOOKUP($E98,'Org List'!$AJ$10:$AL$188,3,FALSE))="","",(VLOOKUP($E98,'Org List'!$AJ$10:$AL$188,3,FALSE))),"")</f>
        <v>London Commissioning Region</v>
      </c>
      <c r="C98" s="98" t="str">
        <f ca="1">IFERROR(IF((VLOOKUP($E98,'Org List'!$AO$10:$AQ$188,3,FALSE))="","",(VLOOKUP($E98,'Org List'!$AO$10:$AQ$188,3,FALSE))),"")</f>
        <v>London Region</v>
      </c>
      <c r="D98" s="113" t="str">
        <f ca="1">IFERROR(IF((VLOOKUP($E98,'Org List'!$AT$10:$AV$188,3,FALSE))="","",(VLOOKUP($E98,'Org List'!$AT$10:$AV$188,3,FALSE))),"")</f>
        <v>NHS England London</v>
      </c>
      <c r="E98" s="97" t="str">
        <f t="shared" ca="1" si="1"/>
        <v>E09000017</v>
      </c>
      <c r="F98" s="99" t="str">
        <f ca="1">IF(E98="","",VLOOKUP(E98,'Org List'!$J$9:$K$488,2,0))</f>
        <v>Hillingdon</v>
      </c>
      <c r="G98" s="120">
        <f ca="1">IFERROR(IF((VLOOKUP($E98,'Adj NEA Backsheet'!$D$5:$CB$183,G$9,FALSE))="","",(VLOOKUP($E98,'Adj NEA Backsheet'!$D$5:$CB$183,G$9,FALSE))),"")</f>
        <v>1979.1424356950436</v>
      </c>
      <c r="H98" s="121">
        <f ca="1">IFERROR(IF((VLOOKUP($E98,'Adj NEA Backsheet'!$D$5:$CB$183,H$9,FALSE))="","",(VLOOKUP($E98,'Adj NEA Backsheet'!$D$5:$CB$183,H$9,FALSE))),"")</f>
        <v>2143.0389130612693</v>
      </c>
      <c r="I98" s="121">
        <f ca="1">IFERROR(IF((VLOOKUP($E98,'Adj NEA Backsheet'!$D$5:$CB$183,I$9,FALSE))="","",(VLOOKUP($E98,'Adj NEA Backsheet'!$D$5:$CB$183,I$9,FALSE))),"")</f>
        <v>2037.5275503605112</v>
      </c>
      <c r="J98" s="122">
        <f ca="1">IFERROR(IF((VLOOKUP($E98,'Adj NEA Backsheet'!$D$5:$CB$183,J$9,FALSE))="","",(VLOOKUP($E98,'Adj NEA Backsheet'!$D$5:$CB$183,J$9,FALSE))),"")</f>
        <v>1815.5260464952466</v>
      </c>
      <c r="K98" s="120">
        <f ca="1">IFERROR(IF((VLOOKUP($E98,'Adj NEA Backsheet'!$D$5:$CB$183,K$9,FALSE))="","",(VLOOKUP($E98,'Adj NEA Backsheet'!$D$5:$CB$183,K$9,FALSE))),"")</f>
        <v>5096.5108226704942</v>
      </c>
      <c r="L98" s="121">
        <f ca="1">IFERROR(IF((VLOOKUP($E98,'Adj NEA Backsheet'!$D$5:$CB$183,L$9,FALSE))="","",(VLOOKUP($E98,'Adj NEA Backsheet'!$D$5:$CB$183,L$9,FALSE))),"")</f>
        <v>5137.6631406785655</v>
      </c>
      <c r="M98" s="121">
        <f ca="1">IFERROR(IF((VLOOKUP($E98,'Adj NEA Backsheet'!$D$5:$CB$183,M$9,FALSE))="","",(VLOOKUP($E98,'Adj NEA Backsheet'!$D$5:$CB$183,M$9,FALSE))),"")</f>
        <v>5410.7746956178962</v>
      </c>
      <c r="N98" s="123">
        <f ca="1">IFERROR(IF((VLOOKUP($E98,'Adj NEA Backsheet'!$D$5:$CB$183,N$9,FALSE))="","",(VLOOKUP($E98,'Adj NEA Backsheet'!$D$5:$CB$183,N$9,FALSE))),"")</f>
        <v>5303.0019806415257</v>
      </c>
      <c r="O98" s="120">
        <f ca="1">IFERROR(IF((VLOOKUP($E98,'Adj NEA Backsheet'!$D$5:$CB$183,O$9,FALSE))="","",(VLOOKUP($E98,'Adj NEA Backsheet'!$D$5:$CB$183,O$9,FALSE))),"")</f>
        <v>7075.653258365538</v>
      </c>
      <c r="P98" s="124">
        <f ca="1">IFERROR(IF((VLOOKUP($E98,'Adj NEA Backsheet'!$D$5:$CB$183,P$9,FALSE))="","",(VLOOKUP($E98,'Adj NEA Backsheet'!$D$5:$CB$183,P$9,FALSE))),"")</f>
        <v>7280.7020537398348</v>
      </c>
      <c r="Q98" s="121">
        <f ca="1">IFERROR(IF((VLOOKUP($E98,'Adj NEA Backsheet'!$D$5:$CB$183,Q$9,FALSE))="","",(VLOOKUP($E98,'Adj NEA Backsheet'!$D$5:$CB$183,Q$9,FALSE))),"")</f>
        <v>7448.3022459784079</v>
      </c>
      <c r="R98" s="123">
        <f ca="1">IFERROR(IF((VLOOKUP($E98,'Adj NEA Backsheet'!$D$5:$CB$183,R$9,FALSE))="","",(VLOOKUP($E98,'Adj NEA Backsheet'!$D$5:$CB$183,R$9,FALSE))),"")</f>
        <v>7118.5280271367719</v>
      </c>
    </row>
    <row r="99" spans="1:18" ht="15" customHeight="1" x14ac:dyDescent="0.3">
      <c r="A99" s="57">
        <v>86</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1"/>
        <v>E09000018</v>
      </c>
      <c r="F99" s="99" t="str">
        <f ca="1">IF(E99="","",VLOOKUP(E99,'Org List'!$J$9:$K$488,2,0))</f>
        <v>Hounslow</v>
      </c>
      <c r="G99" s="120">
        <f ca="1">IFERROR(IF((VLOOKUP($E99,'Adj NEA Backsheet'!$D$5:$CB$183,G$9,FALSE))="","",(VLOOKUP($E99,'Adj NEA Backsheet'!$D$5:$CB$183,G$9,FALSE))),"")</f>
        <v>2891.2924790472821</v>
      </c>
      <c r="H99" s="121">
        <f ca="1">IFERROR(IF((VLOOKUP($E99,'Adj NEA Backsheet'!$D$5:$CB$183,H$9,FALSE))="","",(VLOOKUP($E99,'Adj NEA Backsheet'!$D$5:$CB$183,H$9,FALSE))),"")</f>
        <v>3206.8911729209231</v>
      </c>
      <c r="I99" s="121">
        <f ca="1">IFERROR(IF((VLOOKUP($E99,'Adj NEA Backsheet'!$D$5:$CB$183,I$9,FALSE))="","",(VLOOKUP($E99,'Adj NEA Backsheet'!$D$5:$CB$183,I$9,FALSE))),"")</f>
        <v>3068.1030117248283</v>
      </c>
      <c r="J99" s="122">
        <f ca="1">IFERROR(IF((VLOOKUP($E99,'Adj NEA Backsheet'!$D$5:$CB$183,J$9,FALSE))="","",(VLOOKUP($E99,'Adj NEA Backsheet'!$D$5:$CB$183,J$9,FALSE))),"")</f>
        <v>3319.7067371802505</v>
      </c>
      <c r="K99" s="120">
        <f ca="1">IFERROR(IF((VLOOKUP($E99,'Adj NEA Backsheet'!$D$5:$CB$183,K$9,FALSE))="","",(VLOOKUP($E99,'Adj NEA Backsheet'!$D$5:$CB$183,K$9,FALSE))),"")</f>
        <v>4396.3974924626227</v>
      </c>
      <c r="L99" s="121">
        <f ca="1">IFERROR(IF((VLOOKUP($E99,'Adj NEA Backsheet'!$D$5:$CB$183,L$9,FALSE))="","",(VLOOKUP($E99,'Adj NEA Backsheet'!$D$5:$CB$183,L$9,FALSE))),"")</f>
        <v>4393.0207450606649</v>
      </c>
      <c r="M99" s="121">
        <f ca="1">IFERROR(IF((VLOOKUP($E99,'Adj NEA Backsheet'!$D$5:$CB$183,M$9,FALSE))="","",(VLOOKUP($E99,'Adj NEA Backsheet'!$D$5:$CB$183,M$9,FALSE))),"")</f>
        <v>4668.9505104621476</v>
      </c>
      <c r="N99" s="123">
        <f ca="1">IFERROR(IF((VLOOKUP($E99,'Adj NEA Backsheet'!$D$5:$CB$183,N$9,FALSE))="","",(VLOOKUP($E99,'Adj NEA Backsheet'!$D$5:$CB$183,N$9,FALSE))),"")</f>
        <v>4668.4554421414377</v>
      </c>
      <c r="O99" s="120">
        <f ca="1">IFERROR(IF((VLOOKUP($E99,'Adj NEA Backsheet'!$D$5:$CB$183,O$9,FALSE))="","",(VLOOKUP($E99,'Adj NEA Backsheet'!$D$5:$CB$183,O$9,FALSE))),"")</f>
        <v>7287.6899715099044</v>
      </c>
      <c r="P99" s="124">
        <f ca="1">IFERROR(IF((VLOOKUP($E99,'Adj NEA Backsheet'!$D$5:$CB$183,P$9,FALSE))="","",(VLOOKUP($E99,'Adj NEA Backsheet'!$D$5:$CB$183,P$9,FALSE))),"")</f>
        <v>7599.911917981588</v>
      </c>
      <c r="Q99" s="121">
        <f ca="1">IFERROR(IF((VLOOKUP($E99,'Adj NEA Backsheet'!$D$5:$CB$183,Q$9,FALSE))="","",(VLOOKUP($E99,'Adj NEA Backsheet'!$D$5:$CB$183,Q$9,FALSE))),"")</f>
        <v>7737.0535221869759</v>
      </c>
      <c r="R99" s="123">
        <f ca="1">IFERROR(IF((VLOOKUP($E99,'Adj NEA Backsheet'!$D$5:$CB$183,R$9,FALSE))="","",(VLOOKUP($E99,'Adj NEA Backsheet'!$D$5:$CB$183,R$9,FALSE))),"")</f>
        <v>7988.1621793216882</v>
      </c>
    </row>
    <row r="100" spans="1:18" ht="15" customHeight="1" x14ac:dyDescent="0.3">
      <c r="A100" s="57">
        <v>87</v>
      </c>
      <c r="B100" s="97" t="str">
        <f ca="1">IFERROR(IF((VLOOKUP($E100,'Org List'!$AJ$10:$AL$188,3,FALSE))="","",(VLOOKUP($E100,'Org List'!$AJ$10:$AL$188,3,FALSE))),"")</f>
        <v>South East England Commissioning Region</v>
      </c>
      <c r="C100" s="98" t="str">
        <f ca="1">IFERROR(IF((VLOOKUP($E100,'Org List'!$AO$10:$AQ$188,3,FALSE))="","",(VLOOKUP($E100,'Org List'!$AO$10:$AQ$188,3,FALSE))),"")</f>
        <v>South East Region</v>
      </c>
      <c r="D100" s="113" t="str">
        <f ca="1">IFERROR(IF((VLOOKUP($E100,'Org List'!$AT$10:$AV$188,3,FALSE))="","",(VLOOKUP($E100,'Org List'!$AT$10:$AV$188,3,FALSE))),"")</f>
        <v>NHS England South East (Hampshire, Isle of Wight and Thames Valley)</v>
      </c>
      <c r="E100" s="97" t="str">
        <f t="shared" ca="1" si="1"/>
        <v>E06000046</v>
      </c>
      <c r="F100" s="99" t="str">
        <f ca="1">IF(E100="","",VLOOKUP(E100,'Org List'!$J$9:$K$488,2,0))</f>
        <v>Isle of Wight</v>
      </c>
      <c r="G100" s="120">
        <f ca="1">IFERROR(IF((VLOOKUP($E100,'Adj NEA Backsheet'!$D$5:$CB$183,G$9,FALSE))="","",(VLOOKUP($E100,'Adj NEA Backsheet'!$D$5:$CB$183,G$9,FALSE))),"")</f>
        <v>625.99999999999989</v>
      </c>
      <c r="H100" s="121">
        <f ca="1">IFERROR(IF((VLOOKUP($E100,'Adj NEA Backsheet'!$D$5:$CB$183,H$9,FALSE))="","",(VLOOKUP($E100,'Adj NEA Backsheet'!$D$5:$CB$183,H$9,FALSE))),"")</f>
        <v>710.99999999999989</v>
      </c>
      <c r="I100" s="121">
        <f ca="1">IFERROR(IF((VLOOKUP($E100,'Adj NEA Backsheet'!$D$5:$CB$183,I$9,FALSE))="","",(VLOOKUP($E100,'Adj NEA Backsheet'!$D$5:$CB$183,I$9,FALSE))),"")</f>
        <v>796.99999999999977</v>
      </c>
      <c r="J100" s="122">
        <f ca="1">IFERROR(IF((VLOOKUP($E100,'Adj NEA Backsheet'!$D$5:$CB$183,J$9,FALSE))="","",(VLOOKUP($E100,'Adj NEA Backsheet'!$D$5:$CB$183,J$9,FALSE))),"")</f>
        <v>766.99999999999989</v>
      </c>
      <c r="K100" s="120">
        <f ca="1">IFERROR(IF((VLOOKUP($E100,'Adj NEA Backsheet'!$D$5:$CB$183,K$9,FALSE))="","",(VLOOKUP($E100,'Adj NEA Backsheet'!$D$5:$CB$183,K$9,FALSE))),"")</f>
        <v>2687.9999999999995</v>
      </c>
      <c r="L100" s="121">
        <f ca="1">IFERROR(IF((VLOOKUP($E100,'Adj NEA Backsheet'!$D$5:$CB$183,L$9,FALSE))="","",(VLOOKUP($E100,'Adj NEA Backsheet'!$D$5:$CB$183,L$9,FALSE))),"")</f>
        <v>2706.9999999999995</v>
      </c>
      <c r="M100" s="121">
        <f ca="1">IFERROR(IF((VLOOKUP($E100,'Adj NEA Backsheet'!$D$5:$CB$183,M$9,FALSE))="","",(VLOOKUP($E100,'Adj NEA Backsheet'!$D$5:$CB$183,M$9,FALSE))),"")</f>
        <v>2832.9999999999995</v>
      </c>
      <c r="N100" s="123">
        <f ca="1">IFERROR(IF((VLOOKUP($E100,'Adj NEA Backsheet'!$D$5:$CB$183,N$9,FALSE))="","",(VLOOKUP($E100,'Adj NEA Backsheet'!$D$5:$CB$183,N$9,FALSE))),"")</f>
        <v>2885.9999999999995</v>
      </c>
      <c r="O100" s="120">
        <f ca="1">IFERROR(IF((VLOOKUP($E100,'Adj NEA Backsheet'!$D$5:$CB$183,O$9,FALSE))="","",(VLOOKUP($E100,'Adj NEA Backsheet'!$D$5:$CB$183,O$9,FALSE))),"")</f>
        <v>3313.9999999999995</v>
      </c>
      <c r="P100" s="124">
        <f ca="1">IFERROR(IF((VLOOKUP($E100,'Adj NEA Backsheet'!$D$5:$CB$183,P$9,FALSE))="","",(VLOOKUP($E100,'Adj NEA Backsheet'!$D$5:$CB$183,P$9,FALSE))),"")</f>
        <v>3417.9999999999995</v>
      </c>
      <c r="Q100" s="121">
        <f ca="1">IFERROR(IF((VLOOKUP($E100,'Adj NEA Backsheet'!$D$5:$CB$183,Q$9,FALSE))="","",(VLOOKUP($E100,'Adj NEA Backsheet'!$D$5:$CB$183,Q$9,FALSE))),"")</f>
        <v>3629.9999999999991</v>
      </c>
      <c r="R100" s="123">
        <f ca="1">IFERROR(IF((VLOOKUP($E100,'Adj NEA Backsheet'!$D$5:$CB$183,R$9,FALSE))="","",(VLOOKUP($E100,'Adj NEA Backsheet'!$D$5:$CB$183,R$9,FALSE))),"")</f>
        <v>3652.9999999999995</v>
      </c>
    </row>
    <row r="101" spans="1:18" ht="15" customHeight="1" x14ac:dyDescent="0.3">
      <c r="A101" s="57">
        <v>88</v>
      </c>
      <c r="B101" s="97" t="str">
        <f ca="1">IFERROR(IF((VLOOKUP($E101,'Org List'!$AJ$10:$AL$188,3,FALSE))="","",(VLOOKUP($E101,'Org List'!$AJ$10:$AL$188,3,FALSE))),"")</f>
        <v>London Commissioning Region</v>
      </c>
      <c r="C101" s="98" t="str">
        <f ca="1">IFERROR(IF((VLOOKUP($E101,'Org List'!$AO$10:$AQ$188,3,FALSE))="","",(VLOOKUP($E101,'Org List'!$AO$10:$AQ$188,3,FALSE))),"")</f>
        <v>London Region</v>
      </c>
      <c r="D101" s="113" t="str">
        <f ca="1">IFERROR(IF((VLOOKUP($E101,'Org List'!$AT$10:$AV$188,3,FALSE))="","",(VLOOKUP($E101,'Org List'!$AT$10:$AV$188,3,FALSE))),"")</f>
        <v>NHS England London</v>
      </c>
      <c r="E101" s="97" t="str">
        <f t="shared" ca="1" si="1"/>
        <v>E09000019</v>
      </c>
      <c r="F101" s="99" t="str">
        <f ca="1">IF(E101="","",VLOOKUP(E101,'Org List'!$J$9:$K$488,2,0))</f>
        <v>Islington</v>
      </c>
      <c r="G101" s="120">
        <f ca="1">IFERROR(IF((VLOOKUP($E101,'Adj NEA Backsheet'!$D$5:$CB$183,G$9,FALSE))="","",(VLOOKUP($E101,'Adj NEA Backsheet'!$D$5:$CB$183,G$9,FALSE))),"")</f>
        <v>1679.8778751112968</v>
      </c>
      <c r="H101" s="121">
        <f ca="1">IFERROR(IF((VLOOKUP($E101,'Adj NEA Backsheet'!$D$5:$CB$183,H$9,FALSE))="","",(VLOOKUP($E101,'Adj NEA Backsheet'!$D$5:$CB$183,H$9,FALSE))),"")</f>
        <v>1668.9031308356643</v>
      </c>
      <c r="I101" s="121">
        <f ca="1">IFERROR(IF((VLOOKUP($E101,'Adj NEA Backsheet'!$D$5:$CB$183,I$9,FALSE))="","",(VLOOKUP($E101,'Adj NEA Backsheet'!$D$5:$CB$183,I$9,FALSE))),"")</f>
        <v>1795.708927555223</v>
      </c>
      <c r="J101" s="122">
        <f ca="1">IFERROR(IF((VLOOKUP($E101,'Adj NEA Backsheet'!$D$5:$CB$183,J$9,FALSE))="","",(VLOOKUP($E101,'Adj NEA Backsheet'!$D$5:$CB$183,J$9,FALSE))),"")</f>
        <v>1651.1206121373964</v>
      </c>
      <c r="K101" s="120">
        <f ca="1">IFERROR(IF((VLOOKUP($E101,'Adj NEA Backsheet'!$D$5:$CB$183,K$9,FALSE))="","",(VLOOKUP($E101,'Adj NEA Backsheet'!$D$5:$CB$183,K$9,FALSE))),"")</f>
        <v>3253.589301299899</v>
      </c>
      <c r="L101" s="121">
        <f ca="1">IFERROR(IF((VLOOKUP($E101,'Adj NEA Backsheet'!$D$5:$CB$183,L$9,FALSE))="","",(VLOOKUP($E101,'Adj NEA Backsheet'!$D$5:$CB$183,L$9,FALSE))),"")</f>
        <v>3098.5348391936632</v>
      </c>
      <c r="M101" s="121">
        <f ca="1">IFERROR(IF((VLOOKUP($E101,'Adj NEA Backsheet'!$D$5:$CB$183,M$9,FALSE))="","",(VLOOKUP($E101,'Adj NEA Backsheet'!$D$5:$CB$183,M$9,FALSE))),"")</f>
        <v>3360.5595682039657</v>
      </c>
      <c r="N101" s="123">
        <f ca="1">IFERROR(IF((VLOOKUP($E101,'Adj NEA Backsheet'!$D$5:$CB$183,N$9,FALSE))="","",(VLOOKUP($E101,'Adj NEA Backsheet'!$D$5:$CB$183,N$9,FALSE))),"")</f>
        <v>3272.6171732161965</v>
      </c>
      <c r="O101" s="120">
        <f ca="1">IFERROR(IF((VLOOKUP($E101,'Adj NEA Backsheet'!$D$5:$CB$183,O$9,FALSE))="","",(VLOOKUP($E101,'Adj NEA Backsheet'!$D$5:$CB$183,O$9,FALSE))),"")</f>
        <v>4933.4671764111954</v>
      </c>
      <c r="P101" s="124">
        <f ca="1">IFERROR(IF((VLOOKUP($E101,'Adj NEA Backsheet'!$D$5:$CB$183,P$9,FALSE))="","",(VLOOKUP($E101,'Adj NEA Backsheet'!$D$5:$CB$183,P$9,FALSE))),"")</f>
        <v>4767.4379700293275</v>
      </c>
      <c r="Q101" s="121">
        <f ca="1">IFERROR(IF((VLOOKUP($E101,'Adj NEA Backsheet'!$D$5:$CB$183,Q$9,FALSE))="","",(VLOOKUP($E101,'Adj NEA Backsheet'!$D$5:$CB$183,Q$9,FALSE))),"")</f>
        <v>5156.2684957591882</v>
      </c>
      <c r="R101" s="123">
        <f ca="1">IFERROR(IF((VLOOKUP($E101,'Adj NEA Backsheet'!$D$5:$CB$183,R$9,FALSE))="","",(VLOOKUP($E101,'Adj NEA Backsheet'!$D$5:$CB$183,R$9,FALSE))),"")</f>
        <v>4923.7377853535927</v>
      </c>
    </row>
    <row r="102" spans="1:18" ht="15" customHeight="1" x14ac:dyDescent="0.3">
      <c r="A102" s="57">
        <v>89</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1"/>
        <v>E09000020</v>
      </c>
      <c r="F102" s="99" t="str">
        <f ca="1">IF(E102="","",VLOOKUP(E102,'Org List'!$J$9:$K$488,2,0))</f>
        <v>Kensington and Chelsea</v>
      </c>
      <c r="G102" s="120">
        <f ca="1">IFERROR(IF((VLOOKUP($E102,'Adj NEA Backsheet'!$D$5:$CB$183,G$9,FALSE))="","",(VLOOKUP($E102,'Adj NEA Backsheet'!$D$5:$CB$183,G$9,FALSE))),"")</f>
        <v>841.44248256354103</v>
      </c>
      <c r="H102" s="121">
        <f ca="1">IFERROR(IF((VLOOKUP($E102,'Adj NEA Backsheet'!$D$5:$CB$183,H$9,FALSE))="","",(VLOOKUP($E102,'Adj NEA Backsheet'!$D$5:$CB$183,H$9,FALSE))),"")</f>
        <v>882.51702870675626</v>
      </c>
      <c r="I102" s="121">
        <f ca="1">IFERROR(IF((VLOOKUP($E102,'Adj NEA Backsheet'!$D$5:$CB$183,I$9,FALSE))="","",(VLOOKUP($E102,'Adj NEA Backsheet'!$D$5:$CB$183,I$9,FALSE))),"")</f>
        <v>927.62355387750449</v>
      </c>
      <c r="J102" s="122">
        <f ca="1">IFERROR(IF((VLOOKUP($E102,'Adj NEA Backsheet'!$D$5:$CB$183,J$9,FALSE))="","",(VLOOKUP($E102,'Adj NEA Backsheet'!$D$5:$CB$183,J$9,FALSE))),"")</f>
        <v>872.01851984323673</v>
      </c>
      <c r="K102" s="120">
        <f ca="1">IFERROR(IF((VLOOKUP($E102,'Adj NEA Backsheet'!$D$5:$CB$183,K$9,FALSE))="","",(VLOOKUP($E102,'Adj NEA Backsheet'!$D$5:$CB$183,K$9,FALSE))),"")</f>
        <v>1984.7976357945176</v>
      </c>
      <c r="L102" s="121">
        <f ca="1">IFERROR(IF((VLOOKUP($E102,'Adj NEA Backsheet'!$D$5:$CB$183,L$9,FALSE))="","",(VLOOKUP($E102,'Adj NEA Backsheet'!$D$5:$CB$183,L$9,FALSE))),"")</f>
        <v>2091.8810194973944</v>
      </c>
      <c r="M102" s="121">
        <f ca="1">IFERROR(IF((VLOOKUP($E102,'Adj NEA Backsheet'!$D$5:$CB$183,M$9,FALSE))="","",(VLOOKUP($E102,'Adj NEA Backsheet'!$D$5:$CB$183,M$9,FALSE))),"")</f>
        <v>2184.8542084564956</v>
      </c>
      <c r="N102" s="123">
        <f ca="1">IFERROR(IF((VLOOKUP($E102,'Adj NEA Backsheet'!$D$5:$CB$183,N$9,FALSE))="","",(VLOOKUP($E102,'Adj NEA Backsheet'!$D$5:$CB$183,N$9,FALSE))),"")</f>
        <v>2236.7005207019151</v>
      </c>
      <c r="O102" s="120">
        <f ca="1">IFERROR(IF((VLOOKUP($E102,'Adj NEA Backsheet'!$D$5:$CB$183,O$9,FALSE))="","",(VLOOKUP($E102,'Adj NEA Backsheet'!$D$5:$CB$183,O$9,FALSE))),"")</f>
        <v>2826.2401183580587</v>
      </c>
      <c r="P102" s="124">
        <f ca="1">IFERROR(IF((VLOOKUP($E102,'Adj NEA Backsheet'!$D$5:$CB$183,P$9,FALSE))="","",(VLOOKUP($E102,'Adj NEA Backsheet'!$D$5:$CB$183,P$9,FALSE))),"")</f>
        <v>2974.3980482041507</v>
      </c>
      <c r="Q102" s="121">
        <f ca="1">IFERROR(IF((VLOOKUP($E102,'Adj NEA Backsheet'!$D$5:$CB$183,Q$9,FALSE))="","",(VLOOKUP($E102,'Adj NEA Backsheet'!$D$5:$CB$183,Q$9,FALSE))),"")</f>
        <v>3112.4777623340001</v>
      </c>
      <c r="R102" s="123">
        <f ca="1">IFERROR(IF((VLOOKUP($E102,'Adj NEA Backsheet'!$D$5:$CB$183,R$9,FALSE))="","",(VLOOKUP($E102,'Adj NEA Backsheet'!$D$5:$CB$183,R$9,FALSE))),"")</f>
        <v>3108.719040545152</v>
      </c>
    </row>
    <row r="103" spans="1:18" ht="15" customHeight="1" x14ac:dyDescent="0.3">
      <c r="A103" s="57">
        <v>90</v>
      </c>
      <c r="B103" s="97" t="str">
        <f ca="1">IFERROR(IF((VLOOKUP($E103,'Org List'!$AJ$10:$AL$188,3,FALSE))="","",(VLOOKUP($E103,'Org List'!$AJ$10:$AL$188,3,FALSE))),"")</f>
        <v>South East England Commissioning Region</v>
      </c>
      <c r="C103" s="98" t="str">
        <f ca="1">IFERROR(IF((VLOOKUP($E103,'Org List'!$AO$10:$AQ$188,3,FALSE))="","",(VLOOKUP($E103,'Org List'!$AO$10:$AQ$188,3,FALSE))),"")</f>
        <v>South East Region</v>
      </c>
      <c r="D103" s="113" t="str">
        <f ca="1">IFERROR(IF((VLOOKUP($E103,'Org List'!$AT$10:$AV$188,3,FALSE))="","",(VLOOKUP($E103,'Org List'!$AT$10:$AV$188,3,FALSE))),"")</f>
        <v>NHS England South East (Kent, Surrey and Sussex)</v>
      </c>
      <c r="E103" s="97" t="str">
        <f t="shared" ca="1" si="1"/>
        <v>E10000016</v>
      </c>
      <c r="F103" s="99" t="str">
        <f ca="1">IF(E103="","",VLOOKUP(E103,'Org List'!$J$9:$K$488,2,0))</f>
        <v>Kent</v>
      </c>
      <c r="G103" s="120">
        <f ca="1">IFERROR(IF((VLOOKUP($E103,'Adj NEA Backsheet'!$D$5:$CB$183,G$9,FALSE))="","",(VLOOKUP($E103,'Adj NEA Backsheet'!$D$5:$CB$183,G$9,FALSE))),"")</f>
        <v>16086.127472371791</v>
      </c>
      <c r="H103" s="121">
        <f ca="1">IFERROR(IF((VLOOKUP($E103,'Adj NEA Backsheet'!$D$5:$CB$183,H$9,FALSE))="","",(VLOOKUP($E103,'Adj NEA Backsheet'!$D$5:$CB$183,H$9,FALSE))),"")</f>
        <v>16468.846762957292</v>
      </c>
      <c r="I103" s="121">
        <f ca="1">IFERROR(IF((VLOOKUP($E103,'Adj NEA Backsheet'!$D$5:$CB$183,I$9,FALSE))="","",(VLOOKUP($E103,'Adj NEA Backsheet'!$D$5:$CB$183,I$9,FALSE))),"")</f>
        <v>16841.221825436332</v>
      </c>
      <c r="J103" s="122">
        <f ca="1">IFERROR(IF((VLOOKUP($E103,'Adj NEA Backsheet'!$D$5:$CB$183,J$9,FALSE))="","",(VLOOKUP($E103,'Adj NEA Backsheet'!$D$5:$CB$183,J$9,FALSE))),"")</f>
        <v>17750.614273349616</v>
      </c>
      <c r="K103" s="120">
        <f ca="1">IFERROR(IF((VLOOKUP($E103,'Adj NEA Backsheet'!$D$5:$CB$183,K$9,FALSE))="","",(VLOOKUP($E103,'Adj NEA Backsheet'!$D$5:$CB$183,K$9,FALSE))),"")</f>
        <v>25924.056291728302</v>
      </c>
      <c r="L103" s="121">
        <f ca="1">IFERROR(IF((VLOOKUP($E103,'Adj NEA Backsheet'!$D$5:$CB$183,L$9,FALSE))="","",(VLOOKUP($E103,'Adj NEA Backsheet'!$D$5:$CB$183,L$9,FALSE))),"")</f>
        <v>25546.281681151871</v>
      </c>
      <c r="M103" s="121">
        <f ca="1">IFERROR(IF((VLOOKUP($E103,'Adj NEA Backsheet'!$D$5:$CB$183,M$9,FALSE))="","",(VLOOKUP($E103,'Adj NEA Backsheet'!$D$5:$CB$183,M$9,FALSE))),"")</f>
        <v>26321.534468754591</v>
      </c>
      <c r="N103" s="123">
        <f ca="1">IFERROR(IF((VLOOKUP($E103,'Adj NEA Backsheet'!$D$5:$CB$183,N$9,FALSE))="","",(VLOOKUP($E103,'Adj NEA Backsheet'!$D$5:$CB$183,N$9,FALSE))),"")</f>
        <v>26410.499578403051</v>
      </c>
      <c r="O103" s="120">
        <f ca="1">IFERROR(IF((VLOOKUP($E103,'Adj NEA Backsheet'!$D$5:$CB$183,O$9,FALSE))="","",(VLOOKUP($E103,'Adj NEA Backsheet'!$D$5:$CB$183,O$9,FALSE))),"")</f>
        <v>42010.183764100089</v>
      </c>
      <c r="P103" s="124">
        <f ca="1">IFERROR(IF((VLOOKUP($E103,'Adj NEA Backsheet'!$D$5:$CB$183,P$9,FALSE))="","",(VLOOKUP($E103,'Adj NEA Backsheet'!$D$5:$CB$183,P$9,FALSE))),"")</f>
        <v>42015.128444109163</v>
      </c>
      <c r="Q103" s="121">
        <f ca="1">IFERROR(IF((VLOOKUP($E103,'Adj NEA Backsheet'!$D$5:$CB$183,Q$9,FALSE))="","",(VLOOKUP($E103,'Adj NEA Backsheet'!$D$5:$CB$183,Q$9,FALSE))),"")</f>
        <v>43162.756294190927</v>
      </c>
      <c r="R103" s="123">
        <f ca="1">IFERROR(IF((VLOOKUP($E103,'Adj NEA Backsheet'!$D$5:$CB$183,R$9,FALSE))="","",(VLOOKUP($E103,'Adj NEA Backsheet'!$D$5:$CB$183,R$9,FALSE))),"")</f>
        <v>44161.113851752671</v>
      </c>
    </row>
    <row r="104" spans="1:18" ht="15" customHeight="1" x14ac:dyDescent="0.3">
      <c r="A104" s="57">
        <v>91</v>
      </c>
      <c r="B104" s="97" t="str">
        <f ca="1">IFERROR(IF((VLOOKUP($E104,'Org List'!$AJ$10:$AL$188,3,FALSE))="","",(VLOOKUP($E104,'Org List'!$AJ$10:$AL$188,3,FALSE))),"")</f>
        <v>North of England Commissioning Region</v>
      </c>
      <c r="C104" s="98" t="str">
        <f ca="1">IFERROR(IF((VLOOKUP($E104,'Org List'!$AO$10:$AQ$188,3,FALSE))="","",(VLOOKUP($E104,'Org List'!$AO$10:$AQ$188,3,FALSE))),"")</f>
        <v>Yorkshire and The Humber Region</v>
      </c>
      <c r="D104" s="113" t="str">
        <f ca="1">IFERROR(IF((VLOOKUP($E104,'Org List'!$AT$10:$AV$188,3,FALSE))="","",(VLOOKUP($E104,'Org List'!$AT$10:$AV$188,3,FALSE))),"")</f>
        <v>NHS England North (Yorkshire And Humber)</v>
      </c>
      <c r="E104" s="97" t="str">
        <f t="shared" ca="1" si="1"/>
        <v>E06000010</v>
      </c>
      <c r="F104" s="99" t="str">
        <f ca="1">IF(E104="","",VLOOKUP(E104,'Org List'!$J$9:$K$488,2,0))</f>
        <v>Kingston upon Hull, City of</v>
      </c>
      <c r="G104" s="120">
        <f ca="1">IFERROR(IF((VLOOKUP($E104,'Adj NEA Backsheet'!$D$5:$CB$183,G$9,FALSE))="","",(VLOOKUP($E104,'Adj NEA Backsheet'!$D$5:$CB$183,G$9,FALSE))),"")</f>
        <v>1665.0404332545268</v>
      </c>
      <c r="H104" s="121">
        <f ca="1">IFERROR(IF((VLOOKUP($E104,'Adj NEA Backsheet'!$D$5:$CB$183,H$9,FALSE))="","",(VLOOKUP($E104,'Adj NEA Backsheet'!$D$5:$CB$183,H$9,FALSE))),"")</f>
        <v>1544.721951466923</v>
      </c>
      <c r="I104" s="121">
        <f ca="1">IFERROR(IF((VLOOKUP($E104,'Adj NEA Backsheet'!$D$5:$CB$183,I$9,FALSE))="","",(VLOOKUP($E104,'Adj NEA Backsheet'!$D$5:$CB$183,I$9,FALSE))),"")</f>
        <v>1632.9359914775459</v>
      </c>
      <c r="J104" s="122">
        <f ca="1">IFERROR(IF((VLOOKUP($E104,'Adj NEA Backsheet'!$D$5:$CB$183,J$9,FALSE))="","",(VLOOKUP($E104,'Adj NEA Backsheet'!$D$5:$CB$183,J$9,FALSE))),"")</f>
        <v>1506.4911705725222</v>
      </c>
      <c r="K104" s="120">
        <f ca="1">IFERROR(IF((VLOOKUP($E104,'Adj NEA Backsheet'!$D$5:$CB$183,K$9,FALSE))="","",(VLOOKUP($E104,'Adj NEA Backsheet'!$D$5:$CB$183,K$9,FALSE))),"")</f>
        <v>5111.6204852907031</v>
      </c>
      <c r="L104" s="121">
        <f ca="1">IFERROR(IF((VLOOKUP($E104,'Adj NEA Backsheet'!$D$5:$CB$183,L$9,FALSE))="","",(VLOOKUP($E104,'Adj NEA Backsheet'!$D$5:$CB$183,L$9,FALSE))),"")</f>
        <v>4921.6990651984861</v>
      </c>
      <c r="M104" s="121">
        <f ca="1">IFERROR(IF((VLOOKUP($E104,'Adj NEA Backsheet'!$D$5:$CB$183,M$9,FALSE))="","",(VLOOKUP($E104,'Adj NEA Backsheet'!$D$5:$CB$183,M$9,FALSE))),"")</f>
        <v>5279.2680532510039</v>
      </c>
      <c r="N104" s="123">
        <f ca="1">IFERROR(IF((VLOOKUP($E104,'Adj NEA Backsheet'!$D$5:$CB$183,N$9,FALSE))="","",(VLOOKUP($E104,'Adj NEA Backsheet'!$D$5:$CB$183,N$9,FALSE))),"")</f>
        <v>5379.9906724472194</v>
      </c>
      <c r="O104" s="120">
        <f ca="1">IFERROR(IF((VLOOKUP($E104,'Adj NEA Backsheet'!$D$5:$CB$183,O$9,FALSE))="","",(VLOOKUP($E104,'Adj NEA Backsheet'!$D$5:$CB$183,O$9,FALSE))),"")</f>
        <v>6776.6609185452298</v>
      </c>
      <c r="P104" s="124">
        <f ca="1">IFERROR(IF((VLOOKUP($E104,'Adj NEA Backsheet'!$D$5:$CB$183,P$9,FALSE))="","",(VLOOKUP($E104,'Adj NEA Backsheet'!$D$5:$CB$183,P$9,FALSE))),"")</f>
        <v>6466.4210166654093</v>
      </c>
      <c r="Q104" s="121">
        <f ca="1">IFERROR(IF((VLOOKUP($E104,'Adj NEA Backsheet'!$D$5:$CB$183,Q$9,FALSE))="","",(VLOOKUP($E104,'Adj NEA Backsheet'!$D$5:$CB$183,Q$9,FALSE))),"")</f>
        <v>6912.2040447285499</v>
      </c>
      <c r="R104" s="123">
        <f ca="1">IFERROR(IF((VLOOKUP($E104,'Adj NEA Backsheet'!$D$5:$CB$183,R$9,FALSE))="","",(VLOOKUP($E104,'Adj NEA Backsheet'!$D$5:$CB$183,R$9,FALSE))),"")</f>
        <v>6886.4818430197411</v>
      </c>
    </row>
    <row r="105" spans="1:18" ht="15" customHeight="1" x14ac:dyDescent="0.3">
      <c r="A105" s="57">
        <v>92</v>
      </c>
      <c r="B105" s="97" t="str">
        <f ca="1">IFERROR(IF((VLOOKUP($E105,'Org List'!$AJ$10:$AL$188,3,FALSE))="","",(VLOOKUP($E105,'Org List'!$AJ$10:$AL$188,3,FALSE))),"")</f>
        <v>London Commissioning Region</v>
      </c>
      <c r="C105" s="98" t="str">
        <f ca="1">IFERROR(IF((VLOOKUP($E105,'Org List'!$AO$10:$AQ$188,3,FALSE))="","",(VLOOKUP($E105,'Org List'!$AO$10:$AQ$188,3,FALSE))),"")</f>
        <v>London Region</v>
      </c>
      <c r="D105" s="113" t="str">
        <f ca="1">IFERROR(IF((VLOOKUP($E105,'Org List'!$AT$10:$AV$188,3,FALSE))="","",(VLOOKUP($E105,'Org List'!$AT$10:$AV$188,3,FALSE))),"")</f>
        <v>NHS England London</v>
      </c>
      <c r="E105" s="97" t="str">
        <f t="shared" ca="1" si="1"/>
        <v>E09000021</v>
      </c>
      <c r="F105" s="99" t="str">
        <f ca="1">IF(E105="","",VLOOKUP(E105,'Org List'!$J$9:$K$488,2,0))</f>
        <v>Kingston upon Thames</v>
      </c>
      <c r="G105" s="120">
        <f ca="1">IFERROR(IF((VLOOKUP($E105,'Adj NEA Backsheet'!$D$5:$CB$183,G$9,FALSE))="","",(VLOOKUP($E105,'Adj NEA Backsheet'!$D$5:$CB$183,G$9,FALSE))),"")</f>
        <v>1539.1684676415202</v>
      </c>
      <c r="H105" s="121">
        <f ca="1">IFERROR(IF((VLOOKUP($E105,'Adj NEA Backsheet'!$D$5:$CB$183,H$9,FALSE))="","",(VLOOKUP($E105,'Adj NEA Backsheet'!$D$5:$CB$183,H$9,FALSE))),"")</f>
        <v>1523.5940402891492</v>
      </c>
      <c r="I105" s="121">
        <f ca="1">IFERROR(IF((VLOOKUP($E105,'Adj NEA Backsheet'!$D$5:$CB$183,I$9,FALSE))="","",(VLOOKUP($E105,'Adj NEA Backsheet'!$D$5:$CB$183,I$9,FALSE))),"")</f>
        <v>1671.7022265010496</v>
      </c>
      <c r="J105" s="122">
        <f ca="1">IFERROR(IF((VLOOKUP($E105,'Adj NEA Backsheet'!$D$5:$CB$183,J$9,FALSE))="","",(VLOOKUP($E105,'Adj NEA Backsheet'!$D$5:$CB$183,J$9,FALSE))),"")</f>
        <v>1870.6626264741858</v>
      </c>
      <c r="K105" s="120">
        <f ca="1">IFERROR(IF((VLOOKUP($E105,'Adj NEA Backsheet'!$D$5:$CB$183,K$9,FALSE))="","",(VLOOKUP($E105,'Adj NEA Backsheet'!$D$5:$CB$183,K$9,FALSE))),"")</f>
        <v>2562.0606718971849</v>
      </c>
      <c r="L105" s="121">
        <f ca="1">IFERROR(IF((VLOOKUP($E105,'Adj NEA Backsheet'!$D$5:$CB$183,L$9,FALSE))="","",(VLOOKUP($E105,'Adj NEA Backsheet'!$D$5:$CB$183,L$9,FALSE))),"")</f>
        <v>2627.0374492798487</v>
      </c>
      <c r="M105" s="121">
        <f ca="1">IFERROR(IF((VLOOKUP($E105,'Adj NEA Backsheet'!$D$5:$CB$183,M$9,FALSE))="","",(VLOOKUP($E105,'Adj NEA Backsheet'!$D$5:$CB$183,M$9,FALSE))),"")</f>
        <v>2736.2899324298792</v>
      </c>
      <c r="N105" s="123">
        <f ca="1">IFERROR(IF((VLOOKUP($E105,'Adj NEA Backsheet'!$D$5:$CB$183,N$9,FALSE))="","",(VLOOKUP($E105,'Adj NEA Backsheet'!$D$5:$CB$183,N$9,FALSE))),"")</f>
        <v>2683.4347064047151</v>
      </c>
      <c r="O105" s="120">
        <f ca="1">IFERROR(IF((VLOOKUP($E105,'Adj NEA Backsheet'!$D$5:$CB$183,O$9,FALSE))="","",(VLOOKUP($E105,'Adj NEA Backsheet'!$D$5:$CB$183,O$9,FALSE))),"")</f>
        <v>4101.2291395387056</v>
      </c>
      <c r="P105" s="124">
        <f ca="1">IFERROR(IF((VLOOKUP($E105,'Adj NEA Backsheet'!$D$5:$CB$183,P$9,FALSE))="","",(VLOOKUP($E105,'Adj NEA Backsheet'!$D$5:$CB$183,P$9,FALSE))),"")</f>
        <v>4150.6314895689975</v>
      </c>
      <c r="Q105" s="121">
        <f ca="1">IFERROR(IF((VLOOKUP($E105,'Adj NEA Backsheet'!$D$5:$CB$183,Q$9,FALSE))="","",(VLOOKUP($E105,'Adj NEA Backsheet'!$D$5:$CB$183,Q$9,FALSE))),"")</f>
        <v>4407.9921589309288</v>
      </c>
      <c r="R105" s="123">
        <f ca="1">IFERROR(IF((VLOOKUP($E105,'Adj NEA Backsheet'!$D$5:$CB$183,R$9,FALSE))="","",(VLOOKUP($E105,'Adj NEA Backsheet'!$D$5:$CB$183,R$9,FALSE))),"")</f>
        <v>4554.0973328789005</v>
      </c>
    </row>
    <row r="106" spans="1:18" ht="15" customHeight="1" x14ac:dyDescent="0.3">
      <c r="A106" s="57">
        <v>93</v>
      </c>
      <c r="B106" s="97" t="str">
        <f ca="1">IFERROR(IF((VLOOKUP($E106,'Org List'!$AJ$10:$AL$188,3,FALSE))="","",(VLOOKUP($E106,'Org List'!$AJ$10:$AL$188,3,FALSE))),"")</f>
        <v>North of England Commissioning Region</v>
      </c>
      <c r="C106" s="98" t="str">
        <f ca="1">IFERROR(IF((VLOOKUP($E106,'Org List'!$AO$10:$AQ$188,3,FALSE))="","",(VLOOKUP($E106,'Org List'!$AO$10:$AQ$188,3,FALSE))),"")</f>
        <v>Yorkshire and The Humber Region</v>
      </c>
      <c r="D106" s="113" t="str">
        <f ca="1">IFERROR(IF((VLOOKUP($E106,'Org List'!$AT$10:$AV$188,3,FALSE))="","",(VLOOKUP($E106,'Org List'!$AT$10:$AV$188,3,FALSE))),"")</f>
        <v>NHS England North (Yorkshire And Humber)</v>
      </c>
      <c r="E106" s="97" t="str">
        <f t="shared" ca="1" si="1"/>
        <v>E08000034</v>
      </c>
      <c r="F106" s="99" t="str">
        <f ca="1">IF(E106="","",VLOOKUP(E106,'Org List'!$J$9:$K$488,2,0))</f>
        <v>Kirklees</v>
      </c>
      <c r="G106" s="120">
        <f ca="1">IFERROR(IF((VLOOKUP($E106,'Adj NEA Backsheet'!$D$5:$CB$183,G$9,FALSE))="","",(VLOOKUP($E106,'Adj NEA Backsheet'!$D$5:$CB$183,G$9,FALSE))),"")</f>
        <v>3932.6573367656019</v>
      </c>
      <c r="H106" s="121">
        <f ca="1">IFERROR(IF((VLOOKUP($E106,'Adj NEA Backsheet'!$D$5:$CB$183,H$9,FALSE))="","",(VLOOKUP($E106,'Adj NEA Backsheet'!$D$5:$CB$183,H$9,FALSE))),"")</f>
        <v>3854.6644801568391</v>
      </c>
      <c r="I106" s="121">
        <f ca="1">IFERROR(IF((VLOOKUP($E106,'Adj NEA Backsheet'!$D$5:$CB$183,I$9,FALSE))="","",(VLOOKUP($E106,'Adj NEA Backsheet'!$D$5:$CB$183,I$9,FALSE))),"")</f>
        <v>4126.0923470192738</v>
      </c>
      <c r="J106" s="122">
        <f ca="1">IFERROR(IF((VLOOKUP($E106,'Adj NEA Backsheet'!$D$5:$CB$183,J$9,FALSE))="","",(VLOOKUP($E106,'Adj NEA Backsheet'!$D$5:$CB$183,J$9,FALSE))),"")</f>
        <v>4042.2865793533429</v>
      </c>
      <c r="K106" s="120">
        <f ca="1">IFERROR(IF((VLOOKUP($E106,'Adj NEA Backsheet'!$D$5:$CB$183,K$9,FALSE))="","",(VLOOKUP($E106,'Adj NEA Backsheet'!$D$5:$CB$183,K$9,FALSE))),"")</f>
        <v>8477.9895908946073</v>
      </c>
      <c r="L106" s="121">
        <f ca="1">IFERROR(IF((VLOOKUP($E106,'Adj NEA Backsheet'!$D$5:$CB$183,L$9,FALSE))="","",(VLOOKUP($E106,'Adj NEA Backsheet'!$D$5:$CB$183,L$9,FALSE))),"")</f>
        <v>8404.6274164828446</v>
      </c>
      <c r="M106" s="121">
        <f ca="1">IFERROR(IF((VLOOKUP($E106,'Adj NEA Backsheet'!$D$5:$CB$183,M$9,FALSE))="","",(VLOOKUP($E106,'Adj NEA Backsheet'!$D$5:$CB$183,M$9,FALSE))),"")</f>
        <v>8916.5586994154801</v>
      </c>
      <c r="N106" s="123">
        <f ca="1">IFERROR(IF((VLOOKUP($E106,'Adj NEA Backsheet'!$D$5:$CB$183,N$9,FALSE))="","",(VLOOKUP($E106,'Adj NEA Backsheet'!$D$5:$CB$183,N$9,FALSE))),"")</f>
        <v>8848.2481599603962</v>
      </c>
      <c r="O106" s="120">
        <f ca="1">IFERROR(IF((VLOOKUP($E106,'Adj NEA Backsheet'!$D$5:$CB$183,O$9,FALSE))="","",(VLOOKUP($E106,'Adj NEA Backsheet'!$D$5:$CB$183,O$9,FALSE))),"")</f>
        <v>12410.646927660209</v>
      </c>
      <c r="P106" s="124">
        <f ca="1">IFERROR(IF((VLOOKUP($E106,'Adj NEA Backsheet'!$D$5:$CB$183,P$9,FALSE))="","",(VLOOKUP($E106,'Adj NEA Backsheet'!$D$5:$CB$183,P$9,FALSE))),"")</f>
        <v>12259.291896639683</v>
      </c>
      <c r="Q106" s="121">
        <f ca="1">IFERROR(IF((VLOOKUP($E106,'Adj NEA Backsheet'!$D$5:$CB$183,Q$9,FALSE))="","",(VLOOKUP($E106,'Adj NEA Backsheet'!$D$5:$CB$183,Q$9,FALSE))),"")</f>
        <v>13042.651046434754</v>
      </c>
      <c r="R106" s="123">
        <f ca="1">IFERROR(IF((VLOOKUP($E106,'Adj NEA Backsheet'!$D$5:$CB$183,R$9,FALSE))="","",(VLOOKUP($E106,'Adj NEA Backsheet'!$D$5:$CB$183,R$9,FALSE))),"")</f>
        <v>12890.534739313738</v>
      </c>
    </row>
    <row r="107" spans="1:18" ht="15" customHeight="1" x14ac:dyDescent="0.3">
      <c r="A107" s="57">
        <v>94</v>
      </c>
      <c r="B107" s="97" t="str">
        <f ca="1">IFERROR(IF((VLOOKUP($E107,'Org List'!$AJ$10:$AL$188,3,FALSE))="","",(VLOOKUP($E107,'Org List'!$AJ$10:$AL$188,3,FALSE))),"")</f>
        <v>North of England Commissioning Region</v>
      </c>
      <c r="C107" s="98" t="str">
        <f ca="1">IFERROR(IF((VLOOKUP($E107,'Org List'!$AO$10:$AQ$188,3,FALSE))="","",(VLOOKUP($E107,'Org List'!$AO$10:$AQ$188,3,FALSE))),"")</f>
        <v>North West Region</v>
      </c>
      <c r="D107" s="113" t="str">
        <f ca="1">IFERROR(IF((VLOOKUP($E107,'Org List'!$AT$10:$AV$188,3,FALSE))="","",(VLOOKUP($E107,'Org List'!$AT$10:$AV$188,3,FALSE))),"")</f>
        <v>NHS England North (Cheshire And Merseyside)</v>
      </c>
      <c r="E107" s="97" t="str">
        <f t="shared" ca="1" si="1"/>
        <v>E08000011</v>
      </c>
      <c r="F107" s="99" t="str">
        <f ca="1">IF(E107="","",VLOOKUP(E107,'Org List'!$J$9:$K$488,2,0))</f>
        <v>Knowsley</v>
      </c>
      <c r="G107" s="120">
        <f ca="1">IFERROR(IF((VLOOKUP($E107,'Adj NEA Backsheet'!$D$5:$CB$183,G$9,FALSE))="","",(VLOOKUP($E107,'Adj NEA Backsheet'!$D$5:$CB$183,G$9,FALSE))),"")</f>
        <v>2819.1426180856142</v>
      </c>
      <c r="H107" s="121">
        <f ca="1">IFERROR(IF((VLOOKUP($E107,'Adj NEA Backsheet'!$D$5:$CB$183,H$9,FALSE))="","",(VLOOKUP($E107,'Adj NEA Backsheet'!$D$5:$CB$183,H$9,FALSE))),"")</f>
        <v>2944.3902622810047</v>
      </c>
      <c r="I107" s="121">
        <f ca="1">IFERROR(IF((VLOOKUP($E107,'Adj NEA Backsheet'!$D$5:$CB$183,I$9,FALSE))="","",(VLOOKUP($E107,'Adj NEA Backsheet'!$D$5:$CB$183,I$9,FALSE))),"")</f>
        <v>2915.6107871363802</v>
      </c>
      <c r="J107" s="122">
        <f ca="1">IFERROR(IF((VLOOKUP($E107,'Adj NEA Backsheet'!$D$5:$CB$183,J$9,FALSE))="","",(VLOOKUP($E107,'Adj NEA Backsheet'!$D$5:$CB$183,J$9,FALSE))),"")</f>
        <v>2909.3781396381273</v>
      </c>
      <c r="K107" s="120">
        <f ca="1">IFERROR(IF((VLOOKUP($E107,'Adj NEA Backsheet'!$D$5:$CB$183,K$9,FALSE))="","",(VLOOKUP($E107,'Adj NEA Backsheet'!$D$5:$CB$183,K$9,FALSE))),"")</f>
        <v>4131.4917177927655</v>
      </c>
      <c r="L107" s="121">
        <f ca="1">IFERROR(IF((VLOOKUP($E107,'Adj NEA Backsheet'!$D$5:$CB$183,L$9,FALSE))="","",(VLOOKUP($E107,'Adj NEA Backsheet'!$D$5:$CB$183,L$9,FALSE))),"")</f>
        <v>3998.8637015560157</v>
      </c>
      <c r="M107" s="121">
        <f ca="1">IFERROR(IF((VLOOKUP($E107,'Adj NEA Backsheet'!$D$5:$CB$183,M$9,FALSE))="","",(VLOOKUP($E107,'Adj NEA Backsheet'!$D$5:$CB$183,M$9,FALSE))),"")</f>
        <v>4177.6055732577743</v>
      </c>
      <c r="N107" s="123">
        <f ca="1">IFERROR(IF((VLOOKUP($E107,'Adj NEA Backsheet'!$D$5:$CB$183,N$9,FALSE))="","",(VLOOKUP($E107,'Adj NEA Backsheet'!$D$5:$CB$183,N$9,FALSE))),"")</f>
        <v>4148.9297020122385</v>
      </c>
      <c r="O107" s="120">
        <f ca="1">IFERROR(IF((VLOOKUP($E107,'Adj NEA Backsheet'!$D$5:$CB$183,O$9,FALSE))="","",(VLOOKUP($E107,'Adj NEA Backsheet'!$D$5:$CB$183,O$9,FALSE))),"")</f>
        <v>6950.6343358783797</v>
      </c>
      <c r="P107" s="124">
        <f ca="1">IFERROR(IF((VLOOKUP($E107,'Adj NEA Backsheet'!$D$5:$CB$183,P$9,FALSE))="","",(VLOOKUP($E107,'Adj NEA Backsheet'!$D$5:$CB$183,P$9,FALSE))),"")</f>
        <v>6943.2539638370199</v>
      </c>
      <c r="Q107" s="121">
        <f ca="1">IFERROR(IF((VLOOKUP($E107,'Adj NEA Backsheet'!$D$5:$CB$183,Q$9,FALSE))="","",(VLOOKUP($E107,'Adj NEA Backsheet'!$D$5:$CB$183,Q$9,FALSE))),"")</f>
        <v>7093.2163603941544</v>
      </c>
      <c r="R107" s="123">
        <f ca="1">IFERROR(IF((VLOOKUP($E107,'Adj NEA Backsheet'!$D$5:$CB$183,R$9,FALSE))="","",(VLOOKUP($E107,'Adj NEA Backsheet'!$D$5:$CB$183,R$9,FALSE))),"")</f>
        <v>7058.3078416503658</v>
      </c>
    </row>
    <row r="108" spans="1:18" ht="15" customHeight="1" x14ac:dyDescent="0.3">
      <c r="A108" s="57">
        <v>95</v>
      </c>
      <c r="B108" s="97" t="str">
        <f ca="1">IFERROR(IF((VLOOKUP($E108,'Org List'!$AJ$10:$AL$188,3,FALSE))="","",(VLOOKUP($E108,'Org List'!$AJ$10:$AL$188,3,FALSE))),"")</f>
        <v>London Commissioning Region</v>
      </c>
      <c r="C108" s="98" t="str">
        <f ca="1">IFERROR(IF((VLOOKUP($E108,'Org List'!$AO$10:$AQ$188,3,FALSE))="","",(VLOOKUP($E108,'Org List'!$AO$10:$AQ$188,3,FALSE))),"")</f>
        <v>London Region</v>
      </c>
      <c r="D108" s="113" t="str">
        <f ca="1">IFERROR(IF((VLOOKUP($E108,'Org List'!$AT$10:$AV$188,3,FALSE))="","",(VLOOKUP($E108,'Org List'!$AT$10:$AV$188,3,FALSE))),"")</f>
        <v>NHS England London</v>
      </c>
      <c r="E108" s="97" t="str">
        <f t="shared" ca="1" si="1"/>
        <v>E09000022</v>
      </c>
      <c r="F108" s="99" t="str">
        <f ca="1">IF(E108="","",VLOOKUP(E108,'Org List'!$J$9:$K$488,2,0))</f>
        <v>Lambeth</v>
      </c>
      <c r="G108" s="120">
        <f ca="1">IFERROR(IF((VLOOKUP($E108,'Adj NEA Backsheet'!$D$5:$CB$183,G$9,FALSE))="","",(VLOOKUP($E108,'Adj NEA Backsheet'!$D$5:$CB$183,G$9,FALSE))),"")</f>
        <v>1962.9272913272491</v>
      </c>
      <c r="H108" s="121">
        <f ca="1">IFERROR(IF((VLOOKUP($E108,'Adj NEA Backsheet'!$D$5:$CB$183,H$9,FALSE))="","",(VLOOKUP($E108,'Adj NEA Backsheet'!$D$5:$CB$183,H$9,FALSE))),"")</f>
        <v>2125.2563800285975</v>
      </c>
      <c r="I108" s="121">
        <f ca="1">IFERROR(IF((VLOOKUP($E108,'Adj NEA Backsheet'!$D$5:$CB$183,I$9,FALSE))="","",(VLOOKUP($E108,'Adj NEA Backsheet'!$D$5:$CB$183,I$9,FALSE))),"")</f>
        <v>2465.6315122888341</v>
      </c>
      <c r="J108" s="122">
        <f ca="1">IFERROR(IF((VLOOKUP($E108,'Adj NEA Backsheet'!$D$5:$CB$183,J$9,FALSE))="","",(VLOOKUP($E108,'Adj NEA Backsheet'!$D$5:$CB$183,J$9,FALSE))),"")</f>
        <v>2423.6030851236555</v>
      </c>
      <c r="K108" s="120">
        <f ca="1">IFERROR(IF((VLOOKUP($E108,'Adj NEA Backsheet'!$D$5:$CB$183,K$9,FALSE))="","",(VLOOKUP($E108,'Adj NEA Backsheet'!$D$5:$CB$183,K$9,FALSE))),"")</f>
        <v>4705.5146899284655</v>
      </c>
      <c r="L108" s="121">
        <f ca="1">IFERROR(IF((VLOOKUP($E108,'Adj NEA Backsheet'!$D$5:$CB$183,L$9,FALSE))="","",(VLOOKUP($E108,'Adj NEA Backsheet'!$D$5:$CB$183,L$9,FALSE))),"")</f>
        <v>4799.7694784002142</v>
      </c>
      <c r="M108" s="121">
        <f ca="1">IFERROR(IF((VLOOKUP($E108,'Adj NEA Backsheet'!$D$5:$CB$183,M$9,FALSE))="","",(VLOOKUP($E108,'Adj NEA Backsheet'!$D$5:$CB$183,M$9,FALSE))),"")</f>
        <v>4948.4345534880231</v>
      </c>
      <c r="N108" s="123">
        <f ca="1">IFERROR(IF((VLOOKUP($E108,'Adj NEA Backsheet'!$D$5:$CB$183,N$9,FALSE))="","",(VLOOKUP($E108,'Adj NEA Backsheet'!$D$5:$CB$183,N$9,FALSE))),"")</f>
        <v>4787.0152076405593</v>
      </c>
      <c r="O108" s="120">
        <f ca="1">IFERROR(IF((VLOOKUP($E108,'Adj NEA Backsheet'!$D$5:$CB$183,O$9,FALSE))="","",(VLOOKUP($E108,'Adj NEA Backsheet'!$D$5:$CB$183,O$9,FALSE))),"")</f>
        <v>6668.4419812557144</v>
      </c>
      <c r="P108" s="124">
        <f ca="1">IFERROR(IF((VLOOKUP($E108,'Adj NEA Backsheet'!$D$5:$CB$183,P$9,FALSE))="","",(VLOOKUP($E108,'Adj NEA Backsheet'!$D$5:$CB$183,P$9,FALSE))),"")</f>
        <v>6925.0258584288113</v>
      </c>
      <c r="Q108" s="121">
        <f ca="1">IFERROR(IF((VLOOKUP($E108,'Adj NEA Backsheet'!$D$5:$CB$183,Q$9,FALSE))="","",(VLOOKUP($E108,'Adj NEA Backsheet'!$D$5:$CB$183,Q$9,FALSE))),"")</f>
        <v>7414.0660657768567</v>
      </c>
      <c r="R108" s="123">
        <f ca="1">IFERROR(IF((VLOOKUP($E108,'Adj NEA Backsheet'!$D$5:$CB$183,R$9,FALSE))="","",(VLOOKUP($E108,'Adj NEA Backsheet'!$D$5:$CB$183,R$9,FALSE))),"")</f>
        <v>7210.6182927642149</v>
      </c>
    </row>
    <row r="109" spans="1:18" ht="15" customHeight="1" x14ac:dyDescent="0.3">
      <c r="A109" s="57">
        <v>96</v>
      </c>
      <c r="B109" s="97" t="str">
        <f ca="1">IFERROR(IF((VLOOKUP($E109,'Org List'!$AJ$10:$AL$188,3,FALSE))="","",(VLOOKUP($E109,'Org List'!$AJ$10:$AL$188,3,FALSE))),"")</f>
        <v>North of England Commissioning Region</v>
      </c>
      <c r="C109" s="98" t="str">
        <f ca="1">IFERROR(IF((VLOOKUP($E109,'Org List'!$AO$10:$AQ$188,3,FALSE))="","",(VLOOKUP($E109,'Org List'!$AO$10:$AQ$188,3,FALSE))),"")</f>
        <v>North West Region</v>
      </c>
      <c r="D109" s="113" t="str">
        <f ca="1">IFERROR(IF((VLOOKUP($E109,'Org List'!$AT$10:$AV$188,3,FALSE))="","",(VLOOKUP($E109,'Org List'!$AT$10:$AV$188,3,FALSE))),"")</f>
        <v>NHS England North (Lancashire)</v>
      </c>
      <c r="E109" s="97" t="str">
        <f t="shared" ca="1" si="1"/>
        <v>E10000017</v>
      </c>
      <c r="F109" s="99" t="str">
        <f ca="1">IF(E109="","",VLOOKUP(E109,'Org List'!$J$9:$K$488,2,0))</f>
        <v>Lancashire</v>
      </c>
      <c r="G109" s="120">
        <f ca="1">IFERROR(IF((VLOOKUP($E109,'Adj NEA Backsheet'!$D$5:$CB$183,G$9,FALSE))="","",(VLOOKUP($E109,'Adj NEA Backsheet'!$D$5:$CB$183,G$9,FALSE))),"")</f>
        <v>11235.304401062953</v>
      </c>
      <c r="H109" s="121">
        <f ca="1">IFERROR(IF((VLOOKUP($E109,'Adj NEA Backsheet'!$D$5:$CB$183,H$9,FALSE))="","",(VLOOKUP($E109,'Adj NEA Backsheet'!$D$5:$CB$183,H$9,FALSE))),"")</f>
        <v>11181.659949222054</v>
      </c>
      <c r="I109" s="121">
        <f ca="1">IFERROR(IF((VLOOKUP($E109,'Adj NEA Backsheet'!$D$5:$CB$183,I$9,FALSE))="","",(VLOOKUP($E109,'Adj NEA Backsheet'!$D$5:$CB$183,I$9,FALSE))),"")</f>
        <v>13289.552290493591</v>
      </c>
      <c r="J109" s="122">
        <f ca="1">IFERROR(IF((VLOOKUP($E109,'Adj NEA Backsheet'!$D$5:$CB$183,J$9,FALSE))="","",(VLOOKUP($E109,'Adj NEA Backsheet'!$D$5:$CB$183,J$9,FALSE))),"")</f>
        <v>13279.719028885891</v>
      </c>
      <c r="K109" s="120">
        <f ca="1">IFERROR(IF((VLOOKUP($E109,'Adj NEA Backsheet'!$D$5:$CB$183,K$9,FALSE))="","",(VLOOKUP($E109,'Adj NEA Backsheet'!$D$5:$CB$183,K$9,FALSE))),"")</f>
        <v>24381.525788364375</v>
      </c>
      <c r="L109" s="121">
        <f ca="1">IFERROR(IF((VLOOKUP($E109,'Adj NEA Backsheet'!$D$5:$CB$183,L$9,FALSE))="","",(VLOOKUP($E109,'Adj NEA Backsheet'!$D$5:$CB$183,L$9,FALSE))),"")</f>
        <v>23724.005024867605</v>
      </c>
      <c r="M109" s="121">
        <f ca="1">IFERROR(IF((VLOOKUP($E109,'Adj NEA Backsheet'!$D$5:$CB$183,M$9,FALSE))="","",(VLOOKUP($E109,'Adj NEA Backsheet'!$D$5:$CB$183,M$9,FALSE))),"")</f>
        <v>25398.441540875981</v>
      </c>
      <c r="N109" s="123">
        <f ca="1">IFERROR(IF((VLOOKUP($E109,'Adj NEA Backsheet'!$D$5:$CB$183,N$9,FALSE))="","",(VLOOKUP($E109,'Adj NEA Backsheet'!$D$5:$CB$183,N$9,FALSE))),"")</f>
        <v>24820.893939079891</v>
      </c>
      <c r="O109" s="120">
        <f ca="1">IFERROR(IF((VLOOKUP($E109,'Adj NEA Backsheet'!$D$5:$CB$183,O$9,FALSE))="","",(VLOOKUP($E109,'Adj NEA Backsheet'!$D$5:$CB$183,O$9,FALSE))),"")</f>
        <v>35616.830189427332</v>
      </c>
      <c r="P109" s="124">
        <f ca="1">IFERROR(IF((VLOOKUP($E109,'Adj NEA Backsheet'!$D$5:$CB$183,P$9,FALSE))="","",(VLOOKUP($E109,'Adj NEA Backsheet'!$D$5:$CB$183,P$9,FALSE))),"")</f>
        <v>34905.664974089661</v>
      </c>
      <c r="Q109" s="121">
        <f ca="1">IFERROR(IF((VLOOKUP($E109,'Adj NEA Backsheet'!$D$5:$CB$183,Q$9,FALSE))="","",(VLOOKUP($E109,'Adj NEA Backsheet'!$D$5:$CB$183,Q$9,FALSE))),"")</f>
        <v>38687.993831369575</v>
      </c>
      <c r="R109" s="123">
        <f ca="1">IFERROR(IF((VLOOKUP($E109,'Adj NEA Backsheet'!$D$5:$CB$183,R$9,FALSE))="","",(VLOOKUP($E109,'Adj NEA Backsheet'!$D$5:$CB$183,R$9,FALSE))),"")</f>
        <v>38100.612967965782</v>
      </c>
    </row>
    <row r="110" spans="1:18" ht="15" customHeight="1" x14ac:dyDescent="0.3">
      <c r="A110" s="57">
        <v>97</v>
      </c>
      <c r="B110" s="97" t="str">
        <f ca="1">IFERROR(IF((VLOOKUP($E110,'Org List'!$AJ$10:$AL$188,3,FALSE))="","",(VLOOKUP($E110,'Org List'!$AJ$10:$AL$188,3,FALSE))),"")</f>
        <v>North of England Commissioning Region</v>
      </c>
      <c r="C110" s="98" t="str">
        <f ca="1">IFERROR(IF((VLOOKUP($E110,'Org List'!$AO$10:$AQ$188,3,FALSE))="","",(VLOOKUP($E110,'Org List'!$AO$10:$AQ$188,3,FALSE))),"")</f>
        <v>Yorkshire and The Humber Region</v>
      </c>
      <c r="D110" s="113" t="str">
        <f ca="1">IFERROR(IF((VLOOKUP($E110,'Org List'!$AT$10:$AV$188,3,FALSE))="","",(VLOOKUP($E110,'Org List'!$AT$10:$AV$188,3,FALSE))),"")</f>
        <v>NHS England North (Yorkshire And Humber)</v>
      </c>
      <c r="E110" s="97" t="str">
        <f t="shared" ca="1" si="1"/>
        <v>E08000035</v>
      </c>
      <c r="F110" s="99" t="str">
        <f ca="1">IF(E110="","",VLOOKUP(E110,'Org List'!$J$9:$K$488,2,0))</f>
        <v>Leeds</v>
      </c>
      <c r="G110" s="120">
        <f ca="1">IFERROR(IF((VLOOKUP($E110,'Adj NEA Backsheet'!$D$5:$CB$183,G$9,FALSE))="","",(VLOOKUP($E110,'Adj NEA Backsheet'!$D$5:$CB$183,G$9,FALSE))),"")</f>
        <v>5433.8420363352552</v>
      </c>
      <c r="H110" s="121">
        <f ca="1">IFERROR(IF((VLOOKUP($E110,'Adj NEA Backsheet'!$D$5:$CB$183,H$9,FALSE))="","",(VLOOKUP($E110,'Adj NEA Backsheet'!$D$5:$CB$183,H$9,FALSE))),"")</f>
        <v>5066.7840295913556</v>
      </c>
      <c r="I110" s="121">
        <f ca="1">IFERROR(IF((VLOOKUP($E110,'Adj NEA Backsheet'!$D$5:$CB$183,I$9,FALSE))="","",(VLOOKUP($E110,'Adj NEA Backsheet'!$D$5:$CB$183,I$9,FALSE))),"")</f>
        <v>4474.2041758901269</v>
      </c>
      <c r="J110" s="122">
        <f ca="1">IFERROR(IF((VLOOKUP($E110,'Adj NEA Backsheet'!$D$5:$CB$183,J$9,FALSE))="","",(VLOOKUP($E110,'Adj NEA Backsheet'!$D$5:$CB$183,J$9,FALSE))),"")</f>
        <v>4347.0501341062891</v>
      </c>
      <c r="K110" s="120">
        <f ca="1">IFERROR(IF((VLOOKUP($E110,'Adj NEA Backsheet'!$D$5:$CB$183,K$9,FALSE))="","",(VLOOKUP($E110,'Adj NEA Backsheet'!$D$5:$CB$183,K$9,FALSE))),"")</f>
        <v>13913.963509224246</v>
      </c>
      <c r="L110" s="121">
        <f ca="1">IFERROR(IF((VLOOKUP($E110,'Adj NEA Backsheet'!$D$5:$CB$183,L$9,FALSE))="","",(VLOOKUP($E110,'Adj NEA Backsheet'!$D$5:$CB$183,L$9,FALSE))),"")</f>
        <v>14054.591876348084</v>
      </c>
      <c r="M110" s="121">
        <f ca="1">IFERROR(IF((VLOOKUP($E110,'Adj NEA Backsheet'!$D$5:$CB$183,M$9,FALSE))="","",(VLOOKUP($E110,'Adj NEA Backsheet'!$D$5:$CB$183,M$9,FALSE))),"")</f>
        <v>13683.627655980561</v>
      </c>
      <c r="N110" s="123">
        <f ca="1">IFERROR(IF((VLOOKUP($E110,'Adj NEA Backsheet'!$D$5:$CB$183,N$9,FALSE))="","",(VLOOKUP($E110,'Adj NEA Backsheet'!$D$5:$CB$183,N$9,FALSE))),"")</f>
        <v>13583.10961221927</v>
      </c>
      <c r="O110" s="120">
        <f ca="1">IFERROR(IF((VLOOKUP($E110,'Adj NEA Backsheet'!$D$5:$CB$183,O$9,FALSE))="","",(VLOOKUP($E110,'Adj NEA Backsheet'!$D$5:$CB$183,O$9,FALSE))),"")</f>
        <v>19347.805545559502</v>
      </c>
      <c r="P110" s="124">
        <f ca="1">IFERROR(IF((VLOOKUP($E110,'Adj NEA Backsheet'!$D$5:$CB$183,P$9,FALSE))="","",(VLOOKUP($E110,'Adj NEA Backsheet'!$D$5:$CB$183,P$9,FALSE))),"")</f>
        <v>19121.37590593944</v>
      </c>
      <c r="Q110" s="121">
        <f ca="1">IFERROR(IF((VLOOKUP($E110,'Adj NEA Backsheet'!$D$5:$CB$183,Q$9,FALSE))="","",(VLOOKUP($E110,'Adj NEA Backsheet'!$D$5:$CB$183,Q$9,FALSE))),"")</f>
        <v>18157.831831870688</v>
      </c>
      <c r="R110" s="123">
        <f ca="1">IFERROR(IF((VLOOKUP($E110,'Adj NEA Backsheet'!$D$5:$CB$183,R$9,FALSE))="","",(VLOOKUP($E110,'Adj NEA Backsheet'!$D$5:$CB$183,R$9,FALSE))),"")</f>
        <v>17930.15974632556</v>
      </c>
    </row>
    <row r="111" spans="1:18" ht="15" customHeight="1" x14ac:dyDescent="0.3">
      <c r="A111" s="57">
        <v>98</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113" t="str">
        <f ca="1">IFERROR(IF((VLOOKUP($E111,'Org List'!$AT$10:$AV$188,3,FALSE))="","",(VLOOKUP($E111,'Org List'!$AT$10:$AV$188,3,FALSE))),"")</f>
        <v>NHS England Midlands And East (Central Midlands)</v>
      </c>
      <c r="E111" s="97" t="str">
        <f t="shared" ca="1" si="1"/>
        <v>E06000016</v>
      </c>
      <c r="F111" s="99" t="str">
        <f ca="1">IF(E111="","",VLOOKUP(E111,'Org List'!$J$9:$K$488,2,0))</f>
        <v>Leicester</v>
      </c>
      <c r="G111" s="120">
        <f ca="1">IFERROR(IF((VLOOKUP($E111,'Adj NEA Backsheet'!$D$5:$CB$183,G$9,FALSE))="","",(VLOOKUP($E111,'Adj NEA Backsheet'!$D$5:$CB$183,G$9,FALSE))),"")</f>
        <v>3704.6151674734861</v>
      </c>
      <c r="H111" s="121">
        <f ca="1">IFERROR(IF((VLOOKUP($E111,'Adj NEA Backsheet'!$D$5:$CB$183,H$9,FALSE))="","",(VLOOKUP($E111,'Adj NEA Backsheet'!$D$5:$CB$183,H$9,FALSE))),"")</f>
        <v>3262.4362018212337</v>
      </c>
      <c r="I111" s="121">
        <f ca="1">IFERROR(IF((VLOOKUP($E111,'Adj NEA Backsheet'!$D$5:$CB$183,I$9,FALSE))="","",(VLOOKUP($E111,'Adj NEA Backsheet'!$D$5:$CB$183,I$9,FALSE))),"")</f>
        <v>3389.3523457762299</v>
      </c>
      <c r="J111" s="122">
        <f ca="1">IFERROR(IF((VLOOKUP($E111,'Adj NEA Backsheet'!$D$5:$CB$183,J$9,FALSE))="","",(VLOOKUP($E111,'Adj NEA Backsheet'!$D$5:$CB$183,J$9,FALSE))),"")</f>
        <v>3176.5766452188168</v>
      </c>
      <c r="K111" s="120">
        <f ca="1">IFERROR(IF((VLOOKUP($E111,'Adj NEA Backsheet'!$D$5:$CB$183,K$9,FALSE))="","",(VLOOKUP($E111,'Adj NEA Backsheet'!$D$5:$CB$183,K$9,FALSE))),"")</f>
        <v>6689.750920077513</v>
      </c>
      <c r="L111" s="121">
        <f ca="1">IFERROR(IF((VLOOKUP($E111,'Adj NEA Backsheet'!$D$5:$CB$183,L$9,FALSE))="","",(VLOOKUP($E111,'Adj NEA Backsheet'!$D$5:$CB$183,L$9,FALSE))),"")</f>
        <v>6434.6659703970245</v>
      </c>
      <c r="M111" s="121">
        <f ca="1">IFERROR(IF((VLOOKUP($E111,'Adj NEA Backsheet'!$D$5:$CB$183,M$9,FALSE))="","",(VLOOKUP($E111,'Adj NEA Backsheet'!$D$5:$CB$183,M$9,FALSE))),"")</f>
        <v>7065.9847227885766</v>
      </c>
      <c r="N111" s="123">
        <f ca="1">IFERROR(IF((VLOOKUP($E111,'Adj NEA Backsheet'!$D$5:$CB$183,N$9,FALSE))="","",(VLOOKUP($E111,'Adj NEA Backsheet'!$D$5:$CB$183,N$9,FALSE))),"")</f>
        <v>7147.8481627586716</v>
      </c>
      <c r="O111" s="120">
        <f ca="1">IFERROR(IF((VLOOKUP($E111,'Adj NEA Backsheet'!$D$5:$CB$183,O$9,FALSE))="","",(VLOOKUP($E111,'Adj NEA Backsheet'!$D$5:$CB$183,O$9,FALSE))),"")</f>
        <v>10394.366087551</v>
      </c>
      <c r="P111" s="124">
        <f ca="1">IFERROR(IF((VLOOKUP($E111,'Adj NEA Backsheet'!$D$5:$CB$183,P$9,FALSE))="","",(VLOOKUP($E111,'Adj NEA Backsheet'!$D$5:$CB$183,P$9,FALSE))),"")</f>
        <v>9697.1021722182577</v>
      </c>
      <c r="Q111" s="121">
        <f ca="1">IFERROR(IF((VLOOKUP($E111,'Adj NEA Backsheet'!$D$5:$CB$183,Q$9,FALSE))="","",(VLOOKUP($E111,'Adj NEA Backsheet'!$D$5:$CB$183,Q$9,FALSE))),"")</f>
        <v>10455.337068564806</v>
      </c>
      <c r="R111" s="123">
        <f ca="1">IFERROR(IF((VLOOKUP($E111,'Adj NEA Backsheet'!$D$5:$CB$183,R$9,FALSE))="","",(VLOOKUP($E111,'Adj NEA Backsheet'!$D$5:$CB$183,R$9,FALSE))),"")</f>
        <v>10324.424807977488</v>
      </c>
    </row>
    <row r="112" spans="1:18" ht="15" customHeight="1" x14ac:dyDescent="0.3">
      <c r="A112" s="57">
        <v>99</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1"/>
        <v>E10000018</v>
      </c>
      <c r="F112" s="99" t="str">
        <f ca="1">IF(E112="","",VLOOKUP(E112,'Org List'!$J$9:$K$488,2,0))</f>
        <v>Leicestershire</v>
      </c>
      <c r="G112" s="120">
        <f ca="1">IFERROR(IF((VLOOKUP($E112,'Adj NEA Backsheet'!$D$5:$CB$183,G$9,FALSE))="","",(VLOOKUP($E112,'Adj NEA Backsheet'!$D$5:$CB$183,G$9,FALSE))),"")</f>
        <v>5202.7182288623444</v>
      </c>
      <c r="H112" s="121">
        <f ca="1">IFERROR(IF((VLOOKUP($E112,'Adj NEA Backsheet'!$D$5:$CB$183,H$9,FALSE))="","",(VLOOKUP($E112,'Adj NEA Backsheet'!$D$5:$CB$183,H$9,FALSE))),"")</f>
        <v>4825.2058193183584</v>
      </c>
      <c r="I112" s="121">
        <f ca="1">IFERROR(IF((VLOOKUP($E112,'Adj NEA Backsheet'!$D$5:$CB$183,I$9,FALSE))="","",(VLOOKUP($E112,'Adj NEA Backsheet'!$D$5:$CB$183,I$9,FALSE))),"")</f>
        <v>4984.0541541812599</v>
      </c>
      <c r="J112" s="122">
        <f ca="1">IFERROR(IF((VLOOKUP($E112,'Adj NEA Backsheet'!$D$5:$CB$183,J$9,FALSE))="","",(VLOOKUP($E112,'Adj NEA Backsheet'!$D$5:$CB$183,J$9,FALSE))),"")</f>
        <v>5007.5940647759162</v>
      </c>
      <c r="K112" s="120">
        <f ca="1">IFERROR(IF((VLOOKUP($E112,'Adj NEA Backsheet'!$D$5:$CB$183,K$9,FALSE))="","",(VLOOKUP($E112,'Adj NEA Backsheet'!$D$5:$CB$183,K$9,FALSE))),"")</f>
        <v>12432.144491318762</v>
      </c>
      <c r="L112" s="121">
        <f ca="1">IFERROR(IF((VLOOKUP($E112,'Adj NEA Backsheet'!$D$5:$CB$183,L$9,FALSE))="","",(VLOOKUP($E112,'Adj NEA Backsheet'!$D$5:$CB$183,L$9,FALSE))),"")</f>
        <v>12310.070068920737</v>
      </c>
      <c r="M112" s="121">
        <f ca="1">IFERROR(IF((VLOOKUP($E112,'Adj NEA Backsheet'!$D$5:$CB$183,M$9,FALSE))="","",(VLOOKUP($E112,'Adj NEA Backsheet'!$D$5:$CB$183,M$9,FALSE))),"")</f>
        <v>12846.518270396884</v>
      </c>
      <c r="N112" s="123">
        <f ca="1">IFERROR(IF((VLOOKUP($E112,'Adj NEA Backsheet'!$D$5:$CB$183,N$9,FALSE))="","",(VLOOKUP($E112,'Adj NEA Backsheet'!$D$5:$CB$183,N$9,FALSE))),"")</f>
        <v>13164.938242277767</v>
      </c>
      <c r="O112" s="120">
        <f ca="1">IFERROR(IF((VLOOKUP($E112,'Adj NEA Backsheet'!$D$5:$CB$183,O$9,FALSE))="","",(VLOOKUP($E112,'Adj NEA Backsheet'!$D$5:$CB$183,O$9,FALSE))),"")</f>
        <v>17634.862720181107</v>
      </c>
      <c r="P112" s="124">
        <f ca="1">IFERROR(IF((VLOOKUP($E112,'Adj NEA Backsheet'!$D$5:$CB$183,P$9,FALSE))="","",(VLOOKUP($E112,'Adj NEA Backsheet'!$D$5:$CB$183,P$9,FALSE))),"")</f>
        <v>17135.275888239095</v>
      </c>
      <c r="Q112" s="121">
        <f ca="1">IFERROR(IF((VLOOKUP($E112,'Adj NEA Backsheet'!$D$5:$CB$183,Q$9,FALSE))="","",(VLOOKUP($E112,'Adj NEA Backsheet'!$D$5:$CB$183,Q$9,FALSE))),"")</f>
        <v>17830.572424578146</v>
      </c>
      <c r="R112" s="123">
        <f ca="1">IFERROR(IF((VLOOKUP($E112,'Adj NEA Backsheet'!$D$5:$CB$183,R$9,FALSE))="","",(VLOOKUP($E112,'Adj NEA Backsheet'!$D$5:$CB$183,R$9,FALSE))),"")</f>
        <v>18172.532307053683</v>
      </c>
    </row>
    <row r="113" spans="1:18" ht="15" customHeight="1" x14ac:dyDescent="0.3">
      <c r="A113" s="57">
        <v>100</v>
      </c>
      <c r="B113" s="97" t="str">
        <f ca="1">IFERROR(IF((VLOOKUP($E113,'Org List'!$AJ$10:$AL$188,3,FALSE))="","",(VLOOKUP($E113,'Org List'!$AJ$10:$AL$188,3,FALSE))),"")</f>
        <v>London Commissioning Region</v>
      </c>
      <c r="C113" s="98" t="str">
        <f ca="1">IFERROR(IF((VLOOKUP($E113,'Org List'!$AO$10:$AQ$188,3,FALSE))="","",(VLOOKUP($E113,'Org List'!$AO$10:$AQ$188,3,FALSE))),"")</f>
        <v>London Region</v>
      </c>
      <c r="D113" s="113" t="str">
        <f ca="1">IFERROR(IF((VLOOKUP($E113,'Org List'!$AT$10:$AV$188,3,FALSE))="","",(VLOOKUP($E113,'Org List'!$AT$10:$AV$188,3,FALSE))),"")</f>
        <v>NHS England London</v>
      </c>
      <c r="E113" s="97" t="str">
        <f t="shared" ca="1" si="1"/>
        <v>E09000023</v>
      </c>
      <c r="F113" s="99" t="str">
        <f ca="1">IF(E113="","",VLOOKUP(E113,'Org List'!$J$9:$K$488,2,0))</f>
        <v>Lewisham</v>
      </c>
      <c r="G113" s="120">
        <f ca="1">IFERROR(IF((VLOOKUP($E113,'Adj NEA Backsheet'!$D$5:$CB$183,G$9,FALSE))="","",(VLOOKUP($E113,'Adj NEA Backsheet'!$D$5:$CB$183,G$9,FALSE))),"")</f>
        <v>1820.7392359712912</v>
      </c>
      <c r="H113" s="121">
        <f ca="1">IFERROR(IF((VLOOKUP($E113,'Adj NEA Backsheet'!$D$5:$CB$183,H$9,FALSE))="","",(VLOOKUP($E113,'Adj NEA Backsheet'!$D$5:$CB$183,H$9,FALSE))),"")</f>
        <v>1852.4488833319924</v>
      </c>
      <c r="I113" s="121">
        <f ca="1">IFERROR(IF((VLOOKUP($E113,'Adj NEA Backsheet'!$D$5:$CB$183,I$9,FALSE))="","",(VLOOKUP($E113,'Adj NEA Backsheet'!$D$5:$CB$183,I$9,FALSE))),"")</f>
        <v>2207.6554365528787</v>
      </c>
      <c r="J113" s="122">
        <f ca="1">IFERROR(IF((VLOOKUP($E113,'Adj NEA Backsheet'!$D$5:$CB$183,J$9,FALSE))="","",(VLOOKUP($E113,'Adj NEA Backsheet'!$D$5:$CB$183,J$9,FALSE))),"")</f>
        <v>2181.2704536175256</v>
      </c>
      <c r="K113" s="120">
        <f ca="1">IFERROR(IF((VLOOKUP($E113,'Adj NEA Backsheet'!$D$5:$CB$183,K$9,FALSE))="","",(VLOOKUP($E113,'Adj NEA Backsheet'!$D$5:$CB$183,K$9,FALSE))),"")</f>
        <v>4772.5705794283667</v>
      </c>
      <c r="L113" s="121">
        <f ca="1">IFERROR(IF((VLOOKUP($E113,'Adj NEA Backsheet'!$D$5:$CB$183,L$9,FALSE))="","",(VLOOKUP($E113,'Adj NEA Backsheet'!$D$5:$CB$183,L$9,FALSE))),"")</f>
        <v>4758.3892231832615</v>
      </c>
      <c r="M113" s="121">
        <f ca="1">IFERROR(IF((VLOOKUP($E113,'Adj NEA Backsheet'!$D$5:$CB$183,M$9,FALSE))="","",(VLOOKUP($E113,'Adj NEA Backsheet'!$D$5:$CB$183,M$9,FALSE))),"")</f>
        <v>4813.9836849016619</v>
      </c>
      <c r="N113" s="123">
        <f ca="1">IFERROR(IF((VLOOKUP($E113,'Adj NEA Backsheet'!$D$5:$CB$183,N$9,FALSE))="","",(VLOOKUP($E113,'Adj NEA Backsheet'!$D$5:$CB$183,N$9,FALSE))),"")</f>
        <v>4744.0602546287046</v>
      </c>
      <c r="O113" s="120">
        <f ca="1">IFERROR(IF((VLOOKUP($E113,'Adj NEA Backsheet'!$D$5:$CB$183,O$9,FALSE))="","",(VLOOKUP($E113,'Adj NEA Backsheet'!$D$5:$CB$183,O$9,FALSE))),"")</f>
        <v>6593.309815399658</v>
      </c>
      <c r="P113" s="124">
        <f ca="1">IFERROR(IF((VLOOKUP($E113,'Adj NEA Backsheet'!$D$5:$CB$183,P$9,FALSE))="","",(VLOOKUP($E113,'Adj NEA Backsheet'!$D$5:$CB$183,P$9,FALSE))),"")</f>
        <v>6610.8381065152535</v>
      </c>
      <c r="Q113" s="121">
        <f ca="1">IFERROR(IF((VLOOKUP($E113,'Adj NEA Backsheet'!$D$5:$CB$183,Q$9,FALSE))="","",(VLOOKUP($E113,'Adj NEA Backsheet'!$D$5:$CB$183,Q$9,FALSE))),"")</f>
        <v>7021.6391214545401</v>
      </c>
      <c r="R113" s="123">
        <f ca="1">IFERROR(IF((VLOOKUP($E113,'Adj NEA Backsheet'!$D$5:$CB$183,R$9,FALSE))="","",(VLOOKUP($E113,'Adj NEA Backsheet'!$D$5:$CB$183,R$9,FALSE))),"")</f>
        <v>6925.3307082462306</v>
      </c>
    </row>
    <row r="114" spans="1:18" ht="15" customHeight="1" x14ac:dyDescent="0.3">
      <c r="A114" s="57">
        <v>101</v>
      </c>
      <c r="B114" s="97" t="str">
        <f ca="1">IFERROR(IF((VLOOKUP($E114,'Org List'!$AJ$10:$AL$188,3,FALSE))="","",(VLOOKUP($E114,'Org List'!$AJ$10:$AL$188,3,FALSE))),"")</f>
        <v>Midlands and East of England Commissioning Region</v>
      </c>
      <c r="C114" s="98" t="str">
        <f ca="1">IFERROR(IF((VLOOKUP($E114,'Org List'!$AO$10:$AQ$188,3,FALSE))="","",(VLOOKUP($E114,'Org List'!$AO$10:$AQ$188,3,FALSE))),"")</f>
        <v>East Midlands Region</v>
      </c>
      <c r="D114" s="113" t="str">
        <f ca="1">IFERROR(IF((VLOOKUP($E114,'Org List'!$AT$10:$AV$188,3,FALSE))="","",(VLOOKUP($E114,'Org List'!$AT$10:$AV$188,3,FALSE))),"")</f>
        <v>NHS England Midlands And East (Central Midlands)</v>
      </c>
      <c r="E114" s="97" t="str">
        <f t="shared" ca="1" si="1"/>
        <v>E10000019</v>
      </c>
      <c r="F114" s="99" t="str">
        <f ca="1">IF(E114="","",VLOOKUP(E114,'Org List'!$J$9:$K$488,2,0))</f>
        <v>Lincolnshire</v>
      </c>
      <c r="G114" s="120">
        <f ca="1">IFERROR(IF((VLOOKUP($E114,'Adj NEA Backsheet'!$D$5:$CB$183,G$9,FALSE))="","",(VLOOKUP($E114,'Adj NEA Backsheet'!$D$5:$CB$183,G$9,FALSE))),"")</f>
        <v>4508.6170194840379</v>
      </c>
      <c r="H114" s="121">
        <f ca="1">IFERROR(IF((VLOOKUP($E114,'Adj NEA Backsheet'!$D$5:$CB$183,H$9,FALSE))="","",(VLOOKUP($E114,'Adj NEA Backsheet'!$D$5:$CB$183,H$9,FALSE))),"")</f>
        <v>4493.9854273421852</v>
      </c>
      <c r="I114" s="121">
        <f ca="1">IFERROR(IF((VLOOKUP($E114,'Adj NEA Backsheet'!$D$5:$CB$183,I$9,FALSE))="","",(VLOOKUP($E114,'Adj NEA Backsheet'!$D$5:$CB$183,I$9,FALSE))),"")</f>
        <v>5124.2896644184866</v>
      </c>
      <c r="J114" s="122">
        <f ca="1">IFERROR(IF((VLOOKUP($E114,'Adj NEA Backsheet'!$D$5:$CB$183,J$9,FALSE))="","",(VLOOKUP($E114,'Adj NEA Backsheet'!$D$5:$CB$183,J$9,FALSE))),"")</f>
        <v>4965.7569597639958</v>
      </c>
      <c r="K114" s="120">
        <f ca="1">IFERROR(IF((VLOOKUP($E114,'Adj NEA Backsheet'!$D$5:$CB$183,K$9,FALSE))="","",(VLOOKUP($E114,'Adj NEA Backsheet'!$D$5:$CB$183,K$9,FALSE))),"")</f>
        <v>14358.653431287245</v>
      </c>
      <c r="L114" s="121">
        <f ca="1">IFERROR(IF((VLOOKUP($E114,'Adj NEA Backsheet'!$D$5:$CB$183,L$9,FALSE))="","",(VLOOKUP($E114,'Adj NEA Backsheet'!$D$5:$CB$183,L$9,FALSE))),"")</f>
        <v>14402.636356071798</v>
      </c>
      <c r="M114" s="121">
        <f ca="1">IFERROR(IF((VLOOKUP($E114,'Adj NEA Backsheet'!$D$5:$CB$183,M$9,FALSE))="","",(VLOOKUP($E114,'Adj NEA Backsheet'!$D$5:$CB$183,M$9,FALSE))),"")</f>
        <v>14953.752850262994</v>
      </c>
      <c r="N114" s="123">
        <f ca="1">IFERROR(IF((VLOOKUP($E114,'Adj NEA Backsheet'!$D$5:$CB$183,N$9,FALSE))="","",(VLOOKUP($E114,'Adj NEA Backsheet'!$D$5:$CB$183,N$9,FALSE))),"")</f>
        <v>15390.596519883155</v>
      </c>
      <c r="O114" s="120">
        <f ca="1">IFERROR(IF((VLOOKUP($E114,'Adj NEA Backsheet'!$D$5:$CB$183,O$9,FALSE))="","",(VLOOKUP($E114,'Adj NEA Backsheet'!$D$5:$CB$183,O$9,FALSE))),"")</f>
        <v>18867.270450771284</v>
      </c>
      <c r="P114" s="124">
        <f ca="1">IFERROR(IF((VLOOKUP($E114,'Adj NEA Backsheet'!$D$5:$CB$183,P$9,FALSE))="","",(VLOOKUP($E114,'Adj NEA Backsheet'!$D$5:$CB$183,P$9,FALSE))),"")</f>
        <v>18896.621783413982</v>
      </c>
      <c r="Q114" s="121">
        <f ca="1">IFERROR(IF((VLOOKUP($E114,'Adj NEA Backsheet'!$D$5:$CB$183,Q$9,FALSE))="","",(VLOOKUP($E114,'Adj NEA Backsheet'!$D$5:$CB$183,Q$9,FALSE))),"")</f>
        <v>20078.042514681481</v>
      </c>
      <c r="R114" s="123">
        <f ca="1">IFERROR(IF((VLOOKUP($E114,'Adj NEA Backsheet'!$D$5:$CB$183,R$9,FALSE))="","",(VLOOKUP($E114,'Adj NEA Backsheet'!$D$5:$CB$183,R$9,FALSE))),"")</f>
        <v>20356.35347964715</v>
      </c>
    </row>
    <row r="115" spans="1:18" ht="15" customHeight="1" x14ac:dyDescent="0.3">
      <c r="A115" s="57">
        <v>102</v>
      </c>
      <c r="B115" s="97" t="str">
        <f ca="1">IFERROR(IF((VLOOKUP($E115,'Org List'!$AJ$10:$AL$188,3,FALSE))="","",(VLOOKUP($E115,'Org List'!$AJ$10:$AL$188,3,FALSE))),"")</f>
        <v>North of England Commissioning Region</v>
      </c>
      <c r="C115" s="98" t="str">
        <f ca="1">IFERROR(IF((VLOOKUP($E115,'Org List'!$AO$10:$AQ$188,3,FALSE))="","",(VLOOKUP($E115,'Org List'!$AO$10:$AQ$188,3,FALSE))),"")</f>
        <v>North West Region</v>
      </c>
      <c r="D115" s="113" t="str">
        <f ca="1">IFERROR(IF((VLOOKUP($E115,'Org List'!$AT$10:$AV$188,3,FALSE))="","",(VLOOKUP($E115,'Org List'!$AT$10:$AV$188,3,FALSE))),"")</f>
        <v>NHS England North (Cheshire And Merseyside)</v>
      </c>
      <c r="E115" s="97" t="str">
        <f t="shared" ca="1" si="1"/>
        <v>E08000012</v>
      </c>
      <c r="F115" s="99" t="str">
        <f ca="1">IF(E115="","",VLOOKUP(E115,'Org List'!$J$9:$K$488,2,0))</f>
        <v>Liverpool</v>
      </c>
      <c r="G115" s="120">
        <f ca="1">IFERROR(IF((VLOOKUP($E115,'Adj NEA Backsheet'!$D$5:$CB$183,G$9,FALSE))="","",(VLOOKUP($E115,'Adj NEA Backsheet'!$D$5:$CB$183,G$9,FALSE))),"")</f>
        <v>7140.2438908985505</v>
      </c>
      <c r="H115" s="121">
        <f ca="1">IFERROR(IF((VLOOKUP($E115,'Adj NEA Backsheet'!$D$5:$CB$183,H$9,FALSE))="","",(VLOOKUP($E115,'Adj NEA Backsheet'!$D$5:$CB$183,H$9,FALSE))),"")</f>
        <v>7424.27221081063</v>
      </c>
      <c r="I115" s="121">
        <f ca="1">IFERROR(IF((VLOOKUP($E115,'Adj NEA Backsheet'!$D$5:$CB$183,I$9,FALSE))="","",(VLOOKUP($E115,'Adj NEA Backsheet'!$D$5:$CB$183,I$9,FALSE))),"")</f>
        <v>7540.8794122883137</v>
      </c>
      <c r="J115" s="122">
        <f ca="1">IFERROR(IF((VLOOKUP($E115,'Adj NEA Backsheet'!$D$5:$CB$183,J$9,FALSE))="","",(VLOOKUP($E115,'Adj NEA Backsheet'!$D$5:$CB$183,J$9,FALSE))),"")</f>
        <v>7475.4490821145164</v>
      </c>
      <c r="K115" s="120">
        <f ca="1">IFERROR(IF((VLOOKUP($E115,'Adj NEA Backsheet'!$D$5:$CB$183,K$9,FALSE))="","",(VLOOKUP($E115,'Adj NEA Backsheet'!$D$5:$CB$183,K$9,FALSE))),"")</f>
        <v>10657.083884095813</v>
      </c>
      <c r="L115" s="121">
        <f ca="1">IFERROR(IF((VLOOKUP($E115,'Adj NEA Backsheet'!$D$5:$CB$183,L$9,FALSE))="","",(VLOOKUP($E115,'Adj NEA Backsheet'!$D$5:$CB$183,L$9,FALSE))),"")</f>
        <v>10455.847675418205</v>
      </c>
      <c r="M115" s="121">
        <f ca="1">IFERROR(IF((VLOOKUP($E115,'Adj NEA Backsheet'!$D$5:$CB$183,M$9,FALSE))="","",(VLOOKUP($E115,'Adj NEA Backsheet'!$D$5:$CB$183,M$9,FALSE))),"")</f>
        <v>10891.005020294431</v>
      </c>
      <c r="N115" s="123">
        <f ca="1">IFERROR(IF((VLOOKUP($E115,'Adj NEA Backsheet'!$D$5:$CB$183,N$9,FALSE))="","",(VLOOKUP($E115,'Adj NEA Backsheet'!$D$5:$CB$183,N$9,FALSE))),"")</f>
        <v>10904.117127943799</v>
      </c>
      <c r="O115" s="120">
        <f ca="1">IFERROR(IF((VLOOKUP($E115,'Adj NEA Backsheet'!$D$5:$CB$183,O$9,FALSE))="","",(VLOOKUP($E115,'Adj NEA Backsheet'!$D$5:$CB$183,O$9,FALSE))),"")</f>
        <v>17797.327774994363</v>
      </c>
      <c r="P115" s="124">
        <f ca="1">IFERROR(IF((VLOOKUP($E115,'Adj NEA Backsheet'!$D$5:$CB$183,P$9,FALSE))="","",(VLOOKUP($E115,'Adj NEA Backsheet'!$D$5:$CB$183,P$9,FALSE))),"")</f>
        <v>17880.119886228837</v>
      </c>
      <c r="Q115" s="121">
        <f ca="1">IFERROR(IF((VLOOKUP($E115,'Adj NEA Backsheet'!$D$5:$CB$183,Q$9,FALSE))="","",(VLOOKUP($E115,'Adj NEA Backsheet'!$D$5:$CB$183,Q$9,FALSE))),"")</f>
        <v>18431.884432582745</v>
      </c>
      <c r="R115" s="123">
        <f ca="1">IFERROR(IF((VLOOKUP($E115,'Adj NEA Backsheet'!$D$5:$CB$183,R$9,FALSE))="","",(VLOOKUP($E115,'Adj NEA Backsheet'!$D$5:$CB$183,R$9,FALSE))),"")</f>
        <v>18379.566210058314</v>
      </c>
    </row>
    <row r="116" spans="1:18" ht="15" customHeight="1" x14ac:dyDescent="0.3">
      <c r="A116" s="57">
        <v>103</v>
      </c>
      <c r="B116" s="97" t="str">
        <f ca="1">IFERROR(IF((VLOOKUP($E116,'Org List'!$AJ$10:$AL$188,3,FALSE))="","",(VLOOKUP($E116,'Org List'!$AJ$10:$AL$188,3,FALSE))),"")</f>
        <v>Midlands and East of England Commissioning Region</v>
      </c>
      <c r="C116" s="98" t="str">
        <f ca="1">IFERROR(IF((VLOOKUP($E116,'Org List'!$AO$10:$AQ$188,3,FALSE))="","",(VLOOKUP($E116,'Org List'!$AO$10:$AQ$188,3,FALSE))),"")</f>
        <v>East Region</v>
      </c>
      <c r="D116" s="113" t="str">
        <f ca="1">IFERROR(IF((VLOOKUP($E116,'Org List'!$AT$10:$AV$188,3,FALSE))="","",(VLOOKUP($E116,'Org List'!$AT$10:$AV$188,3,FALSE))),"")</f>
        <v>NHS England Midlands And East (Central Midlands)</v>
      </c>
      <c r="E116" s="97" t="str">
        <f t="shared" ca="1" si="1"/>
        <v>E06000032</v>
      </c>
      <c r="F116" s="99" t="str">
        <f ca="1">IF(E116="","",VLOOKUP(E116,'Org List'!$J$9:$K$488,2,0))</f>
        <v>Luton</v>
      </c>
      <c r="G116" s="120">
        <f ca="1">IFERROR(IF((VLOOKUP($E116,'Adj NEA Backsheet'!$D$5:$CB$183,G$9,FALSE))="","",(VLOOKUP($E116,'Adj NEA Backsheet'!$D$5:$CB$183,G$9,FALSE))),"")</f>
        <v>2577.6071068288402</v>
      </c>
      <c r="H116" s="121">
        <f ca="1">IFERROR(IF((VLOOKUP($E116,'Adj NEA Backsheet'!$D$5:$CB$183,H$9,FALSE))="","",(VLOOKUP($E116,'Adj NEA Backsheet'!$D$5:$CB$183,H$9,FALSE))),"")</f>
        <v>2616.4414063796057</v>
      </c>
      <c r="I116" s="121">
        <f ca="1">IFERROR(IF((VLOOKUP($E116,'Adj NEA Backsheet'!$D$5:$CB$183,I$9,FALSE))="","",(VLOOKUP($E116,'Adj NEA Backsheet'!$D$5:$CB$183,I$9,FALSE))),"")</f>
        <v>3012.3666186892469</v>
      </c>
      <c r="J116" s="122">
        <f ca="1">IFERROR(IF((VLOOKUP($E116,'Adj NEA Backsheet'!$D$5:$CB$183,J$9,FALSE))="","",(VLOOKUP($E116,'Adj NEA Backsheet'!$D$5:$CB$183,J$9,FALSE))),"")</f>
        <v>2941.2008724317584</v>
      </c>
      <c r="K116" s="120">
        <f ca="1">IFERROR(IF((VLOOKUP($E116,'Adj NEA Backsheet'!$D$5:$CB$183,K$9,FALSE))="","",(VLOOKUP($E116,'Adj NEA Backsheet'!$D$5:$CB$183,K$9,FALSE))),"")</f>
        <v>4354.1372650607555</v>
      </c>
      <c r="L116" s="121">
        <f ca="1">IFERROR(IF((VLOOKUP($E116,'Adj NEA Backsheet'!$D$5:$CB$183,L$9,FALSE))="","",(VLOOKUP($E116,'Adj NEA Backsheet'!$D$5:$CB$183,L$9,FALSE))),"")</f>
        <v>4430.1019065357859</v>
      </c>
      <c r="M116" s="121">
        <f ca="1">IFERROR(IF((VLOOKUP($E116,'Adj NEA Backsheet'!$D$5:$CB$183,M$9,FALSE))="","",(VLOOKUP($E116,'Adj NEA Backsheet'!$D$5:$CB$183,M$9,FALSE))),"")</f>
        <v>4697.958378078165</v>
      </c>
      <c r="N116" s="123">
        <f ca="1">IFERROR(IF((VLOOKUP($E116,'Adj NEA Backsheet'!$D$5:$CB$183,N$9,FALSE))="","",(VLOOKUP($E116,'Adj NEA Backsheet'!$D$5:$CB$183,N$9,FALSE))),"")</f>
        <v>4938.2506784322268</v>
      </c>
      <c r="O116" s="120">
        <f ca="1">IFERROR(IF((VLOOKUP($E116,'Adj NEA Backsheet'!$D$5:$CB$183,O$9,FALSE))="","",(VLOOKUP($E116,'Adj NEA Backsheet'!$D$5:$CB$183,O$9,FALSE))),"")</f>
        <v>6931.7443718895956</v>
      </c>
      <c r="P116" s="124">
        <f ca="1">IFERROR(IF((VLOOKUP($E116,'Adj NEA Backsheet'!$D$5:$CB$183,P$9,FALSE))="","",(VLOOKUP($E116,'Adj NEA Backsheet'!$D$5:$CB$183,P$9,FALSE))),"")</f>
        <v>7046.5433129153917</v>
      </c>
      <c r="Q116" s="121">
        <f ca="1">IFERROR(IF((VLOOKUP($E116,'Adj NEA Backsheet'!$D$5:$CB$183,Q$9,FALSE))="","",(VLOOKUP($E116,'Adj NEA Backsheet'!$D$5:$CB$183,Q$9,FALSE))),"")</f>
        <v>7710.3249967674119</v>
      </c>
      <c r="R116" s="123">
        <f ca="1">IFERROR(IF((VLOOKUP($E116,'Adj NEA Backsheet'!$D$5:$CB$183,R$9,FALSE))="","",(VLOOKUP($E116,'Adj NEA Backsheet'!$D$5:$CB$183,R$9,FALSE))),"")</f>
        <v>7879.4515508639852</v>
      </c>
    </row>
    <row r="117" spans="1:18" ht="15" customHeight="1" x14ac:dyDescent="0.3">
      <c r="A117" s="57">
        <v>104</v>
      </c>
      <c r="B117" s="97" t="str">
        <f ca="1">IFERROR(IF((VLOOKUP($E117,'Org List'!$AJ$10:$AL$188,3,FALSE))="","",(VLOOKUP($E117,'Org List'!$AJ$10:$AL$188,3,FALSE))),"")</f>
        <v>North of England Commissioning Region</v>
      </c>
      <c r="C117" s="98" t="str">
        <f ca="1">IFERROR(IF((VLOOKUP($E117,'Org List'!$AO$10:$AQ$188,3,FALSE))="","",(VLOOKUP($E117,'Org List'!$AO$10:$AQ$188,3,FALSE))),"")</f>
        <v>North West Region</v>
      </c>
      <c r="D117" s="113" t="str">
        <f ca="1">IFERROR(IF((VLOOKUP($E117,'Org List'!$AT$10:$AV$188,3,FALSE))="","",(VLOOKUP($E117,'Org List'!$AT$10:$AV$188,3,FALSE))),"")</f>
        <v>NHS England North (Greater Manchester)</v>
      </c>
      <c r="E117" s="97" t="str">
        <f t="shared" ca="1" si="1"/>
        <v>E08000003</v>
      </c>
      <c r="F117" s="99" t="str">
        <f ca="1">IF(E117="","",VLOOKUP(E117,'Org List'!$J$9:$K$488,2,0))</f>
        <v>Manchester</v>
      </c>
      <c r="G117" s="120">
        <f ca="1">IFERROR(IF((VLOOKUP($E117,'Adj NEA Backsheet'!$D$5:$CB$183,G$9,FALSE))="","",(VLOOKUP($E117,'Adj NEA Backsheet'!$D$5:$CB$183,G$9,FALSE))),"")</f>
        <v>6664.6750437497922</v>
      </c>
      <c r="H117" s="121">
        <f ca="1">IFERROR(IF((VLOOKUP($E117,'Adj NEA Backsheet'!$D$5:$CB$183,H$9,FALSE))="","",(VLOOKUP($E117,'Adj NEA Backsheet'!$D$5:$CB$183,H$9,FALSE))),"")</f>
        <v>6834.8604982707229</v>
      </c>
      <c r="I117" s="121">
        <f ca="1">IFERROR(IF((VLOOKUP($E117,'Adj NEA Backsheet'!$D$5:$CB$183,I$9,FALSE))="","",(VLOOKUP($E117,'Adj NEA Backsheet'!$D$5:$CB$183,I$9,FALSE))),"")</f>
        <v>7182.835066307639</v>
      </c>
      <c r="J117" s="122">
        <f ca="1">IFERROR(IF((VLOOKUP($E117,'Adj NEA Backsheet'!$D$5:$CB$183,J$9,FALSE))="","",(VLOOKUP($E117,'Adj NEA Backsheet'!$D$5:$CB$183,J$9,FALSE))),"")</f>
        <v>7355.6438029987839</v>
      </c>
      <c r="K117" s="120">
        <f ca="1">IFERROR(IF((VLOOKUP($E117,'Adj NEA Backsheet'!$D$5:$CB$183,K$9,FALSE))="","",(VLOOKUP($E117,'Adj NEA Backsheet'!$D$5:$CB$183,K$9,FALSE))),"")</f>
        <v>10522.776848992227</v>
      </c>
      <c r="L117" s="121">
        <f ca="1">IFERROR(IF((VLOOKUP($E117,'Adj NEA Backsheet'!$D$5:$CB$183,L$9,FALSE))="","",(VLOOKUP($E117,'Adj NEA Backsheet'!$D$5:$CB$183,L$9,FALSE))),"")</f>
        <v>10584.173254847896</v>
      </c>
      <c r="M117" s="121">
        <f ca="1">IFERROR(IF((VLOOKUP($E117,'Adj NEA Backsheet'!$D$5:$CB$183,M$9,FALSE))="","",(VLOOKUP($E117,'Adj NEA Backsheet'!$D$5:$CB$183,M$9,FALSE))),"")</f>
        <v>10966.578265469798</v>
      </c>
      <c r="N117" s="123">
        <f ca="1">IFERROR(IF((VLOOKUP($E117,'Adj NEA Backsheet'!$D$5:$CB$183,N$9,FALSE))="","",(VLOOKUP($E117,'Adj NEA Backsheet'!$D$5:$CB$183,N$9,FALSE))),"")</f>
        <v>10863.350657877236</v>
      </c>
      <c r="O117" s="120">
        <f ca="1">IFERROR(IF((VLOOKUP($E117,'Adj NEA Backsheet'!$D$5:$CB$183,O$9,FALSE))="","",(VLOOKUP($E117,'Adj NEA Backsheet'!$D$5:$CB$183,O$9,FALSE))),"")</f>
        <v>17187.451892742021</v>
      </c>
      <c r="P117" s="124">
        <f ca="1">IFERROR(IF((VLOOKUP($E117,'Adj NEA Backsheet'!$D$5:$CB$183,P$9,FALSE))="","",(VLOOKUP($E117,'Adj NEA Backsheet'!$D$5:$CB$183,P$9,FALSE))),"")</f>
        <v>17419.03375311862</v>
      </c>
      <c r="Q117" s="121">
        <f ca="1">IFERROR(IF((VLOOKUP($E117,'Adj NEA Backsheet'!$D$5:$CB$183,Q$9,FALSE))="","",(VLOOKUP($E117,'Adj NEA Backsheet'!$D$5:$CB$183,Q$9,FALSE))),"")</f>
        <v>18149.413331777436</v>
      </c>
      <c r="R117" s="123">
        <f ca="1">IFERROR(IF((VLOOKUP($E117,'Adj NEA Backsheet'!$D$5:$CB$183,R$9,FALSE))="","",(VLOOKUP($E117,'Adj NEA Backsheet'!$D$5:$CB$183,R$9,FALSE))),"")</f>
        <v>18218.99446087602</v>
      </c>
    </row>
    <row r="118" spans="1:18" ht="15" customHeight="1" x14ac:dyDescent="0.3">
      <c r="A118" s="57">
        <v>105</v>
      </c>
      <c r="B118" s="97" t="str">
        <f ca="1">IFERROR(IF((VLOOKUP($E118,'Org List'!$AJ$10:$AL$188,3,FALSE))="","",(VLOOKUP($E118,'Org List'!$AJ$10:$AL$188,3,FALSE))),"")</f>
        <v>South East England Commissioning Region</v>
      </c>
      <c r="C118" s="98" t="str">
        <f ca="1">IFERROR(IF((VLOOKUP($E118,'Org List'!$AO$10:$AQ$188,3,FALSE))="","",(VLOOKUP($E118,'Org List'!$AO$10:$AQ$188,3,FALSE))),"")</f>
        <v>South East Region</v>
      </c>
      <c r="D118" s="113" t="str">
        <f ca="1">IFERROR(IF((VLOOKUP($E118,'Org List'!$AT$10:$AV$188,3,FALSE))="","",(VLOOKUP($E118,'Org List'!$AT$10:$AV$188,3,FALSE))),"")</f>
        <v>NHS England South East (Kent, Surrey and Sussex)</v>
      </c>
      <c r="E118" s="97" t="str">
        <f t="shared" ca="1" si="1"/>
        <v>E06000035</v>
      </c>
      <c r="F118" s="99" t="str">
        <f ca="1">IF(E118="","",VLOOKUP(E118,'Org List'!$J$9:$K$488,2,0))</f>
        <v>Medway</v>
      </c>
      <c r="G118" s="120">
        <f ca="1">IFERROR(IF((VLOOKUP($E118,'Adj NEA Backsheet'!$D$5:$CB$183,G$9,FALSE))="","",(VLOOKUP($E118,'Adj NEA Backsheet'!$D$5:$CB$183,G$9,FALSE))),"")</f>
        <v>2369.9748500427177</v>
      </c>
      <c r="H118" s="121">
        <f ca="1">IFERROR(IF((VLOOKUP($E118,'Adj NEA Backsheet'!$D$5:$CB$183,H$9,FALSE))="","",(VLOOKUP($E118,'Adj NEA Backsheet'!$D$5:$CB$183,H$9,FALSE))),"")</f>
        <v>2277.5699204312336</v>
      </c>
      <c r="I118" s="121">
        <f ca="1">IFERROR(IF((VLOOKUP($E118,'Adj NEA Backsheet'!$D$5:$CB$183,I$9,FALSE))="","",(VLOOKUP($E118,'Adj NEA Backsheet'!$D$5:$CB$183,I$9,FALSE))),"")</f>
        <v>2757.1359501398779</v>
      </c>
      <c r="J118" s="122">
        <f ca="1">IFERROR(IF((VLOOKUP($E118,'Adj NEA Backsheet'!$D$5:$CB$183,J$9,FALSE))="","",(VLOOKUP($E118,'Adj NEA Backsheet'!$D$5:$CB$183,J$9,FALSE))),"")</f>
        <v>2501.3332556002802</v>
      </c>
      <c r="K118" s="120">
        <f ca="1">IFERROR(IF((VLOOKUP($E118,'Adj NEA Backsheet'!$D$5:$CB$183,K$9,FALSE))="","",(VLOOKUP($E118,'Adj NEA Backsheet'!$D$5:$CB$183,K$9,FALSE))),"")</f>
        <v>4774.4299899976668</v>
      </c>
      <c r="L118" s="121">
        <f ca="1">IFERROR(IF((VLOOKUP($E118,'Adj NEA Backsheet'!$D$5:$CB$183,L$9,FALSE))="","",(VLOOKUP($E118,'Adj NEA Backsheet'!$D$5:$CB$183,L$9,FALSE))),"")</f>
        <v>4996.4995480276739</v>
      </c>
      <c r="M118" s="121">
        <f ca="1">IFERROR(IF((VLOOKUP($E118,'Adj NEA Backsheet'!$D$5:$CB$183,M$9,FALSE))="","",(VLOOKUP($E118,'Adj NEA Backsheet'!$D$5:$CB$183,M$9,FALSE))),"")</f>
        <v>4788.3293580961681</v>
      </c>
      <c r="N118" s="123">
        <f ca="1">IFERROR(IF((VLOOKUP($E118,'Adj NEA Backsheet'!$D$5:$CB$183,N$9,FALSE))="","",(VLOOKUP($E118,'Adj NEA Backsheet'!$D$5:$CB$183,N$9,FALSE))),"")</f>
        <v>4567.2868497124036</v>
      </c>
      <c r="O118" s="120">
        <f ca="1">IFERROR(IF((VLOOKUP($E118,'Adj NEA Backsheet'!$D$5:$CB$183,O$9,FALSE))="","",(VLOOKUP($E118,'Adj NEA Backsheet'!$D$5:$CB$183,O$9,FALSE))),"")</f>
        <v>7144.4048400403844</v>
      </c>
      <c r="P118" s="124">
        <f ca="1">IFERROR(IF((VLOOKUP($E118,'Adj NEA Backsheet'!$D$5:$CB$183,P$9,FALSE))="","",(VLOOKUP($E118,'Adj NEA Backsheet'!$D$5:$CB$183,P$9,FALSE))),"")</f>
        <v>7274.0694684589071</v>
      </c>
      <c r="Q118" s="121">
        <f ca="1">IFERROR(IF((VLOOKUP($E118,'Adj NEA Backsheet'!$D$5:$CB$183,Q$9,FALSE))="","",(VLOOKUP($E118,'Adj NEA Backsheet'!$D$5:$CB$183,Q$9,FALSE))),"")</f>
        <v>7545.4653082360455</v>
      </c>
      <c r="R118" s="123">
        <f ca="1">IFERROR(IF((VLOOKUP($E118,'Adj NEA Backsheet'!$D$5:$CB$183,R$9,FALSE))="","",(VLOOKUP($E118,'Adj NEA Backsheet'!$D$5:$CB$183,R$9,FALSE))),"")</f>
        <v>7068.6201053126842</v>
      </c>
    </row>
    <row r="119" spans="1:18" ht="15" customHeight="1" x14ac:dyDescent="0.3">
      <c r="A119" s="57">
        <v>106</v>
      </c>
      <c r="B119" s="97" t="str">
        <f ca="1">IFERROR(IF((VLOOKUP($E119,'Org List'!$AJ$10:$AL$188,3,FALSE))="","",(VLOOKUP($E119,'Org List'!$AJ$10:$AL$188,3,FALSE))),"")</f>
        <v>London Commissioning Region</v>
      </c>
      <c r="C119" s="98" t="str">
        <f ca="1">IFERROR(IF((VLOOKUP($E119,'Org List'!$AO$10:$AQ$188,3,FALSE))="","",(VLOOKUP($E119,'Org List'!$AO$10:$AQ$188,3,FALSE))),"")</f>
        <v>London Region</v>
      </c>
      <c r="D119" s="113" t="str">
        <f ca="1">IFERROR(IF((VLOOKUP($E119,'Org List'!$AT$10:$AV$188,3,FALSE))="","",(VLOOKUP($E119,'Org List'!$AT$10:$AV$188,3,FALSE))),"")</f>
        <v>NHS England London</v>
      </c>
      <c r="E119" s="97" t="str">
        <f t="shared" ca="1" si="1"/>
        <v>E09000024</v>
      </c>
      <c r="F119" s="99" t="str">
        <f ca="1">IF(E119="","",VLOOKUP(E119,'Org List'!$J$9:$K$488,2,0))</f>
        <v>Merton</v>
      </c>
      <c r="G119" s="120">
        <f ca="1">IFERROR(IF((VLOOKUP($E119,'Adj NEA Backsheet'!$D$5:$CB$183,G$9,FALSE))="","",(VLOOKUP($E119,'Adj NEA Backsheet'!$D$5:$CB$183,G$9,FALSE))),"")</f>
        <v>2025.7303432336905</v>
      </c>
      <c r="H119" s="121">
        <f ca="1">IFERROR(IF((VLOOKUP($E119,'Adj NEA Backsheet'!$D$5:$CB$183,H$9,FALSE))="","",(VLOOKUP($E119,'Adj NEA Backsheet'!$D$5:$CB$183,H$9,FALSE))),"")</f>
        <v>2098.7980217979648</v>
      </c>
      <c r="I119" s="121">
        <f ca="1">IFERROR(IF((VLOOKUP($E119,'Adj NEA Backsheet'!$D$5:$CB$183,I$9,FALSE))="","",(VLOOKUP($E119,'Adj NEA Backsheet'!$D$5:$CB$183,I$9,FALSE))),"")</f>
        <v>2243.8928412335104</v>
      </c>
      <c r="J119" s="122">
        <f ca="1">IFERROR(IF((VLOOKUP($E119,'Adj NEA Backsheet'!$D$5:$CB$183,J$9,FALSE))="","",(VLOOKUP($E119,'Adj NEA Backsheet'!$D$5:$CB$183,J$9,FALSE))),"")</f>
        <v>2401.0831612357783</v>
      </c>
      <c r="K119" s="120">
        <f ca="1">IFERROR(IF((VLOOKUP($E119,'Adj NEA Backsheet'!$D$5:$CB$183,K$9,FALSE))="","",(VLOOKUP($E119,'Adj NEA Backsheet'!$D$5:$CB$183,K$9,FALSE))),"")</f>
        <v>3387.7067353023422</v>
      </c>
      <c r="L119" s="121">
        <f ca="1">IFERROR(IF((VLOOKUP($E119,'Adj NEA Backsheet'!$D$5:$CB$183,L$9,FALSE))="","",(VLOOKUP($E119,'Adj NEA Backsheet'!$D$5:$CB$183,L$9,FALSE))),"")</f>
        <v>3238.2864837550433</v>
      </c>
      <c r="M119" s="121">
        <f ca="1">IFERROR(IF((VLOOKUP($E119,'Adj NEA Backsheet'!$D$5:$CB$183,M$9,FALSE))="","",(VLOOKUP($E119,'Adj NEA Backsheet'!$D$5:$CB$183,M$9,FALSE))),"")</f>
        <v>3456.2619897577379</v>
      </c>
      <c r="N119" s="123">
        <f ca="1">IFERROR(IF((VLOOKUP($E119,'Adj NEA Backsheet'!$D$5:$CB$183,N$9,FALSE))="","",(VLOOKUP($E119,'Adj NEA Backsheet'!$D$5:$CB$183,N$9,FALSE))),"")</f>
        <v>3447.0131249453543</v>
      </c>
      <c r="O119" s="120">
        <f ca="1">IFERROR(IF((VLOOKUP($E119,'Adj NEA Backsheet'!$D$5:$CB$183,O$9,FALSE))="","",(VLOOKUP($E119,'Adj NEA Backsheet'!$D$5:$CB$183,O$9,FALSE))),"")</f>
        <v>5413.4370785360325</v>
      </c>
      <c r="P119" s="124">
        <f ca="1">IFERROR(IF((VLOOKUP($E119,'Adj NEA Backsheet'!$D$5:$CB$183,P$9,FALSE))="","",(VLOOKUP($E119,'Adj NEA Backsheet'!$D$5:$CB$183,P$9,FALSE))),"")</f>
        <v>5337.0845055530081</v>
      </c>
      <c r="Q119" s="121">
        <f ca="1">IFERROR(IF((VLOOKUP($E119,'Adj NEA Backsheet'!$D$5:$CB$183,Q$9,FALSE))="","",(VLOOKUP($E119,'Adj NEA Backsheet'!$D$5:$CB$183,Q$9,FALSE))),"")</f>
        <v>5700.1548309912487</v>
      </c>
      <c r="R119" s="123">
        <f ca="1">IFERROR(IF((VLOOKUP($E119,'Adj NEA Backsheet'!$D$5:$CB$183,R$9,FALSE))="","",(VLOOKUP($E119,'Adj NEA Backsheet'!$D$5:$CB$183,R$9,FALSE))),"")</f>
        <v>5848.0962861811331</v>
      </c>
    </row>
    <row r="120" spans="1:18" ht="15" customHeight="1" x14ac:dyDescent="0.3">
      <c r="A120" s="57">
        <v>107</v>
      </c>
      <c r="B120" s="97" t="str">
        <f ca="1">IFERROR(IF((VLOOKUP($E120,'Org List'!$AJ$10:$AL$188,3,FALSE))="","",(VLOOKUP($E120,'Org List'!$AJ$10:$AL$188,3,FALSE))),"")</f>
        <v>North of England Commissioning Region</v>
      </c>
      <c r="C120" s="98" t="str">
        <f ca="1">IFERROR(IF((VLOOKUP($E120,'Org List'!$AO$10:$AQ$188,3,FALSE))="","",(VLOOKUP($E120,'Org List'!$AO$10:$AQ$188,3,FALSE))),"")</f>
        <v>North East Region</v>
      </c>
      <c r="D120" s="113" t="str">
        <f ca="1">IFERROR(IF((VLOOKUP($E120,'Org List'!$AT$10:$AV$188,3,FALSE))="","",(VLOOKUP($E120,'Org List'!$AT$10:$AV$188,3,FALSE))),"")</f>
        <v>NHS England North (Cumbria And North East)</v>
      </c>
      <c r="E120" s="97" t="str">
        <f t="shared" ca="1" si="1"/>
        <v>E06000002</v>
      </c>
      <c r="F120" s="99" t="str">
        <f ca="1">IF(E120="","",VLOOKUP(E120,'Org List'!$J$9:$K$488,2,0))</f>
        <v>Middlesbrough</v>
      </c>
      <c r="G120" s="120">
        <f ca="1">IFERROR(IF((VLOOKUP($E120,'Adj NEA Backsheet'!$D$5:$CB$183,G$9,FALSE))="","",(VLOOKUP($E120,'Adj NEA Backsheet'!$D$5:$CB$183,G$9,FALSE))),"")</f>
        <v>1918.2509338465829</v>
      </c>
      <c r="H120" s="121">
        <f ca="1">IFERROR(IF((VLOOKUP($E120,'Adj NEA Backsheet'!$D$5:$CB$183,H$9,FALSE))="","",(VLOOKUP($E120,'Adj NEA Backsheet'!$D$5:$CB$183,H$9,FALSE))),"")</f>
        <v>1887.2275944859507</v>
      </c>
      <c r="I120" s="121">
        <f ca="1">IFERROR(IF((VLOOKUP($E120,'Adj NEA Backsheet'!$D$5:$CB$183,I$9,FALSE))="","",(VLOOKUP($E120,'Adj NEA Backsheet'!$D$5:$CB$183,I$9,FALSE))),"")</f>
        <v>2009.5476408899208</v>
      </c>
      <c r="J120" s="122">
        <f ca="1">IFERROR(IF((VLOOKUP($E120,'Adj NEA Backsheet'!$D$5:$CB$183,J$9,FALSE))="","",(VLOOKUP($E120,'Adj NEA Backsheet'!$D$5:$CB$183,J$9,FALSE))),"")</f>
        <v>1946.1384946038638</v>
      </c>
      <c r="K120" s="120">
        <f ca="1">IFERROR(IF((VLOOKUP($E120,'Adj NEA Backsheet'!$D$5:$CB$183,K$9,FALSE))="","",(VLOOKUP($E120,'Adj NEA Backsheet'!$D$5:$CB$183,K$9,FALSE))),"")</f>
        <v>2941.4751072873237</v>
      </c>
      <c r="L120" s="121">
        <f ca="1">IFERROR(IF((VLOOKUP($E120,'Adj NEA Backsheet'!$D$5:$CB$183,L$9,FALSE))="","",(VLOOKUP($E120,'Adj NEA Backsheet'!$D$5:$CB$183,L$9,FALSE))),"")</f>
        <v>2931.7616668246628</v>
      </c>
      <c r="M120" s="121">
        <f ca="1">IFERROR(IF((VLOOKUP($E120,'Adj NEA Backsheet'!$D$5:$CB$183,M$9,FALSE))="","",(VLOOKUP($E120,'Adj NEA Backsheet'!$D$5:$CB$183,M$9,FALSE))),"")</f>
        <v>3097.3077276104041</v>
      </c>
      <c r="N120" s="123">
        <f ca="1">IFERROR(IF((VLOOKUP($E120,'Adj NEA Backsheet'!$D$5:$CB$183,N$9,FALSE))="","",(VLOOKUP($E120,'Adj NEA Backsheet'!$D$5:$CB$183,N$9,FALSE))),"")</f>
        <v>3276.2180610762716</v>
      </c>
      <c r="O120" s="120">
        <f ca="1">IFERROR(IF((VLOOKUP($E120,'Adj NEA Backsheet'!$D$5:$CB$183,O$9,FALSE))="","",(VLOOKUP($E120,'Adj NEA Backsheet'!$D$5:$CB$183,O$9,FALSE))),"")</f>
        <v>4859.7260411339066</v>
      </c>
      <c r="P120" s="124">
        <f ca="1">IFERROR(IF((VLOOKUP($E120,'Adj NEA Backsheet'!$D$5:$CB$183,P$9,FALSE))="","",(VLOOKUP($E120,'Adj NEA Backsheet'!$D$5:$CB$183,P$9,FALSE))),"")</f>
        <v>4818.9892613106131</v>
      </c>
      <c r="Q120" s="121">
        <f ca="1">IFERROR(IF((VLOOKUP($E120,'Adj NEA Backsheet'!$D$5:$CB$183,Q$9,FALSE))="","",(VLOOKUP($E120,'Adj NEA Backsheet'!$D$5:$CB$183,Q$9,FALSE))),"")</f>
        <v>5106.8553685003244</v>
      </c>
      <c r="R120" s="123">
        <f ca="1">IFERROR(IF((VLOOKUP($E120,'Adj NEA Backsheet'!$D$5:$CB$183,R$9,FALSE))="","",(VLOOKUP($E120,'Adj NEA Backsheet'!$D$5:$CB$183,R$9,FALSE))),"")</f>
        <v>5222.356555680135</v>
      </c>
    </row>
    <row r="121" spans="1:18" ht="15" customHeight="1" x14ac:dyDescent="0.3">
      <c r="A121" s="57">
        <v>108</v>
      </c>
      <c r="B121" s="97" t="str">
        <f ca="1">IFERROR(IF((VLOOKUP($E121,'Org List'!$AJ$10:$AL$188,3,FALSE))="","",(VLOOKUP($E121,'Org List'!$AJ$10:$AL$188,3,FALSE))),"")</f>
        <v>Midlands and East of England Commissioning Region</v>
      </c>
      <c r="C121" s="98" t="str">
        <f ca="1">IFERROR(IF((VLOOKUP($E121,'Org List'!$AO$10:$AQ$188,3,FALSE))="","",(VLOOKUP($E121,'Org List'!$AO$10:$AQ$188,3,FALSE))),"")</f>
        <v>South East Region</v>
      </c>
      <c r="D121" s="113" t="str">
        <f ca="1">IFERROR(IF((VLOOKUP($E121,'Org List'!$AT$10:$AV$188,3,FALSE))="","",(VLOOKUP($E121,'Org List'!$AT$10:$AV$188,3,FALSE))),"")</f>
        <v>NHS England Midlands And East (Central Midlands)</v>
      </c>
      <c r="E121" s="97" t="str">
        <f t="shared" ca="1" si="1"/>
        <v>E06000042</v>
      </c>
      <c r="F121" s="99" t="str">
        <f ca="1">IF(E121="","",VLOOKUP(E121,'Org List'!$J$9:$K$488,2,0))</f>
        <v>Milton Keynes</v>
      </c>
      <c r="G121" s="120">
        <f ca="1">IFERROR(IF((VLOOKUP($E121,'Adj NEA Backsheet'!$D$5:$CB$183,G$9,FALSE))="","",(VLOOKUP($E121,'Adj NEA Backsheet'!$D$5:$CB$183,G$9,FALSE))),"")</f>
        <v>3035.5301263589399</v>
      </c>
      <c r="H121" s="121">
        <f ca="1">IFERROR(IF((VLOOKUP($E121,'Adj NEA Backsheet'!$D$5:$CB$183,H$9,FALSE))="","",(VLOOKUP($E121,'Adj NEA Backsheet'!$D$5:$CB$183,H$9,FALSE))),"")</f>
        <v>3410.7365376431198</v>
      </c>
      <c r="I121" s="121">
        <f ca="1">IFERROR(IF((VLOOKUP($E121,'Adj NEA Backsheet'!$D$5:$CB$183,I$9,FALSE))="","",(VLOOKUP($E121,'Adj NEA Backsheet'!$D$5:$CB$183,I$9,FALSE))),"")</f>
        <v>3958.4732913909702</v>
      </c>
      <c r="J121" s="122">
        <f ca="1">IFERROR(IF((VLOOKUP($E121,'Adj NEA Backsheet'!$D$5:$CB$183,J$9,FALSE))="","",(VLOOKUP($E121,'Adj NEA Backsheet'!$D$5:$CB$183,J$9,FALSE))),"")</f>
        <v>3087.4834236608476</v>
      </c>
      <c r="K121" s="120">
        <f ca="1">IFERROR(IF((VLOOKUP($E121,'Adj NEA Backsheet'!$D$5:$CB$183,K$9,FALSE))="","",(VLOOKUP($E121,'Adj NEA Backsheet'!$D$5:$CB$183,K$9,FALSE))),"")</f>
        <v>4993.3826838995465</v>
      </c>
      <c r="L121" s="121">
        <f ca="1">IFERROR(IF((VLOOKUP($E121,'Adj NEA Backsheet'!$D$5:$CB$183,L$9,FALSE))="","",(VLOOKUP($E121,'Adj NEA Backsheet'!$D$5:$CB$183,L$9,FALSE))),"")</f>
        <v>4842.220981239956</v>
      </c>
      <c r="M121" s="121">
        <f ca="1">IFERROR(IF((VLOOKUP($E121,'Adj NEA Backsheet'!$D$5:$CB$183,M$9,FALSE))="","",(VLOOKUP($E121,'Adj NEA Backsheet'!$D$5:$CB$183,M$9,FALSE))),"")</f>
        <v>5423.9974731402526</v>
      </c>
      <c r="N121" s="123">
        <f ca="1">IFERROR(IF((VLOOKUP($E121,'Adj NEA Backsheet'!$D$5:$CB$183,N$9,FALSE))="","",(VLOOKUP($E121,'Adj NEA Backsheet'!$D$5:$CB$183,N$9,FALSE))),"")</f>
        <v>5534.387756365767</v>
      </c>
      <c r="O121" s="120">
        <f ca="1">IFERROR(IF((VLOOKUP($E121,'Adj NEA Backsheet'!$D$5:$CB$183,O$9,FALSE))="","",(VLOOKUP($E121,'Adj NEA Backsheet'!$D$5:$CB$183,O$9,FALSE))),"")</f>
        <v>8028.9128102584864</v>
      </c>
      <c r="P121" s="124">
        <f ca="1">IFERROR(IF((VLOOKUP($E121,'Adj NEA Backsheet'!$D$5:$CB$183,P$9,FALSE))="","",(VLOOKUP($E121,'Adj NEA Backsheet'!$D$5:$CB$183,P$9,FALSE))),"")</f>
        <v>8252.957518883075</v>
      </c>
      <c r="Q121" s="121">
        <f ca="1">IFERROR(IF((VLOOKUP($E121,'Adj NEA Backsheet'!$D$5:$CB$183,Q$9,FALSE))="","",(VLOOKUP($E121,'Adj NEA Backsheet'!$D$5:$CB$183,Q$9,FALSE))),"")</f>
        <v>9382.4707645312228</v>
      </c>
      <c r="R121" s="123">
        <f ca="1">IFERROR(IF((VLOOKUP($E121,'Adj NEA Backsheet'!$D$5:$CB$183,R$9,FALSE))="","",(VLOOKUP($E121,'Adj NEA Backsheet'!$D$5:$CB$183,R$9,FALSE))),"")</f>
        <v>8621.8711800266137</v>
      </c>
    </row>
    <row r="122" spans="1:18" ht="15" customHeight="1" x14ac:dyDescent="0.3">
      <c r="A122" s="57">
        <v>109</v>
      </c>
      <c r="B122" s="97" t="str">
        <f ca="1">IFERROR(IF((VLOOKUP($E122,'Org List'!$AJ$10:$AL$188,3,FALSE))="","",(VLOOKUP($E122,'Org List'!$AJ$10:$AL$188,3,FALSE))),"")</f>
        <v>North of England Commissioning Region</v>
      </c>
      <c r="C122" s="98" t="str">
        <f ca="1">IFERROR(IF((VLOOKUP($E122,'Org List'!$AO$10:$AQ$188,3,FALSE))="","",(VLOOKUP($E122,'Org List'!$AO$10:$AQ$188,3,FALSE))),"")</f>
        <v>North East Region</v>
      </c>
      <c r="D122" s="113" t="str">
        <f ca="1">IFERROR(IF((VLOOKUP($E122,'Org List'!$AT$10:$AV$188,3,FALSE))="","",(VLOOKUP($E122,'Org List'!$AT$10:$AV$188,3,FALSE))),"")</f>
        <v>NHS England North (Cumbria And North East)</v>
      </c>
      <c r="E122" s="97" t="str">
        <f t="shared" ca="1" si="1"/>
        <v>E08000021</v>
      </c>
      <c r="F122" s="99" t="str">
        <f ca="1">IF(E122="","",VLOOKUP(E122,'Org List'!$J$9:$K$488,2,0))</f>
        <v>Newcastle upon Tyne</v>
      </c>
      <c r="G122" s="120">
        <f ca="1">IFERROR(IF((VLOOKUP($E122,'Adj NEA Backsheet'!$D$5:$CB$183,G$9,FALSE))="","",(VLOOKUP($E122,'Adj NEA Backsheet'!$D$5:$CB$183,G$9,FALSE))),"")</f>
        <v>2189.3682664278481</v>
      </c>
      <c r="H122" s="121">
        <f ca="1">IFERROR(IF((VLOOKUP($E122,'Adj NEA Backsheet'!$D$5:$CB$183,H$9,FALSE))="","",(VLOOKUP($E122,'Adj NEA Backsheet'!$D$5:$CB$183,H$9,FALSE))),"")</f>
        <v>2274.0132093724151</v>
      </c>
      <c r="I122" s="121">
        <f ca="1">IFERROR(IF((VLOOKUP($E122,'Adj NEA Backsheet'!$D$5:$CB$183,I$9,FALSE))="","",(VLOOKUP($E122,'Adj NEA Backsheet'!$D$5:$CB$183,I$9,FALSE))),"")</f>
        <v>2425.2533694511303</v>
      </c>
      <c r="J122" s="122">
        <f ca="1">IFERROR(IF((VLOOKUP($E122,'Adj NEA Backsheet'!$D$5:$CB$183,J$9,FALSE))="","",(VLOOKUP($E122,'Adj NEA Backsheet'!$D$5:$CB$183,J$9,FALSE))),"")</f>
        <v>2301.1261937945187</v>
      </c>
      <c r="K122" s="120">
        <f ca="1">IFERROR(IF((VLOOKUP($E122,'Adj NEA Backsheet'!$D$5:$CB$183,K$9,FALSE))="","",(VLOOKUP($E122,'Adj NEA Backsheet'!$D$5:$CB$183,K$9,FALSE))),"")</f>
        <v>6314.8748583080142</v>
      </c>
      <c r="L122" s="121">
        <f ca="1">IFERROR(IF((VLOOKUP($E122,'Adj NEA Backsheet'!$D$5:$CB$183,L$9,FALSE))="","",(VLOOKUP($E122,'Adj NEA Backsheet'!$D$5:$CB$183,L$9,FALSE))),"")</f>
        <v>6252.6603892472676</v>
      </c>
      <c r="M122" s="121">
        <f ca="1">IFERROR(IF((VLOOKUP($E122,'Adj NEA Backsheet'!$D$5:$CB$183,M$9,FALSE))="","",(VLOOKUP($E122,'Adj NEA Backsheet'!$D$5:$CB$183,M$9,FALSE))),"")</f>
        <v>6619.5326532903346</v>
      </c>
      <c r="N122" s="123">
        <f ca="1">IFERROR(IF((VLOOKUP($E122,'Adj NEA Backsheet'!$D$5:$CB$183,N$9,FALSE))="","",(VLOOKUP($E122,'Adj NEA Backsheet'!$D$5:$CB$183,N$9,FALSE))),"")</f>
        <v>6725.1031128521136</v>
      </c>
      <c r="O122" s="120">
        <f ca="1">IFERROR(IF((VLOOKUP($E122,'Adj NEA Backsheet'!$D$5:$CB$183,O$9,FALSE))="","",(VLOOKUP($E122,'Adj NEA Backsheet'!$D$5:$CB$183,O$9,FALSE))),"")</f>
        <v>8504.2431247358618</v>
      </c>
      <c r="P122" s="124">
        <f ca="1">IFERROR(IF((VLOOKUP($E122,'Adj NEA Backsheet'!$D$5:$CB$183,P$9,FALSE))="","",(VLOOKUP($E122,'Adj NEA Backsheet'!$D$5:$CB$183,P$9,FALSE))),"")</f>
        <v>8526.6735986196836</v>
      </c>
      <c r="Q122" s="121">
        <f ca="1">IFERROR(IF((VLOOKUP($E122,'Adj NEA Backsheet'!$D$5:$CB$183,Q$9,FALSE))="","",(VLOOKUP($E122,'Adj NEA Backsheet'!$D$5:$CB$183,Q$9,FALSE))),"")</f>
        <v>9044.786022741464</v>
      </c>
      <c r="R122" s="123">
        <f ca="1">IFERROR(IF((VLOOKUP($E122,'Adj NEA Backsheet'!$D$5:$CB$183,R$9,FALSE))="","",(VLOOKUP($E122,'Adj NEA Backsheet'!$D$5:$CB$183,R$9,FALSE))),"")</f>
        <v>9026.2293066466318</v>
      </c>
    </row>
    <row r="123" spans="1:18" ht="15" customHeight="1" x14ac:dyDescent="0.3">
      <c r="A123" s="57">
        <v>110</v>
      </c>
      <c r="B123" s="97" t="str">
        <f ca="1">IFERROR(IF((VLOOKUP($E123,'Org List'!$AJ$10:$AL$188,3,FALSE))="","",(VLOOKUP($E123,'Org List'!$AJ$10:$AL$188,3,FALSE))),"")</f>
        <v>London Commissioning Region</v>
      </c>
      <c r="C123" s="98" t="str">
        <f ca="1">IFERROR(IF((VLOOKUP($E123,'Org List'!$AO$10:$AQ$188,3,FALSE))="","",(VLOOKUP($E123,'Org List'!$AO$10:$AQ$188,3,FALSE))),"")</f>
        <v>London Region</v>
      </c>
      <c r="D123" s="113" t="str">
        <f ca="1">IFERROR(IF((VLOOKUP($E123,'Org List'!$AT$10:$AV$188,3,FALSE))="","",(VLOOKUP($E123,'Org List'!$AT$10:$AV$188,3,FALSE))),"")</f>
        <v>NHS England London</v>
      </c>
      <c r="E123" s="97" t="str">
        <f t="shared" ca="1" si="1"/>
        <v>E09000025</v>
      </c>
      <c r="F123" s="99" t="str">
        <f ca="1">IF(E123="","",VLOOKUP(E123,'Org List'!$J$9:$K$488,2,0))</f>
        <v>Newham</v>
      </c>
      <c r="G123" s="120">
        <f ca="1">IFERROR(IF((VLOOKUP($E123,'Adj NEA Backsheet'!$D$5:$CB$183,G$9,FALSE))="","",(VLOOKUP($E123,'Adj NEA Backsheet'!$D$5:$CB$183,G$9,FALSE))),"")</f>
        <v>3061.4702293943183</v>
      </c>
      <c r="H123" s="121">
        <f ca="1">IFERROR(IF((VLOOKUP($E123,'Adj NEA Backsheet'!$D$5:$CB$183,H$9,FALSE))="","",(VLOOKUP($E123,'Adj NEA Backsheet'!$D$5:$CB$183,H$9,FALSE))),"")</f>
        <v>2989.2327383028337</v>
      </c>
      <c r="I123" s="121">
        <f ca="1">IFERROR(IF((VLOOKUP($E123,'Adj NEA Backsheet'!$D$5:$CB$183,I$9,FALSE))="","",(VLOOKUP($E123,'Adj NEA Backsheet'!$D$5:$CB$183,I$9,FALSE))),"")</f>
        <v>3157.1649653695454</v>
      </c>
      <c r="J123" s="122">
        <f ca="1">IFERROR(IF((VLOOKUP($E123,'Adj NEA Backsheet'!$D$5:$CB$183,J$9,FALSE))="","",(VLOOKUP($E123,'Adj NEA Backsheet'!$D$5:$CB$183,J$9,FALSE))),"")</f>
        <v>3112.5911721951043</v>
      </c>
      <c r="K123" s="120">
        <f ca="1">IFERROR(IF((VLOOKUP($E123,'Adj NEA Backsheet'!$D$5:$CB$183,K$9,FALSE))="","",(VLOOKUP($E123,'Adj NEA Backsheet'!$D$5:$CB$183,K$9,FALSE))),"")</f>
        <v>4893.4977392515339</v>
      </c>
      <c r="L123" s="121">
        <f ca="1">IFERROR(IF((VLOOKUP($E123,'Adj NEA Backsheet'!$D$5:$CB$183,L$9,FALSE))="","",(VLOOKUP($E123,'Adj NEA Backsheet'!$D$5:$CB$183,L$9,FALSE))),"")</f>
        <v>4916.1384757252754</v>
      </c>
      <c r="M123" s="121">
        <f ca="1">IFERROR(IF((VLOOKUP($E123,'Adj NEA Backsheet'!$D$5:$CB$183,M$9,FALSE))="","",(VLOOKUP($E123,'Adj NEA Backsheet'!$D$5:$CB$183,M$9,FALSE))),"")</f>
        <v>5069.9389803770318</v>
      </c>
      <c r="N123" s="123">
        <f ca="1">IFERROR(IF((VLOOKUP($E123,'Adj NEA Backsheet'!$D$5:$CB$183,N$9,FALSE))="","",(VLOOKUP($E123,'Adj NEA Backsheet'!$D$5:$CB$183,N$9,FALSE))),"")</f>
        <v>4994.1313024913197</v>
      </c>
      <c r="O123" s="120">
        <f ca="1">IFERROR(IF((VLOOKUP($E123,'Adj NEA Backsheet'!$D$5:$CB$183,O$9,FALSE))="","",(VLOOKUP($E123,'Adj NEA Backsheet'!$D$5:$CB$183,O$9,FALSE))),"")</f>
        <v>7954.9679686458521</v>
      </c>
      <c r="P123" s="124">
        <f ca="1">IFERROR(IF((VLOOKUP($E123,'Adj NEA Backsheet'!$D$5:$CB$183,P$9,FALSE))="","",(VLOOKUP($E123,'Adj NEA Backsheet'!$D$5:$CB$183,P$9,FALSE))),"")</f>
        <v>7905.3712140281095</v>
      </c>
      <c r="Q123" s="121">
        <f ca="1">IFERROR(IF((VLOOKUP($E123,'Adj NEA Backsheet'!$D$5:$CB$183,Q$9,FALSE))="","",(VLOOKUP($E123,'Adj NEA Backsheet'!$D$5:$CB$183,Q$9,FALSE))),"")</f>
        <v>8227.1039457465777</v>
      </c>
      <c r="R123" s="123">
        <f ca="1">IFERROR(IF((VLOOKUP($E123,'Adj NEA Backsheet'!$D$5:$CB$183,R$9,FALSE))="","",(VLOOKUP($E123,'Adj NEA Backsheet'!$D$5:$CB$183,R$9,FALSE))),"")</f>
        <v>8106.722474686424</v>
      </c>
    </row>
    <row r="124" spans="1:18" ht="15" customHeight="1" x14ac:dyDescent="0.3">
      <c r="A124" s="57">
        <v>111</v>
      </c>
      <c r="B124" s="97" t="str">
        <f ca="1">IFERROR(IF((VLOOKUP($E124,'Org List'!$AJ$10:$AL$188,3,FALSE))="","",(VLOOKUP($E124,'Org List'!$AJ$10:$AL$188,3,FALSE))),"")</f>
        <v>Midlands and East of England Commissioning Region</v>
      </c>
      <c r="C124" s="98" t="str">
        <f ca="1">IFERROR(IF((VLOOKUP($E124,'Org List'!$AO$10:$AQ$188,3,FALSE))="","",(VLOOKUP($E124,'Org List'!$AO$10:$AQ$188,3,FALSE))),"")</f>
        <v>East Region</v>
      </c>
      <c r="D124" s="113" t="str">
        <f ca="1">IFERROR(IF((VLOOKUP($E124,'Org List'!$AT$10:$AV$188,3,FALSE))="","",(VLOOKUP($E124,'Org List'!$AT$10:$AV$188,3,FALSE))),"")</f>
        <v>NHS England Midlands And East (East)</v>
      </c>
      <c r="E124" s="97" t="str">
        <f t="shared" ca="1" si="1"/>
        <v>E10000020</v>
      </c>
      <c r="F124" s="99" t="str">
        <f ca="1">IF(E124="","",VLOOKUP(E124,'Org List'!$J$9:$K$488,2,0))</f>
        <v>Norfolk</v>
      </c>
      <c r="G124" s="120">
        <f ca="1">IFERROR(IF((VLOOKUP($E124,'Adj NEA Backsheet'!$D$5:$CB$183,G$9,FALSE))="","",(VLOOKUP($E124,'Adj NEA Backsheet'!$D$5:$CB$183,G$9,FALSE))),"")</f>
        <v>7240.3139254090765</v>
      </c>
      <c r="H124" s="121">
        <f ca="1">IFERROR(IF((VLOOKUP($E124,'Adj NEA Backsheet'!$D$5:$CB$183,H$9,FALSE))="","",(VLOOKUP($E124,'Adj NEA Backsheet'!$D$5:$CB$183,H$9,FALSE))),"")</f>
        <v>7385.0049799826556</v>
      </c>
      <c r="I124" s="121">
        <f ca="1">IFERROR(IF((VLOOKUP($E124,'Adj NEA Backsheet'!$D$5:$CB$183,I$9,FALSE))="","",(VLOOKUP($E124,'Adj NEA Backsheet'!$D$5:$CB$183,I$9,FALSE))),"")</f>
        <v>7924.55458118149</v>
      </c>
      <c r="J124" s="122">
        <f ca="1">IFERROR(IF((VLOOKUP($E124,'Adj NEA Backsheet'!$D$5:$CB$183,J$9,FALSE))="","",(VLOOKUP($E124,'Adj NEA Backsheet'!$D$5:$CB$183,J$9,FALSE))),"")</f>
        <v>7884.9320522470116</v>
      </c>
      <c r="K124" s="120">
        <f ca="1">IFERROR(IF((VLOOKUP($E124,'Adj NEA Backsheet'!$D$5:$CB$183,K$9,FALSE))="","",(VLOOKUP($E124,'Adj NEA Backsheet'!$D$5:$CB$183,K$9,FALSE))),"")</f>
        <v>17471.940930474771</v>
      </c>
      <c r="L124" s="121">
        <f ca="1">IFERROR(IF((VLOOKUP($E124,'Adj NEA Backsheet'!$D$5:$CB$183,L$9,FALSE))="","",(VLOOKUP($E124,'Adj NEA Backsheet'!$D$5:$CB$183,L$9,FALSE))),"")</f>
        <v>17159.882955613044</v>
      </c>
      <c r="M124" s="121">
        <f ca="1">IFERROR(IF((VLOOKUP($E124,'Adj NEA Backsheet'!$D$5:$CB$183,M$9,FALSE))="","",(VLOOKUP($E124,'Adj NEA Backsheet'!$D$5:$CB$183,M$9,FALSE))),"")</f>
        <v>17727.631389175764</v>
      </c>
      <c r="N124" s="123">
        <f ca="1">IFERROR(IF((VLOOKUP($E124,'Adj NEA Backsheet'!$D$5:$CB$183,N$9,FALSE))="","",(VLOOKUP($E124,'Adj NEA Backsheet'!$D$5:$CB$183,N$9,FALSE))),"")</f>
        <v>17929.431303561847</v>
      </c>
      <c r="O124" s="120">
        <f ca="1">IFERROR(IF((VLOOKUP($E124,'Adj NEA Backsheet'!$D$5:$CB$183,O$9,FALSE))="","",(VLOOKUP($E124,'Adj NEA Backsheet'!$D$5:$CB$183,O$9,FALSE))),"")</f>
        <v>24712.254855883846</v>
      </c>
      <c r="P124" s="124">
        <f ca="1">IFERROR(IF((VLOOKUP($E124,'Adj NEA Backsheet'!$D$5:$CB$183,P$9,FALSE))="","",(VLOOKUP($E124,'Adj NEA Backsheet'!$D$5:$CB$183,P$9,FALSE))),"")</f>
        <v>24544.8879355957</v>
      </c>
      <c r="Q124" s="121">
        <f ca="1">IFERROR(IF((VLOOKUP($E124,'Adj NEA Backsheet'!$D$5:$CB$183,Q$9,FALSE))="","",(VLOOKUP($E124,'Adj NEA Backsheet'!$D$5:$CB$183,Q$9,FALSE))),"")</f>
        <v>25652.185970357255</v>
      </c>
      <c r="R124" s="123">
        <f ca="1">IFERROR(IF((VLOOKUP($E124,'Adj NEA Backsheet'!$D$5:$CB$183,R$9,FALSE))="","",(VLOOKUP($E124,'Adj NEA Backsheet'!$D$5:$CB$183,R$9,FALSE))),"")</f>
        <v>25814.363355808859</v>
      </c>
    </row>
    <row r="125" spans="1:18" ht="15" customHeight="1" x14ac:dyDescent="0.3">
      <c r="A125" s="57">
        <v>112</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113" t="str">
        <f ca="1">IFERROR(IF((VLOOKUP($E125,'Org List'!$AT$10:$AV$188,3,FALSE))="","",(VLOOKUP($E125,'Org List'!$AT$10:$AV$188,3,FALSE))),"")</f>
        <v>NHS England North (Yorkshire And Humber)</v>
      </c>
      <c r="E125" s="97" t="str">
        <f t="shared" ca="1" si="1"/>
        <v>E06000012</v>
      </c>
      <c r="F125" s="99" t="str">
        <f ca="1">IF(E125="","",VLOOKUP(E125,'Org List'!$J$9:$K$488,2,0))</f>
        <v>North East Lincolnshire</v>
      </c>
      <c r="G125" s="120">
        <f ca="1">IFERROR(IF((VLOOKUP($E125,'Adj NEA Backsheet'!$D$5:$CB$183,G$9,FALSE))="","",(VLOOKUP($E125,'Adj NEA Backsheet'!$D$5:$CB$183,G$9,FALSE))),"")</f>
        <v>898.7814981065593</v>
      </c>
      <c r="H125" s="121">
        <f ca="1">IFERROR(IF((VLOOKUP($E125,'Adj NEA Backsheet'!$D$5:$CB$183,H$9,FALSE))="","",(VLOOKUP($E125,'Adj NEA Backsheet'!$D$5:$CB$183,H$9,FALSE))),"")</f>
        <v>1162.1510503941324</v>
      </c>
      <c r="I125" s="121">
        <f ca="1">IFERROR(IF((VLOOKUP($E125,'Adj NEA Backsheet'!$D$5:$CB$183,I$9,FALSE))="","",(VLOOKUP($E125,'Adj NEA Backsheet'!$D$5:$CB$183,I$9,FALSE))),"")</f>
        <v>1096.788117135352</v>
      </c>
      <c r="J125" s="122">
        <f ca="1">IFERROR(IF((VLOOKUP($E125,'Adj NEA Backsheet'!$D$5:$CB$183,J$9,FALSE))="","",(VLOOKUP($E125,'Adj NEA Backsheet'!$D$5:$CB$183,J$9,FALSE))),"")</f>
        <v>1034.7829114761585</v>
      </c>
      <c r="K125" s="120">
        <f ca="1">IFERROR(IF((VLOOKUP($E125,'Adj NEA Backsheet'!$D$5:$CB$183,K$9,FALSE))="","",(VLOOKUP($E125,'Adj NEA Backsheet'!$D$5:$CB$183,K$9,FALSE))),"")</f>
        <v>3137.3215727810684</v>
      </c>
      <c r="L125" s="121">
        <f ca="1">IFERROR(IF((VLOOKUP($E125,'Adj NEA Backsheet'!$D$5:$CB$183,L$9,FALSE))="","",(VLOOKUP($E125,'Adj NEA Backsheet'!$D$5:$CB$183,L$9,FALSE))),"")</f>
        <v>3192.3937811681608</v>
      </c>
      <c r="M125" s="121">
        <f ca="1">IFERROR(IF((VLOOKUP($E125,'Adj NEA Backsheet'!$D$5:$CB$183,M$9,FALSE))="","",(VLOOKUP($E125,'Adj NEA Backsheet'!$D$5:$CB$183,M$9,FALSE))),"")</f>
        <v>3483.3608518800565</v>
      </c>
      <c r="N125" s="123">
        <f ca="1">IFERROR(IF((VLOOKUP($E125,'Adj NEA Backsheet'!$D$5:$CB$183,N$9,FALSE))="","",(VLOOKUP($E125,'Adj NEA Backsheet'!$D$5:$CB$183,N$9,FALSE))),"")</f>
        <v>3287.5281515229563</v>
      </c>
      <c r="O125" s="120">
        <f ca="1">IFERROR(IF((VLOOKUP($E125,'Adj NEA Backsheet'!$D$5:$CB$183,O$9,FALSE))="","",(VLOOKUP($E125,'Adj NEA Backsheet'!$D$5:$CB$183,O$9,FALSE))),"")</f>
        <v>4036.1030708876278</v>
      </c>
      <c r="P125" s="124">
        <f ca="1">IFERROR(IF((VLOOKUP($E125,'Adj NEA Backsheet'!$D$5:$CB$183,P$9,FALSE))="","",(VLOOKUP($E125,'Adj NEA Backsheet'!$D$5:$CB$183,P$9,FALSE))),"")</f>
        <v>4354.5448315622934</v>
      </c>
      <c r="Q125" s="121">
        <f ca="1">IFERROR(IF((VLOOKUP($E125,'Adj NEA Backsheet'!$D$5:$CB$183,Q$9,FALSE))="","",(VLOOKUP($E125,'Adj NEA Backsheet'!$D$5:$CB$183,Q$9,FALSE))),"")</f>
        <v>4580.1489690154085</v>
      </c>
      <c r="R125" s="123">
        <f ca="1">IFERROR(IF((VLOOKUP($E125,'Adj NEA Backsheet'!$D$5:$CB$183,R$9,FALSE))="","",(VLOOKUP($E125,'Adj NEA Backsheet'!$D$5:$CB$183,R$9,FALSE))),"")</f>
        <v>4322.3110629991152</v>
      </c>
    </row>
    <row r="126" spans="1:18" ht="15" customHeight="1" x14ac:dyDescent="0.3">
      <c r="A126" s="57">
        <v>113</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1"/>
        <v>E06000013</v>
      </c>
      <c r="F126" s="99" t="str">
        <f ca="1">IF(E126="","",VLOOKUP(E126,'Org List'!$J$9:$K$488,2,0))</f>
        <v>North Lincolnshire</v>
      </c>
      <c r="G126" s="120">
        <f ca="1">IFERROR(IF((VLOOKUP($E126,'Adj NEA Backsheet'!$D$5:$CB$183,G$9,FALSE))="","",(VLOOKUP($E126,'Adj NEA Backsheet'!$D$5:$CB$183,G$9,FALSE))),"")</f>
        <v>1374.4864763965022</v>
      </c>
      <c r="H126" s="121">
        <f ca="1">IFERROR(IF((VLOOKUP($E126,'Adj NEA Backsheet'!$D$5:$CB$183,H$9,FALSE))="","",(VLOOKUP($E126,'Adj NEA Backsheet'!$D$5:$CB$183,H$9,FALSE))),"")</f>
        <v>1346.3983178294195</v>
      </c>
      <c r="I126" s="121">
        <f ca="1">IFERROR(IF((VLOOKUP($E126,'Adj NEA Backsheet'!$D$5:$CB$183,I$9,FALSE))="","",(VLOOKUP($E126,'Adj NEA Backsheet'!$D$5:$CB$183,I$9,FALSE))),"")</f>
        <v>1443.8241571252781</v>
      </c>
      <c r="J126" s="122">
        <f ca="1">IFERROR(IF((VLOOKUP($E126,'Adj NEA Backsheet'!$D$5:$CB$183,J$9,FALSE))="","",(VLOOKUP($E126,'Adj NEA Backsheet'!$D$5:$CB$183,J$9,FALSE))),"")</f>
        <v>1340.0286438967917</v>
      </c>
      <c r="K126" s="120">
        <f ca="1">IFERROR(IF((VLOOKUP($E126,'Adj NEA Backsheet'!$D$5:$CB$183,K$9,FALSE))="","",(VLOOKUP($E126,'Adj NEA Backsheet'!$D$5:$CB$183,K$9,FALSE))),"")</f>
        <v>3617.5713088692305</v>
      </c>
      <c r="L126" s="121">
        <f ca="1">IFERROR(IF((VLOOKUP($E126,'Adj NEA Backsheet'!$D$5:$CB$183,L$9,FALSE))="","",(VLOOKUP($E126,'Adj NEA Backsheet'!$D$5:$CB$183,L$9,FALSE))),"")</f>
        <v>3686.8787540383792</v>
      </c>
      <c r="M126" s="121">
        <f ca="1">IFERROR(IF((VLOOKUP($E126,'Adj NEA Backsheet'!$D$5:$CB$183,M$9,FALSE))="","",(VLOOKUP($E126,'Adj NEA Backsheet'!$D$5:$CB$183,M$9,FALSE))),"")</f>
        <v>3844.9078042731735</v>
      </c>
      <c r="N126" s="123">
        <f ca="1">IFERROR(IF((VLOOKUP($E126,'Adj NEA Backsheet'!$D$5:$CB$183,N$9,FALSE))="","",(VLOOKUP($E126,'Adj NEA Backsheet'!$D$5:$CB$183,N$9,FALSE))),"")</f>
        <v>3723.0067113004479</v>
      </c>
      <c r="O126" s="120">
        <f ca="1">IFERROR(IF((VLOOKUP($E126,'Adj NEA Backsheet'!$D$5:$CB$183,O$9,FALSE))="","",(VLOOKUP($E126,'Adj NEA Backsheet'!$D$5:$CB$183,O$9,FALSE))),"")</f>
        <v>4992.0577852657325</v>
      </c>
      <c r="P126" s="124">
        <f ca="1">IFERROR(IF((VLOOKUP($E126,'Adj NEA Backsheet'!$D$5:$CB$183,P$9,FALSE))="","",(VLOOKUP($E126,'Adj NEA Backsheet'!$D$5:$CB$183,P$9,FALSE))),"")</f>
        <v>5033.2770718677984</v>
      </c>
      <c r="Q126" s="121">
        <f ca="1">IFERROR(IF((VLOOKUP($E126,'Adj NEA Backsheet'!$D$5:$CB$183,Q$9,FALSE))="","",(VLOOKUP($E126,'Adj NEA Backsheet'!$D$5:$CB$183,Q$9,FALSE))),"")</f>
        <v>5288.7319613984519</v>
      </c>
      <c r="R126" s="123">
        <f ca="1">IFERROR(IF((VLOOKUP($E126,'Adj NEA Backsheet'!$D$5:$CB$183,R$9,FALSE))="","",(VLOOKUP($E126,'Adj NEA Backsheet'!$D$5:$CB$183,R$9,FALSE))),"")</f>
        <v>5063.0353551972394</v>
      </c>
    </row>
    <row r="127" spans="1:18" ht="15" customHeight="1" x14ac:dyDescent="0.3">
      <c r="A127" s="57">
        <v>114</v>
      </c>
      <c r="B127" s="97" t="str">
        <f ca="1">IFERROR(IF((VLOOKUP($E127,'Org List'!$AJ$10:$AL$188,3,FALSE))="","",(VLOOKUP($E127,'Org List'!$AJ$10:$AL$188,3,FALSE))),"")</f>
        <v>South West England Commissioning Region</v>
      </c>
      <c r="C127" s="98" t="str">
        <f ca="1">IFERROR(IF((VLOOKUP($E127,'Org List'!$AO$10:$AQ$188,3,FALSE))="","",(VLOOKUP($E127,'Org List'!$AO$10:$AQ$188,3,FALSE))),"")</f>
        <v>South West Region</v>
      </c>
      <c r="D127" s="113" t="str">
        <f ca="1">IFERROR(IF((VLOOKUP($E127,'Org List'!$AT$10:$AV$188,3,FALSE))="","",(VLOOKUP($E127,'Org List'!$AT$10:$AV$188,3,FALSE))),"")</f>
        <v>NHS England South West (South West North)</v>
      </c>
      <c r="E127" s="97" t="str">
        <f t="shared" ca="1" si="1"/>
        <v>E06000024</v>
      </c>
      <c r="F127" s="99" t="str">
        <f ca="1">IF(E127="","",VLOOKUP(E127,'Org List'!$J$9:$K$488,2,0))</f>
        <v>North Somerset</v>
      </c>
      <c r="G127" s="120">
        <f ca="1">IFERROR(IF((VLOOKUP($E127,'Adj NEA Backsheet'!$D$5:$CB$183,G$9,FALSE))="","",(VLOOKUP($E127,'Adj NEA Backsheet'!$D$5:$CB$183,G$9,FALSE))),"")</f>
        <v>1899.1440504998384</v>
      </c>
      <c r="H127" s="121">
        <f ca="1">IFERROR(IF((VLOOKUP($E127,'Adj NEA Backsheet'!$D$5:$CB$183,H$9,FALSE))="","",(VLOOKUP($E127,'Adj NEA Backsheet'!$D$5:$CB$183,H$9,FALSE))),"")</f>
        <v>2139.9628732115461</v>
      </c>
      <c r="I127" s="121">
        <f ca="1">IFERROR(IF((VLOOKUP($E127,'Adj NEA Backsheet'!$D$5:$CB$183,I$9,FALSE))="","",(VLOOKUP($E127,'Adj NEA Backsheet'!$D$5:$CB$183,I$9,FALSE))),"")</f>
        <v>2323.6408601368744</v>
      </c>
      <c r="J127" s="122">
        <f ca="1">IFERROR(IF((VLOOKUP($E127,'Adj NEA Backsheet'!$D$5:$CB$183,J$9,FALSE))="","",(VLOOKUP($E127,'Adj NEA Backsheet'!$D$5:$CB$183,J$9,FALSE))),"")</f>
        <v>2300.2092616949171</v>
      </c>
      <c r="K127" s="120">
        <f ca="1">IFERROR(IF((VLOOKUP($E127,'Adj NEA Backsheet'!$D$5:$CB$183,K$9,FALSE))="","",(VLOOKUP($E127,'Adj NEA Backsheet'!$D$5:$CB$183,K$9,FALSE))),"")</f>
        <v>3590.9389600291474</v>
      </c>
      <c r="L127" s="121">
        <f ca="1">IFERROR(IF((VLOOKUP($E127,'Adj NEA Backsheet'!$D$5:$CB$183,L$9,FALSE))="","",(VLOOKUP($E127,'Adj NEA Backsheet'!$D$5:$CB$183,L$9,FALSE))),"")</f>
        <v>3586.4518365999093</v>
      </c>
      <c r="M127" s="121">
        <f ca="1">IFERROR(IF((VLOOKUP($E127,'Adj NEA Backsheet'!$D$5:$CB$183,M$9,FALSE))="","",(VLOOKUP($E127,'Adj NEA Backsheet'!$D$5:$CB$183,M$9,FALSE))),"")</f>
        <v>3809.2050780794657</v>
      </c>
      <c r="N127" s="123">
        <f ca="1">IFERROR(IF((VLOOKUP($E127,'Adj NEA Backsheet'!$D$5:$CB$183,N$9,FALSE))="","",(VLOOKUP($E127,'Adj NEA Backsheet'!$D$5:$CB$183,N$9,FALSE))),"")</f>
        <v>3751.4275525561438</v>
      </c>
      <c r="O127" s="120">
        <f ca="1">IFERROR(IF((VLOOKUP($E127,'Adj NEA Backsheet'!$D$5:$CB$183,O$9,FALSE))="","",(VLOOKUP($E127,'Adj NEA Backsheet'!$D$5:$CB$183,O$9,FALSE))),"")</f>
        <v>5490.0830105289861</v>
      </c>
      <c r="P127" s="124">
        <f ca="1">IFERROR(IF((VLOOKUP($E127,'Adj NEA Backsheet'!$D$5:$CB$183,P$9,FALSE))="","",(VLOOKUP($E127,'Adj NEA Backsheet'!$D$5:$CB$183,P$9,FALSE))),"")</f>
        <v>5726.4147098114554</v>
      </c>
      <c r="Q127" s="121">
        <f ca="1">IFERROR(IF((VLOOKUP($E127,'Adj NEA Backsheet'!$D$5:$CB$183,Q$9,FALSE))="","",(VLOOKUP($E127,'Adj NEA Backsheet'!$D$5:$CB$183,Q$9,FALSE))),"")</f>
        <v>6132.8459382163401</v>
      </c>
      <c r="R127" s="123">
        <f ca="1">IFERROR(IF((VLOOKUP($E127,'Adj NEA Backsheet'!$D$5:$CB$183,R$9,FALSE))="","",(VLOOKUP($E127,'Adj NEA Backsheet'!$D$5:$CB$183,R$9,FALSE))),"")</f>
        <v>6051.636814251061</v>
      </c>
    </row>
    <row r="128" spans="1:18" ht="15" customHeight="1" x14ac:dyDescent="0.3">
      <c r="A128" s="57">
        <v>115</v>
      </c>
      <c r="B128" s="97" t="str">
        <f ca="1">IFERROR(IF((VLOOKUP($E128,'Org List'!$AJ$10:$AL$188,3,FALSE))="","",(VLOOKUP($E128,'Org List'!$AJ$10:$AL$188,3,FALSE))),"")</f>
        <v>North of England Commissioning Region</v>
      </c>
      <c r="C128" s="98" t="str">
        <f ca="1">IFERROR(IF((VLOOKUP($E128,'Org List'!$AO$10:$AQ$188,3,FALSE))="","",(VLOOKUP($E128,'Org List'!$AO$10:$AQ$188,3,FALSE))),"")</f>
        <v>North East Region</v>
      </c>
      <c r="D128" s="113" t="str">
        <f ca="1">IFERROR(IF((VLOOKUP($E128,'Org List'!$AT$10:$AV$188,3,FALSE))="","",(VLOOKUP($E128,'Org List'!$AT$10:$AV$188,3,FALSE))),"")</f>
        <v>NHS England North (Cumbria And North East)</v>
      </c>
      <c r="E128" s="97" t="str">
        <f t="shared" ca="1" si="1"/>
        <v>E08000022</v>
      </c>
      <c r="F128" s="99" t="str">
        <f ca="1">IF(E128="","",VLOOKUP(E128,'Org List'!$J$9:$K$488,2,0))</f>
        <v>North Tyneside</v>
      </c>
      <c r="G128" s="120">
        <f ca="1">IFERROR(IF((VLOOKUP($E128,'Adj NEA Backsheet'!$D$5:$CB$183,G$9,FALSE))="","",(VLOOKUP($E128,'Adj NEA Backsheet'!$D$5:$CB$183,G$9,FALSE))),"")</f>
        <v>2468.1063541033454</v>
      </c>
      <c r="H128" s="121">
        <f ca="1">IFERROR(IF((VLOOKUP($E128,'Adj NEA Backsheet'!$D$5:$CB$183,H$9,FALSE))="","",(VLOOKUP($E128,'Adj NEA Backsheet'!$D$5:$CB$183,H$9,FALSE))),"")</f>
        <v>2752.3982833697332</v>
      </c>
      <c r="I128" s="121">
        <f ca="1">IFERROR(IF((VLOOKUP($E128,'Adj NEA Backsheet'!$D$5:$CB$183,I$9,FALSE))="","",(VLOOKUP($E128,'Adj NEA Backsheet'!$D$5:$CB$183,I$9,FALSE))),"")</f>
        <v>2993.5292466427718</v>
      </c>
      <c r="J128" s="122">
        <f ca="1">IFERROR(IF((VLOOKUP($E128,'Adj NEA Backsheet'!$D$5:$CB$183,J$9,FALSE))="","",(VLOOKUP($E128,'Adj NEA Backsheet'!$D$5:$CB$183,J$9,FALSE))),"")</f>
        <v>2906.6573263228452</v>
      </c>
      <c r="K128" s="120">
        <f ca="1">IFERROR(IF((VLOOKUP($E128,'Adj NEA Backsheet'!$D$5:$CB$183,K$9,FALSE))="","",(VLOOKUP($E128,'Adj NEA Backsheet'!$D$5:$CB$183,K$9,FALSE))),"")</f>
        <v>4027.4867019810208</v>
      </c>
      <c r="L128" s="121">
        <f ca="1">IFERROR(IF((VLOOKUP($E128,'Adj NEA Backsheet'!$D$5:$CB$183,L$9,FALSE))="","",(VLOOKUP($E128,'Adj NEA Backsheet'!$D$5:$CB$183,L$9,FALSE))),"")</f>
        <v>4110.2335414896734</v>
      </c>
      <c r="M128" s="121">
        <f ca="1">IFERROR(IF((VLOOKUP($E128,'Adj NEA Backsheet'!$D$5:$CB$183,M$9,FALSE))="","",(VLOOKUP($E128,'Adj NEA Backsheet'!$D$5:$CB$183,M$9,FALSE))),"")</f>
        <v>4327.9782994876959</v>
      </c>
      <c r="N128" s="123">
        <f ca="1">IFERROR(IF((VLOOKUP($E128,'Adj NEA Backsheet'!$D$5:$CB$183,N$9,FALSE))="","",(VLOOKUP($E128,'Adj NEA Backsheet'!$D$5:$CB$183,N$9,FALSE))),"")</f>
        <v>4428.4722825275794</v>
      </c>
      <c r="O128" s="120">
        <f ca="1">IFERROR(IF((VLOOKUP($E128,'Adj NEA Backsheet'!$D$5:$CB$183,O$9,FALSE))="","",(VLOOKUP($E128,'Adj NEA Backsheet'!$D$5:$CB$183,O$9,FALSE))),"")</f>
        <v>6495.5930560843663</v>
      </c>
      <c r="P128" s="124">
        <f ca="1">IFERROR(IF((VLOOKUP($E128,'Adj NEA Backsheet'!$D$5:$CB$183,P$9,FALSE))="","",(VLOOKUP($E128,'Adj NEA Backsheet'!$D$5:$CB$183,P$9,FALSE))),"")</f>
        <v>6862.6318248594071</v>
      </c>
      <c r="Q128" s="121">
        <f ca="1">IFERROR(IF((VLOOKUP($E128,'Adj NEA Backsheet'!$D$5:$CB$183,Q$9,FALSE))="","",(VLOOKUP($E128,'Adj NEA Backsheet'!$D$5:$CB$183,Q$9,FALSE))),"")</f>
        <v>7321.5075461304677</v>
      </c>
      <c r="R128" s="123">
        <f ca="1">IFERROR(IF((VLOOKUP($E128,'Adj NEA Backsheet'!$D$5:$CB$183,R$9,FALSE))="","",(VLOOKUP($E128,'Adj NEA Backsheet'!$D$5:$CB$183,R$9,FALSE))),"")</f>
        <v>7335.1296088504241</v>
      </c>
    </row>
    <row r="129" spans="1:18" ht="15" customHeight="1" x14ac:dyDescent="0.3">
      <c r="A129" s="57">
        <v>116</v>
      </c>
      <c r="B129" s="97" t="str">
        <f ca="1">IFERROR(IF((VLOOKUP($E129,'Org List'!$AJ$10:$AL$188,3,FALSE))="","",(VLOOKUP($E129,'Org List'!$AJ$10:$AL$188,3,FALSE))),"")</f>
        <v>North of England Commissioning Region</v>
      </c>
      <c r="C129" s="98" t="str">
        <f ca="1">IFERROR(IF((VLOOKUP($E129,'Org List'!$AO$10:$AQ$188,3,FALSE))="","",(VLOOKUP($E129,'Org List'!$AO$10:$AQ$188,3,FALSE))),"")</f>
        <v>Yorkshire and The Humber Region</v>
      </c>
      <c r="D129" s="113" t="str">
        <f ca="1">IFERROR(IF((VLOOKUP($E129,'Org List'!$AT$10:$AV$188,3,FALSE))="","",(VLOOKUP($E129,'Org List'!$AT$10:$AV$188,3,FALSE))),"")</f>
        <v>NHS England North (Yorkshire And Humber)</v>
      </c>
      <c r="E129" s="97" t="str">
        <f t="shared" ca="1" si="1"/>
        <v>E10000023</v>
      </c>
      <c r="F129" s="99" t="str">
        <f ca="1">IF(E129="","",VLOOKUP(E129,'Org List'!$J$9:$K$488,2,0))</f>
        <v>North Yorkshire</v>
      </c>
      <c r="G129" s="120">
        <f ca="1">IFERROR(IF((VLOOKUP($E129,'Adj NEA Backsheet'!$D$5:$CB$183,G$9,FALSE))="","",(VLOOKUP($E129,'Adj NEA Backsheet'!$D$5:$CB$183,G$9,FALSE))),"")</f>
        <v>5494.1668197593208</v>
      </c>
      <c r="H129" s="121">
        <f ca="1">IFERROR(IF((VLOOKUP($E129,'Adj NEA Backsheet'!$D$5:$CB$183,H$9,FALSE))="","",(VLOOKUP($E129,'Adj NEA Backsheet'!$D$5:$CB$183,H$9,FALSE))),"")</f>
        <v>5296.7579894472046</v>
      </c>
      <c r="I129" s="121">
        <f ca="1">IFERROR(IF((VLOOKUP($E129,'Adj NEA Backsheet'!$D$5:$CB$183,I$9,FALSE))="","",(VLOOKUP($E129,'Adj NEA Backsheet'!$D$5:$CB$183,I$9,FALSE))),"")</f>
        <v>5776.3007860618736</v>
      </c>
      <c r="J129" s="122">
        <f ca="1">IFERROR(IF((VLOOKUP($E129,'Adj NEA Backsheet'!$D$5:$CB$183,J$9,FALSE))="","",(VLOOKUP($E129,'Adj NEA Backsheet'!$D$5:$CB$183,J$9,FALSE))),"")</f>
        <v>5868.5877750938807</v>
      </c>
      <c r="K129" s="120">
        <f ca="1">IFERROR(IF((VLOOKUP($E129,'Adj NEA Backsheet'!$D$5:$CB$183,K$9,FALSE))="","",(VLOOKUP($E129,'Adj NEA Backsheet'!$D$5:$CB$183,K$9,FALSE))),"")</f>
        <v>11807.669084894394</v>
      </c>
      <c r="L129" s="121">
        <f ca="1">IFERROR(IF((VLOOKUP($E129,'Adj NEA Backsheet'!$D$5:$CB$183,L$9,FALSE))="","",(VLOOKUP($E129,'Adj NEA Backsheet'!$D$5:$CB$183,L$9,FALSE))),"")</f>
        <v>11656.202149139084</v>
      </c>
      <c r="M129" s="121">
        <f ca="1">IFERROR(IF((VLOOKUP($E129,'Adj NEA Backsheet'!$D$5:$CB$183,M$9,FALSE))="","",(VLOOKUP($E129,'Adj NEA Backsheet'!$D$5:$CB$183,M$9,FALSE))),"")</f>
        <v>12444.312725134543</v>
      </c>
      <c r="N129" s="123">
        <f ca="1">IFERROR(IF((VLOOKUP($E129,'Adj NEA Backsheet'!$D$5:$CB$183,N$9,FALSE))="","",(VLOOKUP($E129,'Adj NEA Backsheet'!$D$5:$CB$183,N$9,FALSE))),"")</f>
        <v>12009.136453914614</v>
      </c>
      <c r="O129" s="120">
        <f ca="1">IFERROR(IF((VLOOKUP($E129,'Adj NEA Backsheet'!$D$5:$CB$183,O$9,FALSE))="","",(VLOOKUP($E129,'Adj NEA Backsheet'!$D$5:$CB$183,O$9,FALSE))),"")</f>
        <v>17301.835904653715</v>
      </c>
      <c r="P129" s="124">
        <f ca="1">IFERROR(IF((VLOOKUP($E129,'Adj NEA Backsheet'!$D$5:$CB$183,P$9,FALSE))="","",(VLOOKUP($E129,'Adj NEA Backsheet'!$D$5:$CB$183,P$9,FALSE))),"")</f>
        <v>16952.960138586288</v>
      </c>
      <c r="Q129" s="121">
        <f ca="1">IFERROR(IF((VLOOKUP($E129,'Adj NEA Backsheet'!$D$5:$CB$183,Q$9,FALSE))="","",(VLOOKUP($E129,'Adj NEA Backsheet'!$D$5:$CB$183,Q$9,FALSE))),"")</f>
        <v>18220.613511196418</v>
      </c>
      <c r="R129" s="123">
        <f ca="1">IFERROR(IF((VLOOKUP($E129,'Adj NEA Backsheet'!$D$5:$CB$183,R$9,FALSE))="","",(VLOOKUP($E129,'Adj NEA Backsheet'!$D$5:$CB$183,R$9,FALSE))),"")</f>
        <v>17877.724229008494</v>
      </c>
    </row>
    <row r="130" spans="1:18" ht="15" customHeight="1" x14ac:dyDescent="0.3">
      <c r="A130" s="57">
        <v>117</v>
      </c>
      <c r="B130" s="97" t="str">
        <f ca="1">IFERROR(IF((VLOOKUP($E130,'Org List'!$AJ$10:$AL$188,3,FALSE))="","",(VLOOKUP($E130,'Org List'!$AJ$10:$AL$188,3,FALSE))),"")</f>
        <v>Midlands and East of England Commissioning Region</v>
      </c>
      <c r="C130" s="98" t="str">
        <f ca="1">IFERROR(IF((VLOOKUP($E130,'Org List'!$AO$10:$AQ$188,3,FALSE))="","",(VLOOKUP($E130,'Org List'!$AO$10:$AQ$188,3,FALSE))),"")</f>
        <v>East Midlands Region</v>
      </c>
      <c r="D130" s="113" t="str">
        <f ca="1">IFERROR(IF((VLOOKUP($E130,'Org List'!$AT$10:$AV$188,3,FALSE))="","",(VLOOKUP($E130,'Org List'!$AT$10:$AV$188,3,FALSE))),"")</f>
        <v>NHS England Midlands And East (Central Midlands)</v>
      </c>
      <c r="E130" s="97" t="str">
        <f t="shared" ca="1" si="1"/>
        <v>E10000021</v>
      </c>
      <c r="F130" s="99" t="str">
        <f ca="1">IF(E130="","",VLOOKUP(E130,'Org List'!$J$9:$K$488,2,0))</f>
        <v>Northamptonshire</v>
      </c>
      <c r="G130" s="120">
        <f ca="1">IFERROR(IF((VLOOKUP($E130,'Adj NEA Backsheet'!$D$5:$CB$183,G$9,FALSE))="","",(VLOOKUP($E130,'Adj NEA Backsheet'!$D$5:$CB$183,G$9,FALSE))),"")</f>
        <v>7931.9400748628959</v>
      </c>
      <c r="H130" s="121">
        <f ca="1">IFERROR(IF((VLOOKUP($E130,'Adj NEA Backsheet'!$D$5:$CB$183,H$9,FALSE))="","",(VLOOKUP($E130,'Adj NEA Backsheet'!$D$5:$CB$183,H$9,FALSE))),"")</f>
        <v>8252.1895333550929</v>
      </c>
      <c r="I130" s="121">
        <f ca="1">IFERROR(IF((VLOOKUP($E130,'Adj NEA Backsheet'!$D$5:$CB$183,I$9,FALSE))="","",(VLOOKUP($E130,'Adj NEA Backsheet'!$D$5:$CB$183,I$9,FALSE))),"")</f>
        <v>9046.7920663220193</v>
      </c>
      <c r="J130" s="122">
        <f ca="1">IFERROR(IF((VLOOKUP($E130,'Adj NEA Backsheet'!$D$5:$CB$183,J$9,FALSE))="","",(VLOOKUP($E130,'Adj NEA Backsheet'!$D$5:$CB$183,J$9,FALSE))),"")</f>
        <v>8609.0228402817847</v>
      </c>
      <c r="K130" s="120">
        <f ca="1">IFERROR(IF((VLOOKUP($E130,'Adj NEA Backsheet'!$D$5:$CB$183,K$9,FALSE))="","",(VLOOKUP($E130,'Adj NEA Backsheet'!$D$5:$CB$183,K$9,FALSE))),"")</f>
        <v>13802.247097444499</v>
      </c>
      <c r="L130" s="121">
        <f ca="1">IFERROR(IF((VLOOKUP($E130,'Adj NEA Backsheet'!$D$5:$CB$183,L$9,FALSE))="","",(VLOOKUP($E130,'Adj NEA Backsheet'!$D$5:$CB$183,L$9,FALSE))),"")</f>
        <v>14122.997927426764</v>
      </c>
      <c r="M130" s="121">
        <f ca="1">IFERROR(IF((VLOOKUP($E130,'Adj NEA Backsheet'!$D$5:$CB$183,M$9,FALSE))="","",(VLOOKUP($E130,'Adj NEA Backsheet'!$D$5:$CB$183,M$9,FALSE))),"")</f>
        <v>15074.762695616262</v>
      </c>
      <c r="N130" s="123">
        <f ca="1">IFERROR(IF((VLOOKUP($E130,'Adj NEA Backsheet'!$D$5:$CB$183,N$9,FALSE))="","",(VLOOKUP($E130,'Adj NEA Backsheet'!$D$5:$CB$183,N$9,FALSE))),"")</f>
        <v>14757.732460714142</v>
      </c>
      <c r="O130" s="120">
        <f ca="1">IFERROR(IF((VLOOKUP($E130,'Adj NEA Backsheet'!$D$5:$CB$183,O$9,FALSE))="","",(VLOOKUP($E130,'Adj NEA Backsheet'!$D$5:$CB$183,O$9,FALSE))),"")</f>
        <v>21734.187172307393</v>
      </c>
      <c r="P130" s="124">
        <f ca="1">IFERROR(IF((VLOOKUP($E130,'Adj NEA Backsheet'!$D$5:$CB$183,P$9,FALSE))="","",(VLOOKUP($E130,'Adj NEA Backsheet'!$D$5:$CB$183,P$9,FALSE))),"")</f>
        <v>22375.187460781857</v>
      </c>
      <c r="Q130" s="121">
        <f ca="1">IFERROR(IF((VLOOKUP($E130,'Adj NEA Backsheet'!$D$5:$CB$183,Q$9,FALSE))="","",(VLOOKUP($E130,'Adj NEA Backsheet'!$D$5:$CB$183,Q$9,FALSE))),"")</f>
        <v>24121.554761938281</v>
      </c>
      <c r="R130" s="123">
        <f ca="1">IFERROR(IF((VLOOKUP($E130,'Adj NEA Backsheet'!$D$5:$CB$183,R$9,FALSE))="","",(VLOOKUP($E130,'Adj NEA Backsheet'!$D$5:$CB$183,R$9,FALSE))),"")</f>
        <v>23366.755300995927</v>
      </c>
    </row>
    <row r="131" spans="1:18" ht="15" customHeight="1" x14ac:dyDescent="0.3">
      <c r="A131" s="57">
        <v>118</v>
      </c>
      <c r="B131" s="97" t="str">
        <f ca="1">IFERROR(IF((VLOOKUP($E131,'Org List'!$AJ$10:$AL$188,3,FALSE))="","",(VLOOKUP($E131,'Org List'!$AJ$10:$AL$188,3,FALSE))),"")</f>
        <v>North of England Commissioning Region</v>
      </c>
      <c r="C131" s="98" t="str">
        <f ca="1">IFERROR(IF((VLOOKUP($E131,'Org List'!$AO$10:$AQ$188,3,FALSE))="","",(VLOOKUP($E131,'Org List'!$AO$10:$AQ$188,3,FALSE))),"")</f>
        <v>North East Region</v>
      </c>
      <c r="D131" s="113" t="str">
        <f ca="1">IFERROR(IF((VLOOKUP($E131,'Org List'!$AT$10:$AV$188,3,FALSE))="","",(VLOOKUP($E131,'Org List'!$AT$10:$AV$188,3,FALSE))),"")</f>
        <v>NHS England North (Cumbria And North East)</v>
      </c>
      <c r="E131" s="97" t="str">
        <f t="shared" ca="1" si="1"/>
        <v>E06000057</v>
      </c>
      <c r="F131" s="99" t="str">
        <f ca="1">IF(E131="","",VLOOKUP(E131,'Org List'!$J$9:$K$488,2,0))</f>
        <v>Northumberland</v>
      </c>
      <c r="G131" s="120">
        <f ca="1">IFERROR(IF((VLOOKUP($E131,'Adj NEA Backsheet'!$D$5:$CB$183,G$9,FALSE))="","",(VLOOKUP($E131,'Adj NEA Backsheet'!$D$5:$CB$183,G$9,FALSE))),"")</f>
        <v>3815.6600002902414</v>
      </c>
      <c r="H131" s="121">
        <f ca="1">IFERROR(IF((VLOOKUP($E131,'Adj NEA Backsheet'!$D$5:$CB$183,H$9,FALSE))="","",(VLOOKUP($E131,'Adj NEA Backsheet'!$D$5:$CB$183,H$9,FALSE))),"")</f>
        <v>3961.7530011972149</v>
      </c>
      <c r="I131" s="121">
        <f ca="1">IFERROR(IF((VLOOKUP($E131,'Adj NEA Backsheet'!$D$5:$CB$183,I$9,FALSE))="","",(VLOOKUP($E131,'Adj NEA Backsheet'!$D$5:$CB$183,I$9,FALSE))),"")</f>
        <v>4402.3300915606405</v>
      </c>
      <c r="J131" s="122">
        <f ca="1">IFERROR(IF((VLOOKUP($E131,'Adj NEA Backsheet'!$D$5:$CB$183,J$9,FALSE))="","",(VLOOKUP($E131,'Adj NEA Backsheet'!$D$5:$CB$183,J$9,FALSE))),"")</f>
        <v>4516.94737192718</v>
      </c>
      <c r="K131" s="120">
        <f ca="1">IFERROR(IF((VLOOKUP($E131,'Adj NEA Backsheet'!$D$5:$CB$183,K$9,FALSE))="","",(VLOOKUP($E131,'Adj NEA Backsheet'!$D$5:$CB$183,K$9,FALSE))),"")</f>
        <v>6259.7395125406983</v>
      </c>
      <c r="L131" s="121">
        <f ca="1">IFERROR(IF((VLOOKUP($E131,'Adj NEA Backsheet'!$D$5:$CB$183,L$9,FALSE))="","",(VLOOKUP($E131,'Adj NEA Backsheet'!$D$5:$CB$183,L$9,FALSE))),"")</f>
        <v>6280.6426668963441</v>
      </c>
      <c r="M131" s="121">
        <f ca="1">IFERROR(IF((VLOOKUP($E131,'Adj NEA Backsheet'!$D$5:$CB$183,M$9,FALSE))="","",(VLOOKUP($E131,'Adj NEA Backsheet'!$D$5:$CB$183,M$9,FALSE))),"")</f>
        <v>6567.7078710768528</v>
      </c>
      <c r="N131" s="123">
        <f ca="1">IFERROR(IF((VLOOKUP($E131,'Adj NEA Backsheet'!$D$5:$CB$183,N$9,FALSE))="","",(VLOOKUP($E131,'Adj NEA Backsheet'!$D$5:$CB$183,N$9,FALSE))),"")</f>
        <v>6831.4179356522964</v>
      </c>
      <c r="O131" s="120">
        <f ca="1">IFERROR(IF((VLOOKUP($E131,'Adj NEA Backsheet'!$D$5:$CB$183,O$9,FALSE))="","",(VLOOKUP($E131,'Adj NEA Backsheet'!$D$5:$CB$183,O$9,FALSE))),"")</f>
        <v>10075.39951283094</v>
      </c>
      <c r="P131" s="124">
        <f ca="1">IFERROR(IF((VLOOKUP($E131,'Adj NEA Backsheet'!$D$5:$CB$183,P$9,FALSE))="","",(VLOOKUP($E131,'Adj NEA Backsheet'!$D$5:$CB$183,P$9,FALSE))),"")</f>
        <v>10242.395668093559</v>
      </c>
      <c r="Q131" s="121">
        <f ca="1">IFERROR(IF((VLOOKUP($E131,'Adj NEA Backsheet'!$D$5:$CB$183,Q$9,FALSE))="","",(VLOOKUP($E131,'Adj NEA Backsheet'!$D$5:$CB$183,Q$9,FALSE))),"")</f>
        <v>10970.037962637492</v>
      </c>
      <c r="R131" s="123">
        <f ca="1">IFERROR(IF((VLOOKUP($E131,'Adj NEA Backsheet'!$D$5:$CB$183,R$9,FALSE))="","",(VLOOKUP($E131,'Adj NEA Backsheet'!$D$5:$CB$183,R$9,FALSE))),"")</f>
        <v>11348.365307579475</v>
      </c>
    </row>
    <row r="132" spans="1:18" ht="15" customHeight="1" x14ac:dyDescent="0.3">
      <c r="A132" s="57">
        <v>119</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113" t="str">
        <f ca="1">IFERROR(IF((VLOOKUP($E132,'Org List'!$AT$10:$AV$188,3,FALSE))="","",(VLOOKUP($E132,'Org List'!$AT$10:$AV$188,3,FALSE))),"")</f>
        <v>NHS England Midlands And East (North Midlands)</v>
      </c>
      <c r="E132" s="97" t="str">
        <f t="shared" ca="1" si="1"/>
        <v>E06000018</v>
      </c>
      <c r="F132" s="99" t="str">
        <f ca="1">IF(E132="","",VLOOKUP(E132,'Org List'!$J$9:$K$488,2,0))</f>
        <v>Nottingham</v>
      </c>
      <c r="G132" s="120">
        <f ca="1">IFERROR(IF((VLOOKUP($E132,'Adj NEA Backsheet'!$D$5:$CB$183,G$9,FALSE))="","",(VLOOKUP($E132,'Adj NEA Backsheet'!$D$5:$CB$183,G$9,FALSE))),"")</f>
        <v>2342.176988901283</v>
      </c>
      <c r="H132" s="121">
        <f ca="1">IFERROR(IF((VLOOKUP($E132,'Adj NEA Backsheet'!$D$5:$CB$183,H$9,FALSE))="","",(VLOOKUP($E132,'Adj NEA Backsheet'!$D$5:$CB$183,H$9,FALSE))),"")</f>
        <v>2349.2652611130343</v>
      </c>
      <c r="I132" s="121">
        <f ca="1">IFERROR(IF((VLOOKUP($E132,'Adj NEA Backsheet'!$D$5:$CB$183,I$9,FALSE))="","",(VLOOKUP($E132,'Adj NEA Backsheet'!$D$5:$CB$183,I$9,FALSE))),"")</f>
        <v>2424.9783912417197</v>
      </c>
      <c r="J132" s="122">
        <f ca="1">IFERROR(IF((VLOOKUP($E132,'Adj NEA Backsheet'!$D$5:$CB$183,J$9,FALSE))="","",(VLOOKUP($E132,'Adj NEA Backsheet'!$D$5:$CB$183,J$9,FALSE))),"")</f>
        <v>2720.1665167650845</v>
      </c>
      <c r="K132" s="120">
        <f ca="1">IFERROR(IF((VLOOKUP($E132,'Adj NEA Backsheet'!$D$5:$CB$183,K$9,FALSE))="","",(VLOOKUP($E132,'Adj NEA Backsheet'!$D$5:$CB$183,K$9,FALSE))),"")</f>
        <v>5536.5265754301536</v>
      </c>
      <c r="L132" s="121">
        <f ca="1">IFERROR(IF((VLOOKUP($E132,'Adj NEA Backsheet'!$D$5:$CB$183,L$9,FALSE))="","",(VLOOKUP($E132,'Adj NEA Backsheet'!$D$5:$CB$183,L$9,FALSE))),"")</f>
        <v>5614.1341098417388</v>
      </c>
      <c r="M132" s="121">
        <f ca="1">IFERROR(IF((VLOOKUP($E132,'Adj NEA Backsheet'!$D$5:$CB$183,M$9,FALSE))="","",(VLOOKUP($E132,'Adj NEA Backsheet'!$D$5:$CB$183,M$9,FALSE))),"")</f>
        <v>5774.6132672558606</v>
      </c>
      <c r="N132" s="123">
        <f ca="1">IFERROR(IF((VLOOKUP($E132,'Adj NEA Backsheet'!$D$5:$CB$183,N$9,FALSE))="","",(VLOOKUP($E132,'Adj NEA Backsheet'!$D$5:$CB$183,N$9,FALSE))),"")</f>
        <v>5726.2459522693862</v>
      </c>
      <c r="O132" s="120">
        <f ca="1">IFERROR(IF((VLOOKUP($E132,'Adj NEA Backsheet'!$D$5:$CB$183,O$9,FALSE))="","",(VLOOKUP($E132,'Adj NEA Backsheet'!$D$5:$CB$183,O$9,FALSE))),"")</f>
        <v>7878.7035643314366</v>
      </c>
      <c r="P132" s="124">
        <f ca="1">IFERROR(IF((VLOOKUP($E132,'Adj NEA Backsheet'!$D$5:$CB$183,P$9,FALSE))="","",(VLOOKUP($E132,'Adj NEA Backsheet'!$D$5:$CB$183,P$9,FALSE))),"")</f>
        <v>7963.3993709547731</v>
      </c>
      <c r="Q132" s="121">
        <f ca="1">IFERROR(IF((VLOOKUP($E132,'Adj NEA Backsheet'!$D$5:$CB$183,Q$9,FALSE))="","",(VLOOKUP($E132,'Adj NEA Backsheet'!$D$5:$CB$183,Q$9,FALSE))),"")</f>
        <v>8199.5916584975803</v>
      </c>
      <c r="R132" s="123">
        <f ca="1">IFERROR(IF((VLOOKUP($E132,'Adj NEA Backsheet'!$D$5:$CB$183,R$9,FALSE))="","",(VLOOKUP($E132,'Adj NEA Backsheet'!$D$5:$CB$183,R$9,FALSE))),"")</f>
        <v>8446.4124690344706</v>
      </c>
    </row>
    <row r="133" spans="1:18" ht="15" customHeight="1" x14ac:dyDescent="0.3">
      <c r="A133" s="57">
        <v>120</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1"/>
        <v>E10000024</v>
      </c>
      <c r="F133" s="99" t="str">
        <f ca="1">IF(E133="","",VLOOKUP(E133,'Org List'!$J$9:$K$488,2,0))</f>
        <v>Nottinghamshire</v>
      </c>
      <c r="G133" s="120">
        <f ca="1">IFERROR(IF((VLOOKUP($E133,'Adj NEA Backsheet'!$D$5:$CB$183,G$9,FALSE))="","",(VLOOKUP($E133,'Adj NEA Backsheet'!$D$5:$CB$183,G$9,FALSE))),"")</f>
        <v>6368.7168630183132</v>
      </c>
      <c r="H133" s="121">
        <f ca="1">IFERROR(IF((VLOOKUP($E133,'Adj NEA Backsheet'!$D$5:$CB$183,H$9,FALSE))="","",(VLOOKUP($E133,'Adj NEA Backsheet'!$D$5:$CB$183,H$9,FALSE))),"")</f>
        <v>6682.185246343045</v>
      </c>
      <c r="I133" s="121">
        <f ca="1">IFERROR(IF((VLOOKUP($E133,'Adj NEA Backsheet'!$D$5:$CB$183,I$9,FALSE))="","",(VLOOKUP($E133,'Adj NEA Backsheet'!$D$5:$CB$183,I$9,FALSE))),"")</f>
        <v>7179.8079320565557</v>
      </c>
      <c r="J133" s="122">
        <f ca="1">IFERROR(IF((VLOOKUP($E133,'Adj NEA Backsheet'!$D$5:$CB$183,J$9,FALSE))="","",(VLOOKUP($E133,'Adj NEA Backsheet'!$D$5:$CB$183,J$9,FALSE))),"")</f>
        <v>7441.4856123610562</v>
      </c>
      <c r="K133" s="120">
        <f ca="1">IFERROR(IF((VLOOKUP($E133,'Adj NEA Backsheet'!$D$5:$CB$183,K$9,FALSE))="","",(VLOOKUP($E133,'Adj NEA Backsheet'!$D$5:$CB$183,K$9,FALSE))),"")</f>
        <v>15700.273490700045</v>
      </c>
      <c r="L133" s="121">
        <f ca="1">IFERROR(IF((VLOOKUP($E133,'Adj NEA Backsheet'!$D$5:$CB$183,L$9,FALSE))="","",(VLOOKUP($E133,'Adj NEA Backsheet'!$D$5:$CB$183,L$9,FALSE))),"")</f>
        <v>15479.068755653812</v>
      </c>
      <c r="M133" s="121">
        <f ca="1">IFERROR(IF((VLOOKUP($E133,'Adj NEA Backsheet'!$D$5:$CB$183,M$9,FALSE))="","",(VLOOKUP($E133,'Adj NEA Backsheet'!$D$5:$CB$183,M$9,FALSE))),"")</f>
        <v>16196.442044312964</v>
      </c>
      <c r="N133" s="123">
        <f ca="1">IFERROR(IF((VLOOKUP($E133,'Adj NEA Backsheet'!$D$5:$CB$183,N$9,FALSE))="","",(VLOOKUP($E133,'Adj NEA Backsheet'!$D$5:$CB$183,N$9,FALSE))),"")</f>
        <v>16479.765534875609</v>
      </c>
      <c r="O133" s="120">
        <f ca="1">IFERROR(IF((VLOOKUP($E133,'Adj NEA Backsheet'!$D$5:$CB$183,O$9,FALSE))="","",(VLOOKUP($E133,'Adj NEA Backsheet'!$D$5:$CB$183,O$9,FALSE))),"")</f>
        <v>22068.990353718356</v>
      </c>
      <c r="P133" s="124">
        <f ca="1">IFERROR(IF((VLOOKUP($E133,'Adj NEA Backsheet'!$D$5:$CB$183,P$9,FALSE))="","",(VLOOKUP($E133,'Adj NEA Backsheet'!$D$5:$CB$183,P$9,FALSE))),"")</f>
        <v>22161.254001996858</v>
      </c>
      <c r="Q133" s="121">
        <f ca="1">IFERROR(IF((VLOOKUP($E133,'Adj NEA Backsheet'!$D$5:$CB$183,Q$9,FALSE))="","",(VLOOKUP($E133,'Adj NEA Backsheet'!$D$5:$CB$183,Q$9,FALSE))),"")</f>
        <v>23376.24997636952</v>
      </c>
      <c r="R133" s="123">
        <f ca="1">IFERROR(IF((VLOOKUP($E133,'Adj NEA Backsheet'!$D$5:$CB$183,R$9,FALSE))="","",(VLOOKUP($E133,'Adj NEA Backsheet'!$D$5:$CB$183,R$9,FALSE))),"")</f>
        <v>23921.251147236664</v>
      </c>
    </row>
    <row r="134" spans="1:18" ht="15" customHeight="1" x14ac:dyDescent="0.3">
      <c r="A134" s="57">
        <v>121</v>
      </c>
      <c r="B134" s="97" t="str">
        <f ca="1">IFERROR(IF((VLOOKUP($E134,'Org List'!$AJ$10:$AL$188,3,FALSE))="","",(VLOOKUP($E134,'Org List'!$AJ$10:$AL$188,3,FALSE))),"")</f>
        <v>North of England Commissioning Region</v>
      </c>
      <c r="C134" s="98" t="str">
        <f ca="1">IFERROR(IF((VLOOKUP($E134,'Org List'!$AO$10:$AQ$188,3,FALSE))="","",(VLOOKUP($E134,'Org List'!$AO$10:$AQ$188,3,FALSE))),"")</f>
        <v>North West Region</v>
      </c>
      <c r="D134" s="113" t="str">
        <f ca="1">IFERROR(IF((VLOOKUP($E134,'Org List'!$AT$10:$AV$188,3,FALSE))="","",(VLOOKUP($E134,'Org List'!$AT$10:$AV$188,3,FALSE))),"")</f>
        <v>NHS England North (Greater Manchester)</v>
      </c>
      <c r="E134" s="97" t="str">
        <f t="shared" ca="1" si="1"/>
        <v>E08000004</v>
      </c>
      <c r="F134" s="99" t="str">
        <f ca="1">IF(E134="","",VLOOKUP(E134,'Org List'!$J$9:$K$488,2,0))</f>
        <v>Oldham</v>
      </c>
      <c r="G134" s="120">
        <f ca="1">IFERROR(IF((VLOOKUP($E134,'Adj NEA Backsheet'!$D$5:$CB$183,G$9,FALSE))="","",(VLOOKUP($E134,'Adj NEA Backsheet'!$D$5:$CB$183,G$9,FALSE))),"")</f>
        <v>3538.1000763148281</v>
      </c>
      <c r="H134" s="121">
        <f ca="1">IFERROR(IF((VLOOKUP($E134,'Adj NEA Backsheet'!$D$5:$CB$183,H$9,FALSE))="","",(VLOOKUP($E134,'Adj NEA Backsheet'!$D$5:$CB$183,H$9,FALSE))),"")</f>
        <v>3229.1743885479223</v>
      </c>
      <c r="I134" s="121">
        <f ca="1">IFERROR(IF((VLOOKUP($E134,'Adj NEA Backsheet'!$D$5:$CB$183,I$9,FALSE))="","",(VLOOKUP($E134,'Adj NEA Backsheet'!$D$5:$CB$183,I$9,FALSE))),"")</f>
        <v>3718.1027728676017</v>
      </c>
      <c r="J134" s="122">
        <f ca="1">IFERROR(IF((VLOOKUP($E134,'Adj NEA Backsheet'!$D$5:$CB$183,J$9,FALSE))="","",(VLOOKUP($E134,'Adj NEA Backsheet'!$D$5:$CB$183,J$9,FALSE))),"")</f>
        <v>3448.4559758839341</v>
      </c>
      <c r="K134" s="120">
        <f ca="1">IFERROR(IF((VLOOKUP($E134,'Adj NEA Backsheet'!$D$5:$CB$183,K$9,FALSE))="","",(VLOOKUP($E134,'Adj NEA Backsheet'!$D$5:$CB$183,K$9,FALSE))),"")</f>
        <v>5430.0394812768027</v>
      </c>
      <c r="L134" s="121">
        <f ca="1">IFERROR(IF((VLOOKUP($E134,'Adj NEA Backsheet'!$D$5:$CB$183,L$9,FALSE))="","",(VLOOKUP($E134,'Adj NEA Backsheet'!$D$5:$CB$183,L$9,FALSE))),"")</f>
        <v>5238.5768083061703</v>
      </c>
      <c r="M134" s="121">
        <f ca="1">IFERROR(IF((VLOOKUP($E134,'Adj NEA Backsheet'!$D$5:$CB$183,M$9,FALSE))="","",(VLOOKUP($E134,'Adj NEA Backsheet'!$D$5:$CB$183,M$9,FALSE))),"")</f>
        <v>5530.5487505186893</v>
      </c>
      <c r="N134" s="123">
        <f ca="1">IFERROR(IF((VLOOKUP($E134,'Adj NEA Backsheet'!$D$5:$CB$183,N$9,FALSE))="","",(VLOOKUP($E134,'Adj NEA Backsheet'!$D$5:$CB$183,N$9,FALSE))),"")</f>
        <v>5515.6315748169327</v>
      </c>
      <c r="O134" s="120">
        <f ca="1">IFERROR(IF((VLOOKUP($E134,'Adj NEA Backsheet'!$D$5:$CB$183,O$9,FALSE))="","",(VLOOKUP($E134,'Adj NEA Backsheet'!$D$5:$CB$183,O$9,FALSE))),"")</f>
        <v>8968.1395575916304</v>
      </c>
      <c r="P134" s="124">
        <f ca="1">IFERROR(IF((VLOOKUP($E134,'Adj NEA Backsheet'!$D$5:$CB$183,P$9,FALSE))="","",(VLOOKUP($E134,'Adj NEA Backsheet'!$D$5:$CB$183,P$9,FALSE))),"")</f>
        <v>8467.751196854093</v>
      </c>
      <c r="Q134" s="121">
        <f ca="1">IFERROR(IF((VLOOKUP($E134,'Adj NEA Backsheet'!$D$5:$CB$183,Q$9,FALSE))="","",(VLOOKUP($E134,'Adj NEA Backsheet'!$D$5:$CB$183,Q$9,FALSE))),"")</f>
        <v>9248.651523386292</v>
      </c>
      <c r="R134" s="123">
        <f ca="1">IFERROR(IF((VLOOKUP($E134,'Adj NEA Backsheet'!$D$5:$CB$183,R$9,FALSE))="","",(VLOOKUP($E134,'Adj NEA Backsheet'!$D$5:$CB$183,R$9,FALSE))),"")</f>
        <v>8964.0875507008677</v>
      </c>
    </row>
    <row r="135" spans="1:18" ht="15" customHeight="1" x14ac:dyDescent="0.3">
      <c r="A135" s="57">
        <v>122</v>
      </c>
      <c r="B135" s="97" t="str">
        <f ca="1">IFERROR(IF((VLOOKUP($E135,'Org List'!$AJ$10:$AL$188,3,FALSE))="","",(VLOOKUP($E135,'Org List'!$AJ$10:$AL$188,3,FALSE))),"")</f>
        <v>South East England Commissioning Region</v>
      </c>
      <c r="C135" s="98" t="str">
        <f ca="1">IFERROR(IF((VLOOKUP($E135,'Org List'!$AO$10:$AQ$188,3,FALSE))="","",(VLOOKUP($E135,'Org List'!$AO$10:$AQ$188,3,FALSE))),"")</f>
        <v>South East Region</v>
      </c>
      <c r="D135" s="113" t="str">
        <f ca="1">IFERROR(IF((VLOOKUP($E135,'Org List'!$AT$10:$AV$188,3,FALSE))="","",(VLOOKUP($E135,'Org List'!$AT$10:$AV$188,3,FALSE))),"")</f>
        <v>NHS England South East (Hampshire, Isle of Wight and Thames Valley)</v>
      </c>
      <c r="E135" s="97" t="str">
        <f t="shared" ca="1" si="1"/>
        <v>E10000025</v>
      </c>
      <c r="F135" s="99" t="str">
        <f ca="1">IF(E135="","",VLOOKUP(E135,'Org List'!$J$9:$K$488,2,0))</f>
        <v>Oxfordshire</v>
      </c>
      <c r="G135" s="120">
        <f ca="1">IFERROR(IF((VLOOKUP($E135,'Adj NEA Backsheet'!$D$5:$CB$183,G$9,FALSE))="","",(VLOOKUP($E135,'Adj NEA Backsheet'!$D$5:$CB$183,G$9,FALSE))),"")</f>
        <v>6896.0803799497098</v>
      </c>
      <c r="H135" s="121">
        <f ca="1">IFERROR(IF((VLOOKUP($E135,'Adj NEA Backsheet'!$D$5:$CB$183,H$9,FALSE))="","",(VLOOKUP($E135,'Adj NEA Backsheet'!$D$5:$CB$183,H$9,FALSE))),"")</f>
        <v>6839.939622574042</v>
      </c>
      <c r="I135" s="121">
        <f ca="1">IFERROR(IF((VLOOKUP($E135,'Adj NEA Backsheet'!$D$5:$CB$183,I$9,FALSE))="","",(VLOOKUP($E135,'Adj NEA Backsheet'!$D$5:$CB$183,I$9,FALSE))),"")</f>
        <v>7599.8471145977237</v>
      </c>
      <c r="J135" s="122">
        <f ca="1">IFERROR(IF((VLOOKUP($E135,'Adj NEA Backsheet'!$D$5:$CB$183,J$9,FALSE))="","",(VLOOKUP($E135,'Adj NEA Backsheet'!$D$5:$CB$183,J$9,FALSE))),"")</f>
        <v>7325.0619785411427</v>
      </c>
      <c r="K135" s="120">
        <f ca="1">IFERROR(IF((VLOOKUP($E135,'Adj NEA Backsheet'!$D$5:$CB$183,K$9,FALSE))="","",(VLOOKUP($E135,'Adj NEA Backsheet'!$D$5:$CB$183,K$9,FALSE))),"")</f>
        <v>10042.292054153251</v>
      </c>
      <c r="L135" s="121">
        <f ca="1">IFERROR(IF((VLOOKUP($E135,'Adj NEA Backsheet'!$D$5:$CB$183,L$9,FALSE))="","",(VLOOKUP($E135,'Adj NEA Backsheet'!$D$5:$CB$183,L$9,FALSE))),"")</f>
        <v>9820.9953823867818</v>
      </c>
      <c r="M135" s="121">
        <f ca="1">IFERROR(IF((VLOOKUP($E135,'Adj NEA Backsheet'!$D$5:$CB$183,M$9,FALSE))="","",(VLOOKUP($E135,'Adj NEA Backsheet'!$D$5:$CB$183,M$9,FALSE))),"")</f>
        <v>10390.361251155076</v>
      </c>
      <c r="N135" s="123">
        <f ca="1">IFERROR(IF((VLOOKUP($E135,'Adj NEA Backsheet'!$D$5:$CB$183,N$9,FALSE))="","",(VLOOKUP($E135,'Adj NEA Backsheet'!$D$5:$CB$183,N$9,FALSE))),"")</f>
        <v>10611.984065456543</v>
      </c>
      <c r="O135" s="120">
        <f ca="1">IFERROR(IF((VLOOKUP($E135,'Adj NEA Backsheet'!$D$5:$CB$183,O$9,FALSE))="","",(VLOOKUP($E135,'Adj NEA Backsheet'!$D$5:$CB$183,O$9,FALSE))),"")</f>
        <v>16938.372434102959</v>
      </c>
      <c r="P135" s="124">
        <f ca="1">IFERROR(IF((VLOOKUP($E135,'Adj NEA Backsheet'!$D$5:$CB$183,P$9,FALSE))="","",(VLOOKUP($E135,'Adj NEA Backsheet'!$D$5:$CB$183,P$9,FALSE))),"")</f>
        <v>16660.935004960826</v>
      </c>
      <c r="Q135" s="121">
        <f ca="1">IFERROR(IF((VLOOKUP($E135,'Adj NEA Backsheet'!$D$5:$CB$183,Q$9,FALSE))="","",(VLOOKUP($E135,'Adj NEA Backsheet'!$D$5:$CB$183,Q$9,FALSE))),"")</f>
        <v>17990.208365752798</v>
      </c>
      <c r="R135" s="123">
        <f ca="1">IFERROR(IF((VLOOKUP($E135,'Adj NEA Backsheet'!$D$5:$CB$183,R$9,FALSE))="","",(VLOOKUP($E135,'Adj NEA Backsheet'!$D$5:$CB$183,R$9,FALSE))),"")</f>
        <v>17937.046043997685</v>
      </c>
    </row>
    <row r="136" spans="1:18" ht="15" customHeight="1" x14ac:dyDescent="0.3">
      <c r="A136" s="57">
        <v>123</v>
      </c>
      <c r="B136" s="97" t="str">
        <f ca="1">IFERROR(IF((VLOOKUP($E136,'Org List'!$AJ$10:$AL$188,3,FALSE))="","",(VLOOKUP($E136,'Org List'!$AJ$10:$AL$188,3,FALSE))),"")</f>
        <v>Midlands and East of England Commissioning Region</v>
      </c>
      <c r="C136" s="98" t="str">
        <f ca="1">IFERROR(IF((VLOOKUP($E136,'Org List'!$AO$10:$AQ$188,3,FALSE))="","",(VLOOKUP($E136,'Org List'!$AO$10:$AQ$188,3,FALSE))),"")</f>
        <v>East Region</v>
      </c>
      <c r="D136" s="113" t="str">
        <f ca="1">IFERROR(IF((VLOOKUP($E136,'Org List'!$AT$10:$AV$188,3,FALSE))="","",(VLOOKUP($E136,'Org List'!$AT$10:$AV$188,3,FALSE))),"")</f>
        <v>NHS England Midlands And East (East)</v>
      </c>
      <c r="E136" s="97" t="str">
        <f t="shared" ca="1" si="1"/>
        <v>E06000031</v>
      </c>
      <c r="F136" s="99" t="str">
        <f ca="1">IF(E136="","",VLOOKUP(E136,'Org List'!$J$9:$K$488,2,0))</f>
        <v>Peterborough</v>
      </c>
      <c r="G136" s="120">
        <f ca="1">IFERROR(IF((VLOOKUP($E136,'Adj NEA Backsheet'!$D$5:$CB$183,G$9,FALSE))="","",(VLOOKUP($E136,'Adj NEA Backsheet'!$D$5:$CB$183,G$9,FALSE))),"")</f>
        <v>1521.8649413599148</v>
      </c>
      <c r="H136" s="121">
        <f ca="1">IFERROR(IF((VLOOKUP($E136,'Adj NEA Backsheet'!$D$5:$CB$183,H$9,FALSE))="","",(VLOOKUP($E136,'Adj NEA Backsheet'!$D$5:$CB$183,H$9,FALSE))),"")</f>
        <v>1575.7044792273746</v>
      </c>
      <c r="I136" s="121">
        <f ca="1">IFERROR(IF((VLOOKUP($E136,'Adj NEA Backsheet'!$D$5:$CB$183,I$9,FALSE))="","",(VLOOKUP($E136,'Adj NEA Backsheet'!$D$5:$CB$183,I$9,FALSE))),"")</f>
        <v>1740.212948559803</v>
      </c>
      <c r="J136" s="122">
        <f ca="1">IFERROR(IF((VLOOKUP($E136,'Adj NEA Backsheet'!$D$5:$CB$183,J$9,FALSE))="","",(VLOOKUP($E136,'Adj NEA Backsheet'!$D$5:$CB$183,J$9,FALSE))),"")</f>
        <v>1553.6625843931174</v>
      </c>
      <c r="K136" s="120">
        <f ca="1">IFERROR(IF((VLOOKUP($E136,'Adj NEA Backsheet'!$D$5:$CB$183,K$9,FALSE))="","",(VLOOKUP($E136,'Adj NEA Backsheet'!$D$5:$CB$183,K$9,FALSE))),"")</f>
        <v>3732.0430183360645</v>
      </c>
      <c r="L136" s="121">
        <f ca="1">IFERROR(IF((VLOOKUP($E136,'Adj NEA Backsheet'!$D$5:$CB$183,L$9,FALSE))="","",(VLOOKUP($E136,'Adj NEA Backsheet'!$D$5:$CB$183,L$9,FALSE))),"")</f>
        <v>3642.426432041997</v>
      </c>
      <c r="M136" s="121">
        <f ca="1">IFERROR(IF((VLOOKUP($E136,'Adj NEA Backsheet'!$D$5:$CB$183,M$9,FALSE))="","",(VLOOKUP($E136,'Adj NEA Backsheet'!$D$5:$CB$183,M$9,FALSE))),"")</f>
        <v>3804.9762317118284</v>
      </c>
      <c r="N136" s="123">
        <f ca="1">IFERROR(IF((VLOOKUP($E136,'Adj NEA Backsheet'!$D$5:$CB$183,N$9,FALSE))="","",(VLOOKUP($E136,'Adj NEA Backsheet'!$D$5:$CB$183,N$9,FALSE))),"")</f>
        <v>3854.8482248422197</v>
      </c>
      <c r="O136" s="120">
        <f ca="1">IFERROR(IF((VLOOKUP($E136,'Adj NEA Backsheet'!$D$5:$CB$183,O$9,FALSE))="","",(VLOOKUP($E136,'Adj NEA Backsheet'!$D$5:$CB$183,O$9,FALSE))),"")</f>
        <v>5253.9079596959791</v>
      </c>
      <c r="P136" s="124">
        <f ca="1">IFERROR(IF((VLOOKUP($E136,'Adj NEA Backsheet'!$D$5:$CB$183,P$9,FALSE))="","",(VLOOKUP($E136,'Adj NEA Backsheet'!$D$5:$CB$183,P$9,FALSE))),"")</f>
        <v>5218.1309112693716</v>
      </c>
      <c r="Q136" s="121">
        <f ca="1">IFERROR(IF((VLOOKUP($E136,'Adj NEA Backsheet'!$D$5:$CB$183,Q$9,FALSE))="","",(VLOOKUP($E136,'Adj NEA Backsheet'!$D$5:$CB$183,Q$9,FALSE))),"")</f>
        <v>5545.1891802716309</v>
      </c>
      <c r="R136" s="123">
        <f ca="1">IFERROR(IF((VLOOKUP($E136,'Adj NEA Backsheet'!$D$5:$CB$183,R$9,FALSE))="","",(VLOOKUP($E136,'Adj NEA Backsheet'!$D$5:$CB$183,R$9,FALSE))),"")</f>
        <v>5408.5108092353366</v>
      </c>
    </row>
    <row r="137" spans="1:18" ht="15" customHeight="1" x14ac:dyDescent="0.3">
      <c r="A137" s="57">
        <v>124</v>
      </c>
      <c r="B137" s="97" t="str">
        <f ca="1">IFERROR(IF((VLOOKUP($E137,'Org List'!$AJ$10:$AL$188,3,FALSE))="","",(VLOOKUP($E137,'Org List'!$AJ$10:$AL$188,3,FALSE))),"")</f>
        <v>South West England Commissioning Region</v>
      </c>
      <c r="C137" s="98" t="str">
        <f ca="1">IFERROR(IF((VLOOKUP($E137,'Org List'!$AO$10:$AQ$188,3,FALSE))="","",(VLOOKUP($E137,'Org List'!$AO$10:$AQ$188,3,FALSE))),"")</f>
        <v>South West Region</v>
      </c>
      <c r="D137" s="113" t="str">
        <f ca="1">IFERROR(IF((VLOOKUP($E137,'Org List'!$AT$10:$AV$188,3,FALSE))="","",(VLOOKUP($E137,'Org List'!$AT$10:$AV$188,3,FALSE))),"")</f>
        <v>NHS England South West (South West South)</v>
      </c>
      <c r="E137" s="97" t="str">
        <f t="shared" ca="1" si="1"/>
        <v>E06000026</v>
      </c>
      <c r="F137" s="99" t="str">
        <f ca="1">IF(E137="","",VLOOKUP(E137,'Org List'!$J$9:$K$488,2,0))</f>
        <v>Plymouth</v>
      </c>
      <c r="G137" s="120">
        <f ca="1">IFERROR(IF((VLOOKUP($E137,'Adj NEA Backsheet'!$D$5:$CB$183,G$9,FALSE))="","",(VLOOKUP($E137,'Adj NEA Backsheet'!$D$5:$CB$183,G$9,FALSE))),"")</f>
        <v>1919.7027342641099</v>
      </c>
      <c r="H137" s="121">
        <f ca="1">IFERROR(IF((VLOOKUP($E137,'Adj NEA Backsheet'!$D$5:$CB$183,H$9,FALSE))="","",(VLOOKUP($E137,'Adj NEA Backsheet'!$D$5:$CB$183,H$9,FALSE))),"")</f>
        <v>1778.2020181165967</v>
      </c>
      <c r="I137" s="121">
        <f ca="1">IFERROR(IF((VLOOKUP($E137,'Adj NEA Backsheet'!$D$5:$CB$183,I$9,FALSE))="","",(VLOOKUP($E137,'Adj NEA Backsheet'!$D$5:$CB$183,I$9,FALSE))),"")</f>
        <v>1984.78725257426</v>
      </c>
      <c r="J137" s="122">
        <f ca="1">IFERROR(IF((VLOOKUP($E137,'Adj NEA Backsheet'!$D$5:$CB$183,J$9,FALSE))="","",(VLOOKUP($E137,'Adj NEA Backsheet'!$D$5:$CB$183,J$9,FALSE))),"")</f>
        <v>1749.1464295852797</v>
      </c>
      <c r="K137" s="120">
        <f ca="1">IFERROR(IF((VLOOKUP($E137,'Adj NEA Backsheet'!$D$5:$CB$183,K$9,FALSE))="","",(VLOOKUP($E137,'Adj NEA Backsheet'!$D$5:$CB$183,K$9,FALSE))),"")</f>
        <v>4879.3049820640535</v>
      </c>
      <c r="L137" s="121">
        <f ca="1">IFERROR(IF((VLOOKUP($E137,'Adj NEA Backsheet'!$D$5:$CB$183,L$9,FALSE))="","",(VLOOKUP($E137,'Adj NEA Backsheet'!$D$5:$CB$183,L$9,FALSE))),"")</f>
        <v>4761.9204043975333</v>
      </c>
      <c r="M137" s="121">
        <f ca="1">IFERROR(IF((VLOOKUP($E137,'Adj NEA Backsheet'!$D$5:$CB$183,M$9,FALSE))="","",(VLOOKUP($E137,'Adj NEA Backsheet'!$D$5:$CB$183,M$9,FALSE))),"")</f>
        <v>5203.5653500735507</v>
      </c>
      <c r="N137" s="123">
        <f ca="1">IFERROR(IF((VLOOKUP($E137,'Adj NEA Backsheet'!$D$5:$CB$183,N$9,FALSE))="","",(VLOOKUP($E137,'Adj NEA Backsheet'!$D$5:$CB$183,N$9,FALSE))),"")</f>
        <v>5192.5242264316503</v>
      </c>
      <c r="O137" s="120">
        <f ca="1">IFERROR(IF((VLOOKUP($E137,'Adj NEA Backsheet'!$D$5:$CB$183,O$9,FALSE))="","",(VLOOKUP($E137,'Adj NEA Backsheet'!$D$5:$CB$183,O$9,FALSE))),"")</f>
        <v>6799.007716328164</v>
      </c>
      <c r="P137" s="124">
        <f ca="1">IFERROR(IF((VLOOKUP($E137,'Adj NEA Backsheet'!$D$5:$CB$183,P$9,FALSE))="","",(VLOOKUP($E137,'Adj NEA Backsheet'!$D$5:$CB$183,P$9,FALSE))),"")</f>
        <v>6540.1224225141304</v>
      </c>
      <c r="Q137" s="121">
        <f ca="1">IFERROR(IF((VLOOKUP($E137,'Adj NEA Backsheet'!$D$5:$CB$183,Q$9,FALSE))="","",(VLOOKUP($E137,'Adj NEA Backsheet'!$D$5:$CB$183,Q$9,FALSE))),"")</f>
        <v>7188.3526026478103</v>
      </c>
      <c r="R137" s="123">
        <f ca="1">IFERROR(IF((VLOOKUP($E137,'Adj NEA Backsheet'!$D$5:$CB$183,R$9,FALSE))="","",(VLOOKUP($E137,'Adj NEA Backsheet'!$D$5:$CB$183,R$9,FALSE))),"")</f>
        <v>6941.6706560169296</v>
      </c>
    </row>
    <row r="138" spans="1:18" ht="15" customHeight="1" x14ac:dyDescent="0.3">
      <c r="A138" s="57">
        <v>125</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113" t="str">
        <f ca="1">IFERROR(IF((VLOOKUP($E138,'Org List'!$AT$10:$AV$188,3,FALSE))="","",(VLOOKUP($E138,'Org List'!$AT$10:$AV$188,3,FALSE))),"")</f>
        <v>NHS England South East (Hampshire, Isle of Wight and Thames Valley)</v>
      </c>
      <c r="E138" s="97" t="str">
        <f t="shared" ca="1" si="1"/>
        <v>E06000044</v>
      </c>
      <c r="F138" s="99" t="str">
        <f ca="1">IF(E138="","",VLOOKUP(E138,'Org List'!$J$9:$K$488,2,0))</f>
        <v>Portsmouth</v>
      </c>
      <c r="G138" s="120">
        <f ca="1">IFERROR(IF((VLOOKUP($E138,'Adj NEA Backsheet'!$D$5:$CB$183,G$9,FALSE))="","",(VLOOKUP($E138,'Adj NEA Backsheet'!$D$5:$CB$183,G$9,FALSE))),"")</f>
        <v>1723.4936845929706</v>
      </c>
      <c r="H138" s="121">
        <f ca="1">IFERROR(IF((VLOOKUP($E138,'Adj NEA Backsheet'!$D$5:$CB$183,H$9,FALSE))="","",(VLOOKUP($E138,'Adj NEA Backsheet'!$D$5:$CB$183,H$9,FALSE))),"")</f>
        <v>1595.4668815890143</v>
      </c>
      <c r="I138" s="121">
        <f ca="1">IFERROR(IF((VLOOKUP($E138,'Adj NEA Backsheet'!$D$5:$CB$183,I$9,FALSE))="","",(VLOOKUP($E138,'Adj NEA Backsheet'!$D$5:$CB$183,I$9,FALSE))),"")</f>
        <v>1667.0332127673553</v>
      </c>
      <c r="J138" s="122">
        <f ca="1">IFERROR(IF((VLOOKUP($E138,'Adj NEA Backsheet'!$D$5:$CB$183,J$9,FALSE))="","",(VLOOKUP($E138,'Adj NEA Backsheet'!$D$5:$CB$183,J$9,FALSE))),"")</f>
        <v>1755.4847093451499</v>
      </c>
      <c r="K138" s="120">
        <f ca="1">IFERROR(IF((VLOOKUP($E138,'Adj NEA Backsheet'!$D$5:$CB$183,K$9,FALSE))="","",(VLOOKUP($E138,'Adj NEA Backsheet'!$D$5:$CB$183,K$9,FALSE))),"")</f>
        <v>3540.8243707067159</v>
      </c>
      <c r="L138" s="121">
        <f ca="1">IFERROR(IF((VLOOKUP($E138,'Adj NEA Backsheet'!$D$5:$CB$183,L$9,FALSE))="","",(VLOOKUP($E138,'Adj NEA Backsheet'!$D$5:$CB$183,L$9,FALSE))),"")</f>
        <v>3479.8179444061811</v>
      </c>
      <c r="M138" s="121">
        <f ca="1">IFERROR(IF((VLOOKUP($E138,'Adj NEA Backsheet'!$D$5:$CB$183,M$9,FALSE))="","",(VLOOKUP($E138,'Adj NEA Backsheet'!$D$5:$CB$183,M$9,FALSE))),"")</f>
        <v>3684.5300163982711</v>
      </c>
      <c r="N138" s="123">
        <f ca="1">IFERROR(IF((VLOOKUP($E138,'Adj NEA Backsheet'!$D$5:$CB$183,N$9,FALSE))="","",(VLOOKUP($E138,'Adj NEA Backsheet'!$D$5:$CB$183,N$9,FALSE))),"")</f>
        <v>3640.417579439094</v>
      </c>
      <c r="O138" s="120">
        <f ca="1">IFERROR(IF((VLOOKUP($E138,'Adj NEA Backsheet'!$D$5:$CB$183,O$9,FALSE))="","",(VLOOKUP($E138,'Adj NEA Backsheet'!$D$5:$CB$183,O$9,FALSE))),"")</f>
        <v>5264.3180552996864</v>
      </c>
      <c r="P138" s="124">
        <f ca="1">IFERROR(IF((VLOOKUP($E138,'Adj NEA Backsheet'!$D$5:$CB$183,P$9,FALSE))="","",(VLOOKUP($E138,'Adj NEA Backsheet'!$D$5:$CB$183,P$9,FALSE))),"")</f>
        <v>5075.2848259951952</v>
      </c>
      <c r="Q138" s="121">
        <f ca="1">IFERROR(IF((VLOOKUP($E138,'Adj NEA Backsheet'!$D$5:$CB$183,Q$9,FALSE))="","",(VLOOKUP($E138,'Adj NEA Backsheet'!$D$5:$CB$183,Q$9,FALSE))),"")</f>
        <v>5351.5632291656266</v>
      </c>
      <c r="R138" s="123">
        <f ca="1">IFERROR(IF((VLOOKUP($E138,'Adj NEA Backsheet'!$D$5:$CB$183,R$9,FALSE))="","",(VLOOKUP($E138,'Adj NEA Backsheet'!$D$5:$CB$183,R$9,FALSE))),"")</f>
        <v>5395.9022887842439</v>
      </c>
    </row>
    <row r="139" spans="1:18" ht="15" customHeight="1" x14ac:dyDescent="0.3">
      <c r="A139" s="57">
        <v>126</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1"/>
        <v>E06000038</v>
      </c>
      <c r="F139" s="99" t="str">
        <f ca="1">IF(E139="","",VLOOKUP(E139,'Org List'!$J$9:$K$488,2,0))</f>
        <v>Reading</v>
      </c>
      <c r="G139" s="120">
        <f ca="1">IFERROR(IF((VLOOKUP($E139,'Adj NEA Backsheet'!$D$5:$CB$183,G$9,FALSE))="","",(VLOOKUP($E139,'Adj NEA Backsheet'!$D$5:$CB$183,G$9,FALSE))),"")</f>
        <v>1289.2247801076851</v>
      </c>
      <c r="H139" s="121">
        <f ca="1">IFERROR(IF((VLOOKUP($E139,'Adj NEA Backsheet'!$D$5:$CB$183,H$9,FALSE))="","",(VLOOKUP($E139,'Adj NEA Backsheet'!$D$5:$CB$183,H$9,FALSE))),"")</f>
        <v>1291.6383551615095</v>
      </c>
      <c r="I139" s="121">
        <f ca="1">IFERROR(IF((VLOOKUP($E139,'Adj NEA Backsheet'!$D$5:$CB$183,I$9,FALSE))="","",(VLOOKUP($E139,'Adj NEA Backsheet'!$D$5:$CB$183,I$9,FALSE))),"")</f>
        <v>1343.4444504830492</v>
      </c>
      <c r="J139" s="122">
        <f ca="1">IFERROR(IF((VLOOKUP($E139,'Adj NEA Backsheet'!$D$5:$CB$183,J$9,FALSE))="","",(VLOOKUP($E139,'Adj NEA Backsheet'!$D$5:$CB$183,J$9,FALSE))),"")</f>
        <v>1419.7184235974478</v>
      </c>
      <c r="K139" s="120">
        <f ca="1">IFERROR(IF((VLOOKUP($E139,'Adj NEA Backsheet'!$D$5:$CB$183,K$9,FALSE))="","",(VLOOKUP($E139,'Adj NEA Backsheet'!$D$5:$CB$183,K$9,FALSE))),"")</f>
        <v>2719.5064291752042</v>
      </c>
      <c r="L139" s="121">
        <f ca="1">IFERROR(IF((VLOOKUP($E139,'Adj NEA Backsheet'!$D$5:$CB$183,L$9,FALSE))="","",(VLOOKUP($E139,'Adj NEA Backsheet'!$D$5:$CB$183,L$9,FALSE))),"")</f>
        <v>2689.4299938371059</v>
      </c>
      <c r="M139" s="121">
        <f ca="1">IFERROR(IF((VLOOKUP($E139,'Adj NEA Backsheet'!$D$5:$CB$183,M$9,FALSE))="","",(VLOOKUP($E139,'Adj NEA Backsheet'!$D$5:$CB$183,M$9,FALSE))),"")</f>
        <v>2929.7639419251655</v>
      </c>
      <c r="N139" s="123">
        <f ca="1">IFERROR(IF((VLOOKUP($E139,'Adj NEA Backsheet'!$D$5:$CB$183,N$9,FALSE))="","",(VLOOKUP($E139,'Adj NEA Backsheet'!$D$5:$CB$183,N$9,FALSE))),"")</f>
        <v>2939.6980887510663</v>
      </c>
      <c r="O139" s="120">
        <f ca="1">IFERROR(IF((VLOOKUP($E139,'Adj NEA Backsheet'!$D$5:$CB$183,O$9,FALSE))="","",(VLOOKUP($E139,'Adj NEA Backsheet'!$D$5:$CB$183,O$9,FALSE))),"")</f>
        <v>4008.7312092828893</v>
      </c>
      <c r="P139" s="124">
        <f ca="1">IFERROR(IF((VLOOKUP($E139,'Adj NEA Backsheet'!$D$5:$CB$183,P$9,FALSE))="","",(VLOOKUP($E139,'Adj NEA Backsheet'!$D$5:$CB$183,P$9,FALSE))),"")</f>
        <v>3981.0683489986154</v>
      </c>
      <c r="Q139" s="121">
        <f ca="1">IFERROR(IF((VLOOKUP($E139,'Adj NEA Backsheet'!$D$5:$CB$183,Q$9,FALSE))="","",(VLOOKUP($E139,'Adj NEA Backsheet'!$D$5:$CB$183,Q$9,FALSE))),"")</f>
        <v>4273.2083924082144</v>
      </c>
      <c r="R139" s="123">
        <f ca="1">IFERROR(IF((VLOOKUP($E139,'Adj NEA Backsheet'!$D$5:$CB$183,R$9,FALSE))="","",(VLOOKUP($E139,'Adj NEA Backsheet'!$D$5:$CB$183,R$9,FALSE))),"")</f>
        <v>4359.4165123485145</v>
      </c>
    </row>
    <row r="140" spans="1:18" ht="15" customHeight="1" x14ac:dyDescent="0.3">
      <c r="A140" s="57">
        <v>127</v>
      </c>
      <c r="B140" s="97" t="str">
        <f ca="1">IFERROR(IF((VLOOKUP($E140,'Org List'!$AJ$10:$AL$188,3,FALSE))="","",(VLOOKUP($E140,'Org List'!$AJ$10:$AL$188,3,FALSE))),"")</f>
        <v>London Commissioning Region</v>
      </c>
      <c r="C140" s="98" t="str">
        <f ca="1">IFERROR(IF((VLOOKUP($E140,'Org List'!$AO$10:$AQ$188,3,FALSE))="","",(VLOOKUP($E140,'Org List'!$AO$10:$AQ$188,3,FALSE))),"")</f>
        <v>London Region</v>
      </c>
      <c r="D140" s="113" t="str">
        <f ca="1">IFERROR(IF((VLOOKUP($E140,'Org List'!$AT$10:$AV$188,3,FALSE))="","",(VLOOKUP($E140,'Org List'!$AT$10:$AV$188,3,FALSE))),"")</f>
        <v>NHS England London</v>
      </c>
      <c r="E140" s="97" t="str">
        <f t="shared" ca="1" si="1"/>
        <v>E09000026</v>
      </c>
      <c r="F140" s="99" t="str">
        <f ca="1">IF(E140="","",VLOOKUP(E140,'Org List'!$J$9:$K$488,2,0))</f>
        <v>Redbridge</v>
      </c>
      <c r="G140" s="120">
        <f ca="1">IFERROR(IF((VLOOKUP($E140,'Adj NEA Backsheet'!$D$5:$CB$183,G$9,FALSE))="","",(VLOOKUP($E140,'Adj NEA Backsheet'!$D$5:$CB$183,G$9,FALSE))),"")</f>
        <v>2485.4732663045452</v>
      </c>
      <c r="H140" s="121">
        <f ca="1">IFERROR(IF((VLOOKUP($E140,'Adj NEA Backsheet'!$D$5:$CB$183,H$9,FALSE))="","",(VLOOKUP($E140,'Adj NEA Backsheet'!$D$5:$CB$183,H$9,FALSE))),"")</f>
        <v>2340.1143917323875</v>
      </c>
      <c r="I140" s="121">
        <f ca="1">IFERROR(IF((VLOOKUP($E140,'Adj NEA Backsheet'!$D$5:$CB$183,I$9,FALSE))="","",(VLOOKUP($E140,'Adj NEA Backsheet'!$D$5:$CB$183,I$9,FALSE))),"")</f>
        <v>2450.8936405660361</v>
      </c>
      <c r="J140" s="122">
        <f ca="1">IFERROR(IF((VLOOKUP($E140,'Adj NEA Backsheet'!$D$5:$CB$183,J$9,FALSE))="","",(VLOOKUP($E140,'Adj NEA Backsheet'!$D$5:$CB$183,J$9,FALSE))),"")</f>
        <v>2386.9899478648331</v>
      </c>
      <c r="K140" s="120">
        <f ca="1">IFERROR(IF((VLOOKUP($E140,'Adj NEA Backsheet'!$D$5:$CB$183,K$9,FALSE))="","",(VLOOKUP($E140,'Adj NEA Backsheet'!$D$5:$CB$183,K$9,FALSE))),"")</f>
        <v>4583.640671098442</v>
      </c>
      <c r="L140" s="121">
        <f ca="1">IFERROR(IF((VLOOKUP($E140,'Adj NEA Backsheet'!$D$5:$CB$183,L$9,FALSE))="","",(VLOOKUP($E140,'Adj NEA Backsheet'!$D$5:$CB$183,L$9,FALSE))),"")</f>
        <v>4477.4527246921116</v>
      </c>
      <c r="M140" s="121">
        <f ca="1">IFERROR(IF((VLOOKUP($E140,'Adj NEA Backsheet'!$D$5:$CB$183,M$9,FALSE))="","",(VLOOKUP($E140,'Adj NEA Backsheet'!$D$5:$CB$183,M$9,FALSE))),"")</f>
        <v>4753.5236416499029</v>
      </c>
      <c r="N140" s="123">
        <f ca="1">IFERROR(IF((VLOOKUP($E140,'Adj NEA Backsheet'!$D$5:$CB$183,N$9,FALSE))="","",(VLOOKUP($E140,'Adj NEA Backsheet'!$D$5:$CB$183,N$9,FALSE))),"")</f>
        <v>4601.5890039852557</v>
      </c>
      <c r="O140" s="120">
        <f ca="1">IFERROR(IF((VLOOKUP($E140,'Adj NEA Backsheet'!$D$5:$CB$183,O$9,FALSE))="","",(VLOOKUP($E140,'Adj NEA Backsheet'!$D$5:$CB$183,O$9,FALSE))),"")</f>
        <v>7069.1139374029872</v>
      </c>
      <c r="P140" s="124">
        <f ca="1">IFERROR(IF((VLOOKUP($E140,'Adj NEA Backsheet'!$D$5:$CB$183,P$9,FALSE))="","",(VLOOKUP($E140,'Adj NEA Backsheet'!$D$5:$CB$183,P$9,FALSE))),"")</f>
        <v>6817.5671164244995</v>
      </c>
      <c r="Q140" s="121">
        <f ca="1">IFERROR(IF((VLOOKUP($E140,'Adj NEA Backsheet'!$D$5:$CB$183,Q$9,FALSE))="","",(VLOOKUP($E140,'Adj NEA Backsheet'!$D$5:$CB$183,Q$9,FALSE))),"")</f>
        <v>7204.4172822159389</v>
      </c>
      <c r="R140" s="123">
        <f ca="1">IFERROR(IF((VLOOKUP($E140,'Adj NEA Backsheet'!$D$5:$CB$183,R$9,FALSE))="","",(VLOOKUP($E140,'Adj NEA Backsheet'!$D$5:$CB$183,R$9,FALSE))),"")</f>
        <v>6988.5789518500887</v>
      </c>
    </row>
    <row r="141" spans="1:18" ht="15" customHeight="1" x14ac:dyDescent="0.3">
      <c r="A141" s="57">
        <v>128</v>
      </c>
      <c r="B141" s="97" t="str">
        <f ca="1">IFERROR(IF((VLOOKUP($E141,'Org List'!$AJ$10:$AL$188,3,FALSE))="","",(VLOOKUP($E141,'Org List'!$AJ$10:$AL$188,3,FALSE))),"")</f>
        <v>North of England Commissioning Region</v>
      </c>
      <c r="C141" s="98" t="str">
        <f ca="1">IFERROR(IF((VLOOKUP($E141,'Org List'!$AO$10:$AQ$188,3,FALSE))="","",(VLOOKUP($E141,'Org List'!$AO$10:$AQ$188,3,FALSE))),"")</f>
        <v>North East Region</v>
      </c>
      <c r="D141" s="113" t="str">
        <f ca="1">IFERROR(IF((VLOOKUP($E141,'Org List'!$AT$10:$AV$188,3,FALSE))="","",(VLOOKUP($E141,'Org List'!$AT$10:$AV$188,3,FALSE))),"")</f>
        <v>NHS England North (Cumbria And North East)</v>
      </c>
      <c r="E141" s="97" t="str">
        <f t="shared" ref="E141:E191" ca="1" si="2">IF($A141&gt;$U$5-1,"",INDIRECT("'Comms by AT'!D"&amp;$A141+$U$4))</f>
        <v>E06000003</v>
      </c>
      <c r="F141" s="99" t="str">
        <f ca="1">IF(E141="","",VLOOKUP(E141,'Org List'!$J$9:$K$488,2,0))</f>
        <v>Redcar and Cleveland</v>
      </c>
      <c r="G141" s="120">
        <f ca="1">IFERROR(IF((VLOOKUP($E141,'Adj NEA Backsheet'!$D$5:$CB$183,G$9,FALSE))="","",(VLOOKUP($E141,'Adj NEA Backsheet'!$D$5:$CB$183,G$9,FALSE))),"")</f>
        <v>1741.4990562180731</v>
      </c>
      <c r="H141" s="121">
        <f ca="1">IFERROR(IF((VLOOKUP($E141,'Adj NEA Backsheet'!$D$5:$CB$183,H$9,FALSE))="","",(VLOOKUP($E141,'Adj NEA Backsheet'!$D$5:$CB$183,H$9,FALSE))),"")</f>
        <v>1712.4885987828438</v>
      </c>
      <c r="I141" s="121">
        <f ca="1">IFERROR(IF((VLOOKUP($E141,'Adj NEA Backsheet'!$D$5:$CB$183,I$9,FALSE))="","",(VLOOKUP($E141,'Adj NEA Backsheet'!$D$5:$CB$183,I$9,FALSE))),"")</f>
        <v>1824.7614441519295</v>
      </c>
      <c r="J141" s="122">
        <f ca="1">IFERROR(IF((VLOOKUP($E141,'Adj NEA Backsheet'!$D$5:$CB$183,J$9,FALSE))="","",(VLOOKUP($E141,'Adj NEA Backsheet'!$D$5:$CB$183,J$9,FALSE))),"")</f>
        <v>1766.6972394248905</v>
      </c>
      <c r="K141" s="120">
        <f ca="1">IFERROR(IF((VLOOKUP($E141,'Adj NEA Backsheet'!$D$5:$CB$183,K$9,FALSE))="","",(VLOOKUP($E141,'Adj NEA Backsheet'!$D$5:$CB$183,K$9,FALSE))),"")</f>
        <v>2675.9017701945495</v>
      </c>
      <c r="L141" s="121">
        <f ca="1">IFERROR(IF((VLOOKUP($E141,'Adj NEA Backsheet'!$D$5:$CB$183,L$9,FALSE))="","",(VLOOKUP($E141,'Adj NEA Backsheet'!$D$5:$CB$183,L$9,FALSE))),"")</f>
        <v>2667.48918495006</v>
      </c>
      <c r="M141" s="121">
        <f ca="1">IFERROR(IF((VLOOKUP($E141,'Adj NEA Backsheet'!$D$5:$CB$183,M$9,FALSE))="","",(VLOOKUP($E141,'Adj NEA Backsheet'!$D$5:$CB$183,M$9,FALSE))),"")</f>
        <v>2818.4603144157622</v>
      </c>
      <c r="N141" s="123">
        <f ca="1">IFERROR(IF((VLOOKUP($E141,'Adj NEA Backsheet'!$D$5:$CB$183,N$9,FALSE))="","",(VLOOKUP($E141,'Adj NEA Backsheet'!$D$5:$CB$183,N$9,FALSE))),"")</f>
        <v>2978.4569466274725</v>
      </c>
      <c r="O141" s="120">
        <f ca="1">IFERROR(IF((VLOOKUP($E141,'Adj NEA Backsheet'!$D$5:$CB$183,O$9,FALSE))="","",(VLOOKUP($E141,'Adj NEA Backsheet'!$D$5:$CB$183,O$9,FALSE))),"")</f>
        <v>4417.4008264126223</v>
      </c>
      <c r="P141" s="124">
        <f ca="1">IFERROR(IF((VLOOKUP($E141,'Adj NEA Backsheet'!$D$5:$CB$183,P$9,FALSE))="","",(VLOOKUP($E141,'Adj NEA Backsheet'!$D$5:$CB$183,P$9,FALSE))),"")</f>
        <v>4379.9777837329038</v>
      </c>
      <c r="Q141" s="121">
        <f ca="1">IFERROR(IF((VLOOKUP($E141,'Adj NEA Backsheet'!$D$5:$CB$183,Q$9,FALSE))="","",(VLOOKUP($E141,'Adj NEA Backsheet'!$D$5:$CB$183,Q$9,FALSE))),"")</f>
        <v>4643.2217585676917</v>
      </c>
      <c r="R141" s="123">
        <f ca="1">IFERROR(IF((VLOOKUP($E141,'Adj NEA Backsheet'!$D$5:$CB$183,R$9,FALSE))="","",(VLOOKUP($E141,'Adj NEA Backsheet'!$D$5:$CB$183,R$9,FALSE))),"")</f>
        <v>4745.154186052363</v>
      </c>
    </row>
    <row r="142" spans="1:18" ht="15" customHeight="1" x14ac:dyDescent="0.3">
      <c r="A142" s="57">
        <v>129</v>
      </c>
      <c r="B142" s="97" t="str">
        <f ca="1">IFERROR(IF((VLOOKUP($E142,'Org List'!$AJ$10:$AL$188,3,FALSE))="","",(VLOOKUP($E142,'Org List'!$AJ$10:$AL$188,3,FALSE))),"")</f>
        <v>London Commissioning Region</v>
      </c>
      <c r="C142" s="98" t="str">
        <f ca="1">IFERROR(IF((VLOOKUP($E142,'Org List'!$AO$10:$AQ$188,3,FALSE))="","",(VLOOKUP($E142,'Org List'!$AO$10:$AQ$188,3,FALSE))),"")</f>
        <v>London Region</v>
      </c>
      <c r="D142" s="113" t="str">
        <f ca="1">IFERROR(IF((VLOOKUP($E142,'Org List'!$AT$10:$AV$188,3,FALSE))="","",(VLOOKUP($E142,'Org List'!$AT$10:$AV$188,3,FALSE))),"")</f>
        <v>NHS England London</v>
      </c>
      <c r="E142" s="97" t="str">
        <f t="shared" ca="1" si="2"/>
        <v>E09000027</v>
      </c>
      <c r="F142" s="99" t="str">
        <f ca="1">IF(E142="","",VLOOKUP(E142,'Org List'!$J$9:$K$488,2,0))</f>
        <v>Richmond upon Thames</v>
      </c>
      <c r="G142" s="120">
        <f ca="1">IFERROR(IF((VLOOKUP($E142,'Adj NEA Backsheet'!$D$5:$CB$183,G$9,FALSE))="","",(VLOOKUP($E142,'Adj NEA Backsheet'!$D$5:$CB$183,G$9,FALSE))),"")</f>
        <v>1739.8377136761701</v>
      </c>
      <c r="H142" s="121">
        <f ca="1">IFERROR(IF((VLOOKUP($E142,'Adj NEA Backsheet'!$D$5:$CB$183,H$9,FALSE))="","",(VLOOKUP($E142,'Adj NEA Backsheet'!$D$5:$CB$183,H$9,FALSE))),"")</f>
        <v>1769.755045053633</v>
      </c>
      <c r="I142" s="121">
        <f ca="1">IFERROR(IF((VLOOKUP($E142,'Adj NEA Backsheet'!$D$5:$CB$183,I$9,FALSE))="","",(VLOOKUP($E142,'Adj NEA Backsheet'!$D$5:$CB$183,I$9,FALSE))),"")</f>
        <v>1873.4933632746131</v>
      </c>
      <c r="J142" s="122">
        <f ca="1">IFERROR(IF((VLOOKUP($E142,'Adj NEA Backsheet'!$D$5:$CB$183,J$9,FALSE))="","",(VLOOKUP($E142,'Adj NEA Backsheet'!$D$5:$CB$183,J$9,FALSE))),"")</f>
        <v>1966.4121226873503</v>
      </c>
      <c r="K142" s="120">
        <f ca="1">IFERROR(IF((VLOOKUP($E142,'Adj NEA Backsheet'!$D$5:$CB$183,K$9,FALSE))="","",(VLOOKUP($E142,'Adj NEA Backsheet'!$D$5:$CB$183,K$9,FALSE))),"")</f>
        <v>2924.3633613059865</v>
      </c>
      <c r="L142" s="121">
        <f ca="1">IFERROR(IF((VLOOKUP($E142,'Adj NEA Backsheet'!$D$5:$CB$183,L$9,FALSE))="","",(VLOOKUP($E142,'Adj NEA Backsheet'!$D$5:$CB$183,L$9,FALSE))),"")</f>
        <v>2939.1173685488666</v>
      </c>
      <c r="M142" s="121">
        <f ca="1">IFERROR(IF((VLOOKUP($E142,'Adj NEA Backsheet'!$D$5:$CB$183,M$9,FALSE))="","",(VLOOKUP($E142,'Adj NEA Backsheet'!$D$5:$CB$183,M$9,FALSE))),"")</f>
        <v>3043.0476246911221</v>
      </c>
      <c r="N142" s="123">
        <f ca="1">IFERROR(IF((VLOOKUP($E142,'Adj NEA Backsheet'!$D$5:$CB$183,N$9,FALSE))="","",(VLOOKUP($E142,'Adj NEA Backsheet'!$D$5:$CB$183,N$9,FALSE))),"")</f>
        <v>2952.9158063667046</v>
      </c>
      <c r="O142" s="120">
        <f ca="1">IFERROR(IF((VLOOKUP($E142,'Adj NEA Backsheet'!$D$5:$CB$183,O$9,FALSE))="","",(VLOOKUP($E142,'Adj NEA Backsheet'!$D$5:$CB$183,O$9,FALSE))),"")</f>
        <v>4664.2010749821566</v>
      </c>
      <c r="P142" s="124">
        <f ca="1">IFERROR(IF((VLOOKUP($E142,'Adj NEA Backsheet'!$D$5:$CB$183,P$9,FALSE))="","",(VLOOKUP($E142,'Adj NEA Backsheet'!$D$5:$CB$183,P$9,FALSE))),"")</f>
        <v>4708.8724136024994</v>
      </c>
      <c r="Q142" s="121">
        <f ca="1">IFERROR(IF((VLOOKUP($E142,'Adj NEA Backsheet'!$D$5:$CB$183,Q$9,FALSE))="","",(VLOOKUP($E142,'Adj NEA Backsheet'!$D$5:$CB$183,Q$9,FALSE))),"")</f>
        <v>4916.5409879657354</v>
      </c>
      <c r="R142" s="123">
        <f ca="1">IFERROR(IF((VLOOKUP($E142,'Adj NEA Backsheet'!$D$5:$CB$183,R$9,FALSE))="","",(VLOOKUP($E142,'Adj NEA Backsheet'!$D$5:$CB$183,R$9,FALSE))),"")</f>
        <v>4919.3279290540549</v>
      </c>
    </row>
    <row r="143" spans="1:18" ht="15" customHeight="1" x14ac:dyDescent="0.3">
      <c r="A143" s="57">
        <v>130</v>
      </c>
      <c r="B143" s="97" t="str">
        <f ca="1">IFERROR(IF((VLOOKUP($E143,'Org List'!$AJ$10:$AL$188,3,FALSE))="","",(VLOOKUP($E143,'Org List'!$AJ$10:$AL$188,3,FALSE))),"")</f>
        <v>North of England Commissioning Region</v>
      </c>
      <c r="C143" s="98" t="str">
        <f ca="1">IFERROR(IF((VLOOKUP($E143,'Org List'!$AO$10:$AQ$188,3,FALSE))="","",(VLOOKUP($E143,'Org List'!$AO$10:$AQ$188,3,FALSE))),"")</f>
        <v>North West Region</v>
      </c>
      <c r="D143" s="113" t="str">
        <f ca="1">IFERROR(IF((VLOOKUP($E143,'Org List'!$AT$10:$AV$188,3,FALSE))="","",(VLOOKUP($E143,'Org List'!$AT$10:$AV$188,3,FALSE))),"")</f>
        <v>NHS England North (Greater Manchester)</v>
      </c>
      <c r="E143" s="97" t="str">
        <f t="shared" ca="1" si="2"/>
        <v>E08000005</v>
      </c>
      <c r="F143" s="99" t="str">
        <f ca="1">IF(E143="","",VLOOKUP(E143,'Org List'!$J$9:$K$488,2,0))</f>
        <v>Rochdale</v>
      </c>
      <c r="G143" s="120">
        <f ca="1">IFERROR(IF((VLOOKUP($E143,'Adj NEA Backsheet'!$D$5:$CB$183,G$9,FALSE))="","",(VLOOKUP($E143,'Adj NEA Backsheet'!$D$5:$CB$183,G$9,FALSE))),"")</f>
        <v>2789.8022441625744</v>
      </c>
      <c r="H143" s="121">
        <f ca="1">IFERROR(IF((VLOOKUP($E143,'Adj NEA Backsheet'!$D$5:$CB$183,H$9,FALSE))="","",(VLOOKUP($E143,'Adj NEA Backsheet'!$D$5:$CB$183,H$9,FALSE))),"")</f>
        <v>2613.1449147505796</v>
      </c>
      <c r="I143" s="121">
        <f ca="1">IFERROR(IF((VLOOKUP($E143,'Adj NEA Backsheet'!$D$5:$CB$183,I$9,FALSE))="","",(VLOOKUP($E143,'Adj NEA Backsheet'!$D$5:$CB$183,I$9,FALSE))),"")</f>
        <v>3047.921399258591</v>
      </c>
      <c r="J143" s="122">
        <f ca="1">IFERROR(IF((VLOOKUP($E143,'Adj NEA Backsheet'!$D$5:$CB$183,J$9,FALSE))="","",(VLOOKUP($E143,'Adj NEA Backsheet'!$D$5:$CB$183,J$9,FALSE))),"")</f>
        <v>2951.3876170187623</v>
      </c>
      <c r="K143" s="120">
        <f ca="1">IFERROR(IF((VLOOKUP($E143,'Adj NEA Backsheet'!$D$5:$CB$183,K$9,FALSE))="","",(VLOOKUP($E143,'Adj NEA Backsheet'!$D$5:$CB$183,K$9,FALSE))),"")</f>
        <v>4881.7258461441788</v>
      </c>
      <c r="L143" s="121">
        <f ca="1">IFERROR(IF((VLOOKUP($E143,'Adj NEA Backsheet'!$D$5:$CB$183,L$9,FALSE))="","",(VLOOKUP($E143,'Adj NEA Backsheet'!$D$5:$CB$183,L$9,FALSE))),"")</f>
        <v>4769.0428025235051</v>
      </c>
      <c r="M143" s="121">
        <f ca="1">IFERROR(IF((VLOOKUP($E143,'Adj NEA Backsheet'!$D$5:$CB$183,M$9,FALSE))="","",(VLOOKUP($E143,'Adj NEA Backsheet'!$D$5:$CB$183,M$9,FALSE))),"")</f>
        <v>5000.3229602486517</v>
      </c>
      <c r="N143" s="123">
        <f ca="1">IFERROR(IF((VLOOKUP($E143,'Adj NEA Backsheet'!$D$5:$CB$183,N$9,FALSE))="","",(VLOOKUP($E143,'Adj NEA Backsheet'!$D$5:$CB$183,N$9,FALSE))),"")</f>
        <v>5187.1498065291235</v>
      </c>
      <c r="O143" s="120">
        <f ca="1">IFERROR(IF((VLOOKUP($E143,'Adj NEA Backsheet'!$D$5:$CB$183,O$9,FALSE))="","",(VLOOKUP($E143,'Adj NEA Backsheet'!$D$5:$CB$183,O$9,FALSE))),"")</f>
        <v>7671.5280903067533</v>
      </c>
      <c r="P143" s="124">
        <f ca="1">IFERROR(IF((VLOOKUP($E143,'Adj NEA Backsheet'!$D$5:$CB$183,P$9,FALSE))="","",(VLOOKUP($E143,'Adj NEA Backsheet'!$D$5:$CB$183,P$9,FALSE))),"")</f>
        <v>7382.1877172740842</v>
      </c>
      <c r="Q143" s="121">
        <f ca="1">IFERROR(IF((VLOOKUP($E143,'Adj NEA Backsheet'!$D$5:$CB$183,Q$9,FALSE))="","",(VLOOKUP($E143,'Adj NEA Backsheet'!$D$5:$CB$183,Q$9,FALSE))),"")</f>
        <v>8048.2443595072427</v>
      </c>
      <c r="R143" s="123">
        <f ca="1">IFERROR(IF((VLOOKUP($E143,'Adj NEA Backsheet'!$D$5:$CB$183,R$9,FALSE))="","",(VLOOKUP($E143,'Adj NEA Backsheet'!$D$5:$CB$183,R$9,FALSE))),"")</f>
        <v>8138.5374235478857</v>
      </c>
    </row>
    <row r="144" spans="1:18" ht="15" customHeight="1" x14ac:dyDescent="0.3">
      <c r="A144" s="57">
        <v>131</v>
      </c>
      <c r="B144" s="97" t="str">
        <f ca="1">IFERROR(IF((VLOOKUP($E144,'Org List'!$AJ$10:$AL$188,3,FALSE))="","",(VLOOKUP($E144,'Org List'!$AJ$10:$AL$188,3,FALSE))),"")</f>
        <v>North of England Commissioning Region</v>
      </c>
      <c r="C144" s="98" t="str">
        <f ca="1">IFERROR(IF((VLOOKUP($E144,'Org List'!$AO$10:$AQ$188,3,FALSE))="","",(VLOOKUP($E144,'Org List'!$AO$10:$AQ$188,3,FALSE))),"")</f>
        <v>Yorkshire and The Humber Region</v>
      </c>
      <c r="D144" s="113" t="str">
        <f ca="1">IFERROR(IF((VLOOKUP($E144,'Org List'!$AT$10:$AV$188,3,FALSE))="","",(VLOOKUP($E144,'Org List'!$AT$10:$AV$188,3,FALSE))),"")</f>
        <v>NHS England North (Yorkshire And Humber)</v>
      </c>
      <c r="E144" s="97" t="str">
        <f t="shared" ca="1" si="2"/>
        <v>E08000018</v>
      </c>
      <c r="F144" s="99" t="str">
        <f ca="1">IF(E144="","",VLOOKUP(E144,'Org List'!$J$9:$K$488,2,0))</f>
        <v>Rotherham</v>
      </c>
      <c r="G144" s="120">
        <f ca="1">IFERROR(IF((VLOOKUP($E144,'Adj NEA Backsheet'!$D$5:$CB$183,G$9,FALSE))="","",(VLOOKUP($E144,'Adj NEA Backsheet'!$D$5:$CB$183,G$9,FALSE))),"")</f>
        <v>1312.3872350780211</v>
      </c>
      <c r="H144" s="121">
        <f ca="1">IFERROR(IF((VLOOKUP($E144,'Adj NEA Backsheet'!$D$5:$CB$183,H$9,FALSE))="","",(VLOOKUP($E144,'Adj NEA Backsheet'!$D$5:$CB$183,H$9,FALSE))),"")</f>
        <v>1373.7314693734982</v>
      </c>
      <c r="I144" s="121">
        <f ca="1">IFERROR(IF((VLOOKUP($E144,'Adj NEA Backsheet'!$D$5:$CB$183,I$9,FALSE))="","",(VLOOKUP($E144,'Adj NEA Backsheet'!$D$5:$CB$183,I$9,FALSE))),"")</f>
        <v>1417.3445149117222</v>
      </c>
      <c r="J144" s="122">
        <f ca="1">IFERROR(IF((VLOOKUP($E144,'Adj NEA Backsheet'!$D$5:$CB$183,J$9,FALSE))="","",(VLOOKUP($E144,'Adj NEA Backsheet'!$D$5:$CB$183,J$9,FALSE))),"")</f>
        <v>1400.1028491476848</v>
      </c>
      <c r="K144" s="120">
        <f ca="1">IFERROR(IF((VLOOKUP($E144,'Adj NEA Backsheet'!$D$5:$CB$183,K$9,FALSE))="","",(VLOOKUP($E144,'Adj NEA Backsheet'!$D$5:$CB$183,K$9,FALSE))),"")</f>
        <v>5995.2049484722356</v>
      </c>
      <c r="L144" s="121">
        <f ca="1">IFERROR(IF((VLOOKUP($E144,'Adj NEA Backsheet'!$D$5:$CB$183,L$9,FALSE))="","",(VLOOKUP($E144,'Adj NEA Backsheet'!$D$5:$CB$183,L$9,FALSE))),"")</f>
        <v>5851.1783561119018</v>
      </c>
      <c r="M144" s="121">
        <f ca="1">IFERROR(IF((VLOOKUP($E144,'Adj NEA Backsheet'!$D$5:$CB$183,M$9,FALSE))="","",(VLOOKUP($E144,'Adj NEA Backsheet'!$D$5:$CB$183,M$9,FALSE))),"")</f>
        <v>6104.3658336950957</v>
      </c>
      <c r="N144" s="123">
        <f ca="1">IFERROR(IF((VLOOKUP($E144,'Adj NEA Backsheet'!$D$5:$CB$183,N$9,FALSE))="","",(VLOOKUP($E144,'Adj NEA Backsheet'!$D$5:$CB$183,N$9,FALSE))),"")</f>
        <v>6265.6865038493506</v>
      </c>
      <c r="O144" s="120">
        <f ca="1">IFERROR(IF((VLOOKUP($E144,'Adj NEA Backsheet'!$D$5:$CB$183,O$9,FALSE))="","",(VLOOKUP($E144,'Adj NEA Backsheet'!$D$5:$CB$183,O$9,FALSE))),"")</f>
        <v>7307.5921835502568</v>
      </c>
      <c r="P144" s="124">
        <f ca="1">IFERROR(IF((VLOOKUP($E144,'Adj NEA Backsheet'!$D$5:$CB$183,P$9,FALSE))="","",(VLOOKUP($E144,'Adj NEA Backsheet'!$D$5:$CB$183,P$9,FALSE))),"")</f>
        <v>7224.9098254853998</v>
      </c>
      <c r="Q144" s="121">
        <f ca="1">IFERROR(IF((VLOOKUP($E144,'Adj NEA Backsheet'!$D$5:$CB$183,Q$9,FALSE))="","",(VLOOKUP($E144,'Adj NEA Backsheet'!$D$5:$CB$183,Q$9,FALSE))),"")</f>
        <v>7521.7103486068181</v>
      </c>
      <c r="R144" s="123">
        <f ca="1">IFERROR(IF((VLOOKUP($E144,'Adj NEA Backsheet'!$D$5:$CB$183,R$9,FALSE))="","",(VLOOKUP($E144,'Adj NEA Backsheet'!$D$5:$CB$183,R$9,FALSE))),"")</f>
        <v>7665.7893529970352</v>
      </c>
    </row>
    <row r="145" spans="1:18" ht="15" customHeight="1" x14ac:dyDescent="0.3">
      <c r="A145" s="57">
        <v>132</v>
      </c>
      <c r="B145" s="97" t="str">
        <f ca="1">IFERROR(IF((VLOOKUP($E145,'Org List'!$AJ$10:$AL$188,3,FALSE))="","",(VLOOKUP($E145,'Org List'!$AJ$10:$AL$188,3,FALSE))),"")</f>
        <v>Midlands and East of England Commissioning Region</v>
      </c>
      <c r="C145" s="98" t="str">
        <f ca="1">IFERROR(IF((VLOOKUP($E145,'Org List'!$AO$10:$AQ$188,3,FALSE))="","",(VLOOKUP($E145,'Org List'!$AO$10:$AQ$188,3,FALSE))),"")</f>
        <v>East Midlands Region</v>
      </c>
      <c r="D145" s="113" t="str">
        <f ca="1">IFERROR(IF((VLOOKUP($E145,'Org List'!$AT$10:$AV$188,3,FALSE))="","",(VLOOKUP($E145,'Org List'!$AT$10:$AV$188,3,FALSE))),"")</f>
        <v>NHS England Midlands And East (Central Midlands)</v>
      </c>
      <c r="E145" s="97" t="str">
        <f t="shared" ca="1" si="2"/>
        <v>E06000017</v>
      </c>
      <c r="F145" s="99" t="str">
        <f ca="1">IF(E145="","",VLOOKUP(E145,'Org List'!$J$9:$K$488,2,0))</f>
        <v>Rutland</v>
      </c>
      <c r="G145" s="120">
        <f ca="1">IFERROR(IF((VLOOKUP($E145,'Adj NEA Backsheet'!$D$5:$CB$183,G$9,FALSE))="","",(VLOOKUP($E145,'Adj NEA Backsheet'!$D$5:$CB$183,G$9,FALSE))),"")</f>
        <v>278.56248258837275</v>
      </c>
      <c r="H145" s="121">
        <f ca="1">IFERROR(IF((VLOOKUP($E145,'Adj NEA Backsheet'!$D$5:$CB$183,H$9,FALSE))="","",(VLOOKUP($E145,'Adj NEA Backsheet'!$D$5:$CB$183,H$9,FALSE))),"")</f>
        <v>248.41889867228471</v>
      </c>
      <c r="I145" s="121">
        <f ca="1">IFERROR(IF((VLOOKUP($E145,'Adj NEA Backsheet'!$D$5:$CB$183,I$9,FALSE))="","",(VLOOKUP($E145,'Adj NEA Backsheet'!$D$5:$CB$183,I$9,FALSE))),"")</f>
        <v>268.70776943625486</v>
      </c>
      <c r="J145" s="122">
        <f ca="1">IFERROR(IF((VLOOKUP($E145,'Adj NEA Backsheet'!$D$5:$CB$183,J$9,FALSE))="","",(VLOOKUP($E145,'Adj NEA Backsheet'!$D$5:$CB$183,J$9,FALSE))),"")</f>
        <v>253.65499480514376</v>
      </c>
      <c r="K145" s="120">
        <f ca="1">IFERROR(IF((VLOOKUP($E145,'Adj NEA Backsheet'!$D$5:$CB$183,K$9,FALSE))="","",(VLOOKUP($E145,'Adj NEA Backsheet'!$D$5:$CB$183,K$9,FALSE))),"")</f>
        <v>666.5930962414227</v>
      </c>
      <c r="L145" s="121">
        <f ca="1">IFERROR(IF((VLOOKUP($E145,'Adj NEA Backsheet'!$D$5:$CB$183,L$9,FALSE))="","",(VLOOKUP($E145,'Adj NEA Backsheet'!$D$5:$CB$183,L$9,FALSE))),"")</f>
        <v>662.1101422895174</v>
      </c>
      <c r="M145" s="121">
        <f ca="1">IFERROR(IF((VLOOKUP($E145,'Adj NEA Backsheet'!$D$5:$CB$183,M$9,FALSE))="","",(VLOOKUP($E145,'Adj NEA Backsheet'!$D$5:$CB$183,M$9,FALSE))),"")</f>
        <v>691.58195919593163</v>
      </c>
      <c r="N145" s="123">
        <f ca="1">IFERROR(IF((VLOOKUP($E145,'Adj NEA Backsheet'!$D$5:$CB$183,N$9,FALSE))="","",(VLOOKUP($E145,'Adj NEA Backsheet'!$D$5:$CB$183,N$9,FALSE))),"")</f>
        <v>694.70993717701174</v>
      </c>
      <c r="O145" s="120">
        <f ca="1">IFERROR(IF((VLOOKUP($E145,'Adj NEA Backsheet'!$D$5:$CB$183,O$9,FALSE))="","",(VLOOKUP($E145,'Adj NEA Backsheet'!$D$5:$CB$183,O$9,FALSE))),"")</f>
        <v>945.15557882979545</v>
      </c>
      <c r="P145" s="124">
        <f ca="1">IFERROR(IF((VLOOKUP($E145,'Adj NEA Backsheet'!$D$5:$CB$183,P$9,FALSE))="","",(VLOOKUP($E145,'Adj NEA Backsheet'!$D$5:$CB$183,P$9,FALSE))),"")</f>
        <v>910.52904096180214</v>
      </c>
      <c r="Q145" s="121">
        <f ca="1">IFERROR(IF((VLOOKUP($E145,'Adj NEA Backsheet'!$D$5:$CB$183,Q$9,FALSE))="","",(VLOOKUP($E145,'Adj NEA Backsheet'!$D$5:$CB$183,Q$9,FALSE))),"")</f>
        <v>960.28972863218655</v>
      </c>
      <c r="R145" s="123">
        <f ca="1">IFERROR(IF((VLOOKUP($E145,'Adj NEA Backsheet'!$D$5:$CB$183,R$9,FALSE))="","",(VLOOKUP($E145,'Adj NEA Backsheet'!$D$5:$CB$183,R$9,FALSE))),"")</f>
        <v>948.36493198215544</v>
      </c>
    </row>
    <row r="146" spans="1:18" ht="15" customHeight="1" x14ac:dyDescent="0.3">
      <c r="A146" s="57">
        <v>133</v>
      </c>
      <c r="B146" s="97" t="str">
        <f ca="1">IFERROR(IF((VLOOKUP($E146,'Org List'!$AJ$10:$AL$188,3,FALSE))="","",(VLOOKUP($E146,'Org List'!$AJ$10:$AL$188,3,FALSE))),"")</f>
        <v>North of England Commissioning Region</v>
      </c>
      <c r="C146" s="98" t="str">
        <f ca="1">IFERROR(IF((VLOOKUP($E146,'Org List'!$AO$10:$AQ$188,3,FALSE))="","",(VLOOKUP($E146,'Org List'!$AO$10:$AQ$188,3,FALSE))),"")</f>
        <v>North West Region</v>
      </c>
      <c r="D146" s="113" t="str">
        <f ca="1">IFERROR(IF((VLOOKUP($E146,'Org List'!$AT$10:$AV$188,3,FALSE))="","",(VLOOKUP($E146,'Org List'!$AT$10:$AV$188,3,FALSE))),"")</f>
        <v>NHS England North (Greater Manchester)</v>
      </c>
      <c r="E146" s="97" t="str">
        <f t="shared" ca="1" si="2"/>
        <v>E08000006</v>
      </c>
      <c r="F146" s="99" t="str">
        <f ca="1">IF(E146="","",VLOOKUP(E146,'Org List'!$J$9:$K$488,2,0))</f>
        <v>Salford</v>
      </c>
      <c r="G146" s="120">
        <f ca="1">IFERROR(IF((VLOOKUP($E146,'Adj NEA Backsheet'!$D$5:$CB$183,G$9,FALSE))="","",(VLOOKUP($E146,'Adj NEA Backsheet'!$D$5:$CB$183,G$9,FALSE))),"")</f>
        <v>3434.9481025862315</v>
      </c>
      <c r="H146" s="121">
        <f ca="1">IFERROR(IF((VLOOKUP($E146,'Adj NEA Backsheet'!$D$5:$CB$183,H$9,FALSE))="","",(VLOOKUP($E146,'Adj NEA Backsheet'!$D$5:$CB$183,H$9,FALSE))),"")</f>
        <v>3493.0389703279334</v>
      </c>
      <c r="I146" s="121">
        <f ca="1">IFERROR(IF((VLOOKUP($E146,'Adj NEA Backsheet'!$D$5:$CB$183,I$9,FALSE))="","",(VLOOKUP($E146,'Adj NEA Backsheet'!$D$5:$CB$183,I$9,FALSE))),"")</f>
        <v>3505.7338566455965</v>
      </c>
      <c r="J146" s="122">
        <f ca="1">IFERROR(IF((VLOOKUP($E146,'Adj NEA Backsheet'!$D$5:$CB$183,J$9,FALSE))="","",(VLOOKUP($E146,'Adj NEA Backsheet'!$D$5:$CB$183,J$9,FALSE))),"")</f>
        <v>3494.9441940856173</v>
      </c>
      <c r="K146" s="120">
        <f ca="1">IFERROR(IF((VLOOKUP($E146,'Adj NEA Backsheet'!$D$5:$CB$183,K$9,FALSE))="","",(VLOOKUP($E146,'Adj NEA Backsheet'!$D$5:$CB$183,K$9,FALSE))),"")</f>
        <v>5140.5182168097117</v>
      </c>
      <c r="L146" s="121">
        <f ca="1">IFERROR(IF((VLOOKUP($E146,'Adj NEA Backsheet'!$D$5:$CB$183,L$9,FALSE))="","",(VLOOKUP($E146,'Adj NEA Backsheet'!$D$5:$CB$183,L$9,FALSE))),"")</f>
        <v>5240.7420153505718</v>
      </c>
      <c r="M146" s="121">
        <f ca="1">IFERROR(IF((VLOOKUP($E146,'Adj NEA Backsheet'!$D$5:$CB$183,M$9,FALSE))="","",(VLOOKUP($E146,'Adj NEA Backsheet'!$D$5:$CB$183,M$9,FALSE))),"")</f>
        <v>5448.5472108361064</v>
      </c>
      <c r="N146" s="123">
        <f ca="1">IFERROR(IF((VLOOKUP($E146,'Adj NEA Backsheet'!$D$5:$CB$183,N$9,FALSE))="","",(VLOOKUP($E146,'Adj NEA Backsheet'!$D$5:$CB$183,N$9,FALSE))),"")</f>
        <v>5413.4462342695233</v>
      </c>
      <c r="O146" s="120">
        <f ca="1">IFERROR(IF((VLOOKUP($E146,'Adj NEA Backsheet'!$D$5:$CB$183,O$9,FALSE))="","",(VLOOKUP($E146,'Adj NEA Backsheet'!$D$5:$CB$183,O$9,FALSE))),"")</f>
        <v>8575.4663193959423</v>
      </c>
      <c r="P146" s="124">
        <f ca="1">IFERROR(IF((VLOOKUP($E146,'Adj NEA Backsheet'!$D$5:$CB$183,P$9,FALSE))="","",(VLOOKUP($E146,'Adj NEA Backsheet'!$D$5:$CB$183,P$9,FALSE))),"")</f>
        <v>8733.7809856785061</v>
      </c>
      <c r="Q146" s="121">
        <f ca="1">IFERROR(IF((VLOOKUP($E146,'Adj NEA Backsheet'!$D$5:$CB$183,Q$9,FALSE))="","",(VLOOKUP($E146,'Adj NEA Backsheet'!$D$5:$CB$183,Q$9,FALSE))),"")</f>
        <v>8954.2810674817028</v>
      </c>
      <c r="R146" s="123">
        <f ca="1">IFERROR(IF((VLOOKUP($E146,'Adj NEA Backsheet'!$D$5:$CB$183,R$9,FALSE))="","",(VLOOKUP($E146,'Adj NEA Backsheet'!$D$5:$CB$183,R$9,FALSE))),"")</f>
        <v>8908.3904283551401</v>
      </c>
    </row>
    <row r="147" spans="1:18" ht="15" customHeight="1" x14ac:dyDescent="0.3">
      <c r="A147" s="57">
        <v>134</v>
      </c>
      <c r="B147" s="97" t="str">
        <f ca="1">IFERROR(IF((VLOOKUP($E147,'Org List'!$AJ$10:$AL$188,3,FALSE))="","",(VLOOKUP($E147,'Org List'!$AJ$10:$AL$188,3,FALSE))),"")</f>
        <v>Midlands and East of England Commissioning Region</v>
      </c>
      <c r="C147" s="98" t="str">
        <f ca="1">IFERROR(IF((VLOOKUP($E147,'Org List'!$AO$10:$AQ$188,3,FALSE))="","",(VLOOKUP($E147,'Org List'!$AO$10:$AQ$188,3,FALSE))),"")</f>
        <v>West Midlands Region</v>
      </c>
      <c r="D147" s="113" t="str">
        <f ca="1">IFERROR(IF((VLOOKUP($E147,'Org List'!$AT$10:$AV$188,3,FALSE))="","",(VLOOKUP($E147,'Org List'!$AT$10:$AV$188,3,FALSE))),"")</f>
        <v>NHS England Midlands And East (West Midlands)</v>
      </c>
      <c r="E147" s="97" t="str">
        <f t="shared" ca="1" si="2"/>
        <v>E08000028</v>
      </c>
      <c r="F147" s="99" t="str">
        <f ca="1">IF(E147="","",VLOOKUP(E147,'Org List'!$J$9:$K$488,2,0))</f>
        <v>Sandwell</v>
      </c>
      <c r="G147" s="120">
        <f ca="1">IFERROR(IF((VLOOKUP($E147,'Adj NEA Backsheet'!$D$5:$CB$183,G$9,FALSE))="","",(VLOOKUP($E147,'Adj NEA Backsheet'!$D$5:$CB$183,G$9,FALSE))),"")</f>
        <v>2720.9993149296397</v>
      </c>
      <c r="H147" s="121">
        <f ca="1">IFERROR(IF((VLOOKUP($E147,'Adj NEA Backsheet'!$D$5:$CB$183,H$9,FALSE))="","",(VLOOKUP($E147,'Adj NEA Backsheet'!$D$5:$CB$183,H$9,FALSE))),"")</f>
        <v>2633.6817005973676</v>
      </c>
      <c r="I147" s="121">
        <f ca="1">IFERROR(IF((VLOOKUP($E147,'Adj NEA Backsheet'!$D$5:$CB$183,I$9,FALSE))="","",(VLOOKUP($E147,'Adj NEA Backsheet'!$D$5:$CB$183,I$9,FALSE))),"")</f>
        <v>2792.7744721908994</v>
      </c>
      <c r="J147" s="122">
        <f ca="1">IFERROR(IF((VLOOKUP($E147,'Adj NEA Backsheet'!$D$5:$CB$183,J$9,FALSE))="","",(VLOOKUP($E147,'Adj NEA Backsheet'!$D$5:$CB$183,J$9,FALSE))),"")</f>
        <v>2726.6736117291807</v>
      </c>
      <c r="K147" s="120">
        <f ca="1">IFERROR(IF((VLOOKUP($E147,'Adj NEA Backsheet'!$D$5:$CB$183,K$9,FALSE))="","",(VLOOKUP($E147,'Adj NEA Backsheet'!$D$5:$CB$183,K$9,FALSE))),"")</f>
        <v>6675.7219551096705</v>
      </c>
      <c r="L147" s="121">
        <f ca="1">IFERROR(IF((VLOOKUP($E147,'Adj NEA Backsheet'!$D$5:$CB$183,L$9,FALSE))="","",(VLOOKUP($E147,'Adj NEA Backsheet'!$D$5:$CB$183,L$9,FALSE))),"")</f>
        <v>6907.1604394014585</v>
      </c>
      <c r="M147" s="121">
        <f ca="1">IFERROR(IF((VLOOKUP($E147,'Adj NEA Backsheet'!$D$5:$CB$183,M$9,FALSE))="","",(VLOOKUP($E147,'Adj NEA Backsheet'!$D$5:$CB$183,M$9,FALSE))),"")</f>
        <v>7188.2545580553287</v>
      </c>
      <c r="N147" s="123">
        <f ca="1">IFERROR(IF((VLOOKUP($E147,'Adj NEA Backsheet'!$D$5:$CB$183,N$9,FALSE))="","",(VLOOKUP($E147,'Adj NEA Backsheet'!$D$5:$CB$183,N$9,FALSE))),"")</f>
        <v>6973.1280247259783</v>
      </c>
      <c r="O147" s="120">
        <f ca="1">IFERROR(IF((VLOOKUP($E147,'Adj NEA Backsheet'!$D$5:$CB$183,O$9,FALSE))="","",(VLOOKUP($E147,'Adj NEA Backsheet'!$D$5:$CB$183,O$9,FALSE))),"")</f>
        <v>9396.7212700393102</v>
      </c>
      <c r="P147" s="124">
        <f ca="1">IFERROR(IF((VLOOKUP($E147,'Adj NEA Backsheet'!$D$5:$CB$183,P$9,FALSE))="","",(VLOOKUP($E147,'Adj NEA Backsheet'!$D$5:$CB$183,P$9,FALSE))),"")</f>
        <v>9540.8421399988256</v>
      </c>
      <c r="Q147" s="121">
        <f ca="1">IFERROR(IF((VLOOKUP($E147,'Adj NEA Backsheet'!$D$5:$CB$183,Q$9,FALSE))="","",(VLOOKUP($E147,'Adj NEA Backsheet'!$D$5:$CB$183,Q$9,FALSE))),"")</f>
        <v>9981.0290302462272</v>
      </c>
      <c r="R147" s="123">
        <f ca="1">IFERROR(IF((VLOOKUP($E147,'Adj NEA Backsheet'!$D$5:$CB$183,R$9,FALSE))="","",(VLOOKUP($E147,'Adj NEA Backsheet'!$D$5:$CB$183,R$9,FALSE))),"")</f>
        <v>9699.8016364551586</v>
      </c>
    </row>
    <row r="148" spans="1:18" ht="15" customHeight="1" x14ac:dyDescent="0.3">
      <c r="A148" s="57">
        <v>135</v>
      </c>
      <c r="B148" s="97" t="str">
        <f ca="1">IFERROR(IF((VLOOKUP($E148,'Org List'!$AJ$10:$AL$188,3,FALSE))="","",(VLOOKUP($E148,'Org List'!$AJ$10:$AL$188,3,FALSE))),"")</f>
        <v>North of England Commissioning Region</v>
      </c>
      <c r="C148" s="98" t="str">
        <f ca="1">IFERROR(IF((VLOOKUP($E148,'Org List'!$AO$10:$AQ$188,3,FALSE))="","",(VLOOKUP($E148,'Org List'!$AO$10:$AQ$188,3,FALSE))),"")</f>
        <v>North West Region</v>
      </c>
      <c r="D148" s="113" t="str">
        <f ca="1">IFERROR(IF((VLOOKUP($E148,'Org List'!$AT$10:$AV$188,3,FALSE))="","",(VLOOKUP($E148,'Org List'!$AT$10:$AV$188,3,FALSE))),"")</f>
        <v>NHS England North (Cheshire And Merseyside)</v>
      </c>
      <c r="E148" s="97" t="str">
        <f t="shared" ca="1" si="2"/>
        <v>E08000014</v>
      </c>
      <c r="F148" s="99" t="str">
        <f ca="1">IF(E148="","",VLOOKUP(E148,'Org List'!$J$9:$K$488,2,0))</f>
        <v>Sefton</v>
      </c>
      <c r="G148" s="120">
        <f ca="1">IFERROR(IF((VLOOKUP($E148,'Adj NEA Backsheet'!$D$5:$CB$183,G$9,FALSE))="","",(VLOOKUP($E148,'Adj NEA Backsheet'!$D$5:$CB$183,G$9,FALSE))),"")</f>
        <v>4131.3498437674079</v>
      </c>
      <c r="H148" s="121">
        <f ca="1">IFERROR(IF((VLOOKUP($E148,'Adj NEA Backsheet'!$D$5:$CB$183,H$9,FALSE))="","",(VLOOKUP($E148,'Adj NEA Backsheet'!$D$5:$CB$183,H$9,FALSE))),"")</f>
        <v>4829.0029332328568</v>
      </c>
      <c r="I148" s="121">
        <f ca="1">IFERROR(IF((VLOOKUP($E148,'Adj NEA Backsheet'!$D$5:$CB$183,I$9,FALSE))="","",(VLOOKUP($E148,'Adj NEA Backsheet'!$D$5:$CB$183,I$9,FALSE))),"")</f>
        <v>5446.3082980964209</v>
      </c>
      <c r="J148" s="122">
        <f ca="1">IFERROR(IF((VLOOKUP($E148,'Adj NEA Backsheet'!$D$5:$CB$183,J$9,FALSE))="","",(VLOOKUP($E148,'Adj NEA Backsheet'!$D$5:$CB$183,J$9,FALSE))),"")</f>
        <v>5176.8162931936895</v>
      </c>
      <c r="K148" s="120">
        <f ca="1">IFERROR(IF((VLOOKUP($E148,'Adj NEA Backsheet'!$D$5:$CB$183,K$9,FALSE))="","",(VLOOKUP($E148,'Adj NEA Backsheet'!$D$5:$CB$183,K$9,FALSE))),"")</f>
        <v>6764.8972505252605</v>
      </c>
      <c r="L148" s="121">
        <f ca="1">IFERROR(IF((VLOOKUP($E148,'Adj NEA Backsheet'!$D$5:$CB$183,L$9,FALSE))="","",(VLOOKUP($E148,'Adj NEA Backsheet'!$D$5:$CB$183,L$9,FALSE))),"")</f>
        <v>6717.4840995445193</v>
      </c>
      <c r="M148" s="121">
        <f ca="1">IFERROR(IF((VLOOKUP($E148,'Adj NEA Backsheet'!$D$5:$CB$183,M$9,FALSE))="","",(VLOOKUP($E148,'Adj NEA Backsheet'!$D$5:$CB$183,M$9,FALSE))),"")</f>
        <v>6935.3219358153856</v>
      </c>
      <c r="N148" s="123">
        <f ca="1">IFERROR(IF((VLOOKUP($E148,'Adj NEA Backsheet'!$D$5:$CB$183,N$9,FALSE))="","",(VLOOKUP($E148,'Adj NEA Backsheet'!$D$5:$CB$183,N$9,FALSE))),"")</f>
        <v>7037.4559473571171</v>
      </c>
      <c r="O148" s="120">
        <f ca="1">IFERROR(IF((VLOOKUP($E148,'Adj NEA Backsheet'!$D$5:$CB$183,O$9,FALSE))="","",(VLOOKUP($E148,'Adj NEA Backsheet'!$D$5:$CB$183,O$9,FALSE))),"")</f>
        <v>10896.247094292668</v>
      </c>
      <c r="P148" s="124">
        <f ca="1">IFERROR(IF((VLOOKUP($E148,'Adj NEA Backsheet'!$D$5:$CB$183,P$9,FALSE))="","",(VLOOKUP($E148,'Adj NEA Backsheet'!$D$5:$CB$183,P$9,FALSE))),"")</f>
        <v>11546.487032777375</v>
      </c>
      <c r="Q148" s="121">
        <f ca="1">IFERROR(IF((VLOOKUP($E148,'Adj NEA Backsheet'!$D$5:$CB$183,Q$9,FALSE))="","",(VLOOKUP($E148,'Adj NEA Backsheet'!$D$5:$CB$183,Q$9,FALSE))),"")</f>
        <v>12381.630233911806</v>
      </c>
      <c r="R148" s="123">
        <f ca="1">IFERROR(IF((VLOOKUP($E148,'Adj NEA Backsheet'!$D$5:$CB$183,R$9,FALSE))="","",(VLOOKUP($E148,'Adj NEA Backsheet'!$D$5:$CB$183,R$9,FALSE))),"")</f>
        <v>12214.272240550807</v>
      </c>
    </row>
    <row r="149" spans="1:18" ht="15" customHeight="1" x14ac:dyDescent="0.3">
      <c r="A149" s="57">
        <v>136</v>
      </c>
      <c r="B149" s="97" t="str">
        <f ca="1">IFERROR(IF((VLOOKUP($E149,'Org List'!$AJ$10:$AL$188,3,FALSE))="","",(VLOOKUP($E149,'Org List'!$AJ$10:$AL$188,3,FALSE))),"")</f>
        <v>North of England Commissioning Region</v>
      </c>
      <c r="C149" s="98" t="str">
        <f ca="1">IFERROR(IF((VLOOKUP($E149,'Org List'!$AO$10:$AQ$188,3,FALSE))="","",(VLOOKUP($E149,'Org List'!$AO$10:$AQ$188,3,FALSE))),"")</f>
        <v>Yorkshire and The Humber Region</v>
      </c>
      <c r="D149" s="113" t="str">
        <f ca="1">IFERROR(IF((VLOOKUP($E149,'Org List'!$AT$10:$AV$188,3,FALSE))="","",(VLOOKUP($E149,'Org List'!$AT$10:$AV$188,3,FALSE))),"")</f>
        <v>NHS England North (Yorkshire And Humber)</v>
      </c>
      <c r="E149" s="97" t="str">
        <f t="shared" ca="1" si="2"/>
        <v>E08000019</v>
      </c>
      <c r="F149" s="99" t="str">
        <f ca="1">IF(E149="","",VLOOKUP(E149,'Org List'!$J$9:$K$488,2,0))</f>
        <v>Sheffield</v>
      </c>
      <c r="G149" s="120">
        <f ca="1">IFERROR(IF((VLOOKUP($E149,'Adj NEA Backsheet'!$D$5:$CB$183,G$9,FALSE))="","",(VLOOKUP($E149,'Adj NEA Backsheet'!$D$5:$CB$183,G$9,FALSE))),"")</f>
        <v>3416.5955097948554</v>
      </c>
      <c r="H149" s="121">
        <f ca="1">IFERROR(IF((VLOOKUP($E149,'Adj NEA Backsheet'!$D$5:$CB$183,H$9,FALSE))="","",(VLOOKUP($E149,'Adj NEA Backsheet'!$D$5:$CB$183,H$9,FALSE))),"")</f>
        <v>3438.9836378488135</v>
      </c>
      <c r="I149" s="121">
        <f ca="1">IFERROR(IF((VLOOKUP($E149,'Adj NEA Backsheet'!$D$5:$CB$183,I$9,FALSE))="","",(VLOOKUP($E149,'Adj NEA Backsheet'!$D$5:$CB$183,I$9,FALSE))),"")</f>
        <v>3417.3837859872865</v>
      </c>
      <c r="J149" s="122">
        <f ca="1">IFERROR(IF((VLOOKUP($E149,'Adj NEA Backsheet'!$D$5:$CB$183,J$9,FALSE))="","",(VLOOKUP($E149,'Adj NEA Backsheet'!$D$5:$CB$183,J$9,FALSE))),"")</f>
        <v>3438.0611298537642</v>
      </c>
      <c r="K149" s="120">
        <f ca="1">IFERROR(IF((VLOOKUP($E149,'Adj NEA Backsheet'!$D$5:$CB$183,K$9,FALSE))="","",(VLOOKUP($E149,'Adj NEA Backsheet'!$D$5:$CB$183,K$9,FALSE))),"")</f>
        <v>10672.625297771188</v>
      </c>
      <c r="L149" s="121">
        <f ca="1">IFERROR(IF((VLOOKUP($E149,'Adj NEA Backsheet'!$D$5:$CB$183,L$9,FALSE))="","",(VLOOKUP($E149,'Adj NEA Backsheet'!$D$5:$CB$183,L$9,FALSE))),"")</f>
        <v>10390.160030127234</v>
      </c>
      <c r="M149" s="121">
        <f ca="1">IFERROR(IF((VLOOKUP($E149,'Adj NEA Backsheet'!$D$5:$CB$183,M$9,FALSE))="","",(VLOOKUP($E149,'Adj NEA Backsheet'!$D$5:$CB$183,M$9,FALSE))),"")</f>
        <v>10784.743014768977</v>
      </c>
      <c r="N149" s="123">
        <f ca="1">IFERROR(IF((VLOOKUP($E149,'Adj NEA Backsheet'!$D$5:$CB$183,N$9,FALSE))="","",(VLOOKUP($E149,'Adj NEA Backsheet'!$D$5:$CB$183,N$9,FALSE))),"")</f>
        <v>11067.768027183356</v>
      </c>
      <c r="O149" s="120">
        <f ca="1">IFERROR(IF((VLOOKUP($E149,'Adj NEA Backsheet'!$D$5:$CB$183,O$9,FALSE))="","",(VLOOKUP($E149,'Adj NEA Backsheet'!$D$5:$CB$183,O$9,FALSE))),"")</f>
        <v>14089.220807566044</v>
      </c>
      <c r="P149" s="124">
        <f ca="1">IFERROR(IF((VLOOKUP($E149,'Adj NEA Backsheet'!$D$5:$CB$183,P$9,FALSE))="","",(VLOOKUP($E149,'Adj NEA Backsheet'!$D$5:$CB$183,P$9,FALSE))),"")</f>
        <v>13829.143667976048</v>
      </c>
      <c r="Q149" s="121">
        <f ca="1">IFERROR(IF((VLOOKUP($E149,'Adj NEA Backsheet'!$D$5:$CB$183,Q$9,FALSE))="","",(VLOOKUP($E149,'Adj NEA Backsheet'!$D$5:$CB$183,Q$9,FALSE))),"")</f>
        <v>14202.126800756265</v>
      </c>
      <c r="R149" s="123">
        <f ca="1">IFERROR(IF((VLOOKUP($E149,'Adj NEA Backsheet'!$D$5:$CB$183,R$9,FALSE))="","",(VLOOKUP($E149,'Adj NEA Backsheet'!$D$5:$CB$183,R$9,FALSE))),"")</f>
        <v>14505.82915703712</v>
      </c>
    </row>
    <row r="150" spans="1:18" ht="15" customHeight="1" x14ac:dyDescent="0.3">
      <c r="A150" s="57">
        <v>137</v>
      </c>
      <c r="B150" s="97" t="str">
        <f ca="1">IFERROR(IF((VLOOKUP($E150,'Org List'!$AJ$10:$AL$188,3,FALSE))="","",(VLOOKUP($E150,'Org List'!$AJ$10:$AL$188,3,FALSE))),"")</f>
        <v>Midlands and East of England Commissioning Region</v>
      </c>
      <c r="C150" s="98" t="str">
        <f ca="1">IFERROR(IF((VLOOKUP($E150,'Org List'!$AO$10:$AQ$188,3,FALSE))="","",(VLOOKUP($E150,'Org List'!$AO$10:$AQ$188,3,FALSE))),"")</f>
        <v>West Midlands Region</v>
      </c>
      <c r="D150" s="113" t="str">
        <f ca="1">IFERROR(IF((VLOOKUP($E150,'Org List'!$AT$10:$AV$188,3,FALSE))="","",(VLOOKUP($E150,'Org List'!$AT$10:$AV$188,3,FALSE))),"")</f>
        <v>NHS England Midlands And East (North Midlands)</v>
      </c>
      <c r="E150" s="97" t="str">
        <f t="shared" ca="1" si="2"/>
        <v>E06000051</v>
      </c>
      <c r="F150" s="99" t="str">
        <f ca="1">IF(E150="","",VLOOKUP(E150,'Org List'!$J$9:$K$488,2,0))</f>
        <v>Shropshire</v>
      </c>
      <c r="G150" s="120">
        <f ca="1">IFERROR(IF((VLOOKUP($E150,'Adj NEA Backsheet'!$D$5:$CB$183,G$9,FALSE))="","",(VLOOKUP($E150,'Adj NEA Backsheet'!$D$5:$CB$183,G$9,FALSE))),"")</f>
        <v>2513.7212853842911</v>
      </c>
      <c r="H150" s="121">
        <f ca="1">IFERROR(IF((VLOOKUP($E150,'Adj NEA Backsheet'!$D$5:$CB$183,H$9,FALSE))="","",(VLOOKUP($E150,'Adj NEA Backsheet'!$D$5:$CB$183,H$9,FALSE))),"")</f>
        <v>2481.050243189216</v>
      </c>
      <c r="I150" s="121">
        <f ca="1">IFERROR(IF((VLOOKUP($E150,'Adj NEA Backsheet'!$D$5:$CB$183,I$9,FALSE))="","",(VLOOKUP($E150,'Adj NEA Backsheet'!$D$5:$CB$183,I$9,FALSE))),"")</f>
        <v>2705.1987840772072</v>
      </c>
      <c r="J150" s="122">
        <f ca="1">IFERROR(IF((VLOOKUP($E150,'Adj NEA Backsheet'!$D$5:$CB$183,J$9,FALSE))="","",(VLOOKUP($E150,'Adj NEA Backsheet'!$D$5:$CB$183,J$9,FALSE))),"")</f>
        <v>2856.8331361622331</v>
      </c>
      <c r="K150" s="120">
        <f ca="1">IFERROR(IF((VLOOKUP($E150,'Adj NEA Backsheet'!$D$5:$CB$183,K$9,FALSE))="","",(VLOOKUP($E150,'Adj NEA Backsheet'!$D$5:$CB$183,K$9,FALSE))),"")</f>
        <v>6420.9629914861362</v>
      </c>
      <c r="L150" s="121">
        <f ca="1">IFERROR(IF((VLOOKUP($E150,'Adj NEA Backsheet'!$D$5:$CB$183,L$9,FALSE))="","",(VLOOKUP($E150,'Adj NEA Backsheet'!$D$5:$CB$183,L$9,FALSE))),"")</f>
        <v>6557.5045498962027</v>
      </c>
      <c r="M150" s="121">
        <f ca="1">IFERROR(IF((VLOOKUP($E150,'Adj NEA Backsheet'!$D$5:$CB$183,M$9,FALSE))="","",(VLOOKUP($E150,'Adj NEA Backsheet'!$D$5:$CB$183,M$9,FALSE))),"")</f>
        <v>6709.4354352653982</v>
      </c>
      <c r="N150" s="123">
        <f ca="1">IFERROR(IF((VLOOKUP($E150,'Adj NEA Backsheet'!$D$5:$CB$183,N$9,FALSE))="","",(VLOOKUP($E150,'Adj NEA Backsheet'!$D$5:$CB$183,N$9,FALSE))),"")</f>
        <v>6888.1029478506407</v>
      </c>
      <c r="O150" s="120">
        <f ca="1">IFERROR(IF((VLOOKUP($E150,'Adj NEA Backsheet'!$D$5:$CB$183,O$9,FALSE))="","",(VLOOKUP($E150,'Adj NEA Backsheet'!$D$5:$CB$183,O$9,FALSE))),"")</f>
        <v>8934.6842768704264</v>
      </c>
      <c r="P150" s="124">
        <f ca="1">IFERROR(IF((VLOOKUP($E150,'Adj NEA Backsheet'!$D$5:$CB$183,P$9,FALSE))="","",(VLOOKUP($E150,'Adj NEA Backsheet'!$D$5:$CB$183,P$9,FALSE))),"")</f>
        <v>9038.5547930854191</v>
      </c>
      <c r="Q150" s="121">
        <f ca="1">IFERROR(IF((VLOOKUP($E150,'Adj NEA Backsheet'!$D$5:$CB$183,Q$9,FALSE))="","",(VLOOKUP($E150,'Adj NEA Backsheet'!$D$5:$CB$183,Q$9,FALSE))),"")</f>
        <v>9414.6342193426062</v>
      </c>
      <c r="R150" s="123">
        <f ca="1">IFERROR(IF((VLOOKUP($E150,'Adj NEA Backsheet'!$D$5:$CB$183,R$9,FALSE))="","",(VLOOKUP($E150,'Adj NEA Backsheet'!$D$5:$CB$183,R$9,FALSE))),"")</f>
        <v>9744.9360840128738</v>
      </c>
    </row>
    <row r="151" spans="1:18" ht="15" customHeight="1" x14ac:dyDescent="0.3">
      <c r="A151" s="57">
        <v>138</v>
      </c>
      <c r="B151" s="97" t="str">
        <f ca="1">IFERROR(IF((VLOOKUP($E151,'Org List'!$AJ$10:$AL$188,3,FALSE))="","",(VLOOKUP($E151,'Org List'!$AJ$10:$AL$188,3,FALSE))),"")</f>
        <v>South East England Commissioning Region</v>
      </c>
      <c r="C151" s="98" t="str">
        <f ca="1">IFERROR(IF((VLOOKUP($E151,'Org List'!$AO$10:$AQ$188,3,FALSE))="","",(VLOOKUP($E151,'Org List'!$AO$10:$AQ$188,3,FALSE))),"")</f>
        <v>South East Region</v>
      </c>
      <c r="D151" s="113" t="str">
        <f ca="1">IFERROR(IF((VLOOKUP($E151,'Org List'!$AT$10:$AV$188,3,FALSE))="","",(VLOOKUP($E151,'Org List'!$AT$10:$AV$188,3,FALSE))),"")</f>
        <v>NHS England South East (Hampshire, Isle of Wight and Thames Valley)</v>
      </c>
      <c r="E151" s="97" t="str">
        <f t="shared" ca="1" si="2"/>
        <v>E06000039</v>
      </c>
      <c r="F151" s="99" t="str">
        <f ca="1">IF(E151="","",VLOOKUP(E151,'Org List'!$J$9:$K$488,2,0))</f>
        <v>Slough</v>
      </c>
      <c r="G151" s="120">
        <f ca="1">IFERROR(IF((VLOOKUP($E151,'Adj NEA Backsheet'!$D$5:$CB$183,G$9,FALSE))="","",(VLOOKUP($E151,'Adj NEA Backsheet'!$D$5:$CB$183,G$9,FALSE))),"")</f>
        <v>1901.0950747542204</v>
      </c>
      <c r="H151" s="121">
        <f ca="1">IFERROR(IF((VLOOKUP($E151,'Adj NEA Backsheet'!$D$5:$CB$183,H$9,FALSE))="","",(VLOOKUP($E151,'Adj NEA Backsheet'!$D$5:$CB$183,H$9,FALSE))),"")</f>
        <v>1771.7960132934954</v>
      </c>
      <c r="I151" s="121">
        <f ca="1">IFERROR(IF((VLOOKUP($E151,'Adj NEA Backsheet'!$D$5:$CB$183,I$9,FALSE))="","",(VLOOKUP($E151,'Adj NEA Backsheet'!$D$5:$CB$183,I$9,FALSE))),"")</f>
        <v>1744.0373486682802</v>
      </c>
      <c r="J151" s="122">
        <f ca="1">IFERROR(IF((VLOOKUP($E151,'Adj NEA Backsheet'!$D$5:$CB$183,J$9,FALSE))="","",(VLOOKUP($E151,'Adj NEA Backsheet'!$D$5:$CB$183,J$9,FALSE))),"")</f>
        <v>1819.7308737057861</v>
      </c>
      <c r="K151" s="120">
        <f ca="1">IFERROR(IF((VLOOKUP($E151,'Adj NEA Backsheet'!$D$5:$CB$183,K$9,FALSE))="","",(VLOOKUP($E151,'Adj NEA Backsheet'!$D$5:$CB$183,K$9,FALSE))),"")</f>
        <v>2584.8072287948839</v>
      </c>
      <c r="L151" s="121">
        <f ca="1">IFERROR(IF((VLOOKUP($E151,'Adj NEA Backsheet'!$D$5:$CB$183,L$9,FALSE))="","",(VLOOKUP($E151,'Adj NEA Backsheet'!$D$5:$CB$183,L$9,FALSE))),"")</f>
        <v>2644.7740960848291</v>
      </c>
      <c r="M151" s="121">
        <f ca="1">IFERROR(IF((VLOOKUP($E151,'Adj NEA Backsheet'!$D$5:$CB$183,M$9,FALSE))="","",(VLOOKUP($E151,'Adj NEA Backsheet'!$D$5:$CB$183,M$9,FALSE))),"")</f>
        <v>2710.2239448749333</v>
      </c>
      <c r="N151" s="123">
        <f ca="1">IFERROR(IF((VLOOKUP($E151,'Adj NEA Backsheet'!$D$5:$CB$183,N$9,FALSE))="","",(VLOOKUP($E151,'Adj NEA Backsheet'!$D$5:$CB$183,N$9,FALSE))),"")</f>
        <v>2626.242721400668</v>
      </c>
      <c r="O151" s="120">
        <f ca="1">IFERROR(IF((VLOOKUP($E151,'Adj NEA Backsheet'!$D$5:$CB$183,O$9,FALSE))="","",(VLOOKUP($E151,'Adj NEA Backsheet'!$D$5:$CB$183,O$9,FALSE))),"")</f>
        <v>4485.9023035491045</v>
      </c>
      <c r="P151" s="124">
        <f ca="1">IFERROR(IF((VLOOKUP($E151,'Adj NEA Backsheet'!$D$5:$CB$183,P$9,FALSE))="","",(VLOOKUP($E151,'Adj NEA Backsheet'!$D$5:$CB$183,P$9,FALSE))),"")</f>
        <v>4416.5701093783246</v>
      </c>
      <c r="Q151" s="121">
        <f ca="1">IFERROR(IF((VLOOKUP($E151,'Adj NEA Backsheet'!$D$5:$CB$183,Q$9,FALSE))="","",(VLOOKUP($E151,'Adj NEA Backsheet'!$D$5:$CB$183,Q$9,FALSE))),"")</f>
        <v>4454.2612935432135</v>
      </c>
      <c r="R151" s="123">
        <f ca="1">IFERROR(IF((VLOOKUP($E151,'Adj NEA Backsheet'!$D$5:$CB$183,R$9,FALSE))="","",(VLOOKUP($E151,'Adj NEA Backsheet'!$D$5:$CB$183,R$9,FALSE))),"")</f>
        <v>4445.973595106454</v>
      </c>
    </row>
    <row r="152" spans="1:18" ht="15" customHeight="1" x14ac:dyDescent="0.3">
      <c r="A152" s="57">
        <v>139</v>
      </c>
      <c r="B152" s="97" t="str">
        <f ca="1">IFERROR(IF((VLOOKUP($E152,'Org List'!$AJ$10:$AL$188,3,FALSE))="","",(VLOOKUP($E152,'Org List'!$AJ$10:$AL$188,3,FALSE))),"")</f>
        <v>Midlands and East of England Commissioning Region</v>
      </c>
      <c r="C152" s="98" t="str">
        <f ca="1">IFERROR(IF((VLOOKUP($E152,'Org List'!$AO$10:$AQ$188,3,FALSE))="","",(VLOOKUP($E152,'Org List'!$AO$10:$AQ$188,3,FALSE))),"")</f>
        <v>West Midlands Region</v>
      </c>
      <c r="D152" s="113" t="str">
        <f ca="1">IFERROR(IF((VLOOKUP($E152,'Org List'!$AT$10:$AV$188,3,FALSE))="","",(VLOOKUP($E152,'Org List'!$AT$10:$AV$188,3,FALSE))),"")</f>
        <v>NHS England Midlands And East (West Midlands)</v>
      </c>
      <c r="E152" s="97" t="str">
        <f t="shared" ca="1" si="2"/>
        <v>E08000029</v>
      </c>
      <c r="F152" s="99" t="str">
        <f ca="1">IF(E152="","",VLOOKUP(E152,'Org List'!$J$9:$K$488,2,0))</f>
        <v>Solihull</v>
      </c>
      <c r="G152" s="120">
        <f ca="1">IFERROR(IF((VLOOKUP($E152,'Adj NEA Backsheet'!$D$5:$CB$183,G$9,FALSE))="","",(VLOOKUP($E152,'Adj NEA Backsheet'!$D$5:$CB$183,G$9,FALSE))),"")</f>
        <v>2871.277386897832</v>
      </c>
      <c r="H152" s="121">
        <f ca="1">IFERROR(IF((VLOOKUP($E152,'Adj NEA Backsheet'!$D$5:$CB$183,H$9,FALSE))="","",(VLOOKUP($E152,'Adj NEA Backsheet'!$D$5:$CB$183,H$9,FALSE))),"")</f>
        <v>2961.0756566676346</v>
      </c>
      <c r="I152" s="121">
        <f ca="1">IFERROR(IF((VLOOKUP($E152,'Adj NEA Backsheet'!$D$5:$CB$183,I$9,FALSE))="","",(VLOOKUP($E152,'Adj NEA Backsheet'!$D$5:$CB$183,I$9,FALSE))),"")</f>
        <v>3046.0722229373187</v>
      </c>
      <c r="J152" s="122">
        <f ca="1">IFERROR(IF((VLOOKUP($E152,'Adj NEA Backsheet'!$D$5:$CB$183,J$9,FALSE))="","",(VLOOKUP($E152,'Adj NEA Backsheet'!$D$5:$CB$183,J$9,FALSE))),"")</f>
        <v>2857.9134997597394</v>
      </c>
      <c r="K152" s="120">
        <f ca="1">IFERROR(IF((VLOOKUP($E152,'Adj NEA Backsheet'!$D$5:$CB$183,K$9,FALSE))="","",(VLOOKUP($E152,'Adj NEA Backsheet'!$D$5:$CB$183,K$9,FALSE))),"")</f>
        <v>4446.8985586167701</v>
      </c>
      <c r="L152" s="121">
        <f ca="1">IFERROR(IF((VLOOKUP($E152,'Adj NEA Backsheet'!$D$5:$CB$183,L$9,FALSE))="","",(VLOOKUP($E152,'Adj NEA Backsheet'!$D$5:$CB$183,L$9,FALSE))),"")</f>
        <v>4663.9884591984692</v>
      </c>
      <c r="M152" s="121">
        <f ca="1">IFERROR(IF((VLOOKUP($E152,'Adj NEA Backsheet'!$D$5:$CB$183,M$9,FALSE))="","",(VLOOKUP($E152,'Adj NEA Backsheet'!$D$5:$CB$183,M$9,FALSE))),"")</f>
        <v>4618.2063989424141</v>
      </c>
      <c r="N152" s="123">
        <f ca="1">IFERROR(IF((VLOOKUP($E152,'Adj NEA Backsheet'!$D$5:$CB$183,N$9,FALSE))="","",(VLOOKUP($E152,'Adj NEA Backsheet'!$D$5:$CB$183,N$9,FALSE))),"")</f>
        <v>4407.7756808900149</v>
      </c>
      <c r="O152" s="120">
        <f ca="1">IFERROR(IF((VLOOKUP($E152,'Adj NEA Backsheet'!$D$5:$CB$183,O$9,FALSE))="","",(VLOOKUP($E152,'Adj NEA Backsheet'!$D$5:$CB$183,O$9,FALSE))),"")</f>
        <v>7318.1759455146021</v>
      </c>
      <c r="P152" s="124">
        <f ca="1">IFERROR(IF((VLOOKUP($E152,'Adj NEA Backsheet'!$D$5:$CB$183,P$9,FALSE))="","",(VLOOKUP($E152,'Adj NEA Backsheet'!$D$5:$CB$183,P$9,FALSE))),"")</f>
        <v>7625.0641158661037</v>
      </c>
      <c r="Q152" s="121">
        <f ca="1">IFERROR(IF((VLOOKUP($E152,'Adj NEA Backsheet'!$D$5:$CB$183,Q$9,FALSE))="","",(VLOOKUP($E152,'Adj NEA Backsheet'!$D$5:$CB$183,Q$9,FALSE))),"")</f>
        <v>7664.2786218797328</v>
      </c>
      <c r="R152" s="123">
        <f ca="1">IFERROR(IF((VLOOKUP($E152,'Adj NEA Backsheet'!$D$5:$CB$183,R$9,FALSE))="","",(VLOOKUP($E152,'Adj NEA Backsheet'!$D$5:$CB$183,R$9,FALSE))),"")</f>
        <v>7265.6891806497542</v>
      </c>
    </row>
    <row r="153" spans="1:18" ht="15" customHeight="1" x14ac:dyDescent="0.3">
      <c r="A153" s="57">
        <v>140</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113" t="str">
        <f ca="1">IFERROR(IF((VLOOKUP($E153,'Org List'!$AT$10:$AV$188,3,FALSE))="","",(VLOOKUP($E153,'Org List'!$AT$10:$AV$188,3,FALSE))),"")</f>
        <v>NHS England South West (South West South)</v>
      </c>
      <c r="E153" s="97" t="str">
        <f t="shared" ca="1" si="2"/>
        <v>E10000027</v>
      </c>
      <c r="F153" s="99" t="str">
        <f ca="1">IF(E153="","",VLOOKUP(E153,'Org List'!$J$9:$K$488,2,0))</f>
        <v>Somerset</v>
      </c>
      <c r="G153" s="120">
        <f ca="1">IFERROR(IF((VLOOKUP($E153,'Adj NEA Backsheet'!$D$5:$CB$183,G$9,FALSE))="","",(VLOOKUP($E153,'Adj NEA Backsheet'!$D$5:$CB$183,G$9,FALSE))),"")</f>
        <v>5942.5466542031591</v>
      </c>
      <c r="H153" s="121">
        <f ca="1">IFERROR(IF((VLOOKUP($E153,'Adj NEA Backsheet'!$D$5:$CB$183,H$9,FALSE))="","",(VLOOKUP($E153,'Adj NEA Backsheet'!$D$5:$CB$183,H$9,FALSE))),"")</f>
        <v>5950.9504397537194</v>
      </c>
      <c r="I153" s="121">
        <f ca="1">IFERROR(IF((VLOOKUP($E153,'Adj NEA Backsheet'!$D$5:$CB$183,I$9,FALSE))="","",(VLOOKUP($E153,'Adj NEA Backsheet'!$D$5:$CB$183,I$9,FALSE))),"")</f>
        <v>6026.2061856673536</v>
      </c>
      <c r="J153" s="122">
        <f ca="1">IFERROR(IF((VLOOKUP($E153,'Adj NEA Backsheet'!$D$5:$CB$183,J$9,FALSE))="","",(VLOOKUP($E153,'Adj NEA Backsheet'!$D$5:$CB$183,J$9,FALSE))),"")</f>
        <v>6292.1475293105486</v>
      </c>
      <c r="K153" s="120">
        <f ca="1">IFERROR(IF((VLOOKUP($E153,'Adj NEA Backsheet'!$D$5:$CB$183,K$9,FALSE))="","",(VLOOKUP($E153,'Adj NEA Backsheet'!$D$5:$CB$183,K$9,FALSE))),"")</f>
        <v>12460.493276358364</v>
      </c>
      <c r="L153" s="121">
        <f ca="1">IFERROR(IF((VLOOKUP($E153,'Adj NEA Backsheet'!$D$5:$CB$183,L$9,FALSE))="","",(VLOOKUP($E153,'Adj NEA Backsheet'!$D$5:$CB$183,L$9,FALSE))),"")</f>
        <v>12125.631227567395</v>
      </c>
      <c r="M153" s="121">
        <f ca="1">IFERROR(IF((VLOOKUP($E153,'Adj NEA Backsheet'!$D$5:$CB$183,M$9,FALSE))="","",(VLOOKUP($E153,'Adj NEA Backsheet'!$D$5:$CB$183,M$9,FALSE))),"")</f>
        <v>13023.907755612752</v>
      </c>
      <c r="N153" s="123">
        <f ca="1">IFERROR(IF((VLOOKUP($E153,'Adj NEA Backsheet'!$D$5:$CB$183,N$9,FALSE))="","",(VLOOKUP($E153,'Adj NEA Backsheet'!$D$5:$CB$183,N$9,FALSE))),"")</f>
        <v>13114.937825364319</v>
      </c>
      <c r="O153" s="120">
        <f ca="1">IFERROR(IF((VLOOKUP($E153,'Adj NEA Backsheet'!$D$5:$CB$183,O$9,FALSE))="","",(VLOOKUP($E153,'Adj NEA Backsheet'!$D$5:$CB$183,O$9,FALSE))),"")</f>
        <v>18403.039930561521</v>
      </c>
      <c r="P153" s="124">
        <f ca="1">IFERROR(IF((VLOOKUP($E153,'Adj NEA Backsheet'!$D$5:$CB$183,P$9,FALSE))="","",(VLOOKUP($E153,'Adj NEA Backsheet'!$D$5:$CB$183,P$9,FALSE))),"")</f>
        <v>18076.581667321116</v>
      </c>
      <c r="Q153" s="121">
        <f ca="1">IFERROR(IF((VLOOKUP($E153,'Adj NEA Backsheet'!$D$5:$CB$183,Q$9,FALSE))="","",(VLOOKUP($E153,'Adj NEA Backsheet'!$D$5:$CB$183,Q$9,FALSE))),"")</f>
        <v>19050.113941280106</v>
      </c>
      <c r="R153" s="123">
        <f ca="1">IFERROR(IF((VLOOKUP($E153,'Adj NEA Backsheet'!$D$5:$CB$183,R$9,FALSE))="","",(VLOOKUP($E153,'Adj NEA Backsheet'!$D$5:$CB$183,R$9,FALSE))),"")</f>
        <v>19407.085354674869</v>
      </c>
    </row>
    <row r="154" spans="1:18" ht="15" customHeight="1" x14ac:dyDescent="0.3">
      <c r="A154" s="57">
        <v>141</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North)</v>
      </c>
      <c r="E154" s="97" t="str">
        <f t="shared" ca="1" si="2"/>
        <v>E06000025</v>
      </c>
      <c r="F154" s="99" t="str">
        <f ca="1">IF(E154="","",VLOOKUP(E154,'Org List'!$J$9:$K$488,2,0))</f>
        <v>South Gloucestershire</v>
      </c>
      <c r="G154" s="120">
        <f ca="1">IFERROR(IF((VLOOKUP($E154,'Adj NEA Backsheet'!$D$5:$CB$183,G$9,FALSE))="","",(VLOOKUP($E154,'Adj NEA Backsheet'!$D$5:$CB$183,G$9,FALSE))),"")</f>
        <v>2459.1960773733235</v>
      </c>
      <c r="H154" s="121">
        <f ca="1">IFERROR(IF((VLOOKUP($E154,'Adj NEA Backsheet'!$D$5:$CB$183,H$9,FALSE))="","",(VLOOKUP($E154,'Adj NEA Backsheet'!$D$5:$CB$183,H$9,FALSE))),"")</f>
        <v>2770.7736663436017</v>
      </c>
      <c r="I154" s="121">
        <f ca="1">IFERROR(IF((VLOOKUP($E154,'Adj NEA Backsheet'!$D$5:$CB$183,I$9,FALSE))="","",(VLOOKUP($E154,'Adj NEA Backsheet'!$D$5:$CB$183,I$9,FALSE))),"")</f>
        <v>3007.2612197996646</v>
      </c>
      <c r="J154" s="122">
        <f ca="1">IFERROR(IF((VLOOKUP($E154,'Adj NEA Backsheet'!$D$5:$CB$183,J$9,FALSE))="","",(VLOOKUP($E154,'Adj NEA Backsheet'!$D$5:$CB$183,J$9,FALSE))),"")</f>
        <v>2972.733268941814</v>
      </c>
      <c r="K154" s="120">
        <f ca="1">IFERROR(IF((VLOOKUP($E154,'Adj NEA Backsheet'!$D$5:$CB$183,K$9,FALSE))="","",(VLOOKUP($E154,'Adj NEA Backsheet'!$D$5:$CB$183,K$9,FALSE))),"")</f>
        <v>4690.1464724530806</v>
      </c>
      <c r="L154" s="121">
        <f ca="1">IFERROR(IF((VLOOKUP($E154,'Adj NEA Backsheet'!$D$5:$CB$183,L$9,FALSE))="","",(VLOOKUP($E154,'Adj NEA Backsheet'!$D$5:$CB$183,L$9,FALSE))),"")</f>
        <v>4685.2457273776981</v>
      </c>
      <c r="M154" s="121">
        <f ca="1">IFERROR(IF((VLOOKUP($E154,'Adj NEA Backsheet'!$D$5:$CB$183,M$9,FALSE))="","",(VLOOKUP($E154,'Adj NEA Backsheet'!$D$5:$CB$183,M$9,FALSE))),"")</f>
        <v>4975.2758104803352</v>
      </c>
      <c r="N154" s="123">
        <f ca="1">IFERROR(IF((VLOOKUP($E154,'Adj NEA Backsheet'!$D$5:$CB$183,N$9,FALSE))="","",(VLOOKUP($E154,'Adj NEA Backsheet'!$D$5:$CB$183,N$9,FALSE))),"")</f>
        <v>4899.2066854354171</v>
      </c>
      <c r="O154" s="120">
        <f ca="1">IFERROR(IF((VLOOKUP($E154,'Adj NEA Backsheet'!$D$5:$CB$183,O$9,FALSE))="","",(VLOOKUP($E154,'Adj NEA Backsheet'!$D$5:$CB$183,O$9,FALSE))),"")</f>
        <v>7149.3425498264041</v>
      </c>
      <c r="P154" s="124">
        <f ca="1">IFERROR(IF((VLOOKUP($E154,'Adj NEA Backsheet'!$D$5:$CB$183,P$9,FALSE))="","",(VLOOKUP($E154,'Adj NEA Backsheet'!$D$5:$CB$183,P$9,FALSE))),"")</f>
        <v>7456.0193937212998</v>
      </c>
      <c r="Q154" s="121">
        <f ca="1">IFERROR(IF((VLOOKUP($E154,'Adj NEA Backsheet'!$D$5:$CB$183,Q$9,FALSE))="","",(VLOOKUP($E154,'Adj NEA Backsheet'!$D$5:$CB$183,Q$9,FALSE))),"")</f>
        <v>7982.5370302800002</v>
      </c>
      <c r="R154" s="123">
        <f ca="1">IFERROR(IF((VLOOKUP($E154,'Adj NEA Backsheet'!$D$5:$CB$183,R$9,FALSE))="","",(VLOOKUP($E154,'Adj NEA Backsheet'!$D$5:$CB$183,R$9,FALSE))),"")</f>
        <v>7871.9399543772306</v>
      </c>
    </row>
    <row r="155" spans="1:18" ht="15" customHeight="1" x14ac:dyDescent="0.3">
      <c r="A155" s="57">
        <v>142</v>
      </c>
      <c r="B155" s="97" t="str">
        <f ca="1">IFERROR(IF((VLOOKUP($E155,'Org List'!$AJ$10:$AL$188,3,FALSE))="","",(VLOOKUP($E155,'Org List'!$AJ$10:$AL$188,3,FALSE))),"")</f>
        <v>North of England Commissioning Region</v>
      </c>
      <c r="C155" s="98" t="str">
        <f ca="1">IFERROR(IF((VLOOKUP($E155,'Org List'!$AO$10:$AQ$188,3,FALSE))="","",(VLOOKUP($E155,'Org List'!$AO$10:$AQ$188,3,FALSE))),"")</f>
        <v>North East Region</v>
      </c>
      <c r="D155" s="113" t="str">
        <f ca="1">IFERROR(IF((VLOOKUP($E155,'Org List'!$AT$10:$AV$188,3,FALSE))="","",(VLOOKUP($E155,'Org List'!$AT$10:$AV$188,3,FALSE))),"")</f>
        <v>NHS England North (Cumbria And North East)</v>
      </c>
      <c r="E155" s="97" t="str">
        <f t="shared" ca="1" si="2"/>
        <v>E08000023</v>
      </c>
      <c r="F155" s="99" t="str">
        <f ca="1">IF(E155="","",VLOOKUP(E155,'Org List'!$J$9:$K$488,2,0))</f>
        <v>South Tyneside</v>
      </c>
      <c r="G155" s="120">
        <f ca="1">IFERROR(IF((VLOOKUP($E155,'Adj NEA Backsheet'!$D$5:$CB$183,G$9,FALSE))="","",(VLOOKUP($E155,'Adj NEA Backsheet'!$D$5:$CB$183,G$9,FALSE))),"")</f>
        <v>2123.3302454805184</v>
      </c>
      <c r="H155" s="121">
        <f ca="1">IFERROR(IF((VLOOKUP($E155,'Adj NEA Backsheet'!$D$5:$CB$183,H$9,FALSE))="","",(VLOOKUP($E155,'Adj NEA Backsheet'!$D$5:$CB$183,H$9,FALSE))),"")</f>
        <v>2054.7428002540159</v>
      </c>
      <c r="I155" s="121">
        <f ca="1">IFERROR(IF((VLOOKUP($E155,'Adj NEA Backsheet'!$D$5:$CB$183,I$9,FALSE))="","",(VLOOKUP($E155,'Adj NEA Backsheet'!$D$5:$CB$183,I$9,FALSE))),"")</f>
        <v>2043.2581664155496</v>
      </c>
      <c r="J155" s="122">
        <f ca="1">IFERROR(IF((VLOOKUP($E155,'Adj NEA Backsheet'!$D$5:$CB$183,J$9,FALSE))="","",(VLOOKUP($E155,'Adj NEA Backsheet'!$D$5:$CB$183,J$9,FALSE))),"")</f>
        <v>2089.6229109373517</v>
      </c>
      <c r="K155" s="120">
        <f ca="1">IFERROR(IF((VLOOKUP($E155,'Adj NEA Backsheet'!$D$5:$CB$183,K$9,FALSE))="","",(VLOOKUP($E155,'Adj NEA Backsheet'!$D$5:$CB$183,K$9,FALSE))),"")</f>
        <v>3493.1651889405384</v>
      </c>
      <c r="L155" s="121">
        <f ca="1">IFERROR(IF((VLOOKUP($E155,'Adj NEA Backsheet'!$D$5:$CB$183,L$9,FALSE))="","",(VLOOKUP($E155,'Adj NEA Backsheet'!$D$5:$CB$183,L$9,FALSE))),"")</f>
        <v>3311.2135224811404</v>
      </c>
      <c r="M155" s="121">
        <f ca="1">IFERROR(IF((VLOOKUP($E155,'Adj NEA Backsheet'!$D$5:$CB$183,M$9,FALSE))="","",(VLOOKUP($E155,'Adj NEA Backsheet'!$D$5:$CB$183,M$9,FALSE))),"")</f>
        <v>3551.5593828594165</v>
      </c>
      <c r="N155" s="123">
        <f ca="1">IFERROR(IF((VLOOKUP($E155,'Adj NEA Backsheet'!$D$5:$CB$183,N$9,FALSE))="","",(VLOOKUP($E155,'Adj NEA Backsheet'!$D$5:$CB$183,N$9,FALSE))),"")</f>
        <v>3615.6401506405409</v>
      </c>
      <c r="O155" s="120">
        <f ca="1">IFERROR(IF((VLOOKUP($E155,'Adj NEA Backsheet'!$D$5:$CB$183,O$9,FALSE))="","",(VLOOKUP($E155,'Adj NEA Backsheet'!$D$5:$CB$183,O$9,FALSE))),"")</f>
        <v>5616.4954344210564</v>
      </c>
      <c r="P155" s="124">
        <f ca="1">IFERROR(IF((VLOOKUP($E155,'Adj NEA Backsheet'!$D$5:$CB$183,P$9,FALSE))="","",(VLOOKUP($E155,'Adj NEA Backsheet'!$D$5:$CB$183,P$9,FALSE))),"")</f>
        <v>5365.9563227351564</v>
      </c>
      <c r="Q155" s="121">
        <f ca="1">IFERROR(IF((VLOOKUP($E155,'Adj NEA Backsheet'!$D$5:$CB$183,Q$9,FALSE))="","",(VLOOKUP($E155,'Adj NEA Backsheet'!$D$5:$CB$183,Q$9,FALSE))),"")</f>
        <v>5594.817549274966</v>
      </c>
      <c r="R155" s="123">
        <f ca="1">IFERROR(IF((VLOOKUP($E155,'Adj NEA Backsheet'!$D$5:$CB$183,R$9,FALSE))="","",(VLOOKUP($E155,'Adj NEA Backsheet'!$D$5:$CB$183,R$9,FALSE))),"")</f>
        <v>5705.2630615778926</v>
      </c>
    </row>
    <row r="156" spans="1:18" ht="15" customHeight="1" x14ac:dyDescent="0.3">
      <c r="A156" s="57">
        <v>143</v>
      </c>
      <c r="B156" s="97" t="str">
        <f ca="1">IFERROR(IF((VLOOKUP($E156,'Org List'!$AJ$10:$AL$188,3,FALSE))="","",(VLOOKUP($E156,'Org List'!$AJ$10:$AL$188,3,FALSE))),"")</f>
        <v>South East England Commissioning Region</v>
      </c>
      <c r="C156" s="98" t="str">
        <f ca="1">IFERROR(IF((VLOOKUP($E156,'Org List'!$AO$10:$AQ$188,3,FALSE))="","",(VLOOKUP($E156,'Org List'!$AO$10:$AQ$188,3,FALSE))),"")</f>
        <v>South East Region</v>
      </c>
      <c r="D156" s="113" t="str">
        <f ca="1">IFERROR(IF((VLOOKUP($E156,'Org List'!$AT$10:$AV$188,3,FALSE))="","",(VLOOKUP($E156,'Org List'!$AT$10:$AV$188,3,FALSE))),"")</f>
        <v>NHS England South East (Hampshire, Isle of Wight and Thames Valley)</v>
      </c>
      <c r="E156" s="97" t="str">
        <f t="shared" ca="1" si="2"/>
        <v>E06000045</v>
      </c>
      <c r="F156" s="99" t="str">
        <f ca="1">IF(E156="","",VLOOKUP(E156,'Org List'!$J$9:$K$488,2,0))</f>
        <v>Southampton</v>
      </c>
      <c r="G156" s="120">
        <f ca="1">IFERROR(IF((VLOOKUP($E156,'Adj NEA Backsheet'!$D$5:$CB$183,G$9,FALSE))="","",(VLOOKUP($E156,'Adj NEA Backsheet'!$D$5:$CB$183,G$9,FALSE))),"")</f>
        <v>2551.8859456354503</v>
      </c>
      <c r="H156" s="121">
        <f ca="1">IFERROR(IF((VLOOKUP($E156,'Adj NEA Backsheet'!$D$5:$CB$183,H$9,FALSE))="","",(VLOOKUP($E156,'Adj NEA Backsheet'!$D$5:$CB$183,H$9,FALSE))),"")</f>
        <v>2557.1233105150604</v>
      </c>
      <c r="I156" s="121">
        <f ca="1">IFERROR(IF((VLOOKUP($E156,'Adj NEA Backsheet'!$D$5:$CB$183,I$9,FALSE))="","",(VLOOKUP($E156,'Adj NEA Backsheet'!$D$5:$CB$183,I$9,FALSE))),"")</f>
        <v>2893.0993224707436</v>
      </c>
      <c r="J156" s="122">
        <f ca="1">IFERROR(IF((VLOOKUP($E156,'Adj NEA Backsheet'!$D$5:$CB$183,J$9,FALSE))="","",(VLOOKUP($E156,'Adj NEA Backsheet'!$D$5:$CB$183,J$9,FALSE))),"")</f>
        <v>3042.0674328136802</v>
      </c>
      <c r="K156" s="120">
        <f ca="1">IFERROR(IF((VLOOKUP($E156,'Adj NEA Backsheet'!$D$5:$CB$183,K$9,FALSE))="","",(VLOOKUP($E156,'Adj NEA Backsheet'!$D$5:$CB$183,K$9,FALSE))),"")</f>
        <v>4403.0648939761004</v>
      </c>
      <c r="L156" s="121">
        <f ca="1">IFERROR(IF((VLOOKUP($E156,'Adj NEA Backsheet'!$D$5:$CB$183,L$9,FALSE))="","",(VLOOKUP($E156,'Adj NEA Backsheet'!$D$5:$CB$183,L$9,FALSE))),"")</f>
        <v>4356.6991258039998</v>
      </c>
      <c r="M156" s="121">
        <f ca="1">IFERROR(IF((VLOOKUP($E156,'Adj NEA Backsheet'!$D$5:$CB$183,M$9,FALSE))="","",(VLOOKUP($E156,'Adj NEA Backsheet'!$D$5:$CB$183,M$9,FALSE))),"")</f>
        <v>4630.3302761856348</v>
      </c>
      <c r="N156" s="123">
        <f ca="1">IFERROR(IF((VLOOKUP($E156,'Adj NEA Backsheet'!$D$5:$CB$183,N$9,FALSE))="","",(VLOOKUP($E156,'Adj NEA Backsheet'!$D$5:$CB$183,N$9,FALSE))),"")</f>
        <v>4666.7633992842875</v>
      </c>
      <c r="O156" s="120">
        <f ca="1">IFERROR(IF((VLOOKUP($E156,'Adj NEA Backsheet'!$D$5:$CB$183,O$9,FALSE))="","",(VLOOKUP($E156,'Adj NEA Backsheet'!$D$5:$CB$183,O$9,FALSE))),"")</f>
        <v>6954.9508396115507</v>
      </c>
      <c r="P156" s="124">
        <f ca="1">IFERROR(IF((VLOOKUP($E156,'Adj NEA Backsheet'!$D$5:$CB$183,P$9,FALSE))="","",(VLOOKUP($E156,'Adj NEA Backsheet'!$D$5:$CB$183,P$9,FALSE))),"")</f>
        <v>6913.8224363190602</v>
      </c>
      <c r="Q156" s="121">
        <f ca="1">IFERROR(IF((VLOOKUP($E156,'Adj NEA Backsheet'!$D$5:$CB$183,Q$9,FALSE))="","",(VLOOKUP($E156,'Adj NEA Backsheet'!$D$5:$CB$183,Q$9,FALSE))),"")</f>
        <v>7523.4295986563784</v>
      </c>
      <c r="R156" s="123">
        <f ca="1">IFERROR(IF((VLOOKUP($E156,'Adj NEA Backsheet'!$D$5:$CB$183,R$9,FALSE))="","",(VLOOKUP($E156,'Adj NEA Backsheet'!$D$5:$CB$183,R$9,FALSE))),"")</f>
        <v>7708.8308320979677</v>
      </c>
    </row>
    <row r="157" spans="1:18" ht="15" customHeight="1" x14ac:dyDescent="0.3">
      <c r="A157" s="57">
        <v>144</v>
      </c>
      <c r="B157" s="97" t="str">
        <f ca="1">IFERROR(IF((VLOOKUP($E157,'Org List'!$AJ$10:$AL$188,3,FALSE))="","",(VLOOKUP($E157,'Org List'!$AJ$10:$AL$188,3,FALSE))),"")</f>
        <v>Midlands and East of England Commissioning Region</v>
      </c>
      <c r="C157" s="98" t="str">
        <f ca="1">IFERROR(IF((VLOOKUP($E157,'Org List'!$AO$10:$AQ$188,3,FALSE))="","",(VLOOKUP($E157,'Org List'!$AO$10:$AQ$188,3,FALSE))),"")</f>
        <v>East Region</v>
      </c>
      <c r="D157" s="113" t="str">
        <f ca="1">IFERROR(IF((VLOOKUP($E157,'Org List'!$AT$10:$AV$188,3,FALSE))="","",(VLOOKUP($E157,'Org List'!$AT$10:$AV$188,3,FALSE))),"")</f>
        <v>NHS England Midlands And East (East)</v>
      </c>
      <c r="E157" s="97" t="str">
        <f t="shared" ca="1" si="2"/>
        <v>E06000033</v>
      </c>
      <c r="F157" s="99" t="str">
        <f ca="1">IF(E157="","",VLOOKUP(E157,'Org List'!$J$9:$K$488,2,0))</f>
        <v>Southend-on-Sea</v>
      </c>
      <c r="G157" s="120">
        <f ca="1">IFERROR(IF((VLOOKUP($E157,'Adj NEA Backsheet'!$D$5:$CB$183,G$9,FALSE))="","",(VLOOKUP($E157,'Adj NEA Backsheet'!$D$5:$CB$183,G$9,FALSE))),"")</f>
        <v>2064.5491396704329</v>
      </c>
      <c r="H157" s="121">
        <f ca="1">IFERROR(IF((VLOOKUP($E157,'Adj NEA Backsheet'!$D$5:$CB$183,H$9,FALSE))="","",(VLOOKUP($E157,'Adj NEA Backsheet'!$D$5:$CB$183,H$9,FALSE))),"")</f>
        <v>2194.7187051642268</v>
      </c>
      <c r="I157" s="121">
        <f ca="1">IFERROR(IF((VLOOKUP($E157,'Adj NEA Backsheet'!$D$5:$CB$183,I$9,FALSE))="","",(VLOOKUP($E157,'Adj NEA Backsheet'!$D$5:$CB$183,I$9,FALSE))),"")</f>
        <v>2054.6863364843307</v>
      </c>
      <c r="J157" s="122">
        <f ca="1">IFERROR(IF((VLOOKUP($E157,'Adj NEA Backsheet'!$D$5:$CB$183,J$9,FALSE))="","",(VLOOKUP($E157,'Adj NEA Backsheet'!$D$5:$CB$183,J$9,FALSE))),"")</f>
        <v>2148.2244911770595</v>
      </c>
      <c r="K157" s="120">
        <f ca="1">IFERROR(IF((VLOOKUP($E157,'Adj NEA Backsheet'!$D$5:$CB$183,K$9,FALSE))="","",(VLOOKUP($E157,'Adj NEA Backsheet'!$D$5:$CB$183,K$9,FALSE))),"")</f>
        <v>3890.943340143609</v>
      </c>
      <c r="L157" s="121">
        <f ca="1">IFERROR(IF((VLOOKUP($E157,'Adj NEA Backsheet'!$D$5:$CB$183,L$9,FALSE))="","",(VLOOKUP($E157,'Adj NEA Backsheet'!$D$5:$CB$183,L$9,FALSE))),"")</f>
        <v>3852.7524888950516</v>
      </c>
      <c r="M157" s="121">
        <f ca="1">IFERROR(IF((VLOOKUP($E157,'Adj NEA Backsheet'!$D$5:$CB$183,M$9,FALSE))="","",(VLOOKUP($E157,'Adj NEA Backsheet'!$D$5:$CB$183,M$9,FALSE))),"")</f>
        <v>4047.8709239376085</v>
      </c>
      <c r="N157" s="123">
        <f ca="1">IFERROR(IF((VLOOKUP($E157,'Adj NEA Backsheet'!$D$5:$CB$183,N$9,FALSE))="","",(VLOOKUP($E157,'Adj NEA Backsheet'!$D$5:$CB$183,N$9,FALSE))),"")</f>
        <v>4100.3355887073758</v>
      </c>
      <c r="O157" s="120">
        <f ca="1">IFERROR(IF((VLOOKUP($E157,'Adj NEA Backsheet'!$D$5:$CB$183,O$9,FALSE))="","",(VLOOKUP($E157,'Adj NEA Backsheet'!$D$5:$CB$183,O$9,FALSE))),"")</f>
        <v>5955.4924798140419</v>
      </c>
      <c r="P157" s="124">
        <f ca="1">IFERROR(IF((VLOOKUP($E157,'Adj NEA Backsheet'!$D$5:$CB$183,P$9,FALSE))="","",(VLOOKUP($E157,'Adj NEA Backsheet'!$D$5:$CB$183,P$9,FALSE))),"")</f>
        <v>6047.4711940592788</v>
      </c>
      <c r="Q157" s="121">
        <f ca="1">IFERROR(IF((VLOOKUP($E157,'Adj NEA Backsheet'!$D$5:$CB$183,Q$9,FALSE))="","",(VLOOKUP($E157,'Adj NEA Backsheet'!$D$5:$CB$183,Q$9,FALSE))),"")</f>
        <v>6102.5572604219396</v>
      </c>
      <c r="R157" s="123">
        <f ca="1">IFERROR(IF((VLOOKUP($E157,'Adj NEA Backsheet'!$D$5:$CB$183,R$9,FALSE))="","",(VLOOKUP($E157,'Adj NEA Backsheet'!$D$5:$CB$183,R$9,FALSE))),"")</f>
        <v>6248.5600798844353</v>
      </c>
    </row>
    <row r="158" spans="1:18" ht="15" customHeight="1" x14ac:dyDescent="0.3">
      <c r="A158" s="57">
        <v>145</v>
      </c>
      <c r="B158" s="97" t="str">
        <f ca="1">IFERROR(IF((VLOOKUP($E158,'Org List'!$AJ$10:$AL$188,3,FALSE))="","",(VLOOKUP($E158,'Org List'!$AJ$10:$AL$188,3,FALSE))),"")</f>
        <v>London Commissioning Region</v>
      </c>
      <c r="C158" s="98" t="str">
        <f ca="1">IFERROR(IF((VLOOKUP($E158,'Org List'!$AO$10:$AQ$188,3,FALSE))="","",(VLOOKUP($E158,'Org List'!$AO$10:$AQ$188,3,FALSE))),"")</f>
        <v>London Region</v>
      </c>
      <c r="D158" s="113" t="str">
        <f ca="1">IFERROR(IF((VLOOKUP($E158,'Org List'!$AT$10:$AV$188,3,FALSE))="","",(VLOOKUP($E158,'Org List'!$AT$10:$AV$188,3,FALSE))),"")</f>
        <v>NHS England London</v>
      </c>
      <c r="E158" s="97" t="str">
        <f t="shared" ca="1" si="2"/>
        <v>E09000028</v>
      </c>
      <c r="F158" s="99" t="str">
        <f ca="1">IF(E158="","",VLOOKUP(E158,'Org List'!$J$9:$K$488,2,0))</f>
        <v>Southwark</v>
      </c>
      <c r="G158" s="120">
        <f ca="1">IFERROR(IF((VLOOKUP($E158,'Adj NEA Backsheet'!$D$5:$CB$183,G$9,FALSE))="","",(VLOOKUP($E158,'Adj NEA Backsheet'!$D$5:$CB$183,G$9,FALSE))),"")</f>
        <v>1952.6111440581262</v>
      </c>
      <c r="H158" s="121">
        <f ca="1">IFERROR(IF((VLOOKUP($E158,'Adj NEA Backsheet'!$D$5:$CB$183,H$9,FALSE))="","",(VLOOKUP($E158,'Adj NEA Backsheet'!$D$5:$CB$183,H$9,FALSE))),"")</f>
        <v>2089.1217800692657</v>
      </c>
      <c r="I158" s="121">
        <f ca="1">IFERROR(IF((VLOOKUP($E158,'Adj NEA Backsheet'!$D$5:$CB$183,I$9,FALSE))="","",(VLOOKUP($E158,'Adj NEA Backsheet'!$D$5:$CB$183,I$9,FALSE))),"")</f>
        <v>2310.980085009287</v>
      </c>
      <c r="J158" s="122">
        <f ca="1">IFERROR(IF((VLOOKUP($E158,'Adj NEA Backsheet'!$D$5:$CB$183,J$9,FALSE))="","",(VLOOKUP($E158,'Adj NEA Backsheet'!$D$5:$CB$183,J$9,FALSE))),"")</f>
        <v>2262.7357930520593</v>
      </c>
      <c r="K158" s="120">
        <f ca="1">IFERROR(IF((VLOOKUP($E158,'Adj NEA Backsheet'!$D$5:$CB$183,K$9,FALSE))="","",(VLOOKUP($E158,'Adj NEA Backsheet'!$D$5:$CB$183,K$9,FALSE))),"")</f>
        <v>4774.4408556093977</v>
      </c>
      <c r="L158" s="121">
        <f ca="1">IFERROR(IF((VLOOKUP($E158,'Adj NEA Backsheet'!$D$5:$CB$183,L$9,FALSE))="","",(VLOOKUP($E158,'Adj NEA Backsheet'!$D$5:$CB$183,L$9,FALSE))),"")</f>
        <v>4877.4112717204489</v>
      </c>
      <c r="M158" s="121">
        <f ca="1">IFERROR(IF((VLOOKUP($E158,'Adj NEA Backsheet'!$D$5:$CB$183,M$9,FALSE))="","",(VLOOKUP($E158,'Adj NEA Backsheet'!$D$5:$CB$183,M$9,FALSE))),"")</f>
        <v>5025.1879980847598</v>
      </c>
      <c r="N158" s="123">
        <f ca="1">IFERROR(IF((VLOOKUP($E158,'Adj NEA Backsheet'!$D$5:$CB$183,N$9,FALSE))="","",(VLOOKUP($E158,'Adj NEA Backsheet'!$D$5:$CB$183,N$9,FALSE))),"")</f>
        <v>4805.4605043586698</v>
      </c>
      <c r="O158" s="120">
        <f ca="1">IFERROR(IF((VLOOKUP($E158,'Adj NEA Backsheet'!$D$5:$CB$183,O$9,FALSE))="","",(VLOOKUP($E158,'Adj NEA Backsheet'!$D$5:$CB$183,O$9,FALSE))),"")</f>
        <v>6727.0519996675239</v>
      </c>
      <c r="P158" s="124">
        <f ca="1">IFERROR(IF((VLOOKUP($E158,'Adj NEA Backsheet'!$D$5:$CB$183,P$9,FALSE))="","",(VLOOKUP($E158,'Adj NEA Backsheet'!$D$5:$CB$183,P$9,FALSE))),"")</f>
        <v>6966.5330517897146</v>
      </c>
      <c r="Q158" s="121">
        <f ca="1">IFERROR(IF((VLOOKUP($E158,'Adj NEA Backsheet'!$D$5:$CB$183,Q$9,FALSE))="","",(VLOOKUP($E158,'Adj NEA Backsheet'!$D$5:$CB$183,Q$9,FALSE))),"")</f>
        <v>7336.1680830940468</v>
      </c>
      <c r="R158" s="123">
        <f ca="1">IFERROR(IF((VLOOKUP($E158,'Adj NEA Backsheet'!$D$5:$CB$183,R$9,FALSE))="","",(VLOOKUP($E158,'Adj NEA Backsheet'!$D$5:$CB$183,R$9,FALSE))),"")</f>
        <v>7068.1962974107291</v>
      </c>
    </row>
    <row r="159" spans="1:18" ht="15" customHeight="1" x14ac:dyDescent="0.3">
      <c r="A159" s="57">
        <v>146</v>
      </c>
      <c r="B159" s="97" t="str">
        <f ca="1">IFERROR(IF((VLOOKUP($E159,'Org List'!$AJ$10:$AL$188,3,FALSE))="","",(VLOOKUP($E159,'Org List'!$AJ$10:$AL$188,3,FALSE))),"")</f>
        <v>North of England Commissioning Region</v>
      </c>
      <c r="C159" s="98" t="str">
        <f ca="1">IFERROR(IF((VLOOKUP($E159,'Org List'!$AO$10:$AQ$188,3,FALSE))="","",(VLOOKUP($E159,'Org List'!$AO$10:$AQ$188,3,FALSE))),"")</f>
        <v>North West Region</v>
      </c>
      <c r="D159" s="113" t="str">
        <f ca="1">IFERROR(IF((VLOOKUP($E159,'Org List'!$AT$10:$AV$188,3,FALSE))="","",(VLOOKUP($E159,'Org List'!$AT$10:$AV$188,3,FALSE))),"")</f>
        <v>NHS England North (Cheshire And Merseyside)</v>
      </c>
      <c r="E159" s="97" t="str">
        <f t="shared" ca="1" si="2"/>
        <v>E08000013</v>
      </c>
      <c r="F159" s="99" t="str">
        <f ca="1">IF(E159="","",VLOOKUP(E159,'Org List'!$J$9:$K$488,2,0))</f>
        <v>St. Helens</v>
      </c>
      <c r="G159" s="120">
        <f ca="1">IFERROR(IF((VLOOKUP($E159,'Adj NEA Backsheet'!$D$5:$CB$183,G$9,FALSE))="","",(VLOOKUP($E159,'Adj NEA Backsheet'!$D$5:$CB$183,G$9,FALSE))),"")</f>
        <v>2720.0431206242597</v>
      </c>
      <c r="H159" s="121">
        <f ca="1">IFERROR(IF((VLOOKUP($E159,'Adj NEA Backsheet'!$D$5:$CB$183,H$9,FALSE))="","",(VLOOKUP($E159,'Adj NEA Backsheet'!$D$5:$CB$183,H$9,FALSE))),"")</f>
        <v>2841.2743765144651</v>
      </c>
      <c r="I159" s="121">
        <f ca="1">IFERROR(IF((VLOOKUP($E159,'Adj NEA Backsheet'!$D$5:$CB$183,I$9,FALSE))="","",(VLOOKUP($E159,'Adj NEA Backsheet'!$D$5:$CB$183,I$9,FALSE))),"")</f>
        <v>2736.5513712718616</v>
      </c>
      <c r="J159" s="122">
        <f ca="1">IFERROR(IF((VLOOKUP($E159,'Adj NEA Backsheet'!$D$5:$CB$183,J$9,FALSE))="","",(VLOOKUP($E159,'Adj NEA Backsheet'!$D$5:$CB$183,J$9,FALSE))),"")</f>
        <v>2675.0767916413774</v>
      </c>
      <c r="K159" s="120">
        <f ca="1">IFERROR(IF((VLOOKUP($E159,'Adj NEA Backsheet'!$D$5:$CB$183,K$9,FALSE))="","",(VLOOKUP($E159,'Adj NEA Backsheet'!$D$5:$CB$183,K$9,FALSE))),"")</f>
        <v>4312.279106842474</v>
      </c>
      <c r="L159" s="121">
        <f ca="1">IFERROR(IF((VLOOKUP($E159,'Adj NEA Backsheet'!$D$5:$CB$183,L$9,FALSE))="","",(VLOOKUP($E159,'Adj NEA Backsheet'!$D$5:$CB$183,L$9,FALSE))),"")</f>
        <v>4305.0213071734306</v>
      </c>
      <c r="M159" s="121">
        <f ca="1">IFERROR(IF((VLOOKUP($E159,'Adj NEA Backsheet'!$D$5:$CB$183,M$9,FALSE))="","",(VLOOKUP($E159,'Adj NEA Backsheet'!$D$5:$CB$183,M$9,FALSE))),"")</f>
        <v>4418.4569736844696</v>
      </c>
      <c r="N159" s="123">
        <f ca="1">IFERROR(IF((VLOOKUP($E159,'Adj NEA Backsheet'!$D$5:$CB$183,N$9,FALSE))="","",(VLOOKUP($E159,'Adj NEA Backsheet'!$D$5:$CB$183,N$9,FALSE))),"")</f>
        <v>4343.3243390273774</v>
      </c>
      <c r="O159" s="120">
        <f ca="1">IFERROR(IF((VLOOKUP($E159,'Adj NEA Backsheet'!$D$5:$CB$183,O$9,FALSE))="","",(VLOOKUP($E159,'Adj NEA Backsheet'!$D$5:$CB$183,O$9,FALSE))),"")</f>
        <v>7032.3222274667332</v>
      </c>
      <c r="P159" s="124">
        <f ca="1">IFERROR(IF((VLOOKUP($E159,'Adj NEA Backsheet'!$D$5:$CB$183,P$9,FALSE))="","",(VLOOKUP($E159,'Adj NEA Backsheet'!$D$5:$CB$183,P$9,FALSE))),"")</f>
        <v>7146.2956836878957</v>
      </c>
      <c r="Q159" s="121">
        <f ca="1">IFERROR(IF((VLOOKUP($E159,'Adj NEA Backsheet'!$D$5:$CB$183,Q$9,FALSE))="","",(VLOOKUP($E159,'Adj NEA Backsheet'!$D$5:$CB$183,Q$9,FALSE))),"")</f>
        <v>7155.0083449563317</v>
      </c>
      <c r="R159" s="123">
        <f ca="1">IFERROR(IF((VLOOKUP($E159,'Adj NEA Backsheet'!$D$5:$CB$183,R$9,FALSE))="","",(VLOOKUP($E159,'Adj NEA Backsheet'!$D$5:$CB$183,R$9,FALSE))),"")</f>
        <v>7018.4011306687553</v>
      </c>
    </row>
    <row r="160" spans="1:18" ht="15" customHeight="1" x14ac:dyDescent="0.3">
      <c r="A160" s="57">
        <v>147</v>
      </c>
      <c r="B160" s="97" t="str">
        <f ca="1">IFERROR(IF((VLOOKUP($E160,'Org List'!$AJ$10:$AL$188,3,FALSE))="","",(VLOOKUP($E160,'Org List'!$AJ$10:$AL$188,3,FALSE))),"")</f>
        <v>Midlands and East of England Commissioning Region</v>
      </c>
      <c r="C160" s="98" t="str">
        <f ca="1">IFERROR(IF((VLOOKUP($E160,'Org List'!$AO$10:$AQ$188,3,FALSE))="","",(VLOOKUP($E160,'Org List'!$AO$10:$AQ$188,3,FALSE))),"")</f>
        <v>West Midlands Region</v>
      </c>
      <c r="D160" s="113" t="str">
        <f ca="1">IFERROR(IF((VLOOKUP($E160,'Org List'!$AT$10:$AV$188,3,FALSE))="","",(VLOOKUP($E160,'Org List'!$AT$10:$AV$188,3,FALSE))),"")</f>
        <v>NHS England Midlands And East (North Midlands)</v>
      </c>
      <c r="E160" s="97" t="str">
        <f t="shared" ca="1" si="2"/>
        <v>E10000028</v>
      </c>
      <c r="F160" s="99" t="str">
        <f ca="1">IF(E160="","",VLOOKUP(E160,'Org List'!$J$9:$K$488,2,0))</f>
        <v>Staffordshire</v>
      </c>
      <c r="G160" s="120">
        <f ca="1">IFERROR(IF((VLOOKUP($E160,'Adj NEA Backsheet'!$D$5:$CB$183,G$9,FALSE))="","",(VLOOKUP($E160,'Adj NEA Backsheet'!$D$5:$CB$183,G$9,FALSE))),"")</f>
        <v>9901.3199773207052</v>
      </c>
      <c r="H160" s="121">
        <f ca="1">IFERROR(IF((VLOOKUP($E160,'Adj NEA Backsheet'!$D$5:$CB$183,H$9,FALSE))="","",(VLOOKUP($E160,'Adj NEA Backsheet'!$D$5:$CB$183,H$9,FALSE))),"")</f>
        <v>10167.621462549434</v>
      </c>
      <c r="I160" s="121">
        <f ca="1">IFERROR(IF((VLOOKUP($E160,'Adj NEA Backsheet'!$D$5:$CB$183,I$9,FALSE))="","",(VLOOKUP($E160,'Adj NEA Backsheet'!$D$5:$CB$183,I$9,FALSE))),"")</f>
        <v>11279.209603047186</v>
      </c>
      <c r="J160" s="122">
        <f ca="1">IFERROR(IF((VLOOKUP($E160,'Adj NEA Backsheet'!$D$5:$CB$183,J$9,FALSE))="","",(VLOOKUP($E160,'Adj NEA Backsheet'!$D$5:$CB$183,J$9,FALSE))),"")</f>
        <v>11119.010409014743</v>
      </c>
      <c r="K160" s="120">
        <f ca="1">IFERROR(IF((VLOOKUP($E160,'Adj NEA Backsheet'!$D$5:$CB$183,K$9,FALSE))="","",(VLOOKUP($E160,'Adj NEA Backsheet'!$D$5:$CB$183,K$9,FALSE))),"")</f>
        <v>16234.170255257228</v>
      </c>
      <c r="L160" s="121">
        <f ca="1">IFERROR(IF((VLOOKUP($E160,'Adj NEA Backsheet'!$D$5:$CB$183,L$9,FALSE))="","",(VLOOKUP($E160,'Adj NEA Backsheet'!$D$5:$CB$183,L$9,FALSE))),"")</f>
        <v>16452.190089388787</v>
      </c>
      <c r="M160" s="121">
        <f ca="1">IFERROR(IF((VLOOKUP($E160,'Adj NEA Backsheet'!$D$5:$CB$183,M$9,FALSE))="","",(VLOOKUP($E160,'Adj NEA Backsheet'!$D$5:$CB$183,M$9,FALSE))),"")</f>
        <v>17142.478631006048</v>
      </c>
      <c r="N160" s="123">
        <f ca="1">IFERROR(IF((VLOOKUP($E160,'Adj NEA Backsheet'!$D$5:$CB$183,N$9,FALSE))="","",(VLOOKUP($E160,'Adj NEA Backsheet'!$D$5:$CB$183,N$9,FALSE))),"")</f>
        <v>17164.026239606119</v>
      </c>
      <c r="O160" s="120">
        <f ca="1">IFERROR(IF((VLOOKUP($E160,'Adj NEA Backsheet'!$D$5:$CB$183,O$9,FALSE))="","",(VLOOKUP($E160,'Adj NEA Backsheet'!$D$5:$CB$183,O$9,FALSE))),"")</f>
        <v>26135.490232577933</v>
      </c>
      <c r="P160" s="124">
        <f ca="1">IFERROR(IF((VLOOKUP($E160,'Adj NEA Backsheet'!$D$5:$CB$183,P$9,FALSE))="","",(VLOOKUP($E160,'Adj NEA Backsheet'!$D$5:$CB$183,P$9,FALSE))),"")</f>
        <v>26619.811551938219</v>
      </c>
      <c r="Q160" s="121">
        <f ca="1">IFERROR(IF((VLOOKUP($E160,'Adj NEA Backsheet'!$D$5:$CB$183,Q$9,FALSE))="","",(VLOOKUP($E160,'Adj NEA Backsheet'!$D$5:$CB$183,Q$9,FALSE))),"")</f>
        <v>28421.688234053232</v>
      </c>
      <c r="R160" s="123">
        <f ca="1">IFERROR(IF((VLOOKUP($E160,'Adj NEA Backsheet'!$D$5:$CB$183,R$9,FALSE))="","",(VLOOKUP($E160,'Adj NEA Backsheet'!$D$5:$CB$183,R$9,FALSE))),"")</f>
        <v>28283.036648620862</v>
      </c>
    </row>
    <row r="161" spans="1:18" ht="15" customHeight="1" x14ac:dyDescent="0.3">
      <c r="A161" s="57">
        <v>148</v>
      </c>
      <c r="B161" s="97" t="str">
        <f ca="1">IFERROR(IF((VLOOKUP($E161,'Org List'!$AJ$10:$AL$188,3,FALSE))="","",(VLOOKUP($E161,'Org List'!$AJ$10:$AL$188,3,FALSE))),"")</f>
        <v>North of England Commissioning Region</v>
      </c>
      <c r="C161" s="98" t="str">
        <f ca="1">IFERROR(IF((VLOOKUP($E161,'Org List'!$AO$10:$AQ$188,3,FALSE))="","",(VLOOKUP($E161,'Org List'!$AO$10:$AQ$188,3,FALSE))),"")</f>
        <v>North West Region</v>
      </c>
      <c r="D161" s="113" t="str">
        <f ca="1">IFERROR(IF((VLOOKUP($E161,'Org List'!$AT$10:$AV$188,3,FALSE))="","",(VLOOKUP($E161,'Org List'!$AT$10:$AV$188,3,FALSE))),"")</f>
        <v>NHS England North (Greater Manchester)</v>
      </c>
      <c r="E161" s="97" t="str">
        <f t="shared" ca="1" si="2"/>
        <v>E08000007</v>
      </c>
      <c r="F161" s="99" t="str">
        <f ca="1">IF(E161="","",VLOOKUP(E161,'Org List'!$J$9:$K$488,2,0))</f>
        <v>Stockport</v>
      </c>
      <c r="G161" s="120">
        <f ca="1">IFERROR(IF((VLOOKUP($E161,'Adj NEA Backsheet'!$D$5:$CB$183,G$9,FALSE))="","",(VLOOKUP($E161,'Adj NEA Backsheet'!$D$5:$CB$183,G$9,FALSE))),"")</f>
        <v>4295.7851095195892</v>
      </c>
      <c r="H161" s="121">
        <f ca="1">IFERROR(IF((VLOOKUP($E161,'Adj NEA Backsheet'!$D$5:$CB$183,H$9,FALSE))="","",(VLOOKUP($E161,'Adj NEA Backsheet'!$D$5:$CB$183,H$9,FALSE))),"")</f>
        <v>4272.8240595980478</v>
      </c>
      <c r="I161" s="121">
        <f ca="1">IFERROR(IF((VLOOKUP($E161,'Adj NEA Backsheet'!$D$5:$CB$183,I$9,FALSE))="","",(VLOOKUP($E161,'Adj NEA Backsheet'!$D$5:$CB$183,I$9,FALSE))),"")</f>
        <v>4224.2850435037917</v>
      </c>
      <c r="J161" s="122">
        <f ca="1">IFERROR(IF((VLOOKUP($E161,'Adj NEA Backsheet'!$D$5:$CB$183,J$9,FALSE))="","",(VLOOKUP($E161,'Adj NEA Backsheet'!$D$5:$CB$183,J$9,FALSE))),"")</f>
        <v>4225.5851398743389</v>
      </c>
      <c r="K161" s="120">
        <f ca="1">IFERROR(IF((VLOOKUP($E161,'Adj NEA Backsheet'!$D$5:$CB$183,K$9,FALSE))="","",(VLOOKUP($E161,'Adj NEA Backsheet'!$D$5:$CB$183,K$9,FALSE))),"")</f>
        <v>6748.1794567957149</v>
      </c>
      <c r="L161" s="121">
        <f ca="1">IFERROR(IF((VLOOKUP($E161,'Adj NEA Backsheet'!$D$5:$CB$183,L$9,FALSE))="","",(VLOOKUP($E161,'Adj NEA Backsheet'!$D$5:$CB$183,L$9,FALSE))),"")</f>
        <v>6545.8850969694067</v>
      </c>
      <c r="M161" s="121">
        <f ca="1">IFERROR(IF((VLOOKUP($E161,'Adj NEA Backsheet'!$D$5:$CB$183,M$9,FALSE))="","",(VLOOKUP($E161,'Adj NEA Backsheet'!$D$5:$CB$183,M$9,FALSE))),"")</f>
        <v>6448.4518599552393</v>
      </c>
      <c r="N161" s="123">
        <f ca="1">IFERROR(IF((VLOOKUP($E161,'Adj NEA Backsheet'!$D$5:$CB$183,N$9,FALSE))="","",(VLOOKUP($E161,'Adj NEA Backsheet'!$D$5:$CB$183,N$9,FALSE))),"")</f>
        <v>6516.712681310506</v>
      </c>
      <c r="O161" s="120">
        <f ca="1">IFERROR(IF((VLOOKUP($E161,'Adj NEA Backsheet'!$D$5:$CB$183,O$9,FALSE))="","",(VLOOKUP($E161,'Adj NEA Backsheet'!$D$5:$CB$183,O$9,FALSE))),"")</f>
        <v>11043.964566315304</v>
      </c>
      <c r="P161" s="124">
        <f ca="1">IFERROR(IF((VLOOKUP($E161,'Adj NEA Backsheet'!$D$5:$CB$183,P$9,FALSE))="","",(VLOOKUP($E161,'Adj NEA Backsheet'!$D$5:$CB$183,P$9,FALSE))),"")</f>
        <v>10818.709156567455</v>
      </c>
      <c r="Q161" s="121">
        <f ca="1">IFERROR(IF((VLOOKUP($E161,'Adj NEA Backsheet'!$D$5:$CB$183,Q$9,FALSE))="","",(VLOOKUP($E161,'Adj NEA Backsheet'!$D$5:$CB$183,Q$9,FALSE))),"")</f>
        <v>10672.73690345903</v>
      </c>
      <c r="R161" s="123">
        <f ca="1">IFERROR(IF((VLOOKUP($E161,'Adj NEA Backsheet'!$D$5:$CB$183,R$9,FALSE))="","",(VLOOKUP($E161,'Adj NEA Backsheet'!$D$5:$CB$183,R$9,FALSE))),"")</f>
        <v>10742.297821184846</v>
      </c>
    </row>
    <row r="162" spans="1:18" ht="15" customHeight="1" x14ac:dyDescent="0.3">
      <c r="A162" s="57">
        <v>149</v>
      </c>
      <c r="B162" s="97" t="str">
        <f ca="1">IFERROR(IF((VLOOKUP($E162,'Org List'!$AJ$10:$AL$188,3,FALSE))="","",(VLOOKUP($E162,'Org List'!$AJ$10:$AL$188,3,FALSE))),"")</f>
        <v>North of England Commissioning Region</v>
      </c>
      <c r="C162" s="98" t="str">
        <f ca="1">IFERROR(IF((VLOOKUP($E162,'Org List'!$AO$10:$AQ$188,3,FALSE))="","",(VLOOKUP($E162,'Org List'!$AO$10:$AQ$188,3,FALSE))),"")</f>
        <v>North East Region</v>
      </c>
      <c r="D162" s="113" t="str">
        <f ca="1">IFERROR(IF((VLOOKUP($E162,'Org List'!$AT$10:$AV$188,3,FALSE))="","",(VLOOKUP($E162,'Org List'!$AT$10:$AV$188,3,FALSE))),"")</f>
        <v>NHS England North (Cumbria And North East)</v>
      </c>
      <c r="E162" s="97" t="str">
        <f t="shared" ca="1" si="2"/>
        <v>E06000004</v>
      </c>
      <c r="F162" s="99" t="str">
        <f ca="1">IF(E162="","",VLOOKUP(E162,'Org List'!$J$9:$K$488,2,0))</f>
        <v>Stockton-on-Tees</v>
      </c>
      <c r="G162" s="120">
        <f ca="1">IFERROR(IF((VLOOKUP($E162,'Adj NEA Backsheet'!$D$5:$CB$183,G$9,FALSE))="","",(VLOOKUP($E162,'Adj NEA Backsheet'!$D$5:$CB$183,G$9,FALSE))),"")</f>
        <v>2715.3845893586658</v>
      </c>
      <c r="H162" s="121">
        <f ca="1">IFERROR(IF((VLOOKUP($E162,'Adj NEA Backsheet'!$D$5:$CB$183,H$9,FALSE))="","",(VLOOKUP($E162,'Adj NEA Backsheet'!$D$5:$CB$183,H$9,FALSE))),"")</f>
        <v>2557.3739052923688</v>
      </c>
      <c r="I162" s="121">
        <f ca="1">IFERROR(IF((VLOOKUP($E162,'Adj NEA Backsheet'!$D$5:$CB$183,I$9,FALSE))="","",(VLOOKUP($E162,'Adj NEA Backsheet'!$D$5:$CB$183,I$9,FALSE))),"")</f>
        <v>2622.1711930125598</v>
      </c>
      <c r="J162" s="122">
        <f ca="1">IFERROR(IF((VLOOKUP($E162,'Adj NEA Backsheet'!$D$5:$CB$183,J$9,FALSE))="","",(VLOOKUP($E162,'Adj NEA Backsheet'!$D$5:$CB$183,J$9,FALSE))),"")</f>
        <v>2790.5259975337549</v>
      </c>
      <c r="K162" s="120">
        <f ca="1">IFERROR(IF((VLOOKUP($E162,'Adj NEA Backsheet'!$D$5:$CB$183,K$9,FALSE))="","",(VLOOKUP($E162,'Adj NEA Backsheet'!$D$5:$CB$183,K$9,FALSE))),"")</f>
        <v>4453.2885996524838</v>
      </c>
      <c r="L162" s="121">
        <f ca="1">IFERROR(IF((VLOOKUP($E162,'Adj NEA Backsheet'!$D$5:$CB$183,L$9,FALSE))="","",(VLOOKUP($E162,'Adj NEA Backsheet'!$D$5:$CB$183,L$9,FALSE))),"")</f>
        <v>4485.9080669707882</v>
      </c>
      <c r="M162" s="121">
        <f ca="1">IFERROR(IF((VLOOKUP($E162,'Adj NEA Backsheet'!$D$5:$CB$183,M$9,FALSE))="","",(VLOOKUP($E162,'Adj NEA Backsheet'!$D$5:$CB$183,M$9,FALSE))),"")</f>
        <v>4553.7276035906962</v>
      </c>
      <c r="N162" s="123">
        <f ca="1">IFERROR(IF((VLOOKUP($E162,'Adj NEA Backsheet'!$D$5:$CB$183,N$9,FALSE))="","",(VLOOKUP($E162,'Adj NEA Backsheet'!$D$5:$CB$183,N$9,FALSE))),"")</f>
        <v>4849.115952861448</v>
      </c>
      <c r="O162" s="120">
        <f ca="1">IFERROR(IF((VLOOKUP($E162,'Adj NEA Backsheet'!$D$5:$CB$183,O$9,FALSE))="","",(VLOOKUP($E162,'Adj NEA Backsheet'!$D$5:$CB$183,O$9,FALSE))),"")</f>
        <v>7168.6731890111496</v>
      </c>
      <c r="P162" s="124">
        <f ca="1">IFERROR(IF((VLOOKUP($E162,'Adj NEA Backsheet'!$D$5:$CB$183,P$9,FALSE))="","",(VLOOKUP($E162,'Adj NEA Backsheet'!$D$5:$CB$183,P$9,FALSE))),"")</f>
        <v>7043.2819722631575</v>
      </c>
      <c r="Q162" s="121">
        <f ca="1">IFERROR(IF((VLOOKUP($E162,'Adj NEA Backsheet'!$D$5:$CB$183,Q$9,FALSE))="","",(VLOOKUP($E162,'Adj NEA Backsheet'!$D$5:$CB$183,Q$9,FALSE))),"")</f>
        <v>7175.8987966032564</v>
      </c>
      <c r="R162" s="123">
        <f ca="1">IFERROR(IF((VLOOKUP($E162,'Adj NEA Backsheet'!$D$5:$CB$183,R$9,FALSE))="","",(VLOOKUP($E162,'Adj NEA Backsheet'!$D$5:$CB$183,R$9,FALSE))),"")</f>
        <v>7639.6419503952029</v>
      </c>
    </row>
    <row r="163" spans="1:18" ht="15" customHeight="1" x14ac:dyDescent="0.3">
      <c r="A163" s="57">
        <v>150</v>
      </c>
      <c r="B163" s="97" t="str">
        <f ca="1">IFERROR(IF((VLOOKUP($E163,'Org List'!$AJ$10:$AL$188,3,FALSE))="","",(VLOOKUP($E163,'Org List'!$AJ$10:$AL$188,3,FALSE))),"")</f>
        <v>Midlands and East of England Commissioning Region</v>
      </c>
      <c r="C163" s="98" t="str">
        <f ca="1">IFERROR(IF((VLOOKUP($E163,'Org List'!$AO$10:$AQ$188,3,FALSE))="","",(VLOOKUP($E163,'Org List'!$AO$10:$AQ$188,3,FALSE))),"")</f>
        <v>West Midlands Region</v>
      </c>
      <c r="D163" s="113" t="str">
        <f ca="1">IFERROR(IF((VLOOKUP($E163,'Org List'!$AT$10:$AV$188,3,FALSE))="","",(VLOOKUP($E163,'Org List'!$AT$10:$AV$188,3,FALSE))),"")</f>
        <v>NHS England Midlands And East (North Midlands)</v>
      </c>
      <c r="E163" s="97" t="str">
        <f t="shared" ca="1" si="2"/>
        <v>E06000021</v>
      </c>
      <c r="F163" s="99" t="str">
        <f ca="1">IF(E163="","",VLOOKUP(E163,'Org List'!$J$9:$K$488,2,0))</f>
        <v>Stoke-on-Trent</v>
      </c>
      <c r="G163" s="120">
        <f ca="1">IFERROR(IF((VLOOKUP($E163,'Adj NEA Backsheet'!$D$5:$CB$183,G$9,FALSE))="","",(VLOOKUP($E163,'Adj NEA Backsheet'!$D$5:$CB$183,G$9,FALSE))),"")</f>
        <v>4780.3407516400985</v>
      </c>
      <c r="H163" s="121">
        <f ca="1">IFERROR(IF((VLOOKUP($E163,'Adj NEA Backsheet'!$D$5:$CB$183,H$9,FALSE))="","",(VLOOKUP($E163,'Adj NEA Backsheet'!$D$5:$CB$183,H$9,FALSE))),"")</f>
        <v>5075.1908702635583</v>
      </c>
      <c r="I163" s="121">
        <f ca="1">IFERROR(IF((VLOOKUP($E163,'Adj NEA Backsheet'!$D$5:$CB$183,I$9,FALSE))="","",(VLOOKUP($E163,'Adj NEA Backsheet'!$D$5:$CB$183,I$9,FALSE))),"")</f>
        <v>5903.7389323449333</v>
      </c>
      <c r="J163" s="122">
        <f ca="1">IFERROR(IF((VLOOKUP($E163,'Adj NEA Backsheet'!$D$5:$CB$183,J$9,FALSE))="","",(VLOOKUP($E163,'Adj NEA Backsheet'!$D$5:$CB$183,J$9,FALSE))),"")</f>
        <v>5618.3619518615997</v>
      </c>
      <c r="K163" s="120">
        <f ca="1">IFERROR(IF((VLOOKUP($E163,'Adj NEA Backsheet'!$D$5:$CB$183,K$9,FALSE))="","",(VLOOKUP($E163,'Adj NEA Backsheet'!$D$5:$CB$183,K$9,FALSE))),"")</f>
        <v>5193.2446487114721</v>
      </c>
      <c r="L163" s="121">
        <f ca="1">IFERROR(IF((VLOOKUP($E163,'Adj NEA Backsheet'!$D$5:$CB$183,L$9,FALSE))="","",(VLOOKUP($E163,'Adj NEA Backsheet'!$D$5:$CB$183,L$9,FALSE))),"")</f>
        <v>5349.5236758686533</v>
      </c>
      <c r="M163" s="121">
        <f ca="1">IFERROR(IF((VLOOKUP($E163,'Adj NEA Backsheet'!$D$5:$CB$183,M$9,FALSE))="","",(VLOOKUP($E163,'Adj NEA Backsheet'!$D$5:$CB$183,M$9,FALSE))),"")</f>
        <v>5414.156329568681</v>
      </c>
      <c r="N163" s="123">
        <f ca="1">IFERROR(IF((VLOOKUP($E163,'Adj NEA Backsheet'!$D$5:$CB$183,N$9,FALSE))="","",(VLOOKUP($E163,'Adj NEA Backsheet'!$D$5:$CB$183,N$9,FALSE))),"")</f>
        <v>5443.2660607160988</v>
      </c>
      <c r="O163" s="120">
        <f ca="1">IFERROR(IF((VLOOKUP($E163,'Adj NEA Backsheet'!$D$5:$CB$183,O$9,FALSE))="","",(VLOOKUP($E163,'Adj NEA Backsheet'!$D$5:$CB$183,O$9,FALSE))),"")</f>
        <v>9973.5854003515706</v>
      </c>
      <c r="P163" s="124">
        <f ca="1">IFERROR(IF((VLOOKUP($E163,'Adj NEA Backsheet'!$D$5:$CB$183,P$9,FALSE))="","",(VLOOKUP($E163,'Adj NEA Backsheet'!$D$5:$CB$183,P$9,FALSE))),"")</f>
        <v>10424.714546132211</v>
      </c>
      <c r="Q163" s="121">
        <f ca="1">IFERROR(IF((VLOOKUP($E163,'Adj NEA Backsheet'!$D$5:$CB$183,Q$9,FALSE))="","",(VLOOKUP($E163,'Adj NEA Backsheet'!$D$5:$CB$183,Q$9,FALSE))),"")</f>
        <v>11317.895261913614</v>
      </c>
      <c r="R163" s="123">
        <f ca="1">IFERROR(IF((VLOOKUP($E163,'Adj NEA Backsheet'!$D$5:$CB$183,R$9,FALSE))="","",(VLOOKUP($E163,'Adj NEA Backsheet'!$D$5:$CB$183,R$9,FALSE))),"")</f>
        <v>11061.628012577698</v>
      </c>
    </row>
    <row r="164" spans="1:18" ht="15" customHeight="1" x14ac:dyDescent="0.3">
      <c r="A164" s="57">
        <v>151</v>
      </c>
      <c r="B164" s="97" t="str">
        <f ca="1">IFERROR(IF((VLOOKUP($E164,'Org List'!$AJ$10:$AL$188,3,FALSE))="","",(VLOOKUP($E164,'Org List'!$AJ$10:$AL$188,3,FALSE))),"")</f>
        <v>Midlands and East of England Commissioning Region</v>
      </c>
      <c r="C164" s="98" t="str">
        <f ca="1">IFERROR(IF((VLOOKUP($E164,'Org List'!$AO$10:$AQ$188,3,FALSE))="","",(VLOOKUP($E164,'Org List'!$AO$10:$AQ$188,3,FALSE))),"")</f>
        <v>East Region</v>
      </c>
      <c r="D164" s="113" t="str">
        <f ca="1">IFERROR(IF((VLOOKUP($E164,'Org List'!$AT$10:$AV$188,3,FALSE))="","",(VLOOKUP($E164,'Org List'!$AT$10:$AV$188,3,FALSE))),"")</f>
        <v>NHS England Midlands And East (East)</v>
      </c>
      <c r="E164" s="97" t="str">
        <f t="shared" ca="1" si="2"/>
        <v>E10000029</v>
      </c>
      <c r="F164" s="99" t="str">
        <f ca="1">IF(E164="","",VLOOKUP(E164,'Org List'!$J$9:$K$488,2,0))</f>
        <v>Suffolk</v>
      </c>
      <c r="G164" s="120">
        <f ca="1">IFERROR(IF((VLOOKUP($E164,'Adj NEA Backsheet'!$D$5:$CB$183,G$9,FALSE))="","",(VLOOKUP($E164,'Adj NEA Backsheet'!$D$5:$CB$183,G$9,FALSE))),"")</f>
        <v>4601.4903004147509</v>
      </c>
      <c r="H164" s="121">
        <f ca="1">IFERROR(IF((VLOOKUP($E164,'Adj NEA Backsheet'!$D$5:$CB$183,H$9,FALSE))="","",(VLOOKUP($E164,'Adj NEA Backsheet'!$D$5:$CB$183,H$9,FALSE))),"")</f>
        <v>4596.8326698354485</v>
      </c>
      <c r="I164" s="121">
        <f ca="1">IFERROR(IF((VLOOKUP($E164,'Adj NEA Backsheet'!$D$5:$CB$183,I$9,FALSE))="","",(VLOOKUP($E164,'Adj NEA Backsheet'!$D$5:$CB$183,I$9,FALSE))),"")</f>
        <v>5196.9585430952848</v>
      </c>
      <c r="J164" s="122">
        <f ca="1">IFERROR(IF((VLOOKUP($E164,'Adj NEA Backsheet'!$D$5:$CB$183,J$9,FALSE))="","",(VLOOKUP($E164,'Adj NEA Backsheet'!$D$5:$CB$183,J$9,FALSE))),"")</f>
        <v>5311.5307513488033</v>
      </c>
      <c r="K164" s="120">
        <f ca="1">IFERROR(IF((VLOOKUP($E164,'Adj NEA Backsheet'!$D$5:$CB$183,K$9,FALSE))="","",(VLOOKUP($E164,'Adj NEA Backsheet'!$D$5:$CB$183,K$9,FALSE))),"")</f>
        <v>14105.585427190494</v>
      </c>
      <c r="L164" s="121">
        <f ca="1">IFERROR(IF((VLOOKUP($E164,'Adj NEA Backsheet'!$D$5:$CB$183,L$9,FALSE))="","",(VLOOKUP($E164,'Adj NEA Backsheet'!$D$5:$CB$183,L$9,FALSE))),"")</f>
        <v>14087.87057408514</v>
      </c>
      <c r="M164" s="121">
        <f ca="1">IFERROR(IF((VLOOKUP($E164,'Adj NEA Backsheet'!$D$5:$CB$183,M$9,FALSE))="","",(VLOOKUP($E164,'Adj NEA Backsheet'!$D$5:$CB$183,M$9,FALSE))),"")</f>
        <v>14892.041497923998</v>
      </c>
      <c r="N164" s="123">
        <f ca="1">IFERROR(IF((VLOOKUP($E164,'Adj NEA Backsheet'!$D$5:$CB$183,N$9,FALSE))="","",(VLOOKUP($E164,'Adj NEA Backsheet'!$D$5:$CB$183,N$9,FALSE))),"")</f>
        <v>15131.72056941271</v>
      </c>
      <c r="O164" s="120">
        <f ca="1">IFERROR(IF((VLOOKUP($E164,'Adj NEA Backsheet'!$D$5:$CB$183,O$9,FALSE))="","",(VLOOKUP($E164,'Adj NEA Backsheet'!$D$5:$CB$183,O$9,FALSE))),"")</f>
        <v>18707.075727605246</v>
      </c>
      <c r="P164" s="124">
        <f ca="1">IFERROR(IF((VLOOKUP($E164,'Adj NEA Backsheet'!$D$5:$CB$183,P$9,FALSE))="","",(VLOOKUP($E164,'Adj NEA Backsheet'!$D$5:$CB$183,P$9,FALSE))),"")</f>
        <v>18684.703243920587</v>
      </c>
      <c r="Q164" s="121">
        <f ca="1">IFERROR(IF((VLOOKUP($E164,'Adj NEA Backsheet'!$D$5:$CB$183,Q$9,FALSE))="","",(VLOOKUP($E164,'Adj NEA Backsheet'!$D$5:$CB$183,Q$9,FALSE))),"")</f>
        <v>20089.000041019281</v>
      </c>
      <c r="R164" s="123">
        <f ca="1">IFERROR(IF((VLOOKUP($E164,'Adj NEA Backsheet'!$D$5:$CB$183,R$9,FALSE))="","",(VLOOKUP($E164,'Adj NEA Backsheet'!$D$5:$CB$183,R$9,FALSE))),"")</f>
        <v>20443.251320761512</v>
      </c>
    </row>
    <row r="165" spans="1:18" ht="15" customHeight="1" x14ac:dyDescent="0.3">
      <c r="A165" s="57">
        <v>152</v>
      </c>
      <c r="B165" s="97" t="str">
        <f ca="1">IFERROR(IF((VLOOKUP($E165,'Org List'!$AJ$10:$AL$188,3,FALSE))="","",(VLOOKUP($E165,'Org List'!$AJ$10:$AL$188,3,FALSE))),"")</f>
        <v>North of England Commissioning Region</v>
      </c>
      <c r="C165" s="98" t="str">
        <f ca="1">IFERROR(IF((VLOOKUP($E165,'Org List'!$AO$10:$AQ$188,3,FALSE))="","",(VLOOKUP($E165,'Org List'!$AO$10:$AQ$188,3,FALSE))),"")</f>
        <v>North East Region</v>
      </c>
      <c r="D165" s="113" t="str">
        <f ca="1">IFERROR(IF((VLOOKUP($E165,'Org List'!$AT$10:$AV$188,3,FALSE))="","",(VLOOKUP($E165,'Org List'!$AT$10:$AV$188,3,FALSE))),"")</f>
        <v>NHS England North (Cumbria And North East)</v>
      </c>
      <c r="E165" s="97" t="str">
        <f t="shared" ca="1" si="2"/>
        <v>E08000024</v>
      </c>
      <c r="F165" s="99" t="str">
        <f ca="1">IF(E165="","",VLOOKUP(E165,'Org List'!$J$9:$K$488,2,0))</f>
        <v>Sunderland</v>
      </c>
      <c r="G165" s="120">
        <f ca="1">IFERROR(IF((VLOOKUP($E165,'Adj NEA Backsheet'!$D$5:$CB$183,G$9,FALSE))="","",(VLOOKUP($E165,'Adj NEA Backsheet'!$D$5:$CB$183,G$9,FALSE))),"")</f>
        <v>2518.8624581645381</v>
      </c>
      <c r="H165" s="121">
        <f ca="1">IFERROR(IF((VLOOKUP($E165,'Adj NEA Backsheet'!$D$5:$CB$183,H$9,FALSE))="","",(VLOOKUP($E165,'Adj NEA Backsheet'!$D$5:$CB$183,H$9,FALSE))),"")</f>
        <v>2481.7292939636077</v>
      </c>
      <c r="I165" s="121">
        <f ca="1">IFERROR(IF((VLOOKUP($E165,'Adj NEA Backsheet'!$D$5:$CB$183,I$9,FALSE))="","",(VLOOKUP($E165,'Adj NEA Backsheet'!$D$5:$CB$183,I$9,FALSE))),"")</f>
        <v>2615.3604008462303</v>
      </c>
      <c r="J165" s="122">
        <f ca="1">IFERROR(IF((VLOOKUP($E165,'Adj NEA Backsheet'!$D$5:$CB$183,J$9,FALSE))="","",(VLOOKUP($E165,'Adj NEA Backsheet'!$D$5:$CB$183,J$9,FALSE))),"")</f>
        <v>2528.3678338198761</v>
      </c>
      <c r="K165" s="120">
        <f ca="1">IFERROR(IF((VLOOKUP($E165,'Adj NEA Backsheet'!$D$5:$CB$183,K$9,FALSE))="","",(VLOOKUP($E165,'Adj NEA Backsheet'!$D$5:$CB$183,K$9,FALSE))),"")</f>
        <v>6123.0394815383825</v>
      </c>
      <c r="L165" s="121">
        <f ca="1">IFERROR(IF((VLOOKUP($E165,'Adj NEA Backsheet'!$D$5:$CB$183,L$9,FALSE))="","",(VLOOKUP($E165,'Adj NEA Backsheet'!$D$5:$CB$183,L$9,FALSE))),"")</f>
        <v>6005.9527323810735</v>
      </c>
      <c r="M165" s="121">
        <f ca="1">IFERROR(IF((VLOOKUP($E165,'Adj NEA Backsheet'!$D$5:$CB$183,M$9,FALSE))="","",(VLOOKUP($E165,'Adj NEA Backsheet'!$D$5:$CB$183,M$9,FALSE))),"")</f>
        <v>6088.0083646730518</v>
      </c>
      <c r="N165" s="123">
        <f ca="1">IFERROR(IF((VLOOKUP($E165,'Adj NEA Backsheet'!$D$5:$CB$183,N$9,FALSE))="","",(VLOOKUP($E165,'Adj NEA Backsheet'!$D$5:$CB$183,N$9,FALSE))),"")</f>
        <v>6268.6153782372821</v>
      </c>
      <c r="O165" s="120">
        <f ca="1">IFERROR(IF((VLOOKUP($E165,'Adj NEA Backsheet'!$D$5:$CB$183,O$9,FALSE))="","",(VLOOKUP($E165,'Adj NEA Backsheet'!$D$5:$CB$183,O$9,FALSE))),"")</f>
        <v>8641.9019397029206</v>
      </c>
      <c r="P165" s="124">
        <f ca="1">IFERROR(IF((VLOOKUP($E165,'Adj NEA Backsheet'!$D$5:$CB$183,P$9,FALSE))="","",(VLOOKUP($E165,'Adj NEA Backsheet'!$D$5:$CB$183,P$9,FALSE))),"")</f>
        <v>8487.6820263446807</v>
      </c>
      <c r="Q165" s="121">
        <f ca="1">IFERROR(IF((VLOOKUP($E165,'Adj NEA Backsheet'!$D$5:$CB$183,Q$9,FALSE))="","",(VLOOKUP($E165,'Adj NEA Backsheet'!$D$5:$CB$183,Q$9,FALSE))),"")</f>
        <v>8703.3687655192825</v>
      </c>
      <c r="R165" s="123">
        <f ca="1">IFERROR(IF((VLOOKUP($E165,'Adj NEA Backsheet'!$D$5:$CB$183,R$9,FALSE))="","",(VLOOKUP($E165,'Adj NEA Backsheet'!$D$5:$CB$183,R$9,FALSE))),"")</f>
        <v>8796.9832120571591</v>
      </c>
    </row>
    <row r="166" spans="1:18" ht="15" customHeight="1" x14ac:dyDescent="0.3">
      <c r="A166" s="57">
        <v>153</v>
      </c>
      <c r="B166" s="97" t="str">
        <f ca="1">IFERROR(IF((VLOOKUP($E166,'Org List'!$AJ$10:$AL$188,3,FALSE))="","",(VLOOKUP($E166,'Org List'!$AJ$10:$AL$188,3,FALSE))),"")</f>
        <v>South East England Commissioning Region</v>
      </c>
      <c r="C166" s="98" t="str">
        <f ca="1">IFERROR(IF((VLOOKUP($E166,'Org List'!$AO$10:$AQ$188,3,FALSE))="","",(VLOOKUP($E166,'Org List'!$AO$10:$AQ$188,3,FALSE))),"")</f>
        <v>South East Region</v>
      </c>
      <c r="D166" s="113" t="str">
        <f ca="1">IFERROR(IF((VLOOKUP($E166,'Org List'!$AT$10:$AV$188,3,FALSE))="","",(VLOOKUP($E166,'Org List'!$AT$10:$AV$188,3,FALSE))),"")</f>
        <v>NHS England South East (Kent, Surrey and Sussex)</v>
      </c>
      <c r="E166" s="97" t="str">
        <f t="shared" ca="1" si="2"/>
        <v>E10000030</v>
      </c>
      <c r="F166" s="99" t="str">
        <f ca="1">IF(E166="","",VLOOKUP(E166,'Org List'!$J$9:$K$488,2,0))</f>
        <v>Surrey</v>
      </c>
      <c r="G166" s="120">
        <f ca="1">IFERROR(IF((VLOOKUP($E166,'Adj NEA Backsheet'!$D$5:$CB$183,G$9,FALSE))="","",(VLOOKUP($E166,'Adj NEA Backsheet'!$D$5:$CB$183,G$9,FALSE))),"")</f>
        <v>9101.0569759169211</v>
      </c>
      <c r="H166" s="121">
        <f ca="1">IFERROR(IF((VLOOKUP($E166,'Adj NEA Backsheet'!$D$5:$CB$183,H$9,FALSE))="","",(VLOOKUP($E166,'Adj NEA Backsheet'!$D$5:$CB$183,H$9,FALSE))),"")</f>
        <v>9389.4295499804502</v>
      </c>
      <c r="I166" s="121">
        <f ca="1">IFERROR(IF((VLOOKUP($E166,'Adj NEA Backsheet'!$D$5:$CB$183,I$9,FALSE))="","",(VLOOKUP($E166,'Adj NEA Backsheet'!$D$5:$CB$183,I$9,FALSE))),"")</f>
        <v>9764.2296765771553</v>
      </c>
      <c r="J166" s="122">
        <f ca="1">IFERROR(IF((VLOOKUP($E166,'Adj NEA Backsheet'!$D$5:$CB$183,J$9,FALSE))="","",(VLOOKUP($E166,'Adj NEA Backsheet'!$D$5:$CB$183,J$9,FALSE))),"")</f>
        <v>10068.316644407574</v>
      </c>
      <c r="K166" s="120">
        <f ca="1">IFERROR(IF((VLOOKUP($E166,'Adj NEA Backsheet'!$D$5:$CB$183,K$9,FALSE))="","",(VLOOKUP($E166,'Adj NEA Backsheet'!$D$5:$CB$183,K$9,FALSE))),"")</f>
        <v>19402.554263920792</v>
      </c>
      <c r="L166" s="121">
        <f ca="1">IFERROR(IF((VLOOKUP($E166,'Adj NEA Backsheet'!$D$5:$CB$183,L$9,FALSE))="","",(VLOOKUP($E166,'Adj NEA Backsheet'!$D$5:$CB$183,L$9,FALSE))),"")</f>
        <v>19122.782826169554</v>
      </c>
      <c r="M166" s="121">
        <f ca="1">IFERROR(IF((VLOOKUP($E166,'Adj NEA Backsheet'!$D$5:$CB$183,M$9,FALSE))="","",(VLOOKUP($E166,'Adj NEA Backsheet'!$D$5:$CB$183,M$9,FALSE))),"")</f>
        <v>20589.491755936237</v>
      </c>
      <c r="N166" s="123">
        <f ca="1">IFERROR(IF((VLOOKUP($E166,'Adj NEA Backsheet'!$D$5:$CB$183,N$9,FALSE))="","",(VLOOKUP($E166,'Adj NEA Backsheet'!$D$5:$CB$183,N$9,FALSE))),"")</f>
        <v>20433.081200786652</v>
      </c>
      <c r="O166" s="120">
        <f ca="1">IFERROR(IF((VLOOKUP($E166,'Adj NEA Backsheet'!$D$5:$CB$183,O$9,FALSE))="","",(VLOOKUP($E166,'Adj NEA Backsheet'!$D$5:$CB$183,O$9,FALSE))),"")</f>
        <v>28503.611239837715</v>
      </c>
      <c r="P166" s="124">
        <f ca="1">IFERROR(IF((VLOOKUP($E166,'Adj NEA Backsheet'!$D$5:$CB$183,P$9,FALSE))="","",(VLOOKUP($E166,'Adj NEA Backsheet'!$D$5:$CB$183,P$9,FALSE))),"")</f>
        <v>28512.212376150004</v>
      </c>
      <c r="Q166" s="121">
        <f ca="1">IFERROR(IF((VLOOKUP($E166,'Adj NEA Backsheet'!$D$5:$CB$183,Q$9,FALSE))="","",(VLOOKUP($E166,'Adj NEA Backsheet'!$D$5:$CB$183,Q$9,FALSE))),"")</f>
        <v>30353.72143251339</v>
      </c>
      <c r="R166" s="123">
        <f ca="1">IFERROR(IF((VLOOKUP($E166,'Adj NEA Backsheet'!$D$5:$CB$183,R$9,FALSE))="","",(VLOOKUP($E166,'Adj NEA Backsheet'!$D$5:$CB$183,R$9,FALSE))),"")</f>
        <v>30501.397845194224</v>
      </c>
    </row>
    <row r="167" spans="1:18" ht="15" customHeight="1" x14ac:dyDescent="0.3">
      <c r="A167" s="57">
        <v>154</v>
      </c>
      <c r="B167" s="97" t="str">
        <f ca="1">IFERROR(IF((VLOOKUP($E167,'Org List'!$AJ$10:$AL$188,3,FALSE))="","",(VLOOKUP($E167,'Org List'!$AJ$10:$AL$188,3,FALSE))),"")</f>
        <v>London Commissioning Region</v>
      </c>
      <c r="C167" s="98" t="str">
        <f ca="1">IFERROR(IF((VLOOKUP($E167,'Org List'!$AO$10:$AQ$188,3,FALSE))="","",(VLOOKUP($E167,'Org List'!$AO$10:$AQ$188,3,FALSE))),"")</f>
        <v>London Region</v>
      </c>
      <c r="D167" s="113" t="str">
        <f ca="1">IFERROR(IF((VLOOKUP($E167,'Org List'!$AT$10:$AV$188,3,FALSE))="","",(VLOOKUP($E167,'Org List'!$AT$10:$AV$188,3,FALSE))),"")</f>
        <v>NHS England London</v>
      </c>
      <c r="E167" s="97" t="str">
        <f t="shared" ca="1" si="2"/>
        <v>E09000029</v>
      </c>
      <c r="F167" s="99" t="str">
        <f ca="1">IF(E167="","",VLOOKUP(E167,'Org List'!$J$9:$K$488,2,0))</f>
        <v>Sutton</v>
      </c>
      <c r="G167" s="120">
        <f ca="1">IFERROR(IF((VLOOKUP($E167,'Adj NEA Backsheet'!$D$5:$CB$183,G$9,FALSE))="","",(VLOOKUP($E167,'Adj NEA Backsheet'!$D$5:$CB$183,G$9,FALSE))),"")</f>
        <v>2123.9540152520312</v>
      </c>
      <c r="H167" s="121">
        <f ca="1">IFERROR(IF((VLOOKUP($E167,'Adj NEA Backsheet'!$D$5:$CB$183,H$9,FALSE))="","",(VLOOKUP($E167,'Adj NEA Backsheet'!$D$5:$CB$183,H$9,FALSE))),"")</f>
        <v>2424.5407365699261</v>
      </c>
      <c r="I167" s="121">
        <f ca="1">IFERROR(IF((VLOOKUP($E167,'Adj NEA Backsheet'!$D$5:$CB$183,I$9,FALSE))="","",(VLOOKUP($E167,'Adj NEA Backsheet'!$D$5:$CB$183,I$9,FALSE))),"")</f>
        <v>2482.3207222731648</v>
      </c>
      <c r="J167" s="122">
        <f ca="1">IFERROR(IF((VLOOKUP($E167,'Adj NEA Backsheet'!$D$5:$CB$183,J$9,FALSE))="","",(VLOOKUP($E167,'Adj NEA Backsheet'!$D$5:$CB$183,J$9,FALSE))),"")</f>
        <v>2688.8205217428986</v>
      </c>
      <c r="K167" s="120">
        <f ca="1">IFERROR(IF((VLOOKUP($E167,'Adj NEA Backsheet'!$D$5:$CB$183,K$9,FALSE))="","",(VLOOKUP($E167,'Adj NEA Backsheet'!$D$5:$CB$183,K$9,FALSE))),"")</f>
        <v>3586.799005245834</v>
      </c>
      <c r="L167" s="121">
        <f ca="1">IFERROR(IF((VLOOKUP($E167,'Adj NEA Backsheet'!$D$5:$CB$183,L$9,FALSE))="","",(VLOOKUP($E167,'Adj NEA Backsheet'!$D$5:$CB$183,L$9,FALSE))),"")</f>
        <v>3581.1827673568882</v>
      </c>
      <c r="M167" s="121">
        <f ca="1">IFERROR(IF((VLOOKUP($E167,'Adj NEA Backsheet'!$D$5:$CB$183,M$9,FALSE))="","",(VLOOKUP($E167,'Adj NEA Backsheet'!$D$5:$CB$183,M$9,FALSE))),"")</f>
        <v>3708.1866640094313</v>
      </c>
      <c r="N167" s="123">
        <f ca="1">IFERROR(IF((VLOOKUP($E167,'Adj NEA Backsheet'!$D$5:$CB$183,N$9,FALSE))="","",(VLOOKUP($E167,'Adj NEA Backsheet'!$D$5:$CB$183,N$9,FALSE))),"")</f>
        <v>3606.5723459678125</v>
      </c>
      <c r="O167" s="120">
        <f ca="1">IFERROR(IF((VLOOKUP($E167,'Adj NEA Backsheet'!$D$5:$CB$183,O$9,FALSE))="","",(VLOOKUP($E167,'Adj NEA Backsheet'!$D$5:$CB$183,O$9,FALSE))),"")</f>
        <v>5710.7530204978648</v>
      </c>
      <c r="P167" s="124">
        <f ca="1">IFERROR(IF((VLOOKUP($E167,'Adj NEA Backsheet'!$D$5:$CB$183,P$9,FALSE))="","",(VLOOKUP($E167,'Adj NEA Backsheet'!$D$5:$CB$183,P$9,FALSE))),"")</f>
        <v>6005.7235039268144</v>
      </c>
      <c r="Q167" s="121">
        <f ca="1">IFERROR(IF((VLOOKUP($E167,'Adj NEA Backsheet'!$D$5:$CB$183,Q$9,FALSE))="","",(VLOOKUP($E167,'Adj NEA Backsheet'!$D$5:$CB$183,Q$9,FALSE))),"")</f>
        <v>6190.5073862825957</v>
      </c>
      <c r="R167" s="123">
        <f ca="1">IFERROR(IF((VLOOKUP($E167,'Adj NEA Backsheet'!$D$5:$CB$183,R$9,FALSE))="","",(VLOOKUP($E167,'Adj NEA Backsheet'!$D$5:$CB$183,R$9,FALSE))),"")</f>
        <v>6295.3928677107106</v>
      </c>
    </row>
    <row r="168" spans="1:18" ht="15" customHeight="1" x14ac:dyDescent="0.3">
      <c r="A168" s="57">
        <v>155</v>
      </c>
      <c r="B168" s="97" t="str">
        <f ca="1">IFERROR(IF((VLOOKUP($E168,'Org List'!$AJ$10:$AL$188,3,FALSE))="","",(VLOOKUP($E168,'Org List'!$AJ$10:$AL$188,3,FALSE))),"")</f>
        <v>South West England Commissioning Region</v>
      </c>
      <c r="C168" s="98" t="str">
        <f ca="1">IFERROR(IF((VLOOKUP($E168,'Org List'!$AO$10:$AQ$188,3,FALSE))="","",(VLOOKUP($E168,'Org List'!$AO$10:$AQ$188,3,FALSE))),"")</f>
        <v>South West Region</v>
      </c>
      <c r="D168" s="113" t="str">
        <f ca="1">IFERROR(IF((VLOOKUP($E168,'Org List'!$AT$10:$AV$188,3,FALSE))="","",(VLOOKUP($E168,'Org List'!$AT$10:$AV$188,3,FALSE))),"")</f>
        <v>NHS England South West (South West North)</v>
      </c>
      <c r="E168" s="97" t="str">
        <f t="shared" ca="1" si="2"/>
        <v>E06000030</v>
      </c>
      <c r="F168" s="99" t="str">
        <f ca="1">IF(E168="","",VLOOKUP(E168,'Org List'!$J$9:$K$488,2,0))</f>
        <v>Swindon</v>
      </c>
      <c r="G168" s="120">
        <f ca="1">IFERROR(IF((VLOOKUP($E168,'Adj NEA Backsheet'!$D$5:$CB$183,G$9,FALSE))="","",(VLOOKUP($E168,'Adj NEA Backsheet'!$D$5:$CB$183,G$9,FALSE))),"")</f>
        <v>3041.7830664424041</v>
      </c>
      <c r="H168" s="121">
        <f ca="1">IFERROR(IF((VLOOKUP($E168,'Adj NEA Backsheet'!$D$5:$CB$183,H$9,FALSE))="","",(VLOOKUP($E168,'Adj NEA Backsheet'!$D$5:$CB$183,H$9,FALSE))),"")</f>
        <v>2751.8474235155891</v>
      </c>
      <c r="I168" s="121">
        <f ca="1">IFERROR(IF((VLOOKUP($E168,'Adj NEA Backsheet'!$D$5:$CB$183,I$9,FALSE))="","",(VLOOKUP($E168,'Adj NEA Backsheet'!$D$5:$CB$183,I$9,FALSE))),"")</f>
        <v>2900.5480448678054</v>
      </c>
      <c r="J168" s="122">
        <f ca="1">IFERROR(IF((VLOOKUP($E168,'Adj NEA Backsheet'!$D$5:$CB$183,J$9,FALSE))="","",(VLOOKUP($E168,'Adj NEA Backsheet'!$D$5:$CB$183,J$9,FALSE))),"")</f>
        <v>2816.6169953437898</v>
      </c>
      <c r="K168" s="120">
        <f ca="1">IFERROR(IF((VLOOKUP($E168,'Adj NEA Backsheet'!$D$5:$CB$183,K$9,FALSE))="","",(VLOOKUP($E168,'Adj NEA Backsheet'!$D$5:$CB$183,K$9,FALSE))),"")</f>
        <v>4347.6820591482474</v>
      </c>
      <c r="L168" s="121">
        <f ca="1">IFERROR(IF((VLOOKUP($E168,'Adj NEA Backsheet'!$D$5:$CB$183,L$9,FALSE))="","",(VLOOKUP($E168,'Adj NEA Backsheet'!$D$5:$CB$183,L$9,FALSE))),"")</f>
        <v>4294.0818507801432</v>
      </c>
      <c r="M168" s="121">
        <f ca="1">IFERROR(IF((VLOOKUP($E168,'Adj NEA Backsheet'!$D$5:$CB$183,M$9,FALSE))="","",(VLOOKUP($E168,'Adj NEA Backsheet'!$D$5:$CB$183,M$9,FALSE))),"")</f>
        <v>4492.7814563087013</v>
      </c>
      <c r="N168" s="123">
        <f ca="1">IFERROR(IF((VLOOKUP($E168,'Adj NEA Backsheet'!$D$5:$CB$183,N$9,FALSE))="","",(VLOOKUP($E168,'Adj NEA Backsheet'!$D$5:$CB$183,N$9,FALSE))),"")</f>
        <v>4451.0832564881857</v>
      </c>
      <c r="O168" s="120">
        <f ca="1">IFERROR(IF((VLOOKUP($E168,'Adj NEA Backsheet'!$D$5:$CB$183,O$9,FALSE))="","",(VLOOKUP($E168,'Adj NEA Backsheet'!$D$5:$CB$183,O$9,FALSE))),"")</f>
        <v>7389.465125590652</v>
      </c>
      <c r="P168" s="124">
        <f ca="1">IFERROR(IF((VLOOKUP($E168,'Adj NEA Backsheet'!$D$5:$CB$183,P$9,FALSE))="","",(VLOOKUP($E168,'Adj NEA Backsheet'!$D$5:$CB$183,P$9,FALSE))),"")</f>
        <v>7045.9292742957323</v>
      </c>
      <c r="Q168" s="121">
        <f ca="1">IFERROR(IF((VLOOKUP($E168,'Adj NEA Backsheet'!$D$5:$CB$183,Q$9,FALSE))="","",(VLOOKUP($E168,'Adj NEA Backsheet'!$D$5:$CB$183,Q$9,FALSE))),"")</f>
        <v>7393.3295011765067</v>
      </c>
      <c r="R168" s="123">
        <f ca="1">IFERROR(IF((VLOOKUP($E168,'Adj NEA Backsheet'!$D$5:$CB$183,R$9,FALSE))="","",(VLOOKUP($E168,'Adj NEA Backsheet'!$D$5:$CB$183,R$9,FALSE))),"")</f>
        <v>7267.700251831975</v>
      </c>
    </row>
    <row r="169" spans="1:18" ht="15" customHeight="1" x14ac:dyDescent="0.3">
      <c r="A169" s="57">
        <v>156</v>
      </c>
      <c r="B169" s="97" t="str">
        <f ca="1">IFERROR(IF((VLOOKUP($E169,'Org List'!$AJ$10:$AL$188,3,FALSE))="","",(VLOOKUP($E169,'Org List'!$AJ$10:$AL$188,3,FALSE))),"")</f>
        <v>North of England Commissioning Region</v>
      </c>
      <c r="C169" s="98" t="str">
        <f ca="1">IFERROR(IF((VLOOKUP($E169,'Org List'!$AO$10:$AQ$188,3,FALSE))="","",(VLOOKUP($E169,'Org List'!$AO$10:$AQ$188,3,FALSE))),"")</f>
        <v>North West Region</v>
      </c>
      <c r="D169" s="113" t="str">
        <f ca="1">IFERROR(IF((VLOOKUP($E169,'Org List'!$AT$10:$AV$188,3,FALSE))="","",(VLOOKUP($E169,'Org List'!$AT$10:$AV$188,3,FALSE))),"")</f>
        <v>NHS England North (Greater Manchester)</v>
      </c>
      <c r="E169" s="97" t="str">
        <f t="shared" ca="1" si="2"/>
        <v>E08000008</v>
      </c>
      <c r="F169" s="99" t="str">
        <f ca="1">IF(E169="","",VLOOKUP(E169,'Org List'!$J$9:$K$488,2,0))</f>
        <v>Tameside</v>
      </c>
      <c r="G169" s="120">
        <f ca="1">IFERROR(IF((VLOOKUP($E169,'Adj NEA Backsheet'!$D$5:$CB$183,G$9,FALSE))="","",(VLOOKUP($E169,'Adj NEA Backsheet'!$D$5:$CB$183,G$9,FALSE))),"")</f>
        <v>2571.7141889699778</v>
      </c>
      <c r="H169" s="121">
        <f ca="1">IFERROR(IF((VLOOKUP($E169,'Adj NEA Backsheet'!$D$5:$CB$183,H$9,FALSE))="","",(VLOOKUP($E169,'Adj NEA Backsheet'!$D$5:$CB$183,H$9,FALSE))),"")</f>
        <v>2411.0916061253411</v>
      </c>
      <c r="I169" s="121">
        <f ca="1">IFERROR(IF((VLOOKUP($E169,'Adj NEA Backsheet'!$D$5:$CB$183,I$9,FALSE))="","",(VLOOKUP($E169,'Adj NEA Backsheet'!$D$5:$CB$183,I$9,FALSE))),"")</f>
        <v>2388.0289802781085</v>
      </c>
      <c r="J169" s="122">
        <f ca="1">IFERROR(IF((VLOOKUP($E169,'Adj NEA Backsheet'!$D$5:$CB$183,J$9,FALSE))="","",(VLOOKUP($E169,'Adj NEA Backsheet'!$D$5:$CB$183,J$9,FALSE))),"")</f>
        <v>2651.0856063336137</v>
      </c>
      <c r="K169" s="120">
        <f ca="1">IFERROR(IF((VLOOKUP($E169,'Adj NEA Backsheet'!$D$5:$CB$183,K$9,FALSE))="","",(VLOOKUP($E169,'Adj NEA Backsheet'!$D$5:$CB$183,K$9,FALSE))),"")</f>
        <v>4932.6182219199482</v>
      </c>
      <c r="L169" s="121">
        <f ca="1">IFERROR(IF((VLOOKUP($E169,'Adj NEA Backsheet'!$D$5:$CB$183,L$9,FALSE))="","",(VLOOKUP($E169,'Adj NEA Backsheet'!$D$5:$CB$183,L$9,FALSE))),"")</f>
        <v>4801.5497110749402</v>
      </c>
      <c r="M169" s="121">
        <f ca="1">IFERROR(IF((VLOOKUP($E169,'Adj NEA Backsheet'!$D$5:$CB$183,M$9,FALSE))="","",(VLOOKUP($E169,'Adj NEA Backsheet'!$D$5:$CB$183,M$9,FALSE))),"")</f>
        <v>5050.076650574887</v>
      </c>
      <c r="N169" s="123">
        <f ca="1">IFERROR(IF((VLOOKUP($E169,'Adj NEA Backsheet'!$D$5:$CB$183,N$9,FALSE))="","",(VLOOKUP($E169,'Adj NEA Backsheet'!$D$5:$CB$183,N$9,FALSE))),"")</f>
        <v>5124.7500820719551</v>
      </c>
      <c r="O169" s="120">
        <f ca="1">IFERROR(IF((VLOOKUP($E169,'Adj NEA Backsheet'!$D$5:$CB$183,O$9,FALSE))="","",(VLOOKUP($E169,'Adj NEA Backsheet'!$D$5:$CB$183,O$9,FALSE))),"")</f>
        <v>7504.332410889926</v>
      </c>
      <c r="P169" s="124">
        <f ca="1">IFERROR(IF((VLOOKUP($E169,'Adj NEA Backsheet'!$D$5:$CB$183,P$9,FALSE))="","",(VLOOKUP($E169,'Adj NEA Backsheet'!$D$5:$CB$183,P$9,FALSE))),"")</f>
        <v>7212.6413172002813</v>
      </c>
      <c r="Q169" s="121">
        <f ca="1">IFERROR(IF((VLOOKUP($E169,'Adj NEA Backsheet'!$D$5:$CB$183,Q$9,FALSE))="","",(VLOOKUP($E169,'Adj NEA Backsheet'!$D$5:$CB$183,Q$9,FALSE))),"")</f>
        <v>7438.1056308529951</v>
      </c>
      <c r="R169" s="123">
        <f ca="1">IFERROR(IF((VLOOKUP($E169,'Adj NEA Backsheet'!$D$5:$CB$183,R$9,FALSE))="","",(VLOOKUP($E169,'Adj NEA Backsheet'!$D$5:$CB$183,R$9,FALSE))),"")</f>
        <v>7775.8356884055684</v>
      </c>
    </row>
    <row r="170" spans="1:18" ht="15" customHeight="1" x14ac:dyDescent="0.3">
      <c r="A170" s="57">
        <v>157</v>
      </c>
      <c r="B170" s="97" t="str">
        <f ca="1">IFERROR(IF((VLOOKUP($E170,'Org List'!$AJ$10:$AL$188,3,FALSE))="","",(VLOOKUP($E170,'Org List'!$AJ$10:$AL$188,3,FALSE))),"")</f>
        <v>Midlands and East of England Commissioning Region</v>
      </c>
      <c r="C170" s="98" t="str">
        <f ca="1">IFERROR(IF((VLOOKUP($E170,'Org List'!$AO$10:$AQ$188,3,FALSE))="","",(VLOOKUP($E170,'Org List'!$AO$10:$AQ$188,3,FALSE))),"")</f>
        <v>West Midlands Region</v>
      </c>
      <c r="D170" s="113" t="str">
        <f ca="1">IFERROR(IF((VLOOKUP($E170,'Org List'!$AT$10:$AV$188,3,FALSE))="","",(VLOOKUP($E170,'Org List'!$AT$10:$AV$188,3,FALSE))),"")</f>
        <v>NHS England Midlands And East (North Midlands)</v>
      </c>
      <c r="E170" s="97" t="str">
        <f t="shared" ca="1" si="2"/>
        <v>E06000020</v>
      </c>
      <c r="F170" s="99" t="str">
        <f ca="1">IF(E170="","",VLOOKUP(E170,'Org List'!$J$9:$K$488,2,0))</f>
        <v>Telford and Wrekin</v>
      </c>
      <c r="G170" s="120">
        <f ca="1">IFERROR(IF((VLOOKUP($E170,'Adj NEA Backsheet'!$D$5:$CB$183,G$9,FALSE))="","",(VLOOKUP($E170,'Adj NEA Backsheet'!$D$5:$CB$183,G$9,FALSE))),"")</f>
        <v>1843.6256968121552</v>
      </c>
      <c r="H170" s="121">
        <f ca="1">IFERROR(IF((VLOOKUP($E170,'Adj NEA Backsheet'!$D$5:$CB$183,H$9,FALSE))="","",(VLOOKUP($E170,'Adj NEA Backsheet'!$D$5:$CB$183,H$9,FALSE))),"")</f>
        <v>1881.6002834493365</v>
      </c>
      <c r="I170" s="121">
        <f ca="1">IFERROR(IF((VLOOKUP($E170,'Adj NEA Backsheet'!$D$5:$CB$183,I$9,FALSE))="","",(VLOOKUP($E170,'Adj NEA Backsheet'!$D$5:$CB$183,I$9,FALSE))),"")</f>
        <v>1958.0652609160995</v>
      </c>
      <c r="J170" s="122">
        <f ca="1">IFERROR(IF((VLOOKUP($E170,'Adj NEA Backsheet'!$D$5:$CB$183,J$9,FALSE))="","",(VLOOKUP($E170,'Adj NEA Backsheet'!$D$5:$CB$183,J$9,FALSE))),"")</f>
        <v>2013.0224700059744</v>
      </c>
      <c r="K170" s="120">
        <f ca="1">IFERROR(IF((VLOOKUP($E170,'Adj NEA Backsheet'!$D$5:$CB$183,K$9,FALSE))="","",(VLOOKUP($E170,'Adj NEA Backsheet'!$D$5:$CB$183,K$9,FALSE))),"")</f>
        <v>3655.4662692802785</v>
      </c>
      <c r="L170" s="121">
        <f ca="1">IFERROR(IF((VLOOKUP($E170,'Adj NEA Backsheet'!$D$5:$CB$183,L$9,FALSE))="","",(VLOOKUP($E170,'Adj NEA Backsheet'!$D$5:$CB$183,L$9,FALSE))),"")</f>
        <v>3732.3391542097952</v>
      </c>
      <c r="M170" s="121">
        <f ca="1">IFERROR(IF((VLOOKUP($E170,'Adj NEA Backsheet'!$D$5:$CB$183,M$9,FALSE))="","",(VLOOKUP($E170,'Adj NEA Backsheet'!$D$5:$CB$183,M$9,FALSE))),"")</f>
        <v>3922.6029101746894</v>
      </c>
      <c r="N170" s="123">
        <f ca="1">IFERROR(IF((VLOOKUP($E170,'Adj NEA Backsheet'!$D$5:$CB$183,N$9,FALSE))="","",(VLOOKUP($E170,'Adj NEA Backsheet'!$D$5:$CB$183,N$9,FALSE))),"")</f>
        <v>3942.2594487905526</v>
      </c>
      <c r="O170" s="120">
        <f ca="1">IFERROR(IF((VLOOKUP($E170,'Adj NEA Backsheet'!$D$5:$CB$183,O$9,FALSE))="","",(VLOOKUP($E170,'Adj NEA Backsheet'!$D$5:$CB$183,O$9,FALSE))),"")</f>
        <v>5499.0919660924337</v>
      </c>
      <c r="P170" s="124">
        <f ca="1">IFERROR(IF((VLOOKUP($E170,'Adj NEA Backsheet'!$D$5:$CB$183,P$9,FALSE))="","",(VLOOKUP($E170,'Adj NEA Backsheet'!$D$5:$CB$183,P$9,FALSE))),"")</f>
        <v>5613.9394376591317</v>
      </c>
      <c r="Q170" s="121">
        <f ca="1">IFERROR(IF((VLOOKUP($E170,'Adj NEA Backsheet'!$D$5:$CB$183,Q$9,FALSE))="","",(VLOOKUP($E170,'Adj NEA Backsheet'!$D$5:$CB$183,Q$9,FALSE))),"")</f>
        <v>5880.6681710907887</v>
      </c>
      <c r="R170" s="123">
        <f ca="1">IFERROR(IF((VLOOKUP($E170,'Adj NEA Backsheet'!$D$5:$CB$183,R$9,FALSE))="","",(VLOOKUP($E170,'Adj NEA Backsheet'!$D$5:$CB$183,R$9,FALSE))),"")</f>
        <v>5955.281918796527</v>
      </c>
    </row>
    <row r="171" spans="1:18" ht="15" customHeight="1" x14ac:dyDescent="0.3">
      <c r="A171" s="57">
        <v>158</v>
      </c>
      <c r="B171" s="97" t="str">
        <f ca="1">IFERROR(IF((VLOOKUP($E171,'Org List'!$AJ$10:$AL$188,3,FALSE))="","",(VLOOKUP($E171,'Org List'!$AJ$10:$AL$188,3,FALSE))),"")</f>
        <v>Midlands and East of England Commissioning Region</v>
      </c>
      <c r="C171" s="98" t="str">
        <f ca="1">IFERROR(IF((VLOOKUP($E171,'Org List'!$AO$10:$AQ$188,3,FALSE))="","",(VLOOKUP($E171,'Org List'!$AO$10:$AQ$188,3,FALSE))),"")</f>
        <v>East Region</v>
      </c>
      <c r="D171" s="113" t="str">
        <f ca="1">IFERROR(IF((VLOOKUP($E171,'Org List'!$AT$10:$AV$188,3,FALSE))="","",(VLOOKUP($E171,'Org List'!$AT$10:$AV$188,3,FALSE))),"")</f>
        <v>NHS England Midlands And East (East)</v>
      </c>
      <c r="E171" s="97" t="str">
        <f t="shared" ca="1" si="2"/>
        <v>E06000034</v>
      </c>
      <c r="F171" s="99" t="str">
        <f ca="1">IF(E171="","",VLOOKUP(E171,'Org List'!$J$9:$K$488,2,0))</f>
        <v>Thurrock</v>
      </c>
      <c r="G171" s="120">
        <f ca="1">IFERROR(IF((VLOOKUP($E171,'Adj NEA Backsheet'!$D$5:$CB$183,G$9,FALSE))="","",(VLOOKUP($E171,'Adj NEA Backsheet'!$D$5:$CB$183,G$9,FALSE))),"")</f>
        <v>2150.0475422746722</v>
      </c>
      <c r="H171" s="121">
        <f ca="1">IFERROR(IF((VLOOKUP($E171,'Adj NEA Backsheet'!$D$5:$CB$183,H$9,FALSE))="","",(VLOOKUP($E171,'Adj NEA Backsheet'!$D$5:$CB$183,H$9,FALSE))),"")</f>
        <v>2174.1471578561359</v>
      </c>
      <c r="I171" s="121">
        <f ca="1">IFERROR(IF((VLOOKUP($E171,'Adj NEA Backsheet'!$D$5:$CB$183,I$9,FALSE))="","",(VLOOKUP($E171,'Adj NEA Backsheet'!$D$5:$CB$183,I$9,FALSE))),"")</f>
        <v>2140.0217837245532</v>
      </c>
      <c r="J171" s="122">
        <f ca="1">IFERROR(IF((VLOOKUP($E171,'Adj NEA Backsheet'!$D$5:$CB$183,J$9,FALSE))="","",(VLOOKUP($E171,'Adj NEA Backsheet'!$D$5:$CB$183,J$9,FALSE))),"")</f>
        <v>2143.586437156182</v>
      </c>
      <c r="K171" s="120">
        <f ca="1">IFERROR(IF((VLOOKUP($E171,'Adj NEA Backsheet'!$D$5:$CB$183,K$9,FALSE))="","",(VLOOKUP($E171,'Adj NEA Backsheet'!$D$5:$CB$183,K$9,FALSE))),"")</f>
        <v>2828.7668812754277</v>
      </c>
      <c r="L171" s="121">
        <f ca="1">IFERROR(IF((VLOOKUP($E171,'Adj NEA Backsheet'!$D$5:$CB$183,L$9,FALSE))="","",(VLOOKUP($E171,'Adj NEA Backsheet'!$D$5:$CB$183,L$9,FALSE))),"")</f>
        <v>2906.954318683579</v>
      </c>
      <c r="M171" s="121">
        <f ca="1">IFERROR(IF((VLOOKUP($E171,'Adj NEA Backsheet'!$D$5:$CB$183,M$9,FALSE))="","",(VLOOKUP($E171,'Adj NEA Backsheet'!$D$5:$CB$183,M$9,FALSE))),"")</f>
        <v>2949.1536512716898</v>
      </c>
      <c r="N171" s="123">
        <f ca="1">IFERROR(IF((VLOOKUP($E171,'Adj NEA Backsheet'!$D$5:$CB$183,N$9,FALSE))="","",(VLOOKUP($E171,'Adj NEA Backsheet'!$D$5:$CB$183,N$9,FALSE))),"")</f>
        <v>2888.4325177891697</v>
      </c>
      <c r="O171" s="120">
        <f ca="1">IFERROR(IF((VLOOKUP($E171,'Adj NEA Backsheet'!$D$5:$CB$183,O$9,FALSE))="","",(VLOOKUP($E171,'Adj NEA Backsheet'!$D$5:$CB$183,O$9,FALSE))),"")</f>
        <v>4978.8144235501004</v>
      </c>
      <c r="P171" s="124">
        <f ca="1">IFERROR(IF((VLOOKUP($E171,'Adj NEA Backsheet'!$D$5:$CB$183,P$9,FALSE))="","",(VLOOKUP($E171,'Adj NEA Backsheet'!$D$5:$CB$183,P$9,FALSE))),"")</f>
        <v>5081.1014765397149</v>
      </c>
      <c r="Q171" s="121">
        <f ca="1">IFERROR(IF((VLOOKUP($E171,'Adj NEA Backsheet'!$D$5:$CB$183,Q$9,FALSE))="","",(VLOOKUP($E171,'Adj NEA Backsheet'!$D$5:$CB$183,Q$9,FALSE))),"")</f>
        <v>5089.175434996243</v>
      </c>
      <c r="R171" s="123">
        <f ca="1">IFERROR(IF((VLOOKUP($E171,'Adj NEA Backsheet'!$D$5:$CB$183,R$9,FALSE))="","",(VLOOKUP($E171,'Adj NEA Backsheet'!$D$5:$CB$183,R$9,FALSE))),"")</f>
        <v>5032.0189549453517</v>
      </c>
    </row>
    <row r="172" spans="1:18" ht="15" customHeight="1" x14ac:dyDescent="0.3">
      <c r="A172" s="57">
        <v>159</v>
      </c>
      <c r="B172" s="97" t="str">
        <f ca="1">IFERROR(IF((VLOOKUP($E172,'Org List'!$AJ$10:$AL$188,3,FALSE))="","",(VLOOKUP($E172,'Org List'!$AJ$10:$AL$188,3,FALSE))),"")</f>
        <v>South West England Commissioning Region</v>
      </c>
      <c r="C172" s="98" t="str">
        <f ca="1">IFERROR(IF((VLOOKUP($E172,'Org List'!$AO$10:$AQ$188,3,FALSE))="","",(VLOOKUP($E172,'Org List'!$AO$10:$AQ$188,3,FALSE))),"")</f>
        <v>South West Region</v>
      </c>
      <c r="D172" s="113" t="str">
        <f ca="1">IFERROR(IF((VLOOKUP($E172,'Org List'!$AT$10:$AV$188,3,FALSE))="","",(VLOOKUP($E172,'Org List'!$AT$10:$AV$188,3,FALSE))),"")</f>
        <v>NHS England South West (South West South)</v>
      </c>
      <c r="E172" s="97" t="str">
        <f t="shared" ca="1" si="2"/>
        <v>E06000027</v>
      </c>
      <c r="F172" s="99" t="str">
        <f ca="1">IF(E172="","",VLOOKUP(E172,'Org List'!$J$9:$K$488,2,0))</f>
        <v>Torbay</v>
      </c>
      <c r="G172" s="120">
        <f ca="1">IFERROR(IF((VLOOKUP($E172,'Adj NEA Backsheet'!$D$5:$CB$183,G$9,FALSE))="","",(VLOOKUP($E172,'Adj NEA Backsheet'!$D$5:$CB$183,G$9,FALSE))),"")</f>
        <v>1689.8533430217683</v>
      </c>
      <c r="H172" s="121">
        <f ca="1">IFERROR(IF((VLOOKUP($E172,'Adj NEA Backsheet'!$D$5:$CB$183,H$9,FALSE))="","",(VLOOKUP($E172,'Adj NEA Backsheet'!$D$5:$CB$183,H$9,FALSE))),"")</f>
        <v>1667.4389099828406</v>
      </c>
      <c r="I172" s="121">
        <f ca="1">IFERROR(IF((VLOOKUP($E172,'Adj NEA Backsheet'!$D$5:$CB$183,I$9,FALSE))="","",(VLOOKUP($E172,'Adj NEA Backsheet'!$D$5:$CB$183,I$9,FALSE))),"")</f>
        <v>1622.1227736215301</v>
      </c>
      <c r="J172" s="122">
        <f ca="1">IFERROR(IF((VLOOKUP($E172,'Adj NEA Backsheet'!$D$5:$CB$183,J$9,FALSE))="","",(VLOOKUP($E172,'Adj NEA Backsheet'!$D$5:$CB$183,J$9,FALSE))),"")</f>
        <v>1629.9190981568095</v>
      </c>
      <c r="K172" s="120">
        <f ca="1">IFERROR(IF((VLOOKUP($E172,'Adj NEA Backsheet'!$D$5:$CB$183,K$9,FALSE))="","",(VLOOKUP($E172,'Adj NEA Backsheet'!$D$5:$CB$183,K$9,FALSE))),"")</f>
        <v>3017.1775951530535</v>
      </c>
      <c r="L172" s="121">
        <f ca="1">IFERROR(IF((VLOOKUP($E172,'Adj NEA Backsheet'!$D$5:$CB$183,L$9,FALSE))="","",(VLOOKUP($E172,'Adj NEA Backsheet'!$D$5:$CB$183,L$9,FALSE))),"")</f>
        <v>2963.5778639730088</v>
      </c>
      <c r="M172" s="121">
        <f ca="1">IFERROR(IF((VLOOKUP($E172,'Adj NEA Backsheet'!$D$5:$CB$183,M$9,FALSE))="","",(VLOOKUP($E172,'Adj NEA Backsheet'!$D$5:$CB$183,M$9,FALSE))),"")</f>
        <v>3033.2575145070668</v>
      </c>
      <c r="N172" s="123">
        <f ca="1">IFERROR(IF((VLOOKUP($E172,'Adj NEA Backsheet'!$D$5:$CB$183,N$9,FALSE))="","",(VLOOKUP($E172,'Adj NEA Backsheet'!$D$5:$CB$183,N$9,FALSE))),"")</f>
        <v>3058.5955692467242</v>
      </c>
      <c r="O172" s="120">
        <f ca="1">IFERROR(IF((VLOOKUP($E172,'Adj NEA Backsheet'!$D$5:$CB$183,O$9,FALSE))="","",(VLOOKUP($E172,'Adj NEA Backsheet'!$D$5:$CB$183,O$9,FALSE))),"")</f>
        <v>4707.030938174822</v>
      </c>
      <c r="P172" s="124">
        <f ca="1">IFERROR(IF((VLOOKUP($E172,'Adj NEA Backsheet'!$D$5:$CB$183,P$9,FALSE))="","",(VLOOKUP($E172,'Adj NEA Backsheet'!$D$5:$CB$183,P$9,FALSE))),"")</f>
        <v>4631.0167739558492</v>
      </c>
      <c r="Q172" s="121">
        <f ca="1">IFERROR(IF((VLOOKUP($E172,'Adj NEA Backsheet'!$D$5:$CB$183,Q$9,FALSE))="","",(VLOOKUP($E172,'Adj NEA Backsheet'!$D$5:$CB$183,Q$9,FALSE))),"")</f>
        <v>4655.3802881285974</v>
      </c>
      <c r="R172" s="123">
        <f ca="1">IFERROR(IF((VLOOKUP($E172,'Adj NEA Backsheet'!$D$5:$CB$183,R$9,FALSE))="","",(VLOOKUP($E172,'Adj NEA Backsheet'!$D$5:$CB$183,R$9,FALSE))),"")</f>
        <v>4688.5146674035332</v>
      </c>
    </row>
    <row r="173" spans="1:18" ht="15" customHeight="1" x14ac:dyDescent="0.3">
      <c r="A173" s="57">
        <v>160</v>
      </c>
      <c r="B173" s="97" t="str">
        <f ca="1">IFERROR(IF((VLOOKUP($E173,'Org List'!$AJ$10:$AL$188,3,FALSE))="","",(VLOOKUP($E173,'Org List'!$AJ$10:$AL$188,3,FALSE))),"")</f>
        <v>London Commissioning Region</v>
      </c>
      <c r="C173" s="98" t="str">
        <f ca="1">IFERROR(IF((VLOOKUP($E173,'Org List'!$AO$10:$AQ$188,3,FALSE))="","",(VLOOKUP($E173,'Org List'!$AO$10:$AQ$188,3,FALSE))),"")</f>
        <v>London Region</v>
      </c>
      <c r="D173" s="113" t="str">
        <f ca="1">IFERROR(IF((VLOOKUP($E173,'Org List'!$AT$10:$AV$188,3,FALSE))="","",(VLOOKUP($E173,'Org List'!$AT$10:$AV$188,3,FALSE))),"")</f>
        <v>NHS England London</v>
      </c>
      <c r="E173" s="97" t="str">
        <f t="shared" ca="1" si="2"/>
        <v>E09000030</v>
      </c>
      <c r="F173" s="99" t="str">
        <f ca="1">IF(E173="","",VLOOKUP(E173,'Org List'!$J$9:$K$488,2,0))</f>
        <v>Tower Hamlets</v>
      </c>
      <c r="G173" s="120">
        <f ca="1">IFERROR(IF((VLOOKUP($E173,'Adj NEA Backsheet'!$D$5:$CB$183,G$9,FALSE))="","",(VLOOKUP($E173,'Adj NEA Backsheet'!$D$5:$CB$183,G$9,FALSE))),"")</f>
        <v>2271.8821971676821</v>
      </c>
      <c r="H173" s="121">
        <f ca="1">IFERROR(IF((VLOOKUP($E173,'Adj NEA Backsheet'!$D$5:$CB$183,H$9,FALSE))="","",(VLOOKUP($E173,'Adj NEA Backsheet'!$D$5:$CB$183,H$9,FALSE))),"")</f>
        <v>2740.0048579035579</v>
      </c>
      <c r="I173" s="121">
        <f ca="1">IFERROR(IF((VLOOKUP($E173,'Adj NEA Backsheet'!$D$5:$CB$183,I$9,FALSE))="","",(VLOOKUP($E173,'Adj NEA Backsheet'!$D$5:$CB$183,I$9,FALSE))),"")</f>
        <v>2856.6924000192603</v>
      </c>
      <c r="J173" s="122">
        <f ca="1">IFERROR(IF((VLOOKUP($E173,'Adj NEA Backsheet'!$D$5:$CB$183,J$9,FALSE))="","",(VLOOKUP($E173,'Adj NEA Backsheet'!$D$5:$CB$183,J$9,FALSE))),"")</f>
        <v>2870.7998572904298</v>
      </c>
      <c r="K173" s="120">
        <f ca="1">IFERROR(IF((VLOOKUP($E173,'Adj NEA Backsheet'!$D$5:$CB$183,K$9,FALSE))="","",(VLOOKUP($E173,'Adj NEA Backsheet'!$D$5:$CB$183,K$9,FALSE))),"")</f>
        <v>4114.2792585299576</v>
      </c>
      <c r="L173" s="121">
        <f ca="1">IFERROR(IF((VLOOKUP($E173,'Adj NEA Backsheet'!$D$5:$CB$183,L$9,FALSE))="","",(VLOOKUP($E173,'Adj NEA Backsheet'!$D$5:$CB$183,L$9,FALSE))),"")</f>
        <v>3967.5572700392049</v>
      </c>
      <c r="M173" s="121">
        <f ca="1">IFERROR(IF((VLOOKUP($E173,'Adj NEA Backsheet'!$D$5:$CB$183,M$9,FALSE))="","",(VLOOKUP($E173,'Adj NEA Backsheet'!$D$5:$CB$183,M$9,FALSE))),"")</f>
        <v>4344.496419921813</v>
      </c>
      <c r="N173" s="123">
        <f ca="1">IFERROR(IF((VLOOKUP($E173,'Adj NEA Backsheet'!$D$5:$CB$183,N$9,FALSE))="","",(VLOOKUP($E173,'Adj NEA Backsheet'!$D$5:$CB$183,N$9,FALSE))),"")</f>
        <v>4413.9833483137409</v>
      </c>
      <c r="O173" s="120">
        <f ca="1">IFERROR(IF((VLOOKUP($E173,'Adj NEA Backsheet'!$D$5:$CB$183,O$9,FALSE))="","",(VLOOKUP($E173,'Adj NEA Backsheet'!$D$5:$CB$183,O$9,FALSE))),"")</f>
        <v>6386.1614556976401</v>
      </c>
      <c r="P173" s="124">
        <f ca="1">IFERROR(IF((VLOOKUP($E173,'Adj NEA Backsheet'!$D$5:$CB$183,P$9,FALSE))="","",(VLOOKUP($E173,'Adj NEA Backsheet'!$D$5:$CB$183,P$9,FALSE))),"")</f>
        <v>6707.5621279427633</v>
      </c>
      <c r="Q173" s="121">
        <f ca="1">IFERROR(IF((VLOOKUP($E173,'Adj NEA Backsheet'!$D$5:$CB$183,Q$9,FALSE))="","",(VLOOKUP($E173,'Adj NEA Backsheet'!$D$5:$CB$183,Q$9,FALSE))),"")</f>
        <v>7201.1888199410732</v>
      </c>
      <c r="R173" s="123">
        <f ca="1">IFERROR(IF((VLOOKUP($E173,'Adj NEA Backsheet'!$D$5:$CB$183,R$9,FALSE))="","",(VLOOKUP($E173,'Adj NEA Backsheet'!$D$5:$CB$183,R$9,FALSE))),"")</f>
        <v>7284.7832056041707</v>
      </c>
    </row>
    <row r="174" spans="1:18" ht="15" customHeight="1" x14ac:dyDescent="0.3">
      <c r="A174" s="57">
        <v>161</v>
      </c>
      <c r="B174" s="97" t="str">
        <f ca="1">IFERROR(IF((VLOOKUP($E174,'Org List'!$AJ$10:$AL$188,3,FALSE))="","",(VLOOKUP($E174,'Org List'!$AJ$10:$AL$188,3,FALSE))),"")</f>
        <v>North of England Commissioning Region</v>
      </c>
      <c r="C174" s="98" t="str">
        <f ca="1">IFERROR(IF((VLOOKUP($E174,'Org List'!$AO$10:$AQ$188,3,FALSE))="","",(VLOOKUP($E174,'Org List'!$AO$10:$AQ$188,3,FALSE))),"")</f>
        <v>North West Region</v>
      </c>
      <c r="D174" s="113" t="str">
        <f ca="1">IFERROR(IF((VLOOKUP($E174,'Org List'!$AT$10:$AV$188,3,FALSE))="","",(VLOOKUP($E174,'Org List'!$AT$10:$AV$188,3,FALSE))),"")</f>
        <v>NHS England North (Greater Manchester)</v>
      </c>
      <c r="E174" s="97" t="str">
        <f t="shared" ca="1" si="2"/>
        <v>E08000009</v>
      </c>
      <c r="F174" s="99" t="str">
        <f ca="1">IF(E174="","",VLOOKUP(E174,'Org List'!$J$9:$K$488,2,0))</f>
        <v>Trafford</v>
      </c>
      <c r="G174" s="120">
        <f ca="1">IFERROR(IF((VLOOKUP($E174,'Adj NEA Backsheet'!$D$5:$CB$183,G$9,FALSE))="","",(VLOOKUP($E174,'Adj NEA Backsheet'!$D$5:$CB$183,G$9,FALSE))),"")</f>
        <v>2432.0582838339451</v>
      </c>
      <c r="H174" s="121">
        <f ca="1">IFERROR(IF((VLOOKUP($E174,'Adj NEA Backsheet'!$D$5:$CB$183,H$9,FALSE))="","",(VLOOKUP($E174,'Adj NEA Backsheet'!$D$5:$CB$183,H$9,FALSE))),"")</f>
        <v>2663.160347048934</v>
      </c>
      <c r="I174" s="121">
        <f ca="1">IFERROR(IF((VLOOKUP($E174,'Adj NEA Backsheet'!$D$5:$CB$183,I$9,FALSE))="","",(VLOOKUP($E174,'Adj NEA Backsheet'!$D$5:$CB$183,I$9,FALSE))),"")</f>
        <v>2739.4118596057542</v>
      </c>
      <c r="J174" s="122">
        <f ca="1">IFERROR(IF((VLOOKUP($E174,'Adj NEA Backsheet'!$D$5:$CB$183,J$9,FALSE))="","",(VLOOKUP($E174,'Adj NEA Backsheet'!$D$5:$CB$183,J$9,FALSE))),"")</f>
        <v>2640.0743038241239</v>
      </c>
      <c r="K174" s="120">
        <f ca="1">IFERROR(IF((VLOOKUP($E174,'Adj NEA Backsheet'!$D$5:$CB$183,K$9,FALSE))="","",(VLOOKUP($E174,'Adj NEA Backsheet'!$D$5:$CB$183,K$9,FALSE))),"")</f>
        <v>4652.1338629555021</v>
      </c>
      <c r="L174" s="121">
        <f ca="1">IFERROR(IF((VLOOKUP($E174,'Adj NEA Backsheet'!$D$5:$CB$183,L$9,FALSE))="","",(VLOOKUP($E174,'Adj NEA Backsheet'!$D$5:$CB$183,L$9,FALSE))),"")</f>
        <v>4568.8041259529027</v>
      </c>
      <c r="M174" s="121">
        <f ca="1">IFERROR(IF((VLOOKUP($E174,'Adj NEA Backsheet'!$D$5:$CB$183,M$9,FALSE))="","",(VLOOKUP($E174,'Adj NEA Backsheet'!$D$5:$CB$183,M$9,FALSE))),"")</f>
        <v>4779.1125773733074</v>
      </c>
      <c r="N174" s="123">
        <f ca="1">IFERROR(IF((VLOOKUP($E174,'Adj NEA Backsheet'!$D$5:$CB$183,N$9,FALSE))="","",(VLOOKUP($E174,'Adj NEA Backsheet'!$D$5:$CB$183,N$9,FALSE))),"")</f>
        <v>4862.0801708357649</v>
      </c>
      <c r="O174" s="120">
        <f ca="1">IFERROR(IF((VLOOKUP($E174,'Adj NEA Backsheet'!$D$5:$CB$183,O$9,FALSE))="","",(VLOOKUP($E174,'Adj NEA Backsheet'!$D$5:$CB$183,O$9,FALSE))),"")</f>
        <v>7084.1921467894472</v>
      </c>
      <c r="P174" s="124">
        <f ca="1">IFERROR(IF((VLOOKUP($E174,'Adj NEA Backsheet'!$D$5:$CB$183,P$9,FALSE))="","",(VLOOKUP($E174,'Adj NEA Backsheet'!$D$5:$CB$183,P$9,FALSE))),"")</f>
        <v>7231.9644730018372</v>
      </c>
      <c r="Q174" s="121">
        <f ca="1">IFERROR(IF((VLOOKUP($E174,'Adj NEA Backsheet'!$D$5:$CB$183,Q$9,FALSE))="","",(VLOOKUP($E174,'Adj NEA Backsheet'!$D$5:$CB$183,Q$9,FALSE))),"")</f>
        <v>7518.5244369790616</v>
      </c>
      <c r="R174" s="123">
        <f ca="1">IFERROR(IF((VLOOKUP($E174,'Adj NEA Backsheet'!$D$5:$CB$183,R$9,FALSE))="","",(VLOOKUP($E174,'Adj NEA Backsheet'!$D$5:$CB$183,R$9,FALSE))),"")</f>
        <v>7502.1544746598884</v>
      </c>
    </row>
    <row r="175" spans="1:18" ht="15" customHeight="1" x14ac:dyDescent="0.3">
      <c r="A175" s="57">
        <v>162</v>
      </c>
      <c r="B175" s="97" t="str">
        <f ca="1">IFERROR(IF((VLOOKUP($E175,'Org List'!$AJ$10:$AL$188,3,FALSE))="","",(VLOOKUP($E175,'Org List'!$AJ$10:$AL$188,3,FALSE))),"")</f>
        <v>North of England Commissioning Region</v>
      </c>
      <c r="C175" s="98" t="str">
        <f ca="1">IFERROR(IF((VLOOKUP($E175,'Org List'!$AO$10:$AQ$188,3,FALSE))="","",(VLOOKUP($E175,'Org List'!$AO$10:$AQ$188,3,FALSE))),"")</f>
        <v>Yorkshire and The Humber Region</v>
      </c>
      <c r="D175" s="113" t="str">
        <f ca="1">IFERROR(IF((VLOOKUP($E175,'Org List'!$AT$10:$AV$188,3,FALSE))="","",(VLOOKUP($E175,'Org List'!$AT$10:$AV$188,3,FALSE))),"")</f>
        <v>NHS England North (Yorkshire And Humber)</v>
      </c>
      <c r="E175" s="97" t="str">
        <f t="shared" ca="1" si="2"/>
        <v>E08000036</v>
      </c>
      <c r="F175" s="99" t="str">
        <f ca="1">IF(E175="","",VLOOKUP(E175,'Org List'!$J$9:$K$488,2,0))</f>
        <v>Wakefield</v>
      </c>
      <c r="G175" s="120">
        <f ca="1">IFERROR(IF((VLOOKUP($E175,'Adj NEA Backsheet'!$D$5:$CB$183,G$9,FALSE))="","",(VLOOKUP($E175,'Adj NEA Backsheet'!$D$5:$CB$183,G$9,FALSE))),"")</f>
        <v>3097.7279054047967</v>
      </c>
      <c r="H175" s="121">
        <f ca="1">IFERROR(IF((VLOOKUP($E175,'Adj NEA Backsheet'!$D$5:$CB$183,H$9,FALSE))="","",(VLOOKUP($E175,'Adj NEA Backsheet'!$D$5:$CB$183,H$9,FALSE))),"")</f>
        <v>2991.952499049758</v>
      </c>
      <c r="I175" s="121">
        <f ca="1">IFERROR(IF((VLOOKUP($E175,'Adj NEA Backsheet'!$D$5:$CB$183,I$9,FALSE))="","",(VLOOKUP($E175,'Adj NEA Backsheet'!$D$5:$CB$183,I$9,FALSE))),"")</f>
        <v>3228.2403787284047</v>
      </c>
      <c r="J175" s="122">
        <f ca="1">IFERROR(IF((VLOOKUP($E175,'Adj NEA Backsheet'!$D$5:$CB$183,J$9,FALSE))="","",(VLOOKUP($E175,'Adj NEA Backsheet'!$D$5:$CB$183,J$9,FALSE))),"")</f>
        <v>3087.9080709530799</v>
      </c>
      <c r="K175" s="120">
        <f ca="1">IFERROR(IF((VLOOKUP($E175,'Adj NEA Backsheet'!$D$5:$CB$183,K$9,FALSE))="","",(VLOOKUP($E175,'Adj NEA Backsheet'!$D$5:$CB$183,K$9,FALSE))),"")</f>
        <v>6913.2275296891667</v>
      </c>
      <c r="L175" s="121">
        <f ca="1">IFERROR(IF((VLOOKUP($E175,'Adj NEA Backsheet'!$D$5:$CB$183,L$9,FALSE))="","",(VLOOKUP($E175,'Adj NEA Backsheet'!$D$5:$CB$183,L$9,FALSE))),"")</f>
        <v>6678.1822265712872</v>
      </c>
      <c r="M175" s="121">
        <f ca="1">IFERROR(IF((VLOOKUP($E175,'Adj NEA Backsheet'!$D$5:$CB$183,M$9,FALSE))="","",(VLOOKUP($E175,'Adj NEA Backsheet'!$D$5:$CB$183,M$9,FALSE))),"")</f>
        <v>6941.0172921707053</v>
      </c>
      <c r="N175" s="123">
        <f ca="1">IFERROR(IF((VLOOKUP($E175,'Adj NEA Backsheet'!$D$5:$CB$183,N$9,FALSE))="","",(VLOOKUP($E175,'Adj NEA Backsheet'!$D$5:$CB$183,N$9,FALSE))),"")</f>
        <v>7181.7350623381672</v>
      </c>
      <c r="O175" s="120">
        <f ca="1">IFERROR(IF((VLOOKUP($E175,'Adj NEA Backsheet'!$D$5:$CB$183,O$9,FALSE))="","",(VLOOKUP($E175,'Adj NEA Backsheet'!$D$5:$CB$183,O$9,FALSE))),"")</f>
        <v>10010.955435093963</v>
      </c>
      <c r="P175" s="124">
        <f ca="1">IFERROR(IF((VLOOKUP($E175,'Adj NEA Backsheet'!$D$5:$CB$183,P$9,FALSE))="","",(VLOOKUP($E175,'Adj NEA Backsheet'!$D$5:$CB$183,P$9,FALSE))),"")</f>
        <v>9670.1347256210447</v>
      </c>
      <c r="Q175" s="121">
        <f ca="1">IFERROR(IF((VLOOKUP($E175,'Adj NEA Backsheet'!$D$5:$CB$183,Q$9,FALSE))="","",(VLOOKUP($E175,'Adj NEA Backsheet'!$D$5:$CB$183,Q$9,FALSE))),"")</f>
        <v>10169.257670899111</v>
      </c>
      <c r="R175" s="123">
        <f ca="1">IFERROR(IF((VLOOKUP($E175,'Adj NEA Backsheet'!$D$5:$CB$183,R$9,FALSE))="","",(VLOOKUP($E175,'Adj NEA Backsheet'!$D$5:$CB$183,R$9,FALSE))),"")</f>
        <v>10269.643133291247</v>
      </c>
    </row>
    <row r="176" spans="1:18" ht="15" customHeight="1" x14ac:dyDescent="0.3">
      <c r="A176" s="57">
        <v>163</v>
      </c>
      <c r="B176" s="97" t="str">
        <f ca="1">IFERROR(IF((VLOOKUP($E176,'Org List'!$AJ$10:$AL$188,3,FALSE))="","",(VLOOKUP($E176,'Org List'!$AJ$10:$AL$188,3,FALSE))),"")</f>
        <v>Midlands and East of England Commissioning Region</v>
      </c>
      <c r="C176" s="98" t="str">
        <f ca="1">IFERROR(IF((VLOOKUP($E176,'Org List'!$AO$10:$AQ$188,3,FALSE))="","",(VLOOKUP($E176,'Org List'!$AO$10:$AQ$188,3,FALSE))),"")</f>
        <v>West Midlands Region</v>
      </c>
      <c r="D176" s="113" t="str">
        <f ca="1">IFERROR(IF((VLOOKUP($E176,'Org List'!$AT$10:$AV$188,3,FALSE))="","",(VLOOKUP($E176,'Org List'!$AT$10:$AV$188,3,FALSE))),"")</f>
        <v>NHS England Midlands And East (West Midlands)</v>
      </c>
      <c r="E176" s="97" t="str">
        <f t="shared" ca="1" si="2"/>
        <v>E08000030</v>
      </c>
      <c r="F176" s="99" t="str">
        <f ca="1">IF(E176="","",VLOOKUP(E176,'Org List'!$J$9:$K$488,2,0))</f>
        <v>Walsall</v>
      </c>
      <c r="G176" s="120">
        <f ca="1">IFERROR(IF((VLOOKUP($E176,'Adj NEA Backsheet'!$D$5:$CB$183,G$9,FALSE))="","",(VLOOKUP($E176,'Adj NEA Backsheet'!$D$5:$CB$183,G$9,FALSE))),"")</f>
        <v>3028.0467408740465</v>
      </c>
      <c r="H176" s="121">
        <f ca="1">IFERROR(IF((VLOOKUP($E176,'Adj NEA Backsheet'!$D$5:$CB$183,H$9,FALSE))="","",(VLOOKUP($E176,'Adj NEA Backsheet'!$D$5:$CB$183,H$9,FALSE))),"")</f>
        <v>3110.483724490206</v>
      </c>
      <c r="I176" s="121">
        <f ca="1">IFERROR(IF((VLOOKUP($E176,'Adj NEA Backsheet'!$D$5:$CB$183,I$9,FALSE))="","",(VLOOKUP($E176,'Adj NEA Backsheet'!$D$5:$CB$183,I$9,FALSE))),"")</f>
        <v>3459.8159058706251</v>
      </c>
      <c r="J176" s="122">
        <f ca="1">IFERROR(IF((VLOOKUP($E176,'Adj NEA Backsheet'!$D$5:$CB$183,J$9,FALSE))="","",(VLOOKUP($E176,'Adj NEA Backsheet'!$D$5:$CB$183,J$9,FALSE))),"")</f>
        <v>3319.5614873208997</v>
      </c>
      <c r="K176" s="120">
        <f ca="1">IFERROR(IF((VLOOKUP($E176,'Adj NEA Backsheet'!$D$5:$CB$183,K$9,FALSE))="","",(VLOOKUP($E176,'Adj NEA Backsheet'!$D$5:$CB$183,K$9,FALSE))),"")</f>
        <v>5708.1183279155166</v>
      </c>
      <c r="L176" s="121">
        <f ca="1">IFERROR(IF((VLOOKUP($E176,'Adj NEA Backsheet'!$D$5:$CB$183,L$9,FALSE))="","",(VLOOKUP($E176,'Adj NEA Backsheet'!$D$5:$CB$183,L$9,FALSE))),"")</f>
        <v>5712.4947191560004</v>
      </c>
      <c r="M176" s="121">
        <f ca="1">IFERROR(IF((VLOOKUP($E176,'Adj NEA Backsheet'!$D$5:$CB$183,M$9,FALSE))="","",(VLOOKUP($E176,'Adj NEA Backsheet'!$D$5:$CB$183,M$9,FALSE))),"")</f>
        <v>6096.6977704768524</v>
      </c>
      <c r="N176" s="123">
        <f ca="1">IFERROR(IF((VLOOKUP($E176,'Adj NEA Backsheet'!$D$5:$CB$183,N$9,FALSE))="","",(VLOOKUP($E176,'Adj NEA Backsheet'!$D$5:$CB$183,N$9,FALSE))),"")</f>
        <v>6011.3329037162466</v>
      </c>
      <c r="O176" s="120">
        <f ca="1">IFERROR(IF((VLOOKUP($E176,'Adj NEA Backsheet'!$D$5:$CB$183,O$9,FALSE))="","",(VLOOKUP($E176,'Adj NEA Backsheet'!$D$5:$CB$183,O$9,FALSE))),"")</f>
        <v>8736.1650687895635</v>
      </c>
      <c r="P176" s="124">
        <f ca="1">IFERROR(IF((VLOOKUP($E176,'Adj NEA Backsheet'!$D$5:$CB$183,P$9,FALSE))="","",(VLOOKUP($E176,'Adj NEA Backsheet'!$D$5:$CB$183,P$9,FALSE))),"")</f>
        <v>8822.9784436462069</v>
      </c>
      <c r="Q176" s="121">
        <f ca="1">IFERROR(IF((VLOOKUP($E176,'Adj NEA Backsheet'!$D$5:$CB$183,Q$9,FALSE))="","",(VLOOKUP($E176,'Adj NEA Backsheet'!$D$5:$CB$183,Q$9,FALSE))),"")</f>
        <v>9556.5136763474766</v>
      </c>
      <c r="R176" s="123">
        <f ca="1">IFERROR(IF((VLOOKUP($E176,'Adj NEA Backsheet'!$D$5:$CB$183,R$9,FALSE))="","",(VLOOKUP($E176,'Adj NEA Backsheet'!$D$5:$CB$183,R$9,FALSE))),"")</f>
        <v>9330.8943910371454</v>
      </c>
    </row>
    <row r="177" spans="1:18" ht="15" customHeight="1" x14ac:dyDescent="0.3">
      <c r="A177" s="57">
        <v>164</v>
      </c>
      <c r="B177" s="97" t="str">
        <f ca="1">IFERROR(IF((VLOOKUP($E177,'Org List'!$AJ$10:$AL$188,3,FALSE))="","",(VLOOKUP($E177,'Org List'!$AJ$10:$AL$188,3,FALSE))),"")</f>
        <v>London Commissioning Region</v>
      </c>
      <c r="C177" s="98" t="str">
        <f ca="1">IFERROR(IF((VLOOKUP($E177,'Org List'!$AO$10:$AQ$188,3,FALSE))="","",(VLOOKUP($E177,'Org List'!$AO$10:$AQ$188,3,FALSE))),"")</f>
        <v>London Region</v>
      </c>
      <c r="D177" s="113" t="str">
        <f ca="1">IFERROR(IF((VLOOKUP($E177,'Org List'!$AT$10:$AV$188,3,FALSE))="","",(VLOOKUP($E177,'Org List'!$AT$10:$AV$188,3,FALSE))),"")</f>
        <v>NHS England London</v>
      </c>
      <c r="E177" s="97" t="str">
        <f t="shared" ca="1" si="2"/>
        <v>E09000031</v>
      </c>
      <c r="F177" s="99" t="str">
        <f ca="1">IF(E177="","",VLOOKUP(E177,'Org List'!$J$9:$K$488,2,0))</f>
        <v>Waltham Forest</v>
      </c>
      <c r="G177" s="120">
        <f ca="1">IFERROR(IF((VLOOKUP($E177,'Adj NEA Backsheet'!$D$5:$CB$183,G$9,FALSE))="","",(VLOOKUP($E177,'Adj NEA Backsheet'!$D$5:$CB$183,G$9,FALSE))),"")</f>
        <v>2866.9878962495841</v>
      </c>
      <c r="H177" s="121">
        <f ca="1">IFERROR(IF((VLOOKUP($E177,'Adj NEA Backsheet'!$D$5:$CB$183,H$9,FALSE))="","",(VLOOKUP($E177,'Adj NEA Backsheet'!$D$5:$CB$183,H$9,FALSE))),"")</f>
        <v>2833.9738531111707</v>
      </c>
      <c r="I177" s="121">
        <f ca="1">IFERROR(IF((VLOOKUP($E177,'Adj NEA Backsheet'!$D$5:$CB$183,I$9,FALSE))="","",(VLOOKUP($E177,'Adj NEA Backsheet'!$D$5:$CB$183,I$9,FALSE))),"")</f>
        <v>3021.1419759320752</v>
      </c>
      <c r="J177" s="122">
        <f ca="1">IFERROR(IF((VLOOKUP($E177,'Adj NEA Backsheet'!$D$5:$CB$183,J$9,FALSE))="","",(VLOOKUP($E177,'Adj NEA Backsheet'!$D$5:$CB$183,J$9,FALSE))),"")</f>
        <v>3136.9748412139602</v>
      </c>
      <c r="K177" s="120">
        <f ca="1">IFERROR(IF((VLOOKUP($E177,'Adj NEA Backsheet'!$D$5:$CB$183,K$9,FALSE))="","",(VLOOKUP($E177,'Adj NEA Backsheet'!$D$5:$CB$183,K$9,FALSE))),"")</f>
        <v>4494.4548099343065</v>
      </c>
      <c r="L177" s="121">
        <f ca="1">IFERROR(IF((VLOOKUP($E177,'Adj NEA Backsheet'!$D$5:$CB$183,L$9,FALSE))="","",(VLOOKUP($E177,'Adj NEA Backsheet'!$D$5:$CB$183,L$9,FALSE))),"")</f>
        <v>4339.1086571080868</v>
      </c>
      <c r="M177" s="121">
        <f ca="1">IFERROR(IF((VLOOKUP($E177,'Adj NEA Backsheet'!$D$5:$CB$183,M$9,FALSE))="","",(VLOOKUP($E177,'Adj NEA Backsheet'!$D$5:$CB$183,M$9,FALSE))),"")</f>
        <v>4579.1551326104436</v>
      </c>
      <c r="N177" s="123">
        <f ca="1">IFERROR(IF((VLOOKUP($E177,'Adj NEA Backsheet'!$D$5:$CB$183,N$9,FALSE))="","",(VLOOKUP($E177,'Adj NEA Backsheet'!$D$5:$CB$183,N$9,FALSE))),"")</f>
        <v>4372.2932733519447</v>
      </c>
      <c r="O177" s="120">
        <f ca="1">IFERROR(IF((VLOOKUP($E177,'Adj NEA Backsheet'!$D$5:$CB$183,O$9,FALSE))="","",(VLOOKUP($E177,'Adj NEA Backsheet'!$D$5:$CB$183,O$9,FALSE))),"")</f>
        <v>7361.4427061838906</v>
      </c>
      <c r="P177" s="124">
        <f ca="1">IFERROR(IF((VLOOKUP($E177,'Adj NEA Backsheet'!$D$5:$CB$183,P$9,FALSE))="","",(VLOOKUP($E177,'Adj NEA Backsheet'!$D$5:$CB$183,P$9,FALSE))),"")</f>
        <v>7173.0825102192575</v>
      </c>
      <c r="Q177" s="121">
        <f ca="1">IFERROR(IF((VLOOKUP($E177,'Adj NEA Backsheet'!$D$5:$CB$183,Q$9,FALSE))="","",(VLOOKUP($E177,'Adj NEA Backsheet'!$D$5:$CB$183,Q$9,FALSE))),"")</f>
        <v>7600.2971085425188</v>
      </c>
      <c r="R177" s="123">
        <f ca="1">IFERROR(IF((VLOOKUP($E177,'Adj NEA Backsheet'!$D$5:$CB$183,R$9,FALSE))="","",(VLOOKUP($E177,'Adj NEA Backsheet'!$D$5:$CB$183,R$9,FALSE))),"")</f>
        <v>7509.2681145659044</v>
      </c>
    </row>
    <row r="178" spans="1:18" ht="15" customHeight="1" x14ac:dyDescent="0.3">
      <c r="A178" s="57">
        <v>165</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2"/>
        <v>E09000032</v>
      </c>
      <c r="F178" s="99" t="str">
        <f ca="1">IF(E178="","",VLOOKUP(E178,'Org List'!$J$9:$K$488,2,0))</f>
        <v>Wandsworth</v>
      </c>
      <c r="G178" s="120">
        <f ca="1">IFERROR(IF((VLOOKUP($E178,'Adj NEA Backsheet'!$D$5:$CB$183,G$9,FALSE))="","",(VLOOKUP($E178,'Adj NEA Backsheet'!$D$5:$CB$183,G$9,FALSE))),"")</f>
        <v>2464.4820354733938</v>
      </c>
      <c r="H178" s="121">
        <f ca="1">IFERROR(IF((VLOOKUP($E178,'Adj NEA Backsheet'!$D$5:$CB$183,H$9,FALSE))="","",(VLOOKUP($E178,'Adj NEA Backsheet'!$D$5:$CB$183,H$9,FALSE))),"")</f>
        <v>2639.6622345651649</v>
      </c>
      <c r="I178" s="121">
        <f ca="1">IFERROR(IF((VLOOKUP($E178,'Adj NEA Backsheet'!$D$5:$CB$183,I$9,FALSE))="","",(VLOOKUP($E178,'Adj NEA Backsheet'!$D$5:$CB$183,I$9,FALSE))),"")</f>
        <v>2884.5489005865152</v>
      </c>
      <c r="J178" s="122">
        <f ca="1">IFERROR(IF((VLOOKUP($E178,'Adj NEA Backsheet'!$D$5:$CB$183,J$9,FALSE))="","",(VLOOKUP($E178,'Adj NEA Backsheet'!$D$5:$CB$183,J$9,FALSE))),"")</f>
        <v>2939.260825809994</v>
      </c>
      <c r="K178" s="120">
        <f ca="1">IFERROR(IF((VLOOKUP($E178,'Adj NEA Backsheet'!$D$5:$CB$183,K$9,FALSE))="","",(VLOOKUP($E178,'Adj NEA Backsheet'!$D$5:$CB$183,K$9,FALSE))),"")</f>
        <v>4472.897398114892</v>
      </c>
      <c r="L178" s="121">
        <f ca="1">IFERROR(IF((VLOOKUP($E178,'Adj NEA Backsheet'!$D$5:$CB$183,L$9,FALSE))="","",(VLOOKUP($E178,'Adj NEA Backsheet'!$D$5:$CB$183,L$9,FALSE))),"")</f>
        <v>4550.6676487623836</v>
      </c>
      <c r="M178" s="121">
        <f ca="1">IFERROR(IF((VLOOKUP($E178,'Adj NEA Backsheet'!$D$5:$CB$183,M$9,FALSE))="","",(VLOOKUP($E178,'Adj NEA Backsheet'!$D$5:$CB$183,M$9,FALSE))),"")</f>
        <v>4716.1398163720351</v>
      </c>
      <c r="N178" s="123">
        <f ca="1">IFERROR(IF((VLOOKUP($E178,'Adj NEA Backsheet'!$D$5:$CB$183,N$9,FALSE))="","",(VLOOKUP($E178,'Adj NEA Backsheet'!$D$5:$CB$183,N$9,FALSE))),"")</f>
        <v>4658.7755236177491</v>
      </c>
      <c r="O178" s="120">
        <f ca="1">IFERROR(IF((VLOOKUP($E178,'Adj NEA Backsheet'!$D$5:$CB$183,O$9,FALSE))="","",(VLOOKUP($E178,'Adj NEA Backsheet'!$D$5:$CB$183,O$9,FALSE))),"")</f>
        <v>6937.3794335882858</v>
      </c>
      <c r="P178" s="124">
        <f ca="1">IFERROR(IF((VLOOKUP($E178,'Adj NEA Backsheet'!$D$5:$CB$183,P$9,FALSE))="","",(VLOOKUP($E178,'Adj NEA Backsheet'!$D$5:$CB$183,P$9,FALSE))),"")</f>
        <v>7190.3298833275485</v>
      </c>
      <c r="Q178" s="121">
        <f ca="1">IFERROR(IF((VLOOKUP($E178,'Adj NEA Backsheet'!$D$5:$CB$183,Q$9,FALSE))="","",(VLOOKUP($E178,'Adj NEA Backsheet'!$D$5:$CB$183,Q$9,FALSE))),"")</f>
        <v>7600.6887169585498</v>
      </c>
      <c r="R178" s="123">
        <f ca="1">IFERROR(IF((VLOOKUP($E178,'Adj NEA Backsheet'!$D$5:$CB$183,R$9,FALSE))="","",(VLOOKUP($E178,'Adj NEA Backsheet'!$D$5:$CB$183,R$9,FALSE))),"")</f>
        <v>7598.0363494277426</v>
      </c>
    </row>
    <row r="179" spans="1:18" ht="15" customHeight="1" x14ac:dyDescent="0.3">
      <c r="A179" s="57">
        <v>166</v>
      </c>
      <c r="B179" s="97" t="str">
        <f ca="1">IFERROR(IF((VLOOKUP($E179,'Org List'!$AJ$10:$AL$188,3,FALSE))="","",(VLOOKUP($E179,'Org List'!$AJ$10:$AL$188,3,FALSE))),"")</f>
        <v>North of England Commissioning Region</v>
      </c>
      <c r="C179" s="98" t="str">
        <f ca="1">IFERROR(IF((VLOOKUP($E179,'Org List'!$AO$10:$AQ$188,3,FALSE))="","",(VLOOKUP($E179,'Org List'!$AO$10:$AQ$188,3,FALSE))),"")</f>
        <v>North West Region</v>
      </c>
      <c r="D179" s="113" t="str">
        <f ca="1">IFERROR(IF((VLOOKUP($E179,'Org List'!$AT$10:$AV$188,3,FALSE))="","",(VLOOKUP($E179,'Org List'!$AT$10:$AV$188,3,FALSE))),"")</f>
        <v>NHS England North (Cheshire And Merseyside)</v>
      </c>
      <c r="E179" s="97" t="str">
        <f t="shared" ca="1" si="2"/>
        <v>E06000007</v>
      </c>
      <c r="F179" s="99" t="str">
        <f ca="1">IF(E179="","",VLOOKUP(E179,'Org List'!$J$9:$K$488,2,0))</f>
        <v>Warrington</v>
      </c>
      <c r="G179" s="120">
        <f ca="1">IFERROR(IF((VLOOKUP($E179,'Adj NEA Backsheet'!$D$5:$CB$183,G$9,FALSE))="","",(VLOOKUP($E179,'Adj NEA Backsheet'!$D$5:$CB$183,G$9,FALSE))),"")</f>
        <v>2547.2105058181519</v>
      </c>
      <c r="H179" s="121">
        <f ca="1">IFERROR(IF((VLOOKUP($E179,'Adj NEA Backsheet'!$D$5:$CB$183,H$9,FALSE))="","",(VLOOKUP($E179,'Adj NEA Backsheet'!$D$5:$CB$183,H$9,FALSE))),"")</f>
        <v>2816.7775830982246</v>
      </c>
      <c r="I179" s="121">
        <f ca="1">IFERROR(IF((VLOOKUP($E179,'Adj NEA Backsheet'!$D$5:$CB$183,I$9,FALSE))="","",(VLOOKUP($E179,'Adj NEA Backsheet'!$D$5:$CB$183,I$9,FALSE))),"")</f>
        <v>2298.2969426034269</v>
      </c>
      <c r="J179" s="122">
        <f ca="1">IFERROR(IF((VLOOKUP($E179,'Adj NEA Backsheet'!$D$5:$CB$183,J$9,FALSE))="","",(VLOOKUP($E179,'Adj NEA Backsheet'!$D$5:$CB$183,J$9,FALSE))),"")</f>
        <v>2701.4737370825283</v>
      </c>
      <c r="K179" s="120">
        <f ca="1">IFERROR(IF((VLOOKUP($E179,'Adj NEA Backsheet'!$D$5:$CB$183,K$9,FALSE))="","",(VLOOKUP($E179,'Adj NEA Backsheet'!$D$5:$CB$183,K$9,FALSE))),"")</f>
        <v>3877.425946643275</v>
      </c>
      <c r="L179" s="121">
        <f ca="1">IFERROR(IF((VLOOKUP($E179,'Adj NEA Backsheet'!$D$5:$CB$183,L$9,FALSE))="","",(VLOOKUP($E179,'Adj NEA Backsheet'!$D$5:$CB$183,L$9,FALSE))),"")</f>
        <v>3627.5111961224447</v>
      </c>
      <c r="M179" s="121">
        <f ca="1">IFERROR(IF((VLOOKUP($E179,'Adj NEA Backsheet'!$D$5:$CB$183,M$9,FALSE))="","",(VLOOKUP($E179,'Adj NEA Backsheet'!$D$5:$CB$183,M$9,FALSE))),"")</f>
        <v>3828.3368924541646</v>
      </c>
      <c r="N179" s="123">
        <f ca="1">IFERROR(IF((VLOOKUP($E179,'Adj NEA Backsheet'!$D$5:$CB$183,N$9,FALSE))="","",(VLOOKUP($E179,'Adj NEA Backsheet'!$D$5:$CB$183,N$9,FALSE))),"")</f>
        <v>3909.5006879641342</v>
      </c>
      <c r="O179" s="120">
        <f ca="1">IFERROR(IF((VLOOKUP($E179,'Adj NEA Backsheet'!$D$5:$CB$183,O$9,FALSE))="","",(VLOOKUP($E179,'Adj NEA Backsheet'!$D$5:$CB$183,O$9,FALSE))),"")</f>
        <v>6424.6364524614273</v>
      </c>
      <c r="P179" s="124">
        <f ca="1">IFERROR(IF((VLOOKUP($E179,'Adj NEA Backsheet'!$D$5:$CB$183,P$9,FALSE))="","",(VLOOKUP($E179,'Adj NEA Backsheet'!$D$5:$CB$183,P$9,FALSE))),"")</f>
        <v>6444.2887792206693</v>
      </c>
      <c r="Q179" s="121">
        <f ca="1">IFERROR(IF((VLOOKUP($E179,'Adj NEA Backsheet'!$D$5:$CB$183,Q$9,FALSE))="","",(VLOOKUP($E179,'Adj NEA Backsheet'!$D$5:$CB$183,Q$9,FALSE))),"")</f>
        <v>6126.6338350575916</v>
      </c>
      <c r="R179" s="123">
        <f ca="1">IFERROR(IF((VLOOKUP($E179,'Adj NEA Backsheet'!$D$5:$CB$183,R$9,FALSE))="","",(VLOOKUP($E179,'Adj NEA Backsheet'!$D$5:$CB$183,R$9,FALSE))),"")</f>
        <v>6610.9744250466629</v>
      </c>
    </row>
    <row r="180" spans="1:18" ht="15" customHeight="1" x14ac:dyDescent="0.3">
      <c r="A180" s="57">
        <v>167</v>
      </c>
      <c r="B180" s="97" t="str">
        <f ca="1">IFERROR(IF((VLOOKUP($E180,'Org List'!$AJ$10:$AL$188,3,FALSE))="","",(VLOOKUP($E180,'Org List'!$AJ$10:$AL$188,3,FALSE))),"")</f>
        <v>Midlands and East of England Commissioning Region</v>
      </c>
      <c r="C180" s="98" t="str">
        <f ca="1">IFERROR(IF((VLOOKUP($E180,'Org List'!$AO$10:$AQ$188,3,FALSE))="","",(VLOOKUP($E180,'Org List'!$AO$10:$AQ$188,3,FALSE))),"")</f>
        <v>West Midlands Region</v>
      </c>
      <c r="D180" s="113" t="str">
        <f ca="1">IFERROR(IF((VLOOKUP($E180,'Org List'!$AT$10:$AV$188,3,FALSE))="","",(VLOOKUP($E180,'Org List'!$AT$10:$AV$188,3,FALSE))),"")</f>
        <v>NHS England Midlands And East (West Midlands)</v>
      </c>
      <c r="E180" s="97" t="str">
        <f t="shared" ca="1" si="2"/>
        <v>E10000031</v>
      </c>
      <c r="F180" s="99" t="str">
        <f ca="1">IF(E180="","",VLOOKUP(E180,'Org List'!$J$9:$K$488,2,0))</f>
        <v>Warwickshire</v>
      </c>
      <c r="G180" s="120">
        <f ca="1">IFERROR(IF((VLOOKUP($E180,'Adj NEA Backsheet'!$D$5:$CB$183,G$9,FALSE))="","",(VLOOKUP($E180,'Adj NEA Backsheet'!$D$5:$CB$183,G$9,FALSE))),"")</f>
        <v>4209.6535577863297</v>
      </c>
      <c r="H180" s="121">
        <f ca="1">IFERROR(IF((VLOOKUP($E180,'Adj NEA Backsheet'!$D$5:$CB$183,H$9,FALSE))="","",(VLOOKUP($E180,'Adj NEA Backsheet'!$D$5:$CB$183,H$9,FALSE))),"")</f>
        <v>4063.677435503686</v>
      </c>
      <c r="I180" s="121">
        <f ca="1">IFERROR(IF((VLOOKUP($E180,'Adj NEA Backsheet'!$D$5:$CB$183,I$9,FALSE))="","",(VLOOKUP($E180,'Adj NEA Backsheet'!$D$5:$CB$183,I$9,FALSE))),"")</f>
        <v>4451.1391547847943</v>
      </c>
      <c r="J180" s="122">
        <f ca="1">IFERROR(IF((VLOOKUP($E180,'Adj NEA Backsheet'!$D$5:$CB$183,J$9,FALSE))="","",(VLOOKUP($E180,'Adj NEA Backsheet'!$D$5:$CB$183,J$9,FALSE))),"")</f>
        <v>4274.037492878846</v>
      </c>
      <c r="K180" s="120">
        <f ca="1">IFERROR(IF((VLOOKUP($E180,'Adj NEA Backsheet'!$D$5:$CB$183,K$9,FALSE))="","",(VLOOKUP($E180,'Adj NEA Backsheet'!$D$5:$CB$183,K$9,FALSE))),"")</f>
        <v>10790.903539957326</v>
      </c>
      <c r="L180" s="121">
        <f ca="1">IFERROR(IF((VLOOKUP($E180,'Adj NEA Backsheet'!$D$5:$CB$183,L$9,FALSE))="","",(VLOOKUP($E180,'Adj NEA Backsheet'!$D$5:$CB$183,L$9,FALSE))),"")</f>
        <v>10854.258481652138</v>
      </c>
      <c r="M180" s="121">
        <f ca="1">IFERROR(IF((VLOOKUP($E180,'Adj NEA Backsheet'!$D$5:$CB$183,M$9,FALSE))="","",(VLOOKUP($E180,'Adj NEA Backsheet'!$D$5:$CB$183,M$9,FALSE))),"")</f>
        <v>11158.517645295742</v>
      </c>
      <c r="N180" s="123">
        <f ca="1">IFERROR(IF((VLOOKUP($E180,'Adj NEA Backsheet'!$D$5:$CB$183,N$9,FALSE))="","",(VLOOKUP($E180,'Adj NEA Backsheet'!$D$5:$CB$183,N$9,FALSE))),"")</f>
        <v>11283.535926801082</v>
      </c>
      <c r="O180" s="120">
        <f ca="1">IFERROR(IF((VLOOKUP($E180,'Adj NEA Backsheet'!$D$5:$CB$183,O$9,FALSE))="","",(VLOOKUP($E180,'Adj NEA Backsheet'!$D$5:$CB$183,O$9,FALSE))),"")</f>
        <v>15000.557097743655</v>
      </c>
      <c r="P180" s="124">
        <f ca="1">IFERROR(IF((VLOOKUP($E180,'Adj NEA Backsheet'!$D$5:$CB$183,P$9,FALSE))="","",(VLOOKUP($E180,'Adj NEA Backsheet'!$D$5:$CB$183,P$9,FALSE))),"")</f>
        <v>14917.935917155824</v>
      </c>
      <c r="Q180" s="121">
        <f ca="1">IFERROR(IF((VLOOKUP($E180,'Adj NEA Backsheet'!$D$5:$CB$183,Q$9,FALSE))="","",(VLOOKUP($E180,'Adj NEA Backsheet'!$D$5:$CB$183,Q$9,FALSE))),"")</f>
        <v>15609.656800080536</v>
      </c>
      <c r="R180" s="123">
        <f ca="1">IFERROR(IF((VLOOKUP($E180,'Adj NEA Backsheet'!$D$5:$CB$183,R$9,FALSE))="","",(VLOOKUP($E180,'Adj NEA Backsheet'!$D$5:$CB$183,R$9,FALSE))),"")</f>
        <v>15557.573419679928</v>
      </c>
    </row>
    <row r="181" spans="1:18" ht="15" customHeight="1" x14ac:dyDescent="0.3">
      <c r="A181" s="57">
        <v>168</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113" t="str">
        <f ca="1">IFERROR(IF((VLOOKUP($E181,'Org List'!$AT$10:$AV$188,3,FALSE))="","",(VLOOKUP($E181,'Org List'!$AT$10:$AV$188,3,FALSE))),"")</f>
        <v>NHS England South East (Hampshire, Isle of Wight and Thames Valley)</v>
      </c>
      <c r="E181" s="97" t="str">
        <f t="shared" ca="1" si="2"/>
        <v>E06000037</v>
      </c>
      <c r="F181" s="99" t="str">
        <f ca="1">IF(E181="","",VLOOKUP(E181,'Org List'!$J$9:$K$488,2,0))</f>
        <v>West Berkshire</v>
      </c>
      <c r="G181" s="120">
        <f ca="1">IFERROR(IF((VLOOKUP($E181,'Adj NEA Backsheet'!$D$5:$CB$183,G$9,FALSE))="","",(VLOOKUP($E181,'Adj NEA Backsheet'!$D$5:$CB$183,G$9,FALSE))),"")</f>
        <v>1119.7907901513372</v>
      </c>
      <c r="H181" s="121">
        <f ca="1">IFERROR(IF((VLOOKUP($E181,'Adj NEA Backsheet'!$D$5:$CB$183,H$9,FALSE))="","",(VLOOKUP($E181,'Adj NEA Backsheet'!$D$5:$CB$183,H$9,FALSE))),"")</f>
        <v>1120.6796513940951</v>
      </c>
      <c r="I181" s="121">
        <f ca="1">IFERROR(IF((VLOOKUP($E181,'Adj NEA Backsheet'!$D$5:$CB$183,I$9,FALSE))="","",(VLOOKUP($E181,'Adj NEA Backsheet'!$D$5:$CB$183,I$9,FALSE))),"")</f>
        <v>1166.1535508969828</v>
      </c>
      <c r="J181" s="122">
        <f ca="1">IFERROR(IF((VLOOKUP($E181,'Adj NEA Backsheet'!$D$5:$CB$183,J$9,FALSE))="","",(VLOOKUP($E181,'Adj NEA Backsheet'!$D$5:$CB$183,J$9,FALSE))),"")</f>
        <v>1232.887472756523</v>
      </c>
      <c r="K181" s="120">
        <f ca="1">IFERROR(IF((VLOOKUP($E181,'Adj NEA Backsheet'!$D$5:$CB$183,K$9,FALSE))="","",(VLOOKUP($E181,'Adj NEA Backsheet'!$D$5:$CB$183,K$9,FALSE))),"")</f>
        <v>2354.2794010405428</v>
      </c>
      <c r="L181" s="121">
        <f ca="1">IFERROR(IF((VLOOKUP($E181,'Adj NEA Backsheet'!$D$5:$CB$183,L$9,FALSE))="","",(VLOOKUP($E181,'Adj NEA Backsheet'!$D$5:$CB$183,L$9,FALSE))),"")</f>
        <v>2329.39802123546</v>
      </c>
      <c r="M181" s="121">
        <f ca="1">IFERROR(IF((VLOOKUP($E181,'Adj NEA Backsheet'!$D$5:$CB$183,M$9,FALSE))="","",(VLOOKUP($E181,'Adj NEA Backsheet'!$D$5:$CB$183,M$9,FALSE))),"")</f>
        <v>2535.9059474475625</v>
      </c>
      <c r="N181" s="123">
        <f ca="1">IFERROR(IF((VLOOKUP($E181,'Adj NEA Backsheet'!$D$5:$CB$183,N$9,FALSE))="","",(VLOOKUP($E181,'Adj NEA Backsheet'!$D$5:$CB$183,N$9,FALSE))),"")</f>
        <v>2544.0758506496309</v>
      </c>
      <c r="O181" s="120">
        <f ca="1">IFERROR(IF((VLOOKUP($E181,'Adj NEA Backsheet'!$D$5:$CB$183,O$9,FALSE))="","",(VLOOKUP($E181,'Adj NEA Backsheet'!$D$5:$CB$183,O$9,FALSE))),"")</f>
        <v>3474.07019119188</v>
      </c>
      <c r="P181" s="124">
        <f ca="1">IFERROR(IF((VLOOKUP($E181,'Adj NEA Backsheet'!$D$5:$CB$183,P$9,FALSE))="","",(VLOOKUP($E181,'Adj NEA Backsheet'!$D$5:$CB$183,P$9,FALSE))),"")</f>
        <v>3450.0776726295553</v>
      </c>
      <c r="Q181" s="121">
        <f ca="1">IFERROR(IF((VLOOKUP($E181,'Adj NEA Backsheet'!$D$5:$CB$183,Q$9,FALSE))="","",(VLOOKUP($E181,'Adj NEA Backsheet'!$D$5:$CB$183,Q$9,FALSE))),"")</f>
        <v>3702.0594983445453</v>
      </c>
      <c r="R181" s="123">
        <f ca="1">IFERROR(IF((VLOOKUP($E181,'Adj NEA Backsheet'!$D$5:$CB$183,R$9,FALSE))="","",(VLOOKUP($E181,'Adj NEA Backsheet'!$D$5:$CB$183,R$9,FALSE))),"")</f>
        <v>3776.9633234061539</v>
      </c>
    </row>
    <row r="182" spans="1:18" ht="15" customHeight="1" x14ac:dyDescent="0.3">
      <c r="A182" s="57">
        <v>169</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(Kent, Surrey and Sussex)</v>
      </c>
      <c r="E182" s="97" t="str">
        <f t="shared" ca="1" si="2"/>
        <v>E10000032</v>
      </c>
      <c r="F182" s="99" t="str">
        <f ca="1">IF(E182="","",VLOOKUP(E182,'Org List'!$J$9:$K$488,2,0))</f>
        <v>West Sussex</v>
      </c>
      <c r="G182" s="120">
        <f ca="1">IFERROR(IF((VLOOKUP($E182,'Adj NEA Backsheet'!$D$5:$CB$183,G$9,FALSE))="","",(VLOOKUP($E182,'Adj NEA Backsheet'!$D$5:$CB$183,G$9,FALSE))),"")</f>
        <v>7522.8565789544773</v>
      </c>
      <c r="H182" s="121">
        <f ca="1">IFERROR(IF((VLOOKUP($E182,'Adj NEA Backsheet'!$D$5:$CB$183,H$9,FALSE))="","",(VLOOKUP($E182,'Adj NEA Backsheet'!$D$5:$CB$183,H$9,FALSE))),"")</f>
        <v>7448.2077216353791</v>
      </c>
      <c r="I182" s="121">
        <f ca="1">IFERROR(IF((VLOOKUP($E182,'Adj NEA Backsheet'!$D$5:$CB$183,I$9,FALSE))="","",(VLOOKUP($E182,'Adj NEA Backsheet'!$D$5:$CB$183,I$9,FALSE))),"")</f>
        <v>7835.7639244201</v>
      </c>
      <c r="J182" s="122">
        <f ca="1">IFERROR(IF((VLOOKUP($E182,'Adj NEA Backsheet'!$D$5:$CB$183,J$9,FALSE))="","",(VLOOKUP($E182,'Adj NEA Backsheet'!$D$5:$CB$183,J$9,FALSE))),"")</f>
        <v>7793.4011013136806</v>
      </c>
      <c r="K182" s="120">
        <f ca="1">IFERROR(IF((VLOOKUP($E182,'Adj NEA Backsheet'!$D$5:$CB$183,K$9,FALSE))="","",(VLOOKUP($E182,'Adj NEA Backsheet'!$D$5:$CB$183,K$9,FALSE))),"")</f>
        <v>16345.85896399058</v>
      </c>
      <c r="L182" s="121">
        <f ca="1">IFERROR(IF((VLOOKUP($E182,'Adj NEA Backsheet'!$D$5:$CB$183,L$9,FALSE))="","",(VLOOKUP($E182,'Adj NEA Backsheet'!$D$5:$CB$183,L$9,FALSE))),"")</f>
        <v>15915.91391877225</v>
      </c>
      <c r="M182" s="121">
        <f ca="1">IFERROR(IF((VLOOKUP($E182,'Adj NEA Backsheet'!$D$5:$CB$183,M$9,FALSE))="","",(VLOOKUP($E182,'Adj NEA Backsheet'!$D$5:$CB$183,M$9,FALSE))),"")</f>
        <v>16595.597376577585</v>
      </c>
      <c r="N182" s="123">
        <f ca="1">IFERROR(IF((VLOOKUP($E182,'Adj NEA Backsheet'!$D$5:$CB$183,N$9,FALSE))="","",(VLOOKUP($E182,'Adj NEA Backsheet'!$D$5:$CB$183,N$9,FALSE))),"")</f>
        <v>16760.737357733389</v>
      </c>
      <c r="O182" s="120">
        <f ca="1">IFERROR(IF((VLOOKUP($E182,'Adj NEA Backsheet'!$D$5:$CB$183,O$9,FALSE))="","",(VLOOKUP($E182,'Adj NEA Backsheet'!$D$5:$CB$183,O$9,FALSE))),"")</f>
        <v>23868.715542945058</v>
      </c>
      <c r="P182" s="124">
        <f ca="1">IFERROR(IF((VLOOKUP($E182,'Adj NEA Backsheet'!$D$5:$CB$183,P$9,FALSE))="","",(VLOOKUP($E182,'Adj NEA Backsheet'!$D$5:$CB$183,P$9,FALSE))),"")</f>
        <v>23364.121640407629</v>
      </c>
      <c r="Q182" s="121">
        <f ca="1">IFERROR(IF((VLOOKUP($E182,'Adj NEA Backsheet'!$D$5:$CB$183,Q$9,FALSE))="","",(VLOOKUP($E182,'Adj NEA Backsheet'!$D$5:$CB$183,Q$9,FALSE))),"")</f>
        <v>24431.361300997683</v>
      </c>
      <c r="R182" s="123">
        <f ca="1">IFERROR(IF((VLOOKUP($E182,'Adj NEA Backsheet'!$D$5:$CB$183,R$9,FALSE))="","",(VLOOKUP($E182,'Adj NEA Backsheet'!$D$5:$CB$183,R$9,FALSE))),"")</f>
        <v>24554.13845904707</v>
      </c>
    </row>
    <row r="183" spans="1:18" ht="15" customHeight="1" x14ac:dyDescent="0.3">
      <c r="A183" s="57">
        <v>170</v>
      </c>
      <c r="B183" s="97" t="str">
        <f ca="1">IFERROR(IF((VLOOKUP($E183,'Org List'!$AJ$10:$AL$188,3,FALSE))="","",(VLOOKUP($E183,'Org List'!$AJ$10:$AL$188,3,FALSE))),"")</f>
        <v>London Commissioning Region</v>
      </c>
      <c r="C183" s="98" t="str">
        <f ca="1">IFERROR(IF((VLOOKUP($E183,'Org List'!$AO$10:$AQ$188,3,FALSE))="","",(VLOOKUP($E183,'Org List'!$AO$10:$AQ$188,3,FALSE))),"")</f>
        <v>London Region</v>
      </c>
      <c r="D183" s="113" t="str">
        <f ca="1">IFERROR(IF((VLOOKUP($E183,'Org List'!$AT$10:$AV$188,3,FALSE))="","",(VLOOKUP($E183,'Org List'!$AT$10:$AV$188,3,FALSE))),"")</f>
        <v>NHS England London</v>
      </c>
      <c r="E183" s="97" t="str">
        <f t="shared" ca="1" si="2"/>
        <v>E09000033</v>
      </c>
      <c r="F183" s="99" t="str">
        <f ca="1">IF(E183="","",VLOOKUP(E183,'Org List'!$J$9:$K$488,2,0))</f>
        <v>Westminster</v>
      </c>
      <c r="G183" s="120">
        <f ca="1">IFERROR(IF((VLOOKUP($E183,'Adj NEA Backsheet'!$D$5:$CB$183,G$9,FALSE))="","",(VLOOKUP($E183,'Adj NEA Backsheet'!$D$5:$CB$183,G$9,FALSE))),"")</f>
        <v>1264.8229655042985</v>
      </c>
      <c r="H183" s="121">
        <f ca="1">IFERROR(IF((VLOOKUP($E183,'Adj NEA Backsheet'!$D$5:$CB$183,H$9,FALSE))="","",(VLOOKUP($E183,'Adj NEA Backsheet'!$D$5:$CB$183,H$9,FALSE))),"")</f>
        <v>1334.8136693418746</v>
      </c>
      <c r="I183" s="121">
        <f ca="1">IFERROR(IF((VLOOKUP($E183,'Adj NEA Backsheet'!$D$5:$CB$183,I$9,FALSE))="","",(VLOOKUP($E183,'Adj NEA Backsheet'!$D$5:$CB$183,I$9,FALSE))),"")</f>
        <v>1474.2363790374825</v>
      </c>
      <c r="J183" s="122">
        <f ca="1">IFERROR(IF((VLOOKUP($E183,'Adj NEA Backsheet'!$D$5:$CB$183,J$9,FALSE))="","",(VLOOKUP($E183,'Adj NEA Backsheet'!$D$5:$CB$183,J$9,FALSE))),"")</f>
        <v>1352.1784841317872</v>
      </c>
      <c r="K183" s="120">
        <f ca="1">IFERROR(IF((VLOOKUP($E183,'Adj NEA Backsheet'!$D$5:$CB$183,K$9,FALSE))="","",(VLOOKUP($E183,'Adj NEA Backsheet'!$D$5:$CB$183,K$9,FALSE))),"")</f>
        <v>2725.8885925086979</v>
      </c>
      <c r="L183" s="121">
        <f ca="1">IFERROR(IF((VLOOKUP($E183,'Adj NEA Backsheet'!$D$5:$CB$183,L$9,FALSE))="","",(VLOOKUP($E183,'Adj NEA Backsheet'!$D$5:$CB$183,L$9,FALSE))),"")</f>
        <v>2835.4806930797677</v>
      </c>
      <c r="M183" s="121">
        <f ca="1">IFERROR(IF((VLOOKUP($E183,'Adj NEA Backsheet'!$D$5:$CB$183,M$9,FALSE))="","",(VLOOKUP($E183,'Adj NEA Backsheet'!$D$5:$CB$183,M$9,FALSE))),"")</f>
        <v>2960.4481369695632</v>
      </c>
      <c r="N183" s="123">
        <f ca="1">IFERROR(IF((VLOOKUP($E183,'Adj NEA Backsheet'!$D$5:$CB$183,N$9,FALSE))="","",(VLOOKUP($E183,'Adj NEA Backsheet'!$D$5:$CB$183,N$9,FALSE))),"")</f>
        <v>2944.5808361302279</v>
      </c>
      <c r="O183" s="120">
        <f ca="1">IFERROR(IF((VLOOKUP($E183,'Adj NEA Backsheet'!$D$5:$CB$183,O$9,FALSE))="","",(VLOOKUP($E183,'Adj NEA Backsheet'!$D$5:$CB$183,O$9,FALSE))),"")</f>
        <v>3990.7115580129966</v>
      </c>
      <c r="P183" s="124">
        <f ca="1">IFERROR(IF((VLOOKUP($E183,'Adj NEA Backsheet'!$D$5:$CB$183,P$9,FALSE))="","",(VLOOKUP($E183,'Adj NEA Backsheet'!$D$5:$CB$183,P$9,FALSE))),"")</f>
        <v>4170.2943624216423</v>
      </c>
      <c r="Q183" s="121">
        <f ca="1">IFERROR(IF((VLOOKUP($E183,'Adj NEA Backsheet'!$D$5:$CB$183,Q$9,FALSE))="","",(VLOOKUP($E183,'Adj NEA Backsheet'!$D$5:$CB$183,Q$9,FALSE))),"")</f>
        <v>4434.6845160070461</v>
      </c>
      <c r="R183" s="123">
        <f ca="1">IFERROR(IF((VLOOKUP($E183,'Adj NEA Backsheet'!$D$5:$CB$183,R$9,FALSE))="","",(VLOOKUP($E183,'Adj NEA Backsheet'!$D$5:$CB$183,R$9,FALSE))),"")</f>
        <v>4296.7593202620155</v>
      </c>
    </row>
    <row r="184" spans="1:18" ht="15" customHeight="1" x14ac:dyDescent="0.3">
      <c r="A184" s="57">
        <v>171</v>
      </c>
      <c r="B184" s="97" t="str">
        <f ca="1">IFERROR(IF((VLOOKUP($E184,'Org List'!$AJ$10:$AL$188,3,FALSE))="","",(VLOOKUP($E184,'Org List'!$AJ$10:$AL$188,3,FALSE))),"")</f>
        <v>North of England Commissioning Region</v>
      </c>
      <c r="C184" s="98" t="str">
        <f ca="1">IFERROR(IF((VLOOKUP($E184,'Org List'!$AO$10:$AQ$188,3,FALSE))="","",(VLOOKUP($E184,'Org List'!$AO$10:$AQ$188,3,FALSE))),"")</f>
        <v>North West Region</v>
      </c>
      <c r="D184" s="113" t="str">
        <f ca="1">IFERROR(IF((VLOOKUP($E184,'Org List'!$AT$10:$AV$188,3,FALSE))="","",(VLOOKUP($E184,'Org List'!$AT$10:$AV$188,3,FALSE))),"")</f>
        <v>NHS England North (Greater Manchester)</v>
      </c>
      <c r="E184" s="97" t="str">
        <f t="shared" ca="1" si="2"/>
        <v>E08000010</v>
      </c>
      <c r="F184" s="99" t="str">
        <f ca="1">IF(E184="","",VLOOKUP(E184,'Org List'!$J$9:$K$488,2,0))</f>
        <v>Wigan</v>
      </c>
      <c r="G184" s="120">
        <f ca="1">IFERROR(IF((VLOOKUP($E184,'Adj NEA Backsheet'!$D$5:$CB$183,G$9,FALSE))="","",(VLOOKUP($E184,'Adj NEA Backsheet'!$D$5:$CB$183,G$9,FALSE))),"")</f>
        <v>3581.5617636834945</v>
      </c>
      <c r="H184" s="121">
        <f ca="1">IFERROR(IF((VLOOKUP($E184,'Adj NEA Backsheet'!$D$5:$CB$183,H$9,FALSE))="","",(VLOOKUP($E184,'Adj NEA Backsheet'!$D$5:$CB$183,H$9,FALSE))),"")</f>
        <v>3294.5273100680461</v>
      </c>
      <c r="I184" s="121">
        <f ca="1">IFERROR(IF((VLOOKUP($E184,'Adj NEA Backsheet'!$D$5:$CB$183,I$9,FALSE))="","",(VLOOKUP($E184,'Adj NEA Backsheet'!$D$5:$CB$183,I$9,FALSE))),"")</f>
        <v>3153.8853228745302</v>
      </c>
      <c r="J184" s="122">
        <f ca="1">IFERROR(IF((VLOOKUP($E184,'Adj NEA Backsheet'!$D$5:$CB$183,J$9,FALSE))="","",(VLOOKUP($E184,'Adj NEA Backsheet'!$D$5:$CB$183,J$9,FALSE))),"")</f>
        <v>2905.0825865218771</v>
      </c>
      <c r="K184" s="120">
        <f ca="1">IFERROR(IF((VLOOKUP($E184,'Adj NEA Backsheet'!$D$5:$CB$183,K$9,FALSE))="","",(VLOOKUP($E184,'Adj NEA Backsheet'!$D$5:$CB$183,K$9,FALSE))),"")</f>
        <v>7099.0725298405778</v>
      </c>
      <c r="L184" s="121">
        <f ca="1">IFERROR(IF((VLOOKUP($E184,'Adj NEA Backsheet'!$D$5:$CB$183,L$9,FALSE))="","",(VLOOKUP($E184,'Adj NEA Backsheet'!$D$5:$CB$183,L$9,FALSE))),"")</f>
        <v>6766.2533343000487</v>
      </c>
      <c r="M184" s="121">
        <f ca="1">IFERROR(IF((VLOOKUP($E184,'Adj NEA Backsheet'!$D$5:$CB$183,M$9,FALSE))="","",(VLOOKUP($E184,'Adj NEA Backsheet'!$D$5:$CB$183,M$9,FALSE))),"")</f>
        <v>6754.3711711094456</v>
      </c>
      <c r="N184" s="123">
        <f ca="1">IFERROR(IF((VLOOKUP($E184,'Adj NEA Backsheet'!$D$5:$CB$183,N$9,FALSE))="","",(VLOOKUP($E184,'Adj NEA Backsheet'!$D$5:$CB$183,N$9,FALSE))),"")</f>
        <v>6787.3803088404475</v>
      </c>
      <c r="O184" s="120">
        <f ca="1">IFERROR(IF((VLOOKUP($E184,'Adj NEA Backsheet'!$D$5:$CB$183,O$9,FALSE))="","",(VLOOKUP($E184,'Adj NEA Backsheet'!$D$5:$CB$183,O$9,FALSE))),"")</f>
        <v>10680.634293524072</v>
      </c>
      <c r="P184" s="124">
        <f ca="1">IFERROR(IF((VLOOKUP($E184,'Adj NEA Backsheet'!$D$5:$CB$183,P$9,FALSE))="","",(VLOOKUP($E184,'Adj NEA Backsheet'!$D$5:$CB$183,P$9,FALSE))),"")</f>
        <v>10060.780644368095</v>
      </c>
      <c r="Q184" s="121">
        <f ca="1">IFERROR(IF((VLOOKUP($E184,'Adj NEA Backsheet'!$D$5:$CB$183,Q$9,FALSE))="","",(VLOOKUP($E184,'Adj NEA Backsheet'!$D$5:$CB$183,Q$9,FALSE))),"")</f>
        <v>9908.2564939839758</v>
      </c>
      <c r="R184" s="123">
        <f ca="1">IFERROR(IF((VLOOKUP($E184,'Adj NEA Backsheet'!$D$5:$CB$183,R$9,FALSE))="","",(VLOOKUP($E184,'Adj NEA Backsheet'!$D$5:$CB$183,R$9,FALSE))),"")</f>
        <v>9692.4628953623251</v>
      </c>
    </row>
    <row r="185" spans="1:18" ht="15" customHeight="1" x14ac:dyDescent="0.3">
      <c r="A185" s="57">
        <v>172</v>
      </c>
      <c r="B185" s="97" t="str">
        <f ca="1">IFERROR(IF((VLOOKUP($E185,'Org List'!$AJ$10:$AL$188,3,FALSE))="","",(VLOOKUP($E185,'Org List'!$AJ$10:$AL$188,3,FALSE))),"")</f>
        <v>South West England Commissioning Region</v>
      </c>
      <c r="C185" s="98" t="str">
        <f ca="1">IFERROR(IF((VLOOKUP($E185,'Org List'!$AO$10:$AQ$188,3,FALSE))="","",(VLOOKUP($E185,'Org List'!$AO$10:$AQ$188,3,FALSE))),"")</f>
        <v>South West Region</v>
      </c>
      <c r="D185" s="113" t="str">
        <f ca="1">IFERROR(IF((VLOOKUP($E185,'Org List'!$AT$10:$AV$188,3,FALSE))="","",(VLOOKUP($E185,'Org List'!$AT$10:$AV$188,3,FALSE))),"")</f>
        <v>NHS England South West (South West North)</v>
      </c>
      <c r="E185" s="97" t="str">
        <f t="shared" ca="1" si="2"/>
        <v>E06000054</v>
      </c>
      <c r="F185" s="99" t="str">
        <f ca="1">IF(E185="","",VLOOKUP(E185,'Org List'!$J$9:$K$488,2,0))</f>
        <v>Wiltshire</v>
      </c>
      <c r="G185" s="120">
        <f ca="1">IFERROR(IF((VLOOKUP($E185,'Adj NEA Backsheet'!$D$5:$CB$183,G$9,FALSE))="","",(VLOOKUP($E185,'Adj NEA Backsheet'!$D$5:$CB$183,G$9,FALSE))),"")</f>
        <v>4018.884622175121</v>
      </c>
      <c r="H185" s="121">
        <f ca="1">IFERROR(IF((VLOOKUP($E185,'Adj NEA Backsheet'!$D$5:$CB$183,H$9,FALSE))="","",(VLOOKUP($E185,'Adj NEA Backsheet'!$D$5:$CB$183,H$9,FALSE))),"")</f>
        <v>4002.9388936496116</v>
      </c>
      <c r="I185" s="121">
        <f ca="1">IFERROR(IF((VLOOKUP($E185,'Adj NEA Backsheet'!$D$5:$CB$183,I$9,FALSE))="","",(VLOOKUP($E185,'Adj NEA Backsheet'!$D$5:$CB$183,I$9,FALSE))),"")</f>
        <v>4268.8345364939232</v>
      </c>
      <c r="J185" s="122">
        <f ca="1">IFERROR(IF((VLOOKUP($E185,'Adj NEA Backsheet'!$D$5:$CB$183,J$9,FALSE))="","",(VLOOKUP($E185,'Adj NEA Backsheet'!$D$5:$CB$183,J$9,FALSE))),"")</f>
        <v>4206.5110125152432</v>
      </c>
      <c r="K185" s="120">
        <f ca="1">IFERROR(IF((VLOOKUP($E185,'Adj NEA Backsheet'!$D$5:$CB$183,K$9,FALSE))="","",(VLOOKUP($E185,'Adj NEA Backsheet'!$D$5:$CB$183,K$9,FALSE))),"")</f>
        <v>8584.1457728553651</v>
      </c>
      <c r="L185" s="121">
        <f ca="1">IFERROR(IF((VLOOKUP($E185,'Adj NEA Backsheet'!$D$5:$CB$183,L$9,FALSE))="","",(VLOOKUP($E185,'Adj NEA Backsheet'!$D$5:$CB$183,L$9,FALSE))),"")</f>
        <v>8598.6324344928562</v>
      </c>
      <c r="M185" s="121">
        <f ca="1">IFERROR(IF((VLOOKUP($E185,'Adj NEA Backsheet'!$D$5:$CB$183,M$9,FALSE))="","",(VLOOKUP($E185,'Adj NEA Backsheet'!$D$5:$CB$183,M$9,FALSE))),"")</f>
        <v>9017.0151000154474</v>
      </c>
      <c r="N185" s="123">
        <f ca="1">IFERROR(IF((VLOOKUP($E185,'Adj NEA Backsheet'!$D$5:$CB$183,N$9,FALSE))="","",(VLOOKUP($E185,'Adj NEA Backsheet'!$D$5:$CB$183,N$9,FALSE))),"")</f>
        <v>8956.2888192509727</v>
      </c>
      <c r="O185" s="120">
        <f ca="1">IFERROR(IF((VLOOKUP($E185,'Adj NEA Backsheet'!$D$5:$CB$183,O$9,FALSE))="","",(VLOOKUP($E185,'Adj NEA Backsheet'!$D$5:$CB$183,O$9,FALSE))),"")</f>
        <v>12603.030395030486</v>
      </c>
      <c r="P185" s="124">
        <f ca="1">IFERROR(IF((VLOOKUP($E185,'Adj NEA Backsheet'!$D$5:$CB$183,P$9,FALSE))="","",(VLOOKUP($E185,'Adj NEA Backsheet'!$D$5:$CB$183,P$9,FALSE))),"")</f>
        <v>12601.571328142469</v>
      </c>
      <c r="Q185" s="121">
        <f ca="1">IFERROR(IF((VLOOKUP($E185,'Adj NEA Backsheet'!$D$5:$CB$183,Q$9,FALSE))="","",(VLOOKUP($E185,'Adj NEA Backsheet'!$D$5:$CB$183,Q$9,FALSE))),"")</f>
        <v>13285.849636509371</v>
      </c>
      <c r="R185" s="123">
        <f ca="1">IFERROR(IF((VLOOKUP($E185,'Adj NEA Backsheet'!$D$5:$CB$183,R$9,FALSE))="","",(VLOOKUP($E185,'Adj NEA Backsheet'!$D$5:$CB$183,R$9,FALSE))),"")</f>
        <v>13162.799831766217</v>
      </c>
    </row>
    <row r="186" spans="1:18" ht="15" customHeight="1" x14ac:dyDescent="0.3">
      <c r="A186" s="57">
        <v>173</v>
      </c>
      <c r="B186" s="97" t="str">
        <f ca="1">IFERROR(IF((VLOOKUP($E186,'Org List'!$AJ$10:$AL$188,3,FALSE))="","",(VLOOKUP($E186,'Org List'!$AJ$10:$AL$188,3,FALSE))),"")</f>
        <v>South East England Commissioning Region</v>
      </c>
      <c r="C186" s="98" t="str">
        <f ca="1">IFERROR(IF((VLOOKUP($E186,'Org List'!$AO$10:$AQ$188,3,FALSE))="","",(VLOOKUP($E186,'Org List'!$AO$10:$AQ$188,3,FALSE))),"")</f>
        <v>South East Region</v>
      </c>
      <c r="D186" s="113" t="str">
        <f ca="1">IFERROR(IF((VLOOKUP($E186,'Org List'!$AT$10:$AV$188,3,FALSE))="","",(VLOOKUP($E186,'Org List'!$AT$10:$AV$188,3,FALSE))),"")</f>
        <v>NHS England South East (Hampshire, Isle of Wight and Thames Valley)</v>
      </c>
      <c r="E186" s="97" t="str">
        <f t="shared" ca="1" si="2"/>
        <v>E06000040</v>
      </c>
      <c r="F186" s="99" t="str">
        <f ca="1">IF(E186="","",VLOOKUP(E186,'Org List'!$J$9:$K$488,2,0))</f>
        <v>Windsor and Maidenhead</v>
      </c>
      <c r="G186" s="120">
        <f ca="1">IFERROR(IF((VLOOKUP($E186,'Adj NEA Backsheet'!$D$5:$CB$183,G$9,FALSE))="","",(VLOOKUP($E186,'Adj NEA Backsheet'!$D$5:$CB$183,G$9,FALSE))),"")</f>
        <v>1842.9869384980855</v>
      </c>
      <c r="H186" s="121">
        <f ca="1">IFERROR(IF((VLOOKUP($E186,'Adj NEA Backsheet'!$D$5:$CB$183,H$9,FALSE))="","",(VLOOKUP($E186,'Adj NEA Backsheet'!$D$5:$CB$183,H$9,FALSE))),"")</f>
        <v>1719.5532253377455</v>
      </c>
      <c r="I186" s="121">
        <f ca="1">IFERROR(IF((VLOOKUP($E186,'Adj NEA Backsheet'!$D$5:$CB$183,I$9,FALSE))="","",(VLOOKUP($E186,'Adj NEA Backsheet'!$D$5:$CB$183,I$9,FALSE))),"")</f>
        <v>1682.0936542482582</v>
      </c>
      <c r="J186" s="122">
        <f ca="1">IFERROR(IF((VLOOKUP($E186,'Adj NEA Backsheet'!$D$5:$CB$183,J$9,FALSE))="","",(VLOOKUP($E186,'Adj NEA Backsheet'!$D$5:$CB$183,J$9,FALSE))),"")</f>
        <v>1753.4212925272861</v>
      </c>
      <c r="K186" s="120">
        <f ca="1">IFERROR(IF((VLOOKUP($E186,'Adj NEA Backsheet'!$D$5:$CB$183,K$9,FALSE))="","",(VLOOKUP($E186,'Adj NEA Backsheet'!$D$5:$CB$183,K$9,FALSE))),"")</f>
        <v>2527.957276057065</v>
      </c>
      <c r="L186" s="121">
        <f ca="1">IFERROR(IF((VLOOKUP($E186,'Adj NEA Backsheet'!$D$5:$CB$183,L$9,FALSE))="","",(VLOOKUP($E186,'Adj NEA Backsheet'!$D$5:$CB$183,L$9,FALSE))),"")</f>
        <v>2587.6516287037944</v>
      </c>
      <c r="M186" s="121">
        <f ca="1">IFERROR(IF((VLOOKUP($E186,'Adj NEA Backsheet'!$D$5:$CB$183,M$9,FALSE))="","",(VLOOKUP($E186,'Adj NEA Backsheet'!$D$5:$CB$183,M$9,FALSE))),"")</f>
        <v>2646.1647897981893</v>
      </c>
      <c r="N186" s="123">
        <f ca="1">IFERROR(IF((VLOOKUP($E186,'Adj NEA Backsheet'!$D$5:$CB$183,N$9,FALSE))="","",(VLOOKUP($E186,'Adj NEA Backsheet'!$D$5:$CB$183,N$9,FALSE))),"")</f>
        <v>2566.0809444853521</v>
      </c>
      <c r="O186" s="120">
        <f ca="1">IFERROR(IF((VLOOKUP($E186,'Adj NEA Backsheet'!$D$5:$CB$183,O$9,FALSE))="","",(VLOOKUP($E186,'Adj NEA Backsheet'!$D$5:$CB$183,O$9,FALSE))),"")</f>
        <v>4370.9442145551502</v>
      </c>
      <c r="P186" s="124">
        <f ca="1">IFERROR(IF((VLOOKUP($E186,'Adj NEA Backsheet'!$D$5:$CB$183,P$9,FALSE))="","",(VLOOKUP($E186,'Adj NEA Backsheet'!$D$5:$CB$183,P$9,FALSE))),"")</f>
        <v>4307.2048540415399</v>
      </c>
      <c r="Q186" s="121">
        <f ca="1">IFERROR(IF((VLOOKUP($E186,'Adj NEA Backsheet'!$D$5:$CB$183,Q$9,FALSE))="","",(VLOOKUP($E186,'Adj NEA Backsheet'!$D$5:$CB$183,Q$9,FALSE))),"")</f>
        <v>4328.258444046447</v>
      </c>
      <c r="R186" s="123">
        <f ca="1">IFERROR(IF((VLOOKUP($E186,'Adj NEA Backsheet'!$D$5:$CB$183,R$9,FALSE))="","",(VLOOKUP($E186,'Adj NEA Backsheet'!$D$5:$CB$183,R$9,FALSE))),"")</f>
        <v>4319.502237012638</v>
      </c>
    </row>
    <row r="187" spans="1:18" ht="15" customHeight="1" x14ac:dyDescent="0.3">
      <c r="A187" s="57">
        <v>174</v>
      </c>
      <c r="B187" s="97" t="str">
        <f ca="1">IFERROR(IF((VLOOKUP($E187,'Org List'!$AJ$10:$AL$188,3,FALSE))="","",(VLOOKUP($E187,'Org List'!$AJ$10:$AL$188,3,FALSE))),"")</f>
        <v>North of England Commissioning Region</v>
      </c>
      <c r="C187" s="98" t="str">
        <f ca="1">IFERROR(IF((VLOOKUP($E187,'Org List'!$AO$10:$AQ$188,3,FALSE))="","",(VLOOKUP($E187,'Org List'!$AO$10:$AQ$188,3,FALSE))),"")</f>
        <v>North West Region</v>
      </c>
      <c r="D187" s="113" t="str">
        <f ca="1">IFERROR(IF((VLOOKUP($E187,'Org List'!$AT$10:$AV$188,3,FALSE))="","",(VLOOKUP($E187,'Org List'!$AT$10:$AV$188,3,FALSE))),"")</f>
        <v>NHS England North (Cheshire And Merseyside)</v>
      </c>
      <c r="E187" s="97" t="str">
        <f t="shared" ca="1" si="2"/>
        <v>E08000015</v>
      </c>
      <c r="F187" s="99" t="str">
        <f ca="1">IF(E187="","",VLOOKUP(E187,'Org List'!$J$9:$K$488,2,0))</f>
        <v>Wirral</v>
      </c>
      <c r="G187" s="120">
        <f ca="1">IFERROR(IF((VLOOKUP($E187,'Adj NEA Backsheet'!$D$5:$CB$183,G$9,FALSE))="","",(VLOOKUP($E187,'Adj NEA Backsheet'!$D$5:$CB$183,G$9,FALSE))),"")</f>
        <v>3520.1034299707389</v>
      </c>
      <c r="H187" s="121">
        <f ca="1">IFERROR(IF((VLOOKUP($E187,'Adj NEA Backsheet'!$D$5:$CB$183,H$9,FALSE))="","",(VLOOKUP($E187,'Adj NEA Backsheet'!$D$5:$CB$183,H$9,FALSE))),"")</f>
        <v>3602.3170717808325</v>
      </c>
      <c r="I187" s="121">
        <f ca="1">IFERROR(IF((VLOOKUP($E187,'Adj NEA Backsheet'!$D$5:$CB$183,I$9,FALSE))="","",(VLOOKUP($E187,'Adj NEA Backsheet'!$D$5:$CB$183,I$9,FALSE))),"")</f>
        <v>3743.6567951855332</v>
      </c>
      <c r="J187" s="122">
        <f ca="1">IFERROR(IF((VLOOKUP($E187,'Adj NEA Backsheet'!$D$5:$CB$183,J$9,FALSE))="","",(VLOOKUP($E187,'Adj NEA Backsheet'!$D$5:$CB$183,J$9,FALSE))),"")</f>
        <v>3673.8477542848132</v>
      </c>
      <c r="K187" s="120">
        <f ca="1">IFERROR(IF((VLOOKUP($E187,'Adj NEA Backsheet'!$D$5:$CB$183,K$9,FALSE))="","",(VLOOKUP($E187,'Adj NEA Backsheet'!$D$5:$CB$183,K$9,FALSE))),"")</f>
        <v>8308.9505785033525</v>
      </c>
      <c r="L187" s="121">
        <f ca="1">IFERROR(IF((VLOOKUP($E187,'Adj NEA Backsheet'!$D$5:$CB$183,L$9,FALSE))="","",(VLOOKUP($E187,'Adj NEA Backsheet'!$D$5:$CB$183,L$9,FALSE))),"")</f>
        <v>8374.5020535064723</v>
      </c>
      <c r="M187" s="121">
        <f ca="1">IFERROR(IF((VLOOKUP($E187,'Adj NEA Backsheet'!$D$5:$CB$183,M$9,FALSE))="","",(VLOOKUP($E187,'Adj NEA Backsheet'!$D$5:$CB$183,M$9,FALSE))),"")</f>
        <v>8820.5792956385885</v>
      </c>
      <c r="N187" s="123">
        <f ca="1">IFERROR(IF((VLOOKUP($E187,'Adj NEA Backsheet'!$D$5:$CB$183,N$9,FALSE))="","",(VLOOKUP($E187,'Adj NEA Backsheet'!$D$5:$CB$183,N$9,FALSE))),"")</f>
        <v>8533.4830812270266</v>
      </c>
      <c r="O187" s="120">
        <f ca="1">IFERROR(IF((VLOOKUP($E187,'Adj NEA Backsheet'!$D$5:$CB$183,O$9,FALSE))="","",(VLOOKUP($E187,'Adj NEA Backsheet'!$D$5:$CB$183,O$9,FALSE))),"")</f>
        <v>11829.054008474091</v>
      </c>
      <c r="P187" s="124">
        <f ca="1">IFERROR(IF((VLOOKUP($E187,'Adj NEA Backsheet'!$D$5:$CB$183,P$9,FALSE))="","",(VLOOKUP($E187,'Adj NEA Backsheet'!$D$5:$CB$183,P$9,FALSE))),"")</f>
        <v>11976.819125287304</v>
      </c>
      <c r="Q187" s="121">
        <f ca="1">IFERROR(IF((VLOOKUP($E187,'Adj NEA Backsheet'!$D$5:$CB$183,Q$9,FALSE))="","",(VLOOKUP($E187,'Adj NEA Backsheet'!$D$5:$CB$183,Q$9,FALSE))),"")</f>
        <v>12564.236090824121</v>
      </c>
      <c r="R187" s="123">
        <f ca="1">IFERROR(IF((VLOOKUP($E187,'Adj NEA Backsheet'!$D$5:$CB$183,R$9,FALSE))="","",(VLOOKUP($E187,'Adj NEA Backsheet'!$D$5:$CB$183,R$9,FALSE))),"")</f>
        <v>12207.330835511839</v>
      </c>
    </row>
    <row r="188" spans="1:18" ht="15" customHeight="1" x14ac:dyDescent="0.3">
      <c r="A188" s="57">
        <v>175</v>
      </c>
      <c r="B188" s="97" t="str">
        <f ca="1">IFERROR(IF((VLOOKUP($E188,'Org List'!$AJ$10:$AL$188,3,FALSE))="","",(VLOOKUP($E188,'Org List'!$AJ$10:$AL$188,3,FALSE))),"")</f>
        <v>South East England Commissioning Region</v>
      </c>
      <c r="C188" s="98" t="str">
        <f ca="1">IFERROR(IF((VLOOKUP($E188,'Org List'!$AO$10:$AQ$188,3,FALSE))="","",(VLOOKUP($E188,'Org List'!$AO$10:$AQ$188,3,FALSE))),"")</f>
        <v>South East Region</v>
      </c>
      <c r="D188" s="113" t="str">
        <f ca="1">IFERROR(IF((VLOOKUP($E188,'Org List'!$AT$10:$AV$188,3,FALSE))="","",(VLOOKUP($E188,'Org List'!$AT$10:$AV$188,3,FALSE))),"")</f>
        <v>NHS England South East (Hampshire, Isle of Wight and Thames Valley)</v>
      </c>
      <c r="E188" s="97" t="str">
        <f t="shared" ca="1" si="2"/>
        <v>E06000041</v>
      </c>
      <c r="F188" s="99" t="str">
        <f ca="1">IF(E188="","",VLOOKUP(E188,'Org List'!$J$9:$K$488,2,0))</f>
        <v>Wokingham</v>
      </c>
      <c r="G188" s="120">
        <f ca="1">IFERROR(IF((VLOOKUP($E188,'Adj NEA Backsheet'!$D$5:$CB$183,G$9,FALSE))="","",(VLOOKUP($E188,'Adj NEA Backsheet'!$D$5:$CB$183,G$9,FALSE))),"")</f>
        <v>1197.6190364880836</v>
      </c>
      <c r="H188" s="121">
        <f ca="1">IFERROR(IF((VLOOKUP($E188,'Adj NEA Backsheet'!$D$5:$CB$183,H$9,FALSE))="","",(VLOOKUP($E188,'Adj NEA Backsheet'!$D$5:$CB$183,H$9,FALSE))),"")</f>
        <v>1196.1993190460485</v>
      </c>
      <c r="I188" s="121">
        <f ca="1">IFERROR(IF((VLOOKUP($E188,'Adj NEA Backsheet'!$D$5:$CB$183,I$9,FALSE))="","",(VLOOKUP($E188,'Adj NEA Backsheet'!$D$5:$CB$183,I$9,FALSE))),"")</f>
        <v>1240.8035474691847</v>
      </c>
      <c r="J188" s="122">
        <f ca="1">IFERROR(IF((VLOOKUP($E188,'Adj NEA Backsheet'!$D$5:$CB$183,J$9,FALSE))="","",(VLOOKUP($E188,'Adj NEA Backsheet'!$D$5:$CB$183,J$9,FALSE))),"")</f>
        <v>1310.8552680511921</v>
      </c>
      <c r="K188" s="120">
        <f ca="1">IFERROR(IF((VLOOKUP($E188,'Adj NEA Backsheet'!$D$5:$CB$183,K$9,FALSE))="","",(VLOOKUP($E188,'Adj NEA Backsheet'!$D$5:$CB$183,K$9,FALSE))),"")</f>
        <v>2488.6797580470393</v>
      </c>
      <c r="L188" s="121">
        <f ca="1">IFERROR(IF((VLOOKUP($E188,'Adj NEA Backsheet'!$D$5:$CB$183,L$9,FALSE))="","",(VLOOKUP($E188,'Adj NEA Backsheet'!$D$5:$CB$183,L$9,FALSE))),"")</f>
        <v>2463.7646860918157</v>
      </c>
      <c r="M188" s="121">
        <f ca="1">IFERROR(IF((VLOOKUP($E188,'Adj NEA Backsheet'!$D$5:$CB$183,M$9,FALSE))="","",(VLOOKUP($E188,'Adj NEA Backsheet'!$D$5:$CB$183,M$9,FALSE))),"")</f>
        <v>2679.009348789441</v>
      </c>
      <c r="N188" s="123">
        <f ca="1">IFERROR(IF((VLOOKUP($E188,'Adj NEA Backsheet'!$D$5:$CB$183,N$9,FALSE))="","",(VLOOKUP($E188,'Adj NEA Backsheet'!$D$5:$CB$183,N$9,FALSE))),"")</f>
        <v>2685.4293960012378</v>
      </c>
      <c r="O188" s="120">
        <f ca="1">IFERROR(IF((VLOOKUP($E188,'Adj NEA Backsheet'!$D$5:$CB$183,O$9,FALSE))="","",(VLOOKUP($E188,'Adj NEA Backsheet'!$D$5:$CB$183,O$9,FALSE))),"")</f>
        <v>3686.2987945351229</v>
      </c>
      <c r="P188" s="124">
        <f ca="1">IFERROR(IF((VLOOKUP($E188,'Adj NEA Backsheet'!$D$5:$CB$183,P$9,FALSE))="","",(VLOOKUP($E188,'Adj NEA Backsheet'!$D$5:$CB$183,P$9,FALSE))),"")</f>
        <v>3659.9640051378642</v>
      </c>
      <c r="Q188" s="121">
        <f ca="1">IFERROR(IF((VLOOKUP($E188,'Adj NEA Backsheet'!$D$5:$CB$183,Q$9,FALSE))="","",(VLOOKUP($E188,'Adj NEA Backsheet'!$D$5:$CB$183,Q$9,FALSE))),"")</f>
        <v>3919.8128962586256</v>
      </c>
      <c r="R188" s="123">
        <f ca="1">IFERROR(IF((VLOOKUP($E188,'Adj NEA Backsheet'!$D$5:$CB$183,R$9,FALSE))="","",(VLOOKUP($E188,'Adj NEA Backsheet'!$D$5:$CB$183,R$9,FALSE))),"")</f>
        <v>3996.2846640524299</v>
      </c>
    </row>
    <row r="189" spans="1:18" ht="15" customHeight="1" x14ac:dyDescent="0.3">
      <c r="A189" s="57">
        <v>176</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113" t="str">
        <f ca="1">IFERROR(IF((VLOOKUP($E189,'Org List'!$AT$10:$AV$188,3,FALSE))="","",(VLOOKUP($E189,'Org List'!$AT$10:$AV$188,3,FALSE))),"")</f>
        <v>NHS England Midlands And East (West Midlands)</v>
      </c>
      <c r="E189" s="97" t="str">
        <f t="shared" ca="1" si="2"/>
        <v>E08000031</v>
      </c>
      <c r="F189" s="99" t="str">
        <f ca="1">IF(E189="","",VLOOKUP(E189,'Org List'!$J$9:$K$488,2,0))</f>
        <v>Wolverhampton</v>
      </c>
      <c r="G189" s="120">
        <f ca="1">IFERROR(IF((VLOOKUP($E189,'Adj NEA Backsheet'!$D$5:$CB$183,G$9,FALSE))="","",(VLOOKUP($E189,'Adj NEA Backsheet'!$D$5:$CB$183,G$9,FALSE))),"")</f>
        <v>2118.7921898898867</v>
      </c>
      <c r="H189" s="121">
        <f ca="1">IFERROR(IF((VLOOKUP($E189,'Adj NEA Backsheet'!$D$5:$CB$183,H$9,FALSE))="","",(VLOOKUP($E189,'Adj NEA Backsheet'!$D$5:$CB$183,H$9,FALSE))),"")</f>
        <v>2279.5020742721181</v>
      </c>
      <c r="I189" s="121">
        <f ca="1">IFERROR(IF((VLOOKUP($E189,'Adj NEA Backsheet'!$D$5:$CB$183,I$9,FALSE))="","",(VLOOKUP($E189,'Adj NEA Backsheet'!$D$5:$CB$183,I$9,FALSE))),"")</f>
        <v>2604.1344440327543</v>
      </c>
      <c r="J189" s="122">
        <f ca="1">IFERROR(IF((VLOOKUP($E189,'Adj NEA Backsheet'!$D$5:$CB$183,J$9,FALSE))="","",(VLOOKUP($E189,'Adj NEA Backsheet'!$D$5:$CB$183,J$9,FALSE))),"")</f>
        <v>2615.4536223224113</v>
      </c>
      <c r="K189" s="120">
        <f ca="1">IFERROR(IF((VLOOKUP($E189,'Adj NEA Backsheet'!$D$5:$CB$183,K$9,FALSE))="","",(VLOOKUP($E189,'Adj NEA Backsheet'!$D$5:$CB$183,K$9,FALSE))),"")</f>
        <v>4936.3633485665478</v>
      </c>
      <c r="L189" s="121">
        <f ca="1">IFERROR(IF((VLOOKUP($E189,'Adj NEA Backsheet'!$D$5:$CB$183,L$9,FALSE))="","",(VLOOKUP($E189,'Adj NEA Backsheet'!$D$5:$CB$183,L$9,FALSE))),"")</f>
        <v>4866.2660087412742</v>
      </c>
      <c r="M189" s="121">
        <f ca="1">IFERROR(IF((VLOOKUP($E189,'Adj NEA Backsheet'!$D$5:$CB$183,M$9,FALSE))="","",(VLOOKUP($E189,'Adj NEA Backsheet'!$D$5:$CB$183,M$9,FALSE))),"")</f>
        <v>5150.332272997246</v>
      </c>
      <c r="N189" s="123">
        <f ca="1">IFERROR(IF((VLOOKUP($E189,'Adj NEA Backsheet'!$D$5:$CB$183,N$9,FALSE))="","",(VLOOKUP($E189,'Adj NEA Backsheet'!$D$5:$CB$183,N$9,FALSE))),"")</f>
        <v>4794.180321092007</v>
      </c>
      <c r="O189" s="120">
        <f ca="1">IFERROR(IF((VLOOKUP($E189,'Adj NEA Backsheet'!$D$5:$CB$183,O$9,FALSE))="","",(VLOOKUP($E189,'Adj NEA Backsheet'!$D$5:$CB$183,O$9,FALSE))),"")</f>
        <v>7055.1555384564344</v>
      </c>
      <c r="P189" s="124">
        <f ca="1">IFERROR(IF((VLOOKUP($E189,'Adj NEA Backsheet'!$D$5:$CB$183,P$9,FALSE))="","",(VLOOKUP($E189,'Adj NEA Backsheet'!$D$5:$CB$183,P$9,FALSE))),"")</f>
        <v>7145.7680830133922</v>
      </c>
      <c r="Q189" s="121">
        <f ca="1">IFERROR(IF((VLOOKUP($E189,'Adj NEA Backsheet'!$D$5:$CB$183,Q$9,FALSE))="","",(VLOOKUP($E189,'Adj NEA Backsheet'!$D$5:$CB$183,Q$9,FALSE))),"")</f>
        <v>7754.4667170299999</v>
      </c>
      <c r="R189" s="123">
        <f ca="1">IFERROR(IF((VLOOKUP($E189,'Adj NEA Backsheet'!$D$5:$CB$183,R$9,FALSE))="","",(VLOOKUP($E189,'Adj NEA Backsheet'!$D$5:$CB$183,R$9,FALSE))),"")</f>
        <v>7409.6339434144184</v>
      </c>
    </row>
    <row r="190" spans="1:18" ht="15" customHeight="1" x14ac:dyDescent="0.3">
      <c r="A190" s="57">
        <v>177</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2"/>
        <v>E10000034</v>
      </c>
      <c r="F190" s="99" t="str">
        <f ca="1">IF(E190="","",VLOOKUP(E190,'Org List'!$J$9:$K$488,2,0))</f>
        <v>Worcestershire</v>
      </c>
      <c r="G190" s="120">
        <f ca="1">IFERROR(IF((VLOOKUP($E190,'Adj NEA Backsheet'!$D$5:$CB$183,G$9,FALSE))="","",(VLOOKUP($E190,'Adj NEA Backsheet'!$D$5:$CB$183,G$9,FALSE))),"")</f>
        <v>4307.6188591604478</v>
      </c>
      <c r="H190" s="121">
        <f ca="1">IFERROR(IF((VLOOKUP($E190,'Adj NEA Backsheet'!$D$5:$CB$183,H$9,FALSE))="","",(VLOOKUP($E190,'Adj NEA Backsheet'!$D$5:$CB$183,H$9,FALSE))),"")</f>
        <v>4506.1232477971153</v>
      </c>
      <c r="I190" s="121">
        <f ca="1">IFERROR(IF((VLOOKUP($E190,'Adj NEA Backsheet'!$D$5:$CB$183,I$9,FALSE))="","",(VLOOKUP($E190,'Adj NEA Backsheet'!$D$5:$CB$183,I$9,FALSE))),"")</f>
        <v>4809.201987766276</v>
      </c>
      <c r="J190" s="122">
        <f ca="1">IFERROR(IF((VLOOKUP($E190,'Adj NEA Backsheet'!$D$5:$CB$183,J$9,FALSE))="","",(VLOOKUP($E190,'Adj NEA Backsheet'!$D$5:$CB$183,J$9,FALSE))),"")</f>
        <v>4890.6919938592664</v>
      </c>
      <c r="K190" s="120">
        <f ca="1">IFERROR(IF((VLOOKUP($E190,'Adj NEA Backsheet'!$D$5:$CB$183,K$9,FALSE))="","",(VLOOKUP($E190,'Adj NEA Backsheet'!$D$5:$CB$183,K$9,FALSE))),"")</f>
        <v>10057.145294595886</v>
      </c>
      <c r="L190" s="121">
        <f ca="1">IFERROR(IF((VLOOKUP($E190,'Adj NEA Backsheet'!$D$5:$CB$183,L$9,FALSE))="","",(VLOOKUP($E190,'Adj NEA Backsheet'!$D$5:$CB$183,L$9,FALSE))),"")</f>
        <v>10250.975060686944</v>
      </c>
      <c r="M190" s="121">
        <f ca="1">IFERROR(IF((VLOOKUP($E190,'Adj NEA Backsheet'!$D$5:$CB$183,M$9,FALSE))="","",(VLOOKUP($E190,'Adj NEA Backsheet'!$D$5:$CB$183,M$9,FALSE))),"")</f>
        <v>10421.350215842655</v>
      </c>
      <c r="N190" s="123">
        <f ca="1">IFERROR(IF((VLOOKUP($E190,'Adj NEA Backsheet'!$D$5:$CB$183,N$9,FALSE))="","",(VLOOKUP($E190,'Adj NEA Backsheet'!$D$5:$CB$183,N$9,FALSE))),"")</f>
        <v>10562.353181041799</v>
      </c>
      <c r="O190" s="120">
        <f ca="1">IFERROR(IF((VLOOKUP($E190,'Adj NEA Backsheet'!$D$5:$CB$183,O$9,FALSE))="","",(VLOOKUP($E190,'Adj NEA Backsheet'!$D$5:$CB$183,O$9,FALSE))),"")</f>
        <v>14364.764153756334</v>
      </c>
      <c r="P190" s="124">
        <f ca="1">IFERROR(IF((VLOOKUP($E190,'Adj NEA Backsheet'!$D$5:$CB$183,P$9,FALSE))="","",(VLOOKUP($E190,'Adj NEA Backsheet'!$D$5:$CB$183,P$9,FALSE))),"")</f>
        <v>14757.098308484059</v>
      </c>
      <c r="Q190" s="121">
        <f ca="1">IFERROR(IF((VLOOKUP($E190,'Adj NEA Backsheet'!$D$5:$CB$183,Q$9,FALSE))="","",(VLOOKUP($E190,'Adj NEA Backsheet'!$D$5:$CB$183,Q$9,FALSE))),"")</f>
        <v>15230.552203608931</v>
      </c>
      <c r="R190" s="123">
        <f ca="1">IFERROR(IF((VLOOKUP($E190,'Adj NEA Backsheet'!$D$5:$CB$183,R$9,FALSE))="","",(VLOOKUP($E190,'Adj NEA Backsheet'!$D$5:$CB$183,R$9,FALSE))),"")</f>
        <v>15453.045174901064</v>
      </c>
    </row>
    <row r="191" spans="1:18" ht="15" customHeight="1" thickBot="1" x14ac:dyDescent="0.35">
      <c r="A191" s="57">
        <v>178</v>
      </c>
      <c r="B191" s="100" t="str">
        <f ca="1">IFERROR(IF((VLOOKUP($E191,'Org List'!$AJ$10:$AL$188,3,FALSE))="","",(VLOOKUP($E191,'Org List'!$AJ$10:$AL$188,3,FALSE))),"")</f>
        <v>North of England Commissioning Region</v>
      </c>
      <c r="C191" s="101" t="str">
        <f ca="1">IFERROR(IF((VLOOKUP($E191,'Org List'!$AO$10:$AQ$188,3,FALSE))="","",(VLOOKUP($E191,'Org List'!$AO$10:$AQ$188,3,FALSE))),"")</f>
        <v>Yorkshire and The Humber Region</v>
      </c>
      <c r="D191" s="114" t="str">
        <f ca="1">IFERROR(IF((VLOOKUP($E191,'Org List'!$AT$10:$AV$188,3,FALSE))="","",(VLOOKUP($E191,'Org List'!$AT$10:$AV$188,3,FALSE))),"")</f>
        <v>NHS England North (Yorkshire And Humber)</v>
      </c>
      <c r="E191" s="100" t="str">
        <f t="shared" ca="1" si="2"/>
        <v>E06000014</v>
      </c>
      <c r="F191" s="102" t="str">
        <f ca="1">IF(E191="","",VLOOKUP(E191,'Org List'!$J$9:$K$488,2,0))</f>
        <v>York</v>
      </c>
      <c r="G191" s="125">
        <f ca="1">IFERROR(IF((VLOOKUP($E191,'Adj NEA Backsheet'!$D$5:$CB$183,G$9,FALSE))="","",(VLOOKUP($E191,'Adj NEA Backsheet'!$D$5:$CB$183,G$9,FALSE))),"")</f>
        <v>2067.5110017282841</v>
      </c>
      <c r="H191" s="126">
        <f ca="1">IFERROR(IF((VLOOKUP($E191,'Adj NEA Backsheet'!$D$5:$CB$183,H$9,FALSE))="","",(VLOOKUP($E191,'Adj NEA Backsheet'!$D$5:$CB$183,H$9,FALSE))),"")</f>
        <v>2071.7978653566729</v>
      </c>
      <c r="I191" s="126">
        <f ca="1">IFERROR(IF((VLOOKUP($E191,'Adj NEA Backsheet'!$D$5:$CB$183,I$9,FALSE))="","",(VLOOKUP($E191,'Adj NEA Backsheet'!$D$5:$CB$183,I$9,FALSE))),"")</f>
        <v>2302.265255404403</v>
      </c>
      <c r="J191" s="127">
        <f ca="1">IFERROR(IF((VLOOKUP($E191,'Adj NEA Backsheet'!$D$5:$CB$183,J$9,FALSE))="","",(VLOOKUP($E191,'Adj NEA Backsheet'!$D$5:$CB$183,J$9,FALSE))),"")</f>
        <v>2264.3648134518089</v>
      </c>
      <c r="K191" s="125">
        <f ca="1">IFERROR(IF((VLOOKUP($E191,'Adj NEA Backsheet'!$D$5:$CB$183,K$9,FALSE))="","",(VLOOKUP($E191,'Adj NEA Backsheet'!$D$5:$CB$183,K$9,FALSE))),"")</f>
        <v>3949.5830031129908</v>
      </c>
      <c r="L191" s="126">
        <f ca="1">IFERROR(IF((VLOOKUP($E191,'Adj NEA Backsheet'!$D$5:$CB$183,L$9,FALSE))="","",(VLOOKUP($E191,'Adj NEA Backsheet'!$D$5:$CB$183,L$9,FALSE))),"")</f>
        <v>3828.4367047807291</v>
      </c>
      <c r="M191" s="126">
        <f ca="1">IFERROR(IF((VLOOKUP($E191,'Adj NEA Backsheet'!$D$5:$CB$183,M$9,FALSE))="","",(VLOOKUP($E191,'Adj NEA Backsheet'!$D$5:$CB$183,M$9,FALSE))),"")</f>
        <v>4047.1514647430631</v>
      </c>
      <c r="N191" s="128">
        <f ca="1">IFERROR(IF((VLOOKUP($E191,'Adj NEA Backsheet'!$D$5:$CB$183,N$9,FALSE))="","",(VLOOKUP($E191,'Adj NEA Backsheet'!$D$5:$CB$183,N$9,FALSE))),"")</f>
        <v>3753.5053159292943</v>
      </c>
      <c r="O191" s="125">
        <f ca="1">IFERROR(IF((VLOOKUP($E191,'Adj NEA Backsheet'!$D$5:$CB$183,O$9,FALSE))="","",(VLOOKUP($E191,'Adj NEA Backsheet'!$D$5:$CB$183,O$9,FALSE))),"")</f>
        <v>6017.0940048412749</v>
      </c>
      <c r="P191" s="129">
        <f ca="1">IFERROR(IF((VLOOKUP($E191,'Adj NEA Backsheet'!$D$5:$CB$183,P$9,FALSE))="","",(VLOOKUP($E191,'Adj NEA Backsheet'!$D$5:$CB$183,P$9,FALSE))),"")</f>
        <v>5900.2345701374015</v>
      </c>
      <c r="Q191" s="126">
        <f ca="1">IFERROR(IF((VLOOKUP($E191,'Adj NEA Backsheet'!$D$5:$CB$183,Q$9,FALSE))="","",(VLOOKUP($E191,'Adj NEA Backsheet'!$D$5:$CB$183,Q$9,FALSE))),"")</f>
        <v>6349.4167201474665</v>
      </c>
      <c r="R191" s="128">
        <f ca="1">IFERROR(IF((VLOOKUP($E191,'Adj NEA Backsheet'!$D$5:$CB$183,R$9,FALSE))="","",(VLOOKUP($E191,'Adj NEA Backsheet'!$D$5:$CB$183,R$9,FALSE))),"")</f>
        <v>6017.8701293811027</v>
      </c>
    </row>
  </sheetData>
  <sheetProtection algorithmName="SHA-512" hashValue="7fECGUVuQwOvA/mt4Pua7RFRvn19Sz6wDSbFoIspzJLjosl/MlUkw4PgTETTadmhpjyGSX3tbHC/788yiPiVNg==" saltValue="n7JNuKoHkmle/YfpfUaV3A==" spinCount="100000" sheet="1" objects="1" scenarios="1" formatColumns="0" formatRows="0" autoFilter="0"/>
  <autoFilter ref="B12:R191" xr:uid="{00000000-0009-0000-0000-000016000000}"/>
  <mergeCells count="5">
    <mergeCell ref="B1:L1"/>
    <mergeCell ref="B2:L2"/>
    <mergeCell ref="G11:J11"/>
    <mergeCell ref="K11:N11"/>
    <mergeCell ref="O11:R11"/>
  </mergeCells>
  <hyperlinks>
    <hyperlink ref="E6" location="Contents!A1" display="&lt;&lt; Contents" xr:uid="{00000000-0004-0000-16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011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FF00"/>
  </sheetPr>
  <dimension ref="A1:CB183"/>
  <sheetViews>
    <sheetView zoomScale="80" zoomScaleNormal="80" workbookViewId="0">
      <selection activeCell="C3" sqref="C3"/>
    </sheetView>
  </sheetViews>
  <sheetFormatPr defaultColWidth="9.109375" defaultRowHeight="14.4" x14ac:dyDescent="0.3"/>
  <cols>
    <col min="1" max="5" width="9.109375" style="228"/>
    <col min="6" max="17" width="9.6640625" style="228" customWidth="1"/>
    <col min="18" max="41" width="11.6640625" style="228" customWidth="1"/>
    <col min="42" max="44" width="12.6640625" style="228" customWidth="1"/>
    <col min="45" max="16384" width="9.109375" style="228"/>
  </cols>
  <sheetData>
    <row r="1" spans="1:80" x14ac:dyDescent="0.3">
      <c r="A1" s="81" t="s">
        <v>1211</v>
      </c>
      <c r="D1" s="228">
        <v>1</v>
      </c>
      <c r="E1" s="228">
        <v>2</v>
      </c>
      <c r="F1" s="228">
        <v>3</v>
      </c>
      <c r="G1" s="228">
        <v>4</v>
      </c>
      <c r="H1" s="228">
        <v>5</v>
      </c>
      <c r="I1" s="228">
        <v>6</v>
      </c>
      <c r="J1" s="228">
        <v>7</v>
      </c>
      <c r="K1" s="228">
        <v>8</v>
      </c>
      <c r="L1" s="228">
        <v>9</v>
      </c>
      <c r="M1" s="228">
        <v>10</v>
      </c>
      <c r="N1" s="228">
        <v>11</v>
      </c>
      <c r="O1" s="228">
        <v>12</v>
      </c>
      <c r="P1" s="228">
        <v>13</v>
      </c>
      <c r="Q1" s="228">
        <v>14</v>
      </c>
      <c r="R1" s="228">
        <v>15</v>
      </c>
      <c r="S1" s="228">
        <v>16</v>
      </c>
      <c r="T1" s="228">
        <v>17</v>
      </c>
      <c r="U1" s="228">
        <v>18</v>
      </c>
      <c r="V1" s="228">
        <v>19</v>
      </c>
      <c r="W1" s="228">
        <v>20</v>
      </c>
      <c r="X1" s="228">
        <v>21</v>
      </c>
      <c r="Y1" s="228">
        <v>22</v>
      </c>
      <c r="Z1" s="228">
        <v>23</v>
      </c>
      <c r="AA1" s="228">
        <v>24</v>
      </c>
      <c r="AB1" s="228">
        <v>25</v>
      </c>
      <c r="AC1" s="228">
        <v>26</v>
      </c>
      <c r="AD1" s="228">
        <v>27</v>
      </c>
      <c r="AE1" s="228">
        <v>28</v>
      </c>
      <c r="AF1" s="228">
        <v>29</v>
      </c>
      <c r="AG1" s="228">
        <v>30</v>
      </c>
      <c r="AH1" s="228">
        <v>31</v>
      </c>
      <c r="AI1" s="228">
        <v>32</v>
      </c>
      <c r="AJ1" s="228">
        <v>33</v>
      </c>
      <c r="AK1" s="228">
        <v>34</v>
      </c>
      <c r="AL1" s="228">
        <v>35</v>
      </c>
      <c r="AM1" s="228">
        <v>36</v>
      </c>
      <c r="AN1" s="228">
        <v>37</v>
      </c>
      <c r="AO1" s="228">
        <v>38</v>
      </c>
      <c r="AP1" s="228">
        <v>39</v>
      </c>
      <c r="AQ1" s="228">
        <v>40</v>
      </c>
      <c r="AR1" s="228">
        <v>41</v>
      </c>
      <c r="AS1" s="228">
        <v>42</v>
      </c>
      <c r="AT1" s="228">
        <v>43</v>
      </c>
      <c r="AU1" s="228">
        <v>44</v>
      </c>
      <c r="AV1" s="228">
        <v>45</v>
      </c>
      <c r="AW1" s="228">
        <v>46</v>
      </c>
      <c r="AX1" s="228">
        <v>47</v>
      </c>
      <c r="AY1" s="228">
        <v>48</v>
      </c>
      <c r="AZ1" s="228">
        <v>49</v>
      </c>
      <c r="BA1" s="228">
        <v>50</v>
      </c>
      <c r="BB1" s="228">
        <v>51</v>
      </c>
      <c r="BC1" s="228">
        <v>52</v>
      </c>
      <c r="BD1" s="228">
        <v>53</v>
      </c>
      <c r="BE1" s="228">
        <v>54</v>
      </c>
      <c r="BF1" s="228">
        <v>55</v>
      </c>
      <c r="BG1" s="228">
        <v>56</v>
      </c>
      <c r="BH1" s="228">
        <v>57</v>
      </c>
      <c r="BI1" s="228">
        <v>58</v>
      </c>
      <c r="BJ1" s="228">
        <v>59</v>
      </c>
      <c r="BK1" s="228">
        <v>60</v>
      </c>
      <c r="BL1" s="228">
        <v>61</v>
      </c>
      <c r="BM1" s="228">
        <v>62</v>
      </c>
      <c r="BN1" s="228">
        <v>63</v>
      </c>
      <c r="BO1" s="228">
        <v>64</v>
      </c>
      <c r="BP1" s="228">
        <v>65</v>
      </c>
      <c r="BQ1" s="228">
        <v>66</v>
      </c>
      <c r="BR1" s="228">
        <v>67</v>
      </c>
      <c r="BS1" s="228">
        <v>68</v>
      </c>
      <c r="BT1" s="228">
        <v>69</v>
      </c>
      <c r="BU1" s="228">
        <v>70</v>
      </c>
      <c r="BV1" s="228">
        <v>71</v>
      </c>
      <c r="BW1" s="228">
        <v>72</v>
      </c>
      <c r="BX1" s="228">
        <v>73</v>
      </c>
      <c r="BY1" s="228">
        <v>74</v>
      </c>
      <c r="BZ1" s="228">
        <v>75</v>
      </c>
      <c r="CA1" s="228">
        <v>76</v>
      </c>
      <c r="CB1" s="228">
        <v>77</v>
      </c>
    </row>
    <row r="3" spans="1:80" x14ac:dyDescent="0.3">
      <c r="F3" s="348" t="s">
        <v>1109</v>
      </c>
      <c r="G3" s="348"/>
      <c r="H3" s="348"/>
      <c r="I3" s="348"/>
      <c r="J3" s="348" t="s">
        <v>1111</v>
      </c>
      <c r="K3" s="348"/>
      <c r="L3" s="348"/>
      <c r="M3" s="348"/>
      <c r="N3" s="348" t="s">
        <v>1110</v>
      </c>
      <c r="O3" s="348"/>
      <c r="P3" s="348"/>
      <c r="Q3" s="348"/>
      <c r="R3" s="348" t="s">
        <v>1112</v>
      </c>
      <c r="S3" s="348"/>
      <c r="T3" s="348"/>
      <c r="U3" s="348"/>
      <c r="V3" s="348" t="s">
        <v>1113</v>
      </c>
      <c r="W3" s="348"/>
      <c r="X3" s="348"/>
      <c r="Y3" s="348"/>
      <c r="Z3" s="348" t="s">
        <v>1114</v>
      </c>
      <c r="AA3" s="348"/>
      <c r="AB3" s="348"/>
      <c r="AC3" s="348"/>
      <c r="AD3" s="348" t="s">
        <v>1115</v>
      </c>
      <c r="AE3" s="348"/>
      <c r="AF3" s="348"/>
      <c r="AG3" s="348"/>
      <c r="AH3" s="348" t="s">
        <v>1116</v>
      </c>
      <c r="AI3" s="348"/>
      <c r="AJ3" s="348"/>
      <c r="AK3" s="348"/>
      <c r="AL3" s="348" t="s">
        <v>1117</v>
      </c>
      <c r="AM3" s="348"/>
      <c r="AN3" s="348"/>
      <c r="AO3" s="348"/>
      <c r="AP3" s="348" t="s">
        <v>886</v>
      </c>
      <c r="AQ3" s="348"/>
      <c r="AR3" s="348"/>
      <c r="AS3" s="348" t="s">
        <v>1118</v>
      </c>
      <c r="AT3" s="348"/>
      <c r="AU3" s="348"/>
      <c r="AV3" s="348"/>
      <c r="AW3" s="348" t="s">
        <v>1119</v>
      </c>
      <c r="AX3" s="348"/>
      <c r="AY3" s="348"/>
      <c r="AZ3" s="348"/>
      <c r="BA3" s="348" t="s">
        <v>1120</v>
      </c>
      <c r="BB3" s="348"/>
      <c r="BC3" s="348"/>
      <c r="BD3" s="348"/>
      <c r="BE3" s="348" t="s">
        <v>1121</v>
      </c>
      <c r="BF3" s="348"/>
      <c r="BG3" s="348"/>
      <c r="BH3" s="348"/>
      <c r="BI3" s="348" t="s">
        <v>1122</v>
      </c>
      <c r="BJ3" s="348"/>
      <c r="BK3" s="348"/>
      <c r="BL3" s="348"/>
      <c r="BM3" s="348" t="s">
        <v>1123</v>
      </c>
      <c r="BN3" s="348"/>
      <c r="BO3" s="348"/>
      <c r="BP3" s="348"/>
      <c r="BQ3" s="348" t="s">
        <v>1124</v>
      </c>
      <c r="BR3" s="348"/>
      <c r="BS3" s="348"/>
      <c r="BT3" s="348"/>
      <c r="BU3" s="348" t="s">
        <v>1125</v>
      </c>
      <c r="BV3" s="348"/>
      <c r="BW3" s="348"/>
      <c r="BX3" s="348"/>
      <c r="BY3" s="348" t="s">
        <v>1126</v>
      </c>
      <c r="BZ3" s="348"/>
      <c r="CA3" s="348"/>
      <c r="CB3" s="348"/>
    </row>
    <row r="4" spans="1:80" x14ac:dyDescent="0.3">
      <c r="A4" s="228" t="s">
        <v>872</v>
      </c>
      <c r="B4" s="228" t="s">
        <v>873</v>
      </c>
      <c r="C4" s="228" t="s">
        <v>874</v>
      </c>
      <c r="D4" s="228" t="s">
        <v>195</v>
      </c>
      <c r="E4" s="228" t="s">
        <v>219</v>
      </c>
      <c r="F4" s="228" t="s">
        <v>876</v>
      </c>
      <c r="G4" s="228" t="s">
        <v>877</v>
      </c>
      <c r="H4" s="228" t="s">
        <v>878</v>
      </c>
      <c r="I4" s="228" t="s">
        <v>879</v>
      </c>
      <c r="J4" s="228" t="s">
        <v>881</v>
      </c>
      <c r="K4" s="228" t="s">
        <v>882</v>
      </c>
      <c r="L4" s="228" t="s">
        <v>883</v>
      </c>
      <c r="M4" s="228" t="s">
        <v>884</v>
      </c>
      <c r="N4" s="228" t="s">
        <v>881</v>
      </c>
      <c r="O4" s="228" t="s">
        <v>882</v>
      </c>
      <c r="P4" s="228" t="s">
        <v>883</v>
      </c>
      <c r="Q4" s="228" t="s">
        <v>884</v>
      </c>
      <c r="R4" s="228" t="s">
        <v>876</v>
      </c>
      <c r="S4" s="228" t="s">
        <v>877</v>
      </c>
      <c r="T4" s="228" t="s">
        <v>878</v>
      </c>
      <c r="U4" s="228" t="s">
        <v>879</v>
      </c>
      <c r="V4" s="228" t="s">
        <v>881</v>
      </c>
      <c r="W4" s="228" t="s">
        <v>882</v>
      </c>
      <c r="X4" s="228" t="s">
        <v>883</v>
      </c>
      <c r="Y4" s="228" t="s">
        <v>884</v>
      </c>
      <c r="Z4" s="228" t="s">
        <v>881</v>
      </c>
      <c r="AA4" s="228" t="s">
        <v>882</v>
      </c>
      <c r="AB4" s="228" t="s">
        <v>883</v>
      </c>
      <c r="AC4" s="228" t="s">
        <v>884</v>
      </c>
      <c r="AD4" s="228" t="s">
        <v>876</v>
      </c>
      <c r="AE4" s="228" t="s">
        <v>877</v>
      </c>
      <c r="AF4" s="228" t="s">
        <v>878</v>
      </c>
      <c r="AG4" s="228" t="s">
        <v>879</v>
      </c>
      <c r="AH4" s="228" t="s">
        <v>881</v>
      </c>
      <c r="AI4" s="228" t="s">
        <v>882</v>
      </c>
      <c r="AJ4" s="228" t="s">
        <v>883</v>
      </c>
      <c r="AK4" s="228" t="s">
        <v>884</v>
      </c>
      <c r="AL4" s="228" t="s">
        <v>881</v>
      </c>
      <c r="AM4" s="228" t="s">
        <v>882</v>
      </c>
      <c r="AN4" s="228" t="s">
        <v>883</v>
      </c>
      <c r="AO4" s="228" t="s">
        <v>884</v>
      </c>
      <c r="AP4" s="228">
        <v>2017</v>
      </c>
      <c r="AQ4" s="228">
        <v>2018</v>
      </c>
      <c r="AR4" s="228">
        <v>2019</v>
      </c>
      <c r="AS4" s="228" t="s">
        <v>876</v>
      </c>
      <c r="AT4" s="228" t="s">
        <v>877</v>
      </c>
      <c r="AU4" s="228" t="s">
        <v>878</v>
      </c>
      <c r="AV4" s="228" t="s">
        <v>879</v>
      </c>
      <c r="AW4" s="228" t="s">
        <v>881</v>
      </c>
      <c r="AX4" s="228" t="s">
        <v>882</v>
      </c>
      <c r="AY4" s="228" t="s">
        <v>883</v>
      </c>
      <c r="AZ4" s="228" t="s">
        <v>884</v>
      </c>
      <c r="BA4" s="228" t="s">
        <v>881</v>
      </c>
      <c r="BB4" s="228" t="s">
        <v>882</v>
      </c>
      <c r="BC4" s="228" t="s">
        <v>883</v>
      </c>
      <c r="BD4" s="228" t="s">
        <v>884</v>
      </c>
      <c r="BE4" s="228" t="s">
        <v>876</v>
      </c>
      <c r="BF4" s="228" t="s">
        <v>877</v>
      </c>
      <c r="BG4" s="228" t="s">
        <v>878</v>
      </c>
      <c r="BH4" s="228" t="s">
        <v>879</v>
      </c>
      <c r="BI4" s="228" t="s">
        <v>881</v>
      </c>
      <c r="BJ4" s="228" t="s">
        <v>882</v>
      </c>
      <c r="BK4" s="228" t="s">
        <v>883</v>
      </c>
      <c r="BL4" s="228" t="s">
        <v>884</v>
      </c>
      <c r="BM4" s="228" t="s">
        <v>881</v>
      </c>
      <c r="BN4" s="228" t="s">
        <v>882</v>
      </c>
      <c r="BO4" s="228" t="s">
        <v>883</v>
      </c>
      <c r="BP4" s="228" t="s">
        <v>884</v>
      </c>
      <c r="BQ4" s="228" t="s">
        <v>876</v>
      </c>
      <c r="BR4" s="228" t="s">
        <v>877</v>
      </c>
      <c r="BS4" s="228" t="s">
        <v>878</v>
      </c>
      <c r="BT4" s="228" t="s">
        <v>879</v>
      </c>
      <c r="BU4" s="228" t="s">
        <v>881</v>
      </c>
      <c r="BV4" s="228" t="s">
        <v>882</v>
      </c>
      <c r="BW4" s="228" t="s">
        <v>883</v>
      </c>
      <c r="BX4" s="228" t="s">
        <v>884</v>
      </c>
      <c r="BY4" s="228" t="s">
        <v>881</v>
      </c>
      <c r="BZ4" s="228" t="s">
        <v>882</v>
      </c>
      <c r="CA4" s="228" t="s">
        <v>883</v>
      </c>
      <c r="CB4" s="228" t="s">
        <v>884</v>
      </c>
    </row>
    <row r="5" spans="1:80" x14ac:dyDescent="0.3">
      <c r="D5" s="228" t="s">
        <v>219</v>
      </c>
      <c r="E5" s="228" t="s">
        <v>871</v>
      </c>
      <c r="F5" s="14">
        <f t="shared" ref="F5:AR5" si="0">SUM(F$34:F$183)</f>
        <v>460001.99999999983</v>
      </c>
      <c r="G5" s="14">
        <f t="shared" si="0"/>
        <v>462623.00000000017</v>
      </c>
      <c r="H5" s="14">
        <f t="shared" si="0"/>
        <v>489446.99999999994</v>
      </c>
      <c r="I5" s="14">
        <f t="shared" si="0"/>
        <v>474462.99999999994</v>
      </c>
      <c r="J5" s="14">
        <f t="shared" si="0"/>
        <v>488987</v>
      </c>
      <c r="K5" s="14">
        <f t="shared" si="0"/>
        <v>488915.00000000017</v>
      </c>
      <c r="L5" s="14">
        <f t="shared" si="0"/>
        <v>503885.00000000017</v>
      </c>
      <c r="M5" s="14">
        <f t="shared" si="0"/>
        <v>493289.00000000012</v>
      </c>
      <c r="N5" s="14">
        <f t="shared" si="0"/>
        <v>509670.99999999994</v>
      </c>
      <c r="O5" s="14">
        <f t="shared" si="0"/>
        <v>514771</v>
      </c>
      <c r="P5" s="14">
        <f t="shared" si="0"/>
        <v>548612.99999999988</v>
      </c>
      <c r="Q5" s="14">
        <f t="shared" si="0"/>
        <v>541549.99999999988</v>
      </c>
      <c r="R5" s="14">
        <f t="shared" si="0"/>
        <v>1005178.9999999999</v>
      </c>
      <c r="S5" s="14">
        <f t="shared" si="0"/>
        <v>1000422.9999999994</v>
      </c>
      <c r="T5" s="14">
        <f t="shared" si="0"/>
        <v>1044304.0000000003</v>
      </c>
      <c r="U5" s="14">
        <f t="shared" si="0"/>
        <v>1051213.9999999998</v>
      </c>
      <c r="V5" s="14">
        <f t="shared" si="0"/>
        <v>1021176</v>
      </c>
      <c r="W5" s="14">
        <f t="shared" si="0"/>
        <v>1018151</v>
      </c>
      <c r="X5" s="14">
        <f t="shared" si="0"/>
        <v>1052018</v>
      </c>
      <c r="Y5" s="14">
        <f t="shared" si="0"/>
        <v>1037010.0000000006</v>
      </c>
      <c r="Z5" s="14">
        <f t="shared" si="0"/>
        <v>1032113.0000000002</v>
      </c>
      <c r="AA5" s="14">
        <f t="shared" si="0"/>
        <v>1025434.9999999995</v>
      </c>
      <c r="AB5" s="14">
        <f t="shared" si="0"/>
        <v>1075677</v>
      </c>
      <c r="AC5" s="14">
        <f t="shared" si="0"/>
        <v>1070729.9999999995</v>
      </c>
      <c r="AD5" s="14">
        <f t="shared" si="0"/>
        <v>1465181.0000000002</v>
      </c>
      <c r="AE5" s="14">
        <f t="shared" si="0"/>
        <v>1463046.0000000005</v>
      </c>
      <c r="AF5" s="14">
        <f t="shared" si="0"/>
        <v>1533750.9999999988</v>
      </c>
      <c r="AG5" s="14">
        <f t="shared" si="0"/>
        <v>1525676.9999999993</v>
      </c>
      <c r="AH5" s="14">
        <f t="shared" si="0"/>
        <v>1510163.0000000005</v>
      </c>
      <c r="AI5" s="14">
        <f t="shared" si="0"/>
        <v>1507066.0000000002</v>
      </c>
      <c r="AJ5" s="14">
        <f t="shared" si="0"/>
        <v>1555902.9999999995</v>
      </c>
      <c r="AK5" s="14">
        <f t="shared" si="0"/>
        <v>1530299</v>
      </c>
      <c r="AL5" s="14">
        <f t="shared" si="0"/>
        <v>1541784.0000000007</v>
      </c>
      <c r="AM5" s="14">
        <f t="shared" si="0"/>
        <v>1540205.9999999993</v>
      </c>
      <c r="AN5" s="14">
        <f t="shared" si="0"/>
        <v>1624290.0000000002</v>
      </c>
      <c r="AO5" s="14">
        <f t="shared" si="0"/>
        <v>1612280</v>
      </c>
      <c r="AP5" s="14">
        <f t="shared" si="0"/>
        <v>55619430</v>
      </c>
      <c r="AQ5" s="14">
        <f t="shared" si="0"/>
        <v>55997685.997999988</v>
      </c>
      <c r="AR5" s="14">
        <f t="shared" si="0"/>
        <v>56357465.994000003</v>
      </c>
      <c r="AS5" s="14">
        <f>IFERROR((F5/$AP5)*100000,"")</f>
        <v>827.05270442361564</v>
      </c>
      <c r="AT5" s="14">
        <f t="shared" ref="AT5:BS20" si="1">IFERROR((G5/$AP5)*100000,"")</f>
        <v>831.76508640955183</v>
      </c>
      <c r="AU5" s="14">
        <f t="shared" si="1"/>
        <v>879.9928370355467</v>
      </c>
      <c r="AV5" s="14">
        <f>IFERROR((I5/$AQ5)*100000,"")</f>
        <v>847.29036842155563</v>
      </c>
      <c r="AW5" s="14">
        <f t="shared" ref="AW5:BC20" si="2">IFERROR((J5/$AQ5)*100000,"")</f>
        <v>873.22715445324764</v>
      </c>
      <c r="AX5" s="14">
        <f t="shared" si="2"/>
        <v>873.09857771169732</v>
      </c>
      <c r="AY5" s="14">
        <f t="shared" si="2"/>
        <v>899.83182522577249</v>
      </c>
      <c r="AZ5" s="14">
        <f>IFERROR((M5/$AR5)*100000,"")</f>
        <v>875.28598261056891</v>
      </c>
      <c r="BA5" s="14">
        <f t="shared" si="2"/>
        <v>910.16439503982963</v>
      </c>
      <c r="BB5" s="14">
        <f t="shared" si="2"/>
        <v>919.27191423300155</v>
      </c>
      <c r="BC5" s="14">
        <f t="shared" si="2"/>
        <v>979.70655433796696</v>
      </c>
      <c r="BD5" s="14">
        <f>IFERROR((Q5/$AR5)*100000,"")</f>
        <v>960.91971214187504</v>
      </c>
      <c r="BE5" s="14">
        <f t="shared" si="1"/>
        <v>1807.2443388938</v>
      </c>
      <c r="BF5" s="14">
        <f t="shared" si="1"/>
        <v>1798.6933702844481</v>
      </c>
      <c r="BG5" s="14">
        <f t="shared" si="1"/>
        <v>1877.5884614423419</v>
      </c>
      <c r="BH5" s="14">
        <f>IFERROR((U5/$AQ5)*100000,"")</f>
        <v>1877.2454276727524</v>
      </c>
      <c r="BI5" s="14">
        <f t="shared" ref="BI5:BO20" si="3">IFERROR((V5/$AQ5)*100000,"")</f>
        <v>1823.6039254130469</v>
      </c>
      <c r="BJ5" s="14">
        <f t="shared" si="3"/>
        <v>1818.2019164798421</v>
      </c>
      <c r="BK5" s="14">
        <f t="shared" si="3"/>
        <v>1878.6812012867349</v>
      </c>
      <c r="BL5" s="14">
        <f>IFERROR((Y5/$AR5)*100000,"")</f>
        <v>1840.0578906624439</v>
      </c>
      <c r="BM5" s="14">
        <f t="shared" si="3"/>
        <v>1843.1350896122085</v>
      </c>
      <c r="BN5" s="14">
        <f t="shared" si="3"/>
        <v>1831.2095968333833</v>
      </c>
      <c r="BO5" s="14">
        <f t="shared" si="3"/>
        <v>1920.9311614026674</v>
      </c>
      <c r="BP5" s="14">
        <f>IFERROR((AC5/$AR5)*100000,"")</f>
        <v>1899.8902472194063</v>
      </c>
      <c r="BQ5" s="14">
        <f t="shared" si="1"/>
        <v>2634.2970433174169</v>
      </c>
      <c r="BR5" s="14">
        <f t="shared" si="1"/>
        <v>2630.4584566940016</v>
      </c>
      <c r="BS5" s="14">
        <f t="shared" si="1"/>
        <v>2757.5812984778859</v>
      </c>
      <c r="BT5" s="14">
        <f>IFERROR((AG5/$AQ5)*100000,"")</f>
        <v>2724.535796094307</v>
      </c>
      <c r="BU5" s="14">
        <f t="shared" ref="BU5:CA20" si="4">IFERROR((AH5/$AQ5)*100000,"")</f>
        <v>2696.8310798662956</v>
      </c>
      <c r="BV5" s="14">
        <f t="shared" si="4"/>
        <v>2691.3004941915397</v>
      </c>
      <c r="BW5" s="14">
        <f t="shared" si="4"/>
        <v>2778.5130265125067</v>
      </c>
      <c r="BX5" s="14">
        <f>IFERROR((AK5/$AR5)*100000,"")</f>
        <v>2715.3438732730115</v>
      </c>
      <c r="BY5" s="14">
        <f t="shared" si="4"/>
        <v>2753.2994846520392</v>
      </c>
      <c r="BZ5" s="14">
        <f t="shared" si="4"/>
        <v>2750.4815110663844</v>
      </c>
      <c r="CA5" s="14">
        <f t="shared" si="4"/>
        <v>2900.637715740635</v>
      </c>
      <c r="CB5" s="14">
        <f>IFERROR((AO5/$AR5)*100000,"")</f>
        <v>2860.8099593612824</v>
      </c>
    </row>
    <row r="6" spans="1:80" x14ac:dyDescent="0.3">
      <c r="D6" s="228" t="s">
        <v>226</v>
      </c>
      <c r="E6" s="228" t="s">
        <v>227</v>
      </c>
      <c r="F6" s="14">
        <f t="shared" ref="F6:AG10" si="5">SUMIFS(F$34:F$183,$A$34:$A$183,$D6)</f>
        <v>141674.16246425355</v>
      </c>
      <c r="G6" s="14">
        <f t="shared" si="5"/>
        <v>143852.42249614003</v>
      </c>
      <c r="H6" s="14">
        <f t="shared" si="5"/>
        <v>156497.8478383671</v>
      </c>
      <c r="I6" s="14">
        <f t="shared" si="5"/>
        <v>150310.3594218957</v>
      </c>
      <c r="J6" s="14">
        <f t="shared" si="5"/>
        <v>155084.54508288743</v>
      </c>
      <c r="K6" s="14">
        <f t="shared" si="5"/>
        <v>153800.11329342812</v>
      </c>
      <c r="L6" s="14">
        <f t="shared" si="5"/>
        <v>159109.04092509131</v>
      </c>
      <c r="M6" s="14">
        <f t="shared" si="5"/>
        <v>157692.40020255622</v>
      </c>
      <c r="N6" s="14">
        <f t="shared" si="5"/>
        <v>160018.2515964616</v>
      </c>
      <c r="O6" s="14">
        <f t="shared" si="5"/>
        <v>159914.8361133101</v>
      </c>
      <c r="P6" s="14">
        <f t="shared" si="5"/>
        <v>168801.43957492078</v>
      </c>
      <c r="Q6" s="14">
        <f t="shared" si="5"/>
        <v>167392.1093540515</v>
      </c>
      <c r="R6" s="14">
        <f t="shared" si="5"/>
        <v>310417.59281301696</v>
      </c>
      <c r="S6" s="14">
        <f t="shared" si="5"/>
        <v>309452.12035453221</v>
      </c>
      <c r="T6" s="14">
        <f t="shared" si="5"/>
        <v>324973.66984849167</v>
      </c>
      <c r="U6" s="14">
        <f t="shared" si="5"/>
        <v>324523.61094889278</v>
      </c>
      <c r="V6" s="14">
        <f t="shared" si="5"/>
        <v>313216.11494764022</v>
      </c>
      <c r="W6" s="14">
        <f t="shared" si="5"/>
        <v>310835.38372650521</v>
      </c>
      <c r="X6" s="14">
        <f t="shared" si="5"/>
        <v>321938.88285241748</v>
      </c>
      <c r="Y6" s="14">
        <f t="shared" si="5"/>
        <v>316890.11686647858</v>
      </c>
      <c r="Z6" s="14">
        <f t="shared" si="5"/>
        <v>319846.92386077828</v>
      </c>
      <c r="AA6" s="14">
        <f t="shared" si="5"/>
        <v>315058.98970548261</v>
      </c>
      <c r="AB6" s="14">
        <f t="shared" si="5"/>
        <v>330654.60169213335</v>
      </c>
      <c r="AC6" s="14">
        <f t="shared" si="5"/>
        <v>330251.23965879704</v>
      </c>
      <c r="AD6" s="14">
        <f t="shared" si="5"/>
        <v>452091.75527727057</v>
      </c>
      <c r="AE6" s="14">
        <f t="shared" si="5"/>
        <v>453304.54285067203</v>
      </c>
      <c r="AF6" s="14">
        <f t="shared" si="5"/>
        <v>481471.51768685883</v>
      </c>
      <c r="AG6" s="14">
        <f t="shared" si="5"/>
        <v>474833.97037078853</v>
      </c>
      <c r="AH6" s="14">
        <f t="shared" ref="AH6:AR10" si="6">SUMIFS(AH$34:AH$183,$A$34:$A$183,$D6)</f>
        <v>468300.66003052774</v>
      </c>
      <c r="AI6" s="14">
        <f t="shared" si="6"/>
        <v>464635.49701993359</v>
      </c>
      <c r="AJ6" s="14">
        <f t="shared" si="6"/>
        <v>481047.92377750884</v>
      </c>
      <c r="AK6" s="14">
        <f t="shared" si="6"/>
        <v>474582.51706903492</v>
      </c>
      <c r="AL6" s="14">
        <f t="shared" si="6"/>
        <v>479865.17545723991</v>
      </c>
      <c r="AM6" s="14">
        <f t="shared" si="6"/>
        <v>474973.8258187928</v>
      </c>
      <c r="AN6" s="14">
        <f t="shared" si="6"/>
        <v>499456.04126705392</v>
      </c>
      <c r="AO6" s="14">
        <f t="shared" si="6"/>
        <v>497643.34901284857</v>
      </c>
      <c r="AP6" s="14">
        <f t="shared" si="6"/>
        <v>15353484</v>
      </c>
      <c r="AQ6" s="14">
        <f t="shared" si="6"/>
        <v>15398466.481000001</v>
      </c>
      <c r="AR6" s="14">
        <f t="shared" si="6"/>
        <v>15454097.329999998</v>
      </c>
      <c r="AS6" s="14">
        <f t="shared" ref="AS6:AU69" si="7">IFERROR((F6/$AP6)*100000,"")</f>
        <v>922.74927608778262</v>
      </c>
      <c r="AT6" s="14">
        <f t="shared" si="1"/>
        <v>936.93667506437009</v>
      </c>
      <c r="AU6" s="14">
        <f t="shared" si="1"/>
        <v>1019.2986024433744</v>
      </c>
      <c r="AV6" s="14">
        <f t="shared" ref="AV6:AY69" si="8">IFERROR((I6/$AQ6)*100000,"")</f>
        <v>976.13849799499189</v>
      </c>
      <c r="AW6" s="14">
        <f t="shared" si="2"/>
        <v>1007.1427909671692</v>
      </c>
      <c r="AX6" s="14">
        <f t="shared" si="2"/>
        <v>998.80149418255633</v>
      </c>
      <c r="AY6" s="14">
        <f t="shared" si="2"/>
        <v>1033.2784834218019</v>
      </c>
      <c r="AZ6" s="14">
        <f t="shared" ref="AZ6:AZ69" si="9">IFERROR((M6/$AR6)*100000,"")</f>
        <v>1020.3921771376358</v>
      </c>
      <c r="BA6" s="14">
        <f t="shared" si="2"/>
        <v>1039.1830367907505</v>
      </c>
      <c r="BB6" s="14">
        <f t="shared" si="2"/>
        <v>1038.5114408024153</v>
      </c>
      <c r="BC6" s="14">
        <f t="shared" si="2"/>
        <v>1096.2224048946889</v>
      </c>
      <c r="BD6" s="14">
        <f t="shared" ref="BD6:BD69" si="10">IFERROR((Q6/$AR6)*100000,"")</f>
        <v>1083.1568210011494</v>
      </c>
      <c r="BE6" s="14">
        <f t="shared" si="1"/>
        <v>2021.805557702844</v>
      </c>
      <c r="BF6" s="14">
        <f t="shared" si="1"/>
        <v>2015.5172621050192</v>
      </c>
      <c r="BG6" s="14">
        <f t="shared" si="1"/>
        <v>2116.6119028651196</v>
      </c>
      <c r="BH6" s="14">
        <f t="shared" ref="BH6:BK69" si="11">IFERROR((U6/$AQ6)*100000,"")</f>
        <v>2107.5060386650771</v>
      </c>
      <c r="BI6" s="14">
        <f t="shared" si="3"/>
        <v>2034.0734275982234</v>
      </c>
      <c r="BJ6" s="14">
        <f t="shared" si="3"/>
        <v>2018.6125943777688</v>
      </c>
      <c r="BK6" s="14">
        <f t="shared" si="3"/>
        <v>2090.7204184887783</v>
      </c>
      <c r="BL6" s="14">
        <f t="shared" ref="BL6:BL69" si="12">IFERROR((Y6/$AR6)*100000,"")</f>
        <v>2050.524919700882</v>
      </c>
      <c r="BM6" s="14">
        <f t="shared" si="3"/>
        <v>2077.134916359586</v>
      </c>
      <c r="BN6" s="14">
        <f t="shared" si="3"/>
        <v>2046.0413385594629</v>
      </c>
      <c r="BO6" s="14">
        <f t="shared" si="3"/>
        <v>2147.3216316710786</v>
      </c>
      <c r="BP6" s="14">
        <f t="shared" ref="BP6:BP69" si="13">IFERROR((AC6/$AR6)*100000,"")</f>
        <v>2136.9817505788742</v>
      </c>
      <c r="BQ6" s="14">
        <f t="shared" si="1"/>
        <v>2944.5548337906275</v>
      </c>
      <c r="BR6" s="14">
        <f t="shared" si="1"/>
        <v>2952.4539371693882</v>
      </c>
      <c r="BS6" s="14">
        <f t="shared" si="1"/>
        <v>3135.9105053084945</v>
      </c>
      <c r="BT6" s="14">
        <f t="shared" ref="BT6:BW69" si="14">IFERROR((AG6/$AQ6)*100000,"")</f>
        <v>3083.6445366600692</v>
      </c>
      <c r="BU6" s="14">
        <f t="shared" si="4"/>
        <v>3041.2162185653929</v>
      </c>
      <c r="BV6" s="14">
        <f t="shared" si="4"/>
        <v>3017.4140885603265</v>
      </c>
      <c r="BW6" s="14">
        <f t="shared" si="4"/>
        <v>3123.9989019105806</v>
      </c>
      <c r="BX6" s="14">
        <f t="shared" ref="BX6:BX69" si="15">IFERROR((AK6/$AR6)*100000,"")</f>
        <v>3070.9170968385183</v>
      </c>
      <c r="BY6" s="14">
        <f t="shared" si="4"/>
        <v>3116.317953150337</v>
      </c>
      <c r="BZ6" s="14">
        <f t="shared" si="4"/>
        <v>3084.5527793618785</v>
      </c>
      <c r="CA6" s="14">
        <f t="shared" si="4"/>
        <v>3243.544036565766</v>
      </c>
      <c r="CB6" s="14">
        <f t="shared" ref="CB6:CB69" si="16">IFERROR((AO6/$AR6)*100000,"")</f>
        <v>3220.1385715800238</v>
      </c>
    </row>
    <row r="7" spans="1:80" x14ac:dyDescent="0.3">
      <c r="D7" s="228" t="s">
        <v>232</v>
      </c>
      <c r="E7" s="228" t="s">
        <v>233</v>
      </c>
      <c r="F7" s="14">
        <f t="shared" si="5"/>
        <v>140214.45460498499</v>
      </c>
      <c r="G7" s="14">
        <f t="shared" si="5"/>
        <v>137500.09066754649</v>
      </c>
      <c r="H7" s="14">
        <f t="shared" si="5"/>
        <v>143271.45522284563</v>
      </c>
      <c r="I7" s="14">
        <f t="shared" si="5"/>
        <v>139388.49011442577</v>
      </c>
      <c r="J7" s="14">
        <f t="shared" si="5"/>
        <v>150047.6049704488</v>
      </c>
      <c r="K7" s="14">
        <f t="shared" si="5"/>
        <v>150622.07612371296</v>
      </c>
      <c r="L7" s="14">
        <f t="shared" si="5"/>
        <v>155706.07671634303</v>
      </c>
      <c r="M7" s="14">
        <f t="shared" si="5"/>
        <v>152295.7634694908</v>
      </c>
      <c r="N7" s="14">
        <f t="shared" si="5"/>
        <v>151777.50820815447</v>
      </c>
      <c r="O7" s="14">
        <f t="shared" si="5"/>
        <v>155479.68030751258</v>
      </c>
      <c r="P7" s="14">
        <f t="shared" si="5"/>
        <v>167289.2375608591</v>
      </c>
      <c r="Q7" s="14">
        <f t="shared" si="5"/>
        <v>162445.03427049328</v>
      </c>
      <c r="R7" s="14">
        <f t="shared" si="5"/>
        <v>313440.50536163221</v>
      </c>
      <c r="S7" s="14">
        <f t="shared" si="5"/>
        <v>312881.94374302973</v>
      </c>
      <c r="T7" s="14">
        <f t="shared" si="5"/>
        <v>323468.32073243847</v>
      </c>
      <c r="U7" s="14">
        <f t="shared" si="5"/>
        <v>328277.64451971685</v>
      </c>
      <c r="V7" s="14">
        <f t="shared" si="5"/>
        <v>315358.54740103084</v>
      </c>
      <c r="W7" s="14">
        <f t="shared" si="5"/>
        <v>314719.74232498964</v>
      </c>
      <c r="X7" s="14">
        <f t="shared" si="5"/>
        <v>325878.06289159053</v>
      </c>
      <c r="Y7" s="14">
        <f t="shared" si="5"/>
        <v>323160.89473008842</v>
      </c>
      <c r="Z7" s="14">
        <f t="shared" si="5"/>
        <v>322962.3370277668</v>
      </c>
      <c r="AA7" s="14">
        <f t="shared" si="5"/>
        <v>324811.0348514042</v>
      </c>
      <c r="AB7" s="14">
        <f t="shared" si="5"/>
        <v>338842.64043117064</v>
      </c>
      <c r="AC7" s="14">
        <f t="shared" si="5"/>
        <v>338428.93383739755</v>
      </c>
      <c r="AD7" s="14">
        <f t="shared" si="5"/>
        <v>453654.95996661717</v>
      </c>
      <c r="AE7" s="14">
        <f t="shared" si="5"/>
        <v>450382.03441057628</v>
      </c>
      <c r="AF7" s="14">
        <f t="shared" si="5"/>
        <v>466739.77595528407</v>
      </c>
      <c r="AG7" s="14">
        <f t="shared" si="5"/>
        <v>467666.13463414292</v>
      </c>
      <c r="AH7" s="14">
        <f t="shared" si="6"/>
        <v>465406.15237147984</v>
      </c>
      <c r="AI7" s="14">
        <f t="shared" si="6"/>
        <v>465341.81844870269</v>
      </c>
      <c r="AJ7" s="14">
        <f t="shared" si="6"/>
        <v>481584.1396079337</v>
      </c>
      <c r="AK7" s="14">
        <f t="shared" si="6"/>
        <v>475456.65819957934</v>
      </c>
      <c r="AL7" s="14">
        <f t="shared" si="6"/>
        <v>474739.84523592138</v>
      </c>
      <c r="AM7" s="14">
        <f t="shared" si="6"/>
        <v>480290.71515891678</v>
      </c>
      <c r="AN7" s="14">
        <f t="shared" si="6"/>
        <v>506131.87799202959</v>
      </c>
      <c r="AO7" s="14">
        <f t="shared" si="6"/>
        <v>500873.9681078908</v>
      </c>
      <c r="AP7" s="14">
        <f t="shared" si="6"/>
        <v>17068325</v>
      </c>
      <c r="AQ7" s="14">
        <f t="shared" si="6"/>
        <v>17160473.550000001</v>
      </c>
      <c r="AR7" s="14">
        <f t="shared" si="6"/>
        <v>17275225.07</v>
      </c>
      <c r="AS7" s="14">
        <f t="shared" si="7"/>
        <v>821.48924750955337</v>
      </c>
      <c r="AT7" s="14">
        <f t="shared" si="1"/>
        <v>805.58631656912144</v>
      </c>
      <c r="AU7" s="14">
        <f t="shared" si="1"/>
        <v>839.39962019029781</v>
      </c>
      <c r="AV7" s="14">
        <f t="shared" si="8"/>
        <v>812.26482304403396</v>
      </c>
      <c r="AW7" s="14">
        <f t="shared" si="2"/>
        <v>874.37916286668428</v>
      </c>
      <c r="AX7" s="14">
        <f t="shared" si="2"/>
        <v>877.72680447803236</v>
      </c>
      <c r="AY7" s="14">
        <f t="shared" si="2"/>
        <v>907.35302998875</v>
      </c>
      <c r="AZ7" s="14">
        <f t="shared" si="9"/>
        <v>881.58482944437151</v>
      </c>
      <c r="BA7" s="14">
        <f t="shared" si="2"/>
        <v>884.45990587570043</v>
      </c>
      <c r="BB7" s="14">
        <f t="shared" si="2"/>
        <v>906.03374000429358</v>
      </c>
      <c r="BC7" s="14">
        <f t="shared" si="2"/>
        <v>974.85210459625739</v>
      </c>
      <c r="BD7" s="14">
        <f t="shared" si="10"/>
        <v>940.33526979971953</v>
      </c>
      <c r="BE7" s="14">
        <f t="shared" si="1"/>
        <v>1836.3870231064398</v>
      </c>
      <c r="BF7" s="14">
        <f t="shared" si="1"/>
        <v>1833.1145191050073</v>
      </c>
      <c r="BG7" s="14">
        <f t="shared" si="1"/>
        <v>1895.1380450772906</v>
      </c>
      <c r="BH7" s="14">
        <f t="shared" si="11"/>
        <v>1912.9870953923462</v>
      </c>
      <c r="BI7" s="14">
        <f t="shared" si="3"/>
        <v>1837.7030591969349</v>
      </c>
      <c r="BJ7" s="14">
        <f t="shared" si="3"/>
        <v>1833.980521621384</v>
      </c>
      <c r="BK7" s="14">
        <f t="shared" si="3"/>
        <v>1899.0039053531277</v>
      </c>
      <c r="BL7" s="14">
        <f t="shared" si="12"/>
        <v>1870.6609808012672</v>
      </c>
      <c r="BM7" s="14">
        <f t="shared" si="3"/>
        <v>1882.0129647748956</v>
      </c>
      <c r="BN7" s="14">
        <f t="shared" si="3"/>
        <v>1892.7859648220733</v>
      </c>
      <c r="BO7" s="14">
        <f t="shared" si="3"/>
        <v>1974.5529716525255</v>
      </c>
      <c r="BP7" s="14">
        <f t="shared" si="13"/>
        <v>1959.0421106878091</v>
      </c>
      <c r="BQ7" s="14">
        <f t="shared" si="1"/>
        <v>2657.8762706159928</v>
      </c>
      <c r="BR7" s="14">
        <f t="shared" si="1"/>
        <v>2638.7008356741289</v>
      </c>
      <c r="BS7" s="14">
        <f t="shared" si="1"/>
        <v>2734.5376652675882</v>
      </c>
      <c r="BT7" s="14">
        <f t="shared" si="14"/>
        <v>2725.2519184363819</v>
      </c>
      <c r="BU7" s="14">
        <f t="shared" si="4"/>
        <v>2712.0822220636205</v>
      </c>
      <c r="BV7" s="14">
        <f t="shared" si="4"/>
        <v>2711.7073260994171</v>
      </c>
      <c r="BW7" s="14">
        <f t="shared" si="4"/>
        <v>2806.3569353418789</v>
      </c>
      <c r="BX7" s="14">
        <f t="shared" si="15"/>
        <v>2752.2458102456394</v>
      </c>
      <c r="BY7" s="14">
        <f t="shared" si="4"/>
        <v>2766.4728706505966</v>
      </c>
      <c r="BZ7" s="14">
        <f t="shared" si="4"/>
        <v>2798.8197048263669</v>
      </c>
      <c r="CA7" s="14">
        <f t="shared" si="4"/>
        <v>2949.4050762487818</v>
      </c>
      <c r="CB7" s="14">
        <f t="shared" si="16"/>
        <v>2899.3773804875286</v>
      </c>
    </row>
    <row r="8" spans="1:80" x14ac:dyDescent="0.3">
      <c r="D8" s="228" t="s">
        <v>241</v>
      </c>
      <c r="E8" s="228" t="s">
        <v>242</v>
      </c>
      <c r="F8" s="14">
        <f t="shared" si="5"/>
        <v>61044.412485137073</v>
      </c>
      <c r="G8" s="14">
        <f t="shared" si="5"/>
        <v>62446.09695436844</v>
      </c>
      <c r="H8" s="14">
        <f t="shared" si="5"/>
        <v>64747.054333896813</v>
      </c>
      <c r="I8" s="14">
        <f t="shared" si="5"/>
        <v>63003.801359871177</v>
      </c>
      <c r="J8" s="14">
        <f t="shared" si="5"/>
        <v>63600.560797153972</v>
      </c>
      <c r="K8" s="14">
        <f t="shared" si="5"/>
        <v>63655.380427877382</v>
      </c>
      <c r="L8" s="14">
        <f t="shared" si="5"/>
        <v>64027.120468492692</v>
      </c>
      <c r="M8" s="14">
        <f t="shared" si="5"/>
        <v>62248.262314896412</v>
      </c>
      <c r="N8" s="14">
        <f t="shared" si="5"/>
        <v>68464.33466128273</v>
      </c>
      <c r="O8" s="14">
        <f t="shared" si="5"/>
        <v>70440.057049965777</v>
      </c>
      <c r="P8" s="14">
        <f t="shared" si="5"/>
        <v>74852.274458171931</v>
      </c>
      <c r="Q8" s="14">
        <f t="shared" si="5"/>
        <v>74370.743024135707</v>
      </c>
      <c r="R8" s="14">
        <f t="shared" si="5"/>
        <v>134312.53756881284</v>
      </c>
      <c r="S8" s="14">
        <f t="shared" si="5"/>
        <v>133363.1268247432</v>
      </c>
      <c r="T8" s="14">
        <f t="shared" si="5"/>
        <v>139186.83057221727</v>
      </c>
      <c r="U8" s="14">
        <f t="shared" si="5"/>
        <v>138845.88952210953</v>
      </c>
      <c r="V8" s="14">
        <f t="shared" si="5"/>
        <v>141825.91047872906</v>
      </c>
      <c r="W8" s="14">
        <f t="shared" si="5"/>
        <v>141682.09711877652</v>
      </c>
      <c r="X8" s="14">
        <f t="shared" si="5"/>
        <v>144390.43145413566</v>
      </c>
      <c r="Y8" s="14">
        <f t="shared" si="5"/>
        <v>141275.26199684927</v>
      </c>
      <c r="Z8" s="14">
        <f t="shared" si="5"/>
        <v>135336.63388986362</v>
      </c>
      <c r="AA8" s="14">
        <f t="shared" si="5"/>
        <v>134735.62229970103</v>
      </c>
      <c r="AB8" s="14">
        <f t="shared" si="5"/>
        <v>141195.57852640492</v>
      </c>
      <c r="AC8" s="14">
        <f t="shared" si="5"/>
        <v>137579.54430046811</v>
      </c>
      <c r="AD8" s="14">
        <f t="shared" si="5"/>
        <v>195356.95005394993</v>
      </c>
      <c r="AE8" s="14">
        <f t="shared" si="5"/>
        <v>195809.22377911163</v>
      </c>
      <c r="AF8" s="14">
        <f t="shared" si="5"/>
        <v>203933.88490611408</v>
      </c>
      <c r="AG8" s="14">
        <f t="shared" si="5"/>
        <v>201849.69088198067</v>
      </c>
      <c r="AH8" s="14">
        <f t="shared" si="6"/>
        <v>205426.471275883</v>
      </c>
      <c r="AI8" s="14">
        <f t="shared" si="6"/>
        <v>205337.47754665386</v>
      </c>
      <c r="AJ8" s="14">
        <f t="shared" si="6"/>
        <v>208417.55192262834</v>
      </c>
      <c r="AK8" s="14">
        <f t="shared" si="6"/>
        <v>203523.52431174574</v>
      </c>
      <c r="AL8" s="14">
        <f t="shared" si="6"/>
        <v>203800.96855114627</v>
      </c>
      <c r="AM8" s="14">
        <f t="shared" si="6"/>
        <v>205175.67934966684</v>
      </c>
      <c r="AN8" s="14">
        <f t="shared" si="6"/>
        <v>216047.85298457689</v>
      </c>
      <c r="AO8" s="14">
        <f t="shared" si="6"/>
        <v>211950.28732460382</v>
      </c>
      <c r="AP8" s="14">
        <f t="shared" si="6"/>
        <v>8825001</v>
      </c>
      <c r="AQ8" s="14">
        <f t="shared" si="6"/>
        <v>8965587.629999999</v>
      </c>
      <c r="AR8" s="14">
        <f t="shared" si="6"/>
        <v>9056770.8380000032</v>
      </c>
      <c r="AS8" s="14">
        <f t="shared" si="7"/>
        <v>691.72130955154648</v>
      </c>
      <c r="AT8" s="14">
        <f t="shared" si="1"/>
        <v>707.60441788469416</v>
      </c>
      <c r="AU8" s="14">
        <f t="shared" si="1"/>
        <v>733.67758636964243</v>
      </c>
      <c r="AV8" s="14">
        <f t="shared" si="8"/>
        <v>702.72919032158495</v>
      </c>
      <c r="AW8" s="14">
        <f t="shared" si="2"/>
        <v>709.38530101851211</v>
      </c>
      <c r="AX8" s="14">
        <f t="shared" si="2"/>
        <v>709.99674594533394</v>
      </c>
      <c r="AY8" s="14">
        <f t="shared" si="2"/>
        <v>714.1430446148313</v>
      </c>
      <c r="AZ8" s="14">
        <f t="shared" si="9"/>
        <v>687.31188442703967</v>
      </c>
      <c r="BA8" s="14">
        <f t="shared" si="2"/>
        <v>763.6346605122942</v>
      </c>
      <c r="BB8" s="14">
        <f t="shared" si="2"/>
        <v>785.67139106715513</v>
      </c>
      <c r="BC8" s="14">
        <f t="shared" si="2"/>
        <v>834.8841988639615</v>
      </c>
      <c r="BD8" s="14">
        <f t="shared" si="10"/>
        <v>821.16180650275692</v>
      </c>
      <c r="BE8" s="14">
        <f t="shared" si="1"/>
        <v>1521.9549274704086</v>
      </c>
      <c r="BF8" s="14">
        <f t="shared" si="1"/>
        <v>1511.196733289245</v>
      </c>
      <c r="BG8" s="14">
        <f t="shared" si="1"/>
        <v>1577.1877031200024</v>
      </c>
      <c r="BH8" s="14">
        <f t="shared" si="11"/>
        <v>1548.6535322850839</v>
      </c>
      <c r="BI8" s="14">
        <f t="shared" si="3"/>
        <v>1581.8919666142292</v>
      </c>
      <c r="BJ8" s="14">
        <f t="shared" si="3"/>
        <v>1580.2879071159837</v>
      </c>
      <c r="BK8" s="14">
        <f t="shared" si="3"/>
        <v>1610.4960144607462</v>
      </c>
      <c r="BL8" s="14">
        <f t="shared" si="12"/>
        <v>1559.8855764804459</v>
      </c>
      <c r="BM8" s="14">
        <f t="shared" si="3"/>
        <v>1509.5121421490544</v>
      </c>
      <c r="BN8" s="14">
        <f t="shared" si="3"/>
        <v>1502.8086039654386</v>
      </c>
      <c r="BO8" s="14">
        <f t="shared" si="3"/>
        <v>1574.8613961894312</v>
      </c>
      <c r="BP8" s="14">
        <f t="shared" si="13"/>
        <v>1519.0794463211753</v>
      </c>
      <c r="BQ8" s="14">
        <f t="shared" si="1"/>
        <v>2213.6762370219553</v>
      </c>
      <c r="BR8" s="14">
        <f t="shared" si="1"/>
        <v>2218.8011511739392</v>
      </c>
      <c r="BS8" s="14">
        <f t="shared" si="1"/>
        <v>2310.8652894896454</v>
      </c>
      <c r="BT8" s="14">
        <f t="shared" si="14"/>
        <v>2251.3827226066687</v>
      </c>
      <c r="BU8" s="14">
        <f t="shared" si="4"/>
        <v>2291.2772676327409</v>
      </c>
      <c r="BV8" s="14">
        <f t="shared" si="4"/>
        <v>2290.2846530613174</v>
      </c>
      <c r="BW8" s="14">
        <f t="shared" si="4"/>
        <v>2324.6390590755773</v>
      </c>
      <c r="BX8" s="14">
        <f t="shared" si="15"/>
        <v>2247.1974609074864</v>
      </c>
      <c r="BY8" s="14">
        <f t="shared" si="4"/>
        <v>2273.1468026613475</v>
      </c>
      <c r="BZ8" s="14">
        <f t="shared" si="4"/>
        <v>2288.4799950325942</v>
      </c>
      <c r="CA8" s="14">
        <f t="shared" si="4"/>
        <v>2409.7455950533931</v>
      </c>
      <c r="CB8" s="14">
        <f t="shared" si="16"/>
        <v>2340.241252823932</v>
      </c>
    </row>
    <row r="9" spans="1:80" x14ac:dyDescent="0.3">
      <c r="D9" s="228" t="s">
        <v>250</v>
      </c>
      <c r="E9" s="228" t="s">
        <v>251</v>
      </c>
      <c r="F9" s="14">
        <f t="shared" si="5"/>
        <v>45256.794224409299</v>
      </c>
      <c r="G9" s="14">
        <f t="shared" si="5"/>
        <v>46120.875737936221</v>
      </c>
      <c r="H9" s="14">
        <f t="shared" si="5"/>
        <v>49053.162571460001</v>
      </c>
      <c r="I9" s="14">
        <f t="shared" si="5"/>
        <v>47160.506569612546</v>
      </c>
      <c r="J9" s="14">
        <f t="shared" si="5"/>
        <v>45658.213838975222</v>
      </c>
      <c r="K9" s="14">
        <f t="shared" si="5"/>
        <v>46323.65539698994</v>
      </c>
      <c r="L9" s="14">
        <f t="shared" si="5"/>
        <v>48160.532462654228</v>
      </c>
      <c r="M9" s="14">
        <f t="shared" si="5"/>
        <v>46244.895235512078</v>
      </c>
      <c r="N9" s="14">
        <f t="shared" si="5"/>
        <v>49230.087884899382</v>
      </c>
      <c r="O9" s="14">
        <f t="shared" si="5"/>
        <v>49439.490705828546</v>
      </c>
      <c r="P9" s="14">
        <f t="shared" si="5"/>
        <v>53267.198704593669</v>
      </c>
      <c r="Q9" s="14">
        <f t="shared" si="5"/>
        <v>51394.033209516863</v>
      </c>
      <c r="R9" s="14">
        <f t="shared" si="5"/>
        <v>101024.41807043187</v>
      </c>
      <c r="S9" s="14">
        <f t="shared" si="5"/>
        <v>100636.5374286086</v>
      </c>
      <c r="T9" s="14">
        <f t="shared" si="5"/>
        <v>107212.84987651926</v>
      </c>
      <c r="U9" s="14">
        <f t="shared" si="5"/>
        <v>109488.74582158487</v>
      </c>
      <c r="V9" s="14">
        <f t="shared" si="5"/>
        <v>104533.5149568748</v>
      </c>
      <c r="W9" s="14">
        <f t="shared" si="5"/>
        <v>104892.10084207961</v>
      </c>
      <c r="X9" s="14">
        <f t="shared" si="5"/>
        <v>109466.61043176745</v>
      </c>
      <c r="Y9" s="14">
        <f t="shared" si="5"/>
        <v>107831.84347210848</v>
      </c>
      <c r="Z9" s="14">
        <f t="shared" si="5"/>
        <v>106417.82228176027</v>
      </c>
      <c r="AA9" s="14">
        <f t="shared" si="5"/>
        <v>104606.81760584492</v>
      </c>
      <c r="AB9" s="14">
        <f t="shared" si="5"/>
        <v>111685.89622488398</v>
      </c>
      <c r="AC9" s="14">
        <f t="shared" si="5"/>
        <v>111171.80918749528</v>
      </c>
      <c r="AD9" s="14">
        <f t="shared" si="5"/>
        <v>146281.21229484121</v>
      </c>
      <c r="AE9" s="14">
        <f t="shared" si="5"/>
        <v>146757.41316654487</v>
      </c>
      <c r="AF9" s="14">
        <f t="shared" si="5"/>
        <v>156266.01244797927</v>
      </c>
      <c r="AG9" s="14">
        <f t="shared" si="5"/>
        <v>156649.25239119746</v>
      </c>
      <c r="AH9" s="14">
        <f t="shared" si="6"/>
        <v>150191.72879585001</v>
      </c>
      <c r="AI9" s="14">
        <f t="shared" si="6"/>
        <v>151215.75623906957</v>
      </c>
      <c r="AJ9" s="14">
        <f t="shared" si="6"/>
        <v>157627.14289442162</v>
      </c>
      <c r="AK9" s="14">
        <f t="shared" si="6"/>
        <v>154076.73870762056</v>
      </c>
      <c r="AL9" s="14">
        <f t="shared" si="6"/>
        <v>155647.91016665963</v>
      </c>
      <c r="AM9" s="14">
        <f t="shared" si="6"/>
        <v>154046.30831167346</v>
      </c>
      <c r="AN9" s="14">
        <f t="shared" si="6"/>
        <v>164953.09492947767</v>
      </c>
      <c r="AO9" s="14">
        <f t="shared" si="6"/>
        <v>162565.84239701214</v>
      </c>
      <c r="AP9" s="14">
        <f t="shared" si="6"/>
        <v>5559316</v>
      </c>
      <c r="AQ9" s="14">
        <f t="shared" si="6"/>
        <v>5592431.6379999984</v>
      </c>
      <c r="AR9" s="14">
        <f t="shared" si="6"/>
        <v>5631863.8370000003</v>
      </c>
      <c r="AS9" s="14">
        <f t="shared" si="7"/>
        <v>814.07126747983557</v>
      </c>
      <c r="AT9" s="14">
        <f t="shared" si="1"/>
        <v>829.61421401367033</v>
      </c>
      <c r="AU9" s="14">
        <f t="shared" si="1"/>
        <v>882.35967466968964</v>
      </c>
      <c r="AV9" s="14">
        <f t="shared" si="8"/>
        <v>843.29160591184973</v>
      </c>
      <c r="AW9" s="14">
        <f t="shared" si="2"/>
        <v>816.42864489808608</v>
      </c>
      <c r="AX9" s="14">
        <f t="shared" si="2"/>
        <v>828.3276112348957</v>
      </c>
      <c r="AY9" s="14">
        <f t="shared" si="2"/>
        <v>861.17337823869605</v>
      </c>
      <c r="AZ9" s="14">
        <f t="shared" si="9"/>
        <v>821.12949769300462</v>
      </c>
      <c r="BA9" s="14">
        <f t="shared" si="2"/>
        <v>880.29842958447614</v>
      </c>
      <c r="BB9" s="14">
        <f t="shared" si="2"/>
        <v>884.04282619911328</v>
      </c>
      <c r="BC9" s="14">
        <f t="shared" si="2"/>
        <v>952.48725693218194</v>
      </c>
      <c r="BD9" s="14">
        <f t="shared" si="10"/>
        <v>912.5581636379477</v>
      </c>
      <c r="BE9" s="14">
        <f t="shared" si="1"/>
        <v>1817.2094925064857</v>
      </c>
      <c r="BF9" s="14">
        <f t="shared" si="1"/>
        <v>1810.2323636326591</v>
      </c>
      <c r="BG9" s="14">
        <f t="shared" si="1"/>
        <v>1928.5259171545433</v>
      </c>
      <c r="BH9" s="14">
        <f t="shared" si="11"/>
        <v>1957.802131681326</v>
      </c>
      <c r="BI9" s="14">
        <f t="shared" si="3"/>
        <v>1869.1961158108811</v>
      </c>
      <c r="BJ9" s="14">
        <f t="shared" si="3"/>
        <v>1875.6081009439361</v>
      </c>
      <c r="BK9" s="14">
        <f t="shared" si="3"/>
        <v>1957.4063219289635</v>
      </c>
      <c r="BL9" s="14">
        <f t="shared" si="12"/>
        <v>1914.6741930030166</v>
      </c>
      <c r="BM9" s="14">
        <f t="shared" si="3"/>
        <v>1902.8899979511971</v>
      </c>
      <c r="BN9" s="14">
        <f t="shared" si="3"/>
        <v>1870.5068631514839</v>
      </c>
      <c r="BO9" s="14">
        <f t="shared" si="3"/>
        <v>1997.0900576770541</v>
      </c>
      <c r="BP9" s="14">
        <f t="shared" si="13"/>
        <v>1973.9789953216384</v>
      </c>
      <c r="BQ9" s="14">
        <f t="shared" si="1"/>
        <v>2631.2807599863222</v>
      </c>
      <c r="BR9" s="14">
        <f t="shared" si="1"/>
        <v>2639.8465776463304</v>
      </c>
      <c r="BS9" s="14">
        <f t="shared" si="1"/>
        <v>2810.885591824233</v>
      </c>
      <c r="BT9" s="14">
        <f t="shared" si="14"/>
        <v>2801.0937375931762</v>
      </c>
      <c r="BU9" s="14">
        <f t="shared" si="4"/>
        <v>2685.6247607089667</v>
      </c>
      <c r="BV9" s="14">
        <f t="shared" si="4"/>
        <v>2703.9357121788321</v>
      </c>
      <c r="BW9" s="14">
        <f t="shared" si="4"/>
        <v>2818.5797001676583</v>
      </c>
      <c r="BX9" s="14">
        <f t="shared" si="15"/>
        <v>2735.8036906960215</v>
      </c>
      <c r="BY9" s="14">
        <f t="shared" si="4"/>
        <v>2783.1884275356729</v>
      </c>
      <c r="BZ9" s="14">
        <f t="shared" si="4"/>
        <v>2754.549689350597</v>
      </c>
      <c r="CA9" s="14">
        <f t="shared" si="4"/>
        <v>2949.5773146092361</v>
      </c>
      <c r="CB9" s="14">
        <f t="shared" si="16"/>
        <v>2886.5371589595861</v>
      </c>
    </row>
    <row r="10" spans="1:80" x14ac:dyDescent="0.3">
      <c r="D10" s="228" t="s">
        <v>259</v>
      </c>
      <c r="E10" s="228" t="s">
        <v>260</v>
      </c>
      <c r="F10" s="14">
        <f t="shared" si="5"/>
        <v>71812.176221215079</v>
      </c>
      <c r="G10" s="14">
        <f t="shared" si="5"/>
        <v>72703.514144008892</v>
      </c>
      <c r="H10" s="14">
        <f t="shared" si="5"/>
        <v>75877.480033430445</v>
      </c>
      <c r="I10" s="14">
        <f t="shared" si="5"/>
        <v>74599.8425341947</v>
      </c>
      <c r="J10" s="14">
        <f t="shared" si="5"/>
        <v>74596.075310534579</v>
      </c>
      <c r="K10" s="14">
        <f t="shared" si="5"/>
        <v>74513.774757991574</v>
      </c>
      <c r="L10" s="14">
        <f t="shared" si="5"/>
        <v>76882.229427418715</v>
      </c>
      <c r="M10" s="14">
        <f t="shared" si="5"/>
        <v>74807.678777544439</v>
      </c>
      <c r="N10" s="14">
        <f t="shared" si="5"/>
        <v>80180.817649201883</v>
      </c>
      <c r="O10" s="14">
        <f t="shared" si="5"/>
        <v>79496.935823382955</v>
      </c>
      <c r="P10" s="14">
        <f t="shared" si="5"/>
        <v>84402.849701454485</v>
      </c>
      <c r="Q10" s="14">
        <f t="shared" si="5"/>
        <v>85948.080141802653</v>
      </c>
      <c r="R10" s="14">
        <f t="shared" si="5"/>
        <v>145983.9461861061</v>
      </c>
      <c r="S10" s="14">
        <f t="shared" si="5"/>
        <v>144089.27164908638</v>
      </c>
      <c r="T10" s="14">
        <f t="shared" si="5"/>
        <v>149462.3289703333</v>
      </c>
      <c r="U10" s="14">
        <f t="shared" si="5"/>
        <v>150078.10918769581</v>
      </c>
      <c r="V10" s="14">
        <f t="shared" si="5"/>
        <v>146241.91221572494</v>
      </c>
      <c r="W10" s="14">
        <f t="shared" si="5"/>
        <v>146021.67598764892</v>
      </c>
      <c r="X10" s="14">
        <f t="shared" si="5"/>
        <v>150344.01237008875</v>
      </c>
      <c r="Y10" s="14">
        <f t="shared" si="5"/>
        <v>147851.88293447508</v>
      </c>
      <c r="Z10" s="14">
        <f t="shared" si="5"/>
        <v>147549.282939831</v>
      </c>
      <c r="AA10" s="14">
        <f t="shared" si="5"/>
        <v>146222.53553756728</v>
      </c>
      <c r="AB10" s="14">
        <f t="shared" si="5"/>
        <v>153298.28312540732</v>
      </c>
      <c r="AC10" s="14">
        <f t="shared" si="5"/>
        <v>153298.47301584209</v>
      </c>
      <c r="AD10" s="14">
        <f t="shared" si="5"/>
        <v>217796.12240732118</v>
      </c>
      <c r="AE10" s="14">
        <f t="shared" si="5"/>
        <v>216792.7857930953</v>
      </c>
      <c r="AF10" s="14">
        <f t="shared" si="5"/>
        <v>225339.80900376372</v>
      </c>
      <c r="AG10" s="14">
        <f t="shared" si="5"/>
        <v>224677.95172189045</v>
      </c>
      <c r="AH10" s="14">
        <f t="shared" si="6"/>
        <v>220837.98752625956</v>
      </c>
      <c r="AI10" s="14">
        <f t="shared" si="6"/>
        <v>220535.45074564053</v>
      </c>
      <c r="AJ10" s="14">
        <f t="shared" si="6"/>
        <v>227226.24179750748</v>
      </c>
      <c r="AK10" s="14">
        <f t="shared" si="6"/>
        <v>222659.56171201952</v>
      </c>
      <c r="AL10" s="14">
        <f t="shared" si="6"/>
        <v>227730.10058903284</v>
      </c>
      <c r="AM10" s="14">
        <f t="shared" si="6"/>
        <v>225719.47136095024</v>
      </c>
      <c r="AN10" s="14">
        <f t="shared" si="6"/>
        <v>237701.13282686181</v>
      </c>
      <c r="AO10" s="14">
        <f t="shared" si="6"/>
        <v>239246.55315764475</v>
      </c>
      <c r="AP10" s="14">
        <f t="shared" si="6"/>
        <v>8813304</v>
      </c>
      <c r="AQ10" s="14">
        <f t="shared" si="6"/>
        <v>8880726.699000001</v>
      </c>
      <c r="AR10" s="14">
        <f t="shared" si="6"/>
        <v>8939508.9189999998</v>
      </c>
      <c r="AS10" s="14">
        <f t="shared" si="7"/>
        <v>814.81560401428419</v>
      </c>
      <c r="AT10" s="14">
        <f t="shared" si="1"/>
        <v>824.92915419698329</v>
      </c>
      <c r="AU10" s="14">
        <f t="shared" si="1"/>
        <v>860.94250275980994</v>
      </c>
      <c r="AV10" s="14">
        <f t="shared" si="8"/>
        <v>840.01957342741878</v>
      </c>
      <c r="AW10" s="14">
        <f t="shared" si="2"/>
        <v>839.97715320903126</v>
      </c>
      <c r="AX10" s="14">
        <f t="shared" si="2"/>
        <v>839.05042102446498</v>
      </c>
      <c r="AY10" s="14">
        <f t="shared" si="2"/>
        <v>865.72002532265628</v>
      </c>
      <c r="AZ10" s="14">
        <f t="shared" si="9"/>
        <v>836.82089760600252</v>
      </c>
      <c r="BA10" s="14">
        <f t="shared" si="2"/>
        <v>902.8632494481617</v>
      </c>
      <c r="BB10" s="14">
        <f t="shared" si="2"/>
        <v>895.16250772962735</v>
      </c>
      <c r="BC10" s="14">
        <f t="shared" si="2"/>
        <v>950.40476485959789</v>
      </c>
      <c r="BD10" s="14">
        <f t="shared" si="10"/>
        <v>961.44073372004709</v>
      </c>
      <c r="BE10" s="14">
        <f t="shared" si="1"/>
        <v>1656.4042972545383</v>
      </c>
      <c r="BF10" s="14">
        <f t="shared" si="1"/>
        <v>1634.9064056917405</v>
      </c>
      <c r="BG10" s="14">
        <f t="shared" si="1"/>
        <v>1695.8717068006879</v>
      </c>
      <c r="BH10" s="14">
        <f t="shared" si="11"/>
        <v>1689.9305008969041</v>
      </c>
      <c r="BI10" s="14">
        <f t="shared" si="3"/>
        <v>1646.7336195830942</v>
      </c>
      <c r="BJ10" s="14">
        <f t="shared" si="3"/>
        <v>1644.2536848261691</v>
      </c>
      <c r="BK10" s="14">
        <f t="shared" si="3"/>
        <v>1692.9246610755174</v>
      </c>
      <c r="BL10" s="14">
        <f t="shared" si="12"/>
        <v>1653.9150447093489</v>
      </c>
      <c r="BM10" s="14">
        <f t="shared" si="3"/>
        <v>1661.4550581366898</v>
      </c>
      <c r="BN10" s="14">
        <f t="shared" si="3"/>
        <v>1646.5154316035016</v>
      </c>
      <c r="BO10" s="14">
        <f t="shared" si="3"/>
        <v>1726.1907535412527</v>
      </c>
      <c r="BP10" s="14">
        <f t="shared" si="13"/>
        <v>1714.8422178988162</v>
      </c>
      <c r="BQ10" s="14">
        <f t="shared" si="1"/>
        <v>2471.2199012688225</v>
      </c>
      <c r="BR10" s="14">
        <f t="shared" si="1"/>
        <v>2459.8355598887242</v>
      </c>
      <c r="BS10" s="14">
        <f t="shared" si="1"/>
        <v>2556.8142095604976</v>
      </c>
      <c r="BT10" s="14">
        <f t="shared" si="14"/>
        <v>2529.9500743243225</v>
      </c>
      <c r="BU10" s="14">
        <f t="shared" si="4"/>
        <v>2486.7107727921257</v>
      </c>
      <c r="BV10" s="14">
        <f t="shared" si="4"/>
        <v>2483.3041058506342</v>
      </c>
      <c r="BW10" s="14">
        <f t="shared" si="4"/>
        <v>2558.6446863981737</v>
      </c>
      <c r="BX10" s="14">
        <f t="shared" si="15"/>
        <v>2490.7359423153512</v>
      </c>
      <c r="BY10" s="14">
        <f t="shared" si="4"/>
        <v>2564.318307584851</v>
      </c>
      <c r="BZ10" s="14">
        <f t="shared" si="4"/>
        <v>2541.677939333129</v>
      </c>
      <c r="CA10" s="14">
        <f t="shared" si="4"/>
        <v>2676.5955184008503</v>
      </c>
      <c r="CB10" s="14">
        <f t="shared" si="16"/>
        <v>2676.2829516188635</v>
      </c>
    </row>
    <row r="11" spans="1:80" x14ac:dyDescent="0.3">
      <c r="D11" s="228" t="s">
        <v>221</v>
      </c>
      <c r="E11" s="228" t="s">
        <v>1097</v>
      </c>
      <c r="F11" s="14">
        <f t="shared" ref="F11:AG19" si="17">SUMIFS(F$34:F$183,$B$34:$B$183,$D11)</f>
        <v>26353.142542442751</v>
      </c>
      <c r="G11" s="14">
        <f t="shared" si="17"/>
        <v>26699.198661349412</v>
      </c>
      <c r="H11" s="14">
        <f t="shared" si="17"/>
        <v>28278.6474503309</v>
      </c>
      <c r="I11" s="14">
        <f t="shared" si="17"/>
        <v>27902.74454155684</v>
      </c>
      <c r="J11" s="14">
        <f t="shared" si="17"/>
        <v>28303.989140880334</v>
      </c>
      <c r="K11" s="14">
        <f t="shared" si="17"/>
        <v>28572.149679348979</v>
      </c>
      <c r="L11" s="14">
        <f t="shared" si="17"/>
        <v>28973.94472864331</v>
      </c>
      <c r="M11" s="14">
        <f t="shared" si="17"/>
        <v>28274.744811400451</v>
      </c>
      <c r="N11" s="14">
        <f t="shared" si="17"/>
        <v>28987.312780843597</v>
      </c>
      <c r="O11" s="14">
        <f t="shared" si="17"/>
        <v>28957.721924046054</v>
      </c>
      <c r="P11" s="14">
        <f t="shared" si="17"/>
        <v>30756.261719547412</v>
      </c>
      <c r="Q11" s="14">
        <f t="shared" si="17"/>
        <v>30453.946133859434</v>
      </c>
      <c r="R11" s="14">
        <f t="shared" si="17"/>
        <v>53591.284159084258</v>
      </c>
      <c r="S11" s="14">
        <f t="shared" si="17"/>
        <v>53849.777467467371</v>
      </c>
      <c r="T11" s="14">
        <f t="shared" si="17"/>
        <v>56861.061865915988</v>
      </c>
      <c r="U11" s="14">
        <f t="shared" si="17"/>
        <v>56827.686265884207</v>
      </c>
      <c r="V11" s="14">
        <f t="shared" si="17"/>
        <v>55860.713805918349</v>
      </c>
      <c r="W11" s="14">
        <f t="shared" si="17"/>
        <v>55379.34320879903</v>
      </c>
      <c r="X11" s="14">
        <f t="shared" si="17"/>
        <v>56993.22567839588</v>
      </c>
      <c r="Y11" s="14">
        <f t="shared" si="17"/>
        <v>56759.514893565065</v>
      </c>
      <c r="Z11" s="14">
        <f t="shared" si="17"/>
        <v>55099.588159091873</v>
      </c>
      <c r="AA11" s="14">
        <f t="shared" si="17"/>
        <v>54624.921857032263</v>
      </c>
      <c r="AB11" s="14">
        <f t="shared" si="17"/>
        <v>57383.198156692379</v>
      </c>
      <c r="AC11" s="14">
        <f t="shared" si="17"/>
        <v>59189.114919640677</v>
      </c>
      <c r="AD11" s="14">
        <f t="shared" si="17"/>
        <v>79944.426701527016</v>
      </c>
      <c r="AE11" s="14">
        <f t="shared" si="17"/>
        <v>80548.976128816779</v>
      </c>
      <c r="AF11" s="14">
        <f t="shared" si="17"/>
        <v>85139.709316246881</v>
      </c>
      <c r="AG11" s="14">
        <f t="shared" si="17"/>
        <v>84730.430807441066</v>
      </c>
      <c r="AH11" s="14">
        <f t="shared" ref="AH11:AR19" si="18">SUMIFS(AH$34:AH$183,$B$34:$B$183,$D11)</f>
        <v>84164.702946798672</v>
      </c>
      <c r="AI11" s="14">
        <f t="shared" si="18"/>
        <v>83951.492888148015</v>
      </c>
      <c r="AJ11" s="14">
        <f t="shared" si="18"/>
        <v>85967.170407039201</v>
      </c>
      <c r="AK11" s="14">
        <f t="shared" si="18"/>
        <v>85034.259704965516</v>
      </c>
      <c r="AL11" s="14">
        <f t="shared" si="18"/>
        <v>84086.900939935469</v>
      </c>
      <c r="AM11" s="14">
        <f t="shared" si="18"/>
        <v>83582.64378107831</v>
      </c>
      <c r="AN11" s="14">
        <f t="shared" si="18"/>
        <v>88139.45987623978</v>
      </c>
      <c r="AO11" s="14">
        <f t="shared" si="18"/>
        <v>89643.061053500103</v>
      </c>
      <c r="AP11" s="14">
        <f t="shared" si="18"/>
        <v>2644727</v>
      </c>
      <c r="AQ11" s="14">
        <f t="shared" si="18"/>
        <v>2649233.966</v>
      </c>
      <c r="AR11" s="14">
        <f t="shared" si="18"/>
        <v>2655391.7540000002</v>
      </c>
      <c r="AS11" s="14">
        <f t="shared" si="7"/>
        <v>996.44093860889041</v>
      </c>
      <c r="AT11" s="14">
        <f t="shared" si="1"/>
        <v>1009.5256962760018</v>
      </c>
      <c r="AU11" s="14">
        <f t="shared" si="1"/>
        <v>1069.2463702427849</v>
      </c>
      <c r="AV11" s="14">
        <f t="shared" si="8"/>
        <v>1053.2382152598764</v>
      </c>
      <c r="AW11" s="14">
        <f t="shared" si="2"/>
        <v>1068.3838990489651</v>
      </c>
      <c r="AX11" s="14">
        <f t="shared" si="2"/>
        <v>1078.506090667757</v>
      </c>
      <c r="AY11" s="14">
        <f t="shared" si="2"/>
        <v>1093.6725521600574</v>
      </c>
      <c r="AZ11" s="14">
        <f t="shared" si="9"/>
        <v>1064.8050242985146</v>
      </c>
      <c r="BA11" s="14">
        <f t="shared" si="2"/>
        <v>1094.1771528246968</v>
      </c>
      <c r="BB11" s="14">
        <f t="shared" si="2"/>
        <v>1093.0601938404277</v>
      </c>
      <c r="BC11" s="14">
        <f t="shared" si="2"/>
        <v>1160.9492447352766</v>
      </c>
      <c r="BD11" s="14">
        <f t="shared" si="10"/>
        <v>1146.872060892128</v>
      </c>
      <c r="BE11" s="14">
        <f t="shared" si="1"/>
        <v>2026.3446533076667</v>
      </c>
      <c r="BF11" s="14">
        <f t="shared" si="1"/>
        <v>2036.1185660171116</v>
      </c>
      <c r="BG11" s="14">
        <f t="shared" si="1"/>
        <v>2149.9784993277563</v>
      </c>
      <c r="BH11" s="14">
        <f t="shared" si="11"/>
        <v>2145.0610627526662</v>
      </c>
      <c r="BI11" s="14">
        <f t="shared" si="3"/>
        <v>2108.5609849046587</v>
      </c>
      <c r="BJ11" s="14">
        <f t="shared" si="3"/>
        <v>2090.3908042676453</v>
      </c>
      <c r="BK11" s="14">
        <f t="shared" si="3"/>
        <v>2151.3096393086134</v>
      </c>
      <c r="BL11" s="14">
        <f t="shared" si="12"/>
        <v>2137.5194378782066</v>
      </c>
      <c r="BM11" s="14">
        <f t="shared" si="3"/>
        <v>2079.830957410119</v>
      </c>
      <c r="BN11" s="14">
        <f t="shared" si="3"/>
        <v>2061.9138421929874</v>
      </c>
      <c r="BO11" s="14">
        <f t="shared" si="3"/>
        <v>2166.0298370450673</v>
      </c>
      <c r="BP11" s="14">
        <f t="shared" si="13"/>
        <v>2229.0162960128209</v>
      </c>
      <c r="BQ11" s="14">
        <f t="shared" si="1"/>
        <v>3022.7855919165577</v>
      </c>
      <c r="BR11" s="14">
        <f t="shared" si="1"/>
        <v>3045.6442622931131</v>
      </c>
      <c r="BS11" s="14">
        <f t="shared" si="1"/>
        <v>3219.2248695705412</v>
      </c>
      <c r="BT11" s="14">
        <f t="shared" si="14"/>
        <v>3198.2992780125433</v>
      </c>
      <c r="BU11" s="14">
        <f t="shared" si="4"/>
        <v>3176.944883953623</v>
      </c>
      <c r="BV11" s="14">
        <f t="shared" si="4"/>
        <v>3168.8968949354025</v>
      </c>
      <c r="BW11" s="14">
        <f t="shared" si="4"/>
        <v>3244.9821914686713</v>
      </c>
      <c r="BX11" s="14">
        <f t="shared" si="15"/>
        <v>3202.3244621767212</v>
      </c>
      <c r="BY11" s="14">
        <f t="shared" si="4"/>
        <v>3174.0081102348163</v>
      </c>
      <c r="BZ11" s="14">
        <f t="shared" si="4"/>
        <v>3154.9740360334149</v>
      </c>
      <c r="CA11" s="14">
        <f t="shared" si="4"/>
        <v>3326.9790817803437</v>
      </c>
      <c r="CB11" s="14">
        <f t="shared" si="16"/>
        <v>3375.8883569049485</v>
      </c>
    </row>
    <row r="12" spans="1:80" x14ac:dyDescent="0.3">
      <c r="D12" s="228" t="s">
        <v>236</v>
      </c>
      <c r="E12" s="228" t="s">
        <v>1098</v>
      </c>
      <c r="F12" s="14">
        <f t="shared" si="17"/>
        <v>72672.049159969945</v>
      </c>
      <c r="G12" s="14">
        <f t="shared" si="17"/>
        <v>74377.919478584488</v>
      </c>
      <c r="H12" s="14">
        <f t="shared" si="17"/>
        <v>83323.610528202262</v>
      </c>
      <c r="I12" s="14">
        <f t="shared" si="17"/>
        <v>78424.267462063683</v>
      </c>
      <c r="J12" s="14">
        <f t="shared" si="17"/>
        <v>79709.223301924241</v>
      </c>
      <c r="K12" s="14">
        <f t="shared" si="17"/>
        <v>78917.691340637815</v>
      </c>
      <c r="L12" s="14">
        <f t="shared" si="17"/>
        <v>82968.703979494618</v>
      </c>
      <c r="M12" s="14">
        <f t="shared" si="17"/>
        <v>81090.360145369239</v>
      </c>
      <c r="N12" s="14">
        <f t="shared" si="17"/>
        <v>84500.347590142614</v>
      </c>
      <c r="O12" s="14">
        <f t="shared" si="17"/>
        <v>85402.883043486785</v>
      </c>
      <c r="P12" s="14">
        <f t="shared" si="17"/>
        <v>91268.777118421538</v>
      </c>
      <c r="Q12" s="14">
        <f t="shared" si="17"/>
        <v>90687.792135512995</v>
      </c>
      <c r="R12" s="14">
        <f t="shared" si="17"/>
        <v>149369.05151858102</v>
      </c>
      <c r="S12" s="14">
        <f t="shared" si="17"/>
        <v>149320.87358633865</v>
      </c>
      <c r="T12" s="14">
        <f t="shared" si="17"/>
        <v>156730.07152663902</v>
      </c>
      <c r="U12" s="14">
        <f t="shared" si="17"/>
        <v>156259.86878623546</v>
      </c>
      <c r="V12" s="14">
        <f t="shared" si="17"/>
        <v>149554.82326002774</v>
      </c>
      <c r="W12" s="14">
        <f t="shared" si="17"/>
        <v>148705.9869923949</v>
      </c>
      <c r="X12" s="14">
        <f t="shared" si="17"/>
        <v>155416.41770994375</v>
      </c>
      <c r="Y12" s="14">
        <f t="shared" si="17"/>
        <v>151098.50274069444</v>
      </c>
      <c r="Z12" s="14">
        <f t="shared" si="17"/>
        <v>155299.06127508209</v>
      </c>
      <c r="AA12" s="14">
        <f t="shared" si="17"/>
        <v>152065.49830616295</v>
      </c>
      <c r="AB12" s="14">
        <f t="shared" si="17"/>
        <v>159513.31953058505</v>
      </c>
      <c r="AC12" s="14">
        <f t="shared" si="17"/>
        <v>158489.85978280933</v>
      </c>
      <c r="AD12" s="14">
        <f t="shared" si="17"/>
        <v>222041.10067855098</v>
      </c>
      <c r="AE12" s="14">
        <f t="shared" si="17"/>
        <v>223698.79306492317</v>
      </c>
      <c r="AF12" s="14">
        <f t="shared" si="17"/>
        <v>240053.68205484125</v>
      </c>
      <c r="AG12" s="14">
        <f t="shared" si="17"/>
        <v>234684.13624829918</v>
      </c>
      <c r="AH12" s="14">
        <f t="shared" si="18"/>
        <v>229264.04656195198</v>
      </c>
      <c r="AI12" s="14">
        <f t="shared" si="18"/>
        <v>227623.67833303273</v>
      </c>
      <c r="AJ12" s="14">
        <f t="shared" si="18"/>
        <v>238385.12168943835</v>
      </c>
      <c r="AK12" s="14">
        <f t="shared" si="18"/>
        <v>232188.8628860637</v>
      </c>
      <c r="AL12" s="14">
        <f t="shared" si="18"/>
        <v>239799.40886522474</v>
      </c>
      <c r="AM12" s="14">
        <f t="shared" si="18"/>
        <v>237468.38134964975</v>
      </c>
      <c r="AN12" s="14">
        <f t="shared" si="18"/>
        <v>250782.09664900659</v>
      </c>
      <c r="AO12" s="14">
        <f t="shared" si="18"/>
        <v>249177.65191832237</v>
      </c>
      <c r="AP12" s="14">
        <f t="shared" si="18"/>
        <v>7258627</v>
      </c>
      <c r="AQ12" s="14">
        <f t="shared" si="18"/>
        <v>7279003.2469999995</v>
      </c>
      <c r="AR12" s="14">
        <f t="shared" si="18"/>
        <v>7306949.3609999996</v>
      </c>
      <c r="AS12" s="14">
        <f t="shared" si="7"/>
        <v>1001.1817546206734</v>
      </c>
      <c r="AT12" s="14">
        <f t="shared" si="1"/>
        <v>1024.683035491209</v>
      </c>
      <c r="AU12" s="14">
        <f t="shared" si="1"/>
        <v>1147.9252278454624</v>
      </c>
      <c r="AV12" s="14">
        <f t="shared" si="8"/>
        <v>1077.4039356883898</v>
      </c>
      <c r="AW12" s="14">
        <f t="shared" si="2"/>
        <v>1095.0568449708544</v>
      </c>
      <c r="AX12" s="14">
        <f t="shared" si="2"/>
        <v>1084.1826643388749</v>
      </c>
      <c r="AY12" s="14">
        <f t="shared" si="2"/>
        <v>1139.8360622203281</v>
      </c>
      <c r="AZ12" s="14">
        <f t="shared" si="9"/>
        <v>1109.7703862323133</v>
      </c>
      <c r="BA12" s="14">
        <f t="shared" si="2"/>
        <v>1160.8780037976896</v>
      </c>
      <c r="BB12" s="14">
        <f t="shared" si="2"/>
        <v>1173.2771664676081</v>
      </c>
      <c r="BC12" s="14">
        <f t="shared" si="2"/>
        <v>1253.8636681613991</v>
      </c>
      <c r="BD12" s="14">
        <f t="shared" si="10"/>
        <v>1241.117019635426</v>
      </c>
      <c r="BE12" s="14">
        <f t="shared" si="1"/>
        <v>2057.8141226788625</v>
      </c>
      <c r="BF12" s="14">
        <f t="shared" si="1"/>
        <v>2057.1503892724982</v>
      </c>
      <c r="BG12" s="14">
        <f t="shared" si="1"/>
        <v>2159.224761468512</v>
      </c>
      <c r="BH12" s="14">
        <f t="shared" si="11"/>
        <v>2146.7206907846494</v>
      </c>
      <c r="BI12" s="14">
        <f t="shared" si="3"/>
        <v>2054.6058050141128</v>
      </c>
      <c r="BJ12" s="14">
        <f t="shared" si="3"/>
        <v>2042.9443695286609</v>
      </c>
      <c r="BK12" s="14">
        <f t="shared" si="3"/>
        <v>2135.133237837169</v>
      </c>
      <c r="BL12" s="14">
        <f t="shared" si="12"/>
        <v>2067.8739549936572</v>
      </c>
      <c r="BM12" s="14">
        <f t="shared" si="3"/>
        <v>2133.5209781516132</v>
      </c>
      <c r="BN12" s="14">
        <f t="shared" si="3"/>
        <v>2089.0978221343134</v>
      </c>
      <c r="BO12" s="14">
        <f t="shared" si="3"/>
        <v>2191.4170679389044</v>
      </c>
      <c r="BP12" s="14">
        <f t="shared" si="13"/>
        <v>2169.0291249140264</v>
      </c>
      <c r="BQ12" s="14">
        <f t="shared" si="1"/>
        <v>3058.995877299536</v>
      </c>
      <c r="BR12" s="14">
        <f t="shared" si="1"/>
        <v>3081.8334247637076</v>
      </c>
      <c r="BS12" s="14">
        <f t="shared" si="1"/>
        <v>3307.1499893139739</v>
      </c>
      <c r="BT12" s="14">
        <f t="shared" si="14"/>
        <v>3224.1246264730398</v>
      </c>
      <c r="BU12" s="14">
        <f t="shared" si="4"/>
        <v>3149.6626499849667</v>
      </c>
      <c r="BV12" s="14">
        <f t="shared" si="4"/>
        <v>3127.1270338675363</v>
      </c>
      <c r="BW12" s="14">
        <f t="shared" si="4"/>
        <v>3274.9693000574966</v>
      </c>
      <c r="BX12" s="14">
        <f t="shared" si="15"/>
        <v>3177.6443412259705</v>
      </c>
      <c r="BY12" s="14">
        <f t="shared" si="4"/>
        <v>3294.3989819493036</v>
      </c>
      <c r="BZ12" s="14">
        <f t="shared" si="4"/>
        <v>3262.3749886019218</v>
      </c>
      <c r="CA12" s="14">
        <f t="shared" si="4"/>
        <v>3445.2807361003033</v>
      </c>
      <c r="CB12" s="14">
        <f t="shared" si="16"/>
        <v>3410.1461445494529</v>
      </c>
    </row>
    <row r="13" spans="1:80" x14ac:dyDescent="0.3">
      <c r="D13" s="228" t="s">
        <v>245</v>
      </c>
      <c r="E13" s="228" t="s">
        <v>1099</v>
      </c>
      <c r="F13" s="14">
        <f t="shared" si="17"/>
        <v>42648.970761840865</v>
      </c>
      <c r="G13" s="14">
        <f t="shared" si="17"/>
        <v>42775.304356206056</v>
      </c>
      <c r="H13" s="14">
        <f t="shared" si="17"/>
        <v>44895.58985983389</v>
      </c>
      <c r="I13" s="14">
        <f t="shared" si="17"/>
        <v>43983.34741827524</v>
      </c>
      <c r="J13" s="14">
        <f t="shared" si="17"/>
        <v>47071.332640082794</v>
      </c>
      <c r="K13" s="14">
        <f t="shared" si="17"/>
        <v>46310.272273441347</v>
      </c>
      <c r="L13" s="14">
        <f t="shared" si="17"/>
        <v>47166.392216953391</v>
      </c>
      <c r="M13" s="14">
        <f t="shared" si="17"/>
        <v>48327.295245786583</v>
      </c>
      <c r="N13" s="14">
        <f t="shared" si="17"/>
        <v>46530.591225475364</v>
      </c>
      <c r="O13" s="14">
        <f t="shared" si="17"/>
        <v>45554.231145777347</v>
      </c>
      <c r="P13" s="14">
        <f t="shared" si="17"/>
        <v>46776.400736951866</v>
      </c>
      <c r="Q13" s="14">
        <f t="shared" si="17"/>
        <v>46250.371084679042</v>
      </c>
      <c r="R13" s="14">
        <f t="shared" si="17"/>
        <v>107457.25713535179</v>
      </c>
      <c r="S13" s="14">
        <f t="shared" si="17"/>
        <v>106281.46930072605</v>
      </c>
      <c r="T13" s="14">
        <f t="shared" si="17"/>
        <v>111382.53645593677</v>
      </c>
      <c r="U13" s="14">
        <f t="shared" si="17"/>
        <v>111436.05589677312</v>
      </c>
      <c r="V13" s="14">
        <f t="shared" si="17"/>
        <v>107800.57788169417</v>
      </c>
      <c r="W13" s="14">
        <f t="shared" si="17"/>
        <v>106750.0535253113</v>
      </c>
      <c r="X13" s="14">
        <f t="shared" si="17"/>
        <v>109529.23946407788</v>
      </c>
      <c r="Y13" s="14">
        <f t="shared" si="17"/>
        <v>109032.09923221916</v>
      </c>
      <c r="Z13" s="14">
        <f t="shared" si="17"/>
        <v>109448.27442660437</v>
      </c>
      <c r="AA13" s="14">
        <f t="shared" si="17"/>
        <v>108368.56954228735</v>
      </c>
      <c r="AB13" s="14">
        <f t="shared" si="17"/>
        <v>113758.08400485579</v>
      </c>
      <c r="AC13" s="14">
        <f t="shared" si="17"/>
        <v>112572.26495634705</v>
      </c>
      <c r="AD13" s="14">
        <f t="shared" si="17"/>
        <v>150106.22789719264</v>
      </c>
      <c r="AE13" s="14">
        <f t="shared" si="17"/>
        <v>149056.77365693211</v>
      </c>
      <c r="AF13" s="14">
        <f t="shared" si="17"/>
        <v>156278.12631577067</v>
      </c>
      <c r="AG13" s="14">
        <f t="shared" si="17"/>
        <v>155419.40331504834</v>
      </c>
      <c r="AH13" s="14">
        <f t="shared" si="18"/>
        <v>154871.91052177694</v>
      </c>
      <c r="AI13" s="14">
        <f t="shared" si="18"/>
        <v>153060.32579875266</v>
      </c>
      <c r="AJ13" s="14">
        <f t="shared" si="18"/>
        <v>156695.63168103131</v>
      </c>
      <c r="AK13" s="14">
        <f t="shared" si="18"/>
        <v>157359.39447800574</v>
      </c>
      <c r="AL13" s="14">
        <f t="shared" si="18"/>
        <v>155978.86565207972</v>
      </c>
      <c r="AM13" s="14">
        <f t="shared" si="18"/>
        <v>153922.80068806469</v>
      </c>
      <c r="AN13" s="14">
        <f t="shared" si="18"/>
        <v>160534.48474180774</v>
      </c>
      <c r="AO13" s="14">
        <f t="shared" si="18"/>
        <v>158822.6360410261</v>
      </c>
      <c r="AP13" s="14">
        <f t="shared" si="18"/>
        <v>5450130</v>
      </c>
      <c r="AQ13" s="14">
        <f t="shared" si="18"/>
        <v>5470229.2680000002</v>
      </c>
      <c r="AR13" s="14">
        <f t="shared" si="18"/>
        <v>5491756.2150000008</v>
      </c>
      <c r="AS13" s="14">
        <f t="shared" si="7"/>
        <v>782.53125635243327</v>
      </c>
      <c r="AT13" s="14">
        <f t="shared" si="1"/>
        <v>784.84924866390452</v>
      </c>
      <c r="AU13" s="14">
        <f t="shared" si="1"/>
        <v>823.75264186054073</v>
      </c>
      <c r="AV13" s="14">
        <f t="shared" si="8"/>
        <v>804.0494330936192</v>
      </c>
      <c r="AW13" s="14">
        <f t="shared" si="2"/>
        <v>860.50017894940618</v>
      </c>
      <c r="AX13" s="14">
        <f t="shared" si="2"/>
        <v>846.58740986139867</v>
      </c>
      <c r="AY13" s="14">
        <f t="shared" si="2"/>
        <v>862.23794115668113</v>
      </c>
      <c r="AZ13" s="14">
        <f t="shared" si="9"/>
        <v>879.99709662615783</v>
      </c>
      <c r="BA13" s="14">
        <f t="shared" si="2"/>
        <v>850.61500982549603</v>
      </c>
      <c r="BB13" s="14">
        <f t="shared" si="2"/>
        <v>832.76639632387241</v>
      </c>
      <c r="BC13" s="14">
        <f t="shared" si="2"/>
        <v>855.10859682950797</v>
      </c>
      <c r="BD13" s="14">
        <f t="shared" si="10"/>
        <v>842.17815347214992</v>
      </c>
      <c r="BE13" s="14">
        <f t="shared" si="1"/>
        <v>1971.6457613919631</v>
      </c>
      <c r="BF13" s="14">
        <f t="shared" si="1"/>
        <v>1950.0721872822494</v>
      </c>
      <c r="BG13" s="14">
        <f t="shared" si="1"/>
        <v>2043.6675172140256</v>
      </c>
      <c r="BH13" s="14">
        <f t="shared" si="11"/>
        <v>2037.1368444949267</v>
      </c>
      <c r="BI13" s="14">
        <f t="shared" si="3"/>
        <v>1970.6775091185114</v>
      </c>
      <c r="BJ13" s="14">
        <f t="shared" si="3"/>
        <v>1951.4731155745646</v>
      </c>
      <c r="BK13" s="14">
        <f t="shared" si="3"/>
        <v>2002.2787729356628</v>
      </c>
      <c r="BL13" s="14">
        <f t="shared" si="12"/>
        <v>1985.3776271862268</v>
      </c>
      <c r="BM13" s="14">
        <f t="shared" si="3"/>
        <v>2000.7986697533859</v>
      </c>
      <c r="BN13" s="14">
        <f t="shared" si="3"/>
        <v>1981.0608337063097</v>
      </c>
      <c r="BO13" s="14">
        <f t="shared" si="3"/>
        <v>2079.5853049582961</v>
      </c>
      <c r="BP13" s="14">
        <f t="shared" si="13"/>
        <v>2049.8408987797179</v>
      </c>
      <c r="BQ13" s="14">
        <f t="shared" si="1"/>
        <v>2754.1770177443959</v>
      </c>
      <c r="BR13" s="14">
        <f t="shared" si="1"/>
        <v>2734.9214359461539</v>
      </c>
      <c r="BS13" s="14">
        <f t="shared" si="1"/>
        <v>2867.4201590745665</v>
      </c>
      <c r="BT13" s="14">
        <f t="shared" si="14"/>
        <v>2841.1862775885456</v>
      </c>
      <c r="BU13" s="14">
        <f t="shared" si="4"/>
        <v>2831.1776880679167</v>
      </c>
      <c r="BV13" s="14">
        <f t="shared" si="4"/>
        <v>2798.0605254359634</v>
      </c>
      <c r="BW13" s="14">
        <f t="shared" si="4"/>
        <v>2864.5167140923445</v>
      </c>
      <c r="BX13" s="14">
        <f t="shared" si="15"/>
        <v>2865.3747238123842</v>
      </c>
      <c r="BY13" s="14">
        <f t="shared" si="4"/>
        <v>2851.4136795788818</v>
      </c>
      <c r="BZ13" s="14">
        <f t="shared" si="4"/>
        <v>2813.8272300301819</v>
      </c>
      <c r="CA13" s="14">
        <f t="shared" si="4"/>
        <v>2934.6939017878058</v>
      </c>
      <c r="CB13" s="14">
        <f t="shared" si="16"/>
        <v>2892.0190522518683</v>
      </c>
    </row>
    <row r="14" spans="1:80" x14ac:dyDescent="0.3">
      <c r="D14" s="228" t="s">
        <v>254</v>
      </c>
      <c r="E14" s="228" t="s">
        <v>1100</v>
      </c>
      <c r="F14" s="14">
        <f t="shared" si="17"/>
        <v>34858.901011998423</v>
      </c>
      <c r="G14" s="14">
        <f t="shared" si="17"/>
        <v>34669.765966915795</v>
      </c>
      <c r="H14" s="14">
        <f t="shared" si="17"/>
        <v>36847.27414689085</v>
      </c>
      <c r="I14" s="14">
        <f t="shared" si="17"/>
        <v>35240.367919021621</v>
      </c>
      <c r="J14" s="14">
        <f t="shared" si="17"/>
        <v>37370.989984154949</v>
      </c>
      <c r="K14" s="14">
        <f t="shared" si="17"/>
        <v>37392.457299938615</v>
      </c>
      <c r="L14" s="14">
        <f t="shared" si="17"/>
        <v>38176.79116309878</v>
      </c>
      <c r="M14" s="14">
        <f t="shared" si="17"/>
        <v>37769.003457004386</v>
      </c>
      <c r="N14" s="14">
        <f t="shared" si="17"/>
        <v>37281.142068839836</v>
      </c>
      <c r="O14" s="14">
        <f t="shared" si="17"/>
        <v>37314.129750301072</v>
      </c>
      <c r="P14" s="14">
        <f t="shared" si="17"/>
        <v>39877.132870018148</v>
      </c>
      <c r="Q14" s="14">
        <f t="shared" si="17"/>
        <v>39406.200446457537</v>
      </c>
      <c r="R14" s="14">
        <f t="shared" si="17"/>
        <v>88756.029002825046</v>
      </c>
      <c r="S14" s="14">
        <f t="shared" si="17"/>
        <v>88816.162943497664</v>
      </c>
      <c r="T14" s="14">
        <f t="shared" si="17"/>
        <v>91108.076535888016</v>
      </c>
      <c r="U14" s="14">
        <f t="shared" si="17"/>
        <v>92781.68556936791</v>
      </c>
      <c r="V14" s="14">
        <f t="shared" si="17"/>
        <v>90025.152057149302</v>
      </c>
      <c r="W14" s="14">
        <f t="shared" si="17"/>
        <v>89274.831621556761</v>
      </c>
      <c r="X14" s="14">
        <f t="shared" si="17"/>
        <v>92509.779339871806</v>
      </c>
      <c r="Y14" s="14">
        <f t="shared" si="17"/>
        <v>92632.575595714312</v>
      </c>
      <c r="Z14" s="14">
        <f t="shared" si="17"/>
        <v>90234.880052638298</v>
      </c>
      <c r="AA14" s="14">
        <f t="shared" si="17"/>
        <v>90282.244879775128</v>
      </c>
      <c r="AB14" s="14">
        <f t="shared" si="17"/>
        <v>95193.398005784096</v>
      </c>
      <c r="AC14" s="14">
        <f t="shared" si="17"/>
        <v>95597.650580386675</v>
      </c>
      <c r="AD14" s="14">
        <f t="shared" si="17"/>
        <v>123614.93001482348</v>
      </c>
      <c r="AE14" s="14">
        <f t="shared" si="17"/>
        <v>123485.92891041345</v>
      </c>
      <c r="AF14" s="14">
        <f t="shared" si="17"/>
        <v>127955.35068277887</v>
      </c>
      <c r="AG14" s="14">
        <f t="shared" si="17"/>
        <v>128022.05348838952</v>
      </c>
      <c r="AH14" s="14">
        <f t="shared" si="18"/>
        <v>127396.14204130424</v>
      </c>
      <c r="AI14" s="14">
        <f t="shared" si="18"/>
        <v>126667.28892149539</v>
      </c>
      <c r="AJ14" s="14">
        <f t="shared" si="18"/>
        <v>130686.57050297057</v>
      </c>
      <c r="AK14" s="14">
        <f t="shared" si="18"/>
        <v>130401.57905271871</v>
      </c>
      <c r="AL14" s="14">
        <f t="shared" si="18"/>
        <v>127516.02212147813</v>
      </c>
      <c r="AM14" s="14">
        <f t="shared" si="18"/>
        <v>127596.3746300762</v>
      </c>
      <c r="AN14" s="14">
        <f t="shared" si="18"/>
        <v>135070.53087580224</v>
      </c>
      <c r="AO14" s="14">
        <f t="shared" si="18"/>
        <v>135003.8510268442</v>
      </c>
      <c r="AP14" s="14">
        <f t="shared" si="18"/>
        <v>4771666</v>
      </c>
      <c r="AQ14" s="14">
        <f t="shared" si="18"/>
        <v>4786691.0710000005</v>
      </c>
      <c r="AR14" s="14">
        <f t="shared" si="18"/>
        <v>4816825.1099999994</v>
      </c>
      <c r="AS14" s="14">
        <f t="shared" si="7"/>
        <v>730.53941772115695</v>
      </c>
      <c r="AT14" s="14">
        <f t="shared" si="1"/>
        <v>726.5757068268357</v>
      </c>
      <c r="AU14" s="14">
        <f t="shared" si="1"/>
        <v>772.20983503226864</v>
      </c>
      <c r="AV14" s="14">
        <f t="shared" si="8"/>
        <v>736.21563197433295</v>
      </c>
      <c r="AW14" s="14">
        <f t="shared" si="2"/>
        <v>780.72700806964076</v>
      </c>
      <c r="AX14" s="14">
        <f t="shared" si="2"/>
        <v>781.17548731062891</v>
      </c>
      <c r="AY14" s="14">
        <f t="shared" si="2"/>
        <v>797.56120871036626</v>
      </c>
      <c r="AZ14" s="14">
        <f t="shared" si="9"/>
        <v>784.10576665102121</v>
      </c>
      <c r="BA14" s="14">
        <f t="shared" si="2"/>
        <v>778.84997205494051</v>
      </c>
      <c r="BB14" s="14">
        <f t="shared" si="2"/>
        <v>779.53912623205235</v>
      </c>
      <c r="BC14" s="14">
        <f t="shared" si="2"/>
        <v>833.0834866618477</v>
      </c>
      <c r="BD14" s="14">
        <f t="shared" si="10"/>
        <v>818.09489750101272</v>
      </c>
      <c r="BE14" s="14">
        <f t="shared" si="1"/>
        <v>1860.0637388037019</v>
      </c>
      <c r="BF14" s="14">
        <f t="shared" si="1"/>
        <v>1861.3239682638655</v>
      </c>
      <c r="BG14" s="14">
        <f t="shared" si="1"/>
        <v>1909.3556953879004</v>
      </c>
      <c r="BH14" s="14">
        <f t="shared" si="11"/>
        <v>1938.3261671404382</v>
      </c>
      <c r="BI14" s="14">
        <f t="shared" si="3"/>
        <v>1880.7387132744689</v>
      </c>
      <c r="BJ14" s="14">
        <f t="shared" si="3"/>
        <v>1865.063575178795</v>
      </c>
      <c r="BK14" s="14">
        <f t="shared" si="3"/>
        <v>1932.6457038420351</v>
      </c>
      <c r="BL14" s="14">
        <f t="shared" si="12"/>
        <v>1923.1043992733696</v>
      </c>
      <c r="BM14" s="14">
        <f t="shared" si="3"/>
        <v>1885.1201950199616</v>
      </c>
      <c r="BN14" s="14">
        <f t="shared" si="3"/>
        <v>1886.1097058623009</v>
      </c>
      <c r="BO14" s="14">
        <f t="shared" si="3"/>
        <v>1988.7098748133121</v>
      </c>
      <c r="BP14" s="14">
        <f t="shared" si="13"/>
        <v>1984.6610245807053</v>
      </c>
      <c r="BQ14" s="14">
        <f t="shared" si="1"/>
        <v>2590.6031565248591</v>
      </c>
      <c r="BR14" s="14">
        <f t="shared" si="1"/>
        <v>2587.8996750907013</v>
      </c>
      <c r="BS14" s="14">
        <f t="shared" si="1"/>
        <v>2681.5655304201691</v>
      </c>
      <c r="BT14" s="14">
        <f t="shared" si="14"/>
        <v>2674.541799114771</v>
      </c>
      <c r="BU14" s="14">
        <f t="shared" si="4"/>
        <v>2661.4657213441096</v>
      </c>
      <c r="BV14" s="14">
        <f t="shared" si="4"/>
        <v>2646.2390624894242</v>
      </c>
      <c r="BW14" s="14">
        <f t="shared" si="4"/>
        <v>2730.2069125524008</v>
      </c>
      <c r="BX14" s="14">
        <f t="shared" si="15"/>
        <v>2707.2101659243908</v>
      </c>
      <c r="BY14" s="14">
        <f t="shared" si="4"/>
        <v>2663.9701670749018</v>
      </c>
      <c r="BZ14" s="14">
        <f t="shared" si="4"/>
        <v>2665.6488320943531</v>
      </c>
      <c r="CA14" s="14">
        <f t="shared" si="4"/>
        <v>2821.7933614751596</v>
      </c>
      <c r="CB14" s="14">
        <f t="shared" si="16"/>
        <v>2802.7559220817179</v>
      </c>
    </row>
    <row r="15" spans="1:80" x14ac:dyDescent="0.3">
      <c r="D15" s="228" t="s">
        <v>263</v>
      </c>
      <c r="E15" s="228" t="s">
        <v>1101</v>
      </c>
      <c r="F15" s="14">
        <f t="shared" si="17"/>
        <v>56188.037222916049</v>
      </c>
      <c r="G15" s="14">
        <f t="shared" si="17"/>
        <v>53686.03749201756</v>
      </c>
      <c r="H15" s="14">
        <f t="shared" si="17"/>
        <v>54861.754442821672</v>
      </c>
      <c r="I15" s="14">
        <f t="shared" si="17"/>
        <v>54565.127949028771</v>
      </c>
      <c r="J15" s="14">
        <f t="shared" si="17"/>
        <v>59761.633032525453</v>
      </c>
      <c r="K15" s="14">
        <f t="shared" si="17"/>
        <v>59875.229351092305</v>
      </c>
      <c r="L15" s="14">
        <f t="shared" si="17"/>
        <v>62100.436590616649</v>
      </c>
      <c r="M15" s="14">
        <f t="shared" si="17"/>
        <v>60789.632072578737</v>
      </c>
      <c r="N15" s="14">
        <f t="shared" si="17"/>
        <v>59571.959208893662</v>
      </c>
      <c r="O15" s="14">
        <f t="shared" si="17"/>
        <v>61017.173266213562</v>
      </c>
      <c r="P15" s="14">
        <f t="shared" si="17"/>
        <v>65703.715103396316</v>
      </c>
      <c r="Q15" s="14">
        <f t="shared" si="17"/>
        <v>64233.64940599112</v>
      </c>
      <c r="R15" s="14">
        <f t="shared" si="17"/>
        <v>109585.37735053549</v>
      </c>
      <c r="S15" s="14">
        <f t="shared" si="17"/>
        <v>109431.15662426266</v>
      </c>
      <c r="T15" s="14">
        <f t="shared" si="17"/>
        <v>113409.63474865539</v>
      </c>
      <c r="U15" s="14">
        <f t="shared" si="17"/>
        <v>114983.1057525286</v>
      </c>
      <c r="V15" s="14">
        <f t="shared" si="17"/>
        <v>108365.52898186773</v>
      </c>
      <c r="W15" s="14">
        <f t="shared" si="17"/>
        <v>107857.3429557816</v>
      </c>
      <c r="X15" s="14">
        <f t="shared" si="17"/>
        <v>111793.69124414065</v>
      </c>
      <c r="Y15" s="14">
        <f t="shared" si="17"/>
        <v>110126.798274759</v>
      </c>
      <c r="Z15" s="14">
        <f t="shared" si="17"/>
        <v>114480.55528238259</v>
      </c>
      <c r="AA15" s="14">
        <f t="shared" si="17"/>
        <v>117020.29063811302</v>
      </c>
      <c r="AB15" s="14">
        <f t="shared" si="17"/>
        <v>120092.44216788326</v>
      </c>
      <c r="AC15" s="14">
        <f t="shared" si="17"/>
        <v>118410.72090496551</v>
      </c>
      <c r="AD15" s="14">
        <f t="shared" si="17"/>
        <v>165773.41457345156</v>
      </c>
      <c r="AE15" s="14">
        <f t="shared" si="17"/>
        <v>163117.19411628021</v>
      </c>
      <c r="AF15" s="14">
        <f t="shared" si="17"/>
        <v>168271.38919147706</v>
      </c>
      <c r="AG15" s="14">
        <f t="shared" si="17"/>
        <v>169548.23370155739</v>
      </c>
      <c r="AH15" s="14">
        <f t="shared" si="18"/>
        <v>168127.16201439319</v>
      </c>
      <c r="AI15" s="14">
        <f t="shared" si="18"/>
        <v>167732.57230687386</v>
      </c>
      <c r="AJ15" s="14">
        <f t="shared" si="18"/>
        <v>173894.1278347573</v>
      </c>
      <c r="AK15" s="14">
        <f t="shared" si="18"/>
        <v>170916.43034733777</v>
      </c>
      <c r="AL15" s="14">
        <f t="shared" si="18"/>
        <v>174052.5144912762</v>
      </c>
      <c r="AM15" s="14">
        <f t="shared" si="18"/>
        <v>178037.46390432658</v>
      </c>
      <c r="AN15" s="14">
        <f t="shared" si="18"/>
        <v>185796.1572712796</v>
      </c>
      <c r="AO15" s="14">
        <f t="shared" si="18"/>
        <v>182644.37031095664</v>
      </c>
      <c r="AP15" s="14">
        <f t="shared" si="18"/>
        <v>5860706</v>
      </c>
      <c r="AQ15" s="14">
        <f t="shared" si="18"/>
        <v>5880164.9289999995</v>
      </c>
      <c r="AR15" s="14">
        <f t="shared" si="18"/>
        <v>5914343.972000001</v>
      </c>
      <c r="AS15" s="14">
        <f t="shared" si="7"/>
        <v>958.72472058683798</v>
      </c>
      <c r="AT15" s="14">
        <f t="shared" si="1"/>
        <v>916.03362277543965</v>
      </c>
      <c r="AU15" s="14">
        <f t="shared" si="1"/>
        <v>936.09463506310794</v>
      </c>
      <c r="AV15" s="14">
        <f t="shared" si="8"/>
        <v>927.95233820606973</v>
      </c>
      <c r="AW15" s="14">
        <f t="shared" si="2"/>
        <v>1016.3257961998818</v>
      </c>
      <c r="AX15" s="14">
        <f t="shared" si="2"/>
        <v>1018.2576521926721</v>
      </c>
      <c r="AY15" s="14">
        <f t="shared" si="2"/>
        <v>1056.1002512760751</v>
      </c>
      <c r="AZ15" s="14">
        <f t="shared" si="9"/>
        <v>1027.8338960393953</v>
      </c>
      <c r="BA15" s="14">
        <f t="shared" si="2"/>
        <v>1013.1001413768962</v>
      </c>
      <c r="BB15" s="14">
        <f t="shared" si="2"/>
        <v>1037.6779223536225</v>
      </c>
      <c r="BC15" s="14">
        <f t="shared" si="2"/>
        <v>1117.378779281453</v>
      </c>
      <c r="BD15" s="14">
        <f t="shared" si="10"/>
        <v>1086.0654995734008</v>
      </c>
      <c r="BE15" s="14">
        <f t="shared" si="1"/>
        <v>1869.8323606496467</v>
      </c>
      <c r="BF15" s="14">
        <f t="shared" si="1"/>
        <v>1867.2009246712369</v>
      </c>
      <c r="BG15" s="14">
        <f t="shared" si="1"/>
        <v>1935.0848643261645</v>
      </c>
      <c r="BH15" s="14">
        <f t="shared" si="11"/>
        <v>1955.4401473579587</v>
      </c>
      <c r="BI15" s="14">
        <f t="shared" si="3"/>
        <v>1842.899481397654</v>
      </c>
      <c r="BJ15" s="14">
        <f t="shared" si="3"/>
        <v>1834.2571043177213</v>
      </c>
      <c r="BK15" s="14">
        <f t="shared" si="3"/>
        <v>1901.1999254101304</v>
      </c>
      <c r="BL15" s="14">
        <f t="shared" si="12"/>
        <v>1862.0289722093792</v>
      </c>
      <c r="BM15" s="14">
        <f t="shared" si="3"/>
        <v>1946.8936103778901</v>
      </c>
      <c r="BN15" s="14">
        <f t="shared" si="3"/>
        <v>1990.0851770498534</v>
      </c>
      <c r="BO15" s="14">
        <f t="shared" si="3"/>
        <v>2042.3311865898052</v>
      </c>
      <c r="BP15" s="14">
        <f t="shared" si="13"/>
        <v>2002.0939171876337</v>
      </c>
      <c r="BQ15" s="14">
        <f t="shared" si="1"/>
        <v>2828.5570812364854</v>
      </c>
      <c r="BR15" s="14">
        <f t="shared" si="1"/>
        <v>2783.2345474466761</v>
      </c>
      <c r="BS15" s="14">
        <f t="shared" si="1"/>
        <v>2871.1794993892727</v>
      </c>
      <c r="BT15" s="14">
        <f t="shared" si="14"/>
        <v>2883.3924855640284</v>
      </c>
      <c r="BU15" s="14">
        <f t="shared" si="4"/>
        <v>2859.2252775975358</v>
      </c>
      <c r="BV15" s="14">
        <f t="shared" si="4"/>
        <v>2852.514756510393</v>
      </c>
      <c r="BW15" s="14">
        <f t="shared" si="4"/>
        <v>2957.3001766862058</v>
      </c>
      <c r="BX15" s="14">
        <f t="shared" si="15"/>
        <v>2889.8628682487752</v>
      </c>
      <c r="BY15" s="14">
        <f t="shared" si="4"/>
        <v>2959.9937517547855</v>
      </c>
      <c r="BZ15" s="14">
        <f t="shared" si="4"/>
        <v>3027.7630994034757</v>
      </c>
      <c r="CA15" s="14">
        <f t="shared" si="4"/>
        <v>3159.7099658712586</v>
      </c>
      <c r="CB15" s="14">
        <f t="shared" si="16"/>
        <v>3088.1594167610347</v>
      </c>
    </row>
    <row r="16" spans="1:80" x14ac:dyDescent="0.3">
      <c r="D16" s="228" t="s">
        <v>270</v>
      </c>
      <c r="E16" s="228" t="s">
        <v>1102</v>
      </c>
      <c r="F16" s="14">
        <f t="shared" si="17"/>
        <v>47102.733226594653</v>
      </c>
      <c r="G16" s="14">
        <f t="shared" si="17"/>
        <v>47086.305742438082</v>
      </c>
      <c r="H16" s="14">
        <f t="shared" si="17"/>
        <v>49382.914848675049</v>
      </c>
      <c r="I16" s="14">
        <f t="shared" si="17"/>
        <v>47645.827046271756</v>
      </c>
      <c r="J16" s="14">
        <f t="shared" si="17"/>
        <v>50726.455124774373</v>
      </c>
      <c r="K16" s="14">
        <f t="shared" si="17"/>
        <v>51167.945073344294</v>
      </c>
      <c r="L16" s="14">
        <f t="shared" si="17"/>
        <v>53142.979401990524</v>
      </c>
      <c r="M16" s="14">
        <f t="shared" si="17"/>
        <v>51511.725884853986</v>
      </c>
      <c r="N16" s="14">
        <f t="shared" si="17"/>
        <v>51888.87680406202</v>
      </c>
      <c r="O16" s="14">
        <f t="shared" si="17"/>
        <v>53737.640753354819</v>
      </c>
      <c r="P16" s="14">
        <f t="shared" si="17"/>
        <v>57749.916296053634</v>
      </c>
      <c r="Q16" s="14">
        <f t="shared" si="17"/>
        <v>55717.700994383791</v>
      </c>
      <c r="R16" s="14">
        <f t="shared" si="17"/>
        <v>110339.84428268607</v>
      </c>
      <c r="S16" s="14">
        <f t="shared" si="17"/>
        <v>109844.31454612024</v>
      </c>
      <c r="T16" s="14">
        <f t="shared" si="17"/>
        <v>113943.12632206945</v>
      </c>
      <c r="U16" s="14">
        <f t="shared" si="17"/>
        <v>115508.70712390485</v>
      </c>
      <c r="V16" s="14">
        <f t="shared" si="17"/>
        <v>112083.72214773067</v>
      </c>
      <c r="W16" s="14">
        <f t="shared" si="17"/>
        <v>112703.51081387687</v>
      </c>
      <c r="X16" s="14">
        <f t="shared" si="17"/>
        <v>116462.58278601085</v>
      </c>
      <c r="Y16" s="14">
        <f t="shared" si="17"/>
        <v>115437.0664653436</v>
      </c>
      <c r="Z16" s="14">
        <f t="shared" si="17"/>
        <v>113253.5190088464</v>
      </c>
      <c r="AA16" s="14">
        <f t="shared" si="17"/>
        <v>112666.2783522761</v>
      </c>
      <c r="AB16" s="14">
        <f t="shared" si="17"/>
        <v>118132.80278436288</v>
      </c>
      <c r="AC16" s="14">
        <f t="shared" si="17"/>
        <v>118886.17459567946</v>
      </c>
      <c r="AD16" s="14">
        <f t="shared" si="17"/>
        <v>157442.57750928076</v>
      </c>
      <c r="AE16" s="14">
        <f t="shared" si="17"/>
        <v>156930.62028855828</v>
      </c>
      <c r="AF16" s="14">
        <f t="shared" si="17"/>
        <v>163326.04117074449</v>
      </c>
      <c r="AG16" s="14">
        <f t="shared" si="17"/>
        <v>163154.53417017663</v>
      </c>
      <c r="AH16" s="14">
        <f t="shared" si="18"/>
        <v>162810.17727250504</v>
      </c>
      <c r="AI16" s="14">
        <f t="shared" si="18"/>
        <v>163871.45588722115</v>
      </c>
      <c r="AJ16" s="14">
        <f t="shared" si="18"/>
        <v>169605.56218800141</v>
      </c>
      <c r="AK16" s="14">
        <f t="shared" si="18"/>
        <v>166948.79235019756</v>
      </c>
      <c r="AL16" s="14">
        <f t="shared" si="18"/>
        <v>165142.39581290842</v>
      </c>
      <c r="AM16" s="14">
        <f t="shared" si="18"/>
        <v>166403.91910563086</v>
      </c>
      <c r="AN16" s="14">
        <f t="shared" si="18"/>
        <v>175882.71908041654</v>
      </c>
      <c r="AO16" s="14">
        <f t="shared" si="18"/>
        <v>174603.87559006325</v>
      </c>
      <c r="AP16" s="14">
        <f t="shared" si="18"/>
        <v>6168432</v>
      </c>
      <c r="AQ16" s="14">
        <f t="shared" si="18"/>
        <v>6221679.0589999994</v>
      </c>
      <c r="AR16" s="14">
        <f t="shared" si="18"/>
        <v>6269296.4390000002</v>
      </c>
      <c r="AS16" s="14">
        <f t="shared" si="7"/>
        <v>763.60950767706697</v>
      </c>
      <c r="AT16" s="14">
        <f t="shared" si="1"/>
        <v>763.34319228027607</v>
      </c>
      <c r="AU16" s="14">
        <f t="shared" si="1"/>
        <v>800.57484379620382</v>
      </c>
      <c r="AV16" s="14">
        <f t="shared" si="8"/>
        <v>765.8033562073482</v>
      </c>
      <c r="AW16" s="14">
        <f t="shared" si="2"/>
        <v>815.31777264202947</v>
      </c>
      <c r="AX16" s="14">
        <f t="shared" si="2"/>
        <v>822.4137662537745</v>
      </c>
      <c r="AY16" s="14">
        <f t="shared" si="2"/>
        <v>854.15816049071668</v>
      </c>
      <c r="AZ16" s="14">
        <f t="shared" si="9"/>
        <v>821.6508245552111</v>
      </c>
      <c r="BA16" s="14">
        <f t="shared" si="2"/>
        <v>834.00118058166174</v>
      </c>
      <c r="BB16" s="14">
        <f t="shared" si="2"/>
        <v>863.71605227081557</v>
      </c>
      <c r="BC16" s="14">
        <f t="shared" si="2"/>
        <v>928.20468154035075</v>
      </c>
      <c r="BD16" s="14">
        <f t="shared" si="10"/>
        <v>888.73929533424939</v>
      </c>
      <c r="BE16" s="14">
        <f t="shared" si="1"/>
        <v>1788.7826968455852</v>
      </c>
      <c r="BF16" s="14">
        <f t="shared" si="1"/>
        <v>1780.7493791958836</v>
      </c>
      <c r="BG16" s="14">
        <f t="shared" si="1"/>
        <v>1847.1975750412657</v>
      </c>
      <c r="BH16" s="14">
        <f t="shared" si="11"/>
        <v>1856.5520019361202</v>
      </c>
      <c r="BI16" s="14">
        <f t="shared" si="3"/>
        <v>1801.5027950629412</v>
      </c>
      <c r="BJ16" s="14">
        <f t="shared" si="3"/>
        <v>1811.4645539429596</v>
      </c>
      <c r="BK16" s="14">
        <f t="shared" si="3"/>
        <v>1871.8834848535198</v>
      </c>
      <c r="BL16" s="14">
        <f t="shared" si="12"/>
        <v>1841.3081529728506</v>
      </c>
      <c r="BM16" s="14">
        <f t="shared" si="3"/>
        <v>1820.3047430583708</v>
      </c>
      <c r="BN16" s="14">
        <f t="shared" si="3"/>
        <v>1810.8661228563076</v>
      </c>
      <c r="BO16" s="14">
        <f t="shared" si="3"/>
        <v>1898.7286496798208</v>
      </c>
      <c r="BP16" s="14">
        <f t="shared" si="13"/>
        <v>1896.3240253900435</v>
      </c>
      <c r="BQ16" s="14">
        <f t="shared" si="1"/>
        <v>2552.3922045226527</v>
      </c>
      <c r="BR16" s="14">
        <f t="shared" si="1"/>
        <v>2544.0925714761593</v>
      </c>
      <c r="BS16" s="14">
        <f t="shared" si="1"/>
        <v>2647.7724188374691</v>
      </c>
      <c r="BT16" s="14">
        <f t="shared" si="14"/>
        <v>2622.3553581434689</v>
      </c>
      <c r="BU16" s="14">
        <f t="shared" si="4"/>
        <v>2616.8205677049705</v>
      </c>
      <c r="BV16" s="14">
        <f t="shared" si="4"/>
        <v>2633.878320196734</v>
      </c>
      <c r="BW16" s="14">
        <f t="shared" si="4"/>
        <v>2726.0416453442367</v>
      </c>
      <c r="BX16" s="14">
        <f t="shared" si="15"/>
        <v>2662.958977528061</v>
      </c>
      <c r="BY16" s="14">
        <f t="shared" si="4"/>
        <v>2654.3059236400327</v>
      </c>
      <c r="BZ16" s="14">
        <f t="shared" si="4"/>
        <v>2674.5821751271224</v>
      </c>
      <c r="CA16" s="14">
        <f t="shared" si="4"/>
        <v>2826.933331220172</v>
      </c>
      <c r="CB16" s="14">
        <f t="shared" si="16"/>
        <v>2785.0633207242931</v>
      </c>
    </row>
    <row r="17" spans="4:80" x14ac:dyDescent="0.3">
      <c r="D17" s="228" t="s">
        <v>276</v>
      </c>
      <c r="E17" s="228" t="s">
        <v>1103</v>
      </c>
      <c r="F17" s="14">
        <f t="shared" si="17"/>
        <v>61044.412485137073</v>
      </c>
      <c r="G17" s="14">
        <f t="shared" si="17"/>
        <v>62446.09695436844</v>
      </c>
      <c r="H17" s="14">
        <f t="shared" si="17"/>
        <v>64747.054333896813</v>
      </c>
      <c r="I17" s="14">
        <f t="shared" si="17"/>
        <v>63003.801359871177</v>
      </c>
      <c r="J17" s="14">
        <f t="shared" si="17"/>
        <v>63600.560797153972</v>
      </c>
      <c r="K17" s="14">
        <f t="shared" si="17"/>
        <v>63655.380427877382</v>
      </c>
      <c r="L17" s="14">
        <f t="shared" si="17"/>
        <v>64027.120468492692</v>
      </c>
      <c r="M17" s="14">
        <f t="shared" si="17"/>
        <v>62248.262314896412</v>
      </c>
      <c r="N17" s="14">
        <f t="shared" si="17"/>
        <v>68464.33466128273</v>
      </c>
      <c r="O17" s="14">
        <f t="shared" si="17"/>
        <v>70440.057049965777</v>
      </c>
      <c r="P17" s="14">
        <f t="shared" si="17"/>
        <v>74852.274458171931</v>
      </c>
      <c r="Q17" s="14">
        <f t="shared" si="17"/>
        <v>74370.743024135707</v>
      </c>
      <c r="R17" s="14">
        <f t="shared" si="17"/>
        <v>134312.53756881284</v>
      </c>
      <c r="S17" s="14">
        <f t="shared" si="17"/>
        <v>133363.1268247432</v>
      </c>
      <c r="T17" s="14">
        <f t="shared" si="17"/>
        <v>139186.83057221727</v>
      </c>
      <c r="U17" s="14">
        <f t="shared" si="17"/>
        <v>138845.88952210953</v>
      </c>
      <c r="V17" s="14">
        <f t="shared" si="17"/>
        <v>141825.91047872906</v>
      </c>
      <c r="W17" s="14">
        <f t="shared" si="17"/>
        <v>141682.09711877652</v>
      </c>
      <c r="X17" s="14">
        <f t="shared" si="17"/>
        <v>144390.43145413566</v>
      </c>
      <c r="Y17" s="14">
        <f t="shared" si="17"/>
        <v>141275.26199684927</v>
      </c>
      <c r="Z17" s="14">
        <f t="shared" si="17"/>
        <v>135336.63388986362</v>
      </c>
      <c r="AA17" s="14">
        <f t="shared" si="17"/>
        <v>134735.62229970103</v>
      </c>
      <c r="AB17" s="14">
        <f t="shared" si="17"/>
        <v>141195.57852640492</v>
      </c>
      <c r="AC17" s="14">
        <f t="shared" si="17"/>
        <v>137579.54430046811</v>
      </c>
      <c r="AD17" s="14">
        <f t="shared" si="17"/>
        <v>195356.95005394993</v>
      </c>
      <c r="AE17" s="14">
        <f t="shared" si="17"/>
        <v>195809.22377911163</v>
      </c>
      <c r="AF17" s="14">
        <f t="shared" si="17"/>
        <v>203933.88490611408</v>
      </c>
      <c r="AG17" s="14">
        <f t="shared" si="17"/>
        <v>201849.69088198067</v>
      </c>
      <c r="AH17" s="14">
        <f t="shared" si="18"/>
        <v>205426.471275883</v>
      </c>
      <c r="AI17" s="14">
        <f t="shared" si="18"/>
        <v>205337.47754665386</v>
      </c>
      <c r="AJ17" s="14">
        <f t="shared" si="18"/>
        <v>208417.55192262834</v>
      </c>
      <c r="AK17" s="14">
        <f t="shared" si="18"/>
        <v>203523.52431174574</v>
      </c>
      <c r="AL17" s="14">
        <f t="shared" si="18"/>
        <v>203800.96855114627</v>
      </c>
      <c r="AM17" s="14">
        <f t="shared" si="18"/>
        <v>205175.67934966684</v>
      </c>
      <c r="AN17" s="14">
        <f t="shared" si="18"/>
        <v>216047.85298457689</v>
      </c>
      <c r="AO17" s="14">
        <f t="shared" si="18"/>
        <v>211950.28732460382</v>
      </c>
      <c r="AP17" s="14">
        <f t="shared" si="18"/>
        <v>8825001</v>
      </c>
      <c r="AQ17" s="14">
        <f t="shared" si="18"/>
        <v>8965587.629999999</v>
      </c>
      <c r="AR17" s="14">
        <f t="shared" si="18"/>
        <v>9056770.8380000032</v>
      </c>
      <c r="AS17" s="14">
        <f t="shared" si="7"/>
        <v>691.72130955154648</v>
      </c>
      <c r="AT17" s="14">
        <f t="shared" si="1"/>
        <v>707.60441788469416</v>
      </c>
      <c r="AU17" s="14">
        <f t="shared" si="1"/>
        <v>733.67758636964243</v>
      </c>
      <c r="AV17" s="14">
        <f t="shared" si="8"/>
        <v>702.72919032158495</v>
      </c>
      <c r="AW17" s="14">
        <f t="shared" si="2"/>
        <v>709.38530101851211</v>
      </c>
      <c r="AX17" s="14">
        <f t="shared" si="2"/>
        <v>709.99674594533394</v>
      </c>
      <c r="AY17" s="14">
        <f t="shared" si="2"/>
        <v>714.1430446148313</v>
      </c>
      <c r="AZ17" s="14">
        <f t="shared" si="9"/>
        <v>687.31188442703967</v>
      </c>
      <c r="BA17" s="14">
        <f t="shared" si="2"/>
        <v>763.6346605122942</v>
      </c>
      <c r="BB17" s="14">
        <f t="shared" si="2"/>
        <v>785.67139106715513</v>
      </c>
      <c r="BC17" s="14">
        <f t="shared" si="2"/>
        <v>834.8841988639615</v>
      </c>
      <c r="BD17" s="14">
        <f t="shared" si="10"/>
        <v>821.16180650275692</v>
      </c>
      <c r="BE17" s="14">
        <f t="shared" si="1"/>
        <v>1521.9549274704086</v>
      </c>
      <c r="BF17" s="14">
        <f t="shared" si="1"/>
        <v>1511.196733289245</v>
      </c>
      <c r="BG17" s="14">
        <f t="shared" si="1"/>
        <v>1577.1877031200024</v>
      </c>
      <c r="BH17" s="14">
        <f t="shared" si="11"/>
        <v>1548.6535322850839</v>
      </c>
      <c r="BI17" s="14">
        <f t="shared" si="3"/>
        <v>1581.8919666142292</v>
      </c>
      <c r="BJ17" s="14">
        <f t="shared" si="3"/>
        <v>1580.2879071159837</v>
      </c>
      <c r="BK17" s="14">
        <f t="shared" si="3"/>
        <v>1610.4960144607462</v>
      </c>
      <c r="BL17" s="14">
        <f t="shared" si="12"/>
        <v>1559.8855764804459</v>
      </c>
      <c r="BM17" s="14">
        <f t="shared" si="3"/>
        <v>1509.5121421490544</v>
      </c>
      <c r="BN17" s="14">
        <f t="shared" si="3"/>
        <v>1502.8086039654386</v>
      </c>
      <c r="BO17" s="14">
        <f t="shared" si="3"/>
        <v>1574.8613961894312</v>
      </c>
      <c r="BP17" s="14">
        <f t="shared" si="13"/>
        <v>1519.0794463211753</v>
      </c>
      <c r="BQ17" s="14">
        <f t="shared" si="1"/>
        <v>2213.6762370219553</v>
      </c>
      <c r="BR17" s="14">
        <f t="shared" si="1"/>
        <v>2218.8011511739392</v>
      </c>
      <c r="BS17" s="14">
        <f t="shared" si="1"/>
        <v>2310.8652894896454</v>
      </c>
      <c r="BT17" s="14">
        <f t="shared" si="14"/>
        <v>2251.3827226066687</v>
      </c>
      <c r="BU17" s="14">
        <f t="shared" si="4"/>
        <v>2291.2772676327409</v>
      </c>
      <c r="BV17" s="14">
        <f t="shared" si="4"/>
        <v>2290.2846530613174</v>
      </c>
      <c r="BW17" s="14">
        <f t="shared" si="4"/>
        <v>2324.6390590755773</v>
      </c>
      <c r="BX17" s="14">
        <f t="shared" si="15"/>
        <v>2247.1974609074864</v>
      </c>
      <c r="BY17" s="14">
        <f t="shared" si="4"/>
        <v>2273.1468026613475</v>
      </c>
      <c r="BZ17" s="14">
        <f t="shared" si="4"/>
        <v>2288.4799950325942</v>
      </c>
      <c r="CA17" s="14">
        <f t="shared" si="4"/>
        <v>2409.7455950533931</v>
      </c>
      <c r="CB17" s="14">
        <f t="shared" si="16"/>
        <v>2340.241252823932</v>
      </c>
    </row>
    <row r="18" spans="4:80" x14ac:dyDescent="0.3">
      <c r="D18" s="228" t="s">
        <v>283</v>
      </c>
      <c r="E18" s="228" t="s">
        <v>1104</v>
      </c>
      <c r="F18" s="14">
        <f t="shared" si="17"/>
        <v>73876.959364690934</v>
      </c>
      <c r="G18" s="14">
        <f t="shared" si="17"/>
        <v>74761.495610183963</v>
      </c>
      <c r="H18" s="14">
        <f t="shared" si="17"/>
        <v>78056.991817888571</v>
      </c>
      <c r="I18" s="14">
        <f t="shared" si="17"/>
        <v>76537.009734298379</v>
      </c>
      <c r="J18" s="14">
        <f t="shared" si="17"/>
        <v>76784.602139528666</v>
      </c>
      <c r="K18" s="14">
        <f t="shared" si="17"/>
        <v>76700.219157329324</v>
      </c>
      <c r="L18" s="14">
        <f t="shared" si="17"/>
        <v>79168.098988055805</v>
      </c>
      <c r="M18" s="14">
        <f t="shared" si="17"/>
        <v>77033.080832598149</v>
      </c>
      <c r="N18" s="14">
        <f t="shared" si="17"/>
        <v>83216.347775560818</v>
      </c>
      <c r="O18" s="14">
        <f t="shared" si="17"/>
        <v>82907.672361026067</v>
      </c>
      <c r="P18" s="14">
        <f t="shared" si="17"/>
        <v>88361.322992845468</v>
      </c>
      <c r="Q18" s="14">
        <f t="shared" si="17"/>
        <v>89035.563565463512</v>
      </c>
      <c r="R18" s="14">
        <f t="shared" si="17"/>
        <v>150743.20091169162</v>
      </c>
      <c r="S18" s="14">
        <f t="shared" si="17"/>
        <v>148879.58127823554</v>
      </c>
      <c r="T18" s="14">
        <f t="shared" si="17"/>
        <v>154469.81209615889</v>
      </c>
      <c r="U18" s="14">
        <f t="shared" si="17"/>
        <v>155082.25526161146</v>
      </c>
      <c r="V18" s="14">
        <f t="shared" si="17"/>
        <v>151126.05643000818</v>
      </c>
      <c r="W18" s="14">
        <f t="shared" si="17"/>
        <v>150905.73292142339</v>
      </c>
      <c r="X18" s="14">
        <f t="shared" si="17"/>
        <v>155456.02189165604</v>
      </c>
      <c r="Y18" s="14">
        <f t="shared" si="17"/>
        <v>152816.33732874665</v>
      </c>
      <c r="Z18" s="14">
        <f t="shared" si="17"/>
        <v>152542.66562373054</v>
      </c>
      <c r="AA18" s="14">
        <f t="shared" si="17"/>
        <v>151064.75651880723</v>
      </c>
      <c r="AB18" s="14">
        <f t="shared" si="17"/>
        <v>158722.28059854757</v>
      </c>
      <c r="AC18" s="14">
        <f t="shared" si="17"/>
        <v>158832.86077220787</v>
      </c>
      <c r="AD18" s="14">
        <f t="shared" si="17"/>
        <v>224620.16027638258</v>
      </c>
      <c r="AE18" s="14">
        <f t="shared" si="17"/>
        <v>223641.07688841951</v>
      </c>
      <c r="AF18" s="14">
        <f t="shared" si="17"/>
        <v>232526.80391404746</v>
      </c>
      <c r="AG18" s="14">
        <f t="shared" si="17"/>
        <v>231619.26499590979</v>
      </c>
      <c r="AH18" s="14">
        <f t="shared" si="18"/>
        <v>227910.6585695369</v>
      </c>
      <c r="AI18" s="14">
        <f t="shared" si="18"/>
        <v>227605.95207875277</v>
      </c>
      <c r="AJ18" s="14">
        <f t="shared" si="18"/>
        <v>234624.12087971185</v>
      </c>
      <c r="AK18" s="14">
        <f t="shared" si="18"/>
        <v>229849.4181613448</v>
      </c>
      <c r="AL18" s="14">
        <f t="shared" si="18"/>
        <v>235759.01339929132</v>
      </c>
      <c r="AM18" s="14">
        <f t="shared" si="18"/>
        <v>233972.42887983331</v>
      </c>
      <c r="AN18" s="14">
        <f t="shared" si="18"/>
        <v>247083.60359139304</v>
      </c>
      <c r="AO18" s="14">
        <f t="shared" si="18"/>
        <v>247868.42433767137</v>
      </c>
      <c r="AP18" s="14">
        <f t="shared" si="18"/>
        <v>9080825</v>
      </c>
      <c r="AQ18" s="14">
        <f t="shared" si="18"/>
        <v>9152665.1900000013</v>
      </c>
      <c r="AR18" s="14">
        <f t="shared" si="18"/>
        <v>9214268.4679999985</v>
      </c>
      <c r="AS18" s="14">
        <f t="shared" si="7"/>
        <v>813.54898222012798</v>
      </c>
      <c r="AT18" s="14">
        <f t="shared" si="1"/>
        <v>823.28968579599291</v>
      </c>
      <c r="AU18" s="14">
        <f t="shared" si="1"/>
        <v>859.58039955498066</v>
      </c>
      <c r="AV18" s="14">
        <f t="shared" si="8"/>
        <v>836.22647770313949</v>
      </c>
      <c r="AW18" s="14">
        <f t="shared" si="2"/>
        <v>838.93161768248456</v>
      </c>
      <c r="AX18" s="14">
        <f t="shared" si="2"/>
        <v>838.00966784112541</v>
      </c>
      <c r="AY18" s="14">
        <f t="shared" si="2"/>
        <v>864.97317824488005</v>
      </c>
      <c r="AZ18" s="14">
        <f t="shared" si="9"/>
        <v>836.01949628583532</v>
      </c>
      <c r="BA18" s="14">
        <f t="shared" si="2"/>
        <v>909.20345110494327</v>
      </c>
      <c r="BB18" s="14">
        <f t="shared" si="2"/>
        <v>905.8309316461083</v>
      </c>
      <c r="BC18" s="14">
        <f t="shared" si="2"/>
        <v>965.41631490450538</v>
      </c>
      <c r="BD18" s="14">
        <f t="shared" si="10"/>
        <v>966.27924261891098</v>
      </c>
      <c r="BE18" s="14">
        <f t="shared" si="1"/>
        <v>1660.0165834237707</v>
      </c>
      <c r="BF18" s="14">
        <f t="shared" si="1"/>
        <v>1639.4940027831783</v>
      </c>
      <c r="BG18" s="14">
        <f t="shared" si="1"/>
        <v>1701.0548281258464</v>
      </c>
      <c r="BH18" s="14">
        <f t="shared" si="11"/>
        <v>1694.3944964910424</v>
      </c>
      <c r="BI18" s="14">
        <f t="shared" si="3"/>
        <v>1651.1699411350166</v>
      </c>
      <c r="BJ18" s="14">
        <f t="shared" si="3"/>
        <v>1648.762735102554</v>
      </c>
      <c r="BK18" s="14">
        <f t="shared" si="3"/>
        <v>1698.4781882058119</v>
      </c>
      <c r="BL18" s="14">
        <f t="shared" si="12"/>
        <v>1658.4749821373086</v>
      </c>
      <c r="BM18" s="14">
        <f t="shared" si="3"/>
        <v>1666.647500559676</v>
      </c>
      <c r="BN18" s="14">
        <f t="shared" si="3"/>
        <v>1650.5001918332732</v>
      </c>
      <c r="BO18" s="14">
        <f t="shared" si="3"/>
        <v>1734.1646100194293</v>
      </c>
      <c r="BP18" s="14">
        <f t="shared" si="13"/>
        <v>1723.77070761303</v>
      </c>
      <c r="BQ18" s="14">
        <f t="shared" si="1"/>
        <v>2473.5655656438989</v>
      </c>
      <c r="BR18" s="14">
        <f t="shared" si="1"/>
        <v>2462.7836885791712</v>
      </c>
      <c r="BS18" s="14">
        <f t="shared" si="1"/>
        <v>2560.635227680827</v>
      </c>
      <c r="BT18" s="14">
        <f t="shared" si="14"/>
        <v>2530.6209741941816</v>
      </c>
      <c r="BU18" s="14">
        <f t="shared" si="4"/>
        <v>2490.1015588175019</v>
      </c>
      <c r="BV18" s="14">
        <f t="shared" si="4"/>
        <v>2486.7724029436799</v>
      </c>
      <c r="BW18" s="14">
        <f t="shared" si="4"/>
        <v>2563.4513664506921</v>
      </c>
      <c r="BX18" s="14">
        <f t="shared" si="15"/>
        <v>2494.4944784231438</v>
      </c>
      <c r="BY18" s="14">
        <f t="shared" si="4"/>
        <v>2575.8509516646186</v>
      </c>
      <c r="BZ18" s="14">
        <f t="shared" si="4"/>
        <v>2556.3311234793819</v>
      </c>
      <c r="CA18" s="14">
        <f t="shared" si="4"/>
        <v>2699.5809249239346</v>
      </c>
      <c r="CB18" s="14">
        <f t="shared" si="16"/>
        <v>2690.0499502319408</v>
      </c>
    </row>
    <row r="19" spans="4:80" x14ac:dyDescent="0.3">
      <c r="D19" s="228" t="s">
        <v>291</v>
      </c>
      <c r="E19" s="228" t="s">
        <v>1105</v>
      </c>
      <c r="F19" s="14">
        <f t="shared" si="17"/>
        <v>45256.794224409299</v>
      </c>
      <c r="G19" s="14">
        <f t="shared" si="17"/>
        <v>46120.875737936221</v>
      </c>
      <c r="H19" s="14">
        <f t="shared" si="17"/>
        <v>49053.162571460001</v>
      </c>
      <c r="I19" s="14">
        <f t="shared" si="17"/>
        <v>47160.506569612546</v>
      </c>
      <c r="J19" s="14">
        <f t="shared" si="17"/>
        <v>45658.213838975222</v>
      </c>
      <c r="K19" s="14">
        <f t="shared" si="17"/>
        <v>46323.65539698994</v>
      </c>
      <c r="L19" s="14">
        <f t="shared" si="17"/>
        <v>48160.532462654228</v>
      </c>
      <c r="M19" s="14">
        <f t="shared" si="17"/>
        <v>46244.895235512078</v>
      </c>
      <c r="N19" s="14">
        <f t="shared" si="17"/>
        <v>49230.087884899382</v>
      </c>
      <c r="O19" s="14">
        <f t="shared" si="17"/>
        <v>49439.490705828546</v>
      </c>
      <c r="P19" s="14">
        <f t="shared" si="17"/>
        <v>53267.198704593669</v>
      </c>
      <c r="Q19" s="14">
        <f t="shared" si="17"/>
        <v>51394.033209516863</v>
      </c>
      <c r="R19" s="14">
        <f t="shared" si="17"/>
        <v>101024.41807043187</v>
      </c>
      <c r="S19" s="14">
        <f t="shared" si="17"/>
        <v>100636.5374286086</v>
      </c>
      <c r="T19" s="14">
        <f t="shared" si="17"/>
        <v>107212.84987651926</v>
      </c>
      <c r="U19" s="14">
        <f t="shared" si="17"/>
        <v>109488.74582158487</v>
      </c>
      <c r="V19" s="14">
        <f t="shared" si="17"/>
        <v>104533.5149568748</v>
      </c>
      <c r="W19" s="14">
        <f t="shared" si="17"/>
        <v>104892.10084207961</v>
      </c>
      <c r="X19" s="14">
        <f t="shared" si="17"/>
        <v>109466.61043176745</v>
      </c>
      <c r="Y19" s="14">
        <f t="shared" si="17"/>
        <v>107831.84347210848</v>
      </c>
      <c r="Z19" s="14">
        <f t="shared" si="17"/>
        <v>106417.82228176027</v>
      </c>
      <c r="AA19" s="14">
        <f t="shared" si="17"/>
        <v>104606.81760584492</v>
      </c>
      <c r="AB19" s="14">
        <f t="shared" si="17"/>
        <v>111685.89622488398</v>
      </c>
      <c r="AC19" s="14">
        <f t="shared" si="17"/>
        <v>111171.80918749528</v>
      </c>
      <c r="AD19" s="14">
        <f t="shared" si="17"/>
        <v>146281.21229484121</v>
      </c>
      <c r="AE19" s="14">
        <f t="shared" si="17"/>
        <v>146757.41316654487</v>
      </c>
      <c r="AF19" s="14">
        <f t="shared" si="17"/>
        <v>156266.01244797927</v>
      </c>
      <c r="AG19" s="14">
        <f t="shared" si="17"/>
        <v>156649.25239119746</v>
      </c>
      <c r="AH19" s="14">
        <f t="shared" si="18"/>
        <v>150191.72879585001</v>
      </c>
      <c r="AI19" s="14">
        <f t="shared" si="18"/>
        <v>151215.75623906957</v>
      </c>
      <c r="AJ19" s="14">
        <f t="shared" si="18"/>
        <v>157627.14289442162</v>
      </c>
      <c r="AK19" s="14">
        <f t="shared" si="18"/>
        <v>154076.73870762056</v>
      </c>
      <c r="AL19" s="14">
        <f t="shared" si="18"/>
        <v>155647.91016665963</v>
      </c>
      <c r="AM19" s="14">
        <f t="shared" si="18"/>
        <v>154046.30831167346</v>
      </c>
      <c r="AN19" s="14">
        <f t="shared" si="18"/>
        <v>164953.09492947767</v>
      </c>
      <c r="AO19" s="14">
        <f t="shared" si="18"/>
        <v>162565.84239701214</v>
      </c>
      <c r="AP19" s="14">
        <f t="shared" si="18"/>
        <v>5559316</v>
      </c>
      <c r="AQ19" s="14">
        <f t="shared" si="18"/>
        <v>5592431.6379999984</v>
      </c>
      <c r="AR19" s="14">
        <f t="shared" si="18"/>
        <v>5631863.8370000003</v>
      </c>
      <c r="AS19" s="14">
        <f t="shared" si="7"/>
        <v>814.07126747983557</v>
      </c>
      <c r="AT19" s="14">
        <f t="shared" si="1"/>
        <v>829.61421401367033</v>
      </c>
      <c r="AU19" s="14">
        <f t="shared" si="1"/>
        <v>882.35967466968964</v>
      </c>
      <c r="AV19" s="14">
        <f t="shared" si="8"/>
        <v>843.29160591184973</v>
      </c>
      <c r="AW19" s="14">
        <f t="shared" si="2"/>
        <v>816.42864489808608</v>
      </c>
      <c r="AX19" s="14">
        <f t="shared" si="2"/>
        <v>828.3276112348957</v>
      </c>
      <c r="AY19" s="14">
        <f t="shared" si="2"/>
        <v>861.17337823869605</v>
      </c>
      <c r="AZ19" s="14">
        <f t="shared" si="9"/>
        <v>821.12949769300462</v>
      </c>
      <c r="BA19" s="14">
        <f t="shared" si="2"/>
        <v>880.29842958447614</v>
      </c>
      <c r="BB19" s="14">
        <f t="shared" si="2"/>
        <v>884.04282619911328</v>
      </c>
      <c r="BC19" s="14">
        <f t="shared" si="2"/>
        <v>952.48725693218194</v>
      </c>
      <c r="BD19" s="14">
        <f t="shared" si="10"/>
        <v>912.5581636379477</v>
      </c>
      <c r="BE19" s="14">
        <f t="shared" si="1"/>
        <v>1817.2094925064857</v>
      </c>
      <c r="BF19" s="14">
        <f t="shared" si="1"/>
        <v>1810.2323636326591</v>
      </c>
      <c r="BG19" s="14">
        <f t="shared" si="1"/>
        <v>1928.5259171545433</v>
      </c>
      <c r="BH19" s="14">
        <f t="shared" si="11"/>
        <v>1957.802131681326</v>
      </c>
      <c r="BI19" s="14">
        <f t="shared" si="3"/>
        <v>1869.1961158108811</v>
      </c>
      <c r="BJ19" s="14">
        <f t="shared" si="3"/>
        <v>1875.6081009439361</v>
      </c>
      <c r="BK19" s="14">
        <f t="shared" si="3"/>
        <v>1957.4063219289635</v>
      </c>
      <c r="BL19" s="14">
        <f t="shared" si="12"/>
        <v>1914.6741930030166</v>
      </c>
      <c r="BM19" s="14">
        <f t="shared" si="3"/>
        <v>1902.8899979511971</v>
      </c>
      <c r="BN19" s="14">
        <f t="shared" si="3"/>
        <v>1870.5068631514839</v>
      </c>
      <c r="BO19" s="14">
        <f t="shared" si="3"/>
        <v>1997.0900576770541</v>
      </c>
      <c r="BP19" s="14">
        <f t="shared" si="13"/>
        <v>1973.9789953216384</v>
      </c>
      <c r="BQ19" s="14">
        <f t="shared" si="1"/>
        <v>2631.2807599863222</v>
      </c>
      <c r="BR19" s="14">
        <f t="shared" si="1"/>
        <v>2639.8465776463304</v>
      </c>
      <c r="BS19" s="14">
        <f t="shared" si="1"/>
        <v>2810.885591824233</v>
      </c>
      <c r="BT19" s="14">
        <f t="shared" si="14"/>
        <v>2801.0937375931762</v>
      </c>
      <c r="BU19" s="14">
        <f t="shared" si="4"/>
        <v>2685.6247607089667</v>
      </c>
      <c r="BV19" s="14">
        <f t="shared" si="4"/>
        <v>2703.9357121788321</v>
      </c>
      <c r="BW19" s="14">
        <f t="shared" si="4"/>
        <v>2818.5797001676583</v>
      </c>
      <c r="BX19" s="14">
        <f t="shared" si="15"/>
        <v>2735.8036906960215</v>
      </c>
      <c r="BY19" s="14">
        <f t="shared" si="4"/>
        <v>2783.1884275356729</v>
      </c>
      <c r="BZ19" s="14">
        <f t="shared" si="4"/>
        <v>2754.549689350597</v>
      </c>
      <c r="CA19" s="14">
        <f t="shared" si="4"/>
        <v>2949.5773146092361</v>
      </c>
      <c r="CB19" s="14">
        <f t="shared" si="16"/>
        <v>2886.5371589595861</v>
      </c>
    </row>
    <row r="20" spans="4:80" x14ac:dyDescent="0.3">
      <c r="D20" s="228" t="s">
        <v>220</v>
      </c>
      <c r="E20" s="228" t="s">
        <v>216</v>
      </c>
      <c r="F20" s="14">
        <f t="shared" ref="F20:AG29" si="19">SUMIFS(F$34:F$183,$C$34:$C$183,$D20)</f>
        <v>42648.970761840865</v>
      </c>
      <c r="G20" s="14">
        <f t="shared" si="19"/>
        <v>42775.304356206056</v>
      </c>
      <c r="H20" s="14">
        <f t="shared" si="19"/>
        <v>44895.58985983389</v>
      </c>
      <c r="I20" s="14">
        <f t="shared" si="19"/>
        <v>43983.34741827524</v>
      </c>
      <c r="J20" s="14">
        <f t="shared" si="19"/>
        <v>47071.332640082794</v>
      </c>
      <c r="K20" s="14">
        <f t="shared" si="19"/>
        <v>46310.272273441347</v>
      </c>
      <c r="L20" s="14">
        <f t="shared" si="19"/>
        <v>47166.392216953391</v>
      </c>
      <c r="M20" s="14">
        <f t="shared" si="19"/>
        <v>48327.295245786583</v>
      </c>
      <c r="N20" s="14">
        <f t="shared" si="19"/>
        <v>46530.591225475364</v>
      </c>
      <c r="O20" s="14">
        <f t="shared" si="19"/>
        <v>45554.231145777347</v>
      </c>
      <c r="P20" s="14">
        <f t="shared" si="19"/>
        <v>46776.400736951866</v>
      </c>
      <c r="Q20" s="14">
        <f t="shared" si="19"/>
        <v>46250.371084679042</v>
      </c>
      <c r="R20" s="14">
        <f t="shared" si="19"/>
        <v>107457.25713535179</v>
      </c>
      <c r="S20" s="14">
        <f t="shared" si="19"/>
        <v>106281.46930072605</v>
      </c>
      <c r="T20" s="14">
        <f t="shared" si="19"/>
        <v>111382.53645593677</v>
      </c>
      <c r="U20" s="14">
        <f t="shared" si="19"/>
        <v>111436.05589677312</v>
      </c>
      <c r="V20" s="14">
        <f t="shared" si="19"/>
        <v>107800.57788169417</v>
      </c>
      <c r="W20" s="14">
        <f t="shared" si="19"/>
        <v>106750.0535253113</v>
      </c>
      <c r="X20" s="14">
        <f t="shared" si="19"/>
        <v>109529.23946407788</v>
      </c>
      <c r="Y20" s="14">
        <f t="shared" si="19"/>
        <v>109032.09923221916</v>
      </c>
      <c r="Z20" s="14">
        <f t="shared" si="19"/>
        <v>109448.27442660437</v>
      </c>
      <c r="AA20" s="14">
        <f t="shared" si="19"/>
        <v>108368.56954228735</v>
      </c>
      <c r="AB20" s="14">
        <f t="shared" si="19"/>
        <v>113758.08400485579</v>
      </c>
      <c r="AC20" s="14">
        <f t="shared" si="19"/>
        <v>112572.26495634705</v>
      </c>
      <c r="AD20" s="14">
        <f t="shared" si="19"/>
        <v>150106.22789719264</v>
      </c>
      <c r="AE20" s="14">
        <f t="shared" si="19"/>
        <v>149056.77365693211</v>
      </c>
      <c r="AF20" s="14">
        <f t="shared" si="19"/>
        <v>156278.12631577067</v>
      </c>
      <c r="AG20" s="14">
        <f t="shared" si="19"/>
        <v>155419.40331504834</v>
      </c>
      <c r="AH20" s="14">
        <f t="shared" ref="AH20:AR33" si="20">SUMIFS(AH$34:AH$183,$C$34:$C$183,$D20)</f>
        <v>154871.91052177694</v>
      </c>
      <c r="AI20" s="14">
        <f t="shared" si="20"/>
        <v>153060.32579875266</v>
      </c>
      <c r="AJ20" s="14">
        <f t="shared" si="20"/>
        <v>156695.63168103131</v>
      </c>
      <c r="AK20" s="14">
        <f t="shared" si="20"/>
        <v>157359.39447800574</v>
      </c>
      <c r="AL20" s="14">
        <f t="shared" si="20"/>
        <v>155978.86565207972</v>
      </c>
      <c r="AM20" s="14">
        <f t="shared" si="20"/>
        <v>153922.80068806469</v>
      </c>
      <c r="AN20" s="14">
        <f t="shared" si="20"/>
        <v>160534.48474180774</v>
      </c>
      <c r="AO20" s="14">
        <f t="shared" si="20"/>
        <v>158822.6360410261</v>
      </c>
      <c r="AP20" s="14">
        <f t="shared" si="20"/>
        <v>5450130</v>
      </c>
      <c r="AQ20" s="14">
        <f t="shared" si="20"/>
        <v>5470229.2680000002</v>
      </c>
      <c r="AR20" s="14">
        <f t="shared" si="20"/>
        <v>5491756.2150000008</v>
      </c>
      <c r="AS20" s="14">
        <f t="shared" si="7"/>
        <v>782.53125635243327</v>
      </c>
      <c r="AT20" s="14">
        <f t="shared" si="1"/>
        <v>784.84924866390452</v>
      </c>
      <c r="AU20" s="14">
        <f t="shared" si="1"/>
        <v>823.75264186054073</v>
      </c>
      <c r="AV20" s="14">
        <f t="shared" si="8"/>
        <v>804.0494330936192</v>
      </c>
      <c r="AW20" s="14">
        <f t="shared" si="2"/>
        <v>860.50017894940618</v>
      </c>
      <c r="AX20" s="14">
        <f t="shared" si="2"/>
        <v>846.58740986139867</v>
      </c>
      <c r="AY20" s="14">
        <f t="shared" si="2"/>
        <v>862.23794115668113</v>
      </c>
      <c r="AZ20" s="14">
        <f t="shared" si="9"/>
        <v>879.99709662615783</v>
      </c>
      <c r="BA20" s="14">
        <f t="shared" si="2"/>
        <v>850.61500982549603</v>
      </c>
      <c r="BB20" s="14">
        <f t="shared" si="2"/>
        <v>832.76639632387241</v>
      </c>
      <c r="BC20" s="14">
        <f t="shared" si="2"/>
        <v>855.10859682950797</v>
      </c>
      <c r="BD20" s="14">
        <f t="shared" si="10"/>
        <v>842.17815347214992</v>
      </c>
      <c r="BE20" s="14">
        <f t="shared" si="1"/>
        <v>1971.6457613919631</v>
      </c>
      <c r="BF20" s="14">
        <f t="shared" si="1"/>
        <v>1950.0721872822494</v>
      </c>
      <c r="BG20" s="14">
        <f t="shared" si="1"/>
        <v>2043.6675172140256</v>
      </c>
      <c r="BH20" s="14">
        <f t="shared" si="11"/>
        <v>2037.1368444949267</v>
      </c>
      <c r="BI20" s="14">
        <f t="shared" si="3"/>
        <v>1970.6775091185114</v>
      </c>
      <c r="BJ20" s="14">
        <f t="shared" si="3"/>
        <v>1951.4731155745646</v>
      </c>
      <c r="BK20" s="14">
        <f t="shared" si="3"/>
        <v>2002.2787729356628</v>
      </c>
      <c r="BL20" s="14">
        <f t="shared" si="12"/>
        <v>1985.3776271862268</v>
      </c>
      <c r="BM20" s="14">
        <f t="shared" si="3"/>
        <v>2000.7986697533859</v>
      </c>
      <c r="BN20" s="14">
        <f t="shared" si="3"/>
        <v>1981.0608337063097</v>
      </c>
      <c r="BO20" s="14">
        <f t="shared" si="3"/>
        <v>2079.5853049582961</v>
      </c>
      <c r="BP20" s="14">
        <f t="shared" si="13"/>
        <v>2049.8408987797179</v>
      </c>
      <c r="BQ20" s="14">
        <f t="shared" si="1"/>
        <v>2754.1770177443959</v>
      </c>
      <c r="BR20" s="14">
        <f t="shared" si="1"/>
        <v>2734.9214359461539</v>
      </c>
      <c r="BS20" s="14">
        <f t="shared" si="1"/>
        <v>2867.4201590745665</v>
      </c>
      <c r="BT20" s="14">
        <f t="shared" si="14"/>
        <v>2841.1862775885456</v>
      </c>
      <c r="BU20" s="14">
        <f t="shared" si="4"/>
        <v>2831.1776880679167</v>
      </c>
      <c r="BV20" s="14">
        <f t="shared" si="4"/>
        <v>2798.0605254359634</v>
      </c>
      <c r="BW20" s="14">
        <f t="shared" si="4"/>
        <v>2864.5167140923445</v>
      </c>
      <c r="BX20" s="14">
        <f t="shared" si="15"/>
        <v>2865.3747238123842</v>
      </c>
      <c r="BY20" s="14">
        <f t="shared" si="4"/>
        <v>2851.4136795788818</v>
      </c>
      <c r="BZ20" s="14">
        <f t="shared" si="4"/>
        <v>2813.8272300301819</v>
      </c>
      <c r="CA20" s="14">
        <f t="shared" si="4"/>
        <v>2934.6939017878058</v>
      </c>
      <c r="CB20" s="14">
        <f t="shared" si="16"/>
        <v>2892.0190522518683</v>
      </c>
    </row>
    <row r="21" spans="4:80" x14ac:dyDescent="0.3">
      <c r="D21" s="228" t="s">
        <v>234</v>
      </c>
      <c r="E21" s="228" t="s">
        <v>235</v>
      </c>
      <c r="F21" s="14">
        <f t="shared" si="19"/>
        <v>30113.204796832782</v>
      </c>
      <c r="G21" s="14">
        <f t="shared" si="19"/>
        <v>30612.136121213694</v>
      </c>
      <c r="H21" s="14">
        <f t="shared" si="19"/>
        <v>32586.218414143535</v>
      </c>
      <c r="I21" s="14">
        <f t="shared" si="19"/>
        <v>32016.863679821738</v>
      </c>
      <c r="J21" s="14">
        <f t="shared" si="19"/>
        <v>32070.307802960317</v>
      </c>
      <c r="K21" s="14">
        <f t="shared" si="19"/>
        <v>32482.288410588353</v>
      </c>
      <c r="L21" s="14">
        <f t="shared" si="19"/>
        <v>33226.956897762917</v>
      </c>
      <c r="M21" s="14">
        <f t="shared" si="19"/>
        <v>32085.04651267048</v>
      </c>
      <c r="N21" s="14">
        <f t="shared" si="19"/>
        <v>33347.137002073643</v>
      </c>
      <c r="O21" s="14">
        <f t="shared" si="19"/>
        <v>33104.442255337744</v>
      </c>
      <c r="P21" s="14">
        <f t="shared" si="19"/>
        <v>35513.48655375377</v>
      </c>
      <c r="Q21" s="14">
        <f t="shared" si="19"/>
        <v>34955.051292024829</v>
      </c>
      <c r="R21" s="14">
        <f t="shared" si="19"/>
        <v>63574.809742515776</v>
      </c>
      <c r="S21" s="14">
        <f t="shared" si="19"/>
        <v>63713.309296684645</v>
      </c>
      <c r="T21" s="14">
        <f t="shared" si="19"/>
        <v>67360.432131455047</v>
      </c>
      <c r="U21" s="14">
        <f t="shared" si="19"/>
        <v>67211.301288438292</v>
      </c>
      <c r="V21" s="14">
        <f t="shared" si="19"/>
        <v>65859.377791682113</v>
      </c>
      <c r="W21" s="14">
        <f t="shared" si="19"/>
        <v>64938.915057465019</v>
      </c>
      <c r="X21" s="14">
        <f t="shared" si="19"/>
        <v>67403.30917875655</v>
      </c>
      <c r="Y21" s="14">
        <f t="shared" si="19"/>
        <v>66950.192454493474</v>
      </c>
      <c r="Z21" s="14">
        <f t="shared" si="19"/>
        <v>65273.129061578868</v>
      </c>
      <c r="AA21" s="14">
        <f t="shared" si="19"/>
        <v>64452.412922288036</v>
      </c>
      <c r="AB21" s="14">
        <f t="shared" si="19"/>
        <v>68055.666655586901</v>
      </c>
      <c r="AC21" s="14">
        <f t="shared" si="19"/>
        <v>69225.632526032714</v>
      </c>
      <c r="AD21" s="14">
        <f t="shared" si="19"/>
        <v>93688.014539348544</v>
      </c>
      <c r="AE21" s="14">
        <f t="shared" si="19"/>
        <v>94325.445417898358</v>
      </c>
      <c r="AF21" s="14">
        <f t="shared" si="19"/>
        <v>99946.650545598575</v>
      </c>
      <c r="AG21" s="14">
        <f t="shared" si="19"/>
        <v>99228.164968260025</v>
      </c>
      <c r="AH21" s="14">
        <f t="shared" si="20"/>
        <v>97929.685594642418</v>
      </c>
      <c r="AI21" s="14">
        <f t="shared" si="20"/>
        <v>97421.203468053383</v>
      </c>
      <c r="AJ21" s="14">
        <f t="shared" si="20"/>
        <v>100630.26607651947</v>
      </c>
      <c r="AK21" s="14">
        <f t="shared" si="20"/>
        <v>99035.238967163939</v>
      </c>
      <c r="AL21" s="14">
        <f t="shared" si="20"/>
        <v>98620.266063652525</v>
      </c>
      <c r="AM21" s="14">
        <f t="shared" si="20"/>
        <v>97556.855177625781</v>
      </c>
      <c r="AN21" s="14">
        <f t="shared" si="20"/>
        <v>103569.15320934069</v>
      </c>
      <c r="AO21" s="14">
        <f t="shared" si="20"/>
        <v>104180.68381805753</v>
      </c>
      <c r="AP21" s="14">
        <f t="shared" si="20"/>
        <v>3143102</v>
      </c>
      <c r="AQ21" s="14">
        <f t="shared" si="20"/>
        <v>3146701.7090000003</v>
      </c>
      <c r="AR21" s="14">
        <f t="shared" si="20"/>
        <v>3152442.4610000006</v>
      </c>
      <c r="AS21" s="14">
        <f t="shared" si="7"/>
        <v>958.07278277423961</v>
      </c>
      <c r="AT21" s="14">
        <f t="shared" si="7"/>
        <v>973.94663365088684</v>
      </c>
      <c r="AU21" s="14">
        <f t="shared" si="7"/>
        <v>1036.7534497494366</v>
      </c>
      <c r="AV21" s="14">
        <f t="shared" si="8"/>
        <v>1017.4737436424018</v>
      </c>
      <c r="AW21" s="14">
        <f t="shared" si="8"/>
        <v>1019.1721608449513</v>
      </c>
      <c r="AX21" s="14">
        <f t="shared" si="8"/>
        <v>1032.2646190989294</v>
      </c>
      <c r="AY21" s="14">
        <f t="shared" si="8"/>
        <v>1055.9296676494389</v>
      </c>
      <c r="AZ21" s="14">
        <f t="shared" si="9"/>
        <v>1017.7837314909355</v>
      </c>
      <c r="BA21" s="14">
        <f t="shared" ref="BA21:BC84" si="21">IFERROR((N21/$AQ21)*100000,"")</f>
        <v>1059.7489080930752</v>
      </c>
      <c r="BB21" s="14">
        <f t="shared" si="21"/>
        <v>1052.0362372020988</v>
      </c>
      <c r="BC21" s="14">
        <f t="shared" si="21"/>
        <v>1128.5939958077472</v>
      </c>
      <c r="BD21" s="14">
        <f t="shared" si="10"/>
        <v>1108.8244028072309</v>
      </c>
      <c r="BE21" s="14">
        <f t="shared" ref="BE21:BG84" si="22">IFERROR((R21/$AP21)*100000,"")</f>
        <v>2022.6772704963369</v>
      </c>
      <c r="BF21" s="14">
        <f t="shared" si="22"/>
        <v>2027.0837311892724</v>
      </c>
      <c r="BG21" s="14">
        <f t="shared" si="22"/>
        <v>2143.1195084173232</v>
      </c>
      <c r="BH21" s="14">
        <f t="shared" si="11"/>
        <v>2135.9285850388906</v>
      </c>
      <c r="BI21" s="14">
        <f t="shared" si="11"/>
        <v>2092.9653930436184</v>
      </c>
      <c r="BJ21" s="14">
        <f t="shared" si="11"/>
        <v>2063.7137251278309</v>
      </c>
      <c r="BK21" s="14">
        <f t="shared" si="11"/>
        <v>2142.0304627532314</v>
      </c>
      <c r="BL21" s="14">
        <f t="shared" si="12"/>
        <v>2123.7562075361689</v>
      </c>
      <c r="BM21" s="14">
        <f t="shared" ref="BM21:BO84" si="23">IFERROR((Z21/$AQ21)*100000,"")</f>
        <v>2074.3348146056783</v>
      </c>
      <c r="BN21" s="14">
        <f t="shared" si="23"/>
        <v>2048.2530243634233</v>
      </c>
      <c r="BO21" s="14">
        <f t="shared" si="23"/>
        <v>2162.7619313561981</v>
      </c>
      <c r="BP21" s="14">
        <f t="shared" si="13"/>
        <v>2195.9364328595339</v>
      </c>
      <c r="BQ21" s="14">
        <f t="shared" ref="BQ21:BS84" si="24">IFERROR((AD21/$AP21)*100000,"")</f>
        <v>2980.7500532705762</v>
      </c>
      <c r="BR21" s="14">
        <f t="shared" si="24"/>
        <v>3001.03036484016</v>
      </c>
      <c r="BS21" s="14">
        <f t="shared" si="24"/>
        <v>3179.8729581667594</v>
      </c>
      <c r="BT21" s="14">
        <f t="shared" si="14"/>
        <v>3153.4023286812921</v>
      </c>
      <c r="BU21" s="14">
        <f t="shared" si="14"/>
        <v>3112.1375538885691</v>
      </c>
      <c r="BV21" s="14">
        <f t="shared" si="14"/>
        <v>3095.9783442267608</v>
      </c>
      <c r="BW21" s="14">
        <f t="shared" si="14"/>
        <v>3197.9601304026701</v>
      </c>
      <c r="BX21" s="14">
        <f t="shared" si="15"/>
        <v>3141.5399390271036</v>
      </c>
      <c r="BY21" s="14">
        <f t="shared" ref="BY21:CA84" si="25">IFERROR((AL21/$AQ21)*100000,"")</f>
        <v>3134.0837226987542</v>
      </c>
      <c r="BZ21" s="14">
        <f t="shared" si="25"/>
        <v>3100.2892615655223</v>
      </c>
      <c r="CA21" s="14">
        <f t="shared" si="25"/>
        <v>3291.3559271639456</v>
      </c>
      <c r="CB21" s="14">
        <f t="shared" si="16"/>
        <v>3304.7608356667647</v>
      </c>
    </row>
    <row r="22" spans="4:80" x14ac:dyDescent="0.3">
      <c r="D22" s="228" t="s">
        <v>243</v>
      </c>
      <c r="E22" s="228" t="s">
        <v>244</v>
      </c>
      <c r="F22" s="14">
        <f t="shared" si="19"/>
        <v>28488.929571396337</v>
      </c>
      <c r="G22" s="14">
        <f t="shared" si="19"/>
        <v>29029.803633406977</v>
      </c>
      <c r="H22" s="14">
        <f t="shared" si="19"/>
        <v>31314.536066965964</v>
      </c>
      <c r="I22" s="14">
        <f t="shared" si="19"/>
        <v>29509.586416597864</v>
      </c>
      <c r="J22" s="14">
        <f t="shared" si="19"/>
        <v>31458.134032958522</v>
      </c>
      <c r="K22" s="14">
        <f t="shared" si="19"/>
        <v>31720.92961811462</v>
      </c>
      <c r="L22" s="14">
        <f t="shared" si="19"/>
        <v>32333.238134963802</v>
      </c>
      <c r="M22" s="14">
        <f t="shared" si="19"/>
        <v>32622.139928893746</v>
      </c>
      <c r="N22" s="14">
        <f t="shared" si="19"/>
        <v>32298.538521896742</v>
      </c>
      <c r="O22" s="14">
        <f t="shared" si="19"/>
        <v>34251.113032585847</v>
      </c>
      <c r="P22" s="14">
        <f t="shared" si="19"/>
        <v>35018.686200094024</v>
      </c>
      <c r="Q22" s="14">
        <f t="shared" si="19"/>
        <v>34882.62057760077</v>
      </c>
      <c r="R22" s="14">
        <f t="shared" si="19"/>
        <v>53411.375347213543</v>
      </c>
      <c r="S22" s="14">
        <f t="shared" si="19"/>
        <v>53161.895442297609</v>
      </c>
      <c r="T22" s="14">
        <f t="shared" si="19"/>
        <v>54535.247370007171</v>
      </c>
      <c r="U22" s="14">
        <f t="shared" si="19"/>
        <v>55910.86436139539</v>
      </c>
      <c r="V22" s="14">
        <f t="shared" si="19"/>
        <v>53276.926942512509</v>
      </c>
      <c r="W22" s="14">
        <f t="shared" si="19"/>
        <v>53689.130578498116</v>
      </c>
      <c r="X22" s="14">
        <f t="shared" si="19"/>
        <v>54958.844892590147</v>
      </c>
      <c r="Y22" s="14">
        <f t="shared" si="19"/>
        <v>54560.577663456701</v>
      </c>
      <c r="Z22" s="14">
        <f t="shared" si="19"/>
        <v>55247.145197324069</v>
      </c>
      <c r="AA22" s="14">
        <f t="shared" si="19"/>
        <v>54514.34161565367</v>
      </c>
      <c r="AB22" s="14">
        <f t="shared" si="19"/>
        <v>56962.127137094212</v>
      </c>
      <c r="AC22" s="14">
        <f t="shared" si="19"/>
        <v>56924.577283933511</v>
      </c>
      <c r="AD22" s="14">
        <f t="shared" si="19"/>
        <v>81900.30491860988</v>
      </c>
      <c r="AE22" s="14">
        <f t="shared" si="19"/>
        <v>82191.699075704601</v>
      </c>
      <c r="AF22" s="14">
        <f t="shared" si="19"/>
        <v>85849.783436973157</v>
      </c>
      <c r="AG22" s="14">
        <f t="shared" si="19"/>
        <v>85420.450777993246</v>
      </c>
      <c r="AH22" s="14">
        <f t="shared" si="20"/>
        <v>84735.060975471031</v>
      </c>
      <c r="AI22" s="14">
        <f t="shared" si="20"/>
        <v>85410.060196612743</v>
      </c>
      <c r="AJ22" s="14">
        <f t="shared" si="20"/>
        <v>87292.083027553934</v>
      </c>
      <c r="AK22" s="14">
        <f t="shared" si="20"/>
        <v>87182.717592350455</v>
      </c>
      <c r="AL22" s="14">
        <f t="shared" si="20"/>
        <v>87545.683719220804</v>
      </c>
      <c r="AM22" s="14">
        <f t="shared" si="20"/>
        <v>88765.454648239524</v>
      </c>
      <c r="AN22" s="14">
        <f t="shared" si="20"/>
        <v>91980.813337188229</v>
      </c>
      <c r="AO22" s="14">
        <f t="shared" si="20"/>
        <v>91807.197861534281</v>
      </c>
      <c r="AP22" s="14">
        <f t="shared" si="20"/>
        <v>2470956</v>
      </c>
      <c r="AQ22" s="14">
        <f t="shared" si="20"/>
        <v>2477567.9559999998</v>
      </c>
      <c r="AR22" s="14">
        <f t="shared" si="20"/>
        <v>2486496.4480000003</v>
      </c>
      <c r="AS22" s="14">
        <f t="shared" si="7"/>
        <v>1152.9517146965118</v>
      </c>
      <c r="AT22" s="14">
        <f t="shared" si="7"/>
        <v>1174.8409778809082</v>
      </c>
      <c r="AU22" s="14">
        <f t="shared" si="7"/>
        <v>1267.3044791961477</v>
      </c>
      <c r="AV22" s="14">
        <f t="shared" si="8"/>
        <v>1191.0707169558607</v>
      </c>
      <c r="AW22" s="14">
        <f t="shared" si="8"/>
        <v>1269.7183121365219</v>
      </c>
      <c r="AX22" s="14">
        <f t="shared" si="8"/>
        <v>1280.3253102016881</v>
      </c>
      <c r="AY22" s="14">
        <f t="shared" si="8"/>
        <v>1305.0394059489445</v>
      </c>
      <c r="AZ22" s="14">
        <f t="shared" si="9"/>
        <v>1311.9721106029806</v>
      </c>
      <c r="BA22" s="14">
        <f t="shared" si="21"/>
        <v>1303.6388545338752</v>
      </c>
      <c r="BB22" s="14">
        <f t="shared" si="21"/>
        <v>1382.4489838770683</v>
      </c>
      <c r="BC22" s="14">
        <f t="shared" si="21"/>
        <v>1413.4298966568499</v>
      </c>
      <c r="BD22" s="14">
        <f t="shared" si="10"/>
        <v>1402.8823811776772</v>
      </c>
      <c r="BE22" s="14">
        <f t="shared" si="22"/>
        <v>2161.567237426063</v>
      </c>
      <c r="BF22" s="14">
        <f t="shared" si="22"/>
        <v>2151.4707442098365</v>
      </c>
      <c r="BG22" s="14">
        <f t="shared" si="22"/>
        <v>2207.0505249792859</v>
      </c>
      <c r="BH22" s="14">
        <f t="shared" si="11"/>
        <v>2256.6833828309086</v>
      </c>
      <c r="BI22" s="14">
        <f t="shared" si="11"/>
        <v>2150.3719731880692</v>
      </c>
      <c r="BJ22" s="14">
        <f t="shared" si="11"/>
        <v>2167.0094032527973</v>
      </c>
      <c r="BK22" s="14">
        <f t="shared" si="11"/>
        <v>2218.2578184987692</v>
      </c>
      <c r="BL22" s="14">
        <f t="shared" si="12"/>
        <v>2194.2753108431825</v>
      </c>
      <c r="BM22" s="14">
        <f t="shared" si="23"/>
        <v>2229.894242195473</v>
      </c>
      <c r="BN22" s="14">
        <f t="shared" si="23"/>
        <v>2200.3167050830907</v>
      </c>
      <c r="BO22" s="14">
        <f t="shared" si="23"/>
        <v>2299.1146216251041</v>
      </c>
      <c r="BP22" s="14">
        <f t="shared" si="13"/>
        <v>2289.3488277339175</v>
      </c>
      <c r="BQ22" s="14">
        <f t="shared" si="24"/>
        <v>3314.5189521225743</v>
      </c>
      <c r="BR22" s="14">
        <f t="shared" si="24"/>
        <v>3326.3117220907452</v>
      </c>
      <c r="BS22" s="14">
        <f t="shared" si="24"/>
        <v>3474.3550041754347</v>
      </c>
      <c r="BT22" s="14">
        <f t="shared" si="14"/>
        <v>3447.7540997867691</v>
      </c>
      <c r="BU22" s="14">
        <f t="shared" si="14"/>
        <v>3420.0902853245912</v>
      </c>
      <c r="BV22" s="14">
        <f t="shared" si="14"/>
        <v>3447.3347134544856</v>
      </c>
      <c r="BW22" s="14">
        <f t="shared" si="14"/>
        <v>3523.2972244477132</v>
      </c>
      <c r="BX22" s="14">
        <f t="shared" si="15"/>
        <v>3506.2474214461631</v>
      </c>
      <c r="BY22" s="14">
        <f t="shared" si="25"/>
        <v>3533.533096729348</v>
      </c>
      <c r="BZ22" s="14">
        <f t="shared" si="25"/>
        <v>3582.7656889601594</v>
      </c>
      <c r="CA22" s="14">
        <f t="shared" si="25"/>
        <v>3712.5445182819531</v>
      </c>
      <c r="CB22" s="14">
        <f t="shared" si="16"/>
        <v>3692.2312089115949</v>
      </c>
    </row>
    <row r="23" spans="4:80" x14ac:dyDescent="0.3">
      <c r="D23" s="228" t="s">
        <v>252</v>
      </c>
      <c r="E23" s="228" t="s">
        <v>253</v>
      </c>
      <c r="F23" s="14">
        <f t="shared" si="19"/>
        <v>28465.918760725457</v>
      </c>
      <c r="G23" s="14">
        <f t="shared" si="19"/>
        <v>29509.301855908758</v>
      </c>
      <c r="H23" s="14">
        <f t="shared" si="19"/>
        <v>33111.640342310144</v>
      </c>
      <c r="I23" s="14">
        <f t="shared" si="19"/>
        <v>31445.643432624289</v>
      </c>
      <c r="J23" s="14">
        <f t="shared" si="19"/>
        <v>31566.975765569194</v>
      </c>
      <c r="K23" s="14">
        <f t="shared" si="19"/>
        <v>30665.119579422582</v>
      </c>
      <c r="L23" s="14">
        <f t="shared" si="19"/>
        <v>32604.921747427576</v>
      </c>
      <c r="M23" s="14">
        <f t="shared" si="19"/>
        <v>30991.534129402477</v>
      </c>
      <c r="N23" s="14">
        <f t="shared" si="19"/>
        <v>33839.414465445268</v>
      </c>
      <c r="O23" s="14">
        <f t="shared" si="19"/>
        <v>33086.82879316061</v>
      </c>
      <c r="P23" s="14">
        <f t="shared" si="19"/>
        <v>34827.277984737848</v>
      </c>
      <c r="Q23" s="14">
        <f t="shared" si="19"/>
        <v>34477.841420615245</v>
      </c>
      <c r="R23" s="14">
        <f t="shared" si="19"/>
        <v>55664.639592809173</v>
      </c>
      <c r="S23" s="14">
        <f t="shared" si="19"/>
        <v>56341.570983508769</v>
      </c>
      <c r="T23" s="14">
        <f t="shared" si="19"/>
        <v>59761.042387500442</v>
      </c>
      <c r="U23" s="14">
        <f t="shared" si="19"/>
        <v>58192.494744636489</v>
      </c>
      <c r="V23" s="14">
        <f t="shared" si="19"/>
        <v>56148.352696294925</v>
      </c>
      <c r="W23" s="14">
        <f t="shared" si="19"/>
        <v>56075.442931432204</v>
      </c>
      <c r="X23" s="14">
        <f t="shared" si="19"/>
        <v>58471.483366770364</v>
      </c>
      <c r="Y23" s="14">
        <f t="shared" si="19"/>
        <v>55744.579583356972</v>
      </c>
      <c r="Z23" s="14">
        <f t="shared" si="19"/>
        <v>58902.245315886044</v>
      </c>
      <c r="AA23" s="14">
        <f t="shared" si="19"/>
        <v>57520.237866665819</v>
      </c>
      <c r="AB23" s="14">
        <f t="shared" si="19"/>
        <v>59591.843622994471</v>
      </c>
      <c r="AC23" s="14">
        <f t="shared" si="19"/>
        <v>59875.812610325469</v>
      </c>
      <c r="AD23" s="14">
        <f t="shared" si="19"/>
        <v>84130.558353534623</v>
      </c>
      <c r="AE23" s="14">
        <f t="shared" si="19"/>
        <v>85850.872839417541</v>
      </c>
      <c r="AF23" s="14">
        <f t="shared" si="19"/>
        <v>92872.682729810593</v>
      </c>
      <c r="AG23" s="14">
        <f t="shared" si="19"/>
        <v>89638.138177260786</v>
      </c>
      <c r="AH23" s="14">
        <f t="shared" si="20"/>
        <v>87715.328461864119</v>
      </c>
      <c r="AI23" s="14">
        <f t="shared" si="20"/>
        <v>86740.562510854797</v>
      </c>
      <c r="AJ23" s="14">
        <f t="shared" si="20"/>
        <v>91076.405114197914</v>
      </c>
      <c r="AK23" s="14">
        <f t="shared" si="20"/>
        <v>86736.113712759456</v>
      </c>
      <c r="AL23" s="14">
        <f t="shared" si="20"/>
        <v>92741.659781331313</v>
      </c>
      <c r="AM23" s="14">
        <f t="shared" si="20"/>
        <v>90607.066659826422</v>
      </c>
      <c r="AN23" s="14">
        <f t="shared" si="20"/>
        <v>94419.121607732319</v>
      </c>
      <c r="AO23" s="14">
        <f t="shared" si="20"/>
        <v>94353.654030940699</v>
      </c>
      <c r="AP23" s="14">
        <f t="shared" si="20"/>
        <v>2798799</v>
      </c>
      <c r="AQ23" s="14">
        <f t="shared" si="20"/>
        <v>2814751.3360000001</v>
      </c>
      <c r="AR23" s="14">
        <f t="shared" si="20"/>
        <v>2831284.4190000002</v>
      </c>
      <c r="AS23" s="14">
        <f t="shared" si="7"/>
        <v>1017.0762087854633</v>
      </c>
      <c r="AT23" s="14">
        <f t="shared" si="7"/>
        <v>1054.355881072873</v>
      </c>
      <c r="AU23" s="14">
        <f t="shared" si="7"/>
        <v>1183.0660344780081</v>
      </c>
      <c r="AV23" s="14">
        <f t="shared" si="8"/>
        <v>1117.1730529244978</v>
      </c>
      <c r="AW23" s="14">
        <f t="shared" si="8"/>
        <v>1121.4836409111911</v>
      </c>
      <c r="AX23" s="14">
        <f t="shared" si="8"/>
        <v>1089.4432906815957</v>
      </c>
      <c r="AY23" s="14">
        <f t="shared" si="8"/>
        <v>1158.3588692336116</v>
      </c>
      <c r="AZ23" s="14">
        <f t="shared" si="9"/>
        <v>1094.6104150267099</v>
      </c>
      <c r="BA23" s="14">
        <f t="shared" si="21"/>
        <v>1202.2168364447405</v>
      </c>
      <c r="BB23" s="14">
        <f t="shared" si="21"/>
        <v>1175.4796372236488</v>
      </c>
      <c r="BC23" s="14">
        <f t="shared" si="21"/>
        <v>1237.3127792606488</v>
      </c>
      <c r="BD23" s="14">
        <f t="shared" si="10"/>
        <v>1217.7455994616287</v>
      </c>
      <c r="BE23" s="14">
        <f t="shared" si="22"/>
        <v>1988.8759283110069</v>
      </c>
      <c r="BF23" s="14">
        <f t="shared" si="22"/>
        <v>2013.06242368633</v>
      </c>
      <c r="BG23" s="14">
        <f t="shared" si="22"/>
        <v>2135.238807342022</v>
      </c>
      <c r="BH23" s="14">
        <f t="shared" si="11"/>
        <v>2067.4115684880694</v>
      </c>
      <c r="BI23" s="14">
        <f t="shared" si="11"/>
        <v>1994.789094801052</v>
      </c>
      <c r="BJ23" s="14">
        <f t="shared" si="11"/>
        <v>1992.1988210553673</v>
      </c>
      <c r="BK23" s="14">
        <f t="shared" si="11"/>
        <v>2077.3232299043257</v>
      </c>
      <c r="BL23" s="14">
        <f t="shared" si="12"/>
        <v>1968.879537826361</v>
      </c>
      <c r="BM23" s="14">
        <f t="shared" si="23"/>
        <v>2092.6269600635887</v>
      </c>
      <c r="BN23" s="14">
        <f t="shared" si="23"/>
        <v>2043.5282197398988</v>
      </c>
      <c r="BO23" s="14">
        <f t="shared" si="23"/>
        <v>2117.126399793437</v>
      </c>
      <c r="BP23" s="14">
        <f t="shared" si="13"/>
        <v>2114.7932792804122</v>
      </c>
      <c r="BQ23" s="14">
        <f t="shared" si="24"/>
        <v>3005.9521370964699</v>
      </c>
      <c r="BR23" s="14">
        <f t="shared" si="24"/>
        <v>3067.4183047592037</v>
      </c>
      <c r="BS23" s="14">
        <f t="shared" si="24"/>
        <v>3318.3048418200306</v>
      </c>
      <c r="BT23" s="14">
        <f t="shared" si="14"/>
        <v>3184.5846214125672</v>
      </c>
      <c r="BU23" s="14">
        <f t="shared" si="14"/>
        <v>3116.2727357122435</v>
      </c>
      <c r="BV23" s="14">
        <f t="shared" si="14"/>
        <v>3081.6421117369637</v>
      </c>
      <c r="BW23" s="14">
        <f t="shared" si="14"/>
        <v>3235.6820991379363</v>
      </c>
      <c r="BX23" s="14">
        <f t="shared" si="15"/>
        <v>3063.4899528530714</v>
      </c>
      <c r="BY23" s="14">
        <f t="shared" si="25"/>
        <v>3294.843796508329</v>
      </c>
      <c r="BZ23" s="14">
        <f t="shared" si="25"/>
        <v>3219.0078569635475</v>
      </c>
      <c r="CA23" s="14">
        <f t="shared" si="25"/>
        <v>3354.4391790540863</v>
      </c>
      <c r="CB23" s="14">
        <f t="shared" si="16"/>
        <v>3332.5388787420402</v>
      </c>
    </row>
    <row r="24" spans="4:80" x14ac:dyDescent="0.3">
      <c r="D24" s="228" t="s">
        <v>261</v>
      </c>
      <c r="E24" s="228" t="s">
        <v>262</v>
      </c>
      <c r="F24" s="14">
        <f t="shared" si="19"/>
        <v>11957.138573458116</v>
      </c>
      <c r="G24" s="14">
        <f t="shared" si="19"/>
        <v>11925.876529404486</v>
      </c>
      <c r="H24" s="14">
        <f t="shared" si="19"/>
        <v>14589.863155113513</v>
      </c>
      <c r="I24" s="14">
        <f t="shared" si="19"/>
        <v>13354.918474576642</v>
      </c>
      <c r="J24" s="14">
        <f t="shared" si="19"/>
        <v>12917.794841316536</v>
      </c>
      <c r="K24" s="14">
        <f t="shared" si="19"/>
        <v>12621.503411861251</v>
      </c>
      <c r="L24" s="14">
        <f t="shared" si="19"/>
        <v>13777.531927983637</v>
      </c>
      <c r="M24" s="14">
        <f t="shared" si="19"/>
        <v>13666.384385802985</v>
      </c>
      <c r="N24" s="14">
        <f t="shared" si="19"/>
        <v>14002.570381570547</v>
      </c>
      <c r="O24" s="14">
        <f t="shared" si="19"/>
        <v>13918.220886448618</v>
      </c>
      <c r="P24" s="14">
        <f t="shared" si="19"/>
        <v>16665.588099383276</v>
      </c>
      <c r="Q24" s="14">
        <f t="shared" si="19"/>
        <v>16826.224979131592</v>
      </c>
      <c r="R24" s="14">
        <f t="shared" si="19"/>
        <v>30309.510995126788</v>
      </c>
      <c r="S24" s="14">
        <f t="shared" si="19"/>
        <v>29953.875331314997</v>
      </c>
      <c r="T24" s="14">
        <f t="shared" si="19"/>
        <v>31934.411503592328</v>
      </c>
      <c r="U24" s="14">
        <f t="shared" si="19"/>
        <v>31772.894657649529</v>
      </c>
      <c r="V24" s="14">
        <f t="shared" si="19"/>
        <v>30130.879635456582</v>
      </c>
      <c r="W24" s="14">
        <f t="shared" si="19"/>
        <v>29381.841633798558</v>
      </c>
      <c r="X24" s="14">
        <f t="shared" si="19"/>
        <v>31576.00595022257</v>
      </c>
      <c r="Y24" s="14">
        <f t="shared" si="19"/>
        <v>30602.667932952358</v>
      </c>
      <c r="Z24" s="14">
        <f t="shared" si="19"/>
        <v>30976.129859384986</v>
      </c>
      <c r="AA24" s="14">
        <f t="shared" si="19"/>
        <v>30203.427758587721</v>
      </c>
      <c r="AB24" s="14">
        <f t="shared" si="19"/>
        <v>32286.88027160188</v>
      </c>
      <c r="AC24" s="14">
        <f t="shared" si="19"/>
        <v>31652.952282158312</v>
      </c>
      <c r="AD24" s="14">
        <f t="shared" si="19"/>
        <v>42266.649568584908</v>
      </c>
      <c r="AE24" s="14">
        <f t="shared" si="19"/>
        <v>41879.75186071948</v>
      </c>
      <c r="AF24" s="14">
        <f t="shared" si="19"/>
        <v>46524.274658705843</v>
      </c>
      <c r="AG24" s="14">
        <f t="shared" si="19"/>
        <v>45127.813132226169</v>
      </c>
      <c r="AH24" s="14">
        <f t="shared" si="20"/>
        <v>43048.674476773114</v>
      </c>
      <c r="AI24" s="14">
        <f t="shared" si="20"/>
        <v>42003.345045659808</v>
      </c>
      <c r="AJ24" s="14">
        <f t="shared" si="20"/>
        <v>45353.537878206203</v>
      </c>
      <c r="AK24" s="14">
        <f t="shared" si="20"/>
        <v>44269.052318755341</v>
      </c>
      <c r="AL24" s="14">
        <f t="shared" si="20"/>
        <v>44978.700240955535</v>
      </c>
      <c r="AM24" s="14">
        <f t="shared" si="20"/>
        <v>44121.648645036337</v>
      </c>
      <c r="AN24" s="14">
        <f t="shared" si="20"/>
        <v>48952.46837098516</v>
      </c>
      <c r="AO24" s="14">
        <f t="shared" si="20"/>
        <v>48479.177261289908</v>
      </c>
      <c r="AP24" s="14">
        <f t="shared" si="20"/>
        <v>1490497</v>
      </c>
      <c r="AQ24" s="14">
        <f t="shared" si="20"/>
        <v>1489216.2120000003</v>
      </c>
      <c r="AR24" s="14">
        <f t="shared" si="20"/>
        <v>1492117.787</v>
      </c>
      <c r="AS24" s="14">
        <f t="shared" si="7"/>
        <v>802.2249339286235</v>
      </c>
      <c r="AT24" s="14">
        <f t="shared" si="7"/>
        <v>800.12750977724124</v>
      </c>
      <c r="AU24" s="14">
        <f t="shared" si="7"/>
        <v>978.85894135402577</v>
      </c>
      <c r="AV24" s="14">
        <f t="shared" si="8"/>
        <v>896.77498585924877</v>
      </c>
      <c r="AW24" s="14">
        <f t="shared" si="8"/>
        <v>867.42238885299844</v>
      </c>
      <c r="AX24" s="14">
        <f t="shared" si="8"/>
        <v>847.52659218708857</v>
      </c>
      <c r="AY24" s="14">
        <f t="shared" si="8"/>
        <v>925.15323275191645</v>
      </c>
      <c r="AZ24" s="14">
        <f t="shared" si="9"/>
        <v>915.90519896422791</v>
      </c>
      <c r="BA24" s="14">
        <f t="shared" si="21"/>
        <v>940.26443364897671</v>
      </c>
      <c r="BB24" s="14">
        <f t="shared" si="21"/>
        <v>934.60041425123939</v>
      </c>
      <c r="BC24" s="14">
        <f t="shared" si="21"/>
        <v>1119.084520104813</v>
      </c>
      <c r="BD24" s="14">
        <f t="shared" si="10"/>
        <v>1127.6740432778979</v>
      </c>
      <c r="BE24" s="14">
        <f t="shared" si="22"/>
        <v>2033.5170748499856</v>
      </c>
      <c r="BF24" s="14">
        <f t="shared" si="22"/>
        <v>2009.6568682335489</v>
      </c>
      <c r="BG24" s="14">
        <f t="shared" si="22"/>
        <v>2142.5344367410553</v>
      </c>
      <c r="BH24" s="14">
        <f t="shared" si="11"/>
        <v>2133.5313436441102</v>
      </c>
      <c r="BI24" s="14">
        <f t="shared" si="11"/>
        <v>2023.2709926647358</v>
      </c>
      <c r="BJ24" s="14">
        <f t="shared" si="11"/>
        <v>1972.9735277551861</v>
      </c>
      <c r="BK24" s="14">
        <f t="shared" si="11"/>
        <v>2120.3103817823981</v>
      </c>
      <c r="BL24" s="14">
        <f t="shared" si="12"/>
        <v>2050.9552395646338</v>
      </c>
      <c r="BM24" s="14">
        <f t="shared" si="23"/>
        <v>2080.0290521807037</v>
      </c>
      <c r="BN24" s="14">
        <f t="shared" si="23"/>
        <v>2028.1425568168413</v>
      </c>
      <c r="BO24" s="14">
        <f t="shared" si="23"/>
        <v>2168.0451778214911</v>
      </c>
      <c r="BP24" s="14">
        <f t="shared" si="13"/>
        <v>2121.3440760463445</v>
      </c>
      <c r="BQ24" s="14">
        <f t="shared" si="24"/>
        <v>2835.742008778609</v>
      </c>
      <c r="BR24" s="14">
        <f t="shared" si="24"/>
        <v>2809.7843780107896</v>
      </c>
      <c r="BS24" s="14">
        <f t="shared" si="24"/>
        <v>3121.3933780950815</v>
      </c>
      <c r="BT24" s="14">
        <f t="shared" si="14"/>
        <v>3030.3063295033589</v>
      </c>
      <c r="BU24" s="14">
        <f t="shared" si="14"/>
        <v>2890.693381517734</v>
      </c>
      <c r="BV24" s="14">
        <f t="shared" si="14"/>
        <v>2820.5001199422745</v>
      </c>
      <c r="BW24" s="14">
        <f t="shared" si="14"/>
        <v>3045.4636145343143</v>
      </c>
      <c r="BX24" s="14">
        <f t="shared" si="15"/>
        <v>2966.8604385288613</v>
      </c>
      <c r="BY24" s="14">
        <f t="shared" si="25"/>
        <v>3020.2934858296808</v>
      </c>
      <c r="BZ24" s="14">
        <f t="shared" si="25"/>
        <v>2962.7429710680808</v>
      </c>
      <c r="CA24" s="14">
        <f t="shared" si="25"/>
        <v>3287.1296979263038</v>
      </c>
      <c r="CB24" s="14">
        <f t="shared" si="16"/>
        <v>3249.0181193242429</v>
      </c>
    </row>
    <row r="25" spans="4:80" x14ac:dyDescent="0.3">
      <c r="D25" s="228" t="s">
        <v>268</v>
      </c>
      <c r="E25" s="228" t="s">
        <v>269</v>
      </c>
      <c r="F25" s="14">
        <f t="shared" si="19"/>
        <v>30628.191413234894</v>
      </c>
      <c r="G25" s="14">
        <f t="shared" si="19"/>
        <v>30162.600944468846</v>
      </c>
      <c r="H25" s="14">
        <f t="shared" si="19"/>
        <v>31816.841085015025</v>
      </c>
      <c r="I25" s="14">
        <f t="shared" si="19"/>
        <v>31747.92062664068</v>
      </c>
      <c r="J25" s="14">
        <f t="shared" si="19"/>
        <v>32163.204608505068</v>
      </c>
      <c r="K25" s="14">
        <f t="shared" si="19"/>
        <v>32248.0973863568</v>
      </c>
      <c r="L25" s="14">
        <f t="shared" si="19"/>
        <v>33242.11277232234</v>
      </c>
      <c r="M25" s="14">
        <f t="shared" si="19"/>
        <v>32573.844997113865</v>
      </c>
      <c r="N25" s="14">
        <f t="shared" si="19"/>
        <v>34693.696806725951</v>
      </c>
      <c r="O25" s="14">
        <f t="shared" si="19"/>
        <v>35837.356729243453</v>
      </c>
      <c r="P25" s="14">
        <f t="shared" si="19"/>
        <v>38910.149450269317</v>
      </c>
      <c r="Q25" s="14">
        <f t="shared" si="19"/>
        <v>39000.822908656432</v>
      </c>
      <c r="R25" s="14">
        <f t="shared" si="19"/>
        <v>71561.112607692994</v>
      </c>
      <c r="S25" s="14">
        <f t="shared" si="19"/>
        <v>70943.408877019698</v>
      </c>
      <c r="T25" s="14">
        <f t="shared" si="19"/>
        <v>73798.273615996251</v>
      </c>
      <c r="U25" s="14">
        <f t="shared" si="19"/>
        <v>75518.476460318809</v>
      </c>
      <c r="V25" s="14">
        <f t="shared" si="19"/>
        <v>72137.79190870194</v>
      </c>
      <c r="W25" s="14">
        <f t="shared" si="19"/>
        <v>71913.795194154503</v>
      </c>
      <c r="X25" s="14">
        <f t="shared" si="19"/>
        <v>73635.200489301569</v>
      </c>
      <c r="Y25" s="14">
        <f t="shared" si="19"/>
        <v>73191.246772610131</v>
      </c>
      <c r="Z25" s="14">
        <f t="shared" si="19"/>
        <v>73789.335181003975</v>
      </c>
      <c r="AA25" s="14">
        <f t="shared" si="19"/>
        <v>74441.321884032732</v>
      </c>
      <c r="AB25" s="14">
        <f t="shared" si="19"/>
        <v>77749.470813538253</v>
      </c>
      <c r="AC25" s="14">
        <f t="shared" si="19"/>
        <v>77879.479954539333</v>
      </c>
      <c r="AD25" s="14">
        <f t="shared" si="19"/>
        <v>102189.30402092788</v>
      </c>
      <c r="AE25" s="14">
        <f t="shared" si="19"/>
        <v>101106.00982148855</v>
      </c>
      <c r="AF25" s="14">
        <f t="shared" si="19"/>
        <v>105615.11470101129</v>
      </c>
      <c r="AG25" s="14">
        <f t="shared" si="19"/>
        <v>107266.39708695948</v>
      </c>
      <c r="AH25" s="14">
        <f t="shared" si="20"/>
        <v>104300.99651720702</v>
      </c>
      <c r="AI25" s="14">
        <f t="shared" si="20"/>
        <v>104161.89258051128</v>
      </c>
      <c r="AJ25" s="14">
        <f t="shared" si="20"/>
        <v>106877.31326162395</v>
      </c>
      <c r="AK25" s="14">
        <f t="shared" si="20"/>
        <v>105765.09176972401</v>
      </c>
      <c r="AL25" s="14">
        <f t="shared" si="20"/>
        <v>108483.03198772992</v>
      </c>
      <c r="AM25" s="14">
        <f t="shared" si="20"/>
        <v>110278.67861327618</v>
      </c>
      <c r="AN25" s="14">
        <f t="shared" si="20"/>
        <v>116659.62026380758</v>
      </c>
      <c r="AO25" s="14">
        <f t="shared" si="20"/>
        <v>116880.30286319577</v>
      </c>
      <c r="AP25" s="14">
        <f t="shared" si="20"/>
        <v>3815490</v>
      </c>
      <c r="AQ25" s="14">
        <f t="shared" si="20"/>
        <v>3820585.2600000002</v>
      </c>
      <c r="AR25" s="14">
        <f t="shared" si="20"/>
        <v>3837240.7450000001</v>
      </c>
      <c r="AS25" s="14">
        <f t="shared" si="7"/>
        <v>802.73284462113372</v>
      </c>
      <c r="AT25" s="14">
        <f t="shared" si="7"/>
        <v>790.53020567394617</v>
      </c>
      <c r="AU25" s="14">
        <f t="shared" si="7"/>
        <v>833.8861085998135</v>
      </c>
      <c r="AV25" s="14">
        <f t="shared" si="8"/>
        <v>830.97008615482855</v>
      </c>
      <c r="AW25" s="14">
        <f t="shared" si="8"/>
        <v>841.83972924883938</v>
      </c>
      <c r="AX25" s="14">
        <f t="shared" si="8"/>
        <v>844.06171284754419</v>
      </c>
      <c r="AY25" s="14">
        <f t="shared" si="8"/>
        <v>870.07907192528762</v>
      </c>
      <c r="AZ25" s="14">
        <f t="shared" si="9"/>
        <v>848.88718643880304</v>
      </c>
      <c r="BA25" s="14">
        <f t="shared" si="21"/>
        <v>908.07283297548895</v>
      </c>
      <c r="BB25" s="14">
        <f t="shared" si="21"/>
        <v>938.00698820796504</v>
      </c>
      <c r="BC25" s="14">
        <f t="shared" si="21"/>
        <v>1018.4342660179061</v>
      </c>
      <c r="BD25" s="14">
        <f t="shared" si="10"/>
        <v>1016.3767535168407</v>
      </c>
      <c r="BE25" s="14">
        <f t="shared" si="22"/>
        <v>1875.5418729361891</v>
      </c>
      <c r="BF25" s="14">
        <f t="shared" si="22"/>
        <v>1859.3525045805306</v>
      </c>
      <c r="BG25" s="14">
        <f t="shared" si="22"/>
        <v>1934.1755217808527</v>
      </c>
      <c r="BH25" s="14">
        <f t="shared" si="11"/>
        <v>1976.6206306391605</v>
      </c>
      <c r="BI25" s="14">
        <f t="shared" si="11"/>
        <v>1888.1345919421237</v>
      </c>
      <c r="BJ25" s="14">
        <f t="shared" si="11"/>
        <v>1882.2717018531998</v>
      </c>
      <c r="BK25" s="14">
        <f t="shared" si="11"/>
        <v>1927.3277646813087</v>
      </c>
      <c r="BL25" s="14">
        <f t="shared" si="12"/>
        <v>1907.3926197614721</v>
      </c>
      <c r="BM25" s="14">
        <f t="shared" si="23"/>
        <v>1931.3620861586001</v>
      </c>
      <c r="BN25" s="14">
        <f t="shared" si="23"/>
        <v>1948.4271863633985</v>
      </c>
      <c r="BO25" s="14">
        <f t="shared" si="23"/>
        <v>2035.0146776606223</v>
      </c>
      <c r="BP25" s="14">
        <f t="shared" si="13"/>
        <v>2029.5698166975271</v>
      </c>
      <c r="BQ25" s="14">
        <f t="shared" si="24"/>
        <v>2678.2747175573227</v>
      </c>
      <c r="BR25" s="14">
        <f t="shared" si="24"/>
        <v>2649.8827102544769</v>
      </c>
      <c r="BS25" s="14">
        <f t="shared" si="24"/>
        <v>2768.0616303806664</v>
      </c>
      <c r="BT25" s="14">
        <f t="shared" si="14"/>
        <v>2807.5907167939886</v>
      </c>
      <c r="BU25" s="14">
        <f t="shared" si="14"/>
        <v>2729.9743211909636</v>
      </c>
      <c r="BV25" s="14">
        <f t="shared" si="14"/>
        <v>2726.3334147007436</v>
      </c>
      <c r="BW25" s="14">
        <f t="shared" si="14"/>
        <v>2797.4068366065976</v>
      </c>
      <c r="BX25" s="14">
        <f t="shared" si="15"/>
        <v>2756.2798062002753</v>
      </c>
      <c r="BY25" s="14">
        <f t="shared" si="25"/>
        <v>2839.4349191340889</v>
      </c>
      <c r="BZ25" s="14">
        <f t="shared" si="25"/>
        <v>2886.4341745713632</v>
      </c>
      <c r="CA25" s="14">
        <f t="shared" si="25"/>
        <v>3053.4489436785288</v>
      </c>
      <c r="CB25" s="14">
        <f t="shared" si="16"/>
        <v>3045.946570214368</v>
      </c>
    </row>
    <row r="26" spans="4:80" x14ac:dyDescent="0.3">
      <c r="D26" s="228" t="s">
        <v>274</v>
      </c>
      <c r="E26" s="228" t="s">
        <v>275</v>
      </c>
      <c r="F26" s="14">
        <f t="shared" si="19"/>
        <v>39702.614698549944</v>
      </c>
      <c r="G26" s="14">
        <f t="shared" si="19"/>
        <v>37917.823098025459</v>
      </c>
      <c r="H26" s="14">
        <f t="shared" si="19"/>
        <v>38270.483477418922</v>
      </c>
      <c r="I26" s="14">
        <f t="shared" si="19"/>
        <v>37885.088188991831</v>
      </c>
      <c r="J26" s="14">
        <f t="shared" si="19"/>
        <v>42761.540744757018</v>
      </c>
      <c r="K26" s="14">
        <f t="shared" si="19"/>
        <v>42725.702732082362</v>
      </c>
      <c r="L26" s="14">
        <f t="shared" si="19"/>
        <v>44485.430302780405</v>
      </c>
      <c r="M26" s="14">
        <f t="shared" si="19"/>
        <v>43690.927783540494</v>
      </c>
      <c r="N26" s="14">
        <f t="shared" si="19"/>
        <v>40532.951497736416</v>
      </c>
      <c r="O26" s="14">
        <f t="shared" si="19"/>
        <v>41411.710406762017</v>
      </c>
      <c r="P26" s="14">
        <f t="shared" si="19"/>
        <v>43857.502523010888</v>
      </c>
      <c r="Q26" s="14">
        <f t="shared" si="19"/>
        <v>42626.421438946571</v>
      </c>
      <c r="R26" s="14">
        <f t="shared" si="19"/>
        <v>79999.518694308543</v>
      </c>
      <c r="S26" s="14">
        <f t="shared" si="19"/>
        <v>79694.549828759278</v>
      </c>
      <c r="T26" s="14">
        <f t="shared" si="19"/>
        <v>82397.666312773523</v>
      </c>
      <c r="U26" s="14">
        <f t="shared" si="19"/>
        <v>83188.717302478646</v>
      </c>
      <c r="V26" s="14">
        <f t="shared" si="19"/>
        <v>78549.543631970751</v>
      </c>
      <c r="W26" s="14">
        <f t="shared" si="19"/>
        <v>78006.668587637963</v>
      </c>
      <c r="X26" s="14">
        <f t="shared" si="19"/>
        <v>81501.780872335352</v>
      </c>
      <c r="Y26" s="14">
        <f t="shared" si="19"/>
        <v>80403.657061047285</v>
      </c>
      <c r="Z26" s="14">
        <f t="shared" si="19"/>
        <v>82976.711117647472</v>
      </c>
      <c r="AA26" s="14">
        <f t="shared" si="19"/>
        <v>84928.733168749561</v>
      </c>
      <c r="AB26" s="14">
        <f t="shared" si="19"/>
        <v>86903.768861868448</v>
      </c>
      <c r="AC26" s="14">
        <f t="shared" si="19"/>
        <v>84973.066208002099</v>
      </c>
      <c r="AD26" s="14">
        <f t="shared" si="19"/>
        <v>119702.13339285848</v>
      </c>
      <c r="AE26" s="14">
        <f t="shared" si="19"/>
        <v>117612.37292678474</v>
      </c>
      <c r="AF26" s="14">
        <f t="shared" si="19"/>
        <v>120668.14979019243</v>
      </c>
      <c r="AG26" s="14">
        <f t="shared" si="19"/>
        <v>121073.80549147048</v>
      </c>
      <c r="AH26" s="14">
        <f t="shared" si="20"/>
        <v>121311.08437672775</v>
      </c>
      <c r="AI26" s="14">
        <f t="shared" si="20"/>
        <v>120732.37131972032</v>
      </c>
      <c r="AJ26" s="14">
        <f t="shared" si="20"/>
        <v>125987.21117511576</v>
      </c>
      <c r="AK26" s="14">
        <f t="shared" si="20"/>
        <v>124094.58484458779</v>
      </c>
      <c r="AL26" s="14">
        <f t="shared" si="20"/>
        <v>123509.66261538387</v>
      </c>
      <c r="AM26" s="14">
        <f t="shared" si="20"/>
        <v>126340.44357551158</v>
      </c>
      <c r="AN26" s="14">
        <f t="shared" si="20"/>
        <v>130761.27138487934</v>
      </c>
      <c r="AO26" s="14">
        <f t="shared" si="20"/>
        <v>127599.48764694868</v>
      </c>
      <c r="AP26" s="14">
        <f t="shared" si="20"/>
        <v>4241276</v>
      </c>
      <c r="AQ26" s="14">
        <f t="shared" si="20"/>
        <v>4261239.3080000002</v>
      </c>
      <c r="AR26" s="14">
        <f t="shared" si="20"/>
        <v>4289777.3489999995</v>
      </c>
      <c r="AS26" s="14">
        <f t="shared" si="7"/>
        <v>936.10070880909302</v>
      </c>
      <c r="AT26" s="14">
        <f t="shared" si="7"/>
        <v>894.01923143000977</v>
      </c>
      <c r="AU26" s="14">
        <f t="shared" si="7"/>
        <v>902.33419087602226</v>
      </c>
      <c r="AV26" s="14">
        <f t="shared" si="8"/>
        <v>889.06267521438701</v>
      </c>
      <c r="AW26" s="14">
        <f t="shared" si="8"/>
        <v>1003.5001006509306</v>
      </c>
      <c r="AX26" s="14">
        <f t="shared" si="8"/>
        <v>1002.659077416038</v>
      </c>
      <c r="AY26" s="14">
        <f t="shared" si="8"/>
        <v>1043.9552225866307</v>
      </c>
      <c r="AZ26" s="14">
        <f t="shared" si="9"/>
        <v>1018.4894046709766</v>
      </c>
      <c r="BA26" s="14">
        <f t="shared" si="21"/>
        <v>951.20101379052653</v>
      </c>
      <c r="BB26" s="14">
        <f t="shared" si="21"/>
        <v>971.82315785494995</v>
      </c>
      <c r="BC26" s="14">
        <f t="shared" si="21"/>
        <v>1029.219420760372</v>
      </c>
      <c r="BD26" s="14">
        <f t="shared" si="10"/>
        <v>993.67444906862875</v>
      </c>
      <c r="BE26" s="14">
        <f t="shared" si="22"/>
        <v>1886.2134577968645</v>
      </c>
      <c r="BF26" s="14">
        <f t="shared" si="22"/>
        <v>1879.0229598064186</v>
      </c>
      <c r="BG26" s="14">
        <f t="shared" si="22"/>
        <v>1942.7565268747783</v>
      </c>
      <c r="BH26" s="14">
        <f t="shared" si="11"/>
        <v>1952.2188567607818</v>
      </c>
      <c r="BI26" s="14">
        <f t="shared" si="11"/>
        <v>1843.3497382909889</v>
      </c>
      <c r="BJ26" s="14">
        <f t="shared" si="11"/>
        <v>1830.6098988899585</v>
      </c>
      <c r="BK26" s="14">
        <f t="shared" si="11"/>
        <v>1912.6309268602888</v>
      </c>
      <c r="BL26" s="14">
        <f t="shared" si="12"/>
        <v>1874.3083969099323</v>
      </c>
      <c r="BM26" s="14">
        <f t="shared" si="23"/>
        <v>1947.243633134332</v>
      </c>
      <c r="BN26" s="14">
        <f t="shared" si="23"/>
        <v>1993.0524204380017</v>
      </c>
      <c r="BO26" s="14">
        <f t="shared" si="23"/>
        <v>2039.4012769645756</v>
      </c>
      <c r="BP26" s="14">
        <f t="shared" si="13"/>
        <v>1980.8269589518527</v>
      </c>
      <c r="BQ26" s="14">
        <f t="shared" si="24"/>
        <v>2822.3141666059573</v>
      </c>
      <c r="BR26" s="14">
        <f t="shared" si="24"/>
        <v>2773.0421912364282</v>
      </c>
      <c r="BS26" s="14">
        <f t="shared" si="24"/>
        <v>2845.0907177508002</v>
      </c>
      <c r="BT26" s="14">
        <f t="shared" si="14"/>
        <v>2841.2815319751689</v>
      </c>
      <c r="BU26" s="14">
        <f t="shared" si="14"/>
        <v>2846.8498389419192</v>
      </c>
      <c r="BV26" s="14">
        <f t="shared" si="14"/>
        <v>2833.2689763059961</v>
      </c>
      <c r="BW26" s="14">
        <f t="shared" si="14"/>
        <v>2956.5861494469195</v>
      </c>
      <c r="BX26" s="14">
        <f t="shared" si="15"/>
        <v>2892.7978015809094</v>
      </c>
      <c r="BY26" s="14">
        <f t="shared" si="25"/>
        <v>2898.4446469248583</v>
      </c>
      <c r="BZ26" s="14">
        <f t="shared" si="25"/>
        <v>2964.875578292952</v>
      </c>
      <c r="CA26" s="14">
        <f t="shared" si="25"/>
        <v>3068.6206977249476</v>
      </c>
      <c r="CB26" s="14">
        <f t="shared" si="16"/>
        <v>2974.5014080204819</v>
      </c>
    </row>
    <row r="27" spans="4:80" x14ac:dyDescent="0.3">
      <c r="D27" s="228" t="s">
        <v>281</v>
      </c>
      <c r="E27" s="228" t="s">
        <v>282</v>
      </c>
      <c r="F27" s="14">
        <f t="shared" si="19"/>
        <v>38106.738598306816</v>
      </c>
      <c r="G27" s="14">
        <f t="shared" si="19"/>
        <v>37646.544302460999</v>
      </c>
      <c r="H27" s="14">
        <f t="shared" si="19"/>
        <v>39454.727272968375</v>
      </c>
      <c r="I27" s="14">
        <f t="shared" si="19"/>
        <v>36605.598039638804</v>
      </c>
      <c r="J27" s="14">
        <f t="shared" si="19"/>
        <v>40966.370393319252</v>
      </c>
      <c r="K27" s="14">
        <f t="shared" si="19"/>
        <v>41230.2545254574</v>
      </c>
      <c r="L27" s="14">
        <f t="shared" si="19"/>
        <v>42226.175988885494</v>
      </c>
      <c r="M27" s="14">
        <f t="shared" si="19"/>
        <v>40675.789908890823</v>
      </c>
      <c r="N27" s="14">
        <f t="shared" si="19"/>
        <v>40514.95905699733</v>
      </c>
      <c r="O27" s="14">
        <f t="shared" si="19"/>
        <v>40759.789515266137</v>
      </c>
      <c r="P27" s="14">
        <f t="shared" si="19"/>
        <v>44686.600594445226</v>
      </c>
      <c r="Q27" s="14">
        <f t="shared" si="19"/>
        <v>41883.60224720346</v>
      </c>
      <c r="R27" s="14">
        <f t="shared" si="19"/>
        <v>82847.070312302167</v>
      </c>
      <c r="S27" s="14">
        <f t="shared" si="19"/>
        <v>83391.528514603022</v>
      </c>
      <c r="T27" s="14">
        <f t="shared" si="19"/>
        <v>85866.329808400231</v>
      </c>
      <c r="U27" s="14">
        <f t="shared" si="19"/>
        <v>86653.007392090542</v>
      </c>
      <c r="V27" s="14">
        <f t="shared" si="19"/>
        <v>83198.236509325201</v>
      </c>
      <c r="W27" s="14">
        <f t="shared" si="19"/>
        <v>83160.217442726076</v>
      </c>
      <c r="X27" s="14">
        <f t="shared" si="19"/>
        <v>86479.237909290881</v>
      </c>
      <c r="Y27" s="14">
        <f t="shared" si="19"/>
        <v>85809.411474722903</v>
      </c>
      <c r="Z27" s="14">
        <f t="shared" si="19"/>
        <v>84970.408318753733</v>
      </c>
      <c r="AA27" s="14">
        <f t="shared" si="19"/>
        <v>84679.325883033962</v>
      </c>
      <c r="AB27" s="14">
        <f t="shared" si="19"/>
        <v>90040.030907652326</v>
      </c>
      <c r="AC27" s="14">
        <f t="shared" si="19"/>
        <v>90615.876053471817</v>
      </c>
      <c r="AD27" s="14">
        <f t="shared" si="19"/>
        <v>120953.80891060899</v>
      </c>
      <c r="AE27" s="14">
        <f t="shared" si="19"/>
        <v>121038.07281706402</v>
      </c>
      <c r="AF27" s="14">
        <f t="shared" si="19"/>
        <v>125321.05708136859</v>
      </c>
      <c r="AG27" s="14">
        <f t="shared" si="19"/>
        <v>123258.60543172939</v>
      </c>
      <c r="AH27" s="14">
        <f t="shared" si="20"/>
        <v>124164.60690264443</v>
      </c>
      <c r="AI27" s="14">
        <f t="shared" si="20"/>
        <v>124390.47196818347</v>
      </c>
      <c r="AJ27" s="14">
        <f t="shared" si="20"/>
        <v>128705.41389817637</v>
      </c>
      <c r="AK27" s="14">
        <f t="shared" si="20"/>
        <v>126485.20138361373</v>
      </c>
      <c r="AL27" s="14">
        <f t="shared" si="20"/>
        <v>125485.36737575107</v>
      </c>
      <c r="AM27" s="14">
        <f t="shared" si="20"/>
        <v>125439.11539830013</v>
      </c>
      <c r="AN27" s="14">
        <f t="shared" si="20"/>
        <v>134726.63150209759</v>
      </c>
      <c r="AO27" s="14">
        <f t="shared" si="20"/>
        <v>132499.47830067526</v>
      </c>
      <c r="AP27" s="14">
        <f t="shared" si="20"/>
        <v>4688661</v>
      </c>
      <c r="AQ27" s="14">
        <f t="shared" si="20"/>
        <v>4729262.4739999995</v>
      </c>
      <c r="AR27" s="14">
        <f t="shared" si="20"/>
        <v>4768896.5910000009</v>
      </c>
      <c r="AS27" s="14">
        <f t="shared" si="7"/>
        <v>812.74245671220035</v>
      </c>
      <c r="AT27" s="14">
        <f t="shared" si="7"/>
        <v>802.92740939174325</v>
      </c>
      <c r="AU27" s="14">
        <f t="shared" si="7"/>
        <v>841.49242764551263</v>
      </c>
      <c r="AV27" s="14">
        <f t="shared" si="8"/>
        <v>774.02339668996785</v>
      </c>
      <c r="AW27" s="14">
        <f t="shared" si="8"/>
        <v>866.23169296564731</v>
      </c>
      <c r="AX27" s="14">
        <f t="shared" si="8"/>
        <v>871.81150871046793</v>
      </c>
      <c r="AY27" s="14">
        <f t="shared" si="8"/>
        <v>892.87021435227496</v>
      </c>
      <c r="AZ27" s="14">
        <f t="shared" si="9"/>
        <v>852.93923096708261</v>
      </c>
      <c r="BA27" s="14">
        <f t="shared" si="21"/>
        <v>856.68662460025962</v>
      </c>
      <c r="BB27" s="14">
        <f t="shared" si="21"/>
        <v>861.8635514385312</v>
      </c>
      <c r="BC27" s="14">
        <f t="shared" si="21"/>
        <v>944.89575996507119</v>
      </c>
      <c r="BD27" s="14">
        <f t="shared" si="10"/>
        <v>878.26610302784502</v>
      </c>
      <c r="BE27" s="14">
        <f t="shared" si="22"/>
        <v>1766.9665243936845</v>
      </c>
      <c r="BF27" s="14">
        <f t="shared" si="22"/>
        <v>1778.5787565917651</v>
      </c>
      <c r="BG27" s="14">
        <f t="shared" si="22"/>
        <v>1831.3614443100114</v>
      </c>
      <c r="BH27" s="14">
        <f t="shared" si="11"/>
        <v>1832.273168775926</v>
      </c>
      <c r="BI27" s="14">
        <f t="shared" si="11"/>
        <v>1759.2222247490595</v>
      </c>
      <c r="BJ27" s="14">
        <f t="shared" si="11"/>
        <v>1758.4183136358965</v>
      </c>
      <c r="BK27" s="14">
        <f t="shared" si="11"/>
        <v>1828.5988224321779</v>
      </c>
      <c r="BL27" s="14">
        <f t="shared" si="12"/>
        <v>1799.3556756224257</v>
      </c>
      <c r="BM27" s="14">
        <f t="shared" si="23"/>
        <v>1796.6947020998384</v>
      </c>
      <c r="BN27" s="14">
        <f t="shared" si="23"/>
        <v>1790.5397796923794</v>
      </c>
      <c r="BO27" s="14">
        <f t="shared" si="23"/>
        <v>1903.8915983763675</v>
      </c>
      <c r="BP27" s="14">
        <f t="shared" si="13"/>
        <v>1900.1434466934072</v>
      </c>
      <c r="BQ27" s="14">
        <f t="shared" si="24"/>
        <v>2579.7089811058845</v>
      </c>
      <c r="BR27" s="14">
        <f t="shared" si="24"/>
        <v>2581.5061659835083</v>
      </c>
      <c r="BS27" s="14">
        <f t="shared" si="24"/>
        <v>2672.853871955524</v>
      </c>
      <c r="BT27" s="14">
        <f t="shared" si="14"/>
        <v>2606.2965654658951</v>
      </c>
      <c r="BU27" s="14">
        <f t="shared" si="14"/>
        <v>2625.4539177147067</v>
      </c>
      <c r="BV27" s="14">
        <f t="shared" si="14"/>
        <v>2630.2298223463645</v>
      </c>
      <c r="BW27" s="14">
        <f t="shared" si="14"/>
        <v>2721.4690367844528</v>
      </c>
      <c r="BX27" s="14">
        <f t="shared" si="15"/>
        <v>2652.2949065895086</v>
      </c>
      <c r="BY27" s="14">
        <f t="shared" si="25"/>
        <v>2653.3813267000978</v>
      </c>
      <c r="BZ27" s="14">
        <f t="shared" si="25"/>
        <v>2652.4033311309113</v>
      </c>
      <c r="CA27" s="14">
        <f t="shared" si="25"/>
        <v>2848.7873583414394</v>
      </c>
      <c r="CB27" s="14">
        <f t="shared" si="16"/>
        <v>2778.409549721252</v>
      </c>
    </row>
    <row r="28" spans="4:80" x14ac:dyDescent="0.3">
      <c r="D28" s="228" t="s">
        <v>289</v>
      </c>
      <c r="E28" s="228" t="s">
        <v>290</v>
      </c>
      <c r="F28" s="14">
        <f t="shared" si="19"/>
        <v>31776.909894893346</v>
      </c>
      <c r="G28" s="14">
        <f t="shared" si="19"/>
        <v>31773.122322591196</v>
      </c>
      <c r="H28" s="14">
        <f t="shared" si="19"/>
        <v>33729.403387443359</v>
      </c>
      <c r="I28" s="14">
        <f t="shared" si="19"/>
        <v>33149.883259154478</v>
      </c>
      <c r="J28" s="14">
        <f t="shared" si="19"/>
        <v>34156.489223867531</v>
      </c>
      <c r="K28" s="14">
        <f t="shared" si="19"/>
        <v>34418.021479816402</v>
      </c>
      <c r="L28" s="14">
        <f t="shared" si="19"/>
        <v>35752.357652354796</v>
      </c>
      <c r="M28" s="14">
        <f t="shared" si="19"/>
        <v>35355.200779945619</v>
      </c>
      <c r="N28" s="14">
        <f t="shared" si="19"/>
        <v>36035.900846694763</v>
      </c>
      <c r="O28" s="14">
        <f t="shared" si="19"/>
        <v>37470.823656240958</v>
      </c>
      <c r="P28" s="14">
        <f t="shared" si="19"/>
        <v>39834.984993133636</v>
      </c>
      <c r="Q28" s="14">
        <f t="shared" si="19"/>
        <v>38934.187675686844</v>
      </c>
      <c r="R28" s="14">
        <f t="shared" si="19"/>
        <v>79032.803747328464</v>
      </c>
      <c r="S28" s="14">
        <f t="shared" si="19"/>
        <v>78852.45652264767</v>
      </c>
      <c r="T28" s="14">
        <f t="shared" si="19"/>
        <v>81406.050995268452</v>
      </c>
      <c r="U28" s="14">
        <f t="shared" si="19"/>
        <v>82917.443364829029</v>
      </c>
      <c r="V28" s="14">
        <f t="shared" si="19"/>
        <v>81472.975351033034</v>
      </c>
      <c r="W28" s="14">
        <f t="shared" si="19"/>
        <v>81639.061100471154</v>
      </c>
      <c r="X28" s="14">
        <f t="shared" si="19"/>
        <v>84261.843620662796</v>
      </c>
      <c r="Y28" s="14">
        <f t="shared" si="19"/>
        <v>83756.579421708142</v>
      </c>
      <c r="Z28" s="14">
        <f t="shared" si="19"/>
        <v>81225.882410361664</v>
      </c>
      <c r="AA28" s="14">
        <f t="shared" si="19"/>
        <v>80761.6539155879</v>
      </c>
      <c r="AB28" s="14">
        <f t="shared" si="19"/>
        <v>84149.369848111441</v>
      </c>
      <c r="AC28" s="14">
        <f t="shared" si="19"/>
        <v>84960.511621384197</v>
      </c>
      <c r="AD28" s="14">
        <f t="shared" si="19"/>
        <v>110809.71364222183</v>
      </c>
      <c r="AE28" s="14">
        <f t="shared" si="19"/>
        <v>110625.57884523888</v>
      </c>
      <c r="AF28" s="14">
        <f t="shared" si="19"/>
        <v>115135.45438271182</v>
      </c>
      <c r="AG28" s="14">
        <f t="shared" si="19"/>
        <v>116067.32662398351</v>
      </c>
      <c r="AH28" s="14">
        <f t="shared" si="20"/>
        <v>115629.46457490056</v>
      </c>
      <c r="AI28" s="14">
        <f t="shared" si="20"/>
        <v>116057.08258028758</v>
      </c>
      <c r="AJ28" s="14">
        <f t="shared" si="20"/>
        <v>120014.20127301759</v>
      </c>
      <c r="AK28" s="14">
        <f t="shared" si="20"/>
        <v>119111.78020165378</v>
      </c>
      <c r="AL28" s="14">
        <f t="shared" si="20"/>
        <v>117261.78325705644</v>
      </c>
      <c r="AM28" s="14">
        <f t="shared" si="20"/>
        <v>118232.47757182884</v>
      </c>
      <c r="AN28" s="14">
        <f t="shared" si="20"/>
        <v>123984.35484124506</v>
      </c>
      <c r="AO28" s="14">
        <f t="shared" si="20"/>
        <v>123894.69929707103</v>
      </c>
      <c r="AP28" s="14">
        <f t="shared" si="20"/>
        <v>4322898</v>
      </c>
      <c r="AQ28" s="14">
        <f t="shared" si="20"/>
        <v>4349386.5079999994</v>
      </c>
      <c r="AR28" s="14">
        <f t="shared" si="20"/>
        <v>4379310.3849999988</v>
      </c>
      <c r="AS28" s="14">
        <f t="shared" si="7"/>
        <v>735.08349942314965</v>
      </c>
      <c r="AT28" s="14">
        <f t="shared" si="7"/>
        <v>734.99588291445218</v>
      </c>
      <c r="AU28" s="14">
        <f t="shared" si="7"/>
        <v>780.24980898099739</v>
      </c>
      <c r="AV28" s="14">
        <f t="shared" si="8"/>
        <v>762.17377320182004</v>
      </c>
      <c r="AW28" s="14">
        <f t="shared" si="8"/>
        <v>785.31740421418374</v>
      </c>
      <c r="AX28" s="14">
        <f t="shared" si="8"/>
        <v>791.33048802422991</v>
      </c>
      <c r="AY28" s="14">
        <f t="shared" si="8"/>
        <v>822.00920949642114</v>
      </c>
      <c r="AZ28" s="14">
        <f t="shared" si="9"/>
        <v>807.32347497094861</v>
      </c>
      <c r="BA28" s="14">
        <f t="shared" si="21"/>
        <v>828.52836326255431</v>
      </c>
      <c r="BB28" s="14">
        <f t="shared" si="21"/>
        <v>861.51974737861042</v>
      </c>
      <c r="BC28" s="14">
        <f t="shared" si="21"/>
        <v>915.87594985783767</v>
      </c>
      <c r="BD28" s="14">
        <f t="shared" si="10"/>
        <v>889.04837184055532</v>
      </c>
      <c r="BE28" s="14">
        <f t="shared" si="22"/>
        <v>1828.2366076490462</v>
      </c>
      <c r="BF28" s="14">
        <f t="shared" si="22"/>
        <v>1824.0647020273823</v>
      </c>
      <c r="BG28" s="14">
        <f t="shared" si="22"/>
        <v>1883.1360581551646</v>
      </c>
      <c r="BH28" s="14">
        <f t="shared" si="11"/>
        <v>1906.4169903575064</v>
      </c>
      <c r="BI28" s="14">
        <f t="shared" si="11"/>
        <v>1873.2061453075405</v>
      </c>
      <c r="BJ28" s="14">
        <f t="shared" si="11"/>
        <v>1877.024747060515</v>
      </c>
      <c r="BK28" s="14">
        <f t="shared" si="11"/>
        <v>1937.3271027000392</v>
      </c>
      <c r="BL28" s="14">
        <f t="shared" si="12"/>
        <v>1912.5517960222899</v>
      </c>
      <c r="BM28" s="14">
        <f t="shared" si="23"/>
        <v>1867.5250466004729</v>
      </c>
      <c r="BN28" s="14">
        <f t="shared" si="23"/>
        <v>1856.8516218790805</v>
      </c>
      <c r="BO28" s="14">
        <f t="shared" si="23"/>
        <v>1934.7411340273429</v>
      </c>
      <c r="BP28" s="14">
        <f t="shared" si="13"/>
        <v>1940.0431609595589</v>
      </c>
      <c r="BQ28" s="14">
        <f t="shared" si="24"/>
        <v>2563.3201070721966</v>
      </c>
      <c r="BR28" s="14">
        <f t="shared" si="24"/>
        <v>2559.0605849418348</v>
      </c>
      <c r="BS28" s="14">
        <f t="shared" si="24"/>
        <v>2663.3858671361622</v>
      </c>
      <c r="BT28" s="14">
        <f t="shared" si="14"/>
        <v>2668.5907635593262</v>
      </c>
      <c r="BU28" s="14">
        <f t="shared" si="14"/>
        <v>2658.5235495217239</v>
      </c>
      <c r="BV28" s="14">
        <f t="shared" si="14"/>
        <v>2668.3552350847449</v>
      </c>
      <c r="BW28" s="14">
        <f t="shared" si="14"/>
        <v>2759.3363121964603</v>
      </c>
      <c r="BX28" s="14">
        <f t="shared" si="15"/>
        <v>2719.8752709932392</v>
      </c>
      <c r="BY28" s="14">
        <f t="shared" si="25"/>
        <v>2696.0534098630274</v>
      </c>
      <c r="BZ28" s="14">
        <f t="shared" si="25"/>
        <v>2718.3713692576907</v>
      </c>
      <c r="CA28" s="14">
        <f t="shared" si="25"/>
        <v>2850.6170838851804</v>
      </c>
      <c r="CB28" s="14">
        <f t="shared" si="16"/>
        <v>2829.0915328001138</v>
      </c>
    </row>
    <row r="29" spans="4:80" x14ac:dyDescent="0.3">
      <c r="D29" s="228" t="s">
        <v>296</v>
      </c>
      <c r="E29" s="228" t="s">
        <v>297</v>
      </c>
      <c r="F29" s="14">
        <f t="shared" si="19"/>
        <v>26892.943926508084</v>
      </c>
      <c r="G29" s="14">
        <f t="shared" si="19"/>
        <v>27465.711039639365</v>
      </c>
      <c r="H29" s="14">
        <f t="shared" si="19"/>
        <v>28986.351255947797</v>
      </c>
      <c r="I29" s="14">
        <f t="shared" ref="I29:AJ33" si="26">SUMIFS(I$34:I$183,$C$34:$C$183,$D29)</f>
        <v>27663.860508687936</v>
      </c>
      <c r="J29" s="14">
        <f t="shared" si="26"/>
        <v>27493.386900009482</v>
      </c>
      <c r="K29" s="14">
        <f t="shared" si="26"/>
        <v>27710.449380789563</v>
      </c>
      <c r="L29" s="14">
        <f t="shared" si="26"/>
        <v>28912.487478654217</v>
      </c>
      <c r="M29" s="14">
        <f t="shared" si="26"/>
        <v>28133.922728219608</v>
      </c>
      <c r="N29" s="14">
        <f t="shared" si="26"/>
        <v>28977.531170294762</v>
      </c>
      <c r="O29" s="14">
        <f t="shared" si="26"/>
        <v>28251.879190441032</v>
      </c>
      <c r="P29" s="14">
        <f t="shared" si="26"/>
        <v>30247.172364132883</v>
      </c>
      <c r="Q29" s="14">
        <f t="shared" si="26"/>
        <v>28985.018877750743</v>
      </c>
      <c r="R29" s="14">
        <f t="shared" si="26"/>
        <v>60199.925955462939</v>
      </c>
      <c r="S29" s="14">
        <f t="shared" si="26"/>
        <v>59418.157575211502</v>
      </c>
      <c r="T29" s="14">
        <f t="shared" si="26"/>
        <v>63439.682765771227</v>
      </c>
      <c r="U29" s="14">
        <f t="shared" si="26"/>
        <v>64348.215734561032</v>
      </c>
      <c r="V29" s="14">
        <f t="shared" si="26"/>
        <v>62423.689967107814</v>
      </c>
      <c r="W29" s="14">
        <f t="shared" si="26"/>
        <v>62071.241305190735</v>
      </c>
      <c r="X29" s="14">
        <f t="shared" si="26"/>
        <v>64618.997538169999</v>
      </c>
      <c r="Y29" s="14">
        <f t="shared" si="26"/>
        <v>64660.119307152752</v>
      </c>
      <c r="Z29" s="14">
        <f t="shared" si="26"/>
        <v>62417.363855222124</v>
      </c>
      <c r="AA29" s="14">
        <f t="shared" si="26"/>
        <v>60945.288015195736</v>
      </c>
      <c r="AB29" s="14">
        <f t="shared" si="26"/>
        <v>65409.978764363092</v>
      </c>
      <c r="AC29" s="14">
        <f t="shared" si="26"/>
        <v>65450.180865218194</v>
      </c>
      <c r="AD29" s="14">
        <f t="shared" si="26"/>
        <v>87092.869881971026</v>
      </c>
      <c r="AE29" s="14">
        <f t="shared" si="26"/>
        <v>86883.868614850871</v>
      </c>
      <c r="AF29" s="14">
        <f t="shared" si="26"/>
        <v>92426.034021719024</v>
      </c>
      <c r="AG29" s="14">
        <f t="shared" si="26"/>
        <v>92012.076243248986</v>
      </c>
      <c r="AH29" s="14">
        <f t="shared" si="20"/>
        <v>89917.076867117314</v>
      </c>
      <c r="AI29" s="14">
        <f t="shared" si="20"/>
        <v>89781.690685980298</v>
      </c>
      <c r="AJ29" s="14">
        <f t="shared" si="20"/>
        <v>93531.485016824212</v>
      </c>
      <c r="AK29" s="14">
        <f t="shared" si="20"/>
        <v>92794.04203537236</v>
      </c>
      <c r="AL29" s="14">
        <f t="shared" si="20"/>
        <v>91394.895025516875</v>
      </c>
      <c r="AM29" s="14">
        <f t="shared" si="20"/>
        <v>89197.167205636753</v>
      </c>
      <c r="AN29" s="14">
        <f t="shared" si="20"/>
        <v>95657.151128495956</v>
      </c>
      <c r="AO29" s="14">
        <f t="shared" si="20"/>
        <v>94435.199742968936</v>
      </c>
      <c r="AP29" s="14">
        <f t="shared" si="20"/>
        <v>3074980</v>
      </c>
      <c r="AQ29" s="14">
        <f t="shared" si="20"/>
        <v>3086978.773</v>
      </c>
      <c r="AR29" s="14">
        <f t="shared" si="20"/>
        <v>3104943.4400000004</v>
      </c>
      <c r="AS29" s="14">
        <f t="shared" si="7"/>
        <v>874.57297044234701</v>
      </c>
      <c r="AT29" s="14">
        <f t="shared" si="7"/>
        <v>893.19966437633298</v>
      </c>
      <c r="AU29" s="14">
        <f t="shared" si="7"/>
        <v>942.65170036708525</v>
      </c>
      <c r="AV29" s="14">
        <f t="shared" si="8"/>
        <v>896.14676818148416</v>
      </c>
      <c r="AW29" s="14">
        <f t="shared" si="8"/>
        <v>890.6244234809152</v>
      </c>
      <c r="AX29" s="14">
        <f t="shared" si="8"/>
        <v>897.65597428646663</v>
      </c>
      <c r="AY29" s="14">
        <f t="shared" si="8"/>
        <v>936.59495593344718</v>
      </c>
      <c r="AZ29" s="14">
        <f t="shared" si="9"/>
        <v>906.10097323446257</v>
      </c>
      <c r="BA29" s="14">
        <f t="shared" si="21"/>
        <v>938.70198991144025</v>
      </c>
      <c r="BB29" s="14">
        <f t="shared" si="21"/>
        <v>915.19512338548327</v>
      </c>
      <c r="BC29" s="14">
        <f t="shared" si="21"/>
        <v>979.8309152199954</v>
      </c>
      <c r="BD29" s="14">
        <f t="shared" si="10"/>
        <v>933.51197655796079</v>
      </c>
      <c r="BE29" s="14">
        <f t="shared" si="22"/>
        <v>1957.7339025119818</v>
      </c>
      <c r="BF29" s="14">
        <f t="shared" si="22"/>
        <v>1932.3103751963104</v>
      </c>
      <c r="BG29" s="14">
        <f t="shared" si="22"/>
        <v>2063.0925328220419</v>
      </c>
      <c r="BH29" s="14">
        <f t="shared" si="11"/>
        <v>2084.5046392083186</v>
      </c>
      <c r="BI29" s="14">
        <f t="shared" si="11"/>
        <v>2022.1612961219998</v>
      </c>
      <c r="BJ29" s="14">
        <f t="shared" si="11"/>
        <v>2010.7440273995928</v>
      </c>
      <c r="BK29" s="14">
        <f t="shared" si="11"/>
        <v>2093.2763808858881</v>
      </c>
      <c r="BL29" s="14">
        <f t="shared" si="12"/>
        <v>2082.4894416483394</v>
      </c>
      <c r="BM29" s="14">
        <f t="shared" si="23"/>
        <v>2021.9563672141301</v>
      </c>
      <c r="BN29" s="14">
        <f t="shared" si="23"/>
        <v>1974.2697471148349</v>
      </c>
      <c r="BO29" s="14">
        <f t="shared" si="23"/>
        <v>2118.8995316866435</v>
      </c>
      <c r="BP29" s="14">
        <f t="shared" si="13"/>
        <v>2107.934721838868</v>
      </c>
      <c r="BQ29" s="14">
        <f t="shared" si="24"/>
        <v>2832.3068729543288</v>
      </c>
      <c r="BR29" s="14">
        <f t="shared" si="24"/>
        <v>2825.5100395726436</v>
      </c>
      <c r="BS29" s="14">
        <f t="shared" si="24"/>
        <v>3005.744233189127</v>
      </c>
      <c r="BT29" s="14">
        <f t="shared" si="14"/>
        <v>2980.6514073898034</v>
      </c>
      <c r="BU29" s="14">
        <f t="shared" si="14"/>
        <v>2912.7857196029158</v>
      </c>
      <c r="BV29" s="14">
        <f t="shared" si="14"/>
        <v>2908.4000016860596</v>
      </c>
      <c r="BW29" s="14">
        <f t="shared" si="14"/>
        <v>3029.8713368193353</v>
      </c>
      <c r="BX29" s="14">
        <f t="shared" si="15"/>
        <v>2988.5904148828022</v>
      </c>
      <c r="BY29" s="14">
        <f t="shared" si="25"/>
        <v>2960.6583571255696</v>
      </c>
      <c r="BZ29" s="14">
        <f t="shared" si="25"/>
        <v>2889.4648705003178</v>
      </c>
      <c r="CA29" s="14">
        <f t="shared" si="25"/>
        <v>3098.730446906638</v>
      </c>
      <c r="CB29" s="14">
        <f t="shared" si="16"/>
        <v>3041.4466983968291</v>
      </c>
    </row>
    <row r="30" spans="4:80" x14ac:dyDescent="0.3">
      <c r="D30" s="228" t="s">
        <v>302</v>
      </c>
      <c r="E30" s="228" t="s">
        <v>303</v>
      </c>
      <c r="F30" s="14">
        <f t="shared" ref="F30:AG33" si="27">SUMIFS(F$34:F$183,$C$34:$C$183,$D30)</f>
        <v>18363.850297901223</v>
      </c>
      <c r="G30" s="14">
        <f t="shared" si="27"/>
        <v>18655.164698296852</v>
      </c>
      <c r="H30" s="14">
        <f t="shared" si="27"/>
        <v>20066.811315512205</v>
      </c>
      <c r="I30" s="14">
        <f t="shared" si="27"/>
        <v>19496.646060924606</v>
      </c>
      <c r="J30" s="14">
        <f t="shared" si="27"/>
        <v>18164.826938965736</v>
      </c>
      <c r="K30" s="14">
        <f t="shared" si="27"/>
        <v>18613.206016200373</v>
      </c>
      <c r="L30" s="14">
        <f t="shared" si="27"/>
        <v>19248.044984000015</v>
      </c>
      <c r="M30" s="14">
        <f t="shared" si="27"/>
        <v>18110.97250729247</v>
      </c>
      <c r="N30" s="14">
        <f t="shared" si="27"/>
        <v>20252.556714604623</v>
      </c>
      <c r="O30" s="14">
        <f t="shared" si="27"/>
        <v>21187.611515387514</v>
      </c>
      <c r="P30" s="14">
        <f t="shared" si="27"/>
        <v>23020.02634046079</v>
      </c>
      <c r="Q30" s="14">
        <f t="shared" si="27"/>
        <v>22409.01433176612</v>
      </c>
      <c r="R30" s="14">
        <f t="shared" si="27"/>
        <v>40824.49211496894</v>
      </c>
      <c r="S30" s="14">
        <f t="shared" si="27"/>
        <v>41218.379853397135</v>
      </c>
      <c r="T30" s="14">
        <f t="shared" si="27"/>
        <v>43773.167110748036</v>
      </c>
      <c r="U30" s="14">
        <f t="shared" si="27"/>
        <v>45140.53008702385</v>
      </c>
      <c r="V30" s="14">
        <f t="shared" si="27"/>
        <v>42109.824989766988</v>
      </c>
      <c r="W30" s="14">
        <f t="shared" si="27"/>
        <v>42820.859536888893</v>
      </c>
      <c r="X30" s="14">
        <f t="shared" si="27"/>
        <v>44847.612893597434</v>
      </c>
      <c r="Y30" s="14">
        <f t="shared" si="27"/>
        <v>43171.724164955725</v>
      </c>
      <c r="Z30" s="14">
        <f t="shared" si="27"/>
        <v>44000.45842653812</v>
      </c>
      <c r="AA30" s="14">
        <f t="shared" si="27"/>
        <v>43661.529590649174</v>
      </c>
      <c r="AB30" s="14">
        <f t="shared" si="27"/>
        <v>46275.917460520897</v>
      </c>
      <c r="AC30" s="14">
        <f t="shared" si="27"/>
        <v>45721.628322277087</v>
      </c>
      <c r="AD30" s="14">
        <f t="shared" si="26"/>
        <v>59188.342412870166</v>
      </c>
      <c r="AE30" s="14">
        <f t="shared" si="26"/>
        <v>59873.544551693987</v>
      </c>
      <c r="AF30" s="14">
        <f t="shared" si="26"/>
        <v>63839.978426260233</v>
      </c>
      <c r="AG30" s="14">
        <f t="shared" si="26"/>
        <v>64637.176147948448</v>
      </c>
      <c r="AH30" s="14">
        <f t="shared" si="26"/>
        <v>60274.651928732732</v>
      </c>
      <c r="AI30" s="14">
        <f t="shared" si="26"/>
        <v>61434.065553089269</v>
      </c>
      <c r="AJ30" s="14">
        <f t="shared" si="26"/>
        <v>64095.657877597449</v>
      </c>
      <c r="AK30" s="14">
        <f t="shared" si="20"/>
        <v>61282.696672248203</v>
      </c>
      <c r="AL30" s="14">
        <f t="shared" si="20"/>
        <v>64253.015141142751</v>
      </c>
      <c r="AM30" s="14">
        <f t="shared" si="20"/>
        <v>64849.141106036688</v>
      </c>
      <c r="AN30" s="14">
        <f t="shared" si="20"/>
        <v>69295.94380098168</v>
      </c>
      <c r="AO30" s="14">
        <f t="shared" si="20"/>
        <v>68130.6426540432</v>
      </c>
      <c r="AP30" s="14">
        <f t="shared" si="20"/>
        <v>2484336</v>
      </c>
      <c r="AQ30" s="14">
        <f t="shared" si="20"/>
        <v>2505452.8650000002</v>
      </c>
      <c r="AR30" s="14">
        <f t="shared" si="20"/>
        <v>2526920.3969999999</v>
      </c>
      <c r="AS30" s="14">
        <f t="shared" si="7"/>
        <v>739.18545228589142</v>
      </c>
      <c r="AT30" s="14">
        <f t="shared" si="7"/>
        <v>750.91149902013467</v>
      </c>
      <c r="AU30" s="14">
        <f t="shared" si="7"/>
        <v>807.73338692963455</v>
      </c>
      <c r="AV30" s="14">
        <f t="shared" si="8"/>
        <v>778.16854323158884</v>
      </c>
      <c r="AW30" s="14">
        <f t="shared" si="8"/>
        <v>725.01172114310498</v>
      </c>
      <c r="AX30" s="14">
        <f t="shared" si="8"/>
        <v>742.90785016226482</v>
      </c>
      <c r="AY30" s="14">
        <f t="shared" si="8"/>
        <v>768.24614235957745</v>
      </c>
      <c r="AZ30" s="14">
        <f t="shared" si="9"/>
        <v>716.72113331286994</v>
      </c>
      <c r="BA30" s="14">
        <f t="shared" si="21"/>
        <v>808.33916285248574</v>
      </c>
      <c r="BB30" s="14">
        <f t="shared" si="21"/>
        <v>845.6599527921079</v>
      </c>
      <c r="BC30" s="14">
        <f t="shared" si="21"/>
        <v>918.79702316653993</v>
      </c>
      <c r="BD30" s="14">
        <f t="shared" si="10"/>
        <v>886.81124891668367</v>
      </c>
      <c r="BE30" s="14">
        <f t="shared" si="22"/>
        <v>1643.275793409947</v>
      </c>
      <c r="BF30" s="14">
        <f t="shared" si="22"/>
        <v>1659.1306430932505</v>
      </c>
      <c r="BG30" s="14">
        <f t="shared" si="22"/>
        <v>1761.9664614910398</v>
      </c>
      <c r="BH30" s="14">
        <f t="shared" si="11"/>
        <v>1801.6914513785453</v>
      </c>
      <c r="BI30" s="14">
        <f t="shared" si="11"/>
        <v>1680.7270884246702</v>
      </c>
      <c r="BJ30" s="14">
        <f t="shared" si="11"/>
        <v>1709.1065705157016</v>
      </c>
      <c r="BK30" s="14">
        <f t="shared" si="11"/>
        <v>1790.0002638284489</v>
      </c>
      <c r="BL30" s="14">
        <f t="shared" si="12"/>
        <v>1708.4718701946404</v>
      </c>
      <c r="BM30" s="14">
        <f t="shared" si="23"/>
        <v>1756.1878349899876</v>
      </c>
      <c r="BN30" s="14">
        <f t="shared" si="23"/>
        <v>1742.6601873290149</v>
      </c>
      <c r="BO30" s="14">
        <f t="shared" si="23"/>
        <v>1847.0081040826483</v>
      </c>
      <c r="BP30" s="14">
        <f t="shared" si="13"/>
        <v>1809.3814263622444</v>
      </c>
      <c r="BQ30" s="14">
        <f t="shared" si="24"/>
        <v>2382.4612456958384</v>
      </c>
      <c r="BR30" s="14">
        <f t="shared" si="24"/>
        <v>2410.0421421133851</v>
      </c>
      <c r="BS30" s="14">
        <f t="shared" si="24"/>
        <v>2569.6998484206738</v>
      </c>
      <c r="BT30" s="14">
        <f t="shared" si="14"/>
        <v>2579.859994610134</v>
      </c>
      <c r="BU30" s="14">
        <f t="shared" si="14"/>
        <v>2405.7388095677757</v>
      </c>
      <c r="BV30" s="14">
        <f t="shared" si="14"/>
        <v>2452.0144206779664</v>
      </c>
      <c r="BW30" s="14">
        <f t="shared" si="14"/>
        <v>2558.2464061880264</v>
      </c>
      <c r="BX30" s="14">
        <f t="shared" si="15"/>
        <v>2425.1930035075102</v>
      </c>
      <c r="BY30" s="14">
        <f t="shared" si="25"/>
        <v>2564.5269978424735</v>
      </c>
      <c r="BZ30" s="14">
        <f t="shared" si="25"/>
        <v>2588.3201401211227</v>
      </c>
      <c r="CA30" s="14">
        <f t="shared" si="25"/>
        <v>2765.805127249188</v>
      </c>
      <c r="CB30" s="14">
        <f t="shared" si="16"/>
        <v>2696.1926752789282</v>
      </c>
    </row>
    <row r="31" spans="4:80" x14ac:dyDescent="0.3">
      <c r="D31" s="228" t="s">
        <v>307</v>
      </c>
      <c r="E31" s="228" t="s">
        <v>308</v>
      </c>
      <c r="F31" s="14">
        <f t="shared" si="27"/>
        <v>33744.063429608046</v>
      </c>
      <c r="G31" s="14">
        <f t="shared" si="27"/>
        <v>33295.965911299107</v>
      </c>
      <c r="H31" s="14">
        <f t="shared" si="27"/>
        <v>34376.633953143893</v>
      </c>
      <c r="I31" s="14">
        <f t="shared" si="27"/>
        <v>34040.201467440769</v>
      </c>
      <c r="J31" s="14">
        <f t="shared" si="27"/>
        <v>35023.144793542589</v>
      </c>
      <c r="K31" s="14">
        <f t="shared" si="27"/>
        <v>35091.437860052116</v>
      </c>
      <c r="L31" s="14">
        <f t="shared" si="27"/>
        <v>36151.334989692768</v>
      </c>
      <c r="M31" s="14">
        <f t="shared" si="27"/>
        <v>34859.713983474699</v>
      </c>
      <c r="N31" s="14">
        <f t="shared" si="27"/>
        <v>37880.084764158601</v>
      </c>
      <c r="O31" s="14">
        <f t="shared" si="27"/>
        <v>36717.856342196596</v>
      </c>
      <c r="P31" s="14">
        <f t="shared" si="27"/>
        <v>39383.508018602988</v>
      </c>
      <c r="Q31" s="14">
        <f t="shared" si="27"/>
        <v>40078.817275627916</v>
      </c>
      <c r="R31" s="14">
        <f t="shared" si="27"/>
        <v>64865.778924914208</v>
      </c>
      <c r="S31" s="14">
        <f t="shared" si="27"/>
        <v>64953.852263982008</v>
      </c>
      <c r="T31" s="14">
        <f t="shared" si="27"/>
        <v>67327.952805541223</v>
      </c>
      <c r="U31" s="14">
        <f t="shared" si="27"/>
        <v>67462.061900008368</v>
      </c>
      <c r="V31" s="14">
        <f t="shared" si="27"/>
        <v>64830.371730550898</v>
      </c>
      <c r="W31" s="14">
        <f t="shared" si="27"/>
        <v>64961.377390366557</v>
      </c>
      <c r="X31" s="14">
        <f t="shared" si="27"/>
        <v>66743.414117178501</v>
      </c>
      <c r="Y31" s="14">
        <f t="shared" si="27"/>
        <v>64772.192861822652</v>
      </c>
      <c r="Z31" s="14">
        <f t="shared" si="27"/>
        <v>66804.622510211499</v>
      </c>
      <c r="AA31" s="14">
        <f t="shared" si="27"/>
        <v>66615.82965830389</v>
      </c>
      <c r="AB31" s="14">
        <f t="shared" si="27"/>
        <v>70638.296848920087</v>
      </c>
      <c r="AC31" s="14">
        <f t="shared" si="27"/>
        <v>70508.279784443846</v>
      </c>
      <c r="AD31" s="14">
        <f t="shared" si="26"/>
        <v>98609.842354522276</v>
      </c>
      <c r="AE31" s="14">
        <f t="shared" si="26"/>
        <v>98249.818175281122</v>
      </c>
      <c r="AF31" s="14">
        <f t="shared" si="26"/>
        <v>101704.58675868514</v>
      </c>
      <c r="AG31" s="14">
        <f t="shared" si="26"/>
        <v>101502.26336744915</v>
      </c>
      <c r="AH31" s="14">
        <f t="shared" si="26"/>
        <v>99853.516524093473</v>
      </c>
      <c r="AI31" s="14">
        <f t="shared" si="26"/>
        <v>100052.81525041866</v>
      </c>
      <c r="AJ31" s="14">
        <f t="shared" si="26"/>
        <v>102894.74910687128</v>
      </c>
      <c r="AK31" s="14">
        <f t="shared" si="20"/>
        <v>99631.906845297359</v>
      </c>
      <c r="AL31" s="14">
        <f t="shared" si="20"/>
        <v>104684.7072743701</v>
      </c>
      <c r="AM31" s="14">
        <f t="shared" si="20"/>
        <v>103333.6860005005</v>
      </c>
      <c r="AN31" s="14">
        <f t="shared" si="20"/>
        <v>110021.80486752308</v>
      </c>
      <c r="AO31" s="14">
        <f t="shared" si="20"/>
        <v>110587.09706007176</v>
      </c>
      <c r="AP31" s="14">
        <f t="shared" si="20"/>
        <v>4102964</v>
      </c>
      <c r="AQ31" s="14">
        <f t="shared" si="20"/>
        <v>4128600.5019999994</v>
      </c>
      <c r="AR31" s="14">
        <f t="shared" si="20"/>
        <v>4151606.5009999997</v>
      </c>
      <c r="AS31" s="14">
        <f t="shared" si="7"/>
        <v>822.43137959796979</v>
      </c>
      <c r="AT31" s="14">
        <f t="shared" si="7"/>
        <v>811.51006714412085</v>
      </c>
      <c r="AU31" s="14">
        <f t="shared" si="7"/>
        <v>837.84878329773039</v>
      </c>
      <c r="AV31" s="14">
        <f t="shared" si="8"/>
        <v>824.49734361439982</v>
      </c>
      <c r="AW31" s="14">
        <f t="shared" si="8"/>
        <v>848.30549181439289</v>
      </c>
      <c r="AX31" s="14">
        <f t="shared" si="8"/>
        <v>849.9596374861876</v>
      </c>
      <c r="AY31" s="14">
        <f t="shared" si="8"/>
        <v>875.63170551813221</v>
      </c>
      <c r="AZ31" s="14">
        <f t="shared" si="9"/>
        <v>839.66806524361152</v>
      </c>
      <c r="BA31" s="14">
        <f t="shared" si="21"/>
        <v>917.50424255891369</v>
      </c>
      <c r="BB31" s="14">
        <f t="shared" si="21"/>
        <v>889.35357936447303</v>
      </c>
      <c r="BC31" s="14">
        <f t="shared" si="21"/>
        <v>953.91908225377131</v>
      </c>
      <c r="BD31" s="14">
        <f t="shared" si="10"/>
        <v>965.38092581688829</v>
      </c>
      <c r="BE31" s="14">
        <f t="shared" si="22"/>
        <v>1580.9492582658343</v>
      </c>
      <c r="BF31" s="14">
        <f t="shared" si="22"/>
        <v>1583.0958366678822</v>
      </c>
      <c r="BG31" s="14">
        <f t="shared" si="22"/>
        <v>1640.958897166566</v>
      </c>
      <c r="BH31" s="14">
        <f t="shared" si="11"/>
        <v>1634.0176742052913</v>
      </c>
      <c r="BI31" s="14">
        <f t="shared" si="11"/>
        <v>1570.2747625774259</v>
      </c>
      <c r="BJ31" s="14">
        <f t="shared" si="11"/>
        <v>1573.4478877018403</v>
      </c>
      <c r="BK31" s="14">
        <f t="shared" si="11"/>
        <v>1616.611103080724</v>
      </c>
      <c r="BL31" s="14">
        <f t="shared" si="12"/>
        <v>1560.1717755818365</v>
      </c>
      <c r="BM31" s="14">
        <f t="shared" si="23"/>
        <v>1618.0936488732596</v>
      </c>
      <c r="BN31" s="14">
        <f t="shared" si="23"/>
        <v>1613.5208438315472</v>
      </c>
      <c r="BO31" s="14">
        <f t="shared" si="23"/>
        <v>1710.9501588904302</v>
      </c>
      <c r="BP31" s="14">
        <f t="shared" si="13"/>
        <v>1698.3372525180428</v>
      </c>
      <c r="BQ31" s="14">
        <f t="shared" si="24"/>
        <v>2403.3806378638046</v>
      </c>
      <c r="BR31" s="14">
        <f t="shared" si="24"/>
        <v>2394.6059038120034</v>
      </c>
      <c r="BS31" s="14">
        <f t="shared" si="24"/>
        <v>2478.8076804642969</v>
      </c>
      <c r="BT31" s="14">
        <f t="shared" si="14"/>
        <v>2458.5150178196914</v>
      </c>
      <c r="BU31" s="14">
        <f t="shared" si="14"/>
        <v>2418.5802543918185</v>
      </c>
      <c r="BV31" s="14">
        <f t="shared" si="14"/>
        <v>2423.4075251880276</v>
      </c>
      <c r="BW31" s="14">
        <f t="shared" si="14"/>
        <v>2492.2428085988568</v>
      </c>
      <c r="BX31" s="14">
        <f t="shared" si="15"/>
        <v>2399.8398408254484</v>
      </c>
      <c r="BY31" s="14">
        <f t="shared" si="25"/>
        <v>2535.5978914321731</v>
      </c>
      <c r="BZ31" s="14">
        <f t="shared" si="25"/>
        <v>2502.8744231960209</v>
      </c>
      <c r="CA31" s="14">
        <f t="shared" si="25"/>
        <v>2664.8692411442016</v>
      </c>
      <c r="CB31" s="14">
        <f t="shared" si="16"/>
        <v>2663.7181783349311</v>
      </c>
    </row>
    <row r="32" spans="4:80" x14ac:dyDescent="0.3">
      <c r="D32" s="228" t="s">
        <v>313</v>
      </c>
      <c r="E32" s="228" t="s">
        <v>314</v>
      </c>
      <c r="F32" s="14">
        <f t="shared" si="27"/>
        <v>38068.112791607025</v>
      </c>
      <c r="G32" s="14">
        <f t="shared" si="27"/>
        <v>39407.548232709771</v>
      </c>
      <c r="H32" s="14">
        <f t="shared" si="27"/>
        <v>41500.846080286552</v>
      </c>
      <c r="I32" s="14">
        <f t="shared" si="27"/>
        <v>40559.641066753946</v>
      </c>
      <c r="J32" s="14">
        <f t="shared" si="27"/>
        <v>39572.930516991983</v>
      </c>
      <c r="K32" s="14">
        <f t="shared" si="27"/>
        <v>39422.336897939451</v>
      </c>
      <c r="L32" s="14">
        <f t="shared" si="27"/>
        <v>40730.894437725961</v>
      </c>
      <c r="M32" s="14">
        <f t="shared" si="27"/>
        <v>39947.964794069718</v>
      </c>
      <c r="N32" s="14">
        <f t="shared" si="27"/>
        <v>42300.732885043268</v>
      </c>
      <c r="O32" s="14">
        <f t="shared" si="27"/>
        <v>42779.07948118636</v>
      </c>
      <c r="P32" s="14">
        <f t="shared" si="27"/>
        <v>45019.341682851504</v>
      </c>
      <c r="Q32" s="14">
        <f t="shared" si="27"/>
        <v>45869.262866174744</v>
      </c>
      <c r="R32" s="14">
        <f t="shared" si="27"/>
        <v>81118.167261191862</v>
      </c>
      <c r="S32" s="14">
        <f t="shared" si="27"/>
        <v>79135.419385104382</v>
      </c>
      <c r="T32" s="14">
        <f t="shared" si="27"/>
        <v>82134.376164792033</v>
      </c>
      <c r="U32" s="14">
        <f t="shared" si="27"/>
        <v>82616.047287687412</v>
      </c>
      <c r="V32" s="14">
        <f t="shared" si="27"/>
        <v>81411.54048517406</v>
      </c>
      <c r="W32" s="14">
        <f t="shared" si="27"/>
        <v>81060.298597282366</v>
      </c>
      <c r="X32" s="14">
        <f t="shared" si="27"/>
        <v>83600.598252910233</v>
      </c>
      <c r="Y32" s="14">
        <f t="shared" si="27"/>
        <v>83079.690072652447</v>
      </c>
      <c r="Z32" s="14">
        <f t="shared" si="27"/>
        <v>80744.660429619471</v>
      </c>
      <c r="AA32" s="14">
        <f t="shared" si="27"/>
        <v>79606.70587926342</v>
      </c>
      <c r="AB32" s="14">
        <f t="shared" si="27"/>
        <v>82659.986276487238</v>
      </c>
      <c r="AC32" s="14">
        <f t="shared" si="27"/>
        <v>82790.193231398254</v>
      </c>
      <c r="AD32" s="14">
        <f t="shared" si="26"/>
        <v>119186.28005279889</v>
      </c>
      <c r="AE32" s="14">
        <f t="shared" si="26"/>
        <v>118542.96761781417</v>
      </c>
      <c r="AF32" s="14">
        <f t="shared" si="26"/>
        <v>123635.22224507859</v>
      </c>
      <c r="AG32" s="14">
        <f t="shared" si="26"/>
        <v>123175.68835444136</v>
      </c>
      <c r="AH32" s="14">
        <f t="shared" si="26"/>
        <v>120984.47100216607</v>
      </c>
      <c r="AI32" s="14">
        <f t="shared" si="26"/>
        <v>120482.63549522181</v>
      </c>
      <c r="AJ32" s="14">
        <f t="shared" si="26"/>
        <v>124331.49269063621</v>
      </c>
      <c r="AK32" s="14">
        <f t="shared" si="20"/>
        <v>123027.65486672218</v>
      </c>
      <c r="AL32" s="14">
        <f t="shared" si="20"/>
        <v>123045.39331466274</v>
      </c>
      <c r="AM32" s="14">
        <f t="shared" si="20"/>
        <v>122385.78536044978</v>
      </c>
      <c r="AN32" s="14">
        <f t="shared" si="20"/>
        <v>127679.32795933874</v>
      </c>
      <c r="AO32" s="14">
        <f t="shared" si="20"/>
        <v>128659.456097573</v>
      </c>
      <c r="AP32" s="14">
        <f t="shared" si="20"/>
        <v>4710340</v>
      </c>
      <c r="AQ32" s="14">
        <f t="shared" si="20"/>
        <v>4752126.1969999997</v>
      </c>
      <c r="AR32" s="14">
        <f t="shared" si="20"/>
        <v>4787902.4179999996</v>
      </c>
      <c r="AS32" s="14">
        <f t="shared" si="7"/>
        <v>808.18184656748815</v>
      </c>
      <c r="AT32" s="14">
        <f t="shared" si="7"/>
        <v>836.61791362639997</v>
      </c>
      <c r="AU32" s="14">
        <f t="shared" si="7"/>
        <v>881.05839663987217</v>
      </c>
      <c r="AV32" s="14">
        <f t="shared" si="8"/>
        <v>853.50513402525178</v>
      </c>
      <c r="AW32" s="14">
        <f t="shared" si="8"/>
        <v>832.74157453929217</v>
      </c>
      <c r="AX32" s="14">
        <f t="shared" si="8"/>
        <v>829.57260105648356</v>
      </c>
      <c r="AY32" s="14">
        <f t="shared" si="8"/>
        <v>857.10885505185502</v>
      </c>
      <c r="AZ32" s="14">
        <f t="shared" si="9"/>
        <v>834.35210884596017</v>
      </c>
      <c r="BA32" s="14">
        <f t="shared" si="21"/>
        <v>890.14329863014939</v>
      </c>
      <c r="BB32" s="14">
        <f t="shared" si="21"/>
        <v>900.20924756149452</v>
      </c>
      <c r="BC32" s="14">
        <f t="shared" si="21"/>
        <v>947.35156047143812</v>
      </c>
      <c r="BD32" s="14">
        <f t="shared" si="10"/>
        <v>958.02417972702187</v>
      </c>
      <c r="BE32" s="14">
        <f t="shared" si="22"/>
        <v>1722.1297668786513</v>
      </c>
      <c r="BF32" s="14">
        <f t="shared" si="22"/>
        <v>1680.0362475979312</v>
      </c>
      <c r="BG32" s="14">
        <f t="shared" si="22"/>
        <v>1743.7037701055983</v>
      </c>
      <c r="BH32" s="14">
        <f t="shared" si="11"/>
        <v>1738.5070148146028</v>
      </c>
      <c r="BI32" s="14">
        <f t="shared" si="11"/>
        <v>1713.160322564011</v>
      </c>
      <c r="BJ32" s="14">
        <f t="shared" si="11"/>
        <v>1705.7690649809647</v>
      </c>
      <c r="BK32" s="14">
        <f t="shared" si="11"/>
        <v>1759.2251297048253</v>
      </c>
      <c r="BL32" s="14">
        <f t="shared" si="12"/>
        <v>1735.2001527916782</v>
      </c>
      <c r="BM32" s="14">
        <f t="shared" si="23"/>
        <v>1699.1270240380672</v>
      </c>
      <c r="BN32" s="14">
        <f t="shared" si="23"/>
        <v>1675.1808049525041</v>
      </c>
      <c r="BO32" s="14">
        <f t="shared" si="23"/>
        <v>1739.431632280098</v>
      </c>
      <c r="BP32" s="14">
        <f t="shared" si="13"/>
        <v>1729.1537296196889</v>
      </c>
      <c r="BQ32" s="14">
        <f t="shared" si="24"/>
        <v>2530.3116134461393</v>
      </c>
      <c r="BR32" s="14">
        <f t="shared" si="24"/>
        <v>2516.6541612243313</v>
      </c>
      <c r="BS32" s="14">
        <f t="shared" si="24"/>
        <v>2624.7621667454705</v>
      </c>
      <c r="BT32" s="14">
        <f t="shared" si="14"/>
        <v>2592.0121488398549</v>
      </c>
      <c r="BU32" s="14">
        <f t="shared" si="14"/>
        <v>2545.9018971033038</v>
      </c>
      <c r="BV32" s="14">
        <f t="shared" si="14"/>
        <v>2535.3416660374482</v>
      </c>
      <c r="BW32" s="14">
        <f t="shared" si="14"/>
        <v>2616.3339847566808</v>
      </c>
      <c r="BX32" s="14">
        <f t="shared" si="15"/>
        <v>2569.5522616376384</v>
      </c>
      <c r="BY32" s="14">
        <f t="shared" si="25"/>
        <v>2589.2703226682165</v>
      </c>
      <c r="BZ32" s="14">
        <f t="shared" si="25"/>
        <v>2575.3900525139989</v>
      </c>
      <c r="CA32" s="14">
        <f t="shared" si="25"/>
        <v>2686.7831927515363</v>
      </c>
      <c r="CB32" s="14">
        <f t="shared" si="16"/>
        <v>2687.1779093467107</v>
      </c>
    </row>
    <row r="33" spans="1:80" x14ac:dyDescent="0.3">
      <c r="D33" s="228" t="s">
        <v>317</v>
      </c>
      <c r="E33" s="228" t="s">
        <v>318</v>
      </c>
      <c r="F33" s="14">
        <f t="shared" si="27"/>
        <v>61044.412485137073</v>
      </c>
      <c r="G33" s="14">
        <f t="shared" si="27"/>
        <v>62446.09695436844</v>
      </c>
      <c r="H33" s="14">
        <f t="shared" si="27"/>
        <v>64747.054333896813</v>
      </c>
      <c r="I33" s="14">
        <f t="shared" si="27"/>
        <v>63003.801359871177</v>
      </c>
      <c r="J33" s="14">
        <f t="shared" si="27"/>
        <v>63600.560797153972</v>
      </c>
      <c r="K33" s="14">
        <f t="shared" si="27"/>
        <v>63655.380427877382</v>
      </c>
      <c r="L33" s="14">
        <f t="shared" si="27"/>
        <v>64027.120468492692</v>
      </c>
      <c r="M33" s="14">
        <f t="shared" si="27"/>
        <v>62248.262314896412</v>
      </c>
      <c r="N33" s="14">
        <f t="shared" si="27"/>
        <v>68464.33466128273</v>
      </c>
      <c r="O33" s="14">
        <f t="shared" si="27"/>
        <v>70440.057049965777</v>
      </c>
      <c r="P33" s="14">
        <f t="shared" si="27"/>
        <v>74852.274458171931</v>
      </c>
      <c r="Q33" s="14">
        <f t="shared" si="27"/>
        <v>74370.743024135707</v>
      </c>
      <c r="R33" s="14">
        <f t="shared" si="27"/>
        <v>134312.53756881284</v>
      </c>
      <c r="S33" s="14">
        <f t="shared" si="27"/>
        <v>133363.1268247432</v>
      </c>
      <c r="T33" s="14">
        <f t="shared" si="27"/>
        <v>139186.83057221727</v>
      </c>
      <c r="U33" s="14">
        <f t="shared" si="27"/>
        <v>138845.88952210953</v>
      </c>
      <c r="V33" s="14">
        <f t="shared" si="27"/>
        <v>141825.91047872906</v>
      </c>
      <c r="W33" s="14">
        <f t="shared" si="27"/>
        <v>141682.09711877652</v>
      </c>
      <c r="X33" s="14">
        <f t="shared" si="27"/>
        <v>144390.43145413566</v>
      </c>
      <c r="Y33" s="14">
        <f t="shared" si="27"/>
        <v>141275.26199684927</v>
      </c>
      <c r="Z33" s="14">
        <f t="shared" si="27"/>
        <v>135336.63388986362</v>
      </c>
      <c r="AA33" s="14">
        <f t="shared" si="27"/>
        <v>134735.62229970103</v>
      </c>
      <c r="AB33" s="14">
        <f t="shared" si="27"/>
        <v>141195.57852640492</v>
      </c>
      <c r="AC33" s="14">
        <f t="shared" si="27"/>
        <v>137579.54430046811</v>
      </c>
      <c r="AD33" s="14">
        <f t="shared" si="27"/>
        <v>195356.95005394993</v>
      </c>
      <c r="AE33" s="14">
        <f t="shared" si="27"/>
        <v>195809.22377911163</v>
      </c>
      <c r="AF33" s="14">
        <f t="shared" si="27"/>
        <v>203933.88490611408</v>
      </c>
      <c r="AG33" s="14">
        <f t="shared" si="27"/>
        <v>201849.69088198067</v>
      </c>
      <c r="AH33" s="14">
        <f t="shared" si="26"/>
        <v>205426.471275883</v>
      </c>
      <c r="AI33" s="14">
        <f t="shared" si="26"/>
        <v>205337.47754665386</v>
      </c>
      <c r="AJ33" s="14">
        <f t="shared" si="26"/>
        <v>208417.55192262834</v>
      </c>
      <c r="AK33" s="14">
        <f t="shared" si="20"/>
        <v>203523.52431174574</v>
      </c>
      <c r="AL33" s="14">
        <f t="shared" si="20"/>
        <v>203800.96855114627</v>
      </c>
      <c r="AM33" s="14">
        <f t="shared" si="20"/>
        <v>205175.67934966684</v>
      </c>
      <c r="AN33" s="14">
        <f t="shared" si="20"/>
        <v>216047.85298457689</v>
      </c>
      <c r="AO33" s="14">
        <f t="shared" si="20"/>
        <v>211950.28732460382</v>
      </c>
      <c r="AP33" s="14">
        <f t="shared" si="20"/>
        <v>8825001</v>
      </c>
      <c r="AQ33" s="14">
        <f t="shared" si="20"/>
        <v>8965587.629999999</v>
      </c>
      <c r="AR33" s="14">
        <f t="shared" si="20"/>
        <v>9056770.8380000032</v>
      </c>
      <c r="AS33" s="14">
        <f t="shared" si="7"/>
        <v>691.72130955154648</v>
      </c>
      <c r="AT33" s="14">
        <f t="shared" si="7"/>
        <v>707.60441788469416</v>
      </c>
      <c r="AU33" s="14">
        <f t="shared" si="7"/>
        <v>733.67758636964243</v>
      </c>
      <c r="AV33" s="14">
        <f t="shared" si="8"/>
        <v>702.72919032158495</v>
      </c>
      <c r="AW33" s="14">
        <f t="shared" si="8"/>
        <v>709.38530101851211</v>
      </c>
      <c r="AX33" s="14">
        <f t="shared" si="8"/>
        <v>709.99674594533394</v>
      </c>
      <c r="AY33" s="14">
        <f t="shared" si="8"/>
        <v>714.1430446148313</v>
      </c>
      <c r="AZ33" s="14">
        <f t="shared" si="9"/>
        <v>687.31188442703967</v>
      </c>
      <c r="BA33" s="14">
        <f t="shared" si="21"/>
        <v>763.6346605122942</v>
      </c>
      <c r="BB33" s="14">
        <f t="shared" si="21"/>
        <v>785.67139106715513</v>
      </c>
      <c r="BC33" s="14">
        <f t="shared" si="21"/>
        <v>834.8841988639615</v>
      </c>
      <c r="BD33" s="14">
        <f t="shared" si="10"/>
        <v>821.16180650275692</v>
      </c>
      <c r="BE33" s="14">
        <f t="shared" si="22"/>
        <v>1521.9549274704086</v>
      </c>
      <c r="BF33" s="14">
        <f t="shared" si="22"/>
        <v>1511.196733289245</v>
      </c>
      <c r="BG33" s="14">
        <f t="shared" si="22"/>
        <v>1577.1877031200024</v>
      </c>
      <c r="BH33" s="14">
        <f t="shared" si="11"/>
        <v>1548.6535322850839</v>
      </c>
      <c r="BI33" s="14">
        <f t="shared" si="11"/>
        <v>1581.8919666142292</v>
      </c>
      <c r="BJ33" s="14">
        <f t="shared" si="11"/>
        <v>1580.2879071159837</v>
      </c>
      <c r="BK33" s="14">
        <f t="shared" si="11"/>
        <v>1610.4960144607462</v>
      </c>
      <c r="BL33" s="14">
        <f t="shared" si="12"/>
        <v>1559.8855764804459</v>
      </c>
      <c r="BM33" s="14">
        <f t="shared" si="23"/>
        <v>1509.5121421490544</v>
      </c>
      <c r="BN33" s="14">
        <f t="shared" si="23"/>
        <v>1502.8086039654386</v>
      </c>
      <c r="BO33" s="14">
        <f t="shared" si="23"/>
        <v>1574.8613961894312</v>
      </c>
      <c r="BP33" s="14">
        <f t="shared" si="13"/>
        <v>1519.0794463211753</v>
      </c>
      <c r="BQ33" s="14">
        <f t="shared" si="24"/>
        <v>2213.6762370219553</v>
      </c>
      <c r="BR33" s="14">
        <f t="shared" si="24"/>
        <v>2218.8011511739392</v>
      </c>
      <c r="BS33" s="14">
        <f t="shared" si="24"/>
        <v>2310.8652894896454</v>
      </c>
      <c r="BT33" s="14">
        <f t="shared" si="14"/>
        <v>2251.3827226066687</v>
      </c>
      <c r="BU33" s="14">
        <f t="shared" si="14"/>
        <v>2291.2772676327409</v>
      </c>
      <c r="BV33" s="14">
        <f t="shared" si="14"/>
        <v>2290.2846530613174</v>
      </c>
      <c r="BW33" s="14">
        <f t="shared" si="14"/>
        <v>2324.6390590755773</v>
      </c>
      <c r="BX33" s="14">
        <f t="shared" si="15"/>
        <v>2247.1974609074864</v>
      </c>
      <c r="BY33" s="14">
        <f t="shared" si="25"/>
        <v>2273.1468026613475</v>
      </c>
      <c r="BZ33" s="14">
        <f t="shared" si="25"/>
        <v>2288.4799950325942</v>
      </c>
      <c r="CA33" s="14">
        <f t="shared" si="25"/>
        <v>2409.7455950533931</v>
      </c>
      <c r="CB33" s="14">
        <f t="shared" si="16"/>
        <v>2340.241252823932</v>
      </c>
    </row>
    <row r="34" spans="1:80" x14ac:dyDescent="0.3">
      <c r="A34" s="228" t="s">
        <v>241</v>
      </c>
      <c r="B34" s="228" t="s">
        <v>276</v>
      </c>
      <c r="C34" s="228" t="s">
        <v>317</v>
      </c>
      <c r="D34" s="228" t="s">
        <v>218</v>
      </c>
      <c r="E34" s="228" t="s">
        <v>214</v>
      </c>
      <c r="F34" s="13">
        <v>1767.9296506697333</v>
      </c>
      <c r="G34" s="13">
        <v>1705.6060636929979</v>
      </c>
      <c r="H34" s="13">
        <v>1737.1967425545593</v>
      </c>
      <c r="I34" s="13">
        <v>1689.2902118486377</v>
      </c>
      <c r="J34" s="13">
        <v>1184.2128146786958</v>
      </c>
      <c r="K34" s="13">
        <v>1196.6098504510501</v>
      </c>
      <c r="L34" s="13">
        <v>1198.6848394527779</v>
      </c>
      <c r="M34" s="13">
        <v>1170.9166447609205</v>
      </c>
      <c r="N34" s="13">
        <v>2069.8786068877407</v>
      </c>
      <c r="O34" s="13">
        <v>1847.9957127040971</v>
      </c>
      <c r="P34" s="13">
        <v>1752.9064154568314</v>
      </c>
      <c r="Q34" s="13">
        <v>1701.9590138704527</v>
      </c>
      <c r="R34" s="13">
        <v>3449.9711888891406</v>
      </c>
      <c r="S34" s="13">
        <v>3336.2933787739485</v>
      </c>
      <c r="T34" s="13">
        <v>3503.8061551096052</v>
      </c>
      <c r="U34" s="13">
        <v>3486.7167426462483</v>
      </c>
      <c r="V34" s="13">
        <v>4127.799584107971</v>
      </c>
      <c r="W34" s="13">
        <v>4172.9941683827856</v>
      </c>
      <c r="X34" s="13">
        <v>4173.905952935218</v>
      </c>
      <c r="Y34" s="13">
        <v>4082.8510577716934</v>
      </c>
      <c r="Z34" s="13">
        <v>3621.4073889933979</v>
      </c>
      <c r="AA34" s="13">
        <v>3407.7216413087717</v>
      </c>
      <c r="AB34" s="13">
        <v>3502.3977448209971</v>
      </c>
      <c r="AC34" s="13">
        <v>3367.2638266652857</v>
      </c>
      <c r="AD34" s="14">
        <f t="shared" ref="AD34:AG49" si="28">SUM(F34,R34)</f>
        <v>5217.9008395588735</v>
      </c>
      <c r="AE34" s="14">
        <f t="shared" si="28"/>
        <v>5041.8994424669463</v>
      </c>
      <c r="AF34" s="14">
        <f t="shared" si="28"/>
        <v>5241.0028976641643</v>
      </c>
      <c r="AG34" s="14">
        <f t="shared" si="28"/>
        <v>5176.0069544948856</v>
      </c>
      <c r="AH34" s="164">
        <v>5312.0123987866664</v>
      </c>
      <c r="AI34" s="164">
        <v>5369.6040188338357</v>
      </c>
      <c r="AJ34" s="164">
        <v>5372.5907923879968</v>
      </c>
      <c r="AK34" s="164">
        <v>5253.7677025326138</v>
      </c>
      <c r="AL34" s="14">
        <f t="shared" ref="AL34:AO49" si="29">SUM(N34,Z34)</f>
        <v>5691.2859958811387</v>
      </c>
      <c r="AM34" s="14">
        <f t="shared" si="29"/>
        <v>5255.7173540128688</v>
      </c>
      <c r="AN34" s="14">
        <f t="shared" si="29"/>
        <v>5255.3041602778285</v>
      </c>
      <c r="AO34" s="14">
        <f t="shared" si="29"/>
        <v>5069.2228405357382</v>
      </c>
      <c r="AP34" s="13">
        <v>210711</v>
      </c>
      <c r="AQ34" s="13">
        <v>215905.33799999999</v>
      </c>
      <c r="AR34" s="13">
        <v>219576.56099999999</v>
      </c>
      <c r="AS34" s="14">
        <f t="shared" si="7"/>
        <v>839.03054452294066</v>
      </c>
      <c r="AT34" s="14">
        <f t="shared" si="7"/>
        <v>809.45278779607986</v>
      </c>
      <c r="AU34" s="14">
        <f t="shared" si="7"/>
        <v>824.44520815456201</v>
      </c>
      <c r="AV34" s="14">
        <f t="shared" si="8"/>
        <v>782.42169809096504</v>
      </c>
      <c r="AW34" s="14">
        <f t="shared" si="8"/>
        <v>548.48704791110629</v>
      </c>
      <c r="AX34" s="14">
        <f t="shared" si="8"/>
        <v>554.22893270524423</v>
      </c>
      <c r="AY34" s="14">
        <f t="shared" si="8"/>
        <v>555.18999694800414</v>
      </c>
      <c r="AZ34" s="14">
        <f t="shared" si="9"/>
        <v>533.26121851453922</v>
      </c>
      <c r="BA34" s="14">
        <f t="shared" si="21"/>
        <v>958.69728190219223</v>
      </c>
      <c r="BB34" s="14">
        <f t="shared" si="21"/>
        <v>855.9286814409827</v>
      </c>
      <c r="BC34" s="14">
        <f t="shared" si="21"/>
        <v>811.88655718036557</v>
      </c>
      <c r="BD34" s="14">
        <f t="shared" si="10"/>
        <v>775.10960464967513</v>
      </c>
      <c r="BE34" s="14">
        <f t="shared" si="22"/>
        <v>1637.2999933032165</v>
      </c>
      <c r="BF34" s="14">
        <f t="shared" si="22"/>
        <v>1583.350360813602</v>
      </c>
      <c r="BG34" s="14">
        <f t="shared" si="22"/>
        <v>1662.8491892258141</v>
      </c>
      <c r="BH34" s="14">
        <f t="shared" si="11"/>
        <v>1614.9284565841758</v>
      </c>
      <c r="BI34" s="14">
        <f t="shared" si="11"/>
        <v>1911.8561969542279</v>
      </c>
      <c r="BJ34" s="14">
        <f t="shared" si="11"/>
        <v>1932.7887893085747</v>
      </c>
      <c r="BK34" s="14">
        <f t="shared" si="11"/>
        <v>1933.2110968628383</v>
      </c>
      <c r="BL34" s="14">
        <f t="shared" si="12"/>
        <v>1859.4202583269778</v>
      </c>
      <c r="BM34" s="14">
        <f t="shared" si="23"/>
        <v>1677.3125771412833</v>
      </c>
      <c r="BN34" s="14">
        <f t="shared" si="23"/>
        <v>1578.3406157881896</v>
      </c>
      <c r="BO34" s="14">
        <f t="shared" si="23"/>
        <v>1622.1913627818676</v>
      </c>
      <c r="BP34" s="14">
        <f t="shared" si="13"/>
        <v>1533.5260791634703</v>
      </c>
      <c r="BQ34" s="14">
        <f t="shared" si="24"/>
        <v>2476.3305378261571</v>
      </c>
      <c r="BR34" s="14">
        <f t="shared" si="24"/>
        <v>2392.803148609682</v>
      </c>
      <c r="BS34" s="14">
        <f t="shared" si="24"/>
        <v>2487.2943973803763</v>
      </c>
      <c r="BT34" s="14">
        <f t="shared" si="14"/>
        <v>2397.3501546751409</v>
      </c>
      <c r="BU34" s="14">
        <f t="shared" si="14"/>
        <v>2460.3432448653339</v>
      </c>
      <c r="BV34" s="14">
        <f t="shared" si="14"/>
        <v>2487.0177220138189</v>
      </c>
      <c r="BW34" s="14">
        <f t="shared" si="14"/>
        <v>2488.4010938108427</v>
      </c>
      <c r="BX34" s="14">
        <f t="shared" si="15"/>
        <v>2392.681476841517</v>
      </c>
      <c r="BY34" s="14">
        <f t="shared" si="25"/>
        <v>2636.009859043475</v>
      </c>
      <c r="BZ34" s="14">
        <f t="shared" si="25"/>
        <v>2434.269297229172</v>
      </c>
      <c r="CA34" s="14">
        <f t="shared" si="25"/>
        <v>2434.077919962233</v>
      </c>
      <c r="CB34" s="14">
        <f t="shared" si="16"/>
        <v>2308.6356838131455</v>
      </c>
    </row>
    <row r="35" spans="1:80" x14ac:dyDescent="0.3">
      <c r="A35" s="228" t="s">
        <v>241</v>
      </c>
      <c r="B35" s="228" t="s">
        <v>276</v>
      </c>
      <c r="C35" s="228" t="s">
        <v>317</v>
      </c>
      <c r="D35" s="228" t="s">
        <v>230</v>
      </c>
      <c r="E35" s="228" t="s">
        <v>231</v>
      </c>
      <c r="F35" s="13">
        <v>2402.7321839150518</v>
      </c>
      <c r="G35" s="13">
        <v>2256.4687285493046</v>
      </c>
      <c r="H35" s="13">
        <v>2686.6597436154398</v>
      </c>
      <c r="I35" s="13">
        <v>2541.4196234049491</v>
      </c>
      <c r="J35" s="13">
        <v>2747.9924392221865</v>
      </c>
      <c r="K35" s="13">
        <v>2614.6102104631691</v>
      </c>
      <c r="L35" s="13">
        <v>2612.5429740190648</v>
      </c>
      <c r="M35" s="13">
        <v>2373.7184043135776</v>
      </c>
      <c r="N35" s="13">
        <v>2899.2477505502202</v>
      </c>
      <c r="O35" s="13">
        <v>2785.4982394611889</v>
      </c>
      <c r="P35" s="13">
        <v>2800.2567925955609</v>
      </c>
      <c r="Q35" s="13">
        <v>2774.1581895988729</v>
      </c>
      <c r="R35" s="13">
        <v>5177.6549333843986</v>
      </c>
      <c r="S35" s="13">
        <v>4994.0981544265951</v>
      </c>
      <c r="T35" s="13">
        <v>5522.2502952482619</v>
      </c>
      <c r="U35" s="13">
        <v>5342.2672532493452</v>
      </c>
      <c r="V35" s="13">
        <v>5489.3747829160511</v>
      </c>
      <c r="W35" s="13">
        <v>5217.2835921176138</v>
      </c>
      <c r="X35" s="13">
        <v>5509.0382238621232</v>
      </c>
      <c r="Y35" s="13">
        <v>5319.6217195770805</v>
      </c>
      <c r="Z35" s="13">
        <v>5254.7835426093761</v>
      </c>
      <c r="AA35" s="13">
        <v>5390.4454089835772</v>
      </c>
      <c r="AB35" s="13">
        <v>5578.4452292407768</v>
      </c>
      <c r="AC35" s="13">
        <v>5555.2367207289572</v>
      </c>
      <c r="AD35" s="14">
        <f t="shared" si="28"/>
        <v>7580.3871172994504</v>
      </c>
      <c r="AE35" s="14">
        <f t="shared" si="28"/>
        <v>7250.5668829758997</v>
      </c>
      <c r="AF35" s="14">
        <f t="shared" si="28"/>
        <v>8208.9100388637016</v>
      </c>
      <c r="AG35" s="14">
        <f t="shared" si="28"/>
        <v>7883.6868766542939</v>
      </c>
      <c r="AH35" s="164">
        <v>8237.3672221382367</v>
      </c>
      <c r="AI35" s="164">
        <v>7831.8938025807829</v>
      </c>
      <c r="AJ35" s="164">
        <v>8121.5811978811871</v>
      </c>
      <c r="AK35" s="164">
        <v>7693.3401238906572</v>
      </c>
      <c r="AL35" s="14">
        <f t="shared" si="29"/>
        <v>8154.0312931595963</v>
      </c>
      <c r="AM35" s="14">
        <f t="shared" si="29"/>
        <v>8175.943648444766</v>
      </c>
      <c r="AN35" s="14">
        <f t="shared" si="29"/>
        <v>8378.7020218363377</v>
      </c>
      <c r="AO35" s="14">
        <f t="shared" si="29"/>
        <v>8329.3949103278301</v>
      </c>
      <c r="AP35" s="13">
        <v>387803</v>
      </c>
      <c r="AQ35" s="13">
        <v>394761.15299999999</v>
      </c>
      <c r="AR35" s="13">
        <v>399459.33199999999</v>
      </c>
      <c r="AS35" s="14">
        <f t="shared" si="7"/>
        <v>619.57545040008756</v>
      </c>
      <c r="AT35" s="14">
        <f t="shared" si="7"/>
        <v>581.85953397712353</v>
      </c>
      <c r="AU35" s="14">
        <f t="shared" si="7"/>
        <v>692.78982978869169</v>
      </c>
      <c r="AV35" s="14">
        <f t="shared" si="8"/>
        <v>643.78665532090713</v>
      </c>
      <c r="AW35" s="14">
        <f t="shared" si="8"/>
        <v>696.11521253769024</v>
      </c>
      <c r="AX35" s="14">
        <f t="shared" si="8"/>
        <v>662.32712884572231</v>
      </c>
      <c r="AY35" s="14">
        <f t="shared" si="8"/>
        <v>661.80346119798287</v>
      </c>
      <c r="AZ35" s="14">
        <f t="shared" si="9"/>
        <v>594.23280773762917</v>
      </c>
      <c r="BA35" s="14">
        <f t="shared" si="21"/>
        <v>734.43086497171623</v>
      </c>
      <c r="BB35" s="14">
        <f t="shared" si="21"/>
        <v>705.61609679491153</v>
      </c>
      <c r="BC35" s="14">
        <f t="shared" si="21"/>
        <v>709.35470000402017</v>
      </c>
      <c r="BD35" s="14">
        <f t="shared" si="10"/>
        <v>694.478252819707</v>
      </c>
      <c r="BE35" s="14">
        <f t="shared" si="22"/>
        <v>1335.1250334278998</v>
      </c>
      <c r="BF35" s="14">
        <f t="shared" si="22"/>
        <v>1287.7925530299135</v>
      </c>
      <c r="BG35" s="14">
        <f t="shared" si="22"/>
        <v>1423.9833872477163</v>
      </c>
      <c r="BH35" s="14">
        <f t="shared" si="11"/>
        <v>1353.2910248768439</v>
      </c>
      <c r="BI35" s="14">
        <f t="shared" si="11"/>
        <v>1390.5559706671672</v>
      </c>
      <c r="BJ35" s="14">
        <f t="shared" si="11"/>
        <v>1321.6304472891268</v>
      </c>
      <c r="BK35" s="14">
        <f t="shared" si="11"/>
        <v>1395.5370689329513</v>
      </c>
      <c r="BL35" s="14">
        <f t="shared" si="12"/>
        <v>1331.7054562082633</v>
      </c>
      <c r="BM35" s="14">
        <f t="shared" si="23"/>
        <v>1331.1298497016437</v>
      </c>
      <c r="BN35" s="14">
        <f t="shared" si="23"/>
        <v>1365.4954060243049</v>
      </c>
      <c r="BO35" s="14">
        <f t="shared" si="23"/>
        <v>1413.1190941274754</v>
      </c>
      <c r="BP35" s="14">
        <f t="shared" si="13"/>
        <v>1390.6889326918908</v>
      </c>
      <c r="BQ35" s="14">
        <f t="shared" si="24"/>
        <v>1954.7004838279877</v>
      </c>
      <c r="BR35" s="14">
        <f t="shared" si="24"/>
        <v>1869.6520870070372</v>
      </c>
      <c r="BS35" s="14">
        <f t="shared" si="24"/>
        <v>2116.7732170364084</v>
      </c>
      <c r="BT35" s="14">
        <f t="shared" si="14"/>
        <v>1997.0776801977509</v>
      </c>
      <c r="BU35" s="14">
        <f t="shared" si="14"/>
        <v>2086.6711832048572</v>
      </c>
      <c r="BV35" s="14">
        <f t="shared" si="14"/>
        <v>1983.957576134849</v>
      </c>
      <c r="BW35" s="14">
        <f t="shared" si="14"/>
        <v>2057.340530130934</v>
      </c>
      <c r="BX35" s="14">
        <f t="shared" si="15"/>
        <v>1925.9382639458922</v>
      </c>
      <c r="BY35" s="14">
        <f t="shared" si="25"/>
        <v>2065.5607146733601</v>
      </c>
      <c r="BZ35" s="14">
        <f t="shared" si="25"/>
        <v>2071.1115028192162</v>
      </c>
      <c r="CA35" s="14">
        <f t="shared" si="25"/>
        <v>2122.4737941314952</v>
      </c>
      <c r="CB35" s="14">
        <f t="shared" si="16"/>
        <v>2085.1671855115978</v>
      </c>
    </row>
    <row r="36" spans="1:80" x14ac:dyDescent="0.3">
      <c r="A36" s="228" t="s">
        <v>226</v>
      </c>
      <c r="B36" s="228" t="s">
        <v>245</v>
      </c>
      <c r="C36" s="228" t="s">
        <v>220</v>
      </c>
      <c r="D36" s="228" t="s">
        <v>239</v>
      </c>
      <c r="E36" s="228" t="s">
        <v>240</v>
      </c>
      <c r="F36" s="13">
        <v>2433.1402554415181</v>
      </c>
      <c r="G36" s="13">
        <v>2144.5856578574708</v>
      </c>
      <c r="H36" s="13">
        <v>1994.4004453131815</v>
      </c>
      <c r="I36" s="13">
        <v>2179.445920145808</v>
      </c>
      <c r="J36" s="13">
        <v>2589.9373661544578</v>
      </c>
      <c r="K36" s="13">
        <v>2347.5746177577366</v>
      </c>
      <c r="L36" s="13">
        <v>2176.7021609892545</v>
      </c>
      <c r="M36" s="13">
        <v>2593.1307970839584</v>
      </c>
      <c r="N36" s="13">
        <v>2286.2014440776106</v>
      </c>
      <c r="O36" s="13">
        <v>2302.5736851130123</v>
      </c>
      <c r="P36" s="13">
        <v>2420.6748461538182</v>
      </c>
      <c r="Q36" s="13">
        <v>2534.9733426364987</v>
      </c>
      <c r="R36" s="13">
        <v>6203.2127591940171</v>
      </c>
      <c r="S36" s="13">
        <v>5751.8956232272503</v>
      </c>
      <c r="T36" s="13">
        <v>5976.0606145814745</v>
      </c>
      <c r="U36" s="13">
        <v>6414.3159033195225</v>
      </c>
      <c r="V36" s="13">
        <v>6290.4132044260741</v>
      </c>
      <c r="W36" s="13">
        <v>5788.5635781891078</v>
      </c>
      <c r="X36" s="13">
        <v>6006.1356556521359</v>
      </c>
      <c r="Y36" s="13">
        <v>6062.6796405114728</v>
      </c>
      <c r="Z36" s="13">
        <v>6166.3104351214233</v>
      </c>
      <c r="AA36" s="13">
        <v>6172.6259527116454</v>
      </c>
      <c r="AB36" s="13">
        <v>6624.1581993464952</v>
      </c>
      <c r="AC36" s="13">
        <v>6828.3991410440931</v>
      </c>
      <c r="AD36" s="14">
        <f t="shared" si="28"/>
        <v>8636.3530146355351</v>
      </c>
      <c r="AE36" s="14">
        <f t="shared" si="28"/>
        <v>7896.4812810847216</v>
      </c>
      <c r="AF36" s="14">
        <f t="shared" si="28"/>
        <v>7970.4610598946565</v>
      </c>
      <c r="AG36" s="14">
        <f t="shared" si="28"/>
        <v>8593.761823465331</v>
      </c>
      <c r="AH36" s="164">
        <v>8880.350570580531</v>
      </c>
      <c r="AI36" s="164">
        <v>8136.1381959468436</v>
      </c>
      <c r="AJ36" s="164">
        <v>8182.8378166413895</v>
      </c>
      <c r="AK36" s="164">
        <v>8655.8104375954317</v>
      </c>
      <c r="AL36" s="14">
        <f t="shared" si="29"/>
        <v>8452.5118791990335</v>
      </c>
      <c r="AM36" s="14">
        <f t="shared" si="29"/>
        <v>8475.1996378246586</v>
      </c>
      <c r="AN36" s="14">
        <f t="shared" si="29"/>
        <v>9044.8330455003124</v>
      </c>
      <c r="AO36" s="14">
        <f t="shared" si="29"/>
        <v>9363.3724836805923</v>
      </c>
      <c r="AP36" s="13">
        <v>243341</v>
      </c>
      <c r="AQ36" s="13">
        <v>245515.23199999999</v>
      </c>
      <c r="AR36" s="13">
        <v>247356.18700000001</v>
      </c>
      <c r="AS36" s="14">
        <f t="shared" si="7"/>
        <v>999.88914956440476</v>
      </c>
      <c r="AT36" s="14">
        <f t="shared" si="7"/>
        <v>881.30880445854621</v>
      </c>
      <c r="AU36" s="14">
        <f t="shared" si="7"/>
        <v>819.59079863778879</v>
      </c>
      <c r="AV36" s="14">
        <f t="shared" si="8"/>
        <v>887.70293492250948</v>
      </c>
      <c r="AW36" s="14">
        <f t="shared" si="8"/>
        <v>1054.8988529373437</v>
      </c>
      <c r="AX36" s="14">
        <f t="shared" si="8"/>
        <v>956.1828806441373</v>
      </c>
      <c r="AY36" s="14">
        <f t="shared" si="8"/>
        <v>886.58538342307611</v>
      </c>
      <c r="AZ36" s="14">
        <f t="shared" si="9"/>
        <v>1048.3387654596884</v>
      </c>
      <c r="BA36" s="14">
        <f t="shared" si="21"/>
        <v>931.18517554039613</v>
      </c>
      <c r="BB36" s="14">
        <f t="shared" si="21"/>
        <v>937.85369907843938</v>
      </c>
      <c r="BC36" s="14">
        <f t="shared" si="21"/>
        <v>985.95709375531465</v>
      </c>
      <c r="BD36" s="14">
        <f t="shared" si="10"/>
        <v>1024.8271423412984</v>
      </c>
      <c r="BE36" s="14">
        <f t="shared" si="22"/>
        <v>2549.185200682999</v>
      </c>
      <c r="BF36" s="14">
        <f t="shared" si="22"/>
        <v>2363.7182485595317</v>
      </c>
      <c r="BG36" s="14">
        <f t="shared" si="22"/>
        <v>2455.8379453447938</v>
      </c>
      <c r="BH36" s="14">
        <f t="shared" si="11"/>
        <v>2612.5938708843623</v>
      </c>
      <c r="BI36" s="14">
        <f t="shared" si="11"/>
        <v>2562.127470944888</v>
      </c>
      <c r="BJ36" s="14">
        <f t="shared" si="11"/>
        <v>2357.7207536309224</v>
      </c>
      <c r="BK36" s="14">
        <f t="shared" si="11"/>
        <v>2446.339319448879</v>
      </c>
      <c r="BL36" s="14">
        <f t="shared" si="12"/>
        <v>2450.991711200445</v>
      </c>
      <c r="BM36" s="14">
        <f t="shared" si="23"/>
        <v>2511.5795809855999</v>
      </c>
      <c r="BN36" s="14">
        <f t="shared" si="23"/>
        <v>2514.151933641187</v>
      </c>
      <c r="BO36" s="14">
        <f t="shared" si="23"/>
        <v>2698.0640449006828</v>
      </c>
      <c r="BP36" s="14">
        <f t="shared" si="13"/>
        <v>2760.5532021902054</v>
      </c>
      <c r="BQ36" s="14">
        <f t="shared" si="24"/>
        <v>3549.0743502474038</v>
      </c>
      <c r="BR36" s="14">
        <f t="shared" si="24"/>
        <v>3245.0270530180783</v>
      </c>
      <c r="BS36" s="14">
        <f t="shared" si="24"/>
        <v>3275.428743982583</v>
      </c>
      <c r="BT36" s="14">
        <f t="shared" si="14"/>
        <v>3500.2968058068718</v>
      </c>
      <c r="BU36" s="14">
        <f t="shared" si="14"/>
        <v>3617.0263238822308</v>
      </c>
      <c r="BV36" s="14">
        <f t="shared" si="14"/>
        <v>3313.9036342750596</v>
      </c>
      <c r="BW36" s="14">
        <f t="shared" si="14"/>
        <v>3332.9247028719547</v>
      </c>
      <c r="BX36" s="14">
        <f t="shared" si="15"/>
        <v>3499.3304766601332</v>
      </c>
      <c r="BY36" s="14">
        <f t="shared" si="25"/>
        <v>3442.7647565259954</v>
      </c>
      <c r="BZ36" s="14">
        <f t="shared" si="25"/>
        <v>3452.0056327196262</v>
      </c>
      <c r="CA36" s="14">
        <f t="shared" si="25"/>
        <v>3684.0211386559968</v>
      </c>
      <c r="CB36" s="14">
        <f t="shared" si="16"/>
        <v>3785.3803445315039</v>
      </c>
    </row>
    <row r="37" spans="1:80" x14ac:dyDescent="0.3">
      <c r="A37" s="228" t="s">
        <v>250</v>
      </c>
      <c r="B37" s="228" t="s">
        <v>291</v>
      </c>
      <c r="C37" s="228" t="s">
        <v>302</v>
      </c>
      <c r="D37" s="228" t="s">
        <v>248</v>
      </c>
      <c r="E37" s="228" t="s">
        <v>249</v>
      </c>
      <c r="F37" s="13">
        <v>1459.2977342240433</v>
      </c>
      <c r="G37" s="13">
        <v>1403.619669695865</v>
      </c>
      <c r="H37" s="13">
        <v>1449.0372499320661</v>
      </c>
      <c r="I37" s="13">
        <v>1334.0772006064187</v>
      </c>
      <c r="J37" s="13">
        <v>1462.5375402900406</v>
      </c>
      <c r="K37" s="13">
        <v>1481.1177730245565</v>
      </c>
      <c r="L37" s="13">
        <v>1508.0619420067769</v>
      </c>
      <c r="M37" s="13">
        <v>1462.3706443445465</v>
      </c>
      <c r="N37" s="13">
        <v>1426.5086128693381</v>
      </c>
      <c r="O37" s="13">
        <v>1460.2773996314113</v>
      </c>
      <c r="P37" s="13">
        <v>1710.8491753514054</v>
      </c>
      <c r="Q37" s="13">
        <v>1769.9433433441941</v>
      </c>
      <c r="R37" s="13">
        <v>2935.4585482197003</v>
      </c>
      <c r="S37" s="13">
        <v>2960.9274118414842</v>
      </c>
      <c r="T37" s="13">
        <v>3170.7784599615816</v>
      </c>
      <c r="U37" s="13">
        <v>3102.6388193345092</v>
      </c>
      <c r="V37" s="13">
        <v>2862.7153095190924</v>
      </c>
      <c r="W37" s="13">
        <v>2909.052747702031</v>
      </c>
      <c r="X37" s="13">
        <v>2954.6225451360333</v>
      </c>
      <c r="Y37" s="13">
        <v>2864.7579876038794</v>
      </c>
      <c r="Z37" s="13">
        <v>3148.3449778913946</v>
      </c>
      <c r="AA37" s="13">
        <v>3003.810046953281</v>
      </c>
      <c r="AB37" s="13">
        <v>3267.5655287802765</v>
      </c>
      <c r="AC37" s="13">
        <v>3260.6343598603444</v>
      </c>
      <c r="AD37" s="14">
        <f t="shared" si="28"/>
        <v>4394.7562824437437</v>
      </c>
      <c r="AE37" s="14">
        <f t="shared" si="28"/>
        <v>4364.5470815373492</v>
      </c>
      <c r="AF37" s="14">
        <f t="shared" si="28"/>
        <v>4619.8157098936481</v>
      </c>
      <c r="AG37" s="14">
        <f t="shared" si="28"/>
        <v>4436.7160199409282</v>
      </c>
      <c r="AH37" s="164">
        <v>4325.2528498091333</v>
      </c>
      <c r="AI37" s="164">
        <v>4390.1705207265868</v>
      </c>
      <c r="AJ37" s="164">
        <v>4462.6844871428111</v>
      </c>
      <c r="AK37" s="164">
        <v>4327.1286319484261</v>
      </c>
      <c r="AL37" s="14">
        <f t="shared" si="29"/>
        <v>4574.8535907607329</v>
      </c>
      <c r="AM37" s="14">
        <f t="shared" si="29"/>
        <v>4464.0874465846919</v>
      </c>
      <c r="AN37" s="14">
        <f t="shared" si="29"/>
        <v>4978.4147041316819</v>
      </c>
      <c r="AO37" s="14">
        <f t="shared" si="29"/>
        <v>5030.5777032045389</v>
      </c>
      <c r="AP37" s="13">
        <v>188678</v>
      </c>
      <c r="AQ37" s="13">
        <v>190036.11799999999</v>
      </c>
      <c r="AR37" s="13">
        <v>191323.92199999999</v>
      </c>
      <c r="AS37" s="14">
        <f t="shared" si="7"/>
        <v>773.43290379590803</v>
      </c>
      <c r="AT37" s="14">
        <f t="shared" si="7"/>
        <v>743.92333483281834</v>
      </c>
      <c r="AU37" s="14">
        <f t="shared" si="7"/>
        <v>767.99481122974919</v>
      </c>
      <c r="AV37" s="14">
        <f t="shared" si="8"/>
        <v>702.01244618479257</v>
      </c>
      <c r="AW37" s="14">
        <f t="shared" si="8"/>
        <v>769.61030128495929</v>
      </c>
      <c r="AX37" s="14">
        <f t="shared" si="8"/>
        <v>779.38751254882857</v>
      </c>
      <c r="AY37" s="14">
        <f t="shared" si="8"/>
        <v>793.56595887039578</v>
      </c>
      <c r="AZ37" s="14">
        <f t="shared" si="9"/>
        <v>764.34281142561281</v>
      </c>
      <c r="BA37" s="14">
        <f t="shared" si="21"/>
        <v>750.65131190973818</v>
      </c>
      <c r="BB37" s="14">
        <f t="shared" si="21"/>
        <v>768.42097965367373</v>
      </c>
      <c r="BC37" s="14">
        <f t="shared" si="21"/>
        <v>900.27579670481668</v>
      </c>
      <c r="BD37" s="14">
        <f t="shared" si="10"/>
        <v>925.10300062957833</v>
      </c>
      <c r="BE37" s="14">
        <f t="shared" si="22"/>
        <v>1555.8032988582136</v>
      </c>
      <c r="BF37" s="14">
        <f t="shared" si="22"/>
        <v>1569.3018856684321</v>
      </c>
      <c r="BG37" s="14">
        <f t="shared" si="22"/>
        <v>1680.5236752358946</v>
      </c>
      <c r="BH37" s="14">
        <f t="shared" si="11"/>
        <v>1632.6574400633197</v>
      </c>
      <c r="BI37" s="14">
        <f t="shared" si="11"/>
        <v>1506.4059083332215</v>
      </c>
      <c r="BJ37" s="14">
        <f t="shared" si="11"/>
        <v>1530.7893985195126</v>
      </c>
      <c r="BK37" s="14">
        <f t="shared" si="11"/>
        <v>1554.7689440467486</v>
      </c>
      <c r="BL37" s="14">
        <f t="shared" si="12"/>
        <v>1497.3339233574145</v>
      </c>
      <c r="BM37" s="14">
        <f t="shared" si="23"/>
        <v>1656.7087409622809</v>
      </c>
      <c r="BN37" s="14">
        <f t="shared" si="23"/>
        <v>1580.6521826305045</v>
      </c>
      <c r="BO37" s="14">
        <f t="shared" si="23"/>
        <v>1719.4444735922657</v>
      </c>
      <c r="BP37" s="14">
        <f t="shared" si="13"/>
        <v>1704.2481283967952</v>
      </c>
      <c r="BQ37" s="14">
        <f t="shared" si="24"/>
        <v>2329.2362026541218</v>
      </c>
      <c r="BR37" s="14">
        <f t="shared" si="24"/>
        <v>2313.2252205012501</v>
      </c>
      <c r="BS37" s="14">
        <f t="shared" si="24"/>
        <v>2448.5184864656439</v>
      </c>
      <c r="BT37" s="14">
        <f t="shared" si="14"/>
        <v>2334.6698862481126</v>
      </c>
      <c r="BU37" s="14">
        <f t="shared" si="14"/>
        <v>2276.0162096181812</v>
      </c>
      <c r="BV37" s="14">
        <f t="shared" si="14"/>
        <v>2310.1769110683408</v>
      </c>
      <c r="BW37" s="14">
        <f t="shared" si="14"/>
        <v>2348.334902917145</v>
      </c>
      <c r="BX37" s="14">
        <f t="shared" si="15"/>
        <v>2261.6767347830273</v>
      </c>
      <c r="BY37" s="14">
        <f t="shared" si="25"/>
        <v>2407.3600528720194</v>
      </c>
      <c r="BZ37" s="14">
        <f t="shared" si="25"/>
        <v>2349.0731622841781</v>
      </c>
      <c r="CA37" s="14">
        <f t="shared" si="25"/>
        <v>2619.7202702970822</v>
      </c>
      <c r="CB37" s="14">
        <f t="shared" si="16"/>
        <v>2629.3511290263737</v>
      </c>
    </row>
    <row r="38" spans="1:80" x14ac:dyDescent="0.3">
      <c r="A38" s="228" t="s">
        <v>232</v>
      </c>
      <c r="B38" s="228" t="s">
        <v>270</v>
      </c>
      <c r="C38" s="228" t="s">
        <v>281</v>
      </c>
      <c r="D38" s="228" t="s">
        <v>257</v>
      </c>
      <c r="E38" s="228" t="s">
        <v>258</v>
      </c>
      <c r="F38" s="13">
        <v>1665.9277206147376</v>
      </c>
      <c r="G38" s="13">
        <v>1565.7205965312248</v>
      </c>
      <c r="H38" s="13">
        <v>1521.3003403812004</v>
      </c>
      <c r="I38" s="13">
        <v>1496.8932245843839</v>
      </c>
      <c r="J38" s="13">
        <v>1785.435780674452</v>
      </c>
      <c r="K38" s="13">
        <v>1682.3259659638461</v>
      </c>
      <c r="L38" s="13">
        <v>1732.7220062438055</v>
      </c>
      <c r="M38" s="13">
        <v>1808.4512929555888</v>
      </c>
      <c r="N38" s="13">
        <v>1571.9785887456915</v>
      </c>
      <c r="O38" s="13">
        <v>1588.640574759791</v>
      </c>
      <c r="P38" s="13">
        <v>1739.8422141982196</v>
      </c>
      <c r="Q38" s="13">
        <v>1668.0164636155305</v>
      </c>
      <c r="R38" s="13">
        <v>3148.017376478118</v>
      </c>
      <c r="S38" s="13">
        <v>3092.5421573396443</v>
      </c>
      <c r="T38" s="13">
        <v>3312.5476008183982</v>
      </c>
      <c r="U38" s="13">
        <v>3331.0705321907531</v>
      </c>
      <c r="V38" s="13">
        <v>3201.8783630574871</v>
      </c>
      <c r="W38" s="13">
        <v>3113.2762130075721</v>
      </c>
      <c r="X38" s="13">
        <v>3336.8769609479473</v>
      </c>
      <c r="Y38" s="13">
        <v>3258.6349298681034</v>
      </c>
      <c r="Z38" s="13">
        <v>3226.6275900208061</v>
      </c>
      <c r="AA38" s="13">
        <v>3210.7902236986074</v>
      </c>
      <c r="AB38" s="13">
        <v>3483.1116835174125</v>
      </c>
      <c r="AC38" s="13">
        <v>3384.5147827306828</v>
      </c>
      <c r="AD38" s="14">
        <f t="shared" si="28"/>
        <v>4813.9450970928556</v>
      </c>
      <c r="AE38" s="14">
        <f t="shared" si="28"/>
        <v>4658.2627538708693</v>
      </c>
      <c r="AF38" s="14">
        <f t="shared" si="28"/>
        <v>4833.8479411995986</v>
      </c>
      <c r="AG38" s="14">
        <f t="shared" si="28"/>
        <v>4827.963756775137</v>
      </c>
      <c r="AH38" s="164">
        <v>4987.3141437319382</v>
      </c>
      <c r="AI38" s="164">
        <v>4795.6021789714187</v>
      </c>
      <c r="AJ38" s="164">
        <v>5069.5989671917532</v>
      </c>
      <c r="AK38" s="164">
        <v>5067.0862228236911</v>
      </c>
      <c r="AL38" s="14">
        <f t="shared" si="29"/>
        <v>4798.6061787664976</v>
      </c>
      <c r="AM38" s="14">
        <f t="shared" si="29"/>
        <v>4799.4307984583984</v>
      </c>
      <c r="AN38" s="14">
        <f t="shared" si="29"/>
        <v>5222.9538977156317</v>
      </c>
      <c r="AO38" s="14">
        <f t="shared" si="29"/>
        <v>5052.5312463462133</v>
      </c>
      <c r="AP38" s="13">
        <v>169912</v>
      </c>
      <c r="AQ38" s="13">
        <v>172812.704</v>
      </c>
      <c r="AR38" s="13">
        <v>174812.43900000001</v>
      </c>
      <c r="AS38" s="14">
        <f t="shared" si="7"/>
        <v>980.46501754716428</v>
      </c>
      <c r="AT38" s="14">
        <f t="shared" si="7"/>
        <v>921.48912174020961</v>
      </c>
      <c r="AU38" s="14">
        <f t="shared" si="7"/>
        <v>895.34602640260857</v>
      </c>
      <c r="AV38" s="14">
        <f t="shared" si="8"/>
        <v>866.19397181840509</v>
      </c>
      <c r="AW38" s="14">
        <f t="shared" si="8"/>
        <v>1033.1623424366139</v>
      </c>
      <c r="AX38" s="14">
        <f t="shared" si="8"/>
        <v>973.49669730522021</v>
      </c>
      <c r="AY38" s="14">
        <f t="shared" si="8"/>
        <v>1002.6589285031994</v>
      </c>
      <c r="AZ38" s="14">
        <f t="shared" si="9"/>
        <v>1034.5095024705813</v>
      </c>
      <c r="BA38" s="14">
        <f t="shared" si="21"/>
        <v>909.64295584755826</v>
      </c>
      <c r="BB38" s="14">
        <f t="shared" si="21"/>
        <v>919.28460002558086</v>
      </c>
      <c r="BC38" s="14">
        <f t="shared" si="21"/>
        <v>1006.779116307456</v>
      </c>
      <c r="BD38" s="14">
        <f t="shared" si="10"/>
        <v>954.17492780106477</v>
      </c>
      <c r="BE38" s="14">
        <f t="shared" si="22"/>
        <v>1852.733989640589</v>
      </c>
      <c r="BF38" s="14">
        <f t="shared" si="22"/>
        <v>1820.0846069374995</v>
      </c>
      <c r="BG38" s="14">
        <f t="shared" si="22"/>
        <v>1949.5665996624125</v>
      </c>
      <c r="BH38" s="14">
        <f t="shared" si="11"/>
        <v>1927.5611428374809</v>
      </c>
      <c r="BI38" s="14">
        <f t="shared" si="11"/>
        <v>1852.8026522040227</v>
      </c>
      <c r="BJ38" s="14">
        <f t="shared" si="11"/>
        <v>1801.5320291542757</v>
      </c>
      <c r="BK38" s="14">
        <f t="shared" si="11"/>
        <v>1930.9210976456611</v>
      </c>
      <c r="BL38" s="14">
        <f t="shared" si="12"/>
        <v>1864.074975733336</v>
      </c>
      <c r="BM38" s="14">
        <f t="shared" si="23"/>
        <v>1867.1240686221806</v>
      </c>
      <c r="BN38" s="14">
        <f t="shared" si="23"/>
        <v>1857.9595998327802</v>
      </c>
      <c r="BO38" s="14">
        <f t="shared" si="23"/>
        <v>2015.5414520436025</v>
      </c>
      <c r="BP38" s="14">
        <f t="shared" si="13"/>
        <v>1936.0834973137596</v>
      </c>
      <c r="BQ38" s="14">
        <f t="shared" si="24"/>
        <v>2833.1990071877535</v>
      </c>
      <c r="BR38" s="14">
        <f t="shared" si="24"/>
        <v>2741.5737286777094</v>
      </c>
      <c r="BS38" s="14">
        <f t="shared" si="24"/>
        <v>2844.912626065021</v>
      </c>
      <c r="BT38" s="14">
        <f t="shared" si="14"/>
        <v>2793.7551146558862</v>
      </c>
      <c r="BU38" s="14">
        <f t="shared" si="14"/>
        <v>2885.9649946406362</v>
      </c>
      <c r="BV38" s="14">
        <f t="shared" si="14"/>
        <v>2775.0287264594963</v>
      </c>
      <c r="BW38" s="14">
        <f t="shared" si="14"/>
        <v>2933.5800261488607</v>
      </c>
      <c r="BX38" s="14">
        <f t="shared" si="15"/>
        <v>2898.5844782039171</v>
      </c>
      <c r="BY38" s="14">
        <f t="shared" si="25"/>
        <v>2776.7670244697388</v>
      </c>
      <c r="BZ38" s="14">
        <f t="shared" si="25"/>
        <v>2777.2441998583613</v>
      </c>
      <c r="CA38" s="14">
        <f t="shared" si="25"/>
        <v>3022.3205683510582</v>
      </c>
      <c r="CB38" s="14">
        <f t="shared" si="16"/>
        <v>2890.2584251148241</v>
      </c>
    </row>
    <row r="39" spans="1:80" x14ac:dyDescent="0.3">
      <c r="A39" s="228" t="s">
        <v>241</v>
      </c>
      <c r="B39" s="228" t="s">
        <v>276</v>
      </c>
      <c r="C39" s="228" t="s">
        <v>317</v>
      </c>
      <c r="D39" s="228" t="s">
        <v>266</v>
      </c>
      <c r="E39" s="228" t="s">
        <v>267</v>
      </c>
      <c r="F39" s="13">
        <v>2301.8581567718061</v>
      </c>
      <c r="G39" s="13">
        <v>2361.6248101751266</v>
      </c>
      <c r="H39" s="13">
        <v>2504.1587689165281</v>
      </c>
      <c r="I39" s="13">
        <v>2267.1590798719017</v>
      </c>
      <c r="J39" s="13">
        <v>2427.2359078455938</v>
      </c>
      <c r="K39" s="13">
        <v>2453.4840494553978</v>
      </c>
      <c r="L39" s="13">
        <v>2456.6605974169838</v>
      </c>
      <c r="M39" s="13">
        <v>2406.5354818528826</v>
      </c>
      <c r="N39" s="13">
        <v>2520.7920922561261</v>
      </c>
      <c r="O39" s="13">
        <v>2357.5409523542012</v>
      </c>
      <c r="P39" s="13">
        <v>2685.8871127241282</v>
      </c>
      <c r="Q39" s="13">
        <v>2586.4334233989575</v>
      </c>
      <c r="R39" s="13">
        <v>4157.4799694453586</v>
      </c>
      <c r="S39" s="13">
        <v>4245.3176283271696</v>
      </c>
      <c r="T39" s="13">
        <v>4299.8586484672023</v>
      </c>
      <c r="U39" s="13">
        <v>4307.0490589426654</v>
      </c>
      <c r="V39" s="13">
        <v>4345.4992919188171</v>
      </c>
      <c r="W39" s="13">
        <v>4393.1397827215733</v>
      </c>
      <c r="X39" s="13">
        <v>4393.1397827215733</v>
      </c>
      <c r="Y39" s="13">
        <v>4295.7351272334372</v>
      </c>
      <c r="Z39" s="13">
        <v>4242.4241314024457</v>
      </c>
      <c r="AA39" s="13">
        <v>4046.7733228685393</v>
      </c>
      <c r="AB39" s="13">
        <v>4265.3953262055584</v>
      </c>
      <c r="AC39" s="13">
        <v>4237.7695161158135</v>
      </c>
      <c r="AD39" s="14">
        <f t="shared" si="28"/>
        <v>6459.3381262171642</v>
      </c>
      <c r="AE39" s="14">
        <f t="shared" si="28"/>
        <v>6606.9424385022958</v>
      </c>
      <c r="AF39" s="14">
        <f t="shared" si="28"/>
        <v>6804.0174173837304</v>
      </c>
      <c r="AG39" s="14">
        <f t="shared" si="28"/>
        <v>6574.2081388145671</v>
      </c>
      <c r="AH39" s="164">
        <v>6772.7351997644109</v>
      </c>
      <c r="AI39" s="164">
        <v>6846.6238321769706</v>
      </c>
      <c r="AJ39" s="164">
        <v>6849.8003801385566</v>
      </c>
      <c r="AK39" s="164">
        <v>6702.2706090863194</v>
      </c>
      <c r="AL39" s="14">
        <f t="shared" si="29"/>
        <v>6763.2162236585718</v>
      </c>
      <c r="AM39" s="14">
        <f t="shared" si="29"/>
        <v>6404.3142752227404</v>
      </c>
      <c r="AN39" s="14">
        <f t="shared" si="29"/>
        <v>6951.2824389296866</v>
      </c>
      <c r="AO39" s="14">
        <f t="shared" si="29"/>
        <v>6824.2029395147711</v>
      </c>
      <c r="AP39" s="13">
        <v>246124</v>
      </c>
      <c r="AQ39" s="13">
        <v>250065.462</v>
      </c>
      <c r="AR39" s="13">
        <v>252641.69500000001</v>
      </c>
      <c r="AS39" s="14">
        <f t="shared" si="7"/>
        <v>935.24327443557149</v>
      </c>
      <c r="AT39" s="14">
        <f t="shared" si="7"/>
        <v>959.52642171227774</v>
      </c>
      <c r="AU39" s="14">
        <f t="shared" si="7"/>
        <v>1017.4378642133754</v>
      </c>
      <c r="AV39" s="14">
        <f t="shared" si="8"/>
        <v>906.6262336827233</v>
      </c>
      <c r="AW39" s="14">
        <f t="shared" si="8"/>
        <v>970.64020294237753</v>
      </c>
      <c r="AX39" s="14">
        <f t="shared" si="8"/>
        <v>981.13671109663187</v>
      </c>
      <c r="AY39" s="14">
        <f t="shared" si="8"/>
        <v>982.40699765927036</v>
      </c>
      <c r="AZ39" s="14">
        <f t="shared" si="9"/>
        <v>952.54881893223614</v>
      </c>
      <c r="BA39" s="14">
        <f t="shared" si="21"/>
        <v>1008.052880271857</v>
      </c>
      <c r="BB39" s="14">
        <f t="shared" si="21"/>
        <v>942.7695186287666</v>
      </c>
      <c r="BC39" s="14">
        <f t="shared" si="21"/>
        <v>1074.0736010653595</v>
      </c>
      <c r="BD39" s="14">
        <f t="shared" si="10"/>
        <v>1023.7555694830806</v>
      </c>
      <c r="BE39" s="14">
        <f t="shared" si="22"/>
        <v>1689.181050789585</v>
      </c>
      <c r="BF39" s="14">
        <f t="shared" si="22"/>
        <v>1724.8694269259272</v>
      </c>
      <c r="BG39" s="14">
        <f t="shared" si="22"/>
        <v>1747.0294032549457</v>
      </c>
      <c r="BH39" s="14">
        <f t="shared" si="11"/>
        <v>1722.3686247974001</v>
      </c>
      <c r="BI39" s="14">
        <f t="shared" si="11"/>
        <v>1737.7446917954696</v>
      </c>
      <c r="BJ39" s="14">
        <f t="shared" si="11"/>
        <v>1756.7958995959118</v>
      </c>
      <c r="BK39" s="14">
        <f t="shared" si="11"/>
        <v>1756.7958995959118</v>
      </c>
      <c r="BL39" s="14">
        <f t="shared" si="12"/>
        <v>1700.3270688290138</v>
      </c>
      <c r="BM39" s="14">
        <f t="shared" si="23"/>
        <v>1696.5254207725998</v>
      </c>
      <c r="BN39" s="14">
        <f t="shared" si="23"/>
        <v>1618.2855843037369</v>
      </c>
      <c r="BO39" s="14">
        <f t="shared" si="23"/>
        <v>1705.7114933391153</v>
      </c>
      <c r="BP39" s="14">
        <f t="shared" si="13"/>
        <v>1677.383266493606</v>
      </c>
      <c r="BQ39" s="14">
        <f t="shared" si="24"/>
        <v>2624.4243252251563</v>
      </c>
      <c r="BR39" s="14">
        <f t="shared" si="24"/>
        <v>2684.3958486382048</v>
      </c>
      <c r="BS39" s="14">
        <f t="shared" si="24"/>
        <v>2764.4672674683211</v>
      </c>
      <c r="BT39" s="14">
        <f t="shared" si="14"/>
        <v>2628.9948584801236</v>
      </c>
      <c r="BU39" s="14">
        <f t="shared" si="14"/>
        <v>2708.3848947378469</v>
      </c>
      <c r="BV39" s="14">
        <f t="shared" si="14"/>
        <v>2737.9326106925437</v>
      </c>
      <c r="BW39" s="14">
        <f t="shared" si="14"/>
        <v>2739.2028972551821</v>
      </c>
      <c r="BX39" s="14">
        <f t="shared" si="15"/>
        <v>2652.8758877612499</v>
      </c>
      <c r="BY39" s="14">
        <f t="shared" si="25"/>
        <v>2704.578301044457</v>
      </c>
      <c r="BZ39" s="14">
        <f t="shared" si="25"/>
        <v>2561.0551029325034</v>
      </c>
      <c r="CA39" s="14">
        <f t="shared" si="25"/>
        <v>2779.7850944044753</v>
      </c>
      <c r="CB39" s="14">
        <f t="shared" si="16"/>
        <v>2701.1388359766866</v>
      </c>
    </row>
    <row r="40" spans="1:80" x14ac:dyDescent="0.3">
      <c r="A40" s="228" t="s">
        <v>232</v>
      </c>
      <c r="B40" s="228" t="s">
        <v>263</v>
      </c>
      <c r="C40" s="228" t="s">
        <v>274</v>
      </c>
      <c r="D40" s="228" t="s">
        <v>272</v>
      </c>
      <c r="E40" s="228" t="s">
        <v>273</v>
      </c>
      <c r="F40" s="13">
        <v>12261.722305568437</v>
      </c>
      <c r="G40" s="13">
        <v>11872.491139194959</v>
      </c>
      <c r="H40" s="13">
        <v>12786.999463336266</v>
      </c>
      <c r="I40" s="13">
        <v>13984.854653156024</v>
      </c>
      <c r="J40" s="13">
        <v>14613.808551973398</v>
      </c>
      <c r="K40" s="13">
        <v>14475.57468538409</v>
      </c>
      <c r="L40" s="13">
        <v>14926.269441771521</v>
      </c>
      <c r="M40" s="13">
        <v>14786.613749348482</v>
      </c>
      <c r="N40" s="13">
        <v>14831.310133978794</v>
      </c>
      <c r="O40" s="13">
        <v>15170.792583431339</v>
      </c>
      <c r="P40" s="13">
        <v>15661.7144166418</v>
      </c>
      <c r="Q40" s="13">
        <v>14769.985622111093</v>
      </c>
      <c r="R40" s="13">
        <v>22359.199634280751</v>
      </c>
      <c r="S40" s="13">
        <v>22353.025995999757</v>
      </c>
      <c r="T40" s="13">
        <v>24089.694836055933</v>
      </c>
      <c r="U40" s="13">
        <v>24402.039521612118</v>
      </c>
      <c r="V40" s="13">
        <v>22971.13949803148</v>
      </c>
      <c r="W40" s="13">
        <v>22675.510601804701</v>
      </c>
      <c r="X40" s="13">
        <v>23618.744531781085</v>
      </c>
      <c r="Y40" s="13">
        <v>23405.671559220991</v>
      </c>
      <c r="Z40" s="13">
        <v>24603.520509890848</v>
      </c>
      <c r="AA40" s="13">
        <v>25747.485139130175</v>
      </c>
      <c r="AB40" s="13">
        <v>25728.789276151008</v>
      </c>
      <c r="AC40" s="13">
        <v>24632.171014222462</v>
      </c>
      <c r="AD40" s="14">
        <f t="shared" si="28"/>
        <v>34620.921939849184</v>
      </c>
      <c r="AE40" s="14">
        <f t="shared" si="28"/>
        <v>34225.517135194714</v>
      </c>
      <c r="AF40" s="14">
        <f t="shared" si="28"/>
        <v>36876.694299392198</v>
      </c>
      <c r="AG40" s="14">
        <f t="shared" si="28"/>
        <v>38386.894174768138</v>
      </c>
      <c r="AH40" s="164">
        <v>37584.948050004881</v>
      </c>
      <c r="AI40" s="164">
        <v>37151.085287188791</v>
      </c>
      <c r="AJ40" s="164">
        <v>38545.013973552603</v>
      </c>
      <c r="AK40" s="164">
        <v>38192.285308569473</v>
      </c>
      <c r="AL40" s="14">
        <f t="shared" si="29"/>
        <v>39434.830643869645</v>
      </c>
      <c r="AM40" s="14">
        <f t="shared" si="29"/>
        <v>40918.277722561514</v>
      </c>
      <c r="AN40" s="14">
        <f t="shared" si="29"/>
        <v>41390.503692792809</v>
      </c>
      <c r="AO40" s="14">
        <f t="shared" si="29"/>
        <v>39402.156636333559</v>
      </c>
      <c r="AP40" s="13">
        <v>1137123</v>
      </c>
      <c r="AQ40" s="13">
        <v>1147290.426</v>
      </c>
      <c r="AR40" s="13">
        <v>1156185.061</v>
      </c>
      <c r="AS40" s="14">
        <f t="shared" si="7"/>
        <v>1078.310992352493</v>
      </c>
      <c r="AT40" s="14">
        <f t="shared" si="7"/>
        <v>1044.0815232120851</v>
      </c>
      <c r="AU40" s="14">
        <f t="shared" si="7"/>
        <v>1124.5045138772382</v>
      </c>
      <c r="AV40" s="14">
        <f t="shared" si="8"/>
        <v>1218.946339673894</v>
      </c>
      <c r="AW40" s="14">
        <f t="shared" si="8"/>
        <v>1273.7671491711201</v>
      </c>
      <c r="AX40" s="14">
        <f t="shared" si="8"/>
        <v>1261.7184243272061</v>
      </c>
      <c r="AY40" s="14">
        <f t="shared" si="8"/>
        <v>1301.0018303570782</v>
      </c>
      <c r="AZ40" s="14">
        <f t="shared" si="9"/>
        <v>1278.9140984540434</v>
      </c>
      <c r="BA40" s="14">
        <f t="shared" si="21"/>
        <v>1292.7249977747827</v>
      </c>
      <c r="BB40" s="14">
        <f t="shared" si="21"/>
        <v>1322.3149291260049</v>
      </c>
      <c r="BC40" s="14">
        <f t="shared" si="21"/>
        <v>1365.1046031340109</v>
      </c>
      <c r="BD40" s="14">
        <f t="shared" si="10"/>
        <v>1277.4759093787577</v>
      </c>
      <c r="BE40" s="14">
        <f t="shared" si="22"/>
        <v>1966.2956104379869</v>
      </c>
      <c r="BF40" s="14">
        <f t="shared" si="22"/>
        <v>1965.7526930683625</v>
      </c>
      <c r="BG40" s="14">
        <f t="shared" si="22"/>
        <v>2118.4774941722167</v>
      </c>
      <c r="BH40" s="14">
        <f t="shared" si="11"/>
        <v>2126.9278439539698</v>
      </c>
      <c r="BI40" s="14">
        <f t="shared" si="11"/>
        <v>2002.2078958786224</v>
      </c>
      <c r="BJ40" s="14">
        <f t="shared" si="11"/>
        <v>1976.4403230368021</v>
      </c>
      <c r="BK40" s="14">
        <f t="shared" si="11"/>
        <v>2058.6543735161513</v>
      </c>
      <c r="BL40" s="14">
        <f t="shared" si="12"/>
        <v>2024.3879936467188</v>
      </c>
      <c r="BM40" s="14">
        <f t="shared" si="23"/>
        <v>2144.489307356152</v>
      </c>
      <c r="BN40" s="14">
        <f t="shared" si="23"/>
        <v>2244.1994246302702</v>
      </c>
      <c r="BO40" s="14">
        <f t="shared" si="23"/>
        <v>2242.5698579089344</v>
      </c>
      <c r="BP40" s="14">
        <f t="shared" si="13"/>
        <v>2130.4695800962668</v>
      </c>
      <c r="BQ40" s="14">
        <f t="shared" si="24"/>
        <v>3044.6066027904794</v>
      </c>
      <c r="BR40" s="14">
        <f t="shared" si="24"/>
        <v>3009.8342162804474</v>
      </c>
      <c r="BS40" s="14">
        <f t="shared" si="24"/>
        <v>3242.9820080494546</v>
      </c>
      <c r="BT40" s="14">
        <f t="shared" si="14"/>
        <v>3345.8741836278637</v>
      </c>
      <c r="BU40" s="14">
        <f t="shared" si="14"/>
        <v>3275.9750450497422</v>
      </c>
      <c r="BV40" s="14">
        <f t="shared" si="14"/>
        <v>3238.1587473640084</v>
      </c>
      <c r="BW40" s="14">
        <f t="shared" si="14"/>
        <v>3359.65620387323</v>
      </c>
      <c r="BX40" s="14">
        <f t="shared" si="15"/>
        <v>3303.3020921007619</v>
      </c>
      <c r="BY40" s="14">
        <f t="shared" si="25"/>
        <v>3437.2143051309354</v>
      </c>
      <c r="BZ40" s="14">
        <f t="shared" si="25"/>
        <v>3566.5143537562749</v>
      </c>
      <c r="CA40" s="14">
        <f t="shared" si="25"/>
        <v>3607.674461042945</v>
      </c>
      <c r="CB40" s="14">
        <f t="shared" si="16"/>
        <v>3407.9454894750243</v>
      </c>
    </row>
    <row r="41" spans="1:80" x14ac:dyDescent="0.3">
      <c r="A41" s="228" t="s">
        <v>226</v>
      </c>
      <c r="B41" s="228" t="s">
        <v>236</v>
      </c>
      <c r="C41" s="228" t="s">
        <v>261</v>
      </c>
      <c r="D41" s="228" t="s">
        <v>279</v>
      </c>
      <c r="E41" s="228" t="s">
        <v>280</v>
      </c>
      <c r="F41" s="13">
        <v>1317.7308556296375</v>
      </c>
      <c r="G41" s="13">
        <v>1279.857772737628</v>
      </c>
      <c r="H41" s="13">
        <v>1487.9967347207898</v>
      </c>
      <c r="I41" s="13">
        <v>1371.1455494731304</v>
      </c>
      <c r="J41" s="13">
        <v>1473.5877606794188</v>
      </c>
      <c r="K41" s="13">
        <v>1437.8643105786466</v>
      </c>
      <c r="L41" s="13">
        <v>1488.1622009410944</v>
      </c>
      <c r="M41" s="13">
        <v>1468.9190666126574</v>
      </c>
      <c r="N41" s="13">
        <v>1468.7605951415862</v>
      </c>
      <c r="O41" s="13">
        <v>1541.3738623033189</v>
      </c>
      <c r="P41" s="13">
        <v>1949.875280498874</v>
      </c>
      <c r="Q41" s="13">
        <v>2100.8291707065705</v>
      </c>
      <c r="R41" s="13">
        <v>3024.9880071990929</v>
      </c>
      <c r="S41" s="13">
        <v>3026.0577746457666</v>
      </c>
      <c r="T41" s="13">
        <v>3183.2499433553116</v>
      </c>
      <c r="U41" s="13">
        <v>3121.3262500037986</v>
      </c>
      <c r="V41" s="13">
        <v>3064.9021583756266</v>
      </c>
      <c r="W41" s="13">
        <v>2992.8283406844921</v>
      </c>
      <c r="X41" s="13">
        <v>3095.8710062645214</v>
      </c>
      <c r="Y41" s="13">
        <v>3060.4206412278331</v>
      </c>
      <c r="Z41" s="13">
        <v>3041.9421934137481</v>
      </c>
      <c r="AA41" s="13">
        <v>2993.4768346743513</v>
      </c>
      <c r="AB41" s="13">
        <v>3162.0030638717835</v>
      </c>
      <c r="AC41" s="13">
        <v>3147.3433905118218</v>
      </c>
      <c r="AD41" s="14">
        <f t="shared" si="28"/>
        <v>4342.7188628287304</v>
      </c>
      <c r="AE41" s="14">
        <f t="shared" si="28"/>
        <v>4305.9155473833944</v>
      </c>
      <c r="AF41" s="14">
        <f t="shared" si="28"/>
        <v>4671.2466780761015</v>
      </c>
      <c r="AG41" s="14">
        <f t="shared" si="28"/>
        <v>4492.4717994769289</v>
      </c>
      <c r="AH41" s="164">
        <v>4538.489919055045</v>
      </c>
      <c r="AI41" s="164">
        <v>4430.6926512631389</v>
      </c>
      <c r="AJ41" s="164">
        <v>4584.0332072056162</v>
      </c>
      <c r="AK41" s="164">
        <v>4529.3397078404905</v>
      </c>
      <c r="AL41" s="14">
        <f t="shared" si="29"/>
        <v>4510.7027885553343</v>
      </c>
      <c r="AM41" s="14">
        <f t="shared" si="29"/>
        <v>4534.8506969776699</v>
      </c>
      <c r="AN41" s="14">
        <f t="shared" si="29"/>
        <v>5111.8783443706579</v>
      </c>
      <c r="AO41" s="14">
        <f t="shared" si="29"/>
        <v>5248.1725612183927</v>
      </c>
      <c r="AP41" s="13">
        <v>148772</v>
      </c>
      <c r="AQ41" s="13">
        <v>148535.329</v>
      </c>
      <c r="AR41" s="13">
        <v>148582.10399999999</v>
      </c>
      <c r="AS41" s="14">
        <f t="shared" si="7"/>
        <v>885.738482798939</v>
      </c>
      <c r="AT41" s="14">
        <f t="shared" si="7"/>
        <v>860.28135182536232</v>
      </c>
      <c r="AU41" s="14">
        <f t="shared" si="7"/>
        <v>1000.1860126373174</v>
      </c>
      <c r="AV41" s="14">
        <f t="shared" si="8"/>
        <v>923.11072302073694</v>
      </c>
      <c r="AW41" s="14">
        <f t="shared" si="8"/>
        <v>992.07896909119768</v>
      </c>
      <c r="AX41" s="14">
        <f t="shared" si="8"/>
        <v>968.0284954824765</v>
      </c>
      <c r="AY41" s="14">
        <f t="shared" si="8"/>
        <v>1001.8910726222542</v>
      </c>
      <c r="AZ41" s="14">
        <f t="shared" si="9"/>
        <v>988.62448913272726</v>
      </c>
      <c r="BA41" s="14">
        <f t="shared" si="21"/>
        <v>988.82912572374369</v>
      </c>
      <c r="BB41" s="14">
        <f t="shared" si="21"/>
        <v>1037.7153184232143</v>
      </c>
      <c r="BC41" s="14">
        <f t="shared" si="21"/>
        <v>1312.7350197600963</v>
      </c>
      <c r="BD41" s="14">
        <f t="shared" si="10"/>
        <v>1413.918038680197</v>
      </c>
      <c r="BE41" s="14">
        <f t="shared" si="22"/>
        <v>2033.304658940589</v>
      </c>
      <c r="BF41" s="14">
        <f t="shared" si="22"/>
        <v>2034.0237239841949</v>
      </c>
      <c r="BG41" s="14">
        <f t="shared" si="22"/>
        <v>2139.683504527271</v>
      </c>
      <c r="BH41" s="14">
        <f t="shared" si="11"/>
        <v>2101.4032627913043</v>
      </c>
      <c r="BI41" s="14">
        <f t="shared" si="11"/>
        <v>2063.4162788137946</v>
      </c>
      <c r="BJ41" s="14">
        <f t="shared" si="11"/>
        <v>2014.8932653486713</v>
      </c>
      <c r="BK41" s="14">
        <f t="shared" si="11"/>
        <v>2084.2657616253177</v>
      </c>
      <c r="BL41" s="14">
        <f t="shared" si="12"/>
        <v>2059.7505075226513</v>
      </c>
      <c r="BM41" s="14">
        <f t="shared" si="23"/>
        <v>2047.9587003935933</v>
      </c>
      <c r="BN41" s="14">
        <f t="shared" si="23"/>
        <v>2015.3298577703029</v>
      </c>
      <c r="BO41" s="14">
        <f t="shared" si="23"/>
        <v>2128.7885415272372</v>
      </c>
      <c r="BP41" s="14">
        <f t="shared" si="13"/>
        <v>2118.2520005988217</v>
      </c>
      <c r="BQ41" s="14">
        <f t="shared" si="24"/>
        <v>2919.0431417395275</v>
      </c>
      <c r="BR41" s="14">
        <f t="shared" si="24"/>
        <v>2894.3050758095569</v>
      </c>
      <c r="BS41" s="14">
        <f t="shared" si="24"/>
        <v>3139.8695171645882</v>
      </c>
      <c r="BT41" s="14">
        <f t="shared" si="14"/>
        <v>3024.513985812041</v>
      </c>
      <c r="BU41" s="14">
        <f t="shared" si="14"/>
        <v>3055.4952479049916</v>
      </c>
      <c r="BV41" s="14">
        <f t="shared" si="14"/>
        <v>2982.9217608311483</v>
      </c>
      <c r="BW41" s="14">
        <f t="shared" si="14"/>
        <v>3086.1568342475725</v>
      </c>
      <c r="BX41" s="14">
        <f t="shared" si="15"/>
        <v>3048.3749966553783</v>
      </c>
      <c r="BY41" s="14">
        <f t="shared" si="25"/>
        <v>3036.7878261173369</v>
      </c>
      <c r="BZ41" s="14">
        <f t="shared" si="25"/>
        <v>3053.0451761935169</v>
      </c>
      <c r="CA41" s="14">
        <f t="shared" si="25"/>
        <v>3441.5235612873339</v>
      </c>
      <c r="CB41" s="14">
        <f t="shared" si="16"/>
        <v>3532.1700392790194</v>
      </c>
    </row>
    <row r="42" spans="1:80" x14ac:dyDescent="0.3">
      <c r="A42" s="228" t="s">
        <v>226</v>
      </c>
      <c r="B42" s="228" t="s">
        <v>236</v>
      </c>
      <c r="C42" s="228" t="s">
        <v>261</v>
      </c>
      <c r="D42" s="228" t="s">
        <v>287</v>
      </c>
      <c r="E42" s="228" t="s">
        <v>288</v>
      </c>
      <c r="F42" s="13">
        <v>1461.3788774590507</v>
      </c>
      <c r="G42" s="13">
        <v>1377.1466351111385</v>
      </c>
      <c r="H42" s="13">
        <v>1532.9535749142869</v>
      </c>
      <c r="I42" s="13">
        <v>1211.9863669542774</v>
      </c>
      <c r="J42" s="13">
        <v>1494.5217752128676</v>
      </c>
      <c r="K42" s="13">
        <v>1403.9611659025704</v>
      </c>
      <c r="L42" s="13">
        <v>1558.5326178944083</v>
      </c>
      <c r="M42" s="13">
        <v>1689.0846299122518</v>
      </c>
      <c r="N42" s="13">
        <v>1298.5053853660079</v>
      </c>
      <c r="O42" s="13">
        <v>1195.1870749232453</v>
      </c>
      <c r="P42" s="13">
        <v>1426.160528390812</v>
      </c>
      <c r="Q42" s="13">
        <v>1445.6767795391297</v>
      </c>
      <c r="R42" s="13">
        <v>3585.4559678789919</v>
      </c>
      <c r="S42" s="13">
        <v>3604.5055204492432</v>
      </c>
      <c r="T42" s="13">
        <v>3578.0228732508203</v>
      </c>
      <c r="U42" s="13">
        <v>3505.9645533288372</v>
      </c>
      <c r="V42" s="13">
        <v>3686.853233628306</v>
      </c>
      <c r="W42" s="13">
        <v>3672.9397983204954</v>
      </c>
      <c r="X42" s="13">
        <v>3648.701500042429</v>
      </c>
      <c r="Y42" s="13">
        <v>3548.9070754106092</v>
      </c>
      <c r="Z42" s="13">
        <v>3552.6618776068635</v>
      </c>
      <c r="AA42" s="13">
        <v>3485.9458990457633</v>
      </c>
      <c r="AB42" s="13">
        <v>3726.435666854115</v>
      </c>
      <c r="AC42" s="13">
        <v>3684.7149525665995</v>
      </c>
      <c r="AD42" s="14">
        <f t="shared" si="28"/>
        <v>5046.8348453380422</v>
      </c>
      <c r="AE42" s="14">
        <f t="shared" si="28"/>
        <v>4981.6521555603813</v>
      </c>
      <c r="AF42" s="14">
        <f t="shared" si="28"/>
        <v>5110.9764481651073</v>
      </c>
      <c r="AG42" s="14">
        <f t="shared" si="28"/>
        <v>4717.9509202831141</v>
      </c>
      <c r="AH42" s="164">
        <v>5181.3750088411743</v>
      </c>
      <c r="AI42" s="164">
        <v>5076.9009642230649</v>
      </c>
      <c r="AJ42" s="164">
        <v>5207.2341179368377</v>
      </c>
      <c r="AK42" s="164">
        <v>5237.9917053228601</v>
      </c>
      <c r="AL42" s="14">
        <f t="shared" si="29"/>
        <v>4851.167262972871</v>
      </c>
      <c r="AM42" s="14">
        <f t="shared" si="29"/>
        <v>4681.1329739690082</v>
      </c>
      <c r="AN42" s="14">
        <f t="shared" si="29"/>
        <v>5152.596195244927</v>
      </c>
      <c r="AO42" s="14">
        <f t="shared" si="29"/>
        <v>5130.3917321057288</v>
      </c>
      <c r="AP42" s="13">
        <v>139870</v>
      </c>
      <c r="AQ42" s="13">
        <v>139180.52100000001</v>
      </c>
      <c r="AR42" s="13">
        <v>138879.77600000001</v>
      </c>
      <c r="AS42" s="14">
        <f t="shared" si="7"/>
        <v>1044.8122381204337</v>
      </c>
      <c r="AT42" s="14">
        <f t="shared" si="7"/>
        <v>984.5904304791153</v>
      </c>
      <c r="AU42" s="14">
        <f t="shared" si="7"/>
        <v>1095.9845391537049</v>
      </c>
      <c r="AV42" s="14">
        <f t="shared" si="8"/>
        <v>870.80171725630873</v>
      </c>
      <c r="AW42" s="14">
        <f t="shared" si="8"/>
        <v>1073.8009632920309</v>
      </c>
      <c r="AX42" s="14">
        <f t="shared" si="8"/>
        <v>1008.7339491296849</v>
      </c>
      <c r="AY42" s="14">
        <f t="shared" si="8"/>
        <v>1119.7921998685492</v>
      </c>
      <c r="AZ42" s="14">
        <f t="shared" si="9"/>
        <v>1216.2207331845434</v>
      </c>
      <c r="BA42" s="14">
        <f t="shared" si="21"/>
        <v>932.96488333019511</v>
      </c>
      <c r="BB42" s="14">
        <f t="shared" si="21"/>
        <v>858.73157129742697</v>
      </c>
      <c r="BC42" s="14">
        <f t="shared" si="21"/>
        <v>1024.6839989848954</v>
      </c>
      <c r="BD42" s="14">
        <f t="shared" si="10"/>
        <v>1040.9555812785366</v>
      </c>
      <c r="BE42" s="14">
        <f t="shared" si="22"/>
        <v>2563.4202959026179</v>
      </c>
      <c r="BF42" s="14">
        <f t="shared" si="22"/>
        <v>2577.0397658177185</v>
      </c>
      <c r="BG42" s="14">
        <f t="shared" si="22"/>
        <v>2558.1060079007798</v>
      </c>
      <c r="BH42" s="14">
        <f t="shared" si="11"/>
        <v>2519.0051942173982</v>
      </c>
      <c r="BI42" s="14">
        <f t="shared" si="11"/>
        <v>2648.9721457705318</v>
      </c>
      <c r="BJ42" s="14">
        <f t="shared" si="11"/>
        <v>2638.9754628957708</v>
      </c>
      <c r="BK42" s="14">
        <f t="shared" si="11"/>
        <v>2621.5604553186208</v>
      </c>
      <c r="BL42" s="14">
        <f t="shared" si="12"/>
        <v>2555.3807599823672</v>
      </c>
      <c r="BM42" s="14">
        <f t="shared" si="23"/>
        <v>2552.5568176360421</v>
      </c>
      <c r="BN42" s="14">
        <f t="shared" si="23"/>
        <v>2504.6219643377849</v>
      </c>
      <c r="BO42" s="14">
        <f t="shared" si="23"/>
        <v>2677.4117815337927</v>
      </c>
      <c r="BP42" s="14">
        <f t="shared" si="13"/>
        <v>2653.1688476849208</v>
      </c>
      <c r="BQ42" s="14">
        <f t="shared" si="24"/>
        <v>3608.2325340230514</v>
      </c>
      <c r="BR42" s="14">
        <f t="shared" si="24"/>
        <v>3561.6301962968341</v>
      </c>
      <c r="BS42" s="14">
        <f t="shared" si="24"/>
        <v>3654.0905470544844</v>
      </c>
      <c r="BT42" s="14">
        <f t="shared" si="14"/>
        <v>3389.8069114737068</v>
      </c>
      <c r="BU42" s="14">
        <f t="shared" si="14"/>
        <v>3722.773109062563</v>
      </c>
      <c r="BV42" s="14">
        <f t="shared" si="14"/>
        <v>3647.7094120254551</v>
      </c>
      <c r="BW42" s="14">
        <f t="shared" si="14"/>
        <v>3741.3526551871705</v>
      </c>
      <c r="BX42" s="14">
        <f t="shared" si="15"/>
        <v>3771.6014931669097</v>
      </c>
      <c r="BY42" s="14">
        <f t="shared" si="25"/>
        <v>3485.5217009662369</v>
      </c>
      <c r="BZ42" s="14">
        <f t="shared" si="25"/>
        <v>3363.3535356352113</v>
      </c>
      <c r="CA42" s="14">
        <f t="shared" si="25"/>
        <v>3702.0957805186881</v>
      </c>
      <c r="CB42" s="14">
        <f t="shared" si="16"/>
        <v>3694.1244289634569</v>
      </c>
    </row>
    <row r="43" spans="1:80" x14ac:dyDescent="0.3">
      <c r="A43" s="228" t="s">
        <v>226</v>
      </c>
      <c r="B43" s="228" t="s">
        <v>236</v>
      </c>
      <c r="C43" s="228" t="s">
        <v>252</v>
      </c>
      <c r="D43" s="228" t="s">
        <v>294</v>
      </c>
      <c r="E43" s="228" t="s">
        <v>295</v>
      </c>
      <c r="F43" s="13">
        <v>2084.1601162732709</v>
      </c>
      <c r="G43" s="13">
        <v>2199.3445107005077</v>
      </c>
      <c r="H43" s="13">
        <v>2450.6476065253714</v>
      </c>
      <c r="I43" s="13">
        <v>2119.377805262247</v>
      </c>
      <c r="J43" s="13">
        <v>2114.5048089132274</v>
      </c>
      <c r="K43" s="13">
        <v>2225.5322405326924</v>
      </c>
      <c r="L43" s="13">
        <v>2468.5873067849975</v>
      </c>
      <c r="M43" s="13">
        <v>2145.0303651163472</v>
      </c>
      <c r="N43" s="13">
        <v>2297.8514264670648</v>
      </c>
      <c r="O43" s="13">
        <v>2157.5180381257774</v>
      </c>
      <c r="P43" s="13">
        <v>2462.59040155609</v>
      </c>
      <c r="Q43" s="13">
        <v>2389.6830865538791</v>
      </c>
      <c r="R43" s="13">
        <v>5496.7017735732434</v>
      </c>
      <c r="S43" s="13">
        <v>5558.0126006240671</v>
      </c>
      <c r="T43" s="13">
        <v>6124.5109904901838</v>
      </c>
      <c r="U43" s="13">
        <v>5711.103957936506</v>
      </c>
      <c r="V43" s="13">
        <v>5546.164747850642</v>
      </c>
      <c r="W43" s="13">
        <v>5603.6355682098656</v>
      </c>
      <c r="X43" s="13">
        <v>6177.9930282159548</v>
      </c>
      <c r="Y43" s="13">
        <v>5714.7076879077022</v>
      </c>
      <c r="Z43" s="13">
        <v>5790.224466862971</v>
      </c>
      <c r="AA43" s="13">
        <v>5445.227366784733</v>
      </c>
      <c r="AB43" s="13">
        <v>5850.4081447705303</v>
      </c>
      <c r="AC43" s="13">
        <v>5869.4170635561268</v>
      </c>
      <c r="AD43" s="14">
        <f t="shared" si="28"/>
        <v>7580.8618898465138</v>
      </c>
      <c r="AE43" s="14">
        <f t="shared" si="28"/>
        <v>7757.3571113245744</v>
      </c>
      <c r="AF43" s="14">
        <f t="shared" si="28"/>
        <v>8575.1585970155556</v>
      </c>
      <c r="AG43" s="14">
        <f t="shared" si="28"/>
        <v>7830.4817631987535</v>
      </c>
      <c r="AH43" s="164">
        <v>7660.669556763869</v>
      </c>
      <c r="AI43" s="164">
        <v>7829.1678087425571</v>
      </c>
      <c r="AJ43" s="164">
        <v>8646.5803350009519</v>
      </c>
      <c r="AK43" s="164">
        <v>7859.738053024048</v>
      </c>
      <c r="AL43" s="14">
        <f t="shared" si="29"/>
        <v>8088.0758933300358</v>
      </c>
      <c r="AM43" s="14">
        <f t="shared" si="29"/>
        <v>7602.7454049105108</v>
      </c>
      <c r="AN43" s="14">
        <f t="shared" si="29"/>
        <v>8312.9985463266203</v>
      </c>
      <c r="AO43" s="14">
        <f t="shared" si="29"/>
        <v>8259.1001501100054</v>
      </c>
      <c r="AP43" s="13">
        <v>284813</v>
      </c>
      <c r="AQ43" s="13">
        <v>285841.848</v>
      </c>
      <c r="AR43" s="13">
        <v>287042.84100000001</v>
      </c>
      <c r="AS43" s="14">
        <f t="shared" si="7"/>
        <v>731.76439146853227</v>
      </c>
      <c r="AT43" s="14">
        <f t="shared" si="7"/>
        <v>772.20650416255853</v>
      </c>
      <c r="AU43" s="14">
        <f t="shared" si="7"/>
        <v>860.44092317603872</v>
      </c>
      <c r="AV43" s="14">
        <f t="shared" si="8"/>
        <v>741.45119760849263</v>
      </c>
      <c r="AW43" s="14">
        <f t="shared" si="8"/>
        <v>739.74641001944099</v>
      </c>
      <c r="AX43" s="14">
        <f t="shared" si="8"/>
        <v>778.58866926045494</v>
      </c>
      <c r="AY43" s="14">
        <f t="shared" si="8"/>
        <v>863.61997869010327</v>
      </c>
      <c r="AZ43" s="14">
        <f t="shared" si="9"/>
        <v>747.28579108382883</v>
      </c>
      <c r="BA43" s="14">
        <f t="shared" si="21"/>
        <v>803.8890885099039</v>
      </c>
      <c r="BB43" s="14">
        <f t="shared" si="21"/>
        <v>754.79432183274207</v>
      </c>
      <c r="BC43" s="14">
        <f t="shared" si="21"/>
        <v>861.52199854098683</v>
      </c>
      <c r="BD43" s="14">
        <f t="shared" si="10"/>
        <v>832.51791900773412</v>
      </c>
      <c r="BE43" s="14">
        <f t="shared" si="22"/>
        <v>1929.9335962801006</v>
      </c>
      <c r="BF43" s="14">
        <f t="shared" si="22"/>
        <v>1951.4602917086183</v>
      </c>
      <c r="BG43" s="14">
        <f t="shared" si="22"/>
        <v>2150.3621641182754</v>
      </c>
      <c r="BH43" s="14">
        <f t="shared" si="11"/>
        <v>1997.9943447386704</v>
      </c>
      <c r="BI43" s="14">
        <f t="shared" si="11"/>
        <v>1940.2913837342116</v>
      </c>
      <c r="BJ43" s="14">
        <f t="shared" si="11"/>
        <v>1960.3971942589264</v>
      </c>
      <c r="BK43" s="14">
        <f t="shared" si="11"/>
        <v>2161.3325940349905</v>
      </c>
      <c r="BL43" s="14">
        <f t="shared" si="12"/>
        <v>1990.8901639904345</v>
      </c>
      <c r="BM43" s="14">
        <f t="shared" si="23"/>
        <v>2025.6741647090705</v>
      </c>
      <c r="BN43" s="14">
        <f t="shared" si="23"/>
        <v>1904.9790661809368</v>
      </c>
      <c r="BO43" s="14">
        <f t="shared" si="23"/>
        <v>2046.7290516434564</v>
      </c>
      <c r="BP43" s="14">
        <f t="shared" si="13"/>
        <v>2044.7878243917348</v>
      </c>
      <c r="BQ43" s="14">
        <f t="shared" si="24"/>
        <v>2661.6979877486328</v>
      </c>
      <c r="BR43" s="14">
        <f t="shared" si="24"/>
        <v>2723.6667958711764</v>
      </c>
      <c r="BS43" s="14">
        <f t="shared" si="24"/>
        <v>3010.8030872943141</v>
      </c>
      <c r="BT43" s="14">
        <f t="shared" si="14"/>
        <v>2739.4455423471632</v>
      </c>
      <c r="BU43" s="14">
        <f t="shared" si="14"/>
        <v>2680.0377937536523</v>
      </c>
      <c r="BV43" s="14">
        <f t="shared" si="14"/>
        <v>2738.9858635193814</v>
      </c>
      <c r="BW43" s="14">
        <f t="shared" si="14"/>
        <v>3024.9525727250934</v>
      </c>
      <c r="BX43" s="14">
        <f t="shared" si="15"/>
        <v>2738.1759550742627</v>
      </c>
      <c r="BY43" s="14">
        <f t="shared" si="25"/>
        <v>2829.5632532189743</v>
      </c>
      <c r="BZ43" s="14">
        <f t="shared" si="25"/>
        <v>2659.7733880136793</v>
      </c>
      <c r="CA43" s="14">
        <f t="shared" si="25"/>
        <v>2908.2510501844431</v>
      </c>
      <c r="CB43" s="14">
        <f t="shared" si="16"/>
        <v>2877.3057433994691</v>
      </c>
    </row>
    <row r="44" spans="1:80" x14ac:dyDescent="0.3">
      <c r="A44" s="228" t="s">
        <v>250</v>
      </c>
      <c r="B44" s="228" t="s">
        <v>291</v>
      </c>
      <c r="C44" s="228" t="s">
        <v>296</v>
      </c>
      <c r="D44" s="228" t="s">
        <v>300</v>
      </c>
      <c r="E44" s="228" t="s">
        <v>301</v>
      </c>
      <c r="F44" s="13">
        <v>3630.9710234170861</v>
      </c>
      <c r="G44" s="13">
        <v>3798.7599598806919</v>
      </c>
      <c r="H44" s="13">
        <v>3822.268849330263</v>
      </c>
      <c r="I44" s="13">
        <v>3700.5757745324827</v>
      </c>
      <c r="J44" s="13">
        <v>3398.6478806213249</v>
      </c>
      <c r="K44" s="13">
        <v>3567.3587343182471</v>
      </c>
      <c r="L44" s="13">
        <v>3587.1799548345521</v>
      </c>
      <c r="M44" s="13">
        <v>3520.3409554191048</v>
      </c>
      <c r="N44" s="13">
        <v>3867.90375237943</v>
      </c>
      <c r="O44" s="13">
        <v>3929.2112483949786</v>
      </c>
      <c r="P44" s="13">
        <v>4272.1644591887216</v>
      </c>
      <c r="Q44" s="13">
        <v>4072.1084195590374</v>
      </c>
      <c r="R44" s="13">
        <v>7124.576379070013</v>
      </c>
      <c r="S44" s="13">
        <v>7025.9312351051449</v>
      </c>
      <c r="T44" s="13">
        <v>7348.1413081492665</v>
      </c>
      <c r="U44" s="13">
        <v>7559.2603545787479</v>
      </c>
      <c r="V44" s="13">
        <v>7547.7363891622917</v>
      </c>
      <c r="W44" s="13">
        <v>7460.1542519972227</v>
      </c>
      <c r="X44" s="13">
        <v>7802.1855455576497</v>
      </c>
      <c r="Y44" s="13">
        <v>7604.4342990112564</v>
      </c>
      <c r="Z44" s="13">
        <v>7192.7982543354346</v>
      </c>
      <c r="AA44" s="13">
        <v>7027.3141109551207</v>
      </c>
      <c r="AB44" s="13">
        <v>7651.9130365270576</v>
      </c>
      <c r="AC44" s="13">
        <v>7595.215126678092</v>
      </c>
      <c r="AD44" s="14">
        <f t="shared" si="28"/>
        <v>10755.5474024871</v>
      </c>
      <c r="AE44" s="14">
        <f t="shared" si="28"/>
        <v>10824.691194985837</v>
      </c>
      <c r="AF44" s="14">
        <f t="shared" si="28"/>
        <v>11170.41015747953</v>
      </c>
      <c r="AG44" s="14">
        <f t="shared" si="28"/>
        <v>11259.836129111231</v>
      </c>
      <c r="AH44" s="164">
        <v>10946.384269783615</v>
      </c>
      <c r="AI44" s="164">
        <v>11027.512986315471</v>
      </c>
      <c r="AJ44" s="164">
        <v>11389.365500392201</v>
      </c>
      <c r="AK44" s="164">
        <v>11124.775254430362</v>
      </c>
      <c r="AL44" s="14">
        <f t="shared" si="29"/>
        <v>11060.702006714864</v>
      </c>
      <c r="AM44" s="14">
        <f t="shared" si="29"/>
        <v>10956.5253593501</v>
      </c>
      <c r="AN44" s="14">
        <f t="shared" si="29"/>
        <v>11924.077495715779</v>
      </c>
      <c r="AO44" s="14">
        <f t="shared" si="29"/>
        <v>11667.32354623713</v>
      </c>
      <c r="AP44" s="13">
        <v>346022</v>
      </c>
      <c r="AQ44" s="13">
        <v>348724.61699999997</v>
      </c>
      <c r="AR44" s="13">
        <v>350712.59899999999</v>
      </c>
      <c r="AS44" s="14">
        <f t="shared" si="7"/>
        <v>1049.3468691057465</v>
      </c>
      <c r="AT44" s="14">
        <f t="shared" si="7"/>
        <v>1097.8376981465606</v>
      </c>
      <c r="AU44" s="14">
        <f t="shared" si="7"/>
        <v>1104.6317428748064</v>
      </c>
      <c r="AV44" s="14">
        <f t="shared" si="8"/>
        <v>1061.1742315090085</v>
      </c>
      <c r="AW44" s="14">
        <f t="shared" si="8"/>
        <v>974.59362343247631</v>
      </c>
      <c r="AX44" s="14">
        <f t="shared" si="8"/>
        <v>1022.97301664776</v>
      </c>
      <c r="AY44" s="14">
        <f t="shared" si="8"/>
        <v>1028.6569344298834</v>
      </c>
      <c r="AZ44" s="14">
        <f t="shared" si="9"/>
        <v>1003.7680327016438</v>
      </c>
      <c r="BA44" s="14">
        <f t="shared" si="21"/>
        <v>1109.1570723208881</v>
      </c>
      <c r="BB44" s="14">
        <f t="shared" si="21"/>
        <v>1126.7375622051309</v>
      </c>
      <c r="BC44" s="14">
        <f t="shared" si="21"/>
        <v>1225.0825582493139</v>
      </c>
      <c r="BD44" s="14">
        <f t="shared" si="10"/>
        <v>1161.0955612002515</v>
      </c>
      <c r="BE44" s="14">
        <f t="shared" si="22"/>
        <v>2058.9952023484093</v>
      </c>
      <c r="BF44" s="14">
        <f t="shared" si="22"/>
        <v>2030.4868578024357</v>
      </c>
      <c r="BG44" s="14">
        <f t="shared" si="22"/>
        <v>2123.6052355483948</v>
      </c>
      <c r="BH44" s="14">
        <f t="shared" si="11"/>
        <v>2167.687621140537</v>
      </c>
      <c r="BI44" s="14">
        <f t="shared" si="11"/>
        <v>2164.3830177788373</v>
      </c>
      <c r="BJ44" s="14">
        <f t="shared" si="11"/>
        <v>2139.2680322299193</v>
      </c>
      <c r="BK44" s="14">
        <f t="shared" si="11"/>
        <v>2237.3486600051669</v>
      </c>
      <c r="BL44" s="14">
        <f t="shared" si="12"/>
        <v>2168.2809002853237</v>
      </c>
      <c r="BM44" s="14">
        <f t="shared" si="23"/>
        <v>2062.6012342384865</v>
      </c>
      <c r="BN44" s="14">
        <f t="shared" si="23"/>
        <v>2015.1471299644788</v>
      </c>
      <c r="BO44" s="14">
        <f t="shared" si="23"/>
        <v>2194.2566321686027</v>
      </c>
      <c r="BP44" s="14">
        <f t="shared" si="13"/>
        <v>2165.6522030673023</v>
      </c>
      <c r="BQ44" s="14">
        <f t="shared" si="24"/>
        <v>3108.3420714541562</v>
      </c>
      <c r="BR44" s="14">
        <f t="shared" si="24"/>
        <v>3128.3245559489965</v>
      </c>
      <c r="BS44" s="14">
        <f t="shared" si="24"/>
        <v>3228.236978423201</v>
      </c>
      <c r="BT44" s="14">
        <f t="shared" si="14"/>
        <v>3228.8618526495457</v>
      </c>
      <c r="BU44" s="14">
        <f t="shared" si="14"/>
        <v>3138.9766412113136</v>
      </c>
      <c r="BV44" s="14">
        <f t="shared" si="14"/>
        <v>3162.24104887768</v>
      </c>
      <c r="BW44" s="14">
        <f t="shared" si="14"/>
        <v>3266.0055944350502</v>
      </c>
      <c r="BX44" s="14">
        <f t="shared" si="15"/>
        <v>3172.0489329869679</v>
      </c>
      <c r="BY44" s="14">
        <f t="shared" si="25"/>
        <v>3171.7583065593744</v>
      </c>
      <c r="BZ44" s="14">
        <f t="shared" si="25"/>
        <v>3141.8846921696104</v>
      </c>
      <c r="CA44" s="14">
        <f t="shared" si="25"/>
        <v>3419.3391904179166</v>
      </c>
      <c r="CB44" s="14">
        <f t="shared" si="16"/>
        <v>3326.7477642675535</v>
      </c>
    </row>
    <row r="45" spans="1:80" x14ac:dyDescent="0.3">
      <c r="A45" s="228" t="s">
        <v>259</v>
      </c>
      <c r="B45" s="228" t="s">
        <v>283</v>
      </c>
      <c r="C45" s="228" t="s">
        <v>307</v>
      </c>
      <c r="D45" s="228" t="s">
        <v>305</v>
      </c>
      <c r="E45" s="228" t="s">
        <v>306</v>
      </c>
      <c r="F45" s="13">
        <v>1172.8465352843727</v>
      </c>
      <c r="G45" s="13">
        <v>1139.637857786543</v>
      </c>
      <c r="H45" s="13">
        <v>1278.3912336268816</v>
      </c>
      <c r="I45" s="13">
        <v>1292.3037062315275</v>
      </c>
      <c r="J45" s="13">
        <v>1229.2615297034251</v>
      </c>
      <c r="K45" s="13">
        <v>1226.3129037408487</v>
      </c>
      <c r="L45" s="13">
        <v>1354.3605999428755</v>
      </c>
      <c r="M45" s="13">
        <v>1250.6170513480897</v>
      </c>
      <c r="N45" s="13">
        <v>1405.4086339944606</v>
      </c>
      <c r="O45" s="13">
        <v>1312.6548383960785</v>
      </c>
      <c r="P45" s="13">
        <v>1282.1879795908856</v>
      </c>
      <c r="Q45" s="13">
        <v>1335.1662722709643</v>
      </c>
      <c r="R45" s="13">
        <v>1939.5164939339343</v>
      </c>
      <c r="S45" s="13">
        <v>1937.6749600093503</v>
      </c>
      <c r="T45" s="13">
        <v>1969.7790345424405</v>
      </c>
      <c r="U45" s="13">
        <v>1927.5389846775909</v>
      </c>
      <c r="V45" s="13">
        <v>1852.0837630932149</v>
      </c>
      <c r="W45" s="13">
        <v>1882.2165588831012</v>
      </c>
      <c r="X45" s="13">
        <v>1940.7026927241684</v>
      </c>
      <c r="Y45" s="13">
        <v>1815.8420067439265</v>
      </c>
      <c r="Z45" s="13">
        <v>1931.1132724265979</v>
      </c>
      <c r="AA45" s="13">
        <v>1976.1874476740313</v>
      </c>
      <c r="AB45" s="13">
        <v>2019.936245372437</v>
      </c>
      <c r="AC45" s="13">
        <v>1960.2933565162559</v>
      </c>
      <c r="AD45" s="14">
        <f t="shared" si="28"/>
        <v>3112.363029218307</v>
      </c>
      <c r="AE45" s="14">
        <f t="shared" si="28"/>
        <v>3077.3128177958934</v>
      </c>
      <c r="AF45" s="14">
        <f t="shared" si="28"/>
        <v>3248.1702681693223</v>
      </c>
      <c r="AG45" s="14">
        <f t="shared" si="28"/>
        <v>3219.8426909091186</v>
      </c>
      <c r="AH45" s="164">
        <v>3081.34529279664</v>
      </c>
      <c r="AI45" s="164">
        <v>3108.5294626239502</v>
      </c>
      <c r="AJ45" s="164">
        <v>3295.0632926670442</v>
      </c>
      <c r="AK45" s="164">
        <v>3066.4590580920167</v>
      </c>
      <c r="AL45" s="14">
        <f t="shared" si="29"/>
        <v>3336.5219064210587</v>
      </c>
      <c r="AM45" s="14">
        <f t="shared" si="29"/>
        <v>3288.8422860701098</v>
      </c>
      <c r="AN45" s="14">
        <f t="shared" si="29"/>
        <v>3302.1242249633224</v>
      </c>
      <c r="AO45" s="14">
        <f t="shared" si="29"/>
        <v>3295.45962878722</v>
      </c>
      <c r="AP45" s="13">
        <v>120377</v>
      </c>
      <c r="AQ45" s="13">
        <v>121553.685</v>
      </c>
      <c r="AR45" s="13">
        <v>122462.446</v>
      </c>
      <c r="AS45" s="14">
        <f t="shared" si="7"/>
        <v>974.31115186819136</v>
      </c>
      <c r="AT45" s="14">
        <f t="shared" si="7"/>
        <v>946.72392382809255</v>
      </c>
      <c r="AU45" s="14">
        <f t="shared" si="7"/>
        <v>1061.9896106622375</v>
      </c>
      <c r="AV45" s="14">
        <f t="shared" si="8"/>
        <v>1063.1546927034976</v>
      </c>
      <c r="AW45" s="14">
        <f t="shared" si="8"/>
        <v>1011.291043709144</v>
      </c>
      <c r="AX45" s="14">
        <f t="shared" si="8"/>
        <v>1008.8652629007905</v>
      </c>
      <c r="AY45" s="14">
        <f t="shared" si="8"/>
        <v>1114.2077674920968</v>
      </c>
      <c r="AZ45" s="14">
        <f t="shared" si="9"/>
        <v>1021.2249487063895</v>
      </c>
      <c r="BA45" s="14">
        <f t="shared" si="21"/>
        <v>1156.2040541958563</v>
      </c>
      <c r="BB45" s="14">
        <f t="shared" si="21"/>
        <v>1079.8971980126137</v>
      </c>
      <c r="BC45" s="14">
        <f t="shared" si="21"/>
        <v>1054.8326688663412</v>
      </c>
      <c r="BD45" s="14">
        <f t="shared" si="10"/>
        <v>1090.2658863035974</v>
      </c>
      <c r="BE45" s="14">
        <f t="shared" si="22"/>
        <v>1611.2018856874106</v>
      </c>
      <c r="BF45" s="14">
        <f t="shared" si="22"/>
        <v>1609.6720802224265</v>
      </c>
      <c r="BG45" s="14">
        <f t="shared" si="22"/>
        <v>1636.3416886468681</v>
      </c>
      <c r="BH45" s="14">
        <f t="shared" si="11"/>
        <v>1585.7511721488252</v>
      </c>
      <c r="BI45" s="14">
        <f t="shared" si="11"/>
        <v>1523.6755373506076</v>
      </c>
      <c r="BJ45" s="14">
        <f t="shared" si="11"/>
        <v>1548.4652389461505</v>
      </c>
      <c r="BK45" s="14">
        <f t="shared" si="11"/>
        <v>1596.5807147057437</v>
      </c>
      <c r="BL45" s="14">
        <f t="shared" si="12"/>
        <v>1482.7745697190521</v>
      </c>
      <c r="BM45" s="14">
        <f t="shared" si="23"/>
        <v>1588.6916734993247</v>
      </c>
      <c r="BN45" s="14">
        <f t="shared" si="23"/>
        <v>1625.7733755040263</v>
      </c>
      <c r="BO45" s="14">
        <f t="shared" si="23"/>
        <v>1661.7647135686896</v>
      </c>
      <c r="BP45" s="14">
        <f t="shared" si="13"/>
        <v>1600.7301997840677</v>
      </c>
      <c r="BQ45" s="14">
        <f t="shared" si="24"/>
        <v>2585.5130375556023</v>
      </c>
      <c r="BR45" s="14">
        <f t="shared" si="24"/>
        <v>2556.396004050519</v>
      </c>
      <c r="BS45" s="14">
        <f t="shared" si="24"/>
        <v>2698.3312993091058</v>
      </c>
      <c r="BT45" s="14">
        <f t="shared" si="14"/>
        <v>2648.9058648523232</v>
      </c>
      <c r="BU45" s="14">
        <f t="shared" si="14"/>
        <v>2534.9665810597517</v>
      </c>
      <c r="BV45" s="14">
        <f t="shared" si="14"/>
        <v>2557.3305018469414</v>
      </c>
      <c r="BW45" s="14">
        <f t="shared" si="14"/>
        <v>2710.7884821978405</v>
      </c>
      <c r="BX45" s="14">
        <f t="shared" si="15"/>
        <v>2503.9995184254421</v>
      </c>
      <c r="BY45" s="14">
        <f t="shared" si="25"/>
        <v>2744.8957276951814</v>
      </c>
      <c r="BZ45" s="14">
        <f t="shared" si="25"/>
        <v>2705.6705735166402</v>
      </c>
      <c r="CA45" s="14">
        <f t="shared" si="25"/>
        <v>2716.5973824350308</v>
      </c>
      <c r="CB45" s="14">
        <f t="shared" si="16"/>
        <v>2690.9960860876649</v>
      </c>
    </row>
    <row r="46" spans="1:80" x14ac:dyDescent="0.3">
      <c r="A46" s="228" t="s">
        <v>226</v>
      </c>
      <c r="B46" s="228" t="s">
        <v>245</v>
      </c>
      <c r="C46" s="228" t="s">
        <v>220</v>
      </c>
      <c r="D46" s="228" t="s">
        <v>311</v>
      </c>
      <c r="E46" s="228" t="s">
        <v>312</v>
      </c>
      <c r="F46" s="13">
        <v>5378.2879361392843</v>
      </c>
      <c r="G46" s="13">
        <v>5475.524712658932</v>
      </c>
      <c r="H46" s="13">
        <v>7615.7277738152243</v>
      </c>
      <c r="I46" s="13">
        <v>7865.705804794271</v>
      </c>
      <c r="J46" s="13">
        <v>5299.8889713095305</v>
      </c>
      <c r="K46" s="13">
        <v>5476.5905416655496</v>
      </c>
      <c r="L46" s="13">
        <v>5776.4872658041286</v>
      </c>
      <c r="M46" s="13">
        <v>5516.539879214547</v>
      </c>
      <c r="N46" s="13">
        <v>8030.4941928374374</v>
      </c>
      <c r="O46" s="13">
        <v>7444.3079535634843</v>
      </c>
      <c r="P46" s="13">
        <v>7702.9155382405643</v>
      </c>
      <c r="Q46" s="13">
        <v>7950.3621909971116</v>
      </c>
      <c r="R46" s="13">
        <v>11801.625051807205</v>
      </c>
      <c r="S46" s="13">
        <v>11897.620315448155</v>
      </c>
      <c r="T46" s="13">
        <v>13236.404219486292</v>
      </c>
      <c r="U46" s="13">
        <v>13084.605678430125</v>
      </c>
      <c r="V46" s="13">
        <v>11465.94625339819</v>
      </c>
      <c r="W46" s="13">
        <v>11305.525646568267</v>
      </c>
      <c r="X46" s="13">
        <v>11891.520418000549</v>
      </c>
      <c r="Y46" s="13">
        <v>11657.47712789415</v>
      </c>
      <c r="Z46" s="13">
        <v>12571.105989147734</v>
      </c>
      <c r="AA46" s="13">
        <v>12545.042231381594</v>
      </c>
      <c r="AB46" s="13">
        <v>13440.093982497821</v>
      </c>
      <c r="AC46" s="13">
        <v>12841.266556352344</v>
      </c>
      <c r="AD46" s="14">
        <f t="shared" si="28"/>
        <v>17179.912987946489</v>
      </c>
      <c r="AE46" s="14">
        <f t="shared" si="28"/>
        <v>17373.145028107087</v>
      </c>
      <c r="AF46" s="14">
        <f t="shared" si="28"/>
        <v>20852.131993301518</v>
      </c>
      <c r="AG46" s="14">
        <f t="shared" si="28"/>
        <v>20950.311483224395</v>
      </c>
      <c r="AH46" s="164">
        <v>16765.835224707716</v>
      </c>
      <c r="AI46" s="164">
        <v>16782.116188233817</v>
      </c>
      <c r="AJ46" s="164">
        <v>17668.007683804677</v>
      </c>
      <c r="AK46" s="164">
        <v>17174.017007108698</v>
      </c>
      <c r="AL46" s="14">
        <f t="shared" si="29"/>
        <v>20601.600181985174</v>
      </c>
      <c r="AM46" s="14">
        <f t="shared" si="29"/>
        <v>19989.350184945077</v>
      </c>
      <c r="AN46" s="14">
        <f t="shared" si="29"/>
        <v>21143.009520738386</v>
      </c>
      <c r="AO46" s="14">
        <f t="shared" si="29"/>
        <v>20791.628747349456</v>
      </c>
      <c r="AP46" s="13">
        <v>534800</v>
      </c>
      <c r="AQ46" s="13">
        <v>535355.29799999995</v>
      </c>
      <c r="AR46" s="13">
        <v>536782.51800000004</v>
      </c>
      <c r="AS46" s="14">
        <f t="shared" si="7"/>
        <v>1005.6634136386097</v>
      </c>
      <c r="AT46" s="14">
        <f t="shared" si="7"/>
        <v>1023.8453090237346</v>
      </c>
      <c r="AU46" s="14">
        <f t="shared" si="7"/>
        <v>1424.0328672055393</v>
      </c>
      <c r="AV46" s="14">
        <f t="shared" si="8"/>
        <v>1469.2496430275864</v>
      </c>
      <c r="AW46" s="14">
        <f t="shared" si="8"/>
        <v>989.97600119192816</v>
      </c>
      <c r="AX46" s="14">
        <f t="shared" si="8"/>
        <v>1022.9824122643781</v>
      </c>
      <c r="AY46" s="14">
        <f t="shared" si="8"/>
        <v>1079.0006725223682</v>
      </c>
      <c r="AZ46" s="14">
        <f t="shared" si="9"/>
        <v>1027.7048328191916</v>
      </c>
      <c r="BA46" s="14">
        <f t="shared" si="21"/>
        <v>1500.030768881536</v>
      </c>
      <c r="BB46" s="14">
        <f t="shared" si="21"/>
        <v>1390.5359639428627</v>
      </c>
      <c r="BC46" s="14">
        <f t="shared" si="21"/>
        <v>1438.8417499588404</v>
      </c>
      <c r="BD46" s="14">
        <f t="shared" si="10"/>
        <v>1481.1142174710524</v>
      </c>
      <c r="BE46" s="14">
        <f t="shared" si="22"/>
        <v>2206.7361727388193</v>
      </c>
      <c r="BF46" s="14">
        <f t="shared" si="22"/>
        <v>2224.6859228586677</v>
      </c>
      <c r="BG46" s="14">
        <f t="shared" si="22"/>
        <v>2475.0194875628817</v>
      </c>
      <c r="BH46" s="14">
        <f t="shared" si="11"/>
        <v>2444.0975418216794</v>
      </c>
      <c r="BI46" s="14">
        <f t="shared" si="11"/>
        <v>2141.7451730155831</v>
      </c>
      <c r="BJ46" s="14">
        <f t="shared" si="11"/>
        <v>2111.7799130416502</v>
      </c>
      <c r="BK46" s="14">
        <f t="shared" si="11"/>
        <v>2221.2389533502947</v>
      </c>
      <c r="BL46" s="14">
        <f t="shared" si="12"/>
        <v>2171.7318908463685</v>
      </c>
      <c r="BM46" s="14">
        <f t="shared" si="23"/>
        <v>2348.1799911407124</v>
      </c>
      <c r="BN46" s="14">
        <f t="shared" si="23"/>
        <v>2343.3114939270845</v>
      </c>
      <c r="BO46" s="14">
        <f t="shared" si="23"/>
        <v>2510.4998554619369</v>
      </c>
      <c r="BP46" s="14">
        <f t="shared" si="13"/>
        <v>2392.2661647398031</v>
      </c>
      <c r="BQ46" s="14">
        <f t="shared" si="24"/>
        <v>3212.3995863774289</v>
      </c>
      <c r="BR46" s="14">
        <f t="shared" si="24"/>
        <v>3248.5312318824017</v>
      </c>
      <c r="BS46" s="14">
        <f t="shared" si="24"/>
        <v>3899.0523547684215</v>
      </c>
      <c r="BT46" s="14">
        <f t="shared" si="14"/>
        <v>3913.3471848492654</v>
      </c>
      <c r="BU46" s="14">
        <f t="shared" si="14"/>
        <v>3131.7211742075106</v>
      </c>
      <c r="BV46" s="14">
        <f t="shared" si="14"/>
        <v>3134.7623253060287</v>
      </c>
      <c r="BW46" s="14">
        <f t="shared" si="14"/>
        <v>3300.2396258726626</v>
      </c>
      <c r="BX46" s="14">
        <f t="shared" si="15"/>
        <v>3199.4367236655598</v>
      </c>
      <c r="BY46" s="14">
        <f t="shared" si="25"/>
        <v>3848.2107600222489</v>
      </c>
      <c r="BZ46" s="14">
        <f t="shared" si="25"/>
        <v>3733.8474578699465</v>
      </c>
      <c r="CA46" s="14">
        <f t="shared" si="25"/>
        <v>3949.3416054207773</v>
      </c>
      <c r="CB46" s="14">
        <f t="shared" si="16"/>
        <v>3873.3803822108553</v>
      </c>
    </row>
    <row r="47" spans="1:80" x14ac:dyDescent="0.3">
      <c r="A47" s="228" t="s">
        <v>241</v>
      </c>
      <c r="B47" s="228" t="s">
        <v>276</v>
      </c>
      <c r="C47" s="228" t="s">
        <v>317</v>
      </c>
      <c r="D47" s="228" t="s">
        <v>315</v>
      </c>
      <c r="E47" s="228" t="s">
        <v>316</v>
      </c>
      <c r="F47" s="13">
        <v>1870.3513167007081</v>
      </c>
      <c r="G47" s="13">
        <v>1996.9163238526935</v>
      </c>
      <c r="H47" s="13">
        <v>2341.2858900032002</v>
      </c>
      <c r="I47" s="13">
        <v>2658.6269943722491</v>
      </c>
      <c r="J47" s="13">
        <v>2564.898060303889</v>
      </c>
      <c r="K47" s="13">
        <v>2528.67375051715</v>
      </c>
      <c r="L47" s="13">
        <v>2515.3440925913696</v>
      </c>
      <c r="M47" s="13">
        <v>2447.8536195892234</v>
      </c>
      <c r="N47" s="13">
        <v>2882.5414346209786</v>
      </c>
      <c r="O47" s="13">
        <v>3001.9614554261934</v>
      </c>
      <c r="P47" s="13">
        <v>3309.0077697168772</v>
      </c>
      <c r="Q47" s="13">
        <v>3454.605235352582</v>
      </c>
      <c r="R47" s="13">
        <v>5068.5660051701389</v>
      </c>
      <c r="S47" s="13">
        <v>5103.6043267457553</v>
      </c>
      <c r="T47" s="13">
        <v>5479.596765825685</v>
      </c>
      <c r="U47" s="13">
        <v>5455.7574276470759</v>
      </c>
      <c r="V47" s="13">
        <v>5379.1071300300819</v>
      </c>
      <c r="W47" s="13">
        <v>5283.8303828027365</v>
      </c>
      <c r="X47" s="13">
        <v>5510.8671281848956</v>
      </c>
      <c r="Y47" s="13">
        <v>5434.9119689264562</v>
      </c>
      <c r="Z47" s="13">
        <v>5239.6119452906423</v>
      </c>
      <c r="AA47" s="13">
        <v>5380.5034210860022</v>
      </c>
      <c r="AB47" s="13">
        <v>5632.5182323425934</v>
      </c>
      <c r="AC47" s="13">
        <v>5643.4339644641805</v>
      </c>
      <c r="AD47" s="14">
        <f t="shared" si="28"/>
        <v>6938.9173218708474</v>
      </c>
      <c r="AE47" s="14">
        <f t="shared" si="28"/>
        <v>7100.5206505984488</v>
      </c>
      <c r="AF47" s="14">
        <f t="shared" si="28"/>
        <v>7820.8826558288856</v>
      </c>
      <c r="AG47" s="14">
        <f t="shared" si="28"/>
        <v>8114.384422019325</v>
      </c>
      <c r="AH47" s="164">
        <v>7944.0051903339699</v>
      </c>
      <c r="AI47" s="164">
        <v>7812.504133319886</v>
      </c>
      <c r="AJ47" s="164">
        <v>8026.2112207762648</v>
      </c>
      <c r="AK47" s="164">
        <v>7882.7655885156801</v>
      </c>
      <c r="AL47" s="14">
        <f t="shared" si="29"/>
        <v>8122.1533799116205</v>
      </c>
      <c r="AM47" s="14">
        <f t="shared" si="29"/>
        <v>8382.4648765121965</v>
      </c>
      <c r="AN47" s="14">
        <f t="shared" si="29"/>
        <v>8941.5260020594706</v>
      </c>
      <c r="AO47" s="14">
        <f t="shared" si="29"/>
        <v>9098.0391998167615</v>
      </c>
      <c r="AP47" s="13">
        <v>329102</v>
      </c>
      <c r="AQ47" s="13">
        <v>330551.64299999998</v>
      </c>
      <c r="AR47" s="13">
        <v>332469.12800000003</v>
      </c>
      <c r="AS47" s="14">
        <f t="shared" si="7"/>
        <v>568.31964457849188</v>
      </c>
      <c r="AT47" s="14">
        <f t="shared" si="7"/>
        <v>606.77732856460716</v>
      </c>
      <c r="AU47" s="14">
        <f t="shared" si="7"/>
        <v>711.41648789834153</v>
      </c>
      <c r="AV47" s="14">
        <f t="shared" si="8"/>
        <v>804.30003924447271</v>
      </c>
      <c r="AW47" s="14">
        <f t="shared" si="8"/>
        <v>775.94473197154525</v>
      </c>
      <c r="AX47" s="14">
        <f t="shared" si="8"/>
        <v>764.98598753513079</v>
      </c>
      <c r="AY47" s="14">
        <f t="shared" si="8"/>
        <v>760.95343824727854</v>
      </c>
      <c r="AZ47" s="14">
        <f t="shared" si="9"/>
        <v>736.26493813561638</v>
      </c>
      <c r="BA47" s="14">
        <f t="shared" si="21"/>
        <v>872.03966329127536</v>
      </c>
      <c r="BB47" s="14">
        <f t="shared" si="21"/>
        <v>908.16715602475267</v>
      </c>
      <c r="BC47" s="14">
        <f t="shared" si="21"/>
        <v>1001.0562161135218</v>
      </c>
      <c r="BD47" s="14">
        <f t="shared" si="10"/>
        <v>1039.075494357654</v>
      </c>
      <c r="BE47" s="14">
        <f t="shared" si="22"/>
        <v>1540.1200859217322</v>
      </c>
      <c r="BF47" s="14">
        <f t="shared" si="22"/>
        <v>1550.7667309058454</v>
      </c>
      <c r="BG47" s="14">
        <f t="shared" si="22"/>
        <v>1665.0147266882866</v>
      </c>
      <c r="BH47" s="14">
        <f t="shared" si="11"/>
        <v>1650.5007744423997</v>
      </c>
      <c r="BI47" s="14">
        <f t="shared" si="11"/>
        <v>1627.3121746456065</v>
      </c>
      <c r="BJ47" s="14">
        <f t="shared" si="11"/>
        <v>1598.4886158326362</v>
      </c>
      <c r="BK47" s="14">
        <f t="shared" si="11"/>
        <v>1667.1728139572115</v>
      </c>
      <c r="BL47" s="14">
        <f t="shared" si="12"/>
        <v>1634.711770569704</v>
      </c>
      <c r="BM47" s="14">
        <f t="shared" si="23"/>
        <v>1585.1114511902888</v>
      </c>
      <c r="BN47" s="14">
        <f t="shared" si="23"/>
        <v>1627.7345870236691</v>
      </c>
      <c r="BO47" s="14">
        <f t="shared" si="23"/>
        <v>1703.9752642653159</v>
      </c>
      <c r="BP47" s="14">
        <f t="shared" si="13"/>
        <v>1697.4309760466481</v>
      </c>
      <c r="BQ47" s="14">
        <f t="shared" si="24"/>
        <v>2108.439730500224</v>
      </c>
      <c r="BR47" s="14">
        <f t="shared" si="24"/>
        <v>2157.5440594704528</v>
      </c>
      <c r="BS47" s="14">
        <f t="shared" si="24"/>
        <v>2376.4312145866284</v>
      </c>
      <c r="BT47" s="14">
        <f t="shared" si="14"/>
        <v>2454.8008136868725</v>
      </c>
      <c r="BU47" s="14">
        <f t="shared" si="14"/>
        <v>2403.2569066171518</v>
      </c>
      <c r="BV47" s="14">
        <f t="shared" si="14"/>
        <v>2363.4746033677666</v>
      </c>
      <c r="BW47" s="14">
        <f t="shared" si="14"/>
        <v>2428.1262522044899</v>
      </c>
      <c r="BX47" s="14">
        <f t="shared" si="15"/>
        <v>2370.9767087053206</v>
      </c>
      <c r="BY47" s="14">
        <f t="shared" si="25"/>
        <v>2457.151114481564</v>
      </c>
      <c r="BZ47" s="14">
        <f t="shared" si="25"/>
        <v>2535.9017430484218</v>
      </c>
      <c r="CA47" s="14">
        <f t="shared" si="25"/>
        <v>2705.0314803788378</v>
      </c>
      <c r="CB47" s="14">
        <f t="shared" si="16"/>
        <v>2736.506470404302</v>
      </c>
    </row>
    <row r="48" spans="1:80" x14ac:dyDescent="0.3">
      <c r="A48" s="228" t="s">
        <v>259</v>
      </c>
      <c r="B48" s="228" t="s">
        <v>283</v>
      </c>
      <c r="C48" s="228" t="s">
        <v>313</v>
      </c>
      <c r="D48" s="228" t="s">
        <v>321</v>
      </c>
      <c r="E48" s="228" t="s">
        <v>322</v>
      </c>
      <c r="F48" s="13">
        <v>1857.4891223682739</v>
      </c>
      <c r="G48" s="13">
        <v>1754.9788143754263</v>
      </c>
      <c r="H48" s="13">
        <v>1794.3236723224172</v>
      </c>
      <c r="I48" s="13">
        <v>1504.5183674291579</v>
      </c>
      <c r="J48" s="13">
        <v>1889.2149292118806</v>
      </c>
      <c r="K48" s="13">
        <v>1901.1524164745338</v>
      </c>
      <c r="L48" s="13">
        <v>1958.1544622650022</v>
      </c>
      <c r="M48" s="13">
        <v>1760.1972571861422</v>
      </c>
      <c r="N48" s="13">
        <v>1460.2392339020801</v>
      </c>
      <c r="O48" s="13">
        <v>1474.8565890088321</v>
      </c>
      <c r="P48" s="13">
        <v>1550.6781179520021</v>
      </c>
      <c r="Q48" s="13">
        <v>1399.8461040083475</v>
      </c>
      <c r="R48" s="13">
        <v>4296.1211718091772</v>
      </c>
      <c r="S48" s="13">
        <v>4164.9554536747983</v>
      </c>
      <c r="T48" s="13">
        <v>4087.3703887588463</v>
      </c>
      <c r="U48" s="13">
        <v>4092.5021201812633</v>
      </c>
      <c r="V48" s="13">
        <v>4177.8482966634892</v>
      </c>
      <c r="W48" s="13">
        <v>4110.7827615027109</v>
      </c>
      <c r="X48" s="13">
        <v>4326.0840961247368</v>
      </c>
      <c r="Y48" s="13">
        <v>4169.662415606057</v>
      </c>
      <c r="Z48" s="13">
        <v>4198.0507652702699</v>
      </c>
      <c r="AA48" s="13">
        <v>3865.8158480210486</v>
      </c>
      <c r="AB48" s="13">
        <v>4154.075143869064</v>
      </c>
      <c r="AC48" s="13">
        <v>4086.7816459266114</v>
      </c>
      <c r="AD48" s="14">
        <f t="shared" si="28"/>
        <v>6153.6102941774516</v>
      </c>
      <c r="AE48" s="14">
        <f t="shared" si="28"/>
        <v>5919.934268050225</v>
      </c>
      <c r="AF48" s="14">
        <f t="shared" si="28"/>
        <v>5881.6940610812635</v>
      </c>
      <c r="AG48" s="14">
        <f t="shared" si="28"/>
        <v>5597.0204876104217</v>
      </c>
      <c r="AH48" s="164">
        <v>6067.0632258753703</v>
      </c>
      <c r="AI48" s="164">
        <v>6011.9351779772451</v>
      </c>
      <c r="AJ48" s="164">
        <v>6284.2385583897385</v>
      </c>
      <c r="AK48" s="164">
        <v>5929.8596727921995</v>
      </c>
      <c r="AL48" s="14">
        <f t="shared" si="29"/>
        <v>5658.2899991723498</v>
      </c>
      <c r="AM48" s="14">
        <f t="shared" si="29"/>
        <v>5340.6724370298807</v>
      </c>
      <c r="AN48" s="14">
        <f t="shared" si="29"/>
        <v>5704.7532618210662</v>
      </c>
      <c r="AO48" s="14">
        <f t="shared" si="29"/>
        <v>5486.627749934959</v>
      </c>
      <c r="AP48" s="13">
        <v>288155</v>
      </c>
      <c r="AQ48" s="13">
        <v>291840.95600000001</v>
      </c>
      <c r="AR48" s="13">
        <v>293718.76500000001</v>
      </c>
      <c r="AS48" s="14">
        <f t="shared" si="7"/>
        <v>644.61457284040671</v>
      </c>
      <c r="AT48" s="14">
        <f t="shared" si="7"/>
        <v>609.03986201017722</v>
      </c>
      <c r="AU48" s="14">
        <f t="shared" si="7"/>
        <v>622.69392248006011</v>
      </c>
      <c r="AV48" s="14">
        <f t="shared" si="8"/>
        <v>515.52680886542805</v>
      </c>
      <c r="AW48" s="14">
        <f t="shared" si="8"/>
        <v>647.34400377028669</v>
      </c>
      <c r="AX48" s="14">
        <f t="shared" si="8"/>
        <v>651.43441226752759</v>
      </c>
      <c r="AY48" s="14">
        <f t="shared" si="8"/>
        <v>670.96629928288826</v>
      </c>
      <c r="AZ48" s="14">
        <f t="shared" si="9"/>
        <v>599.27981012249666</v>
      </c>
      <c r="BA48" s="14">
        <f t="shared" si="21"/>
        <v>500.35445809808817</v>
      </c>
      <c r="BB48" s="14">
        <f t="shared" si="21"/>
        <v>505.36312970713817</v>
      </c>
      <c r="BC48" s="14">
        <f t="shared" si="21"/>
        <v>531.34355753412558</v>
      </c>
      <c r="BD48" s="14">
        <f t="shared" si="10"/>
        <v>476.59403171205196</v>
      </c>
      <c r="BE48" s="14">
        <f t="shared" si="22"/>
        <v>1490.9063427006915</v>
      </c>
      <c r="BF48" s="14">
        <f t="shared" si="22"/>
        <v>1445.3871887264834</v>
      </c>
      <c r="BG48" s="14">
        <f t="shared" si="22"/>
        <v>1418.4624208356081</v>
      </c>
      <c r="BH48" s="14">
        <f t="shared" si="11"/>
        <v>1402.3056175094434</v>
      </c>
      <c r="BI48" s="14">
        <f t="shared" si="11"/>
        <v>1431.5496885445677</v>
      </c>
      <c r="BJ48" s="14">
        <f t="shared" si="11"/>
        <v>1408.5695228817406</v>
      </c>
      <c r="BK48" s="14">
        <f t="shared" si="11"/>
        <v>1482.3430389683676</v>
      </c>
      <c r="BL48" s="14">
        <f t="shared" si="12"/>
        <v>1419.6104956406366</v>
      </c>
      <c r="BM48" s="14">
        <f t="shared" si="23"/>
        <v>1438.4721126222839</v>
      </c>
      <c r="BN48" s="14">
        <f t="shared" si="23"/>
        <v>1324.631025407225</v>
      </c>
      <c r="BO48" s="14">
        <f t="shared" si="23"/>
        <v>1423.4037610091518</v>
      </c>
      <c r="BP48" s="14">
        <f t="shared" si="13"/>
        <v>1391.3927650916723</v>
      </c>
      <c r="BQ48" s="14">
        <f t="shared" si="24"/>
        <v>2135.5209155410985</v>
      </c>
      <c r="BR48" s="14">
        <f t="shared" si="24"/>
        <v>2054.4270507366605</v>
      </c>
      <c r="BS48" s="14">
        <f t="shared" si="24"/>
        <v>2041.1563433156682</v>
      </c>
      <c r="BT48" s="14">
        <f t="shared" si="14"/>
        <v>1917.8324263748718</v>
      </c>
      <c r="BU48" s="14">
        <f t="shared" si="14"/>
        <v>2078.8936923148544</v>
      </c>
      <c r="BV48" s="14">
        <f t="shared" si="14"/>
        <v>2060.0039351492683</v>
      </c>
      <c r="BW48" s="14">
        <f t="shared" si="14"/>
        <v>2153.3093382512557</v>
      </c>
      <c r="BX48" s="14">
        <f t="shared" si="15"/>
        <v>2018.8903057631335</v>
      </c>
      <c r="BY48" s="14">
        <f t="shared" si="25"/>
        <v>1938.826570720372</v>
      </c>
      <c r="BZ48" s="14">
        <f t="shared" si="25"/>
        <v>1829.9941551143631</v>
      </c>
      <c r="CA48" s="14">
        <f t="shared" si="25"/>
        <v>1954.7473185432773</v>
      </c>
      <c r="CB48" s="14">
        <f t="shared" si="16"/>
        <v>1867.9867968037242</v>
      </c>
    </row>
    <row r="49" spans="1:80" x14ac:dyDescent="0.3">
      <c r="A49" s="228" t="s">
        <v>250</v>
      </c>
      <c r="B49" s="228" t="s">
        <v>291</v>
      </c>
      <c r="C49" s="228" t="s">
        <v>302</v>
      </c>
      <c r="D49" s="228" t="s">
        <v>324</v>
      </c>
      <c r="E49" s="228" t="s">
        <v>325</v>
      </c>
      <c r="F49" s="13">
        <v>3924.1102751611652</v>
      </c>
      <c r="G49" s="13">
        <v>3980.2561943246546</v>
      </c>
      <c r="H49" s="13">
        <v>4112.9944288570105</v>
      </c>
      <c r="I49" s="13">
        <v>4008.7618620930061</v>
      </c>
      <c r="J49" s="13">
        <v>3467.3992103159449</v>
      </c>
      <c r="K49" s="13">
        <v>3591.2219121292046</v>
      </c>
      <c r="L49" s="13">
        <v>3597.1781503262173</v>
      </c>
      <c r="M49" s="13">
        <v>3584.2899993256433</v>
      </c>
      <c r="N49" s="13">
        <v>4235.2783204547568</v>
      </c>
      <c r="O49" s="13">
        <v>4777.8613663318629</v>
      </c>
      <c r="P49" s="13">
        <v>5183.1491670556625</v>
      </c>
      <c r="Q49" s="13">
        <v>5127.9937132373389</v>
      </c>
      <c r="R49" s="13">
        <v>7360.4530283464519</v>
      </c>
      <c r="S49" s="13">
        <v>7343.2267815078749</v>
      </c>
      <c r="T49" s="13">
        <v>7892.4717301267328</v>
      </c>
      <c r="U49" s="13">
        <v>8162.6531171985753</v>
      </c>
      <c r="V49" s="13">
        <v>8172.1759006713719</v>
      </c>
      <c r="W49" s="13">
        <v>8266.9392113955255</v>
      </c>
      <c r="X49" s="13">
        <v>8469.2195225842443</v>
      </c>
      <c r="Y49" s="13">
        <v>8136.6643664063686</v>
      </c>
      <c r="Z49" s="13">
        <v>7991.0826101604125</v>
      </c>
      <c r="AA49" s="13">
        <v>7986.4365980366347</v>
      </c>
      <c r="AB49" s="13">
        <v>8479.5329382668006</v>
      </c>
      <c r="AC49" s="13">
        <v>8349.3145670069134</v>
      </c>
      <c r="AD49" s="14">
        <f t="shared" si="28"/>
        <v>11284.563303507617</v>
      </c>
      <c r="AE49" s="14">
        <f t="shared" si="28"/>
        <v>11323.482975832529</v>
      </c>
      <c r="AF49" s="14">
        <f t="shared" si="28"/>
        <v>12005.466158983743</v>
      </c>
      <c r="AG49" s="14">
        <f t="shared" si="28"/>
        <v>12171.414979291581</v>
      </c>
      <c r="AH49" s="164">
        <v>11639.575110987316</v>
      </c>
      <c r="AI49" s="164">
        <v>11858.161123524731</v>
      </c>
      <c r="AJ49" s="164">
        <v>12066.397672910462</v>
      </c>
      <c r="AK49" s="164">
        <v>11720.954365732012</v>
      </c>
      <c r="AL49" s="14">
        <f t="shared" si="29"/>
        <v>12226.36093061517</v>
      </c>
      <c r="AM49" s="14">
        <f t="shared" si="29"/>
        <v>12764.297964368498</v>
      </c>
      <c r="AN49" s="14">
        <f t="shared" si="29"/>
        <v>13662.682105322463</v>
      </c>
      <c r="AO49" s="14">
        <f t="shared" si="29"/>
        <v>13477.308280244251</v>
      </c>
      <c r="AP49" s="13">
        <v>459252</v>
      </c>
      <c r="AQ49" s="13">
        <v>466162.12800000003</v>
      </c>
      <c r="AR49" s="13">
        <v>470718.74699999997</v>
      </c>
      <c r="AS49" s="14">
        <f t="shared" si="7"/>
        <v>854.45687229694488</v>
      </c>
      <c r="AT49" s="14">
        <f t="shared" si="7"/>
        <v>866.68238664712499</v>
      </c>
      <c r="AU49" s="14">
        <f t="shared" si="7"/>
        <v>895.58552360294789</v>
      </c>
      <c r="AV49" s="14">
        <f t="shared" si="8"/>
        <v>859.95013779690964</v>
      </c>
      <c r="AW49" s="14">
        <f t="shared" si="8"/>
        <v>743.8182988378552</v>
      </c>
      <c r="AX49" s="14">
        <f t="shared" si="8"/>
        <v>770.38045272721172</v>
      </c>
      <c r="AY49" s="14">
        <f t="shared" si="8"/>
        <v>771.65817089418658</v>
      </c>
      <c r="AZ49" s="14">
        <f t="shared" si="9"/>
        <v>761.45044618876068</v>
      </c>
      <c r="BA49" s="14">
        <f t="shared" si="21"/>
        <v>908.54191408160818</v>
      </c>
      <c r="BB49" s="14">
        <f t="shared" si="21"/>
        <v>1024.9355491040369</v>
      </c>
      <c r="BC49" s="14">
        <f t="shared" si="21"/>
        <v>1111.8769320221702</v>
      </c>
      <c r="BD49" s="14">
        <f t="shared" si="10"/>
        <v>1089.3965336879473</v>
      </c>
      <c r="BE49" s="14">
        <f t="shared" si="22"/>
        <v>1602.7046215033254</v>
      </c>
      <c r="BF49" s="14">
        <f t="shared" si="22"/>
        <v>1598.9536858865883</v>
      </c>
      <c r="BG49" s="14">
        <f t="shared" si="22"/>
        <v>1718.549234434849</v>
      </c>
      <c r="BH49" s="14">
        <f t="shared" si="11"/>
        <v>1751.0330906157556</v>
      </c>
      <c r="BI49" s="14">
        <f t="shared" si="11"/>
        <v>1753.0758956616421</v>
      </c>
      <c r="BJ49" s="14">
        <f t="shared" si="11"/>
        <v>1773.4042975270454</v>
      </c>
      <c r="BK49" s="14">
        <f t="shared" si="11"/>
        <v>1816.7969926944052</v>
      </c>
      <c r="BL49" s="14">
        <f t="shared" si="12"/>
        <v>1728.5617830739102</v>
      </c>
      <c r="BM49" s="14">
        <f t="shared" si="23"/>
        <v>1714.2281901888889</v>
      </c>
      <c r="BN49" s="14">
        <f t="shared" si="23"/>
        <v>1713.2315386282592</v>
      </c>
      <c r="BO49" s="14">
        <f t="shared" si="23"/>
        <v>1819.0094022967905</v>
      </c>
      <c r="BP49" s="14">
        <f t="shared" si="13"/>
        <v>1773.7374218084656</v>
      </c>
      <c r="BQ49" s="14">
        <f t="shared" si="24"/>
        <v>2457.1614938002704</v>
      </c>
      <c r="BR49" s="14">
        <f t="shared" si="24"/>
        <v>2465.6360725337131</v>
      </c>
      <c r="BS49" s="14">
        <f t="shared" si="24"/>
        <v>2614.1347580377969</v>
      </c>
      <c r="BT49" s="14">
        <f t="shared" si="14"/>
        <v>2610.9832284126651</v>
      </c>
      <c r="BU49" s="14">
        <f t="shared" si="14"/>
        <v>2496.8941944994972</v>
      </c>
      <c r="BV49" s="14">
        <f t="shared" si="14"/>
        <v>2543.7847502542568</v>
      </c>
      <c r="BW49" s="14">
        <f t="shared" si="14"/>
        <v>2588.4551635885919</v>
      </c>
      <c r="BX49" s="14">
        <f t="shared" si="15"/>
        <v>2490.0122292626711</v>
      </c>
      <c r="BY49" s="14">
        <f t="shared" si="25"/>
        <v>2622.7701042704975</v>
      </c>
      <c r="BZ49" s="14">
        <f t="shared" si="25"/>
        <v>2738.1670877322958</v>
      </c>
      <c r="CA49" s="14">
        <f t="shared" si="25"/>
        <v>2930.886334318961</v>
      </c>
      <c r="CB49" s="14">
        <f t="shared" si="16"/>
        <v>2863.1339554964129</v>
      </c>
    </row>
    <row r="50" spans="1:80" x14ac:dyDescent="0.3">
      <c r="A50" s="228" t="s">
        <v>241</v>
      </c>
      <c r="B50" s="228" t="s">
        <v>276</v>
      </c>
      <c r="C50" s="228" t="s">
        <v>317</v>
      </c>
      <c r="D50" s="228" t="s">
        <v>326</v>
      </c>
      <c r="E50" s="228" t="s">
        <v>327</v>
      </c>
      <c r="F50" s="13">
        <v>1801.6495054874686</v>
      </c>
      <c r="G50" s="13">
        <v>1798.4318695764864</v>
      </c>
      <c r="H50" s="13">
        <v>1730.7617289956447</v>
      </c>
      <c r="I50" s="13">
        <v>1355.4087810827996</v>
      </c>
      <c r="J50" s="13">
        <v>1919.0965780811948</v>
      </c>
      <c r="K50" s="13">
        <v>1940.284496376185</v>
      </c>
      <c r="L50" s="13">
        <v>1940.3496318025484</v>
      </c>
      <c r="M50" s="13">
        <v>1901.7929903970758</v>
      </c>
      <c r="N50" s="13">
        <v>1553.1498124951077</v>
      </c>
      <c r="O50" s="13">
        <v>1607.7380581771126</v>
      </c>
      <c r="P50" s="13">
        <v>1638.4125821252585</v>
      </c>
      <c r="Q50" s="13">
        <v>2351.996827064143</v>
      </c>
      <c r="R50" s="13">
        <v>5194.2633524455296</v>
      </c>
      <c r="S50" s="13">
        <v>5042.1083168623072</v>
      </c>
      <c r="T50" s="13">
        <v>5400.7653503396778</v>
      </c>
      <c r="U50" s="13">
        <v>5201.6663637895981</v>
      </c>
      <c r="V50" s="13">
        <v>5037.9214734060388</v>
      </c>
      <c r="W50" s="13">
        <v>5093.8823958685825</v>
      </c>
      <c r="X50" s="13">
        <v>5094.0139438865317</v>
      </c>
      <c r="Y50" s="13">
        <v>4981.0578659380899</v>
      </c>
      <c r="Z50" s="13">
        <v>5223.4780729484173</v>
      </c>
      <c r="AA50" s="13">
        <v>5240.2918759867935</v>
      </c>
      <c r="AB50" s="13">
        <v>5417.2808353453802</v>
      </c>
      <c r="AC50" s="13">
        <v>5353.5352966287464</v>
      </c>
      <c r="AD50" s="14">
        <f t="shared" ref="AD50:AG113" si="30">SUM(F50,R50)</f>
        <v>6995.9128579329981</v>
      </c>
      <c r="AE50" s="14">
        <f t="shared" si="30"/>
        <v>6840.5401864387932</v>
      </c>
      <c r="AF50" s="14">
        <f t="shared" si="30"/>
        <v>7131.5270793353229</v>
      </c>
      <c r="AG50" s="14">
        <f t="shared" si="30"/>
        <v>6557.0751448723977</v>
      </c>
      <c r="AH50" s="164">
        <v>6957.0180514872327</v>
      </c>
      <c r="AI50" s="164">
        <v>7034.1668922447652</v>
      </c>
      <c r="AJ50" s="164">
        <v>7034.3635756890781</v>
      </c>
      <c r="AK50" s="164">
        <v>6882.8508563351643</v>
      </c>
      <c r="AL50" s="14">
        <f t="shared" ref="AL50:AO113" si="31">SUM(N50,Z50)</f>
        <v>6776.627885443525</v>
      </c>
      <c r="AM50" s="14">
        <f t="shared" si="31"/>
        <v>6848.0299341639056</v>
      </c>
      <c r="AN50" s="14">
        <f t="shared" si="31"/>
        <v>7055.6934174706385</v>
      </c>
      <c r="AO50" s="14">
        <f t="shared" si="31"/>
        <v>7705.5321236928894</v>
      </c>
      <c r="AP50" s="13">
        <v>329391</v>
      </c>
      <c r="AQ50" s="13">
        <v>334406.31300000002</v>
      </c>
      <c r="AR50" s="13">
        <v>337999.81900000002</v>
      </c>
      <c r="AS50" s="14">
        <f t="shared" si="7"/>
        <v>546.96379241918225</v>
      </c>
      <c r="AT50" s="14">
        <f t="shared" si="7"/>
        <v>545.98694851300934</v>
      </c>
      <c r="AU50" s="14">
        <f t="shared" si="7"/>
        <v>525.44293225851482</v>
      </c>
      <c r="AV50" s="14">
        <f t="shared" si="8"/>
        <v>405.31794059844782</v>
      </c>
      <c r="AW50" s="14">
        <f t="shared" si="8"/>
        <v>573.88168329262214</v>
      </c>
      <c r="AX50" s="14">
        <f t="shared" si="8"/>
        <v>580.21766364685368</v>
      </c>
      <c r="AY50" s="14">
        <f t="shared" si="8"/>
        <v>580.23714157649533</v>
      </c>
      <c r="AZ50" s="14">
        <f t="shared" si="9"/>
        <v>562.66094935307513</v>
      </c>
      <c r="BA50" s="14">
        <f t="shared" si="21"/>
        <v>464.44990782668253</v>
      </c>
      <c r="BB50" s="14">
        <f t="shared" si="21"/>
        <v>480.77383580288824</v>
      </c>
      <c r="BC50" s="14">
        <f t="shared" si="21"/>
        <v>489.94666620580767</v>
      </c>
      <c r="BD50" s="14">
        <f t="shared" si="10"/>
        <v>695.8574220609695</v>
      </c>
      <c r="BE50" s="14">
        <f t="shared" si="22"/>
        <v>1576.9293491460089</v>
      </c>
      <c r="BF50" s="14">
        <f t="shared" si="22"/>
        <v>1530.7365158314303</v>
      </c>
      <c r="BG50" s="14">
        <f t="shared" si="22"/>
        <v>1639.6214074882673</v>
      </c>
      <c r="BH50" s="14">
        <f t="shared" si="11"/>
        <v>1555.4928724654781</v>
      </c>
      <c r="BI50" s="14">
        <f t="shared" si="11"/>
        <v>1506.5270234315337</v>
      </c>
      <c r="BJ50" s="14">
        <f t="shared" si="11"/>
        <v>1523.2614331262885</v>
      </c>
      <c r="BK50" s="14">
        <f t="shared" si="11"/>
        <v>1523.3007709057608</v>
      </c>
      <c r="BL50" s="14">
        <f t="shared" si="12"/>
        <v>1473.6865483167876</v>
      </c>
      <c r="BM50" s="14">
        <f t="shared" si="23"/>
        <v>1562.0153896282504</v>
      </c>
      <c r="BN50" s="14">
        <f t="shared" si="23"/>
        <v>1567.0433458553734</v>
      </c>
      <c r="BO50" s="14">
        <f t="shared" si="23"/>
        <v>1619.9696670634862</v>
      </c>
      <c r="BP50" s="14">
        <f t="shared" si="13"/>
        <v>1583.887030610731</v>
      </c>
      <c r="BQ50" s="14">
        <f t="shared" si="24"/>
        <v>2123.8931415651909</v>
      </c>
      <c r="BR50" s="14">
        <f t="shared" si="24"/>
        <v>2076.7234643444399</v>
      </c>
      <c r="BS50" s="14">
        <f t="shared" si="24"/>
        <v>2165.064339746782</v>
      </c>
      <c r="BT50" s="14">
        <f t="shared" si="14"/>
        <v>1960.8108130639259</v>
      </c>
      <c r="BU50" s="14">
        <f t="shared" si="14"/>
        <v>2080.4087067241558</v>
      </c>
      <c r="BV50" s="14">
        <f t="shared" si="14"/>
        <v>2103.4790967731419</v>
      </c>
      <c r="BW50" s="14">
        <f t="shared" si="14"/>
        <v>2103.5379124822557</v>
      </c>
      <c r="BX50" s="14">
        <f t="shared" si="15"/>
        <v>2036.3474976698624</v>
      </c>
      <c r="BY50" s="14">
        <f t="shared" si="25"/>
        <v>2026.4652974549331</v>
      </c>
      <c r="BZ50" s="14">
        <f t="shared" si="25"/>
        <v>2047.8171816582617</v>
      </c>
      <c r="CA50" s="14">
        <f t="shared" si="25"/>
        <v>2109.9163332692938</v>
      </c>
      <c r="CB50" s="14">
        <f t="shared" si="16"/>
        <v>2279.7444526717009</v>
      </c>
    </row>
    <row r="51" spans="1:80" x14ac:dyDescent="0.3">
      <c r="A51" s="228" t="s">
        <v>259</v>
      </c>
      <c r="B51" s="228" t="s">
        <v>283</v>
      </c>
      <c r="C51" s="228" t="s">
        <v>307</v>
      </c>
      <c r="D51" s="228" t="s">
        <v>329</v>
      </c>
      <c r="E51" s="228" t="s">
        <v>330</v>
      </c>
      <c r="F51" s="13">
        <v>4571.6738810849492</v>
      </c>
      <c r="G51" s="13">
        <v>4480.0237203539145</v>
      </c>
      <c r="H51" s="13">
        <v>4637.2348393790544</v>
      </c>
      <c r="I51" s="13">
        <v>4945.5752061200628</v>
      </c>
      <c r="J51" s="13">
        <v>4825.7181114524956</v>
      </c>
      <c r="K51" s="13">
        <v>4724.490788375123</v>
      </c>
      <c r="L51" s="13">
        <v>5107.7796188179391</v>
      </c>
      <c r="M51" s="13">
        <v>4558.5623155171907</v>
      </c>
      <c r="N51" s="13">
        <v>6079.9886099708892</v>
      </c>
      <c r="O51" s="13">
        <v>5666.7224964687475</v>
      </c>
      <c r="P51" s="13">
        <v>6317.0850195357616</v>
      </c>
      <c r="Q51" s="13">
        <v>6655.3356705247561</v>
      </c>
      <c r="R51" s="13">
        <v>7863.3159620179867</v>
      </c>
      <c r="S51" s="13">
        <v>7757.3295461467096</v>
      </c>
      <c r="T51" s="13">
        <v>8061.0680881048629</v>
      </c>
      <c r="U51" s="13">
        <v>8165.500932992054</v>
      </c>
      <c r="V51" s="13">
        <v>7905.6308687572318</v>
      </c>
      <c r="W51" s="13">
        <v>7837.0597117827056</v>
      </c>
      <c r="X51" s="13">
        <v>8156.3089524303177</v>
      </c>
      <c r="Y51" s="13">
        <v>7913.9219818684105</v>
      </c>
      <c r="Z51" s="13">
        <v>8084.3885379998874</v>
      </c>
      <c r="AA51" s="13">
        <v>8104.1344737071449</v>
      </c>
      <c r="AB51" s="13">
        <v>8809.3786050200906</v>
      </c>
      <c r="AC51" s="13">
        <v>8525.0444915460066</v>
      </c>
      <c r="AD51" s="14">
        <f t="shared" si="30"/>
        <v>12434.989843102936</v>
      </c>
      <c r="AE51" s="14">
        <f t="shared" si="30"/>
        <v>12237.353266500624</v>
      </c>
      <c r="AF51" s="14">
        <f t="shared" si="30"/>
        <v>12698.302927483917</v>
      </c>
      <c r="AG51" s="14">
        <f t="shared" si="30"/>
        <v>13111.076139112116</v>
      </c>
      <c r="AH51" s="164">
        <v>12731.348980209728</v>
      </c>
      <c r="AI51" s="164">
        <v>12561.550500157829</v>
      </c>
      <c r="AJ51" s="164">
        <v>13264.088571248256</v>
      </c>
      <c r="AK51" s="164">
        <v>12472.484297385603</v>
      </c>
      <c r="AL51" s="14">
        <f t="shared" si="31"/>
        <v>14164.377147970776</v>
      </c>
      <c r="AM51" s="14">
        <f t="shared" si="31"/>
        <v>13770.856970175893</v>
      </c>
      <c r="AN51" s="14">
        <f t="shared" si="31"/>
        <v>15126.463624555852</v>
      </c>
      <c r="AO51" s="14">
        <f t="shared" si="31"/>
        <v>15180.380162070764</v>
      </c>
      <c r="AP51" s="13">
        <v>535918</v>
      </c>
      <c r="AQ51" s="13">
        <v>541632.48399999994</v>
      </c>
      <c r="AR51" s="13">
        <v>546033.14800000004</v>
      </c>
      <c r="AS51" s="14">
        <f t="shared" si="7"/>
        <v>853.05473618817598</v>
      </c>
      <c r="AT51" s="14">
        <f t="shared" si="7"/>
        <v>835.95320932566449</v>
      </c>
      <c r="AU51" s="14">
        <f t="shared" si="7"/>
        <v>865.28812978460405</v>
      </c>
      <c r="AV51" s="14">
        <f t="shared" si="8"/>
        <v>913.08689050490239</v>
      </c>
      <c r="AW51" s="14">
        <f t="shared" si="8"/>
        <v>890.95803039990778</v>
      </c>
      <c r="AX51" s="14">
        <f t="shared" si="8"/>
        <v>872.26872980076337</v>
      </c>
      <c r="AY51" s="14">
        <f t="shared" si="8"/>
        <v>943.03421041082527</v>
      </c>
      <c r="AZ51" s="14">
        <f t="shared" si="9"/>
        <v>834.85083867420997</v>
      </c>
      <c r="BA51" s="14">
        <f t="shared" si="21"/>
        <v>1122.5302746005334</v>
      </c>
      <c r="BB51" s="14">
        <f t="shared" si="21"/>
        <v>1046.2301770786607</v>
      </c>
      <c r="BC51" s="14">
        <f t="shared" si="21"/>
        <v>1166.3046818912289</v>
      </c>
      <c r="BD51" s="14">
        <f t="shared" si="10"/>
        <v>1218.8519497216964</v>
      </c>
      <c r="BE51" s="14">
        <f t="shared" si="22"/>
        <v>1467.261029116019</v>
      </c>
      <c r="BF51" s="14">
        <f t="shared" si="22"/>
        <v>1447.4844185391626</v>
      </c>
      <c r="BG51" s="14">
        <f t="shared" si="22"/>
        <v>1504.1607275935614</v>
      </c>
      <c r="BH51" s="14">
        <f t="shared" si="11"/>
        <v>1507.5722328707402</v>
      </c>
      <c r="BI51" s="14">
        <f t="shared" si="11"/>
        <v>1459.5931932245837</v>
      </c>
      <c r="BJ51" s="14">
        <f t="shared" si="11"/>
        <v>1446.9331037727616</v>
      </c>
      <c r="BK51" s="14">
        <f t="shared" si="11"/>
        <v>1505.8751447467316</v>
      </c>
      <c r="BL51" s="14">
        <f t="shared" si="12"/>
        <v>1449.3482695794889</v>
      </c>
      <c r="BM51" s="14">
        <f t="shared" si="23"/>
        <v>1492.596691818781</v>
      </c>
      <c r="BN51" s="14">
        <f t="shared" si="23"/>
        <v>1496.2423253970021</v>
      </c>
      <c r="BO51" s="14">
        <f t="shared" si="23"/>
        <v>1626.4494588585442</v>
      </c>
      <c r="BP51" s="14">
        <f t="shared" si="13"/>
        <v>1561.2686743966699</v>
      </c>
      <c r="BQ51" s="14">
        <f t="shared" si="24"/>
        <v>2320.3157653041949</v>
      </c>
      <c r="BR51" s="14">
        <f t="shared" si="24"/>
        <v>2283.4376278648269</v>
      </c>
      <c r="BS51" s="14">
        <f t="shared" si="24"/>
        <v>2369.4488573781659</v>
      </c>
      <c r="BT51" s="14">
        <f t="shared" si="14"/>
        <v>2420.6591233756426</v>
      </c>
      <c r="BU51" s="14">
        <f t="shared" si="14"/>
        <v>2350.5512236244917</v>
      </c>
      <c r="BV51" s="14">
        <f t="shared" si="14"/>
        <v>2319.2018335735252</v>
      </c>
      <c r="BW51" s="14">
        <f t="shared" si="14"/>
        <v>2448.909355157557</v>
      </c>
      <c r="BX51" s="14">
        <f t="shared" si="15"/>
        <v>2284.1991082536993</v>
      </c>
      <c r="BY51" s="14">
        <f t="shared" si="25"/>
        <v>2615.1269664193142</v>
      </c>
      <c r="BZ51" s="14">
        <f t="shared" si="25"/>
        <v>2542.4725024756631</v>
      </c>
      <c r="CA51" s="14">
        <f t="shared" si="25"/>
        <v>2792.7541407497733</v>
      </c>
      <c r="CB51" s="14">
        <f t="shared" si="16"/>
        <v>2780.1206241183663</v>
      </c>
    </row>
    <row r="52" spans="1:80" x14ac:dyDescent="0.3">
      <c r="A52" s="228" t="s">
        <v>226</v>
      </c>
      <c r="B52" s="228" t="s">
        <v>236</v>
      </c>
      <c r="C52" s="228" t="s">
        <v>252</v>
      </c>
      <c r="D52" s="228" t="s">
        <v>331</v>
      </c>
      <c r="E52" s="228" t="s">
        <v>332</v>
      </c>
      <c r="F52" s="13">
        <v>1825.468686266453</v>
      </c>
      <c r="G52" s="13">
        <v>1928.9746527382372</v>
      </c>
      <c r="H52" s="13">
        <v>2183.1666943680448</v>
      </c>
      <c r="I52" s="13">
        <v>2008.2568272111721</v>
      </c>
      <c r="J52" s="13">
        <v>2039.7928698698522</v>
      </c>
      <c r="K52" s="13">
        <v>1996.1023505460084</v>
      </c>
      <c r="L52" s="13">
        <v>2108.2378482280019</v>
      </c>
      <c r="M52" s="13">
        <v>2078.5743533668574</v>
      </c>
      <c r="N52" s="13">
        <v>2232.9182261577689</v>
      </c>
      <c r="O52" s="13">
        <v>2117.4886602973038</v>
      </c>
      <c r="P52" s="13">
        <v>2404.4832818401464</v>
      </c>
      <c r="Q52" s="13">
        <v>2415.8991075203116</v>
      </c>
      <c r="R52" s="13">
        <v>3281.560240790147</v>
      </c>
      <c r="S52" s="13">
        <v>3379.7507615443537</v>
      </c>
      <c r="T52" s="13">
        <v>3698.1066965522277</v>
      </c>
      <c r="U52" s="13">
        <v>3627.0396569509585</v>
      </c>
      <c r="V52" s="13">
        <v>3438.3551558930499</v>
      </c>
      <c r="W52" s="13">
        <v>3369.7290975746682</v>
      </c>
      <c r="X52" s="13">
        <v>3561.8283817821721</v>
      </c>
      <c r="Y52" s="13">
        <v>3509.4969426898333</v>
      </c>
      <c r="Z52" s="13">
        <v>3704.9563842884204</v>
      </c>
      <c r="AA52" s="13">
        <v>3559.9833505556485</v>
      </c>
      <c r="AB52" s="13">
        <v>3763.4260321378142</v>
      </c>
      <c r="AC52" s="13">
        <v>3735.8940302178562</v>
      </c>
      <c r="AD52" s="14">
        <f t="shared" si="30"/>
        <v>5107.0289270566</v>
      </c>
      <c r="AE52" s="14">
        <f t="shared" si="30"/>
        <v>5308.7254142825914</v>
      </c>
      <c r="AF52" s="14">
        <f t="shared" si="30"/>
        <v>5881.2733909202725</v>
      </c>
      <c r="AG52" s="14">
        <f t="shared" si="30"/>
        <v>5635.2964841621306</v>
      </c>
      <c r="AH52" s="164">
        <v>5478.1480257629028</v>
      </c>
      <c r="AI52" s="164">
        <v>5365.8314481206762</v>
      </c>
      <c r="AJ52" s="164">
        <v>5670.0662300101749</v>
      </c>
      <c r="AK52" s="164">
        <v>5588.0712960566916</v>
      </c>
      <c r="AL52" s="14">
        <f t="shared" si="31"/>
        <v>5937.8746104461898</v>
      </c>
      <c r="AM52" s="14">
        <f t="shared" si="31"/>
        <v>5677.4720108529527</v>
      </c>
      <c r="AN52" s="14">
        <f t="shared" si="31"/>
        <v>6167.9093139779607</v>
      </c>
      <c r="AO52" s="14">
        <f t="shared" si="31"/>
        <v>6151.7931377381683</v>
      </c>
      <c r="AP52" s="13">
        <v>189628</v>
      </c>
      <c r="AQ52" s="13">
        <v>189667.57199999999</v>
      </c>
      <c r="AR52" s="13">
        <v>190343.56299999999</v>
      </c>
      <c r="AS52" s="14">
        <f t="shared" si="7"/>
        <v>962.65777536358189</v>
      </c>
      <c r="AT52" s="14">
        <f t="shared" si="7"/>
        <v>1017.2414689488036</v>
      </c>
      <c r="AU52" s="14">
        <f t="shared" si="7"/>
        <v>1151.2892053747573</v>
      </c>
      <c r="AV52" s="14">
        <f t="shared" si="8"/>
        <v>1058.8298284385548</v>
      </c>
      <c r="AW52" s="14">
        <f t="shared" si="8"/>
        <v>1075.4568365908392</v>
      </c>
      <c r="AX52" s="14">
        <f t="shared" si="8"/>
        <v>1052.4215233513974</v>
      </c>
      <c r="AY52" s="14">
        <f t="shared" si="8"/>
        <v>1111.5436476552788</v>
      </c>
      <c r="AZ52" s="14">
        <f t="shared" si="9"/>
        <v>1092.0118971224981</v>
      </c>
      <c r="BA52" s="14">
        <f t="shared" si="21"/>
        <v>1177.2799127505934</v>
      </c>
      <c r="BB52" s="14">
        <f t="shared" si="21"/>
        <v>1116.4210296830836</v>
      </c>
      <c r="BC52" s="14">
        <f t="shared" si="21"/>
        <v>1267.7355736067241</v>
      </c>
      <c r="BD52" s="14">
        <f t="shared" si="10"/>
        <v>1269.2307895488493</v>
      </c>
      <c r="BE52" s="14">
        <f t="shared" si="22"/>
        <v>1730.5251549297293</v>
      </c>
      <c r="BF52" s="14">
        <f t="shared" si="22"/>
        <v>1782.3057573482574</v>
      </c>
      <c r="BG52" s="14">
        <f t="shared" si="22"/>
        <v>1950.1902127071044</v>
      </c>
      <c r="BH52" s="14">
        <f t="shared" si="11"/>
        <v>1912.3140654486569</v>
      </c>
      <c r="BI52" s="14">
        <f t="shared" si="11"/>
        <v>1812.8323780583062</v>
      </c>
      <c r="BJ52" s="14">
        <f t="shared" si="11"/>
        <v>1776.6500947113238</v>
      </c>
      <c r="BK52" s="14">
        <f t="shared" si="11"/>
        <v>1877.9321864162275</v>
      </c>
      <c r="BL52" s="14">
        <f t="shared" si="12"/>
        <v>1843.7697011533999</v>
      </c>
      <c r="BM52" s="14">
        <f t="shared" si="23"/>
        <v>1953.3947449321599</v>
      </c>
      <c r="BN52" s="14">
        <f t="shared" si="23"/>
        <v>1876.9594153689322</v>
      </c>
      <c r="BO52" s="14">
        <f t="shared" si="23"/>
        <v>1984.2221801298826</v>
      </c>
      <c r="BP52" s="14">
        <f t="shared" si="13"/>
        <v>1962.7109902412915</v>
      </c>
      <c r="BQ52" s="14">
        <f t="shared" si="24"/>
        <v>2693.1829302933111</v>
      </c>
      <c r="BR52" s="14">
        <f t="shared" si="24"/>
        <v>2799.5472262970616</v>
      </c>
      <c r="BS52" s="14">
        <f t="shared" si="24"/>
        <v>3101.4794180818617</v>
      </c>
      <c r="BT52" s="14">
        <f t="shared" si="14"/>
        <v>2971.143893887212</v>
      </c>
      <c r="BU52" s="14">
        <f t="shared" si="14"/>
        <v>2888.2892146491458</v>
      </c>
      <c r="BV52" s="14">
        <f t="shared" si="14"/>
        <v>2829.071618062721</v>
      </c>
      <c r="BW52" s="14">
        <f t="shared" si="14"/>
        <v>2989.4758340715066</v>
      </c>
      <c r="BX52" s="14">
        <f t="shared" si="15"/>
        <v>2935.7815982758984</v>
      </c>
      <c r="BY52" s="14">
        <f t="shared" si="25"/>
        <v>3130.6746576827531</v>
      </c>
      <c r="BZ52" s="14">
        <f t="shared" si="25"/>
        <v>2993.3804450520161</v>
      </c>
      <c r="CA52" s="14">
        <f t="shared" si="25"/>
        <v>3251.9577537366067</v>
      </c>
      <c r="CB52" s="14">
        <f t="shared" si="16"/>
        <v>3231.9417797901406</v>
      </c>
    </row>
    <row r="53" spans="1:80" x14ac:dyDescent="0.3">
      <c r="A53" s="228" t="s">
        <v>226</v>
      </c>
      <c r="B53" s="228" t="s">
        <v>245</v>
      </c>
      <c r="C53" s="228" t="s">
        <v>220</v>
      </c>
      <c r="D53" s="228" t="s">
        <v>335</v>
      </c>
      <c r="E53" s="228" t="s">
        <v>336</v>
      </c>
      <c r="F53" s="13">
        <v>2125.0648487026433</v>
      </c>
      <c r="G53" s="13">
        <v>2302.2692998318926</v>
      </c>
      <c r="H53" s="13">
        <v>2363.5265789580317</v>
      </c>
      <c r="I53" s="13">
        <v>2285.1140930293359</v>
      </c>
      <c r="J53" s="13">
        <v>2101.7166312561221</v>
      </c>
      <c r="K53" s="13">
        <v>2103.8041670780267</v>
      </c>
      <c r="L53" s="13">
        <v>2268.6848588301282</v>
      </c>
      <c r="M53" s="13">
        <v>2153.8806053074813</v>
      </c>
      <c r="N53" s="13">
        <v>2413.2233717269864</v>
      </c>
      <c r="O53" s="13">
        <v>2379.1603942730917</v>
      </c>
      <c r="P53" s="13">
        <v>2494.0351309932098</v>
      </c>
      <c r="Q53" s="13">
        <v>2399.3678386721372</v>
      </c>
      <c r="R53" s="13">
        <v>4366.5775919539046</v>
      </c>
      <c r="S53" s="13">
        <v>4603.233020013161</v>
      </c>
      <c r="T53" s="13">
        <v>4839.2949075402712</v>
      </c>
      <c r="U53" s="13">
        <v>4905.3517673993856</v>
      </c>
      <c r="V53" s="13">
        <v>4391.7787454894233</v>
      </c>
      <c r="W53" s="13">
        <v>4299.1404957557052</v>
      </c>
      <c r="X53" s="13">
        <v>4524.8485210624767</v>
      </c>
      <c r="Y53" s="13">
        <v>4369.0731714078438</v>
      </c>
      <c r="Z53" s="13">
        <v>4748.8808535409325</v>
      </c>
      <c r="AA53" s="13">
        <v>4824.6862149201543</v>
      </c>
      <c r="AB53" s="13">
        <v>5051.3812736575983</v>
      </c>
      <c r="AC53" s="13">
        <v>4980.0044191351117</v>
      </c>
      <c r="AD53" s="14">
        <f t="shared" si="30"/>
        <v>6491.6424406565475</v>
      </c>
      <c r="AE53" s="14">
        <f t="shared" si="30"/>
        <v>6905.5023198450535</v>
      </c>
      <c r="AF53" s="14">
        <f t="shared" si="30"/>
        <v>7202.8214864983029</v>
      </c>
      <c r="AG53" s="14">
        <f t="shared" si="30"/>
        <v>7190.4658604287215</v>
      </c>
      <c r="AH53" s="164">
        <v>6493.4953767455463</v>
      </c>
      <c r="AI53" s="164">
        <v>6402.9446628337319</v>
      </c>
      <c r="AJ53" s="164">
        <v>6793.5333798926058</v>
      </c>
      <c r="AK53" s="164">
        <v>6522.9537767153251</v>
      </c>
      <c r="AL53" s="14">
        <f t="shared" si="31"/>
        <v>7162.104225267919</v>
      </c>
      <c r="AM53" s="14">
        <f t="shared" si="31"/>
        <v>7203.846609193246</v>
      </c>
      <c r="AN53" s="14">
        <f t="shared" si="31"/>
        <v>7545.4164046508085</v>
      </c>
      <c r="AO53" s="14">
        <f t="shared" si="31"/>
        <v>7379.3722578072484</v>
      </c>
      <c r="AP53" s="13">
        <v>209454</v>
      </c>
      <c r="AQ53" s="13">
        <v>210675.003</v>
      </c>
      <c r="AR53" s="13">
        <v>211501.223</v>
      </c>
      <c r="AS53" s="14">
        <f t="shared" si="7"/>
        <v>1014.5735334262622</v>
      </c>
      <c r="AT53" s="14">
        <f t="shared" si="7"/>
        <v>1099.1765732962333</v>
      </c>
      <c r="AU53" s="14">
        <f t="shared" si="7"/>
        <v>1128.4227462631563</v>
      </c>
      <c r="AV53" s="14">
        <f t="shared" si="8"/>
        <v>1084.6631353931134</v>
      </c>
      <c r="AW53" s="14">
        <f t="shared" si="8"/>
        <v>997.6108229869692</v>
      </c>
      <c r="AX53" s="14">
        <f t="shared" si="8"/>
        <v>998.60170267947103</v>
      </c>
      <c r="AY53" s="14">
        <f t="shared" si="8"/>
        <v>1076.8647568644526</v>
      </c>
      <c r="AZ53" s="14">
        <f t="shared" si="9"/>
        <v>1018.3773761475986</v>
      </c>
      <c r="BA53" s="14">
        <f t="shared" si="21"/>
        <v>1145.472095579838</v>
      </c>
      <c r="BB53" s="14">
        <f t="shared" si="21"/>
        <v>1129.3036005192755</v>
      </c>
      <c r="BC53" s="14">
        <f t="shared" si="21"/>
        <v>1183.8305899980026</v>
      </c>
      <c r="BD53" s="14">
        <f t="shared" si="10"/>
        <v>1134.4463188622494</v>
      </c>
      <c r="BE53" s="14">
        <f t="shared" si="22"/>
        <v>2084.7429946212078</v>
      </c>
      <c r="BF53" s="14">
        <f t="shared" si="22"/>
        <v>2197.7298213513045</v>
      </c>
      <c r="BG53" s="14">
        <f t="shared" si="22"/>
        <v>2310.4332729574376</v>
      </c>
      <c r="BH53" s="14">
        <f t="shared" si="11"/>
        <v>2328.3976255120242</v>
      </c>
      <c r="BI53" s="14">
        <f t="shared" si="11"/>
        <v>2084.6226096835148</v>
      </c>
      <c r="BJ53" s="14">
        <f t="shared" si="11"/>
        <v>2040.6504969911903</v>
      </c>
      <c r="BK53" s="14">
        <f t="shared" si="11"/>
        <v>2147.7861429352761</v>
      </c>
      <c r="BL53" s="14">
        <f t="shared" si="12"/>
        <v>2065.743691424349</v>
      </c>
      <c r="BM53" s="14">
        <f t="shared" si="23"/>
        <v>2254.126396543083</v>
      </c>
      <c r="BN53" s="14">
        <f t="shared" si="23"/>
        <v>2290.1085303034997</v>
      </c>
      <c r="BO53" s="14">
        <f t="shared" si="23"/>
        <v>2397.7126862352998</v>
      </c>
      <c r="BP53" s="14">
        <f t="shared" si="13"/>
        <v>2354.5984030244176</v>
      </c>
      <c r="BQ53" s="14">
        <f t="shared" si="24"/>
        <v>3099.31652804747</v>
      </c>
      <c r="BR53" s="14">
        <f t="shared" si="24"/>
        <v>3296.9063946475376</v>
      </c>
      <c r="BS53" s="14">
        <f t="shared" si="24"/>
        <v>3438.8560192205937</v>
      </c>
      <c r="BT53" s="14">
        <f t="shared" si="14"/>
        <v>3413.0607609051381</v>
      </c>
      <c r="BU53" s="14">
        <f t="shared" si="14"/>
        <v>3082.2334326704845</v>
      </c>
      <c r="BV53" s="14">
        <f t="shared" si="14"/>
        <v>3039.2521996706614</v>
      </c>
      <c r="BW53" s="14">
        <f t="shared" si="14"/>
        <v>3224.6508997997289</v>
      </c>
      <c r="BX53" s="14">
        <f t="shared" si="15"/>
        <v>3084.1210675719476</v>
      </c>
      <c r="BY53" s="14">
        <f t="shared" si="25"/>
        <v>3399.598492122921</v>
      </c>
      <c r="BZ53" s="14">
        <f t="shared" si="25"/>
        <v>3419.4121308227755</v>
      </c>
      <c r="CA53" s="14">
        <f t="shared" si="25"/>
        <v>3581.5432762333025</v>
      </c>
      <c r="CB53" s="14">
        <f t="shared" si="16"/>
        <v>3489.0447218866666</v>
      </c>
    </row>
    <row r="54" spans="1:80" x14ac:dyDescent="0.3">
      <c r="A54" s="228" t="s">
        <v>232</v>
      </c>
      <c r="B54" s="228" t="s">
        <v>270</v>
      </c>
      <c r="C54" s="228" t="s">
        <v>289</v>
      </c>
      <c r="D54" s="228" t="s">
        <v>337</v>
      </c>
      <c r="E54" s="228" t="s">
        <v>338</v>
      </c>
      <c r="F54" s="13">
        <v>4706.8586447239595</v>
      </c>
      <c r="G54" s="13">
        <v>4375.8466364771302</v>
      </c>
      <c r="H54" s="13">
        <v>4626.5126528304054</v>
      </c>
      <c r="I54" s="13">
        <v>4332.7226228865338</v>
      </c>
      <c r="J54" s="13">
        <v>4674.5351181494871</v>
      </c>
      <c r="K54" s="13">
        <v>4670.6347351814902</v>
      </c>
      <c r="L54" s="13">
        <v>4974.1328545891429</v>
      </c>
      <c r="M54" s="13">
        <v>4811.0353539227926</v>
      </c>
      <c r="N54" s="13">
        <v>4770.3799567525275</v>
      </c>
      <c r="O54" s="13">
        <v>4949.5087557260031</v>
      </c>
      <c r="P54" s="13">
        <v>5459.8167937811622</v>
      </c>
      <c r="Q54" s="13">
        <v>4886.9355059756563</v>
      </c>
      <c r="R54" s="13">
        <v>11432.584269645589</v>
      </c>
      <c r="S54" s="13">
        <v>11205.049253613142</v>
      </c>
      <c r="T54" s="13">
        <v>11628.660223250907</v>
      </c>
      <c r="U54" s="13">
        <v>11681.891479906866</v>
      </c>
      <c r="V54" s="13">
        <v>11776.41749898472</v>
      </c>
      <c r="W54" s="13">
        <v>11763.444701157623</v>
      </c>
      <c r="X54" s="13">
        <v>12135.738902455305</v>
      </c>
      <c r="Y54" s="13">
        <v>11970.405151636984</v>
      </c>
      <c r="Z54" s="13">
        <v>11639.436544175876</v>
      </c>
      <c r="AA54" s="13">
        <v>11364.576269224361</v>
      </c>
      <c r="AB54" s="13">
        <v>11884.347981472676</v>
      </c>
      <c r="AC54" s="13">
        <v>12038.148903367395</v>
      </c>
      <c r="AD54" s="14">
        <f t="shared" si="30"/>
        <v>16139.442914369549</v>
      </c>
      <c r="AE54" s="14">
        <f t="shared" si="30"/>
        <v>15580.895890090273</v>
      </c>
      <c r="AF54" s="14">
        <f t="shared" si="30"/>
        <v>16255.172876081313</v>
      </c>
      <c r="AG54" s="14">
        <f t="shared" si="30"/>
        <v>16014.614102793399</v>
      </c>
      <c r="AH54" s="164">
        <v>16450.952617134208</v>
      </c>
      <c r="AI54" s="164">
        <v>16434.079436339111</v>
      </c>
      <c r="AJ54" s="164">
        <v>17109.871757044446</v>
      </c>
      <c r="AK54" s="164">
        <v>16781.440505559778</v>
      </c>
      <c r="AL54" s="14">
        <f t="shared" si="31"/>
        <v>16409.816500928406</v>
      </c>
      <c r="AM54" s="14">
        <f t="shared" si="31"/>
        <v>16314.085024950364</v>
      </c>
      <c r="AN54" s="14">
        <f t="shared" si="31"/>
        <v>17344.164775253837</v>
      </c>
      <c r="AO54" s="14">
        <f t="shared" si="31"/>
        <v>16925.08440934305</v>
      </c>
      <c r="AP54" s="13">
        <v>648237</v>
      </c>
      <c r="AQ54" s="13">
        <v>651537.86199999996</v>
      </c>
      <c r="AR54" s="13">
        <v>655122.38300000003</v>
      </c>
      <c r="AS54" s="14">
        <f t="shared" si="7"/>
        <v>726.10150989899671</v>
      </c>
      <c r="AT54" s="14">
        <f t="shared" si="7"/>
        <v>675.03808583544753</v>
      </c>
      <c r="AU54" s="14">
        <f t="shared" si="7"/>
        <v>713.70697026402468</v>
      </c>
      <c r="AV54" s="14">
        <f t="shared" si="8"/>
        <v>664.99936160065158</v>
      </c>
      <c r="AW54" s="14">
        <f t="shared" si="8"/>
        <v>717.46177632720401</v>
      </c>
      <c r="AX54" s="14">
        <f t="shared" si="8"/>
        <v>716.8631337623616</v>
      </c>
      <c r="AY54" s="14">
        <f t="shared" si="8"/>
        <v>763.44494229702082</v>
      </c>
      <c r="AZ54" s="14">
        <f t="shared" si="9"/>
        <v>734.37200113536528</v>
      </c>
      <c r="BA54" s="14">
        <f t="shared" si="21"/>
        <v>732.17233179804487</v>
      </c>
      <c r="BB54" s="14">
        <f t="shared" si="21"/>
        <v>759.66556118975063</v>
      </c>
      <c r="BC54" s="14">
        <f t="shared" si="21"/>
        <v>837.98918101572474</v>
      </c>
      <c r="BD54" s="14">
        <f t="shared" si="10"/>
        <v>745.95764589769124</v>
      </c>
      <c r="BE54" s="14">
        <f t="shared" si="22"/>
        <v>1763.6426599601057</v>
      </c>
      <c r="BF54" s="14">
        <f t="shared" si="22"/>
        <v>1728.5420692760738</v>
      </c>
      <c r="BG54" s="14">
        <f t="shared" si="22"/>
        <v>1793.8902320063351</v>
      </c>
      <c r="BH54" s="14">
        <f t="shared" si="11"/>
        <v>1792.9720068834413</v>
      </c>
      <c r="BI54" s="14">
        <f t="shared" si="11"/>
        <v>1807.4801459480987</v>
      </c>
      <c r="BJ54" s="14">
        <f t="shared" si="11"/>
        <v>1805.4890417339434</v>
      </c>
      <c r="BK54" s="14">
        <f t="shared" si="11"/>
        <v>1862.6298808180859</v>
      </c>
      <c r="BL54" s="14">
        <f t="shared" si="12"/>
        <v>1827.2013691275426</v>
      </c>
      <c r="BM54" s="14">
        <f t="shared" si="23"/>
        <v>1786.4558950491012</v>
      </c>
      <c r="BN54" s="14">
        <f t="shared" si="23"/>
        <v>1744.2695094248202</v>
      </c>
      <c r="BO54" s="14">
        <f t="shared" si="23"/>
        <v>1824.0456425650787</v>
      </c>
      <c r="BP54" s="14">
        <f t="shared" si="13"/>
        <v>1837.5419945569765</v>
      </c>
      <c r="BQ54" s="14">
        <f t="shared" si="24"/>
        <v>2489.7441698591019</v>
      </c>
      <c r="BR54" s="14">
        <f t="shared" si="24"/>
        <v>2403.5801551115214</v>
      </c>
      <c r="BS54" s="14">
        <f t="shared" si="24"/>
        <v>2507.59720227036</v>
      </c>
      <c r="BT54" s="14">
        <f t="shared" si="14"/>
        <v>2457.9713684840926</v>
      </c>
      <c r="BU54" s="14">
        <f t="shared" si="14"/>
        <v>2524.9419222753027</v>
      </c>
      <c r="BV54" s="14">
        <f t="shared" si="14"/>
        <v>2522.3521754963044</v>
      </c>
      <c r="BW54" s="14">
        <f t="shared" si="14"/>
        <v>2626.0748231151065</v>
      </c>
      <c r="BX54" s="14">
        <f t="shared" si="15"/>
        <v>2561.5733702629082</v>
      </c>
      <c r="BY54" s="14">
        <f t="shared" si="25"/>
        <v>2518.6282268471459</v>
      </c>
      <c r="BZ54" s="14">
        <f t="shared" si="25"/>
        <v>2503.9350706145706</v>
      </c>
      <c r="CA54" s="14">
        <f t="shared" si="25"/>
        <v>2662.0348235808033</v>
      </c>
      <c r="CB54" s="14">
        <f t="shared" si="16"/>
        <v>2583.4996404546673</v>
      </c>
    </row>
    <row r="55" spans="1:80" x14ac:dyDescent="0.3">
      <c r="A55" s="228" t="s">
        <v>241</v>
      </c>
      <c r="B55" s="228" t="s">
        <v>276</v>
      </c>
      <c r="C55" s="228" t="s">
        <v>317</v>
      </c>
      <c r="D55" s="228" t="s">
        <v>339</v>
      </c>
      <c r="E55" s="228" t="s">
        <v>340</v>
      </c>
      <c r="F55" s="13">
        <v>1374.557309459829</v>
      </c>
      <c r="G55" s="13">
        <v>1237.436544860642</v>
      </c>
      <c r="H55" s="13">
        <v>1226.4627310607368</v>
      </c>
      <c r="I55" s="13">
        <v>1186.8788784216645</v>
      </c>
      <c r="J55" s="13">
        <v>1302.7168107431701</v>
      </c>
      <c r="K55" s="13">
        <v>1313.8329873431089</v>
      </c>
      <c r="L55" s="13">
        <v>1324.0553584439588</v>
      </c>
      <c r="M55" s="13">
        <v>1295.1351374567657</v>
      </c>
      <c r="N55" s="13">
        <v>1435.9258073999958</v>
      </c>
      <c r="O55" s="13">
        <v>1425.0923320125473</v>
      </c>
      <c r="P55" s="13">
        <v>1545.0671363677357</v>
      </c>
      <c r="Q55" s="13">
        <v>1265.5449784720979</v>
      </c>
      <c r="R55" s="13">
        <v>3084.9654876325903</v>
      </c>
      <c r="S55" s="13">
        <v>3041.6322666159922</v>
      </c>
      <c r="T55" s="13">
        <v>3149.0971074900099</v>
      </c>
      <c r="U55" s="13">
        <v>3059.3564480053501</v>
      </c>
      <c r="V55" s="13">
        <v>3168.4838774871068</v>
      </c>
      <c r="W55" s="13">
        <v>3201.8202306346552</v>
      </c>
      <c r="X55" s="13">
        <v>3239.0404878268168</v>
      </c>
      <c r="Y55" s="13">
        <v>3161.3414171303452</v>
      </c>
      <c r="Z55" s="13">
        <v>2901.8068273822046</v>
      </c>
      <c r="AA55" s="13">
        <v>2930.3307918932987</v>
      </c>
      <c r="AB55" s="13">
        <v>3202.6368082080162</v>
      </c>
      <c r="AC55" s="13">
        <v>3039.0300856457989</v>
      </c>
      <c r="AD55" s="14">
        <f t="shared" si="30"/>
        <v>4459.5227970924188</v>
      </c>
      <c r="AE55" s="14">
        <f t="shared" si="30"/>
        <v>4279.0688114766344</v>
      </c>
      <c r="AF55" s="14">
        <f t="shared" si="30"/>
        <v>4375.5598385507465</v>
      </c>
      <c r="AG55" s="14">
        <f t="shared" si="30"/>
        <v>4246.235326427015</v>
      </c>
      <c r="AH55" s="164">
        <v>4471.2006882302776</v>
      </c>
      <c r="AI55" s="164">
        <v>4515.6532179777651</v>
      </c>
      <c r="AJ55" s="164">
        <v>4563.0958462707758</v>
      </c>
      <c r="AK55" s="164">
        <v>4456.4765545871114</v>
      </c>
      <c r="AL55" s="14">
        <f t="shared" si="31"/>
        <v>4337.7326347822</v>
      </c>
      <c r="AM55" s="14">
        <f t="shared" si="31"/>
        <v>4355.4231239058463</v>
      </c>
      <c r="AN55" s="14">
        <f t="shared" si="31"/>
        <v>4747.7039445757518</v>
      </c>
      <c r="AO55" s="14">
        <f t="shared" si="31"/>
        <v>4304.5750641178965</v>
      </c>
      <c r="AP55" s="13">
        <v>253361</v>
      </c>
      <c r="AQ55" s="13">
        <v>258600.32699999999</v>
      </c>
      <c r="AR55" s="13">
        <v>262477.81599999999</v>
      </c>
      <c r="AS55" s="14">
        <f t="shared" si="7"/>
        <v>542.52916173358517</v>
      </c>
      <c r="AT55" s="14">
        <f t="shared" si="7"/>
        <v>488.40845467954506</v>
      </c>
      <c r="AU55" s="14">
        <f t="shared" si="7"/>
        <v>484.07715909738948</v>
      </c>
      <c r="AV55" s="14">
        <f t="shared" si="8"/>
        <v>458.96263635492795</v>
      </c>
      <c r="AW55" s="14">
        <f t="shared" si="8"/>
        <v>503.75683041698943</v>
      </c>
      <c r="AX55" s="14">
        <f t="shared" si="8"/>
        <v>508.05542382129659</v>
      </c>
      <c r="AY55" s="14">
        <f t="shared" si="8"/>
        <v>512.0083852190794</v>
      </c>
      <c r="AZ55" s="14">
        <f t="shared" si="9"/>
        <v>493.42651397890546</v>
      </c>
      <c r="BA55" s="14">
        <f t="shared" si="21"/>
        <v>555.26836491587108</v>
      </c>
      <c r="BB55" s="14">
        <f t="shared" si="21"/>
        <v>551.07909125441574</v>
      </c>
      <c r="BC55" s="14">
        <f t="shared" si="21"/>
        <v>597.47300179080423</v>
      </c>
      <c r="BD55" s="14">
        <f t="shared" si="10"/>
        <v>482.15311974102144</v>
      </c>
      <c r="BE55" s="14">
        <f t="shared" si="22"/>
        <v>1217.6165580466568</v>
      </c>
      <c r="BF55" s="14">
        <f t="shared" si="22"/>
        <v>1200.5132070902753</v>
      </c>
      <c r="BG55" s="14">
        <f t="shared" si="22"/>
        <v>1242.9289067733432</v>
      </c>
      <c r="BH55" s="14">
        <f t="shared" si="11"/>
        <v>1183.0443075987876</v>
      </c>
      <c r="BI55" s="14">
        <f t="shared" si="11"/>
        <v>1225.2435695826121</v>
      </c>
      <c r="BJ55" s="14">
        <f t="shared" si="11"/>
        <v>1238.1346411192492</v>
      </c>
      <c r="BK55" s="14">
        <f t="shared" si="11"/>
        <v>1252.5276071390338</v>
      </c>
      <c r="BL55" s="14">
        <f t="shared" si="12"/>
        <v>1204.4223261634977</v>
      </c>
      <c r="BM55" s="14">
        <f t="shared" si="23"/>
        <v>1122.1203240714403</v>
      </c>
      <c r="BN55" s="14">
        <f t="shared" si="23"/>
        <v>1133.1504588133405</v>
      </c>
      <c r="BO55" s="14">
        <f t="shared" si="23"/>
        <v>1238.4504093098137</v>
      </c>
      <c r="BP55" s="14">
        <f t="shared" si="13"/>
        <v>1157.8235951360548</v>
      </c>
      <c r="BQ55" s="14">
        <f t="shared" si="24"/>
        <v>1760.1457197802422</v>
      </c>
      <c r="BR55" s="14">
        <f t="shared" si="24"/>
        <v>1688.9216617698203</v>
      </c>
      <c r="BS55" s="14">
        <f t="shared" si="24"/>
        <v>1727.0060658707325</v>
      </c>
      <c r="BT55" s="14">
        <f t="shared" si="14"/>
        <v>1642.0069439537156</v>
      </c>
      <c r="BU55" s="14">
        <f t="shared" si="14"/>
        <v>1729.0003999996015</v>
      </c>
      <c r="BV55" s="14">
        <f t="shared" si="14"/>
        <v>1746.1900649405463</v>
      </c>
      <c r="BW55" s="14">
        <f t="shared" si="14"/>
        <v>1764.5359923581134</v>
      </c>
      <c r="BX55" s="14">
        <f t="shared" si="15"/>
        <v>1697.8488401424033</v>
      </c>
      <c r="BY55" s="14">
        <f t="shared" si="25"/>
        <v>1677.3886889873115</v>
      </c>
      <c r="BZ55" s="14">
        <f t="shared" si="25"/>
        <v>1684.2295500677562</v>
      </c>
      <c r="CA55" s="14">
        <f t="shared" si="25"/>
        <v>1835.9234111006178</v>
      </c>
      <c r="CB55" s="14">
        <f t="shared" si="16"/>
        <v>1639.9767148770761</v>
      </c>
    </row>
    <row r="56" spans="1:80" x14ac:dyDescent="0.3">
      <c r="A56" s="228" t="s">
        <v>232</v>
      </c>
      <c r="B56" s="228" t="s">
        <v>270</v>
      </c>
      <c r="C56" s="228" t="s">
        <v>281</v>
      </c>
      <c r="D56" s="228" t="s">
        <v>341</v>
      </c>
      <c r="E56" s="228" t="s">
        <v>342</v>
      </c>
      <c r="F56" s="13">
        <v>2576.2596133392303</v>
      </c>
      <c r="G56" s="13">
        <v>2430.5794880645158</v>
      </c>
      <c r="H56" s="13">
        <v>2367.0009131413526</v>
      </c>
      <c r="I56" s="13">
        <v>2334.6680706723282</v>
      </c>
      <c r="J56" s="13">
        <v>2765.3145726713933</v>
      </c>
      <c r="K56" s="13">
        <v>2611.0684775106538</v>
      </c>
      <c r="L56" s="13">
        <v>2692.1492322291788</v>
      </c>
      <c r="M56" s="13">
        <v>2796.2041293830825</v>
      </c>
      <c r="N56" s="13">
        <v>2453.4734480656075</v>
      </c>
      <c r="O56" s="13">
        <v>2475.0182021703608</v>
      </c>
      <c r="P56" s="13">
        <v>2714.4623484731246</v>
      </c>
      <c r="Q56" s="13">
        <v>2609.4264994639616</v>
      </c>
      <c r="R56" s="13">
        <v>4851.5963674998566</v>
      </c>
      <c r="S56" s="13">
        <v>4766.8553838691641</v>
      </c>
      <c r="T56" s="13">
        <v>5107.5075957041299</v>
      </c>
      <c r="U56" s="13">
        <v>5130.3914990646254</v>
      </c>
      <c r="V56" s="13">
        <v>4926.0837654734914</v>
      </c>
      <c r="W56" s="13">
        <v>4794.8829858066474</v>
      </c>
      <c r="X56" s="13">
        <v>5137.5993442956687</v>
      </c>
      <c r="Y56" s="13">
        <v>5015.8868932272262</v>
      </c>
      <c r="Z56" s="13">
        <v>4969.0122845875876</v>
      </c>
      <c r="AA56" s="13">
        <v>4947.5922240488353</v>
      </c>
      <c r="AB56" s="13">
        <v>5367.2372632885599</v>
      </c>
      <c r="AC56" s="13">
        <v>5222.0185113287598</v>
      </c>
      <c r="AD56" s="14">
        <f t="shared" si="30"/>
        <v>7427.8559808390874</v>
      </c>
      <c r="AE56" s="14">
        <f t="shared" si="30"/>
        <v>7197.4348719336795</v>
      </c>
      <c r="AF56" s="14">
        <f t="shared" si="30"/>
        <v>7474.5085088454825</v>
      </c>
      <c r="AG56" s="14">
        <f t="shared" si="30"/>
        <v>7465.0595697369536</v>
      </c>
      <c r="AH56" s="164">
        <v>7691.3983381448852</v>
      </c>
      <c r="AI56" s="164">
        <v>7405.9514633173012</v>
      </c>
      <c r="AJ56" s="164">
        <v>7829.7485765248475</v>
      </c>
      <c r="AK56" s="164">
        <v>7812.0910226103097</v>
      </c>
      <c r="AL56" s="14">
        <f t="shared" si="31"/>
        <v>7422.4857326531946</v>
      </c>
      <c r="AM56" s="14">
        <f t="shared" si="31"/>
        <v>7422.6104262191966</v>
      </c>
      <c r="AN56" s="14">
        <f t="shared" si="31"/>
        <v>8081.6996117616845</v>
      </c>
      <c r="AO56" s="14">
        <f t="shared" si="31"/>
        <v>7831.4450107927214</v>
      </c>
      <c r="AP56" s="13">
        <v>280030</v>
      </c>
      <c r="AQ56" s="13">
        <v>284447.97399999999</v>
      </c>
      <c r="AR56" s="13">
        <v>288314.516</v>
      </c>
      <c r="AS56" s="14">
        <f t="shared" si="7"/>
        <v>919.9941482481272</v>
      </c>
      <c r="AT56" s="14">
        <f t="shared" si="7"/>
        <v>867.97110597597248</v>
      </c>
      <c r="AU56" s="14">
        <f t="shared" si="7"/>
        <v>845.26690466783998</v>
      </c>
      <c r="AV56" s="14">
        <f t="shared" si="8"/>
        <v>820.77155897490354</v>
      </c>
      <c r="AW56" s="14">
        <f t="shared" si="8"/>
        <v>972.16884120657971</v>
      </c>
      <c r="AX56" s="14">
        <f t="shared" si="8"/>
        <v>917.94237125086852</v>
      </c>
      <c r="AY56" s="14">
        <f t="shared" si="8"/>
        <v>946.44697037960941</v>
      </c>
      <c r="AZ56" s="14">
        <f t="shared" si="9"/>
        <v>969.8450734208202</v>
      </c>
      <c r="BA56" s="14">
        <f t="shared" si="21"/>
        <v>862.53855619502758</v>
      </c>
      <c r="BB56" s="14">
        <f t="shared" si="21"/>
        <v>870.11278982439194</v>
      </c>
      <c r="BC56" s="14">
        <f t="shared" si="21"/>
        <v>954.29132797167495</v>
      </c>
      <c r="BD56" s="14">
        <f t="shared" si="10"/>
        <v>905.06247679321211</v>
      </c>
      <c r="BE56" s="14">
        <f t="shared" si="22"/>
        <v>1732.5273604613278</v>
      </c>
      <c r="BF56" s="14">
        <f t="shared" si="22"/>
        <v>1702.2659657426577</v>
      </c>
      <c r="BG56" s="14">
        <f t="shared" si="22"/>
        <v>1823.9144362047386</v>
      </c>
      <c r="BH56" s="14">
        <f t="shared" si="11"/>
        <v>1803.6308808670319</v>
      </c>
      <c r="BI56" s="14">
        <f t="shared" si="11"/>
        <v>1731.8048345366283</v>
      </c>
      <c r="BJ56" s="14">
        <f t="shared" si="11"/>
        <v>1685.6801327776893</v>
      </c>
      <c r="BK56" s="14">
        <f t="shared" si="11"/>
        <v>1806.1648575129836</v>
      </c>
      <c r="BL56" s="14">
        <f t="shared" si="12"/>
        <v>1739.7274902479157</v>
      </c>
      <c r="BM56" s="14">
        <f t="shared" si="23"/>
        <v>1746.8967047687911</v>
      </c>
      <c r="BN56" s="14">
        <f t="shared" si="23"/>
        <v>1739.3663081772684</v>
      </c>
      <c r="BO56" s="14">
        <f t="shared" si="23"/>
        <v>1886.8959366497579</v>
      </c>
      <c r="BP56" s="14">
        <f t="shared" si="13"/>
        <v>1811.2228908130176</v>
      </c>
      <c r="BQ56" s="14">
        <f t="shared" si="24"/>
        <v>2652.5215087094552</v>
      </c>
      <c r="BR56" s="14">
        <f t="shared" si="24"/>
        <v>2570.23707171863</v>
      </c>
      <c r="BS56" s="14">
        <f t="shared" si="24"/>
        <v>2669.1813408725789</v>
      </c>
      <c r="BT56" s="14">
        <f t="shared" si="14"/>
        <v>2624.4024398419356</v>
      </c>
      <c r="BU56" s="14">
        <f t="shared" si="14"/>
        <v>2703.9736757432083</v>
      </c>
      <c r="BV56" s="14">
        <f t="shared" si="14"/>
        <v>2603.6225040285581</v>
      </c>
      <c r="BW56" s="14">
        <f t="shared" si="14"/>
        <v>2752.6118278925928</v>
      </c>
      <c r="BX56" s="14">
        <f t="shared" si="15"/>
        <v>2709.5725636687362</v>
      </c>
      <c r="BY56" s="14">
        <f t="shared" si="25"/>
        <v>2609.4352609638186</v>
      </c>
      <c r="BZ56" s="14">
        <f t="shared" si="25"/>
        <v>2609.4790980016601</v>
      </c>
      <c r="CA56" s="14">
        <f t="shared" si="25"/>
        <v>2841.1872646214329</v>
      </c>
      <c r="CB56" s="14">
        <f t="shared" si="16"/>
        <v>2716.2853676062296</v>
      </c>
    </row>
    <row r="57" spans="1:80" x14ac:dyDescent="0.3">
      <c r="A57" s="228" t="s">
        <v>226</v>
      </c>
      <c r="B57" s="228" t="s">
        <v>236</v>
      </c>
      <c r="C57" s="228" t="s">
        <v>243</v>
      </c>
      <c r="D57" s="228" t="s">
        <v>345</v>
      </c>
      <c r="E57" s="228" t="s">
        <v>346</v>
      </c>
      <c r="F57" s="13">
        <v>3819.6157445170488</v>
      </c>
      <c r="G57" s="13">
        <v>3748.2923157153773</v>
      </c>
      <c r="H57" s="13">
        <v>4080.1035381316547</v>
      </c>
      <c r="I57" s="13">
        <v>3713.4364506330867</v>
      </c>
      <c r="J57" s="13">
        <v>3967.8460326614131</v>
      </c>
      <c r="K57" s="13">
        <v>3990.341048589205</v>
      </c>
      <c r="L57" s="13">
        <v>3993.4677242126918</v>
      </c>
      <c r="M57" s="13">
        <v>4063.7950927968413</v>
      </c>
      <c r="N57" s="13">
        <v>3927.5557093398547</v>
      </c>
      <c r="O57" s="13">
        <v>3900.4353757432696</v>
      </c>
      <c r="P57" s="13">
        <v>4312.7146258594776</v>
      </c>
      <c r="Q57" s="13">
        <v>4290.9443248013486</v>
      </c>
      <c r="R57" s="13">
        <v>6941.8781443096723</v>
      </c>
      <c r="S57" s="13">
        <v>6814.8192428687562</v>
      </c>
      <c r="T57" s="13">
        <v>7127.3652065131282</v>
      </c>
      <c r="U57" s="13">
        <v>7294.1494766383412</v>
      </c>
      <c r="V57" s="13">
        <v>6571.1618481392616</v>
      </c>
      <c r="W57" s="13">
        <v>6538.1991568932426</v>
      </c>
      <c r="X57" s="13">
        <v>6907.5304727264638</v>
      </c>
      <c r="Y57" s="13">
        <v>7367.4724738344921</v>
      </c>
      <c r="Z57" s="13">
        <v>7143.1959339901932</v>
      </c>
      <c r="AA57" s="13">
        <v>7090.1067251134245</v>
      </c>
      <c r="AB57" s="13">
        <v>7498.963882079197</v>
      </c>
      <c r="AC57" s="13">
        <v>7552.5483042339374</v>
      </c>
      <c r="AD57" s="14">
        <f t="shared" si="30"/>
        <v>10761.493888826721</v>
      </c>
      <c r="AE57" s="14">
        <f t="shared" si="30"/>
        <v>10563.111558584133</v>
      </c>
      <c r="AF57" s="14">
        <f t="shared" si="30"/>
        <v>11207.468744644782</v>
      </c>
      <c r="AG57" s="14">
        <f t="shared" si="30"/>
        <v>11007.585927271428</v>
      </c>
      <c r="AH57" s="164">
        <v>10539.007880800677</v>
      </c>
      <c r="AI57" s="164">
        <v>10528.540205482444</v>
      </c>
      <c r="AJ57" s="164">
        <v>10900.998196939154</v>
      </c>
      <c r="AK57" s="164">
        <v>11431.267566631332</v>
      </c>
      <c r="AL57" s="14">
        <f t="shared" si="31"/>
        <v>11070.751643330048</v>
      </c>
      <c r="AM57" s="14">
        <f t="shared" si="31"/>
        <v>10990.542100856694</v>
      </c>
      <c r="AN57" s="14">
        <f t="shared" si="31"/>
        <v>11811.678507938675</v>
      </c>
      <c r="AO57" s="14">
        <f t="shared" si="31"/>
        <v>11843.492629035285</v>
      </c>
      <c r="AP57" s="13">
        <v>378846</v>
      </c>
      <c r="AQ57" s="13">
        <v>379330.50400000002</v>
      </c>
      <c r="AR57" s="13">
        <v>380545.94900000002</v>
      </c>
      <c r="AS57" s="14">
        <f t="shared" si="7"/>
        <v>1008.2238546842381</v>
      </c>
      <c r="AT57" s="14">
        <f t="shared" si="7"/>
        <v>989.39735821821466</v>
      </c>
      <c r="AU57" s="14">
        <f t="shared" si="7"/>
        <v>1076.9820819361046</v>
      </c>
      <c r="AV57" s="14">
        <f t="shared" si="8"/>
        <v>978.94485454644223</v>
      </c>
      <c r="AW57" s="14">
        <f t="shared" si="8"/>
        <v>1046.0129071669419</v>
      </c>
      <c r="AX57" s="14">
        <f t="shared" si="8"/>
        <v>1051.9430961948699</v>
      </c>
      <c r="AY57" s="14">
        <f t="shared" si="8"/>
        <v>1052.7673577795611</v>
      </c>
      <c r="AZ57" s="14">
        <f t="shared" si="9"/>
        <v>1067.8855217026212</v>
      </c>
      <c r="BA57" s="14">
        <f t="shared" si="21"/>
        <v>1035.3914773328786</v>
      </c>
      <c r="BB57" s="14">
        <f t="shared" si="21"/>
        <v>1028.2419511780865</v>
      </c>
      <c r="BC57" s="14">
        <f t="shared" si="21"/>
        <v>1136.9279771551082</v>
      </c>
      <c r="BD57" s="14">
        <f t="shared" si="10"/>
        <v>1127.5758777821989</v>
      </c>
      <c r="BE57" s="14">
        <f t="shared" si="22"/>
        <v>1832.3746705283077</v>
      </c>
      <c r="BF57" s="14">
        <f t="shared" si="22"/>
        <v>1798.836266680592</v>
      </c>
      <c r="BG57" s="14">
        <f t="shared" si="22"/>
        <v>1881.3357423631578</v>
      </c>
      <c r="BH57" s="14">
        <f t="shared" si="11"/>
        <v>1922.9008476044785</v>
      </c>
      <c r="BI57" s="14">
        <f t="shared" si="11"/>
        <v>1732.3051478452314</v>
      </c>
      <c r="BJ57" s="14">
        <f t="shared" si="11"/>
        <v>1723.6154456202771</v>
      </c>
      <c r="BK57" s="14">
        <f t="shared" si="11"/>
        <v>1820.9794361084296</v>
      </c>
      <c r="BL57" s="14">
        <f t="shared" si="12"/>
        <v>1936.0270404125342</v>
      </c>
      <c r="BM57" s="14">
        <f t="shared" si="23"/>
        <v>1883.1061195094906</v>
      </c>
      <c r="BN57" s="14">
        <f t="shared" si="23"/>
        <v>1869.1106173505689</v>
      </c>
      <c r="BO57" s="14">
        <f t="shared" si="23"/>
        <v>1976.8945030793507</v>
      </c>
      <c r="BP57" s="14">
        <f t="shared" si="13"/>
        <v>1984.6613330349594</v>
      </c>
      <c r="BQ57" s="14">
        <f t="shared" si="24"/>
        <v>2840.5985252125456</v>
      </c>
      <c r="BR57" s="14">
        <f t="shared" si="24"/>
        <v>2788.2336248988067</v>
      </c>
      <c r="BS57" s="14">
        <f t="shared" si="24"/>
        <v>2958.3178242992622</v>
      </c>
      <c r="BT57" s="14">
        <f t="shared" si="14"/>
        <v>2901.8457021509207</v>
      </c>
      <c r="BU57" s="14">
        <f t="shared" si="14"/>
        <v>2778.3180550121738</v>
      </c>
      <c r="BV57" s="14">
        <f t="shared" si="14"/>
        <v>2775.5585418151459</v>
      </c>
      <c r="BW57" s="14">
        <f t="shared" si="14"/>
        <v>2873.74679388799</v>
      </c>
      <c r="BX57" s="14">
        <f t="shared" si="15"/>
        <v>3003.9125621151552</v>
      </c>
      <c r="BY57" s="14">
        <f t="shared" si="25"/>
        <v>2918.4975968423696</v>
      </c>
      <c r="BZ57" s="14">
        <f t="shared" si="25"/>
        <v>2897.3525685286554</v>
      </c>
      <c r="CA57" s="14">
        <f t="shared" si="25"/>
        <v>3113.8224802344594</v>
      </c>
      <c r="CB57" s="14">
        <f t="shared" si="16"/>
        <v>3112.237210817158</v>
      </c>
    </row>
    <row r="58" spans="1:80" x14ac:dyDescent="0.3">
      <c r="A58" s="228" t="s">
        <v>226</v>
      </c>
      <c r="B58" s="228" t="s">
        <v>236</v>
      </c>
      <c r="C58" s="228" t="s">
        <v>243</v>
      </c>
      <c r="D58" s="228" t="s">
        <v>347</v>
      </c>
      <c r="E58" s="228" t="s">
        <v>348</v>
      </c>
      <c r="F58" s="13">
        <v>3418.1730969649648</v>
      </c>
      <c r="G58" s="13">
        <v>3540.8296290456665</v>
      </c>
      <c r="H58" s="13">
        <v>3602.7407923129012</v>
      </c>
      <c r="I58" s="13">
        <v>3445.7391979356835</v>
      </c>
      <c r="J58" s="13">
        <v>3591.0325595890122</v>
      </c>
      <c r="K58" s="13">
        <v>3710.1359957653758</v>
      </c>
      <c r="L58" s="13">
        <v>3760.3859069298856</v>
      </c>
      <c r="M58" s="13">
        <v>3662.3167245404366</v>
      </c>
      <c r="N58" s="13">
        <v>3579.2867761612697</v>
      </c>
      <c r="O58" s="13">
        <v>3842.7406877197886</v>
      </c>
      <c r="P58" s="13">
        <v>4131.1777422035557</v>
      </c>
      <c r="Q58" s="13">
        <v>4034.5349249292085</v>
      </c>
      <c r="R58" s="13">
        <v>6855.4313427139723</v>
      </c>
      <c r="S58" s="13">
        <v>6744.5909362474194</v>
      </c>
      <c r="T58" s="13">
        <v>7199.411540729835</v>
      </c>
      <c r="U58" s="13">
        <v>7356.1573949270078</v>
      </c>
      <c r="V58" s="13">
        <v>6808.5402966413858</v>
      </c>
      <c r="W58" s="13">
        <v>7049.6466642122596</v>
      </c>
      <c r="X58" s="13">
        <v>7034.8998317037549</v>
      </c>
      <c r="Y58" s="13">
        <v>6929.321621371033</v>
      </c>
      <c r="Z58" s="13">
        <v>7127.5131992078623</v>
      </c>
      <c r="AA58" s="13">
        <v>7039.2458833654737</v>
      </c>
      <c r="AB58" s="13">
        <v>7463.7908159231483</v>
      </c>
      <c r="AC58" s="13">
        <v>7512.4928725354412</v>
      </c>
      <c r="AD58" s="14">
        <f t="shared" si="30"/>
        <v>10273.604439678937</v>
      </c>
      <c r="AE58" s="14">
        <f t="shared" si="30"/>
        <v>10285.420565293087</v>
      </c>
      <c r="AF58" s="14">
        <f t="shared" si="30"/>
        <v>10802.152333042737</v>
      </c>
      <c r="AG58" s="14">
        <f t="shared" si="30"/>
        <v>10801.896592862691</v>
      </c>
      <c r="AH58" s="164">
        <v>10399.572856230399</v>
      </c>
      <c r="AI58" s="164">
        <v>10759.782659977636</v>
      </c>
      <c r="AJ58" s="164">
        <v>10795.285738633642</v>
      </c>
      <c r="AK58" s="164">
        <v>10591.63834591147</v>
      </c>
      <c r="AL58" s="14">
        <f t="shared" si="31"/>
        <v>10706.799975369133</v>
      </c>
      <c r="AM58" s="14">
        <f t="shared" si="31"/>
        <v>10881.986571085263</v>
      </c>
      <c r="AN58" s="14">
        <f t="shared" si="31"/>
        <v>11594.968558126704</v>
      </c>
      <c r="AO58" s="14">
        <f t="shared" si="31"/>
        <v>11547.027797464649</v>
      </c>
      <c r="AP58" s="13">
        <v>337986</v>
      </c>
      <c r="AQ58" s="13">
        <v>337914.04499999998</v>
      </c>
      <c r="AR58" s="13">
        <v>339067.02600000001</v>
      </c>
      <c r="AS58" s="14">
        <f t="shared" si="7"/>
        <v>1011.3357053147068</v>
      </c>
      <c r="AT58" s="14">
        <f t="shared" si="7"/>
        <v>1047.6261232848894</v>
      </c>
      <c r="AU58" s="14">
        <f t="shared" si="7"/>
        <v>1065.9437942142281</v>
      </c>
      <c r="AV58" s="14">
        <f t="shared" si="8"/>
        <v>1019.708783615574</v>
      </c>
      <c r="AW58" s="14">
        <f t="shared" si="8"/>
        <v>1062.7059196633902</v>
      </c>
      <c r="AX58" s="14">
        <f t="shared" si="8"/>
        <v>1097.9525860682636</v>
      </c>
      <c r="AY58" s="14">
        <f t="shared" si="8"/>
        <v>1112.823205359779</v>
      </c>
      <c r="AZ58" s="14">
        <f t="shared" si="9"/>
        <v>1080.1158602017633</v>
      </c>
      <c r="BA58" s="14">
        <f t="shared" si="21"/>
        <v>1059.2299518539603</v>
      </c>
      <c r="BB58" s="14">
        <f t="shared" si="21"/>
        <v>1137.1947229123869</v>
      </c>
      <c r="BC58" s="14">
        <f t="shared" si="21"/>
        <v>1222.5528365367459</v>
      </c>
      <c r="BD58" s="14">
        <f t="shared" si="10"/>
        <v>1189.8930345793071</v>
      </c>
      <c r="BE58" s="14">
        <f t="shared" si="22"/>
        <v>2028.3181382406292</v>
      </c>
      <c r="BF58" s="14">
        <f t="shared" si="22"/>
        <v>1995.5237602289501</v>
      </c>
      <c r="BG58" s="14">
        <f t="shared" si="22"/>
        <v>2130.0916430650486</v>
      </c>
      <c r="BH58" s="14">
        <f t="shared" si="11"/>
        <v>2176.9315314866562</v>
      </c>
      <c r="BI58" s="14">
        <f t="shared" si="11"/>
        <v>2014.8734263594713</v>
      </c>
      <c r="BJ58" s="14">
        <f t="shared" si="11"/>
        <v>2086.2248161991197</v>
      </c>
      <c r="BK58" s="14">
        <f t="shared" si="11"/>
        <v>2081.8607381956426</v>
      </c>
      <c r="BL58" s="14">
        <f t="shared" si="12"/>
        <v>2043.6436132161766</v>
      </c>
      <c r="BM58" s="14">
        <f t="shared" si="23"/>
        <v>2109.2681126077086</v>
      </c>
      <c r="BN58" s="14">
        <f t="shared" si="23"/>
        <v>2083.1468793685312</v>
      </c>
      <c r="BO58" s="14">
        <f t="shared" si="23"/>
        <v>2208.7838390745637</v>
      </c>
      <c r="BP58" s="14">
        <f t="shared" si="13"/>
        <v>2215.6365250731992</v>
      </c>
      <c r="BQ58" s="14">
        <f t="shared" si="24"/>
        <v>3039.6538435553352</v>
      </c>
      <c r="BR58" s="14">
        <f t="shared" si="24"/>
        <v>3043.1498835138395</v>
      </c>
      <c r="BS58" s="14">
        <f t="shared" si="24"/>
        <v>3196.0354372792772</v>
      </c>
      <c r="BT58" s="14">
        <f t="shared" si="14"/>
        <v>3196.6403151022305</v>
      </c>
      <c r="BU58" s="14">
        <f t="shared" si="14"/>
        <v>3077.579346022862</v>
      </c>
      <c r="BV58" s="14">
        <f t="shared" si="14"/>
        <v>3184.1774022673831</v>
      </c>
      <c r="BW58" s="14">
        <f t="shared" si="14"/>
        <v>3194.6839435554216</v>
      </c>
      <c r="BX58" s="14">
        <f t="shared" si="15"/>
        <v>3123.7594734179397</v>
      </c>
      <c r="BY58" s="14">
        <f t="shared" si="25"/>
        <v>3168.4980644616689</v>
      </c>
      <c r="BZ58" s="14">
        <f t="shared" si="25"/>
        <v>3220.3416022809183</v>
      </c>
      <c r="CA58" s="14">
        <f t="shared" si="25"/>
        <v>3431.3366756113091</v>
      </c>
      <c r="CB58" s="14">
        <f t="shared" si="16"/>
        <v>3405.5295596525057</v>
      </c>
    </row>
    <row r="59" spans="1:80" x14ac:dyDescent="0.3">
      <c r="A59" s="228" t="s">
        <v>241</v>
      </c>
      <c r="B59" s="228" t="s">
        <v>276</v>
      </c>
      <c r="C59" s="228" t="s">
        <v>317</v>
      </c>
      <c r="D59" s="228" t="s">
        <v>351</v>
      </c>
      <c r="E59" s="228" t="s">
        <v>352</v>
      </c>
      <c r="F59" s="13">
        <v>39.924830282939077</v>
      </c>
      <c r="G59" s="13">
        <v>38.869760776277623</v>
      </c>
      <c r="H59" s="13">
        <v>41.250570358867506</v>
      </c>
      <c r="I59" s="13">
        <v>39.286418320810171</v>
      </c>
      <c r="J59" s="13">
        <v>38.510697064766411</v>
      </c>
      <c r="K59" s="13">
        <v>37.943344030148623</v>
      </c>
      <c r="L59" s="13">
        <v>39.576309977994327</v>
      </c>
      <c r="M59" s="13">
        <v>38.408762875265701</v>
      </c>
      <c r="N59" s="13">
        <v>41.541996468846996</v>
      </c>
      <c r="O59" s="13">
        <v>44.218633220208403</v>
      </c>
      <c r="P59" s="13">
        <v>47.238824172066209</v>
      </c>
      <c r="Q59" s="13">
        <v>44.045279719345544</v>
      </c>
      <c r="R59" s="13">
        <v>102.40468632240615</v>
      </c>
      <c r="S59" s="13">
        <v>99.141345930836437</v>
      </c>
      <c r="T59" s="13">
        <v>106.72470430826931</v>
      </c>
      <c r="U59" s="13">
        <v>106.32051760519086</v>
      </c>
      <c r="V59" s="13">
        <v>105.23359574245541</v>
      </c>
      <c r="W59" s="13">
        <v>103.75882170199577</v>
      </c>
      <c r="X59" s="13">
        <v>108.6883947358523</v>
      </c>
      <c r="Y59" s="13">
        <v>105.70139162189082</v>
      </c>
      <c r="Z59" s="13">
        <v>105.06800824370677</v>
      </c>
      <c r="AA59" s="13">
        <v>101.05435849061959</v>
      </c>
      <c r="AB59" s="13">
        <v>108.39879048637212</v>
      </c>
      <c r="AC59" s="13">
        <v>93.556865383674932</v>
      </c>
      <c r="AD59" s="14">
        <f t="shared" si="30"/>
        <v>142.32951660534522</v>
      </c>
      <c r="AE59" s="14">
        <f t="shared" si="30"/>
        <v>138.01110670711407</v>
      </c>
      <c r="AF59" s="14">
        <f t="shared" si="30"/>
        <v>147.97527466713683</v>
      </c>
      <c r="AG59" s="14">
        <f t="shared" si="30"/>
        <v>145.60693592600103</v>
      </c>
      <c r="AH59" s="164">
        <v>143.7442928072218</v>
      </c>
      <c r="AI59" s="164">
        <v>141.70216573214438</v>
      </c>
      <c r="AJ59" s="164">
        <v>148.26470471384661</v>
      </c>
      <c r="AK59" s="164">
        <v>144.11015449715651</v>
      </c>
      <c r="AL59" s="14">
        <f t="shared" si="31"/>
        <v>146.61000471255377</v>
      </c>
      <c r="AM59" s="14">
        <f t="shared" si="31"/>
        <v>145.27299171082799</v>
      </c>
      <c r="AN59" s="14">
        <f t="shared" si="31"/>
        <v>155.63761465843834</v>
      </c>
      <c r="AO59" s="14">
        <f t="shared" si="31"/>
        <v>137.60214510302046</v>
      </c>
      <c r="AP59" s="13">
        <v>7654</v>
      </c>
      <c r="AQ59" s="13">
        <v>6650.9880000000003</v>
      </c>
      <c r="AR59" s="13">
        <v>6511.5360000000001</v>
      </c>
      <c r="AS59" s="14">
        <f t="shared" si="7"/>
        <v>521.62046358687064</v>
      </c>
      <c r="AT59" s="14">
        <f t="shared" si="7"/>
        <v>507.83591293804051</v>
      </c>
      <c r="AU59" s="14">
        <f t="shared" si="7"/>
        <v>538.9413425511824</v>
      </c>
      <c r="AV59" s="14">
        <f t="shared" si="8"/>
        <v>590.68544885075971</v>
      </c>
      <c r="AW59" s="14">
        <f t="shared" si="8"/>
        <v>579.02220038235532</v>
      </c>
      <c r="AX59" s="14">
        <f t="shared" si="8"/>
        <v>570.49184316899414</v>
      </c>
      <c r="AY59" s="14">
        <f t="shared" si="8"/>
        <v>595.04407432390985</v>
      </c>
      <c r="AZ59" s="14">
        <f t="shared" si="9"/>
        <v>589.85718385440396</v>
      </c>
      <c r="BA59" s="14">
        <f t="shared" si="21"/>
        <v>624.59887867557416</v>
      </c>
      <c r="BB59" s="14">
        <f t="shared" si="21"/>
        <v>664.84307624985036</v>
      </c>
      <c r="BC59" s="14">
        <f t="shared" si="21"/>
        <v>710.25273496307932</v>
      </c>
      <c r="BD59" s="14">
        <f t="shared" si="10"/>
        <v>676.41920000665812</v>
      </c>
      <c r="BE59" s="14">
        <f t="shared" si="22"/>
        <v>1337.9237826287713</v>
      </c>
      <c r="BF59" s="14">
        <f t="shared" si="22"/>
        <v>1295.2880314977324</v>
      </c>
      <c r="BG59" s="14">
        <f t="shared" si="22"/>
        <v>1394.3650941765</v>
      </c>
      <c r="BH59" s="14">
        <f t="shared" si="11"/>
        <v>1598.5672745942536</v>
      </c>
      <c r="BI59" s="14">
        <f t="shared" si="11"/>
        <v>1582.2250129222216</v>
      </c>
      <c r="BJ59" s="14">
        <f t="shared" si="11"/>
        <v>1560.0512540692566</v>
      </c>
      <c r="BK59" s="14">
        <f t="shared" si="11"/>
        <v>1634.1691600684335</v>
      </c>
      <c r="BL59" s="14">
        <f t="shared" si="12"/>
        <v>1623.2942829754886</v>
      </c>
      <c r="BM59" s="14">
        <f t="shared" si="23"/>
        <v>1579.735345240538</v>
      </c>
      <c r="BN59" s="14">
        <f t="shared" si="23"/>
        <v>1519.3886756466798</v>
      </c>
      <c r="BO59" s="14">
        <f t="shared" si="23"/>
        <v>1629.8148558736254</v>
      </c>
      <c r="BP59" s="14">
        <f t="shared" si="13"/>
        <v>1436.7864261777088</v>
      </c>
      <c r="BQ59" s="14">
        <f t="shared" si="24"/>
        <v>1859.5442462156418</v>
      </c>
      <c r="BR59" s="14">
        <f t="shared" si="24"/>
        <v>1803.123944435773</v>
      </c>
      <c r="BS59" s="14">
        <f t="shared" si="24"/>
        <v>1933.3064367276827</v>
      </c>
      <c r="BT59" s="14">
        <f t="shared" si="14"/>
        <v>2189.2527234450135</v>
      </c>
      <c r="BU59" s="14">
        <f t="shared" si="14"/>
        <v>2161.2472133045767</v>
      </c>
      <c r="BV59" s="14">
        <f t="shared" si="14"/>
        <v>2130.5430972382505</v>
      </c>
      <c r="BW59" s="14">
        <f t="shared" si="14"/>
        <v>2229.2132343923431</v>
      </c>
      <c r="BX59" s="14">
        <f t="shared" si="15"/>
        <v>2213.1514668298923</v>
      </c>
      <c r="BY59" s="14">
        <f t="shared" si="25"/>
        <v>2204.3342239161125</v>
      </c>
      <c r="BZ59" s="14">
        <f t="shared" si="25"/>
        <v>2184.2317518965301</v>
      </c>
      <c r="CA59" s="14">
        <f t="shared" si="25"/>
        <v>2340.0675908367048</v>
      </c>
      <c r="CB59" s="14">
        <f t="shared" si="16"/>
        <v>2113.2056261843668</v>
      </c>
    </row>
    <row r="60" spans="1:80" x14ac:dyDescent="0.3">
      <c r="A60" s="228" t="s">
        <v>250</v>
      </c>
      <c r="B60" s="228" t="s">
        <v>291</v>
      </c>
      <c r="C60" s="228" t="s">
        <v>296</v>
      </c>
      <c r="D60" s="228" t="s">
        <v>355</v>
      </c>
      <c r="E60" s="228" t="s">
        <v>356</v>
      </c>
      <c r="F60" s="13">
        <v>4026.6947316172063</v>
      </c>
      <c r="G60" s="13">
        <v>4006.547941215189</v>
      </c>
      <c r="H60" s="13">
        <v>4225.0727551451919</v>
      </c>
      <c r="I60" s="13">
        <v>4160.4930962970475</v>
      </c>
      <c r="J60" s="13">
        <v>4141.9126558177777</v>
      </c>
      <c r="K60" s="13">
        <v>4099.3985628714936</v>
      </c>
      <c r="L60" s="13">
        <v>4257.9153841423258</v>
      </c>
      <c r="M60" s="13">
        <v>4353.4607326980667</v>
      </c>
      <c r="N60" s="13">
        <v>4534.2471980946102</v>
      </c>
      <c r="O60" s="13">
        <v>4203.3354231671256</v>
      </c>
      <c r="P60" s="13">
        <v>4763.4560888492724</v>
      </c>
      <c r="Q60" s="13">
        <v>4452.2819647331071</v>
      </c>
      <c r="R60" s="13">
        <v>10711.874045916698</v>
      </c>
      <c r="S60" s="13">
        <v>10477.518849043612</v>
      </c>
      <c r="T60" s="13">
        <v>11359.609299191317</v>
      </c>
      <c r="U60" s="13">
        <v>11443.774572492594</v>
      </c>
      <c r="V60" s="13">
        <v>10680.064040871934</v>
      </c>
      <c r="W60" s="13">
        <v>10570.334151140025</v>
      </c>
      <c r="X60" s="13">
        <v>10977.377216033665</v>
      </c>
      <c r="Y60" s="13">
        <v>11224.213445605281</v>
      </c>
      <c r="Z60" s="13">
        <v>11278.800815036248</v>
      </c>
      <c r="AA60" s="13">
        <v>11010.028739216012</v>
      </c>
      <c r="AB60" s="13">
        <v>11562.188427202678</v>
      </c>
      <c r="AC60" s="13">
        <v>11614.902607240812</v>
      </c>
      <c r="AD60" s="14">
        <f t="shared" si="30"/>
        <v>14738.568777533905</v>
      </c>
      <c r="AE60" s="14">
        <f t="shared" si="30"/>
        <v>14484.066790258801</v>
      </c>
      <c r="AF60" s="14">
        <f t="shared" si="30"/>
        <v>15584.68205433651</v>
      </c>
      <c r="AG60" s="14">
        <f t="shared" si="30"/>
        <v>15604.267668789642</v>
      </c>
      <c r="AH60" s="164">
        <v>14821.976696689711</v>
      </c>
      <c r="AI60" s="164">
        <v>14669.732714011519</v>
      </c>
      <c r="AJ60" s="164">
        <v>15235.292600175992</v>
      </c>
      <c r="AK60" s="164">
        <v>15577.674178303347</v>
      </c>
      <c r="AL60" s="14">
        <f t="shared" si="31"/>
        <v>15813.048013130858</v>
      </c>
      <c r="AM60" s="14">
        <f t="shared" si="31"/>
        <v>15213.364162383137</v>
      </c>
      <c r="AN60" s="14">
        <f t="shared" si="31"/>
        <v>16325.644516051951</v>
      </c>
      <c r="AO60" s="14">
        <f t="shared" si="31"/>
        <v>16067.184571973919</v>
      </c>
      <c r="AP60" s="13">
        <v>563608</v>
      </c>
      <c r="AQ60" s="13">
        <v>565053.88199999998</v>
      </c>
      <c r="AR60" s="13">
        <v>568890.66700000002</v>
      </c>
      <c r="AS60" s="14">
        <f t="shared" si="7"/>
        <v>714.44953436026572</v>
      </c>
      <c r="AT60" s="14">
        <f t="shared" si="7"/>
        <v>710.87492392144691</v>
      </c>
      <c r="AU60" s="14">
        <f t="shared" si="7"/>
        <v>749.64740655654134</v>
      </c>
      <c r="AV60" s="14">
        <f t="shared" si="8"/>
        <v>736.30024123912619</v>
      </c>
      <c r="AW60" s="14">
        <f t="shared" si="8"/>
        <v>733.01198129239253</v>
      </c>
      <c r="AX60" s="14">
        <f t="shared" si="8"/>
        <v>725.48808059892133</v>
      </c>
      <c r="AY60" s="14">
        <f t="shared" si="8"/>
        <v>753.5414798092346</v>
      </c>
      <c r="AZ60" s="14">
        <f t="shared" si="9"/>
        <v>765.25437755126097</v>
      </c>
      <c r="BA60" s="14">
        <f t="shared" si="21"/>
        <v>802.44510170352396</v>
      </c>
      <c r="BB60" s="14">
        <f t="shared" si="21"/>
        <v>743.88223089265057</v>
      </c>
      <c r="BC60" s="14">
        <f t="shared" si="21"/>
        <v>843.00917852100918</v>
      </c>
      <c r="BD60" s="14">
        <f t="shared" si="10"/>
        <v>782.62524295078777</v>
      </c>
      <c r="BE60" s="14">
        <f t="shared" si="22"/>
        <v>1900.5894249046673</v>
      </c>
      <c r="BF60" s="14">
        <f t="shared" si="22"/>
        <v>1859.0081845970271</v>
      </c>
      <c r="BG60" s="14">
        <f t="shared" si="22"/>
        <v>2015.5159790477276</v>
      </c>
      <c r="BH60" s="14">
        <f t="shared" si="11"/>
        <v>2025.2536858940816</v>
      </c>
      <c r="BI60" s="14">
        <f t="shared" si="11"/>
        <v>1890.0965697412789</v>
      </c>
      <c r="BJ60" s="14">
        <f t="shared" si="11"/>
        <v>1870.6772022743178</v>
      </c>
      <c r="BK60" s="14">
        <f t="shared" si="11"/>
        <v>1942.7133527831716</v>
      </c>
      <c r="BL60" s="14">
        <f t="shared" si="12"/>
        <v>1973.0001029539267</v>
      </c>
      <c r="BM60" s="14">
        <f t="shared" si="23"/>
        <v>1996.0575750962187</v>
      </c>
      <c r="BN60" s="14">
        <f t="shared" si="23"/>
        <v>1948.491832362283</v>
      </c>
      <c r="BO60" s="14">
        <f t="shared" si="23"/>
        <v>2046.2098917502312</v>
      </c>
      <c r="BP60" s="14">
        <f t="shared" si="13"/>
        <v>2041.6757174961376</v>
      </c>
      <c r="BQ60" s="14">
        <f t="shared" si="24"/>
        <v>2615.0389592649331</v>
      </c>
      <c r="BR60" s="14">
        <f t="shared" si="24"/>
        <v>2569.8831085184738</v>
      </c>
      <c r="BS60" s="14">
        <f t="shared" si="24"/>
        <v>2765.1633856042695</v>
      </c>
      <c r="BT60" s="14">
        <f t="shared" si="14"/>
        <v>2761.5539271332082</v>
      </c>
      <c r="BU60" s="14">
        <f t="shared" si="14"/>
        <v>2623.1085510336716</v>
      </c>
      <c r="BV60" s="14">
        <f t="shared" si="14"/>
        <v>2596.1652828732394</v>
      </c>
      <c r="BW60" s="14">
        <f t="shared" si="14"/>
        <v>2696.2548325924063</v>
      </c>
      <c r="BX60" s="14">
        <f t="shared" si="15"/>
        <v>2738.2544805051875</v>
      </c>
      <c r="BY60" s="14">
        <f t="shared" si="25"/>
        <v>2798.5026767997424</v>
      </c>
      <c r="BZ60" s="14">
        <f t="shared" si="25"/>
        <v>2692.3740632549338</v>
      </c>
      <c r="CA60" s="14">
        <f t="shared" si="25"/>
        <v>2889.2190702712405</v>
      </c>
      <c r="CB60" s="14">
        <f t="shared" si="16"/>
        <v>2824.3009604469253</v>
      </c>
    </row>
    <row r="61" spans="1:80" x14ac:dyDescent="0.3">
      <c r="A61" s="228" t="s">
        <v>226</v>
      </c>
      <c r="B61" s="228" t="s">
        <v>221</v>
      </c>
      <c r="C61" s="228" t="s">
        <v>234</v>
      </c>
      <c r="D61" s="228" t="s">
        <v>359</v>
      </c>
      <c r="E61" s="228" t="s">
        <v>360</v>
      </c>
      <c r="F61" s="13">
        <v>5361.5608317535771</v>
      </c>
      <c r="G61" s="13">
        <v>5344.2024124799027</v>
      </c>
      <c r="H61" s="13">
        <v>5805.3913906928101</v>
      </c>
      <c r="I61" s="13">
        <v>5394.4264366238422</v>
      </c>
      <c r="J61" s="13">
        <v>5685.9732096385842</v>
      </c>
      <c r="K61" s="13">
        <v>5582.7363033637084</v>
      </c>
      <c r="L61" s="13">
        <v>5830.2528934052798</v>
      </c>
      <c r="M61" s="13">
        <v>5673.0544519317691</v>
      </c>
      <c r="N61" s="13">
        <v>5741.6643086985987</v>
      </c>
      <c r="O61" s="13">
        <v>5645.1481687659762</v>
      </c>
      <c r="P61" s="13">
        <v>5878.2365041134644</v>
      </c>
      <c r="Q61" s="13">
        <v>5731.1616958984241</v>
      </c>
      <c r="R61" s="13">
        <v>10234.807097094448</v>
      </c>
      <c r="S61" s="13">
        <v>10401.711620901833</v>
      </c>
      <c r="T61" s="13">
        <v>10721.848003758987</v>
      </c>
      <c r="U61" s="13">
        <v>10662.89877084728</v>
      </c>
      <c r="V61" s="13">
        <v>11022.196693778809</v>
      </c>
      <c r="W61" s="13">
        <v>10840.856597804537</v>
      </c>
      <c r="X61" s="13">
        <v>11010.804317237566</v>
      </c>
      <c r="Y61" s="13">
        <v>11080.039039649642</v>
      </c>
      <c r="Z61" s="13">
        <v>10462.721468399508</v>
      </c>
      <c r="AA61" s="13">
        <v>10193.739107965324</v>
      </c>
      <c r="AB61" s="13">
        <v>10937.775524480659</v>
      </c>
      <c r="AC61" s="13">
        <v>11136.180374082771</v>
      </c>
      <c r="AD61" s="14">
        <f t="shared" si="30"/>
        <v>15596.367928848025</v>
      </c>
      <c r="AE61" s="14">
        <f t="shared" si="30"/>
        <v>15745.914033381736</v>
      </c>
      <c r="AF61" s="14">
        <f t="shared" si="30"/>
        <v>16527.239394451797</v>
      </c>
      <c r="AG61" s="14">
        <f t="shared" si="30"/>
        <v>16057.325207471122</v>
      </c>
      <c r="AH61" s="164">
        <v>16708.169903417394</v>
      </c>
      <c r="AI61" s="164">
        <v>16423.592901168246</v>
      </c>
      <c r="AJ61" s="164">
        <v>16841.057210642844</v>
      </c>
      <c r="AK61" s="164">
        <v>16753.09349158141</v>
      </c>
      <c r="AL61" s="14">
        <f t="shared" si="31"/>
        <v>16204.385777098107</v>
      </c>
      <c r="AM61" s="14">
        <f t="shared" si="31"/>
        <v>15838.887276731301</v>
      </c>
      <c r="AN61" s="14">
        <f t="shared" si="31"/>
        <v>16816.012028594123</v>
      </c>
      <c r="AO61" s="14">
        <f t="shared" si="31"/>
        <v>16867.342069981194</v>
      </c>
      <c r="AP61" s="13">
        <v>523662</v>
      </c>
      <c r="AQ61" s="13">
        <v>525213.41599999997</v>
      </c>
      <c r="AR61" s="13">
        <v>526901.13500000001</v>
      </c>
      <c r="AS61" s="14">
        <f t="shared" si="7"/>
        <v>1023.8590601864518</v>
      </c>
      <c r="AT61" s="14">
        <f t="shared" si="7"/>
        <v>1020.5442465712431</v>
      </c>
      <c r="AU61" s="14">
        <f t="shared" si="7"/>
        <v>1108.6142188458987</v>
      </c>
      <c r="AV61" s="14">
        <f t="shared" si="8"/>
        <v>1027.0922775940367</v>
      </c>
      <c r="AW61" s="14">
        <f t="shared" si="8"/>
        <v>1082.6024310160776</v>
      </c>
      <c r="AX61" s="14">
        <f t="shared" si="8"/>
        <v>1062.9462487614194</v>
      </c>
      <c r="AY61" s="14">
        <f t="shared" si="8"/>
        <v>1110.0731085295201</v>
      </c>
      <c r="AZ61" s="14">
        <f t="shared" si="9"/>
        <v>1076.6829059747174</v>
      </c>
      <c r="BA61" s="14">
        <f t="shared" si="21"/>
        <v>1093.2059490077074</v>
      </c>
      <c r="BB61" s="14">
        <f t="shared" si="21"/>
        <v>1074.8293925465864</v>
      </c>
      <c r="BC61" s="14">
        <f t="shared" si="21"/>
        <v>1119.2091300488532</v>
      </c>
      <c r="BD61" s="14">
        <f t="shared" si="10"/>
        <v>1087.7110173426413</v>
      </c>
      <c r="BE61" s="14">
        <f t="shared" si="22"/>
        <v>1954.4681678438474</v>
      </c>
      <c r="BF61" s="14">
        <f t="shared" si="22"/>
        <v>1986.3407352265074</v>
      </c>
      <c r="BG61" s="14">
        <f t="shared" si="22"/>
        <v>2047.4748986481713</v>
      </c>
      <c r="BH61" s="14">
        <f t="shared" si="11"/>
        <v>2030.2030462312639</v>
      </c>
      <c r="BI61" s="14">
        <f t="shared" si="11"/>
        <v>2098.6129367607036</v>
      </c>
      <c r="BJ61" s="14">
        <f t="shared" si="11"/>
        <v>2064.0860015282888</v>
      </c>
      <c r="BK61" s="14">
        <f t="shared" si="11"/>
        <v>2096.4438420281263</v>
      </c>
      <c r="BL61" s="14">
        <f t="shared" si="12"/>
        <v>2102.8686984418136</v>
      </c>
      <c r="BM61" s="14">
        <f t="shared" si="23"/>
        <v>1992.0895296397966</v>
      </c>
      <c r="BN61" s="14">
        <f t="shared" si="23"/>
        <v>1940.8756131174921</v>
      </c>
      <c r="BO61" s="14">
        <f t="shared" si="23"/>
        <v>2082.5392480988453</v>
      </c>
      <c r="BP61" s="14">
        <f t="shared" si="13"/>
        <v>2113.5237019526958</v>
      </c>
      <c r="BQ61" s="14">
        <f t="shared" si="24"/>
        <v>2978.327228030299</v>
      </c>
      <c r="BR61" s="14">
        <f t="shared" si="24"/>
        <v>3006.8849817977502</v>
      </c>
      <c r="BS61" s="14">
        <f t="shared" si="24"/>
        <v>3156.0891174940703</v>
      </c>
      <c r="BT61" s="14">
        <f t="shared" si="14"/>
        <v>3057.2953238253003</v>
      </c>
      <c r="BU61" s="14">
        <f t="shared" si="14"/>
        <v>3181.215367776781</v>
      </c>
      <c r="BV61" s="14">
        <f t="shared" si="14"/>
        <v>3127.0322502897079</v>
      </c>
      <c r="BW61" s="14">
        <f t="shared" si="14"/>
        <v>3206.5169505576459</v>
      </c>
      <c r="BX61" s="14">
        <f t="shared" si="15"/>
        <v>3179.5516044165306</v>
      </c>
      <c r="BY61" s="14">
        <f t="shared" si="25"/>
        <v>3085.2954786475043</v>
      </c>
      <c r="BZ61" s="14">
        <f t="shared" si="25"/>
        <v>3015.7050056640787</v>
      </c>
      <c r="CA61" s="14">
        <f t="shared" si="25"/>
        <v>3201.7483781476985</v>
      </c>
      <c r="CB61" s="14">
        <f t="shared" si="16"/>
        <v>3201.2347192953366</v>
      </c>
    </row>
    <row r="62" spans="1:80" x14ac:dyDescent="0.3">
      <c r="A62" s="228" t="s">
        <v>232</v>
      </c>
      <c r="B62" s="228" t="s">
        <v>263</v>
      </c>
      <c r="C62" s="228" t="s">
        <v>274</v>
      </c>
      <c r="D62" s="228" t="s">
        <v>363</v>
      </c>
      <c r="E62" s="228" t="s">
        <v>364</v>
      </c>
      <c r="F62" s="13">
        <v>3480.4684220055724</v>
      </c>
      <c r="G62" s="13">
        <v>3448.7413875842294</v>
      </c>
      <c r="H62" s="13">
        <v>3268.3807644282501</v>
      </c>
      <c r="I62" s="13">
        <v>3065.6844613370176</v>
      </c>
      <c r="J62" s="13">
        <v>3800.0935425108946</v>
      </c>
      <c r="K62" s="13">
        <v>3841.8792563986185</v>
      </c>
      <c r="L62" s="13">
        <v>3843.3771690983795</v>
      </c>
      <c r="M62" s="13">
        <v>3770.9807183023449</v>
      </c>
      <c r="N62" s="13">
        <v>3269.5044829748822</v>
      </c>
      <c r="O62" s="13">
        <v>3195.1246098219726</v>
      </c>
      <c r="P62" s="13">
        <v>3392.6295976556116</v>
      </c>
      <c r="Q62" s="13">
        <v>3459.4197233561304</v>
      </c>
      <c r="R62" s="13">
        <v>6129.1037668289573</v>
      </c>
      <c r="S62" s="13">
        <v>6378.4425845099277</v>
      </c>
      <c r="T62" s="13">
        <v>6248.8848355746331</v>
      </c>
      <c r="U62" s="13">
        <v>6328.4517454247134</v>
      </c>
      <c r="V62" s="13">
        <v>6209.1790174805719</v>
      </c>
      <c r="W62" s="13">
        <v>6280.12579229524</v>
      </c>
      <c r="X62" s="13">
        <v>6278.6353006290774</v>
      </c>
      <c r="Y62" s="13">
        <v>6141.2391996158258</v>
      </c>
      <c r="Z62" s="13">
        <v>6316.5840378910361</v>
      </c>
      <c r="AA62" s="13">
        <v>6463.5310456127572</v>
      </c>
      <c r="AB62" s="13">
        <v>6692.1773742570385</v>
      </c>
      <c r="AC62" s="13">
        <v>6642.2830086086124</v>
      </c>
      <c r="AD62" s="14">
        <f t="shared" si="30"/>
        <v>9609.5721888345288</v>
      </c>
      <c r="AE62" s="14">
        <f t="shared" si="30"/>
        <v>9827.1839720941571</v>
      </c>
      <c r="AF62" s="14">
        <f t="shared" si="30"/>
        <v>9517.2656000028837</v>
      </c>
      <c r="AG62" s="14">
        <f t="shared" si="30"/>
        <v>9394.1362067617301</v>
      </c>
      <c r="AH62" s="164">
        <v>10009.272559991467</v>
      </c>
      <c r="AI62" s="164">
        <v>10122.00504869386</v>
      </c>
      <c r="AJ62" s="164">
        <v>10122.012469727459</v>
      </c>
      <c r="AK62" s="164">
        <v>9912.2199179181698</v>
      </c>
      <c r="AL62" s="14">
        <f t="shared" si="31"/>
        <v>9586.0885208659183</v>
      </c>
      <c r="AM62" s="14">
        <f t="shared" si="31"/>
        <v>9658.6556554347299</v>
      </c>
      <c r="AN62" s="14">
        <f t="shared" si="31"/>
        <v>10084.806971912651</v>
      </c>
      <c r="AO62" s="14">
        <f t="shared" si="31"/>
        <v>10101.702731964742</v>
      </c>
      <c r="AP62" s="13">
        <v>360149</v>
      </c>
      <c r="AQ62" s="13">
        <v>366218.88199999998</v>
      </c>
      <c r="AR62" s="13">
        <v>372024.891</v>
      </c>
      <c r="AS62" s="14">
        <f t="shared" si="7"/>
        <v>966.39680299142083</v>
      </c>
      <c r="AT62" s="14">
        <f t="shared" si="7"/>
        <v>957.58738399502136</v>
      </c>
      <c r="AU62" s="14">
        <f t="shared" si="7"/>
        <v>907.50793822230537</v>
      </c>
      <c r="AV62" s="14">
        <f t="shared" si="8"/>
        <v>837.11807665258993</v>
      </c>
      <c r="AW62" s="14">
        <f t="shared" si="8"/>
        <v>1037.6563659846722</v>
      </c>
      <c r="AX62" s="14">
        <f t="shared" si="8"/>
        <v>1049.0664040634088</v>
      </c>
      <c r="AY62" s="14">
        <f t="shared" si="8"/>
        <v>1049.4754252180749</v>
      </c>
      <c r="AZ62" s="14">
        <f t="shared" si="9"/>
        <v>1013.6366704297602</v>
      </c>
      <c r="BA62" s="14">
        <f t="shared" si="21"/>
        <v>892.77332318842105</v>
      </c>
      <c r="BB62" s="14">
        <f t="shared" si="21"/>
        <v>872.46309976501232</v>
      </c>
      <c r="BC62" s="14">
        <f t="shared" si="21"/>
        <v>926.3939584785287</v>
      </c>
      <c r="BD62" s="14">
        <f t="shared" si="10"/>
        <v>929.88931844243996</v>
      </c>
      <c r="BE62" s="14">
        <f t="shared" si="22"/>
        <v>1701.8244578851968</v>
      </c>
      <c r="BF62" s="14">
        <f t="shared" si="22"/>
        <v>1771.056586165706</v>
      </c>
      <c r="BG62" s="14">
        <f t="shared" si="22"/>
        <v>1735.0832115526166</v>
      </c>
      <c r="BH62" s="14">
        <f t="shared" si="11"/>
        <v>1728.0517353074968</v>
      </c>
      <c r="BI62" s="14">
        <f t="shared" si="11"/>
        <v>1695.4830356017997</v>
      </c>
      <c r="BJ62" s="14">
        <f t="shared" si="11"/>
        <v>1714.8558146423593</v>
      </c>
      <c r="BK62" s="14">
        <f t="shared" si="11"/>
        <v>1714.4488198806412</v>
      </c>
      <c r="BL62" s="14">
        <f t="shared" si="12"/>
        <v>1650.7602980833415</v>
      </c>
      <c r="BM62" s="14">
        <f t="shared" si="23"/>
        <v>1724.8111302712775</v>
      </c>
      <c r="BN62" s="14">
        <f t="shared" si="23"/>
        <v>1764.9365893735533</v>
      </c>
      <c r="BO62" s="14">
        <f t="shared" si="23"/>
        <v>1827.3709257451774</v>
      </c>
      <c r="BP62" s="14">
        <f t="shared" si="13"/>
        <v>1785.440482424229</v>
      </c>
      <c r="BQ62" s="14">
        <f t="shared" si="24"/>
        <v>2668.2212608766172</v>
      </c>
      <c r="BR62" s="14">
        <f t="shared" si="24"/>
        <v>2728.6439701607273</v>
      </c>
      <c r="BS62" s="14">
        <f t="shared" si="24"/>
        <v>2642.5911497749221</v>
      </c>
      <c r="BT62" s="14">
        <f t="shared" si="14"/>
        <v>2565.1698119600865</v>
      </c>
      <c r="BU62" s="14">
        <f t="shared" si="14"/>
        <v>2733.1394015864716</v>
      </c>
      <c r="BV62" s="14">
        <f t="shared" si="14"/>
        <v>2763.9222187057685</v>
      </c>
      <c r="BW62" s="14">
        <f t="shared" si="14"/>
        <v>2763.9242450987167</v>
      </c>
      <c r="BX62" s="14">
        <f t="shared" si="15"/>
        <v>2664.3969685131015</v>
      </c>
      <c r="BY62" s="14">
        <f t="shared" si="25"/>
        <v>2617.5844534596986</v>
      </c>
      <c r="BZ62" s="14">
        <f t="shared" si="25"/>
        <v>2637.3996891385655</v>
      </c>
      <c r="CA62" s="14">
        <f t="shared" si="25"/>
        <v>2753.7648842237063</v>
      </c>
      <c r="CB62" s="14">
        <f t="shared" si="16"/>
        <v>2715.3298008666688</v>
      </c>
    </row>
    <row r="63" spans="1:80" x14ac:dyDescent="0.3">
      <c r="A63" s="228" t="s">
        <v>241</v>
      </c>
      <c r="B63" s="228" t="s">
        <v>276</v>
      </c>
      <c r="C63" s="228" t="s">
        <v>317</v>
      </c>
      <c r="D63" s="228" t="s">
        <v>367</v>
      </c>
      <c r="E63" s="228" t="s">
        <v>368</v>
      </c>
      <c r="F63" s="13">
        <v>2704.1003398814964</v>
      </c>
      <c r="G63" s="13">
        <v>2690.229493133259</v>
      </c>
      <c r="H63" s="13">
        <v>2778.9205929419732</v>
      </c>
      <c r="I63" s="13">
        <v>2117.8112573359585</v>
      </c>
      <c r="J63" s="13">
        <v>2729.6064774211218</v>
      </c>
      <c r="K63" s="13">
        <v>2759.7239879838744</v>
      </c>
      <c r="L63" s="13">
        <v>2760.020248303892</v>
      </c>
      <c r="M63" s="13">
        <v>2697.8626320877192</v>
      </c>
      <c r="N63" s="13">
        <v>1913.3956124505737</v>
      </c>
      <c r="O63" s="13">
        <v>2244.2435089044102</v>
      </c>
      <c r="P63" s="13">
        <v>2312.2892659039403</v>
      </c>
      <c r="Q63" s="13">
        <v>1707.8865769425154</v>
      </c>
      <c r="R63" s="13">
        <v>7022.9200101725019</v>
      </c>
      <c r="S63" s="13">
        <v>7054.7428979090746</v>
      </c>
      <c r="T63" s="13">
        <v>7266.5167313327602</v>
      </c>
      <c r="U63" s="13">
        <v>6996.1784444739214</v>
      </c>
      <c r="V63" s="13">
        <v>7264.9813517375087</v>
      </c>
      <c r="W63" s="13">
        <v>7343.9389137601993</v>
      </c>
      <c r="X63" s="13">
        <v>7344.715317436543</v>
      </c>
      <c r="Y63" s="13">
        <v>7184.7119792331096</v>
      </c>
      <c r="Z63" s="13">
        <v>6578.5485381016342</v>
      </c>
      <c r="AA63" s="13">
        <v>6545.2006101767784</v>
      </c>
      <c r="AB63" s="13">
        <v>7028.841350849927</v>
      </c>
      <c r="AC63" s="13">
        <v>6536.4565874194323</v>
      </c>
      <c r="AD63" s="14">
        <f t="shared" si="30"/>
        <v>9727.0203500539974</v>
      </c>
      <c r="AE63" s="14">
        <f t="shared" si="30"/>
        <v>9744.9723910423345</v>
      </c>
      <c r="AF63" s="14">
        <f t="shared" si="30"/>
        <v>10045.437324274733</v>
      </c>
      <c r="AG63" s="14">
        <f t="shared" si="30"/>
        <v>9113.98970180988</v>
      </c>
      <c r="AH63" s="164">
        <v>9994.5878291586287</v>
      </c>
      <c r="AI63" s="164">
        <v>10103.662901744074</v>
      </c>
      <c r="AJ63" s="164">
        <v>10104.735565740433</v>
      </c>
      <c r="AK63" s="164">
        <v>9882.5746113208279</v>
      </c>
      <c r="AL63" s="14">
        <f t="shared" si="31"/>
        <v>8491.9441505522082</v>
      </c>
      <c r="AM63" s="14">
        <f t="shared" si="31"/>
        <v>8789.4441190811885</v>
      </c>
      <c r="AN63" s="14">
        <f t="shared" si="31"/>
        <v>9341.1306167538678</v>
      </c>
      <c r="AO63" s="14">
        <f t="shared" si="31"/>
        <v>8244.3431643619479</v>
      </c>
      <c r="AP63" s="13">
        <v>384837</v>
      </c>
      <c r="AQ63" s="13">
        <v>390131.75</v>
      </c>
      <c r="AR63" s="13">
        <v>393587.397</v>
      </c>
      <c r="AS63" s="14">
        <f t="shared" si="7"/>
        <v>702.66121497711924</v>
      </c>
      <c r="AT63" s="14">
        <f t="shared" si="7"/>
        <v>699.05687164520543</v>
      </c>
      <c r="AU63" s="14">
        <f t="shared" si="7"/>
        <v>722.10327825598199</v>
      </c>
      <c r="AV63" s="14">
        <f t="shared" si="8"/>
        <v>542.84514329734986</v>
      </c>
      <c r="AW63" s="14">
        <f t="shared" si="8"/>
        <v>699.66273635025141</v>
      </c>
      <c r="AX63" s="14">
        <f t="shared" si="8"/>
        <v>707.3825670389233</v>
      </c>
      <c r="AY63" s="14">
        <f t="shared" si="8"/>
        <v>707.45850556994969</v>
      </c>
      <c r="AZ63" s="14">
        <f t="shared" si="9"/>
        <v>685.45452741915904</v>
      </c>
      <c r="BA63" s="14">
        <f t="shared" si="21"/>
        <v>490.44857601325032</v>
      </c>
      <c r="BB63" s="14">
        <f t="shared" si="21"/>
        <v>575.25272139589003</v>
      </c>
      <c r="BC63" s="14">
        <f t="shared" si="21"/>
        <v>592.69445921895374</v>
      </c>
      <c r="BD63" s="14">
        <f t="shared" si="10"/>
        <v>433.92816689771075</v>
      </c>
      <c r="BE63" s="14">
        <f t="shared" si="22"/>
        <v>1824.9076908333921</v>
      </c>
      <c r="BF63" s="14">
        <f t="shared" si="22"/>
        <v>1833.1768769398668</v>
      </c>
      <c r="BG63" s="14">
        <f t="shared" si="22"/>
        <v>1888.2063656386367</v>
      </c>
      <c r="BH63" s="14">
        <f t="shared" si="11"/>
        <v>1793.2861000095279</v>
      </c>
      <c r="BI63" s="14">
        <f t="shared" si="11"/>
        <v>1862.1866463669028</v>
      </c>
      <c r="BJ63" s="14">
        <f t="shared" si="11"/>
        <v>1882.4253380454677</v>
      </c>
      <c r="BK63" s="14">
        <f t="shared" si="11"/>
        <v>1882.6243486813219</v>
      </c>
      <c r="BL63" s="14">
        <f t="shared" si="12"/>
        <v>1825.4425914031767</v>
      </c>
      <c r="BM63" s="14">
        <f t="shared" si="23"/>
        <v>1686.237671786937</v>
      </c>
      <c r="BN63" s="14">
        <f t="shared" si="23"/>
        <v>1677.6898086804722</v>
      </c>
      <c r="BO63" s="14">
        <f t="shared" si="23"/>
        <v>1801.658375881975</v>
      </c>
      <c r="BP63" s="14">
        <f t="shared" si="13"/>
        <v>1660.7382851284317</v>
      </c>
      <c r="BQ63" s="14">
        <f t="shared" si="24"/>
        <v>2527.5689058105113</v>
      </c>
      <c r="BR63" s="14">
        <f t="shared" si="24"/>
        <v>2532.2337485850721</v>
      </c>
      <c r="BS63" s="14">
        <f t="shared" si="24"/>
        <v>2610.3096438946186</v>
      </c>
      <c r="BT63" s="14">
        <f t="shared" si="14"/>
        <v>2336.1312433068779</v>
      </c>
      <c r="BU63" s="14">
        <f t="shared" si="14"/>
        <v>2561.8493827171537</v>
      </c>
      <c r="BV63" s="14">
        <f t="shared" si="14"/>
        <v>2589.8079050843908</v>
      </c>
      <c r="BW63" s="14">
        <f t="shared" si="14"/>
        <v>2590.0828542512709</v>
      </c>
      <c r="BX63" s="14">
        <f t="shared" si="15"/>
        <v>2510.8971188223359</v>
      </c>
      <c r="BY63" s="14">
        <f t="shared" si="25"/>
        <v>2176.6862478001876</v>
      </c>
      <c r="BZ63" s="14">
        <f t="shared" si="25"/>
        <v>2252.9425300763623</v>
      </c>
      <c r="CA63" s="14">
        <f t="shared" si="25"/>
        <v>2394.352835100929</v>
      </c>
      <c r="CB63" s="14">
        <f t="shared" si="16"/>
        <v>2094.6664520261425</v>
      </c>
    </row>
    <row r="64" spans="1:80" x14ac:dyDescent="0.3">
      <c r="A64" s="228" t="s">
        <v>226</v>
      </c>
      <c r="B64" s="228" t="s">
        <v>236</v>
      </c>
      <c r="C64" s="228" t="s">
        <v>234</v>
      </c>
      <c r="D64" s="228" t="s">
        <v>371</v>
      </c>
      <c r="E64" s="228" t="s">
        <v>372</v>
      </c>
      <c r="F64" s="13">
        <v>3760.0622543900326</v>
      </c>
      <c r="G64" s="13">
        <v>3912.9374598642798</v>
      </c>
      <c r="H64" s="13">
        <v>4307.5709638126345</v>
      </c>
      <c r="I64" s="13">
        <v>4114.1191382648949</v>
      </c>
      <c r="J64" s="13">
        <v>3766.3186620799816</v>
      </c>
      <c r="K64" s="13">
        <v>3910.1387312393763</v>
      </c>
      <c r="L64" s="13">
        <v>4253.0121691196036</v>
      </c>
      <c r="M64" s="13">
        <v>3810.3017012700284</v>
      </c>
      <c r="N64" s="13">
        <v>4359.8242212300465</v>
      </c>
      <c r="O64" s="13">
        <v>4146.720331291689</v>
      </c>
      <c r="P64" s="13">
        <v>4757.2248342063649</v>
      </c>
      <c r="Q64" s="13">
        <v>4501.105158165391</v>
      </c>
      <c r="R64" s="13">
        <v>9983.5255834315212</v>
      </c>
      <c r="S64" s="13">
        <v>9863.5318292172924</v>
      </c>
      <c r="T64" s="13">
        <v>10499.370265539052</v>
      </c>
      <c r="U64" s="13">
        <v>10383.615022554071</v>
      </c>
      <c r="V64" s="13">
        <v>9998.6639857637711</v>
      </c>
      <c r="W64" s="13">
        <v>9559.5718486659935</v>
      </c>
      <c r="X64" s="13">
        <v>10410.083500360677</v>
      </c>
      <c r="Y64" s="13">
        <v>10190.6775609284</v>
      </c>
      <c r="Z64" s="13">
        <v>10173.540902486997</v>
      </c>
      <c r="AA64" s="13">
        <v>9827.4910652557701</v>
      </c>
      <c r="AB64" s="13">
        <v>10672.468498894525</v>
      </c>
      <c r="AC64" s="13">
        <v>10036.517606392037</v>
      </c>
      <c r="AD64" s="14">
        <f t="shared" si="30"/>
        <v>13743.587837821553</v>
      </c>
      <c r="AE64" s="14">
        <f t="shared" si="30"/>
        <v>13776.469289081571</v>
      </c>
      <c r="AF64" s="14">
        <f t="shared" si="30"/>
        <v>14806.941229351687</v>
      </c>
      <c r="AG64" s="14">
        <f t="shared" si="30"/>
        <v>14497.734160818967</v>
      </c>
      <c r="AH64" s="164">
        <v>13764.982647843754</v>
      </c>
      <c r="AI64" s="164">
        <v>13469.71057990537</v>
      </c>
      <c r="AJ64" s="164">
        <v>14663.095669480281</v>
      </c>
      <c r="AK64" s="164">
        <v>14000.979262198427</v>
      </c>
      <c r="AL64" s="14">
        <f t="shared" si="31"/>
        <v>14533.365123717043</v>
      </c>
      <c r="AM64" s="14">
        <f t="shared" si="31"/>
        <v>13974.21139654746</v>
      </c>
      <c r="AN64" s="14">
        <f t="shared" si="31"/>
        <v>15429.69333310089</v>
      </c>
      <c r="AO64" s="14">
        <f t="shared" si="31"/>
        <v>14537.622764557429</v>
      </c>
      <c r="AP64" s="13">
        <v>498375</v>
      </c>
      <c r="AQ64" s="13">
        <v>497467.7429999999</v>
      </c>
      <c r="AR64" s="13">
        <v>497050.70699999994</v>
      </c>
      <c r="AS64" s="14">
        <f t="shared" si="7"/>
        <v>754.46446037422277</v>
      </c>
      <c r="AT64" s="14">
        <f t="shared" si="7"/>
        <v>785.13919435450816</v>
      </c>
      <c r="AU64" s="14">
        <f t="shared" si="7"/>
        <v>864.32324330326242</v>
      </c>
      <c r="AV64" s="14">
        <f t="shared" si="8"/>
        <v>827.01224273447929</v>
      </c>
      <c r="AW64" s="14">
        <f t="shared" si="8"/>
        <v>757.09806617149491</v>
      </c>
      <c r="AX64" s="14">
        <f t="shared" si="8"/>
        <v>786.00849728650189</v>
      </c>
      <c r="AY64" s="14">
        <f t="shared" si="8"/>
        <v>854.93225017397845</v>
      </c>
      <c r="AZ64" s="14">
        <f t="shared" si="9"/>
        <v>766.58209064171569</v>
      </c>
      <c r="BA64" s="14">
        <f t="shared" si="21"/>
        <v>876.40340154277044</v>
      </c>
      <c r="BB64" s="14">
        <f t="shared" si="21"/>
        <v>833.56567127040626</v>
      </c>
      <c r="BC64" s="14">
        <f t="shared" si="21"/>
        <v>956.28810131843375</v>
      </c>
      <c r="BD64" s="14">
        <f t="shared" si="10"/>
        <v>905.56257033256588</v>
      </c>
      <c r="BE64" s="14">
        <f t="shared" si="22"/>
        <v>2003.2155672799643</v>
      </c>
      <c r="BF64" s="14">
        <f t="shared" si="22"/>
        <v>1979.138566183555</v>
      </c>
      <c r="BG64" s="14">
        <f t="shared" si="22"/>
        <v>2106.720896019875</v>
      </c>
      <c r="BH64" s="14">
        <f t="shared" si="11"/>
        <v>2087.2941348790273</v>
      </c>
      <c r="BI64" s="14">
        <f t="shared" si="11"/>
        <v>2009.9120247408227</v>
      </c>
      <c r="BJ64" s="14">
        <f t="shared" si="11"/>
        <v>1921.6465757189799</v>
      </c>
      <c r="BK64" s="14">
        <f t="shared" si="11"/>
        <v>2092.614776906385</v>
      </c>
      <c r="BL64" s="14">
        <f t="shared" si="12"/>
        <v>2050.2289640498188</v>
      </c>
      <c r="BM64" s="14">
        <f t="shared" si="23"/>
        <v>2045.0654430647173</v>
      </c>
      <c r="BN64" s="14">
        <f t="shared" si="23"/>
        <v>1975.503176545815</v>
      </c>
      <c r="BO64" s="14">
        <f t="shared" si="23"/>
        <v>2145.3588999627914</v>
      </c>
      <c r="BP64" s="14">
        <f t="shared" si="13"/>
        <v>2019.2140288801641</v>
      </c>
      <c r="BQ64" s="14">
        <f t="shared" si="24"/>
        <v>2757.6800276541867</v>
      </c>
      <c r="BR64" s="14">
        <f t="shared" si="24"/>
        <v>2764.2777605380629</v>
      </c>
      <c r="BS64" s="14">
        <f t="shared" si="24"/>
        <v>2971.0441393231376</v>
      </c>
      <c r="BT64" s="14">
        <f t="shared" si="14"/>
        <v>2914.3063776135068</v>
      </c>
      <c r="BU64" s="14">
        <f t="shared" si="14"/>
        <v>2767.010090912318</v>
      </c>
      <c r="BV64" s="14">
        <f t="shared" si="14"/>
        <v>2707.6550730054814</v>
      </c>
      <c r="BW64" s="14">
        <f t="shared" si="14"/>
        <v>2947.5470270803635</v>
      </c>
      <c r="BX64" s="14">
        <f t="shared" si="15"/>
        <v>2816.8110546915345</v>
      </c>
      <c r="BY64" s="14">
        <f t="shared" si="25"/>
        <v>2921.4688446074879</v>
      </c>
      <c r="BZ64" s="14">
        <f t="shared" si="25"/>
        <v>2809.0688478162219</v>
      </c>
      <c r="CA64" s="14">
        <f t="shared" si="25"/>
        <v>3101.6470012812251</v>
      </c>
      <c r="CB64" s="14">
        <f t="shared" si="16"/>
        <v>2924.7765992127297</v>
      </c>
    </row>
    <row r="65" spans="1:80" x14ac:dyDescent="0.3">
      <c r="A65" s="228" t="s">
        <v>226</v>
      </c>
      <c r="B65" s="228" t="s">
        <v>221</v>
      </c>
      <c r="C65" s="228" t="s">
        <v>234</v>
      </c>
      <c r="D65" s="228" t="s">
        <v>375</v>
      </c>
      <c r="E65" s="228" t="s">
        <v>376</v>
      </c>
      <c r="F65" s="13">
        <v>1052.818398604813</v>
      </c>
      <c r="G65" s="13">
        <v>965.62964322991911</v>
      </c>
      <c r="H65" s="13">
        <v>1104.6850524029223</v>
      </c>
      <c r="I65" s="13">
        <v>1181.3343796456879</v>
      </c>
      <c r="J65" s="13">
        <v>1083.3452132475595</v>
      </c>
      <c r="K65" s="13">
        <v>1064.0984987811316</v>
      </c>
      <c r="L65" s="13">
        <v>1192.2080165278871</v>
      </c>
      <c r="M65" s="13">
        <v>1095.7706633479861</v>
      </c>
      <c r="N65" s="13">
        <v>1085.2129995706421</v>
      </c>
      <c r="O65" s="13">
        <v>992.99051149445108</v>
      </c>
      <c r="P65" s="13">
        <v>1183.5750802942116</v>
      </c>
      <c r="Q65" s="13">
        <v>1115.5120986728425</v>
      </c>
      <c r="R65" s="13">
        <v>2205.8940376651558</v>
      </c>
      <c r="S65" s="13">
        <v>2134.4715789895017</v>
      </c>
      <c r="T65" s="13">
        <v>2322.0764830552848</v>
      </c>
      <c r="U65" s="13">
        <v>2270.1694400063448</v>
      </c>
      <c r="V65" s="13">
        <v>2225.5886469664251</v>
      </c>
      <c r="W65" s="13">
        <v>2215.1847124839051</v>
      </c>
      <c r="X65" s="13">
        <v>2325.0058945169881</v>
      </c>
      <c r="Y65" s="13">
        <v>2241.2638674429245</v>
      </c>
      <c r="Z65" s="13">
        <v>2183.1160002419429</v>
      </c>
      <c r="AA65" s="13">
        <v>2249.5587396665564</v>
      </c>
      <c r="AB65" s="13">
        <v>2419.2704980275812</v>
      </c>
      <c r="AC65" s="13">
        <v>2469.3485922738037</v>
      </c>
      <c r="AD65" s="14">
        <f t="shared" si="30"/>
        <v>3258.7124362699687</v>
      </c>
      <c r="AE65" s="14">
        <f t="shared" si="30"/>
        <v>3100.1012222194208</v>
      </c>
      <c r="AF65" s="14">
        <f t="shared" si="30"/>
        <v>3426.7615354582072</v>
      </c>
      <c r="AG65" s="14">
        <f t="shared" si="30"/>
        <v>3451.5038196520327</v>
      </c>
      <c r="AH65" s="164">
        <v>3308.9338602139842</v>
      </c>
      <c r="AI65" s="164">
        <v>3279.2832112650367</v>
      </c>
      <c r="AJ65" s="164">
        <v>3517.2139110448752</v>
      </c>
      <c r="AK65" s="164">
        <v>3337.0345307909101</v>
      </c>
      <c r="AL65" s="14">
        <f t="shared" si="31"/>
        <v>3268.3289998125847</v>
      </c>
      <c r="AM65" s="14">
        <f t="shared" si="31"/>
        <v>3242.5492511610073</v>
      </c>
      <c r="AN65" s="14">
        <f t="shared" si="31"/>
        <v>3602.8455783217928</v>
      </c>
      <c r="AO65" s="14">
        <f t="shared" si="31"/>
        <v>3584.8606909466462</v>
      </c>
      <c r="AP65" s="13">
        <v>106347</v>
      </c>
      <c r="AQ65" s="13">
        <v>106378.573</v>
      </c>
      <c r="AR65" s="13">
        <v>106444.939</v>
      </c>
      <c r="AS65" s="14">
        <f t="shared" si="7"/>
        <v>989.98410731361776</v>
      </c>
      <c r="AT65" s="14">
        <f t="shared" si="7"/>
        <v>907.99894988097367</v>
      </c>
      <c r="AU65" s="14">
        <f t="shared" si="7"/>
        <v>1038.755256286423</v>
      </c>
      <c r="AV65" s="14">
        <f t="shared" si="8"/>
        <v>1110.5003069045567</v>
      </c>
      <c r="AW65" s="14">
        <f t="shared" si="8"/>
        <v>1018.3866757148166</v>
      </c>
      <c r="AX65" s="14">
        <f t="shared" si="8"/>
        <v>1000.294014830535</v>
      </c>
      <c r="AY65" s="14">
        <f t="shared" si="8"/>
        <v>1120.7219488908609</v>
      </c>
      <c r="AZ65" s="14">
        <f t="shared" si="9"/>
        <v>1029.4248591264504</v>
      </c>
      <c r="BA65" s="14">
        <f t="shared" si="21"/>
        <v>1020.1424675725272</v>
      </c>
      <c r="BB65" s="14">
        <f t="shared" si="21"/>
        <v>933.44973850556437</v>
      </c>
      <c r="BC65" s="14">
        <f t="shared" si="21"/>
        <v>1112.6066527459543</v>
      </c>
      <c r="BD65" s="14">
        <f t="shared" si="10"/>
        <v>1047.9710065622214</v>
      </c>
      <c r="BE65" s="14">
        <f t="shared" si="22"/>
        <v>2074.2419040171849</v>
      </c>
      <c r="BF65" s="14">
        <f t="shared" si="22"/>
        <v>2007.0820794093877</v>
      </c>
      <c r="BG65" s="14">
        <f t="shared" si="22"/>
        <v>2183.4903505085099</v>
      </c>
      <c r="BH65" s="14">
        <f t="shared" si="11"/>
        <v>2134.0476526286402</v>
      </c>
      <c r="BI65" s="14">
        <f t="shared" si="11"/>
        <v>2092.1399716147962</v>
      </c>
      <c r="BJ65" s="14">
        <f t="shared" si="11"/>
        <v>2082.3598681699791</v>
      </c>
      <c r="BK65" s="14">
        <f t="shared" si="11"/>
        <v>2185.5960546838583</v>
      </c>
      <c r="BL65" s="14">
        <f t="shared" si="12"/>
        <v>2105.5617002541799</v>
      </c>
      <c r="BM65" s="14">
        <f t="shared" si="23"/>
        <v>2052.2140302088305</v>
      </c>
      <c r="BN65" s="14">
        <f t="shared" si="23"/>
        <v>2114.6727919226332</v>
      </c>
      <c r="BO65" s="14">
        <f t="shared" si="23"/>
        <v>2274.2084517599055</v>
      </c>
      <c r="BP65" s="14">
        <f t="shared" si="13"/>
        <v>2319.8365422275301</v>
      </c>
      <c r="BQ65" s="14">
        <f t="shared" si="24"/>
        <v>3064.2260113308025</v>
      </c>
      <c r="BR65" s="14">
        <f t="shared" si="24"/>
        <v>2915.0810292903616</v>
      </c>
      <c r="BS65" s="14">
        <f t="shared" si="24"/>
        <v>3222.2456067949329</v>
      </c>
      <c r="BT65" s="14">
        <f t="shared" si="14"/>
        <v>3244.5479595331972</v>
      </c>
      <c r="BU65" s="14">
        <f t="shared" si="14"/>
        <v>3110.5266473296119</v>
      </c>
      <c r="BV65" s="14">
        <f t="shared" si="14"/>
        <v>3082.6538830005143</v>
      </c>
      <c r="BW65" s="14">
        <f t="shared" si="14"/>
        <v>3306.3180035747187</v>
      </c>
      <c r="BX65" s="14">
        <f t="shared" si="15"/>
        <v>3134.9865593806298</v>
      </c>
      <c r="BY65" s="14">
        <f t="shared" si="25"/>
        <v>3072.3564977813571</v>
      </c>
      <c r="BZ65" s="14">
        <f t="shared" si="25"/>
        <v>3048.1225304281975</v>
      </c>
      <c r="CA65" s="14">
        <f t="shared" si="25"/>
        <v>3386.8151045058603</v>
      </c>
      <c r="CB65" s="14">
        <f t="shared" si="16"/>
        <v>3367.8075487897518</v>
      </c>
    </row>
    <row r="66" spans="1:80" x14ac:dyDescent="0.3">
      <c r="A66" s="228" t="s">
        <v>232</v>
      </c>
      <c r="B66" s="228" t="s">
        <v>254</v>
      </c>
      <c r="C66" s="228" t="s">
        <v>268</v>
      </c>
      <c r="D66" s="228" t="s">
        <v>379</v>
      </c>
      <c r="E66" s="228" t="s">
        <v>380</v>
      </c>
      <c r="F66" s="13">
        <v>1122.1126811908059</v>
      </c>
      <c r="G66" s="13">
        <v>1126.6171477968351</v>
      </c>
      <c r="H66" s="13">
        <v>1181.1712433587431</v>
      </c>
      <c r="I66" s="13">
        <v>1106.0967999249247</v>
      </c>
      <c r="J66" s="13">
        <v>1250.7402276074147</v>
      </c>
      <c r="K66" s="13">
        <v>1286.7759604556477</v>
      </c>
      <c r="L66" s="13">
        <v>1296.2853899572647</v>
      </c>
      <c r="M66" s="13">
        <v>1264.2536274255021</v>
      </c>
      <c r="N66" s="13">
        <v>1133.624095850658</v>
      </c>
      <c r="O66" s="13">
        <v>1168.1583398302146</v>
      </c>
      <c r="P66" s="13">
        <v>1229.7193834459456</v>
      </c>
      <c r="Q66" s="13">
        <v>1223.2129316816813</v>
      </c>
      <c r="R66" s="13">
        <v>5339.2944170131659</v>
      </c>
      <c r="S66" s="13">
        <v>5223.1792778355266</v>
      </c>
      <c r="T66" s="13">
        <v>5479.9338743791859</v>
      </c>
      <c r="U66" s="13">
        <v>5533.4869773619757</v>
      </c>
      <c r="V66" s="13">
        <v>5469.4234522984507</v>
      </c>
      <c r="W66" s="13">
        <v>5380.835609046545</v>
      </c>
      <c r="X66" s="13">
        <v>5601.554472741971</v>
      </c>
      <c r="Y66" s="13">
        <v>5634.5872278528514</v>
      </c>
      <c r="Z66" s="13">
        <v>5283.2388325825814</v>
      </c>
      <c r="AA66" s="13">
        <v>5263.2189810002292</v>
      </c>
      <c r="AB66" s="13">
        <v>5627.5802797990291</v>
      </c>
      <c r="AC66" s="13">
        <v>5512.9666294900653</v>
      </c>
      <c r="AD66" s="14">
        <f t="shared" si="30"/>
        <v>6461.4070982039721</v>
      </c>
      <c r="AE66" s="14">
        <f t="shared" si="30"/>
        <v>6349.7964256323612</v>
      </c>
      <c r="AF66" s="14">
        <f t="shared" si="30"/>
        <v>6661.1051177379286</v>
      </c>
      <c r="AG66" s="14">
        <f t="shared" si="30"/>
        <v>6639.5837772868999</v>
      </c>
      <c r="AH66" s="164">
        <v>6720.163679905866</v>
      </c>
      <c r="AI66" s="164">
        <v>6667.6115695021927</v>
      </c>
      <c r="AJ66" s="164">
        <v>6897.8398626992357</v>
      </c>
      <c r="AK66" s="164">
        <v>6898.840855278354</v>
      </c>
      <c r="AL66" s="14">
        <f t="shared" si="31"/>
        <v>6416.8629284332392</v>
      </c>
      <c r="AM66" s="14">
        <f t="shared" si="31"/>
        <v>6431.3773208304438</v>
      </c>
      <c r="AN66" s="14">
        <f t="shared" si="31"/>
        <v>6857.2996632449749</v>
      </c>
      <c r="AO66" s="14">
        <f t="shared" si="31"/>
        <v>6736.1795611717462</v>
      </c>
      <c r="AP66" s="13">
        <v>257034</v>
      </c>
      <c r="AQ66" s="13">
        <v>259020.95499999999</v>
      </c>
      <c r="AR66" s="13">
        <v>260300.285</v>
      </c>
      <c r="AS66" s="14">
        <f t="shared" si="7"/>
        <v>436.56196502828652</v>
      </c>
      <c r="AT66" s="14">
        <f t="shared" si="7"/>
        <v>438.31444392447503</v>
      </c>
      <c r="AU66" s="14">
        <f t="shared" si="7"/>
        <v>459.53891055609108</v>
      </c>
      <c r="AV66" s="14">
        <f t="shared" si="8"/>
        <v>427.02985166776358</v>
      </c>
      <c r="AW66" s="14">
        <f t="shared" si="8"/>
        <v>482.87221688585572</v>
      </c>
      <c r="AX66" s="14">
        <f t="shared" si="8"/>
        <v>496.78450164607256</v>
      </c>
      <c r="AY66" s="14">
        <f t="shared" si="8"/>
        <v>500.45579901335191</v>
      </c>
      <c r="AZ66" s="14">
        <f t="shared" si="9"/>
        <v>485.69045071368328</v>
      </c>
      <c r="BA66" s="14">
        <f t="shared" si="21"/>
        <v>437.65729141515135</v>
      </c>
      <c r="BB66" s="14">
        <f t="shared" si="21"/>
        <v>450.98989764369242</v>
      </c>
      <c r="BC66" s="14">
        <f t="shared" si="21"/>
        <v>474.756717442396</v>
      </c>
      <c r="BD66" s="14">
        <f t="shared" si="10"/>
        <v>469.92377733342909</v>
      </c>
      <c r="BE66" s="14">
        <f t="shared" si="22"/>
        <v>2077.2716516154151</v>
      </c>
      <c r="BF66" s="14">
        <f t="shared" si="22"/>
        <v>2032.096640069223</v>
      </c>
      <c r="BG66" s="14">
        <f t="shared" si="22"/>
        <v>2131.9879371519664</v>
      </c>
      <c r="BH66" s="14">
        <f t="shared" si="11"/>
        <v>2136.3086154021694</v>
      </c>
      <c r="BI66" s="14">
        <f t="shared" si="11"/>
        <v>2111.5756647173394</v>
      </c>
      <c r="BJ66" s="14">
        <f t="shared" si="11"/>
        <v>2077.3746313484735</v>
      </c>
      <c r="BK66" s="14">
        <f t="shared" si="11"/>
        <v>2162.587375504801</v>
      </c>
      <c r="BL66" s="14">
        <f t="shared" si="12"/>
        <v>2164.6488892061147</v>
      </c>
      <c r="BM66" s="14">
        <f t="shared" si="23"/>
        <v>2039.6955267895532</v>
      </c>
      <c r="BN66" s="14">
        <f t="shared" si="23"/>
        <v>2031.9664797005439</v>
      </c>
      <c r="BO66" s="14">
        <f t="shared" si="23"/>
        <v>2172.6351367205134</v>
      </c>
      <c r="BP66" s="14">
        <f t="shared" si="13"/>
        <v>2117.925698579264</v>
      </c>
      <c r="BQ66" s="14">
        <f t="shared" si="24"/>
        <v>2513.8336166437016</v>
      </c>
      <c r="BR66" s="14">
        <f t="shared" si="24"/>
        <v>2470.411083993698</v>
      </c>
      <c r="BS66" s="14">
        <f t="shared" si="24"/>
        <v>2591.5268477080576</v>
      </c>
      <c r="BT66" s="14">
        <f t="shared" si="14"/>
        <v>2563.3384670699329</v>
      </c>
      <c r="BU66" s="14">
        <f t="shared" si="14"/>
        <v>2594.4478816031956</v>
      </c>
      <c r="BV66" s="14">
        <f t="shared" si="14"/>
        <v>2574.1591329945463</v>
      </c>
      <c r="BW66" s="14">
        <f t="shared" si="14"/>
        <v>2663.0431745181527</v>
      </c>
      <c r="BX66" s="14">
        <f t="shared" si="15"/>
        <v>2650.3393399197985</v>
      </c>
      <c r="BY66" s="14">
        <f t="shared" si="25"/>
        <v>2477.3528182047044</v>
      </c>
      <c r="BZ66" s="14">
        <f t="shared" si="25"/>
        <v>2482.956377344236</v>
      </c>
      <c r="CA66" s="14">
        <f t="shared" si="25"/>
        <v>2647.3918541629096</v>
      </c>
      <c r="CB66" s="14">
        <f t="shared" si="16"/>
        <v>2587.8494759126929</v>
      </c>
    </row>
    <row r="67" spans="1:80" x14ac:dyDescent="0.3">
      <c r="A67" s="228" t="s">
        <v>232</v>
      </c>
      <c r="B67" s="228" t="s">
        <v>254</v>
      </c>
      <c r="C67" s="228" t="s">
        <v>268</v>
      </c>
      <c r="D67" s="228" t="s">
        <v>383</v>
      </c>
      <c r="E67" s="228" t="s">
        <v>384</v>
      </c>
      <c r="F67" s="13">
        <v>5348.3901620511342</v>
      </c>
      <c r="G67" s="13">
        <v>5519.4022014667444</v>
      </c>
      <c r="H67" s="13">
        <v>6040.6538315789112</v>
      </c>
      <c r="I67" s="13">
        <v>5665.1092418191984</v>
      </c>
      <c r="J67" s="13">
        <v>6052.9318384265007</v>
      </c>
      <c r="K67" s="13">
        <v>5970.9544612383488</v>
      </c>
      <c r="L67" s="13">
        <v>6257.6185867445602</v>
      </c>
      <c r="M67" s="13">
        <v>6219.4672787621166</v>
      </c>
      <c r="N67" s="13">
        <v>5810.1711477984445</v>
      </c>
      <c r="O67" s="13">
        <v>6032.2850225056209</v>
      </c>
      <c r="P67" s="13">
        <v>6229.431163139674</v>
      </c>
      <c r="Q67" s="13">
        <v>6008.7298808040559</v>
      </c>
      <c r="R67" s="13">
        <v>15962.315979990884</v>
      </c>
      <c r="S67" s="13">
        <v>15731.197035726556</v>
      </c>
      <c r="T67" s="13">
        <v>16478.314071060835</v>
      </c>
      <c r="U67" s="13">
        <v>16732.649118563379</v>
      </c>
      <c r="V67" s="13">
        <v>16574.142655990108</v>
      </c>
      <c r="W67" s="13">
        <v>16299.265256715091</v>
      </c>
      <c r="X67" s="13">
        <v>16871.315201227477</v>
      </c>
      <c r="Y67" s="13">
        <v>16950.711391292836</v>
      </c>
      <c r="Z67" s="13">
        <v>15765.452117556084</v>
      </c>
      <c r="AA67" s="13">
        <v>15993.342568173503</v>
      </c>
      <c r="AB67" s="13">
        <v>16962.161916155594</v>
      </c>
      <c r="AC67" s="13">
        <v>16722.84714094087</v>
      </c>
      <c r="AD67" s="14">
        <f t="shared" si="30"/>
        <v>21310.706142042018</v>
      </c>
      <c r="AE67" s="14">
        <f t="shared" si="30"/>
        <v>21250.599237193303</v>
      </c>
      <c r="AF67" s="14">
        <f t="shared" si="30"/>
        <v>22518.967902639746</v>
      </c>
      <c r="AG67" s="14">
        <f t="shared" si="30"/>
        <v>22397.758360382577</v>
      </c>
      <c r="AH67" s="164">
        <v>22627.074494416614</v>
      </c>
      <c r="AI67" s="164">
        <v>22270.219717953438</v>
      </c>
      <c r="AJ67" s="164">
        <v>23128.933787972037</v>
      </c>
      <c r="AK67" s="164">
        <v>23170.178670054956</v>
      </c>
      <c r="AL67" s="14">
        <f t="shared" si="31"/>
        <v>21575.62326535453</v>
      </c>
      <c r="AM67" s="14">
        <f t="shared" si="31"/>
        <v>22025.627590679123</v>
      </c>
      <c r="AN67" s="14">
        <f t="shared" si="31"/>
        <v>23191.593079295268</v>
      </c>
      <c r="AO67" s="14">
        <f t="shared" si="31"/>
        <v>22731.577021744924</v>
      </c>
      <c r="AP67" s="13">
        <v>791966</v>
      </c>
      <c r="AQ67" s="13">
        <v>792040.31400000001</v>
      </c>
      <c r="AR67" s="13">
        <v>794973.87199999997</v>
      </c>
      <c r="AS67" s="14">
        <f t="shared" si="7"/>
        <v>675.33077961063157</v>
      </c>
      <c r="AT67" s="14">
        <f t="shared" si="7"/>
        <v>696.92413581728817</v>
      </c>
      <c r="AU67" s="14">
        <f t="shared" si="7"/>
        <v>762.74156107445413</v>
      </c>
      <c r="AV67" s="14">
        <f t="shared" si="8"/>
        <v>715.25516336523231</v>
      </c>
      <c r="AW67" s="14">
        <f t="shared" si="8"/>
        <v>764.22017054380649</v>
      </c>
      <c r="AX67" s="14">
        <f t="shared" si="8"/>
        <v>753.87001844433246</v>
      </c>
      <c r="AY67" s="14">
        <f t="shared" si="8"/>
        <v>790.06314150122421</v>
      </c>
      <c r="AZ67" s="14">
        <f t="shared" si="9"/>
        <v>782.34864035407156</v>
      </c>
      <c r="BA67" s="14">
        <f t="shared" si="21"/>
        <v>733.57012832536759</v>
      </c>
      <c r="BB67" s="14">
        <f t="shared" si="21"/>
        <v>761.6133820311602</v>
      </c>
      <c r="BC67" s="14">
        <f t="shared" si="21"/>
        <v>786.50430451948864</v>
      </c>
      <c r="BD67" s="14">
        <f t="shared" si="10"/>
        <v>755.83992033439517</v>
      </c>
      <c r="BE67" s="14">
        <f t="shared" si="22"/>
        <v>2015.5304621651542</v>
      </c>
      <c r="BF67" s="14">
        <f t="shared" si="22"/>
        <v>1986.347524480414</v>
      </c>
      <c r="BG67" s="14">
        <f t="shared" si="22"/>
        <v>2080.6845333083534</v>
      </c>
      <c r="BH67" s="14">
        <f t="shared" si="11"/>
        <v>2112.6006874649288</v>
      </c>
      <c r="BI67" s="14">
        <f t="shared" si="11"/>
        <v>2092.588263883511</v>
      </c>
      <c r="BJ67" s="14">
        <f t="shared" si="11"/>
        <v>2057.883288086658</v>
      </c>
      <c r="BK67" s="14">
        <f t="shared" si="11"/>
        <v>2130.1081400797834</v>
      </c>
      <c r="BL67" s="14">
        <f t="shared" si="12"/>
        <v>2132.2350316555858</v>
      </c>
      <c r="BM67" s="14">
        <f t="shared" si="23"/>
        <v>1990.4860698234716</v>
      </c>
      <c r="BN67" s="14">
        <f t="shared" si="23"/>
        <v>2019.2586520505699</v>
      </c>
      <c r="BO67" s="14">
        <f t="shared" si="23"/>
        <v>2141.578101055547</v>
      </c>
      <c r="BP67" s="14">
        <f t="shared" si="13"/>
        <v>2103.5719197751032</v>
      </c>
      <c r="BQ67" s="14">
        <f t="shared" si="24"/>
        <v>2690.8612417757854</v>
      </c>
      <c r="BR67" s="14">
        <f t="shared" si="24"/>
        <v>2683.2716602977025</v>
      </c>
      <c r="BS67" s="14">
        <f t="shared" si="24"/>
        <v>2843.4260943828076</v>
      </c>
      <c r="BT67" s="14">
        <f t="shared" si="14"/>
        <v>2827.8558508301608</v>
      </c>
      <c r="BU67" s="14">
        <f t="shared" si="14"/>
        <v>2856.8084344273179</v>
      </c>
      <c r="BV67" s="14">
        <f t="shared" si="14"/>
        <v>2811.7533065309904</v>
      </c>
      <c r="BW67" s="14">
        <f t="shared" si="14"/>
        <v>2920.1712815810079</v>
      </c>
      <c r="BX67" s="14">
        <f t="shared" si="15"/>
        <v>2914.5836720096577</v>
      </c>
      <c r="BY67" s="14">
        <f t="shared" si="25"/>
        <v>2724.0561981488395</v>
      </c>
      <c r="BZ67" s="14">
        <f t="shared" si="25"/>
        <v>2780.8720340817304</v>
      </c>
      <c r="CA67" s="14">
        <f t="shared" si="25"/>
        <v>2928.0824055750359</v>
      </c>
      <c r="CB67" s="14">
        <f t="shared" si="16"/>
        <v>2859.4118401094979</v>
      </c>
    </row>
    <row r="68" spans="1:80" x14ac:dyDescent="0.3">
      <c r="A68" s="228" t="s">
        <v>250</v>
      </c>
      <c r="B68" s="228" t="s">
        <v>291</v>
      </c>
      <c r="C68" s="228" t="s">
        <v>296</v>
      </c>
      <c r="D68" s="228" t="s">
        <v>385</v>
      </c>
      <c r="E68" s="228" t="s">
        <v>386</v>
      </c>
      <c r="F68" s="13">
        <v>6099.4672297664556</v>
      </c>
      <c r="G68" s="13">
        <v>6266.3012420512114</v>
      </c>
      <c r="H68" s="13">
        <v>6852.3060202654542</v>
      </c>
      <c r="I68" s="13">
        <v>6281.0639857082588</v>
      </c>
      <c r="J68" s="13">
        <v>6635.4996419329091</v>
      </c>
      <c r="K68" s="13">
        <v>6508.3744908927965</v>
      </c>
      <c r="L68" s="13">
        <v>7091.1153968731924</v>
      </c>
      <c r="M68" s="13">
        <v>6767.2221247679745</v>
      </c>
      <c r="N68" s="13">
        <v>6484.2882554679554</v>
      </c>
      <c r="O68" s="13">
        <v>6118.0017697463154</v>
      </c>
      <c r="P68" s="13">
        <v>6574.1497913609946</v>
      </c>
      <c r="Q68" s="13">
        <v>6011.2526125313361</v>
      </c>
      <c r="R68" s="13">
        <v>14629.780217053703</v>
      </c>
      <c r="S68" s="13">
        <v>14364.234334343138</v>
      </c>
      <c r="T68" s="13">
        <v>15388.396943376627</v>
      </c>
      <c r="U68" s="13">
        <v>15394.405304020223</v>
      </c>
      <c r="V68" s="13">
        <v>15233.130177944087</v>
      </c>
      <c r="W68" s="13">
        <v>15238.630849983158</v>
      </c>
      <c r="X68" s="13">
        <v>15756.893954394478</v>
      </c>
      <c r="Y68" s="13">
        <v>15888.443108636407</v>
      </c>
      <c r="Z68" s="13">
        <v>15106.847117687186</v>
      </c>
      <c r="AA68" s="13">
        <v>14763.312856623661</v>
      </c>
      <c r="AB68" s="13">
        <v>15914.259719120491</v>
      </c>
      <c r="AC68" s="13">
        <v>15914.34048521049</v>
      </c>
      <c r="AD68" s="14">
        <f t="shared" si="30"/>
        <v>20729.247446820158</v>
      </c>
      <c r="AE68" s="14">
        <f t="shared" si="30"/>
        <v>20630.535576394352</v>
      </c>
      <c r="AF68" s="14">
        <f t="shared" si="30"/>
        <v>22240.702963642081</v>
      </c>
      <c r="AG68" s="14">
        <f t="shared" si="30"/>
        <v>21675.469289728484</v>
      </c>
      <c r="AH68" s="164">
        <v>21868.629819877002</v>
      </c>
      <c r="AI68" s="164">
        <v>21747.005340875956</v>
      </c>
      <c r="AJ68" s="164">
        <v>22848.009351267669</v>
      </c>
      <c r="AK68" s="164">
        <v>22655.665233404383</v>
      </c>
      <c r="AL68" s="14">
        <f t="shared" si="31"/>
        <v>21591.135373155143</v>
      </c>
      <c r="AM68" s="14">
        <f t="shared" si="31"/>
        <v>20881.314626369975</v>
      </c>
      <c r="AN68" s="14">
        <f t="shared" si="31"/>
        <v>22488.409510481484</v>
      </c>
      <c r="AO68" s="14">
        <f t="shared" si="31"/>
        <v>21925.593097741825</v>
      </c>
      <c r="AP68" s="13">
        <v>787171</v>
      </c>
      <c r="AQ68" s="13">
        <v>789216.09200000018</v>
      </c>
      <c r="AR68" s="13">
        <v>794503.62000000011</v>
      </c>
      <c r="AS68" s="14">
        <f t="shared" si="7"/>
        <v>774.85924021165101</v>
      </c>
      <c r="AT68" s="14">
        <f t="shared" si="7"/>
        <v>796.05336604768354</v>
      </c>
      <c r="AU68" s="14">
        <f t="shared" si="7"/>
        <v>870.49777243641529</v>
      </c>
      <c r="AV68" s="14">
        <f t="shared" si="8"/>
        <v>795.86111451314116</v>
      </c>
      <c r="AW68" s="14">
        <f t="shared" si="8"/>
        <v>840.77095097205745</v>
      </c>
      <c r="AX68" s="14">
        <f t="shared" si="8"/>
        <v>824.66317613969727</v>
      </c>
      <c r="AY68" s="14">
        <f t="shared" si="8"/>
        <v>898.50111632964399</v>
      </c>
      <c r="AZ68" s="14">
        <f t="shared" si="9"/>
        <v>851.75472514121122</v>
      </c>
      <c r="BA68" s="14">
        <f t="shared" si="21"/>
        <v>821.61125719519089</v>
      </c>
      <c r="BB68" s="14">
        <f t="shared" si="21"/>
        <v>775.19982572102879</v>
      </c>
      <c r="BC68" s="14">
        <f t="shared" si="21"/>
        <v>832.99743352939561</v>
      </c>
      <c r="BD68" s="14">
        <f t="shared" si="10"/>
        <v>756.60481100530865</v>
      </c>
      <c r="BE68" s="14">
        <f t="shared" si="22"/>
        <v>1858.5263198280556</v>
      </c>
      <c r="BF68" s="14">
        <f t="shared" si="22"/>
        <v>1824.7921143364197</v>
      </c>
      <c r="BG68" s="14">
        <f t="shared" si="22"/>
        <v>1954.8988648434236</v>
      </c>
      <c r="BH68" s="14">
        <f t="shared" si="11"/>
        <v>1950.5944518957197</v>
      </c>
      <c r="BI68" s="14">
        <f t="shared" si="11"/>
        <v>1930.1596017056486</v>
      </c>
      <c r="BJ68" s="14">
        <f t="shared" si="11"/>
        <v>1930.8565809100551</v>
      </c>
      <c r="BK68" s="14">
        <f t="shared" si="11"/>
        <v>1996.5246672130038</v>
      </c>
      <c r="BL68" s="14">
        <f t="shared" si="12"/>
        <v>1999.7949296488296</v>
      </c>
      <c r="BM68" s="14">
        <f t="shared" si="23"/>
        <v>1914.1585265201588</v>
      </c>
      <c r="BN68" s="14">
        <f t="shared" si="23"/>
        <v>1870.6299841417397</v>
      </c>
      <c r="BO68" s="14">
        <f t="shared" si="23"/>
        <v>2016.4641700083946</v>
      </c>
      <c r="BP68" s="14">
        <f t="shared" si="13"/>
        <v>2003.0544964931046</v>
      </c>
      <c r="BQ68" s="14">
        <f t="shared" si="24"/>
        <v>2633.3855600397064</v>
      </c>
      <c r="BR68" s="14">
        <f t="shared" si="24"/>
        <v>2620.8454803841037</v>
      </c>
      <c r="BS68" s="14">
        <f t="shared" si="24"/>
        <v>2825.3966372798391</v>
      </c>
      <c r="BT68" s="14">
        <f t="shared" si="14"/>
        <v>2746.4555664088612</v>
      </c>
      <c r="BU68" s="14">
        <f t="shared" si="14"/>
        <v>2770.9305526777066</v>
      </c>
      <c r="BV68" s="14">
        <f t="shared" si="14"/>
        <v>2755.5197570497526</v>
      </c>
      <c r="BW68" s="14">
        <f t="shared" si="14"/>
        <v>2895.0257835426478</v>
      </c>
      <c r="BX68" s="14">
        <f t="shared" si="15"/>
        <v>2851.5496547900411</v>
      </c>
      <c r="BY68" s="14">
        <f t="shared" si="25"/>
        <v>2735.7697837153501</v>
      </c>
      <c r="BZ68" s="14">
        <f t="shared" si="25"/>
        <v>2645.8298098627679</v>
      </c>
      <c r="CA68" s="14">
        <f t="shared" si="25"/>
        <v>2849.4616035377899</v>
      </c>
      <c r="CB68" s="14">
        <f t="shared" si="16"/>
        <v>2759.659307498413</v>
      </c>
    </row>
    <row r="69" spans="1:80" x14ac:dyDescent="0.3">
      <c r="A69" s="228" t="s">
        <v>226</v>
      </c>
      <c r="B69" s="228" t="s">
        <v>245</v>
      </c>
      <c r="C69" s="228" t="s">
        <v>220</v>
      </c>
      <c r="D69" s="228" t="s">
        <v>387</v>
      </c>
      <c r="E69" s="228" t="s">
        <v>388</v>
      </c>
      <c r="F69" s="13">
        <v>3024.6321153744666</v>
      </c>
      <c r="G69" s="13">
        <v>3230.8634573795862</v>
      </c>
      <c r="H69" s="13">
        <v>3156.2139292056281</v>
      </c>
      <c r="I69" s="13">
        <v>3184.9795158952802</v>
      </c>
      <c r="J69" s="13">
        <v>3215.9133164264767</v>
      </c>
      <c r="K69" s="13">
        <v>3258.3655676088065</v>
      </c>
      <c r="L69" s="13">
        <v>3304.9124966300224</v>
      </c>
      <c r="M69" s="13">
        <v>3629.8355810112607</v>
      </c>
      <c r="N69" s="13">
        <v>3176.5251224663989</v>
      </c>
      <c r="O69" s="13">
        <v>3336.2596128026726</v>
      </c>
      <c r="P69" s="13">
        <v>3180.4240689523181</v>
      </c>
      <c r="Q69" s="13">
        <v>3083.7983239435175</v>
      </c>
      <c r="R69" s="13">
        <v>6361.4513439948632</v>
      </c>
      <c r="S69" s="13">
        <v>6221.8427149353101</v>
      </c>
      <c r="T69" s="13">
        <v>6223.004955963479</v>
      </c>
      <c r="U69" s="13">
        <v>6578.4169568924626</v>
      </c>
      <c r="V69" s="13">
        <v>5962.6984843208775</v>
      </c>
      <c r="W69" s="13">
        <v>6038.8986956619665</v>
      </c>
      <c r="X69" s="13">
        <v>6131.0021884945436</v>
      </c>
      <c r="Y69" s="13">
        <v>6732.3485766111207</v>
      </c>
      <c r="Z69" s="13">
        <v>6098.2613132632814</v>
      </c>
      <c r="AA69" s="13">
        <v>6020.799530164807</v>
      </c>
      <c r="AB69" s="13">
        <v>6422.8024830956783</v>
      </c>
      <c r="AC69" s="13">
        <v>6152.8877885476541</v>
      </c>
      <c r="AD69" s="14">
        <f t="shared" si="30"/>
        <v>9386.0834593693289</v>
      </c>
      <c r="AE69" s="14">
        <f t="shared" si="30"/>
        <v>9452.7061723148963</v>
      </c>
      <c r="AF69" s="14">
        <f t="shared" si="30"/>
        <v>9379.2188851691062</v>
      </c>
      <c r="AG69" s="14">
        <f t="shared" si="30"/>
        <v>9763.3964727877428</v>
      </c>
      <c r="AH69" s="164">
        <v>9178.6118007473542</v>
      </c>
      <c r="AI69" s="164">
        <v>9297.2642632707721</v>
      </c>
      <c r="AJ69" s="164">
        <v>9435.9146851245641</v>
      </c>
      <c r="AK69" s="164">
        <v>10362.184157622381</v>
      </c>
      <c r="AL69" s="14">
        <f t="shared" si="31"/>
        <v>9274.7864357296803</v>
      </c>
      <c r="AM69" s="14">
        <f t="shared" si="31"/>
        <v>9357.0591429674787</v>
      </c>
      <c r="AN69" s="14">
        <f t="shared" si="31"/>
        <v>9603.2265520479959</v>
      </c>
      <c r="AO69" s="14">
        <f t="shared" si="31"/>
        <v>9236.686112491172</v>
      </c>
      <c r="AP69" s="13">
        <v>308940</v>
      </c>
      <c r="AQ69" s="13">
        <v>308678.71999999997</v>
      </c>
      <c r="AR69" s="13">
        <v>309437.24599999998</v>
      </c>
      <c r="AS69" s="14">
        <f t="shared" si="7"/>
        <v>979.03544875201226</v>
      </c>
      <c r="AT69" s="14">
        <f t="shared" si="7"/>
        <v>1045.7899454196886</v>
      </c>
      <c r="AU69" s="14">
        <f t="shared" si="7"/>
        <v>1021.6268301953869</v>
      </c>
      <c r="AV69" s="14">
        <f t="shared" si="8"/>
        <v>1031.8105232182124</v>
      </c>
      <c r="AW69" s="14">
        <f t="shared" si="8"/>
        <v>1041.8318815195544</v>
      </c>
      <c r="AX69" s="14">
        <f t="shared" si="8"/>
        <v>1055.5847735823211</v>
      </c>
      <c r="AY69" s="14">
        <f t="shared" si="8"/>
        <v>1070.6641833392412</v>
      </c>
      <c r="AZ69" s="14">
        <f t="shared" si="9"/>
        <v>1173.0441722620751</v>
      </c>
      <c r="BA69" s="14">
        <f t="shared" si="21"/>
        <v>1029.0716258206587</v>
      </c>
      <c r="BB69" s="14">
        <f t="shared" si="21"/>
        <v>1080.8194399674435</v>
      </c>
      <c r="BC69" s="14">
        <f t="shared" si="21"/>
        <v>1030.3347341055187</v>
      </c>
      <c r="BD69" s="14">
        <f t="shared" si="10"/>
        <v>996.5827849771897</v>
      </c>
      <c r="BE69" s="14">
        <f t="shared" si="22"/>
        <v>2059.1219473020205</v>
      </c>
      <c r="BF69" s="14">
        <f t="shared" si="22"/>
        <v>2013.9323865266103</v>
      </c>
      <c r="BG69" s="14">
        <f t="shared" si="22"/>
        <v>2014.3085893582827</v>
      </c>
      <c r="BH69" s="14">
        <f t="shared" si="11"/>
        <v>2131.1533742567235</v>
      </c>
      <c r="BI69" s="14">
        <f t="shared" si="11"/>
        <v>1931.6843364909892</v>
      </c>
      <c r="BJ69" s="14">
        <f t="shared" si="11"/>
        <v>1956.3702660364688</v>
      </c>
      <c r="BK69" s="14">
        <f t="shared" si="11"/>
        <v>1986.2082454192318</v>
      </c>
      <c r="BL69" s="14">
        <f t="shared" si="12"/>
        <v>2175.6749271906078</v>
      </c>
      <c r="BM69" s="14">
        <f t="shared" si="23"/>
        <v>1975.6014646112571</v>
      </c>
      <c r="BN69" s="14">
        <f t="shared" si="23"/>
        <v>1950.5068344733343</v>
      </c>
      <c r="BO69" s="14">
        <f t="shared" si="23"/>
        <v>2080.7402865658114</v>
      </c>
      <c r="BP69" s="14">
        <f t="shared" si="13"/>
        <v>1988.412147562758</v>
      </c>
      <c r="BQ69" s="14">
        <f t="shared" si="24"/>
        <v>3038.1573960540327</v>
      </c>
      <c r="BR69" s="14">
        <f t="shared" si="24"/>
        <v>3059.7223319462992</v>
      </c>
      <c r="BS69" s="14">
        <f t="shared" si="24"/>
        <v>3035.9354195536694</v>
      </c>
      <c r="BT69" s="14">
        <f t="shared" si="14"/>
        <v>3162.9638974749359</v>
      </c>
      <c r="BU69" s="14">
        <f t="shared" si="14"/>
        <v>2973.5162180105435</v>
      </c>
      <c r="BV69" s="14">
        <f t="shared" si="14"/>
        <v>3011.9550396187897</v>
      </c>
      <c r="BW69" s="14">
        <f t="shared" si="14"/>
        <v>3056.8724287584723</v>
      </c>
      <c r="BX69" s="14">
        <f t="shared" si="15"/>
        <v>3348.7190994526827</v>
      </c>
      <c r="BY69" s="14">
        <f t="shared" si="25"/>
        <v>3004.6730904319161</v>
      </c>
      <c r="BZ69" s="14">
        <f t="shared" si="25"/>
        <v>3031.3262744407775</v>
      </c>
      <c r="CA69" s="14">
        <f t="shared" si="25"/>
        <v>3111.0750206713301</v>
      </c>
      <c r="CB69" s="14">
        <f t="shared" si="16"/>
        <v>2984.994932539948</v>
      </c>
    </row>
    <row r="70" spans="1:80" x14ac:dyDescent="0.3">
      <c r="A70" s="228" t="s">
        <v>250</v>
      </c>
      <c r="B70" s="228" t="s">
        <v>291</v>
      </c>
      <c r="C70" s="228" t="s">
        <v>296</v>
      </c>
      <c r="D70" s="228" t="s">
        <v>389</v>
      </c>
      <c r="E70" s="228" t="s">
        <v>390</v>
      </c>
      <c r="F70" s="13">
        <v>4258.9920646256815</v>
      </c>
      <c r="G70" s="13">
        <v>4453.1949061947998</v>
      </c>
      <c r="H70" s="13">
        <v>4481.0886174760617</v>
      </c>
      <c r="I70" s="13">
        <v>4340.2427518699023</v>
      </c>
      <c r="J70" s="13">
        <v>4004.532788379297</v>
      </c>
      <c r="K70" s="13">
        <v>4198.4098501109002</v>
      </c>
      <c r="L70" s="13">
        <v>4222.7209854385492</v>
      </c>
      <c r="M70" s="13">
        <v>4143.7139016470401</v>
      </c>
      <c r="N70" s="13">
        <v>4538.9892328637288</v>
      </c>
      <c r="O70" s="13">
        <v>4604.7393812794526</v>
      </c>
      <c r="P70" s="13">
        <v>5004.2858128707485</v>
      </c>
      <c r="Q70" s="13">
        <v>4778.1628238746271</v>
      </c>
      <c r="R70" s="13">
        <v>8395.0516848062689</v>
      </c>
      <c r="S70" s="13">
        <v>8281.7343993666655</v>
      </c>
      <c r="T70" s="13">
        <v>8660.4791547754357</v>
      </c>
      <c r="U70" s="13">
        <v>8910.4240967667356</v>
      </c>
      <c r="V70" s="13">
        <v>8883.4752686225274</v>
      </c>
      <c r="W70" s="13">
        <v>8779.2738264630316</v>
      </c>
      <c r="X70" s="13">
        <v>9183.5198769016752</v>
      </c>
      <c r="Y70" s="13">
        <v>8955.4143400680714</v>
      </c>
      <c r="Z70" s="13">
        <v>8481.9418145877826</v>
      </c>
      <c r="AA70" s="13">
        <v>8293.5028124630007</v>
      </c>
      <c r="AB70" s="13">
        <v>9020.8869613194984</v>
      </c>
      <c r="AC70" s="13">
        <v>8959.6650250461062</v>
      </c>
      <c r="AD70" s="14">
        <f t="shared" si="30"/>
        <v>12654.04374943195</v>
      </c>
      <c r="AE70" s="14">
        <f t="shared" si="30"/>
        <v>12734.929305561465</v>
      </c>
      <c r="AF70" s="14">
        <f t="shared" si="30"/>
        <v>13141.567772251497</v>
      </c>
      <c r="AG70" s="14">
        <f t="shared" si="30"/>
        <v>13250.666848636638</v>
      </c>
      <c r="AH70" s="164">
        <v>12888.008057001825</v>
      </c>
      <c r="AI70" s="164">
        <v>12977.683676573934</v>
      </c>
      <c r="AJ70" s="164">
        <v>13406.240862340223</v>
      </c>
      <c r="AK70" s="164">
        <v>13099.128241715111</v>
      </c>
      <c r="AL70" s="14">
        <f t="shared" si="31"/>
        <v>13020.931047451511</v>
      </c>
      <c r="AM70" s="14">
        <f t="shared" si="31"/>
        <v>12898.242193742453</v>
      </c>
      <c r="AN70" s="14">
        <f t="shared" si="31"/>
        <v>14025.172774190247</v>
      </c>
      <c r="AO70" s="14">
        <f t="shared" si="31"/>
        <v>13737.827848920733</v>
      </c>
      <c r="AP70" s="13">
        <v>424667</v>
      </c>
      <c r="AQ70" s="13">
        <v>425861.29299999995</v>
      </c>
      <c r="AR70" s="13">
        <v>427583.80199999997</v>
      </c>
      <c r="AS70" s="14">
        <f t="shared" ref="AS70:AU133" si="32">IFERROR((F70/$AP70)*100000,"")</f>
        <v>1002.9015827991535</v>
      </c>
      <c r="AT70" s="14">
        <f t="shared" si="32"/>
        <v>1048.6322003345681</v>
      </c>
      <c r="AU70" s="14">
        <f t="shared" si="32"/>
        <v>1055.2005730315898</v>
      </c>
      <c r="AV70" s="14">
        <f t="shared" ref="AV70:AY133" si="33">IFERROR((I70/$AQ70)*100000,"")</f>
        <v>1019.1681712359575</v>
      </c>
      <c r="AW70" s="14">
        <f t="shared" si="33"/>
        <v>940.33734791184634</v>
      </c>
      <c r="AX70" s="14">
        <f t="shared" si="33"/>
        <v>985.86321863980731</v>
      </c>
      <c r="AY70" s="14">
        <f t="shared" si="33"/>
        <v>991.57191668944404</v>
      </c>
      <c r="AZ70" s="14">
        <f t="shared" ref="AZ70:AZ133" si="34">IFERROR((M70/$AR70)*100000,"")</f>
        <v>969.09983078522703</v>
      </c>
      <c r="BA70" s="14">
        <f t="shared" si="21"/>
        <v>1065.8374704328269</v>
      </c>
      <c r="BB70" s="14">
        <f t="shared" si="21"/>
        <v>1081.2768046706356</v>
      </c>
      <c r="BC70" s="14">
        <f t="shared" si="21"/>
        <v>1175.0975951859398</v>
      </c>
      <c r="BD70" s="14">
        <f t="shared" ref="BD70:BD133" si="35">IFERROR((Q70/$AR70)*100000,"")</f>
        <v>1117.4798487512928</v>
      </c>
      <c r="BE70" s="14">
        <f t="shared" si="22"/>
        <v>1976.8552029722744</v>
      </c>
      <c r="BF70" s="14">
        <f t="shared" si="22"/>
        <v>1950.1714047398702</v>
      </c>
      <c r="BG70" s="14">
        <f t="shared" si="22"/>
        <v>2039.3576978610147</v>
      </c>
      <c r="BH70" s="14">
        <f t="shared" ref="BH70:BK133" si="36">IFERROR((U70/$AQ70)*100000,"")</f>
        <v>2092.3301185690848</v>
      </c>
      <c r="BI70" s="14">
        <f t="shared" si="36"/>
        <v>2086.0020421303066</v>
      </c>
      <c r="BJ70" s="14">
        <f t="shared" si="36"/>
        <v>2061.5336427072357</v>
      </c>
      <c r="BK70" s="14">
        <f t="shared" si="36"/>
        <v>2156.4579894565991</v>
      </c>
      <c r="BL70" s="14">
        <f t="shared" ref="BL70:BL133" si="37">IFERROR((Y70/$AR70)*100000,"")</f>
        <v>2094.4231980209747</v>
      </c>
      <c r="BM70" s="14">
        <f t="shared" si="23"/>
        <v>1991.7146624987547</v>
      </c>
      <c r="BN70" s="14">
        <f t="shared" si="23"/>
        <v>1947.46574736554</v>
      </c>
      <c r="BO70" s="14">
        <f t="shared" si="23"/>
        <v>2118.2688141886374</v>
      </c>
      <c r="BP70" s="14">
        <f t="shared" ref="BP70:BP133" si="38">IFERROR((AC70/$AR70)*100000,"")</f>
        <v>2095.4173154216228</v>
      </c>
      <c r="BQ70" s="14">
        <f t="shared" si="24"/>
        <v>2979.756785771428</v>
      </c>
      <c r="BR70" s="14">
        <f t="shared" si="24"/>
        <v>2998.8036050744386</v>
      </c>
      <c r="BS70" s="14">
        <f t="shared" si="24"/>
        <v>3094.5582708926045</v>
      </c>
      <c r="BT70" s="14">
        <f t="shared" ref="BT70:BW133" si="39">IFERROR((AG70/$AQ70)*100000,"")</f>
        <v>3111.4982898050421</v>
      </c>
      <c r="BU70" s="14">
        <f t="shared" si="39"/>
        <v>3026.3393900421534</v>
      </c>
      <c r="BV70" s="14">
        <f t="shared" si="39"/>
        <v>3047.3968613470433</v>
      </c>
      <c r="BW70" s="14">
        <f t="shared" si="39"/>
        <v>3148.0299061460432</v>
      </c>
      <c r="BX70" s="14">
        <f t="shared" ref="BX70:BX133" si="40">IFERROR((AK70/$AR70)*100000,"")</f>
        <v>3063.5230288062016</v>
      </c>
      <c r="BY70" s="14">
        <f t="shared" si="25"/>
        <v>3057.552132931582</v>
      </c>
      <c r="BZ70" s="14">
        <f t="shared" si="25"/>
        <v>3028.7425520361758</v>
      </c>
      <c r="CA70" s="14">
        <f t="shared" si="25"/>
        <v>3293.3664093745774</v>
      </c>
      <c r="CB70" s="14">
        <f t="shared" ref="CB70:CB133" si="41">IFERROR((AO70/$AR70)*100000,"")</f>
        <v>3212.8971641729154</v>
      </c>
    </row>
    <row r="71" spans="1:80" x14ac:dyDescent="0.3">
      <c r="A71" s="228" t="s">
        <v>232</v>
      </c>
      <c r="B71" s="228" t="s">
        <v>263</v>
      </c>
      <c r="C71" s="228" t="s">
        <v>274</v>
      </c>
      <c r="D71" s="228" t="s">
        <v>391</v>
      </c>
      <c r="E71" s="228" t="s">
        <v>392</v>
      </c>
      <c r="F71" s="13">
        <v>3993.8437972321744</v>
      </c>
      <c r="G71" s="13">
        <v>3310.6996072806523</v>
      </c>
      <c r="H71" s="13">
        <v>1936.8413194998234</v>
      </c>
      <c r="I71" s="13">
        <v>1571.1323618544991</v>
      </c>
      <c r="J71" s="13">
        <v>2794.8604927096935</v>
      </c>
      <c r="K71" s="13">
        <v>2791.8442606672879</v>
      </c>
      <c r="L71" s="13">
        <v>2804.718574891534</v>
      </c>
      <c r="M71" s="13">
        <v>2717.9447012748051</v>
      </c>
      <c r="N71" s="13">
        <v>1860.3431359285682</v>
      </c>
      <c r="O71" s="13">
        <v>2107.4570378709132</v>
      </c>
      <c r="P71" s="13">
        <v>2068.4448221177718</v>
      </c>
      <c r="Q71" s="13">
        <v>1983.2810335882823</v>
      </c>
      <c r="R71" s="13">
        <v>6920.4780406117552</v>
      </c>
      <c r="S71" s="13">
        <v>6620.507502896362</v>
      </c>
      <c r="T71" s="13">
        <v>6149.7981530641209</v>
      </c>
      <c r="U71" s="13">
        <v>6229.8003375358894</v>
      </c>
      <c r="V71" s="13">
        <v>5847.269625155086</v>
      </c>
      <c r="W71" s="13">
        <v>5834.7005696532833</v>
      </c>
      <c r="X71" s="13">
        <v>5877.2832034400199</v>
      </c>
      <c r="Y71" s="13">
        <v>5700.3862426003961</v>
      </c>
      <c r="Z71" s="13">
        <v>6013.9027266968569</v>
      </c>
      <c r="AA71" s="13">
        <v>6128.3873311046555</v>
      </c>
      <c r="AB71" s="13">
        <v>6436.9300967209365</v>
      </c>
      <c r="AC71" s="13">
        <v>6054.1348265777087</v>
      </c>
      <c r="AD71" s="14">
        <f t="shared" si="30"/>
        <v>10914.321837843931</v>
      </c>
      <c r="AE71" s="14">
        <f t="shared" si="30"/>
        <v>9931.2071101770143</v>
      </c>
      <c r="AF71" s="14">
        <f t="shared" si="30"/>
        <v>8086.6394725639439</v>
      </c>
      <c r="AG71" s="14">
        <f t="shared" si="30"/>
        <v>7800.9326993903887</v>
      </c>
      <c r="AH71" s="164">
        <v>8642.1301178647791</v>
      </c>
      <c r="AI71" s="164">
        <v>8626.5448303205703</v>
      </c>
      <c r="AJ71" s="164">
        <v>8682.0017783315525</v>
      </c>
      <c r="AK71" s="164">
        <v>8418.3309438752021</v>
      </c>
      <c r="AL71" s="14">
        <f t="shared" si="31"/>
        <v>7874.2458626254247</v>
      </c>
      <c r="AM71" s="14">
        <f t="shared" si="31"/>
        <v>8235.8443689755695</v>
      </c>
      <c r="AN71" s="14">
        <f t="shared" si="31"/>
        <v>8505.3749188387083</v>
      </c>
      <c r="AO71" s="14">
        <f t="shared" si="31"/>
        <v>8037.415860165991</v>
      </c>
      <c r="AP71" s="13">
        <v>319419</v>
      </c>
      <c r="AQ71" s="13">
        <v>319103.24300000002</v>
      </c>
      <c r="AR71" s="13">
        <v>320001.891</v>
      </c>
      <c r="AS71" s="14">
        <f t="shared" si="32"/>
        <v>1250.3463467208196</v>
      </c>
      <c r="AT71" s="14">
        <f t="shared" si="32"/>
        <v>1036.4754780650658</v>
      </c>
      <c r="AU71" s="14">
        <f t="shared" si="32"/>
        <v>606.36384169377004</v>
      </c>
      <c r="AV71" s="14">
        <f t="shared" si="33"/>
        <v>492.35863198497765</v>
      </c>
      <c r="AW71" s="14">
        <f t="shared" si="33"/>
        <v>875.84835128413067</v>
      </c>
      <c r="AX71" s="14">
        <f t="shared" si="33"/>
        <v>874.90312991500616</v>
      </c>
      <c r="AY71" s="14">
        <f t="shared" si="33"/>
        <v>878.93765933664736</v>
      </c>
      <c r="AZ71" s="14">
        <f t="shared" si="34"/>
        <v>849.35270000476498</v>
      </c>
      <c r="BA71" s="14">
        <f t="shared" si="21"/>
        <v>582.99098387056131</v>
      </c>
      <c r="BB71" s="14">
        <f t="shared" si="21"/>
        <v>660.43109372940876</v>
      </c>
      <c r="BC71" s="14">
        <f t="shared" si="21"/>
        <v>648.20551576712478</v>
      </c>
      <c r="BD71" s="14">
        <f t="shared" si="35"/>
        <v>619.77166053318172</v>
      </c>
      <c r="BE71" s="14">
        <f t="shared" si="22"/>
        <v>2166.5830901141621</v>
      </c>
      <c r="BF71" s="14">
        <f t="shared" si="22"/>
        <v>2072.6717893726927</v>
      </c>
      <c r="BG71" s="14">
        <f t="shared" si="22"/>
        <v>1925.3075593700191</v>
      </c>
      <c r="BH71" s="14">
        <f t="shared" si="36"/>
        <v>1952.2836179812466</v>
      </c>
      <c r="BI71" s="14">
        <f t="shared" si="36"/>
        <v>1832.4068317773522</v>
      </c>
      <c r="BJ71" s="14">
        <f t="shared" si="36"/>
        <v>1828.4679637847753</v>
      </c>
      <c r="BK71" s="14">
        <f t="shared" si="36"/>
        <v>1841.8124329247321</v>
      </c>
      <c r="BL71" s="14">
        <f t="shared" si="37"/>
        <v>1781.3601740873451</v>
      </c>
      <c r="BM71" s="14">
        <f t="shared" si="23"/>
        <v>1884.6260132482755</v>
      </c>
      <c r="BN71" s="14">
        <f t="shared" si="23"/>
        <v>1920.5029925392064</v>
      </c>
      <c r="BO71" s="14">
        <f t="shared" si="23"/>
        <v>2017.1935691424285</v>
      </c>
      <c r="BP71" s="14">
        <f t="shared" si="38"/>
        <v>1891.905953323791</v>
      </c>
      <c r="BQ71" s="14">
        <f t="shared" si="24"/>
        <v>3416.929436834982</v>
      </c>
      <c r="BR71" s="14">
        <f t="shared" si="24"/>
        <v>3109.1472674377587</v>
      </c>
      <c r="BS71" s="14">
        <f t="shared" si="24"/>
        <v>2531.6714010637888</v>
      </c>
      <c r="BT71" s="14">
        <f t="shared" si="39"/>
        <v>2444.6422499662244</v>
      </c>
      <c r="BU71" s="14">
        <f t="shared" si="39"/>
        <v>2708.255183061483</v>
      </c>
      <c r="BV71" s="14">
        <f t="shared" si="39"/>
        <v>2703.3710936997813</v>
      </c>
      <c r="BW71" s="14">
        <f t="shared" si="39"/>
        <v>2720.750092261379</v>
      </c>
      <c r="BX71" s="14">
        <f t="shared" si="40"/>
        <v>2630.7128740921103</v>
      </c>
      <c r="BY71" s="14">
        <f t="shared" si="25"/>
        <v>2467.6169971188369</v>
      </c>
      <c r="BZ71" s="14">
        <f t="shared" si="25"/>
        <v>2580.9340862686154</v>
      </c>
      <c r="CA71" s="14">
        <f t="shared" si="25"/>
        <v>2665.399084909553</v>
      </c>
      <c r="CB71" s="14">
        <f t="shared" si="41"/>
        <v>2511.677613856973</v>
      </c>
    </row>
    <row r="72" spans="1:80" x14ac:dyDescent="0.3">
      <c r="A72" s="228" t="s">
        <v>241</v>
      </c>
      <c r="B72" s="228" t="s">
        <v>276</v>
      </c>
      <c r="C72" s="228" t="s">
        <v>317</v>
      </c>
      <c r="D72" s="228" t="s">
        <v>395</v>
      </c>
      <c r="E72" s="228" t="s">
        <v>396</v>
      </c>
      <c r="F72" s="13">
        <v>2855.9682026873852</v>
      </c>
      <c r="G72" s="13">
        <v>2842.9610916987262</v>
      </c>
      <c r="H72" s="13">
        <v>2746.2695469653231</v>
      </c>
      <c r="I72" s="13">
        <v>2816.3840266780326</v>
      </c>
      <c r="J72" s="13">
        <v>2990.4851231746557</v>
      </c>
      <c r="K72" s="13">
        <v>2943.8421456159463</v>
      </c>
      <c r="L72" s="13">
        <v>2837.6075441226376</v>
      </c>
      <c r="M72" s="13">
        <v>2823.6781183402336</v>
      </c>
      <c r="N72" s="13">
        <v>3055.6014360971203</v>
      </c>
      <c r="O72" s="13">
        <v>3303.8928029011581</v>
      </c>
      <c r="P72" s="13">
        <v>3329.0300048016479</v>
      </c>
      <c r="Q72" s="13">
        <v>3235.1723877970817</v>
      </c>
      <c r="R72" s="13">
        <v>6042.2680101149017</v>
      </c>
      <c r="S72" s="13">
        <v>5985.1537299609099</v>
      </c>
      <c r="T72" s="13">
        <v>6098.9613661704007</v>
      </c>
      <c r="U72" s="13">
        <v>6112.8162764880381</v>
      </c>
      <c r="V72" s="13">
        <v>6231.1228091538869</v>
      </c>
      <c r="W72" s="13">
        <v>6116.1698835928328</v>
      </c>
      <c r="X72" s="13">
        <v>6327.4848820024663</v>
      </c>
      <c r="Y72" s="13">
        <v>6213.1753339123698</v>
      </c>
      <c r="Z72" s="13">
        <v>5859.8803877834998</v>
      </c>
      <c r="AA72" s="13">
        <v>5881.1073807198773</v>
      </c>
      <c r="AB72" s="13">
        <v>6073.5827220646179</v>
      </c>
      <c r="AC72" s="13">
        <v>5997.450784900012</v>
      </c>
      <c r="AD72" s="14">
        <f t="shared" si="30"/>
        <v>8898.2362128022869</v>
      </c>
      <c r="AE72" s="14">
        <f t="shared" si="30"/>
        <v>8828.1148216596357</v>
      </c>
      <c r="AF72" s="14">
        <f t="shared" si="30"/>
        <v>8845.2309131357233</v>
      </c>
      <c r="AG72" s="14">
        <f t="shared" si="30"/>
        <v>8929.2003031660715</v>
      </c>
      <c r="AH72" s="164">
        <v>9221.6079323285412</v>
      </c>
      <c r="AI72" s="164">
        <v>9060.0120292087795</v>
      </c>
      <c r="AJ72" s="164">
        <v>9165.0924261251039</v>
      </c>
      <c r="AK72" s="164">
        <v>9036.8534522526061</v>
      </c>
      <c r="AL72" s="14">
        <f t="shared" si="31"/>
        <v>8915.4818238806201</v>
      </c>
      <c r="AM72" s="14">
        <f t="shared" si="31"/>
        <v>9185.0001836210358</v>
      </c>
      <c r="AN72" s="14">
        <f t="shared" si="31"/>
        <v>9402.6127268662658</v>
      </c>
      <c r="AO72" s="14">
        <f t="shared" si="31"/>
        <v>9232.6231726970946</v>
      </c>
      <c r="AP72" s="13">
        <v>342736</v>
      </c>
      <c r="AQ72" s="13">
        <v>346747.435</v>
      </c>
      <c r="AR72" s="13">
        <v>347744.23300000001</v>
      </c>
      <c r="AS72" s="14">
        <f t="shared" si="32"/>
        <v>833.28515320461963</v>
      </c>
      <c r="AT72" s="14">
        <f t="shared" si="32"/>
        <v>829.49007157075016</v>
      </c>
      <c r="AU72" s="14">
        <f t="shared" si="32"/>
        <v>801.27840290057736</v>
      </c>
      <c r="AV72" s="14">
        <f t="shared" si="33"/>
        <v>812.22923153794432</v>
      </c>
      <c r="AW72" s="14">
        <f t="shared" si="33"/>
        <v>862.43900352850642</v>
      </c>
      <c r="AX72" s="14">
        <f t="shared" si="33"/>
        <v>848.98743248553421</v>
      </c>
      <c r="AY72" s="14">
        <f t="shared" si="33"/>
        <v>818.3499739868696</v>
      </c>
      <c r="AZ72" s="14">
        <f t="shared" si="34"/>
        <v>811.99854674232176</v>
      </c>
      <c r="BA72" s="14">
        <f t="shared" si="21"/>
        <v>881.21818005578621</v>
      </c>
      <c r="BB72" s="14">
        <f t="shared" si="21"/>
        <v>952.82400658599204</v>
      </c>
      <c r="BC72" s="14">
        <f t="shared" si="21"/>
        <v>960.07343350691201</v>
      </c>
      <c r="BD72" s="14">
        <f t="shared" si="35"/>
        <v>930.33099640133548</v>
      </c>
      <c r="BE72" s="14">
        <f t="shared" si="22"/>
        <v>1762.9510789980923</v>
      </c>
      <c r="BF72" s="14">
        <f t="shared" si="22"/>
        <v>1746.2868592622049</v>
      </c>
      <c r="BG72" s="14">
        <f t="shared" si="22"/>
        <v>1779.4924858113536</v>
      </c>
      <c r="BH72" s="14">
        <f t="shared" si="36"/>
        <v>1762.9016567889071</v>
      </c>
      <c r="BI72" s="14">
        <f t="shared" si="36"/>
        <v>1797.0205919919456</v>
      </c>
      <c r="BJ72" s="14">
        <f t="shared" si="36"/>
        <v>1763.868818119111</v>
      </c>
      <c r="BK72" s="14">
        <f t="shared" si="36"/>
        <v>1824.8108690414585</v>
      </c>
      <c r="BL72" s="14">
        <f t="shared" si="37"/>
        <v>1786.7083748049879</v>
      </c>
      <c r="BM72" s="14">
        <f t="shared" si="23"/>
        <v>1689.9563763992949</v>
      </c>
      <c r="BN72" s="14">
        <f t="shared" si="23"/>
        <v>1696.0781211603996</v>
      </c>
      <c r="BO72" s="14">
        <f t="shared" si="23"/>
        <v>1751.5869214907439</v>
      </c>
      <c r="BP72" s="14">
        <f t="shared" si="38"/>
        <v>1724.6729681639356</v>
      </c>
      <c r="BQ72" s="14">
        <f t="shared" si="24"/>
        <v>2596.236232202712</v>
      </c>
      <c r="BR72" s="14">
        <f t="shared" si="24"/>
        <v>2575.7769308329543</v>
      </c>
      <c r="BS72" s="14">
        <f t="shared" si="24"/>
        <v>2580.7708887119306</v>
      </c>
      <c r="BT72" s="14">
        <f t="shared" si="39"/>
        <v>2575.1308883268516</v>
      </c>
      <c r="BU72" s="14">
        <f t="shared" si="39"/>
        <v>2659.4595955204518</v>
      </c>
      <c r="BV72" s="14">
        <f t="shared" si="39"/>
        <v>2612.8562506046451</v>
      </c>
      <c r="BW72" s="14">
        <f t="shared" si="39"/>
        <v>2643.1608430283281</v>
      </c>
      <c r="BX72" s="14">
        <f t="shared" si="40"/>
        <v>2598.7069215473102</v>
      </c>
      <c r="BY72" s="14">
        <f t="shared" si="25"/>
        <v>2571.1745564550811</v>
      </c>
      <c r="BZ72" s="14">
        <f t="shared" si="25"/>
        <v>2648.9021277463917</v>
      </c>
      <c r="CA72" s="14">
        <f t="shared" si="25"/>
        <v>2711.6603549976558</v>
      </c>
      <c r="CB72" s="14">
        <f t="shared" si="41"/>
        <v>2655.0039645652714</v>
      </c>
    </row>
    <row r="73" spans="1:80" x14ac:dyDescent="0.3">
      <c r="A73" s="228" t="s">
        <v>226</v>
      </c>
      <c r="B73" s="228" t="s">
        <v>245</v>
      </c>
      <c r="C73" s="228" t="s">
        <v>220</v>
      </c>
      <c r="D73" s="228" t="s">
        <v>399</v>
      </c>
      <c r="E73" s="228" t="s">
        <v>400</v>
      </c>
      <c r="F73" s="13">
        <v>1841.6886649280368</v>
      </c>
      <c r="G73" s="13">
        <v>1790.4226718255534</v>
      </c>
      <c r="H73" s="13">
        <v>1924.5333251108093</v>
      </c>
      <c r="I73" s="13">
        <v>1727.9378184742727</v>
      </c>
      <c r="J73" s="13">
        <v>1813.5087239471136</v>
      </c>
      <c r="K73" s="13">
        <v>1643.0490099079486</v>
      </c>
      <c r="L73" s="13">
        <v>1866.7539050347168</v>
      </c>
      <c r="M73" s="13">
        <v>1721.7494437811888</v>
      </c>
      <c r="N73" s="13">
        <v>1930.9508417432044</v>
      </c>
      <c r="O73" s="13">
        <v>1943.9862095104691</v>
      </c>
      <c r="P73" s="13">
        <v>2062.9716428706943</v>
      </c>
      <c r="Q73" s="13">
        <v>1952.2053105244568</v>
      </c>
      <c r="R73" s="13">
        <v>6268.354535638442</v>
      </c>
      <c r="S73" s="13">
        <v>6067.7692451864677</v>
      </c>
      <c r="T73" s="13">
        <v>6614.2593968809151</v>
      </c>
      <c r="U73" s="13">
        <v>6676.1021202359398</v>
      </c>
      <c r="V73" s="13">
        <v>6309.8263748516056</v>
      </c>
      <c r="W73" s="13">
        <v>6455.6533915714836</v>
      </c>
      <c r="X73" s="13">
        <v>6603.9330431090093</v>
      </c>
      <c r="Y73" s="13">
        <v>6410.2356059262347</v>
      </c>
      <c r="Z73" s="13">
        <v>6266.9395045311858</v>
      </c>
      <c r="AA73" s="13">
        <v>6141.0652531429614</v>
      </c>
      <c r="AB73" s="13">
        <v>6690.3346709455436</v>
      </c>
      <c r="AC73" s="13">
        <v>6669.9923806027855</v>
      </c>
      <c r="AD73" s="14">
        <f t="shared" si="30"/>
        <v>8110.0432005664788</v>
      </c>
      <c r="AE73" s="14">
        <f t="shared" si="30"/>
        <v>7858.1919170120209</v>
      </c>
      <c r="AF73" s="14">
        <f t="shared" si="30"/>
        <v>8538.7927219917237</v>
      </c>
      <c r="AG73" s="14">
        <f t="shared" si="30"/>
        <v>8404.0399387102116</v>
      </c>
      <c r="AH73" s="164">
        <v>8123.3350987987178</v>
      </c>
      <c r="AI73" s="164">
        <v>8098.7024014794333</v>
      </c>
      <c r="AJ73" s="164">
        <v>8470.6869481437261</v>
      </c>
      <c r="AK73" s="164">
        <v>8131.9850497074231</v>
      </c>
      <c r="AL73" s="14">
        <f t="shared" si="31"/>
        <v>8197.890346274391</v>
      </c>
      <c r="AM73" s="14">
        <f t="shared" si="31"/>
        <v>8085.0514626534305</v>
      </c>
      <c r="AN73" s="14">
        <f t="shared" si="31"/>
        <v>8753.3063138162379</v>
      </c>
      <c r="AO73" s="14">
        <f t="shared" si="31"/>
        <v>8622.1976911272432</v>
      </c>
      <c r="AP73" s="13">
        <v>338061</v>
      </c>
      <c r="AQ73" s="13">
        <v>338864.91200000001</v>
      </c>
      <c r="AR73" s="13">
        <v>339576.48200000002</v>
      </c>
      <c r="AS73" s="14">
        <f t="shared" si="32"/>
        <v>544.77998495183908</v>
      </c>
      <c r="AT73" s="14">
        <f t="shared" si="32"/>
        <v>529.61526819880248</v>
      </c>
      <c r="AU73" s="14">
        <f t="shared" si="32"/>
        <v>569.28581679365834</v>
      </c>
      <c r="AV73" s="14">
        <f t="shared" si="33"/>
        <v>509.91936824496975</v>
      </c>
      <c r="AW73" s="14">
        <f t="shared" si="33"/>
        <v>535.17158599976665</v>
      </c>
      <c r="AX73" s="14">
        <f t="shared" si="33"/>
        <v>484.86843922865302</v>
      </c>
      <c r="AY73" s="14">
        <f t="shared" si="33"/>
        <v>550.8843904838152</v>
      </c>
      <c r="AZ73" s="14">
        <f t="shared" si="34"/>
        <v>507.02847077059619</v>
      </c>
      <c r="BA73" s="14">
        <f t="shared" si="21"/>
        <v>569.82908922219849</v>
      </c>
      <c r="BB73" s="14">
        <f t="shared" si="21"/>
        <v>573.67586335125452</v>
      </c>
      <c r="BC73" s="14">
        <f t="shared" si="21"/>
        <v>608.7888033892084</v>
      </c>
      <c r="BD73" s="14">
        <f t="shared" si="35"/>
        <v>574.89414432547676</v>
      </c>
      <c r="BE73" s="14">
        <f t="shared" si="22"/>
        <v>1854.2081268287211</v>
      </c>
      <c r="BF73" s="14">
        <f t="shared" si="22"/>
        <v>1794.8740745565055</v>
      </c>
      <c r="BG73" s="14">
        <f t="shared" si="22"/>
        <v>1956.5283770919789</v>
      </c>
      <c r="BH73" s="14">
        <f t="shared" si="36"/>
        <v>1970.1367370357718</v>
      </c>
      <c r="BI73" s="14">
        <f t="shared" si="36"/>
        <v>1862.0477220880293</v>
      </c>
      <c r="BJ73" s="14">
        <f t="shared" si="36"/>
        <v>1905.0816897712573</v>
      </c>
      <c r="BK73" s="14">
        <f t="shared" si="36"/>
        <v>1948.8394369698003</v>
      </c>
      <c r="BL73" s="14">
        <f t="shared" si="37"/>
        <v>1887.7148288279384</v>
      </c>
      <c r="BM73" s="14">
        <f t="shared" si="23"/>
        <v>1849.3916845929405</v>
      </c>
      <c r="BN73" s="14">
        <f t="shared" si="23"/>
        <v>1812.2458347481434</v>
      </c>
      <c r="BO73" s="14">
        <f t="shared" si="23"/>
        <v>1974.3368032585042</v>
      </c>
      <c r="BP73" s="14">
        <f t="shared" si="38"/>
        <v>1964.2091646979206</v>
      </c>
      <c r="BQ73" s="14">
        <f t="shared" si="24"/>
        <v>2398.9881117805598</v>
      </c>
      <c r="BR73" s="14">
        <f t="shared" si="24"/>
        <v>2324.4893427553079</v>
      </c>
      <c r="BS73" s="14">
        <f t="shared" si="24"/>
        <v>2525.8141938856375</v>
      </c>
      <c r="BT73" s="14">
        <f t="shared" si="39"/>
        <v>2480.0561052807411</v>
      </c>
      <c r="BU73" s="14">
        <f t="shared" si="39"/>
        <v>2397.2193080877955</v>
      </c>
      <c r="BV73" s="14">
        <f t="shared" si="39"/>
        <v>2389.9501289999102</v>
      </c>
      <c r="BW73" s="14">
        <f t="shared" si="39"/>
        <v>2499.7238274536157</v>
      </c>
      <c r="BX73" s="14">
        <f t="shared" si="40"/>
        <v>2394.7432995985341</v>
      </c>
      <c r="BY73" s="14">
        <f t="shared" si="25"/>
        <v>2419.2207738151396</v>
      </c>
      <c r="BZ73" s="14">
        <f t="shared" si="25"/>
        <v>2385.9216980993979</v>
      </c>
      <c r="CA73" s="14">
        <f t="shared" si="25"/>
        <v>2583.1256066477126</v>
      </c>
      <c r="CB73" s="14">
        <f t="shared" si="41"/>
        <v>2539.1033090233977</v>
      </c>
    </row>
    <row r="74" spans="1:80" x14ac:dyDescent="0.3">
      <c r="A74" s="228" t="s">
        <v>259</v>
      </c>
      <c r="B74" s="228" t="s">
        <v>283</v>
      </c>
      <c r="C74" s="228" t="s">
        <v>313</v>
      </c>
      <c r="D74" s="228" t="s">
        <v>401</v>
      </c>
      <c r="E74" s="228" t="s">
        <v>402</v>
      </c>
      <c r="F74" s="13">
        <v>4271.112428097118</v>
      </c>
      <c r="G74" s="13">
        <v>4667.8144208813901</v>
      </c>
      <c r="H74" s="13">
        <v>5027.934448175426</v>
      </c>
      <c r="I74" s="13">
        <v>5221.1193603837582</v>
      </c>
      <c r="J74" s="13">
        <v>4669.8598330994082</v>
      </c>
      <c r="K74" s="13">
        <v>4847.2979713563454</v>
      </c>
      <c r="L74" s="13">
        <v>4790.6243186112188</v>
      </c>
      <c r="M74" s="13">
        <v>4706.3175010789691</v>
      </c>
      <c r="N74" s="13">
        <v>5760.477773855273</v>
      </c>
      <c r="O74" s="13">
        <v>5720.1689371731718</v>
      </c>
      <c r="P74" s="13">
        <v>6270.3121883260428</v>
      </c>
      <c r="Q74" s="13">
        <v>6355.7514874952394</v>
      </c>
      <c r="R74" s="13">
        <v>9523.2427120389639</v>
      </c>
      <c r="S74" s="13">
        <v>9848.3453859428664</v>
      </c>
      <c r="T74" s="13">
        <v>10316.516097635003</v>
      </c>
      <c r="U74" s="13">
        <v>10545.165519395896</v>
      </c>
      <c r="V74" s="13">
        <v>10265.159221353535</v>
      </c>
      <c r="W74" s="13">
        <v>10351.981225737316</v>
      </c>
      <c r="X74" s="13">
        <v>10537.118475548881</v>
      </c>
      <c r="Y74" s="13">
        <v>10360.294555247194</v>
      </c>
      <c r="Z74" s="13">
        <v>10099.71015471186</v>
      </c>
      <c r="AA74" s="13">
        <v>10159.412057121021</v>
      </c>
      <c r="AB74" s="13">
        <v>10210.958173253581</v>
      </c>
      <c r="AC74" s="13">
        <v>10531.806598836145</v>
      </c>
      <c r="AD74" s="14">
        <f t="shared" si="30"/>
        <v>13794.355140136082</v>
      </c>
      <c r="AE74" s="14">
        <f t="shared" si="30"/>
        <v>14516.159806824257</v>
      </c>
      <c r="AF74" s="14">
        <f t="shared" si="30"/>
        <v>15344.450545810429</v>
      </c>
      <c r="AG74" s="14">
        <f t="shared" si="30"/>
        <v>15766.284879779654</v>
      </c>
      <c r="AH74" s="164">
        <v>14935.019054452945</v>
      </c>
      <c r="AI74" s="164">
        <v>15199.27919709366</v>
      </c>
      <c r="AJ74" s="164">
        <v>15327.742794160102</v>
      </c>
      <c r="AK74" s="164">
        <v>15066.612056326163</v>
      </c>
      <c r="AL74" s="14">
        <f t="shared" si="31"/>
        <v>15860.187928567133</v>
      </c>
      <c r="AM74" s="14">
        <f t="shared" si="31"/>
        <v>15879.580994294192</v>
      </c>
      <c r="AN74" s="14">
        <f t="shared" si="31"/>
        <v>16481.270361579624</v>
      </c>
      <c r="AO74" s="14">
        <f t="shared" si="31"/>
        <v>16887.558086331384</v>
      </c>
      <c r="AP74" s="13">
        <v>552259</v>
      </c>
      <c r="AQ74" s="13">
        <v>557997.0959999999</v>
      </c>
      <c r="AR74" s="13">
        <v>562512.02300000004</v>
      </c>
      <c r="AS74" s="14">
        <f t="shared" si="32"/>
        <v>773.38937493044352</v>
      </c>
      <c r="AT74" s="14">
        <f t="shared" si="32"/>
        <v>845.22197390742201</v>
      </c>
      <c r="AU74" s="14">
        <f t="shared" si="32"/>
        <v>910.43051325110616</v>
      </c>
      <c r="AV74" s="14">
        <f t="shared" si="33"/>
        <v>935.68934279610642</v>
      </c>
      <c r="AW74" s="14">
        <f t="shared" si="33"/>
        <v>836.89679867068855</v>
      </c>
      <c r="AX74" s="14">
        <f t="shared" si="33"/>
        <v>868.69591367126873</v>
      </c>
      <c r="AY74" s="14">
        <f t="shared" si="33"/>
        <v>858.53929222083605</v>
      </c>
      <c r="AZ74" s="14">
        <f t="shared" si="34"/>
        <v>836.66078388496385</v>
      </c>
      <c r="BA74" s="14">
        <f t="shared" si="21"/>
        <v>1032.3490597261591</v>
      </c>
      <c r="BB74" s="14">
        <f t="shared" si="21"/>
        <v>1025.1252162740957</v>
      </c>
      <c r="BC74" s="14">
        <f t="shared" si="21"/>
        <v>1123.7177098724621</v>
      </c>
      <c r="BD74" s="14">
        <f t="shared" si="35"/>
        <v>1129.887225094074</v>
      </c>
      <c r="BE74" s="14">
        <f t="shared" si="22"/>
        <v>1724.416027993924</v>
      </c>
      <c r="BF74" s="14">
        <f t="shared" si="22"/>
        <v>1783.2838189948679</v>
      </c>
      <c r="BG74" s="14">
        <f t="shared" si="22"/>
        <v>1868.0575776284322</v>
      </c>
      <c r="BH74" s="14">
        <f t="shared" si="36"/>
        <v>1889.8244444261227</v>
      </c>
      <c r="BI74" s="14">
        <f t="shared" si="36"/>
        <v>1839.6438431202043</v>
      </c>
      <c r="BJ74" s="14">
        <f t="shared" si="36"/>
        <v>1855.2034230904524</v>
      </c>
      <c r="BK74" s="14">
        <f t="shared" si="36"/>
        <v>1888.3823143676152</v>
      </c>
      <c r="BL74" s="14">
        <f t="shared" si="37"/>
        <v>1841.7907763097169</v>
      </c>
      <c r="BM74" s="14">
        <f t="shared" si="23"/>
        <v>1809.9933184440556</v>
      </c>
      <c r="BN74" s="14">
        <f t="shared" si="23"/>
        <v>1820.6926397912691</v>
      </c>
      <c r="BO74" s="14">
        <f t="shared" si="23"/>
        <v>1829.9303430879474</v>
      </c>
      <c r="BP74" s="14">
        <f t="shared" si="38"/>
        <v>1872.2811545729651</v>
      </c>
      <c r="BQ74" s="14">
        <f t="shared" si="24"/>
        <v>2497.8054029243672</v>
      </c>
      <c r="BR74" s="14">
        <f t="shared" si="24"/>
        <v>2628.5057929022896</v>
      </c>
      <c r="BS74" s="14">
        <f t="shared" si="24"/>
        <v>2778.488090879538</v>
      </c>
      <c r="BT74" s="14">
        <f t="shared" si="39"/>
        <v>2825.513787222229</v>
      </c>
      <c r="BU74" s="14">
        <f t="shared" si="39"/>
        <v>2676.5406417908935</v>
      </c>
      <c r="BV74" s="14">
        <f t="shared" si="39"/>
        <v>2723.8993367617209</v>
      </c>
      <c r="BW74" s="14">
        <f t="shared" si="39"/>
        <v>2746.9216065884516</v>
      </c>
      <c r="BX74" s="14">
        <f t="shared" si="40"/>
        <v>2678.4515601946805</v>
      </c>
      <c r="BY74" s="14">
        <f t="shared" si="25"/>
        <v>2842.3423781702149</v>
      </c>
      <c r="BZ74" s="14">
        <f t="shared" si="25"/>
        <v>2845.8178560653646</v>
      </c>
      <c r="CA74" s="14">
        <f t="shared" si="25"/>
        <v>2953.6480529604096</v>
      </c>
      <c r="CB74" s="14">
        <f t="shared" si="41"/>
        <v>3002.1683796670395</v>
      </c>
    </row>
    <row r="75" spans="1:80" x14ac:dyDescent="0.3">
      <c r="A75" s="228" t="s">
        <v>241</v>
      </c>
      <c r="B75" s="228" t="s">
        <v>276</v>
      </c>
      <c r="C75" s="228" t="s">
        <v>317</v>
      </c>
      <c r="D75" s="228" t="s">
        <v>403</v>
      </c>
      <c r="E75" s="228" t="s">
        <v>404</v>
      </c>
      <c r="F75" s="13">
        <v>2277.8914118108119</v>
      </c>
      <c r="G75" s="13">
        <v>2493.9899362841852</v>
      </c>
      <c r="H75" s="13">
        <v>2827.106119748958</v>
      </c>
      <c r="I75" s="13">
        <v>2678.931486342356</v>
      </c>
      <c r="J75" s="13">
        <v>2686.0464778472888</v>
      </c>
      <c r="K75" s="13">
        <v>2713.5783914173344</v>
      </c>
      <c r="L75" s="13">
        <v>2714.1177707086717</v>
      </c>
      <c r="M75" s="13">
        <v>2651.4600740930068</v>
      </c>
      <c r="N75" s="13">
        <v>2768.1511480086501</v>
      </c>
      <c r="O75" s="13">
        <v>2760.5160596759365</v>
      </c>
      <c r="P75" s="13">
        <v>3190.3104379629694</v>
      </c>
      <c r="Q75" s="13">
        <v>3154.6980305064317</v>
      </c>
      <c r="R75" s="13">
        <v>5397.9701750241693</v>
      </c>
      <c r="S75" s="13">
        <v>5073.2266555340575</v>
      </c>
      <c r="T75" s="13">
        <v>5369.2989690976747</v>
      </c>
      <c r="U75" s="13">
        <v>5450.5897952706073</v>
      </c>
      <c r="V75" s="13">
        <v>5355.6590141647948</v>
      </c>
      <c r="W75" s="13">
        <v>5412.4337188495037</v>
      </c>
      <c r="X75" s="13">
        <v>5416.4456263238544</v>
      </c>
      <c r="Y75" s="13">
        <v>5298.3284863058043</v>
      </c>
      <c r="Z75" s="13">
        <v>5193.3238206226479</v>
      </c>
      <c r="AA75" s="13">
        <v>5259.9762765422474</v>
      </c>
      <c r="AB75" s="13">
        <v>5553.1541728826242</v>
      </c>
      <c r="AC75" s="13">
        <v>5485.6865991669738</v>
      </c>
      <c r="AD75" s="14">
        <f t="shared" si="30"/>
        <v>7675.8615868349807</v>
      </c>
      <c r="AE75" s="14">
        <f t="shared" si="30"/>
        <v>7567.2165918182427</v>
      </c>
      <c r="AF75" s="14">
        <f t="shared" si="30"/>
        <v>8196.4050888466336</v>
      </c>
      <c r="AG75" s="14">
        <f t="shared" si="30"/>
        <v>8129.5212816129633</v>
      </c>
      <c r="AH75" s="164">
        <v>8041.7054920120827</v>
      </c>
      <c r="AI75" s="164">
        <v>8126.0121102668381</v>
      </c>
      <c r="AJ75" s="164">
        <v>8130.5633970325252</v>
      </c>
      <c r="AK75" s="164">
        <v>7949.7885603988116</v>
      </c>
      <c r="AL75" s="14">
        <f t="shared" si="31"/>
        <v>7961.474968631298</v>
      </c>
      <c r="AM75" s="14">
        <f t="shared" si="31"/>
        <v>8020.4923362181835</v>
      </c>
      <c r="AN75" s="14">
        <f t="shared" si="31"/>
        <v>8743.4646108455927</v>
      </c>
      <c r="AO75" s="14">
        <f t="shared" si="31"/>
        <v>8640.3846296734046</v>
      </c>
      <c r="AP75" s="13">
        <v>332705</v>
      </c>
      <c r="AQ75" s="13">
        <v>339086.75</v>
      </c>
      <c r="AR75" s="13">
        <v>342464.40299999999</v>
      </c>
      <c r="AS75" s="14">
        <f t="shared" si="32"/>
        <v>684.65800388055845</v>
      </c>
      <c r="AT75" s="14">
        <f t="shared" si="32"/>
        <v>749.60999572720129</v>
      </c>
      <c r="AU75" s="14">
        <f t="shared" si="32"/>
        <v>849.73358373001861</v>
      </c>
      <c r="AV75" s="14">
        <f t="shared" si="33"/>
        <v>790.04310440981726</v>
      </c>
      <c r="AW75" s="14">
        <f t="shared" si="33"/>
        <v>792.14138501350726</v>
      </c>
      <c r="AX75" s="14">
        <f t="shared" si="33"/>
        <v>800.26081568133657</v>
      </c>
      <c r="AY75" s="14">
        <f t="shared" si="33"/>
        <v>800.41988391132122</v>
      </c>
      <c r="AZ75" s="14">
        <f t="shared" si="34"/>
        <v>774.22939460747602</v>
      </c>
      <c r="BA75" s="14">
        <f t="shared" si="21"/>
        <v>816.35485550781618</v>
      </c>
      <c r="BB75" s="14">
        <f t="shared" si="21"/>
        <v>814.10319326129274</v>
      </c>
      <c r="BC75" s="14">
        <f t="shared" si="21"/>
        <v>940.85376027313646</v>
      </c>
      <c r="BD75" s="14">
        <f t="shared" si="35"/>
        <v>921.17545732378835</v>
      </c>
      <c r="BE75" s="14">
        <f t="shared" si="22"/>
        <v>1622.4493695688882</v>
      </c>
      <c r="BF75" s="14">
        <f t="shared" si="22"/>
        <v>1524.84232444179</v>
      </c>
      <c r="BG75" s="14">
        <f t="shared" si="22"/>
        <v>1613.8317636036954</v>
      </c>
      <c r="BH75" s="14">
        <f t="shared" si="36"/>
        <v>1607.4322559848201</v>
      </c>
      <c r="BI75" s="14">
        <f t="shared" si="36"/>
        <v>1579.4362398898793</v>
      </c>
      <c r="BJ75" s="14">
        <f t="shared" si="36"/>
        <v>1596.1796557516634</v>
      </c>
      <c r="BK75" s="14">
        <f t="shared" si="36"/>
        <v>1597.3628065159887</v>
      </c>
      <c r="BL75" s="14">
        <f t="shared" si="37"/>
        <v>1547.1180186589506</v>
      </c>
      <c r="BM75" s="14">
        <f t="shared" si="23"/>
        <v>1531.5620031224009</v>
      </c>
      <c r="BN75" s="14">
        <f t="shared" si="23"/>
        <v>1551.2184644614533</v>
      </c>
      <c r="BO75" s="14">
        <f t="shared" si="23"/>
        <v>1637.6794943720522</v>
      </c>
      <c r="BP75" s="14">
        <f t="shared" si="38"/>
        <v>1601.8268033442803</v>
      </c>
      <c r="BQ75" s="14">
        <f t="shared" si="24"/>
        <v>2307.1073734494462</v>
      </c>
      <c r="BR75" s="14">
        <f t="shared" si="24"/>
        <v>2274.4523201689913</v>
      </c>
      <c r="BS75" s="14">
        <f t="shared" si="24"/>
        <v>2463.5653473337143</v>
      </c>
      <c r="BT75" s="14">
        <f t="shared" si="39"/>
        <v>2397.4753603946374</v>
      </c>
      <c r="BU75" s="14">
        <f t="shared" si="39"/>
        <v>2371.5776249033861</v>
      </c>
      <c r="BV75" s="14">
        <f t="shared" si="39"/>
        <v>2396.4404714329999</v>
      </c>
      <c r="BW75" s="14">
        <f t="shared" si="39"/>
        <v>2397.7826904273093</v>
      </c>
      <c r="BX75" s="14">
        <f t="shared" si="40"/>
        <v>2321.3474132664269</v>
      </c>
      <c r="BY75" s="14">
        <f t="shared" si="25"/>
        <v>2347.9168586302171</v>
      </c>
      <c r="BZ75" s="14">
        <f t="shared" si="25"/>
        <v>2365.3216577227463</v>
      </c>
      <c r="CA75" s="14">
        <f t="shared" si="25"/>
        <v>2578.5332546451882</v>
      </c>
      <c r="CB75" s="14">
        <f t="shared" si="41"/>
        <v>2523.0022606680686</v>
      </c>
    </row>
    <row r="76" spans="1:80" x14ac:dyDescent="0.3">
      <c r="A76" s="228" t="s">
        <v>232</v>
      </c>
      <c r="B76" s="228" t="s">
        <v>270</v>
      </c>
      <c r="C76" s="228" t="s">
        <v>289</v>
      </c>
      <c r="D76" s="228" t="s">
        <v>407</v>
      </c>
      <c r="E76" s="228" t="s">
        <v>408</v>
      </c>
      <c r="F76" s="13">
        <v>11125.329854158032</v>
      </c>
      <c r="G76" s="13">
        <v>11737.350990888675</v>
      </c>
      <c r="H76" s="13">
        <v>12163.28421623304</v>
      </c>
      <c r="I76" s="13">
        <v>12219.195298439012</v>
      </c>
      <c r="J76" s="13">
        <v>12393.155504608954</v>
      </c>
      <c r="K76" s="13">
        <v>12571.285656950302</v>
      </c>
      <c r="L76" s="13">
        <v>12917.904018116169</v>
      </c>
      <c r="M76" s="13">
        <v>12622.337013204216</v>
      </c>
      <c r="N76" s="13">
        <v>13687.255040813387</v>
      </c>
      <c r="O76" s="13">
        <v>14594.906908449113</v>
      </c>
      <c r="P76" s="13">
        <v>15318.734006307015</v>
      </c>
      <c r="Q76" s="13">
        <v>15005.315853389013</v>
      </c>
      <c r="R76" s="13">
        <v>26432.594285335224</v>
      </c>
      <c r="S76" s="13">
        <v>26879.399851606126</v>
      </c>
      <c r="T76" s="13">
        <v>27395.332496921776</v>
      </c>
      <c r="U76" s="13">
        <v>27922.391741349678</v>
      </c>
      <c r="V76" s="13">
        <v>27385.184143287166</v>
      </c>
      <c r="W76" s="13">
        <v>27842.025902311136</v>
      </c>
      <c r="X76" s="13">
        <v>28801.340026234335</v>
      </c>
      <c r="Y76" s="13">
        <v>28432.05841942245</v>
      </c>
      <c r="Z76" s="13">
        <v>27557.166268765428</v>
      </c>
      <c r="AA76" s="13">
        <v>27747.19087704473</v>
      </c>
      <c r="AB76" s="13">
        <v>28843.34817261788</v>
      </c>
      <c r="AC76" s="13">
        <v>29017.594513703476</v>
      </c>
      <c r="AD76" s="14">
        <f t="shared" si="30"/>
        <v>37557.924139493254</v>
      </c>
      <c r="AE76" s="14">
        <f t="shared" si="30"/>
        <v>38616.750842494803</v>
      </c>
      <c r="AF76" s="14">
        <f t="shared" si="30"/>
        <v>39558.616713154814</v>
      </c>
      <c r="AG76" s="14">
        <f t="shared" si="30"/>
        <v>40141.58703978869</v>
      </c>
      <c r="AH76" s="164">
        <v>39778.339647896122</v>
      </c>
      <c r="AI76" s="164">
        <v>40413.311559261441</v>
      </c>
      <c r="AJ76" s="164">
        <v>41719.244044350504</v>
      </c>
      <c r="AK76" s="164">
        <v>41054.395432626668</v>
      </c>
      <c r="AL76" s="14">
        <f t="shared" si="31"/>
        <v>41244.421309578815</v>
      </c>
      <c r="AM76" s="14">
        <f t="shared" si="31"/>
        <v>42342.097785493839</v>
      </c>
      <c r="AN76" s="14">
        <f t="shared" si="31"/>
        <v>44162.082178924895</v>
      </c>
      <c r="AO76" s="14">
        <f t="shared" si="31"/>
        <v>44022.910367092489</v>
      </c>
      <c r="AP76" s="13">
        <v>1468177</v>
      </c>
      <c r="AQ76" s="13">
        <v>1480463.7879999997</v>
      </c>
      <c r="AR76" s="13">
        <v>1492227.2909999997</v>
      </c>
      <c r="AS76" s="14">
        <f t="shared" si="32"/>
        <v>757.76489170978914</v>
      </c>
      <c r="AT76" s="14">
        <f t="shared" si="32"/>
        <v>799.45067869123932</v>
      </c>
      <c r="AU76" s="14">
        <f t="shared" si="32"/>
        <v>828.46170565490672</v>
      </c>
      <c r="AV76" s="14">
        <f t="shared" si="33"/>
        <v>825.36265982880047</v>
      </c>
      <c r="AW76" s="14">
        <f t="shared" si="33"/>
        <v>837.11304559169366</v>
      </c>
      <c r="AX76" s="14">
        <f t="shared" si="33"/>
        <v>849.14509620888509</v>
      </c>
      <c r="AY76" s="14">
        <f t="shared" si="33"/>
        <v>872.55791886455597</v>
      </c>
      <c r="AZ76" s="14">
        <f t="shared" si="34"/>
        <v>845.87228027075537</v>
      </c>
      <c r="BA76" s="14">
        <f t="shared" si="21"/>
        <v>924.52481119473271</v>
      </c>
      <c r="BB76" s="14">
        <f t="shared" si="21"/>
        <v>985.83342779128589</v>
      </c>
      <c r="BC76" s="14">
        <f t="shared" si="21"/>
        <v>1034.7253428603967</v>
      </c>
      <c r="BD76" s="14">
        <f t="shared" si="35"/>
        <v>1005.5650331480913</v>
      </c>
      <c r="BE76" s="14">
        <f t="shared" si="22"/>
        <v>1800.3683673927069</v>
      </c>
      <c r="BF76" s="14">
        <f t="shared" si="22"/>
        <v>1830.8010445338762</v>
      </c>
      <c r="BG76" s="14">
        <f t="shared" si="22"/>
        <v>1865.942083067762</v>
      </c>
      <c r="BH76" s="14">
        <f t="shared" si="36"/>
        <v>1886.0570564222194</v>
      </c>
      <c r="BI76" s="14">
        <f t="shared" si="36"/>
        <v>1849.7706168337006</v>
      </c>
      <c r="BJ76" s="14">
        <f t="shared" si="36"/>
        <v>1880.6286332692889</v>
      </c>
      <c r="BK76" s="14">
        <f t="shared" si="36"/>
        <v>1945.4268493215143</v>
      </c>
      <c r="BL76" s="14">
        <f t="shared" si="37"/>
        <v>1905.3436826215006</v>
      </c>
      <c r="BM76" s="14">
        <f t="shared" si="23"/>
        <v>1861.3873903659057</v>
      </c>
      <c r="BN76" s="14">
        <f t="shared" si="23"/>
        <v>1874.2228686680132</v>
      </c>
      <c r="BO76" s="14">
        <f t="shared" si="23"/>
        <v>1948.2643484028185</v>
      </c>
      <c r="BP76" s="14">
        <f t="shared" si="38"/>
        <v>1944.5827514826951</v>
      </c>
      <c r="BQ76" s="14">
        <f t="shared" si="24"/>
        <v>2558.1332591024961</v>
      </c>
      <c r="BR76" s="14">
        <f t="shared" si="24"/>
        <v>2630.2517232251153</v>
      </c>
      <c r="BS76" s="14">
        <f t="shared" si="24"/>
        <v>2694.4037887226687</v>
      </c>
      <c r="BT76" s="14">
        <f t="shared" si="39"/>
        <v>2711.4197162510195</v>
      </c>
      <c r="BU76" s="14">
        <f t="shared" si="39"/>
        <v>2686.8836624253945</v>
      </c>
      <c r="BV76" s="14">
        <f t="shared" si="39"/>
        <v>2729.7737294781741</v>
      </c>
      <c r="BW76" s="14">
        <f t="shared" si="39"/>
        <v>2817.9847681860701</v>
      </c>
      <c r="BX76" s="14">
        <f t="shared" si="40"/>
        <v>2751.2159628922559</v>
      </c>
      <c r="BY76" s="14">
        <f t="shared" si="25"/>
        <v>2785.9122015606386</v>
      </c>
      <c r="BZ76" s="14">
        <f t="shared" si="25"/>
        <v>2860.0562964592987</v>
      </c>
      <c r="CA76" s="14">
        <f t="shared" si="25"/>
        <v>2982.9896912632157</v>
      </c>
      <c r="CB76" s="14">
        <f t="shared" si="41"/>
        <v>2950.1477846307862</v>
      </c>
    </row>
    <row r="77" spans="1:80" x14ac:dyDescent="0.3">
      <c r="A77" s="228" t="s">
        <v>226</v>
      </c>
      <c r="B77" s="228" t="s">
        <v>221</v>
      </c>
      <c r="C77" s="228" t="s">
        <v>234</v>
      </c>
      <c r="D77" s="228" t="s">
        <v>410</v>
      </c>
      <c r="E77" s="228" t="s">
        <v>411</v>
      </c>
      <c r="F77" s="13">
        <v>1292.5544367185726</v>
      </c>
      <c r="G77" s="13">
        <v>1309.7193149703128</v>
      </c>
      <c r="H77" s="13">
        <v>1349.3175783511547</v>
      </c>
      <c r="I77" s="13">
        <v>1229.9237678828031</v>
      </c>
      <c r="J77" s="13">
        <v>1283.5727427510158</v>
      </c>
      <c r="K77" s="13">
        <v>1342.524471883519</v>
      </c>
      <c r="L77" s="13">
        <v>1338.6009997188276</v>
      </c>
      <c r="M77" s="13">
        <v>1228.8602999943034</v>
      </c>
      <c r="N77" s="13">
        <v>1364.0309246244731</v>
      </c>
      <c r="O77" s="13">
        <v>1408.1218548216686</v>
      </c>
      <c r="P77" s="13">
        <v>1498.1088970269582</v>
      </c>
      <c r="Q77" s="13">
        <v>1418.9910779075401</v>
      </c>
      <c r="R77" s="13">
        <v>3866.8330117874175</v>
      </c>
      <c r="S77" s="13">
        <v>3954.3611786406382</v>
      </c>
      <c r="T77" s="13">
        <v>4139.8907677729103</v>
      </c>
      <c r="U77" s="13">
        <v>4183.94105017728</v>
      </c>
      <c r="V77" s="13">
        <v>4098.3945793310477</v>
      </c>
      <c r="W77" s="13">
        <v>4089.266251677026</v>
      </c>
      <c r="X77" s="13">
        <v>4265.3713287155606</v>
      </c>
      <c r="Y77" s="13">
        <v>4174.8031375299643</v>
      </c>
      <c r="Z77" s="13">
        <v>4023.4181744506532</v>
      </c>
      <c r="AA77" s="13">
        <v>3978.7177178564134</v>
      </c>
      <c r="AB77" s="13">
        <v>4213.0611725507142</v>
      </c>
      <c r="AC77" s="13">
        <v>4279.205644250007</v>
      </c>
      <c r="AD77" s="14">
        <f t="shared" si="30"/>
        <v>5159.3874485059896</v>
      </c>
      <c r="AE77" s="14">
        <f t="shared" si="30"/>
        <v>5264.0804936109507</v>
      </c>
      <c r="AF77" s="14">
        <f t="shared" si="30"/>
        <v>5489.2083461240654</v>
      </c>
      <c r="AG77" s="14">
        <f t="shared" si="30"/>
        <v>5413.8648180600831</v>
      </c>
      <c r="AH77" s="164">
        <v>5381.9673220820632</v>
      </c>
      <c r="AI77" s="164">
        <v>5431.7907235605453</v>
      </c>
      <c r="AJ77" s="164">
        <v>5603.9723284343881</v>
      </c>
      <c r="AK77" s="164">
        <v>5403.6634375242684</v>
      </c>
      <c r="AL77" s="14">
        <f t="shared" si="31"/>
        <v>5387.4490990751265</v>
      </c>
      <c r="AM77" s="14">
        <f t="shared" si="31"/>
        <v>5386.8395726780818</v>
      </c>
      <c r="AN77" s="14">
        <f t="shared" si="31"/>
        <v>5711.1700695776726</v>
      </c>
      <c r="AO77" s="14">
        <f t="shared" si="31"/>
        <v>5698.1967221575469</v>
      </c>
      <c r="AP77" s="13">
        <v>202419</v>
      </c>
      <c r="AQ77" s="13">
        <v>203704.73800000001</v>
      </c>
      <c r="AR77" s="13">
        <v>204300.601</v>
      </c>
      <c r="AS77" s="14">
        <f t="shared" si="32"/>
        <v>638.55390883196367</v>
      </c>
      <c r="AT77" s="14">
        <f t="shared" si="32"/>
        <v>647.03378386925772</v>
      </c>
      <c r="AU77" s="14">
        <f t="shared" si="32"/>
        <v>666.59630684429555</v>
      </c>
      <c r="AV77" s="14">
        <f t="shared" si="33"/>
        <v>603.77769312503813</v>
      </c>
      <c r="AW77" s="14">
        <f t="shared" si="33"/>
        <v>630.11432888272623</v>
      </c>
      <c r="AX77" s="14">
        <f t="shared" si="33"/>
        <v>659.05412169819976</v>
      </c>
      <c r="AY77" s="14">
        <f t="shared" si="33"/>
        <v>657.12806332409775</v>
      </c>
      <c r="AZ77" s="14">
        <f t="shared" si="34"/>
        <v>601.49617474414742</v>
      </c>
      <c r="BA77" s="14">
        <f t="shared" si="21"/>
        <v>669.61178125590436</v>
      </c>
      <c r="BB77" s="14">
        <f t="shared" si="21"/>
        <v>691.25630981723577</v>
      </c>
      <c r="BC77" s="14">
        <f t="shared" si="21"/>
        <v>735.43154260209599</v>
      </c>
      <c r="BD77" s="14">
        <f t="shared" si="35"/>
        <v>694.56040313241181</v>
      </c>
      <c r="BE77" s="14">
        <f t="shared" si="22"/>
        <v>1910.3112908311064</v>
      </c>
      <c r="BF77" s="14">
        <f t="shared" si="22"/>
        <v>1953.5523733644759</v>
      </c>
      <c r="BG77" s="14">
        <f t="shared" si="22"/>
        <v>2045.2085860383218</v>
      </c>
      <c r="BH77" s="14">
        <f t="shared" si="36"/>
        <v>2053.9242686526413</v>
      </c>
      <c r="BI77" s="14">
        <f t="shared" si="36"/>
        <v>2011.9289416484005</v>
      </c>
      <c r="BJ77" s="14">
        <f t="shared" si="36"/>
        <v>2007.4477853711119</v>
      </c>
      <c r="BK77" s="14">
        <f t="shared" si="36"/>
        <v>2093.8989296928185</v>
      </c>
      <c r="BL77" s="14">
        <f t="shared" si="37"/>
        <v>2043.4610163138796</v>
      </c>
      <c r="BM77" s="14">
        <f t="shared" si="23"/>
        <v>1975.1225297718174</v>
      </c>
      <c r="BN77" s="14">
        <f t="shared" si="23"/>
        <v>1953.1787806803068</v>
      </c>
      <c r="BO77" s="14">
        <f t="shared" si="23"/>
        <v>2068.2195288706121</v>
      </c>
      <c r="BP77" s="14">
        <f t="shared" si="38"/>
        <v>2094.5634145491363</v>
      </c>
      <c r="BQ77" s="14">
        <f t="shared" si="24"/>
        <v>2548.8651996630701</v>
      </c>
      <c r="BR77" s="14">
        <f t="shared" si="24"/>
        <v>2600.586157233733</v>
      </c>
      <c r="BS77" s="14">
        <f t="shared" si="24"/>
        <v>2711.8048928826174</v>
      </c>
      <c r="BT77" s="14">
        <f t="shared" si="39"/>
        <v>2657.70196177768</v>
      </c>
      <c r="BU77" s="14">
        <f t="shared" si="39"/>
        <v>2642.0432705311268</v>
      </c>
      <c r="BV77" s="14">
        <f t="shared" si="39"/>
        <v>2666.5019070693115</v>
      </c>
      <c r="BW77" s="14">
        <f t="shared" si="39"/>
        <v>2751.0269930169165</v>
      </c>
      <c r="BX77" s="14">
        <f t="shared" si="40"/>
        <v>2644.9571910580275</v>
      </c>
      <c r="BY77" s="14">
        <f t="shared" si="25"/>
        <v>2644.734311027722</v>
      </c>
      <c r="BZ77" s="14">
        <f t="shared" si="25"/>
        <v>2644.4350904975422</v>
      </c>
      <c r="CA77" s="14">
        <f t="shared" si="25"/>
        <v>2803.6510714727078</v>
      </c>
      <c r="CB77" s="14">
        <f t="shared" si="41"/>
        <v>2789.1238176815482</v>
      </c>
    </row>
    <row r="78" spans="1:80" x14ac:dyDescent="0.3">
      <c r="A78" s="228" t="s">
        <v>250</v>
      </c>
      <c r="B78" s="228" t="s">
        <v>291</v>
      </c>
      <c r="C78" s="228" t="s">
        <v>302</v>
      </c>
      <c r="D78" s="228" t="s">
        <v>414</v>
      </c>
      <c r="E78" s="228" t="s">
        <v>415</v>
      </c>
      <c r="F78" s="13">
        <v>3366.6208053908922</v>
      </c>
      <c r="G78" s="13">
        <v>3323.5914677124192</v>
      </c>
      <c r="H78" s="13">
        <v>3665.263134992616</v>
      </c>
      <c r="I78" s="13">
        <v>3445.2749896434107</v>
      </c>
      <c r="J78" s="13">
        <v>3629.4714344386339</v>
      </c>
      <c r="K78" s="13">
        <v>3589.8453117018898</v>
      </c>
      <c r="L78" s="13">
        <v>3964.8572479430541</v>
      </c>
      <c r="M78" s="13">
        <v>3153.9968012633467</v>
      </c>
      <c r="N78" s="13">
        <v>3171.7619647898441</v>
      </c>
      <c r="O78" s="13">
        <v>3283.9498927038931</v>
      </c>
      <c r="P78" s="13">
        <v>3625.743336755454</v>
      </c>
      <c r="Q78" s="13">
        <v>3215.0067366888215</v>
      </c>
      <c r="R78" s="13">
        <v>10792.927487773473</v>
      </c>
      <c r="S78" s="13">
        <v>10924.050865410347</v>
      </c>
      <c r="T78" s="13">
        <v>11604.77987765232</v>
      </c>
      <c r="U78" s="13">
        <v>12222.287607367973</v>
      </c>
      <c r="V78" s="13">
        <v>10578.982728968806</v>
      </c>
      <c r="W78" s="13">
        <v>10735.114801793132</v>
      </c>
      <c r="X78" s="13">
        <v>11382.074902536591</v>
      </c>
      <c r="Y78" s="13">
        <v>10266.42488441664</v>
      </c>
      <c r="Z78" s="13">
        <v>11648.117574000475</v>
      </c>
      <c r="AA78" s="13">
        <v>11506.871096408649</v>
      </c>
      <c r="AB78" s="13">
        <v>12234.541548589863</v>
      </c>
      <c r="AC78" s="13">
        <v>12053.673081679111</v>
      </c>
      <c r="AD78" s="14">
        <f t="shared" si="30"/>
        <v>14159.548293164366</v>
      </c>
      <c r="AE78" s="14">
        <f t="shared" si="30"/>
        <v>14247.642333122767</v>
      </c>
      <c r="AF78" s="14">
        <f t="shared" si="30"/>
        <v>15270.043012644936</v>
      </c>
      <c r="AG78" s="14">
        <f t="shared" si="30"/>
        <v>15667.562597011383</v>
      </c>
      <c r="AH78" s="164">
        <v>14208.454163407441</v>
      </c>
      <c r="AI78" s="164">
        <v>14324.960113495021</v>
      </c>
      <c r="AJ78" s="164">
        <v>15346.932150479646</v>
      </c>
      <c r="AK78" s="164">
        <v>13420.421685679987</v>
      </c>
      <c r="AL78" s="14">
        <f t="shared" si="31"/>
        <v>14819.879538790319</v>
      </c>
      <c r="AM78" s="14">
        <f t="shared" si="31"/>
        <v>14790.820989112543</v>
      </c>
      <c r="AN78" s="14">
        <f t="shared" si="31"/>
        <v>15860.284885345318</v>
      </c>
      <c r="AO78" s="14">
        <f t="shared" si="31"/>
        <v>15268.679818367933</v>
      </c>
      <c r="AP78" s="13">
        <v>628139</v>
      </c>
      <c r="AQ78" s="13">
        <v>632145.022</v>
      </c>
      <c r="AR78" s="13">
        <v>636745.94799999997</v>
      </c>
      <c r="AS78" s="14">
        <f t="shared" si="32"/>
        <v>535.96748576205141</v>
      </c>
      <c r="AT78" s="14">
        <f t="shared" si="32"/>
        <v>529.1171966256544</v>
      </c>
      <c r="AU78" s="14">
        <f t="shared" si="32"/>
        <v>583.51147357394075</v>
      </c>
      <c r="AV78" s="14">
        <f t="shared" si="33"/>
        <v>545.01338612825634</v>
      </c>
      <c r="AW78" s="14">
        <f t="shared" si="33"/>
        <v>574.15170698577992</v>
      </c>
      <c r="AX78" s="14">
        <f t="shared" si="33"/>
        <v>567.88318926315765</v>
      </c>
      <c r="AY78" s="14">
        <f t="shared" si="33"/>
        <v>627.2069082184521</v>
      </c>
      <c r="AZ78" s="14">
        <f t="shared" si="34"/>
        <v>495.33048638471229</v>
      </c>
      <c r="BA78" s="14">
        <f t="shared" si="21"/>
        <v>501.74593715140321</v>
      </c>
      <c r="BB78" s="14">
        <f t="shared" si="21"/>
        <v>519.49311920768287</v>
      </c>
      <c r="BC78" s="14">
        <f t="shared" si="21"/>
        <v>573.56195343976844</v>
      </c>
      <c r="BD78" s="14">
        <f t="shared" si="35"/>
        <v>504.91200561025346</v>
      </c>
      <c r="BE78" s="14">
        <f t="shared" si="22"/>
        <v>1718.2387159169346</v>
      </c>
      <c r="BF78" s="14">
        <f t="shared" si="22"/>
        <v>1739.113614249449</v>
      </c>
      <c r="BG78" s="14">
        <f t="shared" si="22"/>
        <v>1847.4859669041916</v>
      </c>
      <c r="BH78" s="14">
        <f t="shared" si="36"/>
        <v>1933.46260462492</v>
      </c>
      <c r="BI78" s="14">
        <f t="shared" si="36"/>
        <v>1673.5056610109325</v>
      </c>
      <c r="BJ78" s="14">
        <f t="shared" si="36"/>
        <v>1698.2044354045599</v>
      </c>
      <c r="BK78" s="14">
        <f t="shared" si="36"/>
        <v>1800.548055654323</v>
      </c>
      <c r="BL78" s="14">
        <f t="shared" si="37"/>
        <v>1612.3266927199418</v>
      </c>
      <c r="BM78" s="14">
        <f t="shared" si="23"/>
        <v>1842.6337578595176</v>
      </c>
      <c r="BN78" s="14">
        <f t="shared" si="23"/>
        <v>1820.2897588282599</v>
      </c>
      <c r="BO78" s="14">
        <f t="shared" si="23"/>
        <v>1935.4010745638461</v>
      </c>
      <c r="BP78" s="14">
        <f t="shared" si="38"/>
        <v>1893.011352414466</v>
      </c>
      <c r="BQ78" s="14">
        <f t="shared" si="24"/>
        <v>2254.206201678986</v>
      </c>
      <c r="BR78" s="14">
        <f t="shared" si="24"/>
        <v>2268.2308108751035</v>
      </c>
      <c r="BS78" s="14">
        <f t="shared" si="24"/>
        <v>2430.9974404781324</v>
      </c>
      <c r="BT78" s="14">
        <f t="shared" si="39"/>
        <v>2478.4759907531761</v>
      </c>
      <c r="BU78" s="14">
        <f t="shared" si="39"/>
        <v>2247.6573679967128</v>
      </c>
      <c r="BV78" s="14">
        <f t="shared" si="39"/>
        <v>2266.0876246677176</v>
      </c>
      <c r="BW78" s="14">
        <f t="shared" si="39"/>
        <v>2427.7549638727751</v>
      </c>
      <c r="BX78" s="14">
        <f t="shared" si="40"/>
        <v>2107.657179104654</v>
      </c>
      <c r="BY78" s="14">
        <f t="shared" si="25"/>
        <v>2344.3796950109208</v>
      </c>
      <c r="BZ78" s="14">
        <f t="shared" si="25"/>
        <v>2339.7828780359428</v>
      </c>
      <c r="CA78" s="14">
        <f t="shared" si="25"/>
        <v>2508.9630280036149</v>
      </c>
      <c r="CB78" s="14">
        <f t="shared" si="41"/>
        <v>2397.9233580247192</v>
      </c>
    </row>
    <row r="79" spans="1:80" x14ac:dyDescent="0.3">
      <c r="A79" s="228" t="s">
        <v>241</v>
      </c>
      <c r="B79" s="228" t="s">
        <v>276</v>
      </c>
      <c r="C79" s="228" t="s">
        <v>317</v>
      </c>
      <c r="D79" s="228" t="s">
        <v>416</v>
      </c>
      <c r="E79" s="228" t="s">
        <v>417</v>
      </c>
      <c r="F79" s="13">
        <v>2658.5964658778125</v>
      </c>
      <c r="G79" s="13">
        <v>2790.0802228519296</v>
      </c>
      <c r="H79" s="13">
        <v>2940.3110645778356</v>
      </c>
      <c r="I79" s="13">
        <v>2544.0989153575656</v>
      </c>
      <c r="J79" s="13">
        <v>2881.54968867364</v>
      </c>
      <c r="K79" s="13">
        <v>2913.3382537183143</v>
      </c>
      <c r="L79" s="13">
        <v>2913.1927621389568</v>
      </c>
      <c r="M79" s="13">
        <v>2854.1234872217083</v>
      </c>
      <c r="N79" s="13">
        <v>2770.9240483464182</v>
      </c>
      <c r="O79" s="13">
        <v>2710.0260969298001</v>
      </c>
      <c r="P79" s="13">
        <v>3174.0934378227612</v>
      </c>
      <c r="Q79" s="13">
        <v>3013.0304666215434</v>
      </c>
      <c r="R79" s="13">
        <v>4638.813948847891</v>
      </c>
      <c r="S79" s="13">
        <v>4596.7081124268507</v>
      </c>
      <c r="T79" s="13">
        <v>4568.4988700891636</v>
      </c>
      <c r="U79" s="13">
        <v>4580.8897717822128</v>
      </c>
      <c r="V79" s="13">
        <v>4735.2257169861987</v>
      </c>
      <c r="W79" s="13">
        <v>4787.5871872704274</v>
      </c>
      <c r="X79" s="13">
        <v>4787.9402904293165</v>
      </c>
      <c r="Y79" s="13">
        <v>4682.4207930921748</v>
      </c>
      <c r="Z79" s="13">
        <v>4520.2731750425964</v>
      </c>
      <c r="AA79" s="13">
        <v>4451.4487195369566</v>
      </c>
      <c r="AB79" s="13">
        <v>4540.4601553357325</v>
      </c>
      <c r="AC79" s="13">
        <v>4482.043079337448</v>
      </c>
      <c r="AD79" s="14">
        <f t="shared" si="30"/>
        <v>7297.410414725704</v>
      </c>
      <c r="AE79" s="14">
        <f t="shared" si="30"/>
        <v>7386.7883352787803</v>
      </c>
      <c r="AF79" s="14">
        <f t="shared" si="30"/>
        <v>7508.8099346669987</v>
      </c>
      <c r="AG79" s="14">
        <f t="shared" si="30"/>
        <v>7124.9886871397784</v>
      </c>
      <c r="AH79" s="164">
        <v>7616.7754056598387</v>
      </c>
      <c r="AI79" s="164">
        <v>7700.9254409887417</v>
      </c>
      <c r="AJ79" s="164">
        <v>7701.1330525682743</v>
      </c>
      <c r="AK79" s="164">
        <v>7536.5442803138831</v>
      </c>
      <c r="AL79" s="14">
        <f t="shared" si="31"/>
        <v>7291.1972233890147</v>
      </c>
      <c r="AM79" s="14">
        <f t="shared" si="31"/>
        <v>7161.4748164667562</v>
      </c>
      <c r="AN79" s="14">
        <f t="shared" si="31"/>
        <v>7714.5535931584936</v>
      </c>
      <c r="AO79" s="14">
        <f t="shared" si="31"/>
        <v>7495.0735459589914</v>
      </c>
      <c r="AP79" s="13">
        <v>282849</v>
      </c>
      <c r="AQ79" s="13">
        <v>287595.234</v>
      </c>
      <c r="AR79" s="13">
        <v>291591.158</v>
      </c>
      <c r="AS79" s="14">
        <f t="shared" si="32"/>
        <v>939.93490020392949</v>
      </c>
      <c r="AT79" s="14">
        <f t="shared" si="32"/>
        <v>986.420394928718</v>
      </c>
      <c r="AU79" s="14">
        <f t="shared" si="32"/>
        <v>1039.5338376935524</v>
      </c>
      <c r="AV79" s="14">
        <f t="shared" si="33"/>
        <v>884.61094433768176</v>
      </c>
      <c r="AW79" s="14">
        <f t="shared" si="33"/>
        <v>1001.9462591906652</v>
      </c>
      <c r="AX79" s="14">
        <f t="shared" si="33"/>
        <v>1012.9994900118248</v>
      </c>
      <c r="AY79" s="14">
        <f t="shared" si="33"/>
        <v>1012.9489010026351</v>
      </c>
      <c r="AZ79" s="14">
        <f t="shared" si="34"/>
        <v>978.81002524147459</v>
      </c>
      <c r="BA79" s="14">
        <f t="shared" si="21"/>
        <v>963.4805173254083</v>
      </c>
      <c r="BB79" s="14">
        <f t="shared" si="21"/>
        <v>942.30563533253837</v>
      </c>
      <c r="BC79" s="14">
        <f t="shared" si="21"/>
        <v>1103.6669118872676</v>
      </c>
      <c r="BD79" s="14">
        <f t="shared" si="35"/>
        <v>1033.3065266065246</v>
      </c>
      <c r="BE79" s="14">
        <f t="shared" si="22"/>
        <v>1640.0319424314355</v>
      </c>
      <c r="BF79" s="14">
        <f t="shared" si="22"/>
        <v>1625.1456121205488</v>
      </c>
      <c r="BG79" s="14">
        <f t="shared" si="22"/>
        <v>1615.1723605489728</v>
      </c>
      <c r="BH79" s="14">
        <f t="shared" si="36"/>
        <v>1592.8253427809632</v>
      </c>
      <c r="BI79" s="14">
        <f t="shared" si="36"/>
        <v>1646.4896344513827</v>
      </c>
      <c r="BJ79" s="14">
        <f t="shared" si="36"/>
        <v>1664.6962888371188</v>
      </c>
      <c r="BK79" s="14">
        <f t="shared" si="36"/>
        <v>1664.8190666571743</v>
      </c>
      <c r="BL79" s="14">
        <f t="shared" si="37"/>
        <v>1605.81713972691</v>
      </c>
      <c r="BM79" s="14">
        <f t="shared" si="23"/>
        <v>1571.7482908783518</v>
      </c>
      <c r="BN79" s="14">
        <f t="shared" si="23"/>
        <v>1547.8172769500613</v>
      </c>
      <c r="BO79" s="14">
        <f t="shared" si="23"/>
        <v>1578.767524129323</v>
      </c>
      <c r="BP79" s="14">
        <f t="shared" si="38"/>
        <v>1537.0984189230621</v>
      </c>
      <c r="BQ79" s="14">
        <f t="shared" si="24"/>
        <v>2579.9668426353651</v>
      </c>
      <c r="BR79" s="14">
        <f t="shared" si="24"/>
        <v>2611.5660070492668</v>
      </c>
      <c r="BS79" s="14">
        <f t="shared" si="24"/>
        <v>2654.7061982425244</v>
      </c>
      <c r="BT79" s="14">
        <f t="shared" si="39"/>
        <v>2477.4362871186445</v>
      </c>
      <c r="BU79" s="14">
        <f t="shared" si="39"/>
        <v>2648.4358936420481</v>
      </c>
      <c r="BV79" s="14">
        <f t="shared" si="39"/>
        <v>2677.6957788489435</v>
      </c>
      <c r="BW79" s="14">
        <f t="shared" si="39"/>
        <v>2677.76796765981</v>
      </c>
      <c r="BX79" s="14">
        <f t="shared" si="40"/>
        <v>2584.6271649683845</v>
      </c>
      <c r="BY79" s="14">
        <f t="shared" si="25"/>
        <v>2535.2288082037599</v>
      </c>
      <c r="BZ79" s="14">
        <f t="shared" si="25"/>
        <v>2490.1229122825994</v>
      </c>
      <c r="CA79" s="14">
        <f t="shared" si="25"/>
        <v>2682.4344360165906</v>
      </c>
      <c r="CB79" s="14">
        <f t="shared" si="41"/>
        <v>2570.4049455295872</v>
      </c>
    </row>
    <row r="80" spans="1:80" x14ac:dyDescent="0.3">
      <c r="A80" s="228" t="s">
        <v>241</v>
      </c>
      <c r="B80" s="228" t="s">
        <v>276</v>
      </c>
      <c r="C80" s="228" t="s">
        <v>317</v>
      </c>
      <c r="D80" s="228" t="s">
        <v>418</v>
      </c>
      <c r="E80" s="228" t="s">
        <v>419</v>
      </c>
      <c r="F80" s="13">
        <v>1542.9604741164721</v>
      </c>
      <c r="G80" s="13">
        <v>1466.4800029631774</v>
      </c>
      <c r="H80" s="13">
        <v>1555.2323237823487</v>
      </c>
      <c r="I80" s="13">
        <v>1460.8964959532414</v>
      </c>
      <c r="J80" s="13">
        <v>1572.8297605268879</v>
      </c>
      <c r="K80" s="13">
        <v>1541.3730287174726</v>
      </c>
      <c r="L80" s="13">
        <v>1621.0024305063891</v>
      </c>
      <c r="M80" s="13">
        <v>1570.6677173040209</v>
      </c>
      <c r="N80" s="13">
        <v>1509.0324877975511</v>
      </c>
      <c r="O80" s="13">
        <v>1556.3190847583428</v>
      </c>
      <c r="P80" s="13">
        <v>1675.496856707292</v>
      </c>
      <c r="Q80" s="13">
        <v>1541.8469486162826</v>
      </c>
      <c r="R80" s="13">
        <v>4082.7810635577225</v>
      </c>
      <c r="S80" s="13">
        <v>3898.8765518177142</v>
      </c>
      <c r="T80" s="13">
        <v>4216.5304787948262</v>
      </c>
      <c r="U80" s="13">
        <v>4254.4420775100043</v>
      </c>
      <c r="V80" s="13">
        <v>4018.2405908050569</v>
      </c>
      <c r="W80" s="13">
        <v>3932.1571157785793</v>
      </c>
      <c r="X80" s="13">
        <v>4172.5304159252864</v>
      </c>
      <c r="Y80" s="13">
        <v>4051.307106381571</v>
      </c>
      <c r="Z80" s="13">
        <v>4187.0925642751954</v>
      </c>
      <c r="AA80" s="13">
        <v>4013.3544190751363</v>
      </c>
      <c r="AB80" s="13">
        <v>4281.1491103035187</v>
      </c>
      <c r="AC80" s="13">
        <v>3550.089985059677</v>
      </c>
      <c r="AD80" s="14">
        <f t="shared" si="30"/>
        <v>5625.7415376741947</v>
      </c>
      <c r="AE80" s="14">
        <f t="shared" si="30"/>
        <v>5365.3565547808921</v>
      </c>
      <c r="AF80" s="14">
        <f t="shared" si="30"/>
        <v>5771.7628025771746</v>
      </c>
      <c r="AG80" s="14">
        <f t="shared" si="30"/>
        <v>5715.3385734632457</v>
      </c>
      <c r="AH80" s="164">
        <v>5591.0703513319449</v>
      </c>
      <c r="AI80" s="164">
        <v>5473.5301444960514</v>
      </c>
      <c r="AJ80" s="164">
        <v>5793.5328464316754</v>
      </c>
      <c r="AK80" s="164">
        <v>5621.9748236855912</v>
      </c>
      <c r="AL80" s="14">
        <f t="shared" si="31"/>
        <v>5696.1250520727463</v>
      </c>
      <c r="AM80" s="14">
        <f t="shared" si="31"/>
        <v>5569.6735038334791</v>
      </c>
      <c r="AN80" s="14">
        <f t="shared" si="31"/>
        <v>5956.6459670108106</v>
      </c>
      <c r="AO80" s="14">
        <f t="shared" si="31"/>
        <v>5091.9369336759592</v>
      </c>
      <c r="AP80" s="13">
        <v>275929</v>
      </c>
      <c r="AQ80" s="13">
        <v>282283.96999999997</v>
      </c>
      <c r="AR80" s="13">
        <v>286485.48700000002</v>
      </c>
      <c r="AS80" s="14">
        <f t="shared" si="32"/>
        <v>559.18749900027626</v>
      </c>
      <c r="AT80" s="14">
        <f t="shared" si="32"/>
        <v>531.47005315250567</v>
      </c>
      <c r="AU80" s="14">
        <f t="shared" si="32"/>
        <v>563.6349654376121</v>
      </c>
      <c r="AV80" s="14">
        <f t="shared" si="33"/>
        <v>517.52726021007913</v>
      </c>
      <c r="AW80" s="14">
        <f t="shared" si="33"/>
        <v>557.17997749815129</v>
      </c>
      <c r="AX80" s="14">
        <f t="shared" si="33"/>
        <v>546.03632955759861</v>
      </c>
      <c r="AY80" s="14">
        <f t="shared" si="33"/>
        <v>574.2453000453371</v>
      </c>
      <c r="AZ80" s="14">
        <f t="shared" si="34"/>
        <v>548.25385179250657</v>
      </c>
      <c r="BA80" s="14">
        <f t="shared" si="21"/>
        <v>534.57958941046184</v>
      </c>
      <c r="BB80" s="14">
        <f t="shared" si="21"/>
        <v>551.33101775433545</v>
      </c>
      <c r="BC80" s="14">
        <f t="shared" si="21"/>
        <v>593.5501249707138</v>
      </c>
      <c r="BD80" s="14">
        <f t="shared" si="35"/>
        <v>538.19373705875807</v>
      </c>
      <c r="BE80" s="14">
        <f t="shared" si="22"/>
        <v>1479.6491356681329</v>
      </c>
      <c r="BF80" s="14">
        <f t="shared" si="22"/>
        <v>1412.9999209281061</v>
      </c>
      <c r="BG80" s="14">
        <f t="shared" si="22"/>
        <v>1528.1215380749491</v>
      </c>
      <c r="BH80" s="14">
        <f t="shared" si="36"/>
        <v>1507.1497249773001</v>
      </c>
      <c r="BI80" s="14">
        <f t="shared" si="36"/>
        <v>1423.474592200562</v>
      </c>
      <c r="BJ80" s="14">
        <f t="shared" si="36"/>
        <v>1392.9792456080943</v>
      </c>
      <c r="BK80" s="14">
        <f t="shared" si="36"/>
        <v>1478.1322566510903</v>
      </c>
      <c r="BL80" s="14">
        <f t="shared" si="37"/>
        <v>1414.1404330131286</v>
      </c>
      <c r="BM80" s="14">
        <f t="shared" si="23"/>
        <v>1483.290944319366</v>
      </c>
      <c r="BN80" s="14">
        <f t="shared" si="23"/>
        <v>1421.74365022397</v>
      </c>
      <c r="BO80" s="14">
        <f t="shared" si="23"/>
        <v>1516.6107768370691</v>
      </c>
      <c r="BP80" s="14">
        <f t="shared" si="38"/>
        <v>1239.1866765172915</v>
      </c>
      <c r="BQ80" s="14">
        <f t="shared" si="24"/>
        <v>2038.8366346684093</v>
      </c>
      <c r="BR80" s="14">
        <f t="shared" si="24"/>
        <v>1944.469974080612</v>
      </c>
      <c r="BS80" s="14">
        <f t="shared" si="24"/>
        <v>2091.7565035125608</v>
      </c>
      <c r="BT80" s="14">
        <f t="shared" si="39"/>
        <v>2024.6769851873792</v>
      </c>
      <c r="BU80" s="14">
        <f t="shared" si="39"/>
        <v>1980.6545696987137</v>
      </c>
      <c r="BV80" s="14">
        <f t="shared" si="39"/>
        <v>1939.015575165693</v>
      </c>
      <c r="BW80" s="14">
        <f t="shared" si="39"/>
        <v>2052.3775566964273</v>
      </c>
      <c r="BX80" s="14">
        <f t="shared" si="40"/>
        <v>1962.3942848056354</v>
      </c>
      <c r="BY80" s="14">
        <f t="shared" si="25"/>
        <v>2017.8705337298277</v>
      </c>
      <c r="BZ80" s="14">
        <f t="shared" si="25"/>
        <v>1973.0746679783056</v>
      </c>
      <c r="CA80" s="14">
        <f t="shared" si="25"/>
        <v>2110.1609018077829</v>
      </c>
      <c r="CB80" s="14">
        <f t="shared" si="41"/>
        <v>1777.3804135760495</v>
      </c>
    </row>
    <row r="81" spans="1:80" x14ac:dyDescent="0.3">
      <c r="A81" s="228" t="s">
        <v>226</v>
      </c>
      <c r="B81" s="228" t="s">
        <v>236</v>
      </c>
      <c r="C81" s="228" t="s">
        <v>243</v>
      </c>
      <c r="D81" s="228" t="s">
        <v>422</v>
      </c>
      <c r="E81" s="228" t="s">
        <v>423</v>
      </c>
      <c r="F81" s="13">
        <v>1933.008891257198</v>
      </c>
      <c r="G81" s="13">
        <v>1959.4915936344671</v>
      </c>
      <c r="H81" s="13">
        <v>1822.5367166720246</v>
      </c>
      <c r="I81" s="13">
        <v>1661.4810022400927</v>
      </c>
      <c r="J81" s="13">
        <v>2004.3969325357893</v>
      </c>
      <c r="K81" s="13">
        <v>2010.223203702416</v>
      </c>
      <c r="L81" s="13">
        <v>2068.0043071732212</v>
      </c>
      <c r="M81" s="13">
        <v>1995.1801164127357</v>
      </c>
      <c r="N81" s="13">
        <v>1913.6026272308939</v>
      </c>
      <c r="O81" s="13">
        <v>2049.9025314047744</v>
      </c>
      <c r="P81" s="13">
        <v>1893.4902254490542</v>
      </c>
      <c r="Q81" s="13">
        <v>1945.0995299151605</v>
      </c>
      <c r="R81" s="13">
        <v>2742.5012101849838</v>
      </c>
      <c r="S81" s="13">
        <v>2937.8020348831051</v>
      </c>
      <c r="T81" s="13">
        <v>2919.5592779407471</v>
      </c>
      <c r="U81" s="13">
        <v>2924.8057468531501</v>
      </c>
      <c r="V81" s="13">
        <v>2825.1675472886154</v>
      </c>
      <c r="W81" s="13">
        <v>2839.0640769611873</v>
      </c>
      <c r="X81" s="13">
        <v>2880.5370032116602</v>
      </c>
      <c r="Y81" s="13">
        <v>2867.4581678297991</v>
      </c>
      <c r="Z81" s="13">
        <v>2924.3075797230717</v>
      </c>
      <c r="AA81" s="13">
        <v>2905.7589738536758</v>
      </c>
      <c r="AB81" s="13">
        <v>2928.0667479470449</v>
      </c>
      <c r="AC81" s="13">
        <v>2982.7252216324468</v>
      </c>
      <c r="AD81" s="14">
        <f t="shared" si="30"/>
        <v>4675.5101014421816</v>
      </c>
      <c r="AE81" s="14">
        <f t="shared" si="30"/>
        <v>4897.293628517572</v>
      </c>
      <c r="AF81" s="14">
        <f t="shared" si="30"/>
        <v>4742.0959946127714</v>
      </c>
      <c r="AG81" s="14">
        <f t="shared" si="30"/>
        <v>4586.2867490932431</v>
      </c>
      <c r="AH81" s="164">
        <v>4829.564479824403</v>
      </c>
      <c r="AI81" s="164">
        <v>4849.2872806636033</v>
      </c>
      <c r="AJ81" s="164">
        <v>4948.5413103848814</v>
      </c>
      <c r="AK81" s="164">
        <v>4862.6382842425346</v>
      </c>
      <c r="AL81" s="14">
        <f t="shared" si="31"/>
        <v>4837.9102069539658</v>
      </c>
      <c r="AM81" s="14">
        <f t="shared" si="31"/>
        <v>4955.6615052584502</v>
      </c>
      <c r="AN81" s="14">
        <f t="shared" si="31"/>
        <v>4821.5569733960992</v>
      </c>
      <c r="AO81" s="14">
        <f t="shared" si="31"/>
        <v>4927.8247515476069</v>
      </c>
      <c r="AP81" s="13">
        <v>127595</v>
      </c>
      <c r="AQ81" s="13">
        <v>127761.109</v>
      </c>
      <c r="AR81" s="13">
        <v>128023.50199999999</v>
      </c>
      <c r="AS81" s="14">
        <f t="shared" si="32"/>
        <v>1514.9566137052377</v>
      </c>
      <c r="AT81" s="14">
        <f t="shared" si="32"/>
        <v>1535.7118959476993</v>
      </c>
      <c r="AU81" s="14">
        <f t="shared" si="32"/>
        <v>1428.3762817289271</v>
      </c>
      <c r="AV81" s="14">
        <f t="shared" si="33"/>
        <v>1300.4591266033021</v>
      </c>
      <c r="AW81" s="14">
        <f t="shared" si="33"/>
        <v>1568.8631291825977</v>
      </c>
      <c r="AX81" s="14">
        <f t="shared" si="33"/>
        <v>1573.4234145560022</v>
      </c>
      <c r="AY81" s="14">
        <f t="shared" si="33"/>
        <v>1618.6493083534685</v>
      </c>
      <c r="AZ81" s="14">
        <f t="shared" si="34"/>
        <v>1558.4483202254034</v>
      </c>
      <c r="BA81" s="14">
        <f t="shared" si="21"/>
        <v>1497.7974457241867</v>
      </c>
      <c r="BB81" s="14">
        <f t="shared" si="21"/>
        <v>1604.4808529368465</v>
      </c>
      <c r="BC81" s="14">
        <f t="shared" si="21"/>
        <v>1482.0552516095131</v>
      </c>
      <c r="BD81" s="14">
        <f t="shared" si="35"/>
        <v>1519.3300445063287</v>
      </c>
      <c r="BE81" s="14">
        <f t="shared" si="22"/>
        <v>2149.3798426152939</v>
      </c>
      <c r="BF81" s="14">
        <f t="shared" si="22"/>
        <v>2302.4429130319409</v>
      </c>
      <c r="BG81" s="14">
        <f t="shared" si="22"/>
        <v>2288.1455213297913</v>
      </c>
      <c r="BH81" s="14">
        <f t="shared" si="36"/>
        <v>2289.2770497578808</v>
      </c>
      <c r="BI81" s="14">
        <f t="shared" si="36"/>
        <v>2211.2891547369204</v>
      </c>
      <c r="BJ81" s="14">
        <f t="shared" si="36"/>
        <v>2222.1661186121887</v>
      </c>
      <c r="BK81" s="14">
        <f t="shared" si="36"/>
        <v>2254.6274259498332</v>
      </c>
      <c r="BL81" s="14">
        <f t="shared" si="37"/>
        <v>2239.7904470929088</v>
      </c>
      <c r="BM81" s="14">
        <f t="shared" si="23"/>
        <v>2288.8871289643171</v>
      </c>
      <c r="BN81" s="14">
        <f t="shared" si="23"/>
        <v>2274.3689348013377</v>
      </c>
      <c r="BO81" s="14">
        <f t="shared" si="23"/>
        <v>2291.829470537114</v>
      </c>
      <c r="BP81" s="14">
        <f t="shared" si="38"/>
        <v>2329.8263014492818</v>
      </c>
      <c r="BQ81" s="14">
        <f t="shared" si="24"/>
        <v>3664.3364563205314</v>
      </c>
      <c r="BR81" s="14">
        <f t="shared" si="24"/>
        <v>3838.1548089796402</v>
      </c>
      <c r="BS81" s="14">
        <f t="shared" si="24"/>
        <v>3716.521803058718</v>
      </c>
      <c r="BT81" s="14">
        <f t="shared" si="39"/>
        <v>3589.736176361183</v>
      </c>
      <c r="BU81" s="14">
        <f t="shared" si="39"/>
        <v>3780.1522839195168</v>
      </c>
      <c r="BV81" s="14">
        <f t="shared" si="39"/>
        <v>3795.5895331681909</v>
      </c>
      <c r="BW81" s="14">
        <f t="shared" si="39"/>
        <v>3873.2767343033015</v>
      </c>
      <c r="BX81" s="14">
        <f t="shared" si="40"/>
        <v>3798.2387673183121</v>
      </c>
      <c r="BY81" s="14">
        <f t="shared" si="25"/>
        <v>3786.6845746885037</v>
      </c>
      <c r="BZ81" s="14">
        <f t="shared" si="25"/>
        <v>3878.8497877381847</v>
      </c>
      <c r="CA81" s="14">
        <f t="shared" si="25"/>
        <v>3773.8847221466267</v>
      </c>
      <c r="CB81" s="14">
        <f t="shared" si="41"/>
        <v>3849.15634595561</v>
      </c>
    </row>
    <row r="82" spans="1:80" x14ac:dyDescent="0.3">
      <c r="A82" s="228" t="s">
        <v>241</v>
      </c>
      <c r="B82" s="228" t="s">
        <v>276</v>
      </c>
      <c r="C82" s="228" t="s">
        <v>317</v>
      </c>
      <c r="D82" s="228" t="s">
        <v>424</v>
      </c>
      <c r="E82" s="228" t="s">
        <v>425</v>
      </c>
      <c r="F82" s="13">
        <v>1053.3476513510418</v>
      </c>
      <c r="G82" s="13">
        <v>967.42312943800448</v>
      </c>
      <c r="H82" s="13">
        <v>1021.75494399091</v>
      </c>
      <c r="I82" s="13">
        <v>1008.287630989696</v>
      </c>
      <c r="J82" s="13">
        <v>1187.2815049600822</v>
      </c>
      <c r="K82" s="13">
        <v>1201.8860165050723</v>
      </c>
      <c r="L82" s="13">
        <v>1126.1468566115798</v>
      </c>
      <c r="M82" s="13">
        <v>1077.8770212459854</v>
      </c>
      <c r="N82" s="13">
        <v>1169.8783961354229</v>
      </c>
      <c r="O82" s="13">
        <v>1181.8865964853865</v>
      </c>
      <c r="P82" s="13">
        <v>1238.0992366274338</v>
      </c>
      <c r="Q82" s="13">
        <v>1211.3327436027491</v>
      </c>
      <c r="R82" s="13">
        <v>2841.442857533063</v>
      </c>
      <c r="S82" s="13">
        <v>2774.7443064467261</v>
      </c>
      <c r="T82" s="13">
        <v>2958.8032900102316</v>
      </c>
      <c r="U82" s="13">
        <v>2976.7172361940684</v>
      </c>
      <c r="V82" s="13">
        <v>3230.8517889700402</v>
      </c>
      <c r="W82" s="13">
        <v>3100.5849540231648</v>
      </c>
      <c r="X82" s="13">
        <v>3309.4278616579722</v>
      </c>
      <c r="Y82" s="13">
        <v>3247.7388001460731</v>
      </c>
      <c r="Z82" s="13">
        <v>2852.6504956758267</v>
      </c>
      <c r="AA82" s="13">
        <v>2824.2039676077629</v>
      </c>
      <c r="AB82" s="13">
        <v>3041.8600933798043</v>
      </c>
      <c r="AC82" s="13">
        <v>2910.0360814066776</v>
      </c>
      <c r="AD82" s="14">
        <f t="shared" si="30"/>
        <v>3894.7905088841048</v>
      </c>
      <c r="AE82" s="14">
        <f t="shared" si="30"/>
        <v>3742.1674358847304</v>
      </c>
      <c r="AF82" s="14">
        <f t="shared" si="30"/>
        <v>3980.5582340011415</v>
      </c>
      <c r="AG82" s="14">
        <f t="shared" si="30"/>
        <v>3985.0048671837644</v>
      </c>
      <c r="AH82" s="164">
        <v>4418.1332939301228</v>
      </c>
      <c r="AI82" s="164">
        <v>4302.4709705282366</v>
      </c>
      <c r="AJ82" s="164">
        <v>4435.5747182695522</v>
      </c>
      <c r="AK82" s="164">
        <v>4325.615821392058</v>
      </c>
      <c r="AL82" s="14">
        <f t="shared" si="31"/>
        <v>4022.5288918112497</v>
      </c>
      <c r="AM82" s="14">
        <f t="shared" si="31"/>
        <v>4006.0905640931496</v>
      </c>
      <c r="AN82" s="14">
        <f t="shared" si="31"/>
        <v>4279.9593300072383</v>
      </c>
      <c r="AO82" s="14">
        <f t="shared" si="31"/>
        <v>4121.3688250094265</v>
      </c>
      <c r="AP82" s="13">
        <v>182998</v>
      </c>
      <c r="AQ82" s="13">
        <v>181803.28200000001</v>
      </c>
      <c r="AR82" s="13">
        <v>181934.65</v>
      </c>
      <c r="AS82" s="14">
        <f t="shared" si="32"/>
        <v>575.60610025849564</v>
      </c>
      <c r="AT82" s="14">
        <f t="shared" si="32"/>
        <v>528.65229643930775</v>
      </c>
      <c r="AU82" s="14">
        <f t="shared" si="32"/>
        <v>558.34213706756907</v>
      </c>
      <c r="AV82" s="14">
        <f t="shared" si="33"/>
        <v>554.60364625854004</v>
      </c>
      <c r="AW82" s="14">
        <f t="shared" si="33"/>
        <v>653.05834520637654</v>
      </c>
      <c r="AX82" s="14">
        <f t="shared" si="33"/>
        <v>661.0914848638829</v>
      </c>
      <c r="AY82" s="14">
        <f t="shared" si="33"/>
        <v>619.43153293106104</v>
      </c>
      <c r="AZ82" s="14">
        <f t="shared" si="34"/>
        <v>592.45285120013443</v>
      </c>
      <c r="BA82" s="14">
        <f t="shared" si="21"/>
        <v>643.4858508964777</v>
      </c>
      <c r="BB82" s="14">
        <f t="shared" si="21"/>
        <v>650.09090236632051</v>
      </c>
      <c r="BC82" s="14">
        <f t="shared" si="21"/>
        <v>681.0103882653965</v>
      </c>
      <c r="BD82" s="14">
        <f t="shared" si="35"/>
        <v>665.80650997638395</v>
      </c>
      <c r="BE82" s="14">
        <f t="shared" si="22"/>
        <v>1552.7179846408503</v>
      </c>
      <c r="BF82" s="14">
        <f t="shared" si="22"/>
        <v>1516.2702906298027</v>
      </c>
      <c r="BG82" s="14">
        <f t="shared" si="22"/>
        <v>1616.8500694052568</v>
      </c>
      <c r="BH82" s="14">
        <f t="shared" si="36"/>
        <v>1637.3286573528792</v>
      </c>
      <c r="BI82" s="14">
        <f t="shared" si="36"/>
        <v>1777.1141166582679</v>
      </c>
      <c r="BJ82" s="14">
        <f t="shared" si="36"/>
        <v>1705.4614855760219</v>
      </c>
      <c r="BK82" s="14">
        <f t="shared" si="36"/>
        <v>1820.3344985037024</v>
      </c>
      <c r="BL82" s="14">
        <f t="shared" si="37"/>
        <v>1785.1128414219465</v>
      </c>
      <c r="BM82" s="14">
        <f t="shared" si="23"/>
        <v>1569.0863576796301</v>
      </c>
      <c r="BN82" s="14">
        <f t="shared" si="23"/>
        <v>1553.4394849966254</v>
      </c>
      <c r="BO82" s="14">
        <f t="shared" si="23"/>
        <v>1673.1601651612673</v>
      </c>
      <c r="BP82" s="14">
        <f t="shared" si="38"/>
        <v>1599.4952481051178</v>
      </c>
      <c r="BQ82" s="14">
        <f t="shared" si="24"/>
        <v>2128.3240848993455</v>
      </c>
      <c r="BR82" s="14">
        <f t="shared" si="24"/>
        <v>2044.9225870691105</v>
      </c>
      <c r="BS82" s="14">
        <f t="shared" si="24"/>
        <v>2175.1922064728255</v>
      </c>
      <c r="BT82" s="14">
        <f t="shared" si="39"/>
        <v>2191.9323036114188</v>
      </c>
      <c r="BU82" s="14">
        <f t="shared" si="39"/>
        <v>2430.1724618646449</v>
      </c>
      <c r="BV82" s="14">
        <f t="shared" si="39"/>
        <v>2366.5529704399046</v>
      </c>
      <c r="BW82" s="14">
        <f t="shared" si="39"/>
        <v>2439.7660314347636</v>
      </c>
      <c r="BX82" s="14">
        <f t="shared" si="40"/>
        <v>2377.5656926220809</v>
      </c>
      <c r="BY82" s="14">
        <f t="shared" si="25"/>
        <v>2212.5722085761081</v>
      </c>
      <c r="BZ82" s="14">
        <f t="shared" si="25"/>
        <v>2203.5303873629464</v>
      </c>
      <c r="CA82" s="14">
        <f t="shared" si="25"/>
        <v>2354.1705534266639</v>
      </c>
      <c r="CB82" s="14">
        <f t="shared" si="41"/>
        <v>2265.3017580815017</v>
      </c>
    </row>
    <row r="83" spans="1:80" x14ac:dyDescent="0.3">
      <c r="A83" s="228" t="s">
        <v>259</v>
      </c>
      <c r="B83" s="228" t="s">
        <v>283</v>
      </c>
      <c r="C83" s="228" t="s">
        <v>307</v>
      </c>
      <c r="D83" s="228" t="s">
        <v>426</v>
      </c>
      <c r="E83" s="228" t="s">
        <v>427</v>
      </c>
      <c r="F83" s="13">
        <v>10189.334578577333</v>
      </c>
      <c r="G83" s="13">
        <v>10558.754434430391</v>
      </c>
      <c r="H83" s="13">
        <v>10553.250517195831</v>
      </c>
      <c r="I83" s="13">
        <v>10394.772904700512</v>
      </c>
      <c r="J83" s="13">
        <v>11081.913281852616</v>
      </c>
      <c r="K83" s="13">
        <v>11285.802972063892</v>
      </c>
      <c r="L83" s="13">
        <v>11062.294805696052</v>
      </c>
      <c r="M83" s="13">
        <v>11050.969648986957</v>
      </c>
      <c r="N83" s="13">
        <v>11246.510890015716</v>
      </c>
      <c r="O83" s="13">
        <v>10935.082628420756</v>
      </c>
      <c r="P83" s="13">
        <v>11650.722817874761</v>
      </c>
      <c r="Q83" s="13">
        <v>11662.087881493986</v>
      </c>
      <c r="R83" s="13">
        <v>22544.702396803925</v>
      </c>
      <c r="S83" s="13">
        <v>22429.93702070228</v>
      </c>
      <c r="T83" s="13">
        <v>23359.456274767719</v>
      </c>
      <c r="U83" s="13">
        <v>23549.551379028962</v>
      </c>
      <c r="V83" s="13">
        <v>22812.940132723503</v>
      </c>
      <c r="W83" s="13">
        <v>22662.885179524674</v>
      </c>
      <c r="X83" s="13">
        <v>23257.52175409441</v>
      </c>
      <c r="Y83" s="13">
        <v>22712.592665724722</v>
      </c>
      <c r="Z83" s="13">
        <v>23439.709287834205</v>
      </c>
      <c r="AA83" s="13">
        <v>23455.976858372742</v>
      </c>
      <c r="AB83" s="13">
        <v>24769.692481953309</v>
      </c>
      <c r="AC83" s="13">
        <v>24856.249890913692</v>
      </c>
      <c r="AD83" s="14">
        <f t="shared" si="30"/>
        <v>32734.036975381256</v>
      </c>
      <c r="AE83" s="14">
        <f t="shared" si="30"/>
        <v>32988.69145513267</v>
      </c>
      <c r="AF83" s="14">
        <f t="shared" si="30"/>
        <v>33912.706791963552</v>
      </c>
      <c r="AG83" s="14">
        <f t="shared" si="30"/>
        <v>33944.324283729475</v>
      </c>
      <c r="AH83" s="164">
        <v>33894.853414576115</v>
      </c>
      <c r="AI83" s="164">
        <v>33948.688151588562</v>
      </c>
      <c r="AJ83" s="164">
        <v>34319.816559790459</v>
      </c>
      <c r="AK83" s="164">
        <v>33763.562314711671</v>
      </c>
      <c r="AL83" s="14">
        <f t="shared" si="31"/>
        <v>34686.220177849922</v>
      </c>
      <c r="AM83" s="14">
        <f t="shared" si="31"/>
        <v>34391.0594867935</v>
      </c>
      <c r="AN83" s="14">
        <f t="shared" si="31"/>
        <v>36420.41529982807</v>
      </c>
      <c r="AO83" s="14">
        <f t="shared" si="31"/>
        <v>36518.337772407678</v>
      </c>
      <c r="AP83" s="13">
        <v>1370728</v>
      </c>
      <c r="AQ83" s="13">
        <v>1378406.2159999998</v>
      </c>
      <c r="AR83" s="13">
        <v>1385436.6239999998</v>
      </c>
      <c r="AS83" s="14">
        <f t="shared" si="32"/>
        <v>743.35204202273042</v>
      </c>
      <c r="AT83" s="14">
        <f t="shared" si="32"/>
        <v>770.30267379307872</v>
      </c>
      <c r="AU83" s="14">
        <f t="shared" si="32"/>
        <v>769.90114137858359</v>
      </c>
      <c r="AV83" s="14">
        <f t="shared" si="33"/>
        <v>754.11535322766667</v>
      </c>
      <c r="AW83" s="14">
        <f t="shared" si="33"/>
        <v>803.96570714917743</v>
      </c>
      <c r="AX83" s="14">
        <f t="shared" si="33"/>
        <v>818.7574055501716</v>
      </c>
      <c r="AY83" s="14">
        <f t="shared" si="33"/>
        <v>802.54243468211791</v>
      </c>
      <c r="AZ83" s="14">
        <f t="shared" si="34"/>
        <v>797.65248424578658</v>
      </c>
      <c r="BA83" s="14">
        <f t="shared" si="21"/>
        <v>815.90686108859779</v>
      </c>
      <c r="BB83" s="14">
        <f t="shared" si="21"/>
        <v>793.31350232541013</v>
      </c>
      <c r="BC83" s="14">
        <f t="shared" si="21"/>
        <v>845.23144793151175</v>
      </c>
      <c r="BD83" s="14">
        <f t="shared" si="35"/>
        <v>841.76263854087244</v>
      </c>
      <c r="BE83" s="14">
        <f t="shared" si="22"/>
        <v>1644.7247299831859</v>
      </c>
      <c r="BF83" s="14">
        <f t="shared" si="22"/>
        <v>1636.3521443132613</v>
      </c>
      <c r="BG83" s="14">
        <f t="shared" si="22"/>
        <v>1704.1642305962757</v>
      </c>
      <c r="BH83" s="14">
        <f t="shared" si="36"/>
        <v>1708.4623607812405</v>
      </c>
      <c r="BI83" s="14">
        <f t="shared" si="36"/>
        <v>1655.023016286478</v>
      </c>
      <c r="BJ83" s="14">
        <f t="shared" si="36"/>
        <v>1644.1368963998257</v>
      </c>
      <c r="BK83" s="14">
        <f t="shared" si="36"/>
        <v>1687.2763256672963</v>
      </c>
      <c r="BL83" s="14">
        <f t="shared" si="37"/>
        <v>1639.3815691221923</v>
      </c>
      <c r="BM83" s="14">
        <f t="shared" si="23"/>
        <v>1700.4935856901423</v>
      </c>
      <c r="BN83" s="14">
        <f t="shared" si="23"/>
        <v>1701.6737581494444</v>
      </c>
      <c r="BO83" s="14">
        <f t="shared" si="23"/>
        <v>1796.9806138739375</v>
      </c>
      <c r="BP83" s="14">
        <f t="shared" si="38"/>
        <v>1794.1094857987307</v>
      </c>
      <c r="BQ83" s="14">
        <f t="shared" si="24"/>
        <v>2388.0767720059162</v>
      </c>
      <c r="BR83" s="14">
        <f t="shared" si="24"/>
        <v>2406.6548181063399</v>
      </c>
      <c r="BS83" s="14">
        <f t="shared" si="24"/>
        <v>2474.0653719748593</v>
      </c>
      <c r="BT83" s="14">
        <f t="shared" si="39"/>
        <v>2462.5777140089072</v>
      </c>
      <c r="BU83" s="14">
        <f t="shared" si="39"/>
        <v>2458.9887234356552</v>
      </c>
      <c r="BV83" s="14">
        <f t="shared" si="39"/>
        <v>2462.8943019499966</v>
      </c>
      <c r="BW83" s="14">
        <f t="shared" si="39"/>
        <v>2489.8187603494139</v>
      </c>
      <c r="BX83" s="14">
        <f t="shared" si="40"/>
        <v>2437.0340533679782</v>
      </c>
      <c r="BY83" s="14">
        <f t="shared" si="25"/>
        <v>2516.4004467787404</v>
      </c>
      <c r="BZ83" s="14">
        <f t="shared" si="25"/>
        <v>2494.9872604748543</v>
      </c>
      <c r="CA83" s="14">
        <f t="shared" si="25"/>
        <v>2642.2120618054491</v>
      </c>
      <c r="CB83" s="14">
        <f t="shared" si="41"/>
        <v>2635.8721243396035</v>
      </c>
    </row>
    <row r="84" spans="1:80" x14ac:dyDescent="0.3">
      <c r="A84" s="228" t="s">
        <v>241</v>
      </c>
      <c r="B84" s="228" t="s">
        <v>276</v>
      </c>
      <c r="C84" s="228" t="s">
        <v>317</v>
      </c>
      <c r="D84" s="228" t="s">
        <v>428</v>
      </c>
      <c r="E84" s="228" t="s">
        <v>429</v>
      </c>
      <c r="F84" s="13">
        <v>1701.6557282596254</v>
      </c>
      <c r="G84" s="13">
        <v>1817.6282828270341</v>
      </c>
      <c r="H84" s="13">
        <v>2005.8919523965326</v>
      </c>
      <c r="I84" s="13">
        <v>1795.918497574396</v>
      </c>
      <c r="J84" s="13">
        <v>1906.4776056177275</v>
      </c>
      <c r="K84" s="13">
        <v>1924.0152065279904</v>
      </c>
      <c r="L84" s="13">
        <v>1926.7544592443346</v>
      </c>
      <c r="M84" s="13">
        <v>1881.8666286843102</v>
      </c>
      <c r="N84" s="13">
        <v>1895.7552288009133</v>
      </c>
      <c r="O84" s="13">
        <v>1922.6668302240685</v>
      </c>
      <c r="P84" s="13">
        <v>2252.7611138584371</v>
      </c>
      <c r="Q84" s="13">
        <v>2074.7883636387674</v>
      </c>
      <c r="R84" s="13">
        <v>4039.2224490131703</v>
      </c>
      <c r="S84" s="13">
        <v>4099.1112225010829</v>
      </c>
      <c r="T84" s="13">
        <v>3963.4162198767626</v>
      </c>
      <c r="U84" s="13">
        <v>4118.2806030493011</v>
      </c>
      <c r="V84" s="13">
        <v>4055.9783270163175</v>
      </c>
      <c r="W84" s="13">
        <v>4092.0116023804844</v>
      </c>
      <c r="X84" s="13">
        <v>4104.5731343949401</v>
      </c>
      <c r="Y84" s="13">
        <v>4011.058094240414</v>
      </c>
      <c r="Z84" s="13">
        <v>4129.3074431193327</v>
      </c>
      <c r="AA84" s="13">
        <v>3917.038117804485</v>
      </c>
      <c r="AB84" s="13">
        <v>4167.3454142150185</v>
      </c>
      <c r="AC84" s="13">
        <v>4068.5866223519679</v>
      </c>
      <c r="AD84" s="14">
        <f t="shared" si="30"/>
        <v>5740.8781772727962</v>
      </c>
      <c r="AE84" s="14">
        <f t="shared" si="30"/>
        <v>5916.739505328117</v>
      </c>
      <c r="AF84" s="14">
        <f t="shared" si="30"/>
        <v>5969.308172273295</v>
      </c>
      <c r="AG84" s="14">
        <f t="shared" si="30"/>
        <v>5914.1991006236967</v>
      </c>
      <c r="AH84" s="164">
        <v>5962.4559326340459</v>
      </c>
      <c r="AI84" s="164">
        <v>6016.0268089084748</v>
      </c>
      <c r="AJ84" s="164">
        <v>6031.3275936392756</v>
      </c>
      <c r="AK84" s="164">
        <v>5892.9247229247239</v>
      </c>
      <c r="AL84" s="14">
        <f t="shared" si="31"/>
        <v>6025.0626719202464</v>
      </c>
      <c r="AM84" s="14">
        <f t="shared" si="31"/>
        <v>5839.7049480285532</v>
      </c>
      <c r="AN84" s="14">
        <f t="shared" si="31"/>
        <v>6420.1065280734556</v>
      </c>
      <c r="AO84" s="14">
        <f t="shared" si="31"/>
        <v>6143.3749859907348</v>
      </c>
      <c r="AP84" s="13">
        <v>271224</v>
      </c>
      <c r="AQ84" s="13">
        <v>277848.364</v>
      </c>
      <c r="AR84" s="13">
        <v>280560.61099999998</v>
      </c>
      <c r="AS84" s="14">
        <f t="shared" si="32"/>
        <v>627.39865508200796</v>
      </c>
      <c r="AT84" s="14">
        <f t="shared" si="32"/>
        <v>670.15761246314264</v>
      </c>
      <c r="AU84" s="14">
        <f t="shared" si="32"/>
        <v>739.57022696978606</v>
      </c>
      <c r="AV84" s="14">
        <f t="shared" si="33"/>
        <v>646.3664106996132</v>
      </c>
      <c r="AW84" s="14">
        <f t="shared" si="33"/>
        <v>686.15757824571085</v>
      </c>
      <c r="AX84" s="14">
        <f t="shared" si="33"/>
        <v>692.46951064573852</v>
      </c>
      <c r="AY84" s="14">
        <f t="shared" si="33"/>
        <v>693.45539110114555</v>
      </c>
      <c r="AZ84" s="14">
        <f t="shared" si="34"/>
        <v>670.75225634018534</v>
      </c>
      <c r="BA84" s="14">
        <f t="shared" si="21"/>
        <v>682.29850322275536</v>
      </c>
      <c r="BB84" s="14">
        <f t="shared" si="21"/>
        <v>691.98421849410943</v>
      </c>
      <c r="BC84" s="14">
        <f t="shared" si="21"/>
        <v>810.7879713333266</v>
      </c>
      <c r="BD84" s="14">
        <f t="shared" si="35"/>
        <v>739.51520002883353</v>
      </c>
      <c r="BE84" s="14">
        <f t="shared" si="22"/>
        <v>1489.2570159768936</v>
      </c>
      <c r="BF84" s="14">
        <f t="shared" si="22"/>
        <v>1511.3379429921699</v>
      </c>
      <c r="BG84" s="14">
        <f t="shared" si="22"/>
        <v>1461.3073400129645</v>
      </c>
      <c r="BH84" s="14">
        <f t="shared" si="36"/>
        <v>1482.2043735515035</v>
      </c>
      <c r="BI84" s="14">
        <f t="shared" si="36"/>
        <v>1459.7812521279834</v>
      </c>
      <c r="BJ84" s="14">
        <f t="shared" si="36"/>
        <v>1472.7499357816928</v>
      </c>
      <c r="BK84" s="14">
        <f t="shared" si="36"/>
        <v>1477.2709384730947</v>
      </c>
      <c r="BL84" s="14">
        <f t="shared" si="37"/>
        <v>1429.6583116011302</v>
      </c>
      <c r="BM84" s="14">
        <f t="shared" si="23"/>
        <v>1486.1730275004725</v>
      </c>
      <c r="BN84" s="14">
        <f t="shared" si="23"/>
        <v>1409.7754837975165</v>
      </c>
      <c r="BO84" s="14">
        <f t="shared" si="23"/>
        <v>1499.8632182750655</v>
      </c>
      <c r="BP84" s="14">
        <f t="shared" si="38"/>
        <v>1450.1631600566939</v>
      </c>
      <c r="BQ84" s="14">
        <f t="shared" si="24"/>
        <v>2116.6556710589016</v>
      </c>
      <c r="BR84" s="14">
        <f t="shared" si="24"/>
        <v>2181.4955554553126</v>
      </c>
      <c r="BS84" s="14">
        <f t="shared" si="24"/>
        <v>2200.8775669827505</v>
      </c>
      <c r="BT84" s="14">
        <f t="shared" si="39"/>
        <v>2128.5707842511165</v>
      </c>
      <c r="BU84" s="14">
        <f t="shared" si="39"/>
        <v>2145.9388303736946</v>
      </c>
      <c r="BV84" s="14">
        <f t="shared" si="39"/>
        <v>2165.2194464274312</v>
      </c>
      <c r="BW84" s="14">
        <f t="shared" si="39"/>
        <v>2170.7263295742409</v>
      </c>
      <c r="BX84" s="14">
        <f t="shared" si="40"/>
        <v>2100.4105679413151</v>
      </c>
      <c r="BY84" s="14">
        <f t="shared" si="25"/>
        <v>2168.4715307232282</v>
      </c>
      <c r="BZ84" s="14">
        <f t="shared" si="25"/>
        <v>2101.7597022916257</v>
      </c>
      <c r="CA84" s="14">
        <f t="shared" si="25"/>
        <v>2310.6511896083921</v>
      </c>
      <c r="CB84" s="14">
        <f t="shared" si="41"/>
        <v>2189.6783600855269</v>
      </c>
    </row>
    <row r="85" spans="1:80" x14ac:dyDescent="0.3">
      <c r="A85" s="228" t="s">
        <v>241</v>
      </c>
      <c r="B85" s="228" t="s">
        <v>276</v>
      </c>
      <c r="C85" s="228" t="s">
        <v>317</v>
      </c>
      <c r="D85" s="228" t="s">
        <v>430</v>
      </c>
      <c r="E85" s="228" t="s">
        <v>431</v>
      </c>
      <c r="F85" s="13">
        <v>1522.005830821071</v>
      </c>
      <c r="G85" s="13">
        <v>1666.2446955657645</v>
      </c>
      <c r="H85" s="13">
        <v>2140.9002904118984</v>
      </c>
      <c r="I85" s="13">
        <v>2382.9618287229341</v>
      </c>
      <c r="J85" s="13">
        <v>2417.895605997544</v>
      </c>
      <c r="K85" s="13">
        <v>2368.1645285854388</v>
      </c>
      <c r="L85" s="13">
        <v>2359.7675141244481</v>
      </c>
      <c r="M85" s="13">
        <v>2289.0518408151456</v>
      </c>
      <c r="N85" s="13">
        <v>2481.3948406141753</v>
      </c>
      <c r="O85" s="13">
        <v>2619.6179405585694</v>
      </c>
      <c r="P85" s="13">
        <v>2792.7301419657074</v>
      </c>
      <c r="Q85" s="13">
        <v>2996.2828073391829</v>
      </c>
      <c r="R85" s="13">
        <v>4053.5017248986442</v>
      </c>
      <c r="S85" s="13">
        <v>3990.6435090602195</v>
      </c>
      <c r="T85" s="13">
        <v>4184.3160381237076</v>
      </c>
      <c r="U85" s="13">
        <v>4350.156265997115</v>
      </c>
      <c r="V85" s="13">
        <v>4325.6258300257887</v>
      </c>
      <c r="W85" s="13">
        <v>4138.3792968833459</v>
      </c>
      <c r="X85" s="13">
        <v>4316.2402591436658</v>
      </c>
      <c r="Y85" s="13">
        <v>4117.9983667178458</v>
      </c>
      <c r="Z85" s="13">
        <v>4139.9699591655717</v>
      </c>
      <c r="AA85" s="13">
        <v>4177.5140920598215</v>
      </c>
      <c r="AB85" s="13">
        <v>4396.3608613774722</v>
      </c>
      <c r="AC85" s="13">
        <v>4343.7758965784506</v>
      </c>
      <c r="AD85" s="14">
        <f t="shared" si="30"/>
        <v>5575.5075557197151</v>
      </c>
      <c r="AE85" s="14">
        <f t="shared" si="30"/>
        <v>5656.8882046259841</v>
      </c>
      <c r="AF85" s="14">
        <f t="shared" si="30"/>
        <v>6325.2163285356055</v>
      </c>
      <c r="AG85" s="14">
        <f t="shared" si="30"/>
        <v>6733.1180947200492</v>
      </c>
      <c r="AH85" s="164">
        <v>6743.5214360233313</v>
      </c>
      <c r="AI85" s="164">
        <v>6506.5438254687851</v>
      </c>
      <c r="AJ85" s="164">
        <v>6676.0077732681139</v>
      </c>
      <c r="AK85" s="164">
        <v>6407.0502075329923</v>
      </c>
      <c r="AL85" s="14">
        <f t="shared" si="31"/>
        <v>6621.364799779747</v>
      </c>
      <c r="AM85" s="14">
        <f t="shared" si="31"/>
        <v>6797.1320326183904</v>
      </c>
      <c r="AN85" s="14">
        <f t="shared" si="31"/>
        <v>7189.0910033431792</v>
      </c>
      <c r="AO85" s="14">
        <f t="shared" si="31"/>
        <v>7340.0587039176335</v>
      </c>
      <c r="AP85" s="13">
        <v>248880</v>
      </c>
      <c r="AQ85" s="13">
        <v>251023.95499999999</v>
      </c>
      <c r="AR85" s="13">
        <v>252275.03899999999</v>
      </c>
      <c r="AS85" s="14">
        <f t="shared" si="32"/>
        <v>611.54204067063279</v>
      </c>
      <c r="AT85" s="14">
        <f t="shared" si="32"/>
        <v>669.49722579788033</v>
      </c>
      <c r="AU85" s="14">
        <f t="shared" si="32"/>
        <v>860.21387432172071</v>
      </c>
      <c r="AV85" s="14">
        <f t="shared" si="33"/>
        <v>949.29658355631216</v>
      </c>
      <c r="AW85" s="14">
        <f t="shared" si="33"/>
        <v>963.21309494049842</v>
      </c>
      <c r="AX85" s="14">
        <f t="shared" si="33"/>
        <v>943.40180744321344</v>
      </c>
      <c r="AY85" s="14">
        <f t="shared" si="33"/>
        <v>940.05670260611123</v>
      </c>
      <c r="AZ85" s="14">
        <f t="shared" si="34"/>
        <v>907.36358614343351</v>
      </c>
      <c r="BA85" s="14">
        <f t="shared" ref="BA85:BC148" si="42">IFERROR((N85/$AQ85)*100000,"")</f>
        <v>988.5091805736929</v>
      </c>
      <c r="BB85" s="14">
        <f t="shared" si="42"/>
        <v>1043.5728895111106</v>
      </c>
      <c r="BC85" s="14">
        <f t="shared" si="42"/>
        <v>1112.5353124030364</v>
      </c>
      <c r="BD85" s="14">
        <f t="shared" si="35"/>
        <v>1187.704823757527</v>
      </c>
      <c r="BE85" s="14">
        <f t="shared" ref="BE85:BG148" si="43">IFERROR((R85/$AP85)*100000,"")</f>
        <v>1628.6972536558358</v>
      </c>
      <c r="BF85" s="14">
        <f t="shared" si="43"/>
        <v>1603.4408184909271</v>
      </c>
      <c r="BG85" s="14">
        <f t="shared" si="43"/>
        <v>1681.2584531194584</v>
      </c>
      <c r="BH85" s="14">
        <f t="shared" si="36"/>
        <v>1732.96459534992</v>
      </c>
      <c r="BI85" s="14">
        <f t="shared" si="36"/>
        <v>1723.192445926441</v>
      </c>
      <c r="BJ85" s="14">
        <f t="shared" si="36"/>
        <v>1648.599352553164</v>
      </c>
      <c r="BK85" s="14">
        <f t="shared" si="36"/>
        <v>1719.4535314941022</v>
      </c>
      <c r="BL85" s="14">
        <f t="shared" si="37"/>
        <v>1632.3447547729231</v>
      </c>
      <c r="BM85" s="14">
        <f t="shared" ref="BM85:BO148" si="44">IFERROR((Z85/$AQ85)*100000,"")</f>
        <v>1649.2330220697747</v>
      </c>
      <c r="BN85" s="14">
        <f t="shared" si="44"/>
        <v>1664.1894165279252</v>
      </c>
      <c r="BO85" s="14">
        <f t="shared" si="44"/>
        <v>1751.3710440015466</v>
      </c>
      <c r="BP85" s="14">
        <f t="shared" si="38"/>
        <v>1721.8413338857717</v>
      </c>
      <c r="BQ85" s="14">
        <f t="shared" ref="BQ85:BS148" si="45">IFERROR((AD85/$AP85)*100000,"")</f>
        <v>2240.2392943264686</v>
      </c>
      <c r="BR85" s="14">
        <f t="shared" si="45"/>
        <v>2272.9380442888073</v>
      </c>
      <c r="BS85" s="14">
        <f t="shared" si="45"/>
        <v>2541.4723274411785</v>
      </c>
      <c r="BT85" s="14">
        <f t="shared" si="39"/>
        <v>2682.2611789062321</v>
      </c>
      <c r="BU85" s="14">
        <f t="shared" si="39"/>
        <v>2686.4055408669392</v>
      </c>
      <c r="BV85" s="14">
        <f t="shared" si="39"/>
        <v>2592.0011599963782</v>
      </c>
      <c r="BW85" s="14">
        <f t="shared" si="39"/>
        <v>2659.510234100213</v>
      </c>
      <c r="BX85" s="14">
        <f t="shared" si="40"/>
        <v>2539.708340916357</v>
      </c>
      <c r="BY85" s="14">
        <f t="shared" ref="BY85:CA148" si="46">IFERROR((AL85/$AQ85)*100000,"")</f>
        <v>2637.7422026434679</v>
      </c>
      <c r="BZ85" s="14">
        <f t="shared" si="46"/>
        <v>2707.7623060390356</v>
      </c>
      <c r="CA85" s="14">
        <f t="shared" si="46"/>
        <v>2863.9063564045828</v>
      </c>
      <c r="CB85" s="14">
        <f t="shared" si="41"/>
        <v>2909.5461576432986</v>
      </c>
    </row>
    <row r="86" spans="1:80" x14ac:dyDescent="0.3">
      <c r="A86" s="228" t="s">
        <v>226</v>
      </c>
      <c r="B86" s="228" t="s">
        <v>221</v>
      </c>
      <c r="C86" s="228" t="s">
        <v>234</v>
      </c>
      <c r="D86" s="228" t="s">
        <v>432</v>
      </c>
      <c r="E86" s="228" t="s">
        <v>433</v>
      </c>
      <c r="F86" s="13">
        <v>1196.6942565156603</v>
      </c>
      <c r="G86" s="13">
        <v>1190.7074530856976</v>
      </c>
      <c r="H86" s="13">
        <v>1208.751050887184</v>
      </c>
      <c r="I86" s="13">
        <v>1233.5653558772178</v>
      </c>
      <c r="J86" s="13">
        <v>1280.3859512948397</v>
      </c>
      <c r="K86" s="13">
        <v>1257.6159297328563</v>
      </c>
      <c r="L86" s="13">
        <v>1314.9890344873379</v>
      </c>
      <c r="M86" s="13">
        <v>1342.675871232196</v>
      </c>
      <c r="N86" s="13">
        <v>1305.9426440600682</v>
      </c>
      <c r="O86" s="13">
        <v>1229.7347022458105</v>
      </c>
      <c r="P86" s="13">
        <v>1260.1296851420402</v>
      </c>
      <c r="Q86" s="13">
        <v>1342.1978930163461</v>
      </c>
      <c r="R86" s="13">
        <v>2028.6982124192514</v>
      </c>
      <c r="S86" s="13">
        <v>2008.8120574316074</v>
      </c>
      <c r="T86" s="13">
        <v>2137.3545899324213</v>
      </c>
      <c r="U86" s="13">
        <v>2110.7982593072193</v>
      </c>
      <c r="V86" s="13">
        <v>2092.1012944368731</v>
      </c>
      <c r="W86" s="13">
        <v>2059.1323698288488</v>
      </c>
      <c r="X86" s="13">
        <v>2132.6339993666606</v>
      </c>
      <c r="Y86" s="13">
        <v>2127.8947384816802</v>
      </c>
      <c r="Z86" s="13">
        <v>2141.3612955567542</v>
      </c>
      <c r="AA86" s="13">
        <v>2157.0445203029508</v>
      </c>
      <c r="AB86" s="13">
        <v>2188.8087446292134</v>
      </c>
      <c r="AC86" s="13">
        <v>2331.3404885590971</v>
      </c>
      <c r="AD86" s="14">
        <f t="shared" si="30"/>
        <v>3225.3924689349114</v>
      </c>
      <c r="AE86" s="14">
        <f t="shared" si="30"/>
        <v>3199.5195105173052</v>
      </c>
      <c r="AF86" s="14">
        <f t="shared" si="30"/>
        <v>3346.1056408196055</v>
      </c>
      <c r="AG86" s="14">
        <f t="shared" si="30"/>
        <v>3344.3636151844371</v>
      </c>
      <c r="AH86" s="164">
        <v>3372.4872457317124</v>
      </c>
      <c r="AI86" s="164">
        <v>3316.7482995617052</v>
      </c>
      <c r="AJ86" s="164">
        <v>3447.623033853999</v>
      </c>
      <c r="AK86" s="164">
        <v>3470.5706097138764</v>
      </c>
      <c r="AL86" s="14">
        <f t="shared" si="31"/>
        <v>3447.3039396168224</v>
      </c>
      <c r="AM86" s="14">
        <f t="shared" si="31"/>
        <v>3386.779222548761</v>
      </c>
      <c r="AN86" s="14">
        <f t="shared" si="31"/>
        <v>3448.9384297712536</v>
      </c>
      <c r="AO86" s="14">
        <f t="shared" si="31"/>
        <v>3673.5383815754431</v>
      </c>
      <c r="AP86" s="13">
        <v>93019</v>
      </c>
      <c r="AQ86" s="13">
        <v>93065.596999999994</v>
      </c>
      <c r="AR86" s="13">
        <v>93172.046000000002</v>
      </c>
      <c r="AS86" s="14">
        <f t="shared" si="32"/>
        <v>1286.5051833664738</v>
      </c>
      <c r="AT86" s="14">
        <f t="shared" si="32"/>
        <v>1280.0690752273165</v>
      </c>
      <c r="AU86" s="14">
        <f t="shared" si="32"/>
        <v>1299.4668303112096</v>
      </c>
      <c r="AV86" s="14">
        <f t="shared" si="33"/>
        <v>1325.4794420726898</v>
      </c>
      <c r="AW86" s="14">
        <f t="shared" si="33"/>
        <v>1375.788683002635</v>
      </c>
      <c r="AX86" s="14">
        <f t="shared" si="33"/>
        <v>1351.3220462475047</v>
      </c>
      <c r="AY86" s="14">
        <f t="shared" si="33"/>
        <v>1412.9700736646412</v>
      </c>
      <c r="AZ86" s="14">
        <f t="shared" si="34"/>
        <v>1441.0715755154672</v>
      </c>
      <c r="BA86" s="14">
        <f t="shared" si="42"/>
        <v>1403.2496283885314</v>
      </c>
      <c r="BB86" s="14">
        <f t="shared" si="42"/>
        <v>1321.3633629254111</v>
      </c>
      <c r="BC86" s="14">
        <f t="shared" si="42"/>
        <v>1354.023103878053</v>
      </c>
      <c r="BD86" s="14">
        <f t="shared" si="35"/>
        <v>1440.5585694837548</v>
      </c>
      <c r="BE86" s="14">
        <f t="shared" si="43"/>
        <v>2180.9503568295204</v>
      </c>
      <c r="BF86" s="14">
        <f t="shared" si="43"/>
        <v>2159.5717621470963</v>
      </c>
      <c r="BG86" s="14">
        <f t="shared" si="43"/>
        <v>2297.7613067571369</v>
      </c>
      <c r="BH86" s="14">
        <f t="shared" si="36"/>
        <v>2268.0757738084667</v>
      </c>
      <c r="BI86" s="14">
        <f t="shared" si="36"/>
        <v>2247.985680935215</v>
      </c>
      <c r="BJ86" s="14">
        <f t="shared" si="36"/>
        <v>2212.560211512799</v>
      </c>
      <c r="BK86" s="14">
        <f t="shared" si="36"/>
        <v>2291.5385148892997</v>
      </c>
      <c r="BL86" s="14">
        <f t="shared" si="37"/>
        <v>2283.8338641631631</v>
      </c>
      <c r="BM86" s="14">
        <f t="shared" si="44"/>
        <v>2300.9160899239214</v>
      </c>
      <c r="BN86" s="14">
        <f t="shared" si="44"/>
        <v>2317.7678861319191</v>
      </c>
      <c r="BO86" s="14">
        <f t="shared" si="44"/>
        <v>2351.8988919495282</v>
      </c>
      <c r="BP86" s="14">
        <f t="shared" si="38"/>
        <v>2502.1887879966671</v>
      </c>
      <c r="BQ86" s="14">
        <f t="shared" si="45"/>
        <v>3467.4555401959942</v>
      </c>
      <c r="BR86" s="14">
        <f t="shared" si="45"/>
        <v>3439.640837374413</v>
      </c>
      <c r="BS86" s="14">
        <f t="shared" si="45"/>
        <v>3597.2281370683463</v>
      </c>
      <c r="BT86" s="14">
        <f t="shared" si="39"/>
        <v>3593.5552158811565</v>
      </c>
      <c r="BU86" s="14">
        <f t="shared" si="39"/>
        <v>3623.7743639378496</v>
      </c>
      <c r="BV86" s="14">
        <f t="shared" si="39"/>
        <v>3563.8822577603037</v>
      </c>
      <c r="BW86" s="14">
        <f t="shared" si="39"/>
        <v>3704.5085885539411</v>
      </c>
      <c r="BX86" s="14">
        <f t="shared" si="40"/>
        <v>3724.905439678631</v>
      </c>
      <c r="BY86" s="14">
        <f t="shared" si="46"/>
        <v>3704.165718312453</v>
      </c>
      <c r="BZ86" s="14">
        <f t="shared" si="46"/>
        <v>3639.13124905733</v>
      </c>
      <c r="CA86" s="14">
        <f t="shared" si="46"/>
        <v>3705.9219958275817</v>
      </c>
      <c r="CB86" s="14">
        <f t="shared" si="41"/>
        <v>3942.7473574804217</v>
      </c>
    </row>
    <row r="87" spans="1:80" x14ac:dyDescent="0.3">
      <c r="A87" s="228" t="s">
        <v>241</v>
      </c>
      <c r="B87" s="228" t="s">
        <v>276</v>
      </c>
      <c r="C87" s="228" t="s">
        <v>317</v>
      </c>
      <c r="D87" s="228" t="s">
        <v>434</v>
      </c>
      <c r="E87" s="228" t="s">
        <v>435</v>
      </c>
      <c r="F87" s="13">
        <v>2224.6992446910936</v>
      </c>
      <c r="G87" s="13">
        <v>2230.1646060729531</v>
      </c>
      <c r="H87" s="13">
        <v>2239.8848785745613</v>
      </c>
      <c r="I87" s="13">
        <v>2217.3289789984906</v>
      </c>
      <c r="J87" s="13">
        <v>1305.2030539766602</v>
      </c>
      <c r="K87" s="13">
        <v>1319.4538689815868</v>
      </c>
      <c r="L87" s="13">
        <v>1322.3340683552349</v>
      </c>
      <c r="M87" s="13">
        <v>1290.0182435707231</v>
      </c>
      <c r="N87" s="13">
        <v>2525.2818886818213</v>
      </c>
      <c r="O87" s="13">
        <v>2408.1758685504064</v>
      </c>
      <c r="P87" s="13">
        <v>2179.3698372009767</v>
      </c>
      <c r="Q87" s="13">
        <v>2005.2069434990067</v>
      </c>
      <c r="R87" s="13">
        <v>4356.6404347967091</v>
      </c>
      <c r="S87" s="13">
        <v>4494.4951065223904</v>
      </c>
      <c r="T87" s="13">
        <v>4554.3565897655972</v>
      </c>
      <c r="U87" s="13">
        <v>4555.2785416300221</v>
      </c>
      <c r="V87" s="13">
        <v>5523.437933137965</v>
      </c>
      <c r="W87" s="13">
        <v>5584.8514781139229</v>
      </c>
      <c r="X87" s="13">
        <v>5582.2864132593613</v>
      </c>
      <c r="Y87" s="13">
        <v>5463.8820835946835</v>
      </c>
      <c r="Z87" s="13">
        <v>4557.5979688241505</v>
      </c>
      <c r="AA87" s="13">
        <v>4539.9586394786957</v>
      </c>
      <c r="AB87" s="13">
        <v>4625.5181213425894</v>
      </c>
      <c r="AC87" s="13">
        <v>4422.992033711188</v>
      </c>
      <c r="AD87" s="14">
        <f t="shared" si="30"/>
        <v>6581.3396794878026</v>
      </c>
      <c r="AE87" s="14">
        <f t="shared" si="30"/>
        <v>6724.6597125953431</v>
      </c>
      <c r="AF87" s="14">
        <f t="shared" si="30"/>
        <v>6794.2414683401585</v>
      </c>
      <c r="AG87" s="14">
        <f t="shared" si="30"/>
        <v>6772.6075206285132</v>
      </c>
      <c r="AH87" s="164">
        <v>6828.6409871146243</v>
      </c>
      <c r="AI87" s="164">
        <v>6904.3053470955092</v>
      </c>
      <c r="AJ87" s="164">
        <v>6904.6204816145964</v>
      </c>
      <c r="AK87" s="164">
        <v>6753.9003271654055</v>
      </c>
      <c r="AL87" s="14">
        <f t="shared" si="31"/>
        <v>7082.8798575059718</v>
      </c>
      <c r="AM87" s="14">
        <f t="shared" si="31"/>
        <v>6948.1345080291021</v>
      </c>
      <c r="AN87" s="14">
        <f t="shared" si="31"/>
        <v>6804.8879585435661</v>
      </c>
      <c r="AO87" s="14">
        <f t="shared" si="31"/>
        <v>6428.1989772101952</v>
      </c>
      <c r="AP87" s="13">
        <v>256039</v>
      </c>
      <c r="AQ87" s="13">
        <v>259567.34</v>
      </c>
      <c r="AR87" s="13">
        <v>262828.66100000002</v>
      </c>
      <c r="AS87" s="14">
        <f t="shared" si="32"/>
        <v>868.89077237885385</v>
      </c>
      <c r="AT87" s="14">
        <f t="shared" si="32"/>
        <v>871.02535397847714</v>
      </c>
      <c r="AU87" s="14">
        <f t="shared" si="32"/>
        <v>874.82175706613486</v>
      </c>
      <c r="AV87" s="14">
        <f t="shared" si="33"/>
        <v>854.24035974575634</v>
      </c>
      <c r="AW87" s="14">
        <f t="shared" si="33"/>
        <v>502.83793561110588</v>
      </c>
      <c r="AX87" s="14">
        <f t="shared" si="33"/>
        <v>508.3281544517838</v>
      </c>
      <c r="AY87" s="14">
        <f t="shared" si="33"/>
        <v>509.43776992715448</v>
      </c>
      <c r="AZ87" s="14">
        <f t="shared" si="34"/>
        <v>490.82099290941602</v>
      </c>
      <c r="BA87" s="14">
        <f t="shared" si="42"/>
        <v>972.8812140548273</v>
      </c>
      <c r="BB87" s="14">
        <f t="shared" si="42"/>
        <v>927.76536083099154</v>
      </c>
      <c r="BC87" s="14">
        <f t="shared" si="42"/>
        <v>839.61635435373989</v>
      </c>
      <c r="BD87" s="14">
        <f t="shared" si="35"/>
        <v>762.93313517242575</v>
      </c>
      <c r="BE87" s="14">
        <f t="shared" si="43"/>
        <v>1701.5534488092476</v>
      </c>
      <c r="BF87" s="14">
        <f t="shared" si="43"/>
        <v>1755.3947275697806</v>
      </c>
      <c r="BG87" s="14">
        <f t="shared" si="43"/>
        <v>1778.7745576906632</v>
      </c>
      <c r="BH87" s="14">
        <f t="shared" si="36"/>
        <v>1754.9505810823589</v>
      </c>
      <c r="BI87" s="14">
        <f t="shared" si="36"/>
        <v>2127.9402613356388</v>
      </c>
      <c r="BJ87" s="14">
        <f t="shared" si="36"/>
        <v>2151.6002275609571</v>
      </c>
      <c r="BK87" s="14">
        <f t="shared" si="36"/>
        <v>2150.6120197014625</v>
      </c>
      <c r="BL87" s="14">
        <f t="shared" si="37"/>
        <v>2078.8760490602217</v>
      </c>
      <c r="BM87" s="14">
        <f t="shared" si="44"/>
        <v>1755.8441554411854</v>
      </c>
      <c r="BN87" s="14">
        <f t="shared" si="44"/>
        <v>1749.0484894897393</v>
      </c>
      <c r="BO87" s="14">
        <f t="shared" si="44"/>
        <v>1782.0108343917957</v>
      </c>
      <c r="BP87" s="14">
        <f t="shared" si="38"/>
        <v>1682.8423570255861</v>
      </c>
      <c r="BQ87" s="14">
        <f t="shared" si="45"/>
        <v>2570.4442211881014</v>
      </c>
      <c r="BR87" s="14">
        <f t="shared" si="45"/>
        <v>2626.4200815482577</v>
      </c>
      <c r="BS87" s="14">
        <f t="shared" si="45"/>
        <v>2653.5963147567982</v>
      </c>
      <c r="BT87" s="14">
        <f t="shared" si="39"/>
        <v>2609.1909408281153</v>
      </c>
      <c r="BU87" s="14">
        <f t="shared" si="39"/>
        <v>2630.7781969467437</v>
      </c>
      <c r="BV87" s="14">
        <f t="shared" si="39"/>
        <v>2659.9283820127403</v>
      </c>
      <c r="BW87" s="14">
        <f t="shared" si="39"/>
        <v>2660.049789628617</v>
      </c>
      <c r="BX87" s="14">
        <f t="shared" si="40"/>
        <v>2569.6970419696372</v>
      </c>
      <c r="BY87" s="14">
        <f t="shared" si="46"/>
        <v>2728.7253694960127</v>
      </c>
      <c r="BZ87" s="14">
        <f t="shared" si="46"/>
        <v>2676.8138503207306</v>
      </c>
      <c r="CA87" s="14">
        <f t="shared" si="46"/>
        <v>2621.6271887455355</v>
      </c>
      <c r="CB87" s="14">
        <f t="shared" si="41"/>
        <v>2445.7754921980122</v>
      </c>
    </row>
    <row r="88" spans="1:80" x14ac:dyDescent="0.3">
      <c r="A88" s="228" t="s">
        <v>232</v>
      </c>
      <c r="B88" s="228" t="s">
        <v>263</v>
      </c>
      <c r="C88" s="228" t="s">
        <v>274</v>
      </c>
      <c r="D88" s="228" t="s">
        <v>436</v>
      </c>
      <c r="E88" s="228" t="s">
        <v>437</v>
      </c>
      <c r="F88" s="13">
        <v>1399.8589985163005</v>
      </c>
      <c r="G88" s="13">
        <v>1466.8734841429869</v>
      </c>
      <c r="H88" s="13">
        <v>1489.9456477748604</v>
      </c>
      <c r="I88" s="13">
        <v>1369.2525089987862</v>
      </c>
      <c r="J88" s="13">
        <v>1459.749968791026</v>
      </c>
      <c r="K88" s="13">
        <v>1442.7811935419197</v>
      </c>
      <c r="L88" s="13">
        <v>1679.0046789186244</v>
      </c>
      <c r="M88" s="13">
        <v>1591.8938883440519</v>
      </c>
      <c r="N88" s="13">
        <v>1315.4056953159895</v>
      </c>
      <c r="O88" s="13">
        <v>1383.7923363096681</v>
      </c>
      <c r="P88" s="13">
        <v>1571.5754990130461</v>
      </c>
      <c r="Q88" s="13">
        <v>1729.4033520207204</v>
      </c>
      <c r="R88" s="13">
        <v>3339.122511362737</v>
      </c>
      <c r="S88" s="13">
        <v>3347.6282960415101</v>
      </c>
      <c r="T88" s="13">
        <v>3492.1944905831933</v>
      </c>
      <c r="U88" s="13">
        <v>3580.9230435929267</v>
      </c>
      <c r="V88" s="13">
        <v>3278.0739900953158</v>
      </c>
      <c r="W88" s="13">
        <v>3314.3391572655</v>
      </c>
      <c r="X88" s="13">
        <v>3464.4506752844081</v>
      </c>
      <c r="Y88" s="13">
        <v>3468.3725635806586</v>
      </c>
      <c r="Z88" s="13">
        <v>3427.552818407004</v>
      </c>
      <c r="AA88" s="13">
        <v>3334.1864840656872</v>
      </c>
      <c r="AB88" s="13">
        <v>3412.5132531292425</v>
      </c>
      <c r="AC88" s="13">
        <v>3612.1713203261888</v>
      </c>
      <c r="AD88" s="14">
        <f t="shared" si="30"/>
        <v>4738.9815098790377</v>
      </c>
      <c r="AE88" s="14">
        <f t="shared" si="30"/>
        <v>4814.501780184497</v>
      </c>
      <c r="AF88" s="14">
        <f t="shared" si="30"/>
        <v>4982.1401383580542</v>
      </c>
      <c r="AG88" s="14">
        <f t="shared" si="30"/>
        <v>4950.1755525917124</v>
      </c>
      <c r="AH88" s="164">
        <v>4737.8239588863416</v>
      </c>
      <c r="AI88" s="164">
        <v>4757.1203508074195</v>
      </c>
      <c r="AJ88" s="164">
        <v>5143.4553542030317</v>
      </c>
      <c r="AK88" s="164">
        <v>5060.2664519247101</v>
      </c>
      <c r="AL88" s="14">
        <f t="shared" si="31"/>
        <v>4742.9585137229933</v>
      </c>
      <c r="AM88" s="14">
        <f t="shared" si="31"/>
        <v>4717.9788203753551</v>
      </c>
      <c r="AN88" s="14">
        <f t="shared" si="31"/>
        <v>4984.0887521422883</v>
      </c>
      <c r="AO88" s="14">
        <f t="shared" si="31"/>
        <v>5341.5746723469092</v>
      </c>
      <c r="AP88" s="13">
        <v>191041</v>
      </c>
      <c r="AQ88" s="13">
        <v>191339.755</v>
      </c>
      <c r="AR88" s="13">
        <v>192256.872</v>
      </c>
      <c r="AS88" s="14">
        <f t="shared" si="32"/>
        <v>732.75317786040716</v>
      </c>
      <c r="AT88" s="14">
        <f t="shared" si="32"/>
        <v>767.83176603084519</v>
      </c>
      <c r="AU88" s="14">
        <f t="shared" si="32"/>
        <v>779.90884039282685</v>
      </c>
      <c r="AV88" s="14">
        <f t="shared" si="33"/>
        <v>715.61318190189286</v>
      </c>
      <c r="AW88" s="14">
        <f t="shared" si="33"/>
        <v>762.90991842809979</v>
      </c>
      <c r="AX88" s="14">
        <f t="shared" si="33"/>
        <v>754.04151821032679</v>
      </c>
      <c r="AY88" s="14">
        <f t="shared" si="33"/>
        <v>877.49912657650498</v>
      </c>
      <c r="AZ88" s="14">
        <f t="shared" si="34"/>
        <v>828.00363481626391</v>
      </c>
      <c r="BA88" s="14">
        <f t="shared" si="42"/>
        <v>687.47119244298676</v>
      </c>
      <c r="BB88" s="14">
        <f t="shared" si="42"/>
        <v>723.21213974046748</v>
      </c>
      <c r="BC88" s="14">
        <f t="shared" si="42"/>
        <v>821.35335597824201</v>
      </c>
      <c r="BD88" s="14">
        <f t="shared" si="35"/>
        <v>899.52745721397173</v>
      </c>
      <c r="BE88" s="14">
        <f t="shared" si="43"/>
        <v>1747.8564870173088</v>
      </c>
      <c r="BF88" s="14">
        <f t="shared" si="43"/>
        <v>1752.3088216882816</v>
      </c>
      <c r="BG88" s="14">
        <f t="shared" si="43"/>
        <v>1827.9816848651303</v>
      </c>
      <c r="BH88" s="14">
        <f t="shared" si="36"/>
        <v>1871.4997537197255</v>
      </c>
      <c r="BI88" s="14">
        <f t="shared" si="36"/>
        <v>1713.2215885273374</v>
      </c>
      <c r="BJ88" s="14">
        <f t="shared" si="36"/>
        <v>1732.1748725274053</v>
      </c>
      <c r="BK88" s="14">
        <f t="shared" si="36"/>
        <v>1810.6277366584943</v>
      </c>
      <c r="BL88" s="14">
        <f t="shared" si="37"/>
        <v>1804.0304762581693</v>
      </c>
      <c r="BM88" s="14">
        <f t="shared" si="44"/>
        <v>1791.3437896933669</v>
      </c>
      <c r="BN88" s="14">
        <f t="shared" si="44"/>
        <v>1742.5476917045739</v>
      </c>
      <c r="BO88" s="14">
        <f t="shared" si="44"/>
        <v>1783.4836535299432</v>
      </c>
      <c r="BP88" s="14">
        <f t="shared" si="38"/>
        <v>1878.8255955429197</v>
      </c>
      <c r="BQ88" s="14">
        <f t="shared" si="45"/>
        <v>2480.6096648777161</v>
      </c>
      <c r="BR88" s="14">
        <f t="shared" si="45"/>
        <v>2520.1405877191269</v>
      </c>
      <c r="BS88" s="14">
        <f t="shared" si="45"/>
        <v>2607.8905252579571</v>
      </c>
      <c r="BT88" s="14">
        <f t="shared" si="39"/>
        <v>2587.1129356216184</v>
      </c>
      <c r="BU88" s="14">
        <f t="shared" si="39"/>
        <v>2476.1315069554371</v>
      </c>
      <c r="BV88" s="14">
        <f t="shared" si="39"/>
        <v>2486.2163907377321</v>
      </c>
      <c r="BW88" s="14">
        <f t="shared" si="39"/>
        <v>2688.1268632349988</v>
      </c>
      <c r="BX88" s="14">
        <f t="shared" si="40"/>
        <v>2632.0341110744325</v>
      </c>
      <c r="BY88" s="14">
        <f t="shared" si="46"/>
        <v>2478.814982136354</v>
      </c>
      <c r="BZ88" s="14">
        <f t="shared" si="46"/>
        <v>2465.7598314450411</v>
      </c>
      <c r="CA88" s="14">
        <f t="shared" si="46"/>
        <v>2604.837009508185</v>
      </c>
      <c r="CB88" s="14">
        <f t="shared" si="41"/>
        <v>2778.3530527568914</v>
      </c>
    </row>
    <row r="89" spans="1:80" x14ac:dyDescent="0.3">
      <c r="A89" s="228" t="s">
        <v>232</v>
      </c>
      <c r="B89" s="228" t="s">
        <v>270</v>
      </c>
      <c r="C89" s="228" t="s">
        <v>281</v>
      </c>
      <c r="D89" s="228" t="s">
        <v>438</v>
      </c>
      <c r="E89" s="228" t="s">
        <v>439</v>
      </c>
      <c r="F89" s="13">
        <v>8672.6282663569673</v>
      </c>
      <c r="G89" s="13">
        <v>8846.4929526461092</v>
      </c>
      <c r="H89" s="13">
        <v>9118.5773645693935</v>
      </c>
      <c r="I89" s="13">
        <v>7931.4626286329494</v>
      </c>
      <c r="J89" s="13">
        <v>9349.2071905716293</v>
      </c>
      <c r="K89" s="13">
        <v>9807.2036670560101</v>
      </c>
      <c r="L89" s="13">
        <v>10143.317076047879</v>
      </c>
      <c r="M89" s="13">
        <v>8781.3345414891428</v>
      </c>
      <c r="N89" s="13">
        <v>9249.916813727119</v>
      </c>
      <c r="O89" s="13">
        <v>9586.7169138041063</v>
      </c>
      <c r="P89" s="13">
        <v>10448.260121559411</v>
      </c>
      <c r="Q89" s="13">
        <v>9564.869483185701</v>
      </c>
      <c r="R89" s="13">
        <v>18810.008149166752</v>
      </c>
      <c r="S89" s="13">
        <v>18715.110954204916</v>
      </c>
      <c r="T89" s="13">
        <v>19373.489990563688</v>
      </c>
      <c r="U89" s="13">
        <v>19628.418951496082</v>
      </c>
      <c r="V89" s="13">
        <v>18040.660014338959</v>
      </c>
      <c r="W89" s="13">
        <v>18742.734616437323</v>
      </c>
      <c r="X89" s="13">
        <v>19018.474990469153</v>
      </c>
      <c r="Y89" s="13">
        <v>18794.222579619989</v>
      </c>
      <c r="Z89" s="13">
        <v>19477.85945881559</v>
      </c>
      <c r="AA89" s="13">
        <v>19316.140082404949</v>
      </c>
      <c r="AB89" s="13">
        <v>20435.125611367304</v>
      </c>
      <c r="AC89" s="13">
        <v>20380.879001803616</v>
      </c>
      <c r="AD89" s="14">
        <f t="shared" si="30"/>
        <v>27482.636415523717</v>
      </c>
      <c r="AE89" s="14">
        <f t="shared" si="30"/>
        <v>27561.603906851025</v>
      </c>
      <c r="AF89" s="14">
        <f t="shared" si="30"/>
        <v>28492.067355133084</v>
      </c>
      <c r="AG89" s="14">
        <f t="shared" si="30"/>
        <v>27559.881580129033</v>
      </c>
      <c r="AH89" s="164">
        <v>27389.867204910581</v>
      </c>
      <c r="AI89" s="164">
        <v>28549.938283493342</v>
      </c>
      <c r="AJ89" s="164">
        <v>29161.792066517035</v>
      </c>
      <c r="AK89" s="164">
        <v>27575.557121109137</v>
      </c>
      <c r="AL89" s="14">
        <f t="shared" si="31"/>
        <v>28727.776272542709</v>
      </c>
      <c r="AM89" s="14">
        <f t="shared" si="31"/>
        <v>28902.856996209055</v>
      </c>
      <c r="AN89" s="14">
        <f t="shared" si="31"/>
        <v>30883.385732926716</v>
      </c>
      <c r="AO89" s="14">
        <f t="shared" si="31"/>
        <v>29945.748484989315</v>
      </c>
      <c r="AP89" s="13">
        <v>1180934</v>
      </c>
      <c r="AQ89" s="13">
        <v>1194974.379</v>
      </c>
      <c r="AR89" s="13">
        <v>1204851.064</v>
      </c>
      <c r="AS89" s="14">
        <f t="shared" si="32"/>
        <v>734.38721100052737</v>
      </c>
      <c r="AT89" s="14">
        <f t="shared" si="32"/>
        <v>749.10985310323088</v>
      </c>
      <c r="AU89" s="14">
        <f t="shared" si="32"/>
        <v>772.149617554359</v>
      </c>
      <c r="AV89" s="14">
        <f t="shared" si="33"/>
        <v>663.73495264980488</v>
      </c>
      <c r="AW89" s="14">
        <f t="shared" si="33"/>
        <v>782.37720865575386</v>
      </c>
      <c r="AX89" s="14">
        <f t="shared" si="33"/>
        <v>820.70409536839202</v>
      </c>
      <c r="AY89" s="14">
        <f t="shared" si="33"/>
        <v>848.831343525222</v>
      </c>
      <c r="AZ89" s="14">
        <f t="shared" si="34"/>
        <v>728.83153809366956</v>
      </c>
      <c r="BA89" s="14">
        <f t="shared" si="42"/>
        <v>774.06821236349867</v>
      </c>
      <c r="BB89" s="14">
        <f t="shared" si="42"/>
        <v>802.2529254415175</v>
      </c>
      <c r="BC89" s="14">
        <f t="shared" si="42"/>
        <v>874.35013713874878</v>
      </c>
      <c r="BD89" s="14">
        <f t="shared" si="35"/>
        <v>793.86322251574995</v>
      </c>
      <c r="BE89" s="14">
        <f t="shared" si="43"/>
        <v>1592.8077393966769</v>
      </c>
      <c r="BF89" s="14">
        <f t="shared" si="43"/>
        <v>1584.7719647503516</v>
      </c>
      <c r="BG89" s="14">
        <f t="shared" si="43"/>
        <v>1640.5226702392927</v>
      </c>
      <c r="BH89" s="14">
        <f t="shared" si="36"/>
        <v>1642.5807361595394</v>
      </c>
      <c r="BI89" s="14">
        <f t="shared" si="36"/>
        <v>1509.7110307449495</v>
      </c>
      <c r="BJ89" s="14">
        <f t="shared" si="36"/>
        <v>1568.463303131399</v>
      </c>
      <c r="BK89" s="14">
        <f t="shared" si="36"/>
        <v>1591.5383061505081</v>
      </c>
      <c r="BL89" s="14">
        <f t="shared" si="37"/>
        <v>1559.8793196251838</v>
      </c>
      <c r="BM89" s="14">
        <f t="shared" si="44"/>
        <v>1629.9813453000897</v>
      </c>
      <c r="BN89" s="14">
        <f t="shared" si="44"/>
        <v>1616.4480529339407</v>
      </c>
      <c r="BO89" s="14">
        <f t="shared" si="44"/>
        <v>1710.089017010406</v>
      </c>
      <c r="BP89" s="14">
        <f t="shared" si="38"/>
        <v>1691.5683282995062</v>
      </c>
      <c r="BQ89" s="14">
        <f t="shared" si="45"/>
        <v>2327.1949503972041</v>
      </c>
      <c r="BR89" s="14">
        <f t="shared" si="45"/>
        <v>2333.8818178535826</v>
      </c>
      <c r="BS89" s="14">
        <f t="shared" si="45"/>
        <v>2412.6722877936518</v>
      </c>
      <c r="BT89" s="14">
        <f t="shared" si="39"/>
        <v>2306.3156888093445</v>
      </c>
      <c r="BU89" s="14">
        <f t="shared" si="39"/>
        <v>2292.0882394007031</v>
      </c>
      <c r="BV89" s="14">
        <f t="shared" si="39"/>
        <v>2389.1673984997919</v>
      </c>
      <c r="BW89" s="14">
        <f t="shared" si="39"/>
        <v>2440.3696496757307</v>
      </c>
      <c r="BX89" s="14">
        <f t="shared" si="40"/>
        <v>2288.7108577188542</v>
      </c>
      <c r="BY89" s="14">
        <f t="shared" si="46"/>
        <v>2404.0495576635885</v>
      </c>
      <c r="BZ89" s="14">
        <f t="shared" si="46"/>
        <v>2418.7009783754579</v>
      </c>
      <c r="CA89" s="14">
        <f t="shared" si="46"/>
        <v>2584.439154149155</v>
      </c>
      <c r="CB89" s="14">
        <f t="shared" si="41"/>
        <v>2485.4315508152563</v>
      </c>
    </row>
    <row r="90" spans="1:80" x14ac:dyDescent="0.3">
      <c r="A90" s="228" t="s">
        <v>241</v>
      </c>
      <c r="B90" s="228" t="s">
        <v>276</v>
      </c>
      <c r="C90" s="228" t="s">
        <v>317</v>
      </c>
      <c r="D90" s="228" t="s">
        <v>441</v>
      </c>
      <c r="E90" s="228" t="s">
        <v>442</v>
      </c>
      <c r="F90" s="13">
        <v>1794.4592994467901</v>
      </c>
      <c r="G90" s="13">
        <v>1876.1919743590297</v>
      </c>
      <c r="H90" s="13">
        <v>1899.3123021475012</v>
      </c>
      <c r="I90" s="13">
        <v>1883.1133195891698</v>
      </c>
      <c r="J90" s="13">
        <v>2427.6552554886657</v>
      </c>
      <c r="K90" s="13">
        <v>2365.0528077298432</v>
      </c>
      <c r="L90" s="13">
        <v>2429.1753025011385</v>
      </c>
      <c r="M90" s="13">
        <v>2390.2171740157746</v>
      </c>
      <c r="N90" s="13">
        <v>1979.1424356950436</v>
      </c>
      <c r="O90" s="13">
        <v>2143.0389130612693</v>
      </c>
      <c r="P90" s="13">
        <v>2037.5275503605112</v>
      </c>
      <c r="Q90" s="13">
        <v>1815.5260464952466</v>
      </c>
      <c r="R90" s="13">
        <v>5118.2901785230215</v>
      </c>
      <c r="S90" s="13">
        <v>5186.6690626229774</v>
      </c>
      <c r="T90" s="13">
        <v>5280.8875614515537</v>
      </c>
      <c r="U90" s="13">
        <v>5327.9961048193018</v>
      </c>
      <c r="V90" s="13">
        <v>5079.1001158608078</v>
      </c>
      <c r="W90" s="13">
        <v>5030.7917058354969</v>
      </c>
      <c r="X90" s="13">
        <v>5170.4240366372642</v>
      </c>
      <c r="Y90" s="13">
        <v>5152.8626963537135</v>
      </c>
      <c r="Z90" s="13">
        <v>5096.5108226704942</v>
      </c>
      <c r="AA90" s="13">
        <v>5137.6631406785655</v>
      </c>
      <c r="AB90" s="13">
        <v>5410.7746956178962</v>
      </c>
      <c r="AC90" s="13">
        <v>5303.0019806415257</v>
      </c>
      <c r="AD90" s="14">
        <f t="shared" si="30"/>
        <v>6912.7494779698118</v>
      </c>
      <c r="AE90" s="14">
        <f t="shared" si="30"/>
        <v>7062.8610369820071</v>
      </c>
      <c r="AF90" s="14">
        <f t="shared" si="30"/>
        <v>7180.1998635990549</v>
      </c>
      <c r="AG90" s="14">
        <f t="shared" si="30"/>
        <v>7211.1094244084716</v>
      </c>
      <c r="AH90" s="164">
        <v>7506.7553713494726</v>
      </c>
      <c r="AI90" s="164">
        <v>7395.8445135653401</v>
      </c>
      <c r="AJ90" s="164">
        <v>7599.5993391384018</v>
      </c>
      <c r="AK90" s="164">
        <v>7543.0798703694891</v>
      </c>
      <c r="AL90" s="14">
        <f t="shared" si="31"/>
        <v>7075.653258365538</v>
      </c>
      <c r="AM90" s="14">
        <f t="shared" si="31"/>
        <v>7280.7020537398348</v>
      </c>
      <c r="AN90" s="14">
        <f t="shared" si="31"/>
        <v>7448.3022459784079</v>
      </c>
      <c r="AO90" s="14">
        <f t="shared" si="31"/>
        <v>7118.5280271367719</v>
      </c>
      <c r="AP90" s="13">
        <v>302343</v>
      </c>
      <c r="AQ90" s="13">
        <v>308635.31300000002</v>
      </c>
      <c r="AR90" s="13">
        <v>312581.68800000002</v>
      </c>
      <c r="AS90" s="14">
        <f t="shared" si="32"/>
        <v>593.5177263726265</v>
      </c>
      <c r="AT90" s="14">
        <f t="shared" si="32"/>
        <v>620.55082285980814</v>
      </c>
      <c r="AU90" s="14">
        <f t="shared" si="32"/>
        <v>628.19787530966528</v>
      </c>
      <c r="AV90" s="14">
        <f t="shared" si="33"/>
        <v>610.14188599642512</v>
      </c>
      <c r="AW90" s="14">
        <f t="shared" si="33"/>
        <v>786.57728174114197</v>
      </c>
      <c r="AX90" s="14">
        <f t="shared" si="33"/>
        <v>766.29365082726065</v>
      </c>
      <c r="AY90" s="14">
        <f t="shared" si="33"/>
        <v>787.06978760435561</v>
      </c>
      <c r="AZ90" s="14">
        <f t="shared" si="34"/>
        <v>764.66960982556805</v>
      </c>
      <c r="BA90" s="14">
        <f t="shared" si="42"/>
        <v>641.25599124007022</v>
      </c>
      <c r="BB90" s="14">
        <f t="shared" si="42"/>
        <v>694.35959619477148</v>
      </c>
      <c r="BC90" s="14">
        <f t="shared" si="42"/>
        <v>660.17317673577782</v>
      </c>
      <c r="BD90" s="14">
        <f t="shared" si="35"/>
        <v>580.816508513847</v>
      </c>
      <c r="BE90" s="14">
        <f t="shared" si="43"/>
        <v>1692.8753695382468</v>
      </c>
      <c r="BF90" s="14">
        <f t="shared" si="43"/>
        <v>1715.4916973844201</v>
      </c>
      <c r="BG90" s="14">
        <f t="shared" si="43"/>
        <v>1746.6544823103409</v>
      </c>
      <c r="BH90" s="14">
        <f t="shared" si="36"/>
        <v>1726.3080018388243</v>
      </c>
      <c r="BI90" s="14">
        <f t="shared" si="36"/>
        <v>1645.6639606436763</v>
      </c>
      <c r="BJ90" s="14">
        <f t="shared" si="36"/>
        <v>1630.0116979276108</v>
      </c>
      <c r="BK90" s="14">
        <f t="shared" si="36"/>
        <v>1675.2535496925666</v>
      </c>
      <c r="BL90" s="14">
        <f t="shared" si="37"/>
        <v>1648.4851461784008</v>
      </c>
      <c r="BM90" s="14">
        <f t="shared" si="44"/>
        <v>1651.3051514200818</v>
      </c>
      <c r="BN90" s="14">
        <f t="shared" si="44"/>
        <v>1664.6387902730253</v>
      </c>
      <c r="BO90" s="14">
        <f t="shared" si="44"/>
        <v>1753.128844209054</v>
      </c>
      <c r="BP90" s="14">
        <f t="shared" si="38"/>
        <v>1696.5171615048434</v>
      </c>
      <c r="BQ90" s="14">
        <f t="shared" si="45"/>
        <v>2286.3930959108734</v>
      </c>
      <c r="BR90" s="14">
        <f t="shared" si="45"/>
        <v>2336.0425202442284</v>
      </c>
      <c r="BS90" s="14">
        <f t="shared" si="45"/>
        <v>2374.8523576200059</v>
      </c>
      <c r="BT90" s="14">
        <f t="shared" si="39"/>
        <v>2336.4498878352497</v>
      </c>
      <c r="BU90" s="14">
        <f t="shared" si="39"/>
        <v>2432.2412423848182</v>
      </c>
      <c r="BV90" s="14">
        <f t="shared" si="39"/>
        <v>2396.3053487548714</v>
      </c>
      <c r="BW90" s="14">
        <f t="shared" si="39"/>
        <v>2462.3233372969221</v>
      </c>
      <c r="BX90" s="14">
        <f t="shared" si="40"/>
        <v>2413.1547560039689</v>
      </c>
      <c r="BY90" s="14">
        <f t="shared" si="46"/>
        <v>2292.5611426601522</v>
      </c>
      <c r="BZ90" s="14">
        <f t="shared" si="46"/>
        <v>2358.9983864677965</v>
      </c>
      <c r="CA90" s="14">
        <f t="shared" si="46"/>
        <v>2413.3020209448318</v>
      </c>
      <c r="CB90" s="14">
        <f t="shared" si="41"/>
        <v>2277.3336700186901</v>
      </c>
    </row>
    <row r="91" spans="1:80" x14ac:dyDescent="0.3">
      <c r="A91" s="228" t="s">
        <v>241</v>
      </c>
      <c r="B91" s="228" t="s">
        <v>276</v>
      </c>
      <c r="C91" s="228" t="s">
        <v>317</v>
      </c>
      <c r="D91" s="228" t="s">
        <v>445</v>
      </c>
      <c r="E91" s="228" t="s">
        <v>446</v>
      </c>
      <c r="F91" s="13">
        <v>2980.5890733518027</v>
      </c>
      <c r="G91" s="13">
        <v>3202.1197197685251</v>
      </c>
      <c r="H91" s="13">
        <v>2916.4687557621501</v>
      </c>
      <c r="I91" s="13">
        <v>2976.3952869006666</v>
      </c>
      <c r="J91" s="13">
        <v>3060.4709558401855</v>
      </c>
      <c r="K91" s="13">
        <v>3017.5084059556975</v>
      </c>
      <c r="L91" s="13">
        <v>3226.4402077469031</v>
      </c>
      <c r="M91" s="13">
        <v>3003.9070889298719</v>
      </c>
      <c r="N91" s="13">
        <v>2891.2924790472821</v>
      </c>
      <c r="O91" s="13">
        <v>3206.8911729209231</v>
      </c>
      <c r="P91" s="13">
        <v>3068.1030117248283</v>
      </c>
      <c r="Q91" s="13">
        <v>3319.7067371802505</v>
      </c>
      <c r="R91" s="13">
        <v>4668.2551127689039</v>
      </c>
      <c r="S91" s="13">
        <v>4732.8526338637921</v>
      </c>
      <c r="T91" s="13">
        <v>4858.7593750038259</v>
      </c>
      <c r="U91" s="13">
        <v>4795.1172063437634</v>
      </c>
      <c r="V91" s="13">
        <v>4872.9994448507787</v>
      </c>
      <c r="W91" s="13">
        <v>4713.4421168117806</v>
      </c>
      <c r="X91" s="13">
        <v>5032.0012809189275</v>
      </c>
      <c r="Y91" s="13">
        <v>4961.5654635609972</v>
      </c>
      <c r="Z91" s="13">
        <v>4396.3974924626227</v>
      </c>
      <c r="AA91" s="13">
        <v>4393.0207450606649</v>
      </c>
      <c r="AB91" s="13">
        <v>4668.9505104621476</v>
      </c>
      <c r="AC91" s="13">
        <v>4668.4554421414377</v>
      </c>
      <c r="AD91" s="14">
        <f t="shared" si="30"/>
        <v>7648.8441861207066</v>
      </c>
      <c r="AE91" s="14">
        <f t="shared" si="30"/>
        <v>7934.9723536323172</v>
      </c>
      <c r="AF91" s="14">
        <f t="shared" si="30"/>
        <v>7775.2281307659759</v>
      </c>
      <c r="AG91" s="14">
        <f t="shared" si="30"/>
        <v>7771.5124932444305</v>
      </c>
      <c r="AH91" s="164">
        <v>7933.4704006909651</v>
      </c>
      <c r="AI91" s="164">
        <v>7730.9505227674781</v>
      </c>
      <c r="AJ91" s="164">
        <v>8258.4414886658305</v>
      </c>
      <c r="AK91" s="164">
        <v>7965.4725524908681</v>
      </c>
      <c r="AL91" s="14">
        <f t="shared" si="31"/>
        <v>7287.6899715099044</v>
      </c>
      <c r="AM91" s="14">
        <f t="shared" si="31"/>
        <v>7599.911917981588</v>
      </c>
      <c r="AN91" s="14">
        <f t="shared" si="31"/>
        <v>7737.0535221869759</v>
      </c>
      <c r="AO91" s="14">
        <f t="shared" si="31"/>
        <v>7988.1621793216882</v>
      </c>
      <c r="AP91" s="13">
        <v>269100</v>
      </c>
      <c r="AQ91" s="13">
        <v>272564.57199999999</v>
      </c>
      <c r="AR91" s="13">
        <v>274552.212</v>
      </c>
      <c r="AS91" s="14">
        <f t="shared" si="32"/>
        <v>1107.6139254373104</v>
      </c>
      <c r="AT91" s="14">
        <f t="shared" si="32"/>
        <v>1189.9367223220086</v>
      </c>
      <c r="AU91" s="14">
        <f t="shared" si="32"/>
        <v>1083.786234025325</v>
      </c>
      <c r="AV91" s="14">
        <f t="shared" si="33"/>
        <v>1091.9963900886821</v>
      </c>
      <c r="AW91" s="14">
        <f t="shared" si="33"/>
        <v>1122.842537231943</v>
      </c>
      <c r="AX91" s="14">
        <f t="shared" si="33"/>
        <v>1107.0801989466547</v>
      </c>
      <c r="AY91" s="14">
        <f t="shared" si="33"/>
        <v>1183.734255729649</v>
      </c>
      <c r="AZ91" s="14">
        <f t="shared" si="34"/>
        <v>1094.1114140176267</v>
      </c>
      <c r="BA91" s="14">
        <f t="shared" si="42"/>
        <v>1060.7734005310426</v>
      </c>
      <c r="BB91" s="14">
        <f t="shared" si="42"/>
        <v>1176.5619975441723</v>
      </c>
      <c r="BC91" s="14">
        <f t="shared" si="42"/>
        <v>1125.6426281713634</v>
      </c>
      <c r="BD91" s="14">
        <f t="shared" si="35"/>
        <v>1209.1349448607793</v>
      </c>
      <c r="BE91" s="14">
        <f t="shared" si="43"/>
        <v>1734.7659281935726</v>
      </c>
      <c r="BF91" s="14">
        <f t="shared" si="43"/>
        <v>1758.7709527550323</v>
      </c>
      <c r="BG91" s="14">
        <f t="shared" si="43"/>
        <v>1805.5590393919827</v>
      </c>
      <c r="BH91" s="14">
        <f t="shared" si="36"/>
        <v>1759.2591623917151</v>
      </c>
      <c r="BI91" s="14">
        <f t="shared" si="36"/>
        <v>1787.8330294704547</v>
      </c>
      <c r="BJ91" s="14">
        <f t="shared" si="36"/>
        <v>1729.2937531190887</v>
      </c>
      <c r="BK91" s="14">
        <f t="shared" si="36"/>
        <v>1846.1685038505032</v>
      </c>
      <c r="BL91" s="14">
        <f t="shared" si="37"/>
        <v>1807.1482387331839</v>
      </c>
      <c r="BM91" s="14">
        <f t="shared" si="44"/>
        <v>1612.974665123618</v>
      </c>
      <c r="BN91" s="14">
        <f t="shared" si="44"/>
        <v>1611.7357853318754</v>
      </c>
      <c r="BO91" s="14">
        <f t="shared" si="44"/>
        <v>1712.9704261279223</v>
      </c>
      <c r="BP91" s="14">
        <f t="shared" si="38"/>
        <v>1700.3889380943826</v>
      </c>
      <c r="BQ91" s="14">
        <f t="shared" si="45"/>
        <v>2842.3798536308832</v>
      </c>
      <c r="BR91" s="14">
        <f t="shared" si="45"/>
        <v>2948.7076750770407</v>
      </c>
      <c r="BS91" s="14">
        <f t="shared" si="45"/>
        <v>2889.3452734173079</v>
      </c>
      <c r="BT91" s="14">
        <f t="shared" si="39"/>
        <v>2851.2555524803975</v>
      </c>
      <c r="BU91" s="14">
        <f t="shared" si="39"/>
        <v>2910.6755667023981</v>
      </c>
      <c r="BV91" s="14">
        <f t="shared" si="39"/>
        <v>2836.3739520657432</v>
      </c>
      <c r="BW91" s="14">
        <f t="shared" si="39"/>
        <v>3029.9027595801522</v>
      </c>
      <c r="BX91" s="14">
        <f t="shared" si="40"/>
        <v>2901.2596527508103</v>
      </c>
      <c r="BY91" s="14">
        <f t="shared" si="46"/>
        <v>2673.7480656546604</v>
      </c>
      <c r="BZ91" s="14">
        <f t="shared" si="46"/>
        <v>2788.2977828760477</v>
      </c>
      <c r="CA91" s="14">
        <f t="shared" si="46"/>
        <v>2838.613054299286</v>
      </c>
      <c r="CB91" s="14">
        <f t="shared" si="41"/>
        <v>2909.5238829551622</v>
      </c>
    </row>
    <row r="92" spans="1:80" x14ac:dyDescent="0.3">
      <c r="A92" s="228" t="s">
        <v>259</v>
      </c>
      <c r="B92" s="228" t="s">
        <v>283</v>
      </c>
      <c r="C92" s="228" t="s">
        <v>307</v>
      </c>
      <c r="D92" s="228" t="s">
        <v>449</v>
      </c>
      <c r="E92" s="228" t="s">
        <v>450</v>
      </c>
      <c r="F92" s="13">
        <v>567.99999999999989</v>
      </c>
      <c r="G92" s="13">
        <v>660.99999999999989</v>
      </c>
      <c r="H92" s="13">
        <v>673.99999999999989</v>
      </c>
      <c r="I92" s="13">
        <v>502.99999999999989</v>
      </c>
      <c r="J92" s="13">
        <v>568.99999999999989</v>
      </c>
      <c r="K92" s="13">
        <v>605.99999999999989</v>
      </c>
      <c r="L92" s="13">
        <v>590.99999999999989</v>
      </c>
      <c r="M92" s="13">
        <v>578.99999999999989</v>
      </c>
      <c r="N92" s="13">
        <v>625.99999999999989</v>
      </c>
      <c r="O92" s="13">
        <v>710.99999999999989</v>
      </c>
      <c r="P92" s="13">
        <v>796.99999999999977</v>
      </c>
      <c r="Q92" s="13">
        <v>766.99999999999989</v>
      </c>
      <c r="R92" s="13">
        <v>2558.9999999999995</v>
      </c>
      <c r="S92" s="13">
        <v>2580.9999999999995</v>
      </c>
      <c r="T92" s="13">
        <v>2861.9999999999995</v>
      </c>
      <c r="U92" s="13">
        <v>2792.9999999999995</v>
      </c>
      <c r="V92" s="13">
        <v>2575.9999999999995</v>
      </c>
      <c r="W92" s="13">
        <v>2560.9999999999995</v>
      </c>
      <c r="X92" s="13">
        <v>2634.9999999999995</v>
      </c>
      <c r="Y92" s="13">
        <v>2508.9999999999995</v>
      </c>
      <c r="Z92" s="13">
        <v>2687.9999999999995</v>
      </c>
      <c r="AA92" s="13">
        <v>2706.9999999999995</v>
      </c>
      <c r="AB92" s="13">
        <v>2832.9999999999995</v>
      </c>
      <c r="AC92" s="13">
        <v>2885.9999999999995</v>
      </c>
      <c r="AD92" s="14">
        <f t="shared" si="30"/>
        <v>3126.9999999999995</v>
      </c>
      <c r="AE92" s="14">
        <f t="shared" si="30"/>
        <v>3241.9999999999995</v>
      </c>
      <c r="AF92" s="14">
        <f t="shared" si="30"/>
        <v>3535.9999999999995</v>
      </c>
      <c r="AG92" s="14">
        <f t="shared" si="30"/>
        <v>3295.9999999999995</v>
      </c>
      <c r="AH92" s="164">
        <v>3144.9999999999991</v>
      </c>
      <c r="AI92" s="164">
        <v>3166.9999999999991</v>
      </c>
      <c r="AJ92" s="164">
        <v>3225.9999999999991</v>
      </c>
      <c r="AK92" s="164">
        <v>3087.9999999999991</v>
      </c>
      <c r="AL92" s="14">
        <f t="shared" si="31"/>
        <v>3313.9999999999995</v>
      </c>
      <c r="AM92" s="14">
        <f t="shared" si="31"/>
        <v>3417.9999999999995</v>
      </c>
      <c r="AN92" s="14">
        <f t="shared" si="31"/>
        <v>3629.9999999999991</v>
      </c>
      <c r="AO92" s="14">
        <f t="shared" si="31"/>
        <v>3652.9999999999995</v>
      </c>
      <c r="AP92" s="13">
        <v>140984</v>
      </c>
      <c r="AQ92" s="13">
        <v>141101.32399999999</v>
      </c>
      <c r="AR92" s="13">
        <v>141637.27799999999</v>
      </c>
      <c r="AS92" s="14">
        <f t="shared" si="32"/>
        <v>402.88259660670707</v>
      </c>
      <c r="AT92" s="14">
        <f t="shared" si="32"/>
        <v>468.84752879759401</v>
      </c>
      <c r="AU92" s="14">
        <f t="shared" si="32"/>
        <v>478.06843329739536</v>
      </c>
      <c r="AV92" s="14">
        <f t="shared" si="33"/>
        <v>356.48141756628723</v>
      </c>
      <c r="AW92" s="14">
        <f t="shared" si="33"/>
        <v>403.25631529864302</v>
      </c>
      <c r="AX92" s="14">
        <f t="shared" si="33"/>
        <v>429.47860645163041</v>
      </c>
      <c r="AY92" s="14">
        <f t="shared" si="33"/>
        <v>418.84794787609502</v>
      </c>
      <c r="AZ92" s="14">
        <f t="shared" si="34"/>
        <v>408.79068574023285</v>
      </c>
      <c r="BA92" s="14">
        <f t="shared" si="42"/>
        <v>443.65281788567762</v>
      </c>
      <c r="BB92" s="14">
        <f t="shared" si="42"/>
        <v>503.89321648037827</v>
      </c>
      <c r="BC92" s="14">
        <f t="shared" si="42"/>
        <v>564.84232564678121</v>
      </c>
      <c r="BD92" s="14">
        <f t="shared" si="35"/>
        <v>541.52410356262283</v>
      </c>
      <c r="BE92" s="14">
        <f t="shared" si="43"/>
        <v>1815.0995857685973</v>
      </c>
      <c r="BF92" s="14">
        <f t="shared" si="43"/>
        <v>1830.7041933836458</v>
      </c>
      <c r="BG92" s="14">
        <f t="shared" si="43"/>
        <v>2030.0175906485838</v>
      </c>
      <c r="BH92" s="14">
        <f t="shared" si="36"/>
        <v>1979.4286267646926</v>
      </c>
      <c r="BI92" s="14">
        <f t="shared" si="36"/>
        <v>1825.6384327052806</v>
      </c>
      <c r="BJ92" s="14">
        <f t="shared" si="36"/>
        <v>1815.007774129745</v>
      </c>
      <c r="BK92" s="14">
        <f t="shared" si="36"/>
        <v>1867.4523564357198</v>
      </c>
      <c r="BL92" s="14">
        <f t="shared" si="37"/>
        <v>1771.4263048743423</v>
      </c>
      <c r="BM92" s="14">
        <f t="shared" si="44"/>
        <v>1905.014016735945</v>
      </c>
      <c r="BN92" s="14">
        <f t="shared" si="44"/>
        <v>1918.4795175982897</v>
      </c>
      <c r="BO92" s="14">
        <f t="shared" si="44"/>
        <v>2007.7770496327869</v>
      </c>
      <c r="BP92" s="14">
        <f t="shared" si="38"/>
        <v>2037.5991693373264</v>
      </c>
      <c r="BQ92" s="14">
        <f t="shared" si="45"/>
        <v>2217.9821823753045</v>
      </c>
      <c r="BR92" s="14">
        <f t="shared" si="45"/>
        <v>2299.5517221812402</v>
      </c>
      <c r="BS92" s="14">
        <f t="shared" si="45"/>
        <v>2508.0860239459794</v>
      </c>
      <c r="BT92" s="14">
        <f t="shared" si="39"/>
        <v>2335.9100443309799</v>
      </c>
      <c r="BU92" s="14">
        <f t="shared" si="39"/>
        <v>2228.8947480039233</v>
      </c>
      <c r="BV92" s="14">
        <f t="shared" si="39"/>
        <v>2244.4863805813752</v>
      </c>
      <c r="BW92" s="14">
        <f t="shared" si="39"/>
        <v>2286.3003043118142</v>
      </c>
      <c r="BX92" s="14">
        <f t="shared" si="40"/>
        <v>2180.216990614575</v>
      </c>
      <c r="BY92" s="14">
        <f t="shared" si="46"/>
        <v>2348.6668346216225</v>
      </c>
      <c r="BZ92" s="14">
        <f t="shared" si="46"/>
        <v>2422.3727340786681</v>
      </c>
      <c r="CA92" s="14">
        <f t="shared" si="46"/>
        <v>2572.619375279568</v>
      </c>
      <c r="CB92" s="14">
        <f t="shared" si="41"/>
        <v>2579.1232728999494</v>
      </c>
    </row>
    <row r="93" spans="1:80" x14ac:dyDescent="0.3">
      <c r="A93" s="228" t="s">
        <v>241</v>
      </c>
      <c r="B93" s="228" t="s">
        <v>276</v>
      </c>
      <c r="C93" s="228" t="s">
        <v>317</v>
      </c>
      <c r="D93" s="228" t="s">
        <v>451</v>
      </c>
      <c r="E93" s="228" t="s">
        <v>452</v>
      </c>
      <c r="F93" s="13">
        <v>1579.7702163485219</v>
      </c>
      <c r="G93" s="13">
        <v>1514.083073891172</v>
      </c>
      <c r="H93" s="13">
        <v>1550.9817569140046</v>
      </c>
      <c r="I93" s="13">
        <v>1496.9653731343747</v>
      </c>
      <c r="J93" s="13">
        <v>1598.6034086374252</v>
      </c>
      <c r="K93" s="13">
        <v>1611.729979491518</v>
      </c>
      <c r="L93" s="13">
        <v>1615.4040791478001</v>
      </c>
      <c r="M93" s="13">
        <v>1578.3885968928271</v>
      </c>
      <c r="N93" s="13">
        <v>1679.8778751112968</v>
      </c>
      <c r="O93" s="13">
        <v>1668.9031308356643</v>
      </c>
      <c r="P93" s="13">
        <v>1795.708927555223</v>
      </c>
      <c r="Q93" s="13">
        <v>1651.1206121373964</v>
      </c>
      <c r="R93" s="13">
        <v>3383.4865247427215</v>
      </c>
      <c r="S93" s="13">
        <v>3349.8043254831755</v>
      </c>
      <c r="T93" s="13">
        <v>3484.4107250986253</v>
      </c>
      <c r="U93" s="13">
        <v>3375.5925647594513</v>
      </c>
      <c r="V93" s="13">
        <v>3425.5885270808003</v>
      </c>
      <c r="W93" s="13">
        <v>3460.126960266035</v>
      </c>
      <c r="X93" s="13">
        <v>3472.773610504576</v>
      </c>
      <c r="Y93" s="13">
        <v>3394.8049666260004</v>
      </c>
      <c r="Z93" s="13">
        <v>3253.589301299899</v>
      </c>
      <c r="AA93" s="13">
        <v>3098.5348391936632</v>
      </c>
      <c r="AB93" s="13">
        <v>3360.5595682039657</v>
      </c>
      <c r="AC93" s="13">
        <v>3272.6171732161965</v>
      </c>
      <c r="AD93" s="14">
        <f t="shared" si="30"/>
        <v>4963.2567410912434</v>
      </c>
      <c r="AE93" s="14">
        <f t="shared" si="30"/>
        <v>4863.8873993743473</v>
      </c>
      <c r="AF93" s="14">
        <f t="shared" si="30"/>
        <v>5035.3924820126304</v>
      </c>
      <c r="AG93" s="14">
        <f t="shared" si="30"/>
        <v>4872.5579378938255</v>
      </c>
      <c r="AH93" s="164">
        <v>5024.1919357182251</v>
      </c>
      <c r="AI93" s="164">
        <v>5071.856939757552</v>
      </c>
      <c r="AJ93" s="164">
        <v>5088.1776896523761</v>
      </c>
      <c r="AK93" s="164">
        <v>4973.1935635188274</v>
      </c>
      <c r="AL93" s="14">
        <f t="shared" si="31"/>
        <v>4933.4671764111954</v>
      </c>
      <c r="AM93" s="14">
        <f t="shared" si="31"/>
        <v>4767.4379700293275</v>
      </c>
      <c r="AN93" s="14">
        <f t="shared" si="31"/>
        <v>5156.2684957591882</v>
      </c>
      <c r="AO93" s="14">
        <f t="shared" si="31"/>
        <v>4923.7377853535927</v>
      </c>
      <c r="AP93" s="13">
        <v>235000</v>
      </c>
      <c r="AQ93" s="13">
        <v>239606.924</v>
      </c>
      <c r="AR93" s="13">
        <v>242802.63099999999</v>
      </c>
      <c r="AS93" s="14">
        <f t="shared" si="32"/>
        <v>672.24264525469016</v>
      </c>
      <c r="AT93" s="14">
        <f t="shared" si="32"/>
        <v>644.29066974092427</v>
      </c>
      <c r="AU93" s="14">
        <f t="shared" si="32"/>
        <v>659.99223698468279</v>
      </c>
      <c r="AV93" s="14">
        <f t="shared" si="33"/>
        <v>624.75881253513967</v>
      </c>
      <c r="AW93" s="14">
        <f t="shared" si="33"/>
        <v>667.1774679756021</v>
      </c>
      <c r="AX93" s="14">
        <f t="shared" si="33"/>
        <v>672.65584507546112</v>
      </c>
      <c r="AY93" s="14">
        <f t="shared" si="33"/>
        <v>674.18923133782232</v>
      </c>
      <c r="AZ93" s="14">
        <f t="shared" si="34"/>
        <v>650.070631603999</v>
      </c>
      <c r="BA93" s="14">
        <f t="shared" si="42"/>
        <v>701.09738360953907</v>
      </c>
      <c r="BB93" s="14">
        <f t="shared" si="42"/>
        <v>696.51707178364518</v>
      </c>
      <c r="BC93" s="14">
        <f t="shared" si="42"/>
        <v>749.43949764791569</v>
      </c>
      <c r="BD93" s="14">
        <f t="shared" si="35"/>
        <v>680.02583223136344</v>
      </c>
      <c r="BE93" s="14">
        <f t="shared" si="43"/>
        <v>1439.7814998905199</v>
      </c>
      <c r="BF93" s="14">
        <f t="shared" si="43"/>
        <v>1425.4486491417767</v>
      </c>
      <c r="BG93" s="14">
        <f t="shared" si="43"/>
        <v>1482.7279681270747</v>
      </c>
      <c r="BH93" s="14">
        <f t="shared" si="36"/>
        <v>1408.8042650885379</v>
      </c>
      <c r="BI93" s="14">
        <f t="shared" si="36"/>
        <v>1429.6700904523111</v>
      </c>
      <c r="BJ93" s="14">
        <f t="shared" si="36"/>
        <v>1444.0847127881975</v>
      </c>
      <c r="BK93" s="14">
        <f t="shared" si="36"/>
        <v>1449.3627949184706</v>
      </c>
      <c r="BL93" s="14">
        <f t="shared" si="37"/>
        <v>1398.1747037271602</v>
      </c>
      <c r="BM93" s="14">
        <f t="shared" si="44"/>
        <v>1357.886177487884</v>
      </c>
      <c r="BN93" s="14">
        <f t="shared" si="44"/>
        <v>1293.1741651980237</v>
      </c>
      <c r="BO93" s="14">
        <f t="shared" si="44"/>
        <v>1402.5302408222417</v>
      </c>
      <c r="BP93" s="14">
        <f t="shared" si="38"/>
        <v>1347.8507871754473</v>
      </c>
      <c r="BQ93" s="14">
        <f t="shared" si="45"/>
        <v>2112.0241451452098</v>
      </c>
      <c r="BR93" s="14">
        <f t="shared" si="45"/>
        <v>2069.7393188827009</v>
      </c>
      <c r="BS93" s="14">
        <f t="shared" si="45"/>
        <v>2142.7202051117574</v>
      </c>
      <c r="BT93" s="14">
        <f t="shared" si="39"/>
        <v>2033.5630776236774</v>
      </c>
      <c r="BU93" s="14">
        <f t="shared" si="39"/>
        <v>2096.8475584279131</v>
      </c>
      <c r="BV93" s="14">
        <f t="shared" si="39"/>
        <v>2116.7405578636585</v>
      </c>
      <c r="BW93" s="14">
        <f t="shared" si="39"/>
        <v>2123.5520262562932</v>
      </c>
      <c r="BX93" s="14">
        <f t="shared" si="40"/>
        <v>2048.2453353311594</v>
      </c>
      <c r="BY93" s="14">
        <f t="shared" si="46"/>
        <v>2058.9835610974228</v>
      </c>
      <c r="BZ93" s="14">
        <f t="shared" si="46"/>
        <v>1989.6912369816691</v>
      </c>
      <c r="CA93" s="14">
        <f t="shared" si="46"/>
        <v>2151.9697384701572</v>
      </c>
      <c r="CB93" s="14">
        <f t="shared" si="41"/>
        <v>2027.8766194068105</v>
      </c>
    </row>
    <row r="94" spans="1:80" x14ac:dyDescent="0.3">
      <c r="A94" s="228" t="s">
        <v>241</v>
      </c>
      <c r="B94" s="228" t="s">
        <v>276</v>
      </c>
      <c r="C94" s="228" t="s">
        <v>317</v>
      </c>
      <c r="D94" s="228" t="s">
        <v>453</v>
      </c>
      <c r="E94" s="228" t="s">
        <v>454</v>
      </c>
      <c r="F94" s="13">
        <v>801.05742422226206</v>
      </c>
      <c r="G94" s="13">
        <v>789.39566118150651</v>
      </c>
      <c r="H94" s="13">
        <v>793.15653624366587</v>
      </c>
      <c r="I94" s="13">
        <v>762.31093373737974</v>
      </c>
      <c r="J94" s="13">
        <v>815.76379587041379</v>
      </c>
      <c r="K94" s="13">
        <v>855.65199442021913</v>
      </c>
      <c r="L94" s="13">
        <v>813.79835745015544</v>
      </c>
      <c r="M94" s="13">
        <v>785.7288324377696</v>
      </c>
      <c r="N94" s="13">
        <v>841.44248256354103</v>
      </c>
      <c r="O94" s="13">
        <v>882.51702870675626</v>
      </c>
      <c r="P94" s="13">
        <v>927.62355387750449</v>
      </c>
      <c r="Q94" s="13">
        <v>872.01851984323673</v>
      </c>
      <c r="R94" s="13">
        <v>2038.4057607092984</v>
      </c>
      <c r="S94" s="13">
        <v>2047.747681888075</v>
      </c>
      <c r="T94" s="13">
        <v>2116.6038972255842</v>
      </c>
      <c r="U94" s="13">
        <v>2046.1986090085361</v>
      </c>
      <c r="V94" s="13">
        <v>2060.8965960801993</v>
      </c>
      <c r="W94" s="13">
        <v>2020.5468932156323</v>
      </c>
      <c r="X94" s="13">
        <v>2103.9474537115789</v>
      </c>
      <c r="Y94" s="13">
        <v>2099.7957153728903</v>
      </c>
      <c r="Z94" s="13">
        <v>1984.7976357945176</v>
      </c>
      <c r="AA94" s="13">
        <v>2091.8810194973944</v>
      </c>
      <c r="AB94" s="13">
        <v>2184.8542084564956</v>
      </c>
      <c r="AC94" s="13">
        <v>2236.7005207019151</v>
      </c>
      <c r="AD94" s="14">
        <f t="shared" si="30"/>
        <v>2839.4631849315606</v>
      </c>
      <c r="AE94" s="14">
        <f t="shared" si="30"/>
        <v>2837.1433430695815</v>
      </c>
      <c r="AF94" s="14">
        <f t="shared" si="30"/>
        <v>2909.7604334692501</v>
      </c>
      <c r="AG94" s="14">
        <f t="shared" si="30"/>
        <v>2808.509542745916</v>
      </c>
      <c r="AH94" s="164">
        <v>2876.6603919506128</v>
      </c>
      <c r="AI94" s="164">
        <v>2876.198887635851</v>
      </c>
      <c r="AJ94" s="164">
        <v>2917.7458111617343</v>
      </c>
      <c r="AK94" s="164">
        <v>2885.5245478106599</v>
      </c>
      <c r="AL94" s="14">
        <f t="shared" si="31"/>
        <v>2826.2401183580587</v>
      </c>
      <c r="AM94" s="14">
        <f t="shared" si="31"/>
        <v>2974.3980482041507</v>
      </c>
      <c r="AN94" s="14">
        <f t="shared" si="31"/>
        <v>3112.4777623340001</v>
      </c>
      <c r="AO94" s="14">
        <f t="shared" si="31"/>
        <v>3108.719040545152</v>
      </c>
      <c r="AP94" s="13">
        <v>155741</v>
      </c>
      <c r="AQ94" s="13">
        <v>156345.32699999999</v>
      </c>
      <c r="AR94" s="13">
        <v>156182.81400000001</v>
      </c>
      <c r="AS94" s="14">
        <f t="shared" si="32"/>
        <v>514.35230557288196</v>
      </c>
      <c r="AT94" s="14">
        <f t="shared" si="32"/>
        <v>506.86438457535684</v>
      </c>
      <c r="AU94" s="14">
        <f t="shared" si="32"/>
        <v>509.27921115420207</v>
      </c>
      <c r="AV94" s="14">
        <f t="shared" si="33"/>
        <v>487.5815276125137</v>
      </c>
      <c r="AW94" s="14">
        <f t="shared" si="33"/>
        <v>521.77050093119431</v>
      </c>
      <c r="AX94" s="14">
        <f t="shared" si="33"/>
        <v>547.28338277754813</v>
      </c>
      <c r="AY94" s="14">
        <f t="shared" si="33"/>
        <v>520.51338729820532</v>
      </c>
      <c r="AZ94" s="14">
        <f t="shared" si="34"/>
        <v>503.08277352319283</v>
      </c>
      <c r="BA94" s="14">
        <f t="shared" si="42"/>
        <v>538.1948400437584</v>
      </c>
      <c r="BB94" s="14">
        <f t="shared" si="42"/>
        <v>564.46652141176969</v>
      </c>
      <c r="BC94" s="14">
        <f t="shared" si="42"/>
        <v>593.31709599322051</v>
      </c>
      <c r="BD94" s="14">
        <f t="shared" si="35"/>
        <v>558.33193006961483</v>
      </c>
      <c r="BE94" s="14">
        <f t="shared" si="43"/>
        <v>1308.8433750324566</v>
      </c>
      <c r="BF94" s="14">
        <f t="shared" si="43"/>
        <v>1314.8417448764776</v>
      </c>
      <c r="BG94" s="14">
        <f t="shared" si="43"/>
        <v>1359.0537477129235</v>
      </c>
      <c r="BH94" s="14">
        <f t="shared" si="36"/>
        <v>1308.7686394416739</v>
      </c>
      <c r="BI94" s="14">
        <f t="shared" si="36"/>
        <v>1318.1696156996104</v>
      </c>
      <c r="BJ94" s="14">
        <f t="shared" si="36"/>
        <v>1292.3615511806327</v>
      </c>
      <c r="BK94" s="14">
        <f t="shared" si="36"/>
        <v>1345.7053652211678</v>
      </c>
      <c r="BL94" s="14">
        <f t="shared" si="37"/>
        <v>1344.4473572955922</v>
      </c>
      <c r="BM94" s="14">
        <f t="shared" si="44"/>
        <v>1269.4959765535671</v>
      </c>
      <c r="BN94" s="14">
        <f t="shared" si="44"/>
        <v>1337.9875559039858</v>
      </c>
      <c r="BO94" s="14">
        <f t="shared" si="44"/>
        <v>1397.4541167172176</v>
      </c>
      <c r="BP94" s="14">
        <f t="shared" si="38"/>
        <v>1432.1041242744641</v>
      </c>
      <c r="BQ94" s="14">
        <f t="shared" si="45"/>
        <v>1823.1956806053388</v>
      </c>
      <c r="BR94" s="14">
        <f t="shared" si="45"/>
        <v>1821.7061294518344</v>
      </c>
      <c r="BS94" s="14">
        <f t="shared" si="45"/>
        <v>1868.3329588671256</v>
      </c>
      <c r="BT94" s="14">
        <f t="shared" si="39"/>
        <v>1796.350167054188</v>
      </c>
      <c r="BU94" s="14">
        <f t="shared" si="39"/>
        <v>1839.9401166308046</v>
      </c>
      <c r="BV94" s="14">
        <f t="shared" si="39"/>
        <v>1839.6449339581802</v>
      </c>
      <c r="BW94" s="14">
        <f t="shared" si="39"/>
        <v>1866.2187525193729</v>
      </c>
      <c r="BX94" s="14">
        <f t="shared" si="40"/>
        <v>1847.530130818785</v>
      </c>
      <c r="BY94" s="14">
        <f t="shared" si="46"/>
        <v>1807.6908165973255</v>
      </c>
      <c r="BZ94" s="14">
        <f t="shared" si="46"/>
        <v>1902.4540773157555</v>
      </c>
      <c r="CA94" s="14">
        <f t="shared" si="46"/>
        <v>1990.7712127104382</v>
      </c>
      <c r="CB94" s="14">
        <f t="shared" si="41"/>
        <v>1990.4360543440789</v>
      </c>
    </row>
    <row r="95" spans="1:80" x14ac:dyDescent="0.3">
      <c r="A95" s="228" t="s">
        <v>259</v>
      </c>
      <c r="B95" s="228" t="s">
        <v>283</v>
      </c>
      <c r="C95" s="228" t="s">
        <v>313</v>
      </c>
      <c r="D95" s="228" t="s">
        <v>457</v>
      </c>
      <c r="E95" s="228" t="s">
        <v>458</v>
      </c>
      <c r="F95" s="13">
        <v>14479.905389650939</v>
      </c>
      <c r="G95" s="13">
        <v>15239.018744384506</v>
      </c>
      <c r="H95" s="13">
        <v>15872.626349045637</v>
      </c>
      <c r="I95" s="13">
        <v>15424.08700207372</v>
      </c>
      <c r="J95" s="13">
        <v>14898.016712125864</v>
      </c>
      <c r="K95" s="13">
        <v>14902.212277992825</v>
      </c>
      <c r="L95" s="13">
        <v>15534.439578548292</v>
      </c>
      <c r="M95" s="13">
        <v>15505.947669284727</v>
      </c>
      <c r="N95" s="13">
        <v>16086.127472371791</v>
      </c>
      <c r="O95" s="13">
        <v>16468.846762957292</v>
      </c>
      <c r="P95" s="13">
        <v>16841.221825436332</v>
      </c>
      <c r="Q95" s="13">
        <v>17750.614273349616</v>
      </c>
      <c r="R95" s="13">
        <v>26287.277030319623</v>
      </c>
      <c r="S95" s="13">
        <v>24604.506836405424</v>
      </c>
      <c r="T95" s="13">
        <v>25720.213705475318</v>
      </c>
      <c r="U95" s="13">
        <v>26238.152470132325</v>
      </c>
      <c r="V95" s="13">
        <v>25666.525105254885</v>
      </c>
      <c r="W95" s="13">
        <v>25701.728302216383</v>
      </c>
      <c r="X95" s="13">
        <v>26350.348422555035</v>
      </c>
      <c r="Y95" s="13">
        <v>26581.211990145755</v>
      </c>
      <c r="Z95" s="13">
        <v>25924.056291728302</v>
      </c>
      <c r="AA95" s="13">
        <v>25546.281681151871</v>
      </c>
      <c r="AB95" s="13">
        <v>26321.534468754591</v>
      </c>
      <c r="AC95" s="13">
        <v>26410.499578403051</v>
      </c>
      <c r="AD95" s="14">
        <f t="shared" si="30"/>
        <v>40767.182419970559</v>
      </c>
      <c r="AE95" s="14">
        <f t="shared" si="30"/>
        <v>39843.52558078993</v>
      </c>
      <c r="AF95" s="14">
        <f t="shared" si="30"/>
        <v>41592.840054520959</v>
      </c>
      <c r="AG95" s="14">
        <f t="shared" si="30"/>
        <v>41662.239472206042</v>
      </c>
      <c r="AH95" s="164">
        <v>40564.541817380756</v>
      </c>
      <c r="AI95" s="164">
        <v>40603.940580209208</v>
      </c>
      <c r="AJ95" s="164">
        <v>41884.788001103327</v>
      </c>
      <c r="AK95" s="164">
        <v>42087.159659430486</v>
      </c>
      <c r="AL95" s="14">
        <f t="shared" si="31"/>
        <v>42010.183764100089</v>
      </c>
      <c r="AM95" s="14">
        <f t="shared" si="31"/>
        <v>42015.128444109163</v>
      </c>
      <c r="AN95" s="14">
        <f t="shared" si="31"/>
        <v>43162.756294190927</v>
      </c>
      <c r="AO95" s="14">
        <f t="shared" si="31"/>
        <v>44161.113851752671</v>
      </c>
      <c r="AP95" s="13">
        <v>1554636</v>
      </c>
      <c r="AQ95" s="13">
        <v>1565757.5989999999</v>
      </c>
      <c r="AR95" s="13">
        <v>1578851.1499999997</v>
      </c>
      <c r="AS95" s="14">
        <f t="shared" si="32"/>
        <v>931.40165219710195</v>
      </c>
      <c r="AT95" s="14">
        <f t="shared" si="32"/>
        <v>980.23066134995622</v>
      </c>
      <c r="AU95" s="14">
        <f t="shared" si="32"/>
        <v>1020.9866714166941</v>
      </c>
      <c r="AV95" s="14">
        <f t="shared" si="33"/>
        <v>985.08779468319995</v>
      </c>
      <c r="AW95" s="14">
        <f t="shared" si="33"/>
        <v>951.4893443046841</v>
      </c>
      <c r="AX95" s="14">
        <f t="shared" si="33"/>
        <v>951.75730186526948</v>
      </c>
      <c r="AY95" s="14">
        <f t="shared" si="33"/>
        <v>992.13566572946229</v>
      </c>
      <c r="AZ95" s="14">
        <f t="shared" si="34"/>
        <v>982.10320012020964</v>
      </c>
      <c r="BA95" s="14">
        <f t="shared" si="42"/>
        <v>1027.3702316786132</v>
      </c>
      <c r="BB95" s="14">
        <f t="shared" si="42"/>
        <v>1051.8133058064304</v>
      </c>
      <c r="BC95" s="14">
        <f t="shared" si="42"/>
        <v>1075.595726707141</v>
      </c>
      <c r="BD95" s="14">
        <f t="shared" si="35"/>
        <v>1124.2740820342449</v>
      </c>
      <c r="BE95" s="14">
        <f t="shared" si="43"/>
        <v>1690.895941578583</v>
      </c>
      <c r="BF95" s="14">
        <f t="shared" si="43"/>
        <v>1582.6538711573271</v>
      </c>
      <c r="BG95" s="14">
        <f t="shared" si="43"/>
        <v>1654.4203083857133</v>
      </c>
      <c r="BH95" s="14">
        <f t="shared" si="36"/>
        <v>1675.7480523734841</v>
      </c>
      <c r="BI95" s="14">
        <f t="shared" si="36"/>
        <v>1639.2400152901885</v>
      </c>
      <c r="BJ95" s="14">
        <f t="shared" si="36"/>
        <v>1641.4883324616319</v>
      </c>
      <c r="BK95" s="14">
        <f t="shared" si="36"/>
        <v>1682.9136540281952</v>
      </c>
      <c r="BL95" s="14">
        <f t="shared" si="37"/>
        <v>1683.5793538957589</v>
      </c>
      <c r="BM95" s="14">
        <f t="shared" si="44"/>
        <v>1655.6877200075658</v>
      </c>
      <c r="BN95" s="14">
        <f t="shared" si="44"/>
        <v>1631.5604469981481</v>
      </c>
      <c r="BO95" s="14">
        <f t="shared" si="44"/>
        <v>1681.0733976680251</v>
      </c>
      <c r="BP95" s="14">
        <f t="shared" si="38"/>
        <v>1672.7669089263454</v>
      </c>
      <c r="BQ95" s="14">
        <f t="shared" si="45"/>
        <v>2622.2975937756851</v>
      </c>
      <c r="BR95" s="14">
        <f t="shared" si="45"/>
        <v>2562.8845325072834</v>
      </c>
      <c r="BS95" s="14">
        <f t="shared" si="45"/>
        <v>2675.4069798024075</v>
      </c>
      <c r="BT95" s="14">
        <f t="shared" si="39"/>
        <v>2660.8358470566836</v>
      </c>
      <c r="BU95" s="14">
        <f t="shared" si="39"/>
        <v>2590.7293595948731</v>
      </c>
      <c r="BV95" s="14">
        <f t="shared" si="39"/>
        <v>2593.2456343269014</v>
      </c>
      <c r="BW95" s="14">
        <f t="shared" si="39"/>
        <v>2675.0493197576575</v>
      </c>
      <c r="BX95" s="14">
        <f t="shared" si="40"/>
        <v>2665.6825540159689</v>
      </c>
      <c r="BY95" s="14">
        <f t="shared" si="46"/>
        <v>2683.0579516861785</v>
      </c>
      <c r="BZ95" s="14">
        <f t="shared" si="46"/>
        <v>2683.3737528045785</v>
      </c>
      <c r="CA95" s="14">
        <f t="shared" si="46"/>
        <v>2756.6691243751666</v>
      </c>
      <c r="CB95" s="14">
        <f t="shared" si="41"/>
        <v>2797.0409909605905</v>
      </c>
    </row>
    <row r="96" spans="1:80" x14ac:dyDescent="0.3">
      <c r="A96" s="228" t="s">
        <v>226</v>
      </c>
      <c r="B96" s="228" t="s">
        <v>245</v>
      </c>
      <c r="C96" s="228" t="s">
        <v>220</v>
      </c>
      <c r="D96" s="228" t="s">
        <v>459</v>
      </c>
      <c r="E96" s="228" t="s">
        <v>460</v>
      </c>
      <c r="F96" s="13">
        <v>1767.3079127276551</v>
      </c>
      <c r="G96" s="13">
        <v>1576.5031312303208</v>
      </c>
      <c r="H96" s="13">
        <v>1586.9196812280088</v>
      </c>
      <c r="I96" s="13">
        <v>1338.0337353621908</v>
      </c>
      <c r="J96" s="13">
        <v>1549.3653740500329</v>
      </c>
      <c r="K96" s="13">
        <v>1572.5811068975238</v>
      </c>
      <c r="L96" s="13">
        <v>1600.6587004293024</v>
      </c>
      <c r="M96" s="13">
        <v>1548.9277820756461</v>
      </c>
      <c r="N96" s="13">
        <v>1665.0404332545268</v>
      </c>
      <c r="O96" s="13">
        <v>1544.721951466923</v>
      </c>
      <c r="P96" s="13">
        <v>1632.9359914775459</v>
      </c>
      <c r="Q96" s="13">
        <v>1506.4911705725222</v>
      </c>
      <c r="R96" s="13">
        <v>5240.6466492801901</v>
      </c>
      <c r="S96" s="13">
        <v>4984.4256965141667</v>
      </c>
      <c r="T96" s="13">
        <v>5302.1564353567401</v>
      </c>
      <c r="U96" s="13">
        <v>5249.4346230254469</v>
      </c>
      <c r="V96" s="13">
        <v>5289.3865379001691</v>
      </c>
      <c r="W96" s="13">
        <v>5374.6054594489406</v>
      </c>
      <c r="X96" s="13">
        <v>5462.4812626013518</v>
      </c>
      <c r="Y96" s="13">
        <v>5293.3106065970514</v>
      </c>
      <c r="Z96" s="13">
        <v>5111.6204852907031</v>
      </c>
      <c r="AA96" s="13">
        <v>4921.6990651984861</v>
      </c>
      <c r="AB96" s="13">
        <v>5279.2680532510039</v>
      </c>
      <c r="AC96" s="13">
        <v>5379.9906724472194</v>
      </c>
      <c r="AD96" s="14">
        <f t="shared" si="30"/>
        <v>7007.9545620078452</v>
      </c>
      <c r="AE96" s="14">
        <f t="shared" si="30"/>
        <v>6560.9288277444875</v>
      </c>
      <c r="AF96" s="14">
        <f t="shared" si="30"/>
        <v>6889.0761165847489</v>
      </c>
      <c r="AG96" s="14">
        <f t="shared" si="30"/>
        <v>6587.4683583876376</v>
      </c>
      <c r="AH96" s="164">
        <v>6838.7519119502003</v>
      </c>
      <c r="AI96" s="164">
        <v>6947.186566346465</v>
      </c>
      <c r="AJ96" s="164">
        <v>7063.1399630306532</v>
      </c>
      <c r="AK96" s="164">
        <v>6842.2383886726975</v>
      </c>
      <c r="AL96" s="14">
        <f t="shared" si="31"/>
        <v>6776.6609185452298</v>
      </c>
      <c r="AM96" s="14">
        <f t="shared" si="31"/>
        <v>6466.4210166654093</v>
      </c>
      <c r="AN96" s="14">
        <f t="shared" si="31"/>
        <v>6912.2040447285499</v>
      </c>
      <c r="AO96" s="14">
        <f t="shared" si="31"/>
        <v>6886.4818430197411</v>
      </c>
      <c r="AP96" s="13">
        <v>260673</v>
      </c>
      <c r="AQ96" s="13">
        <v>261155.21</v>
      </c>
      <c r="AR96" s="13">
        <v>261615.91500000001</v>
      </c>
      <c r="AS96" s="14">
        <f t="shared" si="32"/>
        <v>677.9788903061135</v>
      </c>
      <c r="AT96" s="14">
        <f t="shared" si="32"/>
        <v>604.78190346922031</v>
      </c>
      <c r="AU96" s="14">
        <f t="shared" si="32"/>
        <v>608.77792530412</v>
      </c>
      <c r="AV96" s="14">
        <f t="shared" si="33"/>
        <v>512.35192105192573</v>
      </c>
      <c r="AW96" s="14">
        <f t="shared" si="33"/>
        <v>593.27377541119438</v>
      </c>
      <c r="AX96" s="14">
        <f t="shared" si="33"/>
        <v>602.16340577602261</v>
      </c>
      <c r="AY96" s="14">
        <f t="shared" si="33"/>
        <v>612.91471092202312</v>
      </c>
      <c r="AZ96" s="14">
        <f t="shared" si="34"/>
        <v>592.06175666937008</v>
      </c>
      <c r="BA96" s="14">
        <f t="shared" si="42"/>
        <v>637.56738119623458</v>
      </c>
      <c r="BB96" s="14">
        <f t="shared" si="42"/>
        <v>591.49574364873786</v>
      </c>
      <c r="BC96" s="14">
        <f t="shared" si="42"/>
        <v>625.27413926666293</v>
      </c>
      <c r="BD96" s="14">
        <f t="shared" si="35"/>
        <v>575.84079721316732</v>
      </c>
      <c r="BE96" s="14">
        <f t="shared" si="43"/>
        <v>2010.4294074492525</v>
      </c>
      <c r="BF96" s="14">
        <f t="shared" si="43"/>
        <v>1912.1373124620375</v>
      </c>
      <c r="BG96" s="14">
        <f t="shared" si="43"/>
        <v>2034.025938764943</v>
      </c>
      <c r="BH96" s="14">
        <f t="shared" si="36"/>
        <v>2010.0822890056252</v>
      </c>
      <c r="BI96" s="14">
        <f t="shared" si="36"/>
        <v>2025.3804386671702</v>
      </c>
      <c r="BJ96" s="14">
        <f t="shared" si="36"/>
        <v>2058.0119613347715</v>
      </c>
      <c r="BK96" s="14">
        <f t="shared" si="36"/>
        <v>2091.660841306345</v>
      </c>
      <c r="BL96" s="14">
        <f t="shared" si="37"/>
        <v>2023.3136835719843</v>
      </c>
      <c r="BM96" s="14">
        <f t="shared" si="44"/>
        <v>1957.3113189243679</v>
      </c>
      <c r="BN96" s="14">
        <f t="shared" si="44"/>
        <v>1884.5877381494652</v>
      </c>
      <c r="BO96" s="14">
        <f t="shared" si="44"/>
        <v>2021.5059286969629</v>
      </c>
      <c r="BP96" s="14">
        <f t="shared" si="38"/>
        <v>2056.4462496279016</v>
      </c>
      <c r="BQ96" s="14">
        <f t="shared" si="45"/>
        <v>2688.4082977553658</v>
      </c>
      <c r="BR96" s="14">
        <f t="shared" si="45"/>
        <v>2516.9192159312579</v>
      </c>
      <c r="BS96" s="14">
        <f t="shared" si="45"/>
        <v>2642.8038640690629</v>
      </c>
      <c r="BT96" s="14">
        <f t="shared" si="39"/>
        <v>2522.4342100575504</v>
      </c>
      <c r="BU96" s="14">
        <f t="shared" si="39"/>
        <v>2618.654214078364</v>
      </c>
      <c r="BV96" s="14">
        <f t="shared" si="39"/>
        <v>2660.175367110794</v>
      </c>
      <c r="BW96" s="14">
        <f t="shared" si="39"/>
        <v>2704.5755522283675</v>
      </c>
      <c r="BX96" s="14">
        <f t="shared" si="40"/>
        <v>2615.3754402413547</v>
      </c>
      <c r="BY96" s="14">
        <f t="shared" si="46"/>
        <v>2594.8787001206024</v>
      </c>
      <c r="BZ96" s="14">
        <f t="shared" si="46"/>
        <v>2476.0834817982031</v>
      </c>
      <c r="CA96" s="14">
        <f t="shared" si="46"/>
        <v>2646.7800679636262</v>
      </c>
      <c r="CB96" s="14">
        <f t="shared" si="41"/>
        <v>2632.2870468410688</v>
      </c>
    </row>
    <row r="97" spans="1:80" x14ac:dyDescent="0.3">
      <c r="A97" s="228" t="s">
        <v>241</v>
      </c>
      <c r="B97" s="228" t="s">
        <v>276</v>
      </c>
      <c r="C97" s="228" t="s">
        <v>317</v>
      </c>
      <c r="D97" s="228" t="s">
        <v>463</v>
      </c>
      <c r="E97" s="228" t="s">
        <v>464</v>
      </c>
      <c r="F97" s="13">
        <v>1434.6990663535171</v>
      </c>
      <c r="G97" s="13">
        <v>1420.3778144945074</v>
      </c>
      <c r="H97" s="13">
        <v>1584.1999845825362</v>
      </c>
      <c r="I97" s="13">
        <v>1419.1985694316115</v>
      </c>
      <c r="J97" s="13">
        <v>1666.5710893649564</v>
      </c>
      <c r="K97" s="13">
        <v>1683.8982160589003</v>
      </c>
      <c r="L97" s="13">
        <v>1684.2498446719583</v>
      </c>
      <c r="M97" s="13">
        <v>1649.4981715294277</v>
      </c>
      <c r="N97" s="13">
        <v>1539.1684676415202</v>
      </c>
      <c r="O97" s="13">
        <v>1523.5940402891492</v>
      </c>
      <c r="P97" s="13">
        <v>1671.7022265010496</v>
      </c>
      <c r="Q97" s="13">
        <v>1870.6626264741858</v>
      </c>
      <c r="R97" s="13">
        <v>2469.2992053220714</v>
      </c>
      <c r="S97" s="13">
        <v>2407.9282749683393</v>
      </c>
      <c r="T97" s="13">
        <v>2524.2592455445765</v>
      </c>
      <c r="U97" s="13">
        <v>2697.6905817229117</v>
      </c>
      <c r="V97" s="13">
        <v>2606.8371627511065</v>
      </c>
      <c r="W97" s="13">
        <v>2635.0439233821753</v>
      </c>
      <c r="X97" s="13">
        <v>2637.0706733883017</v>
      </c>
      <c r="Y97" s="13">
        <v>2580.1866028281843</v>
      </c>
      <c r="Z97" s="13">
        <v>2562.0606718971849</v>
      </c>
      <c r="AA97" s="13">
        <v>2627.0374492798487</v>
      </c>
      <c r="AB97" s="13">
        <v>2736.2899324298792</v>
      </c>
      <c r="AC97" s="13">
        <v>2683.4347064047151</v>
      </c>
      <c r="AD97" s="14">
        <f t="shared" si="30"/>
        <v>3903.9982716755885</v>
      </c>
      <c r="AE97" s="14">
        <f t="shared" si="30"/>
        <v>3828.306089462847</v>
      </c>
      <c r="AF97" s="14">
        <f t="shared" si="30"/>
        <v>4108.4592301271132</v>
      </c>
      <c r="AG97" s="14">
        <f t="shared" si="30"/>
        <v>4116.8891511545235</v>
      </c>
      <c r="AH97" s="164">
        <v>4273.4082521160626</v>
      </c>
      <c r="AI97" s="164">
        <v>4318.9421394410756</v>
      </c>
      <c r="AJ97" s="164">
        <v>4321.3205180602599</v>
      </c>
      <c r="AK97" s="164">
        <v>4229.6847743576127</v>
      </c>
      <c r="AL97" s="14">
        <f t="shared" si="31"/>
        <v>4101.2291395387056</v>
      </c>
      <c r="AM97" s="14">
        <f t="shared" si="31"/>
        <v>4150.6314895689975</v>
      </c>
      <c r="AN97" s="14">
        <f t="shared" si="31"/>
        <v>4407.9921589309288</v>
      </c>
      <c r="AO97" s="14">
        <f t="shared" si="31"/>
        <v>4554.0973328789005</v>
      </c>
      <c r="AP97" s="13">
        <v>174609</v>
      </c>
      <c r="AQ97" s="13">
        <v>178700.57699999999</v>
      </c>
      <c r="AR97" s="13">
        <v>180972.655</v>
      </c>
      <c r="AS97" s="14">
        <f t="shared" si="32"/>
        <v>821.66386976245053</v>
      </c>
      <c r="AT97" s="14">
        <f t="shared" si="32"/>
        <v>813.46197188833753</v>
      </c>
      <c r="AU97" s="14">
        <f t="shared" si="32"/>
        <v>907.28426632220339</v>
      </c>
      <c r="AV97" s="14">
        <f t="shared" si="33"/>
        <v>794.17682542323939</v>
      </c>
      <c r="AW97" s="14">
        <f t="shared" si="33"/>
        <v>932.60532077910216</v>
      </c>
      <c r="AX97" s="14">
        <f t="shared" si="33"/>
        <v>942.30149914899289</v>
      </c>
      <c r="AY97" s="14">
        <f t="shared" si="33"/>
        <v>942.49826886230949</v>
      </c>
      <c r="AZ97" s="14">
        <f t="shared" si="34"/>
        <v>911.4626580073259</v>
      </c>
      <c r="BA97" s="14">
        <f t="shared" si="42"/>
        <v>861.31141459130276</v>
      </c>
      <c r="BB97" s="14">
        <f t="shared" si="42"/>
        <v>852.59603850587985</v>
      </c>
      <c r="BC97" s="14">
        <f t="shared" si="42"/>
        <v>935.47668091807543</v>
      </c>
      <c r="BD97" s="14">
        <f t="shared" si="35"/>
        <v>1033.6714275834577</v>
      </c>
      <c r="BE97" s="14">
        <f t="shared" si="43"/>
        <v>1414.1878169636568</v>
      </c>
      <c r="BF97" s="14">
        <f t="shared" si="43"/>
        <v>1379.040184050272</v>
      </c>
      <c r="BG97" s="14">
        <f t="shared" si="43"/>
        <v>1445.6638807533268</v>
      </c>
      <c r="BH97" s="14">
        <f t="shared" si="36"/>
        <v>1509.6149251509758</v>
      </c>
      <c r="BI97" s="14">
        <f t="shared" si="36"/>
        <v>1458.7737804288715</v>
      </c>
      <c r="BJ97" s="14">
        <f t="shared" si="36"/>
        <v>1474.558150633266</v>
      </c>
      <c r="BK97" s="14">
        <f t="shared" si="36"/>
        <v>1475.6923103769843</v>
      </c>
      <c r="BL97" s="14">
        <f t="shared" si="37"/>
        <v>1425.7328560650139</v>
      </c>
      <c r="BM97" s="14">
        <f t="shared" si="44"/>
        <v>1433.7170673473456</v>
      </c>
      <c r="BN97" s="14">
        <f t="shared" si="44"/>
        <v>1470.0777654902865</v>
      </c>
      <c r="BO97" s="14">
        <f t="shared" si="44"/>
        <v>1531.2149397424046</v>
      </c>
      <c r="BP97" s="14">
        <f t="shared" si="38"/>
        <v>1482.7846264424397</v>
      </c>
      <c r="BQ97" s="14">
        <f t="shared" si="45"/>
        <v>2235.8516867261069</v>
      </c>
      <c r="BR97" s="14">
        <f t="shared" si="45"/>
        <v>2192.5021559386096</v>
      </c>
      <c r="BS97" s="14">
        <f t="shared" si="45"/>
        <v>2352.9481470755304</v>
      </c>
      <c r="BT97" s="14">
        <f t="shared" si="39"/>
        <v>2303.7917505742153</v>
      </c>
      <c r="BU97" s="14">
        <f t="shared" si="39"/>
        <v>2391.3791012079737</v>
      </c>
      <c r="BV97" s="14">
        <f t="shared" si="39"/>
        <v>2416.8596497822591</v>
      </c>
      <c r="BW97" s="14">
        <f t="shared" si="39"/>
        <v>2418.1905792392936</v>
      </c>
      <c r="BX97" s="14">
        <f t="shared" si="40"/>
        <v>2337.1955140723403</v>
      </c>
      <c r="BY97" s="14">
        <f t="shared" si="46"/>
        <v>2295.0284819386488</v>
      </c>
      <c r="BZ97" s="14">
        <f t="shared" si="46"/>
        <v>2322.673803996166</v>
      </c>
      <c r="CA97" s="14">
        <f t="shared" si="46"/>
        <v>2466.6916206604801</v>
      </c>
      <c r="CB97" s="14">
        <f t="shared" si="41"/>
        <v>2516.4560540258972</v>
      </c>
    </row>
    <row r="98" spans="1:80" x14ac:dyDescent="0.3">
      <c r="A98" s="228" t="s">
        <v>226</v>
      </c>
      <c r="B98" s="228" t="s">
        <v>245</v>
      </c>
      <c r="C98" s="228" t="s">
        <v>220</v>
      </c>
      <c r="D98" s="228" t="s">
        <v>465</v>
      </c>
      <c r="E98" s="228" t="s">
        <v>466</v>
      </c>
      <c r="F98" s="13">
        <v>4106.4030284292676</v>
      </c>
      <c r="G98" s="13">
        <v>4151.4589242536367</v>
      </c>
      <c r="H98" s="13">
        <v>4142.1365954722896</v>
      </c>
      <c r="I98" s="13">
        <v>3819.7647948454555</v>
      </c>
      <c r="J98" s="13">
        <v>4191.0962692200374</v>
      </c>
      <c r="K98" s="13">
        <v>4082.3513779051559</v>
      </c>
      <c r="L98" s="13">
        <v>4457.8636359200937</v>
      </c>
      <c r="M98" s="13">
        <v>4417.4101017628218</v>
      </c>
      <c r="N98" s="13">
        <v>3932.6573367656019</v>
      </c>
      <c r="O98" s="13">
        <v>3854.6644801568391</v>
      </c>
      <c r="P98" s="13">
        <v>4126.0923470192738</v>
      </c>
      <c r="Q98" s="13">
        <v>4042.2865793533429</v>
      </c>
      <c r="R98" s="13">
        <v>8287.7470219849929</v>
      </c>
      <c r="S98" s="13">
        <v>8270.9660228368975</v>
      </c>
      <c r="T98" s="13">
        <v>8864.8600679137617</v>
      </c>
      <c r="U98" s="13">
        <v>8396.6645852714537</v>
      </c>
      <c r="V98" s="13">
        <v>8125.3234841015728</v>
      </c>
      <c r="W98" s="13">
        <v>8045.4567515005492</v>
      </c>
      <c r="X98" s="13">
        <v>8394.7638460527978</v>
      </c>
      <c r="Y98" s="13">
        <v>8102.1197447419363</v>
      </c>
      <c r="Z98" s="13">
        <v>8477.9895908946073</v>
      </c>
      <c r="AA98" s="13">
        <v>8404.6274164828446</v>
      </c>
      <c r="AB98" s="13">
        <v>8916.5586994154801</v>
      </c>
      <c r="AC98" s="13">
        <v>8848.2481599603962</v>
      </c>
      <c r="AD98" s="14">
        <f t="shared" si="30"/>
        <v>12394.15005041426</v>
      </c>
      <c r="AE98" s="14">
        <f t="shared" si="30"/>
        <v>12422.424947090534</v>
      </c>
      <c r="AF98" s="14">
        <f t="shared" si="30"/>
        <v>13006.996663386051</v>
      </c>
      <c r="AG98" s="14">
        <f t="shared" si="30"/>
        <v>12216.42938011691</v>
      </c>
      <c r="AH98" s="164">
        <v>12316.41975332161</v>
      </c>
      <c r="AI98" s="164">
        <v>12127.808129405706</v>
      </c>
      <c r="AJ98" s="164">
        <v>12852.627481972893</v>
      </c>
      <c r="AK98" s="164">
        <v>12519.529846504758</v>
      </c>
      <c r="AL98" s="14">
        <f t="shared" si="31"/>
        <v>12410.646927660209</v>
      </c>
      <c r="AM98" s="14">
        <f t="shared" si="31"/>
        <v>12259.291896639683</v>
      </c>
      <c r="AN98" s="14">
        <f t="shared" si="31"/>
        <v>13042.651046434754</v>
      </c>
      <c r="AO98" s="14">
        <f t="shared" si="31"/>
        <v>12890.534739313738</v>
      </c>
      <c r="AP98" s="13">
        <v>437145</v>
      </c>
      <c r="AQ98" s="13">
        <v>439645.446</v>
      </c>
      <c r="AR98" s="13">
        <v>441781.71899999998</v>
      </c>
      <c r="AS98" s="14">
        <f t="shared" si="32"/>
        <v>939.36863704932398</v>
      </c>
      <c r="AT98" s="14">
        <f t="shared" si="32"/>
        <v>949.67549079907963</v>
      </c>
      <c r="AU98" s="14">
        <f t="shared" si="32"/>
        <v>947.54294238119837</v>
      </c>
      <c r="AV98" s="14">
        <f t="shared" si="33"/>
        <v>868.82846839392846</v>
      </c>
      <c r="AW98" s="14">
        <f t="shared" si="33"/>
        <v>953.29004481944241</v>
      </c>
      <c r="AX98" s="14">
        <f t="shared" si="33"/>
        <v>928.55536547628799</v>
      </c>
      <c r="AY98" s="14">
        <f t="shared" si="33"/>
        <v>1013.9678862771829</v>
      </c>
      <c r="AZ98" s="14">
        <f t="shared" si="34"/>
        <v>999.90785308226441</v>
      </c>
      <c r="BA98" s="14">
        <f t="shared" si="42"/>
        <v>894.50655580442469</v>
      </c>
      <c r="BB98" s="14">
        <f t="shared" si="42"/>
        <v>876.76661164752272</v>
      </c>
      <c r="BC98" s="14">
        <f t="shared" si="42"/>
        <v>938.50451188780744</v>
      </c>
      <c r="BD98" s="14">
        <f t="shared" si="35"/>
        <v>914.99634446244318</v>
      </c>
      <c r="BE98" s="14">
        <f t="shared" si="43"/>
        <v>1895.8805480984554</v>
      </c>
      <c r="BF98" s="14">
        <f t="shared" si="43"/>
        <v>1892.0417762611714</v>
      </c>
      <c r="BG98" s="14">
        <f t="shared" si="43"/>
        <v>2027.899225180149</v>
      </c>
      <c r="BH98" s="14">
        <f t="shared" si="36"/>
        <v>1909.8718437018574</v>
      </c>
      <c r="BI98" s="14">
        <f t="shared" si="36"/>
        <v>1848.1536788400108</v>
      </c>
      <c r="BJ98" s="14">
        <f t="shared" si="36"/>
        <v>1829.9875103222494</v>
      </c>
      <c r="BK98" s="14">
        <f t="shared" si="36"/>
        <v>1909.439509138643</v>
      </c>
      <c r="BL98" s="14">
        <f t="shared" si="37"/>
        <v>1833.9644662258959</v>
      </c>
      <c r="BM98" s="14">
        <f t="shared" si="44"/>
        <v>1928.3697051861666</v>
      </c>
      <c r="BN98" s="14">
        <f t="shared" si="44"/>
        <v>1911.6830375363072</v>
      </c>
      <c r="BO98" s="14">
        <f t="shared" si="44"/>
        <v>2028.1248857552093</v>
      </c>
      <c r="BP98" s="14">
        <f t="shared" si="38"/>
        <v>2002.8552064102944</v>
      </c>
      <c r="BQ98" s="14">
        <f t="shared" si="45"/>
        <v>2835.2491851477794</v>
      </c>
      <c r="BR98" s="14">
        <f t="shared" si="45"/>
        <v>2841.7172670602508</v>
      </c>
      <c r="BS98" s="14">
        <f t="shared" si="45"/>
        <v>2975.4421675613471</v>
      </c>
      <c r="BT98" s="14">
        <f t="shared" si="39"/>
        <v>2778.7003120957861</v>
      </c>
      <c r="BU98" s="14">
        <f t="shared" si="39"/>
        <v>2801.4437236594531</v>
      </c>
      <c r="BV98" s="14">
        <f t="shared" si="39"/>
        <v>2758.5428757985374</v>
      </c>
      <c r="BW98" s="14">
        <f t="shared" si="39"/>
        <v>2923.4073954158262</v>
      </c>
      <c r="BX98" s="14">
        <f t="shared" si="40"/>
        <v>2833.8723193081601</v>
      </c>
      <c r="BY98" s="14">
        <f t="shared" si="46"/>
        <v>2822.8762609905916</v>
      </c>
      <c r="BZ98" s="14">
        <f t="shared" si="46"/>
        <v>2788.4496491838299</v>
      </c>
      <c r="CA98" s="14">
        <f t="shared" si="46"/>
        <v>2966.6293976430165</v>
      </c>
      <c r="CB98" s="14">
        <f t="shared" si="41"/>
        <v>2917.8515508727373</v>
      </c>
    </row>
    <row r="99" spans="1:80" x14ac:dyDescent="0.3">
      <c r="A99" s="228" t="s">
        <v>226</v>
      </c>
      <c r="B99" s="228" t="s">
        <v>236</v>
      </c>
      <c r="C99" s="228" t="s">
        <v>243</v>
      </c>
      <c r="D99" s="228" t="s">
        <v>467</v>
      </c>
      <c r="E99" s="228" t="s">
        <v>468</v>
      </c>
      <c r="F99" s="13">
        <v>2383.9468021817484</v>
      </c>
      <c r="G99" s="13">
        <v>2316.0390994316035</v>
      </c>
      <c r="H99" s="13">
        <v>2545.358075598695</v>
      </c>
      <c r="I99" s="13">
        <v>2632.5012459253244</v>
      </c>
      <c r="J99" s="13">
        <v>2537.5581908030381</v>
      </c>
      <c r="K99" s="13">
        <v>2656.8523392267402</v>
      </c>
      <c r="L99" s="13">
        <v>2556.1312125536797</v>
      </c>
      <c r="M99" s="13">
        <v>3157.1244553440529</v>
      </c>
      <c r="N99" s="13">
        <v>2819.1426180856142</v>
      </c>
      <c r="O99" s="13">
        <v>2944.3902622810047</v>
      </c>
      <c r="P99" s="13">
        <v>2915.6107871363802</v>
      </c>
      <c r="Q99" s="13">
        <v>2909.3781396381273</v>
      </c>
      <c r="R99" s="13">
        <v>3841.3592325693926</v>
      </c>
      <c r="S99" s="13">
        <v>3819.7789778404399</v>
      </c>
      <c r="T99" s="13">
        <v>3759.0765946113779</v>
      </c>
      <c r="U99" s="13">
        <v>4078.8166088651942</v>
      </c>
      <c r="V99" s="13">
        <v>3686.2231127179648</v>
      </c>
      <c r="W99" s="13">
        <v>3633.9515509164712</v>
      </c>
      <c r="X99" s="13">
        <v>3691.5916796818055</v>
      </c>
      <c r="Y99" s="13">
        <v>3628.4565263428785</v>
      </c>
      <c r="Z99" s="13">
        <v>4131.4917177927655</v>
      </c>
      <c r="AA99" s="13">
        <v>3998.8637015560157</v>
      </c>
      <c r="AB99" s="13">
        <v>4177.6055732577743</v>
      </c>
      <c r="AC99" s="13">
        <v>4148.9297020122385</v>
      </c>
      <c r="AD99" s="14">
        <f t="shared" si="30"/>
        <v>6225.3060347511409</v>
      </c>
      <c r="AE99" s="14">
        <f t="shared" si="30"/>
        <v>6135.8180772720434</v>
      </c>
      <c r="AF99" s="14">
        <f t="shared" si="30"/>
        <v>6304.4346702100729</v>
      </c>
      <c r="AG99" s="14">
        <f t="shared" si="30"/>
        <v>6711.317854790519</v>
      </c>
      <c r="AH99" s="164">
        <v>6223.781303521002</v>
      </c>
      <c r="AI99" s="164">
        <v>6290.8038901432119</v>
      </c>
      <c r="AJ99" s="164">
        <v>6247.7228922354861</v>
      </c>
      <c r="AK99" s="164">
        <v>6785.5809816869314</v>
      </c>
      <c r="AL99" s="14">
        <f t="shared" si="31"/>
        <v>6950.6343358783797</v>
      </c>
      <c r="AM99" s="14">
        <f t="shared" si="31"/>
        <v>6943.2539638370199</v>
      </c>
      <c r="AN99" s="14">
        <f t="shared" si="31"/>
        <v>7093.2163603941544</v>
      </c>
      <c r="AO99" s="14">
        <f t="shared" si="31"/>
        <v>7058.3078416503658</v>
      </c>
      <c r="AP99" s="13">
        <v>148560</v>
      </c>
      <c r="AQ99" s="13">
        <v>148773.19699999999</v>
      </c>
      <c r="AR99" s="13">
        <v>149243.253</v>
      </c>
      <c r="AS99" s="14">
        <f t="shared" si="32"/>
        <v>1604.7030170851833</v>
      </c>
      <c r="AT99" s="14">
        <f t="shared" si="32"/>
        <v>1558.9923932630611</v>
      </c>
      <c r="AU99" s="14">
        <f t="shared" si="32"/>
        <v>1713.3535780820512</v>
      </c>
      <c r="AV99" s="14">
        <f t="shared" si="33"/>
        <v>1769.4727941655542</v>
      </c>
      <c r="AW99" s="14">
        <f t="shared" si="33"/>
        <v>1705.6554822862606</v>
      </c>
      <c r="AX99" s="14">
        <f t="shared" si="33"/>
        <v>1785.8407245404162</v>
      </c>
      <c r="AY99" s="14">
        <f t="shared" si="33"/>
        <v>1718.1396004776855</v>
      </c>
      <c r="AZ99" s="14">
        <f t="shared" si="34"/>
        <v>2115.4218980633268</v>
      </c>
      <c r="BA99" s="14">
        <f t="shared" si="42"/>
        <v>1894.9264215150356</v>
      </c>
      <c r="BB99" s="14">
        <f t="shared" si="42"/>
        <v>1979.1133898137612</v>
      </c>
      <c r="BC99" s="14">
        <f t="shared" si="42"/>
        <v>1959.7688602042883</v>
      </c>
      <c r="BD99" s="14">
        <f t="shared" si="35"/>
        <v>1949.4202124086153</v>
      </c>
      <c r="BE99" s="14">
        <f t="shared" si="43"/>
        <v>2585.7291549336246</v>
      </c>
      <c r="BF99" s="14">
        <f t="shared" si="43"/>
        <v>2571.2028660746096</v>
      </c>
      <c r="BG99" s="14">
        <f t="shared" si="43"/>
        <v>2530.3423496307068</v>
      </c>
      <c r="BH99" s="14">
        <f t="shared" si="36"/>
        <v>2741.6340383309735</v>
      </c>
      <c r="BI99" s="14">
        <f t="shared" si="36"/>
        <v>2477.7467897782458</v>
      </c>
      <c r="BJ99" s="14">
        <f t="shared" si="36"/>
        <v>2442.6117232101101</v>
      </c>
      <c r="BK99" s="14">
        <f t="shared" si="36"/>
        <v>2481.3553476852458</v>
      </c>
      <c r="BL99" s="14">
        <f t="shared" si="37"/>
        <v>2431.2365573691154</v>
      </c>
      <c r="BM99" s="14">
        <f t="shared" si="44"/>
        <v>2777.0403547843139</v>
      </c>
      <c r="BN99" s="14">
        <f t="shared" si="44"/>
        <v>2687.8925654572149</v>
      </c>
      <c r="BO99" s="14">
        <f t="shared" si="44"/>
        <v>2808.0364323002177</v>
      </c>
      <c r="BP99" s="14">
        <f t="shared" si="38"/>
        <v>2779.9780684304965</v>
      </c>
      <c r="BQ99" s="14">
        <f t="shared" si="45"/>
        <v>4190.4321720188082</v>
      </c>
      <c r="BR99" s="14">
        <f t="shared" si="45"/>
        <v>4130.1952593376709</v>
      </c>
      <c r="BS99" s="14">
        <f t="shared" si="45"/>
        <v>4243.6959277127571</v>
      </c>
      <c r="BT99" s="14">
        <f t="shared" si="39"/>
        <v>4511.1068324965281</v>
      </c>
      <c r="BU99" s="14">
        <f t="shared" si="39"/>
        <v>4183.4022720645053</v>
      </c>
      <c r="BV99" s="14">
        <f t="shared" si="39"/>
        <v>4228.4524477505265</v>
      </c>
      <c r="BW99" s="14">
        <f t="shared" si="39"/>
        <v>4199.4949481629319</v>
      </c>
      <c r="BX99" s="14">
        <f t="shared" si="40"/>
        <v>4546.6584554324418</v>
      </c>
      <c r="BY99" s="14">
        <f t="shared" si="46"/>
        <v>4671.9667762993495</v>
      </c>
      <c r="BZ99" s="14">
        <f t="shared" si="46"/>
        <v>4667.0059552709763</v>
      </c>
      <c r="CA99" s="14">
        <f t="shared" si="46"/>
        <v>4767.8052925045058</v>
      </c>
      <c r="CB99" s="14">
        <f t="shared" si="41"/>
        <v>4729.398280839112</v>
      </c>
    </row>
    <row r="100" spans="1:80" x14ac:dyDescent="0.3">
      <c r="A100" s="228" t="s">
        <v>241</v>
      </c>
      <c r="B100" s="228" t="s">
        <v>276</v>
      </c>
      <c r="C100" s="228" t="s">
        <v>317</v>
      </c>
      <c r="D100" s="228" t="s">
        <v>471</v>
      </c>
      <c r="E100" s="228" t="s">
        <v>472</v>
      </c>
      <c r="F100" s="13">
        <v>2004.5953606557232</v>
      </c>
      <c r="G100" s="13">
        <v>1922.4816665534333</v>
      </c>
      <c r="H100" s="13">
        <v>1938.652053881872</v>
      </c>
      <c r="I100" s="13">
        <v>1826.8980198488346</v>
      </c>
      <c r="J100" s="13">
        <v>2115.265044914438</v>
      </c>
      <c r="K100" s="13">
        <v>2137.6625672029804</v>
      </c>
      <c r="L100" s="13">
        <v>2140.3689076859646</v>
      </c>
      <c r="M100" s="13">
        <v>2092.7054245756649</v>
      </c>
      <c r="N100" s="13">
        <v>1962.9272913272491</v>
      </c>
      <c r="O100" s="13">
        <v>2125.2563800285975</v>
      </c>
      <c r="P100" s="13">
        <v>2465.6315122888341</v>
      </c>
      <c r="Q100" s="13">
        <v>2423.6030851236555</v>
      </c>
      <c r="R100" s="13">
        <v>4506.0989806529096</v>
      </c>
      <c r="S100" s="13">
        <v>4376.643380439984</v>
      </c>
      <c r="T100" s="13">
        <v>4767.5325066274254</v>
      </c>
      <c r="U100" s="13">
        <v>4808.8471978336756</v>
      </c>
      <c r="V100" s="13">
        <v>4399.0468122679285</v>
      </c>
      <c r="W100" s="13">
        <v>4445.1424056694414</v>
      </c>
      <c r="X100" s="13">
        <v>4453.5084525790844</v>
      </c>
      <c r="Y100" s="13">
        <v>4360.3200432069816</v>
      </c>
      <c r="Z100" s="13">
        <v>4705.5146899284655</v>
      </c>
      <c r="AA100" s="13">
        <v>4799.7694784002142</v>
      </c>
      <c r="AB100" s="13">
        <v>4948.4345534880231</v>
      </c>
      <c r="AC100" s="13">
        <v>4787.0152076405593</v>
      </c>
      <c r="AD100" s="14">
        <f t="shared" si="30"/>
        <v>6510.6943413086328</v>
      </c>
      <c r="AE100" s="14">
        <f t="shared" si="30"/>
        <v>6299.1250469934175</v>
      </c>
      <c r="AF100" s="14">
        <f t="shared" si="30"/>
        <v>6706.1845605092976</v>
      </c>
      <c r="AG100" s="14">
        <f t="shared" si="30"/>
        <v>6635.74521768251</v>
      </c>
      <c r="AH100" s="164">
        <v>6514.311857182367</v>
      </c>
      <c r="AI100" s="164">
        <v>6582.8049728724218</v>
      </c>
      <c r="AJ100" s="164">
        <v>6593.877360265049</v>
      </c>
      <c r="AK100" s="164">
        <v>6453.025467782646</v>
      </c>
      <c r="AL100" s="14">
        <f t="shared" si="31"/>
        <v>6668.4419812557144</v>
      </c>
      <c r="AM100" s="14">
        <f t="shared" si="31"/>
        <v>6925.0258584288113</v>
      </c>
      <c r="AN100" s="14">
        <f t="shared" si="31"/>
        <v>7414.0660657768567</v>
      </c>
      <c r="AO100" s="14">
        <f t="shared" si="31"/>
        <v>7210.6182927642149</v>
      </c>
      <c r="AP100" s="13">
        <v>324048</v>
      </c>
      <c r="AQ100" s="13">
        <v>328361.83199999999</v>
      </c>
      <c r="AR100" s="13">
        <v>330661.81400000001</v>
      </c>
      <c r="AS100" s="14">
        <f t="shared" si="32"/>
        <v>618.61062578868655</v>
      </c>
      <c r="AT100" s="14">
        <f t="shared" si="32"/>
        <v>593.27064711198136</v>
      </c>
      <c r="AU100" s="14">
        <f t="shared" si="32"/>
        <v>598.26076812134988</v>
      </c>
      <c r="AV100" s="14">
        <f t="shared" si="33"/>
        <v>556.36734900688293</v>
      </c>
      <c r="AW100" s="14">
        <f t="shared" si="33"/>
        <v>644.1872467426233</v>
      </c>
      <c r="AX100" s="14">
        <f t="shared" si="33"/>
        <v>651.00823508713415</v>
      </c>
      <c r="AY100" s="14">
        <f t="shared" si="33"/>
        <v>651.83242968566594</v>
      </c>
      <c r="AZ100" s="14">
        <f t="shared" si="34"/>
        <v>632.88391219424716</v>
      </c>
      <c r="BA100" s="14">
        <f t="shared" si="42"/>
        <v>597.79398822675864</v>
      </c>
      <c r="BB100" s="14">
        <f t="shared" si="42"/>
        <v>647.23002886297627</v>
      </c>
      <c r="BC100" s="14">
        <f t="shared" si="42"/>
        <v>750.88858448348344</v>
      </c>
      <c r="BD100" s="14">
        <f t="shared" si="35"/>
        <v>732.9552378018634</v>
      </c>
      <c r="BE100" s="14">
        <f t="shared" si="43"/>
        <v>1390.5652806537641</v>
      </c>
      <c r="BF100" s="14">
        <f t="shared" si="43"/>
        <v>1350.6157669357576</v>
      </c>
      <c r="BG100" s="14">
        <f t="shared" si="43"/>
        <v>1471.2426883138996</v>
      </c>
      <c r="BH100" s="14">
        <f t="shared" si="36"/>
        <v>1464.4963967169228</v>
      </c>
      <c r="BI100" s="14">
        <f t="shared" si="36"/>
        <v>1339.6949290586028</v>
      </c>
      <c r="BJ100" s="14">
        <f t="shared" si="36"/>
        <v>1353.7329776103336</v>
      </c>
      <c r="BK100" s="14">
        <f t="shared" si="36"/>
        <v>1356.2807910570691</v>
      </c>
      <c r="BL100" s="14">
        <f t="shared" si="37"/>
        <v>1318.6645262905929</v>
      </c>
      <c r="BM100" s="14">
        <f t="shared" si="44"/>
        <v>1433.0272983519187</v>
      </c>
      <c r="BN100" s="14">
        <f t="shared" si="44"/>
        <v>1461.7318490293399</v>
      </c>
      <c r="BO100" s="14">
        <f t="shared" si="44"/>
        <v>1507.0066223433737</v>
      </c>
      <c r="BP100" s="14">
        <f t="shared" si="38"/>
        <v>1447.7072963860771</v>
      </c>
      <c r="BQ100" s="14">
        <f t="shared" si="45"/>
        <v>2009.1759064424509</v>
      </c>
      <c r="BR100" s="14">
        <f t="shared" si="45"/>
        <v>1943.886414047739</v>
      </c>
      <c r="BS100" s="14">
        <f t="shared" si="45"/>
        <v>2069.5034564352495</v>
      </c>
      <c r="BT100" s="14">
        <f t="shared" si="39"/>
        <v>2020.8637457238058</v>
      </c>
      <c r="BU100" s="14">
        <f t="shared" si="39"/>
        <v>1983.8821758012264</v>
      </c>
      <c r="BV100" s="14">
        <f t="shared" si="39"/>
        <v>2004.7412126974677</v>
      </c>
      <c r="BW100" s="14">
        <f t="shared" si="39"/>
        <v>2008.1132207427352</v>
      </c>
      <c r="BX100" s="14">
        <f t="shared" si="40"/>
        <v>1951.5484384848398</v>
      </c>
      <c r="BY100" s="14">
        <f t="shared" si="46"/>
        <v>2030.821286578677</v>
      </c>
      <c r="BZ100" s="14">
        <f t="shared" si="46"/>
        <v>2108.9618778923159</v>
      </c>
      <c r="CA100" s="14">
        <f t="shared" si="46"/>
        <v>2257.8952068268572</v>
      </c>
      <c r="CB100" s="14">
        <f t="shared" si="41"/>
        <v>2180.6625341879408</v>
      </c>
    </row>
    <row r="101" spans="1:80" x14ac:dyDescent="0.3">
      <c r="A101" s="228" t="s">
        <v>226</v>
      </c>
      <c r="B101" s="228" t="s">
        <v>236</v>
      </c>
      <c r="C101" s="228" t="s">
        <v>261</v>
      </c>
      <c r="D101" s="228" t="s">
        <v>473</v>
      </c>
      <c r="E101" s="228" t="s">
        <v>474</v>
      </c>
      <c r="F101" s="13">
        <v>9178.0288403694285</v>
      </c>
      <c r="G101" s="13">
        <v>9268.8721215557198</v>
      </c>
      <c r="H101" s="13">
        <v>11568.912845478437</v>
      </c>
      <c r="I101" s="13">
        <v>10771.786558149233</v>
      </c>
      <c r="J101" s="13">
        <v>9949.6853054242492</v>
      </c>
      <c r="K101" s="13">
        <v>9779.6779353800339</v>
      </c>
      <c r="L101" s="13">
        <v>10730.837109148133</v>
      </c>
      <c r="M101" s="13">
        <v>10508.380689278076</v>
      </c>
      <c r="N101" s="13">
        <v>11235.304401062953</v>
      </c>
      <c r="O101" s="13">
        <v>11181.659949222054</v>
      </c>
      <c r="P101" s="13">
        <v>13289.552290493591</v>
      </c>
      <c r="Q101" s="13">
        <v>13279.719028885891</v>
      </c>
      <c r="R101" s="13">
        <v>23699.067020048704</v>
      </c>
      <c r="S101" s="13">
        <v>23323.312036219988</v>
      </c>
      <c r="T101" s="13">
        <v>25173.138686986196</v>
      </c>
      <c r="U101" s="13">
        <v>25145.603854316894</v>
      </c>
      <c r="V101" s="13">
        <v>23379.12424345265</v>
      </c>
      <c r="W101" s="13">
        <v>22716.073494793571</v>
      </c>
      <c r="X101" s="13">
        <v>24831.433443915619</v>
      </c>
      <c r="Y101" s="13">
        <v>23993.340216313914</v>
      </c>
      <c r="Z101" s="13">
        <v>24381.525788364375</v>
      </c>
      <c r="AA101" s="13">
        <v>23724.005024867605</v>
      </c>
      <c r="AB101" s="13">
        <v>25398.441540875981</v>
      </c>
      <c r="AC101" s="13">
        <v>24820.893939079891</v>
      </c>
      <c r="AD101" s="14">
        <f t="shared" si="30"/>
        <v>32877.095860418136</v>
      </c>
      <c r="AE101" s="14">
        <f t="shared" si="30"/>
        <v>32592.184157775708</v>
      </c>
      <c r="AF101" s="14">
        <f t="shared" si="30"/>
        <v>36742.051532464633</v>
      </c>
      <c r="AG101" s="14">
        <f t="shared" si="30"/>
        <v>35917.390412466128</v>
      </c>
      <c r="AH101" s="164">
        <v>33328.809548876896</v>
      </c>
      <c r="AI101" s="164">
        <v>32495.751430173608</v>
      </c>
      <c r="AJ101" s="164">
        <v>35562.270553063754</v>
      </c>
      <c r="AK101" s="164">
        <v>34501.720905591988</v>
      </c>
      <c r="AL101" s="14">
        <f t="shared" si="31"/>
        <v>35616.830189427332</v>
      </c>
      <c r="AM101" s="14">
        <f t="shared" si="31"/>
        <v>34905.664974089661</v>
      </c>
      <c r="AN101" s="14">
        <f t="shared" si="31"/>
        <v>38687.993831369575</v>
      </c>
      <c r="AO101" s="14">
        <f t="shared" si="31"/>
        <v>38100.612967965782</v>
      </c>
      <c r="AP101" s="13">
        <v>1201855</v>
      </c>
      <c r="AQ101" s="13">
        <v>1201500.3620000002</v>
      </c>
      <c r="AR101" s="13">
        <v>1204655.9070000001</v>
      </c>
      <c r="AS101" s="14">
        <f t="shared" si="32"/>
        <v>763.6552529522636</v>
      </c>
      <c r="AT101" s="14">
        <f t="shared" si="32"/>
        <v>771.21384206545042</v>
      </c>
      <c r="AU101" s="14">
        <f t="shared" si="32"/>
        <v>962.5880697320755</v>
      </c>
      <c r="AV101" s="14">
        <f t="shared" si="33"/>
        <v>896.52794945635083</v>
      </c>
      <c r="AW101" s="14">
        <f t="shared" si="33"/>
        <v>828.10506098076803</v>
      </c>
      <c r="AX101" s="14">
        <f t="shared" si="33"/>
        <v>813.95547139918654</v>
      </c>
      <c r="AY101" s="14">
        <f t="shared" si="33"/>
        <v>893.11975664208182</v>
      </c>
      <c r="AZ101" s="14">
        <f t="shared" si="34"/>
        <v>872.31388052107684</v>
      </c>
      <c r="BA101" s="14">
        <f t="shared" si="42"/>
        <v>935.10620191248438</v>
      </c>
      <c r="BB101" s="14">
        <f t="shared" si="42"/>
        <v>930.64141325843832</v>
      </c>
      <c r="BC101" s="14">
        <f t="shared" si="42"/>
        <v>1106.0797575101844</v>
      </c>
      <c r="BD101" s="14">
        <f t="shared" si="35"/>
        <v>1102.3661571507896</v>
      </c>
      <c r="BE101" s="14">
        <f t="shared" si="43"/>
        <v>1971.8740630149812</v>
      </c>
      <c r="BF101" s="14">
        <f t="shared" si="43"/>
        <v>1940.6094775343104</v>
      </c>
      <c r="BG101" s="14">
        <f t="shared" si="43"/>
        <v>2094.5237725837305</v>
      </c>
      <c r="BH101" s="14">
        <f t="shared" si="36"/>
        <v>2092.850293649507</v>
      </c>
      <c r="BI101" s="14">
        <f t="shared" si="36"/>
        <v>1945.8274822769174</v>
      </c>
      <c r="BJ101" s="14">
        <f t="shared" si="36"/>
        <v>1890.6422514081246</v>
      </c>
      <c r="BK101" s="14">
        <f t="shared" si="36"/>
        <v>2066.7021192221346</v>
      </c>
      <c r="BL101" s="14">
        <f t="shared" si="37"/>
        <v>1991.7173092244598</v>
      </c>
      <c r="BM101" s="14">
        <f t="shared" si="44"/>
        <v>2029.2566327470129</v>
      </c>
      <c r="BN101" s="14">
        <f t="shared" si="44"/>
        <v>1974.5316585154389</v>
      </c>
      <c r="BO101" s="14">
        <f t="shared" si="44"/>
        <v>2113.8937901440249</v>
      </c>
      <c r="BP101" s="14">
        <f t="shared" si="38"/>
        <v>2060.4135832357551</v>
      </c>
      <c r="BQ101" s="14">
        <f t="shared" si="45"/>
        <v>2735.5293159672451</v>
      </c>
      <c r="BR101" s="14">
        <f t="shared" si="45"/>
        <v>2711.8233195997609</v>
      </c>
      <c r="BS101" s="14">
        <f t="shared" si="45"/>
        <v>3057.1118423158064</v>
      </c>
      <c r="BT101" s="14">
        <f t="shared" si="39"/>
        <v>2989.378243105858</v>
      </c>
      <c r="BU101" s="14">
        <f t="shared" si="39"/>
        <v>2773.9325432576848</v>
      </c>
      <c r="BV101" s="14">
        <f t="shared" si="39"/>
        <v>2704.5977228073116</v>
      </c>
      <c r="BW101" s="14">
        <f t="shared" si="39"/>
        <v>2959.8218758642161</v>
      </c>
      <c r="BX101" s="14">
        <f t="shared" si="40"/>
        <v>2864.0311897455367</v>
      </c>
      <c r="BY101" s="14">
        <f t="shared" si="46"/>
        <v>2964.3628346594978</v>
      </c>
      <c r="BZ101" s="14">
        <f t="shared" si="46"/>
        <v>2905.1730717738774</v>
      </c>
      <c r="CA101" s="14">
        <f t="shared" si="46"/>
        <v>3219.9735476542091</v>
      </c>
      <c r="CB101" s="14">
        <f t="shared" si="41"/>
        <v>3162.7797403865447</v>
      </c>
    </row>
    <row r="102" spans="1:80" x14ac:dyDescent="0.3">
      <c r="A102" s="228" t="s">
        <v>226</v>
      </c>
      <c r="B102" s="228" t="s">
        <v>245</v>
      </c>
      <c r="C102" s="228" t="s">
        <v>220</v>
      </c>
      <c r="D102" s="228" t="s">
        <v>477</v>
      </c>
      <c r="E102" s="228" t="s">
        <v>478</v>
      </c>
      <c r="F102" s="13">
        <v>5074.0942927366023</v>
      </c>
      <c r="G102" s="13">
        <v>5120.3402752377142</v>
      </c>
      <c r="H102" s="13">
        <v>4526.7928464950046</v>
      </c>
      <c r="I102" s="13">
        <v>4619.4615144831796</v>
      </c>
      <c r="J102" s="13">
        <v>5453.7742890992113</v>
      </c>
      <c r="K102" s="13">
        <v>5381.3887377973524</v>
      </c>
      <c r="L102" s="13">
        <v>5491.7442023495232</v>
      </c>
      <c r="M102" s="13">
        <v>5415.6938029440025</v>
      </c>
      <c r="N102" s="13">
        <v>5433.8420363352552</v>
      </c>
      <c r="O102" s="13">
        <v>5066.7840295913556</v>
      </c>
      <c r="P102" s="13">
        <v>4474.2041758901269</v>
      </c>
      <c r="Q102" s="13">
        <v>4347.0501341062891</v>
      </c>
      <c r="R102" s="13">
        <v>14365.947434822612</v>
      </c>
      <c r="S102" s="13">
        <v>14092.941169392148</v>
      </c>
      <c r="T102" s="13">
        <v>13926.290224383069</v>
      </c>
      <c r="U102" s="13">
        <v>13606.505095288003</v>
      </c>
      <c r="V102" s="13">
        <v>14696.694998047304</v>
      </c>
      <c r="W102" s="13">
        <v>14475.569731172229</v>
      </c>
      <c r="X102" s="13">
        <v>14940.915339141087</v>
      </c>
      <c r="Y102" s="13">
        <v>14892.523407846751</v>
      </c>
      <c r="Z102" s="13">
        <v>13913.963509224246</v>
      </c>
      <c r="AA102" s="13">
        <v>14054.591876348084</v>
      </c>
      <c r="AB102" s="13">
        <v>13683.627655980561</v>
      </c>
      <c r="AC102" s="13">
        <v>13583.10961221927</v>
      </c>
      <c r="AD102" s="14">
        <f t="shared" si="30"/>
        <v>19440.041727559215</v>
      </c>
      <c r="AE102" s="14">
        <f t="shared" si="30"/>
        <v>19213.281444629862</v>
      </c>
      <c r="AF102" s="14">
        <f t="shared" si="30"/>
        <v>18453.083070878074</v>
      </c>
      <c r="AG102" s="14">
        <f t="shared" si="30"/>
        <v>18225.966609771182</v>
      </c>
      <c r="AH102" s="164">
        <v>20150.469287146516</v>
      </c>
      <c r="AI102" s="164">
        <v>19856.958468969584</v>
      </c>
      <c r="AJ102" s="164">
        <v>20432.659541490611</v>
      </c>
      <c r="AK102" s="164">
        <v>20308.217210790754</v>
      </c>
      <c r="AL102" s="14">
        <f t="shared" si="31"/>
        <v>19347.805545559502</v>
      </c>
      <c r="AM102" s="14">
        <f t="shared" si="31"/>
        <v>19121.37590593944</v>
      </c>
      <c r="AN102" s="14">
        <f t="shared" si="31"/>
        <v>18157.831831870688</v>
      </c>
      <c r="AO102" s="14">
        <f t="shared" si="31"/>
        <v>17930.15974632556</v>
      </c>
      <c r="AP102" s="13">
        <v>784846</v>
      </c>
      <c r="AQ102" s="13">
        <v>791125.299</v>
      </c>
      <c r="AR102" s="13">
        <v>795639.55599999998</v>
      </c>
      <c r="AS102" s="14">
        <f t="shared" si="32"/>
        <v>646.50826948682948</v>
      </c>
      <c r="AT102" s="14">
        <f t="shared" si="32"/>
        <v>652.40063340294967</v>
      </c>
      <c r="AU102" s="14">
        <f t="shared" si="32"/>
        <v>576.7746598052363</v>
      </c>
      <c r="AV102" s="14">
        <f t="shared" si="33"/>
        <v>583.91022513403141</v>
      </c>
      <c r="AW102" s="14">
        <f t="shared" si="33"/>
        <v>689.36921825062393</v>
      </c>
      <c r="AX102" s="14">
        <f t="shared" si="33"/>
        <v>680.21952332955948</v>
      </c>
      <c r="AY102" s="14">
        <f t="shared" si="33"/>
        <v>694.16869986223548</v>
      </c>
      <c r="AZ102" s="14">
        <f t="shared" si="34"/>
        <v>680.67176425602486</v>
      </c>
      <c r="BA102" s="14">
        <f t="shared" si="42"/>
        <v>686.8497371028019</v>
      </c>
      <c r="BB102" s="14">
        <f t="shared" si="42"/>
        <v>640.45278744035659</v>
      </c>
      <c r="BC102" s="14">
        <f t="shared" si="42"/>
        <v>565.5493739797754</v>
      </c>
      <c r="BD102" s="14">
        <f t="shared" si="35"/>
        <v>546.35922778408087</v>
      </c>
      <c r="BE102" s="14">
        <f t="shared" si="43"/>
        <v>1830.4160860630764</v>
      </c>
      <c r="BF102" s="14">
        <f t="shared" si="43"/>
        <v>1795.6313938520614</v>
      </c>
      <c r="BG102" s="14">
        <f t="shared" si="43"/>
        <v>1774.3978085360782</v>
      </c>
      <c r="BH102" s="14">
        <f t="shared" si="36"/>
        <v>1719.8925521010299</v>
      </c>
      <c r="BI102" s="14">
        <f t="shared" si="36"/>
        <v>1857.6949841730827</v>
      </c>
      <c r="BJ102" s="14">
        <f t="shared" si="36"/>
        <v>1829.7442578905857</v>
      </c>
      <c r="BK102" s="14">
        <f t="shared" si="36"/>
        <v>1888.5649792803663</v>
      </c>
      <c r="BL102" s="14">
        <f t="shared" si="37"/>
        <v>1871.7675982221717</v>
      </c>
      <c r="BM102" s="14">
        <f t="shared" si="44"/>
        <v>1758.7559804763932</v>
      </c>
      <c r="BN102" s="14">
        <f t="shared" si="44"/>
        <v>1776.5317193260539</v>
      </c>
      <c r="BO102" s="14">
        <f t="shared" si="44"/>
        <v>1729.6410155606161</v>
      </c>
      <c r="BP102" s="14">
        <f t="shared" si="38"/>
        <v>1707.1938555326515</v>
      </c>
      <c r="BQ102" s="14">
        <f t="shared" si="45"/>
        <v>2476.9243555499061</v>
      </c>
      <c r="BR102" s="14">
        <f t="shared" si="45"/>
        <v>2448.0320272550107</v>
      </c>
      <c r="BS102" s="14">
        <f t="shared" si="45"/>
        <v>2351.1724683413145</v>
      </c>
      <c r="BT102" s="14">
        <f t="shared" si="39"/>
        <v>2303.8027772350615</v>
      </c>
      <c r="BU102" s="14">
        <f t="shared" si="39"/>
        <v>2547.0642024237068</v>
      </c>
      <c r="BV102" s="14">
        <f t="shared" si="39"/>
        <v>2509.9637812201458</v>
      </c>
      <c r="BW102" s="14">
        <f t="shared" si="39"/>
        <v>2582.7336791426023</v>
      </c>
      <c r="BX102" s="14">
        <f t="shared" si="40"/>
        <v>2552.4393624781965</v>
      </c>
      <c r="BY102" s="14">
        <f t="shared" si="46"/>
        <v>2445.6057175791952</v>
      </c>
      <c r="BZ102" s="14">
        <f t="shared" si="46"/>
        <v>2416.9845067664105</v>
      </c>
      <c r="CA102" s="14">
        <f t="shared" si="46"/>
        <v>2295.1903895403916</v>
      </c>
      <c r="CB102" s="14">
        <f t="shared" si="41"/>
        <v>2253.5530833167327</v>
      </c>
    </row>
    <row r="103" spans="1:80" x14ac:dyDescent="0.3">
      <c r="A103" s="228" t="s">
        <v>232</v>
      </c>
      <c r="B103" s="228" t="s">
        <v>254</v>
      </c>
      <c r="C103" s="228" t="s">
        <v>281</v>
      </c>
      <c r="D103" s="228" t="s">
        <v>481</v>
      </c>
      <c r="E103" s="228" t="s">
        <v>482</v>
      </c>
      <c r="F103" s="13">
        <v>3537.2666081704438</v>
      </c>
      <c r="G103" s="13">
        <v>3484.2359992489064</v>
      </c>
      <c r="H103" s="13">
        <v>3541.1091484978015</v>
      </c>
      <c r="I103" s="13">
        <v>3469.2318073866345</v>
      </c>
      <c r="J103" s="13">
        <v>3734.8548072137364</v>
      </c>
      <c r="K103" s="13">
        <v>3681.1917174044502</v>
      </c>
      <c r="L103" s="13">
        <v>3686.2391066729797</v>
      </c>
      <c r="M103" s="13">
        <v>3588.8935142851487</v>
      </c>
      <c r="N103" s="13">
        <v>3704.6151674734861</v>
      </c>
      <c r="O103" s="13">
        <v>3262.4362018212337</v>
      </c>
      <c r="P103" s="13">
        <v>3389.3523457762299</v>
      </c>
      <c r="Q103" s="13">
        <v>3176.5766452188168</v>
      </c>
      <c r="R103" s="13">
        <v>6573.6213794496271</v>
      </c>
      <c r="S103" s="13">
        <v>6678.8633410080147</v>
      </c>
      <c r="T103" s="13">
        <v>6583.895410662064</v>
      </c>
      <c r="U103" s="13">
        <v>6812.4633389361934</v>
      </c>
      <c r="V103" s="13">
        <v>6593.286140221644</v>
      </c>
      <c r="W103" s="13">
        <v>6604.5542875581086</v>
      </c>
      <c r="X103" s="13">
        <v>6678.86344516596</v>
      </c>
      <c r="Y103" s="13">
        <v>6728.2300831931479</v>
      </c>
      <c r="Z103" s="13">
        <v>6689.750920077513</v>
      </c>
      <c r="AA103" s="13">
        <v>6434.6659703970245</v>
      </c>
      <c r="AB103" s="13">
        <v>7065.9847227885766</v>
      </c>
      <c r="AC103" s="13">
        <v>7147.8481627586716</v>
      </c>
      <c r="AD103" s="14">
        <f t="shared" si="30"/>
        <v>10110.88798762007</v>
      </c>
      <c r="AE103" s="14">
        <f t="shared" si="30"/>
        <v>10163.099340256922</v>
      </c>
      <c r="AF103" s="14">
        <f t="shared" si="30"/>
        <v>10125.004559159865</v>
      </c>
      <c r="AG103" s="14">
        <f t="shared" si="30"/>
        <v>10281.695146322829</v>
      </c>
      <c r="AH103" s="164">
        <v>10328.140947435379</v>
      </c>
      <c r="AI103" s="164">
        <v>10285.746004962559</v>
      </c>
      <c r="AJ103" s="164">
        <v>10365.10255183894</v>
      </c>
      <c r="AK103" s="164">
        <v>10317.123597478296</v>
      </c>
      <c r="AL103" s="14">
        <f t="shared" si="31"/>
        <v>10394.366087551</v>
      </c>
      <c r="AM103" s="14">
        <f t="shared" si="31"/>
        <v>9697.1021722182577</v>
      </c>
      <c r="AN103" s="14">
        <f t="shared" si="31"/>
        <v>10455.337068564806</v>
      </c>
      <c r="AO103" s="14">
        <f t="shared" si="31"/>
        <v>10324.424807977488</v>
      </c>
      <c r="AP103" s="13">
        <v>353540</v>
      </c>
      <c r="AQ103" s="13">
        <v>356460.18699999998</v>
      </c>
      <c r="AR103" s="13">
        <v>359496.11599999998</v>
      </c>
      <c r="AS103" s="14">
        <f t="shared" si="32"/>
        <v>1000.5279765148057</v>
      </c>
      <c r="AT103" s="14">
        <f t="shared" si="32"/>
        <v>985.52808713268837</v>
      </c>
      <c r="AU103" s="14">
        <f t="shared" si="32"/>
        <v>1001.6148522084633</v>
      </c>
      <c r="AV103" s="14">
        <f t="shared" si="33"/>
        <v>973.2452413785652</v>
      </c>
      <c r="AW103" s="14">
        <f t="shared" si="33"/>
        <v>1047.7621185823305</v>
      </c>
      <c r="AX103" s="14">
        <f t="shared" si="33"/>
        <v>1032.7076772263631</v>
      </c>
      <c r="AY103" s="14">
        <f t="shared" si="33"/>
        <v>1034.1236528254922</v>
      </c>
      <c r="AZ103" s="14">
        <f t="shared" si="34"/>
        <v>998.31218045347373</v>
      </c>
      <c r="BA103" s="14">
        <f t="shared" si="42"/>
        <v>1039.2788037990583</v>
      </c>
      <c r="BB103" s="14">
        <f t="shared" si="42"/>
        <v>915.23158007579502</v>
      </c>
      <c r="BC103" s="14">
        <f t="shared" si="42"/>
        <v>950.83615769304129</v>
      </c>
      <c r="BD103" s="14">
        <f t="shared" si="35"/>
        <v>883.61918358495336</v>
      </c>
      <c r="BE103" s="14">
        <f t="shared" si="43"/>
        <v>1859.3713241640626</v>
      </c>
      <c r="BF103" s="14">
        <f t="shared" si="43"/>
        <v>1889.1393734819299</v>
      </c>
      <c r="BG103" s="14">
        <f t="shared" si="43"/>
        <v>1862.2773690847046</v>
      </c>
      <c r="BH103" s="14">
        <f t="shared" si="36"/>
        <v>1911.1428393365552</v>
      </c>
      <c r="BI103" s="14">
        <f t="shared" si="36"/>
        <v>1849.6556924663353</v>
      </c>
      <c r="BJ103" s="14">
        <f t="shared" si="36"/>
        <v>1852.8168161338335</v>
      </c>
      <c r="BK103" s="14">
        <f t="shared" si="36"/>
        <v>1873.6632276877419</v>
      </c>
      <c r="BL103" s="14">
        <f t="shared" si="37"/>
        <v>1871.5723991836253</v>
      </c>
      <c r="BM103" s="14">
        <f t="shared" si="44"/>
        <v>1876.7175589450931</v>
      </c>
      <c r="BN103" s="14">
        <f t="shared" si="44"/>
        <v>1805.156986689519</v>
      </c>
      <c r="BO103" s="14">
        <f t="shared" si="44"/>
        <v>1982.264774716223</v>
      </c>
      <c r="BP103" s="14">
        <f t="shared" si="38"/>
        <v>1988.2963527646771</v>
      </c>
      <c r="BQ103" s="14">
        <f t="shared" si="45"/>
        <v>2859.8993006788683</v>
      </c>
      <c r="BR103" s="14">
        <f t="shared" si="45"/>
        <v>2874.6674606146184</v>
      </c>
      <c r="BS103" s="14">
        <f t="shared" si="45"/>
        <v>2863.8922212931675</v>
      </c>
      <c r="BT103" s="14">
        <f t="shared" si="39"/>
        <v>2884.3880807151204</v>
      </c>
      <c r="BU103" s="14">
        <f t="shared" si="39"/>
        <v>2897.4178110486655</v>
      </c>
      <c r="BV103" s="14">
        <f t="shared" si="39"/>
        <v>2885.5244933601966</v>
      </c>
      <c r="BW103" s="14">
        <f t="shared" si="39"/>
        <v>2907.7868805132339</v>
      </c>
      <c r="BX103" s="14">
        <f t="shared" si="40"/>
        <v>2869.8845796370988</v>
      </c>
      <c r="BY103" s="14">
        <f t="shared" si="46"/>
        <v>2915.9963627441512</v>
      </c>
      <c r="BZ103" s="14">
        <f t="shared" si="46"/>
        <v>2720.388566765314</v>
      </c>
      <c r="CA103" s="14">
        <f t="shared" si="46"/>
        <v>2933.1009324092643</v>
      </c>
      <c r="CB103" s="14">
        <f t="shared" si="41"/>
        <v>2871.9155363496302</v>
      </c>
    </row>
    <row r="104" spans="1:80" x14ac:dyDescent="0.3">
      <c r="A104" s="228" t="s">
        <v>232</v>
      </c>
      <c r="B104" s="228" t="s">
        <v>254</v>
      </c>
      <c r="C104" s="228" t="s">
        <v>281</v>
      </c>
      <c r="D104" s="228" t="s">
        <v>485</v>
      </c>
      <c r="E104" s="228" t="s">
        <v>486</v>
      </c>
      <c r="F104" s="13">
        <v>4919.65183045095</v>
      </c>
      <c r="G104" s="13">
        <v>4914.2371782529135</v>
      </c>
      <c r="H104" s="13">
        <v>5105.4404009154041</v>
      </c>
      <c r="I104" s="13">
        <v>5146.0509718253861</v>
      </c>
      <c r="J104" s="13">
        <v>5132.528418581569</v>
      </c>
      <c r="K104" s="13">
        <v>5198.293163007058</v>
      </c>
      <c r="L104" s="13">
        <v>5172.0825918614155</v>
      </c>
      <c r="M104" s="13">
        <v>5186.0879045446163</v>
      </c>
      <c r="N104" s="13">
        <v>5202.7182288623444</v>
      </c>
      <c r="O104" s="13">
        <v>4825.2058193183584</v>
      </c>
      <c r="P104" s="13">
        <v>4984.0541541812599</v>
      </c>
      <c r="Q104" s="13">
        <v>5007.5940647759162</v>
      </c>
      <c r="R104" s="13">
        <v>11758.510376969021</v>
      </c>
      <c r="S104" s="13">
        <v>12196.952177952444</v>
      </c>
      <c r="T104" s="13">
        <v>12494.558126571592</v>
      </c>
      <c r="U104" s="13">
        <v>12872.922068421987</v>
      </c>
      <c r="V104" s="13">
        <v>12271.941855956049</v>
      </c>
      <c r="W104" s="13">
        <v>12218.454239745854</v>
      </c>
      <c r="X104" s="13">
        <v>12653.838804884646</v>
      </c>
      <c r="Y104" s="13">
        <v>12735.611815940028</v>
      </c>
      <c r="Z104" s="13">
        <v>12432.144491318762</v>
      </c>
      <c r="AA104" s="13">
        <v>12310.070068920737</v>
      </c>
      <c r="AB104" s="13">
        <v>12846.518270396884</v>
      </c>
      <c r="AC104" s="13">
        <v>13164.938242277767</v>
      </c>
      <c r="AD104" s="14">
        <f t="shared" si="30"/>
        <v>16678.162207419969</v>
      </c>
      <c r="AE104" s="14">
        <f t="shared" si="30"/>
        <v>17111.189356205359</v>
      </c>
      <c r="AF104" s="14">
        <f t="shared" si="30"/>
        <v>17599.998527486998</v>
      </c>
      <c r="AG104" s="14">
        <f t="shared" si="30"/>
        <v>18018.973040247372</v>
      </c>
      <c r="AH104" s="164">
        <v>17404.47027453762</v>
      </c>
      <c r="AI104" s="164">
        <v>17416.74740275291</v>
      </c>
      <c r="AJ104" s="164">
        <v>17825.92139674606</v>
      </c>
      <c r="AK104" s="164">
        <v>17921.699720484645</v>
      </c>
      <c r="AL104" s="14">
        <f t="shared" si="31"/>
        <v>17634.862720181107</v>
      </c>
      <c r="AM104" s="14">
        <f t="shared" si="31"/>
        <v>17135.275888239095</v>
      </c>
      <c r="AN104" s="14">
        <f t="shared" si="31"/>
        <v>17830.572424578146</v>
      </c>
      <c r="AO104" s="14">
        <f t="shared" si="31"/>
        <v>18172.532307053683</v>
      </c>
      <c r="AP104" s="13">
        <v>690212</v>
      </c>
      <c r="AQ104" s="13">
        <v>690345.42599999998</v>
      </c>
      <c r="AR104" s="13">
        <v>695430.21099999989</v>
      </c>
      <c r="AS104" s="14">
        <f t="shared" si="32"/>
        <v>712.77402167029118</v>
      </c>
      <c r="AT104" s="14">
        <f t="shared" si="32"/>
        <v>711.98953049974693</v>
      </c>
      <c r="AU104" s="14">
        <f t="shared" si="32"/>
        <v>739.69163110977559</v>
      </c>
      <c r="AV104" s="14">
        <f t="shared" si="33"/>
        <v>745.4313127911397</v>
      </c>
      <c r="AW104" s="14">
        <f t="shared" si="33"/>
        <v>743.47250308015646</v>
      </c>
      <c r="AX104" s="14">
        <f t="shared" si="33"/>
        <v>752.99885640251318</v>
      </c>
      <c r="AY104" s="14">
        <f t="shared" si="33"/>
        <v>749.20212361360893</v>
      </c>
      <c r="AZ104" s="14">
        <f t="shared" si="34"/>
        <v>745.73808018596662</v>
      </c>
      <c r="BA104" s="14">
        <f t="shared" si="42"/>
        <v>753.63984940234025</v>
      </c>
      <c r="BB104" s="14">
        <f t="shared" si="42"/>
        <v>698.95528203562822</v>
      </c>
      <c r="BC104" s="14">
        <f t="shared" si="42"/>
        <v>721.96526064637965</v>
      </c>
      <c r="BD104" s="14">
        <f t="shared" si="35"/>
        <v>720.07140120864221</v>
      </c>
      <c r="BE104" s="14">
        <f t="shared" si="43"/>
        <v>1703.6085111486066</v>
      </c>
      <c r="BF104" s="14">
        <f t="shared" si="43"/>
        <v>1767.131284004399</v>
      </c>
      <c r="BG104" s="14">
        <f t="shared" si="43"/>
        <v>1810.2493330413834</v>
      </c>
      <c r="BH104" s="14">
        <f t="shared" si="36"/>
        <v>1864.7073745400592</v>
      </c>
      <c r="BI104" s="14">
        <f t="shared" si="36"/>
        <v>1777.6523742703914</v>
      </c>
      <c r="BJ104" s="14">
        <f t="shared" si="36"/>
        <v>1769.9044245924872</v>
      </c>
      <c r="BK104" s="14">
        <f t="shared" si="36"/>
        <v>1832.9720641742397</v>
      </c>
      <c r="BL104" s="14">
        <f t="shared" si="37"/>
        <v>1831.3285236237789</v>
      </c>
      <c r="BM104" s="14">
        <f t="shared" si="44"/>
        <v>1800.858530106168</v>
      </c>
      <c r="BN104" s="14">
        <f t="shared" si="44"/>
        <v>1783.1754372948851</v>
      </c>
      <c r="BO104" s="14">
        <f t="shared" si="44"/>
        <v>1860.8826518678034</v>
      </c>
      <c r="BP104" s="14">
        <f t="shared" si="38"/>
        <v>1893.0638954190861</v>
      </c>
      <c r="BQ104" s="14">
        <f t="shared" si="45"/>
        <v>2416.3825328188977</v>
      </c>
      <c r="BR104" s="14">
        <f t="shared" si="45"/>
        <v>2479.1208145041464</v>
      </c>
      <c r="BS104" s="14">
        <f t="shared" si="45"/>
        <v>2549.9409641511593</v>
      </c>
      <c r="BT104" s="14">
        <f t="shared" si="39"/>
        <v>2610.138687331199</v>
      </c>
      <c r="BU104" s="14">
        <f t="shared" si="39"/>
        <v>2521.1248773505486</v>
      </c>
      <c r="BV104" s="14">
        <f t="shared" si="39"/>
        <v>2522.9032809949999</v>
      </c>
      <c r="BW104" s="14">
        <f t="shared" si="39"/>
        <v>2582.174187787848</v>
      </c>
      <c r="BX104" s="14">
        <f t="shared" si="40"/>
        <v>2577.0666038097456</v>
      </c>
      <c r="BY104" s="14">
        <f t="shared" si="46"/>
        <v>2554.4983795085082</v>
      </c>
      <c r="BZ104" s="14">
        <f t="shared" si="46"/>
        <v>2482.1307193305133</v>
      </c>
      <c r="CA104" s="14">
        <f t="shared" si="46"/>
        <v>2582.847912514183</v>
      </c>
      <c r="CB104" s="14">
        <f t="shared" si="41"/>
        <v>2613.1352966277282</v>
      </c>
    </row>
    <row r="105" spans="1:80" x14ac:dyDescent="0.3">
      <c r="A105" s="228" t="s">
        <v>241</v>
      </c>
      <c r="B105" s="228" t="s">
        <v>276</v>
      </c>
      <c r="C105" s="228" t="s">
        <v>317</v>
      </c>
      <c r="D105" s="228" t="s">
        <v>487</v>
      </c>
      <c r="E105" s="228" t="s">
        <v>488</v>
      </c>
      <c r="F105" s="13">
        <v>1825.2104748736174</v>
      </c>
      <c r="G105" s="13">
        <v>1826.3505040769403</v>
      </c>
      <c r="H105" s="13">
        <v>1808.8468147565882</v>
      </c>
      <c r="I105" s="13">
        <v>1571.6319250107063</v>
      </c>
      <c r="J105" s="13">
        <v>1777.9490669790227</v>
      </c>
      <c r="K105" s="13">
        <v>1798.1013524459454</v>
      </c>
      <c r="L105" s="13">
        <v>1798.3842878614487</v>
      </c>
      <c r="M105" s="13">
        <v>1758.008587579659</v>
      </c>
      <c r="N105" s="13">
        <v>1820.7392359712912</v>
      </c>
      <c r="O105" s="13">
        <v>1852.4488833319924</v>
      </c>
      <c r="P105" s="13">
        <v>2207.6554365528787</v>
      </c>
      <c r="Q105" s="13">
        <v>2181.2704536175256</v>
      </c>
      <c r="R105" s="13">
        <v>4876.6426750530463</v>
      </c>
      <c r="S105" s="13">
        <v>4804.9828728059356</v>
      </c>
      <c r="T105" s="13">
        <v>4874.1427967733262</v>
      </c>
      <c r="U105" s="13">
        <v>4719.8688533263758</v>
      </c>
      <c r="V105" s="13">
        <v>4995.1708344932467</v>
      </c>
      <c r="W105" s="13">
        <v>5050.0288314549616</v>
      </c>
      <c r="X105" s="13">
        <v>5051.9300503888962</v>
      </c>
      <c r="Y105" s="13">
        <v>4940.3952953356302</v>
      </c>
      <c r="Z105" s="13">
        <v>4772.5705794283667</v>
      </c>
      <c r="AA105" s="13">
        <v>4758.3892231832615</v>
      </c>
      <c r="AB105" s="13">
        <v>4813.9836849016619</v>
      </c>
      <c r="AC105" s="13">
        <v>4744.0602546287046</v>
      </c>
      <c r="AD105" s="14">
        <f t="shared" si="30"/>
        <v>6701.8531499266637</v>
      </c>
      <c r="AE105" s="14">
        <f t="shared" si="30"/>
        <v>6631.3333768828761</v>
      </c>
      <c r="AF105" s="14">
        <f t="shared" si="30"/>
        <v>6682.9896115299143</v>
      </c>
      <c r="AG105" s="14">
        <f t="shared" si="30"/>
        <v>6291.500778337082</v>
      </c>
      <c r="AH105" s="164">
        <v>6773.1199014722697</v>
      </c>
      <c r="AI105" s="164">
        <v>6848.1301839009066</v>
      </c>
      <c r="AJ105" s="164">
        <v>6850.314338250344</v>
      </c>
      <c r="AK105" s="164">
        <v>6698.4038829152896</v>
      </c>
      <c r="AL105" s="14">
        <f t="shared" si="31"/>
        <v>6593.309815399658</v>
      </c>
      <c r="AM105" s="14">
        <f t="shared" si="31"/>
        <v>6610.8381065152535</v>
      </c>
      <c r="AN105" s="14">
        <f t="shared" si="31"/>
        <v>7021.6391214545401</v>
      </c>
      <c r="AO105" s="14">
        <f t="shared" si="31"/>
        <v>6925.3307082462306</v>
      </c>
      <c r="AP105" s="13">
        <v>301307</v>
      </c>
      <c r="AQ105" s="13">
        <v>307105.93800000002</v>
      </c>
      <c r="AR105" s="13">
        <v>310952.94</v>
      </c>
      <c r="AS105" s="14">
        <f t="shared" si="32"/>
        <v>605.76437815039719</v>
      </c>
      <c r="AT105" s="14">
        <f t="shared" si="32"/>
        <v>606.14273949059941</v>
      </c>
      <c r="AU105" s="14">
        <f t="shared" si="32"/>
        <v>600.33348536761116</v>
      </c>
      <c r="AV105" s="14">
        <f t="shared" si="33"/>
        <v>511.75562909848594</v>
      </c>
      <c r="AW105" s="14">
        <f t="shared" si="33"/>
        <v>578.93672735791347</v>
      </c>
      <c r="AX105" s="14">
        <f t="shared" si="33"/>
        <v>585.49872534406848</v>
      </c>
      <c r="AY105" s="14">
        <f t="shared" si="33"/>
        <v>585.5908549255887</v>
      </c>
      <c r="AZ105" s="14">
        <f t="shared" si="34"/>
        <v>565.36162275219499</v>
      </c>
      <c r="BA105" s="14">
        <f t="shared" si="42"/>
        <v>592.87008510115197</v>
      </c>
      <c r="BB105" s="14">
        <f t="shared" si="42"/>
        <v>603.1953974566236</v>
      </c>
      <c r="BC105" s="14">
        <f t="shared" si="42"/>
        <v>718.85794554479719</v>
      </c>
      <c r="BD105" s="14">
        <f t="shared" si="35"/>
        <v>701.47928288361754</v>
      </c>
      <c r="BE105" s="14">
        <f t="shared" si="43"/>
        <v>1618.4963094296006</v>
      </c>
      <c r="BF105" s="14">
        <f t="shared" si="43"/>
        <v>1594.7133232238002</v>
      </c>
      <c r="BG105" s="14">
        <f t="shared" si="43"/>
        <v>1617.6666313007418</v>
      </c>
      <c r="BH105" s="14">
        <f t="shared" si="36"/>
        <v>1536.886223712931</v>
      </c>
      <c r="BI105" s="14">
        <f t="shared" si="36"/>
        <v>1626.5302022565406</v>
      </c>
      <c r="BJ105" s="14">
        <f t="shared" si="36"/>
        <v>1644.3930926060314</v>
      </c>
      <c r="BK105" s="14">
        <f t="shared" si="36"/>
        <v>1645.0121685334836</v>
      </c>
      <c r="BL105" s="14">
        <f t="shared" si="37"/>
        <v>1588.7919552507303</v>
      </c>
      <c r="BM105" s="14">
        <f t="shared" si="44"/>
        <v>1554.0469879903026</v>
      </c>
      <c r="BN105" s="14">
        <f t="shared" si="44"/>
        <v>1549.4292471750452</v>
      </c>
      <c r="BO105" s="14">
        <f t="shared" si="44"/>
        <v>1567.5319455730166</v>
      </c>
      <c r="BP105" s="14">
        <f t="shared" si="38"/>
        <v>1525.6521628734897</v>
      </c>
      <c r="BQ105" s="14">
        <f t="shared" si="45"/>
        <v>2224.2606875799975</v>
      </c>
      <c r="BR105" s="14">
        <f t="shared" si="45"/>
        <v>2200.8560627143997</v>
      </c>
      <c r="BS105" s="14">
        <f t="shared" si="45"/>
        <v>2218.0001166683528</v>
      </c>
      <c r="BT105" s="14">
        <f t="shared" si="39"/>
        <v>2048.6418528114168</v>
      </c>
      <c r="BU105" s="14">
        <f t="shared" si="39"/>
        <v>2205.4669296144543</v>
      </c>
      <c r="BV105" s="14">
        <f t="shared" si="39"/>
        <v>2229.8918179500997</v>
      </c>
      <c r="BW105" s="14">
        <f t="shared" si="39"/>
        <v>2230.6030234590721</v>
      </c>
      <c r="BX105" s="14">
        <f t="shared" si="40"/>
        <v>2154.1535780029253</v>
      </c>
      <c r="BY105" s="14">
        <f t="shared" si="46"/>
        <v>2146.9170730914548</v>
      </c>
      <c r="BZ105" s="14">
        <f t="shared" si="46"/>
        <v>2152.6246446316686</v>
      </c>
      <c r="CA105" s="14">
        <f t="shared" si="46"/>
        <v>2286.3898911178135</v>
      </c>
      <c r="CB105" s="14">
        <f t="shared" si="41"/>
        <v>2227.1314457571075</v>
      </c>
    </row>
    <row r="106" spans="1:80" x14ac:dyDescent="0.3">
      <c r="A106" s="228" t="s">
        <v>232</v>
      </c>
      <c r="B106" s="228" t="s">
        <v>254</v>
      </c>
      <c r="C106" s="228" t="s">
        <v>281</v>
      </c>
      <c r="D106" s="228" t="s">
        <v>491</v>
      </c>
      <c r="E106" s="228" t="s">
        <v>492</v>
      </c>
      <c r="F106" s="13">
        <v>4371.6165680562499</v>
      </c>
      <c r="G106" s="13">
        <v>4387.8603694290186</v>
      </c>
      <c r="H106" s="13">
        <v>4780.9825165871416</v>
      </c>
      <c r="I106" s="13">
        <v>4260.939548075271</v>
      </c>
      <c r="J106" s="13">
        <v>4755.5124870189675</v>
      </c>
      <c r="K106" s="13">
        <v>4996.7016852735696</v>
      </c>
      <c r="L106" s="13">
        <v>4879.0656793973749</v>
      </c>
      <c r="M106" s="13">
        <v>4634.9627189502044</v>
      </c>
      <c r="N106" s="13">
        <v>4508.6170194840379</v>
      </c>
      <c r="O106" s="13">
        <v>4493.9854273421852</v>
      </c>
      <c r="P106" s="13">
        <v>5124.2896644184866</v>
      </c>
      <c r="Q106" s="13">
        <v>4965.7569597639958</v>
      </c>
      <c r="R106" s="13">
        <v>13948.990899201079</v>
      </c>
      <c r="S106" s="13">
        <v>14284.213912663916</v>
      </c>
      <c r="T106" s="13">
        <v>14956.423258036211</v>
      </c>
      <c r="U106" s="13">
        <v>14897.915770540549</v>
      </c>
      <c r="V106" s="13">
        <v>14237.982421658522</v>
      </c>
      <c r="W106" s="13">
        <v>14047.36633092468</v>
      </c>
      <c r="X106" s="13">
        <v>14792.892940312711</v>
      </c>
      <c r="Y106" s="13">
        <v>14533.938409208762</v>
      </c>
      <c r="Z106" s="13">
        <v>14358.653431287245</v>
      </c>
      <c r="AA106" s="13">
        <v>14402.636356071798</v>
      </c>
      <c r="AB106" s="13">
        <v>14953.752850262994</v>
      </c>
      <c r="AC106" s="13">
        <v>15390.596519883155</v>
      </c>
      <c r="AD106" s="14">
        <f t="shared" si="30"/>
        <v>18320.60746725733</v>
      </c>
      <c r="AE106" s="14">
        <f t="shared" si="30"/>
        <v>18672.074282092934</v>
      </c>
      <c r="AF106" s="14">
        <f t="shared" si="30"/>
        <v>19737.405774623352</v>
      </c>
      <c r="AG106" s="14">
        <f t="shared" si="30"/>
        <v>19158.855318615821</v>
      </c>
      <c r="AH106" s="164">
        <v>18993.494908677487</v>
      </c>
      <c r="AI106" s="164">
        <v>19044.068016198245</v>
      </c>
      <c r="AJ106" s="164">
        <v>19671.958619710087</v>
      </c>
      <c r="AK106" s="164">
        <v>19168.901128158966</v>
      </c>
      <c r="AL106" s="14">
        <f t="shared" si="31"/>
        <v>18867.270450771284</v>
      </c>
      <c r="AM106" s="14">
        <f t="shared" si="31"/>
        <v>18896.621783413982</v>
      </c>
      <c r="AN106" s="14">
        <f t="shared" si="31"/>
        <v>20078.042514681481</v>
      </c>
      <c r="AO106" s="14">
        <f t="shared" si="31"/>
        <v>20356.35347964715</v>
      </c>
      <c r="AP106" s="13">
        <v>751171</v>
      </c>
      <c r="AQ106" s="13">
        <v>753424.50400000007</v>
      </c>
      <c r="AR106" s="13">
        <v>757781.80900000012</v>
      </c>
      <c r="AS106" s="14">
        <f t="shared" si="32"/>
        <v>581.97355436461862</v>
      </c>
      <c r="AT106" s="14">
        <f t="shared" si="32"/>
        <v>584.13601822075384</v>
      </c>
      <c r="AU106" s="14">
        <f t="shared" si="32"/>
        <v>636.47059279273856</v>
      </c>
      <c r="AV106" s="14">
        <f t="shared" si="33"/>
        <v>565.54300071918954</v>
      </c>
      <c r="AW106" s="14">
        <f t="shared" si="33"/>
        <v>631.18633144681564</v>
      </c>
      <c r="AX106" s="14">
        <f t="shared" si="33"/>
        <v>663.19872246596981</v>
      </c>
      <c r="AY106" s="14">
        <f t="shared" si="33"/>
        <v>647.58521304974363</v>
      </c>
      <c r="AZ106" s="14">
        <f t="shared" si="34"/>
        <v>611.6487178633505</v>
      </c>
      <c r="BA106" s="14">
        <f t="shared" si="42"/>
        <v>598.41656271429645</v>
      </c>
      <c r="BB106" s="14">
        <f t="shared" si="42"/>
        <v>596.47455099790398</v>
      </c>
      <c r="BC106" s="14">
        <f t="shared" si="42"/>
        <v>680.13313042158325</v>
      </c>
      <c r="BD106" s="14">
        <f t="shared" si="35"/>
        <v>655.30168457289994</v>
      </c>
      <c r="BE106" s="14">
        <f t="shared" si="43"/>
        <v>1856.9661101401784</v>
      </c>
      <c r="BF106" s="14">
        <f t="shared" si="43"/>
        <v>1901.592834742544</v>
      </c>
      <c r="BG106" s="14">
        <f t="shared" si="43"/>
        <v>1991.0810265620228</v>
      </c>
      <c r="BH106" s="14">
        <f t="shared" si="36"/>
        <v>1977.3601324945155</v>
      </c>
      <c r="BI106" s="14">
        <f t="shared" si="36"/>
        <v>1889.7689610661403</v>
      </c>
      <c r="BJ106" s="14">
        <f t="shared" si="36"/>
        <v>1864.4690020494318</v>
      </c>
      <c r="BK106" s="14">
        <f t="shared" si="36"/>
        <v>1963.4207358236799</v>
      </c>
      <c r="BL106" s="14">
        <f t="shared" si="37"/>
        <v>1917.9582086284629</v>
      </c>
      <c r="BM106" s="14">
        <f t="shared" si="44"/>
        <v>1905.7852983352454</v>
      </c>
      <c r="BN106" s="14">
        <f t="shared" si="44"/>
        <v>1911.6230331780923</v>
      </c>
      <c r="BO106" s="14">
        <f t="shared" si="44"/>
        <v>1984.7712373133795</v>
      </c>
      <c r="BP106" s="14">
        <f t="shared" si="38"/>
        <v>2031.0063315181999</v>
      </c>
      <c r="BQ106" s="14">
        <f t="shared" si="45"/>
        <v>2438.9396645047973</v>
      </c>
      <c r="BR106" s="14">
        <f t="shared" si="45"/>
        <v>2485.7288529632979</v>
      </c>
      <c r="BS106" s="14">
        <f t="shared" si="45"/>
        <v>2627.551619354761</v>
      </c>
      <c r="BT106" s="14">
        <f t="shared" si="39"/>
        <v>2542.9031332137051</v>
      </c>
      <c r="BU106" s="14">
        <f t="shared" si="39"/>
        <v>2520.9552925129556</v>
      </c>
      <c r="BV106" s="14">
        <f t="shared" si="39"/>
        <v>2527.6677245154006</v>
      </c>
      <c r="BW106" s="14">
        <f t="shared" si="39"/>
        <v>2611.0059488734237</v>
      </c>
      <c r="BX106" s="14">
        <f t="shared" si="40"/>
        <v>2529.6069264918133</v>
      </c>
      <c r="BY106" s="14">
        <f t="shared" si="46"/>
        <v>2504.201861049542</v>
      </c>
      <c r="BZ106" s="14">
        <f t="shared" si="46"/>
        <v>2508.097584175996</v>
      </c>
      <c r="CA106" s="14">
        <f t="shared" si="46"/>
        <v>2664.9043677349628</v>
      </c>
      <c r="CB106" s="14">
        <f t="shared" si="41"/>
        <v>2686.3080160910999</v>
      </c>
    </row>
    <row r="107" spans="1:80" x14ac:dyDescent="0.3">
      <c r="A107" s="228" t="s">
        <v>226</v>
      </c>
      <c r="B107" s="228" t="s">
        <v>236</v>
      </c>
      <c r="C107" s="228" t="s">
        <v>243</v>
      </c>
      <c r="D107" s="228" t="s">
        <v>495</v>
      </c>
      <c r="E107" s="228" t="s">
        <v>496</v>
      </c>
      <c r="F107" s="13">
        <v>5276.5513261990163</v>
      </c>
      <c r="G107" s="13">
        <v>5678.7497460210716</v>
      </c>
      <c r="H107" s="13">
        <v>6550.8410390874305</v>
      </c>
      <c r="I107" s="13">
        <v>6481.4518815326765</v>
      </c>
      <c r="J107" s="13">
        <v>6860.1511835826686</v>
      </c>
      <c r="K107" s="13">
        <v>6896.4471747697344</v>
      </c>
      <c r="L107" s="13">
        <v>6907.2155247300907</v>
      </c>
      <c r="M107" s="13">
        <v>6954.415720554106</v>
      </c>
      <c r="N107" s="13">
        <v>7140.2438908985505</v>
      </c>
      <c r="O107" s="13">
        <v>7424.27221081063</v>
      </c>
      <c r="P107" s="13">
        <v>7540.8794122883137</v>
      </c>
      <c r="Q107" s="13">
        <v>7475.4490821145164</v>
      </c>
      <c r="R107" s="13">
        <v>10050.872053151044</v>
      </c>
      <c r="S107" s="13">
        <v>10077.147955263777</v>
      </c>
      <c r="T107" s="13">
        <v>10257.590365106289</v>
      </c>
      <c r="U107" s="13">
        <v>10742.564063411815</v>
      </c>
      <c r="V107" s="13">
        <v>10268.834326631048</v>
      </c>
      <c r="W107" s="13">
        <v>10312.311980698389</v>
      </c>
      <c r="X107" s="13">
        <v>10341.198496358507</v>
      </c>
      <c r="Y107" s="13">
        <v>10307.472862526971</v>
      </c>
      <c r="Z107" s="13">
        <v>10657.083884095813</v>
      </c>
      <c r="AA107" s="13">
        <v>10455.847675418205</v>
      </c>
      <c r="AB107" s="13">
        <v>10891.005020294431</v>
      </c>
      <c r="AC107" s="13">
        <v>10904.117127943799</v>
      </c>
      <c r="AD107" s="14">
        <f t="shared" si="30"/>
        <v>15327.423379350061</v>
      </c>
      <c r="AE107" s="14">
        <f t="shared" si="30"/>
        <v>15755.897701284848</v>
      </c>
      <c r="AF107" s="14">
        <f t="shared" si="30"/>
        <v>16808.431404193718</v>
      </c>
      <c r="AG107" s="14">
        <f t="shared" si="30"/>
        <v>17224.015944944491</v>
      </c>
      <c r="AH107" s="164">
        <v>17128.985510213715</v>
      </c>
      <c r="AI107" s="164">
        <v>17208.759155468128</v>
      </c>
      <c r="AJ107" s="164">
        <v>17248.4140210886</v>
      </c>
      <c r="AK107" s="164">
        <v>17261.888583081076</v>
      </c>
      <c r="AL107" s="14">
        <f t="shared" si="31"/>
        <v>17797.327774994363</v>
      </c>
      <c r="AM107" s="14">
        <f t="shared" si="31"/>
        <v>17880.119886228837</v>
      </c>
      <c r="AN107" s="14">
        <f t="shared" si="31"/>
        <v>18431.884432582745</v>
      </c>
      <c r="AO107" s="14">
        <f t="shared" si="31"/>
        <v>18379.566210058314</v>
      </c>
      <c r="AP107" s="13">
        <v>491549</v>
      </c>
      <c r="AQ107" s="13">
        <v>495262.02500000002</v>
      </c>
      <c r="AR107" s="13">
        <v>498610.54800000001</v>
      </c>
      <c r="AS107" s="14">
        <f t="shared" si="32"/>
        <v>1073.4537810470606</v>
      </c>
      <c r="AT107" s="14">
        <f t="shared" si="32"/>
        <v>1155.2764314485578</v>
      </c>
      <c r="AU107" s="14">
        <f t="shared" si="32"/>
        <v>1332.6933915209736</v>
      </c>
      <c r="AV107" s="14">
        <f t="shared" si="33"/>
        <v>1308.6914712535604</v>
      </c>
      <c r="AW107" s="14">
        <f t="shared" si="33"/>
        <v>1385.155904812744</v>
      </c>
      <c r="AX107" s="14">
        <f t="shared" si="33"/>
        <v>1392.4845489152403</v>
      </c>
      <c r="AY107" s="14">
        <f t="shared" si="33"/>
        <v>1394.6588222123612</v>
      </c>
      <c r="AZ107" s="14">
        <f t="shared" si="34"/>
        <v>1394.7590456016799</v>
      </c>
      <c r="BA107" s="14">
        <f t="shared" si="42"/>
        <v>1441.7103534030396</v>
      </c>
      <c r="BB107" s="14">
        <f t="shared" si="42"/>
        <v>1499.0594546009518</v>
      </c>
      <c r="BC107" s="14">
        <f t="shared" si="42"/>
        <v>1522.6040018489837</v>
      </c>
      <c r="BD107" s="14">
        <f t="shared" si="35"/>
        <v>1499.2561052106976</v>
      </c>
      <c r="BE107" s="14">
        <f t="shared" si="43"/>
        <v>2044.7345133752779</v>
      </c>
      <c r="BF107" s="14">
        <f t="shared" si="43"/>
        <v>2050.0800439556947</v>
      </c>
      <c r="BG107" s="14">
        <f t="shared" si="43"/>
        <v>2086.7889803674279</v>
      </c>
      <c r="BH107" s="14">
        <f t="shared" si="36"/>
        <v>2169.0667810462182</v>
      </c>
      <c r="BI107" s="14">
        <f t="shared" si="36"/>
        <v>2073.4144368591651</v>
      </c>
      <c r="BJ107" s="14">
        <f t="shared" si="36"/>
        <v>2082.1931543607425</v>
      </c>
      <c r="BK107" s="14">
        <f t="shared" si="36"/>
        <v>2088.0257266562089</v>
      </c>
      <c r="BL107" s="14">
        <f t="shared" si="37"/>
        <v>2067.2392318758107</v>
      </c>
      <c r="BM107" s="14">
        <f t="shared" si="44"/>
        <v>2151.807194201052</v>
      </c>
      <c r="BN107" s="14">
        <f t="shared" si="44"/>
        <v>2111.1749230961536</v>
      </c>
      <c r="BO107" s="14">
        <f t="shared" si="44"/>
        <v>2199.0389875529886</v>
      </c>
      <c r="BP107" s="14">
        <f t="shared" si="38"/>
        <v>2186.9006124482949</v>
      </c>
      <c r="BQ107" s="14">
        <f t="shared" si="45"/>
        <v>3118.1882944223385</v>
      </c>
      <c r="BR107" s="14">
        <f t="shared" si="45"/>
        <v>3205.3564754042523</v>
      </c>
      <c r="BS107" s="14">
        <f t="shared" si="45"/>
        <v>3419.4823718884013</v>
      </c>
      <c r="BT107" s="14">
        <f t="shared" si="39"/>
        <v>3477.7582522997777</v>
      </c>
      <c r="BU107" s="14">
        <f t="shared" si="39"/>
        <v>3458.5703416719084</v>
      </c>
      <c r="BV107" s="14">
        <f t="shared" si="39"/>
        <v>3474.6777032759837</v>
      </c>
      <c r="BW107" s="14">
        <f t="shared" si="39"/>
        <v>3482.6845488685713</v>
      </c>
      <c r="BX107" s="14">
        <f t="shared" si="40"/>
        <v>3461.9982774774903</v>
      </c>
      <c r="BY107" s="14">
        <f t="shared" si="46"/>
        <v>3593.5175476040913</v>
      </c>
      <c r="BZ107" s="14">
        <f t="shared" si="46"/>
        <v>3610.2343776971061</v>
      </c>
      <c r="CA107" s="14">
        <f t="shared" si="46"/>
        <v>3721.642989401972</v>
      </c>
      <c r="CB107" s="14">
        <f t="shared" si="41"/>
        <v>3686.156717658992</v>
      </c>
    </row>
    <row r="108" spans="1:80" x14ac:dyDescent="0.3">
      <c r="A108" s="228" t="s">
        <v>232</v>
      </c>
      <c r="B108" s="228" t="s">
        <v>270</v>
      </c>
      <c r="C108" s="228" t="s">
        <v>281</v>
      </c>
      <c r="D108" s="228" t="s">
        <v>497</v>
      </c>
      <c r="E108" s="228" t="s">
        <v>498</v>
      </c>
      <c r="F108" s="13">
        <v>2411.0077313903698</v>
      </c>
      <c r="G108" s="13">
        <v>2470.3903826050359</v>
      </c>
      <c r="H108" s="13">
        <v>2646.6328431397405</v>
      </c>
      <c r="I108" s="13">
        <v>2732.9198632276134</v>
      </c>
      <c r="J108" s="13">
        <v>2670.0083569893695</v>
      </c>
      <c r="K108" s="13">
        <v>2649.3254829973826</v>
      </c>
      <c r="L108" s="13">
        <v>2822.4334351148723</v>
      </c>
      <c r="M108" s="13">
        <v>2770.535141080542</v>
      </c>
      <c r="N108" s="13">
        <v>2577.6071068288402</v>
      </c>
      <c r="O108" s="13">
        <v>2616.4414063796057</v>
      </c>
      <c r="P108" s="13">
        <v>3012.3666186892469</v>
      </c>
      <c r="Q108" s="13">
        <v>2941.2008724317584</v>
      </c>
      <c r="R108" s="13">
        <v>4497.4186422128905</v>
      </c>
      <c r="S108" s="13">
        <v>4417.3495280588131</v>
      </c>
      <c r="T108" s="13">
        <v>4743.5301397147723</v>
      </c>
      <c r="U108" s="13">
        <v>4501.382776324368</v>
      </c>
      <c r="V108" s="13">
        <v>4442.1246538277046</v>
      </c>
      <c r="W108" s="13">
        <v>4413.5558981541699</v>
      </c>
      <c r="X108" s="13">
        <v>4707.7878696353073</v>
      </c>
      <c r="Y108" s="13">
        <v>4611.7426409201071</v>
      </c>
      <c r="Z108" s="13">
        <v>4354.1372650607555</v>
      </c>
      <c r="AA108" s="13">
        <v>4430.1019065357859</v>
      </c>
      <c r="AB108" s="13">
        <v>4697.958378078165</v>
      </c>
      <c r="AC108" s="13">
        <v>4938.2506784322268</v>
      </c>
      <c r="AD108" s="14">
        <f t="shared" si="30"/>
        <v>6908.4263736032608</v>
      </c>
      <c r="AE108" s="14">
        <f t="shared" si="30"/>
        <v>6887.7399106638495</v>
      </c>
      <c r="AF108" s="14">
        <f t="shared" si="30"/>
        <v>7390.1629828545128</v>
      </c>
      <c r="AG108" s="14">
        <f t="shared" si="30"/>
        <v>7234.302639551981</v>
      </c>
      <c r="AH108" s="164">
        <v>7112.1330108170741</v>
      </c>
      <c r="AI108" s="164">
        <v>7062.881381151552</v>
      </c>
      <c r="AJ108" s="164">
        <v>7530.2213047501791</v>
      </c>
      <c r="AK108" s="164">
        <v>7382.2777820006486</v>
      </c>
      <c r="AL108" s="14">
        <f t="shared" si="31"/>
        <v>6931.7443718895956</v>
      </c>
      <c r="AM108" s="14">
        <f t="shared" si="31"/>
        <v>7046.5433129153917</v>
      </c>
      <c r="AN108" s="14">
        <f t="shared" si="31"/>
        <v>7710.3249967674119</v>
      </c>
      <c r="AO108" s="14">
        <f t="shared" si="31"/>
        <v>7879.4515508639852</v>
      </c>
      <c r="AP108" s="13">
        <v>214658</v>
      </c>
      <c r="AQ108" s="13">
        <v>220057.49400000001</v>
      </c>
      <c r="AR108" s="13">
        <v>222008.035</v>
      </c>
      <c r="AS108" s="14">
        <f t="shared" si="32"/>
        <v>1123.1855935443216</v>
      </c>
      <c r="AT108" s="14">
        <f t="shared" si="32"/>
        <v>1150.8494361286494</v>
      </c>
      <c r="AU108" s="14">
        <f t="shared" si="32"/>
        <v>1232.953275973754</v>
      </c>
      <c r="AV108" s="14">
        <f t="shared" si="33"/>
        <v>1241.911744767762</v>
      </c>
      <c r="AW108" s="14">
        <f t="shared" si="33"/>
        <v>1213.3230768270812</v>
      </c>
      <c r="AX108" s="14">
        <f t="shared" si="33"/>
        <v>1203.9242267283942</v>
      </c>
      <c r="AY108" s="14">
        <f t="shared" si="33"/>
        <v>1282.5891015167483</v>
      </c>
      <c r="AZ108" s="14">
        <f t="shared" si="34"/>
        <v>1247.9436345988747</v>
      </c>
      <c r="BA108" s="14">
        <f t="shared" si="42"/>
        <v>1171.3334819803229</v>
      </c>
      <c r="BB108" s="14">
        <f t="shared" si="42"/>
        <v>1188.9808244292765</v>
      </c>
      <c r="BC108" s="14">
        <f t="shared" si="42"/>
        <v>1368.8998106509598</v>
      </c>
      <c r="BD108" s="14">
        <f t="shared" si="35"/>
        <v>1324.817307820304</v>
      </c>
      <c r="BE108" s="14">
        <f t="shared" si="43"/>
        <v>2095.1553830804769</v>
      </c>
      <c r="BF108" s="14">
        <f t="shared" si="43"/>
        <v>2057.854600368406</v>
      </c>
      <c r="BG108" s="14">
        <f t="shared" si="43"/>
        <v>2209.8082250439174</v>
      </c>
      <c r="BH108" s="14">
        <f t="shared" si="36"/>
        <v>2045.5485039397786</v>
      </c>
      <c r="BI108" s="14">
        <f t="shared" si="36"/>
        <v>2018.6200311031916</v>
      </c>
      <c r="BJ108" s="14">
        <f t="shared" si="36"/>
        <v>2005.6376258443486</v>
      </c>
      <c r="BK108" s="14">
        <f t="shared" si="36"/>
        <v>2139.3444885977419</v>
      </c>
      <c r="BL108" s="14">
        <f t="shared" si="37"/>
        <v>2077.2863652975925</v>
      </c>
      <c r="BM108" s="14">
        <f t="shared" si="44"/>
        <v>1978.6362127075549</v>
      </c>
      <c r="BN108" s="14">
        <f t="shared" si="44"/>
        <v>2013.1565737705737</v>
      </c>
      <c r="BO108" s="14">
        <f t="shared" si="44"/>
        <v>2134.8777052228743</v>
      </c>
      <c r="BP108" s="14">
        <f t="shared" si="38"/>
        <v>2224.3567348507127</v>
      </c>
      <c r="BQ108" s="14">
        <f t="shared" si="45"/>
        <v>3218.3409766247992</v>
      </c>
      <c r="BR108" s="14">
        <f t="shared" si="45"/>
        <v>3208.7040364970558</v>
      </c>
      <c r="BS108" s="14">
        <f t="shared" si="45"/>
        <v>3442.7615010176714</v>
      </c>
      <c r="BT108" s="14">
        <f t="shared" si="39"/>
        <v>3287.4602487075404</v>
      </c>
      <c r="BU108" s="14">
        <f t="shared" si="39"/>
        <v>3231.9431079302726</v>
      </c>
      <c r="BV108" s="14">
        <f t="shared" si="39"/>
        <v>3209.5618525727427</v>
      </c>
      <c r="BW108" s="14">
        <f t="shared" si="39"/>
        <v>3421.9335901144905</v>
      </c>
      <c r="BX108" s="14">
        <f t="shared" si="40"/>
        <v>3325.2299998964668</v>
      </c>
      <c r="BY108" s="14">
        <f t="shared" si="46"/>
        <v>3149.9696946878776</v>
      </c>
      <c r="BZ108" s="14">
        <f t="shared" si="46"/>
        <v>3202.1373981998504</v>
      </c>
      <c r="CA108" s="14">
        <f t="shared" si="46"/>
        <v>3503.7775158738341</v>
      </c>
      <c r="CB108" s="14">
        <f t="shared" si="41"/>
        <v>3549.1740426710162</v>
      </c>
    </row>
    <row r="109" spans="1:80" x14ac:dyDescent="0.3">
      <c r="A109" s="228" t="s">
        <v>226</v>
      </c>
      <c r="B109" s="228" t="s">
        <v>236</v>
      </c>
      <c r="C109" s="228" t="s">
        <v>252</v>
      </c>
      <c r="D109" s="228" t="s">
        <v>501</v>
      </c>
      <c r="E109" s="228" t="s">
        <v>502</v>
      </c>
      <c r="F109" s="13">
        <v>5765.7601240061713</v>
      </c>
      <c r="G109" s="13">
        <v>5811.9644618424863</v>
      </c>
      <c r="H109" s="13">
        <v>6637.8957480301342</v>
      </c>
      <c r="I109" s="13">
        <v>6407.0894769418583</v>
      </c>
      <c r="J109" s="13">
        <v>6694.7575350952957</v>
      </c>
      <c r="K109" s="13">
        <v>6564.7372466144952</v>
      </c>
      <c r="L109" s="13">
        <v>6880.1094398502146</v>
      </c>
      <c r="M109" s="13">
        <v>6566.2161545841464</v>
      </c>
      <c r="N109" s="13">
        <v>6664.6750437497922</v>
      </c>
      <c r="O109" s="13">
        <v>6834.8604982707229</v>
      </c>
      <c r="P109" s="13">
        <v>7182.835066307639</v>
      </c>
      <c r="Q109" s="13">
        <v>7355.6438029987839</v>
      </c>
      <c r="R109" s="13">
        <v>9849.3502187200393</v>
      </c>
      <c r="S109" s="13">
        <v>10289.295093760862</v>
      </c>
      <c r="T109" s="13">
        <v>10638.155231946621</v>
      </c>
      <c r="U109" s="13">
        <v>10555.29926571537</v>
      </c>
      <c r="V109" s="13">
        <v>10132.119157511917</v>
      </c>
      <c r="W109" s="13">
        <v>9946.2996294921904</v>
      </c>
      <c r="X109" s="13">
        <v>10419.163871591823</v>
      </c>
      <c r="Y109" s="13">
        <v>9944.9442919648482</v>
      </c>
      <c r="Z109" s="13">
        <v>10522.776848992227</v>
      </c>
      <c r="AA109" s="13">
        <v>10584.173254847896</v>
      </c>
      <c r="AB109" s="13">
        <v>10966.578265469798</v>
      </c>
      <c r="AC109" s="13">
        <v>10863.350657877236</v>
      </c>
      <c r="AD109" s="14">
        <f t="shared" si="30"/>
        <v>15615.11034272621</v>
      </c>
      <c r="AE109" s="14">
        <f t="shared" si="30"/>
        <v>16101.259555603348</v>
      </c>
      <c r="AF109" s="14">
        <f t="shared" si="30"/>
        <v>17276.050979976753</v>
      </c>
      <c r="AG109" s="14">
        <f t="shared" si="30"/>
        <v>16962.388742657229</v>
      </c>
      <c r="AH109" s="164">
        <v>16826.876692607213</v>
      </c>
      <c r="AI109" s="164">
        <v>16511.036876106686</v>
      </c>
      <c r="AJ109" s="164">
        <v>17299.273311442037</v>
      </c>
      <c r="AK109" s="164">
        <v>16511.160446548995</v>
      </c>
      <c r="AL109" s="14">
        <f t="shared" si="31"/>
        <v>17187.451892742021</v>
      </c>
      <c r="AM109" s="14">
        <f t="shared" si="31"/>
        <v>17419.03375311862</v>
      </c>
      <c r="AN109" s="14">
        <f t="shared" si="31"/>
        <v>18149.413331777436</v>
      </c>
      <c r="AO109" s="14">
        <f t="shared" si="31"/>
        <v>18218.99446087602</v>
      </c>
      <c r="AP109" s="13">
        <v>545501</v>
      </c>
      <c r="AQ109" s="13">
        <v>553536.61199999996</v>
      </c>
      <c r="AR109" s="13">
        <v>558704.93000000005</v>
      </c>
      <c r="AS109" s="14">
        <f t="shared" si="32"/>
        <v>1056.9660044630846</v>
      </c>
      <c r="AT109" s="14">
        <f t="shared" si="32"/>
        <v>1065.436078365115</v>
      </c>
      <c r="AU109" s="14">
        <f t="shared" si="32"/>
        <v>1216.8439192650671</v>
      </c>
      <c r="AV109" s="14">
        <f t="shared" si="33"/>
        <v>1157.4825111914836</v>
      </c>
      <c r="AW109" s="14">
        <f t="shared" si="33"/>
        <v>1209.4516225234431</v>
      </c>
      <c r="AX109" s="14">
        <f t="shared" si="33"/>
        <v>1185.9626092112035</v>
      </c>
      <c r="AY109" s="14">
        <f t="shared" si="33"/>
        <v>1242.9366532760105</v>
      </c>
      <c r="AZ109" s="14">
        <f t="shared" si="34"/>
        <v>1175.2565266578454</v>
      </c>
      <c r="BA109" s="14">
        <f t="shared" si="42"/>
        <v>1204.0170242162396</v>
      </c>
      <c r="BB109" s="14">
        <f t="shared" si="42"/>
        <v>1234.7621367944355</v>
      </c>
      <c r="BC109" s="14">
        <f t="shared" si="42"/>
        <v>1297.6260125513866</v>
      </c>
      <c r="BD109" s="14">
        <f t="shared" si="35"/>
        <v>1316.5525142222716</v>
      </c>
      <c r="BE109" s="14">
        <f t="shared" si="43"/>
        <v>1805.5604332017795</v>
      </c>
      <c r="BF109" s="14">
        <f t="shared" si="43"/>
        <v>1886.2101249605155</v>
      </c>
      <c r="BG109" s="14">
        <f t="shared" si="43"/>
        <v>1950.1623703616713</v>
      </c>
      <c r="BH109" s="14">
        <f t="shared" si="36"/>
        <v>1906.8836707255364</v>
      </c>
      <c r="BI109" s="14">
        <f t="shared" si="36"/>
        <v>1830.4334235278943</v>
      </c>
      <c r="BJ109" s="14">
        <f t="shared" si="36"/>
        <v>1796.8639135819603</v>
      </c>
      <c r="BK109" s="14">
        <f t="shared" si="36"/>
        <v>1882.2899236865337</v>
      </c>
      <c r="BL109" s="14">
        <f t="shared" si="37"/>
        <v>1779.9993803464108</v>
      </c>
      <c r="BM109" s="14">
        <f t="shared" si="44"/>
        <v>1901.008283981806</v>
      </c>
      <c r="BN109" s="14">
        <f t="shared" si="44"/>
        <v>1912.0999452242008</v>
      </c>
      <c r="BO109" s="14">
        <f t="shared" si="44"/>
        <v>1981.1839050439901</v>
      </c>
      <c r="BP109" s="14">
        <f t="shared" si="38"/>
        <v>1944.3806693950658</v>
      </c>
      <c r="BQ109" s="14">
        <f t="shared" si="45"/>
        <v>2862.5264376648638</v>
      </c>
      <c r="BR109" s="14">
        <f t="shared" si="45"/>
        <v>2951.6462033256307</v>
      </c>
      <c r="BS109" s="14">
        <f t="shared" si="45"/>
        <v>3167.0062896267386</v>
      </c>
      <c r="BT109" s="14">
        <f t="shared" si="39"/>
        <v>3064.3661819170202</v>
      </c>
      <c r="BU109" s="14">
        <f t="shared" si="39"/>
        <v>3039.8850460513377</v>
      </c>
      <c r="BV109" s="14">
        <f t="shared" si="39"/>
        <v>2982.8265227931638</v>
      </c>
      <c r="BW109" s="14">
        <f t="shared" si="39"/>
        <v>3125.2265769625442</v>
      </c>
      <c r="BX109" s="14">
        <f t="shared" si="40"/>
        <v>2955.2559070042557</v>
      </c>
      <c r="BY109" s="14">
        <f t="shared" si="46"/>
        <v>3105.0253081980459</v>
      </c>
      <c r="BZ109" s="14">
        <f t="shared" si="46"/>
        <v>3146.8620820186366</v>
      </c>
      <c r="CA109" s="14">
        <f t="shared" si="46"/>
        <v>3278.8099175953757</v>
      </c>
      <c r="CB109" s="14">
        <f t="shared" si="41"/>
        <v>3260.9331836173378</v>
      </c>
    </row>
    <row r="110" spans="1:80" x14ac:dyDescent="0.3">
      <c r="A110" s="228" t="s">
        <v>259</v>
      </c>
      <c r="B110" s="228" t="s">
        <v>283</v>
      </c>
      <c r="C110" s="228" t="s">
        <v>313</v>
      </c>
      <c r="D110" s="228" t="s">
        <v>505</v>
      </c>
      <c r="E110" s="228" t="s">
        <v>506</v>
      </c>
      <c r="F110" s="13">
        <v>2506.4453929690835</v>
      </c>
      <c r="G110" s="13">
        <v>2428.7507206829437</v>
      </c>
      <c r="H110" s="13">
        <v>2681.7616376057731</v>
      </c>
      <c r="I110" s="13">
        <v>2390.3070750641382</v>
      </c>
      <c r="J110" s="13">
        <v>2676.6419661543164</v>
      </c>
      <c r="K110" s="13">
        <v>2489.0457131900039</v>
      </c>
      <c r="L110" s="13">
        <v>2686.1270650008037</v>
      </c>
      <c r="M110" s="13">
        <v>2469.1702859854204</v>
      </c>
      <c r="N110" s="13">
        <v>2369.9748500427177</v>
      </c>
      <c r="O110" s="13">
        <v>2277.5699204312336</v>
      </c>
      <c r="P110" s="13">
        <v>2757.1359501398779</v>
      </c>
      <c r="Q110" s="13">
        <v>2501.3332556002802</v>
      </c>
      <c r="R110" s="13">
        <v>5015.8344954998538</v>
      </c>
      <c r="S110" s="13">
        <v>5132.669918715078</v>
      </c>
      <c r="T110" s="13">
        <v>5277.5689974263069</v>
      </c>
      <c r="U110" s="13">
        <v>4885.4275562235043</v>
      </c>
      <c r="V110" s="13">
        <v>5087.2463654468656</v>
      </c>
      <c r="W110" s="13">
        <v>5060.3474690656303</v>
      </c>
      <c r="X110" s="13">
        <v>5259.7462765012988</v>
      </c>
      <c r="Y110" s="13">
        <v>5016.5127633769935</v>
      </c>
      <c r="Z110" s="13">
        <v>4774.4299899976668</v>
      </c>
      <c r="AA110" s="13">
        <v>4996.4995480276739</v>
      </c>
      <c r="AB110" s="13">
        <v>4788.3293580961681</v>
      </c>
      <c r="AC110" s="13">
        <v>4567.2868497124036</v>
      </c>
      <c r="AD110" s="14">
        <f t="shared" si="30"/>
        <v>7522.2798884689373</v>
      </c>
      <c r="AE110" s="14">
        <f t="shared" si="30"/>
        <v>7561.4206393980221</v>
      </c>
      <c r="AF110" s="14">
        <f t="shared" si="30"/>
        <v>7959.33063503208</v>
      </c>
      <c r="AG110" s="14">
        <f t="shared" si="30"/>
        <v>7275.7346312876425</v>
      </c>
      <c r="AH110" s="164">
        <v>7763.8883316011834</v>
      </c>
      <c r="AI110" s="164">
        <v>7549.3931822556342</v>
      </c>
      <c r="AJ110" s="164">
        <v>7945.8733415021034</v>
      </c>
      <c r="AK110" s="164">
        <v>7485.6830493624129</v>
      </c>
      <c r="AL110" s="14">
        <f t="shared" si="31"/>
        <v>7144.4048400403844</v>
      </c>
      <c r="AM110" s="14">
        <f t="shared" si="31"/>
        <v>7274.0694684589071</v>
      </c>
      <c r="AN110" s="14">
        <f t="shared" si="31"/>
        <v>7545.4653082360455</v>
      </c>
      <c r="AO110" s="14">
        <f t="shared" si="31"/>
        <v>7068.6201053126842</v>
      </c>
      <c r="AP110" s="13">
        <v>277616</v>
      </c>
      <c r="AQ110" s="13">
        <v>281567.391</v>
      </c>
      <c r="AR110" s="13">
        <v>283928.70699999999</v>
      </c>
      <c r="AS110" s="14">
        <f t="shared" si="32"/>
        <v>902.84615907191346</v>
      </c>
      <c r="AT110" s="14">
        <f t="shared" si="32"/>
        <v>874.85977778043912</v>
      </c>
      <c r="AU110" s="14">
        <f t="shared" si="32"/>
        <v>965.99678606628333</v>
      </c>
      <c r="AV110" s="14">
        <f t="shared" si="33"/>
        <v>848.92894257919875</v>
      </c>
      <c r="AW110" s="14">
        <f t="shared" si="33"/>
        <v>950.62214294350451</v>
      </c>
      <c r="AX110" s="14">
        <f t="shared" si="33"/>
        <v>883.99644019502375</v>
      </c>
      <c r="AY110" s="14">
        <f t="shared" si="33"/>
        <v>953.99082097571579</v>
      </c>
      <c r="AZ110" s="14">
        <f t="shared" si="34"/>
        <v>869.64446535708009</v>
      </c>
      <c r="BA110" s="14">
        <f t="shared" si="42"/>
        <v>841.70785602183525</v>
      </c>
      <c r="BB110" s="14">
        <f t="shared" si="42"/>
        <v>808.88980515191611</v>
      </c>
      <c r="BC110" s="14">
        <f t="shared" si="42"/>
        <v>979.20996474335254</v>
      </c>
      <c r="BD110" s="14">
        <f t="shared" si="35"/>
        <v>880.97229830313711</v>
      </c>
      <c r="BE110" s="14">
        <f t="shared" si="43"/>
        <v>1806.752671135617</v>
      </c>
      <c r="BF110" s="14">
        <f t="shared" si="43"/>
        <v>1848.8379339501607</v>
      </c>
      <c r="BG110" s="14">
        <f t="shared" si="43"/>
        <v>1901.0320001103348</v>
      </c>
      <c r="BH110" s="14">
        <f t="shared" si="36"/>
        <v>1735.0828655522487</v>
      </c>
      <c r="BI110" s="14">
        <f t="shared" si="36"/>
        <v>1806.7597768971996</v>
      </c>
      <c r="BJ110" s="14">
        <f t="shared" si="36"/>
        <v>1797.2065057297884</v>
      </c>
      <c r="BK110" s="14">
        <f t="shared" si="36"/>
        <v>1868.023941913536</v>
      </c>
      <c r="BL110" s="14">
        <f t="shared" si="37"/>
        <v>1766.8212617109525</v>
      </c>
      <c r="BM110" s="14">
        <f t="shared" si="44"/>
        <v>1695.6615512332771</v>
      </c>
      <c r="BN110" s="14">
        <f t="shared" si="44"/>
        <v>1774.5306124698486</v>
      </c>
      <c r="BO110" s="14">
        <f t="shared" si="44"/>
        <v>1700.5979780152054</v>
      </c>
      <c r="BP110" s="14">
        <f t="shared" si="38"/>
        <v>1608.6034054007805</v>
      </c>
      <c r="BQ110" s="14">
        <f t="shared" si="45"/>
        <v>2709.5988302075302</v>
      </c>
      <c r="BR110" s="14">
        <f t="shared" si="45"/>
        <v>2723.6977117305996</v>
      </c>
      <c r="BS110" s="14">
        <f t="shared" si="45"/>
        <v>2867.0287861766183</v>
      </c>
      <c r="BT110" s="14">
        <f t="shared" si="39"/>
        <v>2584.0118081314477</v>
      </c>
      <c r="BU110" s="14">
        <f t="shared" si="39"/>
        <v>2757.3819198407045</v>
      </c>
      <c r="BV110" s="14">
        <f t="shared" si="39"/>
        <v>2681.202945924812</v>
      </c>
      <c r="BW110" s="14">
        <f t="shared" si="39"/>
        <v>2822.0147628892523</v>
      </c>
      <c r="BX110" s="14">
        <f t="shared" si="40"/>
        <v>2636.4657270680323</v>
      </c>
      <c r="BY110" s="14">
        <f t="shared" si="46"/>
        <v>2537.3694072551125</v>
      </c>
      <c r="BZ110" s="14">
        <f t="shared" si="46"/>
        <v>2583.420417621765</v>
      </c>
      <c r="CA110" s="14">
        <f t="shared" si="46"/>
        <v>2679.8079427585581</v>
      </c>
      <c r="CB110" s="14">
        <f t="shared" si="41"/>
        <v>2489.5757037039175</v>
      </c>
    </row>
    <row r="111" spans="1:80" x14ac:dyDescent="0.3">
      <c r="A111" s="228" t="s">
        <v>241</v>
      </c>
      <c r="B111" s="228" t="s">
        <v>276</v>
      </c>
      <c r="C111" s="228" t="s">
        <v>317</v>
      </c>
      <c r="D111" s="228" t="s">
        <v>509</v>
      </c>
      <c r="E111" s="228" t="s">
        <v>510</v>
      </c>
      <c r="F111" s="13">
        <v>1998.7096617852551</v>
      </c>
      <c r="G111" s="13">
        <v>1987.9946615433437</v>
      </c>
      <c r="H111" s="13">
        <v>1908.589616302444</v>
      </c>
      <c r="I111" s="13">
        <v>1847.9700018429014</v>
      </c>
      <c r="J111" s="13">
        <v>2686.063983098717</v>
      </c>
      <c r="K111" s="13">
        <v>2711.687650806869</v>
      </c>
      <c r="L111" s="13">
        <v>2714.9546505562889</v>
      </c>
      <c r="M111" s="13">
        <v>2655.5166327567213</v>
      </c>
      <c r="N111" s="13">
        <v>2025.7303432336905</v>
      </c>
      <c r="O111" s="13">
        <v>2098.7980217979648</v>
      </c>
      <c r="P111" s="13">
        <v>2243.8928412335104</v>
      </c>
      <c r="Q111" s="13">
        <v>2401.0831612357783</v>
      </c>
      <c r="R111" s="13">
        <v>3387.4295849972978</v>
      </c>
      <c r="S111" s="13">
        <v>3349.9887741377302</v>
      </c>
      <c r="T111" s="13">
        <v>3479.5550948083701</v>
      </c>
      <c r="U111" s="13">
        <v>3545.3711835812228</v>
      </c>
      <c r="V111" s="13">
        <v>3303.4558855502728</v>
      </c>
      <c r="W111" s="13">
        <v>3335.9866781142287</v>
      </c>
      <c r="X111" s="13">
        <v>3340.8201746970976</v>
      </c>
      <c r="Y111" s="13">
        <v>3269.1034051340002</v>
      </c>
      <c r="Z111" s="13">
        <v>3387.7067353023422</v>
      </c>
      <c r="AA111" s="13">
        <v>3238.2864837550433</v>
      </c>
      <c r="AB111" s="13">
        <v>3456.2619897577379</v>
      </c>
      <c r="AC111" s="13">
        <v>3447.0131249453543</v>
      </c>
      <c r="AD111" s="14">
        <f t="shared" si="30"/>
        <v>5386.1392467825526</v>
      </c>
      <c r="AE111" s="14">
        <f t="shared" si="30"/>
        <v>5337.9834356810734</v>
      </c>
      <c r="AF111" s="14">
        <f t="shared" si="30"/>
        <v>5388.1447111108137</v>
      </c>
      <c r="AG111" s="14">
        <f t="shared" si="30"/>
        <v>5393.341185424124</v>
      </c>
      <c r="AH111" s="164">
        <v>5989.5198686489903</v>
      </c>
      <c r="AI111" s="164">
        <v>6047.674328921099</v>
      </c>
      <c r="AJ111" s="164">
        <v>6055.7748252533875</v>
      </c>
      <c r="AK111" s="164">
        <v>5924.6200378907215</v>
      </c>
      <c r="AL111" s="14">
        <f t="shared" si="31"/>
        <v>5413.4370785360325</v>
      </c>
      <c r="AM111" s="14">
        <f t="shared" si="31"/>
        <v>5337.0845055530081</v>
      </c>
      <c r="AN111" s="14">
        <f t="shared" si="31"/>
        <v>5700.1548309912487</v>
      </c>
      <c r="AO111" s="14">
        <f t="shared" si="31"/>
        <v>5848.0962861811331</v>
      </c>
      <c r="AP111" s="13">
        <v>206052</v>
      </c>
      <c r="AQ111" s="13">
        <v>209192.79300000001</v>
      </c>
      <c r="AR111" s="13">
        <v>210465.15700000001</v>
      </c>
      <c r="AS111" s="14">
        <f t="shared" si="32"/>
        <v>970.00255362008386</v>
      </c>
      <c r="AT111" s="14">
        <f t="shared" si="32"/>
        <v>964.80240984962234</v>
      </c>
      <c r="AU111" s="14">
        <f t="shared" si="32"/>
        <v>926.26599902085104</v>
      </c>
      <c r="AV111" s="14">
        <f t="shared" si="33"/>
        <v>883.38129404051756</v>
      </c>
      <c r="AW111" s="14">
        <f t="shared" si="33"/>
        <v>1284.0136338247164</v>
      </c>
      <c r="AX111" s="14">
        <f t="shared" si="33"/>
        <v>1296.2624629266595</v>
      </c>
      <c r="AY111" s="14">
        <f t="shared" si="33"/>
        <v>1297.8241800884073</v>
      </c>
      <c r="AZ111" s="14">
        <f t="shared" si="34"/>
        <v>1261.7369405030406</v>
      </c>
      <c r="BA111" s="14">
        <f t="shared" si="42"/>
        <v>968.35570393368698</v>
      </c>
      <c r="BB111" s="14">
        <f t="shared" si="42"/>
        <v>1003.2840958330552</v>
      </c>
      <c r="BC111" s="14">
        <f t="shared" si="42"/>
        <v>1072.6434735414189</v>
      </c>
      <c r="BD111" s="14">
        <f t="shared" si="35"/>
        <v>1140.845922175982</v>
      </c>
      <c r="BE111" s="14">
        <f t="shared" si="43"/>
        <v>1643.9683113958117</v>
      </c>
      <c r="BF111" s="14">
        <f t="shared" si="43"/>
        <v>1625.7977472374594</v>
      </c>
      <c r="BG111" s="14">
        <f t="shared" si="43"/>
        <v>1688.6781466854823</v>
      </c>
      <c r="BH111" s="14">
        <f t="shared" si="36"/>
        <v>1694.7864851066943</v>
      </c>
      <c r="BI111" s="14">
        <f t="shared" si="36"/>
        <v>1579.1442134195668</v>
      </c>
      <c r="BJ111" s="14">
        <f t="shared" si="36"/>
        <v>1594.6948411909336</v>
      </c>
      <c r="BK111" s="14">
        <f t="shared" si="36"/>
        <v>1597.0053876077354</v>
      </c>
      <c r="BL111" s="14">
        <f t="shared" si="37"/>
        <v>1553.275350529399</v>
      </c>
      <c r="BM111" s="14">
        <f t="shared" si="44"/>
        <v>1619.4184736098161</v>
      </c>
      <c r="BN111" s="14">
        <f t="shared" si="44"/>
        <v>1547.9914184974066</v>
      </c>
      <c r="BO111" s="14">
        <f t="shared" si="44"/>
        <v>1652.1898007058674</v>
      </c>
      <c r="BP111" s="14">
        <f t="shared" si="38"/>
        <v>1637.8070242502679</v>
      </c>
      <c r="BQ111" s="14">
        <f t="shared" si="45"/>
        <v>2613.970865015895</v>
      </c>
      <c r="BR111" s="14">
        <f t="shared" si="45"/>
        <v>2590.6001570870817</v>
      </c>
      <c r="BS111" s="14">
        <f t="shared" si="45"/>
        <v>2614.9441457063331</v>
      </c>
      <c r="BT111" s="14">
        <f t="shared" si="39"/>
        <v>2578.1677791472116</v>
      </c>
      <c r="BU111" s="14">
        <f t="shared" si="39"/>
        <v>2863.1578472442834</v>
      </c>
      <c r="BV111" s="14">
        <f t="shared" si="39"/>
        <v>2890.957304117594</v>
      </c>
      <c r="BW111" s="14">
        <f t="shared" si="39"/>
        <v>2894.8295676961429</v>
      </c>
      <c r="BX111" s="14">
        <f t="shared" si="40"/>
        <v>2815.0122910324399</v>
      </c>
      <c r="BY111" s="14">
        <f t="shared" si="46"/>
        <v>2587.7741775435029</v>
      </c>
      <c r="BZ111" s="14">
        <f t="shared" si="46"/>
        <v>2551.2755143304616</v>
      </c>
      <c r="CA111" s="14">
        <f t="shared" si="46"/>
        <v>2724.8332742472867</v>
      </c>
      <c r="CB111" s="14">
        <f t="shared" si="41"/>
        <v>2778.6529464262499</v>
      </c>
    </row>
    <row r="112" spans="1:80" x14ac:dyDescent="0.3">
      <c r="A112" s="228" t="s">
        <v>226</v>
      </c>
      <c r="B112" s="228" t="s">
        <v>221</v>
      </c>
      <c r="C112" s="228" t="s">
        <v>234</v>
      </c>
      <c r="D112" s="228" t="s">
        <v>513</v>
      </c>
      <c r="E112" s="228" t="s">
        <v>514</v>
      </c>
      <c r="F112" s="13">
        <v>1675.1135432201731</v>
      </c>
      <c r="G112" s="13">
        <v>1784.5489595697281</v>
      </c>
      <c r="H112" s="13">
        <v>1815.5259770644484</v>
      </c>
      <c r="I112" s="13">
        <v>1854.0322847566047</v>
      </c>
      <c r="J112" s="13">
        <v>1916.1110617322961</v>
      </c>
      <c r="K112" s="13">
        <v>1862.8093759092062</v>
      </c>
      <c r="L112" s="13">
        <v>1906.4407802028163</v>
      </c>
      <c r="M112" s="13">
        <v>1904.4389363307173</v>
      </c>
      <c r="N112" s="13">
        <v>1918.2509338465829</v>
      </c>
      <c r="O112" s="13">
        <v>1887.2275944859507</v>
      </c>
      <c r="P112" s="13">
        <v>2009.5476408899208</v>
      </c>
      <c r="Q112" s="13">
        <v>1946.1384946038638</v>
      </c>
      <c r="R112" s="13">
        <v>2813.1030560862559</v>
      </c>
      <c r="S112" s="13">
        <v>2804.0765590763585</v>
      </c>
      <c r="T112" s="13">
        <v>3083.0546279043256</v>
      </c>
      <c r="U112" s="13">
        <v>2978.8832196989638</v>
      </c>
      <c r="V112" s="13">
        <v>2844.2054898911529</v>
      </c>
      <c r="W112" s="13">
        <v>2807.1571693944579</v>
      </c>
      <c r="X112" s="13">
        <v>2913.0295634128424</v>
      </c>
      <c r="Y112" s="13">
        <v>2841.8709209969602</v>
      </c>
      <c r="Z112" s="13">
        <v>2941.4751072873237</v>
      </c>
      <c r="AA112" s="13">
        <v>2931.7616668246628</v>
      </c>
      <c r="AB112" s="13">
        <v>3097.3077276104041</v>
      </c>
      <c r="AC112" s="13">
        <v>3276.2180610762716</v>
      </c>
      <c r="AD112" s="14">
        <f t="shared" si="30"/>
        <v>4488.2165993064291</v>
      </c>
      <c r="AE112" s="14">
        <f t="shared" si="30"/>
        <v>4588.6255186460867</v>
      </c>
      <c r="AF112" s="14">
        <f t="shared" si="30"/>
        <v>4898.5806049687744</v>
      </c>
      <c r="AG112" s="14">
        <f t="shared" si="30"/>
        <v>4832.9155044555682</v>
      </c>
      <c r="AH112" s="164">
        <v>4760.3165516234494</v>
      </c>
      <c r="AI112" s="164">
        <v>4669.9665453036641</v>
      </c>
      <c r="AJ112" s="164">
        <v>4819.4703436156578</v>
      </c>
      <c r="AK112" s="164">
        <v>4746.3098573276775</v>
      </c>
      <c r="AL112" s="14">
        <f t="shared" si="31"/>
        <v>4859.7260411339066</v>
      </c>
      <c r="AM112" s="14">
        <f t="shared" si="31"/>
        <v>4818.9892613106131</v>
      </c>
      <c r="AN112" s="14">
        <f t="shared" si="31"/>
        <v>5106.8553685003244</v>
      </c>
      <c r="AO112" s="14">
        <f t="shared" si="31"/>
        <v>5222.356555680135</v>
      </c>
      <c r="AP112" s="13">
        <v>140639</v>
      </c>
      <c r="AQ112" s="13">
        <v>140903.55499999999</v>
      </c>
      <c r="AR112" s="13">
        <v>141117.16500000001</v>
      </c>
      <c r="AS112" s="14">
        <f t="shared" si="32"/>
        <v>1191.0732749949682</v>
      </c>
      <c r="AT112" s="14">
        <f t="shared" si="32"/>
        <v>1268.8862687943799</v>
      </c>
      <c r="AU112" s="14">
        <f t="shared" si="32"/>
        <v>1290.9121773223987</v>
      </c>
      <c r="AV112" s="14">
        <f t="shared" si="33"/>
        <v>1315.8165418584397</v>
      </c>
      <c r="AW112" s="14">
        <f t="shared" si="33"/>
        <v>1359.874178995907</v>
      </c>
      <c r="AX112" s="14">
        <f t="shared" si="33"/>
        <v>1322.0456899822054</v>
      </c>
      <c r="AY112" s="14">
        <f t="shared" si="33"/>
        <v>1353.0111289263186</v>
      </c>
      <c r="AZ112" s="14">
        <f t="shared" si="34"/>
        <v>1349.5444982406761</v>
      </c>
      <c r="BA112" s="14">
        <f t="shared" si="42"/>
        <v>1361.3928575801958</v>
      </c>
      <c r="BB112" s="14">
        <f t="shared" si="42"/>
        <v>1339.3754291621319</v>
      </c>
      <c r="BC112" s="14">
        <f t="shared" si="42"/>
        <v>1426.1866145889087</v>
      </c>
      <c r="BD112" s="14">
        <f t="shared" si="35"/>
        <v>1379.0940985838708</v>
      </c>
      <c r="BE112" s="14">
        <f t="shared" si="43"/>
        <v>2000.2297059039497</v>
      </c>
      <c r="BF112" s="14">
        <f t="shared" si="43"/>
        <v>1993.8115025536006</v>
      </c>
      <c r="BG112" s="14">
        <f t="shared" si="43"/>
        <v>2192.1761587499382</v>
      </c>
      <c r="BH112" s="14">
        <f t="shared" si="36"/>
        <v>2114.1292139144139</v>
      </c>
      <c r="BI112" s="14">
        <f t="shared" si="36"/>
        <v>2018.547715060243</v>
      </c>
      <c r="BJ112" s="14">
        <f t="shared" si="36"/>
        <v>1992.2543255877808</v>
      </c>
      <c r="BK112" s="14">
        <f t="shared" si="36"/>
        <v>2067.3925249173753</v>
      </c>
      <c r="BL112" s="14">
        <f t="shared" si="37"/>
        <v>2013.8378779058949</v>
      </c>
      <c r="BM112" s="14">
        <f t="shared" si="44"/>
        <v>2087.5804782124364</v>
      </c>
      <c r="BN112" s="14">
        <f t="shared" si="44"/>
        <v>2080.6867980191578</v>
      </c>
      <c r="BO112" s="14">
        <f t="shared" si="44"/>
        <v>2198.1757150203939</v>
      </c>
      <c r="BP112" s="14">
        <f t="shared" si="38"/>
        <v>2321.6297330493221</v>
      </c>
      <c r="BQ112" s="14">
        <f t="shared" si="45"/>
        <v>3191.3029808989177</v>
      </c>
      <c r="BR112" s="14">
        <f t="shared" si="45"/>
        <v>3262.6977713479805</v>
      </c>
      <c r="BS112" s="14">
        <f t="shared" si="45"/>
        <v>3483.0883360723374</v>
      </c>
      <c r="BT112" s="14">
        <f t="shared" si="39"/>
        <v>3429.9457557728533</v>
      </c>
      <c r="BU112" s="14">
        <f t="shared" si="39"/>
        <v>3378.42189405615</v>
      </c>
      <c r="BV112" s="14">
        <f t="shared" si="39"/>
        <v>3314.300015569986</v>
      </c>
      <c r="BW112" s="14">
        <f t="shared" si="39"/>
        <v>3420.4036538436935</v>
      </c>
      <c r="BX112" s="14">
        <f t="shared" si="40"/>
        <v>3363.382376146571</v>
      </c>
      <c r="BY112" s="14">
        <f t="shared" si="46"/>
        <v>3448.973335792633</v>
      </c>
      <c r="BZ112" s="14">
        <f t="shared" si="46"/>
        <v>3420.0622271812899</v>
      </c>
      <c r="CA112" s="14">
        <f t="shared" si="46"/>
        <v>3624.3623296093019</v>
      </c>
      <c r="CB112" s="14">
        <f t="shared" si="41"/>
        <v>3700.7238316331923</v>
      </c>
    </row>
    <row r="113" spans="1:80" x14ac:dyDescent="0.3">
      <c r="A113" s="228" t="s">
        <v>232</v>
      </c>
      <c r="B113" s="228" t="s">
        <v>283</v>
      </c>
      <c r="C113" s="228" t="s">
        <v>281</v>
      </c>
      <c r="D113" s="228" t="s">
        <v>515</v>
      </c>
      <c r="E113" s="228" t="s">
        <v>516</v>
      </c>
      <c r="F113" s="13">
        <v>2064.7831434758646</v>
      </c>
      <c r="G113" s="13">
        <v>2057.9814661750693</v>
      </c>
      <c r="H113" s="13">
        <v>2179.5117844581191</v>
      </c>
      <c r="I113" s="13">
        <v>1937.167200103662</v>
      </c>
      <c r="J113" s="13">
        <v>2188.5268289940973</v>
      </c>
      <c r="K113" s="13">
        <v>2186.444399337749</v>
      </c>
      <c r="L113" s="13">
        <v>2285.8695606370825</v>
      </c>
      <c r="M113" s="13">
        <v>2225.4020550537234</v>
      </c>
      <c r="N113" s="13">
        <v>3035.5301263589399</v>
      </c>
      <c r="O113" s="13">
        <v>3410.7365376431198</v>
      </c>
      <c r="P113" s="13">
        <v>3958.4732913909702</v>
      </c>
      <c r="Q113" s="13">
        <v>3087.4834236608476</v>
      </c>
      <c r="R113" s="13">
        <v>4759.2547255855279</v>
      </c>
      <c r="S113" s="13">
        <v>4790.3096291491402</v>
      </c>
      <c r="T113" s="13">
        <v>5007.4831258255963</v>
      </c>
      <c r="U113" s="13">
        <v>5004.1460739156819</v>
      </c>
      <c r="V113" s="13">
        <v>4884.1442142832257</v>
      </c>
      <c r="W113" s="13">
        <v>4884.0569337744655</v>
      </c>
      <c r="X113" s="13">
        <v>5112.0095215673027</v>
      </c>
      <c r="Y113" s="13">
        <v>4964.45439427157</v>
      </c>
      <c r="Z113" s="13">
        <v>4993.3826838995465</v>
      </c>
      <c r="AA113" s="13">
        <v>4842.220981239956</v>
      </c>
      <c r="AB113" s="13">
        <v>5423.9974731402526</v>
      </c>
      <c r="AC113" s="13">
        <v>5534.387756365767</v>
      </c>
      <c r="AD113" s="14">
        <f t="shared" si="30"/>
        <v>6824.0378690613925</v>
      </c>
      <c r="AE113" s="14">
        <f t="shared" si="30"/>
        <v>6848.2910953242099</v>
      </c>
      <c r="AF113" s="14">
        <f t="shared" si="30"/>
        <v>7186.9949102837154</v>
      </c>
      <c r="AG113" s="14">
        <f t="shared" ref="AG113:AG176" si="47">SUM(I113,U113)</f>
        <v>6941.3132740193441</v>
      </c>
      <c r="AH113" s="164">
        <v>7072.6710432773225</v>
      </c>
      <c r="AI113" s="164">
        <v>7070.5013331122136</v>
      </c>
      <c r="AJ113" s="164">
        <v>7397.8790822043848</v>
      </c>
      <c r="AK113" s="164">
        <v>7189.8564493252934</v>
      </c>
      <c r="AL113" s="14">
        <f t="shared" si="31"/>
        <v>8028.9128102584864</v>
      </c>
      <c r="AM113" s="14">
        <f t="shared" si="31"/>
        <v>8252.957518883075</v>
      </c>
      <c r="AN113" s="14">
        <f t="shared" si="31"/>
        <v>9382.4707645312228</v>
      </c>
      <c r="AO113" s="14">
        <f t="shared" ref="AO113:AO176" si="48">SUM(Q113,AC113)</f>
        <v>8621.8711800266137</v>
      </c>
      <c r="AP113" s="13">
        <v>267521</v>
      </c>
      <c r="AQ113" s="13">
        <v>271938.49099999998</v>
      </c>
      <c r="AR113" s="13">
        <v>274759.549</v>
      </c>
      <c r="AS113" s="14">
        <f t="shared" si="32"/>
        <v>771.82095741114324</v>
      </c>
      <c r="AT113" s="14">
        <f t="shared" si="32"/>
        <v>769.2784739048783</v>
      </c>
      <c r="AU113" s="14">
        <f t="shared" si="32"/>
        <v>814.70680225407318</v>
      </c>
      <c r="AV113" s="14">
        <f t="shared" si="33"/>
        <v>712.35491267900807</v>
      </c>
      <c r="AW113" s="14">
        <f t="shared" si="33"/>
        <v>804.7874432730074</v>
      </c>
      <c r="AX113" s="14">
        <f t="shared" si="33"/>
        <v>804.02167096593519</v>
      </c>
      <c r="AY113" s="14">
        <f t="shared" si="33"/>
        <v>840.58330699389035</v>
      </c>
      <c r="AZ113" s="14">
        <f t="shared" si="34"/>
        <v>809.94530059216379</v>
      </c>
      <c r="BA113" s="14">
        <f t="shared" si="42"/>
        <v>1116.2561486593452</v>
      </c>
      <c r="BB113" s="14">
        <f t="shared" si="42"/>
        <v>1254.2308832783515</v>
      </c>
      <c r="BC113" s="14">
        <f t="shared" si="42"/>
        <v>1455.6502379764145</v>
      </c>
      <c r="BD113" s="14">
        <f t="shared" si="35"/>
        <v>1123.7037747724821</v>
      </c>
      <c r="BE113" s="14">
        <f t="shared" si="43"/>
        <v>1779.0209836183058</v>
      </c>
      <c r="BF113" s="14">
        <f t="shared" si="43"/>
        <v>1790.6293820481908</v>
      </c>
      <c r="BG113" s="14">
        <f t="shared" si="43"/>
        <v>1871.8093629380858</v>
      </c>
      <c r="BH113" s="14">
        <f t="shared" si="36"/>
        <v>1840.1757160282552</v>
      </c>
      <c r="BI113" s="14">
        <f t="shared" si="36"/>
        <v>1796.0474062802773</v>
      </c>
      <c r="BJ113" s="14">
        <f t="shared" si="36"/>
        <v>1796.0153105999498</v>
      </c>
      <c r="BK113" s="14">
        <f t="shared" si="36"/>
        <v>1879.8403649181473</v>
      </c>
      <c r="BL113" s="14">
        <f t="shared" si="37"/>
        <v>1806.8359816209952</v>
      </c>
      <c r="BM113" s="14">
        <f t="shared" si="44"/>
        <v>1836.2176922940807</v>
      </c>
      <c r="BN113" s="14">
        <f t="shared" si="44"/>
        <v>1780.6309667431215</v>
      </c>
      <c r="BO113" s="14">
        <f t="shared" si="44"/>
        <v>1994.567761700293</v>
      </c>
      <c r="BP113" s="14">
        <f t="shared" si="38"/>
        <v>2014.2658468134869</v>
      </c>
      <c r="BQ113" s="14">
        <f t="shared" si="45"/>
        <v>2550.8419410294491</v>
      </c>
      <c r="BR113" s="14">
        <f t="shared" si="45"/>
        <v>2559.907855953069</v>
      </c>
      <c r="BS113" s="14">
        <f t="shared" si="45"/>
        <v>2686.516165192159</v>
      </c>
      <c r="BT113" s="14">
        <f t="shared" si="39"/>
        <v>2552.5306287072635</v>
      </c>
      <c r="BU113" s="14">
        <f t="shared" si="39"/>
        <v>2600.8348495532846</v>
      </c>
      <c r="BV113" s="14">
        <f t="shared" si="39"/>
        <v>2600.0369815658846</v>
      </c>
      <c r="BW113" s="14">
        <f t="shared" si="39"/>
        <v>2720.4236719120372</v>
      </c>
      <c r="BX113" s="14">
        <f t="shared" si="40"/>
        <v>2616.7812822131591</v>
      </c>
      <c r="BY113" s="14">
        <f t="shared" si="46"/>
        <v>2952.4738409534261</v>
      </c>
      <c r="BZ113" s="14">
        <f t="shared" si="46"/>
        <v>3034.8618500214725</v>
      </c>
      <c r="CA113" s="14">
        <f t="shared" si="46"/>
        <v>3450.2179996767072</v>
      </c>
      <c r="CB113" s="14">
        <f t="shared" si="41"/>
        <v>3137.9696215859681</v>
      </c>
    </row>
    <row r="114" spans="1:80" x14ac:dyDescent="0.3">
      <c r="A114" s="228" t="s">
        <v>226</v>
      </c>
      <c r="B114" s="228" t="s">
        <v>221</v>
      </c>
      <c r="C114" s="228" t="s">
        <v>234</v>
      </c>
      <c r="D114" s="228" t="s">
        <v>518</v>
      </c>
      <c r="E114" s="228" t="s">
        <v>519</v>
      </c>
      <c r="F114" s="13">
        <v>2077.4663790544482</v>
      </c>
      <c r="G114" s="13">
        <v>2109.9496058086452</v>
      </c>
      <c r="H114" s="13">
        <v>2175.3920486997463</v>
      </c>
      <c r="I114" s="13">
        <v>1998.6004067641538</v>
      </c>
      <c r="J114" s="13">
        <v>2077.7402983942648</v>
      </c>
      <c r="K114" s="13">
        <v>2181.6806260645249</v>
      </c>
      <c r="L114" s="13">
        <v>2167.3475431639208</v>
      </c>
      <c r="M114" s="13">
        <v>2001.961445670282</v>
      </c>
      <c r="N114" s="13">
        <v>2189.3682664278481</v>
      </c>
      <c r="O114" s="13">
        <v>2274.0132093724151</v>
      </c>
      <c r="P114" s="13">
        <v>2425.2533694511303</v>
      </c>
      <c r="Q114" s="13">
        <v>2301.1261937945187</v>
      </c>
      <c r="R114" s="13">
        <v>6080.6865575201327</v>
      </c>
      <c r="S114" s="13">
        <v>6211.7280323745217</v>
      </c>
      <c r="T114" s="13">
        <v>6501.2127842794343</v>
      </c>
      <c r="U114" s="13">
        <v>6579.5066005889676</v>
      </c>
      <c r="V114" s="13">
        <v>6431.5763910733904</v>
      </c>
      <c r="W114" s="13">
        <v>6414.7421283944459</v>
      </c>
      <c r="X114" s="13">
        <v>6689.9040839655172</v>
      </c>
      <c r="Y114" s="13">
        <v>6561.2767331264604</v>
      </c>
      <c r="Z114" s="13">
        <v>6314.8748583080142</v>
      </c>
      <c r="AA114" s="13">
        <v>6252.6603892472676</v>
      </c>
      <c r="AB114" s="13">
        <v>6619.5326532903346</v>
      </c>
      <c r="AC114" s="13">
        <v>6725.1031128521136</v>
      </c>
      <c r="AD114" s="14">
        <f t="shared" ref="AD114:AG177" si="49">SUM(F114,R114)</f>
        <v>8158.152936574581</v>
      </c>
      <c r="AE114" s="14">
        <f t="shared" si="49"/>
        <v>8321.677638183166</v>
      </c>
      <c r="AF114" s="14">
        <f t="shared" si="49"/>
        <v>8676.6048329791811</v>
      </c>
      <c r="AG114" s="14">
        <f t="shared" si="47"/>
        <v>8578.1070073531209</v>
      </c>
      <c r="AH114" s="164">
        <v>8509.316689467656</v>
      </c>
      <c r="AI114" s="164">
        <v>8596.4227544589685</v>
      </c>
      <c r="AJ114" s="164">
        <v>8857.2516271294371</v>
      </c>
      <c r="AK114" s="164">
        <v>8563.2381787967424</v>
      </c>
      <c r="AL114" s="14">
        <f t="shared" ref="AL114:AO177" si="50">SUM(N114,Z114)</f>
        <v>8504.2431247358618</v>
      </c>
      <c r="AM114" s="14">
        <f t="shared" si="50"/>
        <v>8526.6735986196836</v>
      </c>
      <c r="AN114" s="14">
        <f t="shared" si="50"/>
        <v>9044.786022741464</v>
      </c>
      <c r="AO114" s="14">
        <f t="shared" si="48"/>
        <v>9026.2293066466318</v>
      </c>
      <c r="AP114" s="13">
        <v>295842</v>
      </c>
      <c r="AQ114" s="13">
        <v>297417.38900000002</v>
      </c>
      <c r="AR114" s="13">
        <v>298872.42800000001</v>
      </c>
      <c r="AS114" s="14">
        <f t="shared" si="32"/>
        <v>702.22158417481228</v>
      </c>
      <c r="AT114" s="14">
        <f t="shared" si="32"/>
        <v>713.20150817282376</v>
      </c>
      <c r="AU114" s="14">
        <f t="shared" si="32"/>
        <v>735.32224927486504</v>
      </c>
      <c r="AV114" s="14">
        <f t="shared" si="33"/>
        <v>671.98505557593796</v>
      </c>
      <c r="AW114" s="14">
        <f t="shared" si="33"/>
        <v>698.59408872500876</v>
      </c>
      <c r="AX114" s="14">
        <f t="shared" si="33"/>
        <v>733.54171839109404</v>
      </c>
      <c r="AY114" s="14">
        <f t="shared" si="33"/>
        <v>728.72253718961963</v>
      </c>
      <c r="AZ114" s="14">
        <f t="shared" si="34"/>
        <v>669.83811757646708</v>
      </c>
      <c r="BA114" s="14">
        <f t="shared" si="42"/>
        <v>736.12651694277633</v>
      </c>
      <c r="BB114" s="14">
        <f t="shared" si="42"/>
        <v>764.58650148812069</v>
      </c>
      <c r="BC114" s="14">
        <f t="shared" si="42"/>
        <v>815.43765063821809</v>
      </c>
      <c r="BD114" s="14">
        <f t="shared" si="35"/>
        <v>769.93592523513701</v>
      </c>
      <c r="BE114" s="14">
        <f t="shared" si="43"/>
        <v>2055.3831293461144</v>
      </c>
      <c r="BF114" s="14">
        <f t="shared" si="43"/>
        <v>2099.6775415169318</v>
      </c>
      <c r="BG114" s="14">
        <f t="shared" si="43"/>
        <v>2197.5286755360748</v>
      </c>
      <c r="BH114" s="14">
        <f t="shared" si="36"/>
        <v>2212.2131536125371</v>
      </c>
      <c r="BI114" s="14">
        <f t="shared" si="36"/>
        <v>2162.4749019208793</v>
      </c>
      <c r="BJ114" s="14">
        <f t="shared" si="36"/>
        <v>2156.8147544979106</v>
      </c>
      <c r="BK114" s="14">
        <f t="shared" si="36"/>
        <v>2249.3318586579067</v>
      </c>
      <c r="BL114" s="14">
        <f t="shared" si="37"/>
        <v>2195.3436043041283</v>
      </c>
      <c r="BM114" s="14">
        <f t="shared" si="44"/>
        <v>2123.2366000994025</v>
      </c>
      <c r="BN114" s="14">
        <f t="shared" si="44"/>
        <v>2102.3183648644253</v>
      </c>
      <c r="BO114" s="14">
        <f t="shared" si="44"/>
        <v>2225.6710260106324</v>
      </c>
      <c r="BP114" s="14">
        <f t="shared" si="38"/>
        <v>2250.1584230620679</v>
      </c>
      <c r="BQ114" s="14">
        <f t="shared" si="45"/>
        <v>2757.6047135209269</v>
      </c>
      <c r="BR114" s="14">
        <f t="shared" si="45"/>
        <v>2812.8790496897554</v>
      </c>
      <c r="BS114" s="14">
        <f t="shared" si="45"/>
        <v>2932.8509248109399</v>
      </c>
      <c r="BT114" s="14">
        <f t="shared" si="39"/>
        <v>2884.1982091884747</v>
      </c>
      <c r="BU114" s="14">
        <f t="shared" si="39"/>
        <v>2861.0689906458883</v>
      </c>
      <c r="BV114" s="14">
        <f t="shared" si="39"/>
        <v>2890.3564728890037</v>
      </c>
      <c r="BW114" s="14">
        <f t="shared" si="39"/>
        <v>2978.0543958475259</v>
      </c>
      <c r="BX114" s="14">
        <f t="shared" si="40"/>
        <v>2865.1817218805954</v>
      </c>
      <c r="BY114" s="14">
        <f t="shared" si="46"/>
        <v>2859.3631170421786</v>
      </c>
      <c r="BZ114" s="14">
        <f t="shared" si="46"/>
        <v>2866.9048663525464</v>
      </c>
      <c r="CA114" s="14">
        <f t="shared" si="46"/>
        <v>3041.1086766488502</v>
      </c>
      <c r="CB114" s="14">
        <f t="shared" si="41"/>
        <v>3020.0943482972043</v>
      </c>
    </row>
    <row r="115" spans="1:80" x14ac:dyDescent="0.3">
      <c r="A115" s="228" t="s">
        <v>241</v>
      </c>
      <c r="B115" s="228" t="s">
        <v>276</v>
      </c>
      <c r="C115" s="228" t="s">
        <v>317</v>
      </c>
      <c r="D115" s="228" t="s">
        <v>520</v>
      </c>
      <c r="E115" s="228" t="s">
        <v>521</v>
      </c>
      <c r="F115" s="13">
        <v>2301.4641513411143</v>
      </c>
      <c r="G115" s="13">
        <v>2154.7229194272059</v>
      </c>
      <c r="H115" s="13">
        <v>2158.0599755479616</v>
      </c>
      <c r="I115" s="13">
        <v>2438.1561493439185</v>
      </c>
      <c r="J115" s="13">
        <v>1278.1187886675648</v>
      </c>
      <c r="K115" s="13">
        <v>1292.0205175402425</v>
      </c>
      <c r="L115" s="13">
        <v>1299.027760000698</v>
      </c>
      <c r="M115" s="13">
        <v>1270.9166591888852</v>
      </c>
      <c r="N115" s="13">
        <v>3061.4702293943183</v>
      </c>
      <c r="O115" s="13">
        <v>2989.2327383028337</v>
      </c>
      <c r="P115" s="13">
        <v>3157.1649653695454</v>
      </c>
      <c r="Q115" s="13">
        <v>3112.5911721951043</v>
      </c>
      <c r="R115" s="13">
        <v>4643.6308817468143</v>
      </c>
      <c r="S115" s="13">
        <v>4694.8972632631221</v>
      </c>
      <c r="T115" s="13">
        <v>4690.4591907636222</v>
      </c>
      <c r="U115" s="13">
        <v>4959.3521210847757</v>
      </c>
      <c r="V115" s="13">
        <v>5586.5441568924216</v>
      </c>
      <c r="W115" s="13">
        <v>5647.6892417877934</v>
      </c>
      <c r="X115" s="13">
        <v>5682.0824797694113</v>
      </c>
      <c r="Y115" s="13">
        <v>5558.0859204508051</v>
      </c>
      <c r="Z115" s="13">
        <v>4893.4977392515339</v>
      </c>
      <c r="AA115" s="13">
        <v>4916.1384757252754</v>
      </c>
      <c r="AB115" s="13">
        <v>5069.9389803770318</v>
      </c>
      <c r="AC115" s="13">
        <v>4994.1313024913197</v>
      </c>
      <c r="AD115" s="14">
        <f t="shared" si="49"/>
        <v>6945.0950330879286</v>
      </c>
      <c r="AE115" s="14">
        <f t="shared" si="49"/>
        <v>6849.620182690328</v>
      </c>
      <c r="AF115" s="14">
        <f t="shared" si="49"/>
        <v>6848.5191663115838</v>
      </c>
      <c r="AG115" s="14">
        <f t="shared" si="47"/>
        <v>7397.5082704286942</v>
      </c>
      <c r="AH115" s="164">
        <v>6864.6629455599868</v>
      </c>
      <c r="AI115" s="164">
        <v>6939.7097593280359</v>
      </c>
      <c r="AJ115" s="164">
        <v>6981.1102397701088</v>
      </c>
      <c r="AK115" s="164">
        <v>6829.0025796396894</v>
      </c>
      <c r="AL115" s="14">
        <f t="shared" si="50"/>
        <v>7954.9679686458521</v>
      </c>
      <c r="AM115" s="14">
        <f t="shared" si="50"/>
        <v>7905.3712140281095</v>
      </c>
      <c r="AN115" s="14">
        <f t="shared" si="50"/>
        <v>8227.1039457465777</v>
      </c>
      <c r="AO115" s="14">
        <f t="shared" si="48"/>
        <v>8106.722474686424</v>
      </c>
      <c r="AP115" s="13">
        <v>347996</v>
      </c>
      <c r="AQ115" s="13">
        <v>355186.66</v>
      </c>
      <c r="AR115" s="13">
        <v>359775.22100000002</v>
      </c>
      <c r="AS115" s="14">
        <f t="shared" si="32"/>
        <v>661.34787507359692</v>
      </c>
      <c r="AT115" s="14">
        <f t="shared" si="32"/>
        <v>619.18036972471111</v>
      </c>
      <c r="AU115" s="14">
        <f t="shared" si="32"/>
        <v>620.13930491958581</v>
      </c>
      <c r="AV115" s="14">
        <f t="shared" si="33"/>
        <v>686.44361512448654</v>
      </c>
      <c r="AW115" s="14">
        <f t="shared" si="33"/>
        <v>359.84425447384905</v>
      </c>
      <c r="AX115" s="14">
        <f t="shared" si="33"/>
        <v>363.75817648676406</v>
      </c>
      <c r="AY115" s="14">
        <f t="shared" si="33"/>
        <v>365.73101028081913</v>
      </c>
      <c r="AZ115" s="14">
        <f t="shared" si="34"/>
        <v>353.25297157940878</v>
      </c>
      <c r="BA115" s="14">
        <f t="shared" si="42"/>
        <v>861.93277343082616</v>
      </c>
      <c r="BB115" s="14">
        <f t="shared" si="42"/>
        <v>841.59487811361885</v>
      </c>
      <c r="BC115" s="14">
        <f t="shared" si="42"/>
        <v>888.87487085510065</v>
      </c>
      <c r="BD115" s="14">
        <f t="shared" si="35"/>
        <v>865.14884586648725</v>
      </c>
      <c r="BE115" s="14">
        <f t="shared" si="43"/>
        <v>1334.3920279965328</v>
      </c>
      <c r="BF115" s="14">
        <f t="shared" si="43"/>
        <v>1349.1239161551057</v>
      </c>
      <c r="BG115" s="14">
        <f t="shared" si="43"/>
        <v>1347.8485933067109</v>
      </c>
      <c r="BH115" s="14">
        <f t="shared" si="36"/>
        <v>1396.266436663127</v>
      </c>
      <c r="BI115" s="14">
        <f t="shared" si="36"/>
        <v>1572.8474027972845</v>
      </c>
      <c r="BJ115" s="14">
        <f t="shared" si="36"/>
        <v>1590.0623187221599</v>
      </c>
      <c r="BK115" s="14">
        <f t="shared" si="36"/>
        <v>1599.7454633485986</v>
      </c>
      <c r="BL115" s="14">
        <f t="shared" si="37"/>
        <v>1544.8773556450139</v>
      </c>
      <c r="BM115" s="14">
        <f t="shared" si="44"/>
        <v>1377.7256553642906</v>
      </c>
      <c r="BN115" s="14">
        <f t="shared" si="44"/>
        <v>1384.0999759746821</v>
      </c>
      <c r="BO115" s="14">
        <f t="shared" si="44"/>
        <v>1427.4012938371707</v>
      </c>
      <c r="BP115" s="14">
        <f t="shared" si="38"/>
        <v>1388.1254213700613</v>
      </c>
      <c r="BQ115" s="14">
        <f t="shared" si="45"/>
        <v>1995.7399030701297</v>
      </c>
      <c r="BR115" s="14">
        <f t="shared" si="45"/>
        <v>1968.3042858798169</v>
      </c>
      <c r="BS115" s="14">
        <f t="shared" si="45"/>
        <v>1967.9878982262967</v>
      </c>
      <c r="BT115" s="14">
        <f t="shared" si="39"/>
        <v>2082.7100517876133</v>
      </c>
      <c r="BU115" s="14">
        <f t="shared" si="39"/>
        <v>1932.6916572711339</v>
      </c>
      <c r="BV115" s="14">
        <f t="shared" si="39"/>
        <v>1953.8204952089238</v>
      </c>
      <c r="BW115" s="14">
        <f t="shared" si="39"/>
        <v>1965.4764736294176</v>
      </c>
      <c r="BX115" s="14">
        <f t="shared" si="40"/>
        <v>1898.1303272244224</v>
      </c>
      <c r="BY115" s="14">
        <f t="shared" si="46"/>
        <v>2239.6584287951168</v>
      </c>
      <c r="BZ115" s="14">
        <f t="shared" si="46"/>
        <v>2225.6948540883009</v>
      </c>
      <c r="CA115" s="14">
        <f t="shared" si="46"/>
        <v>2316.2761646922713</v>
      </c>
      <c r="CB115" s="14">
        <f t="shared" si="41"/>
        <v>2253.2742672365489</v>
      </c>
    </row>
    <row r="116" spans="1:80" x14ac:dyDescent="0.3">
      <c r="A116" s="228" t="s">
        <v>232</v>
      </c>
      <c r="B116" s="228" t="s">
        <v>270</v>
      </c>
      <c r="C116" s="228" t="s">
        <v>289</v>
      </c>
      <c r="D116" s="228" t="s">
        <v>522</v>
      </c>
      <c r="E116" s="228" t="s">
        <v>523</v>
      </c>
      <c r="F116" s="13">
        <v>6711.299530090384</v>
      </c>
      <c r="G116" s="13">
        <v>6452.8771499570576</v>
      </c>
      <c r="H116" s="13">
        <v>7147.8698789122845</v>
      </c>
      <c r="I116" s="13">
        <v>6819.7500230909745</v>
      </c>
      <c r="J116" s="13">
        <v>7356.4135638884745</v>
      </c>
      <c r="K116" s="13">
        <v>7560.2625040600269</v>
      </c>
      <c r="L116" s="13">
        <v>7697.99937026108</v>
      </c>
      <c r="M116" s="13">
        <v>7826.8376342784104</v>
      </c>
      <c r="N116" s="13">
        <v>7240.3139254090765</v>
      </c>
      <c r="O116" s="13">
        <v>7385.0049799826556</v>
      </c>
      <c r="P116" s="13">
        <v>7924.55458118149</v>
      </c>
      <c r="Q116" s="13">
        <v>7884.9320522470116</v>
      </c>
      <c r="R116" s="13">
        <v>17317.763898746016</v>
      </c>
      <c r="S116" s="13">
        <v>17042.892857438295</v>
      </c>
      <c r="T116" s="13">
        <v>17795.585413792913</v>
      </c>
      <c r="U116" s="13">
        <v>17933.626210180904</v>
      </c>
      <c r="V116" s="13">
        <v>17778.577340019747</v>
      </c>
      <c r="W116" s="13">
        <v>17857.778656229439</v>
      </c>
      <c r="X116" s="13">
        <v>18082.513258481515</v>
      </c>
      <c r="Y116" s="13">
        <v>18135.823985760366</v>
      </c>
      <c r="Z116" s="13">
        <v>17471.940930474771</v>
      </c>
      <c r="AA116" s="13">
        <v>17159.882955613044</v>
      </c>
      <c r="AB116" s="13">
        <v>17727.631389175764</v>
      </c>
      <c r="AC116" s="13">
        <v>17929.431303561847</v>
      </c>
      <c r="AD116" s="14">
        <f t="shared" si="49"/>
        <v>24029.063428836402</v>
      </c>
      <c r="AE116" s="14">
        <f t="shared" si="49"/>
        <v>23495.770007395353</v>
      </c>
      <c r="AF116" s="14">
        <f t="shared" si="49"/>
        <v>24943.455292705199</v>
      </c>
      <c r="AG116" s="14">
        <f t="shared" si="47"/>
        <v>24753.37623327188</v>
      </c>
      <c r="AH116" s="164">
        <v>25134.990903908219</v>
      </c>
      <c r="AI116" s="164">
        <v>25418.041160289464</v>
      </c>
      <c r="AJ116" s="164">
        <v>25780.512628742596</v>
      </c>
      <c r="AK116" s="164">
        <v>25962.66162003878</v>
      </c>
      <c r="AL116" s="14">
        <f t="shared" si="50"/>
        <v>24712.254855883846</v>
      </c>
      <c r="AM116" s="14">
        <f t="shared" si="50"/>
        <v>24544.8879355957</v>
      </c>
      <c r="AN116" s="14">
        <f t="shared" si="50"/>
        <v>25652.185970357255</v>
      </c>
      <c r="AO116" s="14">
        <f t="shared" si="48"/>
        <v>25814.363355808859</v>
      </c>
      <c r="AP116" s="13">
        <v>898390</v>
      </c>
      <c r="AQ116" s="13">
        <v>902780.21000000008</v>
      </c>
      <c r="AR116" s="13">
        <v>908253.15600000008</v>
      </c>
      <c r="AS116" s="14">
        <f t="shared" si="32"/>
        <v>747.03631274729059</v>
      </c>
      <c r="AT116" s="14">
        <f t="shared" si="32"/>
        <v>718.27125746691945</v>
      </c>
      <c r="AU116" s="14">
        <f t="shared" si="32"/>
        <v>795.63105988627262</v>
      </c>
      <c r="AV116" s="14">
        <f t="shared" si="33"/>
        <v>755.41642888815363</v>
      </c>
      <c r="AW116" s="14">
        <f t="shared" si="33"/>
        <v>814.86207632846481</v>
      </c>
      <c r="AX116" s="14">
        <f t="shared" si="33"/>
        <v>837.44220579004786</v>
      </c>
      <c r="AY116" s="14">
        <f t="shared" si="33"/>
        <v>852.6991714030903</v>
      </c>
      <c r="AZ116" s="14">
        <f t="shared" si="34"/>
        <v>861.74626342596594</v>
      </c>
      <c r="BA116" s="14">
        <f t="shared" si="42"/>
        <v>802.0018433289622</v>
      </c>
      <c r="BB116" s="14">
        <f t="shared" si="42"/>
        <v>818.02911696332546</v>
      </c>
      <c r="BC116" s="14">
        <f t="shared" si="42"/>
        <v>877.79445023296307</v>
      </c>
      <c r="BD116" s="14">
        <f t="shared" si="35"/>
        <v>868.14254375649114</v>
      </c>
      <c r="BE116" s="14">
        <f t="shared" si="43"/>
        <v>1927.6443302737134</v>
      </c>
      <c r="BF116" s="14">
        <f t="shared" si="43"/>
        <v>1897.0483706895996</v>
      </c>
      <c r="BG116" s="14">
        <f t="shared" si="43"/>
        <v>1980.8307543263966</v>
      </c>
      <c r="BH116" s="14">
        <f t="shared" si="36"/>
        <v>1986.4886282986756</v>
      </c>
      <c r="BI116" s="14">
        <f t="shared" si="36"/>
        <v>1969.3140304902945</v>
      </c>
      <c r="BJ116" s="14">
        <f t="shared" si="36"/>
        <v>1978.0870757268192</v>
      </c>
      <c r="BK116" s="14">
        <f t="shared" si="36"/>
        <v>2002.9806876782905</v>
      </c>
      <c r="BL116" s="14">
        <f t="shared" si="37"/>
        <v>1996.7807285836025</v>
      </c>
      <c r="BM116" s="14">
        <f t="shared" si="44"/>
        <v>1935.3482427882166</v>
      </c>
      <c r="BN116" s="14">
        <f t="shared" si="44"/>
        <v>1900.7819140843862</v>
      </c>
      <c r="BO116" s="14">
        <f t="shared" si="44"/>
        <v>1963.6708019082255</v>
      </c>
      <c r="BP116" s="14">
        <f t="shared" si="38"/>
        <v>1974.0565926050961</v>
      </c>
      <c r="BQ116" s="14">
        <f t="shared" si="45"/>
        <v>2674.6806430210045</v>
      </c>
      <c r="BR116" s="14">
        <f t="shared" si="45"/>
        <v>2615.3196281565192</v>
      </c>
      <c r="BS116" s="14">
        <f t="shared" si="45"/>
        <v>2776.4618142126692</v>
      </c>
      <c r="BT116" s="14">
        <f t="shared" si="39"/>
        <v>2741.9050571868293</v>
      </c>
      <c r="BU116" s="14">
        <f t="shared" si="39"/>
        <v>2784.1761068187589</v>
      </c>
      <c r="BV116" s="14">
        <f t="shared" si="39"/>
        <v>2815.5292815168668</v>
      </c>
      <c r="BW116" s="14">
        <f t="shared" si="39"/>
        <v>2855.679859081381</v>
      </c>
      <c r="BX116" s="14">
        <f t="shared" si="40"/>
        <v>2858.5269920095689</v>
      </c>
      <c r="BY116" s="14">
        <f t="shared" si="46"/>
        <v>2737.3500861171783</v>
      </c>
      <c r="BZ116" s="14">
        <f t="shared" si="46"/>
        <v>2718.8110310477118</v>
      </c>
      <c r="CA116" s="14">
        <f t="shared" si="46"/>
        <v>2841.465252141189</v>
      </c>
      <c r="CB116" s="14">
        <f t="shared" si="41"/>
        <v>2842.1991363615866</v>
      </c>
    </row>
    <row r="117" spans="1:80" x14ac:dyDescent="0.3">
      <c r="A117" s="228" t="s">
        <v>226</v>
      </c>
      <c r="B117" s="228" t="s">
        <v>245</v>
      </c>
      <c r="C117" s="228" t="s">
        <v>220</v>
      </c>
      <c r="D117" s="228" t="s">
        <v>526</v>
      </c>
      <c r="E117" s="228" t="s">
        <v>527</v>
      </c>
      <c r="F117" s="13">
        <v>383.32266099662661</v>
      </c>
      <c r="G117" s="13">
        <v>504.71862795448067</v>
      </c>
      <c r="H117" s="13">
        <v>918.68887467969091</v>
      </c>
      <c r="I117" s="13">
        <v>897.39187017071163</v>
      </c>
      <c r="J117" s="13">
        <v>1007.094625287193</v>
      </c>
      <c r="K117" s="13">
        <v>1008.5033616956187</v>
      </c>
      <c r="L117" s="13">
        <v>1053.3062600099395</v>
      </c>
      <c r="M117" s="13">
        <v>1007.7050624589674</v>
      </c>
      <c r="N117" s="13">
        <v>898.7814981065593</v>
      </c>
      <c r="O117" s="13">
        <v>1162.1510503941324</v>
      </c>
      <c r="P117" s="13">
        <v>1096.788117135352</v>
      </c>
      <c r="Q117" s="13">
        <v>1034.7829114761585</v>
      </c>
      <c r="R117" s="13">
        <v>3022.9186779207212</v>
      </c>
      <c r="S117" s="13">
        <v>3137.8785467850657</v>
      </c>
      <c r="T117" s="13">
        <v>3254.2128782250825</v>
      </c>
      <c r="U117" s="13">
        <v>3306.2221965864319</v>
      </c>
      <c r="V117" s="13">
        <v>3125.5666058441516</v>
      </c>
      <c r="W117" s="13">
        <v>3168.1059809426397</v>
      </c>
      <c r="X117" s="13">
        <v>3102.3701547166975</v>
      </c>
      <c r="Y117" s="13">
        <v>3108.9447212287628</v>
      </c>
      <c r="Z117" s="13">
        <v>3137.3215727810684</v>
      </c>
      <c r="AA117" s="13">
        <v>3192.3937811681608</v>
      </c>
      <c r="AB117" s="13">
        <v>3483.3608518800565</v>
      </c>
      <c r="AC117" s="13">
        <v>3287.5281515229563</v>
      </c>
      <c r="AD117" s="14">
        <f t="shared" si="49"/>
        <v>3406.241338917348</v>
      </c>
      <c r="AE117" s="14">
        <f t="shared" si="49"/>
        <v>3642.5971747395465</v>
      </c>
      <c r="AF117" s="14">
        <f t="shared" si="49"/>
        <v>4172.9017529047733</v>
      </c>
      <c r="AG117" s="14">
        <f t="shared" si="47"/>
        <v>4203.6140667571435</v>
      </c>
      <c r="AH117" s="164">
        <v>4132.6612311313438</v>
      </c>
      <c r="AI117" s="164">
        <v>4176.6093426382577</v>
      </c>
      <c r="AJ117" s="164">
        <v>4155.6764147266367</v>
      </c>
      <c r="AK117" s="164">
        <v>4116.6497836877306</v>
      </c>
      <c r="AL117" s="14">
        <f t="shared" si="50"/>
        <v>4036.1030708876278</v>
      </c>
      <c r="AM117" s="14">
        <f t="shared" si="50"/>
        <v>4354.5448315622934</v>
      </c>
      <c r="AN117" s="14">
        <f t="shared" si="50"/>
        <v>4580.1489690154085</v>
      </c>
      <c r="AO117" s="14">
        <f t="shared" si="48"/>
        <v>4322.3110629991152</v>
      </c>
      <c r="AP117" s="13">
        <v>159826</v>
      </c>
      <c r="AQ117" s="13">
        <v>159589.68900000001</v>
      </c>
      <c r="AR117" s="13">
        <v>159541.51999999999</v>
      </c>
      <c r="AS117" s="14">
        <f t="shared" si="32"/>
        <v>239.83748638934003</v>
      </c>
      <c r="AT117" s="14">
        <f t="shared" si="32"/>
        <v>315.79256688804116</v>
      </c>
      <c r="AU117" s="14">
        <f t="shared" si="32"/>
        <v>574.80564781680755</v>
      </c>
      <c r="AV117" s="14">
        <f t="shared" si="33"/>
        <v>562.3119361869999</v>
      </c>
      <c r="AW117" s="14">
        <f t="shared" si="33"/>
        <v>631.0524392883508</v>
      </c>
      <c r="AX117" s="14">
        <f t="shared" si="33"/>
        <v>631.93516323953645</v>
      </c>
      <c r="AY117" s="14">
        <f t="shared" si="33"/>
        <v>660.00896838011852</v>
      </c>
      <c r="AZ117" s="14">
        <f t="shared" si="34"/>
        <v>631.62558715685259</v>
      </c>
      <c r="BA117" s="14">
        <f t="shared" si="42"/>
        <v>563.18268663745516</v>
      </c>
      <c r="BB117" s="14">
        <f t="shared" si="42"/>
        <v>728.21186486185354</v>
      </c>
      <c r="BC117" s="14">
        <f t="shared" si="42"/>
        <v>687.25499999899864</v>
      </c>
      <c r="BD117" s="14">
        <f t="shared" si="35"/>
        <v>648.59787688882398</v>
      </c>
      <c r="BE117" s="14">
        <f t="shared" si="43"/>
        <v>1891.3810505929707</v>
      </c>
      <c r="BF117" s="14">
        <f t="shared" si="43"/>
        <v>1963.3091904853188</v>
      </c>
      <c r="BG117" s="14">
        <f t="shared" si="43"/>
        <v>2036.0973047095481</v>
      </c>
      <c r="BH117" s="14">
        <f t="shared" si="36"/>
        <v>2071.7016351767134</v>
      </c>
      <c r="BI117" s="14">
        <f t="shared" si="36"/>
        <v>1958.5015958293845</v>
      </c>
      <c r="BJ117" s="14">
        <f t="shared" si="36"/>
        <v>1985.1570617088171</v>
      </c>
      <c r="BK117" s="14">
        <f t="shared" si="36"/>
        <v>1943.9665395404693</v>
      </c>
      <c r="BL117" s="14">
        <f t="shared" si="37"/>
        <v>1948.6743771958313</v>
      </c>
      <c r="BM117" s="14">
        <f t="shared" si="44"/>
        <v>1965.8673391995069</v>
      </c>
      <c r="BN117" s="14">
        <f t="shared" si="44"/>
        <v>2000.3759648708635</v>
      </c>
      <c r="BO117" s="14">
        <f t="shared" si="44"/>
        <v>2182.6979385115892</v>
      </c>
      <c r="BP117" s="14">
        <f t="shared" si="38"/>
        <v>2060.6097720035241</v>
      </c>
      <c r="BQ117" s="14">
        <f t="shared" si="45"/>
        <v>2131.2185369823105</v>
      </c>
      <c r="BR117" s="14">
        <f t="shared" si="45"/>
        <v>2279.1017573733602</v>
      </c>
      <c r="BS117" s="14">
        <f t="shared" si="45"/>
        <v>2610.9029525263559</v>
      </c>
      <c r="BT117" s="14">
        <f t="shared" si="39"/>
        <v>2634.0135713637133</v>
      </c>
      <c r="BU117" s="14">
        <f t="shared" si="39"/>
        <v>2589.5540351177347</v>
      </c>
      <c r="BV117" s="14">
        <f t="shared" si="39"/>
        <v>2617.0922249483533</v>
      </c>
      <c r="BW117" s="14">
        <f t="shared" si="39"/>
        <v>2603.9755079205879</v>
      </c>
      <c r="BX117" s="14">
        <f t="shared" si="40"/>
        <v>2580.2999643526841</v>
      </c>
      <c r="BY117" s="14">
        <f t="shared" si="46"/>
        <v>2529.050025836962</v>
      </c>
      <c r="BZ117" s="14">
        <f t="shared" si="46"/>
        <v>2728.5878297327172</v>
      </c>
      <c r="CA117" s="14">
        <f t="shared" si="46"/>
        <v>2869.9529385105875</v>
      </c>
      <c r="CB117" s="14">
        <f t="shared" si="41"/>
        <v>2709.2076488923481</v>
      </c>
    </row>
    <row r="118" spans="1:80" x14ac:dyDescent="0.3">
      <c r="A118" s="228" t="s">
        <v>226</v>
      </c>
      <c r="B118" s="228" t="s">
        <v>245</v>
      </c>
      <c r="C118" s="228" t="s">
        <v>220</v>
      </c>
      <c r="D118" s="228" t="s">
        <v>528</v>
      </c>
      <c r="E118" s="228" t="s">
        <v>529</v>
      </c>
      <c r="F118" s="13">
        <v>1031.0934795680362</v>
      </c>
      <c r="G118" s="13">
        <v>1095.1915485558914</v>
      </c>
      <c r="H118" s="13">
        <v>1224.5090262075014</v>
      </c>
      <c r="I118" s="13">
        <v>1192.50017081142</v>
      </c>
      <c r="J118" s="13">
        <v>1160.110221256826</v>
      </c>
      <c r="K118" s="13">
        <v>1131.4971470670541</v>
      </c>
      <c r="L118" s="13">
        <v>1148.6937879798827</v>
      </c>
      <c r="M118" s="13">
        <v>1122.0615877076345</v>
      </c>
      <c r="N118" s="13">
        <v>1374.4864763965022</v>
      </c>
      <c r="O118" s="13">
        <v>1346.3983178294195</v>
      </c>
      <c r="P118" s="13">
        <v>1443.8241571252781</v>
      </c>
      <c r="Q118" s="13">
        <v>1340.0286438967917</v>
      </c>
      <c r="R118" s="13">
        <v>3410.0398887842575</v>
      </c>
      <c r="S118" s="13">
        <v>3478.6062428656987</v>
      </c>
      <c r="T118" s="13">
        <v>3648.6968921182042</v>
      </c>
      <c r="U118" s="13">
        <v>3562.8036326665824</v>
      </c>
      <c r="V118" s="13">
        <v>3504.3329705290971</v>
      </c>
      <c r="W118" s="13">
        <v>3415.2343520219865</v>
      </c>
      <c r="X118" s="13">
        <v>3470.4194122439289</v>
      </c>
      <c r="Y118" s="13">
        <v>3392.2958399531199</v>
      </c>
      <c r="Z118" s="13">
        <v>3617.5713088692305</v>
      </c>
      <c r="AA118" s="13">
        <v>3686.8787540383792</v>
      </c>
      <c r="AB118" s="13">
        <v>3844.9078042731735</v>
      </c>
      <c r="AC118" s="13">
        <v>3723.0067113004479</v>
      </c>
      <c r="AD118" s="14">
        <f t="shared" si="49"/>
        <v>4441.1333683522935</v>
      </c>
      <c r="AE118" s="14">
        <f t="shared" si="49"/>
        <v>4573.7977914215899</v>
      </c>
      <c r="AF118" s="14">
        <f t="shared" si="49"/>
        <v>4873.2059183257061</v>
      </c>
      <c r="AG118" s="14">
        <f t="shared" si="47"/>
        <v>4755.303803478002</v>
      </c>
      <c r="AH118" s="164">
        <v>4664.4431917859238</v>
      </c>
      <c r="AI118" s="164">
        <v>4546.7314990890409</v>
      </c>
      <c r="AJ118" s="164">
        <v>4619.1132002238119</v>
      </c>
      <c r="AK118" s="164">
        <v>4514.3574276607542</v>
      </c>
      <c r="AL118" s="14">
        <f t="shared" si="50"/>
        <v>4992.0577852657325</v>
      </c>
      <c r="AM118" s="14">
        <f t="shared" si="50"/>
        <v>5033.2770718677984</v>
      </c>
      <c r="AN118" s="14">
        <f t="shared" si="50"/>
        <v>5288.7319613984519</v>
      </c>
      <c r="AO118" s="14">
        <f t="shared" si="48"/>
        <v>5063.0353551972394</v>
      </c>
      <c r="AP118" s="13">
        <v>171294</v>
      </c>
      <c r="AQ118" s="13">
        <v>171815.88099999999</v>
      </c>
      <c r="AR118" s="13">
        <v>172317.429</v>
      </c>
      <c r="AS118" s="14">
        <f t="shared" si="32"/>
        <v>601.94372223664345</v>
      </c>
      <c r="AT118" s="14">
        <f t="shared" si="32"/>
        <v>639.3636371127368</v>
      </c>
      <c r="AU118" s="14">
        <f t="shared" si="32"/>
        <v>714.85809555938988</v>
      </c>
      <c r="AV118" s="14">
        <f t="shared" si="33"/>
        <v>694.05701258280078</v>
      </c>
      <c r="AW118" s="14">
        <f t="shared" si="33"/>
        <v>675.20546675008814</v>
      </c>
      <c r="AX118" s="14">
        <f t="shared" si="33"/>
        <v>658.55213178289046</v>
      </c>
      <c r="AY118" s="14">
        <f t="shared" si="33"/>
        <v>668.56089279656442</v>
      </c>
      <c r="AZ118" s="14">
        <f t="shared" si="34"/>
        <v>651.15966168903003</v>
      </c>
      <c r="BA118" s="14">
        <f t="shared" si="42"/>
        <v>799.97638658122776</v>
      </c>
      <c r="BB118" s="14">
        <f t="shared" si="42"/>
        <v>783.62856215219108</v>
      </c>
      <c r="BC118" s="14">
        <f t="shared" si="42"/>
        <v>840.33219090223577</v>
      </c>
      <c r="BD118" s="14">
        <f t="shared" si="35"/>
        <v>777.65125192112259</v>
      </c>
      <c r="BE118" s="14">
        <f t="shared" si="43"/>
        <v>1990.7526759747905</v>
      </c>
      <c r="BF118" s="14">
        <f t="shared" si="43"/>
        <v>2030.7811381984768</v>
      </c>
      <c r="BG118" s="14">
        <f t="shared" si="43"/>
        <v>2130.0786321285068</v>
      </c>
      <c r="BH118" s="14">
        <f t="shared" si="36"/>
        <v>2073.6171836563717</v>
      </c>
      <c r="BI118" s="14">
        <f t="shared" si="36"/>
        <v>2039.5861838458911</v>
      </c>
      <c r="BJ118" s="14">
        <f t="shared" si="36"/>
        <v>1987.7291506144222</v>
      </c>
      <c r="BK118" s="14">
        <f t="shared" si="36"/>
        <v>2019.8478697344217</v>
      </c>
      <c r="BL118" s="14">
        <f t="shared" si="37"/>
        <v>1968.6318787597045</v>
      </c>
      <c r="BM118" s="14">
        <f t="shared" si="44"/>
        <v>2105.4929776073673</v>
      </c>
      <c r="BN118" s="14">
        <f t="shared" si="44"/>
        <v>2145.8311842770686</v>
      </c>
      <c r="BO118" s="14">
        <f t="shared" si="44"/>
        <v>2237.8069954273747</v>
      </c>
      <c r="BP118" s="14">
        <f t="shared" si="38"/>
        <v>2160.5514502543137</v>
      </c>
      <c r="BQ118" s="14">
        <f t="shared" si="45"/>
        <v>2592.6963982114339</v>
      </c>
      <c r="BR118" s="14">
        <f t="shared" si="45"/>
        <v>2670.1447753112134</v>
      </c>
      <c r="BS118" s="14">
        <f t="shared" si="45"/>
        <v>2844.9367276878966</v>
      </c>
      <c r="BT118" s="14">
        <f t="shared" si="39"/>
        <v>2767.674196239172</v>
      </c>
      <c r="BU118" s="14">
        <f t="shared" si="39"/>
        <v>2714.7916505959797</v>
      </c>
      <c r="BV118" s="14">
        <f t="shared" si="39"/>
        <v>2646.2812823973127</v>
      </c>
      <c r="BW118" s="14">
        <f t="shared" si="39"/>
        <v>2688.4087625309862</v>
      </c>
      <c r="BX118" s="14">
        <f t="shared" si="40"/>
        <v>2619.7915404487344</v>
      </c>
      <c r="BY118" s="14">
        <f t="shared" si="46"/>
        <v>2905.4693641885947</v>
      </c>
      <c r="BZ118" s="14">
        <f t="shared" si="46"/>
        <v>2929.4597464292597</v>
      </c>
      <c r="CA118" s="14">
        <f t="shared" si="46"/>
        <v>3078.1391863296108</v>
      </c>
      <c r="CB118" s="14">
        <f t="shared" si="41"/>
        <v>2938.2027021754366</v>
      </c>
    </row>
    <row r="119" spans="1:80" x14ac:dyDescent="0.3">
      <c r="A119" s="228" t="s">
        <v>250</v>
      </c>
      <c r="B119" s="228" t="s">
        <v>291</v>
      </c>
      <c r="C119" s="228" t="s">
        <v>302</v>
      </c>
      <c r="D119" s="228" t="s">
        <v>530</v>
      </c>
      <c r="E119" s="228" t="s">
        <v>531</v>
      </c>
      <c r="F119" s="13">
        <v>1761.9430864788683</v>
      </c>
      <c r="G119" s="13">
        <v>1785.8606422706152</v>
      </c>
      <c r="H119" s="13">
        <v>1845.3851625850907</v>
      </c>
      <c r="I119" s="13">
        <v>1797.3010845067488</v>
      </c>
      <c r="J119" s="13">
        <v>1559.7678912141312</v>
      </c>
      <c r="K119" s="13">
        <v>1614.90242302922</v>
      </c>
      <c r="L119" s="13">
        <v>1617.9818906407809</v>
      </c>
      <c r="M119" s="13">
        <v>1611.5170939319764</v>
      </c>
      <c r="N119" s="13">
        <v>1899.1440504998384</v>
      </c>
      <c r="O119" s="13">
        <v>2139.9628732115461</v>
      </c>
      <c r="P119" s="13">
        <v>2323.6408601368744</v>
      </c>
      <c r="Q119" s="13">
        <v>2300.2092616949171</v>
      </c>
      <c r="R119" s="13">
        <v>3308.1469765862166</v>
      </c>
      <c r="S119" s="13">
        <v>3300.9443248918569</v>
      </c>
      <c r="T119" s="13">
        <v>3547.6478668657255</v>
      </c>
      <c r="U119" s="13">
        <v>3666.1141816076515</v>
      </c>
      <c r="V119" s="13">
        <v>3666.3240073413263</v>
      </c>
      <c r="W119" s="13">
        <v>3709.0629209645995</v>
      </c>
      <c r="X119" s="13">
        <v>3799.3683097917042</v>
      </c>
      <c r="Y119" s="13">
        <v>3650.5977566874144</v>
      </c>
      <c r="Z119" s="13">
        <v>3590.9389600291474</v>
      </c>
      <c r="AA119" s="13">
        <v>3586.4518365999093</v>
      </c>
      <c r="AB119" s="13">
        <v>3809.2050780794657</v>
      </c>
      <c r="AC119" s="13">
        <v>3751.4275525561438</v>
      </c>
      <c r="AD119" s="14">
        <f t="shared" si="49"/>
        <v>5070.0900630650849</v>
      </c>
      <c r="AE119" s="14">
        <f t="shared" si="49"/>
        <v>5086.8049671624722</v>
      </c>
      <c r="AF119" s="14">
        <f t="shared" si="49"/>
        <v>5393.0330294508167</v>
      </c>
      <c r="AG119" s="14">
        <f t="shared" si="47"/>
        <v>5463.4152661143999</v>
      </c>
      <c r="AH119" s="164">
        <v>5226.0918985554572</v>
      </c>
      <c r="AI119" s="164">
        <v>5323.9653439938193</v>
      </c>
      <c r="AJ119" s="164">
        <v>5417.3502004324846</v>
      </c>
      <c r="AK119" s="164">
        <v>5262.1148506193904</v>
      </c>
      <c r="AL119" s="14">
        <f t="shared" si="50"/>
        <v>5490.0830105289861</v>
      </c>
      <c r="AM119" s="14">
        <f t="shared" si="50"/>
        <v>5726.4147098114554</v>
      </c>
      <c r="AN119" s="14">
        <f t="shared" si="50"/>
        <v>6132.8459382163401</v>
      </c>
      <c r="AO119" s="14">
        <f t="shared" si="48"/>
        <v>6051.636814251061</v>
      </c>
      <c r="AP119" s="13">
        <v>212834</v>
      </c>
      <c r="AQ119" s="13">
        <v>215162.519</v>
      </c>
      <c r="AR119" s="13">
        <v>216934.74</v>
      </c>
      <c r="AS119" s="14">
        <f t="shared" si="32"/>
        <v>827.84850469326716</v>
      </c>
      <c r="AT119" s="14">
        <f t="shared" si="32"/>
        <v>839.08616211254559</v>
      </c>
      <c r="AU119" s="14">
        <f t="shared" si="32"/>
        <v>867.05374262810005</v>
      </c>
      <c r="AV119" s="14">
        <f t="shared" si="33"/>
        <v>835.32257052016985</v>
      </c>
      <c r="AW119" s="14">
        <f t="shared" si="33"/>
        <v>724.92546492920133</v>
      </c>
      <c r="AX119" s="14">
        <f t="shared" si="33"/>
        <v>750.55006352162104</v>
      </c>
      <c r="AY119" s="14">
        <f t="shared" si="33"/>
        <v>751.98129216956272</v>
      </c>
      <c r="AZ119" s="14">
        <f t="shared" si="34"/>
        <v>742.85801063120482</v>
      </c>
      <c r="BA119" s="14">
        <f t="shared" si="42"/>
        <v>882.65561275560185</v>
      </c>
      <c r="BB119" s="14">
        <f t="shared" si="42"/>
        <v>994.57976377918601</v>
      </c>
      <c r="BC119" s="14">
        <f t="shared" si="42"/>
        <v>1079.946856421064</v>
      </c>
      <c r="BD119" s="14">
        <f t="shared" si="35"/>
        <v>1060.3231468113024</v>
      </c>
      <c r="BE119" s="14">
        <f t="shared" si="43"/>
        <v>1554.3320036207638</v>
      </c>
      <c r="BF119" s="14">
        <f t="shared" si="43"/>
        <v>1550.947839580075</v>
      </c>
      <c r="BG119" s="14">
        <f t="shared" si="43"/>
        <v>1666.8614351399331</v>
      </c>
      <c r="BH119" s="14">
        <f t="shared" si="36"/>
        <v>1703.88141886722</v>
      </c>
      <c r="BI119" s="14">
        <f t="shared" si="36"/>
        <v>1703.9789385163901</v>
      </c>
      <c r="BJ119" s="14">
        <f t="shared" si="36"/>
        <v>1723.8424880890148</v>
      </c>
      <c r="BK119" s="14">
        <f t="shared" si="36"/>
        <v>1765.8132687095488</v>
      </c>
      <c r="BL119" s="14">
        <f t="shared" si="37"/>
        <v>1682.8091972209775</v>
      </c>
      <c r="BM119" s="14">
        <f t="shared" si="44"/>
        <v>1668.9426098553658</v>
      </c>
      <c r="BN119" s="14">
        <f t="shared" si="44"/>
        <v>1666.8571521045956</v>
      </c>
      <c r="BO119" s="14">
        <f t="shared" si="44"/>
        <v>1770.3850539505283</v>
      </c>
      <c r="BP119" s="14">
        <f t="shared" si="38"/>
        <v>1729.2885190062893</v>
      </c>
      <c r="BQ119" s="14">
        <f t="shared" si="45"/>
        <v>2382.1805083140312</v>
      </c>
      <c r="BR119" s="14">
        <f t="shared" si="45"/>
        <v>2390.0340016926207</v>
      </c>
      <c r="BS119" s="14">
        <f t="shared" si="45"/>
        <v>2533.9151777680336</v>
      </c>
      <c r="BT119" s="14">
        <f t="shared" si="39"/>
        <v>2539.2039893873894</v>
      </c>
      <c r="BU119" s="14">
        <f t="shared" si="39"/>
        <v>2428.9044034455915</v>
      </c>
      <c r="BV119" s="14">
        <f t="shared" si="39"/>
        <v>2474.392551610636</v>
      </c>
      <c r="BW119" s="14">
        <f t="shared" si="39"/>
        <v>2517.7945608791115</v>
      </c>
      <c r="BX119" s="14">
        <f t="shared" si="40"/>
        <v>2425.6672078521819</v>
      </c>
      <c r="BY119" s="14">
        <f t="shared" si="46"/>
        <v>2551.5982226109677</v>
      </c>
      <c r="BZ119" s="14">
        <f t="shared" si="46"/>
        <v>2661.4369158837817</v>
      </c>
      <c r="CA119" s="14">
        <f t="shared" si="46"/>
        <v>2850.3319103715921</v>
      </c>
      <c r="CB119" s="14">
        <f t="shared" si="41"/>
        <v>2789.6116658175915</v>
      </c>
    </row>
    <row r="120" spans="1:80" x14ac:dyDescent="0.3">
      <c r="A120" s="228" t="s">
        <v>226</v>
      </c>
      <c r="B120" s="228" t="s">
        <v>221</v>
      </c>
      <c r="C120" s="228" t="s">
        <v>234</v>
      </c>
      <c r="D120" s="228" t="s">
        <v>532</v>
      </c>
      <c r="E120" s="228" t="s">
        <v>533</v>
      </c>
      <c r="F120" s="13">
        <v>2362.3759923320013</v>
      </c>
      <c r="G120" s="13">
        <v>2439.636255205728</v>
      </c>
      <c r="H120" s="13">
        <v>2605.2876111858304</v>
      </c>
      <c r="I120" s="13">
        <v>2630.8917056986884</v>
      </c>
      <c r="J120" s="13">
        <v>2624.389271599016</v>
      </c>
      <c r="K120" s="13">
        <v>2827.1912974987954</v>
      </c>
      <c r="L120" s="13">
        <v>2710.1716434725936</v>
      </c>
      <c r="M120" s="13">
        <v>2728.7966471406744</v>
      </c>
      <c r="N120" s="13">
        <v>2468.1063541033454</v>
      </c>
      <c r="O120" s="13">
        <v>2752.3982833697332</v>
      </c>
      <c r="P120" s="13">
        <v>2993.5292466427718</v>
      </c>
      <c r="Q120" s="13">
        <v>2906.6573263228452</v>
      </c>
      <c r="R120" s="13">
        <v>4103.5785043274946</v>
      </c>
      <c r="S120" s="13">
        <v>4083.1389631246157</v>
      </c>
      <c r="T120" s="13">
        <v>4253.2246969223916</v>
      </c>
      <c r="U120" s="13">
        <v>4366.2287618477276</v>
      </c>
      <c r="V120" s="13">
        <v>4128.8178152734763</v>
      </c>
      <c r="W120" s="13">
        <v>4062.8252599782973</v>
      </c>
      <c r="X120" s="13">
        <v>4219.5185043761358</v>
      </c>
      <c r="Y120" s="13">
        <v>4365.4110352173348</v>
      </c>
      <c r="Z120" s="13">
        <v>4027.4867019810208</v>
      </c>
      <c r="AA120" s="13">
        <v>4110.2335414896734</v>
      </c>
      <c r="AB120" s="13">
        <v>4327.9782994876959</v>
      </c>
      <c r="AC120" s="13">
        <v>4428.4722825275794</v>
      </c>
      <c r="AD120" s="14">
        <f t="shared" si="49"/>
        <v>6465.9544966594958</v>
      </c>
      <c r="AE120" s="14">
        <f t="shared" si="49"/>
        <v>6522.7752183303437</v>
      </c>
      <c r="AF120" s="14">
        <f t="shared" si="49"/>
        <v>6858.512308108222</v>
      </c>
      <c r="AG120" s="14">
        <f t="shared" si="47"/>
        <v>6997.120467546416</v>
      </c>
      <c r="AH120" s="164">
        <v>6753.2070868724913</v>
      </c>
      <c r="AI120" s="164">
        <v>6890.0165574770926</v>
      </c>
      <c r="AJ120" s="164">
        <v>6929.6901478487289</v>
      </c>
      <c r="AK120" s="164">
        <v>7094.2076823580082</v>
      </c>
      <c r="AL120" s="14">
        <f t="shared" si="50"/>
        <v>6495.5930560843663</v>
      </c>
      <c r="AM120" s="14">
        <f t="shared" si="50"/>
        <v>6862.6318248594071</v>
      </c>
      <c r="AN120" s="14">
        <f t="shared" si="50"/>
        <v>7321.5075461304677</v>
      </c>
      <c r="AO120" s="14">
        <f t="shared" si="48"/>
        <v>7335.1296088504241</v>
      </c>
      <c r="AP120" s="13">
        <v>204473</v>
      </c>
      <c r="AQ120" s="13">
        <v>204685.14799999999</v>
      </c>
      <c r="AR120" s="13">
        <v>205317.003</v>
      </c>
      <c r="AS120" s="14">
        <f t="shared" si="32"/>
        <v>1155.348624186079</v>
      </c>
      <c r="AT120" s="14">
        <f t="shared" si="32"/>
        <v>1193.133692568568</v>
      </c>
      <c r="AU120" s="14">
        <f t="shared" si="32"/>
        <v>1274.1474968263931</v>
      </c>
      <c r="AV120" s="14">
        <f t="shared" si="33"/>
        <v>1285.3359080545933</v>
      </c>
      <c r="AW120" s="14">
        <f t="shared" si="33"/>
        <v>1282.1591098534498</v>
      </c>
      <c r="AX120" s="14">
        <f t="shared" si="33"/>
        <v>1381.2391006985986</v>
      </c>
      <c r="AY120" s="14">
        <f t="shared" si="33"/>
        <v>1324.0685364590272</v>
      </c>
      <c r="AZ120" s="14">
        <f t="shared" si="34"/>
        <v>1329.0651077449609</v>
      </c>
      <c r="BA120" s="14">
        <f t="shared" si="42"/>
        <v>1205.8062728143548</v>
      </c>
      <c r="BB120" s="14">
        <f t="shared" si="42"/>
        <v>1344.6985823171369</v>
      </c>
      <c r="BC120" s="14">
        <f t="shared" si="42"/>
        <v>1462.5043760589665</v>
      </c>
      <c r="BD120" s="14">
        <f t="shared" si="35"/>
        <v>1415.6924579319159</v>
      </c>
      <c r="BE120" s="14">
        <f t="shared" si="43"/>
        <v>2006.9048257361583</v>
      </c>
      <c r="BF120" s="14">
        <f t="shared" si="43"/>
        <v>1996.9086202699698</v>
      </c>
      <c r="BG120" s="14">
        <f t="shared" si="43"/>
        <v>2080.0911107688507</v>
      </c>
      <c r="BH120" s="14">
        <f t="shared" si="36"/>
        <v>2133.143906390183</v>
      </c>
      <c r="BI120" s="14">
        <f t="shared" si="36"/>
        <v>2017.1555462702534</v>
      </c>
      <c r="BJ120" s="14">
        <f t="shared" si="36"/>
        <v>1984.9145380974576</v>
      </c>
      <c r="BK120" s="14">
        <f t="shared" si="36"/>
        <v>2061.467842491501</v>
      </c>
      <c r="BL120" s="14">
        <f t="shared" si="37"/>
        <v>2126.1809647676064</v>
      </c>
      <c r="BM120" s="14">
        <f t="shared" si="44"/>
        <v>1967.6497006910442</v>
      </c>
      <c r="BN120" s="14">
        <f t="shared" si="44"/>
        <v>2008.0761020773591</v>
      </c>
      <c r="BO120" s="14">
        <f t="shared" si="44"/>
        <v>2114.4564428718081</v>
      </c>
      <c r="BP120" s="14">
        <f t="shared" si="38"/>
        <v>2156.8950539023695</v>
      </c>
      <c r="BQ120" s="14">
        <f t="shared" si="45"/>
        <v>3162.2534499222375</v>
      </c>
      <c r="BR120" s="14">
        <f t="shared" si="45"/>
        <v>3190.0423128385382</v>
      </c>
      <c r="BS120" s="14">
        <f t="shared" si="45"/>
        <v>3354.2386075952431</v>
      </c>
      <c r="BT120" s="14">
        <f t="shared" si="39"/>
        <v>3418.4798144447768</v>
      </c>
      <c r="BU120" s="14">
        <f t="shared" si="39"/>
        <v>3299.3146561237022</v>
      </c>
      <c r="BV120" s="14">
        <f t="shared" si="39"/>
        <v>3366.1536387960564</v>
      </c>
      <c r="BW120" s="14">
        <f t="shared" si="39"/>
        <v>3385.5363789505282</v>
      </c>
      <c r="BX120" s="14">
        <f t="shared" si="40"/>
        <v>3455.2460725125666</v>
      </c>
      <c r="BY120" s="14">
        <f t="shared" si="46"/>
        <v>3173.455973505399</v>
      </c>
      <c r="BZ120" s="14">
        <f t="shared" si="46"/>
        <v>3352.774684394496</v>
      </c>
      <c r="CA120" s="14">
        <f t="shared" si="46"/>
        <v>3576.9608189307746</v>
      </c>
      <c r="CB120" s="14">
        <f t="shared" si="41"/>
        <v>3572.5875118342847</v>
      </c>
    </row>
    <row r="121" spans="1:80" x14ac:dyDescent="0.3">
      <c r="A121" s="228" t="s">
        <v>226</v>
      </c>
      <c r="B121" s="228" t="s">
        <v>245</v>
      </c>
      <c r="C121" s="228" t="s">
        <v>220</v>
      </c>
      <c r="D121" s="228" t="s">
        <v>534</v>
      </c>
      <c r="E121" s="228" t="s">
        <v>535</v>
      </c>
      <c r="F121" s="13">
        <v>5000.1121979489953</v>
      </c>
      <c r="G121" s="13">
        <v>5148.2577011313151</v>
      </c>
      <c r="H121" s="13">
        <v>5628.6603881656429</v>
      </c>
      <c r="I121" s="13">
        <v>5236.8939970859392</v>
      </c>
      <c r="J121" s="13">
        <v>5350.3343976186952</v>
      </c>
      <c r="K121" s="13">
        <v>5339.8603733756063</v>
      </c>
      <c r="L121" s="13">
        <v>5632.9036017583649</v>
      </c>
      <c r="M121" s="13">
        <v>5552.2688116830914</v>
      </c>
      <c r="N121" s="13">
        <v>5494.1668197593208</v>
      </c>
      <c r="O121" s="13">
        <v>5296.7579894472046</v>
      </c>
      <c r="P121" s="13">
        <v>5776.3007860618736</v>
      </c>
      <c r="Q121" s="13">
        <v>5868.5877750938807</v>
      </c>
      <c r="R121" s="13">
        <v>11525.983790659666</v>
      </c>
      <c r="S121" s="13">
        <v>11216.922597190867</v>
      </c>
      <c r="T121" s="13">
        <v>12087.861279050125</v>
      </c>
      <c r="U121" s="13">
        <v>11999.303013508032</v>
      </c>
      <c r="V121" s="13">
        <v>11510.977516981897</v>
      </c>
      <c r="W121" s="13">
        <v>11487.287775594499</v>
      </c>
      <c r="X121" s="13">
        <v>11944.599966499674</v>
      </c>
      <c r="Y121" s="13">
        <v>11963.564578693453</v>
      </c>
      <c r="Z121" s="13">
        <v>11807.669084894394</v>
      </c>
      <c r="AA121" s="13">
        <v>11656.202149139084</v>
      </c>
      <c r="AB121" s="13">
        <v>12444.312725134543</v>
      </c>
      <c r="AC121" s="13">
        <v>12009.136453914614</v>
      </c>
      <c r="AD121" s="14">
        <f t="shared" si="49"/>
        <v>16526.09598860866</v>
      </c>
      <c r="AE121" s="14">
        <f t="shared" si="49"/>
        <v>16365.180298322182</v>
      </c>
      <c r="AF121" s="14">
        <f t="shared" si="49"/>
        <v>17716.521667215769</v>
      </c>
      <c r="AG121" s="14">
        <f t="shared" si="47"/>
        <v>17236.197010593969</v>
      </c>
      <c r="AH121" s="164">
        <v>16861.311914600592</v>
      </c>
      <c r="AI121" s="164">
        <v>16827.148148970104</v>
      </c>
      <c r="AJ121" s="164">
        <v>17577.503568258042</v>
      </c>
      <c r="AK121" s="164">
        <v>17515.833390376545</v>
      </c>
      <c r="AL121" s="14">
        <f t="shared" si="50"/>
        <v>17301.835904653715</v>
      </c>
      <c r="AM121" s="14">
        <f t="shared" si="50"/>
        <v>16952.960138586288</v>
      </c>
      <c r="AN121" s="14">
        <f t="shared" si="50"/>
        <v>18220.613511196418</v>
      </c>
      <c r="AO121" s="14">
        <f t="shared" si="48"/>
        <v>17877.724229008494</v>
      </c>
      <c r="AP121" s="13">
        <v>611633</v>
      </c>
      <c r="AQ121" s="13">
        <v>611851.24699999997</v>
      </c>
      <c r="AR121" s="13">
        <v>613061.28800000006</v>
      </c>
      <c r="AS121" s="14">
        <f t="shared" si="32"/>
        <v>817.50203111162989</v>
      </c>
      <c r="AT121" s="14">
        <f t="shared" si="32"/>
        <v>841.72333754576925</v>
      </c>
      <c r="AU121" s="14">
        <f t="shared" si="32"/>
        <v>920.26760952493453</v>
      </c>
      <c r="AV121" s="14">
        <f t="shared" si="33"/>
        <v>855.90967130707509</v>
      </c>
      <c r="AW121" s="14">
        <f t="shared" si="33"/>
        <v>874.45019093320491</v>
      </c>
      <c r="AX121" s="14">
        <f t="shared" si="33"/>
        <v>872.73833297844146</v>
      </c>
      <c r="AY121" s="14">
        <f t="shared" si="33"/>
        <v>920.63285469750224</v>
      </c>
      <c r="AZ121" s="14">
        <f t="shared" si="34"/>
        <v>905.66292805672811</v>
      </c>
      <c r="BA121" s="14">
        <f t="shared" si="42"/>
        <v>897.95793449765108</v>
      </c>
      <c r="BB121" s="14">
        <f t="shared" si="42"/>
        <v>865.69374752736348</v>
      </c>
      <c r="BC121" s="14">
        <f t="shared" si="42"/>
        <v>944.06946367829732</v>
      </c>
      <c r="BD121" s="14">
        <f t="shared" si="35"/>
        <v>957.25955788842441</v>
      </c>
      <c r="BE121" s="14">
        <f t="shared" si="43"/>
        <v>1884.4607453586816</v>
      </c>
      <c r="BF121" s="14">
        <f t="shared" si="43"/>
        <v>1833.9302485625967</v>
      </c>
      <c r="BG121" s="14">
        <f t="shared" si="43"/>
        <v>1976.3258815417291</v>
      </c>
      <c r="BH121" s="14">
        <f t="shared" si="36"/>
        <v>1961.1471043562378</v>
      </c>
      <c r="BI121" s="14">
        <f t="shared" si="36"/>
        <v>1881.3359576240102</v>
      </c>
      <c r="BJ121" s="14">
        <f t="shared" si="36"/>
        <v>1877.464143763443</v>
      </c>
      <c r="BK121" s="14">
        <f t="shared" si="36"/>
        <v>1952.2065248809856</v>
      </c>
      <c r="BL121" s="14">
        <f t="shared" si="37"/>
        <v>1951.4467497568453</v>
      </c>
      <c r="BM121" s="14">
        <f t="shared" si="44"/>
        <v>1929.826758184967</v>
      </c>
      <c r="BN121" s="14">
        <f t="shared" si="44"/>
        <v>1905.0712417914031</v>
      </c>
      <c r="BO121" s="14">
        <f t="shared" si="44"/>
        <v>2033.8787877202026</v>
      </c>
      <c r="BP121" s="14">
        <f t="shared" si="38"/>
        <v>1958.8802439462813</v>
      </c>
      <c r="BQ121" s="14">
        <f t="shared" si="45"/>
        <v>2701.9627764703114</v>
      </c>
      <c r="BR121" s="14">
        <f t="shared" si="45"/>
        <v>2675.6535861083662</v>
      </c>
      <c r="BS121" s="14">
        <f t="shared" si="45"/>
        <v>2896.5934910666642</v>
      </c>
      <c r="BT121" s="14">
        <f t="shared" si="39"/>
        <v>2817.0567756633127</v>
      </c>
      <c r="BU121" s="14">
        <f t="shared" si="39"/>
        <v>2755.7861485572153</v>
      </c>
      <c r="BV121" s="14">
        <f t="shared" si="39"/>
        <v>2750.2024767418843</v>
      </c>
      <c r="BW121" s="14">
        <f t="shared" si="39"/>
        <v>2872.8393795784882</v>
      </c>
      <c r="BX121" s="14">
        <f t="shared" si="40"/>
        <v>2857.1096778135734</v>
      </c>
      <c r="BY121" s="14">
        <f t="shared" si="46"/>
        <v>2827.7846926826182</v>
      </c>
      <c r="BZ121" s="14">
        <f t="shared" si="46"/>
        <v>2770.7649893187663</v>
      </c>
      <c r="CA121" s="14">
        <f t="shared" si="46"/>
        <v>2977.9482513985004</v>
      </c>
      <c r="CB121" s="14">
        <f t="shared" si="41"/>
        <v>2916.1398018347054</v>
      </c>
    </row>
    <row r="122" spans="1:80" x14ac:dyDescent="0.3">
      <c r="A122" s="228" t="s">
        <v>232</v>
      </c>
      <c r="B122" s="228" t="s">
        <v>254</v>
      </c>
      <c r="C122" s="228" t="s">
        <v>281</v>
      </c>
      <c r="D122" s="228" t="s">
        <v>536</v>
      </c>
      <c r="E122" s="228" t="s">
        <v>537</v>
      </c>
      <c r="F122" s="13">
        <v>7631.1051331281087</v>
      </c>
      <c r="G122" s="13">
        <v>7233.6814910025914</v>
      </c>
      <c r="H122" s="13">
        <v>7920.4481736731132</v>
      </c>
      <c r="I122" s="13">
        <v>7022.5043685002374</v>
      </c>
      <c r="J122" s="13">
        <v>8302.0093715535113</v>
      </c>
      <c r="K122" s="13">
        <v>8143.5227627760978</v>
      </c>
      <c r="L122" s="13">
        <v>8541.9992372863362</v>
      </c>
      <c r="M122" s="13">
        <v>8617.3957932588855</v>
      </c>
      <c r="N122" s="13">
        <v>7931.9400748628959</v>
      </c>
      <c r="O122" s="13">
        <v>8252.1895333550929</v>
      </c>
      <c r="P122" s="13">
        <v>9046.7920663220193</v>
      </c>
      <c r="Q122" s="13">
        <v>8609.0228402817847</v>
      </c>
      <c r="R122" s="13">
        <v>13855.422711335334</v>
      </c>
      <c r="S122" s="13">
        <v>13783.838442026761</v>
      </c>
      <c r="T122" s="13">
        <v>13604.525988610296</v>
      </c>
      <c r="U122" s="13">
        <v>13778.307393697858</v>
      </c>
      <c r="V122" s="13">
        <v>13939.710010638948</v>
      </c>
      <c r="W122" s="13">
        <v>13681.287142895788</v>
      </c>
      <c r="X122" s="13">
        <v>14350.681010729568</v>
      </c>
      <c r="Y122" s="13">
        <v>14478.520122373713</v>
      </c>
      <c r="Z122" s="13">
        <v>13802.247097444499</v>
      </c>
      <c r="AA122" s="13">
        <v>14122.997927426764</v>
      </c>
      <c r="AB122" s="13">
        <v>15074.762695616262</v>
      </c>
      <c r="AC122" s="13">
        <v>14757.732460714142</v>
      </c>
      <c r="AD122" s="14">
        <f t="shared" si="49"/>
        <v>21486.527844463442</v>
      </c>
      <c r="AE122" s="14">
        <f t="shared" si="49"/>
        <v>21017.519933029354</v>
      </c>
      <c r="AF122" s="14">
        <f t="shared" si="49"/>
        <v>21524.974162283408</v>
      </c>
      <c r="AG122" s="14">
        <f t="shared" si="47"/>
        <v>20800.811762198096</v>
      </c>
      <c r="AH122" s="164">
        <v>22241.719382192456</v>
      </c>
      <c r="AI122" s="164">
        <v>21824.809905671886</v>
      </c>
      <c r="AJ122" s="164">
        <v>22892.680248015902</v>
      </c>
      <c r="AK122" s="164">
        <v>23095.915915632602</v>
      </c>
      <c r="AL122" s="14">
        <f t="shared" si="50"/>
        <v>21734.187172307393</v>
      </c>
      <c r="AM122" s="14">
        <f t="shared" si="50"/>
        <v>22375.187460781857</v>
      </c>
      <c r="AN122" s="14">
        <f t="shared" si="50"/>
        <v>24121.554761938281</v>
      </c>
      <c r="AO122" s="14">
        <f t="shared" si="48"/>
        <v>23366.755300995927</v>
      </c>
      <c r="AP122" s="13">
        <v>741209</v>
      </c>
      <c r="AQ122" s="13">
        <v>745608.93</v>
      </c>
      <c r="AR122" s="13">
        <v>752153.14199999999</v>
      </c>
      <c r="AS122" s="14">
        <f t="shared" si="32"/>
        <v>1029.5483639740085</v>
      </c>
      <c r="AT122" s="14">
        <f t="shared" si="32"/>
        <v>975.93006709343672</v>
      </c>
      <c r="AU122" s="14">
        <f t="shared" si="32"/>
        <v>1068.5849974397388</v>
      </c>
      <c r="AV122" s="14">
        <f t="shared" si="33"/>
        <v>941.84821103205365</v>
      </c>
      <c r="AW122" s="14">
        <f t="shared" si="33"/>
        <v>1113.4535863932733</v>
      </c>
      <c r="AX122" s="14">
        <f t="shared" si="33"/>
        <v>1092.1975897976567</v>
      </c>
      <c r="AY122" s="14">
        <f t="shared" si="33"/>
        <v>1145.6406828826925</v>
      </c>
      <c r="AZ122" s="14">
        <f t="shared" si="34"/>
        <v>1145.6969747337553</v>
      </c>
      <c r="BA122" s="14">
        <f t="shared" si="42"/>
        <v>1063.820423242905</v>
      </c>
      <c r="BB122" s="14">
        <f t="shared" si="42"/>
        <v>1106.7718211683828</v>
      </c>
      <c r="BC122" s="14">
        <f t="shared" si="42"/>
        <v>1213.342772909388</v>
      </c>
      <c r="BD122" s="14">
        <f t="shared" si="35"/>
        <v>1144.5837768343438</v>
      </c>
      <c r="BE122" s="14">
        <f t="shared" si="43"/>
        <v>1869.3003877901285</v>
      </c>
      <c r="BF122" s="14">
        <f t="shared" si="43"/>
        <v>1859.6426165935331</v>
      </c>
      <c r="BG122" s="14">
        <f t="shared" si="43"/>
        <v>1835.4507282845047</v>
      </c>
      <c r="BH122" s="14">
        <f t="shared" si="36"/>
        <v>1847.9268205247834</v>
      </c>
      <c r="BI122" s="14">
        <f t="shared" si="36"/>
        <v>1869.5739079518464</v>
      </c>
      <c r="BJ122" s="14">
        <f t="shared" si="36"/>
        <v>1834.9146036778002</v>
      </c>
      <c r="BK122" s="14">
        <f t="shared" si="36"/>
        <v>1924.6927488823887</v>
      </c>
      <c r="BL122" s="14">
        <f t="shared" si="37"/>
        <v>1924.9431151580184</v>
      </c>
      <c r="BM122" s="14">
        <f t="shared" si="44"/>
        <v>1851.1375792460663</v>
      </c>
      <c r="BN122" s="14">
        <f t="shared" si="44"/>
        <v>1894.1562203964972</v>
      </c>
      <c r="BO122" s="14">
        <f t="shared" si="44"/>
        <v>2021.8055456519626</v>
      </c>
      <c r="BP122" s="14">
        <f t="shared" si="38"/>
        <v>1962.0648557649904</v>
      </c>
      <c r="BQ122" s="14">
        <f t="shared" si="45"/>
        <v>2898.848751764137</v>
      </c>
      <c r="BR122" s="14">
        <f t="shared" si="45"/>
        <v>2835.5726836869699</v>
      </c>
      <c r="BS122" s="14">
        <f t="shared" si="45"/>
        <v>2904.0357257242435</v>
      </c>
      <c r="BT122" s="14">
        <f t="shared" si="39"/>
        <v>2789.7750315568369</v>
      </c>
      <c r="BU122" s="14">
        <f t="shared" si="39"/>
        <v>2983.0274943451191</v>
      </c>
      <c r="BV122" s="14">
        <f t="shared" si="39"/>
        <v>2927.1121934754569</v>
      </c>
      <c r="BW122" s="14">
        <f t="shared" si="39"/>
        <v>3070.3334317650811</v>
      </c>
      <c r="BX122" s="14">
        <f t="shared" si="40"/>
        <v>3070.6400898917741</v>
      </c>
      <c r="BY122" s="14">
        <f t="shared" si="46"/>
        <v>2914.9580024889715</v>
      </c>
      <c r="BZ122" s="14">
        <f t="shared" si="46"/>
        <v>3000.92804156488</v>
      </c>
      <c r="CA122" s="14">
        <f t="shared" si="46"/>
        <v>3235.1483185613511</v>
      </c>
      <c r="CB122" s="14">
        <f t="shared" si="41"/>
        <v>3106.6486325993342</v>
      </c>
    </row>
    <row r="123" spans="1:80" x14ac:dyDescent="0.3">
      <c r="A123" s="228" t="s">
        <v>226</v>
      </c>
      <c r="B123" s="228" t="s">
        <v>221</v>
      </c>
      <c r="C123" s="228" t="s">
        <v>234</v>
      </c>
      <c r="D123" s="228" t="s">
        <v>538</v>
      </c>
      <c r="E123" s="228" t="s">
        <v>539</v>
      </c>
      <c r="F123" s="13">
        <v>3612.8192698638122</v>
      </c>
      <c r="G123" s="13">
        <v>3673.3216797035811</v>
      </c>
      <c r="H123" s="13">
        <v>3917.1234445087848</v>
      </c>
      <c r="I123" s="13">
        <v>3900.1783149318708</v>
      </c>
      <c r="J123" s="13">
        <v>3839.0865851305962</v>
      </c>
      <c r="K123" s="13">
        <v>4110.8555209528495</v>
      </c>
      <c r="L123" s="13">
        <v>3911.2196508714569</v>
      </c>
      <c r="M123" s="13">
        <v>3677.1555627053594</v>
      </c>
      <c r="N123" s="13">
        <v>3815.6600002902414</v>
      </c>
      <c r="O123" s="13">
        <v>3961.7530011972149</v>
      </c>
      <c r="P123" s="13">
        <v>4402.3300915606405</v>
      </c>
      <c r="Q123" s="13">
        <v>4516.94737192718</v>
      </c>
      <c r="R123" s="13">
        <v>6165.2202612650635</v>
      </c>
      <c r="S123" s="13">
        <v>6234.2854737012103</v>
      </c>
      <c r="T123" s="13">
        <v>6420.550115054255</v>
      </c>
      <c r="U123" s="13">
        <v>6553.5695799646855</v>
      </c>
      <c r="V123" s="13">
        <v>6359.0008916099669</v>
      </c>
      <c r="W123" s="13">
        <v>6401.906093642664</v>
      </c>
      <c r="X123" s="13">
        <v>6444.986779553722</v>
      </c>
      <c r="Y123" s="13">
        <v>6486.9030646823148</v>
      </c>
      <c r="Z123" s="13">
        <v>6259.7395125406983</v>
      </c>
      <c r="AA123" s="13">
        <v>6280.6426668963441</v>
      </c>
      <c r="AB123" s="13">
        <v>6567.7078710768528</v>
      </c>
      <c r="AC123" s="13">
        <v>6831.4179356522964</v>
      </c>
      <c r="AD123" s="14">
        <f t="shared" si="49"/>
        <v>9778.0395311288758</v>
      </c>
      <c r="AE123" s="14">
        <f t="shared" si="49"/>
        <v>9907.6071534047915</v>
      </c>
      <c r="AF123" s="14">
        <f t="shared" si="49"/>
        <v>10337.67355956304</v>
      </c>
      <c r="AG123" s="14">
        <f t="shared" si="47"/>
        <v>10453.747894896556</v>
      </c>
      <c r="AH123" s="164">
        <v>10198.087476740564</v>
      </c>
      <c r="AI123" s="164">
        <v>10512.761614595514</v>
      </c>
      <c r="AJ123" s="164">
        <v>10356.206430425178</v>
      </c>
      <c r="AK123" s="164">
        <v>10164.058627387674</v>
      </c>
      <c r="AL123" s="14">
        <f t="shared" si="50"/>
        <v>10075.39951283094</v>
      </c>
      <c r="AM123" s="14">
        <f t="shared" si="50"/>
        <v>10242.395668093559</v>
      </c>
      <c r="AN123" s="14">
        <f t="shared" si="50"/>
        <v>10970.037962637492</v>
      </c>
      <c r="AO123" s="14">
        <f t="shared" si="48"/>
        <v>11348.365307579475</v>
      </c>
      <c r="AP123" s="13">
        <v>319030</v>
      </c>
      <c r="AQ123" s="13">
        <v>317516.79800000001</v>
      </c>
      <c r="AR123" s="13">
        <v>317687.495</v>
      </c>
      <c r="AS123" s="14">
        <f t="shared" si="32"/>
        <v>1132.4387267228199</v>
      </c>
      <c r="AT123" s="14">
        <f t="shared" si="32"/>
        <v>1151.403215905583</v>
      </c>
      <c r="AU123" s="14">
        <f t="shared" si="32"/>
        <v>1227.8229146189337</v>
      </c>
      <c r="AV123" s="14">
        <f t="shared" si="33"/>
        <v>1228.3376311107393</v>
      </c>
      <c r="AW123" s="14">
        <f t="shared" si="33"/>
        <v>1209.0971593668553</v>
      </c>
      <c r="AX123" s="14">
        <f t="shared" si="33"/>
        <v>1294.6891461638038</v>
      </c>
      <c r="AY123" s="14">
        <f t="shared" si="33"/>
        <v>1231.815033254227</v>
      </c>
      <c r="AZ123" s="14">
        <f t="shared" si="34"/>
        <v>1157.4757019332346</v>
      </c>
      <c r="BA123" s="14">
        <f t="shared" si="42"/>
        <v>1201.7190978003757</v>
      </c>
      <c r="BB123" s="14">
        <f t="shared" si="42"/>
        <v>1247.7302070793794</v>
      </c>
      <c r="BC123" s="14">
        <f t="shared" si="42"/>
        <v>1386.4873037553878</v>
      </c>
      <c r="BD123" s="14">
        <f t="shared" si="35"/>
        <v>1421.8209539305853</v>
      </c>
      <c r="BE123" s="14">
        <f t="shared" si="43"/>
        <v>1932.4891895010073</v>
      </c>
      <c r="BF123" s="14">
        <f t="shared" si="43"/>
        <v>1954.1376904056704</v>
      </c>
      <c r="BG123" s="14">
        <f t="shared" si="43"/>
        <v>2012.5223693866581</v>
      </c>
      <c r="BH123" s="14">
        <f t="shared" si="36"/>
        <v>2064.0072025306472</v>
      </c>
      <c r="BI123" s="14">
        <f t="shared" si="36"/>
        <v>2002.7289679363569</v>
      </c>
      <c r="BJ123" s="14">
        <f t="shared" si="36"/>
        <v>2016.2417024760573</v>
      </c>
      <c r="BK123" s="14">
        <f t="shared" si="36"/>
        <v>2029.8097046045805</v>
      </c>
      <c r="BL123" s="14">
        <f t="shared" si="37"/>
        <v>2041.913253363125</v>
      </c>
      <c r="BM123" s="14">
        <f t="shared" si="44"/>
        <v>1971.467195427153</v>
      </c>
      <c r="BN123" s="14">
        <f t="shared" si="44"/>
        <v>1978.0505177859422</v>
      </c>
      <c r="BO123" s="14">
        <f t="shared" si="44"/>
        <v>2068.4599720222841</v>
      </c>
      <c r="BP123" s="14">
        <f t="shared" si="38"/>
        <v>2150.3578337738149</v>
      </c>
      <c r="BQ123" s="14">
        <f t="shared" si="45"/>
        <v>3064.9279162238272</v>
      </c>
      <c r="BR123" s="14">
        <f t="shared" si="45"/>
        <v>3105.5409063112534</v>
      </c>
      <c r="BS123" s="14">
        <f t="shared" si="45"/>
        <v>3240.345284005592</v>
      </c>
      <c r="BT123" s="14">
        <f t="shared" si="39"/>
        <v>3292.3448336413862</v>
      </c>
      <c r="BU123" s="14">
        <f t="shared" si="39"/>
        <v>3211.8261273032126</v>
      </c>
      <c r="BV123" s="14">
        <f t="shared" si="39"/>
        <v>3310.9308486398613</v>
      </c>
      <c r="BW123" s="14">
        <f t="shared" si="39"/>
        <v>3261.6247378588073</v>
      </c>
      <c r="BX123" s="14">
        <f t="shared" si="40"/>
        <v>3199.3889552963597</v>
      </c>
      <c r="BY123" s="14">
        <f t="shared" si="46"/>
        <v>3173.1862932275285</v>
      </c>
      <c r="BZ123" s="14">
        <f t="shared" si="46"/>
        <v>3225.7807248653216</v>
      </c>
      <c r="CA123" s="14">
        <f t="shared" si="46"/>
        <v>3454.9472757776716</v>
      </c>
      <c r="CB123" s="14">
        <f t="shared" si="41"/>
        <v>3572.1787877043998</v>
      </c>
    </row>
    <row r="124" spans="1:80" x14ac:dyDescent="0.3">
      <c r="A124" s="228" t="s">
        <v>232</v>
      </c>
      <c r="B124" s="228" t="s">
        <v>254</v>
      </c>
      <c r="C124" s="228" t="s">
        <v>268</v>
      </c>
      <c r="D124" s="228" t="s">
        <v>542</v>
      </c>
      <c r="E124" s="228" t="s">
        <v>543</v>
      </c>
      <c r="F124" s="13">
        <v>1853.1249003504529</v>
      </c>
      <c r="G124" s="13">
        <v>1925.3655176287741</v>
      </c>
      <c r="H124" s="13">
        <v>2100.6869395274816</v>
      </c>
      <c r="I124" s="13">
        <v>2259.581071291178</v>
      </c>
      <c r="J124" s="13">
        <v>1927.6741027879343</v>
      </c>
      <c r="K124" s="13">
        <v>1949.3970597701291</v>
      </c>
      <c r="L124" s="13">
        <v>1949.3538303526529</v>
      </c>
      <c r="M124" s="13">
        <v>1906.8018158301647</v>
      </c>
      <c r="N124" s="13">
        <v>2342.176988901283</v>
      </c>
      <c r="O124" s="13">
        <v>2349.2652611130343</v>
      </c>
      <c r="P124" s="13">
        <v>2424.9783912417197</v>
      </c>
      <c r="Q124" s="13">
        <v>2720.1665167650845</v>
      </c>
      <c r="R124" s="13">
        <v>5467.2678878103125</v>
      </c>
      <c r="S124" s="13">
        <v>5332.9207606960244</v>
      </c>
      <c r="T124" s="13">
        <v>5538.0469505572164</v>
      </c>
      <c r="U124" s="13">
        <v>5679.6410913127429</v>
      </c>
      <c r="V124" s="13">
        <v>5476.0237996383948</v>
      </c>
      <c r="W124" s="13">
        <v>5535.7659616453666</v>
      </c>
      <c r="X124" s="13">
        <v>5534.8759645322225</v>
      </c>
      <c r="Y124" s="13">
        <v>5416.4487018081882</v>
      </c>
      <c r="Z124" s="13">
        <v>5536.5265754301536</v>
      </c>
      <c r="AA124" s="13">
        <v>5614.1341098417388</v>
      </c>
      <c r="AB124" s="13">
        <v>5774.6132672558606</v>
      </c>
      <c r="AC124" s="13">
        <v>5726.2459522693862</v>
      </c>
      <c r="AD124" s="14">
        <f t="shared" si="49"/>
        <v>7320.3927881607651</v>
      </c>
      <c r="AE124" s="14">
        <f t="shared" si="49"/>
        <v>7258.2862783247983</v>
      </c>
      <c r="AF124" s="14">
        <f t="shared" si="49"/>
        <v>7638.733890084698</v>
      </c>
      <c r="AG124" s="14">
        <f t="shared" si="47"/>
        <v>7939.2221626039209</v>
      </c>
      <c r="AH124" s="164">
        <v>7403.6979024263292</v>
      </c>
      <c r="AI124" s="164">
        <v>7485.1630214154957</v>
      </c>
      <c r="AJ124" s="164">
        <v>7484.2297948848754</v>
      </c>
      <c r="AK124" s="164">
        <v>7323.2505176383529</v>
      </c>
      <c r="AL124" s="14">
        <f t="shared" si="50"/>
        <v>7878.7035643314366</v>
      </c>
      <c r="AM124" s="14">
        <f t="shared" si="50"/>
        <v>7963.3993709547731</v>
      </c>
      <c r="AN124" s="14">
        <f t="shared" si="50"/>
        <v>8199.5916584975803</v>
      </c>
      <c r="AO124" s="14">
        <f t="shared" si="48"/>
        <v>8446.4124690344706</v>
      </c>
      <c r="AP124" s="13">
        <v>329209</v>
      </c>
      <c r="AQ124" s="13">
        <v>329462.48800000001</v>
      </c>
      <c r="AR124" s="13">
        <v>331286.11099999998</v>
      </c>
      <c r="AS124" s="14">
        <f t="shared" si="32"/>
        <v>562.90225976521083</v>
      </c>
      <c r="AT124" s="14">
        <f t="shared" si="32"/>
        <v>584.84595428095042</v>
      </c>
      <c r="AU124" s="14">
        <f t="shared" si="32"/>
        <v>638.10130935894267</v>
      </c>
      <c r="AV124" s="14">
        <f t="shared" si="33"/>
        <v>685.83864737013027</v>
      </c>
      <c r="AW124" s="14">
        <f t="shared" si="33"/>
        <v>585.09668717973568</v>
      </c>
      <c r="AX124" s="14">
        <f t="shared" si="33"/>
        <v>591.69014099417871</v>
      </c>
      <c r="AY124" s="14">
        <f t="shared" si="33"/>
        <v>591.67701979857964</v>
      </c>
      <c r="AZ124" s="14">
        <f t="shared" si="34"/>
        <v>575.57553803701865</v>
      </c>
      <c r="BA124" s="14">
        <f t="shared" si="42"/>
        <v>710.9085477741196</v>
      </c>
      <c r="BB124" s="14">
        <f t="shared" si="42"/>
        <v>713.06001340979196</v>
      </c>
      <c r="BC124" s="14">
        <f t="shared" si="42"/>
        <v>736.04081786747133</v>
      </c>
      <c r="BD124" s="14">
        <f t="shared" si="35"/>
        <v>821.09283379075453</v>
      </c>
      <c r="BE124" s="14">
        <f t="shared" si="43"/>
        <v>1660.7285608261961</v>
      </c>
      <c r="BF124" s="14">
        <f t="shared" si="43"/>
        <v>1619.9194920843672</v>
      </c>
      <c r="BG124" s="14">
        <f t="shared" si="43"/>
        <v>1682.2282958719888</v>
      </c>
      <c r="BH124" s="14">
        <f t="shared" si="36"/>
        <v>1723.911309536624</v>
      </c>
      <c r="BI124" s="14">
        <f t="shared" si="36"/>
        <v>1662.1084339162749</v>
      </c>
      <c r="BJ124" s="14">
        <f t="shared" si="36"/>
        <v>1680.2416552033585</v>
      </c>
      <c r="BK124" s="14">
        <f t="shared" si="36"/>
        <v>1679.9715191042394</v>
      </c>
      <c r="BL124" s="14">
        <f t="shared" si="37"/>
        <v>1634.9760892355032</v>
      </c>
      <c r="BM124" s="14">
        <f t="shared" si="44"/>
        <v>1680.472520267665</v>
      </c>
      <c r="BN124" s="14">
        <f t="shared" si="44"/>
        <v>1704.0283232007093</v>
      </c>
      <c r="BO124" s="14">
        <f t="shared" si="44"/>
        <v>1752.7377099318999</v>
      </c>
      <c r="BP124" s="14">
        <f t="shared" si="38"/>
        <v>1728.4895931750625</v>
      </c>
      <c r="BQ124" s="14">
        <f t="shared" si="45"/>
        <v>2223.630820591407</v>
      </c>
      <c r="BR124" s="14">
        <f t="shared" si="45"/>
        <v>2204.7654463653175</v>
      </c>
      <c r="BS124" s="14">
        <f t="shared" si="45"/>
        <v>2320.329605230932</v>
      </c>
      <c r="BT124" s="14">
        <f t="shared" si="39"/>
        <v>2409.7499569067545</v>
      </c>
      <c r="BU124" s="14">
        <f t="shared" si="39"/>
        <v>2247.2051210960103</v>
      </c>
      <c r="BV124" s="14">
        <f t="shared" si="39"/>
        <v>2271.9317961975371</v>
      </c>
      <c r="BW124" s="14">
        <f t="shared" si="39"/>
        <v>2271.6485389028189</v>
      </c>
      <c r="BX124" s="14">
        <f t="shared" si="40"/>
        <v>2210.5516272725217</v>
      </c>
      <c r="BY124" s="14">
        <f t="shared" si="46"/>
        <v>2391.3810680417846</v>
      </c>
      <c r="BZ124" s="14">
        <f t="shared" si="46"/>
        <v>2417.0883366105013</v>
      </c>
      <c r="CA124" s="14">
        <f t="shared" si="46"/>
        <v>2488.7785277993712</v>
      </c>
      <c r="CB124" s="14">
        <f t="shared" si="41"/>
        <v>2549.5824269658169</v>
      </c>
    </row>
    <row r="125" spans="1:80" x14ac:dyDescent="0.3">
      <c r="A125" s="228" t="s">
        <v>232</v>
      </c>
      <c r="B125" s="228" t="s">
        <v>254</v>
      </c>
      <c r="C125" s="228" t="s">
        <v>268</v>
      </c>
      <c r="D125" s="228" t="s">
        <v>544</v>
      </c>
      <c r="E125" s="228" t="s">
        <v>545</v>
      </c>
      <c r="F125" s="13">
        <v>5819.1411452763869</v>
      </c>
      <c r="G125" s="13">
        <v>5823.0016835843962</v>
      </c>
      <c r="H125" s="13">
        <v>5903.0581051471445</v>
      </c>
      <c r="I125" s="13">
        <v>6037.0937535684388</v>
      </c>
      <c r="J125" s="13">
        <v>5931.766151914786</v>
      </c>
      <c r="K125" s="13">
        <v>5891.4432858827286</v>
      </c>
      <c r="L125" s="13">
        <v>6123.8486774316261</v>
      </c>
      <c r="M125" s="13">
        <v>6084.6179860578559</v>
      </c>
      <c r="N125" s="13">
        <v>6368.7168630183132</v>
      </c>
      <c r="O125" s="13">
        <v>6682.185246343045</v>
      </c>
      <c r="P125" s="13">
        <v>7179.8079320565557</v>
      </c>
      <c r="Q125" s="13">
        <v>7441.4856123610562</v>
      </c>
      <c r="R125" s="13">
        <v>15206.375666651664</v>
      </c>
      <c r="S125" s="13">
        <v>14919.505007258209</v>
      </c>
      <c r="T125" s="13">
        <v>15290.010284117143</v>
      </c>
      <c r="U125" s="13">
        <v>15778.310823030753</v>
      </c>
      <c r="V125" s="13">
        <v>14802.216650878017</v>
      </c>
      <c r="W125" s="13">
        <v>14847.253998603865</v>
      </c>
      <c r="X125" s="13">
        <v>15335.544478994623</v>
      </c>
      <c r="Y125" s="13">
        <v>15466.358237944532</v>
      </c>
      <c r="Z125" s="13">
        <v>15700.273490700045</v>
      </c>
      <c r="AA125" s="13">
        <v>15479.068755653812</v>
      </c>
      <c r="AB125" s="13">
        <v>16196.442044312964</v>
      </c>
      <c r="AC125" s="13">
        <v>16479.765534875609</v>
      </c>
      <c r="AD125" s="14">
        <f t="shared" si="49"/>
        <v>21025.51681192805</v>
      </c>
      <c r="AE125" s="14">
        <f t="shared" si="49"/>
        <v>20742.506690842605</v>
      </c>
      <c r="AF125" s="14">
        <f t="shared" si="49"/>
        <v>21193.068389264288</v>
      </c>
      <c r="AG125" s="14">
        <f t="shared" si="47"/>
        <v>21815.40457659919</v>
      </c>
      <c r="AH125" s="164">
        <v>20733.982802792802</v>
      </c>
      <c r="AI125" s="164">
        <v>20738.697284486592</v>
      </c>
      <c r="AJ125" s="164">
        <v>21459.393156426249</v>
      </c>
      <c r="AK125" s="164">
        <v>21550.976224002388</v>
      </c>
      <c r="AL125" s="14">
        <f t="shared" si="50"/>
        <v>22068.990353718356</v>
      </c>
      <c r="AM125" s="14">
        <f t="shared" si="50"/>
        <v>22161.254001996858</v>
      </c>
      <c r="AN125" s="14">
        <f t="shared" si="50"/>
        <v>23376.24997636952</v>
      </c>
      <c r="AO125" s="14">
        <f t="shared" si="48"/>
        <v>23921.251147236664</v>
      </c>
      <c r="AP125" s="13">
        <v>817851</v>
      </c>
      <c r="AQ125" s="13">
        <v>821135.88199999998</v>
      </c>
      <c r="AR125" s="13">
        <v>826113.85399999982</v>
      </c>
      <c r="AS125" s="14">
        <f t="shared" si="32"/>
        <v>711.51605185741494</v>
      </c>
      <c r="AT125" s="14">
        <f t="shared" si="32"/>
        <v>711.98808628764846</v>
      </c>
      <c r="AU125" s="14">
        <f t="shared" si="32"/>
        <v>721.776717904257</v>
      </c>
      <c r="AV125" s="14">
        <f t="shared" si="33"/>
        <v>735.21251304524515</v>
      </c>
      <c r="AW125" s="14">
        <f t="shared" si="33"/>
        <v>722.38545190195282</v>
      </c>
      <c r="AX125" s="14">
        <f t="shared" si="33"/>
        <v>717.47483151427161</v>
      </c>
      <c r="AY125" s="14">
        <f t="shared" si="33"/>
        <v>745.77774661558715</v>
      </c>
      <c r="AZ125" s="14">
        <f t="shared" si="34"/>
        <v>736.53503770654083</v>
      </c>
      <c r="BA125" s="14">
        <f t="shared" si="42"/>
        <v>775.59841222701721</v>
      </c>
      <c r="BB125" s="14">
        <f t="shared" si="42"/>
        <v>813.77338304442105</v>
      </c>
      <c r="BC125" s="14">
        <f t="shared" si="42"/>
        <v>874.3751295545693</v>
      </c>
      <c r="BD125" s="14">
        <f t="shared" si="35"/>
        <v>900.78208667361946</v>
      </c>
      <c r="BE125" s="14">
        <f t="shared" si="43"/>
        <v>1859.3088064515009</v>
      </c>
      <c r="BF125" s="14">
        <f t="shared" si="43"/>
        <v>1824.2326545126448</v>
      </c>
      <c r="BG125" s="14">
        <f t="shared" si="43"/>
        <v>1869.5349500235548</v>
      </c>
      <c r="BH125" s="14">
        <f t="shared" si="36"/>
        <v>1921.5225115483083</v>
      </c>
      <c r="BI125" s="14">
        <f t="shared" si="36"/>
        <v>1802.651299907269</v>
      </c>
      <c r="BJ125" s="14">
        <f t="shared" si="36"/>
        <v>1808.1360617734965</v>
      </c>
      <c r="BK125" s="14">
        <f t="shared" si="36"/>
        <v>1867.6013087678737</v>
      </c>
      <c r="BL125" s="14">
        <f t="shared" si="37"/>
        <v>1872.1824071896674</v>
      </c>
      <c r="BM125" s="14">
        <f t="shared" si="44"/>
        <v>1912.0189282752651</v>
      </c>
      <c r="BN125" s="14">
        <f t="shared" si="44"/>
        <v>1885.0800573897964</v>
      </c>
      <c r="BO125" s="14">
        <f t="shared" si="44"/>
        <v>1972.4435869084289</v>
      </c>
      <c r="BP125" s="14">
        <f t="shared" si="38"/>
        <v>1994.8540331434283</v>
      </c>
      <c r="BQ125" s="14">
        <f t="shared" si="45"/>
        <v>2570.8248583089157</v>
      </c>
      <c r="BR125" s="14">
        <f t="shared" si="45"/>
        <v>2536.2207408002932</v>
      </c>
      <c r="BS125" s="14">
        <f t="shared" si="45"/>
        <v>2591.3116679278119</v>
      </c>
      <c r="BT125" s="14">
        <f t="shared" si="39"/>
        <v>2656.7350245935531</v>
      </c>
      <c r="BU125" s="14">
        <f t="shared" si="39"/>
        <v>2525.0367518092216</v>
      </c>
      <c r="BV125" s="14">
        <f t="shared" si="39"/>
        <v>2525.6108932877682</v>
      </c>
      <c r="BW125" s="14">
        <f t="shared" si="39"/>
        <v>2613.3790553834606</v>
      </c>
      <c r="BX125" s="14">
        <f t="shared" si="40"/>
        <v>2608.7174448962082</v>
      </c>
      <c r="BY125" s="14">
        <f t="shared" si="46"/>
        <v>2687.6173405022819</v>
      </c>
      <c r="BZ125" s="14">
        <f t="shared" si="46"/>
        <v>2698.8534404342181</v>
      </c>
      <c r="CA125" s="14">
        <f t="shared" si="46"/>
        <v>2846.8187164629981</v>
      </c>
      <c r="CB125" s="14">
        <f t="shared" si="41"/>
        <v>2895.6361198170475</v>
      </c>
    </row>
    <row r="126" spans="1:80" x14ac:dyDescent="0.3">
      <c r="A126" s="228" t="s">
        <v>226</v>
      </c>
      <c r="B126" s="228" t="s">
        <v>236</v>
      </c>
      <c r="C126" s="228" t="s">
        <v>252</v>
      </c>
      <c r="D126" s="228" t="s">
        <v>548</v>
      </c>
      <c r="E126" s="228" t="s">
        <v>549</v>
      </c>
      <c r="F126" s="13">
        <v>2509.7247310599091</v>
      </c>
      <c r="G126" s="13">
        <v>2639.0041971240857</v>
      </c>
      <c r="H126" s="13">
        <v>3341.8048930789555</v>
      </c>
      <c r="I126" s="13">
        <v>3092.6142313259256</v>
      </c>
      <c r="J126" s="13">
        <v>2867.9230991659551</v>
      </c>
      <c r="K126" s="13">
        <v>2683.9427922080567</v>
      </c>
      <c r="L126" s="13">
        <v>3198.7984923114336</v>
      </c>
      <c r="M126" s="13">
        <v>2914.7133487300375</v>
      </c>
      <c r="N126" s="13">
        <v>3538.1000763148281</v>
      </c>
      <c r="O126" s="13">
        <v>3229.1743885479223</v>
      </c>
      <c r="P126" s="13">
        <v>3718.1027728676017</v>
      </c>
      <c r="Q126" s="13">
        <v>3448.4559758839341</v>
      </c>
      <c r="R126" s="13">
        <v>5043.4828251417475</v>
      </c>
      <c r="S126" s="13">
        <v>5128.9932506159585</v>
      </c>
      <c r="T126" s="13">
        <v>5498.7980135367925</v>
      </c>
      <c r="U126" s="13">
        <v>5335.8127879661006</v>
      </c>
      <c r="V126" s="13">
        <v>5078.1828164097842</v>
      </c>
      <c r="W126" s="13">
        <v>5050.9103347154696</v>
      </c>
      <c r="X126" s="13">
        <v>5183.2483543941134</v>
      </c>
      <c r="Y126" s="13">
        <v>5283.3825438284621</v>
      </c>
      <c r="Z126" s="13">
        <v>5430.0394812768027</v>
      </c>
      <c r="AA126" s="13">
        <v>5238.5768083061703</v>
      </c>
      <c r="AB126" s="13">
        <v>5530.5487505186893</v>
      </c>
      <c r="AC126" s="13">
        <v>5515.6315748169327</v>
      </c>
      <c r="AD126" s="14">
        <f t="shared" si="49"/>
        <v>7553.2075562016562</v>
      </c>
      <c r="AE126" s="14">
        <f t="shared" si="49"/>
        <v>7767.9974477400447</v>
      </c>
      <c r="AF126" s="14">
        <f t="shared" si="49"/>
        <v>8840.602906615748</v>
      </c>
      <c r="AG126" s="14">
        <f t="shared" si="47"/>
        <v>8428.4270192920267</v>
      </c>
      <c r="AH126" s="164">
        <v>7946.1059155757393</v>
      </c>
      <c r="AI126" s="164">
        <v>7734.8531269235264</v>
      </c>
      <c r="AJ126" s="164">
        <v>8382.0468467055471</v>
      </c>
      <c r="AK126" s="164">
        <v>8198.0958925585001</v>
      </c>
      <c r="AL126" s="14">
        <f t="shared" si="50"/>
        <v>8968.1395575916304</v>
      </c>
      <c r="AM126" s="14">
        <f t="shared" si="50"/>
        <v>8467.751196854093</v>
      </c>
      <c r="AN126" s="14">
        <f t="shared" si="50"/>
        <v>9248.651523386292</v>
      </c>
      <c r="AO126" s="14">
        <f t="shared" si="48"/>
        <v>8964.0875507008677</v>
      </c>
      <c r="AP126" s="13">
        <v>233759</v>
      </c>
      <c r="AQ126" s="13">
        <v>235099.179</v>
      </c>
      <c r="AR126" s="13">
        <v>236458.59099999999</v>
      </c>
      <c r="AS126" s="14">
        <f t="shared" si="32"/>
        <v>1073.6376914086343</v>
      </c>
      <c r="AT126" s="14">
        <f t="shared" si="32"/>
        <v>1128.9422854838042</v>
      </c>
      <c r="AU126" s="14">
        <f t="shared" si="32"/>
        <v>1429.5941089237015</v>
      </c>
      <c r="AV126" s="14">
        <f t="shared" si="33"/>
        <v>1315.4508852308352</v>
      </c>
      <c r="AW126" s="14">
        <f t="shared" si="33"/>
        <v>1219.8779729324172</v>
      </c>
      <c r="AX126" s="14">
        <f t="shared" si="33"/>
        <v>1141.6215078352343</v>
      </c>
      <c r="AY126" s="14">
        <f t="shared" si="33"/>
        <v>1360.6166154716489</v>
      </c>
      <c r="AZ126" s="14">
        <f t="shared" si="34"/>
        <v>1232.6527602162857</v>
      </c>
      <c r="BA126" s="14">
        <f t="shared" si="42"/>
        <v>1504.9393585142327</v>
      </c>
      <c r="BB126" s="14">
        <f t="shared" si="42"/>
        <v>1373.5370758346724</v>
      </c>
      <c r="BC126" s="14">
        <f t="shared" si="42"/>
        <v>1581.5039374797655</v>
      </c>
      <c r="BD126" s="14">
        <f t="shared" si="35"/>
        <v>1458.3762684621317</v>
      </c>
      <c r="BE126" s="14">
        <f t="shared" si="43"/>
        <v>2157.5566395910946</v>
      </c>
      <c r="BF126" s="14">
        <f t="shared" si="43"/>
        <v>2194.1372313433744</v>
      </c>
      <c r="BG126" s="14">
        <f t="shared" si="43"/>
        <v>2352.3363864222524</v>
      </c>
      <c r="BH126" s="14">
        <f t="shared" si="36"/>
        <v>2269.6007747292474</v>
      </c>
      <c r="BI126" s="14">
        <f t="shared" si="36"/>
        <v>2160.0172480439774</v>
      </c>
      <c r="BJ126" s="14">
        <f t="shared" si="36"/>
        <v>2148.4168325043233</v>
      </c>
      <c r="BK126" s="14">
        <f t="shared" si="36"/>
        <v>2204.7071267714264</v>
      </c>
      <c r="BL126" s="14">
        <f t="shared" si="37"/>
        <v>2234.3796101823436</v>
      </c>
      <c r="BM126" s="14">
        <f t="shared" si="44"/>
        <v>2309.6803248627266</v>
      </c>
      <c r="BN126" s="14">
        <f t="shared" si="44"/>
        <v>2228.2412174251658</v>
      </c>
      <c r="BO126" s="14">
        <f t="shared" si="44"/>
        <v>2352.4321837460307</v>
      </c>
      <c r="BP126" s="14">
        <f t="shared" si="38"/>
        <v>2332.5993576680548</v>
      </c>
      <c r="BQ126" s="14">
        <f t="shared" si="45"/>
        <v>3231.1943309997287</v>
      </c>
      <c r="BR126" s="14">
        <f t="shared" si="45"/>
        <v>3323.0795168271784</v>
      </c>
      <c r="BS126" s="14">
        <f t="shared" si="45"/>
        <v>3781.9304953459537</v>
      </c>
      <c r="BT126" s="14">
        <f t="shared" si="39"/>
        <v>3585.0516599600828</v>
      </c>
      <c r="BU126" s="14">
        <f t="shared" si="39"/>
        <v>3379.8952209763943</v>
      </c>
      <c r="BV126" s="14">
        <f t="shared" si="39"/>
        <v>3290.0383403395581</v>
      </c>
      <c r="BW126" s="14">
        <f t="shared" si="39"/>
        <v>3565.3237422430752</v>
      </c>
      <c r="BX126" s="14">
        <f t="shared" si="40"/>
        <v>3467.0323703986296</v>
      </c>
      <c r="BY126" s="14">
        <f t="shared" si="46"/>
        <v>3814.6196833769586</v>
      </c>
      <c r="BZ126" s="14">
        <f t="shared" si="46"/>
        <v>3601.7782932598384</v>
      </c>
      <c r="CA126" s="14">
        <f t="shared" si="46"/>
        <v>3933.9361212257963</v>
      </c>
      <c r="CB126" s="14">
        <f t="shared" si="41"/>
        <v>3790.9756261301873</v>
      </c>
    </row>
    <row r="127" spans="1:80" x14ac:dyDescent="0.3">
      <c r="A127" s="228" t="s">
        <v>259</v>
      </c>
      <c r="B127" s="228" t="s">
        <v>283</v>
      </c>
      <c r="C127" s="228" t="s">
        <v>307</v>
      </c>
      <c r="D127" s="228" t="s">
        <v>550</v>
      </c>
      <c r="E127" s="228" t="s">
        <v>551</v>
      </c>
      <c r="F127" s="13">
        <v>6298.699949048947</v>
      </c>
      <c r="G127" s="13">
        <v>6116.2309673551717</v>
      </c>
      <c r="H127" s="13">
        <v>6447.225523669671</v>
      </c>
      <c r="I127" s="13">
        <v>6351.7727277955037</v>
      </c>
      <c r="J127" s="13">
        <v>6127.0487819326718</v>
      </c>
      <c r="K127" s="13">
        <v>6108.4631595923238</v>
      </c>
      <c r="L127" s="13">
        <v>6342.5597248580825</v>
      </c>
      <c r="M127" s="13">
        <v>6207.1490452476492</v>
      </c>
      <c r="N127" s="13">
        <v>6896.0803799497098</v>
      </c>
      <c r="O127" s="13">
        <v>6839.939622574042</v>
      </c>
      <c r="P127" s="13">
        <v>7599.8471145977237</v>
      </c>
      <c r="Q127" s="13">
        <v>7325.0619785411427</v>
      </c>
      <c r="R127" s="13">
        <v>9769.2572702303696</v>
      </c>
      <c r="S127" s="13">
        <v>9910.2193345208798</v>
      </c>
      <c r="T127" s="13">
        <v>10174.303744566389</v>
      </c>
      <c r="U127" s="13">
        <v>10199.307560519619</v>
      </c>
      <c r="V127" s="13">
        <v>9489.012797865933</v>
      </c>
      <c r="W127" s="13">
        <v>9466.0578370715248</v>
      </c>
      <c r="X127" s="13">
        <v>9833.0357628912589</v>
      </c>
      <c r="Y127" s="13">
        <v>9641.7675698179555</v>
      </c>
      <c r="Z127" s="13">
        <v>10042.292054153251</v>
      </c>
      <c r="AA127" s="13">
        <v>9820.9953823867818</v>
      </c>
      <c r="AB127" s="13">
        <v>10390.361251155076</v>
      </c>
      <c r="AC127" s="13">
        <v>10611.984065456543</v>
      </c>
      <c r="AD127" s="14">
        <f t="shared" si="49"/>
        <v>16067.957219279317</v>
      </c>
      <c r="AE127" s="14">
        <f t="shared" si="49"/>
        <v>16026.450301876052</v>
      </c>
      <c r="AF127" s="14">
        <f t="shared" si="49"/>
        <v>16621.52926823606</v>
      </c>
      <c r="AG127" s="14">
        <f t="shared" si="47"/>
        <v>16551.080288315123</v>
      </c>
      <c r="AH127" s="164">
        <v>15616.061579798603</v>
      </c>
      <c r="AI127" s="164">
        <v>15574.520996663847</v>
      </c>
      <c r="AJ127" s="164">
        <v>16175.595487749342</v>
      </c>
      <c r="AK127" s="164">
        <v>15848.916615065602</v>
      </c>
      <c r="AL127" s="14">
        <f t="shared" si="50"/>
        <v>16938.372434102959</v>
      </c>
      <c r="AM127" s="14">
        <f t="shared" si="50"/>
        <v>16660.935004960826</v>
      </c>
      <c r="AN127" s="14">
        <f t="shared" si="50"/>
        <v>17990.208365752798</v>
      </c>
      <c r="AO127" s="14">
        <f t="shared" si="48"/>
        <v>17937.046043997685</v>
      </c>
      <c r="AP127" s="13">
        <v>682444</v>
      </c>
      <c r="AQ127" s="13">
        <v>684317.86100000003</v>
      </c>
      <c r="AR127" s="13">
        <v>687149.55800000008</v>
      </c>
      <c r="AS127" s="14">
        <f t="shared" si="32"/>
        <v>922.96216965039571</v>
      </c>
      <c r="AT127" s="14">
        <f t="shared" si="32"/>
        <v>896.2245938648698</v>
      </c>
      <c r="AU127" s="14">
        <f t="shared" si="32"/>
        <v>944.7259443514298</v>
      </c>
      <c r="AV127" s="14">
        <f t="shared" si="33"/>
        <v>928.19040533497105</v>
      </c>
      <c r="AW127" s="14">
        <f t="shared" si="33"/>
        <v>895.35128792037642</v>
      </c>
      <c r="AX127" s="14">
        <f t="shared" si="33"/>
        <v>892.63535379099562</v>
      </c>
      <c r="AY127" s="14">
        <f t="shared" si="33"/>
        <v>926.84410072091953</v>
      </c>
      <c r="AZ127" s="14">
        <f t="shared" si="34"/>
        <v>903.31849493056768</v>
      </c>
      <c r="BA127" s="14">
        <f t="shared" si="42"/>
        <v>1007.7305844205796</v>
      </c>
      <c r="BB127" s="14">
        <f t="shared" si="42"/>
        <v>999.52668378095154</v>
      </c>
      <c r="BC127" s="14">
        <f t="shared" si="42"/>
        <v>1110.5726662595066</v>
      </c>
      <c r="BD127" s="14">
        <f t="shared" si="35"/>
        <v>1066.0069403029643</v>
      </c>
      <c r="BE127" s="14">
        <f t="shared" si="43"/>
        <v>1431.5104638959929</v>
      </c>
      <c r="BF127" s="14">
        <f t="shared" si="43"/>
        <v>1452.165941018</v>
      </c>
      <c r="BG127" s="14">
        <f t="shared" si="43"/>
        <v>1490.8628025986584</v>
      </c>
      <c r="BH127" s="14">
        <f t="shared" si="36"/>
        <v>1490.4342180423694</v>
      </c>
      <c r="BI127" s="14">
        <f t="shared" si="36"/>
        <v>1386.6381894518361</v>
      </c>
      <c r="BJ127" s="14">
        <f t="shared" si="36"/>
        <v>1383.2837598654355</v>
      </c>
      <c r="BK127" s="14">
        <f t="shared" si="36"/>
        <v>1436.9105825357462</v>
      </c>
      <c r="BL127" s="14">
        <f t="shared" si="37"/>
        <v>1403.1541543708531</v>
      </c>
      <c r="BM127" s="14">
        <f t="shared" si="44"/>
        <v>1467.4893973216419</v>
      </c>
      <c r="BN127" s="14">
        <f t="shared" si="44"/>
        <v>1435.1511106308508</v>
      </c>
      <c r="BO127" s="14">
        <f t="shared" si="44"/>
        <v>1518.353070015087</v>
      </c>
      <c r="BP127" s="14">
        <f t="shared" si="38"/>
        <v>1544.3485252822563</v>
      </c>
      <c r="BQ127" s="14">
        <f t="shared" si="45"/>
        <v>2354.4726335463888</v>
      </c>
      <c r="BR127" s="14">
        <f t="shared" si="45"/>
        <v>2348.3905348828698</v>
      </c>
      <c r="BS127" s="14">
        <f t="shared" si="45"/>
        <v>2435.5887469500881</v>
      </c>
      <c r="BT127" s="14">
        <f t="shared" si="39"/>
        <v>2418.6246233773404</v>
      </c>
      <c r="BU127" s="14">
        <f t="shared" si="39"/>
        <v>2281.9894773722121</v>
      </c>
      <c r="BV127" s="14">
        <f t="shared" si="39"/>
        <v>2275.9191136564305</v>
      </c>
      <c r="BW127" s="14">
        <f t="shared" si="39"/>
        <v>2363.7546832566659</v>
      </c>
      <c r="BX127" s="14">
        <f t="shared" si="40"/>
        <v>2306.4726493014205</v>
      </c>
      <c r="BY127" s="14">
        <f t="shared" si="46"/>
        <v>2475.2199817422211</v>
      </c>
      <c r="BZ127" s="14">
        <f t="shared" si="46"/>
        <v>2434.6777944118026</v>
      </c>
      <c r="CA127" s="14">
        <f t="shared" si="46"/>
        <v>2628.9257362745934</v>
      </c>
      <c r="CB127" s="14">
        <f t="shared" si="41"/>
        <v>2610.3554655852204</v>
      </c>
    </row>
    <row r="128" spans="1:80" x14ac:dyDescent="0.3">
      <c r="A128" s="228" t="s">
        <v>232</v>
      </c>
      <c r="B128" s="228" t="s">
        <v>270</v>
      </c>
      <c r="C128" s="228" t="s">
        <v>289</v>
      </c>
      <c r="D128" s="228" t="s">
        <v>552</v>
      </c>
      <c r="E128" s="228" t="s">
        <v>553</v>
      </c>
      <c r="F128" s="13">
        <v>1494.4395460106841</v>
      </c>
      <c r="G128" s="13">
        <v>1391.0608093802166</v>
      </c>
      <c r="H128" s="13">
        <v>1477.4733359230383</v>
      </c>
      <c r="I128" s="13">
        <v>1382.4533158775466</v>
      </c>
      <c r="J128" s="13">
        <v>1484.8266058982647</v>
      </c>
      <c r="K128" s="13">
        <v>1481.1810039447569</v>
      </c>
      <c r="L128" s="13">
        <v>1580.2634377608292</v>
      </c>
      <c r="M128" s="13">
        <v>1530.5042287553727</v>
      </c>
      <c r="N128" s="13">
        <v>1521.8649413599148</v>
      </c>
      <c r="O128" s="13">
        <v>1575.7044792273746</v>
      </c>
      <c r="P128" s="13">
        <v>1740.212948559803</v>
      </c>
      <c r="Q128" s="13">
        <v>1553.6625843931174</v>
      </c>
      <c r="R128" s="13">
        <v>3667.3055320084686</v>
      </c>
      <c r="S128" s="13">
        <v>3594.9039327197406</v>
      </c>
      <c r="T128" s="13">
        <v>3732.2347745481184</v>
      </c>
      <c r="U128" s="13">
        <v>3740.9792699160616</v>
      </c>
      <c r="V128" s="13">
        <v>3766.5090707434206</v>
      </c>
      <c r="W128" s="13">
        <v>3763.955711853062</v>
      </c>
      <c r="X128" s="13">
        <v>3884.6072170531916</v>
      </c>
      <c r="Y128" s="13">
        <v>3821.3959398385587</v>
      </c>
      <c r="Z128" s="13">
        <v>3732.0430183360645</v>
      </c>
      <c r="AA128" s="13">
        <v>3642.426432041997</v>
      </c>
      <c r="AB128" s="13">
        <v>3804.9762317118284</v>
      </c>
      <c r="AC128" s="13">
        <v>3854.8482248422197</v>
      </c>
      <c r="AD128" s="14">
        <f t="shared" si="49"/>
        <v>5161.745078019153</v>
      </c>
      <c r="AE128" s="14">
        <f t="shared" si="49"/>
        <v>4985.9647420999572</v>
      </c>
      <c r="AF128" s="14">
        <f t="shared" si="49"/>
        <v>5209.7081104711569</v>
      </c>
      <c r="AG128" s="14">
        <f t="shared" si="47"/>
        <v>5123.4325857936083</v>
      </c>
      <c r="AH128" s="164">
        <v>5251.3356766416846</v>
      </c>
      <c r="AI128" s="164">
        <v>5245.1367157978193</v>
      </c>
      <c r="AJ128" s="164">
        <v>5464.8706548140217</v>
      </c>
      <c r="AK128" s="164">
        <v>5351.9001685939302</v>
      </c>
      <c r="AL128" s="14">
        <f t="shared" si="50"/>
        <v>5253.9079596959791</v>
      </c>
      <c r="AM128" s="14">
        <f t="shared" si="50"/>
        <v>5218.1309112693716</v>
      </c>
      <c r="AN128" s="14">
        <f t="shared" si="50"/>
        <v>5545.1891802716309</v>
      </c>
      <c r="AO128" s="14">
        <f t="shared" si="48"/>
        <v>5408.5108092353366</v>
      </c>
      <c r="AP128" s="13">
        <v>198914</v>
      </c>
      <c r="AQ128" s="13">
        <v>200724.56200000001</v>
      </c>
      <c r="AR128" s="13">
        <v>202616.58600000001</v>
      </c>
      <c r="AS128" s="14">
        <f t="shared" si="32"/>
        <v>751.29932835832778</v>
      </c>
      <c r="AT128" s="14">
        <f t="shared" si="32"/>
        <v>699.32775439648117</v>
      </c>
      <c r="AU128" s="14">
        <f t="shared" si="32"/>
        <v>742.76990856502732</v>
      </c>
      <c r="AV128" s="14">
        <f t="shared" si="33"/>
        <v>688.73151452065269</v>
      </c>
      <c r="AW128" s="14">
        <f t="shared" si="33"/>
        <v>739.73338942857663</v>
      </c>
      <c r="AX128" s="14">
        <f t="shared" si="33"/>
        <v>737.91716827597645</v>
      </c>
      <c r="AY128" s="14">
        <f t="shared" si="33"/>
        <v>787.27955463707974</v>
      </c>
      <c r="AZ128" s="14">
        <f t="shared" si="34"/>
        <v>755.36966591440466</v>
      </c>
      <c r="BA128" s="14">
        <f t="shared" si="42"/>
        <v>758.18570791546415</v>
      </c>
      <c r="BB128" s="14">
        <f t="shared" si="42"/>
        <v>785.00830368102868</v>
      </c>
      <c r="BC128" s="14">
        <f t="shared" si="42"/>
        <v>866.96562255286074</v>
      </c>
      <c r="BD128" s="14">
        <f t="shared" si="35"/>
        <v>766.79931049332617</v>
      </c>
      <c r="BE128" s="14">
        <f t="shared" si="43"/>
        <v>1843.6638607682055</v>
      </c>
      <c r="BF128" s="14">
        <f t="shared" si="43"/>
        <v>1807.265417577315</v>
      </c>
      <c r="BG128" s="14">
        <f t="shared" si="43"/>
        <v>1876.3057273736983</v>
      </c>
      <c r="BH128" s="14">
        <f t="shared" si="36"/>
        <v>1863.7376674988393</v>
      </c>
      <c r="BI128" s="14">
        <f t="shared" si="36"/>
        <v>1876.4564900350465</v>
      </c>
      <c r="BJ128" s="14">
        <f t="shared" si="36"/>
        <v>1875.1844190613115</v>
      </c>
      <c r="BK128" s="14">
        <f t="shared" si="36"/>
        <v>1935.2924118241153</v>
      </c>
      <c r="BL128" s="14">
        <f t="shared" si="37"/>
        <v>1886.0232596351016</v>
      </c>
      <c r="BM128" s="14">
        <f t="shared" si="44"/>
        <v>1859.2856704482754</v>
      </c>
      <c r="BN128" s="14">
        <f t="shared" si="44"/>
        <v>1814.6391232588651</v>
      </c>
      <c r="BO128" s="14">
        <f t="shared" si="44"/>
        <v>1895.6206424362895</v>
      </c>
      <c r="BP128" s="14">
        <f t="shared" si="38"/>
        <v>1902.5334011117036</v>
      </c>
      <c r="BQ128" s="14">
        <f t="shared" si="45"/>
        <v>2594.9631891265335</v>
      </c>
      <c r="BR128" s="14">
        <f t="shared" si="45"/>
        <v>2506.5931719737964</v>
      </c>
      <c r="BS128" s="14">
        <f t="shared" si="45"/>
        <v>2619.075635938726</v>
      </c>
      <c r="BT128" s="14">
        <f t="shared" si="39"/>
        <v>2552.4691820194921</v>
      </c>
      <c r="BU128" s="14">
        <f t="shared" si="39"/>
        <v>2616.1898794636227</v>
      </c>
      <c r="BV128" s="14">
        <f t="shared" si="39"/>
        <v>2613.101587337288</v>
      </c>
      <c r="BW128" s="14">
        <f t="shared" si="39"/>
        <v>2722.5719664611956</v>
      </c>
      <c r="BX128" s="14">
        <f t="shared" si="40"/>
        <v>2641.3929255495054</v>
      </c>
      <c r="BY128" s="14">
        <f t="shared" si="46"/>
        <v>2617.4713783637399</v>
      </c>
      <c r="BZ128" s="14">
        <f t="shared" si="46"/>
        <v>2599.6474269398936</v>
      </c>
      <c r="CA128" s="14">
        <f t="shared" si="46"/>
        <v>2762.5862649891501</v>
      </c>
      <c r="CB128" s="14">
        <f t="shared" si="41"/>
        <v>2669.3327116050295</v>
      </c>
    </row>
    <row r="129" spans="1:80" x14ac:dyDescent="0.3">
      <c r="A129" s="228" t="s">
        <v>250</v>
      </c>
      <c r="B129" s="228" t="s">
        <v>291</v>
      </c>
      <c r="C129" s="228" t="s">
        <v>296</v>
      </c>
      <c r="D129" s="228" t="s">
        <v>556</v>
      </c>
      <c r="E129" s="228" t="s">
        <v>557</v>
      </c>
      <c r="F129" s="13">
        <v>1846.4826511651916</v>
      </c>
      <c r="G129" s="13">
        <v>1908.6616106222098</v>
      </c>
      <c r="H129" s="13">
        <v>2073.9879093654031</v>
      </c>
      <c r="I129" s="13">
        <v>1859.267110118971</v>
      </c>
      <c r="J129" s="13">
        <v>1965.9011200289042</v>
      </c>
      <c r="K129" s="13">
        <v>1916.7971754109785</v>
      </c>
      <c r="L129" s="13">
        <v>2146.6268806936955</v>
      </c>
      <c r="M129" s="13">
        <v>2053.6489973934813</v>
      </c>
      <c r="N129" s="13">
        <v>1919.7027342641099</v>
      </c>
      <c r="O129" s="13">
        <v>1778.2020181165967</v>
      </c>
      <c r="P129" s="13">
        <v>1984.78725257426</v>
      </c>
      <c r="Q129" s="13">
        <v>1749.1464295852797</v>
      </c>
      <c r="R129" s="13">
        <v>4686.3758742161099</v>
      </c>
      <c r="S129" s="13">
        <v>4608.7974528374925</v>
      </c>
      <c r="T129" s="13">
        <v>4959.4984064104883</v>
      </c>
      <c r="U129" s="13">
        <v>4990.2973302536848</v>
      </c>
      <c r="V129" s="13">
        <v>4928.1183707966657</v>
      </c>
      <c r="W129" s="13">
        <v>4925.79392371416</v>
      </c>
      <c r="X129" s="13">
        <v>5093.7352254251728</v>
      </c>
      <c r="Y129" s="13">
        <v>5133.5413817130775</v>
      </c>
      <c r="Z129" s="13">
        <v>4879.3049820640535</v>
      </c>
      <c r="AA129" s="13">
        <v>4761.9204043975333</v>
      </c>
      <c r="AB129" s="13">
        <v>5203.5653500735507</v>
      </c>
      <c r="AC129" s="13">
        <v>5192.5242264316503</v>
      </c>
      <c r="AD129" s="14">
        <f t="shared" si="49"/>
        <v>6532.8585253813017</v>
      </c>
      <c r="AE129" s="14">
        <f t="shared" si="49"/>
        <v>6517.4590634597025</v>
      </c>
      <c r="AF129" s="14">
        <f t="shared" si="49"/>
        <v>7033.4863157758919</v>
      </c>
      <c r="AG129" s="14">
        <f t="shared" si="47"/>
        <v>6849.5644403726556</v>
      </c>
      <c r="AH129" s="164">
        <v>6894.0194908255708</v>
      </c>
      <c r="AI129" s="164">
        <v>6842.5910991251394</v>
      </c>
      <c r="AJ129" s="164">
        <v>7240.3621061188678</v>
      </c>
      <c r="AK129" s="164">
        <v>7187.1903791065579</v>
      </c>
      <c r="AL129" s="14">
        <f t="shared" si="50"/>
        <v>6799.007716328164</v>
      </c>
      <c r="AM129" s="14">
        <f t="shared" si="50"/>
        <v>6540.1224225141304</v>
      </c>
      <c r="AN129" s="14">
        <f t="shared" si="50"/>
        <v>7188.3526026478103</v>
      </c>
      <c r="AO129" s="14">
        <f t="shared" si="48"/>
        <v>6941.6706560169296</v>
      </c>
      <c r="AP129" s="13">
        <v>263070</v>
      </c>
      <c r="AQ129" s="13">
        <v>264264.74699999997</v>
      </c>
      <c r="AR129" s="13">
        <v>265071.79599999997</v>
      </c>
      <c r="AS129" s="14">
        <f t="shared" si="32"/>
        <v>701.89784132177419</v>
      </c>
      <c r="AT129" s="14">
        <f t="shared" si="32"/>
        <v>725.53374030570183</v>
      </c>
      <c r="AU129" s="14">
        <f t="shared" si="32"/>
        <v>788.37872405268672</v>
      </c>
      <c r="AV129" s="14">
        <f t="shared" si="33"/>
        <v>703.56229168886125</v>
      </c>
      <c r="AW129" s="14">
        <f t="shared" si="33"/>
        <v>743.91349672868182</v>
      </c>
      <c r="AX129" s="14">
        <f t="shared" si="33"/>
        <v>725.33215162860097</v>
      </c>
      <c r="AY129" s="14">
        <f t="shared" si="33"/>
        <v>812.30164259998537</v>
      </c>
      <c r="AZ129" s="14">
        <f t="shared" si="34"/>
        <v>774.75198356956901</v>
      </c>
      <c r="BA129" s="14">
        <f t="shared" si="42"/>
        <v>726.4316395043453</v>
      </c>
      <c r="BB129" s="14">
        <f t="shared" si="42"/>
        <v>672.88657995559163</v>
      </c>
      <c r="BC129" s="14">
        <f t="shared" si="42"/>
        <v>751.06016792102059</v>
      </c>
      <c r="BD129" s="14">
        <f t="shared" si="35"/>
        <v>659.8764772338435</v>
      </c>
      <c r="BE129" s="14">
        <f t="shared" si="43"/>
        <v>1781.417825755924</v>
      </c>
      <c r="BF129" s="14">
        <f t="shared" si="43"/>
        <v>1751.9281760890608</v>
      </c>
      <c r="BG129" s="14">
        <f t="shared" si="43"/>
        <v>1885.2390642834564</v>
      </c>
      <c r="BH129" s="14">
        <f t="shared" si="36"/>
        <v>1888.3704265910601</v>
      </c>
      <c r="BI129" s="14">
        <f t="shared" si="36"/>
        <v>1864.8413860501287</v>
      </c>
      <c r="BJ129" s="14">
        <f t="shared" si="36"/>
        <v>1863.9617957495329</v>
      </c>
      <c r="BK129" s="14">
        <f t="shared" si="36"/>
        <v>1927.5121949675615</v>
      </c>
      <c r="BL129" s="14">
        <f t="shared" si="37"/>
        <v>1936.6607308583964</v>
      </c>
      <c r="BM129" s="14">
        <f t="shared" si="44"/>
        <v>1846.3699897376225</v>
      </c>
      <c r="BN129" s="14">
        <f t="shared" si="44"/>
        <v>1801.9506795575476</v>
      </c>
      <c r="BO129" s="14">
        <f t="shared" si="44"/>
        <v>1969.072836670701</v>
      </c>
      <c r="BP129" s="14">
        <f t="shared" si="38"/>
        <v>1958.9123795093051</v>
      </c>
      <c r="BQ129" s="14">
        <f t="shared" si="45"/>
        <v>2483.3156670776984</v>
      </c>
      <c r="BR129" s="14">
        <f t="shared" si="45"/>
        <v>2477.4619163947627</v>
      </c>
      <c r="BS129" s="14">
        <f t="shared" si="45"/>
        <v>2673.6177883361433</v>
      </c>
      <c r="BT129" s="14">
        <f t="shared" si="39"/>
        <v>2591.9327182799211</v>
      </c>
      <c r="BU129" s="14">
        <f t="shared" si="39"/>
        <v>2608.754882778811</v>
      </c>
      <c r="BV129" s="14">
        <f t="shared" si="39"/>
        <v>2589.2939473781344</v>
      </c>
      <c r="BW129" s="14">
        <f t="shared" si="39"/>
        <v>2739.8138375675467</v>
      </c>
      <c r="BX129" s="14">
        <f t="shared" si="40"/>
        <v>2711.4127144279651</v>
      </c>
      <c r="BY129" s="14">
        <f t="shared" si="46"/>
        <v>2572.8016292419679</v>
      </c>
      <c r="BZ129" s="14">
        <f t="shared" si="46"/>
        <v>2474.8372595131395</v>
      </c>
      <c r="CA129" s="14">
        <f t="shared" si="46"/>
        <v>2720.1330045917211</v>
      </c>
      <c r="CB129" s="14">
        <f t="shared" si="41"/>
        <v>2618.7888567431482</v>
      </c>
    </row>
    <row r="130" spans="1:80" x14ac:dyDescent="0.3">
      <c r="A130" s="228" t="s">
        <v>259</v>
      </c>
      <c r="B130" s="228" t="s">
        <v>283</v>
      </c>
      <c r="C130" s="228" t="s">
        <v>307</v>
      </c>
      <c r="D130" s="228" t="s">
        <v>560</v>
      </c>
      <c r="E130" s="228" t="s">
        <v>561</v>
      </c>
      <c r="F130" s="13">
        <v>1501.1691973163065</v>
      </c>
      <c r="G130" s="13">
        <v>1427.9892771944715</v>
      </c>
      <c r="H130" s="13">
        <v>1514.9847117863874</v>
      </c>
      <c r="I130" s="13">
        <v>1434.8735044959117</v>
      </c>
      <c r="J130" s="13">
        <v>1530.5767248162538</v>
      </c>
      <c r="K130" s="13">
        <v>1548.0308145086458</v>
      </c>
      <c r="L130" s="13">
        <v>1548.0308145086458</v>
      </c>
      <c r="M130" s="13">
        <v>1515.0442829483884</v>
      </c>
      <c r="N130" s="13">
        <v>1723.4936845929706</v>
      </c>
      <c r="O130" s="13">
        <v>1595.4668815890143</v>
      </c>
      <c r="P130" s="13">
        <v>1667.0332127673553</v>
      </c>
      <c r="Q130" s="13">
        <v>1755.4847093451499</v>
      </c>
      <c r="R130" s="13">
        <v>3214.5558394631057</v>
      </c>
      <c r="S130" s="13">
        <v>3267.6817868330718</v>
      </c>
      <c r="T130" s="13">
        <v>3374.9900524352547</v>
      </c>
      <c r="U130" s="13">
        <v>3273.493071327699</v>
      </c>
      <c r="V130" s="13">
        <v>3254.8917343848702</v>
      </c>
      <c r="W130" s="13">
        <v>3289.9007935929858</v>
      </c>
      <c r="X130" s="13">
        <v>3289.9007935929858</v>
      </c>
      <c r="Y130" s="13">
        <v>3217.9585886683717</v>
      </c>
      <c r="Z130" s="13">
        <v>3540.8243707067159</v>
      </c>
      <c r="AA130" s="13">
        <v>3479.8179444061811</v>
      </c>
      <c r="AB130" s="13">
        <v>3684.5300163982711</v>
      </c>
      <c r="AC130" s="13">
        <v>3640.417579439094</v>
      </c>
      <c r="AD130" s="14">
        <f t="shared" si="49"/>
        <v>4715.7250367794122</v>
      </c>
      <c r="AE130" s="14">
        <f t="shared" si="49"/>
        <v>4695.6710640275433</v>
      </c>
      <c r="AF130" s="14">
        <f t="shared" si="49"/>
        <v>4889.9747642216425</v>
      </c>
      <c r="AG130" s="14">
        <f t="shared" si="47"/>
        <v>4708.3665758236111</v>
      </c>
      <c r="AH130" s="164">
        <v>4785.4684592011236</v>
      </c>
      <c r="AI130" s="164">
        <v>4837.9316081016314</v>
      </c>
      <c r="AJ130" s="164">
        <v>4837.9316081016314</v>
      </c>
      <c r="AK130" s="164">
        <v>4733.0028716167599</v>
      </c>
      <c r="AL130" s="14">
        <f t="shared" si="50"/>
        <v>5264.3180552996864</v>
      </c>
      <c r="AM130" s="14">
        <f t="shared" si="50"/>
        <v>5075.2848259951952</v>
      </c>
      <c r="AN130" s="14">
        <f t="shared" si="50"/>
        <v>5351.5632291656266</v>
      </c>
      <c r="AO130" s="14">
        <f t="shared" si="48"/>
        <v>5395.9022887842439</v>
      </c>
      <c r="AP130" s="13">
        <v>214718</v>
      </c>
      <c r="AQ130" s="13">
        <v>215772.75</v>
      </c>
      <c r="AR130" s="13">
        <v>216811.74400000001</v>
      </c>
      <c r="AS130" s="14">
        <f t="shared" si="32"/>
        <v>699.13523659698137</v>
      </c>
      <c r="AT130" s="14">
        <f t="shared" si="32"/>
        <v>665.0533617090656</v>
      </c>
      <c r="AU130" s="14">
        <f t="shared" si="32"/>
        <v>705.56949663576756</v>
      </c>
      <c r="AV130" s="14">
        <f t="shared" si="33"/>
        <v>664.99291708332566</v>
      </c>
      <c r="AW130" s="14">
        <f t="shared" si="33"/>
        <v>709.34662732724769</v>
      </c>
      <c r="AX130" s="14">
        <f t="shared" si="33"/>
        <v>717.43573482223587</v>
      </c>
      <c r="AY130" s="14">
        <f t="shared" si="33"/>
        <v>717.43573482223587</v>
      </c>
      <c r="AZ130" s="14">
        <f t="shared" si="34"/>
        <v>698.78331081013232</v>
      </c>
      <c r="BA130" s="14">
        <f t="shared" si="42"/>
        <v>798.7540987418339</v>
      </c>
      <c r="BB130" s="14">
        <f t="shared" si="42"/>
        <v>739.42000627466359</v>
      </c>
      <c r="BC130" s="14">
        <f t="shared" si="42"/>
        <v>772.58746193268394</v>
      </c>
      <c r="BD130" s="14">
        <f t="shared" si="35"/>
        <v>809.68155919872584</v>
      </c>
      <c r="BE130" s="14">
        <f t="shared" si="43"/>
        <v>1497.1058967869978</v>
      </c>
      <c r="BF130" s="14">
        <f t="shared" si="43"/>
        <v>1521.8480923038924</v>
      </c>
      <c r="BG130" s="14">
        <f t="shared" si="43"/>
        <v>1571.8244639179084</v>
      </c>
      <c r="BH130" s="14">
        <f t="shared" si="36"/>
        <v>1517.1021694480416</v>
      </c>
      <c r="BI130" s="14">
        <f t="shared" si="36"/>
        <v>1508.4813695820581</v>
      </c>
      <c r="BJ130" s="14">
        <f t="shared" si="36"/>
        <v>1524.7063373817991</v>
      </c>
      <c r="BK130" s="14">
        <f t="shared" si="36"/>
        <v>1524.7063373817991</v>
      </c>
      <c r="BL130" s="14">
        <f t="shared" si="37"/>
        <v>1484.2178423085659</v>
      </c>
      <c r="BM130" s="14">
        <f t="shared" si="44"/>
        <v>1640.9970075955912</v>
      </c>
      <c r="BN130" s="14">
        <f t="shared" si="44"/>
        <v>1612.7235456776543</v>
      </c>
      <c r="BO130" s="14">
        <f t="shared" si="44"/>
        <v>1707.5974683542158</v>
      </c>
      <c r="BP130" s="14">
        <f t="shared" si="38"/>
        <v>1679.068445406303</v>
      </c>
      <c r="BQ130" s="14">
        <f t="shared" si="45"/>
        <v>2196.2411333839791</v>
      </c>
      <c r="BR130" s="14">
        <f t="shared" si="45"/>
        <v>2186.9014540129579</v>
      </c>
      <c r="BS130" s="14">
        <f t="shared" si="45"/>
        <v>2277.3939605536762</v>
      </c>
      <c r="BT130" s="14">
        <f t="shared" si="39"/>
        <v>2182.0950865313675</v>
      </c>
      <c r="BU130" s="14">
        <f t="shared" si="39"/>
        <v>2217.8279969093055</v>
      </c>
      <c r="BV130" s="14">
        <f t="shared" si="39"/>
        <v>2242.1420722040348</v>
      </c>
      <c r="BW130" s="14">
        <f t="shared" si="39"/>
        <v>2242.1420722040348</v>
      </c>
      <c r="BX130" s="14">
        <f t="shared" si="40"/>
        <v>2183.0011531186979</v>
      </c>
      <c r="BY130" s="14">
        <f t="shared" si="46"/>
        <v>2439.751106337425</v>
      </c>
      <c r="BZ130" s="14">
        <f t="shared" si="46"/>
        <v>2352.1435519523179</v>
      </c>
      <c r="CA130" s="14">
        <f t="shared" si="46"/>
        <v>2480.1849302869</v>
      </c>
      <c r="CB130" s="14">
        <f t="shared" si="41"/>
        <v>2488.7500046050291</v>
      </c>
    </row>
    <row r="131" spans="1:80" x14ac:dyDescent="0.3">
      <c r="A131" s="228" t="s">
        <v>259</v>
      </c>
      <c r="B131" s="228" t="s">
        <v>283</v>
      </c>
      <c r="C131" s="228" t="s">
        <v>307</v>
      </c>
      <c r="D131" s="228" t="s">
        <v>563</v>
      </c>
      <c r="E131" s="228" t="s">
        <v>564</v>
      </c>
      <c r="F131" s="13">
        <v>1242.7030045621484</v>
      </c>
      <c r="G131" s="13">
        <v>1144.7891726491641</v>
      </c>
      <c r="H131" s="13">
        <v>1196.9476347742477</v>
      </c>
      <c r="I131" s="13">
        <v>1165.2955641472299</v>
      </c>
      <c r="J131" s="13">
        <v>1239.5537063556544</v>
      </c>
      <c r="K131" s="13">
        <v>1206.6355761515288</v>
      </c>
      <c r="L131" s="13">
        <v>1281.9919117496747</v>
      </c>
      <c r="M131" s="13">
        <v>1247.4828049541466</v>
      </c>
      <c r="N131" s="13">
        <v>1289.2247801076851</v>
      </c>
      <c r="O131" s="13">
        <v>1291.6383551615095</v>
      </c>
      <c r="P131" s="13">
        <v>1343.4444504830492</v>
      </c>
      <c r="Q131" s="13">
        <v>1419.7184235974478</v>
      </c>
      <c r="R131" s="13">
        <v>2658.2491410546381</v>
      </c>
      <c r="S131" s="13">
        <v>2748.3106135634616</v>
      </c>
      <c r="T131" s="13">
        <v>2867.5599664321958</v>
      </c>
      <c r="U131" s="13">
        <v>2867.2389614786762</v>
      </c>
      <c r="V131" s="13">
        <v>2720.7320096544527</v>
      </c>
      <c r="W131" s="13">
        <v>2793.5451364792016</v>
      </c>
      <c r="X131" s="13">
        <v>2867.6892932111527</v>
      </c>
      <c r="Y131" s="13">
        <v>2782.5006877768142</v>
      </c>
      <c r="Z131" s="13">
        <v>2719.5064291752042</v>
      </c>
      <c r="AA131" s="13">
        <v>2689.4299938371059</v>
      </c>
      <c r="AB131" s="13">
        <v>2929.7639419251655</v>
      </c>
      <c r="AC131" s="13">
        <v>2939.6980887510663</v>
      </c>
      <c r="AD131" s="14">
        <f t="shared" si="49"/>
        <v>3900.9521456167868</v>
      </c>
      <c r="AE131" s="14">
        <f t="shared" si="49"/>
        <v>3893.099786212626</v>
      </c>
      <c r="AF131" s="14">
        <f t="shared" si="49"/>
        <v>4064.5076012064437</v>
      </c>
      <c r="AG131" s="14">
        <f t="shared" si="47"/>
        <v>4032.5345256259061</v>
      </c>
      <c r="AH131" s="164">
        <v>3960.2857160101066</v>
      </c>
      <c r="AI131" s="164">
        <v>4000.1807126307303</v>
      </c>
      <c r="AJ131" s="164">
        <v>4149.681204960827</v>
      </c>
      <c r="AK131" s="164">
        <v>4029.9834927309607</v>
      </c>
      <c r="AL131" s="14">
        <f t="shared" si="50"/>
        <v>4008.7312092828893</v>
      </c>
      <c r="AM131" s="14">
        <f t="shared" si="50"/>
        <v>3981.0683489986154</v>
      </c>
      <c r="AN131" s="14">
        <f t="shared" si="50"/>
        <v>4273.2083924082144</v>
      </c>
      <c r="AO131" s="14">
        <f t="shared" si="48"/>
        <v>4359.4165123485145</v>
      </c>
      <c r="AP131" s="13">
        <v>163075</v>
      </c>
      <c r="AQ131" s="13">
        <v>165388.348</v>
      </c>
      <c r="AR131" s="13">
        <v>166496.14799999999</v>
      </c>
      <c r="AS131" s="14">
        <f t="shared" si="32"/>
        <v>762.04384765423788</v>
      </c>
      <c r="AT131" s="14">
        <f t="shared" si="32"/>
        <v>702.00163890796512</v>
      </c>
      <c r="AU131" s="14">
        <f t="shared" si="32"/>
        <v>733.9859787056555</v>
      </c>
      <c r="AV131" s="14">
        <f t="shared" si="33"/>
        <v>704.5814159454751</v>
      </c>
      <c r="AW131" s="14">
        <f t="shared" si="33"/>
        <v>749.48067463353243</v>
      </c>
      <c r="AX131" s="14">
        <f t="shared" si="33"/>
        <v>729.57713813764485</v>
      </c>
      <c r="AY131" s="14">
        <f t="shared" si="33"/>
        <v>775.14040574954811</v>
      </c>
      <c r="AZ131" s="14">
        <f t="shared" si="34"/>
        <v>749.25625603911669</v>
      </c>
      <c r="BA131" s="14">
        <f t="shared" si="42"/>
        <v>779.5136693110237</v>
      </c>
      <c r="BB131" s="14">
        <f t="shared" si="42"/>
        <v>780.97300733756015</v>
      </c>
      <c r="BC131" s="14">
        <f t="shared" si="42"/>
        <v>812.29691615460672</v>
      </c>
      <c r="BD131" s="14">
        <f t="shared" si="35"/>
        <v>852.70346530626523</v>
      </c>
      <c r="BE131" s="14">
        <f t="shared" si="43"/>
        <v>1630.0776581662658</v>
      </c>
      <c r="BF131" s="14">
        <f t="shared" si="43"/>
        <v>1685.3046840800009</v>
      </c>
      <c r="BG131" s="14">
        <f t="shared" si="43"/>
        <v>1758.4301495828274</v>
      </c>
      <c r="BH131" s="14">
        <f t="shared" si="36"/>
        <v>1733.6402450060607</v>
      </c>
      <c r="BI131" s="14">
        <f t="shared" si="36"/>
        <v>1645.0566454986615</v>
      </c>
      <c r="BJ131" s="14">
        <f t="shared" si="36"/>
        <v>1689.0821936737657</v>
      </c>
      <c r="BK131" s="14">
        <f t="shared" si="36"/>
        <v>1733.912532466406</v>
      </c>
      <c r="BL131" s="14">
        <f t="shared" si="37"/>
        <v>1671.210247925264</v>
      </c>
      <c r="BM131" s="14">
        <f t="shared" si="44"/>
        <v>1644.3156135613642</v>
      </c>
      <c r="BN131" s="14">
        <f t="shared" si="44"/>
        <v>1626.1302723920467</v>
      </c>
      <c r="BO131" s="14">
        <f t="shared" si="44"/>
        <v>1771.4451939051748</v>
      </c>
      <c r="BP131" s="14">
        <f t="shared" si="38"/>
        <v>1765.6252856679102</v>
      </c>
      <c r="BQ131" s="14">
        <f t="shared" si="45"/>
        <v>2392.1215058205039</v>
      </c>
      <c r="BR131" s="14">
        <f t="shared" si="45"/>
        <v>2387.3063229879663</v>
      </c>
      <c r="BS131" s="14">
        <f t="shared" si="45"/>
        <v>2492.4161282884829</v>
      </c>
      <c r="BT131" s="14">
        <f t="shared" si="39"/>
        <v>2438.2216609515358</v>
      </c>
      <c r="BU131" s="14">
        <f t="shared" si="39"/>
        <v>2394.5373201321936</v>
      </c>
      <c r="BV131" s="14">
        <f t="shared" si="39"/>
        <v>2418.6593318114105</v>
      </c>
      <c r="BW131" s="14">
        <f t="shared" si="39"/>
        <v>2509.0529382159539</v>
      </c>
      <c r="BX131" s="14">
        <f t="shared" si="40"/>
        <v>2420.4665039643805</v>
      </c>
      <c r="BY131" s="14">
        <f t="shared" si="46"/>
        <v>2423.8292828723879</v>
      </c>
      <c r="BZ131" s="14">
        <f t="shared" si="46"/>
        <v>2407.103279729607</v>
      </c>
      <c r="CA131" s="14">
        <f t="shared" si="46"/>
        <v>2583.7421100597812</v>
      </c>
      <c r="CB131" s="14">
        <f t="shared" si="41"/>
        <v>2618.3287509741754</v>
      </c>
    </row>
    <row r="132" spans="1:80" x14ac:dyDescent="0.3">
      <c r="A132" s="228" t="s">
        <v>241</v>
      </c>
      <c r="B132" s="228" t="s">
        <v>276</v>
      </c>
      <c r="C132" s="228" t="s">
        <v>317</v>
      </c>
      <c r="D132" s="228" t="s">
        <v>565</v>
      </c>
      <c r="E132" s="228" t="s">
        <v>566</v>
      </c>
      <c r="F132" s="13">
        <v>1828.3697165834944</v>
      </c>
      <c r="G132" s="13">
        <v>2093.2882973702308</v>
      </c>
      <c r="H132" s="13">
        <v>2127.0805024558263</v>
      </c>
      <c r="I132" s="13">
        <v>2292.5457707396918</v>
      </c>
      <c r="J132" s="13">
        <v>1462.6172634121976</v>
      </c>
      <c r="K132" s="13">
        <v>1478.888867736965</v>
      </c>
      <c r="L132" s="13">
        <v>1481.8553789109294</v>
      </c>
      <c r="M132" s="13">
        <v>1452.420589054133</v>
      </c>
      <c r="N132" s="13">
        <v>2485.4732663045452</v>
      </c>
      <c r="O132" s="13">
        <v>2340.1143917323875</v>
      </c>
      <c r="P132" s="13">
        <v>2450.8936405660361</v>
      </c>
      <c r="Q132" s="13">
        <v>2386.9899478648331</v>
      </c>
      <c r="R132" s="13">
        <v>4474.6562132116514</v>
      </c>
      <c r="S132" s="13">
        <v>4391.2482877909706</v>
      </c>
      <c r="T132" s="13">
        <v>4672.4627159811598</v>
      </c>
      <c r="U132" s="13">
        <v>4576.7410472423362</v>
      </c>
      <c r="V132" s="13">
        <v>5272.728798780845</v>
      </c>
      <c r="W132" s="13">
        <v>5331.3508816884569</v>
      </c>
      <c r="X132" s="13">
        <v>5344.3539588581289</v>
      </c>
      <c r="Y132" s="13">
        <v>5230.8790538071598</v>
      </c>
      <c r="Z132" s="13">
        <v>4583.640671098442</v>
      </c>
      <c r="AA132" s="13">
        <v>4477.4527246921116</v>
      </c>
      <c r="AB132" s="13">
        <v>4753.5236416499029</v>
      </c>
      <c r="AC132" s="13">
        <v>4601.5890039852557</v>
      </c>
      <c r="AD132" s="14">
        <f t="shared" si="49"/>
        <v>6303.0259297951461</v>
      </c>
      <c r="AE132" s="14">
        <f t="shared" si="49"/>
        <v>6484.5365851612014</v>
      </c>
      <c r="AF132" s="14">
        <f t="shared" si="49"/>
        <v>6799.5432184369856</v>
      </c>
      <c r="AG132" s="14">
        <f t="shared" si="47"/>
        <v>6869.286817982028</v>
      </c>
      <c r="AH132" s="164">
        <v>6735.3460621930426</v>
      </c>
      <c r="AI132" s="164">
        <v>6810.2397494254219</v>
      </c>
      <c r="AJ132" s="164">
        <v>6826.2093377690599</v>
      </c>
      <c r="AK132" s="164">
        <v>6683.2996428612933</v>
      </c>
      <c r="AL132" s="14">
        <f t="shared" si="50"/>
        <v>7069.1139374029872</v>
      </c>
      <c r="AM132" s="14">
        <f t="shared" si="50"/>
        <v>6817.5671164244995</v>
      </c>
      <c r="AN132" s="14">
        <f t="shared" si="50"/>
        <v>7204.4172822159389</v>
      </c>
      <c r="AO132" s="14">
        <f t="shared" si="48"/>
        <v>6988.5789518500887</v>
      </c>
      <c r="AP132" s="13">
        <v>301785</v>
      </c>
      <c r="AQ132" s="13">
        <v>309013.31900000002</v>
      </c>
      <c r="AR132" s="13">
        <v>312744.15600000002</v>
      </c>
      <c r="AS132" s="14">
        <f t="shared" si="32"/>
        <v>605.85175425667092</v>
      </c>
      <c r="AT132" s="14">
        <f t="shared" si="32"/>
        <v>693.63563376915056</v>
      </c>
      <c r="AU132" s="14">
        <f t="shared" si="32"/>
        <v>704.83307734175867</v>
      </c>
      <c r="AV132" s="14">
        <f t="shared" si="33"/>
        <v>741.89221945468682</v>
      </c>
      <c r="AW132" s="14">
        <f t="shared" si="33"/>
        <v>473.31851848502282</v>
      </c>
      <c r="AX132" s="14">
        <f t="shared" si="33"/>
        <v>478.58418288338078</v>
      </c>
      <c r="AY132" s="14">
        <f t="shared" si="33"/>
        <v>479.54417748282538</v>
      </c>
      <c r="AZ132" s="14">
        <f t="shared" si="34"/>
        <v>464.41174397328558</v>
      </c>
      <c r="BA132" s="14">
        <f t="shared" si="42"/>
        <v>804.32561106032608</v>
      </c>
      <c r="BB132" s="14">
        <f t="shared" si="42"/>
        <v>757.28593165668292</v>
      </c>
      <c r="BC132" s="14">
        <f t="shared" si="42"/>
        <v>793.13527601249973</v>
      </c>
      <c r="BD132" s="14">
        <f t="shared" si="35"/>
        <v>763.2404641526964</v>
      </c>
      <c r="BE132" s="14">
        <f t="shared" si="43"/>
        <v>1482.7298285904374</v>
      </c>
      <c r="BF132" s="14">
        <f t="shared" si="43"/>
        <v>1455.0916340411122</v>
      </c>
      <c r="BG132" s="14">
        <f t="shared" si="43"/>
        <v>1548.2753337578606</v>
      </c>
      <c r="BH132" s="14">
        <f t="shared" si="36"/>
        <v>1481.0821300690718</v>
      </c>
      <c r="BI132" s="14">
        <f t="shared" si="36"/>
        <v>1706.311176438594</v>
      </c>
      <c r="BJ132" s="14">
        <f t="shared" si="36"/>
        <v>1725.2819065991316</v>
      </c>
      <c r="BK132" s="14">
        <f t="shared" si="36"/>
        <v>1729.489840811078</v>
      </c>
      <c r="BL132" s="14">
        <f t="shared" si="37"/>
        <v>1672.5745160869319</v>
      </c>
      <c r="BM132" s="14">
        <f t="shared" si="44"/>
        <v>1483.3149218071217</v>
      </c>
      <c r="BN132" s="14">
        <f t="shared" si="44"/>
        <v>1448.9513717989971</v>
      </c>
      <c r="BO132" s="14">
        <f t="shared" si="44"/>
        <v>1538.2908597703204</v>
      </c>
      <c r="BP132" s="14">
        <f t="shared" si="38"/>
        <v>1471.3589097361919</v>
      </c>
      <c r="BQ132" s="14">
        <f t="shared" si="45"/>
        <v>2088.5815828471086</v>
      </c>
      <c r="BR132" s="14">
        <f t="shared" si="45"/>
        <v>2148.7272678102627</v>
      </c>
      <c r="BS132" s="14">
        <f t="shared" si="45"/>
        <v>2253.1084110996189</v>
      </c>
      <c r="BT132" s="14">
        <f t="shared" si="39"/>
        <v>2222.9743495237585</v>
      </c>
      <c r="BU132" s="14">
        <f t="shared" si="39"/>
        <v>2179.6296949236166</v>
      </c>
      <c r="BV132" s="14">
        <f t="shared" si="39"/>
        <v>2203.8660894825125</v>
      </c>
      <c r="BW132" s="14">
        <f t="shared" si="39"/>
        <v>2209.034018293904</v>
      </c>
      <c r="BX132" s="14">
        <f t="shared" si="40"/>
        <v>2136.9862600602178</v>
      </c>
      <c r="BY132" s="14">
        <f t="shared" si="46"/>
        <v>2287.6405328674477</v>
      </c>
      <c r="BZ132" s="14">
        <f t="shared" si="46"/>
        <v>2206.2373034556804</v>
      </c>
      <c r="CA132" s="14">
        <f t="shared" si="46"/>
        <v>2331.42613578282</v>
      </c>
      <c r="CB132" s="14">
        <f t="shared" si="41"/>
        <v>2234.5993738888883</v>
      </c>
    </row>
    <row r="133" spans="1:80" x14ac:dyDescent="0.3">
      <c r="A133" s="228" t="s">
        <v>226</v>
      </c>
      <c r="B133" s="228" t="s">
        <v>221</v>
      </c>
      <c r="C133" s="228" t="s">
        <v>234</v>
      </c>
      <c r="D133" s="228" t="s">
        <v>567</v>
      </c>
      <c r="E133" s="228" t="s">
        <v>568</v>
      </c>
      <c r="F133" s="13">
        <v>1520.8993278028447</v>
      </c>
      <c r="G133" s="13">
        <v>1621.0651525439293</v>
      </c>
      <c r="H133" s="13">
        <v>1649.295447218879</v>
      </c>
      <c r="I133" s="13">
        <v>1683.1456106899159</v>
      </c>
      <c r="J133" s="13">
        <v>1739.9168660854602</v>
      </c>
      <c r="K133" s="13">
        <v>1692.0346879413732</v>
      </c>
      <c r="L133" s="13">
        <v>1731.3114536402254</v>
      </c>
      <c r="M133" s="13">
        <v>1729.2150576389586</v>
      </c>
      <c r="N133" s="13">
        <v>1741.4990562180731</v>
      </c>
      <c r="O133" s="13">
        <v>1712.4885987828438</v>
      </c>
      <c r="P133" s="13">
        <v>1824.7614441519295</v>
      </c>
      <c r="Q133" s="13">
        <v>1766.6972394248905</v>
      </c>
      <c r="R133" s="13">
        <v>2560.6070866120681</v>
      </c>
      <c r="S133" s="13">
        <v>2552.3481954091994</v>
      </c>
      <c r="T133" s="13">
        <v>2806.1013274808024</v>
      </c>
      <c r="U133" s="13">
        <v>2711.5353655887161</v>
      </c>
      <c r="V133" s="13">
        <v>2588.4517268855275</v>
      </c>
      <c r="W133" s="13">
        <v>2555.7105395025392</v>
      </c>
      <c r="X133" s="13">
        <v>2651.2997765045648</v>
      </c>
      <c r="Y133" s="13">
        <v>2586.5355867977773</v>
      </c>
      <c r="Z133" s="13">
        <v>2675.9017701945495</v>
      </c>
      <c r="AA133" s="13">
        <v>2667.48918495006</v>
      </c>
      <c r="AB133" s="13">
        <v>2818.4603144157622</v>
      </c>
      <c r="AC133" s="13">
        <v>2978.4569466274725</v>
      </c>
      <c r="AD133" s="14">
        <f t="shared" si="49"/>
        <v>4081.5064144149128</v>
      </c>
      <c r="AE133" s="14">
        <f t="shared" si="49"/>
        <v>4173.4133479531283</v>
      </c>
      <c r="AF133" s="14">
        <f t="shared" si="49"/>
        <v>4455.3967746996814</v>
      </c>
      <c r="AG133" s="14">
        <f t="shared" si="47"/>
        <v>4394.6809762786324</v>
      </c>
      <c r="AH133" s="164">
        <v>4328.3685929709873</v>
      </c>
      <c r="AI133" s="164">
        <v>4247.7452274439129</v>
      </c>
      <c r="AJ133" s="164">
        <v>4382.6112301447902</v>
      </c>
      <c r="AK133" s="164">
        <v>4315.7506444367355</v>
      </c>
      <c r="AL133" s="14">
        <f t="shared" si="50"/>
        <v>4417.4008264126223</v>
      </c>
      <c r="AM133" s="14">
        <f t="shared" si="50"/>
        <v>4379.9777837329038</v>
      </c>
      <c r="AN133" s="14">
        <f t="shared" si="50"/>
        <v>4643.2217585676917</v>
      </c>
      <c r="AO133" s="14">
        <f t="shared" si="48"/>
        <v>4745.154186052363</v>
      </c>
      <c r="AP133" s="13">
        <v>136005</v>
      </c>
      <c r="AQ133" s="13">
        <v>135518.166</v>
      </c>
      <c r="AR133" s="13">
        <v>135565.08100000001</v>
      </c>
      <c r="AS133" s="14">
        <f t="shared" si="32"/>
        <v>1118.2672165014851</v>
      </c>
      <c r="AT133" s="14">
        <f t="shared" si="32"/>
        <v>1191.9158505525013</v>
      </c>
      <c r="AU133" s="14">
        <f t="shared" si="32"/>
        <v>1212.6726570485489</v>
      </c>
      <c r="AV133" s="14">
        <f t="shared" si="33"/>
        <v>1242.0073709453211</v>
      </c>
      <c r="AW133" s="14">
        <f t="shared" si="33"/>
        <v>1283.8993600942476</v>
      </c>
      <c r="AX133" s="14">
        <f t="shared" si="33"/>
        <v>1248.5666961736874</v>
      </c>
      <c r="AY133" s="14">
        <f t="shared" ref="AY133:AY183" si="51">IFERROR((L133/$AQ133)*100000,"")</f>
        <v>1277.5493535237376</v>
      </c>
      <c r="AZ133" s="14">
        <f t="shared" si="34"/>
        <v>1275.5608191160661</v>
      </c>
      <c r="BA133" s="14">
        <f t="shared" si="42"/>
        <v>1285.0668715647118</v>
      </c>
      <c r="BB133" s="14">
        <f t="shared" si="42"/>
        <v>1263.6598098463373</v>
      </c>
      <c r="BC133" s="14">
        <f t="shared" si="42"/>
        <v>1346.5068912989343</v>
      </c>
      <c r="BD133" s="14">
        <f t="shared" si="35"/>
        <v>1303.209666082736</v>
      </c>
      <c r="BE133" s="14">
        <f t="shared" si="43"/>
        <v>1882.7301103724628</v>
      </c>
      <c r="BF133" s="14">
        <f t="shared" si="43"/>
        <v>1876.6576195060472</v>
      </c>
      <c r="BG133" s="14">
        <f t="shared" si="43"/>
        <v>2063.2339454290668</v>
      </c>
      <c r="BH133" s="14">
        <f t="shared" si="36"/>
        <v>2000.8648623452564</v>
      </c>
      <c r="BI133" s="14">
        <f t="shared" si="36"/>
        <v>1910.040405125854</v>
      </c>
      <c r="BJ133" s="14">
        <f t="shared" si="36"/>
        <v>1885.8804062494021</v>
      </c>
      <c r="BK133" s="14">
        <f t="shared" ref="BK133:BK183" si="52">IFERROR((X133/$AQ133)*100000,"")</f>
        <v>1956.4165120892833</v>
      </c>
      <c r="BL133" s="14">
        <f t="shared" si="37"/>
        <v>1907.9659509057331</v>
      </c>
      <c r="BM133" s="14">
        <f t="shared" si="44"/>
        <v>1974.5705311526644</v>
      </c>
      <c r="BN133" s="14">
        <f t="shared" si="44"/>
        <v>1968.3628134032303</v>
      </c>
      <c r="BO133" s="14">
        <f t="shared" si="44"/>
        <v>2079.7656857426496</v>
      </c>
      <c r="BP133" s="14">
        <f t="shared" si="38"/>
        <v>2197.0679504314776</v>
      </c>
      <c r="BQ133" s="14">
        <f t="shared" si="45"/>
        <v>3000.9973268739477</v>
      </c>
      <c r="BR133" s="14">
        <f t="shared" si="45"/>
        <v>3068.5734700585481</v>
      </c>
      <c r="BS133" s="14">
        <f t="shared" si="45"/>
        <v>3275.9066024776157</v>
      </c>
      <c r="BT133" s="14">
        <f t="shared" si="39"/>
        <v>3242.8722332905782</v>
      </c>
      <c r="BU133" s="14">
        <f t="shared" si="39"/>
        <v>3193.9397652201019</v>
      </c>
      <c r="BV133" s="14">
        <f t="shared" si="39"/>
        <v>3134.4471024230902</v>
      </c>
      <c r="BW133" s="14">
        <f t="shared" ref="BW133:BW183" si="53">IFERROR((AJ133/$AQ133)*100000,"")</f>
        <v>3233.9658656130205</v>
      </c>
      <c r="BX133" s="14">
        <f t="shared" si="40"/>
        <v>3183.5267700217987</v>
      </c>
      <c r="BY133" s="14">
        <f t="shared" si="46"/>
        <v>3259.6374027173761</v>
      </c>
      <c r="BZ133" s="14">
        <f t="shared" si="46"/>
        <v>3232.0226232495675</v>
      </c>
      <c r="CA133" s="14">
        <f t="shared" si="46"/>
        <v>3426.2725770415841</v>
      </c>
      <c r="CB133" s="14">
        <f t="shared" si="41"/>
        <v>3500.2776165142136</v>
      </c>
    </row>
    <row r="134" spans="1:80" x14ac:dyDescent="0.3">
      <c r="A134" s="228" t="s">
        <v>241</v>
      </c>
      <c r="B134" s="228" t="s">
        <v>276</v>
      </c>
      <c r="C134" s="228" t="s">
        <v>317</v>
      </c>
      <c r="D134" s="228" t="s">
        <v>571</v>
      </c>
      <c r="E134" s="228" t="s">
        <v>572</v>
      </c>
      <c r="F134" s="13">
        <v>1636.4612761074459</v>
      </c>
      <c r="G134" s="13">
        <v>1769.0397754295623</v>
      </c>
      <c r="H134" s="13">
        <v>1729.0069976249879</v>
      </c>
      <c r="I134" s="13">
        <v>1649.8313505625497</v>
      </c>
      <c r="J134" s="13">
        <v>1795.1016390387765</v>
      </c>
      <c r="K134" s="13">
        <v>1811.5022280928331</v>
      </c>
      <c r="L134" s="13">
        <v>1823.3067155700014</v>
      </c>
      <c r="M134" s="13">
        <v>1774.2452204950052</v>
      </c>
      <c r="N134" s="13">
        <v>1739.8377136761701</v>
      </c>
      <c r="O134" s="13">
        <v>1769.755045053633</v>
      </c>
      <c r="P134" s="13">
        <v>1873.4933632746131</v>
      </c>
      <c r="Q134" s="13">
        <v>1966.4121226873503</v>
      </c>
      <c r="R134" s="13">
        <v>2925.3126276096568</v>
      </c>
      <c r="S134" s="13">
        <v>2746.4832188597015</v>
      </c>
      <c r="T134" s="13">
        <v>2940.101217007611</v>
      </c>
      <c r="U134" s="13">
        <v>2914.678152505388</v>
      </c>
      <c r="V134" s="13">
        <v>2920.5874923341134</v>
      </c>
      <c r="W134" s="13">
        <v>2940.317729252949</v>
      </c>
      <c r="X134" s="13">
        <v>2958.3886210662081</v>
      </c>
      <c r="Y134" s="13">
        <v>2899.4545207707506</v>
      </c>
      <c r="Z134" s="13">
        <v>2924.3633613059865</v>
      </c>
      <c r="AA134" s="13">
        <v>2939.1173685488666</v>
      </c>
      <c r="AB134" s="13">
        <v>3043.0476246911221</v>
      </c>
      <c r="AC134" s="13">
        <v>2952.9158063667046</v>
      </c>
      <c r="AD134" s="14">
        <f t="shared" si="49"/>
        <v>4561.7739037171032</v>
      </c>
      <c r="AE134" s="14">
        <f t="shared" si="49"/>
        <v>4515.5229942892638</v>
      </c>
      <c r="AF134" s="14">
        <f t="shared" si="49"/>
        <v>4669.1082146325989</v>
      </c>
      <c r="AG134" s="14">
        <f t="shared" si="47"/>
        <v>4564.5095030679377</v>
      </c>
      <c r="AH134" s="164">
        <v>4715.6891313728902</v>
      </c>
      <c r="AI134" s="164">
        <v>4751.8199573457823</v>
      </c>
      <c r="AJ134" s="164">
        <v>4781.6953366362104</v>
      </c>
      <c r="AK134" s="164">
        <v>4673.6997412657556</v>
      </c>
      <c r="AL134" s="14">
        <f t="shared" si="50"/>
        <v>4664.2010749821566</v>
      </c>
      <c r="AM134" s="14">
        <f t="shared" si="50"/>
        <v>4708.8724136024994</v>
      </c>
      <c r="AN134" s="14">
        <f t="shared" si="50"/>
        <v>4916.5409879657354</v>
      </c>
      <c r="AO134" s="14">
        <f t="shared" si="48"/>
        <v>4919.3279290540549</v>
      </c>
      <c r="AP134" s="13">
        <v>195680</v>
      </c>
      <c r="AQ134" s="13">
        <v>198554.554</v>
      </c>
      <c r="AR134" s="13">
        <v>200219.201</v>
      </c>
      <c r="AS134" s="14">
        <f t="shared" ref="AS134:AU183" si="54">IFERROR((F134/$AP134)*100000,"")</f>
        <v>836.29460144493351</v>
      </c>
      <c r="AT134" s="14">
        <f t="shared" si="54"/>
        <v>904.04730960218831</v>
      </c>
      <c r="AU134" s="14">
        <f t="shared" si="54"/>
        <v>883.58902168079919</v>
      </c>
      <c r="AV134" s="14">
        <f t="shared" ref="AV134:AX183" si="55">IFERROR((I134/$AQ134)*100000,"")</f>
        <v>830.92093196842495</v>
      </c>
      <c r="AW134" s="14">
        <f t="shared" si="55"/>
        <v>904.08484866017045</v>
      </c>
      <c r="AX134" s="14">
        <f t="shared" si="55"/>
        <v>912.34484004473313</v>
      </c>
      <c r="AY134" s="14">
        <f t="shared" si="51"/>
        <v>918.29005119167471</v>
      </c>
      <c r="AZ134" s="14">
        <f t="shared" ref="AZ134:AZ183" si="56">IFERROR((M134/$AR134)*100000,"")</f>
        <v>886.15138389999129</v>
      </c>
      <c r="BA134" s="14">
        <f t="shared" si="42"/>
        <v>876.25172962598992</v>
      </c>
      <c r="BB134" s="14">
        <f t="shared" si="42"/>
        <v>891.31929205392737</v>
      </c>
      <c r="BC134" s="14">
        <f t="shared" si="42"/>
        <v>943.56605050449423</v>
      </c>
      <c r="BD134" s="14">
        <f t="shared" ref="BD134:BD183" si="57">IFERROR((Q134/$AR134)*100000,"")</f>
        <v>982.1296423450168</v>
      </c>
      <c r="BE134" s="14">
        <f t="shared" si="43"/>
        <v>1494.9471727359244</v>
      </c>
      <c r="BF134" s="14">
        <f t="shared" si="43"/>
        <v>1403.5584724344344</v>
      </c>
      <c r="BG134" s="14">
        <f t="shared" si="43"/>
        <v>1502.5047102450997</v>
      </c>
      <c r="BH134" s="14">
        <f t="shared" ref="BH134:BJ183" si="58">IFERROR((U134/$AQ134)*100000,"")</f>
        <v>1467.9482760719695</v>
      </c>
      <c r="BI134" s="14">
        <f t="shared" si="58"/>
        <v>1470.9244555197224</v>
      </c>
      <c r="BJ134" s="14">
        <f t="shared" si="58"/>
        <v>1480.8613904936922</v>
      </c>
      <c r="BK134" s="14">
        <f t="shared" si="52"/>
        <v>1489.9626130288646</v>
      </c>
      <c r="BL134" s="14">
        <f t="shared" ref="BL134:BL183" si="59">IFERROR((Y134/$AR134)*100000,"")</f>
        <v>1448.1400916042767</v>
      </c>
      <c r="BM134" s="14">
        <f t="shared" si="44"/>
        <v>1472.8261338725006</v>
      </c>
      <c r="BN134" s="14">
        <f t="shared" si="44"/>
        <v>1480.2568409228561</v>
      </c>
      <c r="BO134" s="14">
        <f t="shared" si="44"/>
        <v>1532.6002669730365</v>
      </c>
      <c r="BP134" s="14">
        <f t="shared" ref="BP134:BP183" si="60">IFERROR((AC134/$AR134)*100000,"")</f>
        <v>1474.8414695585088</v>
      </c>
      <c r="BQ134" s="14">
        <f t="shared" si="45"/>
        <v>2331.2417741808581</v>
      </c>
      <c r="BR134" s="14">
        <f t="shared" si="45"/>
        <v>2307.6057820366232</v>
      </c>
      <c r="BS134" s="14">
        <f t="shared" si="45"/>
        <v>2386.0937319258987</v>
      </c>
      <c r="BT134" s="14">
        <f t="shared" ref="BT134:BV183" si="61">IFERROR((AG134/$AQ134)*100000,"")</f>
        <v>2298.8692080403944</v>
      </c>
      <c r="BU134" s="14">
        <f t="shared" si="61"/>
        <v>2375.0093041798932</v>
      </c>
      <c r="BV134" s="14">
        <f t="shared" si="61"/>
        <v>2393.2062305384252</v>
      </c>
      <c r="BW134" s="14">
        <f t="shared" si="53"/>
        <v>2408.2526642205398</v>
      </c>
      <c r="BX134" s="14">
        <f t="shared" ref="BX134:BX183" si="62">IFERROR((AK134/$AR134)*100000,"")</f>
        <v>2334.2914755042675</v>
      </c>
      <c r="BY134" s="14">
        <f t="shared" si="46"/>
        <v>2349.0778634984904</v>
      </c>
      <c r="BZ134" s="14">
        <f t="shared" si="46"/>
        <v>2371.5761329767834</v>
      </c>
      <c r="CA134" s="14">
        <f t="shared" si="46"/>
        <v>2476.1663174775308</v>
      </c>
      <c r="CB134" s="14">
        <f t="shared" ref="CB134:CB183" si="63">IFERROR((AO134/$AR134)*100000,"")</f>
        <v>2456.9711119035255</v>
      </c>
    </row>
    <row r="135" spans="1:80" x14ac:dyDescent="0.3">
      <c r="A135" s="228" t="s">
        <v>226</v>
      </c>
      <c r="B135" s="228" t="s">
        <v>236</v>
      </c>
      <c r="C135" s="228" t="s">
        <v>252</v>
      </c>
      <c r="D135" s="228" t="s">
        <v>573</v>
      </c>
      <c r="E135" s="228" t="s">
        <v>574</v>
      </c>
      <c r="F135" s="13">
        <v>2335.5737013233561</v>
      </c>
      <c r="G135" s="13">
        <v>2600.2447620705025</v>
      </c>
      <c r="H135" s="13">
        <v>2814.0258710085814</v>
      </c>
      <c r="I135" s="13">
        <v>2661.6724211704068</v>
      </c>
      <c r="J135" s="13">
        <v>2776.5035235882306</v>
      </c>
      <c r="K135" s="13">
        <v>2613.2725783141668</v>
      </c>
      <c r="L135" s="13">
        <v>2530.5182637123212</v>
      </c>
      <c r="M135" s="13">
        <v>2448.3494213027388</v>
      </c>
      <c r="N135" s="13">
        <v>2789.8022441625744</v>
      </c>
      <c r="O135" s="13">
        <v>2613.1449147505796</v>
      </c>
      <c r="P135" s="13">
        <v>3047.921399258591</v>
      </c>
      <c r="Q135" s="13">
        <v>2951.3876170187623</v>
      </c>
      <c r="R135" s="13">
        <v>4717.5060936824211</v>
      </c>
      <c r="S135" s="13">
        <v>4709.0141382821639</v>
      </c>
      <c r="T135" s="13">
        <v>5109.2107615376317</v>
      </c>
      <c r="U135" s="13">
        <v>4909.5781749052039</v>
      </c>
      <c r="V135" s="13">
        <v>4987.0250026970762</v>
      </c>
      <c r="W135" s="13">
        <v>4792.6085473152307</v>
      </c>
      <c r="X135" s="13">
        <v>4708.2210689549138</v>
      </c>
      <c r="Y135" s="13">
        <v>4366.8045505595774</v>
      </c>
      <c r="Z135" s="13">
        <v>4881.7258461441788</v>
      </c>
      <c r="AA135" s="13">
        <v>4769.0428025235051</v>
      </c>
      <c r="AB135" s="13">
        <v>5000.3229602486517</v>
      </c>
      <c r="AC135" s="13">
        <v>5187.1498065291235</v>
      </c>
      <c r="AD135" s="14">
        <f t="shared" si="49"/>
        <v>7053.0797950057768</v>
      </c>
      <c r="AE135" s="14">
        <f t="shared" si="49"/>
        <v>7309.2589003526664</v>
      </c>
      <c r="AF135" s="14">
        <f t="shared" si="49"/>
        <v>7923.2366325462135</v>
      </c>
      <c r="AG135" s="14">
        <f t="shared" si="47"/>
        <v>7571.2505960756107</v>
      </c>
      <c r="AH135" s="164">
        <v>7763.5285262853067</v>
      </c>
      <c r="AI135" s="164">
        <v>7405.8811256293984</v>
      </c>
      <c r="AJ135" s="164">
        <v>7238.7393326672354</v>
      </c>
      <c r="AK135" s="164">
        <v>6815.1539718623153</v>
      </c>
      <c r="AL135" s="14">
        <f t="shared" si="50"/>
        <v>7671.5280903067533</v>
      </c>
      <c r="AM135" s="14">
        <f t="shared" si="50"/>
        <v>7382.1877172740842</v>
      </c>
      <c r="AN135" s="14">
        <f t="shared" si="50"/>
        <v>8048.2443595072427</v>
      </c>
      <c r="AO135" s="14">
        <f t="shared" si="48"/>
        <v>8138.5374235478857</v>
      </c>
      <c r="AP135" s="13">
        <v>218459</v>
      </c>
      <c r="AQ135" s="13">
        <v>218073.16800000001</v>
      </c>
      <c r="AR135" s="13">
        <v>218984.845</v>
      </c>
      <c r="AS135" s="14">
        <f t="shared" si="54"/>
        <v>1069.1130607223122</v>
      </c>
      <c r="AT135" s="14">
        <f t="shared" si="54"/>
        <v>1190.266714610294</v>
      </c>
      <c r="AU135" s="14">
        <f t="shared" si="54"/>
        <v>1288.1254015666927</v>
      </c>
      <c r="AV135" s="14">
        <f t="shared" si="55"/>
        <v>1220.5409980426418</v>
      </c>
      <c r="AW135" s="14">
        <f t="shared" si="55"/>
        <v>1273.1981421887861</v>
      </c>
      <c r="AX135" s="14">
        <f t="shared" si="55"/>
        <v>1198.3466844092286</v>
      </c>
      <c r="AY135" s="14">
        <f t="shared" si="51"/>
        <v>1160.3987262258331</v>
      </c>
      <c r="AZ135" s="14">
        <f t="shared" si="56"/>
        <v>1118.0451420292297</v>
      </c>
      <c r="BA135" s="14">
        <f t="shared" si="42"/>
        <v>1279.2964259420373</v>
      </c>
      <c r="BB135" s="14">
        <f t="shared" si="42"/>
        <v>1198.2881427900288</v>
      </c>
      <c r="BC135" s="14">
        <f t="shared" si="42"/>
        <v>1397.6599813777141</v>
      </c>
      <c r="BD135" s="14">
        <f t="shared" si="57"/>
        <v>1347.7588446902625</v>
      </c>
      <c r="BE135" s="14">
        <f t="shared" si="43"/>
        <v>2159.4468956108108</v>
      </c>
      <c r="BF135" s="14">
        <f t="shared" si="43"/>
        <v>2155.5596877593343</v>
      </c>
      <c r="BG135" s="14">
        <f t="shared" si="43"/>
        <v>2338.7504115360921</v>
      </c>
      <c r="BH135" s="14">
        <f t="shared" si="58"/>
        <v>2251.3444546764249</v>
      </c>
      <c r="BI135" s="14">
        <f t="shared" si="58"/>
        <v>2286.8586027498241</v>
      </c>
      <c r="BJ135" s="14">
        <f t="shared" si="58"/>
        <v>2197.7066648177597</v>
      </c>
      <c r="BK135" s="14">
        <f t="shared" si="52"/>
        <v>2159.009800304691</v>
      </c>
      <c r="BL135" s="14">
        <f t="shared" si="59"/>
        <v>1994.1126750390315</v>
      </c>
      <c r="BM135" s="14">
        <f t="shared" si="44"/>
        <v>2238.5724437883064</v>
      </c>
      <c r="BN135" s="14">
        <f t="shared" si="44"/>
        <v>2186.9003171098543</v>
      </c>
      <c r="BO135" s="14">
        <f t="shared" si="44"/>
        <v>2292.9565366100665</v>
      </c>
      <c r="BP135" s="14">
        <f t="shared" si="60"/>
        <v>2368.7254734587332</v>
      </c>
      <c r="BQ135" s="14">
        <f t="shared" si="45"/>
        <v>3228.5599563331225</v>
      </c>
      <c r="BR135" s="14">
        <f t="shared" si="45"/>
        <v>3345.8264023696283</v>
      </c>
      <c r="BS135" s="14">
        <f t="shared" si="45"/>
        <v>3626.8758131027853</v>
      </c>
      <c r="BT135" s="14">
        <f t="shared" si="61"/>
        <v>3471.8854527190665</v>
      </c>
      <c r="BU135" s="14">
        <f t="shared" si="61"/>
        <v>3560.0567449386099</v>
      </c>
      <c r="BV135" s="14">
        <f t="shared" si="61"/>
        <v>3396.0533492269892</v>
      </c>
      <c r="BW135" s="14">
        <f t="shared" si="53"/>
        <v>3319.4085265305248</v>
      </c>
      <c r="BX135" s="14">
        <f t="shared" si="62"/>
        <v>3112.157817068261</v>
      </c>
      <c r="BY135" s="14">
        <f t="shared" si="46"/>
        <v>3517.8688697303437</v>
      </c>
      <c r="BZ135" s="14">
        <f t="shared" si="46"/>
        <v>3385.1884598998827</v>
      </c>
      <c r="CA135" s="14">
        <f t="shared" si="46"/>
        <v>3690.6165179877803</v>
      </c>
      <c r="CB135" s="14">
        <f t="shared" si="63"/>
        <v>3716.484318148996</v>
      </c>
    </row>
    <row r="136" spans="1:80" x14ac:dyDescent="0.3">
      <c r="A136" s="228" t="s">
        <v>226</v>
      </c>
      <c r="B136" s="228" t="s">
        <v>245</v>
      </c>
      <c r="C136" s="228" t="s">
        <v>220</v>
      </c>
      <c r="D136" s="228" t="s">
        <v>575</v>
      </c>
      <c r="E136" s="228" t="s">
        <v>576</v>
      </c>
      <c r="F136" s="13">
        <v>1345.1361654691518</v>
      </c>
      <c r="G136" s="13">
        <v>1346.6886374628771</v>
      </c>
      <c r="H136" s="13">
        <v>1104.5127711208293</v>
      </c>
      <c r="I136" s="13">
        <v>1188.3880260304895</v>
      </c>
      <c r="J136" s="13">
        <v>3667.2552532845907</v>
      </c>
      <c r="K136" s="13">
        <v>3673.2964896183476</v>
      </c>
      <c r="L136" s="13">
        <v>3460.7909012269415</v>
      </c>
      <c r="M136" s="13">
        <v>3465.2423844888854</v>
      </c>
      <c r="N136" s="13">
        <v>1312.3872350780211</v>
      </c>
      <c r="O136" s="13">
        <v>1373.7314693734982</v>
      </c>
      <c r="P136" s="13">
        <v>1417.3445149117222</v>
      </c>
      <c r="Q136" s="13">
        <v>1400.1028491476848</v>
      </c>
      <c r="R136" s="13">
        <v>5942.3372581764488</v>
      </c>
      <c r="S136" s="13">
        <v>5787.6426289793117</v>
      </c>
      <c r="T136" s="13">
        <v>5882.4248903740227</v>
      </c>
      <c r="U136" s="13">
        <v>6150.2134561616531</v>
      </c>
      <c r="V136" s="13">
        <v>6149.2565005958531</v>
      </c>
      <c r="W136" s="13">
        <v>6154.5049248876367</v>
      </c>
      <c r="X136" s="13">
        <v>5828.0317891402356</v>
      </c>
      <c r="Y136" s="13">
        <v>5813.8603801949021</v>
      </c>
      <c r="Z136" s="13">
        <v>5995.2049484722356</v>
      </c>
      <c r="AA136" s="13">
        <v>5851.1783561119018</v>
      </c>
      <c r="AB136" s="13">
        <v>6104.3658336950957</v>
      </c>
      <c r="AC136" s="13">
        <v>6265.6865038493506</v>
      </c>
      <c r="AD136" s="14">
        <f t="shared" si="49"/>
        <v>7287.4734236456006</v>
      </c>
      <c r="AE136" s="14">
        <f t="shared" si="49"/>
        <v>7134.3312664421883</v>
      </c>
      <c r="AF136" s="14">
        <f t="shared" si="49"/>
        <v>6986.9376614948524</v>
      </c>
      <c r="AG136" s="14">
        <f t="shared" si="47"/>
        <v>7338.6014821921426</v>
      </c>
      <c r="AH136" s="164">
        <v>9816.5117538804443</v>
      </c>
      <c r="AI136" s="164">
        <v>9827.801414505986</v>
      </c>
      <c r="AJ136" s="164">
        <v>9288.8226903671748</v>
      </c>
      <c r="AK136" s="164">
        <v>9279.1027646837865</v>
      </c>
      <c r="AL136" s="14">
        <f t="shared" si="50"/>
        <v>7307.5921835502568</v>
      </c>
      <c r="AM136" s="14">
        <f t="shared" si="50"/>
        <v>7224.9098254853998</v>
      </c>
      <c r="AN136" s="14">
        <f t="shared" si="50"/>
        <v>7521.7103486068181</v>
      </c>
      <c r="AO136" s="14">
        <f t="shared" si="48"/>
        <v>7665.7893529970352</v>
      </c>
      <c r="AP136" s="13">
        <v>263375</v>
      </c>
      <c r="AQ136" s="13">
        <v>263756.68</v>
      </c>
      <c r="AR136" s="13">
        <v>264655.29700000002</v>
      </c>
      <c r="AS136" s="14">
        <f t="shared" si="54"/>
        <v>510.73039030627501</v>
      </c>
      <c r="AT136" s="14">
        <f t="shared" si="54"/>
        <v>511.31984336511709</v>
      </c>
      <c r="AU136" s="14">
        <f t="shared" si="54"/>
        <v>419.36887370510846</v>
      </c>
      <c r="AV136" s="14">
        <f t="shared" si="55"/>
        <v>450.5622477620243</v>
      </c>
      <c r="AW136" s="14">
        <f t="shared" si="55"/>
        <v>1390.3933175397078</v>
      </c>
      <c r="AX136" s="14">
        <f t="shared" si="55"/>
        <v>1392.6837756747423</v>
      </c>
      <c r="AY136" s="14">
        <f t="shared" si="51"/>
        <v>1312.1149770413176</v>
      </c>
      <c r="AZ136" s="14">
        <f t="shared" si="56"/>
        <v>1309.3417829792709</v>
      </c>
      <c r="BA136" s="14">
        <f t="shared" si="42"/>
        <v>497.57497519229508</v>
      </c>
      <c r="BB136" s="14">
        <f t="shared" si="42"/>
        <v>520.83286359742556</v>
      </c>
      <c r="BC136" s="14">
        <f t="shared" si="42"/>
        <v>537.36819666964345</v>
      </c>
      <c r="BD136" s="14">
        <f t="shared" si="57"/>
        <v>529.02884054033677</v>
      </c>
      <c r="BE136" s="14">
        <f t="shared" si="43"/>
        <v>2256.226771020958</v>
      </c>
      <c r="BF136" s="14">
        <f t="shared" si="43"/>
        <v>2197.4912687154483</v>
      </c>
      <c r="BG136" s="14">
        <f t="shared" si="43"/>
        <v>2233.4788383005307</v>
      </c>
      <c r="BH136" s="14">
        <f t="shared" si="58"/>
        <v>2331.7754288390547</v>
      </c>
      <c r="BI136" s="14">
        <f t="shared" si="58"/>
        <v>2331.4126112733347</v>
      </c>
      <c r="BJ136" s="14">
        <f t="shared" si="58"/>
        <v>2333.4024847778783</v>
      </c>
      <c r="BK136" s="14">
        <f t="shared" si="52"/>
        <v>2209.6243360131148</v>
      </c>
      <c r="BL136" s="14">
        <f t="shared" si="59"/>
        <v>2196.7670574131384</v>
      </c>
      <c r="BM136" s="14">
        <f t="shared" si="44"/>
        <v>2273.0059191191804</v>
      </c>
      <c r="BN136" s="14">
        <f t="shared" si="44"/>
        <v>2218.4000633128617</v>
      </c>
      <c r="BO136" s="14">
        <f t="shared" si="44"/>
        <v>2314.3928842655646</v>
      </c>
      <c r="BP136" s="14">
        <f t="shared" si="60"/>
        <v>2367.4895514558129</v>
      </c>
      <c r="BQ136" s="14">
        <f t="shared" si="45"/>
        <v>2766.9571613272333</v>
      </c>
      <c r="BR136" s="14">
        <f t="shared" si="45"/>
        <v>2708.8111120805652</v>
      </c>
      <c r="BS136" s="14">
        <f t="shared" si="45"/>
        <v>2652.8477120056396</v>
      </c>
      <c r="BT136" s="14">
        <f t="shared" si="61"/>
        <v>2782.3376766010788</v>
      </c>
      <c r="BU136" s="14">
        <f t="shared" si="61"/>
        <v>3721.8059288130426</v>
      </c>
      <c r="BV136" s="14">
        <f t="shared" si="61"/>
        <v>3726.0862604526214</v>
      </c>
      <c r="BW136" s="14">
        <f t="shared" si="53"/>
        <v>3521.7393130544319</v>
      </c>
      <c r="BX136" s="14">
        <f t="shared" si="62"/>
        <v>3506.1088403924086</v>
      </c>
      <c r="BY136" s="14">
        <f t="shared" si="46"/>
        <v>2770.5808943114753</v>
      </c>
      <c r="BZ136" s="14">
        <f t="shared" si="46"/>
        <v>2739.232926910287</v>
      </c>
      <c r="CA136" s="14">
        <f t="shared" si="46"/>
        <v>2851.7610809352086</v>
      </c>
      <c r="CB136" s="14">
        <f t="shared" si="63"/>
        <v>2896.5183919961496</v>
      </c>
    </row>
    <row r="137" spans="1:80" x14ac:dyDescent="0.3">
      <c r="A137" s="228" t="s">
        <v>232</v>
      </c>
      <c r="B137" s="228" t="s">
        <v>254</v>
      </c>
      <c r="C137" s="228" t="s">
        <v>281</v>
      </c>
      <c r="D137" s="228" t="s">
        <v>577</v>
      </c>
      <c r="E137" s="228" t="s">
        <v>578</v>
      </c>
      <c r="F137" s="13">
        <v>256.49198332389079</v>
      </c>
      <c r="G137" s="13">
        <v>255.3643785056089</v>
      </c>
      <c r="H137" s="13">
        <v>273.72378760510799</v>
      </c>
      <c r="I137" s="13">
        <v>273.76035663034781</v>
      </c>
      <c r="J137" s="13">
        <v>282.97257905052277</v>
      </c>
      <c r="K137" s="13">
        <v>274.17720413057918</v>
      </c>
      <c r="L137" s="13">
        <v>270.29806339456695</v>
      </c>
      <c r="M137" s="13">
        <v>266.52281788989171</v>
      </c>
      <c r="N137" s="13">
        <v>278.56248258837275</v>
      </c>
      <c r="O137" s="13">
        <v>248.41889867228471</v>
      </c>
      <c r="P137" s="13">
        <v>268.70776943625486</v>
      </c>
      <c r="Q137" s="13">
        <v>253.65499480514376</v>
      </c>
      <c r="R137" s="13">
        <v>644.22968440396596</v>
      </c>
      <c r="S137" s="13">
        <v>665.49298833021089</v>
      </c>
      <c r="T137" s="13">
        <v>682.3685718934662</v>
      </c>
      <c r="U137" s="13">
        <v>695.98898750245871</v>
      </c>
      <c r="V137" s="13">
        <v>660.42506986915714</v>
      </c>
      <c r="W137" s="13">
        <v>660.04879442146557</v>
      </c>
      <c r="X137" s="13">
        <v>690.21302128262448</v>
      </c>
      <c r="Y137" s="13">
        <v>688.16960610025558</v>
      </c>
      <c r="Z137" s="13">
        <v>666.5930962414227</v>
      </c>
      <c r="AA137" s="13">
        <v>662.1101422895174</v>
      </c>
      <c r="AB137" s="13">
        <v>691.58195919593163</v>
      </c>
      <c r="AC137" s="13">
        <v>694.70993717701174</v>
      </c>
      <c r="AD137" s="14">
        <f t="shared" si="49"/>
        <v>900.72166772785681</v>
      </c>
      <c r="AE137" s="14">
        <f t="shared" si="49"/>
        <v>920.85736683581979</v>
      </c>
      <c r="AF137" s="14">
        <f t="shared" si="49"/>
        <v>956.09235949857418</v>
      </c>
      <c r="AG137" s="14">
        <f t="shared" si="47"/>
        <v>969.74934413280653</v>
      </c>
      <c r="AH137" s="164">
        <v>943.3976489196798</v>
      </c>
      <c r="AI137" s="164">
        <v>934.22599855204476</v>
      </c>
      <c r="AJ137" s="164">
        <v>960.51108467719143</v>
      </c>
      <c r="AK137" s="164">
        <v>954.69242399014729</v>
      </c>
      <c r="AL137" s="14">
        <f t="shared" si="50"/>
        <v>945.15557882979545</v>
      </c>
      <c r="AM137" s="14">
        <f t="shared" si="50"/>
        <v>910.52904096180214</v>
      </c>
      <c r="AN137" s="14">
        <f t="shared" si="50"/>
        <v>960.28972863218655</v>
      </c>
      <c r="AO137" s="14">
        <f t="shared" si="48"/>
        <v>948.36493198215544</v>
      </c>
      <c r="AP137" s="13">
        <v>39474</v>
      </c>
      <c r="AQ137" s="13">
        <v>39192.385000000002</v>
      </c>
      <c r="AR137" s="13">
        <v>39289.71</v>
      </c>
      <c r="AS137" s="14">
        <f t="shared" si="54"/>
        <v>649.77449289124684</v>
      </c>
      <c r="AT137" s="14">
        <f t="shared" si="54"/>
        <v>646.91791687087425</v>
      </c>
      <c r="AU137" s="14">
        <f t="shared" si="54"/>
        <v>693.42804784189082</v>
      </c>
      <c r="AV137" s="14">
        <f t="shared" si="55"/>
        <v>698.50394822960584</v>
      </c>
      <c r="AW137" s="14">
        <f t="shared" si="55"/>
        <v>722.00908174004405</v>
      </c>
      <c r="AX137" s="14">
        <f t="shared" si="55"/>
        <v>699.56754132359936</v>
      </c>
      <c r="AY137" s="14">
        <f t="shared" si="51"/>
        <v>689.66985141263274</v>
      </c>
      <c r="AZ137" s="14">
        <f t="shared" si="56"/>
        <v>678.35272362634316</v>
      </c>
      <c r="BA137" s="14">
        <f t="shared" si="42"/>
        <v>710.75664976339851</v>
      </c>
      <c r="BB137" s="14">
        <f t="shared" si="42"/>
        <v>633.84481110880267</v>
      </c>
      <c r="BC137" s="14">
        <f t="shared" si="42"/>
        <v>685.61219082802654</v>
      </c>
      <c r="BD137" s="14">
        <f t="shared" si="57"/>
        <v>645.60159595258847</v>
      </c>
      <c r="BE137" s="14">
        <f t="shared" si="43"/>
        <v>1632.0354775395601</v>
      </c>
      <c r="BF137" s="14">
        <f t="shared" si="43"/>
        <v>1685.9020832198685</v>
      </c>
      <c r="BG137" s="14">
        <f t="shared" si="43"/>
        <v>1728.6532195710242</v>
      </c>
      <c r="BH137" s="14">
        <f t="shared" si="58"/>
        <v>1775.8270835073156</v>
      </c>
      <c r="BI137" s="14">
        <f t="shared" si="58"/>
        <v>1685.0851762891111</v>
      </c>
      <c r="BJ137" s="14">
        <f t="shared" si="58"/>
        <v>1684.1251034390114</v>
      </c>
      <c r="BK137" s="14">
        <f t="shared" si="52"/>
        <v>1761.0896128996089</v>
      </c>
      <c r="BL137" s="14">
        <f t="shared" si="59"/>
        <v>1751.5263057432992</v>
      </c>
      <c r="BM137" s="14">
        <f t="shared" si="44"/>
        <v>1700.8229946746612</v>
      </c>
      <c r="BN137" s="14">
        <f t="shared" si="44"/>
        <v>1689.3846656423625</v>
      </c>
      <c r="BO137" s="14">
        <f t="shared" si="44"/>
        <v>1764.5824799790357</v>
      </c>
      <c r="BP137" s="14">
        <f t="shared" si="60"/>
        <v>1768.1727281189192</v>
      </c>
      <c r="BQ137" s="14">
        <f t="shared" si="45"/>
        <v>2281.809970430807</v>
      </c>
      <c r="BR137" s="14">
        <f t="shared" si="45"/>
        <v>2332.8200000907427</v>
      </c>
      <c r="BS137" s="14">
        <f t="shared" si="45"/>
        <v>2422.0812674129152</v>
      </c>
      <c r="BT137" s="14">
        <f t="shared" si="61"/>
        <v>2474.3310317369214</v>
      </c>
      <c r="BU137" s="14">
        <f t="shared" si="61"/>
        <v>2407.0942580291548</v>
      </c>
      <c r="BV137" s="14">
        <f t="shared" si="61"/>
        <v>2383.6926447626106</v>
      </c>
      <c r="BW137" s="14">
        <f t="shared" si="53"/>
        <v>2450.7594643122416</v>
      </c>
      <c r="BX137" s="14">
        <f t="shared" si="62"/>
        <v>2429.879029369642</v>
      </c>
      <c r="BY137" s="14">
        <f t="shared" si="46"/>
        <v>2411.5796444380599</v>
      </c>
      <c r="BZ137" s="14">
        <f t="shared" si="46"/>
        <v>2323.2294767511653</v>
      </c>
      <c r="CA137" s="14">
        <f t="shared" si="46"/>
        <v>2450.1946708070623</v>
      </c>
      <c r="CB137" s="14">
        <f t="shared" si="63"/>
        <v>2413.7743240715072</v>
      </c>
    </row>
    <row r="138" spans="1:80" x14ac:dyDescent="0.3">
      <c r="A138" s="228" t="s">
        <v>226</v>
      </c>
      <c r="B138" s="228" t="s">
        <v>236</v>
      </c>
      <c r="C138" s="228" t="s">
        <v>252</v>
      </c>
      <c r="D138" s="228" t="s">
        <v>579</v>
      </c>
      <c r="E138" s="228" t="s">
        <v>580</v>
      </c>
      <c r="F138" s="13">
        <v>3150.9953549004608</v>
      </c>
      <c r="G138" s="13">
        <v>3130.6275350066689</v>
      </c>
      <c r="H138" s="13">
        <v>3293.483193790777</v>
      </c>
      <c r="I138" s="13">
        <v>3292.3462278458246</v>
      </c>
      <c r="J138" s="13">
        <v>3219.5965722375968</v>
      </c>
      <c r="K138" s="13">
        <v>3168.3998423294793</v>
      </c>
      <c r="L138" s="13">
        <v>3330.989230404075</v>
      </c>
      <c r="M138" s="13">
        <v>3061.1192167514737</v>
      </c>
      <c r="N138" s="13">
        <v>3434.9481025862315</v>
      </c>
      <c r="O138" s="13">
        <v>3493.0389703279334</v>
      </c>
      <c r="P138" s="13">
        <v>3505.7338566455965</v>
      </c>
      <c r="Q138" s="13">
        <v>3494.9441940856173</v>
      </c>
      <c r="R138" s="13">
        <v>4976.6261023470288</v>
      </c>
      <c r="S138" s="13">
        <v>5217.2879568765475</v>
      </c>
      <c r="T138" s="13">
        <v>5648.0519016830422</v>
      </c>
      <c r="U138" s="13">
        <v>5160.9951274509895</v>
      </c>
      <c r="V138" s="13">
        <v>5167.5995717246178</v>
      </c>
      <c r="W138" s="13">
        <v>5413.6105102362371</v>
      </c>
      <c r="X138" s="13">
        <v>5840.2226105840855</v>
      </c>
      <c r="Y138" s="13">
        <v>5275.1552121436653</v>
      </c>
      <c r="Z138" s="13">
        <v>5140.5182168097117</v>
      </c>
      <c r="AA138" s="13">
        <v>5240.7420153505718</v>
      </c>
      <c r="AB138" s="13">
        <v>5448.5472108361064</v>
      </c>
      <c r="AC138" s="13">
        <v>5413.4462342695233</v>
      </c>
      <c r="AD138" s="14">
        <f t="shared" si="49"/>
        <v>8127.6214572474892</v>
      </c>
      <c r="AE138" s="14">
        <f t="shared" si="49"/>
        <v>8347.9154918832173</v>
      </c>
      <c r="AF138" s="14">
        <f t="shared" si="49"/>
        <v>8941.5350954738187</v>
      </c>
      <c r="AG138" s="14">
        <f t="shared" si="47"/>
        <v>8453.3413552968141</v>
      </c>
      <c r="AH138" s="164">
        <v>8387.1961439622137</v>
      </c>
      <c r="AI138" s="164">
        <v>8582.0103525657178</v>
      </c>
      <c r="AJ138" s="164">
        <v>9171.2118409881605</v>
      </c>
      <c r="AK138" s="164">
        <v>8336.2744288951399</v>
      </c>
      <c r="AL138" s="14">
        <f t="shared" si="50"/>
        <v>8575.4663193959423</v>
      </c>
      <c r="AM138" s="14">
        <f t="shared" si="50"/>
        <v>8733.7809856785061</v>
      </c>
      <c r="AN138" s="14">
        <f t="shared" si="50"/>
        <v>8954.2810674817028</v>
      </c>
      <c r="AO138" s="14">
        <f t="shared" si="48"/>
        <v>8908.3904283551401</v>
      </c>
      <c r="AP138" s="13">
        <v>251332</v>
      </c>
      <c r="AQ138" s="13">
        <v>253322.084</v>
      </c>
      <c r="AR138" s="13">
        <v>255799.098</v>
      </c>
      <c r="AS138" s="14">
        <f t="shared" si="54"/>
        <v>1253.7183306942454</v>
      </c>
      <c r="AT138" s="14">
        <f t="shared" si="54"/>
        <v>1245.6143805829217</v>
      </c>
      <c r="AU138" s="14">
        <f t="shared" si="54"/>
        <v>1310.4114055475534</v>
      </c>
      <c r="AV138" s="14">
        <f t="shared" si="55"/>
        <v>1299.6680651994891</v>
      </c>
      <c r="AW138" s="14">
        <f t="shared" si="55"/>
        <v>1270.9498206392445</v>
      </c>
      <c r="AX138" s="14">
        <f t="shared" si="55"/>
        <v>1250.7396877129272</v>
      </c>
      <c r="AY138" s="14">
        <f t="shared" si="51"/>
        <v>1314.9225593786268</v>
      </c>
      <c r="AZ138" s="14">
        <f t="shared" si="56"/>
        <v>1196.6888236452944</v>
      </c>
      <c r="BA138" s="14">
        <f t="shared" si="42"/>
        <v>1355.9607786055601</v>
      </c>
      <c r="BB138" s="14">
        <f t="shared" si="42"/>
        <v>1378.8924025778713</v>
      </c>
      <c r="BC138" s="14">
        <f t="shared" si="42"/>
        <v>1383.9037644446335</v>
      </c>
      <c r="BD138" s="14">
        <f t="shared" si="57"/>
        <v>1366.2847998336638</v>
      </c>
      <c r="BE138" s="14">
        <f t="shared" si="43"/>
        <v>1980.1004656577868</v>
      </c>
      <c r="BF138" s="14">
        <f t="shared" si="43"/>
        <v>2075.8550271658792</v>
      </c>
      <c r="BG138" s="14">
        <f t="shared" si="43"/>
        <v>2247.2474263854356</v>
      </c>
      <c r="BH138" s="14">
        <f t="shared" si="58"/>
        <v>2037.3253867005885</v>
      </c>
      <c r="BI138" s="14">
        <f t="shared" si="58"/>
        <v>2039.9325199474586</v>
      </c>
      <c r="BJ138" s="14">
        <f t="shared" si="58"/>
        <v>2137.0464133068781</v>
      </c>
      <c r="BK138" s="14">
        <f t="shared" si="52"/>
        <v>2305.4534047588545</v>
      </c>
      <c r="BL138" s="14">
        <f t="shared" si="59"/>
        <v>2062.2258848401666</v>
      </c>
      <c r="BM138" s="14">
        <f t="shared" si="44"/>
        <v>2029.2420367146954</v>
      </c>
      <c r="BN138" s="14">
        <f t="shared" si="44"/>
        <v>2068.8058192946855</v>
      </c>
      <c r="BO138" s="14">
        <f t="shared" si="44"/>
        <v>2150.8378285866725</v>
      </c>
      <c r="BP138" s="14">
        <f t="shared" si="60"/>
        <v>2116.2882420599949</v>
      </c>
      <c r="BQ138" s="14">
        <f t="shared" si="45"/>
        <v>3233.8187963520322</v>
      </c>
      <c r="BR138" s="14">
        <f t="shared" si="45"/>
        <v>3321.4694077488011</v>
      </c>
      <c r="BS138" s="14">
        <f t="shared" si="45"/>
        <v>3557.658831932989</v>
      </c>
      <c r="BT138" s="14">
        <f t="shared" si="61"/>
        <v>3336.9934519000776</v>
      </c>
      <c r="BU138" s="14">
        <f t="shared" si="61"/>
        <v>3310.8823405867029</v>
      </c>
      <c r="BV138" s="14">
        <f t="shared" si="61"/>
        <v>3387.7861010198062</v>
      </c>
      <c r="BW138" s="14">
        <f t="shared" si="53"/>
        <v>3620.3759641374818</v>
      </c>
      <c r="BX138" s="14">
        <f t="shared" si="62"/>
        <v>3258.9147084854617</v>
      </c>
      <c r="BY138" s="14">
        <f t="shared" si="46"/>
        <v>3385.2028153202555</v>
      </c>
      <c r="BZ138" s="14">
        <f t="shared" si="46"/>
        <v>3447.6982218725575</v>
      </c>
      <c r="CA138" s="14">
        <f t="shared" si="46"/>
        <v>3534.7415930313055</v>
      </c>
      <c r="CB138" s="14">
        <f t="shared" si="63"/>
        <v>3482.5730418936587</v>
      </c>
    </row>
    <row r="139" spans="1:80" x14ac:dyDescent="0.3">
      <c r="A139" s="228" t="s">
        <v>232</v>
      </c>
      <c r="B139" s="228" t="s">
        <v>263</v>
      </c>
      <c r="C139" s="228" t="s">
        <v>274</v>
      </c>
      <c r="D139" s="228" t="s">
        <v>581</v>
      </c>
      <c r="E139" s="228" t="s">
        <v>582</v>
      </c>
      <c r="F139" s="13">
        <v>2732.9114383177839</v>
      </c>
      <c r="G139" s="13">
        <v>2554.5684848663627</v>
      </c>
      <c r="H139" s="13">
        <v>2456.3141154425762</v>
      </c>
      <c r="I139" s="13">
        <v>2557.727409312577</v>
      </c>
      <c r="J139" s="13">
        <v>2791.161348054613</v>
      </c>
      <c r="K139" s="13">
        <v>2781.4078406702979</v>
      </c>
      <c r="L139" s="13">
        <v>2864.4070990160976</v>
      </c>
      <c r="M139" s="13">
        <v>2831.7454435386171</v>
      </c>
      <c r="N139" s="13">
        <v>2720.9993149296397</v>
      </c>
      <c r="O139" s="13">
        <v>2633.6817005973676</v>
      </c>
      <c r="P139" s="13">
        <v>2792.7744721908994</v>
      </c>
      <c r="Q139" s="13">
        <v>2726.6736117291807</v>
      </c>
      <c r="R139" s="13">
        <v>6515.5386673481189</v>
      </c>
      <c r="S139" s="13">
        <v>6306.8618110335974</v>
      </c>
      <c r="T139" s="13">
        <v>6684.7609805484635</v>
      </c>
      <c r="U139" s="13">
        <v>6866.4447050270701</v>
      </c>
      <c r="V139" s="13">
        <v>6382.7443014034088</v>
      </c>
      <c r="W139" s="13">
        <v>6232.9549596587185</v>
      </c>
      <c r="X139" s="13">
        <v>6753.1519427077992</v>
      </c>
      <c r="Y139" s="13">
        <v>6693.9365532370366</v>
      </c>
      <c r="Z139" s="13">
        <v>6675.7219551096705</v>
      </c>
      <c r="AA139" s="13">
        <v>6907.1604394014585</v>
      </c>
      <c r="AB139" s="13">
        <v>7188.2545580553287</v>
      </c>
      <c r="AC139" s="13">
        <v>6973.1280247259783</v>
      </c>
      <c r="AD139" s="14">
        <f t="shared" si="49"/>
        <v>9248.4501056659028</v>
      </c>
      <c r="AE139" s="14">
        <f t="shared" si="49"/>
        <v>8861.4302958999597</v>
      </c>
      <c r="AF139" s="14">
        <f t="shared" si="49"/>
        <v>9141.0750959910401</v>
      </c>
      <c r="AG139" s="14">
        <f t="shared" si="47"/>
        <v>9424.1721143396462</v>
      </c>
      <c r="AH139" s="164">
        <v>9173.9056494580218</v>
      </c>
      <c r="AI139" s="164">
        <v>9014.362800329016</v>
      </c>
      <c r="AJ139" s="164">
        <v>9617.5590417238964</v>
      </c>
      <c r="AK139" s="164">
        <v>9525.6819967756546</v>
      </c>
      <c r="AL139" s="14">
        <f t="shared" si="50"/>
        <v>9396.7212700393102</v>
      </c>
      <c r="AM139" s="14">
        <f t="shared" si="50"/>
        <v>9540.8421399988256</v>
      </c>
      <c r="AN139" s="14">
        <f t="shared" si="50"/>
        <v>9981.0290302462272</v>
      </c>
      <c r="AO139" s="14">
        <f t="shared" si="48"/>
        <v>9699.8016364551586</v>
      </c>
      <c r="AP139" s="13">
        <v>325460</v>
      </c>
      <c r="AQ139" s="13">
        <v>327716.897</v>
      </c>
      <c r="AR139" s="13">
        <v>330221.31300000002</v>
      </c>
      <c r="AS139" s="14">
        <f t="shared" si="54"/>
        <v>839.70731835487732</v>
      </c>
      <c r="AT139" s="14">
        <f t="shared" si="54"/>
        <v>784.91012255464966</v>
      </c>
      <c r="AU139" s="14">
        <f t="shared" si="54"/>
        <v>754.72073847556567</v>
      </c>
      <c r="AV139" s="14">
        <f t="shared" si="55"/>
        <v>780.4685790469257</v>
      </c>
      <c r="AW139" s="14">
        <f t="shared" si="55"/>
        <v>851.69894308336904</v>
      </c>
      <c r="AX139" s="14">
        <f t="shared" si="55"/>
        <v>848.7227439695605</v>
      </c>
      <c r="AY139" s="14">
        <f t="shared" si="51"/>
        <v>874.04925569525869</v>
      </c>
      <c r="AZ139" s="14">
        <f t="shared" si="56"/>
        <v>857.52958154418604</v>
      </c>
      <c r="BA139" s="14">
        <f t="shared" si="42"/>
        <v>830.28960051749777</v>
      </c>
      <c r="BB139" s="14">
        <f t="shared" si="42"/>
        <v>803.64537950491069</v>
      </c>
      <c r="BC139" s="14">
        <f t="shared" si="42"/>
        <v>852.19117407635508</v>
      </c>
      <c r="BD139" s="14">
        <f t="shared" si="57"/>
        <v>825.71097151720812</v>
      </c>
      <c r="BE139" s="14">
        <f t="shared" si="43"/>
        <v>2001.9476025773117</v>
      </c>
      <c r="BF139" s="14">
        <f t="shared" si="43"/>
        <v>1937.8300900367472</v>
      </c>
      <c r="BG139" s="14">
        <f t="shared" si="43"/>
        <v>2053.9424139828134</v>
      </c>
      <c r="BH139" s="14">
        <f t="shared" si="58"/>
        <v>2095.2367021304581</v>
      </c>
      <c r="BI139" s="14">
        <f t="shared" si="58"/>
        <v>1947.6396730936362</v>
      </c>
      <c r="BJ139" s="14">
        <f t="shared" si="58"/>
        <v>1901.9327403367665</v>
      </c>
      <c r="BK139" s="14">
        <f t="shared" si="52"/>
        <v>2060.666387521605</v>
      </c>
      <c r="BL139" s="14">
        <f t="shared" si="59"/>
        <v>2027.1061526658748</v>
      </c>
      <c r="BM139" s="14">
        <f t="shared" si="44"/>
        <v>2037.0392909919658</v>
      </c>
      <c r="BN139" s="14">
        <f t="shared" si="44"/>
        <v>2107.6607592197047</v>
      </c>
      <c r="BO139" s="14">
        <f t="shared" si="44"/>
        <v>2193.4342183324557</v>
      </c>
      <c r="BP139" s="14">
        <f t="shared" si="60"/>
        <v>2111.6529279640949</v>
      </c>
      <c r="BQ139" s="14">
        <f t="shared" si="45"/>
        <v>2841.6549209321893</v>
      </c>
      <c r="BR139" s="14">
        <f t="shared" si="45"/>
        <v>2722.7402125913968</v>
      </c>
      <c r="BS139" s="14">
        <f t="shared" si="45"/>
        <v>2808.663152458379</v>
      </c>
      <c r="BT139" s="14">
        <f t="shared" si="61"/>
        <v>2875.7052811773833</v>
      </c>
      <c r="BU139" s="14">
        <f t="shared" si="61"/>
        <v>2799.3386161770054</v>
      </c>
      <c r="BV139" s="14">
        <f t="shared" si="61"/>
        <v>2750.6554843063268</v>
      </c>
      <c r="BW139" s="14">
        <f t="shared" si="53"/>
        <v>2934.7156432168636</v>
      </c>
      <c r="BX139" s="14">
        <f t="shared" si="62"/>
        <v>2884.6357342100609</v>
      </c>
      <c r="BY139" s="14">
        <f t="shared" si="46"/>
        <v>2867.3288915094636</v>
      </c>
      <c r="BZ139" s="14">
        <f t="shared" si="46"/>
        <v>2911.3061387246157</v>
      </c>
      <c r="CA139" s="14">
        <f t="shared" si="46"/>
        <v>3045.6253924088105</v>
      </c>
      <c r="CB139" s="14">
        <f t="shared" si="63"/>
        <v>2937.3638994813027</v>
      </c>
    </row>
    <row r="140" spans="1:80" x14ac:dyDescent="0.3">
      <c r="A140" s="228" t="s">
        <v>226</v>
      </c>
      <c r="B140" s="228" t="s">
        <v>236</v>
      </c>
      <c r="C140" s="228" t="s">
        <v>243</v>
      </c>
      <c r="D140" s="228" t="s">
        <v>583</v>
      </c>
      <c r="E140" s="228" t="s">
        <v>584</v>
      </c>
      <c r="F140" s="13">
        <v>2814.8596098966864</v>
      </c>
      <c r="G140" s="13">
        <v>2931.239549709519</v>
      </c>
      <c r="H140" s="13">
        <v>3366.5063037089876</v>
      </c>
      <c r="I140" s="13">
        <v>3333.5857060168146</v>
      </c>
      <c r="J140" s="13">
        <v>3273.4537287135036</v>
      </c>
      <c r="K140" s="13">
        <v>3020.0632227881301</v>
      </c>
      <c r="L140" s="13">
        <v>3230.4631302235466</v>
      </c>
      <c r="M140" s="13">
        <v>3352.9442895543179</v>
      </c>
      <c r="N140" s="13">
        <v>4131.3498437674079</v>
      </c>
      <c r="O140" s="13">
        <v>4829.0029332328568</v>
      </c>
      <c r="P140" s="13">
        <v>5446.3082980964209</v>
      </c>
      <c r="Q140" s="13">
        <v>5176.8162931936895</v>
      </c>
      <c r="R140" s="13">
        <v>6407.3362635076319</v>
      </c>
      <c r="S140" s="13">
        <v>6384.2310935468049</v>
      </c>
      <c r="T140" s="13">
        <v>6441.8162961040762</v>
      </c>
      <c r="U140" s="13">
        <v>6549.8652195107115</v>
      </c>
      <c r="V140" s="13">
        <v>6437.4642075933925</v>
      </c>
      <c r="W140" s="13">
        <v>6507.7083274714787</v>
      </c>
      <c r="X140" s="13">
        <v>6660.8694639070945</v>
      </c>
      <c r="Y140" s="13">
        <v>6604.011965883019</v>
      </c>
      <c r="Z140" s="13">
        <v>6764.8972505252605</v>
      </c>
      <c r="AA140" s="13">
        <v>6717.4840995445193</v>
      </c>
      <c r="AB140" s="13">
        <v>6935.3219358153856</v>
      </c>
      <c r="AC140" s="13">
        <v>7037.4559473571171</v>
      </c>
      <c r="AD140" s="14">
        <f t="shared" si="49"/>
        <v>9222.1958734043183</v>
      </c>
      <c r="AE140" s="14">
        <f t="shared" si="49"/>
        <v>9315.4706432563235</v>
      </c>
      <c r="AF140" s="14">
        <f t="shared" si="49"/>
        <v>9808.3225998130638</v>
      </c>
      <c r="AG140" s="14">
        <f t="shared" si="47"/>
        <v>9883.4509255275261</v>
      </c>
      <c r="AH140" s="164">
        <v>9710.9179363068961</v>
      </c>
      <c r="AI140" s="164">
        <v>9527.7715502596075</v>
      </c>
      <c r="AJ140" s="164">
        <v>9891.332594130643</v>
      </c>
      <c r="AK140" s="164">
        <v>9956.9562554373369</v>
      </c>
      <c r="AL140" s="14">
        <f t="shared" si="50"/>
        <v>10896.247094292668</v>
      </c>
      <c r="AM140" s="14">
        <f t="shared" si="50"/>
        <v>11546.487032777375</v>
      </c>
      <c r="AN140" s="14">
        <f t="shared" si="50"/>
        <v>12381.630233911806</v>
      </c>
      <c r="AO140" s="14">
        <f t="shared" si="48"/>
        <v>12214.272240550807</v>
      </c>
      <c r="AP140" s="13">
        <v>274589</v>
      </c>
      <c r="AQ140" s="13">
        <v>275263.17</v>
      </c>
      <c r="AR140" s="13">
        <v>275671.88799999998</v>
      </c>
      <c r="AS140" s="14">
        <f t="shared" si="54"/>
        <v>1025.1173972361189</v>
      </c>
      <c r="AT140" s="14">
        <f t="shared" si="54"/>
        <v>1067.5007191509926</v>
      </c>
      <c r="AU140" s="14">
        <f t="shared" si="54"/>
        <v>1226.0164477488127</v>
      </c>
      <c r="AV140" s="14">
        <f t="shared" si="55"/>
        <v>1211.0540273211323</v>
      </c>
      <c r="AW140" s="14">
        <f t="shared" si="55"/>
        <v>1189.2087592806199</v>
      </c>
      <c r="AX140" s="14">
        <f t="shared" si="55"/>
        <v>1097.1548510424152</v>
      </c>
      <c r="AY140" s="14">
        <f t="shared" si="51"/>
        <v>1173.5907605160353</v>
      </c>
      <c r="AZ140" s="14">
        <f t="shared" si="56"/>
        <v>1216.2808162558522</v>
      </c>
      <c r="BA140" s="14">
        <f t="shared" si="42"/>
        <v>1500.8727261868735</v>
      </c>
      <c r="BB140" s="14">
        <f t="shared" si="42"/>
        <v>1754.3222121698509</v>
      </c>
      <c r="BC140" s="14">
        <f t="shared" si="42"/>
        <v>1978.5822774969936</v>
      </c>
      <c r="BD140" s="14">
        <f t="shared" si="57"/>
        <v>1877.8905352850813</v>
      </c>
      <c r="BE140" s="14">
        <f t="shared" si="43"/>
        <v>2333.4278734791387</v>
      </c>
      <c r="BF140" s="14">
        <f t="shared" si="43"/>
        <v>2325.0134177067566</v>
      </c>
      <c r="BG140" s="14">
        <f t="shared" si="43"/>
        <v>2345.9848340989902</v>
      </c>
      <c r="BH140" s="14">
        <f t="shared" si="58"/>
        <v>2379.4920401122722</v>
      </c>
      <c r="BI140" s="14">
        <f t="shared" si="58"/>
        <v>2338.6580222822372</v>
      </c>
      <c r="BJ140" s="14">
        <f t="shared" si="58"/>
        <v>2364.1769174828146</v>
      </c>
      <c r="BK140" s="14">
        <f t="shared" si="52"/>
        <v>2419.8186280812993</v>
      </c>
      <c r="BL140" s="14">
        <f t="shared" si="59"/>
        <v>2395.6058827017646</v>
      </c>
      <c r="BM140" s="14">
        <f t="shared" si="44"/>
        <v>2457.6107477528726</v>
      </c>
      <c r="BN140" s="14">
        <f t="shared" si="44"/>
        <v>2440.3860856301694</v>
      </c>
      <c r="BO140" s="14">
        <f t="shared" si="44"/>
        <v>2519.524110623076</v>
      </c>
      <c r="BP140" s="14">
        <f t="shared" si="60"/>
        <v>2552.8377225599143</v>
      </c>
      <c r="BQ140" s="14">
        <f t="shared" si="45"/>
        <v>3358.5452707152576</v>
      </c>
      <c r="BR140" s="14">
        <f t="shared" si="45"/>
        <v>3392.5141368577488</v>
      </c>
      <c r="BS140" s="14">
        <f t="shared" si="45"/>
        <v>3572.0012818478031</v>
      </c>
      <c r="BT140" s="14">
        <f t="shared" si="61"/>
        <v>3590.5460674334049</v>
      </c>
      <c r="BU140" s="14">
        <f t="shared" si="61"/>
        <v>3527.8667815628573</v>
      </c>
      <c r="BV140" s="14">
        <f t="shared" si="61"/>
        <v>3461.3317685252291</v>
      </c>
      <c r="BW140" s="14">
        <f t="shared" si="53"/>
        <v>3593.4093885973352</v>
      </c>
      <c r="BX140" s="14">
        <f t="shared" si="62"/>
        <v>3611.8866989576163</v>
      </c>
      <c r="BY140" s="14">
        <f t="shared" si="46"/>
        <v>3958.4834739397461</v>
      </c>
      <c r="BZ140" s="14">
        <f t="shared" si="46"/>
        <v>4194.7082978000208</v>
      </c>
      <c r="CA140" s="14">
        <f t="shared" si="46"/>
        <v>4498.1063881200698</v>
      </c>
      <c r="CB140" s="14">
        <f t="shared" si="63"/>
        <v>4430.7282578449958</v>
      </c>
    </row>
    <row r="141" spans="1:80" x14ac:dyDescent="0.3">
      <c r="A141" s="228" t="s">
        <v>226</v>
      </c>
      <c r="B141" s="228" t="s">
        <v>245</v>
      </c>
      <c r="C141" s="228" t="s">
        <v>220</v>
      </c>
      <c r="D141" s="228" t="s">
        <v>585</v>
      </c>
      <c r="E141" s="228" t="s">
        <v>586</v>
      </c>
      <c r="F141" s="13">
        <v>3375.5692536886177</v>
      </c>
      <c r="G141" s="13">
        <v>3526.8361924308706</v>
      </c>
      <c r="H141" s="13">
        <v>3497.7392473213022</v>
      </c>
      <c r="I141" s="13">
        <v>3356.9065186880448</v>
      </c>
      <c r="J141" s="13">
        <v>3767.5985122079378</v>
      </c>
      <c r="K141" s="13">
        <v>3798.9742195357312</v>
      </c>
      <c r="L141" s="13">
        <v>3387.5714539376158</v>
      </c>
      <c r="M141" s="13">
        <v>3519.2335492689508</v>
      </c>
      <c r="N141" s="13">
        <v>3416.5955097948554</v>
      </c>
      <c r="O141" s="13">
        <v>3438.9836378488135</v>
      </c>
      <c r="P141" s="13">
        <v>3417.3837859872865</v>
      </c>
      <c r="Q141" s="13">
        <v>3438.0611298537642</v>
      </c>
      <c r="R141" s="13">
        <v>10180.018205712375</v>
      </c>
      <c r="S141" s="13">
        <v>10573.759193303958</v>
      </c>
      <c r="T141" s="13">
        <v>10781.157472364248</v>
      </c>
      <c r="U141" s="13">
        <v>10704.143389259229</v>
      </c>
      <c r="V141" s="13">
        <v>10472.70275337889</v>
      </c>
      <c r="W141" s="13">
        <v>10426.779558400816</v>
      </c>
      <c r="X141" s="13">
        <v>10463.689912884282</v>
      </c>
      <c r="Y141" s="13">
        <v>10589.918937796279</v>
      </c>
      <c r="Z141" s="13">
        <v>10672.625297771188</v>
      </c>
      <c r="AA141" s="13">
        <v>10390.160030127234</v>
      </c>
      <c r="AB141" s="13">
        <v>10784.743014768977</v>
      </c>
      <c r="AC141" s="13">
        <v>11067.768027183356</v>
      </c>
      <c r="AD141" s="14">
        <f t="shared" si="49"/>
        <v>13555.587459400993</v>
      </c>
      <c r="AE141" s="14">
        <f t="shared" si="49"/>
        <v>14100.595385734829</v>
      </c>
      <c r="AF141" s="14">
        <f t="shared" si="49"/>
        <v>14278.89671968555</v>
      </c>
      <c r="AG141" s="14">
        <f t="shared" si="47"/>
        <v>14061.049907947274</v>
      </c>
      <c r="AH141" s="164">
        <v>14240.30126558683</v>
      </c>
      <c r="AI141" s="164">
        <v>14225.753777936548</v>
      </c>
      <c r="AJ141" s="164">
        <v>13851.261366821898</v>
      </c>
      <c r="AK141" s="164">
        <v>14109.152487065228</v>
      </c>
      <c r="AL141" s="14">
        <f t="shared" si="50"/>
        <v>14089.220807566044</v>
      </c>
      <c r="AM141" s="14">
        <f t="shared" si="50"/>
        <v>13829.143667976048</v>
      </c>
      <c r="AN141" s="14">
        <f t="shared" si="50"/>
        <v>14202.126800756265</v>
      </c>
      <c r="AO141" s="14">
        <f t="shared" si="48"/>
        <v>14505.82915703712</v>
      </c>
      <c r="AP141" s="13">
        <v>577789</v>
      </c>
      <c r="AQ141" s="13">
        <v>581887.19700000004</v>
      </c>
      <c r="AR141" s="13">
        <v>585242.87600000005</v>
      </c>
      <c r="AS141" s="14">
        <f t="shared" si="54"/>
        <v>584.22179267667229</v>
      </c>
      <c r="AT141" s="14">
        <f t="shared" si="54"/>
        <v>610.40210049531413</v>
      </c>
      <c r="AU141" s="14">
        <f t="shared" si="54"/>
        <v>605.36618857771646</v>
      </c>
      <c r="AV141" s="14">
        <f t="shared" si="55"/>
        <v>576.89987612634218</v>
      </c>
      <c r="AW141" s="14">
        <f t="shared" si="55"/>
        <v>647.47919040534202</v>
      </c>
      <c r="AX141" s="14">
        <f t="shared" si="55"/>
        <v>652.87125049698091</v>
      </c>
      <c r="AY141" s="14">
        <f t="shared" si="51"/>
        <v>582.16978675638666</v>
      </c>
      <c r="AZ141" s="14">
        <f t="shared" si="56"/>
        <v>601.32872924863261</v>
      </c>
      <c r="BA141" s="14">
        <f t="shared" si="42"/>
        <v>587.15770469080371</v>
      </c>
      <c r="BB141" s="14">
        <f t="shared" si="42"/>
        <v>591.00520780985892</v>
      </c>
      <c r="BC141" s="14">
        <f t="shared" si="42"/>
        <v>587.29317359207789</v>
      </c>
      <c r="BD141" s="14">
        <f t="shared" si="57"/>
        <v>587.45886038837727</v>
      </c>
      <c r="BE141" s="14">
        <f t="shared" si="43"/>
        <v>1761.8920065477839</v>
      </c>
      <c r="BF141" s="14">
        <f t="shared" si="43"/>
        <v>1830.0381615613933</v>
      </c>
      <c r="BG141" s="14">
        <f t="shared" si="43"/>
        <v>1865.9333203581666</v>
      </c>
      <c r="BH141" s="14">
        <f t="shared" si="58"/>
        <v>1839.5564371317878</v>
      </c>
      <c r="BI141" s="14">
        <f t="shared" si="58"/>
        <v>1799.7822958422796</v>
      </c>
      <c r="BJ141" s="14">
        <f t="shared" si="58"/>
        <v>1791.8901828666314</v>
      </c>
      <c r="BK141" s="14">
        <f t="shared" si="52"/>
        <v>1798.2333976123348</v>
      </c>
      <c r="BL141" s="14">
        <f t="shared" si="59"/>
        <v>1809.4913021711484</v>
      </c>
      <c r="BM141" s="14">
        <f t="shared" si="44"/>
        <v>1834.1399076651599</v>
      </c>
      <c r="BN141" s="14">
        <f t="shared" si="44"/>
        <v>1785.5969479471521</v>
      </c>
      <c r="BO141" s="14">
        <f t="shared" si="44"/>
        <v>1853.4078547132865</v>
      </c>
      <c r="BP141" s="14">
        <f t="shared" si="60"/>
        <v>1891.1410084696795</v>
      </c>
      <c r="BQ141" s="14">
        <f t="shared" si="45"/>
        <v>2346.1137992244562</v>
      </c>
      <c r="BR141" s="14">
        <f t="shared" si="45"/>
        <v>2440.4402620567071</v>
      </c>
      <c r="BS141" s="14">
        <f t="shared" si="45"/>
        <v>2471.2995089358833</v>
      </c>
      <c r="BT141" s="14">
        <f t="shared" si="61"/>
        <v>2416.4563132581302</v>
      </c>
      <c r="BU141" s="14">
        <f t="shared" si="61"/>
        <v>2447.2614862476221</v>
      </c>
      <c r="BV141" s="14">
        <f t="shared" si="61"/>
        <v>2444.7614333636125</v>
      </c>
      <c r="BW141" s="14">
        <f t="shared" si="53"/>
        <v>2380.4031843687217</v>
      </c>
      <c r="BX141" s="14">
        <f t="shared" si="62"/>
        <v>2410.8200314197807</v>
      </c>
      <c r="BY141" s="14">
        <f t="shared" si="46"/>
        <v>2421.2976123559633</v>
      </c>
      <c r="BZ141" s="14">
        <f t="shared" si="46"/>
        <v>2376.6021557570111</v>
      </c>
      <c r="CA141" s="14">
        <f t="shared" si="46"/>
        <v>2440.7010283053646</v>
      </c>
      <c r="CB141" s="14">
        <f t="shared" si="63"/>
        <v>2478.5998688580567</v>
      </c>
    </row>
    <row r="142" spans="1:80" x14ac:dyDescent="0.3">
      <c r="A142" s="228" t="s">
        <v>232</v>
      </c>
      <c r="B142" s="228" t="s">
        <v>263</v>
      </c>
      <c r="C142" s="228" t="s">
        <v>268</v>
      </c>
      <c r="D142" s="228" t="s">
        <v>589</v>
      </c>
      <c r="E142" s="228" t="s">
        <v>590</v>
      </c>
      <c r="F142" s="13">
        <v>2257.5691383175485</v>
      </c>
      <c r="G142" s="13">
        <v>2092.6431980343864</v>
      </c>
      <c r="H142" s="13">
        <v>2260.1937414975428</v>
      </c>
      <c r="I142" s="13">
        <v>2362.7263138560274</v>
      </c>
      <c r="J142" s="13">
        <v>2198.8500558546289</v>
      </c>
      <c r="K142" s="13">
        <v>2150.3960215007687</v>
      </c>
      <c r="L142" s="13">
        <v>2381.4538390443377</v>
      </c>
      <c r="M142" s="13">
        <v>2279.9398246542405</v>
      </c>
      <c r="N142" s="13">
        <v>2513.7212853842911</v>
      </c>
      <c r="O142" s="13">
        <v>2481.050243189216</v>
      </c>
      <c r="P142" s="13">
        <v>2705.1987840772072</v>
      </c>
      <c r="Q142" s="13">
        <v>2856.8331361622331</v>
      </c>
      <c r="R142" s="13">
        <v>6325.216370449426</v>
      </c>
      <c r="S142" s="13">
        <v>6317.8695953077649</v>
      </c>
      <c r="T142" s="13">
        <v>6458.6425175736949</v>
      </c>
      <c r="U142" s="13">
        <v>6563.1990298178043</v>
      </c>
      <c r="V142" s="13">
        <v>6311.9736089068538</v>
      </c>
      <c r="W142" s="13">
        <v>6160.7297337365817</v>
      </c>
      <c r="X142" s="13">
        <v>6451.4710375676405</v>
      </c>
      <c r="Y142" s="13">
        <v>6283.6737033230002</v>
      </c>
      <c r="Z142" s="13">
        <v>6420.9629914861362</v>
      </c>
      <c r="AA142" s="13">
        <v>6557.5045498962027</v>
      </c>
      <c r="AB142" s="13">
        <v>6709.4354352653982</v>
      </c>
      <c r="AC142" s="13">
        <v>6888.1029478506407</v>
      </c>
      <c r="AD142" s="14">
        <f t="shared" si="49"/>
        <v>8582.7855087669741</v>
      </c>
      <c r="AE142" s="14">
        <f t="shared" si="49"/>
        <v>8410.5127933421518</v>
      </c>
      <c r="AF142" s="14">
        <f t="shared" si="49"/>
        <v>8718.8362590712386</v>
      </c>
      <c r="AG142" s="14">
        <f t="shared" si="47"/>
        <v>8925.9253436738327</v>
      </c>
      <c r="AH142" s="164">
        <v>8510.8236647614831</v>
      </c>
      <c r="AI142" s="164">
        <v>8311.1257552373499</v>
      </c>
      <c r="AJ142" s="164">
        <v>8832.9248766119781</v>
      </c>
      <c r="AK142" s="164">
        <v>8563.6135279772388</v>
      </c>
      <c r="AL142" s="14">
        <f t="shared" si="50"/>
        <v>8934.6842768704264</v>
      </c>
      <c r="AM142" s="14">
        <f t="shared" si="50"/>
        <v>9038.5547930854191</v>
      </c>
      <c r="AN142" s="14">
        <f t="shared" si="50"/>
        <v>9414.6342193426062</v>
      </c>
      <c r="AO142" s="14">
        <f t="shared" si="48"/>
        <v>9744.9360840128738</v>
      </c>
      <c r="AP142" s="13">
        <v>317459</v>
      </c>
      <c r="AQ142" s="13">
        <v>316693.57</v>
      </c>
      <c r="AR142" s="13">
        <v>318003.29300000001</v>
      </c>
      <c r="AS142" s="14">
        <f t="shared" si="54"/>
        <v>711.13722978953137</v>
      </c>
      <c r="AT142" s="14">
        <f t="shared" si="54"/>
        <v>659.18534300000522</v>
      </c>
      <c r="AU142" s="14">
        <f t="shared" si="54"/>
        <v>711.96398322225627</v>
      </c>
      <c r="AV142" s="14">
        <f t="shared" si="55"/>
        <v>746.06071536470654</v>
      </c>
      <c r="AW142" s="14">
        <f t="shared" si="55"/>
        <v>694.31471433241563</v>
      </c>
      <c r="AX142" s="14">
        <f t="shared" si="55"/>
        <v>679.01474017952705</v>
      </c>
      <c r="AY142" s="14">
        <f t="shared" si="51"/>
        <v>751.97416829281929</v>
      </c>
      <c r="AZ142" s="14">
        <f t="shared" si="56"/>
        <v>716.95478469596867</v>
      </c>
      <c r="BA142" s="14">
        <f t="shared" si="42"/>
        <v>793.73928728148519</v>
      </c>
      <c r="BB142" s="14">
        <f t="shared" si="42"/>
        <v>783.42299251267264</v>
      </c>
      <c r="BC142" s="14">
        <f t="shared" si="42"/>
        <v>854.2007291392772</v>
      </c>
      <c r="BD142" s="14">
        <f t="shared" si="57"/>
        <v>898.36589716139611</v>
      </c>
      <c r="BE142" s="14">
        <f t="shared" si="43"/>
        <v>1992.4514253649845</v>
      </c>
      <c r="BF142" s="14">
        <f t="shared" si="43"/>
        <v>1990.1371815912494</v>
      </c>
      <c r="BG142" s="14">
        <f t="shared" si="43"/>
        <v>2034.4808361311837</v>
      </c>
      <c r="BH142" s="14">
        <f t="shared" si="58"/>
        <v>2072.4130994569305</v>
      </c>
      <c r="BI142" s="14">
        <f t="shared" si="58"/>
        <v>1993.0854955175926</v>
      </c>
      <c r="BJ142" s="14">
        <f t="shared" si="58"/>
        <v>1945.328329127927</v>
      </c>
      <c r="BK142" s="14">
        <f t="shared" si="52"/>
        <v>2037.1335728627646</v>
      </c>
      <c r="BL142" s="14">
        <f t="shared" si="59"/>
        <v>1975.977557981766</v>
      </c>
      <c r="BM142" s="14">
        <f t="shared" si="44"/>
        <v>2027.5002714725581</v>
      </c>
      <c r="BN142" s="14">
        <f t="shared" si="44"/>
        <v>2070.6149954027178</v>
      </c>
      <c r="BO142" s="14">
        <f t="shared" si="44"/>
        <v>2118.5890939514175</v>
      </c>
      <c r="BP142" s="14">
        <f t="shared" si="60"/>
        <v>2166.0476792140139</v>
      </c>
      <c r="BQ142" s="14">
        <f t="shared" si="45"/>
        <v>2703.5886551545159</v>
      </c>
      <c r="BR142" s="14">
        <f t="shared" si="45"/>
        <v>2649.3225245912549</v>
      </c>
      <c r="BS142" s="14">
        <f t="shared" si="45"/>
        <v>2746.4448193534408</v>
      </c>
      <c r="BT142" s="14">
        <f t="shared" si="61"/>
        <v>2818.4738148216375</v>
      </c>
      <c r="BU142" s="14">
        <f t="shared" si="61"/>
        <v>2687.4002098500082</v>
      </c>
      <c r="BV142" s="14">
        <f t="shared" si="61"/>
        <v>2624.3430693074538</v>
      </c>
      <c r="BW142" s="14">
        <f t="shared" si="53"/>
        <v>2789.1077411555839</v>
      </c>
      <c r="BX142" s="14">
        <f t="shared" si="62"/>
        <v>2692.9323426777341</v>
      </c>
      <c r="BY142" s="14">
        <f t="shared" si="46"/>
        <v>2821.2395587540432</v>
      </c>
      <c r="BZ142" s="14">
        <f t="shared" si="46"/>
        <v>2854.0379879153907</v>
      </c>
      <c r="CA142" s="14">
        <f t="shared" si="46"/>
        <v>2972.7898230906949</v>
      </c>
      <c r="CB142" s="14">
        <f t="shared" si="63"/>
        <v>3064.4135763754102</v>
      </c>
    </row>
    <row r="143" spans="1:80" x14ac:dyDescent="0.3">
      <c r="A143" s="228" t="s">
        <v>259</v>
      </c>
      <c r="B143" s="228" t="s">
        <v>283</v>
      </c>
      <c r="C143" s="228" t="s">
        <v>307</v>
      </c>
      <c r="D143" s="228" t="s">
        <v>591</v>
      </c>
      <c r="E143" s="228" t="s">
        <v>592</v>
      </c>
      <c r="F143" s="13">
        <v>1573.7118465788712</v>
      </c>
      <c r="G143" s="13">
        <v>1528.9285538249101</v>
      </c>
      <c r="H143" s="13">
        <v>1710.333410436757</v>
      </c>
      <c r="I143" s="13">
        <v>1736.3800408710918</v>
      </c>
      <c r="J143" s="13">
        <v>1649.7717713058055</v>
      </c>
      <c r="K143" s="13">
        <v>1644.0077228973487</v>
      </c>
      <c r="L143" s="13">
        <v>1816.676166983749</v>
      </c>
      <c r="M143" s="13">
        <v>1671.9922584588082</v>
      </c>
      <c r="N143" s="13">
        <v>1901.0950747542204</v>
      </c>
      <c r="O143" s="13">
        <v>1771.7960132934954</v>
      </c>
      <c r="P143" s="13">
        <v>1744.0373486682802</v>
      </c>
      <c r="Q143" s="13">
        <v>1819.7308737057861</v>
      </c>
      <c r="R143" s="13">
        <v>2593.1270480895141</v>
      </c>
      <c r="S143" s="13">
        <v>2587.3444286348595</v>
      </c>
      <c r="T143" s="13">
        <v>2632.6075596100172</v>
      </c>
      <c r="U143" s="13">
        <v>2579.5827468534508</v>
      </c>
      <c r="V143" s="13">
        <v>2481.2139932124396</v>
      </c>
      <c r="W143" s="13">
        <v>2516.9406427837489</v>
      </c>
      <c r="X143" s="13">
        <v>2598.3414969638279</v>
      </c>
      <c r="Y143" s="13">
        <v>2432.7636757803875</v>
      </c>
      <c r="Z143" s="13">
        <v>2584.8072287948839</v>
      </c>
      <c r="AA143" s="13">
        <v>2644.7740960848291</v>
      </c>
      <c r="AB143" s="13">
        <v>2710.2239448749333</v>
      </c>
      <c r="AC143" s="13">
        <v>2626.242721400668</v>
      </c>
      <c r="AD143" s="14">
        <f t="shared" si="49"/>
        <v>4166.8388946683854</v>
      </c>
      <c r="AE143" s="14">
        <f t="shared" si="49"/>
        <v>4116.27298245977</v>
      </c>
      <c r="AF143" s="14">
        <f t="shared" si="49"/>
        <v>4342.9409700467741</v>
      </c>
      <c r="AG143" s="14">
        <f t="shared" si="47"/>
        <v>4315.9627877245421</v>
      </c>
      <c r="AH143" s="164">
        <v>4130.9857645182447</v>
      </c>
      <c r="AI143" s="164">
        <v>4160.948365681098</v>
      </c>
      <c r="AJ143" s="164">
        <v>4415.0176639475767</v>
      </c>
      <c r="AK143" s="164">
        <v>4104.755934239196</v>
      </c>
      <c r="AL143" s="14">
        <f t="shared" si="50"/>
        <v>4485.9023035491045</v>
      </c>
      <c r="AM143" s="14">
        <f t="shared" si="50"/>
        <v>4416.5701093783246</v>
      </c>
      <c r="AN143" s="14">
        <f t="shared" si="50"/>
        <v>4454.2612935432135</v>
      </c>
      <c r="AO143" s="14">
        <f t="shared" si="48"/>
        <v>4445.973595106454</v>
      </c>
      <c r="AP143" s="13">
        <v>148768</v>
      </c>
      <c r="AQ143" s="13">
        <v>149889.04699999999</v>
      </c>
      <c r="AR143" s="13">
        <v>150916.397</v>
      </c>
      <c r="AS143" s="14">
        <f t="shared" si="54"/>
        <v>1057.8295376551889</v>
      </c>
      <c r="AT143" s="14">
        <f t="shared" si="54"/>
        <v>1027.7267650468584</v>
      </c>
      <c r="AU143" s="14">
        <f t="shared" si="54"/>
        <v>1149.6648542944431</v>
      </c>
      <c r="AV143" s="14">
        <f t="shared" si="55"/>
        <v>1158.443579183669</v>
      </c>
      <c r="AW143" s="14">
        <f t="shared" si="55"/>
        <v>1100.6619925375905</v>
      </c>
      <c r="AX143" s="14">
        <f t="shared" si="55"/>
        <v>1096.8164491014134</v>
      </c>
      <c r="AY143" s="14">
        <f t="shared" si="51"/>
        <v>1212.0139552183216</v>
      </c>
      <c r="AZ143" s="14">
        <f t="shared" si="56"/>
        <v>1107.8930399185242</v>
      </c>
      <c r="BA143" s="14">
        <f t="shared" si="42"/>
        <v>1268.3348869075273</v>
      </c>
      <c r="BB143" s="14">
        <f t="shared" si="42"/>
        <v>1182.0717048748036</v>
      </c>
      <c r="BC143" s="14">
        <f t="shared" si="42"/>
        <v>1163.5522298492433</v>
      </c>
      <c r="BD143" s="14">
        <f t="shared" si="57"/>
        <v>1205.7873828685335</v>
      </c>
      <c r="BE143" s="14">
        <f t="shared" si="43"/>
        <v>1743.0677619444464</v>
      </c>
      <c r="BF143" s="14">
        <f t="shared" si="43"/>
        <v>1739.1807570410704</v>
      </c>
      <c r="BG143" s="14">
        <f t="shared" si="43"/>
        <v>1769.6060709359654</v>
      </c>
      <c r="BH143" s="14">
        <f t="shared" si="58"/>
        <v>1720.9948281634288</v>
      </c>
      <c r="BI143" s="14">
        <f t="shared" si="58"/>
        <v>1655.3671151251228</v>
      </c>
      <c r="BJ143" s="14">
        <f t="shared" si="58"/>
        <v>1679.2025122314299</v>
      </c>
      <c r="BK143" s="14">
        <f t="shared" si="52"/>
        <v>1733.5099188160348</v>
      </c>
      <c r="BL143" s="14">
        <f t="shared" si="59"/>
        <v>1611.994272418515</v>
      </c>
      <c r="BM143" s="14">
        <f t="shared" si="44"/>
        <v>1724.480394351219</v>
      </c>
      <c r="BN143" s="14">
        <f t="shared" si="44"/>
        <v>1764.4878988955272</v>
      </c>
      <c r="BO143" s="14">
        <f t="shared" si="44"/>
        <v>1808.1534302335872</v>
      </c>
      <c r="BP143" s="14">
        <f t="shared" si="60"/>
        <v>1740.1970717606439</v>
      </c>
      <c r="BQ143" s="14">
        <f t="shared" si="45"/>
        <v>2800.8972995996351</v>
      </c>
      <c r="BR143" s="14">
        <f t="shared" si="45"/>
        <v>2766.907522087929</v>
      </c>
      <c r="BS143" s="14">
        <f t="shared" si="45"/>
        <v>2919.2709252304085</v>
      </c>
      <c r="BT143" s="14">
        <f t="shared" si="61"/>
        <v>2879.4384073470974</v>
      </c>
      <c r="BU143" s="14">
        <f t="shared" si="61"/>
        <v>2756.0291076627132</v>
      </c>
      <c r="BV143" s="14">
        <f t="shared" si="61"/>
        <v>2776.0189613328439</v>
      </c>
      <c r="BW143" s="14">
        <f t="shared" si="53"/>
        <v>2945.5238740343561</v>
      </c>
      <c r="BX143" s="14">
        <f t="shared" si="62"/>
        <v>2719.887312337039</v>
      </c>
      <c r="BY143" s="14">
        <f t="shared" si="46"/>
        <v>2992.8152812587464</v>
      </c>
      <c r="BZ143" s="14">
        <f t="shared" si="46"/>
        <v>2946.5596037703308</v>
      </c>
      <c r="CA143" s="14">
        <f t="shared" si="46"/>
        <v>2971.70566008283</v>
      </c>
      <c r="CB143" s="14">
        <f t="shared" si="63"/>
        <v>2945.9844546291774</v>
      </c>
    </row>
    <row r="144" spans="1:80" x14ac:dyDescent="0.3">
      <c r="A144" s="228" t="s">
        <v>232</v>
      </c>
      <c r="B144" s="228" t="s">
        <v>263</v>
      </c>
      <c r="C144" s="228" t="s">
        <v>274</v>
      </c>
      <c r="D144" s="228" t="s">
        <v>593</v>
      </c>
      <c r="E144" s="228" t="s">
        <v>594</v>
      </c>
      <c r="F144" s="13">
        <v>2310.5142580633446</v>
      </c>
      <c r="G144" s="13">
        <v>2249.6316113337671</v>
      </c>
      <c r="H144" s="13">
        <v>2461.801663284316</v>
      </c>
      <c r="I144" s="13">
        <v>2707.7615377438783</v>
      </c>
      <c r="J144" s="13">
        <v>2818.2327819202233</v>
      </c>
      <c r="K144" s="13">
        <v>2789.5273939941262</v>
      </c>
      <c r="L144" s="13">
        <v>2875.9320881519507</v>
      </c>
      <c r="M144" s="13">
        <v>2849.429627268391</v>
      </c>
      <c r="N144" s="13">
        <v>2871.277386897832</v>
      </c>
      <c r="O144" s="13">
        <v>2961.0756566676346</v>
      </c>
      <c r="P144" s="13">
        <v>3046.0722229373187</v>
      </c>
      <c r="Q144" s="13">
        <v>2857.9134997597394</v>
      </c>
      <c r="R144" s="13">
        <v>3978.1826009703564</v>
      </c>
      <c r="S144" s="13">
        <v>4008.8833405300838</v>
      </c>
      <c r="T144" s="13">
        <v>4332.6136069979293</v>
      </c>
      <c r="U144" s="13">
        <v>4373.0701449491871</v>
      </c>
      <c r="V144" s="13">
        <v>4129.8989388213813</v>
      </c>
      <c r="W144" s="13">
        <v>4088.0595047039728</v>
      </c>
      <c r="X144" s="13">
        <v>4214.4414110228627</v>
      </c>
      <c r="Y144" s="13">
        <v>4175.1460757050763</v>
      </c>
      <c r="Z144" s="13">
        <v>4446.8985586167701</v>
      </c>
      <c r="AA144" s="13">
        <v>4663.9884591984692</v>
      </c>
      <c r="AB144" s="13">
        <v>4618.2063989424141</v>
      </c>
      <c r="AC144" s="13">
        <v>4407.7756808900149</v>
      </c>
      <c r="AD144" s="14">
        <f t="shared" si="49"/>
        <v>6288.696859033701</v>
      </c>
      <c r="AE144" s="14">
        <f t="shared" si="49"/>
        <v>6258.5149518638509</v>
      </c>
      <c r="AF144" s="14">
        <f t="shared" si="49"/>
        <v>6794.4152702822448</v>
      </c>
      <c r="AG144" s="14">
        <f t="shared" si="47"/>
        <v>7080.8316826930659</v>
      </c>
      <c r="AH144" s="164">
        <v>6948.131720741605</v>
      </c>
      <c r="AI144" s="164">
        <v>6877.5868986980986</v>
      </c>
      <c r="AJ144" s="164">
        <v>7090.3734991748133</v>
      </c>
      <c r="AK144" s="164">
        <v>7024.5757029734668</v>
      </c>
      <c r="AL144" s="14">
        <f t="shared" si="50"/>
        <v>7318.1759455146021</v>
      </c>
      <c r="AM144" s="14">
        <f t="shared" si="50"/>
        <v>7625.0641158661037</v>
      </c>
      <c r="AN144" s="14">
        <f t="shared" si="50"/>
        <v>7664.2786218797328</v>
      </c>
      <c r="AO144" s="14">
        <f t="shared" si="48"/>
        <v>7265.6891806497542</v>
      </c>
      <c r="AP144" s="13">
        <v>213933</v>
      </c>
      <c r="AQ144" s="13">
        <v>214078.40599999999</v>
      </c>
      <c r="AR144" s="13">
        <v>215186.351</v>
      </c>
      <c r="AS144" s="14">
        <f t="shared" si="54"/>
        <v>1080.0176962242126</v>
      </c>
      <c r="AT144" s="14">
        <f t="shared" si="54"/>
        <v>1051.5589513229688</v>
      </c>
      <c r="AU144" s="14">
        <f t="shared" si="54"/>
        <v>1150.7348858214093</v>
      </c>
      <c r="AV144" s="14">
        <f t="shared" si="55"/>
        <v>1264.8457115959086</v>
      </c>
      <c r="AW144" s="14">
        <f t="shared" si="55"/>
        <v>1316.4488817803619</v>
      </c>
      <c r="AX144" s="14">
        <f t="shared" si="55"/>
        <v>1303.0400618706617</v>
      </c>
      <c r="AY144" s="14">
        <f t="shared" si="51"/>
        <v>1343.401299499563</v>
      </c>
      <c r="AZ144" s="14">
        <f t="shared" si="56"/>
        <v>1324.168384298868</v>
      </c>
      <c r="BA144" s="14">
        <f t="shared" si="42"/>
        <v>1341.2270020815795</v>
      </c>
      <c r="BB144" s="14">
        <f t="shared" si="42"/>
        <v>1383.1734419153115</v>
      </c>
      <c r="BC144" s="14">
        <f t="shared" si="42"/>
        <v>1422.8769168513516</v>
      </c>
      <c r="BD144" s="14">
        <f t="shared" si="57"/>
        <v>1328.1109542861943</v>
      </c>
      <c r="BE144" s="14">
        <f t="shared" si="43"/>
        <v>1859.5460265458607</v>
      </c>
      <c r="BF144" s="14">
        <f t="shared" si="43"/>
        <v>1873.8966594822136</v>
      </c>
      <c r="BG144" s="14">
        <f t="shared" si="43"/>
        <v>2025.2198618249308</v>
      </c>
      <c r="BH144" s="14">
        <f t="shared" si="58"/>
        <v>2042.7422955256811</v>
      </c>
      <c r="BI144" s="14">
        <f t="shared" si="58"/>
        <v>1929.1525081802888</v>
      </c>
      <c r="BJ144" s="14">
        <f t="shared" si="58"/>
        <v>1909.6085313265894</v>
      </c>
      <c r="BK144" s="14">
        <f t="shared" si="52"/>
        <v>1968.6438673421655</v>
      </c>
      <c r="BL144" s="14">
        <f t="shared" si="59"/>
        <v>1940.2467007329271</v>
      </c>
      <c r="BM144" s="14">
        <f t="shared" si="44"/>
        <v>2077.2289189301841</v>
      </c>
      <c r="BN144" s="14">
        <f t="shared" si="44"/>
        <v>2178.6356439885253</v>
      </c>
      <c r="BO144" s="14">
        <f t="shared" si="44"/>
        <v>2157.2499932302444</v>
      </c>
      <c r="BP144" s="14">
        <f t="shared" si="60"/>
        <v>2048.352816248097</v>
      </c>
      <c r="BQ144" s="14">
        <f t="shared" si="45"/>
        <v>2939.5637227700731</v>
      </c>
      <c r="BR144" s="14">
        <f t="shared" si="45"/>
        <v>2925.4556108051825</v>
      </c>
      <c r="BS144" s="14">
        <f t="shared" si="45"/>
        <v>3175.9547476463404</v>
      </c>
      <c r="BT144" s="14">
        <f t="shared" si="61"/>
        <v>3307.5880071215897</v>
      </c>
      <c r="BU144" s="14">
        <f t="shared" si="61"/>
        <v>3245.6013899606505</v>
      </c>
      <c r="BV144" s="14">
        <f t="shared" si="61"/>
        <v>3212.6485931972511</v>
      </c>
      <c r="BW144" s="14">
        <f t="shared" si="53"/>
        <v>3312.045166841729</v>
      </c>
      <c r="BX144" s="14">
        <f t="shared" si="62"/>
        <v>3264.4150850317951</v>
      </c>
      <c r="BY144" s="14">
        <f t="shared" si="46"/>
        <v>3418.4559210117636</v>
      </c>
      <c r="BZ144" s="14">
        <f t="shared" si="46"/>
        <v>3561.8090859038366</v>
      </c>
      <c r="CA144" s="14">
        <f t="shared" si="46"/>
        <v>3580.1269100815957</v>
      </c>
      <c r="CB144" s="14">
        <f t="shared" si="63"/>
        <v>3376.4637705342911</v>
      </c>
    </row>
    <row r="145" spans="1:80" x14ac:dyDescent="0.3">
      <c r="A145" s="228" t="s">
        <v>250</v>
      </c>
      <c r="B145" s="228" t="s">
        <v>291</v>
      </c>
      <c r="C145" s="228" t="s">
        <v>296</v>
      </c>
      <c r="D145" s="228" t="s">
        <v>595</v>
      </c>
      <c r="E145" s="228" t="s">
        <v>596</v>
      </c>
      <c r="F145" s="13">
        <v>5533.4419151428538</v>
      </c>
      <c r="G145" s="13">
        <v>5520.732960398007</v>
      </c>
      <c r="H145" s="13">
        <v>5845.184653327844</v>
      </c>
      <c r="I145" s="13">
        <v>5683.5278269022792</v>
      </c>
      <c r="J145" s="13">
        <v>5614.1596852634657</v>
      </c>
      <c r="K145" s="13">
        <v>5696.6355746049894</v>
      </c>
      <c r="L145" s="13">
        <v>5859.0903699189912</v>
      </c>
      <c r="M145" s="13">
        <v>5640.7661336809324</v>
      </c>
      <c r="N145" s="13">
        <v>5942.5466542031591</v>
      </c>
      <c r="O145" s="13">
        <v>5950.9504397537194</v>
      </c>
      <c r="P145" s="13">
        <v>6026.2061856673536</v>
      </c>
      <c r="Q145" s="13">
        <v>6292.1475293105486</v>
      </c>
      <c r="R145" s="13">
        <v>11639.962862081646</v>
      </c>
      <c r="S145" s="13">
        <v>11720.726954715188</v>
      </c>
      <c r="T145" s="13">
        <v>12625.005921378066</v>
      </c>
      <c r="U145" s="13">
        <v>13019.720183642712</v>
      </c>
      <c r="V145" s="13">
        <v>12125.704529738523</v>
      </c>
      <c r="W145" s="13">
        <v>12059.898625118421</v>
      </c>
      <c r="X145" s="13">
        <v>12667.26509440747</v>
      </c>
      <c r="Y145" s="13">
        <v>12681.943186826938</v>
      </c>
      <c r="Z145" s="13">
        <v>12460.493276358364</v>
      </c>
      <c r="AA145" s="13">
        <v>12125.631227567395</v>
      </c>
      <c r="AB145" s="13">
        <v>13023.907755612752</v>
      </c>
      <c r="AC145" s="13">
        <v>13114.937825364319</v>
      </c>
      <c r="AD145" s="14">
        <f t="shared" si="49"/>
        <v>17173.404777224499</v>
      </c>
      <c r="AE145" s="14">
        <f t="shared" si="49"/>
        <v>17241.459915113195</v>
      </c>
      <c r="AF145" s="14">
        <f t="shared" si="49"/>
        <v>18470.19057470591</v>
      </c>
      <c r="AG145" s="14">
        <f t="shared" si="47"/>
        <v>18703.24801054499</v>
      </c>
      <c r="AH145" s="164">
        <v>17739.864215001991</v>
      </c>
      <c r="AI145" s="164">
        <v>17756.53419972341</v>
      </c>
      <c r="AJ145" s="164">
        <v>18526.355464326462</v>
      </c>
      <c r="AK145" s="164">
        <v>18322.709320507871</v>
      </c>
      <c r="AL145" s="14">
        <f t="shared" si="50"/>
        <v>18403.039930561521</v>
      </c>
      <c r="AM145" s="14">
        <f t="shared" si="50"/>
        <v>18076.581667321116</v>
      </c>
      <c r="AN145" s="14">
        <f t="shared" si="50"/>
        <v>19050.113941280106</v>
      </c>
      <c r="AO145" s="14">
        <f t="shared" si="48"/>
        <v>19407.085354674869</v>
      </c>
      <c r="AP145" s="13">
        <v>555195</v>
      </c>
      <c r="AQ145" s="13">
        <v>558214.576</v>
      </c>
      <c r="AR145" s="13">
        <v>561858.04600000009</v>
      </c>
      <c r="AS145" s="14">
        <f t="shared" si="54"/>
        <v>996.66638120711718</v>
      </c>
      <c r="AT145" s="14">
        <f t="shared" si="54"/>
        <v>994.37728372878121</v>
      </c>
      <c r="AU145" s="14">
        <f t="shared" si="54"/>
        <v>1052.8165155175827</v>
      </c>
      <c r="AV145" s="14">
        <f t="shared" si="55"/>
        <v>1018.1618451507937</v>
      </c>
      <c r="AW145" s="14">
        <f t="shared" si="55"/>
        <v>1005.7350572055764</v>
      </c>
      <c r="AX145" s="14">
        <f t="shared" si="55"/>
        <v>1020.5100009077853</v>
      </c>
      <c r="AY145" s="14">
        <f t="shared" si="51"/>
        <v>1049.6125722662948</v>
      </c>
      <c r="AZ145" s="14">
        <f t="shared" si="56"/>
        <v>1003.948626141225</v>
      </c>
      <c r="BA145" s="14">
        <f t="shared" si="42"/>
        <v>1064.56314644911</v>
      </c>
      <c r="BB145" s="14">
        <f t="shared" si="42"/>
        <v>1066.0686222843667</v>
      </c>
      <c r="BC145" s="14">
        <f t="shared" si="42"/>
        <v>1079.5501308563742</v>
      </c>
      <c r="BD145" s="14">
        <f t="shared" si="57"/>
        <v>1119.8820723678925</v>
      </c>
      <c r="BE145" s="14">
        <f t="shared" si="43"/>
        <v>2096.5539787068769</v>
      </c>
      <c r="BF145" s="14">
        <f t="shared" si="43"/>
        <v>2111.1009563694174</v>
      </c>
      <c r="BG145" s="14">
        <f t="shared" si="43"/>
        <v>2273.9768768411218</v>
      </c>
      <c r="BH145" s="14">
        <f t="shared" si="58"/>
        <v>2332.3862800104866</v>
      </c>
      <c r="BI145" s="14">
        <f t="shared" si="58"/>
        <v>2172.2300081498629</v>
      </c>
      <c r="BJ145" s="14">
        <f t="shared" si="58"/>
        <v>2160.4413685389723</v>
      </c>
      <c r="BK145" s="14">
        <f t="shared" si="52"/>
        <v>2269.2465655729256</v>
      </c>
      <c r="BL145" s="14">
        <f t="shared" si="59"/>
        <v>2257.1436463556379</v>
      </c>
      <c r="BM145" s="14">
        <f t="shared" si="44"/>
        <v>2232.204928371194</v>
      </c>
      <c r="BN145" s="14">
        <f t="shared" si="44"/>
        <v>2172.2168766097207</v>
      </c>
      <c r="BO145" s="14">
        <f t="shared" si="44"/>
        <v>2333.1364524620999</v>
      </c>
      <c r="BP145" s="14">
        <f t="shared" si="60"/>
        <v>2334.2084212787649</v>
      </c>
      <c r="BQ145" s="14">
        <f t="shared" si="45"/>
        <v>3093.2203599139939</v>
      </c>
      <c r="BR145" s="14">
        <f t="shared" si="45"/>
        <v>3105.478240098199</v>
      </c>
      <c r="BS145" s="14">
        <f t="shared" si="45"/>
        <v>3326.7933923587048</v>
      </c>
      <c r="BT145" s="14">
        <f t="shared" si="61"/>
        <v>3350.5481251612805</v>
      </c>
      <c r="BU145" s="14">
        <f t="shared" si="61"/>
        <v>3177.9650653554399</v>
      </c>
      <c r="BV145" s="14">
        <f t="shared" si="61"/>
        <v>3180.9513694467573</v>
      </c>
      <c r="BW145" s="14">
        <f t="shared" si="53"/>
        <v>3318.8591378392211</v>
      </c>
      <c r="BX145" s="14">
        <f t="shared" si="62"/>
        <v>3261.0922724968627</v>
      </c>
      <c r="BY145" s="14">
        <f t="shared" si="46"/>
        <v>3296.7680748203034</v>
      </c>
      <c r="BZ145" s="14">
        <f t="shared" si="46"/>
        <v>3238.2854988940876</v>
      </c>
      <c r="CA145" s="14">
        <f t="shared" si="46"/>
        <v>3412.6865833184734</v>
      </c>
      <c r="CB145" s="14">
        <f t="shared" si="63"/>
        <v>3454.0904936466582</v>
      </c>
    </row>
    <row r="146" spans="1:80" x14ac:dyDescent="0.3">
      <c r="A146" s="228" t="s">
        <v>250</v>
      </c>
      <c r="B146" s="228" t="s">
        <v>291</v>
      </c>
      <c r="C146" s="228" t="s">
        <v>302</v>
      </c>
      <c r="D146" s="228" t="s">
        <v>597</v>
      </c>
      <c r="E146" s="228" t="s">
        <v>598</v>
      </c>
      <c r="F146" s="13">
        <v>2283.0777819234445</v>
      </c>
      <c r="G146" s="13">
        <v>2314.4341994439724</v>
      </c>
      <c r="H146" s="13">
        <v>2393.502355951985</v>
      </c>
      <c r="I146" s="13">
        <v>2331.2427892401606</v>
      </c>
      <c r="J146" s="13">
        <v>2023.9843650971977</v>
      </c>
      <c r="K146" s="13">
        <v>2094.6225873755689</v>
      </c>
      <c r="L146" s="13">
        <v>2101.2947080478934</v>
      </c>
      <c r="M146" s="13">
        <v>2086.8725824141297</v>
      </c>
      <c r="N146" s="13">
        <v>2459.1960773733235</v>
      </c>
      <c r="O146" s="13">
        <v>2770.7736663436017</v>
      </c>
      <c r="P146" s="13">
        <v>3007.2612197996646</v>
      </c>
      <c r="Q146" s="13">
        <v>2972.733268941814</v>
      </c>
      <c r="R146" s="13">
        <v>4320.7461309040518</v>
      </c>
      <c r="S146" s="13">
        <v>4312.1719794398305</v>
      </c>
      <c r="T146" s="13">
        <v>4633.525282370163</v>
      </c>
      <c r="U146" s="13">
        <v>4792.7112635320436</v>
      </c>
      <c r="V146" s="13">
        <v>4782.8279556434572</v>
      </c>
      <c r="W146" s="13">
        <v>4838.6697087836728</v>
      </c>
      <c r="X146" s="13">
        <v>4960.010929641343</v>
      </c>
      <c r="Y146" s="13">
        <v>4759.8466003986887</v>
      </c>
      <c r="Z146" s="13">
        <v>4690.1464724530806</v>
      </c>
      <c r="AA146" s="13">
        <v>4685.2457273776981</v>
      </c>
      <c r="AB146" s="13">
        <v>4975.2758104803352</v>
      </c>
      <c r="AC146" s="13">
        <v>4899.2066854354171</v>
      </c>
      <c r="AD146" s="14">
        <f t="shared" si="49"/>
        <v>6603.8239128274963</v>
      </c>
      <c r="AE146" s="14">
        <f t="shared" si="49"/>
        <v>6626.6061788838033</v>
      </c>
      <c r="AF146" s="14">
        <f t="shared" si="49"/>
        <v>7027.0276383221481</v>
      </c>
      <c r="AG146" s="14">
        <f t="shared" si="47"/>
        <v>7123.9540527722038</v>
      </c>
      <c r="AH146" s="164">
        <v>6806.8123207406552</v>
      </c>
      <c r="AI146" s="164">
        <v>6933.2922961592412</v>
      </c>
      <c r="AJ146" s="164">
        <v>7061.3056376892355</v>
      </c>
      <c r="AK146" s="164">
        <v>6846.719182812818</v>
      </c>
      <c r="AL146" s="14">
        <f t="shared" si="50"/>
        <v>7149.3425498264041</v>
      </c>
      <c r="AM146" s="14">
        <f t="shared" si="50"/>
        <v>7456.0193937212998</v>
      </c>
      <c r="AN146" s="14">
        <f t="shared" si="50"/>
        <v>7982.5370302800002</v>
      </c>
      <c r="AO146" s="14">
        <f t="shared" si="48"/>
        <v>7871.9399543772306</v>
      </c>
      <c r="AP146" s="13">
        <v>279027</v>
      </c>
      <c r="AQ146" s="13">
        <v>281871.674</v>
      </c>
      <c r="AR146" s="13">
        <v>284501.386</v>
      </c>
      <c r="AS146" s="14">
        <f t="shared" si="54"/>
        <v>818.22826533756393</v>
      </c>
      <c r="AT146" s="14">
        <f t="shared" si="54"/>
        <v>829.46603713761476</v>
      </c>
      <c r="AU146" s="14">
        <f t="shared" si="54"/>
        <v>857.80313588003492</v>
      </c>
      <c r="AV146" s="14">
        <f t="shared" si="55"/>
        <v>827.05819856171877</v>
      </c>
      <c r="AW146" s="14">
        <f t="shared" si="55"/>
        <v>718.05170642907444</v>
      </c>
      <c r="AX146" s="14">
        <f t="shared" si="55"/>
        <v>743.11212533387402</v>
      </c>
      <c r="AY146" s="14">
        <f t="shared" si="51"/>
        <v>745.47920272680312</v>
      </c>
      <c r="AZ146" s="14">
        <f t="shared" si="56"/>
        <v>733.51930257876836</v>
      </c>
      <c r="BA146" s="14">
        <f t="shared" si="42"/>
        <v>872.45236191179799</v>
      </c>
      <c r="BB146" s="14">
        <f t="shared" si="42"/>
        <v>982.99117006826373</v>
      </c>
      <c r="BC146" s="14">
        <f t="shared" si="42"/>
        <v>1066.8901834384624</v>
      </c>
      <c r="BD146" s="14">
        <f t="shared" si="57"/>
        <v>1044.8923679204199</v>
      </c>
      <c r="BE146" s="14">
        <f t="shared" si="43"/>
        <v>1548.5046719149229</v>
      </c>
      <c r="BF146" s="14">
        <f t="shared" si="43"/>
        <v>1545.4317967221202</v>
      </c>
      <c r="BG146" s="14">
        <f t="shared" si="43"/>
        <v>1660.6010466263706</v>
      </c>
      <c r="BH146" s="14">
        <f t="shared" si="58"/>
        <v>1700.3167418419077</v>
      </c>
      <c r="BI146" s="14">
        <f t="shared" si="58"/>
        <v>1696.8104271603599</v>
      </c>
      <c r="BJ146" s="14">
        <f t="shared" si="58"/>
        <v>1716.6214824351853</v>
      </c>
      <c r="BK146" s="14">
        <f t="shared" si="52"/>
        <v>1759.6698736182136</v>
      </c>
      <c r="BL146" s="14">
        <f t="shared" si="59"/>
        <v>1673.0486509470604</v>
      </c>
      <c r="BM146" s="14">
        <f t="shared" si="44"/>
        <v>1663.929690378566</v>
      </c>
      <c r="BN146" s="14">
        <f t="shared" si="44"/>
        <v>1662.1910463332681</v>
      </c>
      <c r="BO146" s="14">
        <f t="shared" si="44"/>
        <v>1765.0854163091021</v>
      </c>
      <c r="BP146" s="14">
        <f t="shared" si="60"/>
        <v>1722.03262497829</v>
      </c>
      <c r="BQ146" s="14">
        <f t="shared" si="45"/>
        <v>2366.7329372524869</v>
      </c>
      <c r="BR146" s="14">
        <f t="shared" si="45"/>
        <v>2374.8978338597353</v>
      </c>
      <c r="BS146" s="14">
        <f t="shared" si="45"/>
        <v>2518.4041825064055</v>
      </c>
      <c r="BT146" s="14">
        <f t="shared" si="61"/>
        <v>2527.3749404036266</v>
      </c>
      <c r="BU146" s="14">
        <f t="shared" si="61"/>
        <v>2414.8621335894345</v>
      </c>
      <c r="BV146" s="14">
        <f t="shared" si="61"/>
        <v>2459.7336077690593</v>
      </c>
      <c r="BW146" s="14">
        <f t="shared" si="53"/>
        <v>2505.1490763450165</v>
      </c>
      <c r="BX146" s="14">
        <f t="shared" si="62"/>
        <v>2406.5679535258287</v>
      </c>
      <c r="BY146" s="14">
        <f t="shared" si="46"/>
        <v>2536.3820522903638</v>
      </c>
      <c r="BZ146" s="14">
        <f t="shared" si="46"/>
        <v>2645.1822164015316</v>
      </c>
      <c r="CA146" s="14">
        <f t="shared" si="46"/>
        <v>2831.9755997475645</v>
      </c>
      <c r="CB146" s="14">
        <f t="shared" si="63"/>
        <v>2766.9249928987097</v>
      </c>
    </row>
    <row r="147" spans="1:80" x14ac:dyDescent="0.3">
      <c r="A147" s="228" t="s">
        <v>226</v>
      </c>
      <c r="B147" s="228" t="s">
        <v>221</v>
      </c>
      <c r="C147" s="228" t="s">
        <v>234</v>
      </c>
      <c r="D147" s="228" t="s">
        <v>599</v>
      </c>
      <c r="E147" s="228" t="s">
        <v>600</v>
      </c>
      <c r="F147" s="13">
        <v>1443.8444741554415</v>
      </c>
      <c r="G147" s="13">
        <v>1495.5089412552716</v>
      </c>
      <c r="H147" s="13">
        <v>1608.3741523346798</v>
      </c>
      <c r="I147" s="13">
        <v>1834.2128368467663</v>
      </c>
      <c r="J147" s="13">
        <v>1631.0571780644455</v>
      </c>
      <c r="K147" s="13">
        <v>1612.0239821886676</v>
      </c>
      <c r="L147" s="13">
        <v>1532.2355940654595</v>
      </c>
      <c r="M147" s="13">
        <v>1517.2971070205213</v>
      </c>
      <c r="N147" s="13">
        <v>2123.3302454805184</v>
      </c>
      <c r="O147" s="13">
        <v>2054.7428002540159</v>
      </c>
      <c r="P147" s="13">
        <v>2043.2581664155496</v>
      </c>
      <c r="Q147" s="13">
        <v>2089.6229109373517</v>
      </c>
      <c r="R147" s="13">
        <v>3465.4815776227188</v>
      </c>
      <c r="S147" s="13">
        <v>3549.4517161157164</v>
      </c>
      <c r="T147" s="13">
        <v>3743.7107481478429</v>
      </c>
      <c r="U147" s="13">
        <v>3689.2952076745396</v>
      </c>
      <c r="V147" s="13">
        <v>3749.621639748626</v>
      </c>
      <c r="W147" s="13">
        <v>3672.261948928709</v>
      </c>
      <c r="X147" s="13">
        <v>3729.4453543342906</v>
      </c>
      <c r="Y147" s="13">
        <v>3681.8562535010897</v>
      </c>
      <c r="Z147" s="13">
        <v>3493.1651889405384</v>
      </c>
      <c r="AA147" s="13">
        <v>3311.2135224811404</v>
      </c>
      <c r="AB147" s="13">
        <v>3551.5593828594165</v>
      </c>
      <c r="AC147" s="13">
        <v>3615.6401506405409</v>
      </c>
      <c r="AD147" s="14">
        <f t="shared" si="49"/>
        <v>4909.32605177816</v>
      </c>
      <c r="AE147" s="14">
        <f t="shared" si="49"/>
        <v>5044.960657370988</v>
      </c>
      <c r="AF147" s="14">
        <f t="shared" si="49"/>
        <v>5352.0849004825232</v>
      </c>
      <c r="AG147" s="14">
        <f t="shared" si="47"/>
        <v>5523.5080445213061</v>
      </c>
      <c r="AH147" s="164">
        <v>5380.6788178130719</v>
      </c>
      <c r="AI147" s="164">
        <v>5284.2859311173761</v>
      </c>
      <c r="AJ147" s="164">
        <v>5261.6809483997504</v>
      </c>
      <c r="AK147" s="164">
        <v>5199.1533605216109</v>
      </c>
      <c r="AL147" s="14">
        <f t="shared" si="50"/>
        <v>5616.4954344210564</v>
      </c>
      <c r="AM147" s="14">
        <f t="shared" si="50"/>
        <v>5365.9563227351564</v>
      </c>
      <c r="AN147" s="14">
        <f t="shared" si="50"/>
        <v>5594.817549274966</v>
      </c>
      <c r="AO147" s="14">
        <f t="shared" si="48"/>
        <v>5705.2630615778926</v>
      </c>
      <c r="AP147" s="13">
        <v>149555</v>
      </c>
      <c r="AQ147" s="13">
        <v>149469.95199999999</v>
      </c>
      <c r="AR147" s="13">
        <v>149663.31200000001</v>
      </c>
      <c r="AS147" s="14">
        <f t="shared" si="54"/>
        <v>965.42708311687443</v>
      </c>
      <c r="AT147" s="14">
        <f t="shared" si="54"/>
        <v>999.97254605681633</v>
      </c>
      <c r="AU147" s="14">
        <f t="shared" si="54"/>
        <v>1075.4399066127378</v>
      </c>
      <c r="AV147" s="14">
        <f t="shared" si="55"/>
        <v>1227.1448624314583</v>
      </c>
      <c r="AW147" s="14">
        <f t="shared" si="55"/>
        <v>1091.2274716355337</v>
      </c>
      <c r="AX147" s="14">
        <f t="shared" si="55"/>
        <v>1078.4936775711735</v>
      </c>
      <c r="AY147" s="14">
        <f t="shared" si="51"/>
        <v>1025.1127892684808</v>
      </c>
      <c r="AZ147" s="14">
        <f t="shared" si="56"/>
        <v>1013.8069823154264</v>
      </c>
      <c r="BA147" s="14">
        <f t="shared" si="42"/>
        <v>1420.5733106012628</v>
      </c>
      <c r="BB147" s="14">
        <f t="shared" si="42"/>
        <v>1374.6861979684159</v>
      </c>
      <c r="BC147" s="14">
        <f t="shared" si="42"/>
        <v>1367.0026243238171</v>
      </c>
      <c r="BD147" s="14">
        <f t="shared" si="57"/>
        <v>1396.2158681463309</v>
      </c>
      <c r="BE147" s="14">
        <f t="shared" si="43"/>
        <v>2317.1953980961644</v>
      </c>
      <c r="BF147" s="14">
        <f t="shared" si="43"/>
        <v>2373.3420588517379</v>
      </c>
      <c r="BG147" s="14">
        <f t="shared" si="43"/>
        <v>2503.2334245915167</v>
      </c>
      <c r="BH147" s="14">
        <f t="shared" si="58"/>
        <v>2468.2520856596916</v>
      </c>
      <c r="BI147" s="14">
        <f t="shared" si="58"/>
        <v>2508.6123261407261</v>
      </c>
      <c r="BJ147" s="14">
        <f t="shared" si="58"/>
        <v>2456.8563111124231</v>
      </c>
      <c r="BK147" s="14">
        <f t="shared" si="52"/>
        <v>2495.1137699798624</v>
      </c>
      <c r="BL147" s="14">
        <f t="shared" si="59"/>
        <v>2460.0927270011834</v>
      </c>
      <c r="BM147" s="14">
        <f t="shared" si="44"/>
        <v>2337.0350643723623</v>
      </c>
      <c r="BN147" s="14">
        <f t="shared" si="44"/>
        <v>2215.3037973017749</v>
      </c>
      <c r="BO147" s="14">
        <f t="shared" si="44"/>
        <v>2376.1025780348259</v>
      </c>
      <c r="BP147" s="14">
        <f t="shared" si="60"/>
        <v>2415.8493503341292</v>
      </c>
      <c r="BQ147" s="14">
        <f t="shared" si="45"/>
        <v>3282.6224812130386</v>
      </c>
      <c r="BR147" s="14">
        <f t="shared" si="45"/>
        <v>3373.314604908554</v>
      </c>
      <c r="BS147" s="14">
        <f t="shared" si="45"/>
        <v>3578.6733312042547</v>
      </c>
      <c r="BT147" s="14">
        <f t="shared" si="61"/>
        <v>3695.3969480911501</v>
      </c>
      <c r="BU147" s="14">
        <f t="shared" si="61"/>
        <v>3599.8397977762593</v>
      </c>
      <c r="BV147" s="14">
        <f t="shared" si="61"/>
        <v>3535.3499886835962</v>
      </c>
      <c r="BW147" s="14">
        <f t="shared" si="53"/>
        <v>3520.2265592483432</v>
      </c>
      <c r="BX147" s="14">
        <f t="shared" si="62"/>
        <v>3473.8997093166099</v>
      </c>
      <c r="BY147" s="14">
        <f t="shared" si="46"/>
        <v>3757.6083749736249</v>
      </c>
      <c r="BZ147" s="14">
        <f t="shared" si="46"/>
        <v>3589.9899952701908</v>
      </c>
      <c r="CA147" s="14">
        <f t="shared" si="46"/>
        <v>3743.1052023586431</v>
      </c>
      <c r="CB147" s="14">
        <f t="shared" si="63"/>
        <v>3812.0652184804599</v>
      </c>
    </row>
    <row r="148" spans="1:80" x14ac:dyDescent="0.3">
      <c r="A148" s="228" t="s">
        <v>259</v>
      </c>
      <c r="B148" s="228" t="s">
        <v>283</v>
      </c>
      <c r="C148" s="228" t="s">
        <v>307</v>
      </c>
      <c r="D148" s="228" t="s">
        <v>603</v>
      </c>
      <c r="E148" s="228" t="s">
        <v>604</v>
      </c>
      <c r="F148" s="13">
        <v>2864.6298879105834</v>
      </c>
      <c r="G148" s="13">
        <v>2692.2161312324847</v>
      </c>
      <c r="H148" s="13">
        <v>2540.9313004160358</v>
      </c>
      <c r="I148" s="13">
        <v>2427.0191218852228</v>
      </c>
      <c r="J148" s="13">
        <v>2938.6935290724432</v>
      </c>
      <c r="K148" s="13">
        <v>2971.0326001899994</v>
      </c>
      <c r="L148" s="13">
        <v>2970.7936603410581</v>
      </c>
      <c r="M148" s="13">
        <v>2905.3723454284891</v>
      </c>
      <c r="N148" s="13">
        <v>2551.8859456354503</v>
      </c>
      <c r="O148" s="13">
        <v>2557.1233105150604</v>
      </c>
      <c r="P148" s="13">
        <v>2893.0993224707436</v>
      </c>
      <c r="Q148" s="13">
        <v>3042.0674328136802</v>
      </c>
      <c r="R148" s="13">
        <v>4448.5313505595541</v>
      </c>
      <c r="S148" s="13">
        <v>4304.8976004804517</v>
      </c>
      <c r="T148" s="13">
        <v>4343.3848467928901</v>
      </c>
      <c r="U148" s="13">
        <v>4481.7717690280679</v>
      </c>
      <c r="V148" s="13">
        <v>4470.0219048274657</v>
      </c>
      <c r="W148" s="13">
        <v>4517.6516386930898</v>
      </c>
      <c r="X148" s="13">
        <v>4518.6286897585633</v>
      </c>
      <c r="Y148" s="13">
        <v>4418.4238332366804</v>
      </c>
      <c r="Z148" s="13">
        <v>4403.0648939761004</v>
      </c>
      <c r="AA148" s="13">
        <v>4356.6991258039998</v>
      </c>
      <c r="AB148" s="13">
        <v>4630.3302761856348</v>
      </c>
      <c r="AC148" s="13">
        <v>4666.7633992842875</v>
      </c>
      <c r="AD148" s="14">
        <f t="shared" si="49"/>
        <v>7313.1612384701375</v>
      </c>
      <c r="AE148" s="14">
        <f t="shared" si="49"/>
        <v>6997.113731712936</v>
      </c>
      <c r="AF148" s="14">
        <f t="shared" si="49"/>
        <v>6884.3161472089259</v>
      </c>
      <c r="AG148" s="14">
        <f t="shared" si="47"/>
        <v>6908.7908909132912</v>
      </c>
      <c r="AH148" s="164">
        <v>7408.7154338999107</v>
      </c>
      <c r="AI148" s="164">
        <v>7488.6842388830901</v>
      </c>
      <c r="AJ148" s="164">
        <v>7489.4223500996213</v>
      </c>
      <c r="AK148" s="164">
        <v>7323.7961786651704</v>
      </c>
      <c r="AL148" s="14">
        <f t="shared" si="50"/>
        <v>6954.9508396115507</v>
      </c>
      <c r="AM148" s="14">
        <f t="shared" si="50"/>
        <v>6913.8224363190602</v>
      </c>
      <c r="AN148" s="14">
        <f t="shared" si="50"/>
        <v>7523.4295986563784</v>
      </c>
      <c r="AO148" s="14">
        <f t="shared" si="48"/>
        <v>7708.8308320979677</v>
      </c>
      <c r="AP148" s="13">
        <v>252359</v>
      </c>
      <c r="AQ148" s="13">
        <v>254248.74400000001</v>
      </c>
      <c r="AR148" s="13">
        <v>255756.22700000001</v>
      </c>
      <c r="AS148" s="14">
        <f t="shared" si="54"/>
        <v>1135.1407668878794</v>
      </c>
      <c r="AT148" s="14">
        <f t="shared" si="54"/>
        <v>1066.8199395434617</v>
      </c>
      <c r="AU148" s="14">
        <f t="shared" si="54"/>
        <v>1006.8716790033387</v>
      </c>
      <c r="AV148" s="14">
        <f t="shared" si="55"/>
        <v>954.5845079514819</v>
      </c>
      <c r="AW148" s="14">
        <f t="shared" si="55"/>
        <v>1155.8340398615474</v>
      </c>
      <c r="AX148" s="14">
        <f t="shared" si="55"/>
        <v>1168.5535013655758</v>
      </c>
      <c r="AY148" s="14">
        <f t="shared" si="51"/>
        <v>1168.4595225929841</v>
      </c>
      <c r="AZ148" s="14">
        <f t="shared" si="56"/>
        <v>1135.9928082722649</v>
      </c>
      <c r="BA148" s="14">
        <f t="shared" si="42"/>
        <v>1003.6965789830805</v>
      </c>
      <c r="BB148" s="14">
        <f t="shared" si="42"/>
        <v>1005.7565163488321</v>
      </c>
      <c r="BC148" s="14">
        <f t="shared" si="42"/>
        <v>1137.9011266504992</v>
      </c>
      <c r="BD148" s="14">
        <f t="shared" si="57"/>
        <v>1189.4402214549716</v>
      </c>
      <c r="BE148" s="14">
        <f t="shared" si="43"/>
        <v>1762.7789579763569</v>
      </c>
      <c r="BF148" s="14">
        <f t="shared" si="43"/>
        <v>1705.8625214398739</v>
      </c>
      <c r="BG148" s="14">
        <f t="shared" si="43"/>
        <v>1721.1135116214957</v>
      </c>
      <c r="BH148" s="14">
        <f t="shared" si="58"/>
        <v>1762.7508000700557</v>
      </c>
      <c r="BI148" s="14">
        <f t="shared" si="58"/>
        <v>1758.1293950570964</v>
      </c>
      <c r="BJ148" s="14">
        <f t="shared" si="58"/>
        <v>1776.8629129169228</v>
      </c>
      <c r="BK148" s="14">
        <f t="shared" si="52"/>
        <v>1777.2472023533628</v>
      </c>
      <c r="BL148" s="14">
        <f t="shared" si="59"/>
        <v>1727.5918889891504</v>
      </c>
      <c r="BM148" s="14">
        <f t="shared" si="44"/>
        <v>1731.7941574476765</v>
      </c>
      <c r="BN148" s="14">
        <f t="shared" si="44"/>
        <v>1713.5577770264224</v>
      </c>
      <c r="BO148" s="14">
        <f t="shared" si="44"/>
        <v>1821.1811800280261</v>
      </c>
      <c r="BP148" s="14">
        <f t="shared" si="60"/>
        <v>1824.6919944139961</v>
      </c>
      <c r="BQ148" s="14">
        <f t="shared" si="45"/>
        <v>2897.9197248642363</v>
      </c>
      <c r="BR148" s="14">
        <f t="shared" si="45"/>
        <v>2772.6824609833357</v>
      </c>
      <c r="BS148" s="14">
        <f t="shared" si="45"/>
        <v>2727.9851906248346</v>
      </c>
      <c r="BT148" s="14">
        <f t="shared" si="61"/>
        <v>2717.3353080215375</v>
      </c>
      <c r="BU148" s="14">
        <f t="shared" si="61"/>
        <v>2913.9634349186445</v>
      </c>
      <c r="BV148" s="14">
        <f t="shared" si="61"/>
        <v>2945.4164142824989</v>
      </c>
      <c r="BW148" s="14">
        <f t="shared" si="53"/>
        <v>2945.7067249463466</v>
      </c>
      <c r="BX148" s="14">
        <f t="shared" si="62"/>
        <v>2863.5846972614158</v>
      </c>
      <c r="BY148" s="14">
        <f t="shared" si="46"/>
        <v>2735.4907364307574</v>
      </c>
      <c r="BZ148" s="14">
        <f t="shared" si="46"/>
        <v>2719.3142933752547</v>
      </c>
      <c r="CA148" s="14">
        <f t="shared" si="46"/>
        <v>2959.0823066785251</v>
      </c>
      <c r="CB148" s="14">
        <f t="shared" si="63"/>
        <v>3014.1322158689677</v>
      </c>
    </row>
    <row r="149" spans="1:80" x14ac:dyDescent="0.3">
      <c r="A149" s="228" t="s">
        <v>232</v>
      </c>
      <c r="B149" s="228" t="s">
        <v>270</v>
      </c>
      <c r="C149" s="228" t="s">
        <v>289</v>
      </c>
      <c r="D149" s="228" t="s">
        <v>607</v>
      </c>
      <c r="E149" s="228" t="s">
        <v>608</v>
      </c>
      <c r="F149" s="13">
        <v>1600.288473905139</v>
      </c>
      <c r="G149" s="13">
        <v>1776.3146950757182</v>
      </c>
      <c r="H149" s="13">
        <v>1806.5137599677723</v>
      </c>
      <c r="I149" s="13">
        <v>1988.6126690591086</v>
      </c>
      <c r="J149" s="13">
        <v>1744.3555316912716</v>
      </c>
      <c r="K149" s="13">
        <v>1763.4749981186242</v>
      </c>
      <c r="L149" s="13">
        <v>1763.4749981186244</v>
      </c>
      <c r="M149" s="13">
        <v>1725.1879836577716</v>
      </c>
      <c r="N149" s="13">
        <v>2064.5491396704329</v>
      </c>
      <c r="O149" s="13">
        <v>2194.7187051642268</v>
      </c>
      <c r="P149" s="13">
        <v>2054.6863364843307</v>
      </c>
      <c r="Q149" s="13">
        <v>2148.2244911770595</v>
      </c>
      <c r="R149" s="13">
        <v>3698.0741512752288</v>
      </c>
      <c r="S149" s="13">
        <v>3667.5116121635083</v>
      </c>
      <c r="T149" s="13">
        <v>3957.5792317176902</v>
      </c>
      <c r="U149" s="13">
        <v>4103.4817221577377</v>
      </c>
      <c r="V149" s="13">
        <v>3748.8226333485977</v>
      </c>
      <c r="W149" s="13">
        <v>3790.2955312456506</v>
      </c>
      <c r="X149" s="13">
        <v>3790.2955312456506</v>
      </c>
      <c r="Y149" s="13">
        <v>3708.3155333846507</v>
      </c>
      <c r="Z149" s="13">
        <v>3890.943340143609</v>
      </c>
      <c r="AA149" s="13">
        <v>3852.7524888950516</v>
      </c>
      <c r="AB149" s="13">
        <v>4047.8709239376085</v>
      </c>
      <c r="AC149" s="13">
        <v>4100.3355887073758</v>
      </c>
      <c r="AD149" s="14">
        <f t="shared" si="49"/>
        <v>5298.362625180368</v>
      </c>
      <c r="AE149" s="14">
        <f t="shared" si="49"/>
        <v>5443.8263072392265</v>
      </c>
      <c r="AF149" s="14">
        <f t="shared" si="49"/>
        <v>5764.092991685462</v>
      </c>
      <c r="AG149" s="14">
        <f t="shared" si="47"/>
        <v>6092.0943912168459</v>
      </c>
      <c r="AH149" s="164">
        <v>5493.1781650398698</v>
      </c>
      <c r="AI149" s="164">
        <v>5553.7705293642748</v>
      </c>
      <c r="AJ149" s="164">
        <v>5553.7705293642748</v>
      </c>
      <c r="AK149" s="164">
        <v>5433.5035170424217</v>
      </c>
      <c r="AL149" s="14">
        <f t="shared" si="50"/>
        <v>5955.4924798140419</v>
      </c>
      <c r="AM149" s="14">
        <f t="shared" si="50"/>
        <v>6047.4711940592788</v>
      </c>
      <c r="AN149" s="14">
        <f t="shared" si="50"/>
        <v>6102.5572604219396</v>
      </c>
      <c r="AO149" s="14">
        <f t="shared" si="48"/>
        <v>6248.5600798844353</v>
      </c>
      <c r="AP149" s="13">
        <v>181808</v>
      </c>
      <c r="AQ149" s="13">
        <v>183087.916</v>
      </c>
      <c r="AR149" s="13">
        <v>184414.64499999999</v>
      </c>
      <c r="AS149" s="14">
        <f t="shared" si="54"/>
        <v>880.20795229315479</v>
      </c>
      <c r="AT149" s="14">
        <f t="shared" si="54"/>
        <v>977.02779584821246</v>
      </c>
      <c r="AU149" s="14">
        <f t="shared" si="54"/>
        <v>993.63821172213136</v>
      </c>
      <c r="AV149" s="14">
        <f t="shared" si="55"/>
        <v>1086.1517857132137</v>
      </c>
      <c r="AW149" s="14">
        <f t="shared" si="55"/>
        <v>952.74203224382745</v>
      </c>
      <c r="AX149" s="14">
        <f t="shared" si="55"/>
        <v>963.1848112349611</v>
      </c>
      <c r="AY149" s="14">
        <f t="shared" si="51"/>
        <v>963.18481123496122</v>
      </c>
      <c r="AZ149" s="14">
        <f t="shared" si="56"/>
        <v>935.49402416373812</v>
      </c>
      <c r="BA149" s="14">
        <f t="shared" ref="BA149:BC183" si="64">IFERROR((N149/$AQ149)*100000,"")</f>
        <v>1127.6271994217427</v>
      </c>
      <c r="BB149" s="14">
        <f t="shared" si="64"/>
        <v>1198.7239535591343</v>
      </c>
      <c r="BC149" s="14">
        <f t="shared" si="64"/>
        <v>1122.240277443723</v>
      </c>
      <c r="BD149" s="14">
        <f t="shared" si="57"/>
        <v>1164.8882284685469</v>
      </c>
      <c r="BE149" s="14">
        <f t="shared" ref="BE149:BG183" si="65">IFERROR((R149/$AP149)*100000,"")</f>
        <v>2034.0546902640308</v>
      </c>
      <c r="BF149" s="14">
        <f t="shared" si="65"/>
        <v>2017.2443523736624</v>
      </c>
      <c r="BG149" s="14">
        <f t="shared" si="65"/>
        <v>2176.7904777114813</v>
      </c>
      <c r="BH149" s="14">
        <f t="shared" si="58"/>
        <v>2241.2630018453747</v>
      </c>
      <c r="BI149" s="14">
        <f t="shared" si="58"/>
        <v>2047.5532821885404</v>
      </c>
      <c r="BJ149" s="14">
        <f t="shared" si="58"/>
        <v>2070.2051856036478</v>
      </c>
      <c r="BK149" s="14">
        <f t="shared" si="52"/>
        <v>2070.2051856036478</v>
      </c>
      <c r="BL149" s="14">
        <f t="shared" si="59"/>
        <v>2010.8573987627994</v>
      </c>
      <c r="BM149" s="14">
        <f t="shared" ref="BM149:BO183" si="66">IFERROR((Z149/$AQ149)*100000,"")</f>
        <v>2125.1775787013762</v>
      </c>
      <c r="BN149" s="14">
        <f t="shared" si="66"/>
        <v>2104.3182822044091</v>
      </c>
      <c r="BO149" s="14">
        <f t="shared" si="66"/>
        <v>2210.889179566394</v>
      </c>
      <c r="BP149" s="14">
        <f t="shared" si="60"/>
        <v>2223.4327369756215</v>
      </c>
      <c r="BQ149" s="14">
        <f t="shared" ref="BQ149:BS183" si="67">IFERROR((AD149/$AP149)*100000,"")</f>
        <v>2914.2626425571857</v>
      </c>
      <c r="BR149" s="14">
        <f t="shared" si="67"/>
        <v>2994.2721482218749</v>
      </c>
      <c r="BS149" s="14">
        <f t="shared" si="67"/>
        <v>3170.4286894336124</v>
      </c>
      <c r="BT149" s="14">
        <f t="shared" si="61"/>
        <v>3327.4147875585877</v>
      </c>
      <c r="BU149" s="14">
        <f t="shared" si="61"/>
        <v>3000.2953144323678</v>
      </c>
      <c r="BV149" s="14">
        <f t="shared" si="61"/>
        <v>3033.3899968386086</v>
      </c>
      <c r="BW149" s="14">
        <f t="shared" si="53"/>
        <v>3033.3899968386086</v>
      </c>
      <c r="BX149" s="14">
        <f t="shared" si="62"/>
        <v>2946.351422926537</v>
      </c>
      <c r="BY149" s="14">
        <f t="shared" ref="BY149:CA183" si="68">IFERROR((AL149/$AQ149)*100000,"")</f>
        <v>3252.8047781231189</v>
      </c>
      <c r="BZ149" s="14">
        <f t="shared" si="68"/>
        <v>3303.0422357635439</v>
      </c>
      <c r="CA149" s="14">
        <f t="shared" si="68"/>
        <v>3333.1294570101172</v>
      </c>
      <c r="CB149" s="14">
        <f t="shared" si="63"/>
        <v>3388.3209654441685</v>
      </c>
    </row>
    <row r="150" spans="1:80" x14ac:dyDescent="0.3">
      <c r="A150" s="228" t="s">
        <v>241</v>
      </c>
      <c r="B150" s="228" t="s">
        <v>276</v>
      </c>
      <c r="C150" s="228" t="s">
        <v>317</v>
      </c>
      <c r="D150" s="228" t="s">
        <v>609</v>
      </c>
      <c r="E150" s="228" t="s">
        <v>610</v>
      </c>
      <c r="F150" s="13">
        <v>1884.434388668388</v>
      </c>
      <c r="G150" s="13">
        <v>1848.8963296954407</v>
      </c>
      <c r="H150" s="13">
        <v>1874.2234885077637</v>
      </c>
      <c r="I150" s="13">
        <v>1776.8860107248388</v>
      </c>
      <c r="J150" s="13">
        <v>1948.4913966479558</v>
      </c>
      <c r="K150" s="13">
        <v>1969.5766168406399</v>
      </c>
      <c r="L150" s="13">
        <v>1973.9869741323175</v>
      </c>
      <c r="M150" s="13">
        <v>1927.6244677949003</v>
      </c>
      <c r="N150" s="13">
        <v>1952.6111440581262</v>
      </c>
      <c r="O150" s="13">
        <v>2089.1217800692657</v>
      </c>
      <c r="P150" s="13">
        <v>2310.980085009287</v>
      </c>
      <c r="Q150" s="13">
        <v>2262.7357930520593</v>
      </c>
      <c r="R150" s="13">
        <v>4429.6046811569322</v>
      </c>
      <c r="S150" s="13">
        <v>4573.5305544335133</v>
      </c>
      <c r="T150" s="13">
        <v>4731.3479355208792</v>
      </c>
      <c r="U150" s="13">
        <v>4656.8919663147426</v>
      </c>
      <c r="V150" s="13">
        <v>4399.002236168426</v>
      </c>
      <c r="W150" s="13">
        <v>4447.72877826484</v>
      </c>
      <c r="X150" s="13">
        <v>4463.2601347419577</v>
      </c>
      <c r="Y150" s="13">
        <v>4361.9328987237723</v>
      </c>
      <c r="Z150" s="13">
        <v>4774.4408556093977</v>
      </c>
      <c r="AA150" s="13">
        <v>4877.4112717204489</v>
      </c>
      <c r="AB150" s="13">
        <v>5025.1879980847598</v>
      </c>
      <c r="AC150" s="13">
        <v>4805.4605043586698</v>
      </c>
      <c r="AD150" s="14">
        <f t="shared" si="49"/>
        <v>6314.0390698253204</v>
      </c>
      <c r="AE150" s="14">
        <f t="shared" si="49"/>
        <v>6422.426884128954</v>
      </c>
      <c r="AF150" s="14">
        <f t="shared" si="49"/>
        <v>6605.5714240286434</v>
      </c>
      <c r="AG150" s="14">
        <f t="shared" si="47"/>
        <v>6433.7779770395809</v>
      </c>
      <c r="AH150" s="164">
        <v>6347.4936328163803</v>
      </c>
      <c r="AI150" s="164">
        <v>6417.305395105479</v>
      </c>
      <c r="AJ150" s="164">
        <v>6437.247108874275</v>
      </c>
      <c r="AK150" s="164">
        <v>6289.5573665186721</v>
      </c>
      <c r="AL150" s="14">
        <f t="shared" si="50"/>
        <v>6727.0519996675239</v>
      </c>
      <c r="AM150" s="14">
        <f t="shared" si="50"/>
        <v>6966.5330517897146</v>
      </c>
      <c r="AN150" s="14">
        <f t="shared" si="50"/>
        <v>7336.1680830940468</v>
      </c>
      <c r="AO150" s="14">
        <f t="shared" si="48"/>
        <v>7068.1962974107291</v>
      </c>
      <c r="AP150" s="13">
        <v>314232</v>
      </c>
      <c r="AQ150" s="13">
        <v>319623.90700000001</v>
      </c>
      <c r="AR150" s="13">
        <v>323049.36800000002</v>
      </c>
      <c r="AS150" s="14">
        <f t="shared" si="54"/>
        <v>599.69525340143207</v>
      </c>
      <c r="AT150" s="14">
        <f t="shared" si="54"/>
        <v>588.38575628689648</v>
      </c>
      <c r="AU150" s="14">
        <f t="shared" si="54"/>
        <v>596.44577525769614</v>
      </c>
      <c r="AV150" s="14">
        <f t="shared" si="55"/>
        <v>555.93025797186021</v>
      </c>
      <c r="AW150" s="14">
        <f t="shared" si="55"/>
        <v>609.62004217286403</v>
      </c>
      <c r="AX150" s="14">
        <f t="shared" si="55"/>
        <v>616.21692673966334</v>
      </c>
      <c r="AY150" s="14">
        <f t="shared" si="51"/>
        <v>617.59678512794017</v>
      </c>
      <c r="AZ150" s="14">
        <f t="shared" si="56"/>
        <v>596.69656056869303</v>
      </c>
      <c r="BA150" s="14">
        <f t="shared" si="64"/>
        <v>610.90897811286879</v>
      </c>
      <c r="BB150" s="14">
        <f t="shared" si="64"/>
        <v>653.61874825879829</v>
      </c>
      <c r="BC150" s="14">
        <f t="shared" si="64"/>
        <v>723.03104817790961</v>
      </c>
      <c r="BD150" s="14">
        <f t="shared" si="57"/>
        <v>700.43034198168095</v>
      </c>
      <c r="BE150" s="14">
        <f t="shared" si="65"/>
        <v>1409.6605950880025</v>
      </c>
      <c r="BF150" s="14">
        <f t="shared" si="65"/>
        <v>1455.4630191812143</v>
      </c>
      <c r="BG150" s="14">
        <f t="shared" si="65"/>
        <v>1505.6862240385699</v>
      </c>
      <c r="BH150" s="14">
        <f t="shared" si="58"/>
        <v>1456.9911274861997</v>
      </c>
      <c r="BI150" s="14">
        <f t="shared" si="58"/>
        <v>1376.3057580572111</v>
      </c>
      <c r="BJ150" s="14">
        <f t="shared" si="58"/>
        <v>1391.5507197228646</v>
      </c>
      <c r="BK150" s="14">
        <f t="shared" si="52"/>
        <v>1396.409979664618</v>
      </c>
      <c r="BL150" s="14">
        <f t="shared" si="59"/>
        <v>1350.2372487921944</v>
      </c>
      <c r="BM150" s="14">
        <f t="shared" si="66"/>
        <v>1493.7683793501085</v>
      </c>
      <c r="BN150" s="14">
        <f t="shared" si="66"/>
        <v>1525.9844976866668</v>
      </c>
      <c r="BO150" s="14">
        <f t="shared" si="66"/>
        <v>1572.2190637275328</v>
      </c>
      <c r="BP150" s="14">
        <f t="shared" si="60"/>
        <v>1487.5313126626111</v>
      </c>
      <c r="BQ150" s="14">
        <f t="shared" si="67"/>
        <v>2009.3558484894347</v>
      </c>
      <c r="BR150" s="14">
        <f t="shared" si="67"/>
        <v>2043.8487754681107</v>
      </c>
      <c r="BS150" s="14">
        <f t="shared" si="67"/>
        <v>2102.1319992962663</v>
      </c>
      <c r="BT150" s="14">
        <f t="shared" si="61"/>
        <v>2012.9213854580598</v>
      </c>
      <c r="BU150" s="14">
        <f t="shared" si="61"/>
        <v>1985.9258002300749</v>
      </c>
      <c r="BV150" s="14">
        <f t="shared" si="61"/>
        <v>2007.7676464625279</v>
      </c>
      <c r="BW150" s="14">
        <f t="shared" si="53"/>
        <v>2014.0067647925582</v>
      </c>
      <c r="BX150" s="14">
        <f t="shared" si="62"/>
        <v>1946.9338093608874</v>
      </c>
      <c r="BY150" s="14">
        <f t="shared" si="68"/>
        <v>2104.6773574629774</v>
      </c>
      <c r="BZ150" s="14">
        <f t="shared" si="68"/>
        <v>2179.603245945465</v>
      </c>
      <c r="CA150" s="14">
        <f t="shared" si="68"/>
        <v>2295.2501119054423</v>
      </c>
      <c r="CB150" s="14">
        <f t="shared" si="63"/>
        <v>2187.9616546442921</v>
      </c>
    </row>
    <row r="151" spans="1:80" x14ac:dyDescent="0.3">
      <c r="A151" s="228" t="s">
        <v>226</v>
      </c>
      <c r="B151" s="228" t="s">
        <v>236</v>
      </c>
      <c r="C151" s="228" t="s">
        <v>243</v>
      </c>
      <c r="D151" s="228" t="s">
        <v>611</v>
      </c>
      <c r="E151" s="228" t="s">
        <v>612</v>
      </c>
      <c r="F151" s="13">
        <v>2577.292389290561</v>
      </c>
      <c r="G151" s="13">
        <v>2482.0707384391453</v>
      </c>
      <c r="H151" s="13">
        <v>2735.4393155829403</v>
      </c>
      <c r="I151" s="13">
        <v>2516.0289130050287</v>
      </c>
      <c r="J151" s="13">
        <v>2660.9645329974865</v>
      </c>
      <c r="K151" s="13">
        <v>2686.3193936520702</v>
      </c>
      <c r="L151" s="13">
        <v>2840.2824985949869</v>
      </c>
      <c r="M151" s="13">
        <v>2794.2543349951852</v>
      </c>
      <c r="N151" s="13">
        <v>2720.0431206242597</v>
      </c>
      <c r="O151" s="13">
        <v>2841.2743765144651</v>
      </c>
      <c r="P151" s="13">
        <v>2736.5513712718616</v>
      </c>
      <c r="Q151" s="13">
        <v>2675.0767916413774</v>
      </c>
      <c r="R151" s="13">
        <v>4246.4363919091084</v>
      </c>
      <c r="S151" s="13">
        <v>4205.1885858745027</v>
      </c>
      <c r="T151" s="13">
        <v>4368.7721230008119</v>
      </c>
      <c r="U151" s="13">
        <v>4228.9486849587129</v>
      </c>
      <c r="V151" s="13">
        <v>4115.8156627211201</v>
      </c>
      <c r="W151" s="13">
        <v>4153.3536673674316</v>
      </c>
      <c r="X151" s="13">
        <v>4399.7830437962884</v>
      </c>
      <c r="Y151" s="13">
        <v>4299.5350080388571</v>
      </c>
      <c r="Z151" s="13">
        <v>4312.279106842474</v>
      </c>
      <c r="AA151" s="13">
        <v>4305.0213071734306</v>
      </c>
      <c r="AB151" s="13">
        <v>4418.4569736844696</v>
      </c>
      <c r="AC151" s="13">
        <v>4343.3243390273774</v>
      </c>
      <c r="AD151" s="14">
        <f t="shared" si="49"/>
        <v>6823.7287811996694</v>
      </c>
      <c r="AE151" s="14">
        <f t="shared" si="49"/>
        <v>6687.259324313648</v>
      </c>
      <c r="AF151" s="14">
        <f t="shared" si="49"/>
        <v>7104.2114385837522</v>
      </c>
      <c r="AG151" s="14">
        <f t="shared" si="47"/>
        <v>6744.9775979637416</v>
      </c>
      <c r="AH151" s="164">
        <v>6776.7801957186066</v>
      </c>
      <c r="AI151" s="164">
        <v>6839.6730610195027</v>
      </c>
      <c r="AJ151" s="164">
        <v>7240.065542391274</v>
      </c>
      <c r="AK151" s="164">
        <v>7093.7893430340428</v>
      </c>
      <c r="AL151" s="14">
        <f t="shared" si="50"/>
        <v>7032.3222274667332</v>
      </c>
      <c r="AM151" s="14">
        <f t="shared" si="50"/>
        <v>7146.2956836878957</v>
      </c>
      <c r="AN151" s="14">
        <f t="shared" si="50"/>
        <v>7155.0083449563317</v>
      </c>
      <c r="AO151" s="14">
        <f t="shared" si="48"/>
        <v>7018.4011306687553</v>
      </c>
      <c r="AP151" s="13">
        <v>179331</v>
      </c>
      <c r="AQ151" s="13">
        <v>179498.663</v>
      </c>
      <c r="AR151" s="13">
        <v>180049.01</v>
      </c>
      <c r="AS151" s="14">
        <f t="shared" si="54"/>
        <v>1437.1705891845588</v>
      </c>
      <c r="AT151" s="14">
        <f t="shared" si="54"/>
        <v>1384.0723234907214</v>
      </c>
      <c r="AU151" s="14">
        <f t="shared" si="54"/>
        <v>1525.3577549798642</v>
      </c>
      <c r="AV151" s="14">
        <f t="shared" si="55"/>
        <v>1401.6978572174817</v>
      </c>
      <c r="AW151" s="14">
        <f t="shared" si="55"/>
        <v>1482.4425366318671</v>
      </c>
      <c r="AX151" s="14">
        <f t="shared" si="55"/>
        <v>1496.5679124039327</v>
      </c>
      <c r="AY151" s="14">
        <f t="shared" si="51"/>
        <v>1582.3418688054446</v>
      </c>
      <c r="AZ151" s="14">
        <f t="shared" si="56"/>
        <v>1551.9409604058278</v>
      </c>
      <c r="BA151" s="14">
        <f t="shared" si="64"/>
        <v>1515.3556439717102</v>
      </c>
      <c r="BB151" s="14">
        <f t="shared" si="64"/>
        <v>1582.8944511494581</v>
      </c>
      <c r="BC151" s="14">
        <f t="shared" si="64"/>
        <v>1524.552509492431</v>
      </c>
      <c r="BD151" s="14">
        <f t="shared" si="57"/>
        <v>1485.7492366336128</v>
      </c>
      <c r="BE151" s="14">
        <f t="shared" si="65"/>
        <v>2367.9321433043415</v>
      </c>
      <c r="BF151" s="14">
        <f t="shared" si="65"/>
        <v>2344.9312087003937</v>
      </c>
      <c r="BG151" s="14">
        <f t="shared" si="65"/>
        <v>2436.1499813199125</v>
      </c>
      <c r="BH151" s="14">
        <f t="shared" si="58"/>
        <v>2355.9778185972964</v>
      </c>
      <c r="BI151" s="14">
        <f t="shared" si="58"/>
        <v>2292.9505958053405</v>
      </c>
      <c r="BJ151" s="14">
        <f t="shared" si="58"/>
        <v>2313.8632889802816</v>
      </c>
      <c r="BK151" s="14">
        <f t="shared" si="52"/>
        <v>2451.1508722470476</v>
      </c>
      <c r="BL151" s="14">
        <f t="shared" si="59"/>
        <v>2387.9803660341463</v>
      </c>
      <c r="BM151" s="14">
        <f t="shared" si="66"/>
        <v>2402.4017977462449</v>
      </c>
      <c r="BN151" s="14">
        <f t="shared" si="66"/>
        <v>2398.3584251953066</v>
      </c>
      <c r="BO151" s="14">
        <f t="shared" si="66"/>
        <v>2461.5542532951731</v>
      </c>
      <c r="BP151" s="14">
        <f t="shared" si="60"/>
        <v>2412.3011501298324</v>
      </c>
      <c r="BQ151" s="14">
        <f t="shared" si="67"/>
        <v>3805.1027324889001</v>
      </c>
      <c r="BR151" s="14">
        <f t="shared" si="67"/>
        <v>3729.003532191115</v>
      </c>
      <c r="BS151" s="14">
        <f t="shared" si="67"/>
        <v>3961.5077362997763</v>
      </c>
      <c r="BT151" s="14">
        <f t="shared" si="61"/>
        <v>3757.6756758147785</v>
      </c>
      <c r="BU151" s="14">
        <f t="shared" si="61"/>
        <v>3775.3931324372074</v>
      </c>
      <c r="BV151" s="14">
        <f t="shared" si="61"/>
        <v>3810.4312013842145</v>
      </c>
      <c r="BW151" s="14">
        <f t="shared" si="53"/>
        <v>4033.4927410524911</v>
      </c>
      <c r="BX151" s="14">
        <f t="shared" si="62"/>
        <v>3939.9213264399746</v>
      </c>
      <c r="BY151" s="14">
        <f t="shared" si="68"/>
        <v>3917.7574417179549</v>
      </c>
      <c r="BZ151" s="14">
        <f t="shared" si="68"/>
        <v>3981.2528763447644</v>
      </c>
      <c r="CA151" s="14">
        <f t="shared" si="68"/>
        <v>3986.1067627876041</v>
      </c>
      <c r="CB151" s="14">
        <f t="shared" si="63"/>
        <v>3898.0503867634457</v>
      </c>
    </row>
    <row r="152" spans="1:80" x14ac:dyDescent="0.3">
      <c r="A152" s="228" t="s">
        <v>232</v>
      </c>
      <c r="B152" s="228" t="s">
        <v>263</v>
      </c>
      <c r="C152" s="228" t="s">
        <v>268</v>
      </c>
      <c r="D152" s="228" t="s">
        <v>613</v>
      </c>
      <c r="E152" s="228" t="s">
        <v>614</v>
      </c>
      <c r="F152" s="13">
        <v>8764.1079551769217</v>
      </c>
      <c r="G152" s="13">
        <v>8244.5350483258408</v>
      </c>
      <c r="H152" s="13">
        <v>8807.751861115923</v>
      </c>
      <c r="I152" s="13">
        <v>8549.2736185493413</v>
      </c>
      <c r="J152" s="13">
        <v>9053.217701275953</v>
      </c>
      <c r="K152" s="13">
        <v>9177.380874066821</v>
      </c>
      <c r="L152" s="13">
        <v>9193.0140397167306</v>
      </c>
      <c r="M152" s="13">
        <v>8995.2238422213886</v>
      </c>
      <c r="N152" s="13">
        <v>9901.3199773207052</v>
      </c>
      <c r="O152" s="13">
        <v>10167.621462549434</v>
      </c>
      <c r="P152" s="13">
        <v>11279.209603047186</v>
      </c>
      <c r="Q152" s="13">
        <v>11119.010409014743</v>
      </c>
      <c r="R152" s="13">
        <v>15152.118306216853</v>
      </c>
      <c r="S152" s="13">
        <v>15323.143453017019</v>
      </c>
      <c r="T152" s="13">
        <v>16027.914422297259</v>
      </c>
      <c r="U152" s="13">
        <v>16380.50378028084</v>
      </c>
      <c r="V152" s="13">
        <v>15447.413888110348</v>
      </c>
      <c r="W152" s="13">
        <v>15655.210095410879</v>
      </c>
      <c r="X152" s="13">
        <v>15676.811858445137</v>
      </c>
      <c r="Y152" s="13">
        <v>15360.650466041716</v>
      </c>
      <c r="Z152" s="13">
        <v>16234.170255257228</v>
      </c>
      <c r="AA152" s="13">
        <v>16452.190089388787</v>
      </c>
      <c r="AB152" s="13">
        <v>17142.478631006048</v>
      </c>
      <c r="AC152" s="13">
        <v>17164.026239606119</v>
      </c>
      <c r="AD152" s="14">
        <f t="shared" si="49"/>
        <v>23916.226261393775</v>
      </c>
      <c r="AE152" s="14">
        <f t="shared" si="49"/>
        <v>23567.67850134286</v>
      </c>
      <c r="AF152" s="14">
        <f t="shared" si="49"/>
        <v>24835.666283413182</v>
      </c>
      <c r="AG152" s="14">
        <f t="shared" si="47"/>
        <v>24929.777398830181</v>
      </c>
      <c r="AH152" s="164">
        <v>24500.631589386299</v>
      </c>
      <c r="AI152" s="164">
        <v>24832.5909694777</v>
      </c>
      <c r="AJ152" s="164">
        <v>24869.825898161871</v>
      </c>
      <c r="AK152" s="164">
        <v>24355.874308263112</v>
      </c>
      <c r="AL152" s="14">
        <f t="shared" si="50"/>
        <v>26135.490232577933</v>
      </c>
      <c r="AM152" s="14">
        <f t="shared" si="50"/>
        <v>26619.811551938219</v>
      </c>
      <c r="AN152" s="14">
        <f t="shared" si="50"/>
        <v>28421.688234053232</v>
      </c>
      <c r="AO152" s="14">
        <f t="shared" si="48"/>
        <v>28283.036648620862</v>
      </c>
      <c r="AP152" s="13">
        <v>870825</v>
      </c>
      <c r="AQ152" s="13">
        <v>870683.29599999986</v>
      </c>
      <c r="AR152" s="13">
        <v>873014.68599999999</v>
      </c>
      <c r="AS152" s="14">
        <f t="shared" si="54"/>
        <v>1006.4143720238764</v>
      </c>
      <c r="AT152" s="14">
        <f t="shared" si="54"/>
        <v>946.74992660130806</v>
      </c>
      <c r="AU152" s="14">
        <f t="shared" si="54"/>
        <v>1011.4261603784829</v>
      </c>
      <c r="AV152" s="14">
        <f t="shared" si="55"/>
        <v>981.90394346893993</v>
      </c>
      <c r="AW152" s="14">
        <f t="shared" si="55"/>
        <v>1039.7830925282794</v>
      </c>
      <c r="AX152" s="14">
        <f t="shared" si="55"/>
        <v>1054.0435214765878</v>
      </c>
      <c r="AY152" s="14">
        <f t="shared" si="51"/>
        <v>1055.8390268827129</v>
      </c>
      <c r="AZ152" s="14">
        <f t="shared" si="56"/>
        <v>1030.3634047023797</v>
      </c>
      <c r="BA152" s="14">
        <f t="shared" si="64"/>
        <v>1137.1896099084813</v>
      </c>
      <c r="BB152" s="14">
        <f t="shared" si="64"/>
        <v>1167.774954367499</v>
      </c>
      <c r="BC152" s="14">
        <f t="shared" si="64"/>
        <v>1295.4434356171669</v>
      </c>
      <c r="BD152" s="14">
        <f t="shared" si="57"/>
        <v>1273.6338331214217</v>
      </c>
      <c r="BE152" s="14">
        <f t="shared" si="65"/>
        <v>1739.9728195925532</v>
      </c>
      <c r="BF152" s="14">
        <f t="shared" si="65"/>
        <v>1759.6122588369672</v>
      </c>
      <c r="BG152" s="14">
        <f t="shared" si="65"/>
        <v>1840.543670920938</v>
      </c>
      <c r="BH152" s="14">
        <f t="shared" si="58"/>
        <v>1881.3389272005561</v>
      </c>
      <c r="BI152" s="14">
        <f t="shared" si="58"/>
        <v>1774.1713845984189</v>
      </c>
      <c r="BJ152" s="14">
        <f t="shared" si="58"/>
        <v>1798.0372619220298</v>
      </c>
      <c r="BK152" s="14">
        <f t="shared" si="52"/>
        <v>1800.5182746086746</v>
      </c>
      <c r="BL152" s="14">
        <f t="shared" si="59"/>
        <v>1759.4950820840734</v>
      </c>
      <c r="BM152" s="14">
        <f t="shared" si="66"/>
        <v>1864.5321817747642</v>
      </c>
      <c r="BN152" s="14">
        <f t="shared" si="66"/>
        <v>1889.5722663994682</v>
      </c>
      <c r="BO152" s="14">
        <f t="shared" si="66"/>
        <v>1968.853509624015</v>
      </c>
      <c r="BP152" s="14">
        <f t="shared" si="60"/>
        <v>1966.0638606492032</v>
      </c>
      <c r="BQ152" s="14">
        <f t="shared" si="67"/>
        <v>2746.3871916164298</v>
      </c>
      <c r="BR152" s="14">
        <f t="shared" si="67"/>
        <v>2706.362185438275</v>
      </c>
      <c r="BS152" s="14">
        <f t="shared" si="67"/>
        <v>2851.969831299421</v>
      </c>
      <c r="BT152" s="14">
        <f t="shared" si="61"/>
        <v>2863.2428706694959</v>
      </c>
      <c r="BU152" s="14">
        <f t="shared" si="61"/>
        <v>2813.9544771266983</v>
      </c>
      <c r="BV152" s="14">
        <f t="shared" si="61"/>
        <v>2852.0807833986173</v>
      </c>
      <c r="BW152" s="14">
        <f t="shared" si="53"/>
        <v>2856.3573014913882</v>
      </c>
      <c r="BX152" s="14">
        <f t="shared" si="62"/>
        <v>2789.8584867864538</v>
      </c>
      <c r="BY152" s="14">
        <f t="shared" si="68"/>
        <v>3001.7217916832456</v>
      </c>
      <c r="BZ152" s="14">
        <f t="shared" si="68"/>
        <v>3057.3472207669665</v>
      </c>
      <c r="CA152" s="14">
        <f t="shared" si="68"/>
        <v>3264.2969452411817</v>
      </c>
      <c r="CB152" s="14">
        <f t="shared" si="63"/>
        <v>3239.6976937706245</v>
      </c>
    </row>
    <row r="153" spans="1:80" x14ac:dyDescent="0.3">
      <c r="A153" s="228" t="s">
        <v>226</v>
      </c>
      <c r="B153" s="228" t="s">
        <v>236</v>
      </c>
      <c r="C153" s="228" t="s">
        <v>252</v>
      </c>
      <c r="D153" s="228" t="s">
        <v>616</v>
      </c>
      <c r="E153" s="228" t="s">
        <v>617</v>
      </c>
      <c r="F153" s="13">
        <v>4262.4218783242131</v>
      </c>
      <c r="G153" s="13">
        <v>4069.9430222947149</v>
      </c>
      <c r="H153" s="13">
        <v>4339.4826731364483</v>
      </c>
      <c r="I153" s="13">
        <v>4055.5898804747048</v>
      </c>
      <c r="J153" s="13">
        <v>4181.9249675847041</v>
      </c>
      <c r="K153" s="13">
        <v>4160.483974309619</v>
      </c>
      <c r="L153" s="13">
        <v>4370.6718611064161</v>
      </c>
      <c r="M153" s="13">
        <v>4217.2856593477436</v>
      </c>
      <c r="N153" s="13">
        <v>4295.7851095195892</v>
      </c>
      <c r="O153" s="13">
        <v>4272.8240595980478</v>
      </c>
      <c r="P153" s="13">
        <v>4224.2850435037917</v>
      </c>
      <c r="Q153" s="13">
        <v>4225.5851398743389</v>
      </c>
      <c r="R153" s="13">
        <v>6485.1795923196887</v>
      </c>
      <c r="S153" s="13">
        <v>6368.6897290870829</v>
      </c>
      <c r="T153" s="13">
        <v>6598.5217908768936</v>
      </c>
      <c r="U153" s="13">
        <v>6498.3873898170532</v>
      </c>
      <c r="V153" s="13">
        <v>6215.9338905575223</v>
      </c>
      <c r="W153" s="13">
        <v>6242.4098245745517</v>
      </c>
      <c r="X153" s="13">
        <v>6511.3493490665078</v>
      </c>
      <c r="Y153" s="13">
        <v>6198.3688075408118</v>
      </c>
      <c r="Z153" s="13">
        <v>6748.1794567957149</v>
      </c>
      <c r="AA153" s="13">
        <v>6545.8850969694067</v>
      </c>
      <c r="AB153" s="13">
        <v>6448.4518599552393</v>
      </c>
      <c r="AC153" s="13">
        <v>6516.712681310506</v>
      </c>
      <c r="AD153" s="14">
        <f t="shared" si="49"/>
        <v>10747.601470643902</v>
      </c>
      <c r="AE153" s="14">
        <f t="shared" si="49"/>
        <v>10438.632751381798</v>
      </c>
      <c r="AF153" s="14">
        <f t="shared" si="49"/>
        <v>10938.004464013342</v>
      </c>
      <c r="AG153" s="14">
        <f t="shared" si="47"/>
        <v>10553.977270291758</v>
      </c>
      <c r="AH153" s="164">
        <v>10397.858858142226</v>
      </c>
      <c r="AI153" s="164">
        <v>10402.89379888417</v>
      </c>
      <c r="AJ153" s="164">
        <v>10882.021210172925</v>
      </c>
      <c r="AK153" s="164">
        <v>10415.654466888556</v>
      </c>
      <c r="AL153" s="14">
        <f t="shared" si="50"/>
        <v>11043.964566315304</v>
      </c>
      <c r="AM153" s="14">
        <f t="shared" si="50"/>
        <v>10818.709156567455</v>
      </c>
      <c r="AN153" s="14">
        <f t="shared" si="50"/>
        <v>10672.73690345903</v>
      </c>
      <c r="AO153" s="14">
        <f t="shared" si="48"/>
        <v>10742.297821184846</v>
      </c>
      <c r="AP153" s="13">
        <v>291045</v>
      </c>
      <c r="AQ153" s="13">
        <v>292413.67700000003</v>
      </c>
      <c r="AR153" s="13">
        <v>293877.11200000002</v>
      </c>
      <c r="AS153" s="14">
        <f t="shared" si="54"/>
        <v>1464.5233136883346</v>
      </c>
      <c r="AT153" s="14">
        <f t="shared" si="54"/>
        <v>1398.3896037707966</v>
      </c>
      <c r="AU153" s="14">
        <f t="shared" si="54"/>
        <v>1491.000592051555</v>
      </c>
      <c r="AV153" s="14">
        <f t="shared" si="55"/>
        <v>1386.9357692440303</v>
      </c>
      <c r="AW153" s="14">
        <f t="shared" si="55"/>
        <v>1430.1400025090836</v>
      </c>
      <c r="AX153" s="14">
        <f t="shared" si="55"/>
        <v>1422.8075844446971</v>
      </c>
      <c r="AY153" s="14">
        <f t="shared" si="51"/>
        <v>1494.6879044602335</v>
      </c>
      <c r="AZ153" s="14">
        <f t="shared" si="56"/>
        <v>1435.0507362232902</v>
      </c>
      <c r="BA153" s="14">
        <f t="shared" si="64"/>
        <v>1469.0780382066703</v>
      </c>
      <c r="BB153" s="14">
        <f t="shared" si="64"/>
        <v>1461.2257892431096</v>
      </c>
      <c r="BC153" s="14">
        <f t="shared" si="64"/>
        <v>1444.6263549785299</v>
      </c>
      <c r="BD153" s="14">
        <f t="shared" si="57"/>
        <v>1437.874869232531</v>
      </c>
      <c r="BE153" s="14">
        <f t="shared" si="65"/>
        <v>2228.2394792281912</v>
      </c>
      <c r="BF153" s="14">
        <f t="shared" si="65"/>
        <v>2188.2147877775201</v>
      </c>
      <c r="BG153" s="14">
        <f t="shared" si="65"/>
        <v>2267.1826662120611</v>
      </c>
      <c r="BH153" s="14">
        <f t="shared" si="58"/>
        <v>2222.3267586136376</v>
      </c>
      <c r="BI153" s="14">
        <f t="shared" si="58"/>
        <v>2125.7329528254322</v>
      </c>
      <c r="BJ153" s="14">
        <f t="shared" si="58"/>
        <v>2134.7872263083477</v>
      </c>
      <c r="BK153" s="14">
        <f t="shared" si="52"/>
        <v>2226.7595058717129</v>
      </c>
      <c r="BL153" s="14">
        <f t="shared" si="59"/>
        <v>2109.1703145431793</v>
      </c>
      <c r="BM153" s="14">
        <f t="shared" si="66"/>
        <v>2307.7509663803153</v>
      </c>
      <c r="BN153" s="14">
        <f t="shared" si="66"/>
        <v>2238.5700847260323</v>
      </c>
      <c r="BO153" s="14">
        <f t="shared" si="66"/>
        <v>2205.2497428002448</v>
      </c>
      <c r="BP153" s="14">
        <f t="shared" si="60"/>
        <v>2217.4958223049725</v>
      </c>
      <c r="BQ153" s="14">
        <f t="shared" si="67"/>
        <v>3692.7627929165255</v>
      </c>
      <c r="BR153" s="14">
        <f t="shared" si="67"/>
        <v>3586.604391548316</v>
      </c>
      <c r="BS153" s="14">
        <f t="shared" si="67"/>
        <v>3758.1832582636166</v>
      </c>
      <c r="BT153" s="14">
        <f t="shared" si="61"/>
        <v>3609.2625278576684</v>
      </c>
      <c r="BU153" s="14">
        <f t="shared" si="61"/>
        <v>3555.8729553345161</v>
      </c>
      <c r="BV153" s="14">
        <f t="shared" si="61"/>
        <v>3557.5948107530444</v>
      </c>
      <c r="BW153" s="14">
        <f t="shared" si="53"/>
        <v>3721.4474103319467</v>
      </c>
      <c r="BX153" s="14">
        <f t="shared" si="62"/>
        <v>3544.2210507664695</v>
      </c>
      <c r="BY153" s="14">
        <f t="shared" si="68"/>
        <v>3776.8290045869853</v>
      </c>
      <c r="BZ153" s="14">
        <f t="shared" si="68"/>
        <v>3699.7958739691417</v>
      </c>
      <c r="CA153" s="14">
        <f t="shared" si="68"/>
        <v>3649.8760977787747</v>
      </c>
      <c r="CB153" s="14">
        <f t="shared" si="63"/>
        <v>3655.3706915375037</v>
      </c>
    </row>
    <row r="154" spans="1:80" x14ac:dyDescent="0.3">
      <c r="A154" s="228" t="s">
        <v>226</v>
      </c>
      <c r="B154" s="228" t="s">
        <v>221</v>
      </c>
      <c r="C154" s="228" t="s">
        <v>234</v>
      </c>
      <c r="D154" s="228" t="s">
        <v>618</v>
      </c>
      <c r="E154" s="228" t="s">
        <v>619</v>
      </c>
      <c r="F154" s="13">
        <v>2487.7754976803944</v>
      </c>
      <c r="G154" s="13">
        <v>2476.1527075561903</v>
      </c>
      <c r="H154" s="13">
        <v>2514.2587927564778</v>
      </c>
      <c r="I154" s="13">
        <v>2565.9249261826158</v>
      </c>
      <c r="J154" s="13">
        <v>2662.7013087695996</v>
      </c>
      <c r="K154" s="13">
        <v>2615.2665908457197</v>
      </c>
      <c r="L154" s="13">
        <v>2734.4902133659334</v>
      </c>
      <c r="M154" s="13">
        <v>2791.1242465332989</v>
      </c>
      <c r="N154" s="13">
        <v>2715.3845893586658</v>
      </c>
      <c r="O154" s="13">
        <v>2557.3739052923688</v>
      </c>
      <c r="P154" s="13">
        <v>2622.1711930125598</v>
      </c>
      <c r="Q154" s="13">
        <v>2790.5259975337549</v>
      </c>
      <c r="R154" s="13">
        <v>4220.0700257995104</v>
      </c>
      <c r="S154" s="13">
        <v>4178.6528510153366</v>
      </c>
      <c r="T154" s="13">
        <v>4447.1462951656249</v>
      </c>
      <c r="U154" s="13">
        <v>4391.2285706005805</v>
      </c>
      <c r="V154" s="13">
        <v>4351.1467838341496</v>
      </c>
      <c r="W154" s="13">
        <v>4282.9202096155841</v>
      </c>
      <c r="X154" s="13">
        <v>4435.8502446165694</v>
      </c>
      <c r="Y154" s="13">
        <v>4425.0619220217495</v>
      </c>
      <c r="Z154" s="13">
        <v>4453.2885996524838</v>
      </c>
      <c r="AA154" s="13">
        <v>4485.9080669707882</v>
      </c>
      <c r="AB154" s="13">
        <v>4553.7276035906962</v>
      </c>
      <c r="AC154" s="13">
        <v>4849.115952861448</v>
      </c>
      <c r="AD154" s="14">
        <f t="shared" si="49"/>
        <v>6707.8455234799048</v>
      </c>
      <c r="AE154" s="14">
        <f t="shared" si="49"/>
        <v>6654.8055585715265</v>
      </c>
      <c r="AF154" s="14">
        <f t="shared" si="49"/>
        <v>6961.4050879221031</v>
      </c>
      <c r="AG154" s="14">
        <f t="shared" si="47"/>
        <v>6957.1534967831958</v>
      </c>
      <c r="AH154" s="164">
        <v>7013.84809260375</v>
      </c>
      <c r="AI154" s="164">
        <v>6898.1868004613025</v>
      </c>
      <c r="AJ154" s="164">
        <v>7170.3404579825019</v>
      </c>
      <c r="AK154" s="164">
        <v>7216.1861685550484</v>
      </c>
      <c r="AL154" s="14">
        <f t="shared" si="50"/>
        <v>7168.6731890111496</v>
      </c>
      <c r="AM154" s="14">
        <f t="shared" si="50"/>
        <v>7043.2819722631575</v>
      </c>
      <c r="AN154" s="14">
        <f t="shared" si="50"/>
        <v>7175.8987966032564</v>
      </c>
      <c r="AO154" s="14">
        <f t="shared" si="48"/>
        <v>7639.6419503952029</v>
      </c>
      <c r="AP154" s="13">
        <v>196487</v>
      </c>
      <c r="AQ154" s="13">
        <v>197596.49400000001</v>
      </c>
      <c r="AR154" s="13">
        <v>198356.33900000001</v>
      </c>
      <c r="AS154" s="14">
        <f t="shared" si="54"/>
        <v>1266.1272744153021</v>
      </c>
      <c r="AT154" s="14">
        <f t="shared" si="54"/>
        <v>1260.2119771568555</v>
      </c>
      <c r="AU154" s="14">
        <f t="shared" si="54"/>
        <v>1279.6056699712844</v>
      </c>
      <c r="AV154" s="14">
        <f t="shared" si="55"/>
        <v>1298.5680435112456</v>
      </c>
      <c r="AW154" s="14">
        <f t="shared" si="55"/>
        <v>1347.5448146208503</v>
      </c>
      <c r="AX154" s="14">
        <f t="shared" si="55"/>
        <v>1323.5389646365486</v>
      </c>
      <c r="AY154" s="14">
        <f t="shared" si="51"/>
        <v>1383.87587654563</v>
      </c>
      <c r="AZ154" s="14">
        <f t="shared" si="56"/>
        <v>1407.1263165092489</v>
      </c>
      <c r="BA154" s="14">
        <f t="shared" si="64"/>
        <v>1374.2068669288562</v>
      </c>
      <c r="BB154" s="14">
        <f t="shared" si="64"/>
        <v>1294.2405270067031</v>
      </c>
      <c r="BC154" s="14">
        <f t="shared" si="64"/>
        <v>1327.0332585013173</v>
      </c>
      <c r="BD154" s="14">
        <f t="shared" si="57"/>
        <v>1406.8247133426651</v>
      </c>
      <c r="BE154" s="14">
        <f t="shared" si="65"/>
        <v>2147.7604247606764</v>
      </c>
      <c r="BF154" s="14">
        <f t="shared" si="65"/>
        <v>2126.6815875937527</v>
      </c>
      <c r="BG154" s="14">
        <f t="shared" si="65"/>
        <v>2263.3285129121136</v>
      </c>
      <c r="BH154" s="14">
        <f t="shared" si="58"/>
        <v>2222.3210957379542</v>
      </c>
      <c r="BI154" s="14">
        <f t="shared" si="58"/>
        <v>2202.0364307851278</v>
      </c>
      <c r="BJ154" s="14">
        <f t="shared" si="58"/>
        <v>2167.5081996219951</v>
      </c>
      <c r="BK154" s="14">
        <f t="shared" si="52"/>
        <v>2244.9033152463571</v>
      </c>
      <c r="BL154" s="14">
        <f t="shared" si="59"/>
        <v>2230.8648890831514</v>
      </c>
      <c r="BM154" s="14">
        <f t="shared" si="66"/>
        <v>2253.7285502912232</v>
      </c>
      <c r="BN154" s="14">
        <f t="shared" si="66"/>
        <v>2270.2366707836363</v>
      </c>
      <c r="BO154" s="14">
        <f t="shared" si="66"/>
        <v>2304.5589076042493</v>
      </c>
      <c r="BP154" s="14">
        <f t="shared" si="60"/>
        <v>2444.648846267246</v>
      </c>
      <c r="BQ154" s="14">
        <f t="shared" si="67"/>
        <v>3413.8876991759785</v>
      </c>
      <c r="BR154" s="14">
        <f t="shared" si="67"/>
        <v>3386.8935647506078</v>
      </c>
      <c r="BS154" s="14">
        <f t="shared" si="67"/>
        <v>3542.9341828833985</v>
      </c>
      <c r="BT154" s="14">
        <f t="shared" si="61"/>
        <v>3520.8891392491992</v>
      </c>
      <c r="BU154" s="14">
        <f t="shared" si="61"/>
        <v>3549.5812454059783</v>
      </c>
      <c r="BV154" s="14">
        <f t="shared" si="61"/>
        <v>3491.0471642585426</v>
      </c>
      <c r="BW154" s="14">
        <f t="shared" si="53"/>
        <v>3628.7791917919867</v>
      </c>
      <c r="BX154" s="14">
        <f t="shared" si="62"/>
        <v>3637.9912055924001</v>
      </c>
      <c r="BY154" s="14">
        <f t="shared" si="68"/>
        <v>3627.9354172200797</v>
      </c>
      <c r="BZ154" s="14">
        <f t="shared" si="68"/>
        <v>3564.4771977903401</v>
      </c>
      <c r="CA154" s="14">
        <f t="shared" si="68"/>
        <v>3631.5921661055668</v>
      </c>
      <c r="CB154" s="14">
        <f t="shared" si="63"/>
        <v>3851.4735596099117</v>
      </c>
    </row>
    <row r="155" spans="1:80" x14ac:dyDescent="0.3">
      <c r="A155" s="228" t="s">
        <v>232</v>
      </c>
      <c r="B155" s="228" t="s">
        <v>263</v>
      </c>
      <c r="C155" s="228" t="s">
        <v>268</v>
      </c>
      <c r="D155" s="228" t="s">
        <v>622</v>
      </c>
      <c r="E155" s="228" t="s">
        <v>623</v>
      </c>
      <c r="F155" s="13">
        <v>4139.138777328697</v>
      </c>
      <c r="G155" s="13">
        <v>4093.8825996752189</v>
      </c>
      <c r="H155" s="13">
        <v>4064.3268669643589</v>
      </c>
      <c r="I155" s="13">
        <v>4272.286196386789</v>
      </c>
      <c r="J155" s="13">
        <v>4447.8101544828678</v>
      </c>
      <c r="K155" s="13">
        <v>4496.3293905593764</v>
      </c>
      <c r="L155" s="13">
        <v>4496.3293905593764</v>
      </c>
      <c r="M155" s="13">
        <v>4401.0382918686046</v>
      </c>
      <c r="N155" s="13">
        <v>4780.3407516400985</v>
      </c>
      <c r="O155" s="13">
        <v>5075.1908702635583</v>
      </c>
      <c r="P155" s="13">
        <v>5903.7389323449333</v>
      </c>
      <c r="Q155" s="13">
        <v>5618.3619518615997</v>
      </c>
      <c r="R155" s="13">
        <v>4762.2027004244301</v>
      </c>
      <c r="S155" s="13">
        <v>4758.0839397114796</v>
      </c>
      <c r="T155" s="13">
        <v>4952.4355918027941</v>
      </c>
      <c r="U155" s="13">
        <v>5208.1348025685547</v>
      </c>
      <c r="V155" s="13">
        <v>4748.1437283712667</v>
      </c>
      <c r="W155" s="13">
        <v>4800.6022290819501</v>
      </c>
      <c r="X155" s="13">
        <v>4800.6022290819501</v>
      </c>
      <c r="Y155" s="13">
        <v>4698.4783368136032</v>
      </c>
      <c r="Z155" s="13">
        <v>5193.2446487114721</v>
      </c>
      <c r="AA155" s="13">
        <v>5349.5236758686533</v>
      </c>
      <c r="AB155" s="13">
        <v>5414.156329568681</v>
      </c>
      <c r="AC155" s="13">
        <v>5443.2660607160988</v>
      </c>
      <c r="AD155" s="14">
        <f t="shared" si="49"/>
        <v>8901.341477753127</v>
      </c>
      <c r="AE155" s="14">
        <f t="shared" si="49"/>
        <v>8851.9665393866981</v>
      </c>
      <c r="AF155" s="14">
        <f t="shared" si="49"/>
        <v>9016.7624587671526</v>
      </c>
      <c r="AG155" s="14">
        <f t="shared" si="47"/>
        <v>9480.4209989553437</v>
      </c>
      <c r="AH155" s="164">
        <v>9195.9538828541336</v>
      </c>
      <c r="AI155" s="164">
        <v>9296.9316196413256</v>
      </c>
      <c r="AJ155" s="164">
        <v>9296.9316196413274</v>
      </c>
      <c r="AK155" s="164">
        <v>9099.5166286822077</v>
      </c>
      <c r="AL155" s="14">
        <f t="shared" si="50"/>
        <v>9973.5854003515706</v>
      </c>
      <c r="AM155" s="14">
        <f t="shared" si="50"/>
        <v>10424.714546132211</v>
      </c>
      <c r="AN155" s="14">
        <f t="shared" si="50"/>
        <v>11317.895261913614</v>
      </c>
      <c r="AO155" s="14">
        <f t="shared" si="48"/>
        <v>11061.628012577698</v>
      </c>
      <c r="AP155" s="13">
        <v>255378</v>
      </c>
      <c r="AQ155" s="13">
        <v>255545.68</v>
      </c>
      <c r="AR155" s="13">
        <v>256453.106</v>
      </c>
      <c r="AS155" s="14">
        <f t="shared" si="54"/>
        <v>1620.7890959004681</v>
      </c>
      <c r="AT155" s="14">
        <f t="shared" si="54"/>
        <v>1603.0678444013263</v>
      </c>
      <c r="AU155" s="14">
        <f t="shared" si="54"/>
        <v>1591.4945167415983</v>
      </c>
      <c r="AV155" s="14">
        <f t="shared" si="55"/>
        <v>1671.8287690822199</v>
      </c>
      <c r="AW155" s="14">
        <f t="shared" si="55"/>
        <v>1740.5147112965744</v>
      </c>
      <c r="AX155" s="14">
        <f t="shared" si="55"/>
        <v>1759.5012330317522</v>
      </c>
      <c r="AY155" s="14">
        <f t="shared" si="51"/>
        <v>1759.5012330317522</v>
      </c>
      <c r="AZ155" s="14">
        <f t="shared" si="56"/>
        <v>1716.1181474903271</v>
      </c>
      <c r="BA155" s="14">
        <f t="shared" si="64"/>
        <v>1870.6404082589456</v>
      </c>
      <c r="BB155" s="14">
        <f t="shared" si="64"/>
        <v>1986.0210003407446</v>
      </c>
      <c r="BC155" s="14">
        <f t="shared" si="64"/>
        <v>2310.247988674641</v>
      </c>
      <c r="BD155" s="14">
        <f t="shared" si="57"/>
        <v>2190.7950500165125</v>
      </c>
      <c r="BE155" s="14">
        <f t="shared" si="65"/>
        <v>1864.7662290504391</v>
      </c>
      <c r="BF155" s="14">
        <f t="shared" si="65"/>
        <v>1863.1534195237959</v>
      </c>
      <c r="BG155" s="14">
        <f t="shared" si="65"/>
        <v>1939.2569413977687</v>
      </c>
      <c r="BH155" s="14">
        <f t="shared" si="58"/>
        <v>2038.0445494396754</v>
      </c>
      <c r="BI155" s="14">
        <f t="shared" si="58"/>
        <v>1858.0410861851656</v>
      </c>
      <c r="BJ155" s="14">
        <f t="shared" si="58"/>
        <v>1878.5691188682786</v>
      </c>
      <c r="BK155" s="14">
        <f t="shared" si="52"/>
        <v>1878.5691188682786</v>
      </c>
      <c r="BL155" s="14">
        <f t="shared" si="59"/>
        <v>1832.1003828331889</v>
      </c>
      <c r="BM155" s="14">
        <f t="shared" si="66"/>
        <v>2032.2177423275057</v>
      </c>
      <c r="BN155" s="14">
        <f t="shared" si="66"/>
        <v>2093.3727683710613</v>
      </c>
      <c r="BO155" s="14">
        <f t="shared" si="66"/>
        <v>2118.6647841468816</v>
      </c>
      <c r="BP155" s="14">
        <f t="shared" si="60"/>
        <v>2122.5190623022127</v>
      </c>
      <c r="BQ155" s="14">
        <f t="shared" si="67"/>
        <v>3485.5553249509071</v>
      </c>
      <c r="BR155" s="14">
        <f t="shared" si="67"/>
        <v>3466.221263925122</v>
      </c>
      <c r="BS155" s="14">
        <f t="shared" si="67"/>
        <v>3530.7514581393666</v>
      </c>
      <c r="BT155" s="14">
        <f t="shared" si="61"/>
        <v>3709.8733185218953</v>
      </c>
      <c r="BU155" s="14">
        <f t="shared" si="61"/>
        <v>3598.5557974817393</v>
      </c>
      <c r="BV155" s="14">
        <f t="shared" si="61"/>
        <v>3638.0703519000308</v>
      </c>
      <c r="BW155" s="14">
        <f t="shared" si="53"/>
        <v>3638.0703519000317</v>
      </c>
      <c r="BX155" s="14">
        <f t="shared" si="62"/>
        <v>3548.218530323516</v>
      </c>
      <c r="BY155" s="14">
        <f t="shared" si="68"/>
        <v>3902.8581505864508</v>
      </c>
      <c r="BZ155" s="14">
        <f t="shared" si="68"/>
        <v>4079.3937687118059</v>
      </c>
      <c r="CA155" s="14">
        <f t="shared" si="68"/>
        <v>4428.9127728215226</v>
      </c>
      <c r="CB155" s="14">
        <f t="shared" si="63"/>
        <v>4313.3141123187243</v>
      </c>
    </row>
    <row r="156" spans="1:80" x14ac:dyDescent="0.3">
      <c r="A156" s="228" t="s">
        <v>232</v>
      </c>
      <c r="B156" s="228" t="s">
        <v>270</v>
      </c>
      <c r="C156" s="228" t="s">
        <v>289</v>
      </c>
      <c r="D156" s="228" t="s">
        <v>624</v>
      </c>
      <c r="E156" s="228" t="s">
        <v>625</v>
      </c>
      <c r="F156" s="13">
        <v>5045.4244677367024</v>
      </c>
      <c r="G156" s="13">
        <v>4674.0604535455204</v>
      </c>
      <c r="H156" s="13">
        <v>5009.8812419393626</v>
      </c>
      <c r="I156" s="13">
        <v>4692.0679958954224</v>
      </c>
      <c r="J156" s="13">
        <v>5130.7481730131931</v>
      </c>
      <c r="K156" s="13">
        <v>5020.2743259352173</v>
      </c>
      <c r="L156" s="13">
        <v>5424.3394374277868</v>
      </c>
      <c r="M156" s="13">
        <v>5445.309239118169</v>
      </c>
      <c r="N156" s="13">
        <v>4601.4903004147509</v>
      </c>
      <c r="O156" s="13">
        <v>4596.8326698354485</v>
      </c>
      <c r="P156" s="13">
        <v>5196.9585430952848</v>
      </c>
      <c r="Q156" s="13">
        <v>5311.5307513488033</v>
      </c>
      <c r="R156" s="13">
        <v>13645.969984815274</v>
      </c>
      <c r="S156" s="13">
        <v>13634.837293943814</v>
      </c>
      <c r="T156" s="13">
        <v>14078.131229434275</v>
      </c>
      <c r="U156" s="13">
        <v>14655.483869161417</v>
      </c>
      <c r="V156" s="13">
        <v>14069.76202394609</v>
      </c>
      <c r="W156" s="13">
        <v>13719.780042962104</v>
      </c>
      <c r="X156" s="13">
        <v>14573.018037728873</v>
      </c>
      <c r="Y156" s="13">
        <v>14694.945507075208</v>
      </c>
      <c r="Z156" s="13">
        <v>14105.585427190494</v>
      </c>
      <c r="AA156" s="13">
        <v>14087.87057408514</v>
      </c>
      <c r="AB156" s="13">
        <v>14892.041497923998</v>
      </c>
      <c r="AC156" s="13">
        <v>15131.72056941271</v>
      </c>
      <c r="AD156" s="14">
        <f t="shared" si="49"/>
        <v>18691.394452551976</v>
      </c>
      <c r="AE156" s="14">
        <f t="shared" si="49"/>
        <v>18308.897747489333</v>
      </c>
      <c r="AF156" s="14">
        <f t="shared" si="49"/>
        <v>19088.012471373637</v>
      </c>
      <c r="AG156" s="14">
        <f t="shared" si="47"/>
        <v>19347.551865056841</v>
      </c>
      <c r="AH156" s="164">
        <v>19200.51019695928</v>
      </c>
      <c r="AI156" s="164">
        <v>18740.054368897319</v>
      </c>
      <c r="AJ156" s="164">
        <v>19997.357475156659</v>
      </c>
      <c r="AK156" s="164">
        <v>20140.254746193375</v>
      </c>
      <c r="AL156" s="14">
        <f t="shared" si="50"/>
        <v>18707.075727605246</v>
      </c>
      <c r="AM156" s="14">
        <f t="shared" si="50"/>
        <v>18684.703243920587</v>
      </c>
      <c r="AN156" s="14">
        <f t="shared" si="50"/>
        <v>20089.000041019281</v>
      </c>
      <c r="AO156" s="14">
        <f t="shared" si="48"/>
        <v>20443.251320761512</v>
      </c>
      <c r="AP156" s="13">
        <v>756978</v>
      </c>
      <c r="AQ156" s="13">
        <v>758468.36199999996</v>
      </c>
      <c r="AR156" s="13">
        <v>762361.92299999995</v>
      </c>
      <c r="AS156" s="14">
        <f t="shared" si="54"/>
        <v>666.52194221452976</v>
      </c>
      <c r="AT156" s="14">
        <f t="shared" si="54"/>
        <v>617.46318301793713</v>
      </c>
      <c r="AU156" s="14">
        <f t="shared" si="54"/>
        <v>661.82653154244406</v>
      </c>
      <c r="AV156" s="14">
        <f t="shared" si="55"/>
        <v>618.62408914762648</v>
      </c>
      <c r="AW156" s="14">
        <f t="shared" si="55"/>
        <v>676.46172603481557</v>
      </c>
      <c r="AX156" s="14">
        <f t="shared" si="55"/>
        <v>661.89633970984505</v>
      </c>
      <c r="AY156" s="14">
        <f t="shared" si="51"/>
        <v>715.17016518980222</v>
      </c>
      <c r="AZ156" s="14">
        <f t="shared" si="56"/>
        <v>714.26825958071481</v>
      </c>
      <c r="BA156" s="14">
        <f t="shared" si="64"/>
        <v>606.68190407851864</v>
      </c>
      <c r="BB156" s="14">
        <f t="shared" si="64"/>
        <v>606.06782037870266</v>
      </c>
      <c r="BC156" s="14">
        <f t="shared" si="64"/>
        <v>685.19120947793533</v>
      </c>
      <c r="BD156" s="14">
        <f t="shared" si="57"/>
        <v>696.72036221945507</v>
      </c>
      <c r="BE156" s="14">
        <f t="shared" si="65"/>
        <v>1802.690432854756</v>
      </c>
      <c r="BF156" s="14">
        <f t="shared" si="65"/>
        <v>1801.2197572378343</v>
      </c>
      <c r="BG156" s="14">
        <f t="shared" si="65"/>
        <v>1859.7807636991135</v>
      </c>
      <c r="BH156" s="14">
        <f t="shared" si="58"/>
        <v>1932.2472239338333</v>
      </c>
      <c r="BI156" s="14">
        <f t="shared" si="58"/>
        <v>1855.0229289519255</v>
      </c>
      <c r="BJ156" s="14">
        <f t="shared" si="58"/>
        <v>1808.8796751896823</v>
      </c>
      <c r="BK156" s="14">
        <f t="shared" si="52"/>
        <v>1921.3745447867307</v>
      </c>
      <c r="BL156" s="14">
        <f t="shared" si="59"/>
        <v>1927.5550186515818</v>
      </c>
      <c r="BM156" s="14">
        <f t="shared" si="66"/>
        <v>1859.7460532164548</v>
      </c>
      <c r="BN156" s="14">
        <f t="shared" si="66"/>
        <v>1857.4104445091066</v>
      </c>
      <c r="BO156" s="14">
        <f t="shared" si="66"/>
        <v>1963.4360830365126</v>
      </c>
      <c r="BP156" s="14">
        <f t="shared" si="60"/>
        <v>1984.8473688018532</v>
      </c>
      <c r="BQ156" s="14">
        <f t="shared" si="67"/>
        <v>2469.2123750692854</v>
      </c>
      <c r="BR156" s="14">
        <f t="shared" si="67"/>
        <v>2418.6829402557714</v>
      </c>
      <c r="BS156" s="14">
        <f t="shared" si="67"/>
        <v>2521.6072952415575</v>
      </c>
      <c r="BT156" s="14">
        <f t="shared" si="61"/>
        <v>2550.8713130814599</v>
      </c>
      <c r="BU156" s="14">
        <f t="shared" si="61"/>
        <v>2531.4846549867402</v>
      </c>
      <c r="BV156" s="14">
        <f t="shared" si="61"/>
        <v>2470.7760148995271</v>
      </c>
      <c r="BW156" s="14">
        <f t="shared" si="53"/>
        <v>2636.5447099765329</v>
      </c>
      <c r="BX156" s="14">
        <f t="shared" si="62"/>
        <v>2641.8232782322966</v>
      </c>
      <c r="BY156" s="14">
        <f t="shared" si="68"/>
        <v>2466.4279572949736</v>
      </c>
      <c r="BZ156" s="14">
        <f t="shared" si="68"/>
        <v>2463.478264887809</v>
      </c>
      <c r="CA156" s="14">
        <f t="shared" si="68"/>
        <v>2648.6272925144481</v>
      </c>
      <c r="CB156" s="14">
        <f t="shared" si="63"/>
        <v>2681.5677310213082</v>
      </c>
    </row>
    <row r="157" spans="1:80" x14ac:dyDescent="0.3">
      <c r="A157" s="228" t="s">
        <v>226</v>
      </c>
      <c r="B157" s="228" t="s">
        <v>221</v>
      </c>
      <c r="C157" s="228" t="s">
        <v>234</v>
      </c>
      <c r="D157" s="228" t="s">
        <v>626</v>
      </c>
      <c r="E157" s="228" t="s">
        <v>627</v>
      </c>
      <c r="F157" s="13">
        <v>2269.220134741011</v>
      </c>
      <c r="G157" s="13">
        <v>2288.7565359405103</v>
      </c>
      <c r="H157" s="13">
        <v>2525.2449042279832</v>
      </c>
      <c r="I157" s="13">
        <v>2396.5085156566738</v>
      </c>
      <c r="J157" s="13">
        <v>2479.7094541726592</v>
      </c>
      <c r="K157" s="13">
        <v>2423.3123941866247</v>
      </c>
      <c r="L157" s="13">
        <v>2604.676905721572</v>
      </c>
      <c r="M157" s="13">
        <v>2584.3945218543881</v>
      </c>
      <c r="N157" s="13">
        <v>2518.8624581645381</v>
      </c>
      <c r="O157" s="13">
        <v>2481.7292939636077</v>
      </c>
      <c r="P157" s="13">
        <v>2615.3604008462303</v>
      </c>
      <c r="Q157" s="13">
        <v>2528.3678338198761</v>
      </c>
      <c r="R157" s="13">
        <v>5846.3047308847345</v>
      </c>
      <c r="S157" s="13">
        <v>5736.7392406868221</v>
      </c>
      <c r="T157" s="13">
        <v>6284.8914264417053</v>
      </c>
      <c r="U157" s="13">
        <v>6329.6314395819081</v>
      </c>
      <c r="V157" s="13">
        <v>5969.6118530888962</v>
      </c>
      <c r="W157" s="13">
        <v>5977.3799275480214</v>
      </c>
      <c r="X157" s="13">
        <v>6175.3758317954698</v>
      </c>
      <c r="Y157" s="13">
        <v>6186.5985941171639</v>
      </c>
      <c r="Z157" s="13">
        <v>6123.0394815383825</v>
      </c>
      <c r="AA157" s="13">
        <v>6005.9527323810735</v>
      </c>
      <c r="AB157" s="13">
        <v>6088.0083646730518</v>
      </c>
      <c r="AC157" s="13">
        <v>6268.6153782372821</v>
      </c>
      <c r="AD157" s="14">
        <f t="shared" si="49"/>
        <v>8115.5248656257454</v>
      </c>
      <c r="AE157" s="14">
        <f t="shared" si="49"/>
        <v>8025.4957766273328</v>
      </c>
      <c r="AF157" s="14">
        <f t="shared" si="49"/>
        <v>8810.1363306696876</v>
      </c>
      <c r="AG157" s="14">
        <f t="shared" si="47"/>
        <v>8726.139955238581</v>
      </c>
      <c r="AH157" s="164">
        <v>8449.3213072615545</v>
      </c>
      <c r="AI157" s="164">
        <v>8400.6923217346466</v>
      </c>
      <c r="AJ157" s="164">
        <v>8780.0527375170423</v>
      </c>
      <c r="AK157" s="164">
        <v>8770.9931159715525</v>
      </c>
      <c r="AL157" s="14">
        <f t="shared" si="50"/>
        <v>8641.9019397029206</v>
      </c>
      <c r="AM157" s="14">
        <f t="shared" si="50"/>
        <v>8487.6820263446807</v>
      </c>
      <c r="AN157" s="14">
        <f t="shared" si="50"/>
        <v>8703.3687655192825</v>
      </c>
      <c r="AO157" s="14">
        <f t="shared" si="48"/>
        <v>8796.9832120571591</v>
      </c>
      <c r="AP157" s="13">
        <v>277249</v>
      </c>
      <c r="AQ157" s="13">
        <v>277764.14</v>
      </c>
      <c r="AR157" s="13">
        <v>277994.21000000002</v>
      </c>
      <c r="AS157" s="14">
        <f t="shared" si="54"/>
        <v>818.4773018986582</v>
      </c>
      <c r="AT157" s="14">
        <f t="shared" si="54"/>
        <v>825.52382008249276</v>
      </c>
      <c r="AU157" s="14">
        <f t="shared" si="54"/>
        <v>910.82200629325382</v>
      </c>
      <c r="AV157" s="14">
        <f t="shared" si="55"/>
        <v>862.78542494962574</v>
      </c>
      <c r="AW157" s="14">
        <f t="shared" si="55"/>
        <v>892.73923342756166</v>
      </c>
      <c r="AX157" s="14">
        <f t="shared" si="55"/>
        <v>872.43529499042768</v>
      </c>
      <c r="AY157" s="14">
        <f t="shared" si="51"/>
        <v>937.72972483833655</v>
      </c>
      <c r="AZ157" s="14">
        <f t="shared" si="56"/>
        <v>929.65767950864438</v>
      </c>
      <c r="BA157" s="14">
        <f t="shared" si="64"/>
        <v>906.835006910733</v>
      </c>
      <c r="BB157" s="14">
        <f t="shared" si="64"/>
        <v>893.46641145383546</v>
      </c>
      <c r="BC157" s="14">
        <f t="shared" si="64"/>
        <v>941.57597191856007</v>
      </c>
      <c r="BD157" s="14">
        <f t="shared" si="57"/>
        <v>909.50377485195679</v>
      </c>
      <c r="BE157" s="14">
        <f t="shared" si="65"/>
        <v>2108.6837935879785</v>
      </c>
      <c r="BF157" s="14">
        <f t="shared" si="65"/>
        <v>2069.1649891205461</v>
      </c>
      <c r="BG157" s="14">
        <f t="shared" si="65"/>
        <v>2266.8761389370943</v>
      </c>
      <c r="BH157" s="14">
        <f t="shared" si="58"/>
        <v>2278.7791971929523</v>
      </c>
      <c r="BI157" s="14">
        <f t="shared" si="58"/>
        <v>2149.1657825552629</v>
      </c>
      <c r="BJ157" s="14">
        <f t="shared" si="58"/>
        <v>2151.9624266645869</v>
      </c>
      <c r="BK157" s="14">
        <f t="shared" si="52"/>
        <v>2223.2444518559773</v>
      </c>
      <c r="BL157" s="14">
        <f t="shared" si="59"/>
        <v>2225.4415277631729</v>
      </c>
      <c r="BM157" s="14">
        <f t="shared" si="66"/>
        <v>2204.4024406960461</v>
      </c>
      <c r="BN157" s="14">
        <f t="shared" si="66"/>
        <v>2162.2491414410347</v>
      </c>
      <c r="BO157" s="14">
        <f t="shared" si="66"/>
        <v>2191.7906194345501</v>
      </c>
      <c r="BP157" s="14">
        <f t="shared" si="60"/>
        <v>2254.9445825642488</v>
      </c>
      <c r="BQ157" s="14">
        <f t="shared" si="67"/>
        <v>2927.1610954866364</v>
      </c>
      <c r="BR157" s="14">
        <f t="shared" si="67"/>
        <v>2894.6888092030385</v>
      </c>
      <c r="BS157" s="14">
        <f t="shared" si="67"/>
        <v>3177.698145230348</v>
      </c>
      <c r="BT157" s="14">
        <f t="shared" si="61"/>
        <v>3141.5646221425777</v>
      </c>
      <c r="BU157" s="14">
        <f t="shared" si="61"/>
        <v>3041.9050159828239</v>
      </c>
      <c r="BV157" s="14">
        <f t="shared" si="61"/>
        <v>3024.3977216550152</v>
      </c>
      <c r="BW157" s="14">
        <f t="shared" si="53"/>
        <v>3160.9741766943139</v>
      </c>
      <c r="BX157" s="14">
        <f t="shared" si="62"/>
        <v>3155.0992072718177</v>
      </c>
      <c r="BY157" s="14">
        <f t="shared" si="68"/>
        <v>3111.2374476067789</v>
      </c>
      <c r="BZ157" s="14">
        <f t="shared" si="68"/>
        <v>3055.7155528948701</v>
      </c>
      <c r="CA157" s="14">
        <f t="shared" si="68"/>
        <v>3133.3665913531108</v>
      </c>
      <c r="CB157" s="14">
        <f t="shared" si="63"/>
        <v>3164.4483574162059</v>
      </c>
    </row>
    <row r="158" spans="1:80" x14ac:dyDescent="0.3">
      <c r="A158" s="228" t="s">
        <v>259</v>
      </c>
      <c r="B158" s="228" t="s">
        <v>283</v>
      </c>
      <c r="C158" s="228" t="s">
        <v>313</v>
      </c>
      <c r="D158" s="228" t="s">
        <v>628</v>
      </c>
      <c r="E158" s="228" t="s">
        <v>629</v>
      </c>
      <c r="F158" s="13">
        <v>8500.8024283760788</v>
      </c>
      <c r="G158" s="13">
        <v>8673.8523157715135</v>
      </c>
      <c r="H158" s="13">
        <v>9093.362703935527</v>
      </c>
      <c r="I158" s="13">
        <v>8904.7948249457841</v>
      </c>
      <c r="J158" s="13">
        <v>9008.7888438923474</v>
      </c>
      <c r="K158" s="13">
        <v>8832.0484486422847</v>
      </c>
      <c r="L158" s="13">
        <v>9025.002907060818</v>
      </c>
      <c r="M158" s="13">
        <v>8802.741089602303</v>
      </c>
      <c r="N158" s="13">
        <v>9101.0569759169211</v>
      </c>
      <c r="O158" s="13">
        <v>9389.4295499804502</v>
      </c>
      <c r="P158" s="13">
        <v>9764.2296765771553</v>
      </c>
      <c r="Q158" s="13">
        <v>10068.316644407574</v>
      </c>
      <c r="R158" s="13">
        <v>19909.637234632137</v>
      </c>
      <c r="S158" s="13">
        <v>19644.95824479634</v>
      </c>
      <c r="T158" s="13">
        <v>20364.409771651728</v>
      </c>
      <c r="U158" s="13">
        <v>20336.372401329507</v>
      </c>
      <c r="V158" s="13">
        <v>19753.76788975122</v>
      </c>
      <c r="W158" s="13">
        <v>19560.163151625864</v>
      </c>
      <c r="X158" s="13">
        <v>20109.065597447268</v>
      </c>
      <c r="Y158" s="13">
        <v>19766.652295115462</v>
      </c>
      <c r="Z158" s="13">
        <v>19402.554263920792</v>
      </c>
      <c r="AA158" s="13">
        <v>19122.782826169554</v>
      </c>
      <c r="AB158" s="13">
        <v>20589.491755936237</v>
      </c>
      <c r="AC158" s="13">
        <v>20433.081200786652</v>
      </c>
      <c r="AD158" s="14">
        <f t="shared" si="49"/>
        <v>28410.439663008216</v>
      </c>
      <c r="AE158" s="14">
        <f t="shared" si="49"/>
        <v>28318.810560567854</v>
      </c>
      <c r="AF158" s="14">
        <f t="shared" si="49"/>
        <v>29457.772475587255</v>
      </c>
      <c r="AG158" s="14">
        <f t="shared" si="47"/>
        <v>29241.167226275291</v>
      </c>
      <c r="AH158" s="164">
        <v>28762.556733643571</v>
      </c>
      <c r="AI158" s="164">
        <v>28392.211600268151</v>
      </c>
      <c r="AJ158" s="164">
        <v>29134.06850450809</v>
      </c>
      <c r="AK158" s="164">
        <v>28569.393384717769</v>
      </c>
      <c r="AL158" s="14">
        <f t="shared" si="50"/>
        <v>28503.611239837715</v>
      </c>
      <c r="AM158" s="14">
        <f t="shared" si="50"/>
        <v>28512.212376150004</v>
      </c>
      <c r="AN158" s="14">
        <f t="shared" si="50"/>
        <v>30353.72143251339</v>
      </c>
      <c r="AO158" s="14">
        <f t="shared" si="48"/>
        <v>30501.397845194224</v>
      </c>
      <c r="AP158" s="13">
        <v>1185321</v>
      </c>
      <c r="AQ158" s="13">
        <v>1194509.423</v>
      </c>
      <c r="AR158" s="13">
        <v>1201472.148</v>
      </c>
      <c r="AS158" s="14">
        <f t="shared" si="54"/>
        <v>717.17302134831652</v>
      </c>
      <c r="AT158" s="14">
        <f t="shared" si="54"/>
        <v>731.77243259602369</v>
      </c>
      <c r="AU158" s="14">
        <f t="shared" si="54"/>
        <v>767.16456588008873</v>
      </c>
      <c r="AV158" s="14">
        <f t="shared" si="55"/>
        <v>745.47715183204411</v>
      </c>
      <c r="AW158" s="14">
        <f t="shared" si="55"/>
        <v>754.18315422467356</v>
      </c>
      <c r="AX158" s="14">
        <f t="shared" si="55"/>
        <v>739.38708884025982</v>
      </c>
      <c r="AY158" s="14">
        <f t="shared" si="51"/>
        <v>755.54053683348945</v>
      </c>
      <c r="AZ158" s="14">
        <f t="shared" si="56"/>
        <v>732.66293390617182</v>
      </c>
      <c r="BA158" s="14">
        <f t="shared" si="64"/>
        <v>761.90750785872376</v>
      </c>
      <c r="BB158" s="14">
        <f t="shared" si="64"/>
        <v>786.04901469918764</v>
      </c>
      <c r="BC158" s="14">
        <f t="shared" si="64"/>
        <v>817.42592302489982</v>
      </c>
      <c r="BD158" s="14">
        <f t="shared" si="57"/>
        <v>837.99833905159937</v>
      </c>
      <c r="BE158" s="14">
        <f t="shared" si="65"/>
        <v>1679.6831604799154</v>
      </c>
      <c r="BF158" s="14">
        <f t="shared" si="65"/>
        <v>1657.3534295601225</v>
      </c>
      <c r="BG158" s="14">
        <f t="shared" si="65"/>
        <v>1718.0501966683901</v>
      </c>
      <c r="BH158" s="14">
        <f t="shared" si="58"/>
        <v>1702.4873985719498</v>
      </c>
      <c r="BI158" s="14">
        <f t="shared" si="58"/>
        <v>1653.7138602171763</v>
      </c>
      <c r="BJ158" s="14">
        <f t="shared" si="58"/>
        <v>1637.5059731635004</v>
      </c>
      <c r="BK158" s="14">
        <f t="shared" si="52"/>
        <v>1683.4580967091517</v>
      </c>
      <c r="BL158" s="14">
        <f t="shared" si="59"/>
        <v>1645.202706364814</v>
      </c>
      <c r="BM158" s="14">
        <f t="shared" si="66"/>
        <v>1624.3115282583078</v>
      </c>
      <c r="BN158" s="14">
        <f t="shared" si="66"/>
        <v>1600.8900773794528</v>
      </c>
      <c r="BO158" s="14">
        <f t="shared" si="66"/>
        <v>1723.6776336369041</v>
      </c>
      <c r="BP158" s="14">
        <f t="shared" si="60"/>
        <v>1700.6704012906216</v>
      </c>
      <c r="BQ158" s="14">
        <f t="shared" si="67"/>
        <v>2396.8561818282319</v>
      </c>
      <c r="BR158" s="14">
        <f t="shared" si="67"/>
        <v>2389.125862156146</v>
      </c>
      <c r="BS158" s="14">
        <f t="shared" si="67"/>
        <v>2485.2147625484786</v>
      </c>
      <c r="BT158" s="14">
        <f t="shared" si="61"/>
        <v>2447.9645504039941</v>
      </c>
      <c r="BU158" s="14">
        <f t="shared" si="61"/>
        <v>2407.8970144418504</v>
      </c>
      <c r="BV158" s="14">
        <f t="shared" si="61"/>
        <v>2376.8930620037604</v>
      </c>
      <c r="BW158" s="14">
        <f t="shared" si="53"/>
        <v>2438.9986335426415</v>
      </c>
      <c r="BX158" s="14">
        <f t="shared" si="62"/>
        <v>2377.8656402709862</v>
      </c>
      <c r="BY158" s="14">
        <f t="shared" si="68"/>
        <v>2386.2190361170319</v>
      </c>
      <c r="BZ158" s="14">
        <f t="shared" si="68"/>
        <v>2386.9390920786404</v>
      </c>
      <c r="CA158" s="14">
        <f t="shared" si="68"/>
        <v>2541.1035566618039</v>
      </c>
      <c r="CB158" s="14">
        <f t="shared" si="63"/>
        <v>2538.6687403422206</v>
      </c>
    </row>
    <row r="159" spans="1:80" x14ac:dyDescent="0.3">
      <c r="A159" s="228" t="s">
        <v>241</v>
      </c>
      <c r="B159" s="228" t="s">
        <v>276</v>
      </c>
      <c r="C159" s="228" t="s">
        <v>317</v>
      </c>
      <c r="D159" s="228" t="s">
        <v>630</v>
      </c>
      <c r="E159" s="228" t="s">
        <v>631</v>
      </c>
      <c r="F159" s="13">
        <v>2337.9336948886084</v>
      </c>
      <c r="G159" s="13">
        <v>2313.7110232405607</v>
      </c>
      <c r="H159" s="13">
        <v>2204.1878733167323</v>
      </c>
      <c r="I159" s="13">
        <v>2057.5054862211427</v>
      </c>
      <c r="J159" s="13">
        <v>2356.5574973364733</v>
      </c>
      <c r="K159" s="13">
        <v>2358.4134422894176</v>
      </c>
      <c r="L159" s="13">
        <v>2382.5112580975306</v>
      </c>
      <c r="M159" s="13">
        <v>2309.6710411211679</v>
      </c>
      <c r="N159" s="13">
        <v>2123.9540152520312</v>
      </c>
      <c r="O159" s="13">
        <v>2424.5407365699261</v>
      </c>
      <c r="P159" s="13">
        <v>2482.3207222731648</v>
      </c>
      <c r="Q159" s="13">
        <v>2688.8205217428986</v>
      </c>
      <c r="R159" s="13">
        <v>3449.45357846362</v>
      </c>
      <c r="S159" s="13">
        <v>3451.4261572492969</v>
      </c>
      <c r="T159" s="13">
        <v>3660.7491984266662</v>
      </c>
      <c r="U159" s="13">
        <v>3774.8674013038726</v>
      </c>
      <c r="V159" s="13">
        <v>3510.3550592750125</v>
      </c>
      <c r="W159" s="13">
        <v>3514.1082547944234</v>
      </c>
      <c r="X159" s="13">
        <v>3551.5724128477386</v>
      </c>
      <c r="Y159" s="13">
        <v>3473.589659254073</v>
      </c>
      <c r="Z159" s="13">
        <v>3586.799005245834</v>
      </c>
      <c r="AA159" s="13">
        <v>3581.1827673568882</v>
      </c>
      <c r="AB159" s="13">
        <v>3708.1866640094313</v>
      </c>
      <c r="AC159" s="13">
        <v>3606.5723459678125</v>
      </c>
      <c r="AD159" s="14">
        <f t="shared" si="49"/>
        <v>5787.3872733522285</v>
      </c>
      <c r="AE159" s="14">
        <f t="shared" si="49"/>
        <v>5765.1371804898572</v>
      </c>
      <c r="AF159" s="14">
        <f t="shared" si="49"/>
        <v>5864.9370717433985</v>
      </c>
      <c r="AG159" s="14">
        <f t="shared" si="47"/>
        <v>5832.3728875250154</v>
      </c>
      <c r="AH159" s="164">
        <v>5866.9125566114853</v>
      </c>
      <c r="AI159" s="164">
        <v>5872.521697083841</v>
      </c>
      <c r="AJ159" s="164">
        <v>5934.0836709452688</v>
      </c>
      <c r="AK159" s="164">
        <v>5783.260700375241</v>
      </c>
      <c r="AL159" s="14">
        <f t="shared" si="50"/>
        <v>5710.7530204978648</v>
      </c>
      <c r="AM159" s="14">
        <f t="shared" si="50"/>
        <v>6005.7235039268144</v>
      </c>
      <c r="AN159" s="14">
        <f t="shared" si="50"/>
        <v>6190.5073862825957</v>
      </c>
      <c r="AO159" s="14">
        <f t="shared" si="48"/>
        <v>6295.3928677107106</v>
      </c>
      <c r="AP159" s="13">
        <v>203243</v>
      </c>
      <c r="AQ159" s="13">
        <v>205898.62100000001</v>
      </c>
      <c r="AR159" s="13">
        <v>207910.26800000001</v>
      </c>
      <c r="AS159" s="14">
        <f t="shared" si="54"/>
        <v>1150.3144978614803</v>
      </c>
      <c r="AT159" s="14">
        <f t="shared" si="54"/>
        <v>1138.3964137709838</v>
      </c>
      <c r="AU159" s="14">
        <f t="shared" si="54"/>
        <v>1084.5086292353155</v>
      </c>
      <c r="AV159" s="14">
        <f t="shared" si="55"/>
        <v>999.2808481321216</v>
      </c>
      <c r="AW159" s="14">
        <f t="shared" si="55"/>
        <v>1144.5232055908102</v>
      </c>
      <c r="AX159" s="14">
        <f t="shared" si="55"/>
        <v>1145.4245933436423</v>
      </c>
      <c r="AY159" s="14">
        <f t="shared" si="51"/>
        <v>1157.1283219509908</v>
      </c>
      <c r="AZ159" s="14">
        <f t="shared" si="56"/>
        <v>1110.8980154463404</v>
      </c>
      <c r="BA159" s="14">
        <f t="shared" si="64"/>
        <v>1031.5532978980132</v>
      </c>
      <c r="BB159" s="14">
        <f t="shared" si="64"/>
        <v>1177.5410271300098</v>
      </c>
      <c r="BC159" s="14">
        <f t="shared" si="64"/>
        <v>1205.6033742320035</v>
      </c>
      <c r="BD159" s="14">
        <f t="shared" si="57"/>
        <v>1293.2600912923158</v>
      </c>
      <c r="BE159" s="14">
        <f t="shared" si="65"/>
        <v>1697.2065844647145</v>
      </c>
      <c r="BF159" s="14">
        <f t="shared" si="65"/>
        <v>1698.1771363585938</v>
      </c>
      <c r="BG159" s="14">
        <f t="shared" si="65"/>
        <v>1801.1686495607062</v>
      </c>
      <c r="BH159" s="14">
        <f t="shared" si="58"/>
        <v>1833.3621580223562</v>
      </c>
      <c r="BI159" s="14">
        <f t="shared" si="58"/>
        <v>1704.894885757886</v>
      </c>
      <c r="BJ159" s="14">
        <f t="shared" si="58"/>
        <v>1706.7177224049613</v>
      </c>
      <c r="BK159" s="14">
        <f t="shared" si="52"/>
        <v>1724.913161437705</v>
      </c>
      <c r="BL159" s="14">
        <f t="shared" si="59"/>
        <v>1670.7157817015909</v>
      </c>
      <c r="BM159" s="14">
        <f t="shared" si="66"/>
        <v>1742.02186873599</v>
      </c>
      <c r="BN159" s="14">
        <f t="shared" si="66"/>
        <v>1739.2941972918254</v>
      </c>
      <c r="BO159" s="14">
        <f t="shared" si="66"/>
        <v>1800.9769302968916</v>
      </c>
      <c r="BP159" s="14">
        <f t="shared" si="60"/>
        <v>1734.6773589690201</v>
      </c>
      <c r="BQ159" s="14">
        <f t="shared" si="67"/>
        <v>2847.521082326195</v>
      </c>
      <c r="BR159" s="14">
        <f t="shared" si="67"/>
        <v>2836.5735501295776</v>
      </c>
      <c r="BS159" s="14">
        <f t="shared" si="67"/>
        <v>2885.6772787960217</v>
      </c>
      <c r="BT159" s="14">
        <f t="shared" si="61"/>
        <v>2832.6430061544779</v>
      </c>
      <c r="BU159" s="14">
        <f t="shared" si="61"/>
        <v>2849.4180913486957</v>
      </c>
      <c r="BV159" s="14">
        <f t="shared" si="61"/>
        <v>2852.1423157486033</v>
      </c>
      <c r="BW159" s="14">
        <f t="shared" si="53"/>
        <v>2882.0414833886957</v>
      </c>
      <c r="BX159" s="14">
        <f t="shared" si="62"/>
        <v>2781.6137971479316</v>
      </c>
      <c r="BY159" s="14">
        <f t="shared" si="68"/>
        <v>2773.5751666340029</v>
      </c>
      <c r="BZ159" s="14">
        <f t="shared" si="68"/>
        <v>2916.8352244218354</v>
      </c>
      <c r="CA159" s="14">
        <f t="shared" si="68"/>
        <v>3006.5803045288949</v>
      </c>
      <c r="CB159" s="14">
        <f t="shared" si="63"/>
        <v>3027.9374502613359</v>
      </c>
    </row>
    <row r="160" spans="1:80" x14ac:dyDescent="0.3">
      <c r="A160" s="228" t="s">
        <v>250</v>
      </c>
      <c r="B160" s="228" t="s">
        <v>291</v>
      </c>
      <c r="C160" s="228" t="s">
        <v>302</v>
      </c>
      <c r="D160" s="228" t="s">
        <v>632</v>
      </c>
      <c r="E160" s="228" t="s">
        <v>633</v>
      </c>
      <c r="F160" s="13">
        <v>2247.9207545298968</v>
      </c>
      <c r="G160" s="13">
        <v>2345.2059868706028</v>
      </c>
      <c r="H160" s="13">
        <v>2755.5124016996542</v>
      </c>
      <c r="I160" s="13">
        <v>2940.1949654452919</v>
      </c>
      <c r="J160" s="13">
        <v>2621.7874469807275</v>
      </c>
      <c r="K160" s="13">
        <v>2664.3357000319365</v>
      </c>
      <c r="L160" s="13">
        <v>2513.479295529457</v>
      </c>
      <c r="M160" s="13">
        <v>2579.3566020727194</v>
      </c>
      <c r="N160" s="13">
        <v>3041.7830664424041</v>
      </c>
      <c r="O160" s="13">
        <v>2751.8474235155891</v>
      </c>
      <c r="P160" s="13">
        <v>2900.5480448678054</v>
      </c>
      <c r="Q160" s="13">
        <v>2816.6169953437898</v>
      </c>
      <c r="R160" s="13">
        <v>4064.5626234880247</v>
      </c>
      <c r="S160" s="13">
        <v>4216.0818869567338</v>
      </c>
      <c r="T160" s="13">
        <v>4281.8823236018106</v>
      </c>
      <c r="U160" s="13">
        <v>4329.5264777754201</v>
      </c>
      <c r="V160" s="13">
        <v>3944.0471599828597</v>
      </c>
      <c r="W160" s="13">
        <v>4016.8270813130653</v>
      </c>
      <c r="X160" s="13">
        <v>4327.3345746419036</v>
      </c>
      <c r="Y160" s="13">
        <v>4446.1044129596667</v>
      </c>
      <c r="Z160" s="13">
        <v>4347.6820591482474</v>
      </c>
      <c r="AA160" s="13">
        <v>4294.0818507801432</v>
      </c>
      <c r="AB160" s="13">
        <v>4492.7814563087013</v>
      </c>
      <c r="AC160" s="13">
        <v>4451.0832564881857</v>
      </c>
      <c r="AD160" s="14">
        <f t="shared" si="49"/>
        <v>6312.4833780179215</v>
      </c>
      <c r="AE160" s="14">
        <f t="shared" si="49"/>
        <v>6561.2878738273366</v>
      </c>
      <c r="AF160" s="14">
        <f t="shared" si="49"/>
        <v>7037.3947253014649</v>
      </c>
      <c r="AG160" s="14">
        <f t="shared" si="47"/>
        <v>7269.721443220712</v>
      </c>
      <c r="AH160" s="164">
        <v>6565.8346069635863</v>
      </c>
      <c r="AI160" s="164">
        <v>6681.1627813450013</v>
      </c>
      <c r="AJ160" s="164">
        <v>6840.8138701713597</v>
      </c>
      <c r="AK160" s="164">
        <v>7025.4610150323861</v>
      </c>
      <c r="AL160" s="14">
        <f t="shared" si="50"/>
        <v>7389.465125590652</v>
      </c>
      <c r="AM160" s="14">
        <f t="shared" si="50"/>
        <v>7045.9292742957323</v>
      </c>
      <c r="AN160" s="14">
        <f t="shared" si="50"/>
        <v>7393.3295011765067</v>
      </c>
      <c r="AO160" s="14">
        <f t="shared" si="48"/>
        <v>7267.700251831975</v>
      </c>
      <c r="AP160" s="13">
        <v>220363</v>
      </c>
      <c r="AQ160" s="13">
        <v>221575.33799999999</v>
      </c>
      <c r="AR160" s="13">
        <v>223051.19699999999</v>
      </c>
      <c r="AS160" s="14">
        <f t="shared" si="54"/>
        <v>1020.0989978035773</v>
      </c>
      <c r="AT160" s="14">
        <f t="shared" si="54"/>
        <v>1064.2467142263461</v>
      </c>
      <c r="AU160" s="14">
        <f t="shared" si="54"/>
        <v>1250.4424071643853</v>
      </c>
      <c r="AV160" s="14">
        <f t="shared" si="55"/>
        <v>1326.9504593716526</v>
      </c>
      <c r="AW160" s="14">
        <f t="shared" si="55"/>
        <v>1183.2487634434874</v>
      </c>
      <c r="AX160" s="14">
        <f t="shared" si="55"/>
        <v>1202.4513757176067</v>
      </c>
      <c r="AY160" s="14">
        <f t="shared" si="51"/>
        <v>1134.3678038435203</v>
      </c>
      <c r="AZ160" s="14">
        <f t="shared" si="56"/>
        <v>1156.3966644270999</v>
      </c>
      <c r="BA160" s="14">
        <f t="shared" si="64"/>
        <v>1372.7985677008894</v>
      </c>
      <c r="BB160" s="14">
        <f t="shared" si="64"/>
        <v>1241.9466211152026</v>
      </c>
      <c r="BC160" s="14">
        <f t="shared" si="64"/>
        <v>1309.0572583794526</v>
      </c>
      <c r="BD160" s="14">
        <f t="shared" si="57"/>
        <v>1262.7670387905562</v>
      </c>
      <c r="BE160" s="14">
        <f t="shared" si="65"/>
        <v>1844.4850648648023</v>
      </c>
      <c r="BF160" s="14">
        <f t="shared" si="65"/>
        <v>1913.2440050991927</v>
      </c>
      <c r="BG160" s="14">
        <f t="shared" si="65"/>
        <v>1943.10402544974</v>
      </c>
      <c r="BH160" s="14">
        <f t="shared" si="58"/>
        <v>1953.9748948844751</v>
      </c>
      <c r="BI160" s="14">
        <f t="shared" si="58"/>
        <v>1780.0027726835106</v>
      </c>
      <c r="BJ160" s="14">
        <f t="shared" si="58"/>
        <v>1812.84935298759</v>
      </c>
      <c r="BK160" s="14">
        <f t="shared" si="52"/>
        <v>1952.9856588290093</v>
      </c>
      <c r="BL160" s="14">
        <f t="shared" si="59"/>
        <v>1993.3111647724836</v>
      </c>
      <c r="BM160" s="14">
        <f t="shared" si="66"/>
        <v>1962.1687586676492</v>
      </c>
      <c r="BN160" s="14">
        <f t="shared" si="66"/>
        <v>1937.9782468300434</v>
      </c>
      <c r="BO160" s="14">
        <f t="shared" si="66"/>
        <v>2027.6541138836947</v>
      </c>
      <c r="BP160" s="14">
        <f t="shared" si="60"/>
        <v>1995.5433175676642</v>
      </c>
      <c r="BQ160" s="14">
        <f t="shared" si="67"/>
        <v>2864.5840626683798</v>
      </c>
      <c r="BR160" s="14">
        <f t="shared" si="67"/>
        <v>2977.4907193255385</v>
      </c>
      <c r="BS160" s="14">
        <f t="shared" si="67"/>
        <v>3193.546432614125</v>
      </c>
      <c r="BT160" s="14">
        <f t="shared" si="61"/>
        <v>3280.9253542561278</v>
      </c>
      <c r="BU160" s="14">
        <f t="shared" si="61"/>
        <v>2963.2515361269975</v>
      </c>
      <c r="BV160" s="14">
        <f t="shared" si="61"/>
        <v>3015.300728705196</v>
      </c>
      <c r="BW160" s="14">
        <f t="shared" si="53"/>
        <v>3087.3534626725291</v>
      </c>
      <c r="BX160" s="14">
        <f t="shared" si="62"/>
        <v>3149.7078291995836</v>
      </c>
      <c r="BY160" s="14">
        <f t="shared" si="68"/>
        <v>3334.9673263685381</v>
      </c>
      <c r="BZ160" s="14">
        <f t="shared" si="68"/>
        <v>3179.9248679452462</v>
      </c>
      <c r="CA160" s="14">
        <f t="shared" si="68"/>
        <v>3336.711372263147</v>
      </c>
      <c r="CB160" s="14">
        <f t="shared" si="63"/>
        <v>3258.3103563582204</v>
      </c>
    </row>
    <row r="161" spans="1:80" x14ac:dyDescent="0.3">
      <c r="A161" s="228" t="s">
        <v>226</v>
      </c>
      <c r="B161" s="228" t="s">
        <v>236</v>
      </c>
      <c r="C161" s="228" t="s">
        <v>252</v>
      </c>
      <c r="D161" s="228" t="s">
        <v>634</v>
      </c>
      <c r="E161" s="228" t="s">
        <v>635</v>
      </c>
      <c r="F161" s="13">
        <v>2122.3857248289969</v>
      </c>
      <c r="G161" s="13">
        <v>2129.8357482946967</v>
      </c>
      <c r="H161" s="13">
        <v>2286.8226015683922</v>
      </c>
      <c r="I161" s="13">
        <v>2255.9590238013402</v>
      </c>
      <c r="J161" s="13">
        <v>2171.3242167790759</v>
      </c>
      <c r="K161" s="13">
        <v>2264.0540623872776</v>
      </c>
      <c r="L161" s="13">
        <v>2290.5245638336446</v>
      </c>
      <c r="M161" s="13">
        <v>2160.7945123985746</v>
      </c>
      <c r="N161" s="13">
        <v>2571.7141889699778</v>
      </c>
      <c r="O161" s="13">
        <v>2411.0916061253411</v>
      </c>
      <c r="P161" s="13">
        <v>2388.0289802781085</v>
      </c>
      <c r="Q161" s="13">
        <v>2651.0856063336137</v>
      </c>
      <c r="R161" s="13">
        <v>4889.2177231757078</v>
      </c>
      <c r="S161" s="13">
        <v>4703.9209285603583</v>
      </c>
      <c r="T161" s="13">
        <v>4956.9420591503394</v>
      </c>
      <c r="U161" s="13">
        <v>4762.6003468473518</v>
      </c>
      <c r="V161" s="13">
        <v>4784.7765315323995</v>
      </c>
      <c r="W161" s="13">
        <v>4827.4624774007325</v>
      </c>
      <c r="X161" s="13">
        <v>4870.3665457812722</v>
      </c>
      <c r="Y161" s="13">
        <v>4729.2726675732483</v>
      </c>
      <c r="Z161" s="13">
        <v>4932.6182219199482</v>
      </c>
      <c r="AA161" s="13">
        <v>4801.5497110749402</v>
      </c>
      <c r="AB161" s="13">
        <v>5050.076650574887</v>
      </c>
      <c r="AC161" s="13">
        <v>5124.7500820719551</v>
      </c>
      <c r="AD161" s="14">
        <f t="shared" si="49"/>
        <v>7011.6034480047047</v>
      </c>
      <c r="AE161" s="14">
        <f t="shared" si="49"/>
        <v>6833.756676855055</v>
      </c>
      <c r="AF161" s="14">
        <f t="shared" si="49"/>
        <v>7243.7646607187316</v>
      </c>
      <c r="AG161" s="14">
        <f t="shared" si="47"/>
        <v>7018.5593706486925</v>
      </c>
      <c r="AH161" s="164">
        <v>6956.1007483114754</v>
      </c>
      <c r="AI161" s="164">
        <v>7091.51653978801</v>
      </c>
      <c r="AJ161" s="164">
        <v>7160.8911096149168</v>
      </c>
      <c r="AK161" s="164">
        <v>6890.067179971822</v>
      </c>
      <c r="AL161" s="14">
        <f t="shared" si="50"/>
        <v>7504.332410889926</v>
      </c>
      <c r="AM161" s="14">
        <f t="shared" si="50"/>
        <v>7212.6413172002813</v>
      </c>
      <c r="AN161" s="14">
        <f t="shared" si="50"/>
        <v>7438.1056308529951</v>
      </c>
      <c r="AO161" s="14">
        <f t="shared" si="48"/>
        <v>7775.8356884055684</v>
      </c>
      <c r="AP161" s="13">
        <v>224119</v>
      </c>
      <c r="AQ161" s="13">
        <v>224357.83799999999</v>
      </c>
      <c r="AR161" s="13">
        <v>225089.14</v>
      </c>
      <c r="AS161" s="14">
        <f t="shared" si="54"/>
        <v>946.99053843226</v>
      </c>
      <c r="AT161" s="14">
        <f t="shared" si="54"/>
        <v>950.31467581717607</v>
      </c>
      <c r="AU161" s="14">
        <f t="shared" si="54"/>
        <v>1020.3608804110281</v>
      </c>
      <c r="AV161" s="14">
        <f t="shared" si="55"/>
        <v>1005.5182577580999</v>
      </c>
      <c r="AW161" s="14">
        <f t="shared" si="55"/>
        <v>967.7951241351667</v>
      </c>
      <c r="AX161" s="14">
        <f t="shared" si="55"/>
        <v>1009.1263503739405</v>
      </c>
      <c r="AY161" s="14">
        <f t="shared" si="51"/>
        <v>1020.9246907761897</v>
      </c>
      <c r="AZ161" s="14">
        <f t="shared" si="56"/>
        <v>959.97279673225216</v>
      </c>
      <c r="BA161" s="14">
        <f t="shared" si="64"/>
        <v>1146.2555584842005</v>
      </c>
      <c r="BB161" s="14">
        <f t="shared" si="64"/>
        <v>1074.6634160939548</v>
      </c>
      <c r="BC161" s="14">
        <f t="shared" si="64"/>
        <v>1064.3840222235108</v>
      </c>
      <c r="BD161" s="14">
        <f t="shared" si="57"/>
        <v>1177.7936538091592</v>
      </c>
      <c r="BE161" s="14">
        <f t="shared" si="65"/>
        <v>2181.5275470512129</v>
      </c>
      <c r="BF161" s="14">
        <f t="shared" si="65"/>
        <v>2098.8496863542846</v>
      </c>
      <c r="BG161" s="14">
        <f t="shared" si="65"/>
        <v>2211.7455722854106</v>
      </c>
      <c r="BH161" s="14">
        <f t="shared" si="58"/>
        <v>2122.7697633845769</v>
      </c>
      <c r="BI161" s="14">
        <f t="shared" si="58"/>
        <v>2132.6540557644344</v>
      </c>
      <c r="BJ161" s="14">
        <f t="shared" si="58"/>
        <v>2151.6798880013866</v>
      </c>
      <c r="BK161" s="14">
        <f t="shared" si="52"/>
        <v>2170.8029410504805</v>
      </c>
      <c r="BL161" s="14">
        <f t="shared" si="59"/>
        <v>2101.0665674822194</v>
      </c>
      <c r="BM161" s="14">
        <f t="shared" si="66"/>
        <v>2198.5495429493076</v>
      </c>
      <c r="BN161" s="14">
        <f t="shared" si="66"/>
        <v>2140.1301393691183</v>
      </c>
      <c r="BO161" s="14">
        <f t="shared" si="66"/>
        <v>2250.9027077426585</v>
      </c>
      <c r="BP161" s="14">
        <f t="shared" si="60"/>
        <v>2276.7646995638947</v>
      </c>
      <c r="BQ161" s="14">
        <f t="shared" si="67"/>
        <v>3128.5180854834725</v>
      </c>
      <c r="BR161" s="14">
        <f t="shared" si="67"/>
        <v>3049.1643621714602</v>
      </c>
      <c r="BS161" s="14">
        <f t="shared" si="67"/>
        <v>3232.1064526964387</v>
      </c>
      <c r="BT161" s="14">
        <f t="shared" si="61"/>
        <v>3128.2880211426773</v>
      </c>
      <c r="BU161" s="14">
        <f t="shared" si="61"/>
        <v>3100.4491798996009</v>
      </c>
      <c r="BV161" s="14">
        <f t="shared" si="61"/>
        <v>3160.8062383753272</v>
      </c>
      <c r="BW161" s="14">
        <f t="shared" si="53"/>
        <v>3191.7276318266699</v>
      </c>
      <c r="BX161" s="14">
        <f t="shared" si="62"/>
        <v>3061.0393642144713</v>
      </c>
      <c r="BY161" s="14">
        <f t="shared" si="68"/>
        <v>3344.8051014335083</v>
      </c>
      <c r="BZ161" s="14">
        <f t="shared" si="68"/>
        <v>3214.7935554630731</v>
      </c>
      <c r="CA161" s="14">
        <f t="shared" si="68"/>
        <v>3315.2867299661693</v>
      </c>
      <c r="CB161" s="14">
        <f t="shared" si="63"/>
        <v>3454.5583533730537</v>
      </c>
    </row>
    <row r="162" spans="1:80" x14ac:dyDescent="0.3">
      <c r="A162" s="228" t="s">
        <v>232</v>
      </c>
      <c r="B162" s="228" t="s">
        <v>263</v>
      </c>
      <c r="C162" s="228" t="s">
        <v>268</v>
      </c>
      <c r="D162" s="228" t="s">
        <v>638</v>
      </c>
      <c r="E162" s="228" t="s">
        <v>639</v>
      </c>
      <c r="F162" s="13">
        <v>1324.606653542945</v>
      </c>
      <c r="G162" s="13">
        <v>1337.1535479566492</v>
      </c>
      <c r="H162" s="13">
        <v>1458.9984958249181</v>
      </c>
      <c r="I162" s="13">
        <v>1495.7536312447803</v>
      </c>
      <c r="J162" s="13">
        <v>1300.2143761549853</v>
      </c>
      <c r="K162" s="13">
        <v>1325.4203328829815</v>
      </c>
      <c r="L162" s="13">
        <v>1544.2090185157972</v>
      </c>
      <c r="M162" s="13">
        <v>1422.5023302939917</v>
      </c>
      <c r="N162" s="13">
        <v>1843.6256968121552</v>
      </c>
      <c r="O162" s="13">
        <v>1881.6002834493365</v>
      </c>
      <c r="P162" s="13">
        <v>1958.0652609160995</v>
      </c>
      <c r="Q162" s="13">
        <v>2013.0224700059744</v>
      </c>
      <c r="R162" s="13">
        <v>3346.321279136263</v>
      </c>
      <c r="S162" s="13">
        <v>3337.5098074671218</v>
      </c>
      <c r="T162" s="13">
        <v>3572.9759042081323</v>
      </c>
      <c r="U162" s="13">
        <v>3642.5508373827461</v>
      </c>
      <c r="V162" s="13">
        <v>3308.4541245085034</v>
      </c>
      <c r="W162" s="13">
        <v>3234.1323099142137</v>
      </c>
      <c r="X162" s="13">
        <v>3363.0252467105579</v>
      </c>
      <c r="Y162" s="13">
        <v>3380.3387075334008</v>
      </c>
      <c r="Z162" s="13">
        <v>3655.4662692802785</v>
      </c>
      <c r="AA162" s="13">
        <v>3732.3391542097952</v>
      </c>
      <c r="AB162" s="13">
        <v>3922.6029101746894</v>
      </c>
      <c r="AC162" s="13">
        <v>3942.2594487905526</v>
      </c>
      <c r="AD162" s="14">
        <f t="shared" si="49"/>
        <v>4670.9279326792075</v>
      </c>
      <c r="AE162" s="14">
        <f t="shared" si="49"/>
        <v>4674.6633554237706</v>
      </c>
      <c r="AF162" s="14">
        <f t="shared" si="49"/>
        <v>5031.9744000330502</v>
      </c>
      <c r="AG162" s="14">
        <f t="shared" si="47"/>
        <v>5138.3044686275261</v>
      </c>
      <c r="AH162" s="164">
        <v>4608.6685006634889</v>
      </c>
      <c r="AI162" s="164">
        <v>4559.5526427971945</v>
      </c>
      <c r="AJ162" s="164">
        <v>4907.2342652263551</v>
      </c>
      <c r="AK162" s="164">
        <v>4802.8410378273929</v>
      </c>
      <c r="AL162" s="14">
        <f t="shared" si="50"/>
        <v>5499.0919660924337</v>
      </c>
      <c r="AM162" s="14">
        <f t="shared" si="50"/>
        <v>5613.9394376591317</v>
      </c>
      <c r="AN162" s="14">
        <f t="shared" si="50"/>
        <v>5880.6681710907887</v>
      </c>
      <c r="AO162" s="14">
        <f t="shared" si="48"/>
        <v>5955.281918796527</v>
      </c>
      <c r="AP162" s="13">
        <v>175768</v>
      </c>
      <c r="AQ162" s="13">
        <v>176003.07500000001</v>
      </c>
      <c r="AR162" s="13">
        <v>177095.538</v>
      </c>
      <c r="AS162" s="14">
        <f t="shared" si="54"/>
        <v>753.61081285725788</v>
      </c>
      <c r="AT162" s="14">
        <f t="shared" si="54"/>
        <v>760.74913975049446</v>
      </c>
      <c r="AU162" s="14">
        <f t="shared" si="54"/>
        <v>830.07060205777964</v>
      </c>
      <c r="AV162" s="14">
        <f t="shared" si="55"/>
        <v>849.84516960557653</v>
      </c>
      <c r="AW162" s="14">
        <f t="shared" si="55"/>
        <v>738.74526121488805</v>
      </c>
      <c r="AX162" s="14">
        <f t="shared" si="55"/>
        <v>753.06657732143685</v>
      </c>
      <c r="AY162" s="14">
        <f t="shared" si="51"/>
        <v>877.37615863574956</v>
      </c>
      <c r="AZ162" s="14">
        <f t="shared" si="56"/>
        <v>803.24007389389533</v>
      </c>
      <c r="BA162" s="14">
        <f t="shared" si="64"/>
        <v>1047.4962990346362</v>
      </c>
      <c r="BB162" s="14">
        <f t="shared" si="64"/>
        <v>1069.0723917461876</v>
      </c>
      <c r="BC162" s="14">
        <f t="shared" si="64"/>
        <v>1112.5176426128346</v>
      </c>
      <c r="BD162" s="14">
        <f t="shared" si="57"/>
        <v>1136.6872890981444</v>
      </c>
      <c r="BE162" s="14">
        <f t="shared" si="65"/>
        <v>1903.8285007147279</v>
      </c>
      <c r="BF162" s="14">
        <f t="shared" si="65"/>
        <v>1898.8153745090813</v>
      </c>
      <c r="BG162" s="14">
        <f t="shared" si="65"/>
        <v>2032.7795185745599</v>
      </c>
      <c r="BH162" s="14">
        <f t="shared" si="58"/>
        <v>2069.5949984866716</v>
      </c>
      <c r="BI162" s="14">
        <f t="shared" si="58"/>
        <v>1879.7706372507998</v>
      </c>
      <c r="BJ162" s="14">
        <f t="shared" si="58"/>
        <v>1837.5430712868019</v>
      </c>
      <c r="BK162" s="14">
        <f t="shared" si="52"/>
        <v>1910.7764149635213</v>
      </c>
      <c r="BL162" s="14">
        <f t="shared" si="59"/>
        <v>1908.7655994660922</v>
      </c>
      <c r="BM162" s="14">
        <f t="shared" si="66"/>
        <v>2076.9331838550424</v>
      </c>
      <c r="BN162" s="14">
        <f t="shared" si="66"/>
        <v>2120.6101962762837</v>
      </c>
      <c r="BO162" s="14">
        <f t="shared" si="66"/>
        <v>2228.7127143515472</v>
      </c>
      <c r="BP162" s="14">
        <f t="shared" si="60"/>
        <v>2226.063679137163</v>
      </c>
      <c r="BQ162" s="14">
        <f t="shared" si="67"/>
        <v>2657.4393135719852</v>
      </c>
      <c r="BR162" s="14">
        <f t="shared" si="67"/>
        <v>2659.5645142595754</v>
      </c>
      <c r="BS162" s="14">
        <f t="shared" si="67"/>
        <v>2862.8501206323394</v>
      </c>
      <c r="BT162" s="14">
        <f t="shared" si="61"/>
        <v>2919.4401680922483</v>
      </c>
      <c r="BU162" s="14">
        <f t="shared" si="61"/>
        <v>2618.5158984656882</v>
      </c>
      <c r="BV162" s="14">
        <f t="shared" si="61"/>
        <v>2590.6096486082383</v>
      </c>
      <c r="BW162" s="14">
        <f t="shared" si="53"/>
        <v>2788.1525735992709</v>
      </c>
      <c r="BX162" s="14">
        <f t="shared" si="62"/>
        <v>2712.0056733599877</v>
      </c>
      <c r="BY162" s="14">
        <f t="shared" si="68"/>
        <v>3124.4294828896786</v>
      </c>
      <c r="BZ162" s="14">
        <f t="shared" si="68"/>
        <v>3189.6825880224715</v>
      </c>
      <c r="CA162" s="14">
        <f t="shared" si="68"/>
        <v>3341.2303569643814</v>
      </c>
      <c r="CB162" s="14">
        <f t="shared" si="63"/>
        <v>3362.7509682353075</v>
      </c>
    </row>
    <row r="163" spans="1:80" x14ac:dyDescent="0.3">
      <c r="A163" s="228" t="s">
        <v>232</v>
      </c>
      <c r="B163" s="228" t="s">
        <v>270</v>
      </c>
      <c r="C163" s="228" t="s">
        <v>289</v>
      </c>
      <c r="D163" s="228" t="s">
        <v>640</v>
      </c>
      <c r="E163" s="228" t="s">
        <v>641</v>
      </c>
      <c r="F163" s="13">
        <v>1093.2693782684485</v>
      </c>
      <c r="G163" s="13">
        <v>1365.6115872668777</v>
      </c>
      <c r="H163" s="13">
        <v>1497.8683016374596</v>
      </c>
      <c r="I163" s="13">
        <v>1715.081333905883</v>
      </c>
      <c r="J163" s="13">
        <v>1372.4547266178818</v>
      </c>
      <c r="K163" s="13">
        <v>1350.9082556259805</v>
      </c>
      <c r="L163" s="13">
        <v>1394.2435360811592</v>
      </c>
      <c r="M163" s="13">
        <v>1393.9893270088835</v>
      </c>
      <c r="N163" s="13">
        <v>2150.0475422746722</v>
      </c>
      <c r="O163" s="13">
        <v>2174.1471578561359</v>
      </c>
      <c r="P163" s="13">
        <v>2140.0217837245532</v>
      </c>
      <c r="Q163" s="13">
        <v>2143.586437156182</v>
      </c>
      <c r="R163" s="13">
        <v>2838.5116255026655</v>
      </c>
      <c r="S163" s="13">
        <v>2827.8617211630553</v>
      </c>
      <c r="T163" s="13">
        <v>2818.5276256027655</v>
      </c>
      <c r="U163" s="13">
        <v>2879.5890721563655</v>
      </c>
      <c r="V163" s="13">
        <v>2947.7026407032972</v>
      </c>
      <c r="W163" s="13">
        <v>2901.7805547121538</v>
      </c>
      <c r="X163" s="13">
        <v>2994.3306474639307</v>
      </c>
      <c r="Y163" s="13">
        <v>2993.6348845899447</v>
      </c>
      <c r="Z163" s="13">
        <v>2828.7668812754277</v>
      </c>
      <c r="AA163" s="13">
        <v>2906.954318683579</v>
      </c>
      <c r="AB163" s="13">
        <v>2949.1536512716898</v>
      </c>
      <c r="AC163" s="13">
        <v>2888.4325177891697</v>
      </c>
      <c r="AD163" s="14">
        <f t="shared" si="49"/>
        <v>3931.7810037711142</v>
      </c>
      <c r="AE163" s="14">
        <f t="shared" si="49"/>
        <v>4193.4733084299332</v>
      </c>
      <c r="AF163" s="14">
        <f t="shared" si="49"/>
        <v>4316.3959272402253</v>
      </c>
      <c r="AG163" s="14">
        <f t="shared" si="47"/>
        <v>4594.6704060622487</v>
      </c>
      <c r="AH163" s="164">
        <v>4320.1573673211788</v>
      </c>
      <c r="AI163" s="164">
        <v>4252.6888103381343</v>
      </c>
      <c r="AJ163" s="164">
        <v>4388.5741835450899</v>
      </c>
      <c r="AK163" s="164">
        <v>4387.6242115988271</v>
      </c>
      <c r="AL163" s="14">
        <f t="shared" si="50"/>
        <v>4978.8144235501004</v>
      </c>
      <c r="AM163" s="14">
        <f t="shared" si="50"/>
        <v>5081.1014765397149</v>
      </c>
      <c r="AN163" s="14">
        <f t="shared" si="50"/>
        <v>5089.175434996243</v>
      </c>
      <c r="AO163" s="14">
        <f t="shared" si="48"/>
        <v>5032.0189549453517</v>
      </c>
      <c r="AP163" s="13">
        <v>170394</v>
      </c>
      <c r="AQ163" s="13">
        <v>172323.80799999999</v>
      </c>
      <c r="AR163" s="13">
        <v>174314.40100000001</v>
      </c>
      <c r="AS163" s="14">
        <f t="shared" si="54"/>
        <v>641.61260271397373</v>
      </c>
      <c r="AT163" s="14">
        <f t="shared" si="54"/>
        <v>801.44347058398625</v>
      </c>
      <c r="AU163" s="14">
        <f t="shared" si="54"/>
        <v>879.06164632408388</v>
      </c>
      <c r="AV163" s="14">
        <f t="shared" si="55"/>
        <v>995.26661684837143</v>
      </c>
      <c r="AW163" s="14">
        <f t="shared" si="55"/>
        <v>796.4394140001142</v>
      </c>
      <c r="AX163" s="14">
        <f t="shared" si="55"/>
        <v>783.93593508912033</v>
      </c>
      <c r="AY163" s="14">
        <f t="shared" si="51"/>
        <v>809.08352262106416</v>
      </c>
      <c r="AZ163" s="14">
        <f t="shared" si="56"/>
        <v>799.69831466126743</v>
      </c>
      <c r="BA163" s="14">
        <f t="shared" si="64"/>
        <v>1247.6787550299912</v>
      </c>
      <c r="BB163" s="14">
        <f t="shared" si="64"/>
        <v>1261.6638310686217</v>
      </c>
      <c r="BC163" s="14">
        <f t="shared" si="64"/>
        <v>1241.8607785898937</v>
      </c>
      <c r="BD163" s="14">
        <f t="shared" si="57"/>
        <v>1229.724236700433</v>
      </c>
      <c r="BE163" s="14">
        <f t="shared" si="65"/>
        <v>1665.8518642103979</v>
      </c>
      <c r="BF163" s="14">
        <f t="shared" si="65"/>
        <v>1659.6017002729293</v>
      </c>
      <c r="BG163" s="14">
        <f t="shared" si="65"/>
        <v>1654.1237517769202</v>
      </c>
      <c r="BH163" s="14">
        <f t="shared" si="58"/>
        <v>1671.0337971154663</v>
      </c>
      <c r="BI163" s="14">
        <f t="shared" si="58"/>
        <v>1710.5602962901662</v>
      </c>
      <c r="BJ163" s="14">
        <f t="shared" si="58"/>
        <v>1683.9115780868503</v>
      </c>
      <c r="BK163" s="14">
        <f t="shared" si="52"/>
        <v>1737.6186623405692</v>
      </c>
      <c r="BL163" s="14">
        <f t="shared" si="59"/>
        <v>1717.3766868463981</v>
      </c>
      <c r="BM163" s="14">
        <f t="shared" si="66"/>
        <v>1641.5415339913031</v>
      </c>
      <c r="BN163" s="14">
        <f t="shared" si="66"/>
        <v>1686.9139281576108</v>
      </c>
      <c r="BO163" s="14">
        <f t="shared" si="66"/>
        <v>1711.4023218844432</v>
      </c>
      <c r="BP163" s="14">
        <f t="shared" si="60"/>
        <v>1657.0246068132774</v>
      </c>
      <c r="BQ163" s="14">
        <f t="shared" si="67"/>
        <v>2307.4644669243717</v>
      </c>
      <c r="BR163" s="14">
        <f t="shared" si="67"/>
        <v>2461.0451708569162</v>
      </c>
      <c r="BS163" s="14">
        <f t="shared" si="67"/>
        <v>2533.185398101004</v>
      </c>
      <c r="BT163" s="14">
        <f t="shared" si="61"/>
        <v>2666.3004139638379</v>
      </c>
      <c r="BU163" s="14">
        <f t="shared" si="61"/>
        <v>2506.9997102902803</v>
      </c>
      <c r="BV163" s="14">
        <f t="shared" si="61"/>
        <v>2467.847513175971</v>
      </c>
      <c r="BW163" s="14">
        <f t="shared" si="53"/>
        <v>2546.7021849616335</v>
      </c>
      <c r="BX163" s="14">
        <f t="shared" si="62"/>
        <v>2517.0750015076646</v>
      </c>
      <c r="BY163" s="14">
        <f t="shared" si="68"/>
        <v>2889.2202890212943</v>
      </c>
      <c r="BZ163" s="14">
        <f t="shared" si="68"/>
        <v>2948.5777592262325</v>
      </c>
      <c r="CA163" s="14">
        <f t="shared" si="68"/>
        <v>2953.2631004743371</v>
      </c>
      <c r="CB163" s="14">
        <f t="shared" si="63"/>
        <v>2886.7488435137102</v>
      </c>
    </row>
    <row r="164" spans="1:80" x14ac:dyDescent="0.3">
      <c r="A164" s="228" t="s">
        <v>250</v>
      </c>
      <c r="B164" s="228" t="s">
        <v>291</v>
      </c>
      <c r="C164" s="228" t="s">
        <v>296</v>
      </c>
      <c r="D164" s="228" t="s">
        <v>644</v>
      </c>
      <c r="E164" s="228" t="s">
        <v>645</v>
      </c>
      <c r="F164" s="13">
        <v>1496.8943107736079</v>
      </c>
      <c r="G164" s="13">
        <v>1511.5124192772564</v>
      </c>
      <c r="H164" s="13">
        <v>1686.4424510375836</v>
      </c>
      <c r="I164" s="13">
        <v>1638.6899632589984</v>
      </c>
      <c r="J164" s="13">
        <v>1732.7331279658038</v>
      </c>
      <c r="K164" s="13">
        <v>1723.4749925801598</v>
      </c>
      <c r="L164" s="13">
        <v>1747.8385067529075</v>
      </c>
      <c r="M164" s="13">
        <v>1654.7698826130118</v>
      </c>
      <c r="N164" s="13">
        <v>1689.8533430217683</v>
      </c>
      <c r="O164" s="13">
        <v>1667.4389099828406</v>
      </c>
      <c r="P164" s="13">
        <v>1622.1227736215301</v>
      </c>
      <c r="Q164" s="13">
        <v>1629.9190981568095</v>
      </c>
      <c r="R164" s="13">
        <v>3012.3048923185042</v>
      </c>
      <c r="S164" s="13">
        <v>2939.2143498002615</v>
      </c>
      <c r="T164" s="13">
        <v>3098.5517324900302</v>
      </c>
      <c r="U164" s="13">
        <v>3030.3338928063367</v>
      </c>
      <c r="V164" s="13">
        <v>3025.4611899717879</v>
      </c>
      <c r="W164" s="13">
        <v>3037.1556767747065</v>
      </c>
      <c r="X164" s="13">
        <v>3138.0206254498812</v>
      </c>
      <c r="Y164" s="13">
        <v>3172.1295452917275</v>
      </c>
      <c r="Z164" s="13">
        <v>3017.1775951530535</v>
      </c>
      <c r="AA164" s="13">
        <v>2963.5778639730088</v>
      </c>
      <c r="AB164" s="13">
        <v>3033.2575145070668</v>
      </c>
      <c r="AC164" s="13">
        <v>3058.5955692467242</v>
      </c>
      <c r="AD164" s="14">
        <f t="shared" si="49"/>
        <v>4509.1992030921119</v>
      </c>
      <c r="AE164" s="14">
        <f t="shared" si="49"/>
        <v>4450.7267690775179</v>
      </c>
      <c r="AF164" s="14">
        <f t="shared" si="49"/>
        <v>4784.994183527614</v>
      </c>
      <c r="AG164" s="14">
        <f t="shared" si="47"/>
        <v>4669.0238560653352</v>
      </c>
      <c r="AH164" s="164">
        <v>4758.1943179375921</v>
      </c>
      <c r="AI164" s="164">
        <v>4760.6306693548668</v>
      </c>
      <c r="AJ164" s="164">
        <v>4885.8591322027878</v>
      </c>
      <c r="AK164" s="164">
        <v>4826.8994279047392</v>
      </c>
      <c r="AL164" s="14">
        <f t="shared" si="50"/>
        <v>4707.030938174822</v>
      </c>
      <c r="AM164" s="14">
        <f t="shared" si="50"/>
        <v>4631.0167739558492</v>
      </c>
      <c r="AN164" s="14">
        <f t="shared" si="50"/>
        <v>4655.3802881285974</v>
      </c>
      <c r="AO164" s="14">
        <f t="shared" si="48"/>
        <v>4688.5146674035332</v>
      </c>
      <c r="AP164" s="13">
        <v>135247</v>
      </c>
      <c r="AQ164" s="13">
        <v>135643.56599999999</v>
      </c>
      <c r="AR164" s="13">
        <v>136322.91</v>
      </c>
      <c r="AS164" s="14">
        <f t="shared" si="54"/>
        <v>1106.7855928587014</v>
      </c>
      <c r="AT164" s="14">
        <f t="shared" si="54"/>
        <v>1117.5940459139622</v>
      </c>
      <c r="AU164" s="14">
        <f t="shared" si="54"/>
        <v>1246.9352008085825</v>
      </c>
      <c r="AV164" s="14">
        <f t="shared" si="55"/>
        <v>1208.0852867426079</v>
      </c>
      <c r="AW164" s="14">
        <f t="shared" si="55"/>
        <v>1277.4163781316422</v>
      </c>
      <c r="AX164" s="14">
        <f t="shared" si="55"/>
        <v>1270.5910375285769</v>
      </c>
      <c r="AY164" s="14">
        <f t="shared" si="51"/>
        <v>1288.5524601682232</v>
      </c>
      <c r="AZ164" s="14">
        <f t="shared" si="56"/>
        <v>1213.8604454768547</v>
      </c>
      <c r="BA164" s="14">
        <f t="shared" si="64"/>
        <v>1245.8042742858649</v>
      </c>
      <c r="BB164" s="14">
        <f t="shared" si="64"/>
        <v>1229.2797654573906</v>
      </c>
      <c r="BC164" s="14">
        <f t="shared" si="64"/>
        <v>1195.8715193476482</v>
      </c>
      <c r="BD164" s="14">
        <f t="shared" si="57"/>
        <v>1195.6310924970787</v>
      </c>
      <c r="BE164" s="14">
        <f t="shared" si="65"/>
        <v>2227.2618929207333</v>
      </c>
      <c r="BF164" s="14">
        <f t="shared" si="65"/>
        <v>2173.2196276444292</v>
      </c>
      <c r="BG164" s="14">
        <f t="shared" si="65"/>
        <v>2291.0317659467714</v>
      </c>
      <c r="BH164" s="14">
        <f t="shared" si="58"/>
        <v>2234.0417479192024</v>
      </c>
      <c r="BI164" s="14">
        <f t="shared" si="58"/>
        <v>2230.4494633912736</v>
      </c>
      <c r="BJ164" s="14">
        <f t="shared" si="58"/>
        <v>2239.0709462583036</v>
      </c>
      <c r="BK164" s="14">
        <f t="shared" si="52"/>
        <v>2313.4312359864393</v>
      </c>
      <c r="BL164" s="14">
        <f t="shared" si="59"/>
        <v>2326.9232921243593</v>
      </c>
      <c r="BM164" s="14">
        <f t="shared" si="66"/>
        <v>2224.3425796937936</v>
      </c>
      <c r="BN164" s="14">
        <f t="shared" si="66"/>
        <v>2184.8274498865717</v>
      </c>
      <c r="BO164" s="14">
        <f t="shared" si="66"/>
        <v>2236.1971186359601</v>
      </c>
      <c r="BP164" s="14">
        <f t="shared" si="60"/>
        <v>2243.6401696873431</v>
      </c>
      <c r="BQ164" s="14">
        <f t="shared" si="67"/>
        <v>3334.0474857794343</v>
      </c>
      <c r="BR164" s="14">
        <f t="shared" si="67"/>
        <v>3290.8136735583917</v>
      </c>
      <c r="BS164" s="14">
        <f t="shared" si="67"/>
        <v>3537.9669667553544</v>
      </c>
      <c r="BT164" s="14">
        <f t="shared" si="61"/>
        <v>3442.1270346618098</v>
      </c>
      <c r="BU164" s="14">
        <f t="shared" si="61"/>
        <v>3507.8658415229161</v>
      </c>
      <c r="BV164" s="14">
        <f t="shared" si="61"/>
        <v>3509.6619837868811</v>
      </c>
      <c r="BW164" s="14">
        <f t="shared" si="53"/>
        <v>3601.9836961546621</v>
      </c>
      <c r="BX164" s="14">
        <f t="shared" si="62"/>
        <v>3540.7837376012144</v>
      </c>
      <c r="BY164" s="14">
        <f t="shared" si="68"/>
        <v>3470.1468539796588</v>
      </c>
      <c r="BZ164" s="14">
        <f t="shared" si="68"/>
        <v>3414.1072153439623</v>
      </c>
      <c r="CA164" s="14">
        <f t="shared" si="68"/>
        <v>3432.0686379836088</v>
      </c>
      <c r="CB164" s="14">
        <f t="shared" si="63"/>
        <v>3439.2712621844212</v>
      </c>
    </row>
    <row r="165" spans="1:80" x14ac:dyDescent="0.3">
      <c r="A165" s="228" t="s">
        <v>241</v>
      </c>
      <c r="B165" s="228" t="s">
        <v>276</v>
      </c>
      <c r="C165" s="228" t="s">
        <v>317</v>
      </c>
      <c r="D165" s="228" t="s">
        <v>646</v>
      </c>
      <c r="E165" s="228" t="s">
        <v>647</v>
      </c>
      <c r="F165" s="13">
        <v>1674.83512731567</v>
      </c>
      <c r="G165" s="13">
        <v>1881.7035359293263</v>
      </c>
      <c r="H165" s="13">
        <v>2054.871185680171</v>
      </c>
      <c r="I165" s="13">
        <v>2059.0076497407763</v>
      </c>
      <c r="J165" s="13">
        <v>1185.39875543371</v>
      </c>
      <c r="K165" s="13">
        <v>1198.1920309037355</v>
      </c>
      <c r="L165" s="13">
        <v>1205.4535942381976</v>
      </c>
      <c r="M165" s="13">
        <v>1178.4993434280577</v>
      </c>
      <c r="N165" s="13">
        <v>2271.8821971676821</v>
      </c>
      <c r="O165" s="13">
        <v>2740.0048579035579</v>
      </c>
      <c r="P165" s="13">
        <v>2856.6924000192603</v>
      </c>
      <c r="Q165" s="13">
        <v>2870.7998572904298</v>
      </c>
      <c r="R165" s="13">
        <v>3856.8888950527762</v>
      </c>
      <c r="S165" s="13">
        <v>4000.1468005035244</v>
      </c>
      <c r="T165" s="13">
        <v>4256.8101159662783</v>
      </c>
      <c r="U165" s="13">
        <v>4007.7365073698966</v>
      </c>
      <c r="V165" s="13">
        <v>4911.601539425531</v>
      </c>
      <c r="W165" s="13">
        <v>4963.2661774661556</v>
      </c>
      <c r="X165" s="13">
        <v>4995.3144374469402</v>
      </c>
      <c r="Y165" s="13">
        <v>4886.1527926252238</v>
      </c>
      <c r="Z165" s="13">
        <v>4114.2792585299576</v>
      </c>
      <c r="AA165" s="13">
        <v>3967.5572700392049</v>
      </c>
      <c r="AB165" s="13">
        <v>4344.496419921813</v>
      </c>
      <c r="AC165" s="13">
        <v>4413.9833483137409</v>
      </c>
      <c r="AD165" s="14">
        <f t="shared" si="49"/>
        <v>5531.7240223684457</v>
      </c>
      <c r="AE165" s="14">
        <f t="shared" si="49"/>
        <v>5881.8503364328508</v>
      </c>
      <c r="AF165" s="14">
        <f t="shared" si="49"/>
        <v>6311.6813016464494</v>
      </c>
      <c r="AG165" s="14">
        <f t="shared" si="47"/>
        <v>6066.7441571106729</v>
      </c>
      <c r="AH165" s="164">
        <v>6097.000294859241</v>
      </c>
      <c r="AI165" s="164">
        <v>6161.4582083698915</v>
      </c>
      <c r="AJ165" s="164">
        <v>6200.7680316851383</v>
      </c>
      <c r="AK165" s="164">
        <v>6064.6521360532824</v>
      </c>
      <c r="AL165" s="14">
        <f t="shared" si="50"/>
        <v>6386.1614556976401</v>
      </c>
      <c r="AM165" s="14">
        <f t="shared" si="50"/>
        <v>6707.5621279427633</v>
      </c>
      <c r="AN165" s="14">
        <f t="shared" si="50"/>
        <v>7201.1888199410732</v>
      </c>
      <c r="AO165" s="14">
        <f t="shared" si="48"/>
        <v>7284.7832056041707</v>
      </c>
      <c r="AP165" s="13">
        <v>307964</v>
      </c>
      <c r="AQ165" s="13">
        <v>315589.80499999999</v>
      </c>
      <c r="AR165" s="13">
        <v>321995.5</v>
      </c>
      <c r="AS165" s="14">
        <f t="shared" si="54"/>
        <v>543.84120459393625</v>
      </c>
      <c r="AT165" s="14">
        <f t="shared" si="54"/>
        <v>611.01412370579885</v>
      </c>
      <c r="AU165" s="14">
        <f t="shared" si="54"/>
        <v>667.2439589303201</v>
      </c>
      <c r="AV165" s="14">
        <f t="shared" si="55"/>
        <v>652.4316112622131</v>
      </c>
      <c r="AW165" s="14">
        <f t="shared" si="55"/>
        <v>375.61376719178554</v>
      </c>
      <c r="AX165" s="14">
        <f t="shared" si="55"/>
        <v>379.66753422333636</v>
      </c>
      <c r="AY165" s="14">
        <f t="shared" si="51"/>
        <v>381.96848413344583</v>
      </c>
      <c r="AZ165" s="14">
        <f t="shared" si="56"/>
        <v>365.99869980420772</v>
      </c>
      <c r="BA165" s="14">
        <f t="shared" si="64"/>
        <v>719.88453402912751</v>
      </c>
      <c r="BB165" s="14">
        <f t="shared" si="64"/>
        <v>868.21716496943179</v>
      </c>
      <c r="BC165" s="14">
        <f t="shared" si="64"/>
        <v>905.19159832151752</v>
      </c>
      <c r="BD165" s="14">
        <f t="shared" si="57"/>
        <v>891.56521047357182</v>
      </c>
      <c r="BE165" s="14">
        <f t="shared" si="65"/>
        <v>1252.3830366707718</v>
      </c>
      <c r="BF165" s="14">
        <f t="shared" si="65"/>
        <v>1298.9007807742219</v>
      </c>
      <c r="BG165" s="14">
        <f t="shared" si="65"/>
        <v>1382.242767325492</v>
      </c>
      <c r="BH165" s="14">
        <f t="shared" si="58"/>
        <v>1269.9195106666696</v>
      </c>
      <c r="BI165" s="14">
        <f t="shared" si="58"/>
        <v>1556.3245268412682</v>
      </c>
      <c r="BJ165" s="14">
        <f t="shared" si="58"/>
        <v>1572.6953465642387</v>
      </c>
      <c r="BK165" s="14">
        <f t="shared" si="52"/>
        <v>1582.8503830936304</v>
      </c>
      <c r="BL165" s="14">
        <f t="shared" si="59"/>
        <v>1517.4599622122744</v>
      </c>
      <c r="BM165" s="14">
        <f t="shared" si="66"/>
        <v>1303.6793943739588</v>
      </c>
      <c r="BN165" s="14">
        <f t="shared" si="66"/>
        <v>1257.1880356018487</v>
      </c>
      <c r="BO165" s="14">
        <f t="shared" si="66"/>
        <v>1376.6276194891063</v>
      </c>
      <c r="BP165" s="14">
        <f t="shared" si="60"/>
        <v>1370.8214395274906</v>
      </c>
      <c r="BQ165" s="14">
        <f t="shared" si="67"/>
        <v>1796.2242412647083</v>
      </c>
      <c r="BR165" s="14">
        <f t="shared" si="67"/>
        <v>1909.9149044800208</v>
      </c>
      <c r="BS165" s="14">
        <f t="shared" si="67"/>
        <v>2049.4867262558123</v>
      </c>
      <c r="BT165" s="14">
        <f t="shared" si="61"/>
        <v>1922.3511219288825</v>
      </c>
      <c r="BU165" s="14">
        <f t="shared" si="61"/>
        <v>1931.9382940330538</v>
      </c>
      <c r="BV165" s="14">
        <f t="shared" si="61"/>
        <v>1952.3628807875752</v>
      </c>
      <c r="BW165" s="14">
        <f t="shared" si="53"/>
        <v>1964.818867227076</v>
      </c>
      <c r="BX165" s="14">
        <f t="shared" si="62"/>
        <v>1883.4586620164823</v>
      </c>
      <c r="BY165" s="14">
        <f t="shared" si="68"/>
        <v>2023.5639284030865</v>
      </c>
      <c r="BZ165" s="14">
        <f t="shared" si="68"/>
        <v>2125.4052005712806</v>
      </c>
      <c r="CA165" s="14">
        <f t="shared" si="68"/>
        <v>2281.8192178106237</v>
      </c>
      <c r="CB165" s="14">
        <f t="shared" si="63"/>
        <v>2262.3866500010622</v>
      </c>
    </row>
    <row r="166" spans="1:80" x14ac:dyDescent="0.3">
      <c r="A166" s="228" t="s">
        <v>226</v>
      </c>
      <c r="B166" s="228" t="s">
        <v>236</v>
      </c>
      <c r="C166" s="228" t="s">
        <v>252</v>
      </c>
      <c r="D166" s="228" t="s">
        <v>648</v>
      </c>
      <c r="E166" s="228" t="s">
        <v>649</v>
      </c>
      <c r="F166" s="13">
        <v>2247.9102379571636</v>
      </c>
      <c r="G166" s="13">
        <v>2313.2131687245092</v>
      </c>
      <c r="H166" s="13">
        <v>2551.0793523579414</v>
      </c>
      <c r="I166" s="13">
        <v>2446.9903192354086</v>
      </c>
      <c r="J166" s="13">
        <v>2420.6876707581405</v>
      </c>
      <c r="K166" s="13">
        <v>2441.7638736468016</v>
      </c>
      <c r="L166" s="13">
        <v>2450.9286390134403</v>
      </c>
      <c r="M166" s="13">
        <v>2392.7137930237086</v>
      </c>
      <c r="N166" s="13">
        <v>2432.0582838339451</v>
      </c>
      <c r="O166" s="13">
        <v>2663.160347048934</v>
      </c>
      <c r="P166" s="13">
        <v>2739.4118596057542</v>
      </c>
      <c r="Q166" s="13">
        <v>2640.0743038241239</v>
      </c>
      <c r="R166" s="13">
        <v>4485.2362937163671</v>
      </c>
      <c r="S166" s="13">
        <v>4520.2174605432992</v>
      </c>
      <c r="T166" s="13">
        <v>4646.9336676669373</v>
      </c>
      <c r="U166" s="13">
        <v>4737.1696800937179</v>
      </c>
      <c r="V166" s="13">
        <v>4550.3398662824166</v>
      </c>
      <c r="W166" s="13">
        <v>4591.7943999803665</v>
      </c>
      <c r="X166" s="13">
        <v>4605.7958863923841</v>
      </c>
      <c r="Y166" s="13">
        <v>4498.7185878623395</v>
      </c>
      <c r="Z166" s="13">
        <v>4652.1338629555021</v>
      </c>
      <c r="AA166" s="13">
        <v>4568.8041259529027</v>
      </c>
      <c r="AB166" s="13">
        <v>4779.1125773733074</v>
      </c>
      <c r="AC166" s="13">
        <v>4862.0801708357649</v>
      </c>
      <c r="AD166" s="14">
        <f t="shared" si="49"/>
        <v>6733.1465316735303</v>
      </c>
      <c r="AE166" s="14">
        <f t="shared" si="49"/>
        <v>6833.4306292678084</v>
      </c>
      <c r="AF166" s="14">
        <f t="shared" si="49"/>
        <v>7198.0130200248786</v>
      </c>
      <c r="AG166" s="14">
        <f t="shared" si="47"/>
        <v>7184.1599993291265</v>
      </c>
      <c r="AH166" s="164">
        <v>6971.027537040557</v>
      </c>
      <c r="AI166" s="164">
        <v>7033.5582736271681</v>
      </c>
      <c r="AJ166" s="164">
        <v>7056.7245254058244</v>
      </c>
      <c r="AK166" s="164">
        <v>6891.4323808860481</v>
      </c>
      <c r="AL166" s="14">
        <f t="shared" si="50"/>
        <v>7084.1921467894472</v>
      </c>
      <c r="AM166" s="14">
        <f t="shared" si="50"/>
        <v>7231.9644730018372</v>
      </c>
      <c r="AN166" s="14">
        <f t="shared" si="50"/>
        <v>7518.5244369790616</v>
      </c>
      <c r="AO166" s="14">
        <f t="shared" si="48"/>
        <v>7502.1544746598884</v>
      </c>
      <c r="AP166" s="13">
        <v>235493</v>
      </c>
      <c r="AQ166" s="13">
        <v>237122.68400000001</v>
      </c>
      <c r="AR166" s="13">
        <v>238729.32500000001</v>
      </c>
      <c r="AS166" s="14">
        <f t="shared" si="54"/>
        <v>954.55501350662814</v>
      </c>
      <c r="AT166" s="14">
        <f t="shared" si="54"/>
        <v>982.28532004115164</v>
      </c>
      <c r="AU166" s="14">
        <f t="shared" si="54"/>
        <v>1083.2930712836228</v>
      </c>
      <c r="AV166" s="14">
        <f t="shared" si="55"/>
        <v>1031.9511731047244</v>
      </c>
      <c r="AW166" s="14">
        <f t="shared" si="55"/>
        <v>1020.8587512269135</v>
      </c>
      <c r="AX166" s="14">
        <f t="shared" si="55"/>
        <v>1029.7470627680655</v>
      </c>
      <c r="AY166" s="14">
        <f t="shared" si="51"/>
        <v>1033.6120516472561</v>
      </c>
      <c r="AZ166" s="14">
        <f t="shared" si="56"/>
        <v>1002.2705811377418</v>
      </c>
      <c r="BA166" s="14">
        <f t="shared" si="64"/>
        <v>1025.6539959854474</v>
      </c>
      <c r="BB166" s="14">
        <f t="shared" si="64"/>
        <v>1123.1149640027413</v>
      </c>
      <c r="BC166" s="14">
        <f t="shared" si="64"/>
        <v>1155.2719517993285</v>
      </c>
      <c r="BD166" s="14">
        <f t="shared" si="57"/>
        <v>1105.8860505822331</v>
      </c>
      <c r="BE166" s="14">
        <f t="shared" si="65"/>
        <v>1904.6155485370552</v>
      </c>
      <c r="BF166" s="14">
        <f t="shared" si="65"/>
        <v>1919.4699887229342</v>
      </c>
      <c r="BG166" s="14">
        <f t="shared" si="65"/>
        <v>1973.2788947726419</v>
      </c>
      <c r="BH166" s="14">
        <f t="shared" si="58"/>
        <v>1997.7716177055916</v>
      </c>
      <c r="BI166" s="14">
        <f t="shared" si="58"/>
        <v>1918.9812587826545</v>
      </c>
      <c r="BJ166" s="14">
        <f t="shared" si="58"/>
        <v>1936.4635734219198</v>
      </c>
      <c r="BK166" s="14">
        <f t="shared" si="52"/>
        <v>1942.3683169815943</v>
      </c>
      <c r="BL166" s="14">
        <f t="shared" si="59"/>
        <v>1884.4432236644323</v>
      </c>
      <c r="BM166" s="14">
        <f t="shared" si="66"/>
        <v>1961.9100899496827</v>
      </c>
      <c r="BN166" s="14">
        <f t="shared" si="66"/>
        <v>1926.7680547816769</v>
      </c>
      <c r="BO166" s="14">
        <f t="shared" si="66"/>
        <v>2015.4598863149283</v>
      </c>
      <c r="BP166" s="14">
        <f t="shared" si="60"/>
        <v>2036.6497374529772</v>
      </c>
      <c r="BQ166" s="14">
        <f t="shared" si="67"/>
        <v>2859.1705620436828</v>
      </c>
      <c r="BR166" s="14">
        <f t="shared" si="67"/>
        <v>2901.7553087640858</v>
      </c>
      <c r="BS166" s="14">
        <f t="shared" si="67"/>
        <v>3056.5719660562645</v>
      </c>
      <c r="BT166" s="14">
        <f t="shared" si="61"/>
        <v>3029.7227908103159</v>
      </c>
      <c r="BU166" s="14">
        <f t="shared" si="61"/>
        <v>2939.8400100095682</v>
      </c>
      <c r="BV166" s="14">
        <f t="shared" si="61"/>
        <v>2966.2106361899851</v>
      </c>
      <c r="BW166" s="14">
        <f t="shared" si="53"/>
        <v>2975.9803686288501</v>
      </c>
      <c r="BX166" s="14">
        <f t="shared" si="62"/>
        <v>2886.7138048021739</v>
      </c>
      <c r="BY166" s="14">
        <f t="shared" si="68"/>
        <v>2987.5640859351302</v>
      </c>
      <c r="BZ166" s="14">
        <f t="shared" si="68"/>
        <v>3049.8830187844183</v>
      </c>
      <c r="CA166" s="14">
        <f t="shared" si="68"/>
        <v>3170.7318381142572</v>
      </c>
      <c r="CB166" s="14">
        <f t="shared" si="63"/>
        <v>3142.5357880352103</v>
      </c>
    </row>
    <row r="167" spans="1:80" x14ac:dyDescent="0.3">
      <c r="A167" s="228" t="s">
        <v>226</v>
      </c>
      <c r="B167" s="228" t="s">
        <v>245</v>
      </c>
      <c r="C167" s="228" t="s">
        <v>220</v>
      </c>
      <c r="D167" s="228" t="s">
        <v>650</v>
      </c>
      <c r="E167" s="228" t="s">
        <v>651</v>
      </c>
      <c r="F167" s="13">
        <v>3808.3972486313487</v>
      </c>
      <c r="G167" s="13">
        <v>3493.6675057448151</v>
      </c>
      <c r="H167" s="13">
        <v>3054.2589816997524</v>
      </c>
      <c r="I167" s="13">
        <v>3025.0413165928485</v>
      </c>
      <c r="J167" s="13">
        <v>3852.3353140203626</v>
      </c>
      <c r="K167" s="13">
        <v>3522.5093659540989</v>
      </c>
      <c r="L167" s="13">
        <v>3392.6579227463594</v>
      </c>
      <c r="M167" s="13">
        <v>4525.3063478925078</v>
      </c>
      <c r="N167" s="13">
        <v>3097.7279054047967</v>
      </c>
      <c r="O167" s="13">
        <v>2991.952499049758</v>
      </c>
      <c r="P167" s="13">
        <v>3228.2403787284047</v>
      </c>
      <c r="Q167" s="13">
        <v>3087.9080709530799</v>
      </c>
      <c r="R167" s="13">
        <v>6766.5325227065878</v>
      </c>
      <c r="S167" s="13">
        <v>6550.9687907899724</v>
      </c>
      <c r="T167" s="13">
        <v>6927.4927886747437</v>
      </c>
      <c r="U167" s="13">
        <v>6921.0263250962225</v>
      </c>
      <c r="V167" s="13">
        <v>6907.4093875093495</v>
      </c>
      <c r="W167" s="13">
        <v>6674.4387406020378</v>
      </c>
      <c r="X167" s="13">
        <v>7022.7766919582282</v>
      </c>
      <c r="Y167" s="13">
        <v>6969.3397980860536</v>
      </c>
      <c r="Z167" s="13">
        <v>6913.2275296891667</v>
      </c>
      <c r="AA167" s="13">
        <v>6678.1822265712872</v>
      </c>
      <c r="AB167" s="13">
        <v>6941.0172921707053</v>
      </c>
      <c r="AC167" s="13">
        <v>7181.7350623381672</v>
      </c>
      <c r="AD167" s="14">
        <f t="shared" si="49"/>
        <v>10574.929771337936</v>
      </c>
      <c r="AE167" s="14">
        <f t="shared" si="49"/>
        <v>10044.636296534787</v>
      </c>
      <c r="AF167" s="14">
        <f t="shared" si="49"/>
        <v>9981.7517703744961</v>
      </c>
      <c r="AG167" s="14">
        <f t="shared" si="47"/>
        <v>9946.067641689071</v>
      </c>
      <c r="AH167" s="164">
        <v>10759.744701529711</v>
      </c>
      <c r="AI167" s="164">
        <v>10196.948106556138</v>
      </c>
      <c r="AJ167" s="164">
        <v>10415.434614704589</v>
      </c>
      <c r="AK167" s="164">
        <v>11494.646145978561</v>
      </c>
      <c r="AL167" s="14">
        <f t="shared" si="50"/>
        <v>10010.955435093963</v>
      </c>
      <c r="AM167" s="14">
        <f t="shared" si="50"/>
        <v>9670.1347256210447</v>
      </c>
      <c r="AN167" s="14">
        <f t="shared" si="50"/>
        <v>10169.257670899111</v>
      </c>
      <c r="AO167" s="14">
        <f t="shared" si="48"/>
        <v>10269.643133291247</v>
      </c>
      <c r="AP167" s="13">
        <v>340790</v>
      </c>
      <c r="AQ167" s="13">
        <v>340881.44699999999</v>
      </c>
      <c r="AR167" s="13">
        <v>342836.83799999999</v>
      </c>
      <c r="AS167" s="14">
        <f t="shared" si="54"/>
        <v>1117.5202466713661</v>
      </c>
      <c r="AT167" s="14">
        <f t="shared" si="54"/>
        <v>1025.1672601146793</v>
      </c>
      <c r="AU167" s="14">
        <f t="shared" si="54"/>
        <v>896.2290506469534</v>
      </c>
      <c r="AV167" s="14">
        <f t="shared" si="55"/>
        <v>887.41741248031269</v>
      </c>
      <c r="AW167" s="14">
        <f t="shared" si="55"/>
        <v>1130.1099980429155</v>
      </c>
      <c r="AX167" s="14">
        <f t="shared" si="55"/>
        <v>1033.3532073847653</v>
      </c>
      <c r="AY167" s="14">
        <f t="shared" si="51"/>
        <v>995.26036180735866</v>
      </c>
      <c r="AZ167" s="14">
        <f t="shared" si="56"/>
        <v>1319.9591894184102</v>
      </c>
      <c r="BA167" s="14">
        <f t="shared" si="64"/>
        <v>908.74054093204927</v>
      </c>
      <c r="BB167" s="14">
        <f t="shared" si="64"/>
        <v>877.71057221831086</v>
      </c>
      <c r="BC167" s="14">
        <f t="shared" si="64"/>
        <v>947.02730440134656</v>
      </c>
      <c r="BD167" s="14">
        <f t="shared" si="57"/>
        <v>900.69319533074224</v>
      </c>
      <c r="BE167" s="14">
        <f t="shared" si="65"/>
        <v>1985.5431564032358</v>
      </c>
      <c r="BF167" s="14">
        <f t="shared" si="65"/>
        <v>1922.2890316000976</v>
      </c>
      <c r="BG167" s="14">
        <f t="shared" si="65"/>
        <v>2032.7746672950332</v>
      </c>
      <c r="BH167" s="14">
        <f t="shared" si="58"/>
        <v>2030.3323592428376</v>
      </c>
      <c r="BI167" s="14">
        <f t="shared" si="58"/>
        <v>2026.3377336312908</v>
      </c>
      <c r="BJ167" s="14">
        <f t="shared" si="58"/>
        <v>1957.9941353047702</v>
      </c>
      <c r="BK167" s="14">
        <f t="shared" si="52"/>
        <v>2060.1815539577397</v>
      </c>
      <c r="BL167" s="14">
        <f t="shared" si="59"/>
        <v>2032.8444979083763</v>
      </c>
      <c r="BM167" s="14">
        <f t="shared" si="66"/>
        <v>2028.0445270725361</v>
      </c>
      <c r="BN167" s="14">
        <f t="shared" si="66"/>
        <v>1959.0923135723745</v>
      </c>
      <c r="BO167" s="14">
        <f t="shared" si="66"/>
        <v>2036.1968517960163</v>
      </c>
      <c r="BP167" s="14">
        <f t="shared" si="60"/>
        <v>2094.7967856179353</v>
      </c>
      <c r="BQ167" s="14">
        <f t="shared" si="67"/>
        <v>3103.0634030746023</v>
      </c>
      <c r="BR167" s="14">
        <f t="shared" si="67"/>
        <v>2947.4562917147769</v>
      </c>
      <c r="BS167" s="14">
        <f t="shared" si="67"/>
        <v>2929.0037179419865</v>
      </c>
      <c r="BT167" s="14">
        <f t="shared" si="61"/>
        <v>2917.7497717231504</v>
      </c>
      <c r="BU167" s="14">
        <f t="shared" si="61"/>
        <v>3156.4477316742064</v>
      </c>
      <c r="BV167" s="14">
        <f t="shared" si="61"/>
        <v>2991.3473426895357</v>
      </c>
      <c r="BW167" s="14">
        <f t="shared" si="53"/>
        <v>3055.4419157650987</v>
      </c>
      <c r="BX167" s="14">
        <f t="shared" si="62"/>
        <v>3352.8036873267865</v>
      </c>
      <c r="BY167" s="14">
        <f t="shared" si="68"/>
        <v>2936.7850680045849</v>
      </c>
      <c r="BZ167" s="14">
        <f t="shared" si="68"/>
        <v>2836.8028857906852</v>
      </c>
      <c r="CA167" s="14">
        <f t="shared" si="68"/>
        <v>2983.2241561973628</v>
      </c>
      <c r="CB167" s="14">
        <f t="shared" si="63"/>
        <v>2995.4899809486774</v>
      </c>
    </row>
    <row r="168" spans="1:80" x14ac:dyDescent="0.3">
      <c r="A168" s="228" t="s">
        <v>232</v>
      </c>
      <c r="B168" s="228" t="s">
        <v>263</v>
      </c>
      <c r="C168" s="228" t="s">
        <v>274</v>
      </c>
      <c r="D168" s="228" t="s">
        <v>652</v>
      </c>
      <c r="E168" s="228" t="s">
        <v>653</v>
      </c>
      <c r="F168" s="13">
        <v>2774.4370622054257</v>
      </c>
      <c r="G168" s="13">
        <v>2912.6807760800039</v>
      </c>
      <c r="H168" s="13">
        <v>3101.8717653101749</v>
      </c>
      <c r="I168" s="13">
        <v>3009.8830735826828</v>
      </c>
      <c r="J168" s="13">
        <v>3055.0739263175446</v>
      </c>
      <c r="K168" s="13">
        <v>3232.3555930112798</v>
      </c>
      <c r="L168" s="13">
        <v>3273.5909440455989</v>
      </c>
      <c r="M168" s="13">
        <v>3200.3520160263624</v>
      </c>
      <c r="N168" s="13">
        <v>3028.0467408740465</v>
      </c>
      <c r="O168" s="13">
        <v>3110.483724490206</v>
      </c>
      <c r="P168" s="13">
        <v>3459.8159058706251</v>
      </c>
      <c r="Q168" s="13">
        <v>3319.5614873208997</v>
      </c>
      <c r="R168" s="13">
        <v>5743.8361911555103</v>
      </c>
      <c r="S168" s="13">
        <v>5905.8192893194482</v>
      </c>
      <c r="T168" s="13">
        <v>5930.3145943499894</v>
      </c>
      <c r="U168" s="13">
        <v>5915.5529293718955</v>
      </c>
      <c r="V168" s="13">
        <v>5808.4402424761229</v>
      </c>
      <c r="W168" s="13">
        <v>5660.198175437934</v>
      </c>
      <c r="X168" s="13">
        <v>6027.2005155616498</v>
      </c>
      <c r="Y168" s="13">
        <v>5889.0779420924555</v>
      </c>
      <c r="Z168" s="13">
        <v>5708.1183279155166</v>
      </c>
      <c r="AA168" s="13">
        <v>5712.4947191560004</v>
      </c>
      <c r="AB168" s="13">
        <v>6096.6977704768524</v>
      </c>
      <c r="AC168" s="13">
        <v>6011.3329037162466</v>
      </c>
      <c r="AD168" s="14">
        <f t="shared" si="49"/>
        <v>8518.273253360936</v>
      </c>
      <c r="AE168" s="14">
        <f t="shared" si="49"/>
        <v>8818.5000653994521</v>
      </c>
      <c r="AF168" s="14">
        <f t="shared" si="49"/>
        <v>9032.1863596601652</v>
      </c>
      <c r="AG168" s="14">
        <f t="shared" si="47"/>
        <v>8925.4360029545787</v>
      </c>
      <c r="AH168" s="164">
        <v>8863.5141687936684</v>
      </c>
      <c r="AI168" s="164">
        <v>8892.5537684492137</v>
      </c>
      <c r="AJ168" s="164">
        <v>9300.7914596072496</v>
      </c>
      <c r="AK168" s="164">
        <v>9089.4299581188188</v>
      </c>
      <c r="AL168" s="14">
        <f t="shared" si="50"/>
        <v>8736.1650687895635</v>
      </c>
      <c r="AM168" s="14">
        <f t="shared" si="50"/>
        <v>8822.9784436462069</v>
      </c>
      <c r="AN168" s="14">
        <f t="shared" si="50"/>
        <v>9556.5136763474766</v>
      </c>
      <c r="AO168" s="14">
        <f t="shared" si="48"/>
        <v>9330.8943910371454</v>
      </c>
      <c r="AP168" s="13">
        <v>281293</v>
      </c>
      <c r="AQ168" s="13">
        <v>282302.35100000002</v>
      </c>
      <c r="AR168" s="13">
        <v>284044.96799999999</v>
      </c>
      <c r="AS168" s="14">
        <f t="shared" si="54"/>
        <v>986.31571429272174</v>
      </c>
      <c r="AT168" s="14">
        <f t="shared" si="54"/>
        <v>1035.4615209336898</v>
      </c>
      <c r="AU168" s="14">
        <f t="shared" si="54"/>
        <v>1102.719145272074</v>
      </c>
      <c r="AV168" s="14">
        <f t="shared" si="55"/>
        <v>1066.1912884964543</v>
      </c>
      <c r="AW168" s="14">
        <f t="shared" si="55"/>
        <v>1082.1992503766091</v>
      </c>
      <c r="AX168" s="14">
        <f t="shared" si="55"/>
        <v>1144.9977591618708</v>
      </c>
      <c r="AY168" s="14">
        <f t="shared" si="51"/>
        <v>1159.6045631393267</v>
      </c>
      <c r="AZ168" s="14">
        <f t="shared" si="56"/>
        <v>1126.7061122611974</v>
      </c>
      <c r="BA168" s="14">
        <f t="shared" si="64"/>
        <v>1072.6254068192461</v>
      </c>
      <c r="BB168" s="14">
        <f t="shared" si="64"/>
        <v>1101.8270706821729</v>
      </c>
      <c r="BC168" s="14">
        <f t="shared" si="64"/>
        <v>1225.5710565692825</v>
      </c>
      <c r="BD168" s="14">
        <f t="shared" si="57"/>
        <v>1168.6746329971597</v>
      </c>
      <c r="BE168" s="14">
        <f t="shared" si="65"/>
        <v>2041.9406779249787</v>
      </c>
      <c r="BF168" s="14">
        <f t="shared" si="65"/>
        <v>2099.5258642481144</v>
      </c>
      <c r="BG168" s="14">
        <f t="shared" si="65"/>
        <v>2108.2339746634257</v>
      </c>
      <c r="BH168" s="14">
        <f t="shared" si="58"/>
        <v>2095.4671147502754</v>
      </c>
      <c r="BI168" s="14">
        <f t="shared" si="58"/>
        <v>2057.5245731751352</v>
      </c>
      <c r="BJ168" s="14">
        <f t="shared" si="58"/>
        <v>2005.0127657059199</v>
      </c>
      <c r="BK168" s="14">
        <f t="shared" si="52"/>
        <v>2135.0160543160509</v>
      </c>
      <c r="BL168" s="14">
        <f t="shared" si="59"/>
        <v>2073.2907129312198</v>
      </c>
      <c r="BM168" s="14">
        <f t="shared" si="66"/>
        <v>2021.9875278033078</v>
      </c>
      <c r="BN168" s="14">
        <f t="shared" si="66"/>
        <v>2023.5377774647011</v>
      </c>
      <c r="BO168" s="14">
        <f t="shared" si="66"/>
        <v>2159.6340763300454</v>
      </c>
      <c r="BP168" s="14">
        <f t="shared" si="60"/>
        <v>2116.3314196491051</v>
      </c>
      <c r="BQ168" s="14">
        <f t="shared" si="67"/>
        <v>3028.2563922177005</v>
      </c>
      <c r="BR168" s="14">
        <f t="shared" si="67"/>
        <v>3134.9873851818038</v>
      </c>
      <c r="BS168" s="14">
        <f t="shared" si="67"/>
        <v>3210.9531199354997</v>
      </c>
      <c r="BT168" s="14">
        <f t="shared" si="61"/>
        <v>3161.6584032467294</v>
      </c>
      <c r="BU168" s="14">
        <f t="shared" si="61"/>
        <v>3139.7238235517448</v>
      </c>
      <c r="BV168" s="14">
        <f t="shared" si="61"/>
        <v>3150.0105248677905</v>
      </c>
      <c r="BW168" s="14">
        <f t="shared" si="53"/>
        <v>3294.6206174553781</v>
      </c>
      <c r="BX168" s="14">
        <f t="shared" si="62"/>
        <v>3199.9968251924179</v>
      </c>
      <c r="BY168" s="14">
        <f t="shared" si="68"/>
        <v>3094.6129346225539</v>
      </c>
      <c r="BZ168" s="14">
        <f t="shared" si="68"/>
        <v>3125.364848146874</v>
      </c>
      <c r="CA168" s="14">
        <f t="shared" si="68"/>
        <v>3385.2051328993271</v>
      </c>
      <c r="CB168" s="14">
        <f t="shared" si="63"/>
        <v>3285.0060526462644</v>
      </c>
    </row>
    <row r="169" spans="1:80" x14ac:dyDescent="0.3">
      <c r="A169" s="228" t="s">
        <v>241</v>
      </c>
      <c r="B169" s="228" t="s">
        <v>276</v>
      </c>
      <c r="C169" s="228" t="s">
        <v>317</v>
      </c>
      <c r="D169" s="228" t="s">
        <v>656</v>
      </c>
      <c r="E169" s="228" t="s">
        <v>657</v>
      </c>
      <c r="F169" s="13">
        <v>1350.6174282570796</v>
      </c>
      <c r="G169" s="13">
        <v>1991.8651451617761</v>
      </c>
      <c r="H169" s="13">
        <v>2218.0325897370285</v>
      </c>
      <c r="I169" s="13">
        <v>2682.5692909413629</v>
      </c>
      <c r="J169" s="13">
        <v>1164.9287826675413</v>
      </c>
      <c r="K169" s="13">
        <v>1177.4838076296769</v>
      </c>
      <c r="L169" s="13">
        <v>1183.3768390752798</v>
      </c>
      <c r="M169" s="13">
        <v>1156.8476830155225</v>
      </c>
      <c r="N169" s="13">
        <v>2866.9878962495841</v>
      </c>
      <c r="O169" s="13">
        <v>2833.9738531111707</v>
      </c>
      <c r="P169" s="13">
        <v>3021.1419759320752</v>
      </c>
      <c r="Q169" s="13">
        <v>3136.9748412139602</v>
      </c>
      <c r="R169" s="13">
        <v>4136.9718109685427</v>
      </c>
      <c r="S169" s="13">
        <v>4339.121377315374</v>
      </c>
      <c r="T169" s="13">
        <v>4526.4533784402638</v>
      </c>
      <c r="U169" s="13">
        <v>4678.5878972172104</v>
      </c>
      <c r="V169" s="13">
        <v>5196.4151759432507</v>
      </c>
      <c r="W169" s="13">
        <v>5252.0349592406092</v>
      </c>
      <c r="X169" s="13">
        <v>5281.1482363115592</v>
      </c>
      <c r="Y169" s="13">
        <v>5166.140960540637</v>
      </c>
      <c r="Z169" s="13">
        <v>4494.4548099343065</v>
      </c>
      <c r="AA169" s="13">
        <v>4339.1086571080868</v>
      </c>
      <c r="AB169" s="13">
        <v>4579.1551326104436</v>
      </c>
      <c r="AC169" s="13">
        <v>4372.2932733519447</v>
      </c>
      <c r="AD169" s="14">
        <f t="shared" si="49"/>
        <v>5487.5892392256228</v>
      </c>
      <c r="AE169" s="14">
        <f t="shared" si="49"/>
        <v>6330.9865224771502</v>
      </c>
      <c r="AF169" s="14">
        <f t="shared" si="49"/>
        <v>6744.4859681772923</v>
      </c>
      <c r="AG169" s="14">
        <f t="shared" si="47"/>
        <v>7361.1571881585733</v>
      </c>
      <c r="AH169" s="164">
        <v>6361.3439586107916</v>
      </c>
      <c r="AI169" s="164">
        <v>6429.5187668702856</v>
      </c>
      <c r="AJ169" s="164">
        <v>6464.5250753868395</v>
      </c>
      <c r="AK169" s="164">
        <v>6322.9886435561593</v>
      </c>
      <c r="AL169" s="14">
        <f t="shared" si="50"/>
        <v>7361.4427061838906</v>
      </c>
      <c r="AM169" s="14">
        <f t="shared" si="50"/>
        <v>7173.0825102192575</v>
      </c>
      <c r="AN169" s="14">
        <f t="shared" si="50"/>
        <v>7600.2971085425188</v>
      </c>
      <c r="AO169" s="14">
        <f t="shared" si="48"/>
        <v>7509.2681145659044</v>
      </c>
      <c r="AP169" s="13">
        <v>275505</v>
      </c>
      <c r="AQ169" s="13">
        <v>279477.03499999997</v>
      </c>
      <c r="AR169" s="13">
        <v>281966.26799999998</v>
      </c>
      <c r="AS169" s="14">
        <f t="shared" si="54"/>
        <v>490.23336355314046</v>
      </c>
      <c r="AT169" s="14">
        <f t="shared" si="54"/>
        <v>722.98693133038466</v>
      </c>
      <c r="AU169" s="14">
        <f t="shared" si="54"/>
        <v>805.07888776502364</v>
      </c>
      <c r="AV169" s="14">
        <f t="shared" si="55"/>
        <v>959.85320974274794</v>
      </c>
      <c r="AW169" s="14">
        <f t="shared" si="55"/>
        <v>416.82451034573967</v>
      </c>
      <c r="AX169" s="14">
        <f t="shared" si="55"/>
        <v>421.31683829752848</v>
      </c>
      <c r="AY169" s="14">
        <f t="shared" si="51"/>
        <v>423.42543067099592</v>
      </c>
      <c r="AZ169" s="14">
        <f t="shared" si="56"/>
        <v>410.2787511503052</v>
      </c>
      <c r="BA169" s="14">
        <f t="shared" si="64"/>
        <v>1025.8402434567063</v>
      </c>
      <c r="BB169" s="14">
        <f t="shared" si="64"/>
        <v>1014.0274506315593</v>
      </c>
      <c r="BC169" s="14">
        <f t="shared" si="64"/>
        <v>1080.9982923756422</v>
      </c>
      <c r="BD169" s="14">
        <f t="shared" si="57"/>
        <v>1112.5355041454677</v>
      </c>
      <c r="BE169" s="14">
        <f t="shared" si="65"/>
        <v>1501.595909681691</v>
      </c>
      <c r="BF169" s="14">
        <f t="shared" si="65"/>
        <v>1574.9701012015657</v>
      </c>
      <c r="BG169" s="14">
        <f t="shared" si="65"/>
        <v>1642.9659637539296</v>
      </c>
      <c r="BH169" s="14">
        <f t="shared" si="58"/>
        <v>1674.0509277326528</v>
      </c>
      <c r="BI169" s="14">
        <f t="shared" si="58"/>
        <v>1859.3353031469119</v>
      </c>
      <c r="BJ169" s="14">
        <f t="shared" si="58"/>
        <v>1879.2366819122042</v>
      </c>
      <c r="BK169" s="14">
        <f t="shared" si="52"/>
        <v>1889.6537371349887</v>
      </c>
      <c r="BL169" s="14">
        <f t="shared" si="59"/>
        <v>1832.1840400216372</v>
      </c>
      <c r="BM169" s="14">
        <f t="shared" si="66"/>
        <v>1608.1660555524024</v>
      </c>
      <c r="BN169" s="14">
        <f t="shared" si="66"/>
        <v>1552.5814695680049</v>
      </c>
      <c r="BO169" s="14">
        <f t="shared" si="66"/>
        <v>1638.4727756291118</v>
      </c>
      <c r="BP169" s="14">
        <f t="shared" si="60"/>
        <v>1550.6440909988371</v>
      </c>
      <c r="BQ169" s="14">
        <f t="shared" si="67"/>
        <v>1991.8292732348314</v>
      </c>
      <c r="BR169" s="14">
        <f t="shared" si="67"/>
        <v>2297.9570325319505</v>
      </c>
      <c r="BS169" s="14">
        <f t="shared" si="67"/>
        <v>2448.0448515189532</v>
      </c>
      <c r="BT169" s="14">
        <f t="shared" si="61"/>
        <v>2633.9041374754006</v>
      </c>
      <c r="BU169" s="14">
        <f t="shared" si="61"/>
        <v>2276.1598134926517</v>
      </c>
      <c r="BV169" s="14">
        <f t="shared" si="61"/>
        <v>2300.5535202097326</v>
      </c>
      <c r="BW169" s="14">
        <f t="shared" si="53"/>
        <v>2313.0791678059845</v>
      </c>
      <c r="BX169" s="14">
        <f t="shared" si="62"/>
        <v>2242.4627911719426</v>
      </c>
      <c r="BY169" s="14">
        <f t="shared" si="68"/>
        <v>2634.0062990091087</v>
      </c>
      <c r="BZ169" s="14">
        <f t="shared" si="68"/>
        <v>2566.6089201995642</v>
      </c>
      <c r="CA169" s="14">
        <f t="shared" si="68"/>
        <v>2719.4710680047538</v>
      </c>
      <c r="CB169" s="14">
        <f t="shared" si="63"/>
        <v>2663.1795951443046</v>
      </c>
    </row>
    <row r="170" spans="1:80" x14ac:dyDescent="0.3">
      <c r="A170" s="228" t="s">
        <v>241</v>
      </c>
      <c r="B170" s="228" t="s">
        <v>276</v>
      </c>
      <c r="C170" s="228" t="s">
        <v>317</v>
      </c>
      <c r="D170" s="228" t="s">
        <v>658</v>
      </c>
      <c r="E170" s="228" t="s">
        <v>659</v>
      </c>
      <c r="F170" s="13">
        <v>2310.9435796374064</v>
      </c>
      <c r="G170" s="13">
        <v>2362.22394590673</v>
      </c>
      <c r="H170" s="13">
        <v>2298.4252622585714</v>
      </c>
      <c r="I170" s="13">
        <v>2325.0233049425169</v>
      </c>
      <c r="J170" s="13">
        <v>3291.5290346677893</v>
      </c>
      <c r="K170" s="13">
        <v>3293.0442006487019</v>
      </c>
      <c r="L170" s="13">
        <v>3327.9429657578944</v>
      </c>
      <c r="M170" s="13">
        <v>3258.0322606124892</v>
      </c>
      <c r="N170" s="13">
        <v>2464.4820354733938</v>
      </c>
      <c r="O170" s="13">
        <v>2639.6622345651649</v>
      </c>
      <c r="P170" s="13">
        <v>2884.5489005865152</v>
      </c>
      <c r="Q170" s="13">
        <v>2939.260825809994</v>
      </c>
      <c r="R170" s="13">
        <v>4493.0648951261701</v>
      </c>
      <c r="S170" s="13">
        <v>4405.750505296146</v>
      </c>
      <c r="T170" s="13">
        <v>4786.0888671509756</v>
      </c>
      <c r="U170" s="13">
        <v>4709.2730178540041</v>
      </c>
      <c r="V170" s="13">
        <v>4321.8045493987102</v>
      </c>
      <c r="W170" s="13">
        <v>4323.6728982801169</v>
      </c>
      <c r="X170" s="13">
        <v>4375.4977851686781</v>
      </c>
      <c r="Y170" s="13">
        <v>4306.9255833728785</v>
      </c>
      <c r="Z170" s="13">
        <v>4472.897398114892</v>
      </c>
      <c r="AA170" s="13">
        <v>4550.6676487623836</v>
      </c>
      <c r="AB170" s="13">
        <v>4716.1398163720351</v>
      </c>
      <c r="AC170" s="13">
        <v>4658.7755236177491</v>
      </c>
      <c r="AD170" s="14">
        <f t="shared" si="49"/>
        <v>6804.0084747635765</v>
      </c>
      <c r="AE170" s="14">
        <f t="shared" si="49"/>
        <v>6767.9744512028756</v>
      </c>
      <c r="AF170" s="14">
        <f t="shared" si="49"/>
        <v>7084.5141294095465</v>
      </c>
      <c r="AG170" s="14">
        <f t="shared" si="47"/>
        <v>7034.2963227965211</v>
      </c>
      <c r="AH170" s="164">
        <v>7613.3335840664986</v>
      </c>
      <c r="AI170" s="164">
        <v>7616.7170989288188</v>
      </c>
      <c r="AJ170" s="164">
        <v>7703.4407509265711</v>
      </c>
      <c r="AK170" s="164">
        <v>7564.9578439853676</v>
      </c>
      <c r="AL170" s="14">
        <f t="shared" si="50"/>
        <v>6937.3794335882858</v>
      </c>
      <c r="AM170" s="14">
        <f t="shared" si="50"/>
        <v>7190.3298833275485</v>
      </c>
      <c r="AN170" s="14">
        <f t="shared" si="50"/>
        <v>7600.6887169585498</v>
      </c>
      <c r="AO170" s="14">
        <f t="shared" si="48"/>
        <v>7598.0363494277426</v>
      </c>
      <c r="AP170" s="13">
        <v>323257</v>
      </c>
      <c r="AQ170" s="13">
        <v>326359.99300000002</v>
      </c>
      <c r="AR170" s="13">
        <v>328469.98300000001</v>
      </c>
      <c r="AS170" s="14">
        <f t="shared" si="54"/>
        <v>714.89359229263596</v>
      </c>
      <c r="AT170" s="14">
        <f t="shared" si="54"/>
        <v>730.75724451650854</v>
      </c>
      <c r="AU170" s="14">
        <f t="shared" si="54"/>
        <v>711.02103349921936</v>
      </c>
      <c r="AV170" s="14">
        <f t="shared" si="55"/>
        <v>712.41063696876506</v>
      </c>
      <c r="AW170" s="14">
        <f t="shared" si="55"/>
        <v>1008.5577599175242</v>
      </c>
      <c r="AX170" s="14">
        <f t="shared" si="55"/>
        <v>1009.0220220861146</v>
      </c>
      <c r="AY170" s="14">
        <f t="shared" si="51"/>
        <v>1019.7153563972206</v>
      </c>
      <c r="AZ170" s="14">
        <f t="shared" si="56"/>
        <v>991.88127659521604</v>
      </c>
      <c r="BA170" s="14">
        <f t="shared" si="64"/>
        <v>755.14220135229436</v>
      </c>
      <c r="BB170" s="14">
        <f t="shared" si="64"/>
        <v>808.81918469864809</v>
      </c>
      <c r="BC170" s="14">
        <f t="shared" si="64"/>
        <v>883.85493395525191</v>
      </c>
      <c r="BD170" s="14">
        <f t="shared" si="57"/>
        <v>894.83392027636023</v>
      </c>
      <c r="BE170" s="14">
        <f t="shared" si="65"/>
        <v>1389.9358390154491</v>
      </c>
      <c r="BF170" s="14">
        <f t="shared" si="65"/>
        <v>1362.9250117696279</v>
      </c>
      <c r="BG170" s="14">
        <f t="shared" si="65"/>
        <v>1480.5832100003945</v>
      </c>
      <c r="BH170" s="14">
        <f t="shared" si="58"/>
        <v>1442.9688438723565</v>
      </c>
      <c r="BI170" s="14">
        <f t="shared" si="58"/>
        <v>1324.2445894398306</v>
      </c>
      <c r="BJ170" s="14">
        <f t="shared" si="58"/>
        <v>1324.8170704183453</v>
      </c>
      <c r="BK170" s="14">
        <f t="shared" si="52"/>
        <v>1340.6967394954804</v>
      </c>
      <c r="BL170" s="14">
        <f t="shared" si="59"/>
        <v>1311.2082705508219</v>
      </c>
      <c r="BM170" s="14">
        <f t="shared" si="66"/>
        <v>1370.5409652079788</v>
      </c>
      <c r="BN170" s="14">
        <f t="shared" si="66"/>
        <v>1394.3705559407779</v>
      </c>
      <c r="BO170" s="14">
        <f t="shared" si="66"/>
        <v>1445.0729003331101</v>
      </c>
      <c r="BP170" s="14">
        <f t="shared" si="60"/>
        <v>1418.3261073258402</v>
      </c>
      <c r="BQ170" s="14">
        <f t="shared" si="67"/>
        <v>2104.8294313080851</v>
      </c>
      <c r="BR170" s="14">
        <f t="shared" si="67"/>
        <v>2093.6822562861362</v>
      </c>
      <c r="BS170" s="14">
        <f t="shared" si="67"/>
        <v>2191.6042434996139</v>
      </c>
      <c r="BT170" s="14">
        <f t="shared" si="61"/>
        <v>2155.3794808411212</v>
      </c>
      <c r="BU170" s="14">
        <f t="shared" si="61"/>
        <v>2332.8023493573546</v>
      </c>
      <c r="BV170" s="14">
        <f t="shared" si="61"/>
        <v>2333.8390925044596</v>
      </c>
      <c r="BW170" s="14">
        <f t="shared" si="53"/>
        <v>2360.4120958927006</v>
      </c>
      <c r="BX170" s="14">
        <f t="shared" si="62"/>
        <v>2303.0895471460376</v>
      </c>
      <c r="BY170" s="14">
        <f t="shared" si="68"/>
        <v>2125.6831665602731</v>
      </c>
      <c r="BZ170" s="14">
        <f t="shared" si="68"/>
        <v>2203.1897406394255</v>
      </c>
      <c r="CA170" s="14">
        <f t="shared" si="68"/>
        <v>2328.9278342883617</v>
      </c>
      <c r="CB170" s="14">
        <f t="shared" si="63"/>
        <v>2313.1600276022004</v>
      </c>
    </row>
    <row r="171" spans="1:80" x14ac:dyDescent="0.3">
      <c r="A171" s="228" t="s">
        <v>226</v>
      </c>
      <c r="B171" s="228" t="s">
        <v>236</v>
      </c>
      <c r="C171" s="228" t="s">
        <v>243</v>
      </c>
      <c r="D171" s="228" t="s">
        <v>660</v>
      </c>
      <c r="E171" s="228" t="s">
        <v>661</v>
      </c>
      <c r="F171" s="13">
        <v>3040.2130743676098</v>
      </c>
      <c r="G171" s="13">
        <v>2984.0254071754362</v>
      </c>
      <c r="H171" s="13">
        <v>2792.143548975082</v>
      </c>
      <c r="I171" s="13">
        <v>2095.1731803415287</v>
      </c>
      <c r="J171" s="13">
        <v>3134.7938965664557</v>
      </c>
      <c r="K171" s="13">
        <v>3155.7698429968355</v>
      </c>
      <c r="L171" s="13">
        <v>3166.1293044943623</v>
      </c>
      <c r="M171" s="13">
        <v>2974.6961678034081</v>
      </c>
      <c r="N171" s="13">
        <v>2547.2105058181519</v>
      </c>
      <c r="O171" s="13">
        <v>2816.7775830982246</v>
      </c>
      <c r="P171" s="13">
        <v>2298.2969426034269</v>
      </c>
      <c r="Q171" s="13">
        <v>2701.4737370825283</v>
      </c>
      <c r="R171" s="13">
        <v>3839.5646186722715</v>
      </c>
      <c r="S171" s="13">
        <v>3714.5250651653378</v>
      </c>
      <c r="T171" s="13">
        <v>3726.098890987254</v>
      </c>
      <c r="U171" s="13">
        <v>3738.5997973260301</v>
      </c>
      <c r="V171" s="13">
        <v>3971.0550376715391</v>
      </c>
      <c r="W171" s="13">
        <v>3998.6810911451876</v>
      </c>
      <c r="X171" s="13">
        <v>4015.2860976386801</v>
      </c>
      <c r="Y171" s="13">
        <v>3770.3686563197061</v>
      </c>
      <c r="Z171" s="13">
        <v>3877.425946643275</v>
      </c>
      <c r="AA171" s="13">
        <v>3627.5111961224447</v>
      </c>
      <c r="AB171" s="13">
        <v>3828.3368924541646</v>
      </c>
      <c r="AC171" s="13">
        <v>3909.5006879641342</v>
      </c>
      <c r="AD171" s="14">
        <f t="shared" si="49"/>
        <v>6879.7776930398813</v>
      </c>
      <c r="AE171" s="14">
        <f t="shared" si="49"/>
        <v>6698.5504723407739</v>
      </c>
      <c r="AF171" s="14">
        <f t="shared" si="49"/>
        <v>6518.242439962336</v>
      </c>
      <c r="AG171" s="14">
        <f t="shared" si="47"/>
        <v>5833.7729776675587</v>
      </c>
      <c r="AH171" s="164">
        <v>7105.8489342379962</v>
      </c>
      <c r="AI171" s="164">
        <v>7154.4509341420226</v>
      </c>
      <c r="AJ171" s="164">
        <v>7181.4154021330432</v>
      </c>
      <c r="AK171" s="164">
        <v>6745.0648241231138</v>
      </c>
      <c r="AL171" s="14">
        <f t="shared" si="50"/>
        <v>6424.6364524614273</v>
      </c>
      <c r="AM171" s="14">
        <f t="shared" si="50"/>
        <v>6444.2887792206693</v>
      </c>
      <c r="AN171" s="14">
        <f t="shared" si="50"/>
        <v>6126.6338350575916</v>
      </c>
      <c r="AO171" s="14">
        <f t="shared" si="48"/>
        <v>6610.9744250466629</v>
      </c>
      <c r="AP171" s="13">
        <v>209704</v>
      </c>
      <c r="AQ171" s="13">
        <v>210989.59599999999</v>
      </c>
      <c r="AR171" s="13">
        <v>212063.41699999999</v>
      </c>
      <c r="AS171" s="14">
        <f t="shared" si="54"/>
        <v>1449.7639884635532</v>
      </c>
      <c r="AT171" s="14">
        <f t="shared" si="54"/>
        <v>1422.9701899703564</v>
      </c>
      <c r="AU171" s="14">
        <f t="shared" si="54"/>
        <v>1331.4689032994515</v>
      </c>
      <c r="AV171" s="14">
        <f t="shared" si="55"/>
        <v>993.02203523889807</v>
      </c>
      <c r="AW171" s="14">
        <f t="shared" si="55"/>
        <v>1485.7575709877449</v>
      </c>
      <c r="AX171" s="14">
        <f t="shared" si="55"/>
        <v>1495.6992680325507</v>
      </c>
      <c r="AY171" s="14">
        <f t="shared" si="51"/>
        <v>1500.6092075243191</v>
      </c>
      <c r="AZ171" s="14">
        <f t="shared" si="56"/>
        <v>1402.7389588857791</v>
      </c>
      <c r="BA171" s="14">
        <f t="shared" si="64"/>
        <v>1207.2682985838562</v>
      </c>
      <c r="BB171" s="14">
        <f t="shared" si="64"/>
        <v>1335.0315070029446</v>
      </c>
      <c r="BC171" s="14">
        <f t="shared" si="64"/>
        <v>1089.2939681269531</v>
      </c>
      <c r="BD171" s="14">
        <f t="shared" si="57"/>
        <v>1273.8989946024158</v>
      </c>
      <c r="BE171" s="14">
        <f t="shared" si="65"/>
        <v>1830.9448645101054</v>
      </c>
      <c r="BF171" s="14">
        <f t="shared" si="65"/>
        <v>1771.3181747440858</v>
      </c>
      <c r="BG171" s="14">
        <f t="shared" si="65"/>
        <v>1776.8372997116194</v>
      </c>
      <c r="BH171" s="14">
        <f t="shared" si="58"/>
        <v>1771.9356158803348</v>
      </c>
      <c r="BI171" s="14">
        <f t="shared" si="58"/>
        <v>1882.1094086892983</v>
      </c>
      <c r="BJ171" s="14">
        <f t="shared" si="58"/>
        <v>1895.2029706456181</v>
      </c>
      <c r="BK171" s="14">
        <f t="shared" si="52"/>
        <v>1903.0730300268838</v>
      </c>
      <c r="BL171" s="14">
        <f t="shared" si="59"/>
        <v>1777.9439328376504</v>
      </c>
      <c r="BM171" s="14">
        <f t="shared" si="66"/>
        <v>1837.7332437961895</v>
      </c>
      <c r="BN171" s="14">
        <f t="shared" si="66"/>
        <v>1719.2843935880348</v>
      </c>
      <c r="BO171" s="14">
        <f t="shared" si="66"/>
        <v>1814.4671419979234</v>
      </c>
      <c r="BP171" s="14">
        <f t="shared" si="60"/>
        <v>1843.5526236777248</v>
      </c>
      <c r="BQ171" s="14">
        <f t="shared" si="67"/>
        <v>3280.7088529736584</v>
      </c>
      <c r="BR171" s="14">
        <f t="shared" si="67"/>
        <v>3194.2883647144422</v>
      </c>
      <c r="BS171" s="14">
        <f t="shared" si="67"/>
        <v>3108.3062030110709</v>
      </c>
      <c r="BT171" s="14">
        <f t="shared" si="61"/>
        <v>2764.9576511192331</v>
      </c>
      <c r="BU171" s="14">
        <f t="shared" si="61"/>
        <v>3367.8669796770437</v>
      </c>
      <c r="BV171" s="14">
        <f t="shared" si="61"/>
        <v>3390.902238678168</v>
      </c>
      <c r="BW171" s="14">
        <f t="shared" si="53"/>
        <v>3403.6822375512033</v>
      </c>
      <c r="BX171" s="14">
        <f t="shared" si="62"/>
        <v>3180.6828917234293</v>
      </c>
      <c r="BY171" s="14">
        <f t="shared" si="68"/>
        <v>3045.001542380046</v>
      </c>
      <c r="BZ171" s="14">
        <f t="shared" si="68"/>
        <v>3054.3159005909797</v>
      </c>
      <c r="CA171" s="14">
        <f t="shared" si="68"/>
        <v>2903.7611101248763</v>
      </c>
      <c r="CB171" s="14">
        <f t="shared" si="63"/>
        <v>3117.4516182801408</v>
      </c>
    </row>
    <row r="172" spans="1:80" x14ac:dyDescent="0.3">
      <c r="A172" s="228" t="s">
        <v>232</v>
      </c>
      <c r="B172" s="228" t="s">
        <v>263</v>
      </c>
      <c r="C172" s="228" t="s">
        <v>274</v>
      </c>
      <c r="D172" s="228" t="s">
        <v>662</v>
      </c>
      <c r="E172" s="228" t="s">
        <v>663</v>
      </c>
      <c r="F172" s="13">
        <v>4209.2028566042991</v>
      </c>
      <c r="G172" s="13">
        <v>4098.2980620091876</v>
      </c>
      <c r="H172" s="13">
        <v>4225.1783539025473</v>
      </c>
      <c r="I172" s="13">
        <v>3671.796600803521</v>
      </c>
      <c r="J172" s="13">
        <v>4489.2625755221379</v>
      </c>
      <c r="K172" s="13">
        <v>4540.0623017815242</v>
      </c>
      <c r="L172" s="13">
        <v>4547.0001297223098</v>
      </c>
      <c r="M172" s="13">
        <v>4453.8315917054842</v>
      </c>
      <c r="N172" s="13">
        <v>4209.6535577863297</v>
      </c>
      <c r="O172" s="13">
        <v>4063.677435503686</v>
      </c>
      <c r="P172" s="13">
        <v>4451.1391547847943</v>
      </c>
      <c r="Q172" s="13">
        <v>4274.037492878846</v>
      </c>
      <c r="R172" s="13">
        <v>10084.581872156055</v>
      </c>
      <c r="S172" s="13">
        <v>10242.961493801298</v>
      </c>
      <c r="T172" s="13">
        <v>10543.195751934692</v>
      </c>
      <c r="U172" s="13">
        <v>10548.034650952875</v>
      </c>
      <c r="V172" s="13">
        <v>10301.266717104612</v>
      </c>
      <c r="W172" s="13">
        <v>10419.929611095311</v>
      </c>
      <c r="X172" s="13">
        <v>10428.124468327689</v>
      </c>
      <c r="Y172" s="13">
        <v>10211.393943954095</v>
      </c>
      <c r="Z172" s="13">
        <v>10790.903539957326</v>
      </c>
      <c r="AA172" s="13">
        <v>10854.258481652138</v>
      </c>
      <c r="AB172" s="13">
        <v>11158.517645295742</v>
      </c>
      <c r="AC172" s="13">
        <v>11283.535926801082</v>
      </c>
      <c r="AD172" s="14">
        <f t="shared" si="49"/>
        <v>14293.784728760354</v>
      </c>
      <c r="AE172" s="14">
        <f t="shared" si="49"/>
        <v>14341.259555810486</v>
      </c>
      <c r="AF172" s="14">
        <f t="shared" si="49"/>
        <v>14768.37410583724</v>
      </c>
      <c r="AG172" s="14">
        <f t="shared" si="47"/>
        <v>14219.831251756397</v>
      </c>
      <c r="AH172" s="164">
        <v>14790.52929262675</v>
      </c>
      <c r="AI172" s="164">
        <v>14959.991912876834</v>
      </c>
      <c r="AJ172" s="164">
        <v>14975.124598049997</v>
      </c>
      <c r="AK172" s="164">
        <v>14665.225535659582</v>
      </c>
      <c r="AL172" s="14">
        <f t="shared" si="50"/>
        <v>15000.557097743655</v>
      </c>
      <c r="AM172" s="14">
        <f t="shared" si="50"/>
        <v>14917.935917155824</v>
      </c>
      <c r="AN172" s="14">
        <f t="shared" si="50"/>
        <v>15609.656800080536</v>
      </c>
      <c r="AO172" s="14">
        <f t="shared" si="48"/>
        <v>15557.573419679928</v>
      </c>
      <c r="AP172" s="13">
        <v>564562</v>
      </c>
      <c r="AQ172" s="13">
        <v>563026.01600000006</v>
      </c>
      <c r="AR172" s="13">
        <v>565237.85000000009</v>
      </c>
      <c r="AS172" s="14">
        <f t="shared" si="54"/>
        <v>745.56963745422104</v>
      </c>
      <c r="AT172" s="14">
        <f t="shared" si="54"/>
        <v>725.92524151628834</v>
      </c>
      <c r="AU172" s="14">
        <f t="shared" si="54"/>
        <v>748.39935275533014</v>
      </c>
      <c r="AV172" s="14">
        <f t="shared" si="55"/>
        <v>652.15398515501647</v>
      </c>
      <c r="AW172" s="14">
        <f t="shared" si="55"/>
        <v>797.3454952252398</v>
      </c>
      <c r="AX172" s="14">
        <f t="shared" si="55"/>
        <v>806.36812025779</v>
      </c>
      <c r="AY172" s="14">
        <f t="shared" si="51"/>
        <v>807.60035957597904</v>
      </c>
      <c r="AZ172" s="14">
        <f t="shared" si="56"/>
        <v>787.95706828647155</v>
      </c>
      <c r="BA172" s="14">
        <f t="shared" si="64"/>
        <v>747.68366614631339</v>
      </c>
      <c r="BB172" s="14">
        <f t="shared" si="64"/>
        <v>721.75660094251941</v>
      </c>
      <c r="BC172" s="14">
        <f t="shared" si="64"/>
        <v>790.57433018952963</v>
      </c>
      <c r="BD172" s="14">
        <f t="shared" si="57"/>
        <v>756.1484944574828</v>
      </c>
      <c r="BE172" s="14">
        <f t="shared" si="65"/>
        <v>1786.2664990126957</v>
      </c>
      <c r="BF172" s="14">
        <f t="shared" si="65"/>
        <v>1814.3200381537013</v>
      </c>
      <c r="BG172" s="14">
        <f t="shared" si="65"/>
        <v>1867.5000711940747</v>
      </c>
      <c r="BH172" s="14">
        <f t="shared" si="58"/>
        <v>1873.4542190236684</v>
      </c>
      <c r="BI172" s="14">
        <f t="shared" si="58"/>
        <v>1829.6253502261984</v>
      </c>
      <c r="BJ172" s="14">
        <f t="shared" si="58"/>
        <v>1850.7012669011922</v>
      </c>
      <c r="BK172" s="14">
        <f t="shared" si="52"/>
        <v>1852.1567693112938</v>
      </c>
      <c r="BL172" s="14">
        <f t="shared" si="59"/>
        <v>1806.5658455027549</v>
      </c>
      <c r="BM172" s="14">
        <f t="shared" si="66"/>
        <v>1916.5905718923875</v>
      </c>
      <c r="BN172" s="14">
        <f t="shared" si="66"/>
        <v>1927.8431499073281</v>
      </c>
      <c r="BO172" s="14">
        <f t="shared" si="66"/>
        <v>1981.8831329626767</v>
      </c>
      <c r="BP172" s="14">
        <f t="shared" si="60"/>
        <v>1996.2456383274898</v>
      </c>
      <c r="BQ172" s="14">
        <f t="shared" si="67"/>
        <v>2531.8361364669167</v>
      </c>
      <c r="BR172" s="14">
        <f t="shared" si="67"/>
        <v>2540.2452796699895</v>
      </c>
      <c r="BS172" s="14">
        <f t="shared" si="67"/>
        <v>2615.899423949405</v>
      </c>
      <c r="BT172" s="14">
        <f t="shared" si="61"/>
        <v>2525.6082041786849</v>
      </c>
      <c r="BU172" s="14">
        <f t="shared" si="61"/>
        <v>2626.970845451438</v>
      </c>
      <c r="BV172" s="14">
        <f t="shared" si="61"/>
        <v>2657.069387158982</v>
      </c>
      <c r="BW172" s="14">
        <f t="shared" si="53"/>
        <v>2659.7571288872723</v>
      </c>
      <c r="BX172" s="14">
        <f t="shared" si="62"/>
        <v>2594.5229137892265</v>
      </c>
      <c r="BY172" s="14">
        <f t="shared" si="68"/>
        <v>2664.2742380387008</v>
      </c>
      <c r="BZ172" s="14">
        <f t="shared" si="68"/>
        <v>2649.5997508498476</v>
      </c>
      <c r="CA172" s="14">
        <f t="shared" si="68"/>
        <v>2772.4574631522064</v>
      </c>
      <c r="CB172" s="14">
        <f t="shared" si="63"/>
        <v>2752.3941327849725</v>
      </c>
    </row>
    <row r="173" spans="1:80" x14ac:dyDescent="0.3">
      <c r="A173" s="228" t="s">
        <v>259</v>
      </c>
      <c r="B173" s="228" t="s">
        <v>283</v>
      </c>
      <c r="C173" s="228" t="s">
        <v>307</v>
      </c>
      <c r="D173" s="228" t="s">
        <v>665</v>
      </c>
      <c r="E173" s="228" t="s">
        <v>666</v>
      </c>
      <c r="F173" s="13">
        <v>1077.6164286678877</v>
      </c>
      <c r="G173" s="13">
        <v>995.42355997115465</v>
      </c>
      <c r="H173" s="13">
        <v>1039.6776997796408</v>
      </c>
      <c r="I173" s="13">
        <v>1012.6778307100715</v>
      </c>
      <c r="J173" s="13">
        <v>1075.4116446992707</v>
      </c>
      <c r="K173" s="13">
        <v>1048.3593013080483</v>
      </c>
      <c r="L173" s="13">
        <v>1112.4655926467983</v>
      </c>
      <c r="M173" s="13">
        <v>1082.7221103443021</v>
      </c>
      <c r="N173" s="13">
        <v>1119.7907901513372</v>
      </c>
      <c r="O173" s="13">
        <v>1120.6796513940951</v>
      </c>
      <c r="P173" s="13">
        <v>1166.1535508969828</v>
      </c>
      <c r="Q173" s="13">
        <v>1232.887472756523</v>
      </c>
      <c r="R173" s="13">
        <v>2301.2635751657813</v>
      </c>
      <c r="S173" s="13">
        <v>2378.5174149369382</v>
      </c>
      <c r="T173" s="13">
        <v>2481.8921733995207</v>
      </c>
      <c r="U173" s="13">
        <v>2481.369733126046</v>
      </c>
      <c r="V173" s="13">
        <v>2354.9314751046086</v>
      </c>
      <c r="W173" s="13">
        <v>2417.1957900292196</v>
      </c>
      <c r="X173" s="13">
        <v>2483.0173656459797</v>
      </c>
      <c r="Y173" s="13">
        <v>2409.3593878789625</v>
      </c>
      <c r="Z173" s="13">
        <v>2354.2794010405428</v>
      </c>
      <c r="AA173" s="13">
        <v>2329.39802123546</v>
      </c>
      <c r="AB173" s="13">
        <v>2535.9059474475625</v>
      </c>
      <c r="AC173" s="13">
        <v>2544.0758506496309</v>
      </c>
      <c r="AD173" s="14">
        <f t="shared" si="49"/>
        <v>3378.880003833669</v>
      </c>
      <c r="AE173" s="14">
        <f t="shared" si="49"/>
        <v>3373.9409749080928</v>
      </c>
      <c r="AF173" s="14">
        <f t="shared" si="49"/>
        <v>3521.5698731791617</v>
      </c>
      <c r="AG173" s="14">
        <f t="shared" si="47"/>
        <v>3494.0475638361177</v>
      </c>
      <c r="AH173" s="164">
        <v>3430.3431198038797</v>
      </c>
      <c r="AI173" s="164">
        <v>3465.5550913372676</v>
      </c>
      <c r="AJ173" s="164">
        <v>3595.4829582927778</v>
      </c>
      <c r="AK173" s="164">
        <v>3492.0814982232646</v>
      </c>
      <c r="AL173" s="14">
        <f t="shared" si="50"/>
        <v>3474.07019119188</v>
      </c>
      <c r="AM173" s="14">
        <f t="shared" si="50"/>
        <v>3450.0776726295553</v>
      </c>
      <c r="AN173" s="14">
        <f t="shared" si="50"/>
        <v>3702.0594983445453</v>
      </c>
      <c r="AO173" s="14">
        <f t="shared" si="48"/>
        <v>3776.9633234061539</v>
      </c>
      <c r="AP173" s="13">
        <v>158473</v>
      </c>
      <c r="AQ173" s="13">
        <v>159809.78899999999</v>
      </c>
      <c r="AR173" s="13">
        <v>160479.18900000001</v>
      </c>
      <c r="AS173" s="14">
        <f t="shared" si="54"/>
        <v>680.00001809007699</v>
      </c>
      <c r="AT173" s="14">
        <f t="shared" si="54"/>
        <v>628.13448345847848</v>
      </c>
      <c r="AU173" s="14">
        <f t="shared" si="54"/>
        <v>656.0598333972606</v>
      </c>
      <c r="AV173" s="14">
        <f t="shared" si="55"/>
        <v>633.67697125867028</v>
      </c>
      <c r="AW173" s="14">
        <f t="shared" si="55"/>
        <v>672.93227244000093</v>
      </c>
      <c r="AX173" s="14">
        <f t="shared" si="55"/>
        <v>656.00443368838216</v>
      </c>
      <c r="AY173" s="14">
        <f t="shared" si="51"/>
        <v>696.11855419369738</v>
      </c>
      <c r="AZ173" s="14">
        <f t="shared" si="56"/>
        <v>674.68069666298106</v>
      </c>
      <c r="BA173" s="14">
        <f t="shared" si="64"/>
        <v>700.70225181971625</v>
      </c>
      <c r="BB173" s="14">
        <f t="shared" si="64"/>
        <v>701.25845131683093</v>
      </c>
      <c r="BC173" s="14">
        <f t="shared" si="64"/>
        <v>729.71346636155238</v>
      </c>
      <c r="BD173" s="14">
        <f t="shared" si="57"/>
        <v>768.25380314984204</v>
      </c>
      <c r="BE173" s="14">
        <f t="shared" si="65"/>
        <v>1452.1486784283641</v>
      </c>
      <c r="BF173" s="14">
        <f t="shared" si="65"/>
        <v>1500.8975755724559</v>
      </c>
      <c r="BG173" s="14">
        <f t="shared" si="65"/>
        <v>1566.1293554103984</v>
      </c>
      <c r="BH173" s="14">
        <f t="shared" si="58"/>
        <v>1552.7019644122338</v>
      </c>
      <c r="BI173" s="14">
        <f t="shared" si="58"/>
        <v>1473.5839962247924</v>
      </c>
      <c r="BJ173" s="14">
        <f t="shared" si="58"/>
        <v>1512.5455112322436</v>
      </c>
      <c r="BK173" s="14">
        <f t="shared" si="52"/>
        <v>1553.7329604045594</v>
      </c>
      <c r="BL173" s="14">
        <f t="shared" si="59"/>
        <v>1501.3531679045077</v>
      </c>
      <c r="BM173" s="14">
        <f t="shared" si="66"/>
        <v>1473.1759648594136</v>
      </c>
      <c r="BN173" s="14">
        <f t="shared" si="66"/>
        <v>1457.6065933204254</v>
      </c>
      <c r="BO173" s="14">
        <f t="shared" si="66"/>
        <v>1586.8276676390346</v>
      </c>
      <c r="BP173" s="14">
        <f t="shared" si="60"/>
        <v>1585.2995435125426</v>
      </c>
      <c r="BQ173" s="14">
        <f t="shared" si="67"/>
        <v>2132.1486965184408</v>
      </c>
      <c r="BR173" s="14">
        <f t="shared" si="67"/>
        <v>2129.0320590309343</v>
      </c>
      <c r="BS173" s="14">
        <f t="shared" si="67"/>
        <v>2222.1891888076593</v>
      </c>
      <c r="BT173" s="14">
        <f t="shared" si="61"/>
        <v>2186.3789356709044</v>
      </c>
      <c r="BU173" s="14">
        <f t="shared" si="61"/>
        <v>2146.5162686647936</v>
      </c>
      <c r="BV173" s="14">
        <f t="shared" si="61"/>
        <v>2168.5499449206254</v>
      </c>
      <c r="BW173" s="14">
        <f t="shared" si="53"/>
        <v>2249.8515145982565</v>
      </c>
      <c r="BX173" s="14">
        <f t="shared" si="62"/>
        <v>2176.0338645674888</v>
      </c>
      <c r="BY173" s="14">
        <f t="shared" si="68"/>
        <v>2173.8782166791298</v>
      </c>
      <c r="BZ173" s="14">
        <f t="shared" si="68"/>
        <v>2158.8650446372567</v>
      </c>
      <c r="CA173" s="14">
        <f t="shared" si="68"/>
        <v>2316.5411340005871</v>
      </c>
      <c r="CB173" s="14">
        <f t="shared" si="63"/>
        <v>2353.5533466623847</v>
      </c>
    </row>
    <row r="174" spans="1:80" x14ac:dyDescent="0.3">
      <c r="A174" s="228" t="s">
        <v>259</v>
      </c>
      <c r="B174" s="228" t="s">
        <v>283</v>
      </c>
      <c r="C174" s="228" t="s">
        <v>313</v>
      </c>
      <c r="D174" s="228" t="s">
        <v>667</v>
      </c>
      <c r="E174" s="228" t="s">
        <v>668</v>
      </c>
      <c r="F174" s="13">
        <v>6452.3580301455349</v>
      </c>
      <c r="G174" s="13">
        <v>6643.1332166139937</v>
      </c>
      <c r="H174" s="13">
        <v>7030.8372692017674</v>
      </c>
      <c r="I174" s="13">
        <v>7114.8144368573821</v>
      </c>
      <c r="J174" s="13">
        <v>6430.4082325081699</v>
      </c>
      <c r="K174" s="13">
        <v>6450.5800702834622</v>
      </c>
      <c r="L174" s="13">
        <v>6736.5461062398244</v>
      </c>
      <c r="M174" s="13">
        <v>6703.5909909321563</v>
      </c>
      <c r="N174" s="13">
        <v>7522.8565789544773</v>
      </c>
      <c r="O174" s="13">
        <v>7448.2077216353791</v>
      </c>
      <c r="P174" s="13">
        <v>7835.7639244201</v>
      </c>
      <c r="Q174" s="13">
        <v>7793.4011013136806</v>
      </c>
      <c r="R174" s="13">
        <v>16086.054616892101</v>
      </c>
      <c r="S174" s="13">
        <v>15739.983545569874</v>
      </c>
      <c r="T174" s="13">
        <v>16368.297203844835</v>
      </c>
      <c r="U174" s="13">
        <v>16518.427220424914</v>
      </c>
      <c r="V174" s="13">
        <v>16460.993606704073</v>
      </c>
      <c r="W174" s="13">
        <v>16275.295687134461</v>
      </c>
      <c r="X174" s="13">
        <v>17018.23538473302</v>
      </c>
      <c r="Y174" s="13">
        <v>17185.356053160991</v>
      </c>
      <c r="Z174" s="13">
        <v>16345.85896399058</v>
      </c>
      <c r="AA174" s="13">
        <v>15915.91391877225</v>
      </c>
      <c r="AB174" s="13">
        <v>16595.597376577585</v>
      </c>
      <c r="AC174" s="13">
        <v>16760.737357733389</v>
      </c>
      <c r="AD174" s="14">
        <f t="shared" si="49"/>
        <v>22538.412647037636</v>
      </c>
      <c r="AE174" s="14">
        <f t="shared" si="49"/>
        <v>22383.116762183869</v>
      </c>
      <c r="AF174" s="14">
        <f t="shared" si="49"/>
        <v>23399.134473046601</v>
      </c>
      <c r="AG174" s="14">
        <f t="shared" si="47"/>
        <v>23633.241657282295</v>
      </c>
      <c r="AH174" s="164">
        <v>22891.401839212245</v>
      </c>
      <c r="AI174" s="164">
        <v>22725.875757417918</v>
      </c>
      <c r="AJ174" s="164">
        <v>23754.781490972844</v>
      </c>
      <c r="AK174" s="164">
        <v>23888.947044093147</v>
      </c>
      <c r="AL174" s="14">
        <f t="shared" si="50"/>
        <v>23868.715542945058</v>
      </c>
      <c r="AM174" s="14">
        <f t="shared" si="50"/>
        <v>23364.121640407629</v>
      </c>
      <c r="AN174" s="14">
        <f t="shared" si="50"/>
        <v>24431.361300997683</v>
      </c>
      <c r="AO174" s="14">
        <f t="shared" si="48"/>
        <v>24554.13845904707</v>
      </c>
      <c r="AP174" s="13">
        <v>852353</v>
      </c>
      <c r="AQ174" s="13">
        <v>860453.73200000008</v>
      </c>
      <c r="AR174" s="13">
        <v>867419.625</v>
      </c>
      <c r="AS174" s="14">
        <f t="shared" si="54"/>
        <v>757.00537572408791</v>
      </c>
      <c r="AT174" s="14">
        <f t="shared" si="54"/>
        <v>779.38755616675178</v>
      </c>
      <c r="AU174" s="14">
        <f t="shared" si="54"/>
        <v>824.87388079842128</v>
      </c>
      <c r="AV174" s="14">
        <f t="shared" si="55"/>
        <v>826.8677527053112</v>
      </c>
      <c r="AW174" s="14">
        <f t="shared" si="55"/>
        <v>747.32760093463912</v>
      </c>
      <c r="AX174" s="14">
        <f t="shared" si="55"/>
        <v>749.67192661132663</v>
      </c>
      <c r="AY174" s="14">
        <f t="shared" si="51"/>
        <v>782.90625697929158</v>
      </c>
      <c r="AZ174" s="14">
        <f t="shared" si="56"/>
        <v>772.81984379038647</v>
      </c>
      <c r="BA174" s="14">
        <f t="shared" si="64"/>
        <v>874.28949392417496</v>
      </c>
      <c r="BB174" s="14">
        <f t="shared" si="64"/>
        <v>865.61397140123961</v>
      </c>
      <c r="BC174" s="14">
        <f t="shared" si="64"/>
        <v>910.65488276830422</v>
      </c>
      <c r="BD174" s="14">
        <f t="shared" si="57"/>
        <v>898.45801002181383</v>
      </c>
      <c r="BE174" s="14">
        <f t="shared" si="65"/>
        <v>1887.2526543453359</v>
      </c>
      <c r="BF174" s="14">
        <f t="shared" si="65"/>
        <v>1846.6508061296051</v>
      </c>
      <c r="BG174" s="14">
        <f t="shared" si="65"/>
        <v>1920.365999045564</v>
      </c>
      <c r="BH174" s="14">
        <f t="shared" si="58"/>
        <v>1919.7345082146628</v>
      </c>
      <c r="BI174" s="14">
        <f t="shared" si="58"/>
        <v>1913.0597026341993</v>
      </c>
      <c r="BJ174" s="14">
        <f t="shared" si="58"/>
        <v>1891.4783075325729</v>
      </c>
      <c r="BK174" s="14">
        <f t="shared" si="52"/>
        <v>1977.8210904119849</v>
      </c>
      <c r="BL174" s="14">
        <f t="shared" si="59"/>
        <v>1981.2044318412777</v>
      </c>
      <c r="BM174" s="14">
        <f t="shared" si="66"/>
        <v>1899.6790130710456</v>
      </c>
      <c r="BN174" s="14">
        <f t="shared" si="66"/>
        <v>1849.7117656492712</v>
      </c>
      <c r="BO174" s="14">
        <f t="shared" si="66"/>
        <v>1928.7030504247477</v>
      </c>
      <c r="BP174" s="14">
        <f t="shared" si="60"/>
        <v>1932.2524963316791</v>
      </c>
      <c r="BQ174" s="14">
        <f t="shared" si="67"/>
        <v>2644.2580300694235</v>
      </c>
      <c r="BR174" s="14">
        <f t="shared" si="67"/>
        <v>2626.0383622963573</v>
      </c>
      <c r="BS174" s="14">
        <f t="shared" si="67"/>
        <v>2745.2398798439849</v>
      </c>
      <c r="BT174" s="14">
        <f t="shared" si="61"/>
        <v>2746.602260919974</v>
      </c>
      <c r="BU174" s="14">
        <f t="shared" si="61"/>
        <v>2660.3873035688389</v>
      </c>
      <c r="BV174" s="14">
        <f t="shared" si="61"/>
        <v>2641.1502341438986</v>
      </c>
      <c r="BW174" s="14">
        <f t="shared" si="53"/>
        <v>2760.7273473912765</v>
      </c>
      <c r="BX174" s="14">
        <f t="shared" si="62"/>
        <v>2754.0242756316643</v>
      </c>
      <c r="BY174" s="14">
        <f t="shared" si="68"/>
        <v>2773.9685069952202</v>
      </c>
      <c r="BZ174" s="14">
        <f t="shared" si="68"/>
        <v>2715.3257370505107</v>
      </c>
      <c r="CA174" s="14">
        <f t="shared" si="68"/>
        <v>2839.3579331930518</v>
      </c>
      <c r="CB174" s="14">
        <f t="shared" si="63"/>
        <v>2830.7105063534932</v>
      </c>
    </row>
    <row r="175" spans="1:80" x14ac:dyDescent="0.3">
      <c r="A175" s="228" t="s">
        <v>241</v>
      </c>
      <c r="B175" s="228" t="s">
        <v>276</v>
      </c>
      <c r="C175" s="228" t="s">
        <v>317</v>
      </c>
      <c r="D175" s="228" t="s">
        <v>669</v>
      </c>
      <c r="E175" s="228" t="s">
        <v>670</v>
      </c>
      <c r="F175" s="13">
        <v>1200.0342425160163</v>
      </c>
      <c r="G175" s="13">
        <v>1131.095344020586</v>
      </c>
      <c r="H175" s="13">
        <v>1158.9107492816838</v>
      </c>
      <c r="I175" s="13">
        <v>1177.1038118830554</v>
      </c>
      <c r="J175" s="13">
        <v>1107.4364329530315</v>
      </c>
      <c r="K175" s="13">
        <v>1124.1516253939487</v>
      </c>
      <c r="L175" s="13">
        <v>1258.7258872673428</v>
      </c>
      <c r="M175" s="13">
        <v>1235.0677368599775</v>
      </c>
      <c r="N175" s="13">
        <v>1264.8229655042985</v>
      </c>
      <c r="O175" s="13">
        <v>1334.8136693418746</v>
      </c>
      <c r="P175" s="13">
        <v>1474.2363790374825</v>
      </c>
      <c r="Q175" s="13">
        <v>1352.1784841317872</v>
      </c>
      <c r="R175" s="13">
        <v>2744.1796654590726</v>
      </c>
      <c r="S175" s="13">
        <v>2674.0081439599303</v>
      </c>
      <c r="T175" s="13">
        <v>2893.4091703766808</v>
      </c>
      <c r="U175" s="13">
        <v>2896.5962855412854</v>
      </c>
      <c r="V175" s="13">
        <v>2569.232993969526</v>
      </c>
      <c r="W175" s="13">
        <v>2595.9951583690254</v>
      </c>
      <c r="X175" s="13">
        <v>3085.9995403729072</v>
      </c>
      <c r="Y175" s="13">
        <v>2981.2248270625278</v>
      </c>
      <c r="Z175" s="13">
        <v>2725.8885925086979</v>
      </c>
      <c r="AA175" s="13">
        <v>2835.4806930797677</v>
      </c>
      <c r="AB175" s="13">
        <v>2960.4481369695632</v>
      </c>
      <c r="AC175" s="13">
        <v>2944.5808361302279</v>
      </c>
      <c r="AD175" s="14">
        <f t="shared" si="49"/>
        <v>3944.2139079750887</v>
      </c>
      <c r="AE175" s="14">
        <f t="shared" si="49"/>
        <v>3805.1034879805165</v>
      </c>
      <c r="AF175" s="14">
        <f t="shared" si="49"/>
        <v>4052.3199196583646</v>
      </c>
      <c r="AG175" s="14">
        <f t="shared" si="47"/>
        <v>4073.700097424341</v>
      </c>
      <c r="AH175" s="164">
        <v>3676.6694269225582</v>
      </c>
      <c r="AI175" s="164">
        <v>3720.1467837629743</v>
      </c>
      <c r="AJ175" s="164">
        <v>4344.7254276402509</v>
      </c>
      <c r="AK175" s="164">
        <v>4216.292563922505</v>
      </c>
      <c r="AL175" s="14">
        <f t="shared" si="50"/>
        <v>3990.7115580129966</v>
      </c>
      <c r="AM175" s="14">
        <f t="shared" si="50"/>
        <v>4170.2943624216423</v>
      </c>
      <c r="AN175" s="14">
        <f t="shared" si="50"/>
        <v>4434.6845160070461</v>
      </c>
      <c r="AO175" s="14">
        <f t="shared" si="48"/>
        <v>4296.7593202620155</v>
      </c>
      <c r="AP175" s="13">
        <v>244796</v>
      </c>
      <c r="AQ175" s="13">
        <v>248341.15599999999</v>
      </c>
      <c r="AR175" s="13">
        <v>250861.43599999999</v>
      </c>
      <c r="AS175" s="14">
        <f t="shared" si="54"/>
        <v>490.21807648655061</v>
      </c>
      <c r="AT175" s="14">
        <f t="shared" si="54"/>
        <v>462.05630158196465</v>
      </c>
      <c r="AU175" s="14">
        <f t="shared" si="54"/>
        <v>473.41898939593943</v>
      </c>
      <c r="AV175" s="14">
        <f t="shared" si="55"/>
        <v>473.98660409032465</v>
      </c>
      <c r="AW175" s="14">
        <f t="shared" si="55"/>
        <v>445.93350968899875</v>
      </c>
      <c r="AX175" s="14">
        <f t="shared" si="55"/>
        <v>452.66424764244425</v>
      </c>
      <c r="AY175" s="14">
        <f t="shared" si="51"/>
        <v>506.85351857963599</v>
      </c>
      <c r="AZ175" s="14">
        <f t="shared" si="56"/>
        <v>492.33064936293255</v>
      </c>
      <c r="BA175" s="14">
        <f t="shared" si="64"/>
        <v>509.30864053169608</v>
      </c>
      <c r="BB175" s="14">
        <f t="shared" si="64"/>
        <v>537.49192878117822</v>
      </c>
      <c r="BC175" s="14">
        <f t="shared" si="64"/>
        <v>593.63353331474491</v>
      </c>
      <c r="BD175" s="14">
        <f t="shared" si="57"/>
        <v>539.0140890893199</v>
      </c>
      <c r="BE175" s="14">
        <f t="shared" si="65"/>
        <v>1121.0067425362638</v>
      </c>
      <c r="BF175" s="14">
        <f t="shared" si="65"/>
        <v>1092.3414369352156</v>
      </c>
      <c r="BG175" s="14">
        <f t="shared" si="65"/>
        <v>1181.967503707855</v>
      </c>
      <c r="BH175" s="14">
        <f t="shared" si="58"/>
        <v>1166.3778699416562</v>
      </c>
      <c r="BI175" s="14">
        <f t="shared" si="58"/>
        <v>1034.5578781027846</v>
      </c>
      <c r="BJ175" s="14">
        <f t="shared" si="58"/>
        <v>1045.3342491363073</v>
      </c>
      <c r="BK175" s="14">
        <f t="shared" si="52"/>
        <v>1242.6452345147768</v>
      </c>
      <c r="BL175" s="14">
        <f t="shared" si="59"/>
        <v>1188.3950257952472</v>
      </c>
      <c r="BM175" s="14">
        <f t="shared" si="66"/>
        <v>1097.6386823731698</v>
      </c>
      <c r="BN175" s="14">
        <f t="shared" si="66"/>
        <v>1141.7683394691808</v>
      </c>
      <c r="BO175" s="14">
        <f t="shared" si="66"/>
        <v>1192.0892149545939</v>
      </c>
      <c r="BP175" s="14">
        <f t="shared" si="60"/>
        <v>1173.7877623128284</v>
      </c>
      <c r="BQ175" s="14">
        <f t="shared" si="67"/>
        <v>1611.2248190228145</v>
      </c>
      <c r="BR175" s="14">
        <f t="shared" si="67"/>
        <v>1554.3977385171802</v>
      </c>
      <c r="BS175" s="14">
        <f t="shared" si="67"/>
        <v>1655.3864931037942</v>
      </c>
      <c r="BT175" s="14">
        <f t="shared" si="61"/>
        <v>1640.364474031981</v>
      </c>
      <c r="BU175" s="14">
        <f t="shared" si="61"/>
        <v>1480.4913877917836</v>
      </c>
      <c r="BV175" s="14">
        <f t="shared" si="61"/>
        <v>1497.9984967787516</v>
      </c>
      <c r="BW175" s="14">
        <f t="shared" si="53"/>
        <v>1749.4987530944129</v>
      </c>
      <c r="BX175" s="14">
        <f t="shared" si="62"/>
        <v>1680.7256751581799</v>
      </c>
      <c r="BY175" s="14">
        <f t="shared" si="68"/>
        <v>1606.947322904866</v>
      </c>
      <c r="BZ175" s="14">
        <f t="shared" si="68"/>
        <v>1679.2602682503589</v>
      </c>
      <c r="CA175" s="14">
        <f t="shared" si="68"/>
        <v>1785.7227482693388</v>
      </c>
      <c r="CB175" s="14">
        <f t="shared" si="63"/>
        <v>1712.8018514021483</v>
      </c>
    </row>
    <row r="176" spans="1:80" x14ac:dyDescent="0.3">
      <c r="A176" s="228" t="s">
        <v>226</v>
      </c>
      <c r="B176" s="228" t="s">
        <v>236</v>
      </c>
      <c r="C176" s="228" t="s">
        <v>252</v>
      </c>
      <c r="D176" s="228" t="s">
        <v>671</v>
      </c>
      <c r="E176" s="228" t="s">
        <v>672</v>
      </c>
      <c r="F176" s="13">
        <v>2161.5182057854622</v>
      </c>
      <c r="G176" s="13">
        <v>2686.149797112349</v>
      </c>
      <c r="H176" s="13">
        <v>3213.231708445498</v>
      </c>
      <c r="I176" s="13">
        <v>3105.7472193553976</v>
      </c>
      <c r="J176" s="13">
        <v>3079.9605015771231</v>
      </c>
      <c r="K176" s="13">
        <v>2546.8306185339861</v>
      </c>
      <c r="L176" s="13">
        <v>2975.556102183029</v>
      </c>
      <c r="M176" s="13">
        <v>3006.7373047808487</v>
      </c>
      <c r="N176" s="13">
        <v>3581.5617636834945</v>
      </c>
      <c r="O176" s="13">
        <v>3294.5273100680461</v>
      </c>
      <c r="P176" s="13">
        <v>3153.8853228745302</v>
      </c>
      <c r="Q176" s="13">
        <v>2905.0825865218771</v>
      </c>
      <c r="R176" s="13">
        <v>6439.7787293427764</v>
      </c>
      <c r="S176" s="13">
        <v>6466.3890636140804</v>
      </c>
      <c r="T176" s="13">
        <v>6841.8112740597771</v>
      </c>
      <c r="U176" s="13">
        <v>6894.508356953238</v>
      </c>
      <c r="V176" s="13">
        <v>6247.8559558354955</v>
      </c>
      <c r="W176" s="13">
        <v>6236.9825419328909</v>
      </c>
      <c r="X176" s="13">
        <v>6593.2942700071326</v>
      </c>
      <c r="Y176" s="13">
        <v>6223.7282912864848</v>
      </c>
      <c r="Z176" s="13">
        <v>7099.0725298405778</v>
      </c>
      <c r="AA176" s="13">
        <v>6766.2533343000487</v>
      </c>
      <c r="AB176" s="13">
        <v>6754.3711711094456</v>
      </c>
      <c r="AC176" s="13">
        <v>6787.3803088404475</v>
      </c>
      <c r="AD176" s="14">
        <f t="shared" si="49"/>
        <v>8601.2969351282391</v>
      </c>
      <c r="AE176" s="14">
        <f t="shared" si="49"/>
        <v>9152.5388607264285</v>
      </c>
      <c r="AF176" s="14">
        <f t="shared" si="49"/>
        <v>10055.042982505274</v>
      </c>
      <c r="AG176" s="14">
        <f t="shared" si="47"/>
        <v>10000.255576308635</v>
      </c>
      <c r="AH176" s="164">
        <v>9327.8164574126185</v>
      </c>
      <c r="AI176" s="164">
        <v>8783.8131604668761</v>
      </c>
      <c r="AJ176" s="164">
        <v>9568.8503721901634</v>
      </c>
      <c r="AK176" s="164">
        <v>9230.4655960673335</v>
      </c>
      <c r="AL176" s="14">
        <f t="shared" si="50"/>
        <v>10680.634293524072</v>
      </c>
      <c r="AM176" s="14">
        <f t="shared" si="50"/>
        <v>10060.780644368095</v>
      </c>
      <c r="AN176" s="14">
        <f t="shared" si="50"/>
        <v>9908.2564939839758</v>
      </c>
      <c r="AO176" s="14">
        <f t="shared" si="48"/>
        <v>9692.4628953623251</v>
      </c>
      <c r="AP176" s="13">
        <v>324650</v>
      </c>
      <c r="AQ176" s="13">
        <v>325316.674</v>
      </c>
      <c r="AR176" s="13">
        <v>326254.97399999999</v>
      </c>
      <c r="AS176" s="14">
        <f t="shared" si="54"/>
        <v>665.79953974602256</v>
      </c>
      <c r="AT176" s="14">
        <f t="shared" si="54"/>
        <v>827.39867460722292</v>
      </c>
      <c r="AU176" s="14">
        <f t="shared" si="54"/>
        <v>989.75256690143169</v>
      </c>
      <c r="AV176" s="14">
        <f t="shared" si="55"/>
        <v>954.68430227323609</v>
      </c>
      <c r="AW176" s="14">
        <f t="shared" si="55"/>
        <v>946.75765115474019</v>
      </c>
      <c r="AX176" s="14">
        <f t="shared" si="55"/>
        <v>782.87736906285534</v>
      </c>
      <c r="AY176" s="14">
        <f t="shared" si="51"/>
        <v>914.66449155416763</v>
      </c>
      <c r="AZ176" s="14">
        <f t="shared" si="56"/>
        <v>921.59125358832034</v>
      </c>
      <c r="BA176" s="14">
        <f t="shared" si="64"/>
        <v>1100.9462624972905</v>
      </c>
      <c r="BB176" s="14">
        <f t="shared" si="64"/>
        <v>1012.7139410222933</v>
      </c>
      <c r="BC176" s="14">
        <f t="shared" si="64"/>
        <v>969.48160821124407</v>
      </c>
      <c r="BD176" s="14">
        <f t="shared" si="57"/>
        <v>890.43319429112432</v>
      </c>
      <c r="BE176" s="14">
        <f t="shared" si="65"/>
        <v>1983.6065699500311</v>
      </c>
      <c r="BF176" s="14">
        <f t="shared" si="65"/>
        <v>1991.8031922421317</v>
      </c>
      <c r="BG176" s="14">
        <f t="shared" si="65"/>
        <v>2107.442252906138</v>
      </c>
      <c r="BH176" s="14">
        <f t="shared" si="58"/>
        <v>2119.3221583696745</v>
      </c>
      <c r="BI176" s="14">
        <f t="shared" si="58"/>
        <v>1920.545872737988</v>
      </c>
      <c r="BJ176" s="14">
        <f t="shared" si="58"/>
        <v>1917.2034637034592</v>
      </c>
      <c r="BK176" s="14">
        <f t="shared" si="52"/>
        <v>2026.7311198463599</v>
      </c>
      <c r="BL176" s="14">
        <f t="shared" si="59"/>
        <v>1907.6270975983603</v>
      </c>
      <c r="BM176" s="14">
        <f t="shared" si="66"/>
        <v>2182.2037101733608</v>
      </c>
      <c r="BN176" s="14">
        <f t="shared" si="66"/>
        <v>2079.8974891462367</v>
      </c>
      <c r="BO176" s="14">
        <f t="shared" si="66"/>
        <v>2076.2449978538284</v>
      </c>
      <c r="BP176" s="14">
        <f t="shared" si="60"/>
        <v>2080.3913655705514</v>
      </c>
      <c r="BQ176" s="14">
        <f t="shared" si="67"/>
        <v>2649.406109696054</v>
      </c>
      <c r="BR176" s="14">
        <f t="shared" si="67"/>
        <v>2819.2018668493542</v>
      </c>
      <c r="BS176" s="14">
        <f t="shared" si="67"/>
        <v>3097.1948198075693</v>
      </c>
      <c r="BT176" s="14">
        <f t="shared" si="61"/>
        <v>3074.00646064291</v>
      </c>
      <c r="BU176" s="14">
        <f t="shared" si="61"/>
        <v>2867.3035238927282</v>
      </c>
      <c r="BV176" s="14">
        <f t="shared" si="61"/>
        <v>2700.0808327663144</v>
      </c>
      <c r="BW176" s="14">
        <f t="shared" si="53"/>
        <v>2941.3956114005282</v>
      </c>
      <c r="BX176" s="14">
        <f t="shared" si="62"/>
        <v>2829.2183511866806</v>
      </c>
      <c r="BY176" s="14">
        <f t="shared" si="68"/>
        <v>3283.1499726706516</v>
      </c>
      <c r="BZ176" s="14">
        <f t="shared" si="68"/>
        <v>3092.6114301685302</v>
      </c>
      <c r="CA176" s="14">
        <f t="shared" si="68"/>
        <v>3045.7266060650722</v>
      </c>
      <c r="CB176" s="14">
        <f t="shared" si="63"/>
        <v>2970.8245598616763</v>
      </c>
    </row>
    <row r="177" spans="1:80" x14ac:dyDescent="0.3">
      <c r="A177" s="228" t="s">
        <v>250</v>
      </c>
      <c r="B177" s="228" t="s">
        <v>291</v>
      </c>
      <c r="C177" s="228" t="s">
        <v>302</v>
      </c>
      <c r="D177" s="228" t="s">
        <v>673</v>
      </c>
      <c r="E177" s="228" t="s">
        <v>674</v>
      </c>
      <c r="F177" s="13">
        <v>3320.879860192912</v>
      </c>
      <c r="G177" s="13">
        <v>3502.1965379787207</v>
      </c>
      <c r="H177" s="13">
        <v>3845.1165814937817</v>
      </c>
      <c r="I177" s="13">
        <v>3639.793169389568</v>
      </c>
      <c r="J177" s="13">
        <v>3399.8790506290597</v>
      </c>
      <c r="K177" s="13">
        <v>3577.1603089079972</v>
      </c>
      <c r="L177" s="13">
        <v>3945.1917495058383</v>
      </c>
      <c r="M177" s="13">
        <v>3632.5687839401089</v>
      </c>
      <c r="N177" s="13">
        <v>4018.884622175121</v>
      </c>
      <c r="O177" s="13">
        <v>4002.9388936496116</v>
      </c>
      <c r="P177" s="13">
        <v>4268.8345364939232</v>
      </c>
      <c r="Q177" s="13">
        <v>4206.5110125152432</v>
      </c>
      <c r="R177" s="13">
        <v>8042.1973196510198</v>
      </c>
      <c r="S177" s="13">
        <v>8160.9766033490087</v>
      </c>
      <c r="T177" s="13">
        <v>8642.0815701696974</v>
      </c>
      <c r="U177" s="13">
        <v>8864.5986202076747</v>
      </c>
      <c r="V177" s="13">
        <v>8102.7519276400781</v>
      </c>
      <c r="W177" s="13">
        <v>8345.193064936866</v>
      </c>
      <c r="X177" s="13">
        <v>8954.982109265613</v>
      </c>
      <c r="Y177" s="13">
        <v>9047.3281564830686</v>
      </c>
      <c r="Z177" s="13">
        <v>8584.1457728553651</v>
      </c>
      <c r="AA177" s="13">
        <v>8598.6324344928562</v>
      </c>
      <c r="AB177" s="13">
        <v>9017.0151000154474</v>
      </c>
      <c r="AC177" s="13">
        <v>8956.2888192509727</v>
      </c>
      <c r="AD177" s="14">
        <f t="shared" si="49"/>
        <v>11363.077179843931</v>
      </c>
      <c r="AE177" s="14">
        <f t="shared" si="49"/>
        <v>11663.17314132773</v>
      </c>
      <c r="AF177" s="14">
        <f t="shared" si="49"/>
        <v>12487.198151663479</v>
      </c>
      <c r="AG177" s="14">
        <f t="shared" si="49"/>
        <v>12504.391789597243</v>
      </c>
      <c r="AH177" s="164">
        <v>11502.630978269139</v>
      </c>
      <c r="AI177" s="164">
        <v>11922.353373844864</v>
      </c>
      <c r="AJ177" s="164">
        <v>12900.17385877145</v>
      </c>
      <c r="AK177" s="164">
        <v>12679.896940423179</v>
      </c>
      <c r="AL177" s="14">
        <f t="shared" si="50"/>
        <v>12603.030395030486</v>
      </c>
      <c r="AM177" s="14">
        <f t="shared" si="50"/>
        <v>12601.571328142469</v>
      </c>
      <c r="AN177" s="14">
        <f t="shared" si="50"/>
        <v>13285.849636509371</v>
      </c>
      <c r="AO177" s="14">
        <f t="shared" si="50"/>
        <v>13162.799831766217</v>
      </c>
      <c r="AP177" s="13">
        <v>496043</v>
      </c>
      <c r="AQ177" s="13">
        <v>498500.06599999999</v>
      </c>
      <c r="AR177" s="13">
        <v>503644.45699999999</v>
      </c>
      <c r="AS177" s="14">
        <f t="shared" si="54"/>
        <v>669.47419078445057</v>
      </c>
      <c r="AT177" s="14">
        <f t="shared" si="54"/>
        <v>706.02680372038731</v>
      </c>
      <c r="AU177" s="14">
        <f t="shared" si="54"/>
        <v>775.15791604634717</v>
      </c>
      <c r="AV177" s="14">
        <f t="shared" si="55"/>
        <v>730.14898445160247</v>
      </c>
      <c r="AW177" s="14">
        <f t="shared" si="55"/>
        <v>682.02178545530217</v>
      </c>
      <c r="AX177" s="14">
        <f t="shared" si="55"/>
        <v>717.58472122408853</v>
      </c>
      <c r="AY177" s="14">
        <f t="shared" si="51"/>
        <v>791.4124828833701</v>
      </c>
      <c r="AZ177" s="14">
        <f t="shared" si="56"/>
        <v>721.25657960732985</v>
      </c>
      <c r="BA177" s="14">
        <f t="shared" si="64"/>
        <v>806.19540422992054</v>
      </c>
      <c r="BB177" s="14">
        <f t="shared" si="64"/>
        <v>802.99666272253046</v>
      </c>
      <c r="BC177" s="14">
        <f t="shared" si="64"/>
        <v>856.33580166746117</v>
      </c>
      <c r="BD177" s="14">
        <f t="shared" si="57"/>
        <v>835.21439659470786</v>
      </c>
      <c r="BE177" s="14">
        <f t="shared" si="65"/>
        <v>1621.270196263433</v>
      </c>
      <c r="BF177" s="14">
        <f t="shared" si="65"/>
        <v>1645.2155565846124</v>
      </c>
      <c r="BG177" s="14">
        <f t="shared" si="65"/>
        <v>1742.2041174191947</v>
      </c>
      <c r="BH177" s="14">
        <f t="shared" si="58"/>
        <v>1778.2542520681782</v>
      </c>
      <c r="BI177" s="14">
        <f t="shared" si="58"/>
        <v>1625.4264503226923</v>
      </c>
      <c r="BJ177" s="14">
        <f t="shared" si="58"/>
        <v>1674.0605737325752</v>
      </c>
      <c r="BK177" s="14">
        <f t="shared" si="52"/>
        <v>1796.385340752515</v>
      </c>
      <c r="BL177" s="14">
        <f t="shared" si="59"/>
        <v>1796.3720300575192</v>
      </c>
      <c r="BM177" s="14">
        <f t="shared" si="66"/>
        <v>1721.9949120037559</v>
      </c>
      <c r="BN177" s="14">
        <f t="shared" si="66"/>
        <v>1724.9009620979382</v>
      </c>
      <c r="BO177" s="14">
        <f t="shared" si="66"/>
        <v>1808.8292690447604</v>
      </c>
      <c r="BP177" s="14">
        <f t="shared" si="60"/>
        <v>1778.2959178385186</v>
      </c>
      <c r="BQ177" s="14">
        <f t="shared" si="67"/>
        <v>2290.7443870478833</v>
      </c>
      <c r="BR177" s="14">
        <f t="shared" si="67"/>
        <v>2351.2423603050001</v>
      </c>
      <c r="BS177" s="14">
        <f t="shared" si="67"/>
        <v>2517.362033465542</v>
      </c>
      <c r="BT177" s="14">
        <f t="shared" si="61"/>
        <v>2508.4032365197809</v>
      </c>
      <c r="BU177" s="14">
        <f t="shared" si="61"/>
        <v>2307.4482357779943</v>
      </c>
      <c r="BV177" s="14">
        <f t="shared" si="61"/>
        <v>2391.6452949566637</v>
      </c>
      <c r="BW177" s="14">
        <f t="shared" si="53"/>
        <v>2587.7978236358849</v>
      </c>
      <c r="BX177" s="14">
        <f t="shared" si="62"/>
        <v>2517.6286096648496</v>
      </c>
      <c r="BY177" s="14">
        <f t="shared" si="68"/>
        <v>2528.1903162336766</v>
      </c>
      <c r="BZ177" s="14">
        <f t="shared" si="68"/>
        <v>2527.8976248204685</v>
      </c>
      <c r="CA177" s="14">
        <f t="shared" si="68"/>
        <v>2665.1650707122212</v>
      </c>
      <c r="CB177" s="14">
        <f t="shared" si="63"/>
        <v>2613.5103144332265</v>
      </c>
    </row>
    <row r="178" spans="1:80" x14ac:dyDescent="0.3">
      <c r="A178" s="228" t="s">
        <v>259</v>
      </c>
      <c r="B178" s="228" t="s">
        <v>283</v>
      </c>
      <c r="C178" s="228" t="s">
        <v>307</v>
      </c>
      <c r="D178" s="228" t="s">
        <v>675</v>
      </c>
      <c r="E178" s="228" t="s">
        <v>676</v>
      </c>
      <c r="F178" s="13">
        <v>1536.0681690448955</v>
      </c>
      <c r="G178" s="13">
        <v>1491.7149650975734</v>
      </c>
      <c r="H178" s="13">
        <v>1672.8197290411838</v>
      </c>
      <c r="I178" s="13">
        <v>1693.2427147880528</v>
      </c>
      <c r="J178" s="13">
        <v>1609.1933705769102</v>
      </c>
      <c r="K178" s="13">
        <v>1604.7053839631972</v>
      </c>
      <c r="L178" s="13">
        <v>1773.9083833192717</v>
      </c>
      <c r="M178" s="13">
        <v>1635.9691816125637</v>
      </c>
      <c r="N178" s="13">
        <v>1842.9869384980855</v>
      </c>
      <c r="O178" s="13">
        <v>1719.5532253377455</v>
      </c>
      <c r="P178" s="13">
        <v>1682.0936542482582</v>
      </c>
      <c r="Q178" s="13">
        <v>1753.4212925272861</v>
      </c>
      <c r="R178" s="13">
        <v>2539.6278775558917</v>
      </c>
      <c r="S178" s="13">
        <v>2536.3078477041472</v>
      </c>
      <c r="T178" s="13">
        <v>2579.0646708926615</v>
      </c>
      <c r="U178" s="13">
        <v>2523.7865922644678</v>
      </c>
      <c r="V178" s="13">
        <v>2425.8827658421487</v>
      </c>
      <c r="W178" s="13">
        <v>2463.9656705572324</v>
      </c>
      <c r="X178" s="13">
        <v>2542.2267556200759</v>
      </c>
      <c r="Y178" s="13">
        <v>2377.5394909126453</v>
      </c>
      <c r="Z178" s="13">
        <v>2527.957276057065</v>
      </c>
      <c r="AA178" s="13">
        <v>2587.6516287037944</v>
      </c>
      <c r="AB178" s="13">
        <v>2646.1647897981893</v>
      </c>
      <c r="AC178" s="13">
        <v>2566.0809444853521</v>
      </c>
      <c r="AD178" s="14">
        <f t="shared" ref="AD178:AG183" si="69">SUM(F178,R178)</f>
        <v>4075.6960466007872</v>
      </c>
      <c r="AE178" s="14">
        <f t="shared" si="69"/>
        <v>4028.0228128017206</v>
      </c>
      <c r="AF178" s="14">
        <f t="shared" si="69"/>
        <v>4251.8843999338451</v>
      </c>
      <c r="AG178" s="14">
        <f t="shared" si="69"/>
        <v>4217.0293070525204</v>
      </c>
      <c r="AH178" s="164">
        <v>4035.0761364190585</v>
      </c>
      <c r="AI178" s="164">
        <v>4068.6710545204296</v>
      </c>
      <c r="AJ178" s="164">
        <v>4316.1351389393476</v>
      </c>
      <c r="AK178" s="164">
        <v>4013.5086725252095</v>
      </c>
      <c r="AL178" s="14">
        <f t="shared" ref="AL178:AO183" si="70">SUM(N178,Z178)</f>
        <v>4370.9442145551502</v>
      </c>
      <c r="AM178" s="14">
        <f t="shared" si="70"/>
        <v>4307.2048540415399</v>
      </c>
      <c r="AN178" s="14">
        <f t="shared" si="70"/>
        <v>4328.258444046447</v>
      </c>
      <c r="AO178" s="14">
        <f t="shared" si="70"/>
        <v>4319.502237012638</v>
      </c>
      <c r="AP178" s="13">
        <v>150140</v>
      </c>
      <c r="AQ178" s="13">
        <v>150646.95800000001</v>
      </c>
      <c r="AR178" s="13">
        <v>151246.22399999999</v>
      </c>
      <c r="AS178" s="14">
        <f t="shared" si="54"/>
        <v>1023.0905615058582</v>
      </c>
      <c r="AT178" s="14">
        <f t="shared" si="54"/>
        <v>993.54933068973855</v>
      </c>
      <c r="AU178" s="14">
        <f t="shared" si="54"/>
        <v>1114.1732576536458</v>
      </c>
      <c r="AV178" s="14">
        <f t="shared" si="55"/>
        <v>1123.9806878729357</v>
      </c>
      <c r="AW178" s="14">
        <f t="shared" si="55"/>
        <v>1068.1884267300704</v>
      </c>
      <c r="AX178" s="14">
        <f t="shared" si="55"/>
        <v>1065.2092848520692</v>
      </c>
      <c r="AY178" s="14">
        <f t="shared" si="51"/>
        <v>1177.5268527621192</v>
      </c>
      <c r="AZ178" s="14">
        <f t="shared" si="56"/>
        <v>1081.6595207114485</v>
      </c>
      <c r="BA178" s="14">
        <f t="shared" si="64"/>
        <v>1223.3814495597617</v>
      </c>
      <c r="BB178" s="14">
        <f t="shared" si="64"/>
        <v>1141.4457007075744</v>
      </c>
      <c r="BC178" s="14">
        <f t="shared" si="64"/>
        <v>1116.5799008356066</v>
      </c>
      <c r="BD178" s="14">
        <f t="shared" si="57"/>
        <v>1159.3157476296969</v>
      </c>
      <c r="BE178" s="14">
        <f t="shared" si="65"/>
        <v>1691.506512292455</v>
      </c>
      <c r="BF178" s="14">
        <f t="shared" si="65"/>
        <v>1689.295222928032</v>
      </c>
      <c r="BG178" s="14">
        <f t="shared" si="65"/>
        <v>1717.7731922823107</v>
      </c>
      <c r="BH178" s="14">
        <f t="shared" si="58"/>
        <v>1675.2987420193824</v>
      </c>
      <c r="BI178" s="14">
        <f t="shared" si="58"/>
        <v>1610.309825069384</v>
      </c>
      <c r="BJ178" s="14">
        <f t="shared" si="58"/>
        <v>1635.5893960747833</v>
      </c>
      <c r="BK178" s="14">
        <f t="shared" si="52"/>
        <v>1687.539389690216</v>
      </c>
      <c r="BL178" s="14">
        <f t="shared" si="59"/>
        <v>1571.9661807309951</v>
      </c>
      <c r="BM178" s="14">
        <f t="shared" si="66"/>
        <v>1678.0672571277973</v>
      </c>
      <c r="BN178" s="14">
        <f t="shared" si="66"/>
        <v>1717.6925860685446</v>
      </c>
      <c r="BO178" s="14">
        <f t="shared" si="66"/>
        <v>1756.5338357500648</v>
      </c>
      <c r="BP178" s="14">
        <f t="shared" si="60"/>
        <v>1696.624799363819</v>
      </c>
      <c r="BQ178" s="14">
        <f t="shared" si="67"/>
        <v>2714.597073798313</v>
      </c>
      <c r="BR178" s="14">
        <f t="shared" si="67"/>
        <v>2682.8445536177705</v>
      </c>
      <c r="BS178" s="14">
        <f t="shared" si="67"/>
        <v>2831.9464499359565</v>
      </c>
      <c r="BT178" s="14">
        <f t="shared" si="61"/>
        <v>2799.2794298923181</v>
      </c>
      <c r="BU178" s="14">
        <f t="shared" si="61"/>
        <v>2678.498251799454</v>
      </c>
      <c r="BV178" s="14">
        <f t="shared" si="61"/>
        <v>2700.7986809268523</v>
      </c>
      <c r="BW178" s="14">
        <f t="shared" si="53"/>
        <v>2865.0662424523352</v>
      </c>
      <c r="BX178" s="14">
        <f t="shared" si="62"/>
        <v>2653.6257014424436</v>
      </c>
      <c r="BY178" s="14">
        <f t="shared" si="68"/>
        <v>2901.4487066875586</v>
      </c>
      <c r="BZ178" s="14">
        <f t="shared" si="68"/>
        <v>2859.138286776119</v>
      </c>
      <c r="CA178" s="14">
        <f t="shared" si="68"/>
        <v>2873.1137365856712</v>
      </c>
      <c r="CB178" s="14">
        <f t="shared" si="63"/>
        <v>2855.9405469935159</v>
      </c>
    </row>
    <row r="179" spans="1:80" x14ac:dyDescent="0.3">
      <c r="A179" s="228" t="s">
        <v>226</v>
      </c>
      <c r="B179" s="228" t="s">
        <v>236</v>
      </c>
      <c r="C179" s="228" t="s">
        <v>243</v>
      </c>
      <c r="D179" s="228" t="s">
        <v>679</v>
      </c>
      <c r="E179" s="228" t="s">
        <v>680</v>
      </c>
      <c r="F179" s="13">
        <v>3225.268636721506</v>
      </c>
      <c r="G179" s="13">
        <v>3389.0655542346849</v>
      </c>
      <c r="H179" s="13">
        <v>3818.8667368962542</v>
      </c>
      <c r="I179" s="13">
        <v>3630.1888389676292</v>
      </c>
      <c r="J179" s="13">
        <v>3427.9369755091566</v>
      </c>
      <c r="K179" s="13">
        <v>3594.777396624113</v>
      </c>
      <c r="L179" s="13">
        <v>3811.1585260513357</v>
      </c>
      <c r="M179" s="13">
        <v>3667.4130268926629</v>
      </c>
      <c r="N179" s="13">
        <v>3520.1034299707389</v>
      </c>
      <c r="O179" s="13">
        <v>3602.3170717808325</v>
      </c>
      <c r="P179" s="13">
        <v>3743.6567951855332</v>
      </c>
      <c r="Q179" s="13">
        <v>3673.8477542848132</v>
      </c>
      <c r="R179" s="13">
        <v>8485.9960901954582</v>
      </c>
      <c r="S179" s="13">
        <v>8463.8115506074719</v>
      </c>
      <c r="T179" s="13">
        <v>8735.5570750136612</v>
      </c>
      <c r="U179" s="13">
        <v>8996.9573689044155</v>
      </c>
      <c r="V179" s="13">
        <v>8592.6649031081797</v>
      </c>
      <c r="W179" s="13">
        <v>8656.2140628324687</v>
      </c>
      <c r="X179" s="13">
        <v>9027.1488035658876</v>
      </c>
      <c r="Y179" s="13">
        <v>8786.4803813099516</v>
      </c>
      <c r="Z179" s="13">
        <v>8308.9505785033525</v>
      </c>
      <c r="AA179" s="13">
        <v>8374.5020535064723</v>
      </c>
      <c r="AB179" s="13">
        <v>8820.5792956385885</v>
      </c>
      <c r="AC179" s="13">
        <v>8533.4830812270266</v>
      </c>
      <c r="AD179" s="14">
        <f t="shared" si="69"/>
        <v>11711.264726916965</v>
      </c>
      <c r="AE179" s="14">
        <f t="shared" si="69"/>
        <v>11852.877104842157</v>
      </c>
      <c r="AF179" s="14">
        <f t="shared" si="69"/>
        <v>12554.423811909915</v>
      </c>
      <c r="AG179" s="14">
        <f t="shared" si="69"/>
        <v>12627.146207872045</v>
      </c>
      <c r="AH179" s="164">
        <v>12020.601878617335</v>
      </c>
      <c r="AI179" s="164">
        <v>12250.99145945658</v>
      </c>
      <c r="AJ179" s="164">
        <v>12838.307329617222</v>
      </c>
      <c r="AK179" s="164">
        <v>12453.893408202614</v>
      </c>
      <c r="AL179" s="14">
        <f t="shared" si="70"/>
        <v>11829.054008474091</v>
      </c>
      <c r="AM179" s="14">
        <f t="shared" si="70"/>
        <v>11976.819125287304</v>
      </c>
      <c r="AN179" s="14">
        <f t="shared" si="70"/>
        <v>12564.236090824121</v>
      </c>
      <c r="AO179" s="14">
        <f t="shared" si="70"/>
        <v>12207.330835511839</v>
      </c>
      <c r="AP179" s="13">
        <v>322796</v>
      </c>
      <c r="AQ179" s="13">
        <v>322775.647</v>
      </c>
      <c r="AR179" s="13">
        <v>323221.85499999998</v>
      </c>
      <c r="AS179" s="14">
        <f t="shared" si="54"/>
        <v>999.16623400584456</v>
      </c>
      <c r="AT179" s="14">
        <f t="shared" si="54"/>
        <v>1049.9094022957795</v>
      </c>
      <c r="AU179" s="14">
        <f t="shared" si="54"/>
        <v>1183.0588783306653</v>
      </c>
      <c r="AV179" s="14">
        <f t="shared" si="55"/>
        <v>1124.6786654160526</v>
      </c>
      <c r="AW179" s="14">
        <f t="shared" si="55"/>
        <v>1062.0184661915205</v>
      </c>
      <c r="AX179" s="14">
        <f t="shared" si="55"/>
        <v>1113.7077502703023</v>
      </c>
      <c r="AY179" s="14">
        <f t="shared" si="51"/>
        <v>1180.7453757660148</v>
      </c>
      <c r="AZ179" s="14">
        <f t="shared" si="56"/>
        <v>1134.6426518382129</v>
      </c>
      <c r="BA179" s="14">
        <f t="shared" si="64"/>
        <v>1090.5728058135498</v>
      </c>
      <c r="BB179" s="14">
        <f t="shared" si="64"/>
        <v>1116.0436375117336</v>
      </c>
      <c r="BC179" s="14">
        <f t="shared" si="64"/>
        <v>1159.832481161608</v>
      </c>
      <c r="BD179" s="14">
        <f t="shared" si="57"/>
        <v>1136.6334600996622</v>
      </c>
      <c r="BE179" s="14">
        <f t="shared" si="65"/>
        <v>2628.9037318292226</v>
      </c>
      <c r="BF179" s="14">
        <f t="shared" si="65"/>
        <v>2622.0311127174659</v>
      </c>
      <c r="BG179" s="14">
        <f t="shared" si="65"/>
        <v>2706.2160234369885</v>
      </c>
      <c r="BH179" s="14">
        <f t="shared" si="58"/>
        <v>2787.3718022179087</v>
      </c>
      <c r="BI179" s="14">
        <f t="shared" si="58"/>
        <v>2662.1168551505311</v>
      </c>
      <c r="BJ179" s="14">
        <f t="shared" si="58"/>
        <v>2681.8051929526359</v>
      </c>
      <c r="BK179" s="14">
        <f t="shared" si="52"/>
        <v>2796.7254926038108</v>
      </c>
      <c r="BL179" s="14">
        <f t="shared" si="59"/>
        <v>2718.4054065001119</v>
      </c>
      <c r="BM179" s="14">
        <f t="shared" si="66"/>
        <v>2574.2185495497906</v>
      </c>
      <c r="BN179" s="14">
        <f t="shared" si="66"/>
        <v>2594.5272300876131</v>
      </c>
      <c r="BO179" s="14">
        <f t="shared" si="66"/>
        <v>2732.7276322177395</v>
      </c>
      <c r="BP179" s="14">
        <f t="shared" si="60"/>
        <v>2640.1318318116291</v>
      </c>
      <c r="BQ179" s="14">
        <f t="shared" si="67"/>
        <v>3628.0699658350677</v>
      </c>
      <c r="BR179" s="14">
        <f t="shared" si="67"/>
        <v>3671.9405150132457</v>
      </c>
      <c r="BS179" s="14">
        <f t="shared" si="67"/>
        <v>3889.2749017676538</v>
      </c>
      <c r="BT179" s="14">
        <f t="shared" si="61"/>
        <v>3912.0504676339615</v>
      </c>
      <c r="BU179" s="14">
        <f t="shared" si="61"/>
        <v>3724.1353213420516</v>
      </c>
      <c r="BV179" s="14">
        <f t="shared" si="61"/>
        <v>3795.5129432229373</v>
      </c>
      <c r="BW179" s="14">
        <f t="shared" si="53"/>
        <v>3977.4708683698254</v>
      </c>
      <c r="BX179" s="14">
        <f t="shared" si="62"/>
        <v>3853.0480583383242</v>
      </c>
      <c r="BY179" s="14">
        <f t="shared" si="68"/>
        <v>3664.7913553633407</v>
      </c>
      <c r="BZ179" s="14">
        <f t="shared" si="68"/>
        <v>3710.5708675993465</v>
      </c>
      <c r="CA179" s="14">
        <f t="shared" si="68"/>
        <v>3892.5601133793475</v>
      </c>
      <c r="CB179" s="14">
        <f t="shared" si="63"/>
        <v>3776.7652919112911</v>
      </c>
    </row>
    <row r="180" spans="1:80" x14ac:dyDescent="0.3">
      <c r="A180" s="228" t="s">
        <v>259</v>
      </c>
      <c r="B180" s="228" t="s">
        <v>283</v>
      </c>
      <c r="C180" s="228" t="s">
        <v>307</v>
      </c>
      <c r="D180" s="228" t="s">
        <v>681</v>
      </c>
      <c r="E180" s="228" t="s">
        <v>682</v>
      </c>
      <c r="F180" s="13">
        <v>1147.6099515317535</v>
      </c>
      <c r="G180" s="13">
        <v>1059.2572714033283</v>
      </c>
      <c r="H180" s="13">
        <v>1110.8373530382114</v>
      </c>
      <c r="I180" s="13">
        <v>1083.2881456955818</v>
      </c>
      <c r="J180" s="13">
        <v>1147.0023417750499</v>
      </c>
      <c r="K180" s="13">
        <v>1117.5966372611579</v>
      </c>
      <c r="L180" s="13">
        <v>1189.4737108286226</v>
      </c>
      <c r="M180" s="13">
        <v>1154.8329386281193</v>
      </c>
      <c r="N180" s="13">
        <v>1197.6190364880836</v>
      </c>
      <c r="O180" s="13">
        <v>1196.1993190460485</v>
      </c>
      <c r="P180" s="13">
        <v>1240.8035474691847</v>
      </c>
      <c r="Q180" s="13">
        <v>1310.8552680511921</v>
      </c>
      <c r="R180" s="13">
        <v>2434.6319700395193</v>
      </c>
      <c r="S180" s="13">
        <v>2514.6317104498594</v>
      </c>
      <c r="T180" s="13">
        <v>2621.8463939972785</v>
      </c>
      <c r="U180" s="13">
        <v>2619.9201687117375</v>
      </c>
      <c r="V180" s="13">
        <v>2487.0302850850285</v>
      </c>
      <c r="W180" s="13">
        <v>2552.9584309690854</v>
      </c>
      <c r="X180" s="13">
        <v>2621.0405602457695</v>
      </c>
      <c r="Y180" s="13">
        <v>2540.5229734137838</v>
      </c>
      <c r="Z180" s="13">
        <v>2488.6797580470393</v>
      </c>
      <c r="AA180" s="13">
        <v>2463.7646860918157</v>
      </c>
      <c r="AB180" s="13">
        <v>2679.009348789441</v>
      </c>
      <c r="AC180" s="13">
        <v>2685.4293960012378</v>
      </c>
      <c r="AD180" s="14">
        <f t="shared" si="69"/>
        <v>3582.2419215712725</v>
      </c>
      <c r="AE180" s="14">
        <f t="shared" si="69"/>
        <v>3573.8889818531879</v>
      </c>
      <c r="AF180" s="14">
        <f t="shared" si="69"/>
        <v>3732.6837470354899</v>
      </c>
      <c r="AG180" s="14">
        <f t="shared" si="69"/>
        <v>3703.2083144073194</v>
      </c>
      <c r="AH180" s="164">
        <v>3634.0326268600784</v>
      </c>
      <c r="AI180" s="164">
        <v>3670.5550682302433</v>
      </c>
      <c r="AJ180" s="164">
        <v>3810.5142710743926</v>
      </c>
      <c r="AK180" s="164">
        <v>3695.3559120419022</v>
      </c>
      <c r="AL180" s="14">
        <f t="shared" si="70"/>
        <v>3686.2987945351229</v>
      </c>
      <c r="AM180" s="14">
        <f t="shared" si="70"/>
        <v>3659.9640051378642</v>
      </c>
      <c r="AN180" s="14">
        <f t="shared" si="70"/>
        <v>3919.8128962586256</v>
      </c>
      <c r="AO180" s="14">
        <f t="shared" si="70"/>
        <v>3996.2846640524299</v>
      </c>
      <c r="AP180" s="13">
        <v>164980</v>
      </c>
      <c r="AQ180" s="13">
        <v>165833.296</v>
      </c>
      <c r="AR180" s="13">
        <v>167181.51800000001</v>
      </c>
      <c r="AS180" s="14">
        <f t="shared" si="54"/>
        <v>695.60549856452508</v>
      </c>
      <c r="AT180" s="14">
        <f t="shared" si="54"/>
        <v>642.05192835696948</v>
      </c>
      <c r="AU180" s="14">
        <f t="shared" si="54"/>
        <v>673.31637352297946</v>
      </c>
      <c r="AV180" s="14">
        <f t="shared" si="55"/>
        <v>653.2392298923985</v>
      </c>
      <c r="AW180" s="14">
        <f t="shared" si="55"/>
        <v>691.65985929330498</v>
      </c>
      <c r="AX180" s="14">
        <f t="shared" si="55"/>
        <v>673.92777217740274</v>
      </c>
      <c r="AY180" s="14">
        <f t="shared" si="51"/>
        <v>717.27074087017036</v>
      </c>
      <c r="AZ180" s="14">
        <f t="shared" si="56"/>
        <v>690.76591266991568</v>
      </c>
      <c r="BA180" s="14">
        <f t="shared" si="64"/>
        <v>722.18249614244144</v>
      </c>
      <c r="BB180" s="14">
        <f t="shared" si="64"/>
        <v>721.32638492938622</v>
      </c>
      <c r="BC180" s="14">
        <f t="shared" si="64"/>
        <v>748.2234131493019</v>
      </c>
      <c r="BD180" s="14">
        <f t="shared" si="57"/>
        <v>784.09101899122118</v>
      </c>
      <c r="BE180" s="14">
        <f t="shared" si="65"/>
        <v>1475.7134016483933</v>
      </c>
      <c r="BF180" s="14">
        <f t="shared" si="65"/>
        <v>1524.2039704508786</v>
      </c>
      <c r="BG180" s="14">
        <f t="shared" si="65"/>
        <v>1589.1904436884947</v>
      </c>
      <c r="BH180" s="14">
        <f t="shared" si="58"/>
        <v>1579.8517136822375</v>
      </c>
      <c r="BI180" s="14">
        <f t="shared" si="58"/>
        <v>1499.7170924498953</v>
      </c>
      <c r="BJ180" s="14">
        <f t="shared" si="58"/>
        <v>1539.4727672596493</v>
      </c>
      <c r="BK180" s="14">
        <f t="shared" si="52"/>
        <v>1580.5273268196813</v>
      </c>
      <c r="BL180" s="14">
        <f t="shared" si="59"/>
        <v>1519.6195152467653</v>
      </c>
      <c r="BM180" s="14">
        <f t="shared" si="66"/>
        <v>1500.7117497363372</v>
      </c>
      <c r="BN180" s="14">
        <f t="shared" si="66"/>
        <v>1485.6875823609123</v>
      </c>
      <c r="BO180" s="14">
        <f t="shared" si="66"/>
        <v>1615.4833880823553</v>
      </c>
      <c r="BP180" s="14">
        <f t="shared" si="60"/>
        <v>1606.2956169600263</v>
      </c>
      <c r="BQ180" s="14">
        <f t="shared" si="67"/>
        <v>2171.3189002129184</v>
      </c>
      <c r="BR180" s="14">
        <f t="shared" si="67"/>
        <v>2166.2558988078481</v>
      </c>
      <c r="BS180" s="14">
        <f t="shared" si="67"/>
        <v>2262.5068172114743</v>
      </c>
      <c r="BT180" s="14">
        <f t="shared" si="61"/>
        <v>2233.0909435746362</v>
      </c>
      <c r="BU180" s="14">
        <f t="shared" si="61"/>
        <v>2191.3769517432002</v>
      </c>
      <c r="BV180" s="14">
        <f t="shared" si="61"/>
        <v>2213.400539437052</v>
      </c>
      <c r="BW180" s="14">
        <f t="shared" si="53"/>
        <v>2297.7980676898519</v>
      </c>
      <c r="BX180" s="14">
        <f t="shared" si="62"/>
        <v>2210.3854279166803</v>
      </c>
      <c r="BY180" s="14">
        <f t="shared" si="68"/>
        <v>2222.8942458787787</v>
      </c>
      <c r="BZ180" s="14">
        <f t="shared" si="68"/>
        <v>2207.0139672902988</v>
      </c>
      <c r="CA180" s="14">
        <f t="shared" si="68"/>
        <v>2363.7068012316572</v>
      </c>
      <c r="CB180" s="14">
        <f t="shared" si="63"/>
        <v>2390.3866359512476</v>
      </c>
    </row>
    <row r="181" spans="1:80" x14ac:dyDescent="0.3">
      <c r="A181" s="228" t="s">
        <v>232</v>
      </c>
      <c r="B181" s="228" t="s">
        <v>263</v>
      </c>
      <c r="C181" s="228" t="s">
        <v>274</v>
      </c>
      <c r="D181" s="228" t="s">
        <v>685</v>
      </c>
      <c r="E181" s="228" t="s">
        <v>686</v>
      </c>
      <c r="F181" s="13">
        <v>2360.0191170224675</v>
      </c>
      <c r="G181" s="13">
        <v>2151.038111016986</v>
      </c>
      <c r="H181" s="13">
        <v>2302.417801581365</v>
      </c>
      <c r="I181" s="13">
        <v>2077.796726392241</v>
      </c>
      <c r="J181" s="13">
        <v>2656.5630919157966</v>
      </c>
      <c r="K181" s="13">
        <v>2553.9168196047049</v>
      </c>
      <c r="L181" s="13">
        <v>2888.1760680104921</v>
      </c>
      <c r="M181" s="13">
        <v>2748.4862429773675</v>
      </c>
      <c r="N181" s="13">
        <v>2118.7921898898867</v>
      </c>
      <c r="O181" s="13">
        <v>2279.5020742721181</v>
      </c>
      <c r="P181" s="13">
        <v>2604.1344440327543</v>
      </c>
      <c r="Q181" s="13">
        <v>2615.4536223224113</v>
      </c>
      <c r="R181" s="13">
        <v>5011.106762952626</v>
      </c>
      <c r="S181" s="13">
        <v>4856.8835545777802</v>
      </c>
      <c r="T181" s="13">
        <v>4955.5196736214411</v>
      </c>
      <c r="U181" s="13">
        <v>5033.2412361134102</v>
      </c>
      <c r="V181" s="13">
        <v>4295.9419956118118</v>
      </c>
      <c r="W181" s="13">
        <v>4187.0655609658252</v>
      </c>
      <c r="X181" s="13">
        <v>4422.4229993303934</v>
      </c>
      <c r="Y181" s="13">
        <v>4388.9079095195048</v>
      </c>
      <c r="Z181" s="13">
        <v>4936.3633485665478</v>
      </c>
      <c r="AA181" s="13">
        <v>4866.2660087412742</v>
      </c>
      <c r="AB181" s="13">
        <v>5150.332272997246</v>
      </c>
      <c r="AC181" s="13">
        <v>4794.180321092007</v>
      </c>
      <c r="AD181" s="14">
        <f t="shared" si="69"/>
        <v>7371.125879975094</v>
      </c>
      <c r="AE181" s="14">
        <f t="shared" si="69"/>
        <v>7007.9216655947657</v>
      </c>
      <c r="AF181" s="14">
        <f t="shared" si="69"/>
        <v>7257.9374752028061</v>
      </c>
      <c r="AG181" s="14">
        <f t="shared" si="69"/>
        <v>7111.0379625056512</v>
      </c>
      <c r="AH181" s="164">
        <v>6952.5050875276083</v>
      </c>
      <c r="AI181" s="164">
        <v>6740.98238057053</v>
      </c>
      <c r="AJ181" s="164">
        <v>7310.5990673408851</v>
      </c>
      <c r="AK181" s="164">
        <v>7137.3941524968723</v>
      </c>
      <c r="AL181" s="14">
        <f t="shared" si="70"/>
        <v>7055.1555384564344</v>
      </c>
      <c r="AM181" s="14">
        <f t="shared" si="70"/>
        <v>7145.7680830133922</v>
      </c>
      <c r="AN181" s="14">
        <f t="shared" si="70"/>
        <v>7754.4667170299999</v>
      </c>
      <c r="AO181" s="14">
        <f t="shared" si="70"/>
        <v>7409.6339434144184</v>
      </c>
      <c r="AP181" s="13">
        <v>259926</v>
      </c>
      <c r="AQ181" s="13">
        <v>260993.07800000001</v>
      </c>
      <c r="AR181" s="13">
        <v>262473.90000000002</v>
      </c>
      <c r="AS181" s="14">
        <f t="shared" si="54"/>
        <v>907.95807923119173</v>
      </c>
      <c r="AT181" s="14">
        <f t="shared" si="54"/>
        <v>827.55788609719161</v>
      </c>
      <c r="AU181" s="14">
        <f t="shared" si="54"/>
        <v>885.79741987387365</v>
      </c>
      <c r="AV181" s="14">
        <f t="shared" si="55"/>
        <v>796.1118135065027</v>
      </c>
      <c r="AW181" s="14">
        <f t="shared" si="55"/>
        <v>1017.8672600335387</v>
      </c>
      <c r="AX181" s="14">
        <f t="shared" si="55"/>
        <v>978.53814330076011</v>
      </c>
      <c r="AY181" s="14">
        <f t="shared" si="51"/>
        <v>1106.6102174596722</v>
      </c>
      <c r="AZ181" s="14">
        <f t="shared" si="56"/>
        <v>1047.1464945571224</v>
      </c>
      <c r="BA181" s="14">
        <f t="shared" si="64"/>
        <v>811.8193042230364</v>
      </c>
      <c r="BB181" s="14">
        <f t="shared" si="64"/>
        <v>873.39560563829127</v>
      </c>
      <c r="BC181" s="14">
        <f t="shared" si="64"/>
        <v>997.77912272169692</v>
      </c>
      <c r="BD181" s="14">
        <f t="shared" si="57"/>
        <v>996.46236152334052</v>
      </c>
      <c r="BE181" s="14">
        <f t="shared" si="65"/>
        <v>1927.8974642600685</v>
      </c>
      <c r="BF181" s="14">
        <f t="shared" si="65"/>
        <v>1868.5639584257751</v>
      </c>
      <c r="BG181" s="14">
        <f t="shared" si="65"/>
        <v>1906.5117278076996</v>
      </c>
      <c r="BH181" s="14">
        <f t="shared" si="58"/>
        <v>1928.4960638356126</v>
      </c>
      <c r="BI181" s="14">
        <f t="shared" si="58"/>
        <v>1645.998441235216</v>
      </c>
      <c r="BJ181" s="14">
        <f t="shared" si="58"/>
        <v>1604.2822258166652</v>
      </c>
      <c r="BK181" s="14">
        <f t="shared" si="52"/>
        <v>1694.459881166041</v>
      </c>
      <c r="BL181" s="14">
        <f t="shared" si="59"/>
        <v>1672.1311755262157</v>
      </c>
      <c r="BM181" s="14">
        <f t="shared" si="66"/>
        <v>1891.3771148239218</v>
      </c>
      <c r="BN181" s="14">
        <f t="shared" si="66"/>
        <v>1864.519184198929</v>
      </c>
      <c r="BO181" s="14">
        <f t="shared" si="66"/>
        <v>1973.3597199069186</v>
      </c>
      <c r="BP181" s="14">
        <f t="shared" si="60"/>
        <v>1826.5360179019731</v>
      </c>
      <c r="BQ181" s="14">
        <f t="shared" si="67"/>
        <v>2835.8555434912605</v>
      </c>
      <c r="BR181" s="14">
        <f t="shared" si="67"/>
        <v>2696.1218445229665</v>
      </c>
      <c r="BS181" s="14">
        <f t="shared" si="67"/>
        <v>2792.3091476815734</v>
      </c>
      <c r="BT181" s="14">
        <f t="shared" si="61"/>
        <v>2724.607877342115</v>
      </c>
      <c r="BU181" s="14">
        <f t="shared" si="61"/>
        <v>2663.8657012687549</v>
      </c>
      <c r="BV181" s="14">
        <f t="shared" si="61"/>
        <v>2582.8203691174253</v>
      </c>
      <c r="BW181" s="14">
        <f t="shared" si="53"/>
        <v>2801.0700986257134</v>
      </c>
      <c r="BX181" s="14">
        <f t="shared" si="62"/>
        <v>2719.2776700833383</v>
      </c>
      <c r="BY181" s="14">
        <f t="shared" si="68"/>
        <v>2703.196419046958</v>
      </c>
      <c r="BZ181" s="14">
        <f t="shared" si="68"/>
        <v>2737.9147898372203</v>
      </c>
      <c r="CA181" s="14">
        <f t="shared" si="68"/>
        <v>2971.1388426286153</v>
      </c>
      <c r="CB181" s="14">
        <f t="shared" si="63"/>
        <v>2822.9983794253135</v>
      </c>
    </row>
    <row r="182" spans="1:80" x14ac:dyDescent="0.3">
      <c r="A182" s="228" t="s">
        <v>232</v>
      </c>
      <c r="B182" s="228" t="s">
        <v>263</v>
      </c>
      <c r="C182" s="228" t="s">
        <v>274</v>
      </c>
      <c r="D182" s="228" t="s">
        <v>687</v>
      </c>
      <c r="E182" s="228" t="s">
        <v>688</v>
      </c>
      <c r="F182" s="13">
        <v>4179.636443014143</v>
      </c>
      <c r="G182" s="13">
        <v>3852.8004345163308</v>
      </c>
      <c r="H182" s="13">
        <v>4240.7325828587427</v>
      </c>
      <c r="I182" s="13">
        <v>3869.1988558106013</v>
      </c>
      <c r="J182" s="13">
        <v>4282.7344650416844</v>
      </c>
      <c r="K182" s="13">
        <v>4276.3533870285155</v>
      </c>
      <c r="L182" s="13">
        <v>4782.9541091538968</v>
      </c>
      <c r="M182" s="13">
        <v>4739.6498047545938</v>
      </c>
      <c r="N182" s="13">
        <v>4307.6188591604478</v>
      </c>
      <c r="O182" s="13">
        <v>4506.1232477971153</v>
      </c>
      <c r="P182" s="13">
        <v>4809.201987766276</v>
      </c>
      <c r="Q182" s="13">
        <v>4890.6919938592664</v>
      </c>
      <c r="R182" s="13">
        <v>9918.3686466416693</v>
      </c>
      <c r="S182" s="13">
        <v>9673.535960049514</v>
      </c>
      <c r="T182" s="13">
        <v>9970.6893900431169</v>
      </c>
      <c r="U182" s="13">
        <v>9911.1589878985651</v>
      </c>
      <c r="V182" s="13">
        <v>9325.5893057909525</v>
      </c>
      <c r="W182" s="13">
        <v>9313.7846547574773</v>
      </c>
      <c r="X182" s="13">
        <v>10417.325824250365</v>
      </c>
      <c r="Y182" s="13">
        <v>10329.525071521244</v>
      </c>
      <c r="Z182" s="13">
        <v>10057.145294595886</v>
      </c>
      <c r="AA182" s="13">
        <v>10250.975060686944</v>
      </c>
      <c r="AB182" s="13">
        <v>10421.350215842655</v>
      </c>
      <c r="AC182" s="13">
        <v>10562.353181041799</v>
      </c>
      <c r="AD182" s="14">
        <f t="shared" si="69"/>
        <v>14098.005089655813</v>
      </c>
      <c r="AE182" s="14">
        <f t="shared" si="69"/>
        <v>13526.336394565846</v>
      </c>
      <c r="AF182" s="14">
        <f t="shared" si="69"/>
        <v>14211.421972901859</v>
      </c>
      <c r="AG182" s="14">
        <f t="shared" si="69"/>
        <v>13780.357843709167</v>
      </c>
      <c r="AH182" s="164">
        <v>13608.323770832638</v>
      </c>
      <c r="AI182" s="164">
        <v>13590.138041785991</v>
      </c>
      <c r="AJ182" s="164">
        <v>15200.279933404265</v>
      </c>
      <c r="AK182" s="164">
        <v>15069.17487627584</v>
      </c>
      <c r="AL182" s="14">
        <f t="shared" si="70"/>
        <v>14364.764153756334</v>
      </c>
      <c r="AM182" s="14">
        <f t="shared" si="70"/>
        <v>14757.098308484059</v>
      </c>
      <c r="AN182" s="14">
        <f t="shared" si="70"/>
        <v>15230.552203608931</v>
      </c>
      <c r="AO182" s="14">
        <f t="shared" si="70"/>
        <v>15453.045174901064</v>
      </c>
      <c r="AP182" s="13">
        <v>588370</v>
      </c>
      <c r="AQ182" s="13">
        <v>589170.25399999996</v>
      </c>
      <c r="AR182" s="13">
        <v>592144.25199999998</v>
      </c>
      <c r="AS182" s="14">
        <f t="shared" si="54"/>
        <v>710.37551931848043</v>
      </c>
      <c r="AT182" s="14">
        <f t="shared" si="54"/>
        <v>654.82611868659706</v>
      </c>
      <c r="AU182" s="14">
        <f t="shared" si="54"/>
        <v>720.75948516388371</v>
      </c>
      <c r="AV182" s="14">
        <f t="shared" si="55"/>
        <v>656.71999384588787</v>
      </c>
      <c r="AW182" s="14">
        <f t="shared" si="55"/>
        <v>726.90948600430954</v>
      </c>
      <c r="AX182" s="14">
        <f t="shared" si="55"/>
        <v>725.82642419495198</v>
      </c>
      <c r="AY182" s="14">
        <f t="shared" si="51"/>
        <v>811.81187894015727</v>
      </c>
      <c r="AZ182" s="14">
        <f t="shared" si="56"/>
        <v>800.42148323591164</v>
      </c>
      <c r="BA182" s="14">
        <f t="shared" si="64"/>
        <v>731.13311982659059</v>
      </c>
      <c r="BB182" s="14">
        <f t="shared" si="64"/>
        <v>764.82531444927895</v>
      </c>
      <c r="BC182" s="14">
        <f t="shared" si="64"/>
        <v>816.26693729284511</v>
      </c>
      <c r="BD182" s="14">
        <f t="shared" si="57"/>
        <v>825.92915110476611</v>
      </c>
      <c r="BE182" s="14">
        <f t="shared" si="65"/>
        <v>1685.736636239385</v>
      </c>
      <c r="BF182" s="14">
        <f t="shared" si="65"/>
        <v>1644.1246086730314</v>
      </c>
      <c r="BG182" s="14">
        <f t="shared" si="65"/>
        <v>1694.6291262374216</v>
      </c>
      <c r="BH182" s="14">
        <f t="shared" si="58"/>
        <v>1682.2232488163879</v>
      </c>
      <c r="BI182" s="14">
        <f t="shared" si="58"/>
        <v>1582.8343746951884</v>
      </c>
      <c r="BJ182" s="14">
        <f t="shared" si="58"/>
        <v>1580.8307686147168</v>
      </c>
      <c r="BK182" s="14">
        <f t="shared" si="52"/>
        <v>1768.1350600314533</v>
      </c>
      <c r="BL182" s="14">
        <f t="shared" si="59"/>
        <v>1744.4271453505969</v>
      </c>
      <c r="BM182" s="14">
        <f t="shared" si="66"/>
        <v>1707.0015375548621</v>
      </c>
      <c r="BN182" s="14">
        <f t="shared" si="66"/>
        <v>1739.9003074393067</v>
      </c>
      <c r="BO182" s="14">
        <f t="shared" si="66"/>
        <v>1768.8181209234394</v>
      </c>
      <c r="BP182" s="14">
        <f t="shared" si="60"/>
        <v>1783.74663696673</v>
      </c>
      <c r="BQ182" s="14">
        <f t="shared" si="67"/>
        <v>2396.1121555578657</v>
      </c>
      <c r="BR182" s="14">
        <f t="shared" si="67"/>
        <v>2298.9507273596282</v>
      </c>
      <c r="BS182" s="14">
        <f t="shared" si="67"/>
        <v>2415.3886114013053</v>
      </c>
      <c r="BT182" s="14">
        <f t="shared" si="61"/>
        <v>2338.9432426622761</v>
      </c>
      <c r="BU182" s="14">
        <f t="shared" si="61"/>
        <v>2309.7438606994979</v>
      </c>
      <c r="BV182" s="14">
        <f t="shared" si="61"/>
        <v>2306.6571928096682</v>
      </c>
      <c r="BW182" s="14">
        <f t="shared" si="53"/>
        <v>2579.9469389716114</v>
      </c>
      <c r="BX182" s="14">
        <f t="shared" si="62"/>
        <v>2544.8486285865088</v>
      </c>
      <c r="BY182" s="14">
        <f t="shared" si="68"/>
        <v>2438.1346573814531</v>
      </c>
      <c r="BZ182" s="14">
        <f t="shared" si="68"/>
        <v>2504.7256218885859</v>
      </c>
      <c r="CA182" s="14">
        <f t="shared" si="68"/>
        <v>2585.0850582162848</v>
      </c>
      <c r="CB182" s="14">
        <f t="shared" si="63"/>
        <v>2609.6757880714963</v>
      </c>
    </row>
    <row r="183" spans="1:80" x14ac:dyDescent="0.3">
      <c r="A183" s="228" t="s">
        <v>226</v>
      </c>
      <c r="B183" s="228" t="s">
        <v>245</v>
      </c>
      <c r="C183" s="228" t="s">
        <v>220</v>
      </c>
      <c r="D183" s="228" t="s">
        <v>691</v>
      </c>
      <c r="E183" s="228" t="s">
        <v>692</v>
      </c>
      <c r="F183" s="13">
        <v>1954.7207010586117</v>
      </c>
      <c r="G183" s="13">
        <v>1867.9760126507013</v>
      </c>
      <c r="H183" s="13">
        <v>2156.9693950409956</v>
      </c>
      <c r="I183" s="13">
        <v>2065.7823218659901</v>
      </c>
      <c r="J183" s="13">
        <v>2051.4033749442092</v>
      </c>
      <c r="K183" s="13">
        <v>1969.9261895767891</v>
      </c>
      <c r="L183" s="13">
        <v>2146.6610633071159</v>
      </c>
      <c r="M183" s="13">
        <v>2138.3095091056339</v>
      </c>
      <c r="N183" s="13">
        <v>2067.5110017282841</v>
      </c>
      <c r="O183" s="13">
        <v>2071.7978653566729</v>
      </c>
      <c r="P183" s="13">
        <v>2302.265255404403</v>
      </c>
      <c r="Q183" s="13">
        <v>2264.3648134518089</v>
      </c>
      <c r="R183" s="13">
        <v>3713.8644027154919</v>
      </c>
      <c r="S183" s="13">
        <v>3644.997493257606</v>
      </c>
      <c r="T183" s="13">
        <v>3818.3594330243568</v>
      </c>
      <c r="U183" s="13">
        <v>3880.9471536326109</v>
      </c>
      <c r="V183" s="13">
        <v>3598.2640643196901</v>
      </c>
      <c r="W183" s="13">
        <v>3640.2884429934556</v>
      </c>
      <c r="X183" s="13">
        <v>3741.7512625208974</v>
      </c>
      <c r="Y183" s="13">
        <v>3674.4070947300315</v>
      </c>
      <c r="Z183" s="13">
        <v>3949.5830031129908</v>
      </c>
      <c r="AA183" s="13">
        <v>3828.4367047807291</v>
      </c>
      <c r="AB183" s="13">
        <v>4047.1514647430631</v>
      </c>
      <c r="AC183" s="13">
        <v>3753.5053159292943</v>
      </c>
      <c r="AD183" s="14">
        <f t="shared" si="69"/>
        <v>5668.5851037741031</v>
      </c>
      <c r="AE183" s="14">
        <f t="shared" si="69"/>
        <v>5512.9735059083068</v>
      </c>
      <c r="AF183" s="14">
        <f t="shared" si="69"/>
        <v>5975.3288280653524</v>
      </c>
      <c r="AG183" s="14">
        <f t="shared" si="69"/>
        <v>5946.7294754986015</v>
      </c>
      <c r="AH183" s="164">
        <v>5649.6674392638997</v>
      </c>
      <c r="AI183" s="164">
        <v>5610.2146325702461</v>
      </c>
      <c r="AJ183" s="164">
        <v>5888.4123258280133</v>
      </c>
      <c r="AK183" s="164">
        <v>5812.7166038356645</v>
      </c>
      <c r="AL183" s="14">
        <f t="shared" si="70"/>
        <v>6017.0940048412749</v>
      </c>
      <c r="AM183" s="14">
        <f t="shared" si="70"/>
        <v>5900.2345701374015</v>
      </c>
      <c r="AN183" s="14">
        <f t="shared" si="70"/>
        <v>6349.4167201474665</v>
      </c>
      <c r="AO183" s="14">
        <f t="shared" si="70"/>
        <v>6017.8701293811027</v>
      </c>
      <c r="AP183" s="13">
        <v>208163</v>
      </c>
      <c r="AQ183" s="13">
        <v>209432.00700000001</v>
      </c>
      <c r="AR183" s="13">
        <v>210410.12100000001</v>
      </c>
      <c r="AS183" s="14">
        <f t="shared" si="54"/>
        <v>939.03369045344834</v>
      </c>
      <c r="AT183" s="14">
        <f t="shared" si="54"/>
        <v>897.36216938202335</v>
      </c>
      <c r="AU183" s="14">
        <f t="shared" si="54"/>
        <v>1036.1925006081751</v>
      </c>
      <c r="AV183" s="14">
        <f t="shared" si="55"/>
        <v>986.37374079406595</v>
      </c>
      <c r="AW183" s="14">
        <f t="shared" si="55"/>
        <v>979.50805339138503</v>
      </c>
      <c r="AX183" s="14">
        <f t="shared" si="55"/>
        <v>940.60416924562492</v>
      </c>
      <c r="AY183" s="14">
        <f t="shared" si="51"/>
        <v>1024.9918787757765</v>
      </c>
      <c r="AZ183" s="14">
        <f t="shared" si="56"/>
        <v>1016.2579152291033</v>
      </c>
      <c r="BA183" s="14">
        <f t="shared" si="64"/>
        <v>987.19915420009511</v>
      </c>
      <c r="BB183" s="14">
        <f t="shared" si="64"/>
        <v>989.24605414141536</v>
      </c>
      <c r="BC183" s="14">
        <f t="shared" si="64"/>
        <v>1099.2900695472028</v>
      </c>
      <c r="BD183" s="14">
        <f t="shared" si="57"/>
        <v>1076.1672502682554</v>
      </c>
      <c r="BE183" s="14">
        <f t="shared" si="65"/>
        <v>1784.1136045865462</v>
      </c>
      <c r="BF183" s="14">
        <f t="shared" si="65"/>
        <v>1751.0304392507821</v>
      </c>
      <c r="BG183" s="14">
        <f t="shared" si="65"/>
        <v>1834.3122615567399</v>
      </c>
      <c r="BH183" s="14">
        <f t="shared" si="58"/>
        <v>1853.0821574147503</v>
      </c>
      <c r="BI183" s="14">
        <f t="shared" si="58"/>
        <v>1718.1060888747966</v>
      </c>
      <c r="BJ183" s="14">
        <f t="shared" si="58"/>
        <v>1738.1719705304909</v>
      </c>
      <c r="BK183" s="14">
        <f t="shared" si="52"/>
        <v>1786.6186339516373</v>
      </c>
      <c r="BL183" s="14">
        <f t="shared" si="59"/>
        <v>1746.3072010352732</v>
      </c>
      <c r="BM183" s="14">
        <f t="shared" si="66"/>
        <v>1885.8545356503175</v>
      </c>
      <c r="BN183" s="14">
        <f t="shared" si="66"/>
        <v>1828.0093666775247</v>
      </c>
      <c r="BO183" s="14">
        <f t="shared" si="66"/>
        <v>1932.441713526177</v>
      </c>
      <c r="BP183" s="14">
        <f t="shared" si="60"/>
        <v>1783.8996043014938</v>
      </c>
      <c r="BQ183" s="14">
        <f t="shared" si="67"/>
        <v>2723.1472950399943</v>
      </c>
      <c r="BR183" s="14">
        <f t="shared" si="67"/>
        <v>2648.3926086328051</v>
      </c>
      <c r="BS183" s="14">
        <f t="shared" si="67"/>
        <v>2870.5047621649155</v>
      </c>
      <c r="BT183" s="14">
        <f t="shared" si="61"/>
        <v>2839.4558982088165</v>
      </c>
      <c r="BU183" s="14">
        <f t="shared" si="61"/>
        <v>2697.6141422661817</v>
      </c>
      <c r="BV183" s="14">
        <f t="shared" si="61"/>
        <v>2678.7761397761165</v>
      </c>
      <c r="BW183" s="14">
        <f t="shared" si="53"/>
        <v>2811.6105127274136</v>
      </c>
      <c r="BX183" s="14">
        <f t="shared" si="62"/>
        <v>2762.5651162643762</v>
      </c>
      <c r="BY183" s="14">
        <f t="shared" si="68"/>
        <v>2873.0536898504124</v>
      </c>
      <c r="BZ183" s="14">
        <f t="shared" si="68"/>
        <v>2817.2554208189395</v>
      </c>
      <c r="CA183" s="14">
        <f t="shared" si="68"/>
        <v>3031.73178307338</v>
      </c>
      <c r="CB183" s="14">
        <f t="shared" si="63"/>
        <v>2860.0668545697486</v>
      </c>
    </row>
  </sheetData>
  <mergeCells count="19">
    <mergeCell ref="BY3:CB3"/>
    <mergeCell ref="BA3:BD3"/>
    <mergeCell ref="BE3:BH3"/>
    <mergeCell ref="BI3:BL3"/>
    <mergeCell ref="BM3:BP3"/>
    <mergeCell ref="BQ3:BT3"/>
    <mergeCell ref="BU3:BX3"/>
    <mergeCell ref="AW3:AZ3"/>
    <mergeCell ref="F3:I3"/>
    <mergeCell ref="J3:M3"/>
    <mergeCell ref="N3:Q3"/>
    <mergeCell ref="R3:U3"/>
    <mergeCell ref="V3:Y3"/>
    <mergeCell ref="Z3:AC3"/>
    <mergeCell ref="AD3:AG3"/>
    <mergeCell ref="AH3:AK3"/>
    <mergeCell ref="AL3:AO3"/>
    <mergeCell ref="AP3:AR3"/>
    <mergeCell ref="AS3:AV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U192"/>
  <sheetViews>
    <sheetView showGridLines="0" zoomScale="70" zoomScaleNormal="70" workbookViewId="0"/>
  </sheetViews>
  <sheetFormatPr defaultColWidth="9.109375" defaultRowHeight="14.4" outlineLevelCol="1" x14ac:dyDescent="0.3"/>
  <cols>
    <col min="1" max="1" width="4.6640625" style="228" customWidth="1"/>
    <col min="2" max="4" width="25.6640625" style="228" hidden="1" customWidth="1" outlineLevel="1"/>
    <col min="5" max="5" width="25.6640625" style="228" customWidth="1" collapsed="1"/>
    <col min="6" max="6" width="50.6640625" style="228" customWidth="1"/>
    <col min="7" max="18" width="17.6640625" style="228" customWidth="1"/>
    <col min="19" max="20" width="4.6640625" style="228" customWidth="1"/>
    <col min="21" max="21" width="9.109375" style="1" hidden="1" customWidth="1"/>
    <col min="22" max="22" width="4.6640625" style="228" customWidth="1"/>
    <col min="23" max="16384" width="9.109375" style="228"/>
  </cols>
  <sheetData>
    <row r="1" spans="1:21" ht="21" x14ac:dyDescent="0.4">
      <c r="A1" s="37"/>
      <c r="B1" s="340" t="s">
        <v>1215</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8" spans="1:21" x14ac:dyDescent="0.3">
      <c r="N8" s="14"/>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96"/>
      <c r="C11" s="197"/>
      <c r="D11" s="198"/>
      <c r="E11" s="229"/>
      <c r="F11" s="193"/>
      <c r="G11" s="378" t="s">
        <v>875</v>
      </c>
      <c r="H11" s="379"/>
      <c r="I11" s="379"/>
      <c r="J11" s="380"/>
      <c r="K11" s="378" t="s">
        <v>880</v>
      </c>
      <c r="L11" s="379"/>
      <c r="M11" s="379"/>
      <c r="N11" s="380"/>
      <c r="O11" s="378" t="s">
        <v>885</v>
      </c>
      <c r="P11" s="379"/>
      <c r="Q11" s="379"/>
      <c r="R11" s="380"/>
    </row>
    <row r="12" spans="1:21" ht="15" customHeight="1" x14ac:dyDescent="0.3">
      <c r="B12" s="204"/>
      <c r="C12" s="205"/>
      <c r="D12" s="206"/>
      <c r="E12" s="202"/>
      <c r="F12" s="203"/>
      <c r="G12" s="381"/>
      <c r="H12" s="382"/>
      <c r="I12" s="382"/>
      <c r="J12" s="383"/>
      <c r="K12" s="381"/>
      <c r="L12" s="382"/>
      <c r="M12" s="382"/>
      <c r="N12" s="383"/>
      <c r="O12" s="381"/>
      <c r="P12" s="382"/>
      <c r="Q12" s="382"/>
      <c r="R12" s="383"/>
    </row>
    <row r="13" spans="1:21" ht="15" thickBot="1" x14ac:dyDescent="0.35">
      <c r="B13" s="199" t="s">
        <v>1027</v>
      </c>
      <c r="C13" s="200" t="s">
        <v>1108</v>
      </c>
      <c r="D13" s="201" t="s">
        <v>1029</v>
      </c>
      <c r="E13" s="230" t="s">
        <v>195</v>
      </c>
      <c r="F13" s="194" t="s">
        <v>1017</v>
      </c>
      <c r="G13" s="86" t="s">
        <v>876</v>
      </c>
      <c r="H13" s="85" t="s">
        <v>877</v>
      </c>
      <c r="I13" s="85" t="s">
        <v>878</v>
      </c>
      <c r="J13" s="88" t="s">
        <v>879</v>
      </c>
      <c r="K13" s="86" t="s">
        <v>881</v>
      </c>
      <c r="L13" s="85" t="s">
        <v>882</v>
      </c>
      <c r="M13" s="85" t="s">
        <v>883</v>
      </c>
      <c r="N13" s="88" t="s">
        <v>884</v>
      </c>
      <c r="O13" s="168" t="s">
        <v>881</v>
      </c>
      <c r="P13" s="145" t="s">
        <v>882</v>
      </c>
      <c r="Q13" s="88" t="s">
        <v>883</v>
      </c>
      <c r="R13" s="236" t="s">
        <v>884</v>
      </c>
    </row>
    <row r="14" spans="1:21"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IF($A14&gt;$U$5-1,"",INDIRECT("'Comms by AT'!D"&amp;$A14+$U$4))</f>
        <v>HWB</v>
      </c>
      <c r="F14" s="96" t="str">
        <f ca="1">IF(E14="","",VLOOKUP(E14,'Org List'!$J$9:$K$488,2,0))</f>
        <v>Health and Wellbeing Board</v>
      </c>
      <c r="G14" s="115">
        <f ca="1">IFERROR(IF((VLOOKUP($E14,'Adj NEA Backsheet'!$D$5:$CB$183,G$9,FALSE))="","",(VLOOKUP($E14,'Adj NEA Backsheet'!$D$5:$CB$183,G$9,FALSE))),"")</f>
        <v>1465181.0000000002</v>
      </c>
      <c r="H14" s="116">
        <f ca="1">IFERROR(IF((VLOOKUP($E14,'Adj NEA Backsheet'!$D$5:$CB$183,H$9,FALSE))="","",(VLOOKUP($E14,'Adj NEA Backsheet'!$D$5:$CB$183,H$9,FALSE))),"")</f>
        <v>1463046.0000000005</v>
      </c>
      <c r="I14" s="116">
        <f ca="1">IFERROR(IF((VLOOKUP($E14,'Adj NEA Backsheet'!$D$5:$CB$183,I$9,FALSE))="","",(VLOOKUP($E14,'Adj NEA Backsheet'!$D$5:$CB$183,I$9,FALSE))),"")</f>
        <v>1533750.9999999988</v>
      </c>
      <c r="J14" s="117">
        <f ca="1">IFERROR(IF((VLOOKUP($E14,'Adj NEA Backsheet'!$D$5:$CB$183,J$9,FALSE))="","",(VLOOKUP($E14,'Adj NEA Backsheet'!$D$5:$CB$183,J$9,FALSE))),"")</f>
        <v>1525676.9999999993</v>
      </c>
      <c r="K14" s="115">
        <f ca="1">IFERROR(IF((VLOOKUP($E14,'Adj NEA Backsheet'!$D$5:$CB$183,K$9,FALSE))="","",(VLOOKUP($E14,'Adj NEA Backsheet'!$D$5:$CB$183,K$9,FALSE))),"")</f>
        <v>1510163.0000000005</v>
      </c>
      <c r="L14" s="116">
        <f ca="1">IFERROR(IF((VLOOKUP($E14,'Adj NEA Backsheet'!$D$5:$CB$183,L$9,FALSE))="","",(VLOOKUP($E14,'Adj NEA Backsheet'!$D$5:$CB$183,L$9,FALSE))),"")</f>
        <v>1507066.0000000002</v>
      </c>
      <c r="M14" s="116">
        <f ca="1">IFERROR(IF((VLOOKUP($E14,'Adj NEA Backsheet'!$D$5:$CB$183,M$9,FALSE))="","",(VLOOKUP($E14,'Adj NEA Backsheet'!$D$5:$CB$183,M$9,FALSE))),"")</f>
        <v>1555902.9999999995</v>
      </c>
      <c r="N14" s="118">
        <f ca="1">IFERROR(IF((VLOOKUP($E14,'Adj NEA Backsheet'!$D$5:$CB$183,N$9,FALSE))="","",(VLOOKUP($E14,'Adj NEA Backsheet'!$D$5:$CB$183,N$9,FALSE))),"")</f>
        <v>1530299</v>
      </c>
      <c r="O14" s="172">
        <f ca="1">IFERROR(IF((VLOOKUP($E14,'Adj NEA Backsheet'!$D$5:$CB$183,O$9,FALSE))="","",(VLOOKUP($E14,'Adj NEA Backsheet'!$D$5:$CB$183,O$9,FALSE))),"")</f>
        <v>1541784.0000000007</v>
      </c>
      <c r="P14" s="117">
        <f ca="1">IFERROR(IF((VLOOKUP($E14,'Adj NEA Backsheet'!$D$5:$CB$183,P$9,FALSE))="","",(VLOOKUP($E14,'Adj NEA Backsheet'!$D$5:$CB$183,P$9,FALSE))),"")</f>
        <v>1540205.9999999993</v>
      </c>
      <c r="Q14" s="118">
        <f ca="1">IFERROR(IF((VLOOKUP($E14,'NEA Backsheet'!$D$5:$CB$183,Q$9,FALSE))="","",(VLOOKUP($E14,'NEA Backsheet'!$D$5:$CB$183,Q$9,FALSE))),"")</f>
        <v>1624573.9999999998</v>
      </c>
      <c r="R14" s="233">
        <f ca="1">IFERROR(IF((VLOOKUP($E14,'NEA Backsheet'!$D$5:$CB$183,R$9,FALSE))="","",(VLOOKUP($E14,'NEA Backsheet'!$D$5:$CB$183,R$9,FALSE))),"")</f>
        <v>1610070.0000000002</v>
      </c>
    </row>
    <row r="15" spans="1:21"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IFERROR(IF((VLOOKUP($E15,'Adj NEA Backsheet'!$D$5:$CB$183,G$9,FALSE))="","",(VLOOKUP($E15,'Adj NEA Backsheet'!$D$5:$CB$183,G$9,FALSE))),"")</f>
        <v>452091.75527727057</v>
      </c>
      <c r="H15" s="121">
        <f ca="1">IFERROR(IF((VLOOKUP($E15,'Adj NEA Backsheet'!$D$5:$CB$183,H$9,FALSE))="","",(VLOOKUP($E15,'Adj NEA Backsheet'!$D$5:$CB$183,H$9,FALSE))),"")</f>
        <v>453304.54285067203</v>
      </c>
      <c r="I15" s="121">
        <f ca="1">IFERROR(IF((VLOOKUP($E15,'Adj NEA Backsheet'!$D$5:$CB$183,I$9,FALSE))="","",(VLOOKUP($E15,'Adj NEA Backsheet'!$D$5:$CB$183,I$9,FALSE))),"")</f>
        <v>481471.51768685883</v>
      </c>
      <c r="J15" s="122">
        <f ca="1">IFERROR(IF((VLOOKUP($E15,'Adj NEA Backsheet'!$D$5:$CB$183,J$9,FALSE))="","",(VLOOKUP($E15,'Adj NEA Backsheet'!$D$5:$CB$183,J$9,FALSE))),"")</f>
        <v>474833.97037078853</v>
      </c>
      <c r="K15" s="120">
        <f ca="1">IFERROR(IF((VLOOKUP($E15,'Adj NEA Backsheet'!$D$5:$CB$183,K$9,FALSE))="","",(VLOOKUP($E15,'Adj NEA Backsheet'!$D$5:$CB$183,K$9,FALSE))),"")</f>
        <v>468300.66003052774</v>
      </c>
      <c r="L15" s="121">
        <f ca="1">IFERROR(IF((VLOOKUP($E15,'Adj NEA Backsheet'!$D$5:$CB$183,L$9,FALSE))="","",(VLOOKUP($E15,'Adj NEA Backsheet'!$D$5:$CB$183,L$9,FALSE))),"")</f>
        <v>464635.49701993359</v>
      </c>
      <c r="M15" s="121">
        <f ca="1">IFERROR(IF((VLOOKUP($E15,'Adj NEA Backsheet'!$D$5:$CB$183,M$9,FALSE))="","",(VLOOKUP($E15,'Adj NEA Backsheet'!$D$5:$CB$183,M$9,FALSE))),"")</f>
        <v>481047.92377750884</v>
      </c>
      <c r="N15" s="123">
        <f ca="1">IFERROR(IF((VLOOKUP($E15,'Adj NEA Backsheet'!$D$5:$CB$183,N$9,FALSE))="","",(VLOOKUP($E15,'Adj NEA Backsheet'!$D$5:$CB$183,N$9,FALSE))),"")</f>
        <v>474582.51706903492</v>
      </c>
      <c r="O15" s="173">
        <f ca="1">IFERROR(IF((VLOOKUP($E15,'Adj NEA Backsheet'!$D$5:$CB$183,O$9,FALSE))="","",(VLOOKUP($E15,'Adj NEA Backsheet'!$D$5:$CB$183,O$9,FALSE))),"")</f>
        <v>479865.17545723991</v>
      </c>
      <c r="P15" s="122">
        <f ca="1">IFERROR(IF((VLOOKUP($E15,'Adj NEA Backsheet'!$D$5:$CB$183,P$9,FALSE))="","",(VLOOKUP($E15,'Adj NEA Backsheet'!$D$5:$CB$183,P$9,FALSE))),"")</f>
        <v>474973.8258187928</v>
      </c>
      <c r="Q15" s="123">
        <f ca="1">IFERROR(IF((VLOOKUP($E15,'NEA Backsheet'!$D$5:$CB$183,Q$9,FALSE))="","",(VLOOKUP($E15,'NEA Backsheet'!$D$5:$CB$183,Q$9,FALSE))),"")</f>
        <v>499491.92563799943</v>
      </c>
      <c r="R15" s="234">
        <f ca="1">IFERROR(IF((VLOOKUP($E15,'NEA Backsheet'!$D$5:$CB$183,R$9,FALSE))="","",(VLOOKUP($E15,'NEA Backsheet'!$D$5:$CB$183,R$9,FALSE))),"")</f>
        <v>497265.97481961665</v>
      </c>
    </row>
    <row r="16" spans="1:21"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IFERROR(IF((VLOOKUP($E16,'Adj NEA Backsheet'!$D$5:$CB$183,G$9,FALSE))="","",(VLOOKUP($E16,'Adj NEA Backsheet'!$D$5:$CB$183,G$9,FALSE))),"")</f>
        <v>453654.95996661717</v>
      </c>
      <c r="H16" s="121">
        <f ca="1">IFERROR(IF((VLOOKUP($E16,'Adj NEA Backsheet'!$D$5:$CB$183,H$9,FALSE))="","",(VLOOKUP($E16,'Adj NEA Backsheet'!$D$5:$CB$183,H$9,FALSE))),"")</f>
        <v>450382.03441057628</v>
      </c>
      <c r="I16" s="121">
        <f ca="1">IFERROR(IF((VLOOKUP($E16,'Adj NEA Backsheet'!$D$5:$CB$183,I$9,FALSE))="","",(VLOOKUP($E16,'Adj NEA Backsheet'!$D$5:$CB$183,I$9,FALSE))),"")</f>
        <v>466739.77595528407</v>
      </c>
      <c r="J16" s="122">
        <f ca="1">IFERROR(IF((VLOOKUP($E16,'Adj NEA Backsheet'!$D$5:$CB$183,J$9,FALSE))="","",(VLOOKUP($E16,'Adj NEA Backsheet'!$D$5:$CB$183,J$9,FALSE))),"")</f>
        <v>467666.13463414292</v>
      </c>
      <c r="K16" s="120">
        <f ca="1">IFERROR(IF((VLOOKUP($E16,'Adj NEA Backsheet'!$D$5:$CB$183,K$9,FALSE))="","",(VLOOKUP($E16,'Adj NEA Backsheet'!$D$5:$CB$183,K$9,FALSE))),"")</f>
        <v>465406.15237147984</v>
      </c>
      <c r="L16" s="121">
        <f ca="1">IFERROR(IF((VLOOKUP($E16,'Adj NEA Backsheet'!$D$5:$CB$183,L$9,FALSE))="","",(VLOOKUP($E16,'Adj NEA Backsheet'!$D$5:$CB$183,L$9,FALSE))),"")</f>
        <v>465341.81844870269</v>
      </c>
      <c r="M16" s="121">
        <f ca="1">IFERROR(IF((VLOOKUP($E16,'Adj NEA Backsheet'!$D$5:$CB$183,M$9,FALSE))="","",(VLOOKUP($E16,'Adj NEA Backsheet'!$D$5:$CB$183,M$9,FALSE))),"")</f>
        <v>481584.1396079337</v>
      </c>
      <c r="N16" s="123">
        <f ca="1">IFERROR(IF((VLOOKUP($E16,'Adj NEA Backsheet'!$D$5:$CB$183,N$9,FALSE))="","",(VLOOKUP($E16,'Adj NEA Backsheet'!$D$5:$CB$183,N$9,FALSE))),"")</f>
        <v>475456.65819957934</v>
      </c>
      <c r="O16" s="173">
        <f ca="1">IFERROR(IF((VLOOKUP($E16,'Adj NEA Backsheet'!$D$5:$CB$183,O$9,FALSE))="","",(VLOOKUP($E16,'Adj NEA Backsheet'!$D$5:$CB$183,O$9,FALSE))),"")</f>
        <v>474739.84523592138</v>
      </c>
      <c r="P16" s="122">
        <f ca="1">IFERROR(IF((VLOOKUP($E16,'Adj NEA Backsheet'!$D$5:$CB$183,P$9,FALSE))="","",(VLOOKUP($E16,'Adj NEA Backsheet'!$D$5:$CB$183,P$9,FALSE))),"")</f>
        <v>480290.71515891678</v>
      </c>
      <c r="Q16" s="123">
        <f ca="1">IFERROR(IF((VLOOKUP($E16,'NEA Backsheet'!$D$5:$CB$183,Q$9,FALSE))="","",(VLOOKUP($E16,'NEA Backsheet'!$D$5:$CB$183,Q$9,FALSE))),"")</f>
        <v>506219.26696862251</v>
      </c>
      <c r="R16" s="234">
        <f ca="1">IFERROR(IF((VLOOKUP($E16,'NEA Backsheet'!$D$5:$CB$183,R$9,FALSE))="","",(VLOOKUP($E16,'NEA Backsheet'!$D$5:$CB$183,R$9,FALSE))),"")</f>
        <v>499696.06053498498</v>
      </c>
    </row>
    <row r="17" spans="1:18"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IFERROR(IF((VLOOKUP($E17,'Adj NEA Backsheet'!$D$5:$CB$183,G$9,FALSE))="","",(VLOOKUP($E17,'Adj NEA Backsheet'!$D$5:$CB$183,G$9,FALSE))),"")</f>
        <v>195356.95005394993</v>
      </c>
      <c r="H17" s="121">
        <f ca="1">IFERROR(IF((VLOOKUP($E17,'Adj NEA Backsheet'!$D$5:$CB$183,H$9,FALSE))="","",(VLOOKUP($E17,'Adj NEA Backsheet'!$D$5:$CB$183,H$9,FALSE))),"")</f>
        <v>195809.22377911163</v>
      </c>
      <c r="I17" s="121">
        <f ca="1">IFERROR(IF((VLOOKUP($E17,'Adj NEA Backsheet'!$D$5:$CB$183,I$9,FALSE))="","",(VLOOKUP($E17,'Adj NEA Backsheet'!$D$5:$CB$183,I$9,FALSE))),"")</f>
        <v>203933.88490611408</v>
      </c>
      <c r="J17" s="122">
        <f ca="1">IFERROR(IF((VLOOKUP($E17,'Adj NEA Backsheet'!$D$5:$CB$183,J$9,FALSE))="","",(VLOOKUP($E17,'Adj NEA Backsheet'!$D$5:$CB$183,J$9,FALSE))),"")</f>
        <v>201849.69088198067</v>
      </c>
      <c r="K17" s="120">
        <f ca="1">IFERROR(IF((VLOOKUP($E17,'Adj NEA Backsheet'!$D$5:$CB$183,K$9,FALSE))="","",(VLOOKUP($E17,'Adj NEA Backsheet'!$D$5:$CB$183,K$9,FALSE))),"")</f>
        <v>205426.471275883</v>
      </c>
      <c r="L17" s="121">
        <f ca="1">IFERROR(IF((VLOOKUP($E17,'Adj NEA Backsheet'!$D$5:$CB$183,L$9,FALSE))="","",(VLOOKUP($E17,'Adj NEA Backsheet'!$D$5:$CB$183,L$9,FALSE))),"")</f>
        <v>205337.47754665386</v>
      </c>
      <c r="M17" s="121">
        <f ca="1">IFERROR(IF((VLOOKUP($E17,'Adj NEA Backsheet'!$D$5:$CB$183,M$9,FALSE))="","",(VLOOKUP($E17,'Adj NEA Backsheet'!$D$5:$CB$183,M$9,FALSE))),"")</f>
        <v>208417.55192262834</v>
      </c>
      <c r="N17" s="123">
        <f ca="1">IFERROR(IF((VLOOKUP($E17,'Adj NEA Backsheet'!$D$5:$CB$183,N$9,FALSE))="","",(VLOOKUP($E17,'Adj NEA Backsheet'!$D$5:$CB$183,N$9,FALSE))),"")</f>
        <v>203523.52431174574</v>
      </c>
      <c r="O17" s="173">
        <f ca="1">IFERROR(IF((VLOOKUP($E17,'Adj NEA Backsheet'!$D$5:$CB$183,O$9,FALSE))="","",(VLOOKUP($E17,'Adj NEA Backsheet'!$D$5:$CB$183,O$9,FALSE))),"")</f>
        <v>203800.96855114627</v>
      </c>
      <c r="P17" s="122">
        <f ca="1">IFERROR(IF((VLOOKUP($E17,'Adj NEA Backsheet'!$D$5:$CB$183,P$9,FALSE))="","",(VLOOKUP($E17,'Adj NEA Backsheet'!$D$5:$CB$183,P$9,FALSE))),"")</f>
        <v>205175.67934966684</v>
      </c>
      <c r="Q17" s="123">
        <f ca="1">IFERROR(IF((VLOOKUP($E17,'NEA Backsheet'!$D$5:$CB$183,Q$9,FALSE))="","",(VLOOKUP($E17,'NEA Backsheet'!$D$5:$CB$183,Q$9,FALSE))),"")</f>
        <v>216115.69108257603</v>
      </c>
      <c r="R17" s="234">
        <f ca="1">IFERROR(IF((VLOOKUP($E17,'NEA Backsheet'!$D$5:$CB$183,R$9,FALSE))="","",(VLOOKUP($E17,'NEA Backsheet'!$D$5:$CB$183,R$9,FALSE))),"")</f>
        <v>211287.64059447113</v>
      </c>
    </row>
    <row r="18" spans="1:18"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IFERROR(IF((VLOOKUP($E18,'Adj NEA Backsheet'!$D$5:$CB$183,G$9,FALSE))="","",(VLOOKUP($E18,'Adj NEA Backsheet'!$D$5:$CB$183,G$9,FALSE))),"")</f>
        <v>146281.21229484121</v>
      </c>
      <c r="H18" s="121">
        <f ca="1">IFERROR(IF((VLOOKUP($E18,'Adj NEA Backsheet'!$D$5:$CB$183,H$9,FALSE))="","",(VLOOKUP($E18,'Adj NEA Backsheet'!$D$5:$CB$183,H$9,FALSE))),"")</f>
        <v>146757.41316654487</v>
      </c>
      <c r="I18" s="121">
        <f ca="1">IFERROR(IF((VLOOKUP($E18,'Adj NEA Backsheet'!$D$5:$CB$183,I$9,FALSE))="","",(VLOOKUP($E18,'Adj NEA Backsheet'!$D$5:$CB$183,I$9,FALSE))),"")</f>
        <v>156266.01244797927</v>
      </c>
      <c r="J18" s="122">
        <f ca="1">IFERROR(IF((VLOOKUP($E18,'Adj NEA Backsheet'!$D$5:$CB$183,J$9,FALSE))="","",(VLOOKUP($E18,'Adj NEA Backsheet'!$D$5:$CB$183,J$9,FALSE))),"")</f>
        <v>156649.25239119746</v>
      </c>
      <c r="K18" s="120">
        <f ca="1">IFERROR(IF((VLOOKUP($E18,'Adj NEA Backsheet'!$D$5:$CB$183,K$9,FALSE))="","",(VLOOKUP($E18,'Adj NEA Backsheet'!$D$5:$CB$183,K$9,FALSE))),"")</f>
        <v>150191.72879585001</v>
      </c>
      <c r="L18" s="121">
        <f ca="1">IFERROR(IF((VLOOKUP($E18,'Adj NEA Backsheet'!$D$5:$CB$183,L$9,FALSE))="","",(VLOOKUP($E18,'Adj NEA Backsheet'!$D$5:$CB$183,L$9,FALSE))),"")</f>
        <v>151215.75623906957</v>
      </c>
      <c r="M18" s="121">
        <f ca="1">IFERROR(IF((VLOOKUP($E18,'Adj NEA Backsheet'!$D$5:$CB$183,M$9,FALSE))="","",(VLOOKUP($E18,'Adj NEA Backsheet'!$D$5:$CB$183,M$9,FALSE))),"")</f>
        <v>157627.14289442162</v>
      </c>
      <c r="N18" s="123">
        <f ca="1">IFERROR(IF((VLOOKUP($E18,'Adj NEA Backsheet'!$D$5:$CB$183,N$9,FALSE))="","",(VLOOKUP($E18,'Adj NEA Backsheet'!$D$5:$CB$183,N$9,FALSE))),"")</f>
        <v>154076.73870762056</v>
      </c>
      <c r="O18" s="173">
        <f ca="1">IFERROR(IF((VLOOKUP($E18,'Adj NEA Backsheet'!$D$5:$CB$183,O$9,FALSE))="","",(VLOOKUP($E18,'Adj NEA Backsheet'!$D$5:$CB$183,O$9,FALSE))),"")</f>
        <v>155647.91016665963</v>
      </c>
      <c r="P18" s="122">
        <f ca="1">IFERROR(IF((VLOOKUP($E18,'Adj NEA Backsheet'!$D$5:$CB$183,P$9,FALSE))="","",(VLOOKUP($E18,'Adj NEA Backsheet'!$D$5:$CB$183,P$9,FALSE))),"")</f>
        <v>154046.30831167346</v>
      </c>
      <c r="Q18" s="123">
        <f ca="1">IFERROR(IF((VLOOKUP($E18,'NEA Backsheet'!$D$5:$CB$183,Q$9,FALSE))="","",(VLOOKUP($E18,'NEA Backsheet'!$D$5:$CB$183,Q$9,FALSE))),"")</f>
        <v>164968.28435285101</v>
      </c>
      <c r="R18" s="234">
        <f ca="1">IFERROR(IF((VLOOKUP($E18,'NEA Backsheet'!$D$5:$CB$183,R$9,FALSE))="","",(VLOOKUP($E18,'NEA Backsheet'!$D$5:$CB$183,R$9,FALSE))),"")</f>
        <v>162583.75721632876</v>
      </c>
    </row>
    <row r="19" spans="1:18"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IFERROR(IF((VLOOKUP($E19,'Adj NEA Backsheet'!$D$5:$CB$183,G$9,FALSE))="","",(VLOOKUP($E19,'Adj NEA Backsheet'!$D$5:$CB$183,G$9,FALSE))),"")</f>
        <v>217796.12240732118</v>
      </c>
      <c r="H19" s="121">
        <f ca="1">IFERROR(IF((VLOOKUP($E19,'Adj NEA Backsheet'!$D$5:$CB$183,H$9,FALSE))="","",(VLOOKUP($E19,'Adj NEA Backsheet'!$D$5:$CB$183,H$9,FALSE))),"")</f>
        <v>216792.7857930953</v>
      </c>
      <c r="I19" s="121">
        <f ca="1">IFERROR(IF((VLOOKUP($E19,'Adj NEA Backsheet'!$D$5:$CB$183,I$9,FALSE))="","",(VLOOKUP($E19,'Adj NEA Backsheet'!$D$5:$CB$183,I$9,FALSE))),"")</f>
        <v>225339.80900376372</v>
      </c>
      <c r="J19" s="122">
        <f ca="1">IFERROR(IF((VLOOKUP($E19,'Adj NEA Backsheet'!$D$5:$CB$183,J$9,FALSE))="","",(VLOOKUP($E19,'Adj NEA Backsheet'!$D$5:$CB$183,J$9,FALSE))),"")</f>
        <v>224677.95172189045</v>
      </c>
      <c r="K19" s="120">
        <f ca="1">IFERROR(IF((VLOOKUP($E19,'Adj NEA Backsheet'!$D$5:$CB$183,K$9,FALSE))="","",(VLOOKUP($E19,'Adj NEA Backsheet'!$D$5:$CB$183,K$9,FALSE))),"")</f>
        <v>220837.98752625956</v>
      </c>
      <c r="L19" s="121">
        <f ca="1">IFERROR(IF((VLOOKUP($E19,'Adj NEA Backsheet'!$D$5:$CB$183,L$9,FALSE))="","",(VLOOKUP($E19,'Adj NEA Backsheet'!$D$5:$CB$183,L$9,FALSE))),"")</f>
        <v>220535.45074564053</v>
      </c>
      <c r="M19" s="121">
        <f ca="1">IFERROR(IF((VLOOKUP($E19,'Adj NEA Backsheet'!$D$5:$CB$183,M$9,FALSE))="","",(VLOOKUP($E19,'Adj NEA Backsheet'!$D$5:$CB$183,M$9,FALSE))),"")</f>
        <v>227226.24179750748</v>
      </c>
      <c r="N19" s="123">
        <f ca="1">IFERROR(IF((VLOOKUP($E19,'Adj NEA Backsheet'!$D$5:$CB$183,N$9,FALSE))="","",(VLOOKUP($E19,'Adj NEA Backsheet'!$D$5:$CB$183,N$9,FALSE))),"")</f>
        <v>222659.56171201952</v>
      </c>
      <c r="O19" s="173">
        <f ca="1">IFERROR(IF((VLOOKUP($E19,'Adj NEA Backsheet'!$D$5:$CB$183,O$9,FALSE))="","",(VLOOKUP($E19,'Adj NEA Backsheet'!$D$5:$CB$183,O$9,FALSE))),"")</f>
        <v>227730.10058903284</v>
      </c>
      <c r="P19" s="122">
        <f ca="1">IFERROR(IF((VLOOKUP($E19,'Adj NEA Backsheet'!$D$5:$CB$183,P$9,FALSE))="","",(VLOOKUP($E19,'Adj NEA Backsheet'!$D$5:$CB$183,P$9,FALSE))),"")</f>
        <v>225719.47136095024</v>
      </c>
      <c r="Q19" s="123">
        <f ca="1">IFERROR(IF((VLOOKUP($E19,'NEA Backsheet'!$D$5:$CB$183,Q$9,FALSE))="","",(VLOOKUP($E19,'NEA Backsheet'!$D$5:$CB$183,Q$9,FALSE))),"")</f>
        <v>237778.83195795107</v>
      </c>
      <c r="R19" s="234">
        <f ca="1">IFERROR(IF((VLOOKUP($E19,'NEA Backsheet'!$D$5:$CB$183,R$9,FALSE))="","",(VLOOKUP($E19,'NEA Backsheet'!$D$5:$CB$183,R$9,FALSE))),"")</f>
        <v>239236.56683459846</v>
      </c>
    </row>
    <row r="20" spans="1:18"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IFERROR(IF((VLOOKUP($E20,'Adj NEA Backsheet'!$D$5:$CB$183,G$9,FALSE))="","",(VLOOKUP($E20,'Adj NEA Backsheet'!$D$5:$CB$183,G$9,FALSE))),"")</f>
        <v>79944.426701527016</v>
      </c>
      <c r="H20" s="121">
        <f ca="1">IFERROR(IF((VLOOKUP($E20,'Adj NEA Backsheet'!$D$5:$CB$183,H$9,FALSE))="","",(VLOOKUP($E20,'Adj NEA Backsheet'!$D$5:$CB$183,H$9,FALSE))),"")</f>
        <v>80548.976128816779</v>
      </c>
      <c r="I20" s="121">
        <f ca="1">IFERROR(IF((VLOOKUP($E20,'Adj NEA Backsheet'!$D$5:$CB$183,I$9,FALSE))="","",(VLOOKUP($E20,'Adj NEA Backsheet'!$D$5:$CB$183,I$9,FALSE))),"")</f>
        <v>85139.709316246881</v>
      </c>
      <c r="J20" s="122">
        <f ca="1">IFERROR(IF((VLOOKUP($E20,'Adj NEA Backsheet'!$D$5:$CB$183,J$9,FALSE))="","",(VLOOKUP($E20,'Adj NEA Backsheet'!$D$5:$CB$183,J$9,FALSE))),"")</f>
        <v>84730.430807441066</v>
      </c>
      <c r="K20" s="120">
        <f ca="1">IFERROR(IF((VLOOKUP($E20,'Adj NEA Backsheet'!$D$5:$CB$183,K$9,FALSE))="","",(VLOOKUP($E20,'Adj NEA Backsheet'!$D$5:$CB$183,K$9,FALSE))),"")</f>
        <v>84164.702946798672</v>
      </c>
      <c r="L20" s="121">
        <f ca="1">IFERROR(IF((VLOOKUP($E20,'Adj NEA Backsheet'!$D$5:$CB$183,L$9,FALSE))="","",(VLOOKUP($E20,'Adj NEA Backsheet'!$D$5:$CB$183,L$9,FALSE))),"")</f>
        <v>83951.492888148015</v>
      </c>
      <c r="M20" s="121">
        <f ca="1">IFERROR(IF((VLOOKUP($E20,'Adj NEA Backsheet'!$D$5:$CB$183,M$9,FALSE))="","",(VLOOKUP($E20,'Adj NEA Backsheet'!$D$5:$CB$183,M$9,FALSE))),"")</f>
        <v>85967.170407039201</v>
      </c>
      <c r="N20" s="123">
        <f ca="1">IFERROR(IF((VLOOKUP($E20,'Adj NEA Backsheet'!$D$5:$CB$183,N$9,FALSE))="","",(VLOOKUP($E20,'Adj NEA Backsheet'!$D$5:$CB$183,N$9,FALSE))),"")</f>
        <v>85034.259704965516</v>
      </c>
      <c r="O20" s="173">
        <f ca="1">IFERROR(IF((VLOOKUP($E20,'Adj NEA Backsheet'!$D$5:$CB$183,O$9,FALSE))="","",(VLOOKUP($E20,'Adj NEA Backsheet'!$D$5:$CB$183,O$9,FALSE))),"")</f>
        <v>84086.900939935469</v>
      </c>
      <c r="P20" s="122">
        <f ca="1">IFERROR(IF((VLOOKUP($E20,'Adj NEA Backsheet'!$D$5:$CB$183,P$9,FALSE))="","",(VLOOKUP($E20,'Adj NEA Backsheet'!$D$5:$CB$183,P$9,FALSE))),"")</f>
        <v>83582.64378107831</v>
      </c>
      <c r="Q20" s="123">
        <f ca="1">IFERROR(IF((VLOOKUP($E20,'NEA Backsheet'!$D$5:$CB$183,Q$9,FALSE))="","",(VLOOKUP($E20,'NEA Backsheet'!$D$5:$CB$183,Q$9,FALSE))),"")</f>
        <v>88144.451166325423</v>
      </c>
      <c r="R20" s="234">
        <f ca="1">IFERROR(IF((VLOOKUP($E20,'NEA Backsheet'!$D$5:$CB$183,R$9,FALSE))="","",(VLOOKUP($E20,'NEA Backsheet'!$D$5:$CB$183,R$9,FALSE))),"")</f>
        <v>89636.060284403095</v>
      </c>
    </row>
    <row r="21" spans="1:18"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IFERROR(IF((VLOOKUP($E21,'Adj NEA Backsheet'!$D$5:$CB$183,G$9,FALSE))="","",(VLOOKUP($E21,'Adj NEA Backsheet'!$D$5:$CB$183,G$9,FALSE))),"")</f>
        <v>222041.10067855098</v>
      </c>
      <c r="H21" s="121">
        <f ca="1">IFERROR(IF((VLOOKUP($E21,'Adj NEA Backsheet'!$D$5:$CB$183,H$9,FALSE))="","",(VLOOKUP($E21,'Adj NEA Backsheet'!$D$5:$CB$183,H$9,FALSE))),"")</f>
        <v>223698.79306492317</v>
      </c>
      <c r="I21" s="121">
        <f ca="1">IFERROR(IF((VLOOKUP($E21,'Adj NEA Backsheet'!$D$5:$CB$183,I$9,FALSE))="","",(VLOOKUP($E21,'Adj NEA Backsheet'!$D$5:$CB$183,I$9,FALSE))),"")</f>
        <v>240053.68205484125</v>
      </c>
      <c r="J21" s="122">
        <f ca="1">IFERROR(IF((VLOOKUP($E21,'Adj NEA Backsheet'!$D$5:$CB$183,J$9,FALSE))="","",(VLOOKUP($E21,'Adj NEA Backsheet'!$D$5:$CB$183,J$9,FALSE))),"")</f>
        <v>234684.13624829918</v>
      </c>
      <c r="K21" s="120">
        <f ca="1">IFERROR(IF((VLOOKUP($E21,'Adj NEA Backsheet'!$D$5:$CB$183,K$9,FALSE))="","",(VLOOKUP($E21,'Adj NEA Backsheet'!$D$5:$CB$183,K$9,FALSE))),"")</f>
        <v>229264.04656195198</v>
      </c>
      <c r="L21" s="121">
        <f ca="1">IFERROR(IF((VLOOKUP($E21,'Adj NEA Backsheet'!$D$5:$CB$183,L$9,FALSE))="","",(VLOOKUP($E21,'Adj NEA Backsheet'!$D$5:$CB$183,L$9,FALSE))),"")</f>
        <v>227623.67833303273</v>
      </c>
      <c r="M21" s="121">
        <f ca="1">IFERROR(IF((VLOOKUP($E21,'Adj NEA Backsheet'!$D$5:$CB$183,M$9,FALSE))="","",(VLOOKUP($E21,'Adj NEA Backsheet'!$D$5:$CB$183,M$9,FALSE))),"")</f>
        <v>238385.12168943835</v>
      </c>
      <c r="N21" s="123">
        <f ca="1">IFERROR(IF((VLOOKUP($E21,'Adj NEA Backsheet'!$D$5:$CB$183,N$9,FALSE))="","",(VLOOKUP($E21,'Adj NEA Backsheet'!$D$5:$CB$183,N$9,FALSE))),"")</f>
        <v>232188.8628860637</v>
      </c>
      <c r="O21" s="173">
        <f ca="1">IFERROR(IF((VLOOKUP($E21,'Adj NEA Backsheet'!$D$5:$CB$183,O$9,FALSE))="","",(VLOOKUP($E21,'Adj NEA Backsheet'!$D$5:$CB$183,O$9,FALSE))),"")</f>
        <v>239799.40886522474</v>
      </c>
      <c r="P21" s="122">
        <f ca="1">IFERROR(IF((VLOOKUP($E21,'Adj NEA Backsheet'!$D$5:$CB$183,P$9,FALSE))="","",(VLOOKUP($E21,'Adj NEA Backsheet'!$D$5:$CB$183,P$9,FALSE))),"")</f>
        <v>237468.38134964975</v>
      </c>
      <c r="Q21" s="123">
        <f ca="1">IFERROR(IF((VLOOKUP($E21,'NEA Backsheet'!$D$5:$CB$183,Q$9,FALSE))="","",(VLOOKUP($E21,'NEA Backsheet'!$D$5:$CB$183,Q$9,FALSE))),"")</f>
        <v>250812.95859688753</v>
      </c>
      <c r="R21" s="234">
        <f ca="1">IFERROR(IF((VLOOKUP($E21,'NEA Backsheet'!$D$5:$CB$183,R$9,FALSE))="","",(VLOOKUP($E21,'NEA Backsheet'!$D$5:$CB$183,R$9,FALSE))),"")</f>
        <v>248819.33856552883</v>
      </c>
    </row>
    <row r="22" spans="1:18"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IFERROR(IF((VLOOKUP($E22,'Adj NEA Backsheet'!$D$5:$CB$183,G$9,FALSE))="","",(VLOOKUP($E22,'Adj NEA Backsheet'!$D$5:$CB$183,G$9,FALSE))),"")</f>
        <v>150106.22789719264</v>
      </c>
      <c r="H22" s="121">
        <f ca="1">IFERROR(IF((VLOOKUP($E22,'Adj NEA Backsheet'!$D$5:$CB$183,H$9,FALSE))="","",(VLOOKUP($E22,'Adj NEA Backsheet'!$D$5:$CB$183,H$9,FALSE))),"")</f>
        <v>149056.77365693211</v>
      </c>
      <c r="I22" s="121">
        <f ca="1">IFERROR(IF((VLOOKUP($E22,'Adj NEA Backsheet'!$D$5:$CB$183,I$9,FALSE))="","",(VLOOKUP($E22,'Adj NEA Backsheet'!$D$5:$CB$183,I$9,FALSE))),"")</f>
        <v>156278.12631577067</v>
      </c>
      <c r="J22" s="122">
        <f ca="1">IFERROR(IF((VLOOKUP($E22,'Adj NEA Backsheet'!$D$5:$CB$183,J$9,FALSE))="","",(VLOOKUP($E22,'Adj NEA Backsheet'!$D$5:$CB$183,J$9,FALSE))),"")</f>
        <v>155419.40331504834</v>
      </c>
      <c r="K22" s="120">
        <f ca="1">IFERROR(IF((VLOOKUP($E22,'Adj NEA Backsheet'!$D$5:$CB$183,K$9,FALSE))="","",(VLOOKUP($E22,'Adj NEA Backsheet'!$D$5:$CB$183,K$9,FALSE))),"")</f>
        <v>154871.91052177694</v>
      </c>
      <c r="L22" s="121">
        <f ca="1">IFERROR(IF((VLOOKUP($E22,'Adj NEA Backsheet'!$D$5:$CB$183,L$9,FALSE))="","",(VLOOKUP($E22,'Adj NEA Backsheet'!$D$5:$CB$183,L$9,FALSE))),"")</f>
        <v>153060.32579875266</v>
      </c>
      <c r="M22" s="121">
        <f ca="1">IFERROR(IF((VLOOKUP($E22,'Adj NEA Backsheet'!$D$5:$CB$183,M$9,FALSE))="","",(VLOOKUP($E22,'Adj NEA Backsheet'!$D$5:$CB$183,M$9,FALSE))),"")</f>
        <v>156695.63168103131</v>
      </c>
      <c r="N22" s="123">
        <f ca="1">IFERROR(IF((VLOOKUP($E22,'Adj NEA Backsheet'!$D$5:$CB$183,N$9,FALSE))="","",(VLOOKUP($E22,'Adj NEA Backsheet'!$D$5:$CB$183,N$9,FALSE))),"")</f>
        <v>157359.39447800574</v>
      </c>
      <c r="O22" s="173">
        <f ca="1">IFERROR(IF((VLOOKUP($E22,'Adj NEA Backsheet'!$D$5:$CB$183,O$9,FALSE))="","",(VLOOKUP($E22,'Adj NEA Backsheet'!$D$5:$CB$183,O$9,FALSE))),"")</f>
        <v>155978.86565207972</v>
      </c>
      <c r="P22" s="122">
        <f ca="1">IFERROR(IF((VLOOKUP($E22,'Adj NEA Backsheet'!$D$5:$CB$183,P$9,FALSE))="","",(VLOOKUP($E22,'Adj NEA Backsheet'!$D$5:$CB$183,P$9,FALSE))),"")</f>
        <v>153922.80068806469</v>
      </c>
      <c r="Q22" s="123">
        <f ca="1">IFERROR(IF((VLOOKUP($E22,'NEA Backsheet'!$D$5:$CB$183,Q$9,FALSE))="","",(VLOOKUP($E22,'NEA Backsheet'!$D$5:$CB$183,Q$9,FALSE))),"")</f>
        <v>160534.51587478654</v>
      </c>
      <c r="R22" s="234">
        <f ca="1">IFERROR(IF((VLOOKUP($E22,'NEA Backsheet'!$D$5:$CB$183,R$9,FALSE))="","",(VLOOKUP($E22,'NEA Backsheet'!$D$5:$CB$183,R$9,FALSE))),"")</f>
        <v>158810.57596968469</v>
      </c>
    </row>
    <row r="23" spans="1:18"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IFERROR(IF((VLOOKUP($E23,'Adj NEA Backsheet'!$D$5:$CB$183,G$9,FALSE))="","",(VLOOKUP($E23,'Adj NEA Backsheet'!$D$5:$CB$183,G$9,FALSE))),"")</f>
        <v>123614.93001482348</v>
      </c>
      <c r="H23" s="121">
        <f ca="1">IFERROR(IF((VLOOKUP($E23,'Adj NEA Backsheet'!$D$5:$CB$183,H$9,FALSE))="","",(VLOOKUP($E23,'Adj NEA Backsheet'!$D$5:$CB$183,H$9,FALSE))),"")</f>
        <v>123485.92891041345</v>
      </c>
      <c r="I23" s="121">
        <f ca="1">IFERROR(IF((VLOOKUP($E23,'Adj NEA Backsheet'!$D$5:$CB$183,I$9,FALSE))="","",(VLOOKUP($E23,'Adj NEA Backsheet'!$D$5:$CB$183,I$9,FALSE))),"")</f>
        <v>127955.35068277887</v>
      </c>
      <c r="J23" s="122">
        <f ca="1">IFERROR(IF((VLOOKUP($E23,'Adj NEA Backsheet'!$D$5:$CB$183,J$9,FALSE))="","",(VLOOKUP($E23,'Adj NEA Backsheet'!$D$5:$CB$183,J$9,FALSE))),"")</f>
        <v>128022.05348838952</v>
      </c>
      <c r="K23" s="120">
        <f ca="1">IFERROR(IF((VLOOKUP($E23,'Adj NEA Backsheet'!$D$5:$CB$183,K$9,FALSE))="","",(VLOOKUP($E23,'Adj NEA Backsheet'!$D$5:$CB$183,K$9,FALSE))),"")</f>
        <v>127396.14204130424</v>
      </c>
      <c r="L23" s="121">
        <f ca="1">IFERROR(IF((VLOOKUP($E23,'Adj NEA Backsheet'!$D$5:$CB$183,L$9,FALSE))="","",(VLOOKUP($E23,'Adj NEA Backsheet'!$D$5:$CB$183,L$9,FALSE))),"")</f>
        <v>126667.28892149539</v>
      </c>
      <c r="M23" s="121">
        <f ca="1">IFERROR(IF((VLOOKUP($E23,'Adj NEA Backsheet'!$D$5:$CB$183,M$9,FALSE))="","",(VLOOKUP($E23,'Adj NEA Backsheet'!$D$5:$CB$183,M$9,FALSE))),"")</f>
        <v>130686.57050297057</v>
      </c>
      <c r="N23" s="123">
        <f ca="1">IFERROR(IF((VLOOKUP($E23,'Adj NEA Backsheet'!$D$5:$CB$183,N$9,FALSE))="","",(VLOOKUP($E23,'Adj NEA Backsheet'!$D$5:$CB$183,N$9,FALSE))),"")</f>
        <v>130401.57905271871</v>
      </c>
      <c r="O23" s="173">
        <f ca="1">IFERROR(IF((VLOOKUP($E23,'Adj NEA Backsheet'!$D$5:$CB$183,O$9,FALSE))="","",(VLOOKUP($E23,'Adj NEA Backsheet'!$D$5:$CB$183,O$9,FALSE))),"")</f>
        <v>127516.02212147813</v>
      </c>
      <c r="P23" s="122">
        <f ca="1">IFERROR(IF((VLOOKUP($E23,'Adj NEA Backsheet'!$D$5:$CB$183,P$9,FALSE))="","",(VLOOKUP($E23,'Adj NEA Backsheet'!$D$5:$CB$183,P$9,FALSE))),"")</f>
        <v>127596.3746300762</v>
      </c>
      <c r="Q23" s="123">
        <f ca="1">IFERROR(IF((VLOOKUP($E23,'NEA Backsheet'!$D$5:$CB$183,Q$9,FALSE))="","",(VLOOKUP($E23,'NEA Backsheet'!$D$5:$CB$183,Q$9,FALSE))),"")</f>
        <v>135082.92689953197</v>
      </c>
      <c r="R23" s="234">
        <f ca="1">IFERROR(IF((VLOOKUP($E23,'NEA Backsheet'!$D$5:$CB$183,R$9,FALSE))="","",(VLOOKUP($E23,'NEA Backsheet'!$D$5:$CB$183,R$9,FALSE))),"")</f>
        <v>134933.94524902845</v>
      </c>
    </row>
    <row r="24" spans="1:18"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IFERROR(IF((VLOOKUP($E24,'Adj NEA Backsheet'!$D$5:$CB$183,G$9,FALSE))="","",(VLOOKUP($E24,'Adj NEA Backsheet'!$D$5:$CB$183,G$9,FALSE))),"")</f>
        <v>165773.41457345156</v>
      </c>
      <c r="H24" s="121">
        <f ca="1">IFERROR(IF((VLOOKUP($E24,'Adj NEA Backsheet'!$D$5:$CB$183,H$9,FALSE))="","",(VLOOKUP($E24,'Adj NEA Backsheet'!$D$5:$CB$183,H$9,FALSE))),"")</f>
        <v>163117.19411628021</v>
      </c>
      <c r="I24" s="121">
        <f ca="1">IFERROR(IF((VLOOKUP($E24,'Adj NEA Backsheet'!$D$5:$CB$183,I$9,FALSE))="","",(VLOOKUP($E24,'Adj NEA Backsheet'!$D$5:$CB$183,I$9,FALSE))),"")</f>
        <v>168271.38919147706</v>
      </c>
      <c r="J24" s="122">
        <f ca="1">IFERROR(IF((VLOOKUP($E24,'Adj NEA Backsheet'!$D$5:$CB$183,J$9,FALSE))="","",(VLOOKUP($E24,'Adj NEA Backsheet'!$D$5:$CB$183,J$9,FALSE))),"")</f>
        <v>169548.23370155739</v>
      </c>
      <c r="K24" s="120">
        <f ca="1">IFERROR(IF((VLOOKUP($E24,'Adj NEA Backsheet'!$D$5:$CB$183,K$9,FALSE))="","",(VLOOKUP($E24,'Adj NEA Backsheet'!$D$5:$CB$183,K$9,FALSE))),"")</f>
        <v>168127.16201439319</v>
      </c>
      <c r="L24" s="121">
        <f ca="1">IFERROR(IF((VLOOKUP($E24,'Adj NEA Backsheet'!$D$5:$CB$183,L$9,FALSE))="","",(VLOOKUP($E24,'Adj NEA Backsheet'!$D$5:$CB$183,L$9,FALSE))),"")</f>
        <v>167732.57230687386</v>
      </c>
      <c r="M24" s="121">
        <f ca="1">IFERROR(IF((VLOOKUP($E24,'Adj NEA Backsheet'!$D$5:$CB$183,M$9,FALSE))="","",(VLOOKUP($E24,'Adj NEA Backsheet'!$D$5:$CB$183,M$9,FALSE))),"")</f>
        <v>173894.1278347573</v>
      </c>
      <c r="N24" s="123">
        <f ca="1">IFERROR(IF((VLOOKUP($E24,'Adj NEA Backsheet'!$D$5:$CB$183,N$9,FALSE))="","",(VLOOKUP($E24,'Adj NEA Backsheet'!$D$5:$CB$183,N$9,FALSE))),"")</f>
        <v>170916.43034733777</v>
      </c>
      <c r="O24" s="173">
        <f ca="1">IFERROR(IF((VLOOKUP($E24,'Adj NEA Backsheet'!$D$5:$CB$183,O$9,FALSE))="","",(VLOOKUP($E24,'Adj NEA Backsheet'!$D$5:$CB$183,O$9,FALSE))),"")</f>
        <v>174052.5144912762</v>
      </c>
      <c r="P24" s="122">
        <f ca="1">IFERROR(IF((VLOOKUP($E24,'Adj NEA Backsheet'!$D$5:$CB$183,P$9,FALSE))="","",(VLOOKUP($E24,'Adj NEA Backsheet'!$D$5:$CB$183,P$9,FALSE))),"")</f>
        <v>178037.46390432658</v>
      </c>
      <c r="Q24" s="123">
        <f ca="1">IFERROR(IF((VLOOKUP($E24,'NEA Backsheet'!$D$5:$CB$183,Q$9,FALSE))="","",(VLOOKUP($E24,'NEA Backsheet'!$D$5:$CB$183,Q$9,FALSE))),"")</f>
        <v>185837.13798627915</v>
      </c>
      <c r="R24" s="234">
        <f ca="1">IFERROR(IF((VLOOKUP($E24,'NEA Backsheet'!$D$5:$CB$183,R$9,FALSE))="","",(VLOOKUP($E24,'NEA Backsheet'!$D$5:$CB$183,R$9,FALSE))),"")</f>
        <v>182681.21378711448</v>
      </c>
    </row>
    <row r="25" spans="1:18"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IFERROR(IF((VLOOKUP($E25,'Adj NEA Backsheet'!$D$5:$CB$183,G$9,FALSE))="","",(VLOOKUP($E25,'Adj NEA Backsheet'!$D$5:$CB$183,G$9,FALSE))),"")</f>
        <v>157442.57750928076</v>
      </c>
      <c r="H25" s="121">
        <f ca="1">IFERROR(IF((VLOOKUP($E25,'Adj NEA Backsheet'!$D$5:$CB$183,H$9,FALSE))="","",(VLOOKUP($E25,'Adj NEA Backsheet'!$D$5:$CB$183,H$9,FALSE))),"")</f>
        <v>156930.62028855828</v>
      </c>
      <c r="I25" s="121">
        <f ca="1">IFERROR(IF((VLOOKUP($E25,'Adj NEA Backsheet'!$D$5:$CB$183,I$9,FALSE))="","",(VLOOKUP($E25,'Adj NEA Backsheet'!$D$5:$CB$183,I$9,FALSE))),"")</f>
        <v>163326.04117074449</v>
      </c>
      <c r="J25" s="122">
        <f ca="1">IFERROR(IF((VLOOKUP($E25,'Adj NEA Backsheet'!$D$5:$CB$183,J$9,FALSE))="","",(VLOOKUP($E25,'Adj NEA Backsheet'!$D$5:$CB$183,J$9,FALSE))),"")</f>
        <v>163154.53417017663</v>
      </c>
      <c r="K25" s="120">
        <f ca="1">IFERROR(IF((VLOOKUP($E25,'Adj NEA Backsheet'!$D$5:$CB$183,K$9,FALSE))="","",(VLOOKUP($E25,'Adj NEA Backsheet'!$D$5:$CB$183,K$9,FALSE))),"")</f>
        <v>162810.17727250504</v>
      </c>
      <c r="L25" s="121">
        <f ca="1">IFERROR(IF((VLOOKUP($E25,'Adj NEA Backsheet'!$D$5:$CB$183,L$9,FALSE))="","",(VLOOKUP($E25,'Adj NEA Backsheet'!$D$5:$CB$183,L$9,FALSE))),"")</f>
        <v>163871.45588722115</v>
      </c>
      <c r="M25" s="121">
        <f ca="1">IFERROR(IF((VLOOKUP($E25,'Adj NEA Backsheet'!$D$5:$CB$183,M$9,FALSE))="","",(VLOOKUP($E25,'Adj NEA Backsheet'!$D$5:$CB$183,M$9,FALSE))),"")</f>
        <v>169605.56218800141</v>
      </c>
      <c r="N25" s="123">
        <f ca="1">IFERROR(IF((VLOOKUP($E25,'Adj NEA Backsheet'!$D$5:$CB$183,N$9,FALSE))="","",(VLOOKUP($E25,'Adj NEA Backsheet'!$D$5:$CB$183,N$9,FALSE))),"")</f>
        <v>166948.79235019756</v>
      </c>
      <c r="O25" s="173">
        <f ca="1">IFERROR(IF((VLOOKUP($E25,'Adj NEA Backsheet'!$D$5:$CB$183,O$9,FALSE))="","",(VLOOKUP($E25,'Adj NEA Backsheet'!$D$5:$CB$183,O$9,FALSE))),"")</f>
        <v>165142.39581290842</v>
      </c>
      <c r="P25" s="122">
        <f ca="1">IFERROR(IF((VLOOKUP($E25,'Adj NEA Backsheet'!$D$5:$CB$183,P$9,FALSE))="","",(VLOOKUP($E25,'Adj NEA Backsheet'!$D$5:$CB$183,P$9,FALSE))),"")</f>
        <v>166403.91910563086</v>
      </c>
      <c r="Q25" s="123">
        <f ca="1">IFERROR(IF((VLOOKUP($E25,'NEA Backsheet'!$D$5:$CB$183,Q$9,FALSE))="","",(VLOOKUP($E25,'NEA Backsheet'!$D$5:$CB$183,Q$9,FALSE))),"")</f>
        <v>175916.72006615513</v>
      </c>
      <c r="R25" s="234">
        <f ca="1">IFERROR(IF((VLOOKUP($E25,'NEA Backsheet'!$D$5:$CB$183,R$9,FALSE))="","",(VLOOKUP($E25,'NEA Backsheet'!$D$5:$CB$183,R$9,FALSE))),"")</f>
        <v>174487.28612560296</v>
      </c>
    </row>
    <row r="26" spans="1:18"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IFERROR(IF((VLOOKUP($E26,'Adj NEA Backsheet'!$D$5:$CB$183,G$9,FALSE))="","",(VLOOKUP($E26,'Adj NEA Backsheet'!$D$5:$CB$183,G$9,FALSE))),"")</f>
        <v>195356.95005394993</v>
      </c>
      <c r="H26" s="121">
        <f ca="1">IFERROR(IF((VLOOKUP($E26,'Adj NEA Backsheet'!$D$5:$CB$183,H$9,FALSE))="","",(VLOOKUP($E26,'Adj NEA Backsheet'!$D$5:$CB$183,H$9,FALSE))),"")</f>
        <v>195809.22377911163</v>
      </c>
      <c r="I26" s="121">
        <f ca="1">IFERROR(IF((VLOOKUP($E26,'Adj NEA Backsheet'!$D$5:$CB$183,I$9,FALSE))="","",(VLOOKUP($E26,'Adj NEA Backsheet'!$D$5:$CB$183,I$9,FALSE))),"")</f>
        <v>203933.88490611408</v>
      </c>
      <c r="J26" s="122">
        <f ca="1">IFERROR(IF((VLOOKUP($E26,'Adj NEA Backsheet'!$D$5:$CB$183,J$9,FALSE))="","",(VLOOKUP($E26,'Adj NEA Backsheet'!$D$5:$CB$183,J$9,FALSE))),"")</f>
        <v>201849.69088198067</v>
      </c>
      <c r="K26" s="120">
        <f ca="1">IFERROR(IF((VLOOKUP($E26,'Adj NEA Backsheet'!$D$5:$CB$183,K$9,FALSE))="","",(VLOOKUP($E26,'Adj NEA Backsheet'!$D$5:$CB$183,K$9,FALSE))),"")</f>
        <v>205426.471275883</v>
      </c>
      <c r="L26" s="121">
        <f ca="1">IFERROR(IF((VLOOKUP($E26,'Adj NEA Backsheet'!$D$5:$CB$183,L$9,FALSE))="","",(VLOOKUP($E26,'Adj NEA Backsheet'!$D$5:$CB$183,L$9,FALSE))),"")</f>
        <v>205337.47754665386</v>
      </c>
      <c r="M26" s="121">
        <f ca="1">IFERROR(IF((VLOOKUP($E26,'Adj NEA Backsheet'!$D$5:$CB$183,M$9,FALSE))="","",(VLOOKUP($E26,'Adj NEA Backsheet'!$D$5:$CB$183,M$9,FALSE))),"")</f>
        <v>208417.55192262834</v>
      </c>
      <c r="N26" s="123">
        <f ca="1">IFERROR(IF((VLOOKUP($E26,'Adj NEA Backsheet'!$D$5:$CB$183,N$9,FALSE))="","",(VLOOKUP($E26,'Adj NEA Backsheet'!$D$5:$CB$183,N$9,FALSE))),"")</f>
        <v>203523.52431174574</v>
      </c>
      <c r="O26" s="173">
        <f ca="1">IFERROR(IF((VLOOKUP($E26,'Adj NEA Backsheet'!$D$5:$CB$183,O$9,FALSE))="","",(VLOOKUP($E26,'Adj NEA Backsheet'!$D$5:$CB$183,O$9,FALSE))),"")</f>
        <v>203800.96855114627</v>
      </c>
      <c r="P26" s="122">
        <f ca="1">IFERROR(IF((VLOOKUP($E26,'Adj NEA Backsheet'!$D$5:$CB$183,P$9,FALSE))="","",(VLOOKUP($E26,'Adj NEA Backsheet'!$D$5:$CB$183,P$9,FALSE))),"")</f>
        <v>205175.67934966684</v>
      </c>
      <c r="Q26" s="123">
        <f ca="1">IFERROR(IF((VLOOKUP($E26,'NEA Backsheet'!$D$5:$CB$183,Q$9,FALSE))="","",(VLOOKUP($E26,'NEA Backsheet'!$D$5:$CB$183,Q$9,FALSE))),"")</f>
        <v>216115.69108257603</v>
      </c>
      <c r="R26" s="234">
        <f ca="1">IFERROR(IF((VLOOKUP($E26,'NEA Backsheet'!$D$5:$CB$183,R$9,FALSE))="","",(VLOOKUP($E26,'NEA Backsheet'!$D$5:$CB$183,R$9,FALSE))),"")</f>
        <v>211287.64059447113</v>
      </c>
    </row>
    <row r="27" spans="1:18"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IFERROR(IF((VLOOKUP($E27,'Adj NEA Backsheet'!$D$5:$CB$183,G$9,FALSE))="","",(VLOOKUP($E27,'Adj NEA Backsheet'!$D$5:$CB$183,G$9,FALSE))),"")</f>
        <v>224620.16027638258</v>
      </c>
      <c r="H27" s="121">
        <f ca="1">IFERROR(IF((VLOOKUP($E27,'Adj NEA Backsheet'!$D$5:$CB$183,H$9,FALSE))="","",(VLOOKUP($E27,'Adj NEA Backsheet'!$D$5:$CB$183,H$9,FALSE))),"")</f>
        <v>223641.07688841951</v>
      </c>
      <c r="I27" s="121">
        <f ca="1">IFERROR(IF((VLOOKUP($E27,'Adj NEA Backsheet'!$D$5:$CB$183,I$9,FALSE))="","",(VLOOKUP($E27,'Adj NEA Backsheet'!$D$5:$CB$183,I$9,FALSE))),"")</f>
        <v>232526.80391404746</v>
      </c>
      <c r="J27" s="122">
        <f ca="1">IFERROR(IF((VLOOKUP($E27,'Adj NEA Backsheet'!$D$5:$CB$183,J$9,FALSE))="","",(VLOOKUP($E27,'Adj NEA Backsheet'!$D$5:$CB$183,J$9,FALSE))),"")</f>
        <v>231619.26499590979</v>
      </c>
      <c r="K27" s="120">
        <f ca="1">IFERROR(IF((VLOOKUP($E27,'Adj NEA Backsheet'!$D$5:$CB$183,K$9,FALSE))="","",(VLOOKUP($E27,'Adj NEA Backsheet'!$D$5:$CB$183,K$9,FALSE))),"")</f>
        <v>227910.6585695369</v>
      </c>
      <c r="L27" s="121">
        <f ca="1">IFERROR(IF((VLOOKUP($E27,'Adj NEA Backsheet'!$D$5:$CB$183,L$9,FALSE))="","",(VLOOKUP($E27,'Adj NEA Backsheet'!$D$5:$CB$183,L$9,FALSE))),"")</f>
        <v>227605.95207875277</v>
      </c>
      <c r="M27" s="121">
        <f ca="1">IFERROR(IF((VLOOKUP($E27,'Adj NEA Backsheet'!$D$5:$CB$183,M$9,FALSE))="","",(VLOOKUP($E27,'Adj NEA Backsheet'!$D$5:$CB$183,M$9,FALSE))),"")</f>
        <v>234624.12087971185</v>
      </c>
      <c r="N27" s="123">
        <f ca="1">IFERROR(IF((VLOOKUP($E27,'Adj NEA Backsheet'!$D$5:$CB$183,N$9,FALSE))="","",(VLOOKUP($E27,'Adj NEA Backsheet'!$D$5:$CB$183,N$9,FALSE))),"")</f>
        <v>229849.4181613448</v>
      </c>
      <c r="O27" s="173">
        <f ca="1">IFERROR(IF((VLOOKUP($E27,'Adj NEA Backsheet'!$D$5:$CB$183,O$9,FALSE))="","",(VLOOKUP($E27,'Adj NEA Backsheet'!$D$5:$CB$183,O$9,FALSE))),"")</f>
        <v>235759.01339929132</v>
      </c>
      <c r="P27" s="122">
        <f ca="1">IFERROR(IF((VLOOKUP($E27,'Adj NEA Backsheet'!$D$5:$CB$183,P$9,FALSE))="","",(VLOOKUP($E27,'Adj NEA Backsheet'!$D$5:$CB$183,P$9,FALSE))),"")</f>
        <v>233972.42887983331</v>
      </c>
      <c r="Q27" s="123">
        <f ca="1">IFERROR(IF((VLOOKUP($E27,'NEA Backsheet'!$D$5:$CB$183,Q$9,FALSE))="","",(VLOOKUP($E27,'NEA Backsheet'!$D$5:$CB$183,Q$9,FALSE))),"")</f>
        <v>247161.31397460727</v>
      </c>
      <c r="R27" s="234">
        <f ca="1">IFERROR(IF((VLOOKUP($E27,'NEA Backsheet'!$D$5:$CB$183,R$9,FALSE))="","",(VLOOKUP($E27,'NEA Backsheet'!$D$5:$CB$183,R$9,FALSE))),"")</f>
        <v>246830.1822078375</v>
      </c>
    </row>
    <row r="28" spans="1:18"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IFERROR(IF((VLOOKUP($E28,'Adj NEA Backsheet'!$D$5:$CB$183,G$9,FALSE))="","",(VLOOKUP($E28,'Adj NEA Backsheet'!$D$5:$CB$183,G$9,FALSE))),"")</f>
        <v>146281.21229484121</v>
      </c>
      <c r="H28" s="121">
        <f ca="1">IFERROR(IF((VLOOKUP($E28,'Adj NEA Backsheet'!$D$5:$CB$183,H$9,FALSE))="","",(VLOOKUP($E28,'Adj NEA Backsheet'!$D$5:$CB$183,H$9,FALSE))),"")</f>
        <v>146757.41316654487</v>
      </c>
      <c r="I28" s="121">
        <f ca="1">IFERROR(IF((VLOOKUP($E28,'Adj NEA Backsheet'!$D$5:$CB$183,I$9,FALSE))="","",(VLOOKUP($E28,'Adj NEA Backsheet'!$D$5:$CB$183,I$9,FALSE))),"")</f>
        <v>156266.01244797927</v>
      </c>
      <c r="J28" s="122">
        <f ca="1">IFERROR(IF((VLOOKUP($E28,'Adj NEA Backsheet'!$D$5:$CB$183,J$9,FALSE))="","",(VLOOKUP($E28,'Adj NEA Backsheet'!$D$5:$CB$183,J$9,FALSE))),"")</f>
        <v>156649.25239119746</v>
      </c>
      <c r="K28" s="120">
        <f ca="1">IFERROR(IF((VLOOKUP($E28,'Adj NEA Backsheet'!$D$5:$CB$183,K$9,FALSE))="","",(VLOOKUP($E28,'Adj NEA Backsheet'!$D$5:$CB$183,K$9,FALSE))),"")</f>
        <v>150191.72879585001</v>
      </c>
      <c r="L28" s="121">
        <f ca="1">IFERROR(IF((VLOOKUP($E28,'Adj NEA Backsheet'!$D$5:$CB$183,L$9,FALSE))="","",(VLOOKUP($E28,'Adj NEA Backsheet'!$D$5:$CB$183,L$9,FALSE))),"")</f>
        <v>151215.75623906957</v>
      </c>
      <c r="M28" s="121">
        <f ca="1">IFERROR(IF((VLOOKUP($E28,'Adj NEA Backsheet'!$D$5:$CB$183,M$9,FALSE))="","",(VLOOKUP($E28,'Adj NEA Backsheet'!$D$5:$CB$183,M$9,FALSE))),"")</f>
        <v>157627.14289442162</v>
      </c>
      <c r="N28" s="123">
        <f ca="1">IFERROR(IF((VLOOKUP($E28,'Adj NEA Backsheet'!$D$5:$CB$183,N$9,FALSE))="","",(VLOOKUP($E28,'Adj NEA Backsheet'!$D$5:$CB$183,N$9,FALSE))),"")</f>
        <v>154076.73870762056</v>
      </c>
      <c r="O28" s="173">
        <f ca="1">IFERROR(IF((VLOOKUP($E28,'Adj NEA Backsheet'!$D$5:$CB$183,O$9,FALSE))="","",(VLOOKUP($E28,'Adj NEA Backsheet'!$D$5:$CB$183,O$9,FALSE))),"")</f>
        <v>155647.91016665963</v>
      </c>
      <c r="P28" s="122">
        <f ca="1">IFERROR(IF((VLOOKUP($E28,'Adj NEA Backsheet'!$D$5:$CB$183,P$9,FALSE))="","",(VLOOKUP($E28,'Adj NEA Backsheet'!$D$5:$CB$183,P$9,FALSE))),"")</f>
        <v>154046.30831167346</v>
      </c>
      <c r="Q28" s="123">
        <f ca="1">IFERROR(IF((VLOOKUP($E28,'NEA Backsheet'!$D$5:$CB$183,Q$9,FALSE))="","",(VLOOKUP($E28,'NEA Backsheet'!$D$5:$CB$183,Q$9,FALSE))),"")</f>
        <v>164968.28435285101</v>
      </c>
      <c r="R28" s="234">
        <f ca="1">IFERROR(IF((VLOOKUP($E28,'NEA Backsheet'!$D$5:$CB$183,R$9,FALSE))="","",(VLOOKUP($E28,'NEA Backsheet'!$D$5:$CB$183,R$9,FALSE))),"")</f>
        <v>162583.75721632876</v>
      </c>
    </row>
    <row r="29" spans="1:18"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IFERROR(IF((VLOOKUP($E29,'Adj NEA Backsheet'!$D$5:$CB$183,G$9,FALSE))="","",(VLOOKUP($E29,'Adj NEA Backsheet'!$D$5:$CB$183,G$9,FALSE))),"")</f>
        <v>150106.22789719264</v>
      </c>
      <c r="H29" s="121">
        <f ca="1">IFERROR(IF((VLOOKUP($E29,'Adj NEA Backsheet'!$D$5:$CB$183,H$9,FALSE))="","",(VLOOKUP($E29,'Adj NEA Backsheet'!$D$5:$CB$183,H$9,FALSE))),"")</f>
        <v>149056.77365693211</v>
      </c>
      <c r="I29" s="121">
        <f ca="1">IFERROR(IF((VLOOKUP($E29,'Adj NEA Backsheet'!$D$5:$CB$183,I$9,FALSE))="","",(VLOOKUP($E29,'Adj NEA Backsheet'!$D$5:$CB$183,I$9,FALSE))),"")</f>
        <v>156278.12631577067</v>
      </c>
      <c r="J29" s="122">
        <f ca="1">IFERROR(IF((VLOOKUP($E29,'Adj NEA Backsheet'!$D$5:$CB$183,J$9,FALSE))="","",(VLOOKUP($E29,'Adj NEA Backsheet'!$D$5:$CB$183,J$9,FALSE))),"")</f>
        <v>155419.40331504834</v>
      </c>
      <c r="K29" s="120">
        <f ca="1">IFERROR(IF((VLOOKUP($E29,'Adj NEA Backsheet'!$D$5:$CB$183,K$9,FALSE))="","",(VLOOKUP($E29,'Adj NEA Backsheet'!$D$5:$CB$183,K$9,FALSE))),"")</f>
        <v>154871.91052177694</v>
      </c>
      <c r="L29" s="121">
        <f ca="1">IFERROR(IF((VLOOKUP($E29,'Adj NEA Backsheet'!$D$5:$CB$183,L$9,FALSE))="","",(VLOOKUP($E29,'Adj NEA Backsheet'!$D$5:$CB$183,L$9,FALSE))),"")</f>
        <v>153060.32579875266</v>
      </c>
      <c r="M29" s="121">
        <f ca="1">IFERROR(IF((VLOOKUP($E29,'Adj NEA Backsheet'!$D$5:$CB$183,M$9,FALSE))="","",(VLOOKUP($E29,'Adj NEA Backsheet'!$D$5:$CB$183,M$9,FALSE))),"")</f>
        <v>156695.63168103131</v>
      </c>
      <c r="N29" s="123">
        <f ca="1">IFERROR(IF((VLOOKUP($E29,'Adj NEA Backsheet'!$D$5:$CB$183,N$9,FALSE))="","",(VLOOKUP($E29,'Adj NEA Backsheet'!$D$5:$CB$183,N$9,FALSE))),"")</f>
        <v>157359.39447800574</v>
      </c>
      <c r="O29" s="173">
        <f ca="1">IFERROR(IF((VLOOKUP($E29,'Adj NEA Backsheet'!$D$5:$CB$183,O$9,FALSE))="","",(VLOOKUP($E29,'Adj NEA Backsheet'!$D$5:$CB$183,O$9,FALSE))),"")</f>
        <v>155978.86565207972</v>
      </c>
      <c r="P29" s="122">
        <f ca="1">IFERROR(IF((VLOOKUP($E29,'Adj NEA Backsheet'!$D$5:$CB$183,P$9,FALSE))="","",(VLOOKUP($E29,'Adj NEA Backsheet'!$D$5:$CB$183,P$9,FALSE))),"")</f>
        <v>153922.80068806469</v>
      </c>
      <c r="Q29" s="123">
        <f ca="1">IFERROR(IF((VLOOKUP($E29,'NEA Backsheet'!$D$5:$CB$183,Q$9,FALSE))="","",(VLOOKUP($E29,'NEA Backsheet'!$D$5:$CB$183,Q$9,FALSE))),"")</f>
        <v>160534.51587478654</v>
      </c>
      <c r="R29" s="234">
        <f ca="1">IFERROR(IF((VLOOKUP($E29,'NEA Backsheet'!$D$5:$CB$183,R$9,FALSE))="","",(VLOOKUP($E29,'NEA Backsheet'!$D$5:$CB$183,R$9,FALSE))),"")</f>
        <v>158810.57596968469</v>
      </c>
    </row>
    <row r="30" spans="1:18"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IFERROR(IF((VLOOKUP($E30,'Adj NEA Backsheet'!$D$5:$CB$183,G$9,FALSE))="","",(VLOOKUP($E30,'Adj NEA Backsheet'!$D$5:$CB$183,G$9,FALSE))),"")</f>
        <v>93688.014539348544</v>
      </c>
      <c r="H30" s="121">
        <f ca="1">IFERROR(IF((VLOOKUP($E30,'Adj NEA Backsheet'!$D$5:$CB$183,H$9,FALSE))="","",(VLOOKUP($E30,'Adj NEA Backsheet'!$D$5:$CB$183,H$9,FALSE))),"")</f>
        <v>94325.445417898358</v>
      </c>
      <c r="I30" s="121">
        <f ca="1">IFERROR(IF((VLOOKUP($E30,'Adj NEA Backsheet'!$D$5:$CB$183,I$9,FALSE))="","",(VLOOKUP($E30,'Adj NEA Backsheet'!$D$5:$CB$183,I$9,FALSE))),"")</f>
        <v>99946.650545598575</v>
      </c>
      <c r="J30" s="122">
        <f ca="1">IFERROR(IF((VLOOKUP($E30,'Adj NEA Backsheet'!$D$5:$CB$183,J$9,FALSE))="","",(VLOOKUP($E30,'Adj NEA Backsheet'!$D$5:$CB$183,J$9,FALSE))),"")</f>
        <v>99228.164968260025</v>
      </c>
      <c r="K30" s="120">
        <f ca="1">IFERROR(IF((VLOOKUP($E30,'Adj NEA Backsheet'!$D$5:$CB$183,K$9,FALSE))="","",(VLOOKUP($E30,'Adj NEA Backsheet'!$D$5:$CB$183,K$9,FALSE))),"")</f>
        <v>97929.685594642418</v>
      </c>
      <c r="L30" s="121">
        <f ca="1">IFERROR(IF((VLOOKUP($E30,'Adj NEA Backsheet'!$D$5:$CB$183,L$9,FALSE))="","",(VLOOKUP($E30,'Adj NEA Backsheet'!$D$5:$CB$183,L$9,FALSE))),"")</f>
        <v>97421.203468053383</v>
      </c>
      <c r="M30" s="121">
        <f ca="1">IFERROR(IF((VLOOKUP($E30,'Adj NEA Backsheet'!$D$5:$CB$183,M$9,FALSE))="","",(VLOOKUP($E30,'Adj NEA Backsheet'!$D$5:$CB$183,M$9,FALSE))),"")</f>
        <v>100630.26607651947</v>
      </c>
      <c r="N30" s="123">
        <f ca="1">IFERROR(IF((VLOOKUP($E30,'Adj NEA Backsheet'!$D$5:$CB$183,N$9,FALSE))="","",(VLOOKUP($E30,'Adj NEA Backsheet'!$D$5:$CB$183,N$9,FALSE))),"")</f>
        <v>99035.238967163939</v>
      </c>
      <c r="O30" s="173">
        <f ca="1">IFERROR(IF((VLOOKUP($E30,'Adj NEA Backsheet'!$D$5:$CB$183,O$9,FALSE))="","",(VLOOKUP($E30,'Adj NEA Backsheet'!$D$5:$CB$183,O$9,FALSE))),"")</f>
        <v>98620.266063652525</v>
      </c>
      <c r="P30" s="122">
        <f ca="1">IFERROR(IF((VLOOKUP($E30,'Adj NEA Backsheet'!$D$5:$CB$183,P$9,FALSE))="","",(VLOOKUP($E30,'Adj NEA Backsheet'!$D$5:$CB$183,P$9,FALSE))),"")</f>
        <v>97556.855177625781</v>
      </c>
      <c r="Q30" s="123">
        <f ca="1">IFERROR(IF((VLOOKUP($E30,'NEA Backsheet'!$D$5:$CB$183,Q$9,FALSE))="","",(VLOOKUP($E30,'NEA Backsheet'!$D$5:$CB$183,Q$9,FALSE))),"")</f>
        <v>103574.68486480077</v>
      </c>
      <c r="R30" s="234">
        <f ca="1">IFERROR(IF((VLOOKUP($E30,'NEA Backsheet'!$D$5:$CB$183,R$9,FALSE))="","",(VLOOKUP($E30,'NEA Backsheet'!$D$5:$CB$183,R$9,FALSE))),"")</f>
        <v>104169.22905091316</v>
      </c>
    </row>
    <row r="31" spans="1:18"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IFERROR(IF((VLOOKUP($E31,'Adj NEA Backsheet'!$D$5:$CB$183,G$9,FALSE))="","",(VLOOKUP($E31,'Adj NEA Backsheet'!$D$5:$CB$183,G$9,FALSE))),"")</f>
        <v>81900.30491860988</v>
      </c>
      <c r="H31" s="121">
        <f ca="1">IFERROR(IF((VLOOKUP($E31,'Adj NEA Backsheet'!$D$5:$CB$183,H$9,FALSE))="","",(VLOOKUP($E31,'Adj NEA Backsheet'!$D$5:$CB$183,H$9,FALSE))),"")</f>
        <v>82191.699075704601</v>
      </c>
      <c r="I31" s="121">
        <f ca="1">IFERROR(IF((VLOOKUP($E31,'Adj NEA Backsheet'!$D$5:$CB$183,I$9,FALSE))="","",(VLOOKUP($E31,'Adj NEA Backsheet'!$D$5:$CB$183,I$9,FALSE))),"")</f>
        <v>85849.783436973157</v>
      </c>
      <c r="J31" s="122">
        <f ca="1">IFERROR(IF((VLOOKUP($E31,'Adj NEA Backsheet'!$D$5:$CB$183,J$9,FALSE))="","",(VLOOKUP($E31,'Adj NEA Backsheet'!$D$5:$CB$183,J$9,FALSE))),"")</f>
        <v>85420.450777993246</v>
      </c>
      <c r="K31" s="120">
        <f ca="1">IFERROR(IF((VLOOKUP($E31,'Adj NEA Backsheet'!$D$5:$CB$183,K$9,FALSE))="","",(VLOOKUP($E31,'Adj NEA Backsheet'!$D$5:$CB$183,K$9,FALSE))),"")</f>
        <v>84735.060975471031</v>
      </c>
      <c r="L31" s="121">
        <f ca="1">IFERROR(IF((VLOOKUP($E31,'Adj NEA Backsheet'!$D$5:$CB$183,L$9,FALSE))="","",(VLOOKUP($E31,'Adj NEA Backsheet'!$D$5:$CB$183,L$9,FALSE))),"")</f>
        <v>85410.060196612743</v>
      </c>
      <c r="M31" s="121">
        <f ca="1">IFERROR(IF((VLOOKUP($E31,'Adj NEA Backsheet'!$D$5:$CB$183,M$9,FALSE))="","",(VLOOKUP($E31,'Adj NEA Backsheet'!$D$5:$CB$183,M$9,FALSE))),"")</f>
        <v>87292.083027553934</v>
      </c>
      <c r="N31" s="123">
        <f ca="1">IFERROR(IF((VLOOKUP($E31,'Adj NEA Backsheet'!$D$5:$CB$183,N$9,FALSE))="","",(VLOOKUP($E31,'Adj NEA Backsheet'!$D$5:$CB$183,N$9,FALSE))),"")</f>
        <v>87182.717592350455</v>
      </c>
      <c r="O31" s="173">
        <f ca="1">IFERROR(IF((VLOOKUP($E31,'Adj NEA Backsheet'!$D$5:$CB$183,O$9,FALSE))="","",(VLOOKUP($E31,'Adj NEA Backsheet'!$D$5:$CB$183,O$9,FALSE))),"")</f>
        <v>87545.683719220804</v>
      </c>
      <c r="P31" s="122">
        <f ca="1">IFERROR(IF((VLOOKUP($E31,'Adj NEA Backsheet'!$D$5:$CB$183,P$9,FALSE))="","",(VLOOKUP($E31,'Adj NEA Backsheet'!$D$5:$CB$183,P$9,FALSE))),"")</f>
        <v>88765.454648239524</v>
      </c>
      <c r="Q31" s="123">
        <f ca="1">IFERROR(IF((VLOOKUP($E31,'NEA Backsheet'!$D$5:$CB$183,Q$9,FALSE))="","",(VLOOKUP($E31,'NEA Backsheet'!$D$5:$CB$183,Q$9,FALSE))),"")</f>
        <v>91983.850048793145</v>
      </c>
      <c r="R31" s="234">
        <f ca="1">IFERROR(IF((VLOOKUP($E31,'NEA Backsheet'!$D$5:$CB$183,R$9,FALSE))="","",(VLOOKUP($E31,'NEA Backsheet'!$D$5:$CB$183,R$9,FALSE))),"")</f>
        <v>91764.296115408855</v>
      </c>
    </row>
    <row r="32" spans="1:18"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IFERROR(IF((VLOOKUP($E32,'Adj NEA Backsheet'!$D$5:$CB$183,G$9,FALSE))="","",(VLOOKUP($E32,'Adj NEA Backsheet'!$D$5:$CB$183,G$9,FALSE))),"")</f>
        <v>84130.558353534623</v>
      </c>
      <c r="H32" s="121">
        <f ca="1">IFERROR(IF((VLOOKUP($E32,'Adj NEA Backsheet'!$D$5:$CB$183,H$9,FALSE))="","",(VLOOKUP($E32,'Adj NEA Backsheet'!$D$5:$CB$183,H$9,FALSE))),"")</f>
        <v>85850.872839417541</v>
      </c>
      <c r="I32" s="121">
        <f ca="1">IFERROR(IF((VLOOKUP($E32,'Adj NEA Backsheet'!$D$5:$CB$183,I$9,FALSE))="","",(VLOOKUP($E32,'Adj NEA Backsheet'!$D$5:$CB$183,I$9,FALSE))),"")</f>
        <v>92872.682729810593</v>
      </c>
      <c r="J32" s="122">
        <f ca="1">IFERROR(IF((VLOOKUP($E32,'Adj NEA Backsheet'!$D$5:$CB$183,J$9,FALSE))="","",(VLOOKUP($E32,'Adj NEA Backsheet'!$D$5:$CB$183,J$9,FALSE))),"")</f>
        <v>89638.138177260786</v>
      </c>
      <c r="K32" s="120">
        <f ca="1">IFERROR(IF((VLOOKUP($E32,'Adj NEA Backsheet'!$D$5:$CB$183,K$9,FALSE))="","",(VLOOKUP($E32,'Adj NEA Backsheet'!$D$5:$CB$183,K$9,FALSE))),"")</f>
        <v>87715.328461864119</v>
      </c>
      <c r="L32" s="121">
        <f ca="1">IFERROR(IF((VLOOKUP($E32,'Adj NEA Backsheet'!$D$5:$CB$183,L$9,FALSE))="","",(VLOOKUP($E32,'Adj NEA Backsheet'!$D$5:$CB$183,L$9,FALSE))),"")</f>
        <v>86740.562510854797</v>
      </c>
      <c r="M32" s="121">
        <f ca="1">IFERROR(IF((VLOOKUP($E32,'Adj NEA Backsheet'!$D$5:$CB$183,M$9,FALSE))="","",(VLOOKUP($E32,'Adj NEA Backsheet'!$D$5:$CB$183,M$9,FALSE))),"")</f>
        <v>91076.405114197914</v>
      </c>
      <c r="N32" s="123">
        <f ca="1">IFERROR(IF((VLOOKUP($E32,'Adj NEA Backsheet'!$D$5:$CB$183,N$9,FALSE))="","",(VLOOKUP($E32,'Adj NEA Backsheet'!$D$5:$CB$183,N$9,FALSE))),"")</f>
        <v>86736.113712759456</v>
      </c>
      <c r="O32" s="173">
        <f ca="1">IFERROR(IF((VLOOKUP($E32,'Adj NEA Backsheet'!$D$5:$CB$183,O$9,FALSE))="","",(VLOOKUP($E32,'Adj NEA Backsheet'!$D$5:$CB$183,O$9,FALSE))),"")</f>
        <v>92741.659781331313</v>
      </c>
      <c r="P32" s="122">
        <f ca="1">IFERROR(IF((VLOOKUP($E32,'Adj NEA Backsheet'!$D$5:$CB$183,P$9,FALSE))="","",(VLOOKUP($E32,'Adj NEA Backsheet'!$D$5:$CB$183,P$9,FALSE))),"")</f>
        <v>90607.066659826422</v>
      </c>
      <c r="Q32" s="123">
        <f ca="1">IFERROR(IF((VLOOKUP($E32,'NEA Backsheet'!$D$5:$CB$183,Q$9,FALSE))="","",(VLOOKUP($E32,'NEA Backsheet'!$D$5:$CB$183,Q$9,FALSE))),"")</f>
        <v>94434.921281326417</v>
      </c>
      <c r="R32" s="234">
        <f ca="1">IFERROR(IF((VLOOKUP($E32,'NEA Backsheet'!$D$5:$CB$183,R$9,FALSE))="","",(VLOOKUP($E32,'NEA Backsheet'!$D$5:$CB$183,R$9,FALSE))),"")</f>
        <v>94043.171121419786</v>
      </c>
    </row>
    <row r="33" spans="1:18"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IFERROR(IF((VLOOKUP($E33,'Adj NEA Backsheet'!$D$5:$CB$183,G$9,FALSE))="","",(VLOOKUP($E33,'Adj NEA Backsheet'!$D$5:$CB$183,G$9,FALSE))),"")</f>
        <v>42266.649568584908</v>
      </c>
      <c r="H33" s="121">
        <f ca="1">IFERROR(IF((VLOOKUP($E33,'Adj NEA Backsheet'!$D$5:$CB$183,H$9,FALSE))="","",(VLOOKUP($E33,'Adj NEA Backsheet'!$D$5:$CB$183,H$9,FALSE))),"")</f>
        <v>41879.75186071948</v>
      </c>
      <c r="I33" s="121">
        <f ca="1">IFERROR(IF((VLOOKUP($E33,'Adj NEA Backsheet'!$D$5:$CB$183,I$9,FALSE))="","",(VLOOKUP($E33,'Adj NEA Backsheet'!$D$5:$CB$183,I$9,FALSE))),"")</f>
        <v>46524.274658705843</v>
      </c>
      <c r="J33" s="122">
        <f ca="1">IFERROR(IF((VLOOKUP($E33,'Adj NEA Backsheet'!$D$5:$CB$183,J$9,FALSE))="","",(VLOOKUP($E33,'Adj NEA Backsheet'!$D$5:$CB$183,J$9,FALSE))),"")</f>
        <v>45127.813132226169</v>
      </c>
      <c r="K33" s="120">
        <f ca="1">IFERROR(IF((VLOOKUP($E33,'Adj NEA Backsheet'!$D$5:$CB$183,K$9,FALSE))="","",(VLOOKUP($E33,'Adj NEA Backsheet'!$D$5:$CB$183,K$9,FALSE))),"")</f>
        <v>43048.674476773114</v>
      </c>
      <c r="L33" s="121">
        <f ca="1">IFERROR(IF((VLOOKUP($E33,'Adj NEA Backsheet'!$D$5:$CB$183,L$9,FALSE))="","",(VLOOKUP($E33,'Adj NEA Backsheet'!$D$5:$CB$183,L$9,FALSE))),"")</f>
        <v>42003.345045659808</v>
      </c>
      <c r="M33" s="121">
        <f ca="1">IFERROR(IF((VLOOKUP($E33,'Adj NEA Backsheet'!$D$5:$CB$183,M$9,FALSE))="","",(VLOOKUP($E33,'Adj NEA Backsheet'!$D$5:$CB$183,M$9,FALSE))),"")</f>
        <v>45353.537878206203</v>
      </c>
      <c r="N33" s="123">
        <f ca="1">IFERROR(IF((VLOOKUP($E33,'Adj NEA Backsheet'!$D$5:$CB$183,N$9,FALSE))="","",(VLOOKUP($E33,'Adj NEA Backsheet'!$D$5:$CB$183,N$9,FALSE))),"")</f>
        <v>44269.052318755341</v>
      </c>
      <c r="O33" s="173">
        <f ca="1">IFERROR(IF((VLOOKUP($E33,'Adj NEA Backsheet'!$D$5:$CB$183,O$9,FALSE))="","",(VLOOKUP($E33,'Adj NEA Backsheet'!$D$5:$CB$183,O$9,FALSE))),"")</f>
        <v>44978.700240955535</v>
      </c>
      <c r="P33" s="122">
        <f ca="1">IFERROR(IF((VLOOKUP($E33,'Adj NEA Backsheet'!$D$5:$CB$183,P$9,FALSE))="","",(VLOOKUP($E33,'Adj NEA Backsheet'!$D$5:$CB$183,P$9,FALSE))),"")</f>
        <v>44121.648645036337</v>
      </c>
      <c r="Q33" s="123">
        <f ca="1">IFERROR(IF((VLOOKUP($E33,'NEA Backsheet'!$D$5:$CB$183,Q$9,FALSE))="","",(VLOOKUP($E33,'NEA Backsheet'!$D$5:$CB$183,Q$9,FALSE))),"")</f>
        <v>48963.953568292593</v>
      </c>
      <c r="R33" s="234">
        <f ca="1">IFERROR(IF((VLOOKUP($E33,'NEA Backsheet'!$D$5:$CB$183,R$9,FALSE))="","",(VLOOKUP($E33,'NEA Backsheet'!$D$5:$CB$183,R$9,FALSE))),"")</f>
        <v>48478.702562190127</v>
      </c>
    </row>
    <row r="34" spans="1:18"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IFERROR(IF((VLOOKUP($E34,'Adj NEA Backsheet'!$D$5:$CB$183,G$9,FALSE))="","",(VLOOKUP($E34,'Adj NEA Backsheet'!$D$5:$CB$183,G$9,FALSE))),"")</f>
        <v>102189.30402092788</v>
      </c>
      <c r="H34" s="121">
        <f ca="1">IFERROR(IF((VLOOKUP($E34,'Adj NEA Backsheet'!$D$5:$CB$183,H$9,FALSE))="","",(VLOOKUP($E34,'Adj NEA Backsheet'!$D$5:$CB$183,H$9,FALSE))),"")</f>
        <v>101106.00982148855</v>
      </c>
      <c r="I34" s="121">
        <f ca="1">IFERROR(IF((VLOOKUP($E34,'Adj NEA Backsheet'!$D$5:$CB$183,I$9,FALSE))="","",(VLOOKUP($E34,'Adj NEA Backsheet'!$D$5:$CB$183,I$9,FALSE))),"")</f>
        <v>105615.11470101129</v>
      </c>
      <c r="J34" s="122">
        <f ca="1">IFERROR(IF((VLOOKUP($E34,'Adj NEA Backsheet'!$D$5:$CB$183,J$9,FALSE))="","",(VLOOKUP($E34,'Adj NEA Backsheet'!$D$5:$CB$183,J$9,FALSE))),"")</f>
        <v>107266.39708695948</v>
      </c>
      <c r="K34" s="120">
        <f ca="1">IFERROR(IF((VLOOKUP($E34,'Adj NEA Backsheet'!$D$5:$CB$183,K$9,FALSE))="","",(VLOOKUP($E34,'Adj NEA Backsheet'!$D$5:$CB$183,K$9,FALSE))),"")</f>
        <v>104300.99651720702</v>
      </c>
      <c r="L34" s="121">
        <f ca="1">IFERROR(IF((VLOOKUP($E34,'Adj NEA Backsheet'!$D$5:$CB$183,L$9,FALSE))="","",(VLOOKUP($E34,'Adj NEA Backsheet'!$D$5:$CB$183,L$9,FALSE))),"")</f>
        <v>104161.89258051128</v>
      </c>
      <c r="M34" s="121">
        <f ca="1">IFERROR(IF((VLOOKUP($E34,'Adj NEA Backsheet'!$D$5:$CB$183,M$9,FALSE))="","",(VLOOKUP($E34,'Adj NEA Backsheet'!$D$5:$CB$183,M$9,FALSE))),"")</f>
        <v>106877.31326162395</v>
      </c>
      <c r="N34" s="123">
        <f ca="1">IFERROR(IF((VLOOKUP($E34,'Adj NEA Backsheet'!$D$5:$CB$183,N$9,FALSE))="","",(VLOOKUP($E34,'Adj NEA Backsheet'!$D$5:$CB$183,N$9,FALSE))),"")</f>
        <v>105765.09176972401</v>
      </c>
      <c r="O34" s="173">
        <f ca="1">IFERROR(IF((VLOOKUP($E34,'Adj NEA Backsheet'!$D$5:$CB$183,O$9,FALSE))="","",(VLOOKUP($E34,'Adj NEA Backsheet'!$D$5:$CB$183,O$9,FALSE))),"")</f>
        <v>108483.03198772992</v>
      </c>
      <c r="P34" s="122">
        <f ca="1">IFERROR(IF((VLOOKUP($E34,'Adj NEA Backsheet'!$D$5:$CB$183,P$9,FALSE))="","",(VLOOKUP($E34,'Adj NEA Backsheet'!$D$5:$CB$183,P$9,FALSE))),"")</f>
        <v>110278.67861327618</v>
      </c>
      <c r="Q34" s="123">
        <f ca="1">IFERROR(IF((VLOOKUP($E34,'NEA Backsheet'!$D$5:$CB$183,Q$9,FALSE))="","",(VLOOKUP($E34,'NEA Backsheet'!$D$5:$CB$183,Q$9,FALSE))),"")</f>
        <v>116675.77200582181</v>
      </c>
      <c r="R34" s="234">
        <f ca="1">IFERROR(IF((VLOOKUP($E34,'NEA Backsheet'!$D$5:$CB$183,R$9,FALSE))="","",(VLOOKUP($E34,'NEA Backsheet'!$D$5:$CB$183,R$9,FALSE))),"")</f>
        <v>116863.71142745804</v>
      </c>
    </row>
    <row r="35" spans="1:18"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IFERROR(IF((VLOOKUP($E35,'Adj NEA Backsheet'!$D$5:$CB$183,G$9,FALSE))="","",(VLOOKUP($E35,'Adj NEA Backsheet'!$D$5:$CB$183,G$9,FALSE))),"")</f>
        <v>119702.13339285848</v>
      </c>
      <c r="H35" s="121">
        <f ca="1">IFERROR(IF((VLOOKUP($E35,'Adj NEA Backsheet'!$D$5:$CB$183,H$9,FALSE))="","",(VLOOKUP($E35,'Adj NEA Backsheet'!$D$5:$CB$183,H$9,FALSE))),"")</f>
        <v>117612.37292678474</v>
      </c>
      <c r="I35" s="121">
        <f ca="1">IFERROR(IF((VLOOKUP($E35,'Adj NEA Backsheet'!$D$5:$CB$183,I$9,FALSE))="","",(VLOOKUP($E35,'Adj NEA Backsheet'!$D$5:$CB$183,I$9,FALSE))),"")</f>
        <v>120668.14979019243</v>
      </c>
      <c r="J35" s="122">
        <f ca="1">IFERROR(IF((VLOOKUP($E35,'Adj NEA Backsheet'!$D$5:$CB$183,J$9,FALSE))="","",(VLOOKUP($E35,'Adj NEA Backsheet'!$D$5:$CB$183,J$9,FALSE))),"")</f>
        <v>121073.80549147048</v>
      </c>
      <c r="K35" s="120">
        <f ca="1">IFERROR(IF((VLOOKUP($E35,'Adj NEA Backsheet'!$D$5:$CB$183,K$9,FALSE))="","",(VLOOKUP($E35,'Adj NEA Backsheet'!$D$5:$CB$183,K$9,FALSE))),"")</f>
        <v>121311.08437672775</v>
      </c>
      <c r="L35" s="121">
        <f ca="1">IFERROR(IF((VLOOKUP($E35,'Adj NEA Backsheet'!$D$5:$CB$183,L$9,FALSE))="","",(VLOOKUP($E35,'Adj NEA Backsheet'!$D$5:$CB$183,L$9,FALSE))),"")</f>
        <v>120732.37131972032</v>
      </c>
      <c r="M35" s="121">
        <f ca="1">IFERROR(IF((VLOOKUP($E35,'Adj NEA Backsheet'!$D$5:$CB$183,M$9,FALSE))="","",(VLOOKUP($E35,'Adj NEA Backsheet'!$D$5:$CB$183,M$9,FALSE))),"")</f>
        <v>125987.21117511576</v>
      </c>
      <c r="N35" s="123">
        <f ca="1">IFERROR(IF((VLOOKUP($E35,'Adj NEA Backsheet'!$D$5:$CB$183,N$9,FALSE))="","",(VLOOKUP($E35,'Adj NEA Backsheet'!$D$5:$CB$183,N$9,FALSE))),"")</f>
        <v>124094.58484458779</v>
      </c>
      <c r="O35" s="173">
        <f ca="1">IFERROR(IF((VLOOKUP($E35,'Adj NEA Backsheet'!$D$5:$CB$183,O$9,FALSE))="","",(VLOOKUP($E35,'Adj NEA Backsheet'!$D$5:$CB$183,O$9,FALSE))),"")</f>
        <v>123509.66261538387</v>
      </c>
      <c r="P35" s="122">
        <f ca="1">IFERROR(IF((VLOOKUP($E35,'Adj NEA Backsheet'!$D$5:$CB$183,P$9,FALSE))="","",(VLOOKUP($E35,'Adj NEA Backsheet'!$D$5:$CB$183,P$9,FALSE))),"")</f>
        <v>126340.44357551158</v>
      </c>
      <c r="Q35" s="123">
        <f ca="1">IFERROR(IF((VLOOKUP($E35,'NEA Backsheet'!$D$5:$CB$183,Q$9,FALSE))="","",(VLOOKUP($E35,'NEA Backsheet'!$D$5:$CB$183,Q$9,FALSE))),"")</f>
        <v>130795.24571147078</v>
      </c>
      <c r="R35" s="234">
        <f ca="1">IFERROR(IF((VLOOKUP($E35,'NEA Backsheet'!$D$5:$CB$183,R$9,FALSE))="","",(VLOOKUP($E35,'NEA Backsheet'!$D$5:$CB$183,R$9,FALSE))),"")</f>
        <v>127645.34681095296</v>
      </c>
    </row>
    <row r="36" spans="1:18"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IFERROR(IF((VLOOKUP($E36,'Adj NEA Backsheet'!$D$5:$CB$183,G$9,FALSE))="","",(VLOOKUP($E36,'Adj NEA Backsheet'!$D$5:$CB$183,G$9,FALSE))),"")</f>
        <v>120953.80891060899</v>
      </c>
      <c r="H36" s="121">
        <f ca="1">IFERROR(IF((VLOOKUP($E36,'Adj NEA Backsheet'!$D$5:$CB$183,H$9,FALSE))="","",(VLOOKUP($E36,'Adj NEA Backsheet'!$D$5:$CB$183,H$9,FALSE))),"")</f>
        <v>121038.07281706402</v>
      </c>
      <c r="I36" s="121">
        <f ca="1">IFERROR(IF((VLOOKUP($E36,'Adj NEA Backsheet'!$D$5:$CB$183,I$9,FALSE))="","",(VLOOKUP($E36,'Adj NEA Backsheet'!$D$5:$CB$183,I$9,FALSE))),"")</f>
        <v>125321.05708136859</v>
      </c>
      <c r="J36" s="122">
        <f ca="1">IFERROR(IF((VLOOKUP($E36,'Adj NEA Backsheet'!$D$5:$CB$183,J$9,FALSE))="","",(VLOOKUP($E36,'Adj NEA Backsheet'!$D$5:$CB$183,J$9,FALSE))),"")</f>
        <v>123258.60543172939</v>
      </c>
      <c r="K36" s="120">
        <f ca="1">IFERROR(IF((VLOOKUP($E36,'Adj NEA Backsheet'!$D$5:$CB$183,K$9,FALSE))="","",(VLOOKUP($E36,'Adj NEA Backsheet'!$D$5:$CB$183,K$9,FALSE))),"")</f>
        <v>124164.60690264443</v>
      </c>
      <c r="L36" s="121">
        <f ca="1">IFERROR(IF((VLOOKUP($E36,'Adj NEA Backsheet'!$D$5:$CB$183,L$9,FALSE))="","",(VLOOKUP($E36,'Adj NEA Backsheet'!$D$5:$CB$183,L$9,FALSE))),"")</f>
        <v>124390.47196818347</v>
      </c>
      <c r="M36" s="121">
        <f ca="1">IFERROR(IF((VLOOKUP($E36,'Adj NEA Backsheet'!$D$5:$CB$183,M$9,FALSE))="","",(VLOOKUP($E36,'Adj NEA Backsheet'!$D$5:$CB$183,M$9,FALSE))),"")</f>
        <v>128705.41389817637</v>
      </c>
      <c r="N36" s="123">
        <f ca="1">IFERROR(IF((VLOOKUP($E36,'Adj NEA Backsheet'!$D$5:$CB$183,N$9,FALSE))="","",(VLOOKUP($E36,'Adj NEA Backsheet'!$D$5:$CB$183,N$9,FALSE))),"")</f>
        <v>126485.20138361373</v>
      </c>
      <c r="O36" s="173">
        <f ca="1">IFERROR(IF((VLOOKUP($E36,'Adj NEA Backsheet'!$D$5:$CB$183,O$9,FALSE))="","",(VLOOKUP($E36,'Adj NEA Backsheet'!$D$5:$CB$183,O$9,FALSE))),"")</f>
        <v>125485.36737575107</v>
      </c>
      <c r="P36" s="122">
        <f ca="1">IFERROR(IF((VLOOKUP($E36,'Adj NEA Backsheet'!$D$5:$CB$183,P$9,FALSE))="","",(VLOOKUP($E36,'Adj NEA Backsheet'!$D$5:$CB$183,P$9,FALSE))),"")</f>
        <v>125439.11539830013</v>
      </c>
      <c r="Q36" s="123">
        <f ca="1">IFERROR(IF((VLOOKUP($E36,'NEA Backsheet'!$D$5:$CB$183,Q$9,FALSE))="","",(VLOOKUP($E36,'NEA Backsheet'!$D$5:$CB$183,Q$9,FALSE))),"")</f>
        <v>134738.36330662473</v>
      </c>
      <c r="R36" s="234">
        <f ca="1">IFERROR(IF((VLOOKUP($E36,'NEA Backsheet'!$D$5:$CB$183,R$9,FALSE))="","",(VLOOKUP($E36,'NEA Backsheet'!$D$5:$CB$183,R$9,FALSE))),"")</f>
        <v>131284.01751200229</v>
      </c>
    </row>
    <row r="37" spans="1:18"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IFERROR(IF((VLOOKUP($E37,'Adj NEA Backsheet'!$D$5:$CB$183,G$9,FALSE))="","",(VLOOKUP($E37,'Adj NEA Backsheet'!$D$5:$CB$183,G$9,FALSE))),"")</f>
        <v>110809.71364222183</v>
      </c>
      <c r="H37" s="121">
        <f ca="1">IFERROR(IF((VLOOKUP($E37,'Adj NEA Backsheet'!$D$5:$CB$183,H$9,FALSE))="","",(VLOOKUP($E37,'Adj NEA Backsheet'!$D$5:$CB$183,H$9,FALSE))),"")</f>
        <v>110625.57884523888</v>
      </c>
      <c r="I37" s="121">
        <f ca="1">IFERROR(IF((VLOOKUP($E37,'Adj NEA Backsheet'!$D$5:$CB$183,I$9,FALSE))="","",(VLOOKUP($E37,'Adj NEA Backsheet'!$D$5:$CB$183,I$9,FALSE))),"")</f>
        <v>115135.45438271182</v>
      </c>
      <c r="J37" s="122">
        <f ca="1">IFERROR(IF((VLOOKUP($E37,'Adj NEA Backsheet'!$D$5:$CB$183,J$9,FALSE))="","",(VLOOKUP($E37,'Adj NEA Backsheet'!$D$5:$CB$183,J$9,FALSE))),"")</f>
        <v>116067.32662398351</v>
      </c>
      <c r="K37" s="120">
        <f ca="1">IFERROR(IF((VLOOKUP($E37,'Adj NEA Backsheet'!$D$5:$CB$183,K$9,FALSE))="","",(VLOOKUP($E37,'Adj NEA Backsheet'!$D$5:$CB$183,K$9,FALSE))),"")</f>
        <v>115629.46457490056</v>
      </c>
      <c r="L37" s="121">
        <f ca="1">IFERROR(IF((VLOOKUP($E37,'Adj NEA Backsheet'!$D$5:$CB$183,L$9,FALSE))="","",(VLOOKUP($E37,'Adj NEA Backsheet'!$D$5:$CB$183,L$9,FALSE))),"")</f>
        <v>116057.08258028758</v>
      </c>
      <c r="M37" s="121">
        <f ca="1">IFERROR(IF((VLOOKUP($E37,'Adj NEA Backsheet'!$D$5:$CB$183,M$9,FALSE))="","",(VLOOKUP($E37,'Adj NEA Backsheet'!$D$5:$CB$183,M$9,FALSE))),"")</f>
        <v>120014.20127301759</v>
      </c>
      <c r="N37" s="123">
        <f ca="1">IFERROR(IF((VLOOKUP($E37,'Adj NEA Backsheet'!$D$5:$CB$183,N$9,FALSE))="","",(VLOOKUP($E37,'Adj NEA Backsheet'!$D$5:$CB$183,N$9,FALSE))),"")</f>
        <v>119111.78020165378</v>
      </c>
      <c r="O37" s="173">
        <f ca="1">IFERROR(IF((VLOOKUP($E37,'Adj NEA Backsheet'!$D$5:$CB$183,O$9,FALSE))="","",(VLOOKUP($E37,'Adj NEA Backsheet'!$D$5:$CB$183,O$9,FALSE))),"")</f>
        <v>117261.78325705644</v>
      </c>
      <c r="P37" s="122">
        <f ca="1">IFERROR(IF((VLOOKUP($E37,'Adj NEA Backsheet'!$D$5:$CB$183,P$9,FALSE))="","",(VLOOKUP($E37,'Adj NEA Backsheet'!$D$5:$CB$183,P$9,FALSE))),"")</f>
        <v>118232.47757182884</v>
      </c>
      <c r="Q37" s="123">
        <f ca="1">IFERROR(IF((VLOOKUP($E37,'NEA Backsheet'!$D$5:$CB$183,Q$9,FALSE))="","",(VLOOKUP($E37,'NEA Backsheet'!$D$5:$CB$183,Q$9,FALSE))),"")</f>
        <v>124009.88594470512</v>
      </c>
      <c r="R37" s="234">
        <f ca="1">IFERROR(IF((VLOOKUP($E37,'NEA Backsheet'!$D$5:$CB$183,R$9,FALSE))="","",(VLOOKUP($E37,'NEA Backsheet'!$D$5:$CB$183,R$9,FALSE))),"")</f>
        <v>123902.98478457166</v>
      </c>
    </row>
    <row r="38" spans="1:18"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IFERROR(IF((VLOOKUP($E38,'Adj NEA Backsheet'!$D$5:$CB$183,G$9,FALSE))="","",(VLOOKUP($E38,'Adj NEA Backsheet'!$D$5:$CB$183,G$9,FALSE))),"")</f>
        <v>87092.869881971026</v>
      </c>
      <c r="H38" s="121">
        <f ca="1">IFERROR(IF((VLOOKUP($E38,'Adj NEA Backsheet'!$D$5:$CB$183,H$9,FALSE))="","",(VLOOKUP($E38,'Adj NEA Backsheet'!$D$5:$CB$183,H$9,FALSE))),"")</f>
        <v>86883.868614850871</v>
      </c>
      <c r="I38" s="121">
        <f ca="1">IFERROR(IF((VLOOKUP($E38,'Adj NEA Backsheet'!$D$5:$CB$183,I$9,FALSE))="","",(VLOOKUP($E38,'Adj NEA Backsheet'!$D$5:$CB$183,I$9,FALSE))),"")</f>
        <v>92426.034021719024</v>
      </c>
      <c r="J38" s="122">
        <f ca="1">IFERROR(IF((VLOOKUP($E38,'Adj NEA Backsheet'!$D$5:$CB$183,J$9,FALSE))="","",(VLOOKUP($E38,'Adj NEA Backsheet'!$D$5:$CB$183,J$9,FALSE))),"")</f>
        <v>92012.076243248986</v>
      </c>
      <c r="K38" s="120">
        <f ca="1">IFERROR(IF((VLOOKUP($E38,'Adj NEA Backsheet'!$D$5:$CB$183,K$9,FALSE))="","",(VLOOKUP($E38,'Adj NEA Backsheet'!$D$5:$CB$183,K$9,FALSE))),"")</f>
        <v>89917.076867117314</v>
      </c>
      <c r="L38" s="121">
        <f ca="1">IFERROR(IF((VLOOKUP($E38,'Adj NEA Backsheet'!$D$5:$CB$183,L$9,FALSE))="","",(VLOOKUP($E38,'Adj NEA Backsheet'!$D$5:$CB$183,L$9,FALSE))),"")</f>
        <v>89781.690685980298</v>
      </c>
      <c r="M38" s="121">
        <f ca="1">IFERROR(IF((VLOOKUP($E38,'Adj NEA Backsheet'!$D$5:$CB$183,M$9,FALSE))="","",(VLOOKUP($E38,'Adj NEA Backsheet'!$D$5:$CB$183,M$9,FALSE))),"")</f>
        <v>93531.485016824212</v>
      </c>
      <c r="N38" s="123">
        <f ca="1">IFERROR(IF((VLOOKUP($E38,'Adj NEA Backsheet'!$D$5:$CB$183,N$9,FALSE))="","",(VLOOKUP($E38,'Adj NEA Backsheet'!$D$5:$CB$183,N$9,FALSE))),"")</f>
        <v>92794.04203537236</v>
      </c>
      <c r="O38" s="173">
        <f ca="1">IFERROR(IF((VLOOKUP($E38,'Adj NEA Backsheet'!$D$5:$CB$183,O$9,FALSE))="","",(VLOOKUP($E38,'Adj NEA Backsheet'!$D$5:$CB$183,O$9,FALSE))),"")</f>
        <v>91394.895025516875</v>
      </c>
      <c r="P38" s="122">
        <f ca="1">IFERROR(IF((VLOOKUP($E38,'Adj NEA Backsheet'!$D$5:$CB$183,P$9,FALSE))="","",(VLOOKUP($E38,'Adj NEA Backsheet'!$D$5:$CB$183,P$9,FALSE))),"")</f>
        <v>89197.167205636753</v>
      </c>
      <c r="Q38" s="123">
        <f ca="1">IFERROR(IF((VLOOKUP($E38,'NEA Backsheet'!$D$5:$CB$183,Q$9,FALSE))="","",(VLOOKUP($E38,'NEA Backsheet'!$D$5:$CB$183,Q$9,FALSE))),"")</f>
        <v>95668.289651456114</v>
      </c>
      <c r="R38" s="234">
        <f ca="1">IFERROR(IF((VLOOKUP($E38,'NEA Backsheet'!$D$5:$CB$183,R$9,FALSE))="","",(VLOOKUP($E38,'NEA Backsheet'!$D$5:$CB$183,R$9,FALSE))),"")</f>
        <v>94449.174095156428</v>
      </c>
    </row>
    <row r="39" spans="1:18"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IFERROR(IF((VLOOKUP($E39,'Adj NEA Backsheet'!$D$5:$CB$183,G$9,FALSE))="","",(VLOOKUP($E39,'Adj NEA Backsheet'!$D$5:$CB$183,G$9,FALSE))),"")</f>
        <v>59188.342412870166</v>
      </c>
      <c r="H39" s="121">
        <f ca="1">IFERROR(IF((VLOOKUP($E39,'Adj NEA Backsheet'!$D$5:$CB$183,H$9,FALSE))="","",(VLOOKUP($E39,'Adj NEA Backsheet'!$D$5:$CB$183,H$9,FALSE))),"")</f>
        <v>59873.544551693987</v>
      </c>
      <c r="I39" s="121">
        <f ca="1">IFERROR(IF((VLOOKUP($E39,'Adj NEA Backsheet'!$D$5:$CB$183,I$9,FALSE))="","",(VLOOKUP($E39,'Adj NEA Backsheet'!$D$5:$CB$183,I$9,FALSE))),"")</f>
        <v>63839.978426260233</v>
      </c>
      <c r="J39" s="122">
        <f ca="1">IFERROR(IF((VLOOKUP($E39,'Adj NEA Backsheet'!$D$5:$CB$183,J$9,FALSE))="","",(VLOOKUP($E39,'Adj NEA Backsheet'!$D$5:$CB$183,J$9,FALSE))),"")</f>
        <v>64637.176147948448</v>
      </c>
      <c r="K39" s="120">
        <f ca="1">IFERROR(IF((VLOOKUP($E39,'Adj NEA Backsheet'!$D$5:$CB$183,K$9,FALSE))="","",(VLOOKUP($E39,'Adj NEA Backsheet'!$D$5:$CB$183,K$9,FALSE))),"")</f>
        <v>60274.651928732732</v>
      </c>
      <c r="L39" s="121">
        <f ca="1">IFERROR(IF((VLOOKUP($E39,'Adj NEA Backsheet'!$D$5:$CB$183,L$9,FALSE))="","",(VLOOKUP($E39,'Adj NEA Backsheet'!$D$5:$CB$183,L$9,FALSE))),"")</f>
        <v>61434.065553089269</v>
      </c>
      <c r="M39" s="121">
        <f ca="1">IFERROR(IF((VLOOKUP($E39,'Adj NEA Backsheet'!$D$5:$CB$183,M$9,FALSE))="","",(VLOOKUP($E39,'Adj NEA Backsheet'!$D$5:$CB$183,M$9,FALSE))),"")</f>
        <v>64095.657877597449</v>
      </c>
      <c r="N39" s="123">
        <f ca="1">IFERROR(IF((VLOOKUP($E39,'Adj NEA Backsheet'!$D$5:$CB$183,N$9,FALSE))="","",(VLOOKUP($E39,'Adj NEA Backsheet'!$D$5:$CB$183,N$9,FALSE))),"")</f>
        <v>61282.696672248203</v>
      </c>
      <c r="O39" s="173">
        <f ca="1">IFERROR(IF((VLOOKUP($E39,'Adj NEA Backsheet'!$D$5:$CB$183,O$9,FALSE))="","",(VLOOKUP($E39,'Adj NEA Backsheet'!$D$5:$CB$183,O$9,FALSE))),"")</f>
        <v>64253.015141142751</v>
      </c>
      <c r="P39" s="122">
        <f ca="1">IFERROR(IF((VLOOKUP($E39,'Adj NEA Backsheet'!$D$5:$CB$183,P$9,FALSE))="","",(VLOOKUP($E39,'Adj NEA Backsheet'!$D$5:$CB$183,P$9,FALSE))),"")</f>
        <v>64849.141106036688</v>
      </c>
      <c r="Q39" s="123">
        <f ca="1">IFERROR(IF((VLOOKUP($E39,'NEA Backsheet'!$D$5:$CB$183,Q$9,FALSE))="","",(VLOOKUP($E39,'NEA Backsheet'!$D$5:$CB$183,Q$9,FALSE))),"")</f>
        <v>69299.994701394913</v>
      </c>
      <c r="R39" s="234">
        <f ca="1">IFERROR(IF((VLOOKUP($E39,'NEA Backsheet'!$D$5:$CB$183,R$9,FALSE))="","",(VLOOKUP($E39,'NEA Backsheet'!$D$5:$CB$183,R$9,FALSE))),"")</f>
        <v>68134.583121172342</v>
      </c>
    </row>
    <row r="40" spans="1:18"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IFERROR(IF((VLOOKUP($E40,'Adj NEA Backsheet'!$D$5:$CB$183,G$9,FALSE))="","",(VLOOKUP($E40,'Adj NEA Backsheet'!$D$5:$CB$183,G$9,FALSE))),"")</f>
        <v>98609.842354522276</v>
      </c>
      <c r="H40" s="121">
        <f ca="1">IFERROR(IF((VLOOKUP($E40,'Adj NEA Backsheet'!$D$5:$CB$183,H$9,FALSE))="","",(VLOOKUP($E40,'Adj NEA Backsheet'!$D$5:$CB$183,H$9,FALSE))),"")</f>
        <v>98249.818175281122</v>
      </c>
      <c r="I40" s="121">
        <f ca="1">IFERROR(IF((VLOOKUP($E40,'Adj NEA Backsheet'!$D$5:$CB$183,I$9,FALSE))="","",(VLOOKUP($E40,'Adj NEA Backsheet'!$D$5:$CB$183,I$9,FALSE))),"")</f>
        <v>101704.58675868514</v>
      </c>
      <c r="J40" s="122">
        <f ca="1">IFERROR(IF((VLOOKUP($E40,'Adj NEA Backsheet'!$D$5:$CB$183,J$9,FALSE))="","",(VLOOKUP($E40,'Adj NEA Backsheet'!$D$5:$CB$183,J$9,FALSE))),"")</f>
        <v>101502.26336744915</v>
      </c>
      <c r="K40" s="120">
        <f ca="1">IFERROR(IF((VLOOKUP($E40,'Adj NEA Backsheet'!$D$5:$CB$183,K$9,FALSE))="","",(VLOOKUP($E40,'Adj NEA Backsheet'!$D$5:$CB$183,K$9,FALSE))),"")</f>
        <v>99853.516524093473</v>
      </c>
      <c r="L40" s="121">
        <f ca="1">IFERROR(IF((VLOOKUP($E40,'Adj NEA Backsheet'!$D$5:$CB$183,L$9,FALSE))="","",(VLOOKUP($E40,'Adj NEA Backsheet'!$D$5:$CB$183,L$9,FALSE))),"")</f>
        <v>100052.81525041866</v>
      </c>
      <c r="M40" s="121">
        <f ca="1">IFERROR(IF((VLOOKUP($E40,'Adj NEA Backsheet'!$D$5:$CB$183,M$9,FALSE))="","",(VLOOKUP($E40,'Adj NEA Backsheet'!$D$5:$CB$183,M$9,FALSE))),"")</f>
        <v>102894.74910687128</v>
      </c>
      <c r="N40" s="123">
        <f ca="1">IFERROR(IF((VLOOKUP($E40,'Adj NEA Backsheet'!$D$5:$CB$183,N$9,FALSE))="","",(VLOOKUP($E40,'Adj NEA Backsheet'!$D$5:$CB$183,N$9,FALSE))),"")</f>
        <v>99631.906845297359</v>
      </c>
      <c r="O40" s="173">
        <f ca="1">IFERROR(IF((VLOOKUP($E40,'Adj NEA Backsheet'!$D$5:$CB$183,O$9,FALSE))="","",(VLOOKUP($E40,'Adj NEA Backsheet'!$D$5:$CB$183,O$9,FALSE))),"")</f>
        <v>104684.7072743701</v>
      </c>
      <c r="P40" s="122">
        <f ca="1">IFERROR(IF((VLOOKUP($E40,'Adj NEA Backsheet'!$D$5:$CB$183,P$9,FALSE))="","",(VLOOKUP($E40,'Adj NEA Backsheet'!$D$5:$CB$183,P$9,FALSE))),"")</f>
        <v>103333.6860005005</v>
      </c>
      <c r="Q40" s="123">
        <f ca="1">IFERROR(IF((VLOOKUP($E40,'NEA Backsheet'!$D$5:$CB$183,Q$9,FALSE))="","",(VLOOKUP($E40,'NEA Backsheet'!$D$5:$CB$183,Q$9,FALSE))),"")</f>
        <v>110078.19164858306</v>
      </c>
      <c r="R40" s="234">
        <f ca="1">IFERROR(IF((VLOOKUP($E40,'NEA Backsheet'!$D$5:$CB$183,R$9,FALSE))="","",(VLOOKUP($E40,'NEA Backsheet'!$D$5:$CB$183,R$9,FALSE))),"")</f>
        <v>110562.95742572477</v>
      </c>
    </row>
    <row r="41" spans="1:18"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IFERROR(IF((VLOOKUP($E41,'Adj NEA Backsheet'!$D$5:$CB$183,G$9,FALSE))="","",(VLOOKUP($E41,'Adj NEA Backsheet'!$D$5:$CB$183,G$9,FALSE))),"")</f>
        <v>119186.28005279889</v>
      </c>
      <c r="H41" s="121">
        <f ca="1">IFERROR(IF((VLOOKUP($E41,'Adj NEA Backsheet'!$D$5:$CB$183,H$9,FALSE))="","",(VLOOKUP($E41,'Adj NEA Backsheet'!$D$5:$CB$183,H$9,FALSE))),"")</f>
        <v>118542.96761781417</v>
      </c>
      <c r="I41" s="121">
        <f ca="1">IFERROR(IF((VLOOKUP($E41,'Adj NEA Backsheet'!$D$5:$CB$183,I$9,FALSE))="","",(VLOOKUP($E41,'Adj NEA Backsheet'!$D$5:$CB$183,I$9,FALSE))),"")</f>
        <v>123635.22224507859</v>
      </c>
      <c r="J41" s="122">
        <f ca="1">IFERROR(IF((VLOOKUP($E41,'Adj NEA Backsheet'!$D$5:$CB$183,J$9,FALSE))="","",(VLOOKUP($E41,'Adj NEA Backsheet'!$D$5:$CB$183,J$9,FALSE))),"")</f>
        <v>123175.68835444136</v>
      </c>
      <c r="K41" s="120">
        <f ca="1">IFERROR(IF((VLOOKUP($E41,'Adj NEA Backsheet'!$D$5:$CB$183,K$9,FALSE))="","",(VLOOKUP($E41,'Adj NEA Backsheet'!$D$5:$CB$183,K$9,FALSE))),"")</f>
        <v>120984.47100216607</v>
      </c>
      <c r="L41" s="121">
        <f ca="1">IFERROR(IF((VLOOKUP($E41,'Adj NEA Backsheet'!$D$5:$CB$183,L$9,FALSE))="","",(VLOOKUP($E41,'Adj NEA Backsheet'!$D$5:$CB$183,L$9,FALSE))),"")</f>
        <v>120482.63549522181</v>
      </c>
      <c r="M41" s="121">
        <f ca="1">IFERROR(IF((VLOOKUP($E41,'Adj NEA Backsheet'!$D$5:$CB$183,M$9,FALSE))="","",(VLOOKUP($E41,'Adj NEA Backsheet'!$D$5:$CB$183,M$9,FALSE))),"")</f>
        <v>124331.49269063621</v>
      </c>
      <c r="N41" s="123">
        <f ca="1">IFERROR(IF((VLOOKUP($E41,'Adj NEA Backsheet'!$D$5:$CB$183,N$9,FALSE))="","",(VLOOKUP($E41,'Adj NEA Backsheet'!$D$5:$CB$183,N$9,FALSE))),"")</f>
        <v>123027.65486672218</v>
      </c>
      <c r="O41" s="173">
        <f ca="1">IFERROR(IF((VLOOKUP($E41,'Adj NEA Backsheet'!$D$5:$CB$183,O$9,FALSE))="","",(VLOOKUP($E41,'Adj NEA Backsheet'!$D$5:$CB$183,O$9,FALSE))),"")</f>
        <v>123045.39331466274</v>
      </c>
      <c r="P41" s="122">
        <f ca="1">IFERROR(IF((VLOOKUP($E41,'Adj NEA Backsheet'!$D$5:$CB$183,P$9,FALSE))="","",(VLOOKUP($E41,'Adj NEA Backsheet'!$D$5:$CB$183,P$9,FALSE))),"")</f>
        <v>122385.78536044978</v>
      </c>
      <c r="Q41" s="123">
        <f ca="1">IFERROR(IF((VLOOKUP($E41,'NEA Backsheet'!$D$5:$CB$183,Q$9,FALSE))="","",(VLOOKUP($E41,'NEA Backsheet'!$D$5:$CB$183,Q$9,FALSE))),"")</f>
        <v>127700.64030936803</v>
      </c>
      <c r="R41" s="234">
        <f ca="1">IFERROR(IF((VLOOKUP($E41,'NEA Backsheet'!$D$5:$CB$183,R$9,FALSE))="","",(VLOOKUP($E41,'NEA Backsheet'!$D$5:$CB$183,R$9,FALSE))),"")</f>
        <v>128673.60940887369</v>
      </c>
    </row>
    <row r="42" spans="1:18"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IFERROR(IF((VLOOKUP($E42,'Adj NEA Backsheet'!$D$5:$CB$183,G$9,FALSE))="","",(VLOOKUP($E42,'Adj NEA Backsheet'!$D$5:$CB$183,G$9,FALSE))),"")</f>
        <v>195356.95005394993</v>
      </c>
      <c r="H42" s="121">
        <f ca="1">IFERROR(IF((VLOOKUP($E42,'Adj NEA Backsheet'!$D$5:$CB$183,H$9,FALSE))="","",(VLOOKUP($E42,'Adj NEA Backsheet'!$D$5:$CB$183,H$9,FALSE))),"")</f>
        <v>195809.22377911163</v>
      </c>
      <c r="I42" s="121">
        <f ca="1">IFERROR(IF((VLOOKUP($E42,'Adj NEA Backsheet'!$D$5:$CB$183,I$9,FALSE))="","",(VLOOKUP($E42,'Adj NEA Backsheet'!$D$5:$CB$183,I$9,FALSE))),"")</f>
        <v>203933.88490611408</v>
      </c>
      <c r="J42" s="122">
        <f ca="1">IFERROR(IF((VLOOKUP($E42,'Adj NEA Backsheet'!$D$5:$CB$183,J$9,FALSE))="","",(VLOOKUP($E42,'Adj NEA Backsheet'!$D$5:$CB$183,J$9,FALSE))),"")</f>
        <v>201849.69088198067</v>
      </c>
      <c r="K42" s="120">
        <f ca="1">IFERROR(IF((VLOOKUP($E42,'Adj NEA Backsheet'!$D$5:$CB$183,K$9,FALSE))="","",(VLOOKUP($E42,'Adj NEA Backsheet'!$D$5:$CB$183,K$9,FALSE))),"")</f>
        <v>205426.471275883</v>
      </c>
      <c r="L42" s="121">
        <f ca="1">IFERROR(IF((VLOOKUP($E42,'Adj NEA Backsheet'!$D$5:$CB$183,L$9,FALSE))="","",(VLOOKUP($E42,'Adj NEA Backsheet'!$D$5:$CB$183,L$9,FALSE))),"")</f>
        <v>205337.47754665386</v>
      </c>
      <c r="M42" s="121">
        <f ca="1">IFERROR(IF((VLOOKUP($E42,'Adj NEA Backsheet'!$D$5:$CB$183,M$9,FALSE))="","",(VLOOKUP($E42,'Adj NEA Backsheet'!$D$5:$CB$183,M$9,FALSE))),"")</f>
        <v>208417.55192262834</v>
      </c>
      <c r="N42" s="123">
        <f ca="1">IFERROR(IF((VLOOKUP($E42,'Adj NEA Backsheet'!$D$5:$CB$183,N$9,FALSE))="","",(VLOOKUP($E42,'Adj NEA Backsheet'!$D$5:$CB$183,N$9,FALSE))),"")</f>
        <v>203523.52431174574</v>
      </c>
      <c r="O42" s="173">
        <f ca="1">IFERROR(IF((VLOOKUP($E42,'Adj NEA Backsheet'!$D$5:$CB$183,O$9,FALSE))="","",(VLOOKUP($E42,'Adj NEA Backsheet'!$D$5:$CB$183,O$9,FALSE))),"")</f>
        <v>203800.96855114627</v>
      </c>
      <c r="P42" s="122">
        <f ca="1">IFERROR(IF((VLOOKUP($E42,'Adj NEA Backsheet'!$D$5:$CB$183,P$9,FALSE))="","",(VLOOKUP($E42,'Adj NEA Backsheet'!$D$5:$CB$183,P$9,FALSE))),"")</f>
        <v>205175.67934966684</v>
      </c>
      <c r="Q42" s="123">
        <f ca="1">IFERROR(IF((VLOOKUP($E42,'NEA Backsheet'!$D$5:$CB$183,Q$9,FALSE))="","",(VLOOKUP($E42,'NEA Backsheet'!$D$5:$CB$183,Q$9,FALSE))),"")</f>
        <v>216115.69108257603</v>
      </c>
      <c r="R42" s="234">
        <f ca="1">IFERROR(IF((VLOOKUP($E42,'NEA Backsheet'!$D$5:$CB$183,R$9,FALSE))="","",(VLOOKUP($E42,'NEA Backsheet'!$D$5:$CB$183,R$9,FALSE))),"")</f>
        <v>211287.64059447113</v>
      </c>
    </row>
    <row r="43" spans="1:18"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IFERROR(IF((VLOOKUP($E43,'Adj NEA Backsheet'!$D$5:$CB$183,G$9,FALSE))="","",(VLOOKUP($E43,'Adj NEA Backsheet'!$D$5:$CB$183,G$9,FALSE))),"")</f>
        <v>5217.9008395588735</v>
      </c>
      <c r="H43" s="121">
        <f ca="1">IFERROR(IF((VLOOKUP($E43,'Adj NEA Backsheet'!$D$5:$CB$183,H$9,FALSE))="","",(VLOOKUP($E43,'Adj NEA Backsheet'!$D$5:$CB$183,H$9,FALSE))),"")</f>
        <v>5041.8994424669463</v>
      </c>
      <c r="I43" s="121">
        <f ca="1">IFERROR(IF((VLOOKUP($E43,'Adj NEA Backsheet'!$D$5:$CB$183,I$9,FALSE))="","",(VLOOKUP($E43,'Adj NEA Backsheet'!$D$5:$CB$183,I$9,FALSE))),"")</f>
        <v>5241.0028976641643</v>
      </c>
      <c r="J43" s="122">
        <f ca="1">IFERROR(IF((VLOOKUP($E43,'Adj NEA Backsheet'!$D$5:$CB$183,J$9,FALSE))="","",(VLOOKUP($E43,'Adj NEA Backsheet'!$D$5:$CB$183,J$9,FALSE))),"")</f>
        <v>5176.0069544948856</v>
      </c>
      <c r="K43" s="120">
        <f ca="1">IFERROR(IF((VLOOKUP($E43,'Adj NEA Backsheet'!$D$5:$CB$183,K$9,FALSE))="","",(VLOOKUP($E43,'Adj NEA Backsheet'!$D$5:$CB$183,K$9,FALSE))),"")</f>
        <v>5312.0123987866664</v>
      </c>
      <c r="L43" s="121">
        <f ca="1">IFERROR(IF((VLOOKUP($E43,'Adj NEA Backsheet'!$D$5:$CB$183,L$9,FALSE))="","",(VLOOKUP($E43,'Adj NEA Backsheet'!$D$5:$CB$183,L$9,FALSE))),"")</f>
        <v>5369.6040188338357</v>
      </c>
      <c r="M43" s="121">
        <f ca="1">IFERROR(IF((VLOOKUP($E43,'Adj NEA Backsheet'!$D$5:$CB$183,M$9,FALSE))="","",(VLOOKUP($E43,'Adj NEA Backsheet'!$D$5:$CB$183,M$9,FALSE))),"")</f>
        <v>5372.5907923879968</v>
      </c>
      <c r="N43" s="123">
        <f ca="1">IFERROR(IF((VLOOKUP($E43,'Adj NEA Backsheet'!$D$5:$CB$183,N$9,FALSE))="","",(VLOOKUP($E43,'Adj NEA Backsheet'!$D$5:$CB$183,N$9,FALSE))),"")</f>
        <v>5253.7677025326138</v>
      </c>
      <c r="O43" s="173">
        <f ca="1">IFERROR(IF((VLOOKUP($E43,'Adj NEA Backsheet'!$D$5:$CB$183,O$9,FALSE))="","",(VLOOKUP($E43,'Adj NEA Backsheet'!$D$5:$CB$183,O$9,FALSE))),"")</f>
        <v>5691.2859958811387</v>
      </c>
      <c r="P43" s="122">
        <f ca="1">IFERROR(IF((VLOOKUP($E43,'Adj NEA Backsheet'!$D$5:$CB$183,P$9,FALSE))="","",(VLOOKUP($E43,'Adj NEA Backsheet'!$D$5:$CB$183,P$9,FALSE))),"")</f>
        <v>5255.7173540128688</v>
      </c>
      <c r="Q43" s="123">
        <f ca="1">IFERROR(IF((VLOOKUP($E43,'NEA Backsheet'!$D$5:$CB$183,Q$9,FALSE))="","",(VLOOKUP($E43,'NEA Backsheet'!$D$5:$CB$183,Q$9,FALSE))),"")</f>
        <v>5256.449101990891</v>
      </c>
      <c r="R43" s="234">
        <f ca="1">IFERROR(IF((VLOOKUP($E43,'NEA Backsheet'!$D$5:$CB$183,R$9,FALSE))="","",(VLOOKUP($E43,'NEA Backsheet'!$D$5:$CB$183,R$9,FALSE))),"")</f>
        <v>5069.816028398488</v>
      </c>
    </row>
    <row r="44" spans="1:18"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IFERROR(IF((VLOOKUP($E44,'Adj NEA Backsheet'!$D$5:$CB$183,G$9,FALSE))="","",(VLOOKUP($E44,'Adj NEA Backsheet'!$D$5:$CB$183,G$9,FALSE))),"")</f>
        <v>7580.3871172994504</v>
      </c>
      <c r="H44" s="121">
        <f ca="1">IFERROR(IF((VLOOKUP($E44,'Adj NEA Backsheet'!$D$5:$CB$183,H$9,FALSE))="","",(VLOOKUP($E44,'Adj NEA Backsheet'!$D$5:$CB$183,H$9,FALSE))),"")</f>
        <v>7250.5668829758997</v>
      </c>
      <c r="I44" s="121">
        <f ca="1">IFERROR(IF((VLOOKUP($E44,'Adj NEA Backsheet'!$D$5:$CB$183,I$9,FALSE))="","",(VLOOKUP($E44,'Adj NEA Backsheet'!$D$5:$CB$183,I$9,FALSE))),"")</f>
        <v>8208.9100388637016</v>
      </c>
      <c r="J44" s="122">
        <f ca="1">IFERROR(IF((VLOOKUP($E44,'Adj NEA Backsheet'!$D$5:$CB$183,J$9,FALSE))="","",(VLOOKUP($E44,'Adj NEA Backsheet'!$D$5:$CB$183,J$9,FALSE))),"")</f>
        <v>7883.6868766542939</v>
      </c>
      <c r="K44" s="120">
        <f ca="1">IFERROR(IF((VLOOKUP($E44,'Adj NEA Backsheet'!$D$5:$CB$183,K$9,FALSE))="","",(VLOOKUP($E44,'Adj NEA Backsheet'!$D$5:$CB$183,K$9,FALSE))),"")</f>
        <v>8237.3672221382367</v>
      </c>
      <c r="L44" s="121">
        <f ca="1">IFERROR(IF((VLOOKUP($E44,'Adj NEA Backsheet'!$D$5:$CB$183,L$9,FALSE))="","",(VLOOKUP($E44,'Adj NEA Backsheet'!$D$5:$CB$183,L$9,FALSE))),"")</f>
        <v>7831.8938025807829</v>
      </c>
      <c r="M44" s="121">
        <f ca="1">IFERROR(IF((VLOOKUP($E44,'Adj NEA Backsheet'!$D$5:$CB$183,M$9,FALSE))="","",(VLOOKUP($E44,'Adj NEA Backsheet'!$D$5:$CB$183,M$9,FALSE))),"")</f>
        <v>8121.5811978811871</v>
      </c>
      <c r="N44" s="123">
        <f ca="1">IFERROR(IF((VLOOKUP($E44,'Adj NEA Backsheet'!$D$5:$CB$183,N$9,FALSE))="","",(VLOOKUP($E44,'Adj NEA Backsheet'!$D$5:$CB$183,N$9,FALSE))),"")</f>
        <v>7693.3401238906572</v>
      </c>
      <c r="O44" s="173">
        <f ca="1">IFERROR(IF((VLOOKUP($E44,'Adj NEA Backsheet'!$D$5:$CB$183,O$9,FALSE))="","",(VLOOKUP($E44,'Adj NEA Backsheet'!$D$5:$CB$183,O$9,FALSE))),"")</f>
        <v>8154.0312931595963</v>
      </c>
      <c r="P44" s="122">
        <f ca="1">IFERROR(IF((VLOOKUP($E44,'Adj NEA Backsheet'!$D$5:$CB$183,P$9,FALSE))="","",(VLOOKUP($E44,'Adj NEA Backsheet'!$D$5:$CB$183,P$9,FALSE))),"")</f>
        <v>8175.943648444766</v>
      </c>
      <c r="Q44" s="123">
        <f ca="1">IFERROR(IF((VLOOKUP($E44,'NEA Backsheet'!$D$5:$CB$183,Q$9,FALSE))="","",(VLOOKUP($E44,'NEA Backsheet'!$D$5:$CB$183,Q$9,FALSE))),"")</f>
        <v>8388.9269709819218</v>
      </c>
      <c r="R44" s="234">
        <f ca="1">IFERROR(IF((VLOOKUP($E44,'NEA Backsheet'!$D$5:$CB$183,R$9,FALSE))="","",(VLOOKUP($E44,'NEA Backsheet'!$D$5:$CB$183,R$9,FALSE))),"")</f>
        <v>8327.9677754048498</v>
      </c>
    </row>
    <row r="45" spans="1:18"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IFERROR(IF((VLOOKUP($E45,'Adj NEA Backsheet'!$D$5:$CB$183,G$9,FALSE))="","",(VLOOKUP($E45,'Adj NEA Backsheet'!$D$5:$CB$183,G$9,FALSE))),"")</f>
        <v>8636.3530146355351</v>
      </c>
      <c r="H45" s="121">
        <f ca="1">IFERROR(IF((VLOOKUP($E45,'Adj NEA Backsheet'!$D$5:$CB$183,H$9,FALSE))="","",(VLOOKUP($E45,'Adj NEA Backsheet'!$D$5:$CB$183,H$9,FALSE))),"")</f>
        <v>7896.4812810847216</v>
      </c>
      <c r="I45" s="121">
        <f ca="1">IFERROR(IF((VLOOKUP($E45,'Adj NEA Backsheet'!$D$5:$CB$183,I$9,FALSE))="","",(VLOOKUP($E45,'Adj NEA Backsheet'!$D$5:$CB$183,I$9,FALSE))),"")</f>
        <v>7970.4610598946565</v>
      </c>
      <c r="J45" s="122">
        <f ca="1">IFERROR(IF((VLOOKUP($E45,'Adj NEA Backsheet'!$D$5:$CB$183,J$9,FALSE))="","",(VLOOKUP($E45,'Adj NEA Backsheet'!$D$5:$CB$183,J$9,FALSE))),"")</f>
        <v>8593.761823465331</v>
      </c>
      <c r="K45" s="120">
        <f ca="1">IFERROR(IF((VLOOKUP($E45,'Adj NEA Backsheet'!$D$5:$CB$183,K$9,FALSE))="","",(VLOOKUP($E45,'Adj NEA Backsheet'!$D$5:$CB$183,K$9,FALSE))),"")</f>
        <v>8880.350570580531</v>
      </c>
      <c r="L45" s="121">
        <f ca="1">IFERROR(IF((VLOOKUP($E45,'Adj NEA Backsheet'!$D$5:$CB$183,L$9,FALSE))="","",(VLOOKUP($E45,'Adj NEA Backsheet'!$D$5:$CB$183,L$9,FALSE))),"")</f>
        <v>8136.1381959468436</v>
      </c>
      <c r="M45" s="121">
        <f ca="1">IFERROR(IF((VLOOKUP($E45,'Adj NEA Backsheet'!$D$5:$CB$183,M$9,FALSE))="","",(VLOOKUP($E45,'Adj NEA Backsheet'!$D$5:$CB$183,M$9,FALSE))),"")</f>
        <v>8182.8378166413895</v>
      </c>
      <c r="N45" s="123">
        <f ca="1">IFERROR(IF((VLOOKUP($E45,'Adj NEA Backsheet'!$D$5:$CB$183,N$9,FALSE))="","",(VLOOKUP($E45,'Adj NEA Backsheet'!$D$5:$CB$183,N$9,FALSE))),"")</f>
        <v>8655.8104375954317</v>
      </c>
      <c r="O45" s="173">
        <f ca="1">IFERROR(IF((VLOOKUP($E45,'Adj NEA Backsheet'!$D$5:$CB$183,O$9,FALSE))="","",(VLOOKUP($E45,'Adj NEA Backsheet'!$D$5:$CB$183,O$9,FALSE))),"")</f>
        <v>8452.5118791990335</v>
      </c>
      <c r="P45" s="122">
        <f ca="1">IFERROR(IF((VLOOKUP($E45,'Adj NEA Backsheet'!$D$5:$CB$183,P$9,FALSE))="","",(VLOOKUP($E45,'Adj NEA Backsheet'!$D$5:$CB$183,P$9,FALSE))),"")</f>
        <v>8475.1996378246586</v>
      </c>
      <c r="Q45" s="123">
        <f ca="1">IFERROR(IF((VLOOKUP($E45,'NEA Backsheet'!$D$5:$CB$183,Q$9,FALSE))="","",(VLOOKUP($E45,'NEA Backsheet'!$D$5:$CB$183,Q$9,FALSE))),"")</f>
        <v>9044.8330455003124</v>
      </c>
      <c r="R45" s="234">
        <f ca="1">IFERROR(IF((VLOOKUP($E45,'NEA Backsheet'!$D$5:$CB$183,R$9,FALSE))="","",(VLOOKUP($E45,'NEA Backsheet'!$D$5:$CB$183,R$9,FALSE))),"")</f>
        <v>9361.4731016135047</v>
      </c>
    </row>
    <row r="46" spans="1:18"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0">
        <f ca="1">IFERROR(IF((VLOOKUP($E46,'Adj NEA Backsheet'!$D$5:$CB$183,G$9,FALSE))="","",(VLOOKUP($E46,'Adj NEA Backsheet'!$D$5:$CB$183,G$9,FALSE))),"")</f>
        <v>4394.7562824437437</v>
      </c>
      <c r="H46" s="121">
        <f ca="1">IFERROR(IF((VLOOKUP($E46,'Adj NEA Backsheet'!$D$5:$CB$183,H$9,FALSE))="","",(VLOOKUP($E46,'Adj NEA Backsheet'!$D$5:$CB$183,H$9,FALSE))),"")</f>
        <v>4364.5470815373492</v>
      </c>
      <c r="I46" s="121">
        <f ca="1">IFERROR(IF((VLOOKUP($E46,'Adj NEA Backsheet'!$D$5:$CB$183,I$9,FALSE))="","",(VLOOKUP($E46,'Adj NEA Backsheet'!$D$5:$CB$183,I$9,FALSE))),"")</f>
        <v>4619.8157098936481</v>
      </c>
      <c r="J46" s="122">
        <f ca="1">IFERROR(IF((VLOOKUP($E46,'Adj NEA Backsheet'!$D$5:$CB$183,J$9,FALSE))="","",(VLOOKUP($E46,'Adj NEA Backsheet'!$D$5:$CB$183,J$9,FALSE))),"")</f>
        <v>4436.7160199409282</v>
      </c>
      <c r="K46" s="120">
        <f ca="1">IFERROR(IF((VLOOKUP($E46,'Adj NEA Backsheet'!$D$5:$CB$183,K$9,FALSE))="","",(VLOOKUP($E46,'Adj NEA Backsheet'!$D$5:$CB$183,K$9,FALSE))),"")</f>
        <v>4325.2528498091333</v>
      </c>
      <c r="L46" s="121">
        <f ca="1">IFERROR(IF((VLOOKUP($E46,'Adj NEA Backsheet'!$D$5:$CB$183,L$9,FALSE))="","",(VLOOKUP($E46,'Adj NEA Backsheet'!$D$5:$CB$183,L$9,FALSE))),"")</f>
        <v>4390.1705207265868</v>
      </c>
      <c r="M46" s="121">
        <f ca="1">IFERROR(IF((VLOOKUP($E46,'Adj NEA Backsheet'!$D$5:$CB$183,M$9,FALSE))="","",(VLOOKUP($E46,'Adj NEA Backsheet'!$D$5:$CB$183,M$9,FALSE))),"")</f>
        <v>4462.6844871428111</v>
      </c>
      <c r="N46" s="123">
        <f ca="1">IFERROR(IF((VLOOKUP($E46,'Adj NEA Backsheet'!$D$5:$CB$183,N$9,FALSE))="","",(VLOOKUP($E46,'Adj NEA Backsheet'!$D$5:$CB$183,N$9,FALSE))),"")</f>
        <v>4327.1286319484261</v>
      </c>
      <c r="O46" s="173">
        <f ca="1">IFERROR(IF((VLOOKUP($E46,'Adj NEA Backsheet'!$D$5:$CB$183,O$9,FALSE))="","",(VLOOKUP($E46,'Adj NEA Backsheet'!$D$5:$CB$183,O$9,FALSE))),"")</f>
        <v>4574.8535907607329</v>
      </c>
      <c r="P46" s="122">
        <f ca="1">IFERROR(IF((VLOOKUP($E46,'Adj NEA Backsheet'!$D$5:$CB$183,P$9,FALSE))="","",(VLOOKUP($E46,'Adj NEA Backsheet'!$D$5:$CB$183,P$9,FALSE))),"")</f>
        <v>4464.0874465846919</v>
      </c>
      <c r="Q46" s="123">
        <f ca="1">IFERROR(IF((VLOOKUP($E46,'NEA Backsheet'!$D$5:$CB$183,Q$9,FALSE))="","",(VLOOKUP($E46,'NEA Backsheet'!$D$5:$CB$183,Q$9,FALSE))),"")</f>
        <v>4978.4200938792692</v>
      </c>
      <c r="R46" s="234">
        <f ca="1">IFERROR(IF((VLOOKUP($E46,'NEA Backsheet'!$D$5:$CB$183,R$9,FALSE))="","",(VLOOKUP($E46,'NEA Backsheet'!$D$5:$CB$183,R$9,FALSE))),"")</f>
        <v>5029.6483415690709</v>
      </c>
    </row>
    <row r="47" spans="1:18"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IFERROR(IF((VLOOKUP($E47,'Adj NEA Backsheet'!$D$5:$CB$183,G$9,FALSE))="","",(VLOOKUP($E47,'Adj NEA Backsheet'!$D$5:$CB$183,G$9,FALSE))),"")</f>
        <v>4813.9450970928556</v>
      </c>
      <c r="H47" s="121">
        <f ca="1">IFERROR(IF((VLOOKUP($E47,'Adj NEA Backsheet'!$D$5:$CB$183,H$9,FALSE))="","",(VLOOKUP($E47,'Adj NEA Backsheet'!$D$5:$CB$183,H$9,FALSE))),"")</f>
        <v>4658.2627538708693</v>
      </c>
      <c r="I47" s="121">
        <f ca="1">IFERROR(IF((VLOOKUP($E47,'Adj NEA Backsheet'!$D$5:$CB$183,I$9,FALSE))="","",(VLOOKUP($E47,'Adj NEA Backsheet'!$D$5:$CB$183,I$9,FALSE))),"")</f>
        <v>4833.8479411995986</v>
      </c>
      <c r="J47" s="122">
        <f ca="1">IFERROR(IF((VLOOKUP($E47,'Adj NEA Backsheet'!$D$5:$CB$183,J$9,FALSE))="","",(VLOOKUP($E47,'Adj NEA Backsheet'!$D$5:$CB$183,J$9,FALSE))),"")</f>
        <v>4827.963756775137</v>
      </c>
      <c r="K47" s="120">
        <f ca="1">IFERROR(IF((VLOOKUP($E47,'Adj NEA Backsheet'!$D$5:$CB$183,K$9,FALSE))="","",(VLOOKUP($E47,'Adj NEA Backsheet'!$D$5:$CB$183,K$9,FALSE))),"")</f>
        <v>4987.3141437319382</v>
      </c>
      <c r="L47" s="121">
        <f ca="1">IFERROR(IF((VLOOKUP($E47,'Adj NEA Backsheet'!$D$5:$CB$183,L$9,FALSE))="","",(VLOOKUP($E47,'Adj NEA Backsheet'!$D$5:$CB$183,L$9,FALSE))),"")</f>
        <v>4795.6021789714187</v>
      </c>
      <c r="M47" s="121">
        <f ca="1">IFERROR(IF((VLOOKUP($E47,'Adj NEA Backsheet'!$D$5:$CB$183,M$9,FALSE))="","",(VLOOKUP($E47,'Adj NEA Backsheet'!$D$5:$CB$183,M$9,FALSE))),"")</f>
        <v>5069.5989671917532</v>
      </c>
      <c r="N47" s="123">
        <f ca="1">IFERROR(IF((VLOOKUP($E47,'Adj NEA Backsheet'!$D$5:$CB$183,N$9,FALSE))="","",(VLOOKUP($E47,'Adj NEA Backsheet'!$D$5:$CB$183,N$9,FALSE))),"")</f>
        <v>5067.0862228236911</v>
      </c>
      <c r="O47" s="173">
        <f ca="1">IFERROR(IF((VLOOKUP($E47,'Adj NEA Backsheet'!$D$5:$CB$183,O$9,FALSE))="","",(VLOOKUP($E47,'Adj NEA Backsheet'!$D$5:$CB$183,O$9,FALSE))),"")</f>
        <v>4798.6061787664976</v>
      </c>
      <c r="P47" s="122">
        <f ca="1">IFERROR(IF((VLOOKUP($E47,'Adj NEA Backsheet'!$D$5:$CB$183,P$9,FALSE))="","",(VLOOKUP($E47,'Adj NEA Backsheet'!$D$5:$CB$183,P$9,FALSE))),"")</f>
        <v>4799.4307984583984</v>
      </c>
      <c r="Q47" s="123">
        <f ca="1">IFERROR(IF((VLOOKUP($E47,'NEA Backsheet'!$D$5:$CB$183,Q$9,FALSE))="","",(VLOOKUP($E47,'NEA Backsheet'!$D$5:$CB$183,Q$9,FALSE))),"")</f>
        <v>5223.0100873384072</v>
      </c>
      <c r="R47" s="234">
        <f ca="1">IFERROR(IF((VLOOKUP($E47,'NEA Backsheet'!$D$5:$CB$183,R$9,FALSE))="","",(VLOOKUP($E47,'NEA Backsheet'!$D$5:$CB$183,R$9,FALSE))),"")</f>
        <v>5011.8176336581027</v>
      </c>
    </row>
    <row r="48" spans="1:18"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IFERROR(IF((VLOOKUP($E48,'Adj NEA Backsheet'!$D$5:$CB$183,G$9,FALSE))="","",(VLOOKUP($E48,'Adj NEA Backsheet'!$D$5:$CB$183,G$9,FALSE))),"")</f>
        <v>6459.3381262171642</v>
      </c>
      <c r="H48" s="121">
        <f ca="1">IFERROR(IF((VLOOKUP($E48,'Adj NEA Backsheet'!$D$5:$CB$183,H$9,FALSE))="","",(VLOOKUP($E48,'Adj NEA Backsheet'!$D$5:$CB$183,H$9,FALSE))),"")</f>
        <v>6606.9424385022958</v>
      </c>
      <c r="I48" s="121">
        <f ca="1">IFERROR(IF((VLOOKUP($E48,'Adj NEA Backsheet'!$D$5:$CB$183,I$9,FALSE))="","",(VLOOKUP($E48,'Adj NEA Backsheet'!$D$5:$CB$183,I$9,FALSE))),"")</f>
        <v>6804.0174173837304</v>
      </c>
      <c r="J48" s="122">
        <f ca="1">IFERROR(IF((VLOOKUP($E48,'Adj NEA Backsheet'!$D$5:$CB$183,J$9,FALSE))="","",(VLOOKUP($E48,'Adj NEA Backsheet'!$D$5:$CB$183,J$9,FALSE))),"")</f>
        <v>6574.2081388145671</v>
      </c>
      <c r="K48" s="120">
        <f ca="1">IFERROR(IF((VLOOKUP($E48,'Adj NEA Backsheet'!$D$5:$CB$183,K$9,FALSE))="","",(VLOOKUP($E48,'Adj NEA Backsheet'!$D$5:$CB$183,K$9,FALSE))),"")</f>
        <v>6772.7351997644109</v>
      </c>
      <c r="L48" s="121">
        <f ca="1">IFERROR(IF((VLOOKUP($E48,'Adj NEA Backsheet'!$D$5:$CB$183,L$9,FALSE))="","",(VLOOKUP($E48,'Adj NEA Backsheet'!$D$5:$CB$183,L$9,FALSE))),"")</f>
        <v>6846.6238321769706</v>
      </c>
      <c r="M48" s="121">
        <f ca="1">IFERROR(IF((VLOOKUP($E48,'Adj NEA Backsheet'!$D$5:$CB$183,M$9,FALSE))="","",(VLOOKUP($E48,'Adj NEA Backsheet'!$D$5:$CB$183,M$9,FALSE))),"")</f>
        <v>6849.8003801385566</v>
      </c>
      <c r="N48" s="123">
        <f ca="1">IFERROR(IF((VLOOKUP($E48,'Adj NEA Backsheet'!$D$5:$CB$183,N$9,FALSE))="","",(VLOOKUP($E48,'Adj NEA Backsheet'!$D$5:$CB$183,N$9,FALSE))),"")</f>
        <v>6702.2706090863194</v>
      </c>
      <c r="O48" s="173">
        <f ca="1">IFERROR(IF((VLOOKUP($E48,'Adj NEA Backsheet'!$D$5:$CB$183,O$9,FALSE))="","",(VLOOKUP($E48,'Adj NEA Backsheet'!$D$5:$CB$183,O$9,FALSE))),"")</f>
        <v>6763.2162236585718</v>
      </c>
      <c r="P48" s="122">
        <f ca="1">IFERROR(IF((VLOOKUP($E48,'Adj NEA Backsheet'!$D$5:$CB$183,P$9,FALSE))="","",(VLOOKUP($E48,'Adj NEA Backsheet'!$D$5:$CB$183,P$9,FALSE))),"")</f>
        <v>6404.3142752227404</v>
      </c>
      <c r="Q48" s="123">
        <f ca="1">IFERROR(IF((VLOOKUP($E48,'NEA Backsheet'!$D$5:$CB$183,Q$9,FALSE))="","",(VLOOKUP($E48,'NEA Backsheet'!$D$5:$CB$183,Q$9,FALSE))),"")</f>
        <v>6953.3138826380673</v>
      </c>
      <c r="R48" s="234">
        <f ca="1">IFERROR(IF((VLOOKUP($E48,'NEA Backsheet'!$D$5:$CB$183,R$9,FALSE))="","",(VLOOKUP($E48,'NEA Backsheet'!$D$5:$CB$183,R$9,FALSE))),"")</f>
        <v>6827.2920463675855</v>
      </c>
    </row>
    <row r="49" spans="1:18"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IFERROR(IF((VLOOKUP($E49,'Adj NEA Backsheet'!$D$5:$CB$183,G$9,FALSE))="","",(VLOOKUP($E49,'Adj NEA Backsheet'!$D$5:$CB$183,G$9,FALSE))),"")</f>
        <v>34620.921939849184</v>
      </c>
      <c r="H49" s="121">
        <f ca="1">IFERROR(IF((VLOOKUP($E49,'Adj NEA Backsheet'!$D$5:$CB$183,H$9,FALSE))="","",(VLOOKUP($E49,'Adj NEA Backsheet'!$D$5:$CB$183,H$9,FALSE))),"")</f>
        <v>34225.517135194714</v>
      </c>
      <c r="I49" s="121">
        <f ca="1">IFERROR(IF((VLOOKUP($E49,'Adj NEA Backsheet'!$D$5:$CB$183,I$9,FALSE))="","",(VLOOKUP($E49,'Adj NEA Backsheet'!$D$5:$CB$183,I$9,FALSE))),"")</f>
        <v>36876.694299392198</v>
      </c>
      <c r="J49" s="122">
        <f ca="1">IFERROR(IF((VLOOKUP($E49,'Adj NEA Backsheet'!$D$5:$CB$183,J$9,FALSE))="","",(VLOOKUP($E49,'Adj NEA Backsheet'!$D$5:$CB$183,J$9,FALSE))),"")</f>
        <v>38386.894174768138</v>
      </c>
      <c r="K49" s="120">
        <f ca="1">IFERROR(IF((VLOOKUP($E49,'Adj NEA Backsheet'!$D$5:$CB$183,K$9,FALSE))="","",(VLOOKUP($E49,'Adj NEA Backsheet'!$D$5:$CB$183,K$9,FALSE))),"")</f>
        <v>37584.948050004881</v>
      </c>
      <c r="L49" s="121">
        <f ca="1">IFERROR(IF((VLOOKUP($E49,'Adj NEA Backsheet'!$D$5:$CB$183,L$9,FALSE))="","",(VLOOKUP($E49,'Adj NEA Backsheet'!$D$5:$CB$183,L$9,FALSE))),"")</f>
        <v>37151.085287188791</v>
      </c>
      <c r="M49" s="121">
        <f ca="1">IFERROR(IF((VLOOKUP($E49,'Adj NEA Backsheet'!$D$5:$CB$183,M$9,FALSE))="","",(VLOOKUP($E49,'Adj NEA Backsheet'!$D$5:$CB$183,M$9,FALSE))),"")</f>
        <v>38545.013973552603</v>
      </c>
      <c r="N49" s="123">
        <f ca="1">IFERROR(IF((VLOOKUP($E49,'Adj NEA Backsheet'!$D$5:$CB$183,N$9,FALSE))="","",(VLOOKUP($E49,'Adj NEA Backsheet'!$D$5:$CB$183,N$9,FALSE))),"")</f>
        <v>38192.285308569473</v>
      </c>
      <c r="O49" s="173">
        <f ca="1">IFERROR(IF((VLOOKUP($E49,'Adj NEA Backsheet'!$D$5:$CB$183,O$9,FALSE))="","",(VLOOKUP($E49,'Adj NEA Backsheet'!$D$5:$CB$183,O$9,FALSE))),"")</f>
        <v>39434.830643869645</v>
      </c>
      <c r="P49" s="122">
        <f ca="1">IFERROR(IF((VLOOKUP($E49,'Adj NEA Backsheet'!$D$5:$CB$183,P$9,FALSE))="","",(VLOOKUP($E49,'Adj NEA Backsheet'!$D$5:$CB$183,P$9,FALSE))),"")</f>
        <v>40918.277722561514</v>
      </c>
      <c r="Q49" s="123">
        <f ca="1">IFERROR(IF((VLOOKUP($E49,'NEA Backsheet'!$D$5:$CB$183,Q$9,FALSE))="","",(VLOOKUP($E49,'NEA Backsheet'!$D$5:$CB$183,Q$9,FALSE))),"")</f>
        <v>41403.175777874028</v>
      </c>
      <c r="R49" s="234">
        <f ca="1">IFERROR(IF((VLOOKUP($E49,'NEA Backsheet'!$D$5:$CB$183,R$9,FALSE))="","",(VLOOKUP($E49,'NEA Backsheet'!$D$5:$CB$183,R$9,FALSE))),"")</f>
        <v>39423.748642084844</v>
      </c>
    </row>
    <row r="50" spans="1:18"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IFERROR(IF((VLOOKUP($E50,'Adj NEA Backsheet'!$D$5:$CB$183,G$9,FALSE))="","",(VLOOKUP($E50,'Adj NEA Backsheet'!$D$5:$CB$183,G$9,FALSE))),"")</f>
        <v>4342.7188628287304</v>
      </c>
      <c r="H50" s="121">
        <f ca="1">IFERROR(IF((VLOOKUP($E50,'Adj NEA Backsheet'!$D$5:$CB$183,H$9,FALSE))="","",(VLOOKUP($E50,'Adj NEA Backsheet'!$D$5:$CB$183,H$9,FALSE))),"")</f>
        <v>4305.9155473833944</v>
      </c>
      <c r="I50" s="121">
        <f ca="1">IFERROR(IF((VLOOKUP($E50,'Adj NEA Backsheet'!$D$5:$CB$183,I$9,FALSE))="","",(VLOOKUP($E50,'Adj NEA Backsheet'!$D$5:$CB$183,I$9,FALSE))),"")</f>
        <v>4671.2466780761015</v>
      </c>
      <c r="J50" s="122">
        <f ca="1">IFERROR(IF((VLOOKUP($E50,'Adj NEA Backsheet'!$D$5:$CB$183,J$9,FALSE))="","",(VLOOKUP($E50,'Adj NEA Backsheet'!$D$5:$CB$183,J$9,FALSE))),"")</f>
        <v>4492.4717994769289</v>
      </c>
      <c r="K50" s="120">
        <f ca="1">IFERROR(IF((VLOOKUP($E50,'Adj NEA Backsheet'!$D$5:$CB$183,K$9,FALSE))="","",(VLOOKUP($E50,'Adj NEA Backsheet'!$D$5:$CB$183,K$9,FALSE))),"")</f>
        <v>4538.489919055045</v>
      </c>
      <c r="L50" s="121">
        <f ca="1">IFERROR(IF((VLOOKUP($E50,'Adj NEA Backsheet'!$D$5:$CB$183,L$9,FALSE))="","",(VLOOKUP($E50,'Adj NEA Backsheet'!$D$5:$CB$183,L$9,FALSE))),"")</f>
        <v>4430.6926512631389</v>
      </c>
      <c r="M50" s="121">
        <f ca="1">IFERROR(IF((VLOOKUP($E50,'Adj NEA Backsheet'!$D$5:$CB$183,M$9,FALSE))="","",(VLOOKUP($E50,'Adj NEA Backsheet'!$D$5:$CB$183,M$9,FALSE))),"")</f>
        <v>4584.0332072056162</v>
      </c>
      <c r="N50" s="123">
        <f ca="1">IFERROR(IF((VLOOKUP($E50,'Adj NEA Backsheet'!$D$5:$CB$183,N$9,FALSE))="","",(VLOOKUP($E50,'Adj NEA Backsheet'!$D$5:$CB$183,N$9,FALSE))),"")</f>
        <v>4529.3397078404905</v>
      </c>
      <c r="O50" s="173">
        <f ca="1">IFERROR(IF((VLOOKUP($E50,'Adj NEA Backsheet'!$D$5:$CB$183,O$9,FALSE))="","",(VLOOKUP($E50,'Adj NEA Backsheet'!$D$5:$CB$183,O$9,FALSE))),"")</f>
        <v>4510.7027885553343</v>
      </c>
      <c r="P50" s="122">
        <f ca="1">IFERROR(IF((VLOOKUP($E50,'Adj NEA Backsheet'!$D$5:$CB$183,P$9,FALSE))="","",(VLOOKUP($E50,'Adj NEA Backsheet'!$D$5:$CB$183,P$9,FALSE))),"")</f>
        <v>4534.8506969776699</v>
      </c>
      <c r="Q50" s="123">
        <f ca="1">IFERROR(IF((VLOOKUP($E50,'NEA Backsheet'!$D$5:$CB$183,Q$9,FALSE))="","",(VLOOKUP($E50,'NEA Backsheet'!$D$5:$CB$183,Q$9,FALSE))),"")</f>
        <v>5113.6782545217548</v>
      </c>
      <c r="R50" s="234">
        <f ca="1">IFERROR(IF((VLOOKUP($E50,'NEA Backsheet'!$D$5:$CB$183,R$9,FALSE))="","",(VLOOKUP($E50,'NEA Backsheet'!$D$5:$CB$183,R$9,FALSE))),"")</f>
        <v>5249.6663245869267</v>
      </c>
    </row>
    <row r="51" spans="1:18"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IFERROR(IF((VLOOKUP($E51,'Adj NEA Backsheet'!$D$5:$CB$183,G$9,FALSE))="","",(VLOOKUP($E51,'Adj NEA Backsheet'!$D$5:$CB$183,G$9,FALSE))),"")</f>
        <v>5046.8348453380422</v>
      </c>
      <c r="H51" s="121">
        <f ca="1">IFERROR(IF((VLOOKUP($E51,'Adj NEA Backsheet'!$D$5:$CB$183,H$9,FALSE))="","",(VLOOKUP($E51,'Adj NEA Backsheet'!$D$5:$CB$183,H$9,FALSE))),"")</f>
        <v>4981.6521555603813</v>
      </c>
      <c r="I51" s="121">
        <f ca="1">IFERROR(IF((VLOOKUP($E51,'Adj NEA Backsheet'!$D$5:$CB$183,I$9,FALSE))="","",(VLOOKUP($E51,'Adj NEA Backsheet'!$D$5:$CB$183,I$9,FALSE))),"")</f>
        <v>5110.9764481651073</v>
      </c>
      <c r="J51" s="122">
        <f ca="1">IFERROR(IF((VLOOKUP($E51,'Adj NEA Backsheet'!$D$5:$CB$183,J$9,FALSE))="","",(VLOOKUP($E51,'Adj NEA Backsheet'!$D$5:$CB$183,J$9,FALSE))),"")</f>
        <v>4717.9509202831141</v>
      </c>
      <c r="K51" s="120">
        <f ca="1">IFERROR(IF((VLOOKUP($E51,'Adj NEA Backsheet'!$D$5:$CB$183,K$9,FALSE))="","",(VLOOKUP($E51,'Adj NEA Backsheet'!$D$5:$CB$183,K$9,FALSE))),"")</f>
        <v>5181.3750088411743</v>
      </c>
      <c r="L51" s="121">
        <f ca="1">IFERROR(IF((VLOOKUP($E51,'Adj NEA Backsheet'!$D$5:$CB$183,L$9,FALSE))="","",(VLOOKUP($E51,'Adj NEA Backsheet'!$D$5:$CB$183,L$9,FALSE))),"")</f>
        <v>5076.9009642230649</v>
      </c>
      <c r="M51" s="121">
        <f ca="1">IFERROR(IF((VLOOKUP($E51,'Adj NEA Backsheet'!$D$5:$CB$183,M$9,FALSE))="","",(VLOOKUP($E51,'Adj NEA Backsheet'!$D$5:$CB$183,M$9,FALSE))),"")</f>
        <v>5207.2341179368377</v>
      </c>
      <c r="N51" s="123">
        <f ca="1">IFERROR(IF((VLOOKUP($E51,'Adj NEA Backsheet'!$D$5:$CB$183,N$9,FALSE))="","",(VLOOKUP($E51,'Adj NEA Backsheet'!$D$5:$CB$183,N$9,FALSE))),"")</f>
        <v>5237.9917053228601</v>
      </c>
      <c r="O51" s="173">
        <f ca="1">IFERROR(IF((VLOOKUP($E51,'Adj NEA Backsheet'!$D$5:$CB$183,O$9,FALSE))="","",(VLOOKUP($E51,'Adj NEA Backsheet'!$D$5:$CB$183,O$9,FALSE))),"")</f>
        <v>4851.167262972871</v>
      </c>
      <c r="P51" s="122">
        <f ca="1">IFERROR(IF((VLOOKUP($E51,'Adj NEA Backsheet'!$D$5:$CB$183,P$9,FALSE))="","",(VLOOKUP($E51,'Adj NEA Backsheet'!$D$5:$CB$183,P$9,FALSE))),"")</f>
        <v>4681.1329739690082</v>
      </c>
      <c r="Q51" s="123">
        <f ca="1">IFERROR(IF((VLOOKUP($E51,'NEA Backsheet'!$D$5:$CB$183,Q$9,FALSE))="","",(VLOOKUP($E51,'NEA Backsheet'!$D$5:$CB$183,Q$9,FALSE))),"")</f>
        <v>5153.4820646066419</v>
      </c>
      <c r="R51" s="234">
        <f ca="1">IFERROR(IF((VLOOKUP($E51,'NEA Backsheet'!$D$5:$CB$183,R$9,FALSE))="","",(VLOOKUP($E51,'NEA Backsheet'!$D$5:$CB$183,R$9,FALSE))),"")</f>
        <v>5133.0281266191432</v>
      </c>
    </row>
    <row r="52" spans="1:18"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IFERROR(IF((VLOOKUP($E52,'Adj NEA Backsheet'!$D$5:$CB$183,G$9,FALSE))="","",(VLOOKUP($E52,'Adj NEA Backsheet'!$D$5:$CB$183,G$9,FALSE))),"")</f>
        <v>7580.8618898465138</v>
      </c>
      <c r="H52" s="121">
        <f ca="1">IFERROR(IF((VLOOKUP($E52,'Adj NEA Backsheet'!$D$5:$CB$183,H$9,FALSE))="","",(VLOOKUP($E52,'Adj NEA Backsheet'!$D$5:$CB$183,H$9,FALSE))),"")</f>
        <v>7757.3571113245744</v>
      </c>
      <c r="I52" s="121">
        <f ca="1">IFERROR(IF((VLOOKUP($E52,'Adj NEA Backsheet'!$D$5:$CB$183,I$9,FALSE))="","",(VLOOKUP($E52,'Adj NEA Backsheet'!$D$5:$CB$183,I$9,FALSE))),"")</f>
        <v>8575.1585970155556</v>
      </c>
      <c r="J52" s="122">
        <f ca="1">IFERROR(IF((VLOOKUP($E52,'Adj NEA Backsheet'!$D$5:$CB$183,J$9,FALSE))="","",(VLOOKUP($E52,'Adj NEA Backsheet'!$D$5:$CB$183,J$9,FALSE))),"")</f>
        <v>7830.4817631987535</v>
      </c>
      <c r="K52" s="120">
        <f ca="1">IFERROR(IF((VLOOKUP($E52,'Adj NEA Backsheet'!$D$5:$CB$183,K$9,FALSE))="","",(VLOOKUP($E52,'Adj NEA Backsheet'!$D$5:$CB$183,K$9,FALSE))),"")</f>
        <v>7660.669556763869</v>
      </c>
      <c r="L52" s="121">
        <f ca="1">IFERROR(IF((VLOOKUP($E52,'Adj NEA Backsheet'!$D$5:$CB$183,L$9,FALSE))="","",(VLOOKUP($E52,'Adj NEA Backsheet'!$D$5:$CB$183,L$9,FALSE))),"")</f>
        <v>7829.1678087425571</v>
      </c>
      <c r="M52" s="121">
        <f ca="1">IFERROR(IF((VLOOKUP($E52,'Adj NEA Backsheet'!$D$5:$CB$183,M$9,FALSE))="","",(VLOOKUP($E52,'Adj NEA Backsheet'!$D$5:$CB$183,M$9,FALSE))),"")</f>
        <v>8646.5803350009519</v>
      </c>
      <c r="N52" s="123">
        <f ca="1">IFERROR(IF((VLOOKUP($E52,'Adj NEA Backsheet'!$D$5:$CB$183,N$9,FALSE))="","",(VLOOKUP($E52,'Adj NEA Backsheet'!$D$5:$CB$183,N$9,FALSE))),"")</f>
        <v>7859.738053024048</v>
      </c>
      <c r="O52" s="173">
        <f ca="1">IFERROR(IF((VLOOKUP($E52,'Adj NEA Backsheet'!$D$5:$CB$183,O$9,FALSE))="","",(VLOOKUP($E52,'Adj NEA Backsheet'!$D$5:$CB$183,O$9,FALSE))),"")</f>
        <v>8088.0758933300358</v>
      </c>
      <c r="P52" s="122">
        <f ca="1">IFERROR(IF((VLOOKUP($E52,'Adj NEA Backsheet'!$D$5:$CB$183,P$9,FALSE))="","",(VLOOKUP($E52,'Adj NEA Backsheet'!$D$5:$CB$183,P$9,FALSE))),"")</f>
        <v>7602.7454049105108</v>
      </c>
      <c r="Q52" s="123">
        <f ca="1">IFERROR(IF((VLOOKUP($E52,'NEA Backsheet'!$D$5:$CB$183,Q$9,FALSE))="","",(VLOOKUP($E52,'NEA Backsheet'!$D$5:$CB$183,Q$9,FALSE))),"")</f>
        <v>8314.0013222234975</v>
      </c>
      <c r="R52" s="234">
        <f ca="1">IFERROR(IF((VLOOKUP($E52,'NEA Backsheet'!$D$5:$CB$183,R$9,FALSE))="","",(VLOOKUP($E52,'NEA Backsheet'!$D$5:$CB$183,R$9,FALSE))),"")</f>
        <v>8243.8276194726095</v>
      </c>
    </row>
    <row r="53" spans="1:18"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IFERROR(IF((VLOOKUP($E53,'Adj NEA Backsheet'!$D$5:$CB$183,G$9,FALSE))="","",(VLOOKUP($E53,'Adj NEA Backsheet'!$D$5:$CB$183,G$9,FALSE))),"")</f>
        <v>10755.5474024871</v>
      </c>
      <c r="H53" s="121">
        <f ca="1">IFERROR(IF((VLOOKUP($E53,'Adj NEA Backsheet'!$D$5:$CB$183,H$9,FALSE))="","",(VLOOKUP($E53,'Adj NEA Backsheet'!$D$5:$CB$183,H$9,FALSE))),"")</f>
        <v>10824.691194985837</v>
      </c>
      <c r="I53" s="121">
        <f ca="1">IFERROR(IF((VLOOKUP($E53,'Adj NEA Backsheet'!$D$5:$CB$183,I$9,FALSE))="","",(VLOOKUP($E53,'Adj NEA Backsheet'!$D$5:$CB$183,I$9,FALSE))),"")</f>
        <v>11170.41015747953</v>
      </c>
      <c r="J53" s="122">
        <f ca="1">IFERROR(IF((VLOOKUP($E53,'Adj NEA Backsheet'!$D$5:$CB$183,J$9,FALSE))="","",(VLOOKUP($E53,'Adj NEA Backsheet'!$D$5:$CB$183,J$9,FALSE))),"")</f>
        <v>11259.836129111231</v>
      </c>
      <c r="K53" s="120">
        <f ca="1">IFERROR(IF((VLOOKUP($E53,'Adj NEA Backsheet'!$D$5:$CB$183,K$9,FALSE))="","",(VLOOKUP($E53,'Adj NEA Backsheet'!$D$5:$CB$183,K$9,FALSE))),"")</f>
        <v>10946.384269783615</v>
      </c>
      <c r="L53" s="121">
        <f ca="1">IFERROR(IF((VLOOKUP($E53,'Adj NEA Backsheet'!$D$5:$CB$183,L$9,FALSE))="","",(VLOOKUP($E53,'Adj NEA Backsheet'!$D$5:$CB$183,L$9,FALSE))),"")</f>
        <v>11027.512986315471</v>
      </c>
      <c r="M53" s="121">
        <f ca="1">IFERROR(IF((VLOOKUP($E53,'Adj NEA Backsheet'!$D$5:$CB$183,M$9,FALSE))="","",(VLOOKUP($E53,'Adj NEA Backsheet'!$D$5:$CB$183,M$9,FALSE))),"")</f>
        <v>11389.365500392201</v>
      </c>
      <c r="N53" s="123">
        <f ca="1">IFERROR(IF((VLOOKUP($E53,'Adj NEA Backsheet'!$D$5:$CB$183,N$9,FALSE))="","",(VLOOKUP($E53,'Adj NEA Backsheet'!$D$5:$CB$183,N$9,FALSE))),"")</f>
        <v>11124.775254430362</v>
      </c>
      <c r="O53" s="173">
        <f ca="1">IFERROR(IF((VLOOKUP($E53,'Adj NEA Backsheet'!$D$5:$CB$183,O$9,FALSE))="","",(VLOOKUP($E53,'Adj NEA Backsheet'!$D$5:$CB$183,O$9,FALSE))),"")</f>
        <v>11060.702006714864</v>
      </c>
      <c r="P53" s="122">
        <f ca="1">IFERROR(IF((VLOOKUP($E53,'Adj NEA Backsheet'!$D$5:$CB$183,P$9,FALSE))="","",(VLOOKUP($E53,'Adj NEA Backsheet'!$D$5:$CB$183,P$9,FALSE))),"")</f>
        <v>10956.5253593501</v>
      </c>
      <c r="Q53" s="123">
        <f ca="1">IFERROR(IF((VLOOKUP($E53,'NEA Backsheet'!$D$5:$CB$183,Q$9,FALSE))="","",(VLOOKUP($E53,'NEA Backsheet'!$D$5:$CB$183,Q$9,FALSE))),"")</f>
        <v>11924.999412949095</v>
      </c>
      <c r="R53" s="234">
        <f ca="1">IFERROR(IF((VLOOKUP($E53,'NEA Backsheet'!$D$5:$CB$183,R$9,FALSE))="","",(VLOOKUP($E53,'NEA Backsheet'!$D$5:$CB$183,R$9,FALSE))),"")</f>
        <v>11668.245463470446</v>
      </c>
    </row>
    <row r="54" spans="1:18"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IFERROR(IF((VLOOKUP($E54,'Adj NEA Backsheet'!$D$5:$CB$183,G$9,FALSE))="","",(VLOOKUP($E54,'Adj NEA Backsheet'!$D$5:$CB$183,G$9,FALSE))),"")</f>
        <v>3112.363029218307</v>
      </c>
      <c r="H54" s="121">
        <f ca="1">IFERROR(IF((VLOOKUP($E54,'Adj NEA Backsheet'!$D$5:$CB$183,H$9,FALSE))="","",(VLOOKUP($E54,'Adj NEA Backsheet'!$D$5:$CB$183,H$9,FALSE))),"")</f>
        <v>3077.3128177958934</v>
      </c>
      <c r="I54" s="121">
        <f ca="1">IFERROR(IF((VLOOKUP($E54,'Adj NEA Backsheet'!$D$5:$CB$183,I$9,FALSE))="","",(VLOOKUP($E54,'Adj NEA Backsheet'!$D$5:$CB$183,I$9,FALSE))),"")</f>
        <v>3248.1702681693223</v>
      </c>
      <c r="J54" s="122">
        <f ca="1">IFERROR(IF((VLOOKUP($E54,'Adj NEA Backsheet'!$D$5:$CB$183,J$9,FALSE))="","",(VLOOKUP($E54,'Adj NEA Backsheet'!$D$5:$CB$183,J$9,FALSE))),"")</f>
        <v>3219.8426909091186</v>
      </c>
      <c r="K54" s="120">
        <f ca="1">IFERROR(IF((VLOOKUP($E54,'Adj NEA Backsheet'!$D$5:$CB$183,K$9,FALSE))="","",(VLOOKUP($E54,'Adj NEA Backsheet'!$D$5:$CB$183,K$9,FALSE))),"")</f>
        <v>3081.34529279664</v>
      </c>
      <c r="L54" s="121">
        <f ca="1">IFERROR(IF((VLOOKUP($E54,'Adj NEA Backsheet'!$D$5:$CB$183,L$9,FALSE))="","",(VLOOKUP($E54,'Adj NEA Backsheet'!$D$5:$CB$183,L$9,FALSE))),"")</f>
        <v>3108.5294626239502</v>
      </c>
      <c r="M54" s="121">
        <f ca="1">IFERROR(IF((VLOOKUP($E54,'Adj NEA Backsheet'!$D$5:$CB$183,M$9,FALSE))="","",(VLOOKUP($E54,'Adj NEA Backsheet'!$D$5:$CB$183,M$9,FALSE))),"")</f>
        <v>3295.0632926670442</v>
      </c>
      <c r="N54" s="123">
        <f ca="1">IFERROR(IF((VLOOKUP($E54,'Adj NEA Backsheet'!$D$5:$CB$183,N$9,FALSE))="","",(VLOOKUP($E54,'Adj NEA Backsheet'!$D$5:$CB$183,N$9,FALSE))),"")</f>
        <v>3066.4590580920167</v>
      </c>
      <c r="O54" s="173">
        <f ca="1">IFERROR(IF((VLOOKUP($E54,'Adj NEA Backsheet'!$D$5:$CB$183,O$9,FALSE))="","",(VLOOKUP($E54,'Adj NEA Backsheet'!$D$5:$CB$183,O$9,FALSE))),"")</f>
        <v>3336.5219064210587</v>
      </c>
      <c r="P54" s="122">
        <f ca="1">IFERROR(IF((VLOOKUP($E54,'Adj NEA Backsheet'!$D$5:$CB$183,P$9,FALSE))="","",(VLOOKUP($E54,'Adj NEA Backsheet'!$D$5:$CB$183,P$9,FALSE))),"")</f>
        <v>3288.8422860701098</v>
      </c>
      <c r="Q54" s="123">
        <f ca="1">IFERROR(IF((VLOOKUP($E54,'NEA Backsheet'!$D$5:$CB$183,Q$9,FALSE))="","",(VLOOKUP($E54,'NEA Backsheet'!$D$5:$CB$183,Q$9,FALSE))),"")</f>
        <v>3302.4400257556181</v>
      </c>
      <c r="R54" s="234">
        <f ca="1">IFERROR(IF((VLOOKUP($E54,'NEA Backsheet'!$D$5:$CB$183,R$9,FALSE))="","",(VLOOKUP($E54,'NEA Backsheet'!$D$5:$CB$183,R$9,FALSE))),"")</f>
        <v>3295.7743520757599</v>
      </c>
    </row>
    <row r="55" spans="1:18"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IFERROR(IF((VLOOKUP($E55,'Adj NEA Backsheet'!$D$5:$CB$183,G$9,FALSE))="","",(VLOOKUP($E55,'Adj NEA Backsheet'!$D$5:$CB$183,G$9,FALSE))),"")</f>
        <v>17179.912987946489</v>
      </c>
      <c r="H55" s="121">
        <f ca="1">IFERROR(IF((VLOOKUP($E55,'Adj NEA Backsheet'!$D$5:$CB$183,H$9,FALSE))="","",(VLOOKUP($E55,'Adj NEA Backsheet'!$D$5:$CB$183,H$9,FALSE))),"")</f>
        <v>17373.145028107087</v>
      </c>
      <c r="I55" s="121">
        <f ca="1">IFERROR(IF((VLOOKUP($E55,'Adj NEA Backsheet'!$D$5:$CB$183,I$9,FALSE))="","",(VLOOKUP($E55,'Adj NEA Backsheet'!$D$5:$CB$183,I$9,FALSE))),"")</f>
        <v>20852.131993301518</v>
      </c>
      <c r="J55" s="122">
        <f ca="1">IFERROR(IF((VLOOKUP($E55,'Adj NEA Backsheet'!$D$5:$CB$183,J$9,FALSE))="","",(VLOOKUP($E55,'Adj NEA Backsheet'!$D$5:$CB$183,J$9,FALSE))),"")</f>
        <v>20950.311483224395</v>
      </c>
      <c r="K55" s="120">
        <f ca="1">IFERROR(IF((VLOOKUP($E55,'Adj NEA Backsheet'!$D$5:$CB$183,K$9,FALSE))="","",(VLOOKUP($E55,'Adj NEA Backsheet'!$D$5:$CB$183,K$9,FALSE))),"")</f>
        <v>16765.835224707716</v>
      </c>
      <c r="L55" s="121">
        <f ca="1">IFERROR(IF((VLOOKUP($E55,'Adj NEA Backsheet'!$D$5:$CB$183,L$9,FALSE))="","",(VLOOKUP($E55,'Adj NEA Backsheet'!$D$5:$CB$183,L$9,FALSE))),"")</f>
        <v>16782.116188233817</v>
      </c>
      <c r="M55" s="121">
        <f ca="1">IFERROR(IF((VLOOKUP($E55,'Adj NEA Backsheet'!$D$5:$CB$183,M$9,FALSE))="","",(VLOOKUP($E55,'Adj NEA Backsheet'!$D$5:$CB$183,M$9,FALSE))),"")</f>
        <v>17668.007683804677</v>
      </c>
      <c r="N55" s="123">
        <f ca="1">IFERROR(IF((VLOOKUP($E55,'Adj NEA Backsheet'!$D$5:$CB$183,N$9,FALSE))="","",(VLOOKUP($E55,'Adj NEA Backsheet'!$D$5:$CB$183,N$9,FALSE))),"")</f>
        <v>17174.017007108698</v>
      </c>
      <c r="O55" s="173">
        <f ca="1">IFERROR(IF((VLOOKUP($E55,'Adj NEA Backsheet'!$D$5:$CB$183,O$9,FALSE))="","",(VLOOKUP($E55,'Adj NEA Backsheet'!$D$5:$CB$183,O$9,FALSE))),"")</f>
        <v>20601.600181985174</v>
      </c>
      <c r="P55" s="122">
        <f ca="1">IFERROR(IF((VLOOKUP($E55,'Adj NEA Backsheet'!$D$5:$CB$183,P$9,FALSE))="","",(VLOOKUP($E55,'Adj NEA Backsheet'!$D$5:$CB$183,P$9,FALSE))),"")</f>
        <v>19989.350184945077</v>
      </c>
      <c r="Q55" s="123">
        <f ca="1">IFERROR(IF((VLOOKUP($E55,'NEA Backsheet'!$D$5:$CB$183,Q$9,FALSE))="","",(VLOOKUP($E55,'NEA Backsheet'!$D$5:$CB$183,Q$9,FALSE))),"")</f>
        <v>21143.009520738386</v>
      </c>
      <c r="R55" s="234">
        <f ca="1">IFERROR(IF((VLOOKUP($E55,'NEA Backsheet'!$D$5:$CB$183,R$9,FALSE))="","",(VLOOKUP($E55,'NEA Backsheet'!$D$5:$CB$183,R$9,FALSE))),"")</f>
        <v>20789.666017187308</v>
      </c>
    </row>
    <row r="56" spans="1:18"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IFERROR(IF((VLOOKUP($E56,'Adj NEA Backsheet'!$D$5:$CB$183,G$9,FALSE))="","",(VLOOKUP($E56,'Adj NEA Backsheet'!$D$5:$CB$183,G$9,FALSE))),"")</f>
        <v>6938.9173218708474</v>
      </c>
      <c r="H56" s="121">
        <f ca="1">IFERROR(IF((VLOOKUP($E56,'Adj NEA Backsheet'!$D$5:$CB$183,H$9,FALSE))="","",(VLOOKUP($E56,'Adj NEA Backsheet'!$D$5:$CB$183,H$9,FALSE))),"")</f>
        <v>7100.5206505984488</v>
      </c>
      <c r="I56" s="121">
        <f ca="1">IFERROR(IF((VLOOKUP($E56,'Adj NEA Backsheet'!$D$5:$CB$183,I$9,FALSE))="","",(VLOOKUP($E56,'Adj NEA Backsheet'!$D$5:$CB$183,I$9,FALSE))),"")</f>
        <v>7820.8826558288856</v>
      </c>
      <c r="J56" s="122">
        <f ca="1">IFERROR(IF((VLOOKUP($E56,'Adj NEA Backsheet'!$D$5:$CB$183,J$9,FALSE))="","",(VLOOKUP($E56,'Adj NEA Backsheet'!$D$5:$CB$183,J$9,FALSE))),"")</f>
        <v>8114.384422019325</v>
      </c>
      <c r="K56" s="120">
        <f ca="1">IFERROR(IF((VLOOKUP($E56,'Adj NEA Backsheet'!$D$5:$CB$183,K$9,FALSE))="","",(VLOOKUP($E56,'Adj NEA Backsheet'!$D$5:$CB$183,K$9,FALSE))),"")</f>
        <v>7944.0051903339699</v>
      </c>
      <c r="L56" s="121">
        <f ca="1">IFERROR(IF((VLOOKUP($E56,'Adj NEA Backsheet'!$D$5:$CB$183,L$9,FALSE))="","",(VLOOKUP($E56,'Adj NEA Backsheet'!$D$5:$CB$183,L$9,FALSE))),"")</f>
        <v>7812.504133319886</v>
      </c>
      <c r="M56" s="121">
        <f ca="1">IFERROR(IF((VLOOKUP($E56,'Adj NEA Backsheet'!$D$5:$CB$183,M$9,FALSE))="","",(VLOOKUP($E56,'Adj NEA Backsheet'!$D$5:$CB$183,M$9,FALSE))),"")</f>
        <v>8026.2112207762648</v>
      </c>
      <c r="N56" s="123">
        <f ca="1">IFERROR(IF((VLOOKUP($E56,'Adj NEA Backsheet'!$D$5:$CB$183,N$9,FALSE))="","",(VLOOKUP($E56,'Adj NEA Backsheet'!$D$5:$CB$183,N$9,FALSE))),"")</f>
        <v>7882.7655885156801</v>
      </c>
      <c r="O56" s="173">
        <f ca="1">IFERROR(IF((VLOOKUP($E56,'Adj NEA Backsheet'!$D$5:$CB$183,O$9,FALSE))="","",(VLOOKUP($E56,'Adj NEA Backsheet'!$D$5:$CB$183,O$9,FALSE))),"")</f>
        <v>8122.1533799116205</v>
      </c>
      <c r="P56" s="122">
        <f ca="1">IFERROR(IF((VLOOKUP($E56,'Adj NEA Backsheet'!$D$5:$CB$183,P$9,FALSE))="","",(VLOOKUP($E56,'Adj NEA Backsheet'!$D$5:$CB$183,P$9,FALSE))),"")</f>
        <v>8382.4648765121965</v>
      </c>
      <c r="Q56" s="123">
        <f ca="1">IFERROR(IF((VLOOKUP($E56,'NEA Backsheet'!$D$5:$CB$183,Q$9,FALSE))="","",(VLOOKUP($E56,'NEA Backsheet'!$D$5:$CB$183,Q$9,FALSE))),"")</f>
        <v>8941.9645973956904</v>
      </c>
      <c r="R56" s="234">
        <f ca="1">IFERROR(IF((VLOOKUP($E56,'NEA Backsheet'!$D$5:$CB$183,R$9,FALSE))="","",(VLOOKUP($E56,'NEA Backsheet'!$D$5:$CB$183,R$9,FALSE))),"")</f>
        <v>9099.711618751202</v>
      </c>
    </row>
    <row r="57" spans="1:18"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IFERROR(IF((VLOOKUP($E57,'Adj NEA Backsheet'!$D$5:$CB$183,G$9,FALSE))="","",(VLOOKUP($E57,'Adj NEA Backsheet'!$D$5:$CB$183,G$9,FALSE))),"")</f>
        <v>6153.6102941774516</v>
      </c>
      <c r="H57" s="121">
        <f ca="1">IFERROR(IF((VLOOKUP($E57,'Adj NEA Backsheet'!$D$5:$CB$183,H$9,FALSE))="","",(VLOOKUP($E57,'Adj NEA Backsheet'!$D$5:$CB$183,H$9,FALSE))),"")</f>
        <v>5919.934268050225</v>
      </c>
      <c r="I57" s="121">
        <f ca="1">IFERROR(IF((VLOOKUP($E57,'Adj NEA Backsheet'!$D$5:$CB$183,I$9,FALSE))="","",(VLOOKUP($E57,'Adj NEA Backsheet'!$D$5:$CB$183,I$9,FALSE))),"")</f>
        <v>5881.6940610812635</v>
      </c>
      <c r="J57" s="122">
        <f ca="1">IFERROR(IF((VLOOKUP($E57,'Adj NEA Backsheet'!$D$5:$CB$183,J$9,FALSE))="","",(VLOOKUP($E57,'Adj NEA Backsheet'!$D$5:$CB$183,J$9,FALSE))),"")</f>
        <v>5597.0204876104217</v>
      </c>
      <c r="K57" s="120">
        <f ca="1">IFERROR(IF((VLOOKUP($E57,'Adj NEA Backsheet'!$D$5:$CB$183,K$9,FALSE))="","",(VLOOKUP($E57,'Adj NEA Backsheet'!$D$5:$CB$183,K$9,FALSE))),"")</f>
        <v>6067.0632258753703</v>
      </c>
      <c r="L57" s="121">
        <f ca="1">IFERROR(IF((VLOOKUP($E57,'Adj NEA Backsheet'!$D$5:$CB$183,L$9,FALSE))="","",(VLOOKUP($E57,'Adj NEA Backsheet'!$D$5:$CB$183,L$9,FALSE))),"")</f>
        <v>6011.9351779772451</v>
      </c>
      <c r="M57" s="121">
        <f ca="1">IFERROR(IF((VLOOKUP($E57,'Adj NEA Backsheet'!$D$5:$CB$183,M$9,FALSE))="","",(VLOOKUP($E57,'Adj NEA Backsheet'!$D$5:$CB$183,M$9,FALSE))),"")</f>
        <v>6284.2385583897385</v>
      </c>
      <c r="N57" s="123">
        <f ca="1">IFERROR(IF((VLOOKUP($E57,'Adj NEA Backsheet'!$D$5:$CB$183,N$9,FALSE))="","",(VLOOKUP($E57,'Adj NEA Backsheet'!$D$5:$CB$183,N$9,FALSE))),"")</f>
        <v>5929.8596727921995</v>
      </c>
      <c r="O57" s="173">
        <f ca="1">IFERROR(IF((VLOOKUP($E57,'Adj NEA Backsheet'!$D$5:$CB$183,O$9,FALSE))="","",(VLOOKUP($E57,'Adj NEA Backsheet'!$D$5:$CB$183,O$9,FALSE))),"")</f>
        <v>5658.2899991723498</v>
      </c>
      <c r="P57" s="122">
        <f ca="1">IFERROR(IF((VLOOKUP($E57,'Adj NEA Backsheet'!$D$5:$CB$183,P$9,FALSE))="","",(VLOOKUP($E57,'Adj NEA Backsheet'!$D$5:$CB$183,P$9,FALSE))),"")</f>
        <v>5340.6724370298807</v>
      </c>
      <c r="Q57" s="123">
        <f ca="1">IFERROR(IF((VLOOKUP($E57,'NEA Backsheet'!$D$5:$CB$183,Q$9,FALSE))="","",(VLOOKUP($E57,'NEA Backsheet'!$D$5:$CB$183,Q$9,FALSE))),"")</f>
        <v>5706.7147399601326</v>
      </c>
      <c r="R57" s="234">
        <f ca="1">IFERROR(IF((VLOOKUP($E57,'NEA Backsheet'!$D$5:$CB$183,R$9,FALSE))="","",(VLOOKUP($E57,'NEA Backsheet'!$D$5:$CB$183,R$9,FALSE))),"")</f>
        <v>5487.6062695816618</v>
      </c>
    </row>
    <row r="58" spans="1:18"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IFERROR(IF((VLOOKUP($E58,'Adj NEA Backsheet'!$D$5:$CB$183,G$9,FALSE))="","",(VLOOKUP($E58,'Adj NEA Backsheet'!$D$5:$CB$183,G$9,FALSE))),"")</f>
        <v>11284.563303507617</v>
      </c>
      <c r="H58" s="121">
        <f ca="1">IFERROR(IF((VLOOKUP($E58,'Adj NEA Backsheet'!$D$5:$CB$183,H$9,FALSE))="","",(VLOOKUP($E58,'Adj NEA Backsheet'!$D$5:$CB$183,H$9,FALSE))),"")</f>
        <v>11323.482975832529</v>
      </c>
      <c r="I58" s="121">
        <f ca="1">IFERROR(IF((VLOOKUP($E58,'Adj NEA Backsheet'!$D$5:$CB$183,I$9,FALSE))="","",(VLOOKUP($E58,'Adj NEA Backsheet'!$D$5:$CB$183,I$9,FALSE))),"")</f>
        <v>12005.466158983743</v>
      </c>
      <c r="J58" s="122">
        <f ca="1">IFERROR(IF((VLOOKUP($E58,'Adj NEA Backsheet'!$D$5:$CB$183,J$9,FALSE))="","",(VLOOKUP($E58,'Adj NEA Backsheet'!$D$5:$CB$183,J$9,FALSE))),"")</f>
        <v>12171.414979291581</v>
      </c>
      <c r="K58" s="120">
        <f ca="1">IFERROR(IF((VLOOKUP($E58,'Adj NEA Backsheet'!$D$5:$CB$183,K$9,FALSE))="","",(VLOOKUP($E58,'Adj NEA Backsheet'!$D$5:$CB$183,K$9,FALSE))),"")</f>
        <v>11639.575110987316</v>
      </c>
      <c r="L58" s="121">
        <f ca="1">IFERROR(IF((VLOOKUP($E58,'Adj NEA Backsheet'!$D$5:$CB$183,L$9,FALSE))="","",(VLOOKUP($E58,'Adj NEA Backsheet'!$D$5:$CB$183,L$9,FALSE))),"")</f>
        <v>11858.161123524731</v>
      </c>
      <c r="M58" s="121">
        <f ca="1">IFERROR(IF((VLOOKUP($E58,'Adj NEA Backsheet'!$D$5:$CB$183,M$9,FALSE))="","",(VLOOKUP($E58,'Adj NEA Backsheet'!$D$5:$CB$183,M$9,FALSE))),"")</f>
        <v>12066.397672910462</v>
      </c>
      <c r="N58" s="123">
        <f ca="1">IFERROR(IF((VLOOKUP($E58,'Adj NEA Backsheet'!$D$5:$CB$183,N$9,FALSE))="","",(VLOOKUP($E58,'Adj NEA Backsheet'!$D$5:$CB$183,N$9,FALSE))),"")</f>
        <v>11720.954365732012</v>
      </c>
      <c r="O58" s="173">
        <f ca="1">IFERROR(IF((VLOOKUP($E58,'Adj NEA Backsheet'!$D$5:$CB$183,O$9,FALSE))="","",(VLOOKUP($E58,'Adj NEA Backsheet'!$D$5:$CB$183,O$9,FALSE))),"")</f>
        <v>12226.36093061517</v>
      </c>
      <c r="P58" s="122">
        <f ca="1">IFERROR(IF((VLOOKUP($E58,'Adj NEA Backsheet'!$D$5:$CB$183,P$9,FALSE))="","",(VLOOKUP($E58,'Adj NEA Backsheet'!$D$5:$CB$183,P$9,FALSE))),"")</f>
        <v>12764.297964368498</v>
      </c>
      <c r="Q58" s="123">
        <f ca="1">IFERROR(IF((VLOOKUP($E58,'NEA Backsheet'!$D$5:$CB$183,Q$9,FALSE))="","",(VLOOKUP($E58,'NEA Backsheet'!$D$5:$CB$183,Q$9,FALSE))),"")</f>
        <v>13663.668536829824</v>
      </c>
      <c r="R58" s="234">
        <f ca="1">IFERROR(IF((VLOOKUP($E58,'NEA Backsheet'!$D$5:$CB$183,R$9,FALSE))="","",(VLOOKUP($E58,'NEA Backsheet'!$D$5:$CB$183,R$9,FALSE))),"")</f>
        <v>13477.306935631648</v>
      </c>
    </row>
    <row r="59" spans="1:18"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IFERROR(IF((VLOOKUP($E59,'Adj NEA Backsheet'!$D$5:$CB$183,G$9,FALSE))="","",(VLOOKUP($E59,'Adj NEA Backsheet'!$D$5:$CB$183,G$9,FALSE))),"")</f>
        <v>6995.9128579329981</v>
      </c>
      <c r="H59" s="121">
        <f ca="1">IFERROR(IF((VLOOKUP($E59,'Adj NEA Backsheet'!$D$5:$CB$183,H$9,FALSE))="","",(VLOOKUP($E59,'Adj NEA Backsheet'!$D$5:$CB$183,H$9,FALSE))),"")</f>
        <v>6840.5401864387932</v>
      </c>
      <c r="I59" s="121">
        <f ca="1">IFERROR(IF((VLOOKUP($E59,'Adj NEA Backsheet'!$D$5:$CB$183,I$9,FALSE))="","",(VLOOKUP($E59,'Adj NEA Backsheet'!$D$5:$CB$183,I$9,FALSE))),"")</f>
        <v>7131.5270793353229</v>
      </c>
      <c r="J59" s="122">
        <f ca="1">IFERROR(IF((VLOOKUP($E59,'Adj NEA Backsheet'!$D$5:$CB$183,J$9,FALSE))="","",(VLOOKUP($E59,'Adj NEA Backsheet'!$D$5:$CB$183,J$9,FALSE))),"")</f>
        <v>6557.0751448723977</v>
      </c>
      <c r="K59" s="120">
        <f ca="1">IFERROR(IF((VLOOKUP($E59,'Adj NEA Backsheet'!$D$5:$CB$183,K$9,FALSE))="","",(VLOOKUP($E59,'Adj NEA Backsheet'!$D$5:$CB$183,K$9,FALSE))),"")</f>
        <v>6957.0180514872327</v>
      </c>
      <c r="L59" s="121">
        <f ca="1">IFERROR(IF((VLOOKUP($E59,'Adj NEA Backsheet'!$D$5:$CB$183,L$9,FALSE))="","",(VLOOKUP($E59,'Adj NEA Backsheet'!$D$5:$CB$183,L$9,FALSE))),"")</f>
        <v>7034.1668922447652</v>
      </c>
      <c r="M59" s="121">
        <f ca="1">IFERROR(IF((VLOOKUP($E59,'Adj NEA Backsheet'!$D$5:$CB$183,M$9,FALSE))="","",(VLOOKUP($E59,'Adj NEA Backsheet'!$D$5:$CB$183,M$9,FALSE))),"")</f>
        <v>7034.3635756890781</v>
      </c>
      <c r="N59" s="123">
        <f ca="1">IFERROR(IF((VLOOKUP($E59,'Adj NEA Backsheet'!$D$5:$CB$183,N$9,FALSE))="","",(VLOOKUP($E59,'Adj NEA Backsheet'!$D$5:$CB$183,N$9,FALSE))),"")</f>
        <v>6882.8508563351643</v>
      </c>
      <c r="O59" s="173">
        <f ca="1">IFERROR(IF((VLOOKUP($E59,'Adj NEA Backsheet'!$D$5:$CB$183,O$9,FALSE))="","",(VLOOKUP($E59,'Adj NEA Backsheet'!$D$5:$CB$183,O$9,FALSE))),"")</f>
        <v>6776.627885443525</v>
      </c>
      <c r="P59" s="122">
        <f ca="1">IFERROR(IF((VLOOKUP($E59,'Adj NEA Backsheet'!$D$5:$CB$183,P$9,FALSE))="","",(VLOOKUP($E59,'Adj NEA Backsheet'!$D$5:$CB$183,P$9,FALSE))),"")</f>
        <v>6848.0299341639056</v>
      </c>
      <c r="Q59" s="123">
        <f ca="1">IFERROR(IF((VLOOKUP($E59,'NEA Backsheet'!$D$5:$CB$183,Q$9,FALSE))="","",(VLOOKUP($E59,'NEA Backsheet'!$D$5:$CB$183,Q$9,FALSE))),"")</f>
        <v>7068.0867551182382</v>
      </c>
      <c r="R59" s="234">
        <f ca="1">IFERROR(IF((VLOOKUP($E59,'NEA Backsheet'!$D$5:$CB$183,R$9,FALSE))="","",(VLOOKUP($E59,'NEA Backsheet'!$D$5:$CB$183,R$9,FALSE))),"")</f>
        <v>7716.8766849700914</v>
      </c>
    </row>
    <row r="60" spans="1:18"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IFERROR(IF((VLOOKUP($E60,'Adj NEA Backsheet'!$D$5:$CB$183,G$9,FALSE))="","",(VLOOKUP($E60,'Adj NEA Backsheet'!$D$5:$CB$183,G$9,FALSE))),"")</f>
        <v>12434.989843102936</v>
      </c>
      <c r="H60" s="121">
        <f ca="1">IFERROR(IF((VLOOKUP($E60,'Adj NEA Backsheet'!$D$5:$CB$183,H$9,FALSE))="","",(VLOOKUP($E60,'Adj NEA Backsheet'!$D$5:$CB$183,H$9,FALSE))),"")</f>
        <v>12237.353266500624</v>
      </c>
      <c r="I60" s="121">
        <f ca="1">IFERROR(IF((VLOOKUP($E60,'Adj NEA Backsheet'!$D$5:$CB$183,I$9,FALSE))="","",(VLOOKUP($E60,'Adj NEA Backsheet'!$D$5:$CB$183,I$9,FALSE))),"")</f>
        <v>12698.302927483917</v>
      </c>
      <c r="J60" s="122">
        <f ca="1">IFERROR(IF((VLOOKUP($E60,'Adj NEA Backsheet'!$D$5:$CB$183,J$9,FALSE))="","",(VLOOKUP($E60,'Adj NEA Backsheet'!$D$5:$CB$183,J$9,FALSE))),"")</f>
        <v>13111.076139112116</v>
      </c>
      <c r="K60" s="120">
        <f ca="1">IFERROR(IF((VLOOKUP($E60,'Adj NEA Backsheet'!$D$5:$CB$183,K$9,FALSE))="","",(VLOOKUP($E60,'Adj NEA Backsheet'!$D$5:$CB$183,K$9,FALSE))),"")</f>
        <v>12731.348980209728</v>
      </c>
      <c r="L60" s="121">
        <f ca="1">IFERROR(IF((VLOOKUP($E60,'Adj NEA Backsheet'!$D$5:$CB$183,L$9,FALSE))="","",(VLOOKUP($E60,'Adj NEA Backsheet'!$D$5:$CB$183,L$9,FALSE))),"")</f>
        <v>12561.550500157829</v>
      </c>
      <c r="M60" s="121">
        <f ca="1">IFERROR(IF((VLOOKUP($E60,'Adj NEA Backsheet'!$D$5:$CB$183,M$9,FALSE))="","",(VLOOKUP($E60,'Adj NEA Backsheet'!$D$5:$CB$183,M$9,FALSE))),"")</f>
        <v>13264.088571248256</v>
      </c>
      <c r="N60" s="123">
        <f ca="1">IFERROR(IF((VLOOKUP($E60,'Adj NEA Backsheet'!$D$5:$CB$183,N$9,FALSE))="","",(VLOOKUP($E60,'Adj NEA Backsheet'!$D$5:$CB$183,N$9,FALSE))),"")</f>
        <v>12472.484297385603</v>
      </c>
      <c r="O60" s="173">
        <f ca="1">IFERROR(IF((VLOOKUP($E60,'Adj NEA Backsheet'!$D$5:$CB$183,O$9,FALSE))="","",(VLOOKUP($E60,'Adj NEA Backsheet'!$D$5:$CB$183,O$9,FALSE))),"")</f>
        <v>14164.377147970776</v>
      </c>
      <c r="P60" s="122">
        <f ca="1">IFERROR(IF((VLOOKUP($E60,'Adj NEA Backsheet'!$D$5:$CB$183,P$9,FALSE))="","",(VLOOKUP($E60,'Adj NEA Backsheet'!$D$5:$CB$183,P$9,FALSE))),"")</f>
        <v>13770.856970175893</v>
      </c>
      <c r="Q60" s="123">
        <f ca="1">IFERROR(IF((VLOOKUP($E60,'NEA Backsheet'!$D$5:$CB$183,Q$9,FALSE))="","",(VLOOKUP($E60,'NEA Backsheet'!$D$5:$CB$183,Q$9,FALSE))),"")</f>
        <v>15146.388733100259</v>
      </c>
      <c r="R60" s="234">
        <f ca="1">IFERROR(IF((VLOOKUP($E60,'NEA Backsheet'!$D$5:$CB$183,R$9,FALSE))="","",(VLOOKUP($E60,'NEA Backsheet'!$D$5:$CB$183,R$9,FALSE))),"")</f>
        <v>15132.006055979413</v>
      </c>
    </row>
    <row r="61" spans="1:18"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IFERROR(IF((VLOOKUP($E61,'Adj NEA Backsheet'!$D$5:$CB$183,G$9,FALSE))="","",(VLOOKUP($E61,'Adj NEA Backsheet'!$D$5:$CB$183,G$9,FALSE))),"")</f>
        <v>5107.0289270566</v>
      </c>
      <c r="H61" s="121">
        <f ca="1">IFERROR(IF((VLOOKUP($E61,'Adj NEA Backsheet'!$D$5:$CB$183,H$9,FALSE))="","",(VLOOKUP($E61,'Adj NEA Backsheet'!$D$5:$CB$183,H$9,FALSE))),"")</f>
        <v>5308.7254142825914</v>
      </c>
      <c r="I61" s="121">
        <f ca="1">IFERROR(IF((VLOOKUP($E61,'Adj NEA Backsheet'!$D$5:$CB$183,I$9,FALSE))="","",(VLOOKUP($E61,'Adj NEA Backsheet'!$D$5:$CB$183,I$9,FALSE))),"")</f>
        <v>5881.2733909202725</v>
      </c>
      <c r="J61" s="122">
        <f ca="1">IFERROR(IF((VLOOKUP($E61,'Adj NEA Backsheet'!$D$5:$CB$183,J$9,FALSE))="","",(VLOOKUP($E61,'Adj NEA Backsheet'!$D$5:$CB$183,J$9,FALSE))),"")</f>
        <v>5635.2964841621306</v>
      </c>
      <c r="K61" s="120">
        <f ca="1">IFERROR(IF((VLOOKUP($E61,'Adj NEA Backsheet'!$D$5:$CB$183,K$9,FALSE))="","",(VLOOKUP($E61,'Adj NEA Backsheet'!$D$5:$CB$183,K$9,FALSE))),"")</f>
        <v>5478.1480257629028</v>
      </c>
      <c r="L61" s="121">
        <f ca="1">IFERROR(IF((VLOOKUP($E61,'Adj NEA Backsheet'!$D$5:$CB$183,L$9,FALSE))="","",(VLOOKUP($E61,'Adj NEA Backsheet'!$D$5:$CB$183,L$9,FALSE))),"")</f>
        <v>5365.8314481206762</v>
      </c>
      <c r="M61" s="121">
        <f ca="1">IFERROR(IF((VLOOKUP($E61,'Adj NEA Backsheet'!$D$5:$CB$183,M$9,FALSE))="","",(VLOOKUP($E61,'Adj NEA Backsheet'!$D$5:$CB$183,M$9,FALSE))),"")</f>
        <v>5670.0662300101749</v>
      </c>
      <c r="N61" s="123">
        <f ca="1">IFERROR(IF((VLOOKUP($E61,'Adj NEA Backsheet'!$D$5:$CB$183,N$9,FALSE))="","",(VLOOKUP($E61,'Adj NEA Backsheet'!$D$5:$CB$183,N$9,FALSE))),"")</f>
        <v>5588.0712960566916</v>
      </c>
      <c r="O61" s="173">
        <f ca="1">IFERROR(IF((VLOOKUP($E61,'Adj NEA Backsheet'!$D$5:$CB$183,O$9,FALSE))="","",(VLOOKUP($E61,'Adj NEA Backsheet'!$D$5:$CB$183,O$9,FALSE))),"")</f>
        <v>5937.8746104461898</v>
      </c>
      <c r="P61" s="122">
        <f ca="1">IFERROR(IF((VLOOKUP($E61,'Adj NEA Backsheet'!$D$5:$CB$183,P$9,FALSE))="","",(VLOOKUP($E61,'Adj NEA Backsheet'!$D$5:$CB$183,P$9,FALSE))),"")</f>
        <v>5677.4720108529527</v>
      </c>
      <c r="Q61" s="123">
        <f ca="1">IFERROR(IF((VLOOKUP($E61,'NEA Backsheet'!$D$5:$CB$183,Q$9,FALSE))="","",(VLOOKUP($E61,'NEA Backsheet'!$D$5:$CB$183,Q$9,FALSE))),"")</f>
        <v>6168.933142977774</v>
      </c>
      <c r="R61" s="234">
        <f ca="1">IFERROR(IF((VLOOKUP($E61,'NEA Backsheet'!$D$5:$CB$183,R$9,FALSE))="","",(VLOOKUP($E61,'NEA Backsheet'!$D$5:$CB$183,R$9,FALSE))),"")</f>
        <v>6128.3230225182597</v>
      </c>
    </row>
    <row r="62" spans="1:18"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IFERROR(IF((VLOOKUP($E62,'Adj NEA Backsheet'!$D$5:$CB$183,G$9,FALSE))="","",(VLOOKUP($E62,'Adj NEA Backsheet'!$D$5:$CB$183,G$9,FALSE))),"")</f>
        <v>6491.6424406565475</v>
      </c>
      <c r="H62" s="121">
        <f ca="1">IFERROR(IF((VLOOKUP($E62,'Adj NEA Backsheet'!$D$5:$CB$183,H$9,FALSE))="","",(VLOOKUP($E62,'Adj NEA Backsheet'!$D$5:$CB$183,H$9,FALSE))),"")</f>
        <v>6905.5023198450535</v>
      </c>
      <c r="I62" s="121">
        <f ca="1">IFERROR(IF((VLOOKUP($E62,'Adj NEA Backsheet'!$D$5:$CB$183,I$9,FALSE))="","",(VLOOKUP($E62,'Adj NEA Backsheet'!$D$5:$CB$183,I$9,FALSE))),"")</f>
        <v>7202.8214864983029</v>
      </c>
      <c r="J62" s="122">
        <f ca="1">IFERROR(IF((VLOOKUP($E62,'Adj NEA Backsheet'!$D$5:$CB$183,J$9,FALSE))="","",(VLOOKUP($E62,'Adj NEA Backsheet'!$D$5:$CB$183,J$9,FALSE))),"")</f>
        <v>7190.4658604287215</v>
      </c>
      <c r="K62" s="120">
        <f ca="1">IFERROR(IF((VLOOKUP($E62,'Adj NEA Backsheet'!$D$5:$CB$183,K$9,FALSE))="","",(VLOOKUP($E62,'Adj NEA Backsheet'!$D$5:$CB$183,K$9,FALSE))),"")</f>
        <v>6493.4953767455463</v>
      </c>
      <c r="L62" s="121">
        <f ca="1">IFERROR(IF((VLOOKUP($E62,'Adj NEA Backsheet'!$D$5:$CB$183,L$9,FALSE))="","",(VLOOKUP($E62,'Adj NEA Backsheet'!$D$5:$CB$183,L$9,FALSE))),"")</f>
        <v>6402.9446628337319</v>
      </c>
      <c r="M62" s="121">
        <f ca="1">IFERROR(IF((VLOOKUP($E62,'Adj NEA Backsheet'!$D$5:$CB$183,M$9,FALSE))="","",(VLOOKUP($E62,'Adj NEA Backsheet'!$D$5:$CB$183,M$9,FALSE))),"")</f>
        <v>6793.5333798926058</v>
      </c>
      <c r="N62" s="123">
        <f ca="1">IFERROR(IF((VLOOKUP($E62,'Adj NEA Backsheet'!$D$5:$CB$183,N$9,FALSE))="","",(VLOOKUP($E62,'Adj NEA Backsheet'!$D$5:$CB$183,N$9,FALSE))),"")</f>
        <v>6522.9537767153251</v>
      </c>
      <c r="O62" s="173">
        <f ca="1">IFERROR(IF((VLOOKUP($E62,'Adj NEA Backsheet'!$D$5:$CB$183,O$9,FALSE))="","",(VLOOKUP($E62,'Adj NEA Backsheet'!$D$5:$CB$183,O$9,FALSE))),"")</f>
        <v>7162.104225267919</v>
      </c>
      <c r="P62" s="122">
        <f ca="1">IFERROR(IF((VLOOKUP($E62,'Adj NEA Backsheet'!$D$5:$CB$183,P$9,FALSE))="","",(VLOOKUP($E62,'Adj NEA Backsheet'!$D$5:$CB$183,P$9,FALSE))),"")</f>
        <v>7203.846609193246</v>
      </c>
      <c r="Q62" s="123">
        <f ca="1">IFERROR(IF((VLOOKUP($E62,'NEA Backsheet'!$D$5:$CB$183,Q$9,FALSE))="","",(VLOOKUP($E62,'NEA Backsheet'!$D$5:$CB$183,Q$9,FALSE))),"")</f>
        <v>7545.4190878754944</v>
      </c>
      <c r="R62" s="234">
        <f ca="1">IFERROR(IF((VLOOKUP($E62,'NEA Backsheet'!$D$5:$CB$183,R$9,FALSE))="","",(VLOOKUP($E62,'NEA Backsheet'!$D$5:$CB$183,R$9,FALSE))),"")</f>
        <v>7378.34797485535</v>
      </c>
    </row>
    <row r="63" spans="1:18"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IFERROR(IF((VLOOKUP($E63,'Adj NEA Backsheet'!$D$5:$CB$183,G$9,FALSE))="","",(VLOOKUP($E63,'Adj NEA Backsheet'!$D$5:$CB$183,G$9,FALSE))),"")</f>
        <v>16139.442914369549</v>
      </c>
      <c r="H63" s="121">
        <f ca="1">IFERROR(IF((VLOOKUP($E63,'Adj NEA Backsheet'!$D$5:$CB$183,H$9,FALSE))="","",(VLOOKUP($E63,'Adj NEA Backsheet'!$D$5:$CB$183,H$9,FALSE))),"")</f>
        <v>15580.895890090273</v>
      </c>
      <c r="I63" s="121">
        <f ca="1">IFERROR(IF((VLOOKUP($E63,'Adj NEA Backsheet'!$D$5:$CB$183,I$9,FALSE))="","",(VLOOKUP($E63,'Adj NEA Backsheet'!$D$5:$CB$183,I$9,FALSE))),"")</f>
        <v>16255.172876081313</v>
      </c>
      <c r="J63" s="122">
        <f ca="1">IFERROR(IF((VLOOKUP($E63,'Adj NEA Backsheet'!$D$5:$CB$183,J$9,FALSE))="","",(VLOOKUP($E63,'Adj NEA Backsheet'!$D$5:$CB$183,J$9,FALSE))),"")</f>
        <v>16014.614102793399</v>
      </c>
      <c r="K63" s="120">
        <f ca="1">IFERROR(IF((VLOOKUP($E63,'Adj NEA Backsheet'!$D$5:$CB$183,K$9,FALSE))="","",(VLOOKUP($E63,'Adj NEA Backsheet'!$D$5:$CB$183,K$9,FALSE))),"")</f>
        <v>16450.952617134208</v>
      </c>
      <c r="L63" s="121">
        <f ca="1">IFERROR(IF((VLOOKUP($E63,'Adj NEA Backsheet'!$D$5:$CB$183,L$9,FALSE))="","",(VLOOKUP($E63,'Adj NEA Backsheet'!$D$5:$CB$183,L$9,FALSE))),"")</f>
        <v>16434.079436339111</v>
      </c>
      <c r="M63" s="121">
        <f ca="1">IFERROR(IF((VLOOKUP($E63,'Adj NEA Backsheet'!$D$5:$CB$183,M$9,FALSE))="","",(VLOOKUP($E63,'Adj NEA Backsheet'!$D$5:$CB$183,M$9,FALSE))),"")</f>
        <v>17109.871757044446</v>
      </c>
      <c r="N63" s="123">
        <f ca="1">IFERROR(IF((VLOOKUP($E63,'Adj NEA Backsheet'!$D$5:$CB$183,N$9,FALSE))="","",(VLOOKUP($E63,'Adj NEA Backsheet'!$D$5:$CB$183,N$9,FALSE))),"")</f>
        <v>16781.440505559778</v>
      </c>
      <c r="O63" s="173">
        <f ca="1">IFERROR(IF((VLOOKUP($E63,'Adj NEA Backsheet'!$D$5:$CB$183,O$9,FALSE))="","",(VLOOKUP($E63,'Adj NEA Backsheet'!$D$5:$CB$183,O$9,FALSE))),"")</f>
        <v>16409.816500928406</v>
      </c>
      <c r="P63" s="122">
        <f ca="1">IFERROR(IF((VLOOKUP($E63,'Adj NEA Backsheet'!$D$5:$CB$183,P$9,FALSE))="","",(VLOOKUP($E63,'Adj NEA Backsheet'!$D$5:$CB$183,P$9,FALSE))),"")</f>
        <v>16314.085024950364</v>
      </c>
      <c r="Q63" s="123">
        <f ca="1">IFERROR(IF((VLOOKUP($E63,'NEA Backsheet'!$D$5:$CB$183,Q$9,FALSE))="","",(VLOOKUP($E63,'NEA Backsheet'!$D$5:$CB$183,Q$9,FALSE))),"")</f>
        <v>17354.256994823649</v>
      </c>
      <c r="R63" s="234">
        <f ca="1">IFERROR(IF((VLOOKUP($E63,'NEA Backsheet'!$D$5:$CB$183,R$9,FALSE))="","",(VLOOKUP($E63,'NEA Backsheet'!$D$5:$CB$183,R$9,FALSE))),"")</f>
        <v>16927.509892070637</v>
      </c>
    </row>
    <row r="64" spans="1:18"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IFERROR(IF((VLOOKUP($E64,'Adj NEA Backsheet'!$D$5:$CB$183,G$9,FALSE))="","",(VLOOKUP($E64,'Adj NEA Backsheet'!$D$5:$CB$183,G$9,FALSE))),"")</f>
        <v>4459.5227970924188</v>
      </c>
      <c r="H64" s="121">
        <f ca="1">IFERROR(IF((VLOOKUP($E64,'Adj NEA Backsheet'!$D$5:$CB$183,H$9,FALSE))="","",(VLOOKUP($E64,'Adj NEA Backsheet'!$D$5:$CB$183,H$9,FALSE))),"")</f>
        <v>4279.0688114766344</v>
      </c>
      <c r="I64" s="121">
        <f ca="1">IFERROR(IF((VLOOKUP($E64,'Adj NEA Backsheet'!$D$5:$CB$183,I$9,FALSE))="","",(VLOOKUP($E64,'Adj NEA Backsheet'!$D$5:$CB$183,I$9,FALSE))),"")</f>
        <v>4375.5598385507465</v>
      </c>
      <c r="J64" s="122">
        <f ca="1">IFERROR(IF((VLOOKUP($E64,'Adj NEA Backsheet'!$D$5:$CB$183,J$9,FALSE))="","",(VLOOKUP($E64,'Adj NEA Backsheet'!$D$5:$CB$183,J$9,FALSE))),"")</f>
        <v>4246.235326427015</v>
      </c>
      <c r="K64" s="120">
        <f ca="1">IFERROR(IF((VLOOKUP($E64,'Adj NEA Backsheet'!$D$5:$CB$183,K$9,FALSE))="","",(VLOOKUP($E64,'Adj NEA Backsheet'!$D$5:$CB$183,K$9,FALSE))),"")</f>
        <v>4471.2006882302776</v>
      </c>
      <c r="L64" s="121">
        <f ca="1">IFERROR(IF((VLOOKUP($E64,'Adj NEA Backsheet'!$D$5:$CB$183,L$9,FALSE))="","",(VLOOKUP($E64,'Adj NEA Backsheet'!$D$5:$CB$183,L$9,FALSE))),"")</f>
        <v>4515.6532179777651</v>
      </c>
      <c r="M64" s="121">
        <f ca="1">IFERROR(IF((VLOOKUP($E64,'Adj NEA Backsheet'!$D$5:$CB$183,M$9,FALSE))="","",(VLOOKUP($E64,'Adj NEA Backsheet'!$D$5:$CB$183,M$9,FALSE))),"")</f>
        <v>4563.0958462707758</v>
      </c>
      <c r="N64" s="123">
        <f ca="1">IFERROR(IF((VLOOKUP($E64,'Adj NEA Backsheet'!$D$5:$CB$183,N$9,FALSE))="","",(VLOOKUP($E64,'Adj NEA Backsheet'!$D$5:$CB$183,N$9,FALSE))),"")</f>
        <v>4456.4765545871114</v>
      </c>
      <c r="O64" s="173">
        <f ca="1">IFERROR(IF((VLOOKUP($E64,'Adj NEA Backsheet'!$D$5:$CB$183,O$9,FALSE))="","",(VLOOKUP($E64,'Adj NEA Backsheet'!$D$5:$CB$183,O$9,FALSE))),"")</f>
        <v>4337.7326347822</v>
      </c>
      <c r="P64" s="122">
        <f ca="1">IFERROR(IF((VLOOKUP($E64,'Adj NEA Backsheet'!$D$5:$CB$183,P$9,FALSE))="","",(VLOOKUP($E64,'Adj NEA Backsheet'!$D$5:$CB$183,P$9,FALSE))),"")</f>
        <v>4355.4231239058463</v>
      </c>
      <c r="Q64" s="123">
        <f ca="1">IFERROR(IF((VLOOKUP($E64,'NEA Backsheet'!$D$5:$CB$183,Q$9,FALSE))="","",(VLOOKUP($E64,'NEA Backsheet'!$D$5:$CB$183,Q$9,FALSE))),"")</f>
        <v>4750.2430789558275</v>
      </c>
      <c r="R64" s="234">
        <f ca="1">IFERROR(IF((VLOOKUP($E64,'NEA Backsheet'!$D$5:$CB$183,R$9,FALSE))="","",(VLOOKUP($E64,'NEA Backsheet'!$D$5:$CB$183,R$9,FALSE))),"")</f>
        <v>4304.7909353510513</v>
      </c>
    </row>
    <row r="65" spans="1:18"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IFERROR(IF((VLOOKUP($E65,'Adj NEA Backsheet'!$D$5:$CB$183,G$9,FALSE))="","",(VLOOKUP($E65,'Adj NEA Backsheet'!$D$5:$CB$183,G$9,FALSE))),"")</f>
        <v>7427.8559808390874</v>
      </c>
      <c r="H65" s="121">
        <f ca="1">IFERROR(IF((VLOOKUP($E65,'Adj NEA Backsheet'!$D$5:$CB$183,H$9,FALSE))="","",(VLOOKUP($E65,'Adj NEA Backsheet'!$D$5:$CB$183,H$9,FALSE))),"")</f>
        <v>7197.4348719336795</v>
      </c>
      <c r="I65" s="121">
        <f ca="1">IFERROR(IF((VLOOKUP($E65,'Adj NEA Backsheet'!$D$5:$CB$183,I$9,FALSE))="","",(VLOOKUP($E65,'Adj NEA Backsheet'!$D$5:$CB$183,I$9,FALSE))),"")</f>
        <v>7474.5085088454825</v>
      </c>
      <c r="J65" s="122">
        <f ca="1">IFERROR(IF((VLOOKUP($E65,'Adj NEA Backsheet'!$D$5:$CB$183,J$9,FALSE))="","",(VLOOKUP($E65,'Adj NEA Backsheet'!$D$5:$CB$183,J$9,FALSE))),"")</f>
        <v>7465.0595697369536</v>
      </c>
      <c r="K65" s="120">
        <f ca="1">IFERROR(IF((VLOOKUP($E65,'Adj NEA Backsheet'!$D$5:$CB$183,K$9,FALSE))="","",(VLOOKUP($E65,'Adj NEA Backsheet'!$D$5:$CB$183,K$9,FALSE))),"")</f>
        <v>7691.3983381448852</v>
      </c>
      <c r="L65" s="121">
        <f ca="1">IFERROR(IF((VLOOKUP($E65,'Adj NEA Backsheet'!$D$5:$CB$183,L$9,FALSE))="","",(VLOOKUP($E65,'Adj NEA Backsheet'!$D$5:$CB$183,L$9,FALSE))),"")</f>
        <v>7405.9514633173012</v>
      </c>
      <c r="M65" s="121">
        <f ca="1">IFERROR(IF((VLOOKUP($E65,'Adj NEA Backsheet'!$D$5:$CB$183,M$9,FALSE))="","",(VLOOKUP($E65,'Adj NEA Backsheet'!$D$5:$CB$183,M$9,FALSE))),"")</f>
        <v>7829.7485765248475</v>
      </c>
      <c r="N65" s="123">
        <f ca="1">IFERROR(IF((VLOOKUP($E65,'Adj NEA Backsheet'!$D$5:$CB$183,N$9,FALSE))="","",(VLOOKUP($E65,'Adj NEA Backsheet'!$D$5:$CB$183,N$9,FALSE))),"")</f>
        <v>7812.0910226103097</v>
      </c>
      <c r="O65" s="173">
        <f ca="1">IFERROR(IF((VLOOKUP($E65,'Adj NEA Backsheet'!$D$5:$CB$183,O$9,FALSE))="","",(VLOOKUP($E65,'Adj NEA Backsheet'!$D$5:$CB$183,O$9,FALSE))),"")</f>
        <v>7422.4857326531946</v>
      </c>
      <c r="P65" s="122">
        <f ca="1">IFERROR(IF((VLOOKUP($E65,'Adj NEA Backsheet'!$D$5:$CB$183,P$9,FALSE))="","",(VLOOKUP($E65,'Adj NEA Backsheet'!$D$5:$CB$183,P$9,FALSE))),"")</f>
        <v>7422.6104262191966</v>
      </c>
      <c r="Q65" s="123">
        <f ca="1">IFERROR(IF((VLOOKUP($E65,'NEA Backsheet'!$D$5:$CB$183,Q$9,FALSE))="","",(VLOOKUP($E65,'NEA Backsheet'!$D$5:$CB$183,Q$9,FALSE))),"")</f>
        <v>8081.8930682176879</v>
      </c>
      <c r="R65" s="234">
        <f ca="1">IFERROR(IF((VLOOKUP($E65,'NEA Backsheet'!$D$5:$CB$183,R$9,FALSE))="","",(VLOOKUP($E65,'NEA Backsheet'!$D$5:$CB$183,R$9,FALSE))),"")</f>
        <v>7768.462252882593</v>
      </c>
    </row>
    <row r="66" spans="1:18"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IFERROR(IF((VLOOKUP($E66,'Adj NEA Backsheet'!$D$5:$CB$183,G$9,FALSE))="","",(VLOOKUP($E66,'Adj NEA Backsheet'!$D$5:$CB$183,G$9,FALSE))),"")</f>
        <v>10761.493888826721</v>
      </c>
      <c r="H66" s="121">
        <f ca="1">IFERROR(IF((VLOOKUP($E66,'Adj NEA Backsheet'!$D$5:$CB$183,H$9,FALSE))="","",(VLOOKUP($E66,'Adj NEA Backsheet'!$D$5:$CB$183,H$9,FALSE))),"")</f>
        <v>10563.111558584133</v>
      </c>
      <c r="I66" s="121">
        <f ca="1">IFERROR(IF((VLOOKUP($E66,'Adj NEA Backsheet'!$D$5:$CB$183,I$9,FALSE))="","",(VLOOKUP($E66,'Adj NEA Backsheet'!$D$5:$CB$183,I$9,FALSE))),"")</f>
        <v>11207.468744644782</v>
      </c>
      <c r="J66" s="122">
        <f ca="1">IFERROR(IF((VLOOKUP($E66,'Adj NEA Backsheet'!$D$5:$CB$183,J$9,FALSE))="","",(VLOOKUP($E66,'Adj NEA Backsheet'!$D$5:$CB$183,J$9,FALSE))),"")</f>
        <v>11007.585927271428</v>
      </c>
      <c r="K66" s="120">
        <f ca="1">IFERROR(IF((VLOOKUP($E66,'Adj NEA Backsheet'!$D$5:$CB$183,K$9,FALSE))="","",(VLOOKUP($E66,'Adj NEA Backsheet'!$D$5:$CB$183,K$9,FALSE))),"")</f>
        <v>10539.007880800677</v>
      </c>
      <c r="L66" s="121">
        <f ca="1">IFERROR(IF((VLOOKUP($E66,'Adj NEA Backsheet'!$D$5:$CB$183,L$9,FALSE))="","",(VLOOKUP($E66,'Adj NEA Backsheet'!$D$5:$CB$183,L$9,FALSE))),"")</f>
        <v>10528.540205482444</v>
      </c>
      <c r="M66" s="121">
        <f ca="1">IFERROR(IF((VLOOKUP($E66,'Adj NEA Backsheet'!$D$5:$CB$183,M$9,FALSE))="","",(VLOOKUP($E66,'Adj NEA Backsheet'!$D$5:$CB$183,M$9,FALSE))),"")</f>
        <v>10900.998196939154</v>
      </c>
      <c r="N66" s="123">
        <f ca="1">IFERROR(IF((VLOOKUP($E66,'Adj NEA Backsheet'!$D$5:$CB$183,N$9,FALSE))="","",(VLOOKUP($E66,'Adj NEA Backsheet'!$D$5:$CB$183,N$9,FALSE))),"")</f>
        <v>11431.267566631332</v>
      </c>
      <c r="O66" s="173">
        <f ca="1">IFERROR(IF((VLOOKUP($E66,'Adj NEA Backsheet'!$D$5:$CB$183,O$9,FALSE))="","",(VLOOKUP($E66,'Adj NEA Backsheet'!$D$5:$CB$183,O$9,FALSE))),"")</f>
        <v>11070.751643330048</v>
      </c>
      <c r="P66" s="122">
        <f ca="1">IFERROR(IF((VLOOKUP($E66,'Adj NEA Backsheet'!$D$5:$CB$183,P$9,FALSE))="","",(VLOOKUP($E66,'Adj NEA Backsheet'!$D$5:$CB$183,P$9,FALSE))),"")</f>
        <v>10990.542100856694</v>
      </c>
      <c r="Q66" s="123">
        <f ca="1">IFERROR(IF((VLOOKUP($E66,'NEA Backsheet'!$D$5:$CB$183,Q$9,FALSE))="","",(VLOOKUP($E66,'NEA Backsheet'!$D$5:$CB$183,Q$9,FALSE))),"")</f>
        <v>11811.706855277847</v>
      </c>
      <c r="R66" s="234">
        <f ca="1">IFERROR(IF((VLOOKUP($E66,'NEA Backsheet'!$D$5:$CB$183,R$9,FALSE))="","",(VLOOKUP($E66,'NEA Backsheet'!$D$5:$CB$183,R$9,FALSE))),"")</f>
        <v>11815.955577010882</v>
      </c>
    </row>
    <row r="67" spans="1:18"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IFERROR(IF((VLOOKUP($E67,'Adj NEA Backsheet'!$D$5:$CB$183,G$9,FALSE))="","",(VLOOKUP($E67,'Adj NEA Backsheet'!$D$5:$CB$183,G$9,FALSE))),"")</f>
        <v>10273.604439678937</v>
      </c>
      <c r="H67" s="121">
        <f ca="1">IFERROR(IF((VLOOKUP($E67,'Adj NEA Backsheet'!$D$5:$CB$183,H$9,FALSE))="","",(VLOOKUP($E67,'Adj NEA Backsheet'!$D$5:$CB$183,H$9,FALSE))),"")</f>
        <v>10285.420565293087</v>
      </c>
      <c r="I67" s="121">
        <f ca="1">IFERROR(IF((VLOOKUP($E67,'Adj NEA Backsheet'!$D$5:$CB$183,I$9,FALSE))="","",(VLOOKUP($E67,'Adj NEA Backsheet'!$D$5:$CB$183,I$9,FALSE))),"")</f>
        <v>10802.152333042737</v>
      </c>
      <c r="J67" s="122">
        <f ca="1">IFERROR(IF((VLOOKUP($E67,'Adj NEA Backsheet'!$D$5:$CB$183,J$9,FALSE))="","",(VLOOKUP($E67,'Adj NEA Backsheet'!$D$5:$CB$183,J$9,FALSE))),"")</f>
        <v>10801.896592862691</v>
      </c>
      <c r="K67" s="120">
        <f ca="1">IFERROR(IF((VLOOKUP($E67,'Adj NEA Backsheet'!$D$5:$CB$183,K$9,FALSE))="","",(VLOOKUP($E67,'Adj NEA Backsheet'!$D$5:$CB$183,K$9,FALSE))),"")</f>
        <v>10399.572856230399</v>
      </c>
      <c r="L67" s="121">
        <f ca="1">IFERROR(IF((VLOOKUP($E67,'Adj NEA Backsheet'!$D$5:$CB$183,L$9,FALSE))="","",(VLOOKUP($E67,'Adj NEA Backsheet'!$D$5:$CB$183,L$9,FALSE))),"")</f>
        <v>10759.782659977636</v>
      </c>
      <c r="M67" s="121">
        <f ca="1">IFERROR(IF((VLOOKUP($E67,'Adj NEA Backsheet'!$D$5:$CB$183,M$9,FALSE))="","",(VLOOKUP($E67,'Adj NEA Backsheet'!$D$5:$CB$183,M$9,FALSE))),"")</f>
        <v>10795.285738633642</v>
      </c>
      <c r="N67" s="123">
        <f ca="1">IFERROR(IF((VLOOKUP($E67,'Adj NEA Backsheet'!$D$5:$CB$183,N$9,FALSE))="","",(VLOOKUP($E67,'Adj NEA Backsheet'!$D$5:$CB$183,N$9,FALSE))),"")</f>
        <v>10591.63834591147</v>
      </c>
      <c r="O67" s="173">
        <f ca="1">IFERROR(IF((VLOOKUP($E67,'Adj NEA Backsheet'!$D$5:$CB$183,O$9,FALSE))="","",(VLOOKUP($E67,'Adj NEA Backsheet'!$D$5:$CB$183,O$9,FALSE))),"")</f>
        <v>10706.799975369133</v>
      </c>
      <c r="P67" s="122">
        <f ca="1">IFERROR(IF((VLOOKUP($E67,'Adj NEA Backsheet'!$D$5:$CB$183,P$9,FALSE))="","",(VLOOKUP($E67,'Adj NEA Backsheet'!$D$5:$CB$183,P$9,FALSE))),"")</f>
        <v>10881.986571085263</v>
      </c>
      <c r="Q67" s="123">
        <f ca="1">IFERROR(IF((VLOOKUP($E67,'NEA Backsheet'!$D$5:$CB$183,Q$9,FALSE))="","",(VLOOKUP($E67,'NEA Backsheet'!$D$5:$CB$183,Q$9,FALSE))),"")</f>
        <v>11594.974262002952</v>
      </c>
      <c r="R67" s="234">
        <f ca="1">IFERROR(IF((VLOOKUP($E67,'NEA Backsheet'!$D$5:$CB$183,R$9,FALSE))="","",(VLOOKUP($E67,'NEA Backsheet'!$D$5:$CB$183,R$9,FALSE))),"")</f>
        <v>11535.903720510642</v>
      </c>
    </row>
    <row r="68" spans="1:18"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IFERROR(IF((VLOOKUP($E68,'Adj NEA Backsheet'!$D$5:$CB$183,G$9,FALSE))="","",(VLOOKUP($E68,'Adj NEA Backsheet'!$D$5:$CB$183,G$9,FALSE))),"")</f>
        <v>142.32951660534522</v>
      </c>
      <c r="H68" s="121">
        <f ca="1">IFERROR(IF((VLOOKUP($E68,'Adj NEA Backsheet'!$D$5:$CB$183,H$9,FALSE))="","",(VLOOKUP($E68,'Adj NEA Backsheet'!$D$5:$CB$183,H$9,FALSE))),"")</f>
        <v>138.01110670711407</v>
      </c>
      <c r="I68" s="121">
        <f ca="1">IFERROR(IF((VLOOKUP($E68,'Adj NEA Backsheet'!$D$5:$CB$183,I$9,FALSE))="","",(VLOOKUP($E68,'Adj NEA Backsheet'!$D$5:$CB$183,I$9,FALSE))),"")</f>
        <v>147.97527466713683</v>
      </c>
      <c r="J68" s="122">
        <f ca="1">IFERROR(IF((VLOOKUP($E68,'Adj NEA Backsheet'!$D$5:$CB$183,J$9,FALSE))="","",(VLOOKUP($E68,'Adj NEA Backsheet'!$D$5:$CB$183,J$9,FALSE))),"")</f>
        <v>145.60693592600103</v>
      </c>
      <c r="K68" s="120">
        <f ca="1">IFERROR(IF((VLOOKUP($E68,'Adj NEA Backsheet'!$D$5:$CB$183,K$9,FALSE))="","",(VLOOKUP($E68,'Adj NEA Backsheet'!$D$5:$CB$183,K$9,FALSE))),"")</f>
        <v>143.7442928072218</v>
      </c>
      <c r="L68" s="121">
        <f ca="1">IFERROR(IF((VLOOKUP($E68,'Adj NEA Backsheet'!$D$5:$CB$183,L$9,FALSE))="","",(VLOOKUP($E68,'Adj NEA Backsheet'!$D$5:$CB$183,L$9,FALSE))),"")</f>
        <v>141.70216573214438</v>
      </c>
      <c r="M68" s="121">
        <f ca="1">IFERROR(IF((VLOOKUP($E68,'Adj NEA Backsheet'!$D$5:$CB$183,M$9,FALSE))="","",(VLOOKUP($E68,'Adj NEA Backsheet'!$D$5:$CB$183,M$9,FALSE))),"")</f>
        <v>148.26470471384661</v>
      </c>
      <c r="N68" s="123">
        <f ca="1">IFERROR(IF((VLOOKUP($E68,'Adj NEA Backsheet'!$D$5:$CB$183,N$9,FALSE))="","",(VLOOKUP($E68,'Adj NEA Backsheet'!$D$5:$CB$183,N$9,FALSE))),"")</f>
        <v>144.11015449715651</v>
      </c>
      <c r="O68" s="173">
        <f ca="1">IFERROR(IF((VLOOKUP($E68,'Adj NEA Backsheet'!$D$5:$CB$183,O$9,FALSE))="","",(VLOOKUP($E68,'Adj NEA Backsheet'!$D$5:$CB$183,O$9,FALSE))),"")</f>
        <v>146.61000471255377</v>
      </c>
      <c r="P68" s="122">
        <f ca="1">IFERROR(IF((VLOOKUP($E68,'Adj NEA Backsheet'!$D$5:$CB$183,P$9,FALSE))="","",(VLOOKUP($E68,'Adj NEA Backsheet'!$D$5:$CB$183,P$9,FALSE))),"")</f>
        <v>145.27299171082799</v>
      </c>
      <c r="Q68" s="123">
        <f ca="1">IFERROR(IF((VLOOKUP($E68,'NEA Backsheet'!$D$5:$CB$183,Q$9,FALSE))="","",(VLOOKUP($E68,'NEA Backsheet'!$D$5:$CB$183,Q$9,FALSE))),"")</f>
        <v>155.65868662150544</v>
      </c>
      <c r="R68" s="234">
        <f ca="1">IFERROR(IF((VLOOKUP($E68,'NEA Backsheet'!$D$5:$CB$183,R$9,FALSE))="","",(VLOOKUP($E68,'NEA Backsheet'!$D$5:$CB$183,R$9,FALSE))),"")</f>
        <v>127.26514466079311</v>
      </c>
    </row>
    <row r="69" spans="1:18"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IFERROR(IF((VLOOKUP($E69,'Adj NEA Backsheet'!$D$5:$CB$183,G$9,FALSE))="","",(VLOOKUP($E69,'Adj NEA Backsheet'!$D$5:$CB$183,G$9,FALSE))),"")</f>
        <v>14738.568777533905</v>
      </c>
      <c r="H69" s="121">
        <f ca="1">IFERROR(IF((VLOOKUP($E69,'Adj NEA Backsheet'!$D$5:$CB$183,H$9,FALSE))="","",(VLOOKUP($E69,'Adj NEA Backsheet'!$D$5:$CB$183,H$9,FALSE))),"")</f>
        <v>14484.066790258801</v>
      </c>
      <c r="I69" s="121">
        <f ca="1">IFERROR(IF((VLOOKUP($E69,'Adj NEA Backsheet'!$D$5:$CB$183,I$9,FALSE))="","",(VLOOKUP($E69,'Adj NEA Backsheet'!$D$5:$CB$183,I$9,FALSE))),"")</f>
        <v>15584.68205433651</v>
      </c>
      <c r="J69" s="122">
        <f ca="1">IFERROR(IF((VLOOKUP($E69,'Adj NEA Backsheet'!$D$5:$CB$183,J$9,FALSE))="","",(VLOOKUP($E69,'Adj NEA Backsheet'!$D$5:$CB$183,J$9,FALSE))),"")</f>
        <v>15604.267668789642</v>
      </c>
      <c r="K69" s="120">
        <f ca="1">IFERROR(IF((VLOOKUP($E69,'Adj NEA Backsheet'!$D$5:$CB$183,K$9,FALSE))="","",(VLOOKUP($E69,'Adj NEA Backsheet'!$D$5:$CB$183,K$9,FALSE))),"")</f>
        <v>14821.976696689711</v>
      </c>
      <c r="L69" s="121">
        <f ca="1">IFERROR(IF((VLOOKUP($E69,'Adj NEA Backsheet'!$D$5:$CB$183,L$9,FALSE))="","",(VLOOKUP($E69,'Adj NEA Backsheet'!$D$5:$CB$183,L$9,FALSE))),"")</f>
        <v>14669.732714011519</v>
      </c>
      <c r="M69" s="121">
        <f ca="1">IFERROR(IF((VLOOKUP($E69,'Adj NEA Backsheet'!$D$5:$CB$183,M$9,FALSE))="","",(VLOOKUP($E69,'Adj NEA Backsheet'!$D$5:$CB$183,M$9,FALSE))),"")</f>
        <v>15235.292600175992</v>
      </c>
      <c r="N69" s="123">
        <f ca="1">IFERROR(IF((VLOOKUP($E69,'Adj NEA Backsheet'!$D$5:$CB$183,N$9,FALSE))="","",(VLOOKUP($E69,'Adj NEA Backsheet'!$D$5:$CB$183,N$9,FALSE))),"")</f>
        <v>15577.674178303347</v>
      </c>
      <c r="O69" s="173">
        <f ca="1">IFERROR(IF((VLOOKUP($E69,'Adj NEA Backsheet'!$D$5:$CB$183,O$9,FALSE))="","",(VLOOKUP($E69,'Adj NEA Backsheet'!$D$5:$CB$183,O$9,FALSE))),"")</f>
        <v>15813.048013130858</v>
      </c>
      <c r="P69" s="122">
        <f ca="1">IFERROR(IF((VLOOKUP($E69,'Adj NEA Backsheet'!$D$5:$CB$183,P$9,FALSE))="","",(VLOOKUP($E69,'Adj NEA Backsheet'!$D$5:$CB$183,P$9,FALSE))),"")</f>
        <v>15213.364162383137</v>
      </c>
      <c r="Q69" s="123">
        <f ca="1">IFERROR(IF((VLOOKUP($E69,'NEA Backsheet'!$D$5:$CB$183,Q$9,FALSE))="","",(VLOOKUP($E69,'NEA Backsheet'!$D$5:$CB$183,Q$9,FALSE))),"")</f>
        <v>16328.636337891732</v>
      </c>
      <c r="R69" s="234">
        <f ca="1">IFERROR(IF((VLOOKUP($E69,'NEA Backsheet'!$D$5:$CB$183,R$9,FALSE))="","",(VLOOKUP($E69,'NEA Backsheet'!$D$5:$CB$183,R$9,FALSE))),"")</f>
        <v>16069.186558768757</v>
      </c>
    </row>
    <row r="70" spans="1:18"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IFERROR(IF((VLOOKUP($E70,'Adj NEA Backsheet'!$D$5:$CB$183,G$9,FALSE))="","",(VLOOKUP($E70,'Adj NEA Backsheet'!$D$5:$CB$183,G$9,FALSE))),"")</f>
        <v>15596.367928848025</v>
      </c>
      <c r="H70" s="121">
        <f ca="1">IFERROR(IF((VLOOKUP($E70,'Adj NEA Backsheet'!$D$5:$CB$183,H$9,FALSE))="","",(VLOOKUP($E70,'Adj NEA Backsheet'!$D$5:$CB$183,H$9,FALSE))),"")</f>
        <v>15745.914033381736</v>
      </c>
      <c r="I70" s="121">
        <f ca="1">IFERROR(IF((VLOOKUP($E70,'Adj NEA Backsheet'!$D$5:$CB$183,I$9,FALSE))="","",(VLOOKUP($E70,'Adj NEA Backsheet'!$D$5:$CB$183,I$9,FALSE))),"")</f>
        <v>16527.239394451797</v>
      </c>
      <c r="J70" s="122">
        <f ca="1">IFERROR(IF((VLOOKUP($E70,'Adj NEA Backsheet'!$D$5:$CB$183,J$9,FALSE))="","",(VLOOKUP($E70,'Adj NEA Backsheet'!$D$5:$CB$183,J$9,FALSE))),"")</f>
        <v>16057.325207471122</v>
      </c>
      <c r="K70" s="120">
        <f ca="1">IFERROR(IF((VLOOKUP($E70,'Adj NEA Backsheet'!$D$5:$CB$183,K$9,FALSE))="","",(VLOOKUP($E70,'Adj NEA Backsheet'!$D$5:$CB$183,K$9,FALSE))),"")</f>
        <v>16708.169903417394</v>
      </c>
      <c r="L70" s="121">
        <f ca="1">IFERROR(IF((VLOOKUP($E70,'Adj NEA Backsheet'!$D$5:$CB$183,L$9,FALSE))="","",(VLOOKUP($E70,'Adj NEA Backsheet'!$D$5:$CB$183,L$9,FALSE))),"")</f>
        <v>16423.592901168246</v>
      </c>
      <c r="M70" s="121">
        <f ca="1">IFERROR(IF((VLOOKUP($E70,'Adj NEA Backsheet'!$D$5:$CB$183,M$9,FALSE))="","",(VLOOKUP($E70,'Adj NEA Backsheet'!$D$5:$CB$183,M$9,FALSE))),"")</f>
        <v>16841.057210642844</v>
      </c>
      <c r="N70" s="123">
        <f ca="1">IFERROR(IF((VLOOKUP($E70,'Adj NEA Backsheet'!$D$5:$CB$183,N$9,FALSE))="","",(VLOOKUP($E70,'Adj NEA Backsheet'!$D$5:$CB$183,N$9,FALSE))),"")</f>
        <v>16753.09349158141</v>
      </c>
      <c r="O70" s="173">
        <f ca="1">IFERROR(IF((VLOOKUP($E70,'Adj NEA Backsheet'!$D$5:$CB$183,O$9,FALSE))="","",(VLOOKUP($E70,'Adj NEA Backsheet'!$D$5:$CB$183,O$9,FALSE))),"")</f>
        <v>16204.385777098107</v>
      </c>
      <c r="P70" s="122">
        <f ca="1">IFERROR(IF((VLOOKUP($E70,'Adj NEA Backsheet'!$D$5:$CB$183,P$9,FALSE))="","",(VLOOKUP($E70,'Adj NEA Backsheet'!$D$5:$CB$183,P$9,FALSE))),"")</f>
        <v>15838.887276731301</v>
      </c>
      <c r="Q70" s="123">
        <f ca="1">IFERROR(IF((VLOOKUP($E70,'NEA Backsheet'!$D$5:$CB$183,Q$9,FALSE))="","",(VLOOKUP($E70,'NEA Backsheet'!$D$5:$CB$183,Q$9,FALSE))),"")</f>
        <v>16817.963166411566</v>
      </c>
      <c r="R70" s="234">
        <f ca="1">IFERROR(IF((VLOOKUP($E70,'NEA Backsheet'!$D$5:$CB$183,R$9,FALSE))="","",(VLOOKUP($E70,'NEA Backsheet'!$D$5:$CB$183,R$9,FALSE))),"")</f>
        <v>16865.372379074601</v>
      </c>
    </row>
    <row r="71" spans="1:18"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IFERROR(IF((VLOOKUP($E71,'Adj NEA Backsheet'!$D$5:$CB$183,G$9,FALSE))="","",(VLOOKUP($E71,'Adj NEA Backsheet'!$D$5:$CB$183,G$9,FALSE))),"")</f>
        <v>9609.5721888345288</v>
      </c>
      <c r="H71" s="121">
        <f ca="1">IFERROR(IF((VLOOKUP($E71,'Adj NEA Backsheet'!$D$5:$CB$183,H$9,FALSE))="","",(VLOOKUP($E71,'Adj NEA Backsheet'!$D$5:$CB$183,H$9,FALSE))),"")</f>
        <v>9827.1839720941571</v>
      </c>
      <c r="I71" s="121">
        <f ca="1">IFERROR(IF((VLOOKUP($E71,'Adj NEA Backsheet'!$D$5:$CB$183,I$9,FALSE))="","",(VLOOKUP($E71,'Adj NEA Backsheet'!$D$5:$CB$183,I$9,FALSE))),"")</f>
        <v>9517.2656000028837</v>
      </c>
      <c r="J71" s="122">
        <f ca="1">IFERROR(IF((VLOOKUP($E71,'Adj NEA Backsheet'!$D$5:$CB$183,J$9,FALSE))="","",(VLOOKUP($E71,'Adj NEA Backsheet'!$D$5:$CB$183,J$9,FALSE))),"")</f>
        <v>9394.1362067617301</v>
      </c>
      <c r="K71" s="120">
        <f ca="1">IFERROR(IF((VLOOKUP($E71,'Adj NEA Backsheet'!$D$5:$CB$183,K$9,FALSE))="","",(VLOOKUP($E71,'Adj NEA Backsheet'!$D$5:$CB$183,K$9,FALSE))),"")</f>
        <v>10009.272559991467</v>
      </c>
      <c r="L71" s="121">
        <f ca="1">IFERROR(IF((VLOOKUP($E71,'Adj NEA Backsheet'!$D$5:$CB$183,L$9,FALSE))="","",(VLOOKUP($E71,'Adj NEA Backsheet'!$D$5:$CB$183,L$9,FALSE))),"")</f>
        <v>10122.00504869386</v>
      </c>
      <c r="M71" s="121">
        <f ca="1">IFERROR(IF((VLOOKUP($E71,'Adj NEA Backsheet'!$D$5:$CB$183,M$9,FALSE))="","",(VLOOKUP($E71,'Adj NEA Backsheet'!$D$5:$CB$183,M$9,FALSE))),"")</f>
        <v>10122.012469727459</v>
      </c>
      <c r="N71" s="123">
        <f ca="1">IFERROR(IF((VLOOKUP($E71,'Adj NEA Backsheet'!$D$5:$CB$183,N$9,FALSE))="","",(VLOOKUP($E71,'Adj NEA Backsheet'!$D$5:$CB$183,N$9,FALSE))),"")</f>
        <v>9912.2199179181698</v>
      </c>
      <c r="O71" s="173">
        <f ca="1">IFERROR(IF((VLOOKUP($E71,'Adj NEA Backsheet'!$D$5:$CB$183,O$9,FALSE))="","",(VLOOKUP($E71,'Adj NEA Backsheet'!$D$5:$CB$183,O$9,FALSE))),"")</f>
        <v>9586.0885208659183</v>
      </c>
      <c r="P71" s="122">
        <f ca="1">IFERROR(IF((VLOOKUP($E71,'Adj NEA Backsheet'!$D$5:$CB$183,P$9,FALSE))="","",(VLOOKUP($E71,'Adj NEA Backsheet'!$D$5:$CB$183,P$9,FALSE))),"")</f>
        <v>9658.6556554347299</v>
      </c>
      <c r="Q71" s="123">
        <f ca="1">IFERROR(IF((VLOOKUP($E71,'NEA Backsheet'!$D$5:$CB$183,Q$9,FALSE))="","",(VLOOKUP($E71,'NEA Backsheet'!$D$5:$CB$183,Q$9,FALSE))),"")</f>
        <v>10084.806971912651</v>
      </c>
      <c r="R71" s="234">
        <f ca="1">IFERROR(IF((VLOOKUP($E71,'NEA Backsheet'!$D$5:$CB$183,R$9,FALSE))="","",(VLOOKUP($E71,'NEA Backsheet'!$D$5:$CB$183,R$9,FALSE))),"")</f>
        <v>10102.447977797823</v>
      </c>
    </row>
    <row r="72" spans="1:18"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IFERROR(IF((VLOOKUP($E72,'Adj NEA Backsheet'!$D$5:$CB$183,G$9,FALSE))="","",(VLOOKUP($E72,'Adj NEA Backsheet'!$D$5:$CB$183,G$9,FALSE))),"")</f>
        <v>9727.0203500539974</v>
      </c>
      <c r="H72" s="121">
        <f ca="1">IFERROR(IF((VLOOKUP($E72,'Adj NEA Backsheet'!$D$5:$CB$183,H$9,FALSE))="","",(VLOOKUP($E72,'Adj NEA Backsheet'!$D$5:$CB$183,H$9,FALSE))),"")</f>
        <v>9744.9723910423345</v>
      </c>
      <c r="I72" s="121">
        <f ca="1">IFERROR(IF((VLOOKUP($E72,'Adj NEA Backsheet'!$D$5:$CB$183,I$9,FALSE))="","",(VLOOKUP($E72,'Adj NEA Backsheet'!$D$5:$CB$183,I$9,FALSE))),"")</f>
        <v>10045.437324274733</v>
      </c>
      <c r="J72" s="122">
        <f ca="1">IFERROR(IF((VLOOKUP($E72,'Adj NEA Backsheet'!$D$5:$CB$183,J$9,FALSE))="","",(VLOOKUP($E72,'Adj NEA Backsheet'!$D$5:$CB$183,J$9,FALSE))),"")</f>
        <v>9113.98970180988</v>
      </c>
      <c r="K72" s="120">
        <f ca="1">IFERROR(IF((VLOOKUP($E72,'Adj NEA Backsheet'!$D$5:$CB$183,K$9,FALSE))="","",(VLOOKUP($E72,'Adj NEA Backsheet'!$D$5:$CB$183,K$9,FALSE))),"")</f>
        <v>9994.5878291586287</v>
      </c>
      <c r="L72" s="121">
        <f ca="1">IFERROR(IF((VLOOKUP($E72,'Adj NEA Backsheet'!$D$5:$CB$183,L$9,FALSE))="","",(VLOOKUP($E72,'Adj NEA Backsheet'!$D$5:$CB$183,L$9,FALSE))),"")</f>
        <v>10103.662901744074</v>
      </c>
      <c r="M72" s="121">
        <f ca="1">IFERROR(IF((VLOOKUP($E72,'Adj NEA Backsheet'!$D$5:$CB$183,M$9,FALSE))="","",(VLOOKUP($E72,'Adj NEA Backsheet'!$D$5:$CB$183,M$9,FALSE))),"")</f>
        <v>10104.735565740433</v>
      </c>
      <c r="N72" s="123">
        <f ca="1">IFERROR(IF((VLOOKUP($E72,'Adj NEA Backsheet'!$D$5:$CB$183,N$9,FALSE))="","",(VLOOKUP($E72,'Adj NEA Backsheet'!$D$5:$CB$183,N$9,FALSE))),"")</f>
        <v>9882.5746113208279</v>
      </c>
      <c r="O72" s="173">
        <f ca="1">IFERROR(IF((VLOOKUP($E72,'Adj NEA Backsheet'!$D$5:$CB$183,O$9,FALSE))="","",(VLOOKUP($E72,'Adj NEA Backsheet'!$D$5:$CB$183,O$9,FALSE))),"")</f>
        <v>8491.9441505522082</v>
      </c>
      <c r="P72" s="122">
        <f ca="1">IFERROR(IF((VLOOKUP($E72,'Adj NEA Backsheet'!$D$5:$CB$183,P$9,FALSE))="","",(VLOOKUP($E72,'Adj NEA Backsheet'!$D$5:$CB$183,P$9,FALSE))),"")</f>
        <v>8789.4441190811885</v>
      </c>
      <c r="Q72" s="123">
        <f ca="1">IFERROR(IF((VLOOKUP($E72,'NEA Backsheet'!$D$5:$CB$183,Q$9,FALSE))="","",(VLOOKUP($E72,'NEA Backsheet'!$D$5:$CB$183,Q$9,FALSE))),"")</f>
        <v>9341.6061367499988</v>
      </c>
      <c r="R72" s="234">
        <f ca="1">IFERROR(IF((VLOOKUP($E72,'NEA Backsheet'!$D$5:$CB$183,R$9,FALSE))="","",(VLOOKUP($E72,'NEA Backsheet'!$D$5:$CB$183,R$9,FALSE))),"")</f>
        <v>8245.4738681106246</v>
      </c>
    </row>
    <row r="73" spans="1:18"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IFERROR(IF((VLOOKUP($E73,'Adj NEA Backsheet'!$D$5:$CB$183,G$9,FALSE))="","",(VLOOKUP($E73,'Adj NEA Backsheet'!$D$5:$CB$183,G$9,FALSE))),"")</f>
        <v>13743.587837821553</v>
      </c>
      <c r="H73" s="121">
        <f ca="1">IFERROR(IF((VLOOKUP($E73,'Adj NEA Backsheet'!$D$5:$CB$183,H$9,FALSE))="","",(VLOOKUP($E73,'Adj NEA Backsheet'!$D$5:$CB$183,H$9,FALSE))),"")</f>
        <v>13776.469289081571</v>
      </c>
      <c r="I73" s="121">
        <f ca="1">IFERROR(IF((VLOOKUP($E73,'Adj NEA Backsheet'!$D$5:$CB$183,I$9,FALSE))="","",(VLOOKUP($E73,'Adj NEA Backsheet'!$D$5:$CB$183,I$9,FALSE))),"")</f>
        <v>14806.941229351687</v>
      </c>
      <c r="J73" s="122">
        <f ca="1">IFERROR(IF((VLOOKUP($E73,'Adj NEA Backsheet'!$D$5:$CB$183,J$9,FALSE))="","",(VLOOKUP($E73,'Adj NEA Backsheet'!$D$5:$CB$183,J$9,FALSE))),"")</f>
        <v>14497.734160818967</v>
      </c>
      <c r="K73" s="120">
        <f ca="1">IFERROR(IF((VLOOKUP($E73,'Adj NEA Backsheet'!$D$5:$CB$183,K$9,FALSE))="","",(VLOOKUP($E73,'Adj NEA Backsheet'!$D$5:$CB$183,K$9,FALSE))),"")</f>
        <v>13764.982647843754</v>
      </c>
      <c r="L73" s="121">
        <f ca="1">IFERROR(IF((VLOOKUP($E73,'Adj NEA Backsheet'!$D$5:$CB$183,L$9,FALSE))="","",(VLOOKUP($E73,'Adj NEA Backsheet'!$D$5:$CB$183,L$9,FALSE))),"")</f>
        <v>13469.71057990537</v>
      </c>
      <c r="M73" s="121">
        <f ca="1">IFERROR(IF((VLOOKUP($E73,'Adj NEA Backsheet'!$D$5:$CB$183,M$9,FALSE))="","",(VLOOKUP($E73,'Adj NEA Backsheet'!$D$5:$CB$183,M$9,FALSE))),"")</f>
        <v>14663.095669480281</v>
      </c>
      <c r="N73" s="123">
        <f ca="1">IFERROR(IF((VLOOKUP($E73,'Adj NEA Backsheet'!$D$5:$CB$183,N$9,FALSE))="","",(VLOOKUP($E73,'Adj NEA Backsheet'!$D$5:$CB$183,N$9,FALSE))),"")</f>
        <v>14000.979262198427</v>
      </c>
      <c r="O73" s="173">
        <f ca="1">IFERROR(IF((VLOOKUP($E73,'Adj NEA Backsheet'!$D$5:$CB$183,O$9,FALSE))="","",(VLOOKUP($E73,'Adj NEA Backsheet'!$D$5:$CB$183,O$9,FALSE))),"")</f>
        <v>14533.365123717043</v>
      </c>
      <c r="P73" s="122">
        <f ca="1">IFERROR(IF((VLOOKUP($E73,'Adj NEA Backsheet'!$D$5:$CB$183,P$9,FALSE))="","",(VLOOKUP($E73,'Adj NEA Backsheet'!$D$5:$CB$183,P$9,FALSE))),"")</f>
        <v>13974.21139654746</v>
      </c>
      <c r="Q73" s="123">
        <f ca="1">IFERROR(IF((VLOOKUP($E73,'NEA Backsheet'!$D$5:$CB$183,Q$9,FALSE))="","",(VLOOKUP($E73,'NEA Backsheet'!$D$5:$CB$183,Q$9,FALSE))),"")</f>
        <v>15430.233698475378</v>
      </c>
      <c r="R73" s="234">
        <f ca="1">IFERROR(IF((VLOOKUP($E73,'NEA Backsheet'!$D$5:$CB$183,R$9,FALSE))="","",(VLOOKUP($E73,'NEA Backsheet'!$D$5:$CB$183,R$9,FALSE))),"")</f>
        <v>14533.168766510069</v>
      </c>
    </row>
    <row r="74" spans="1:18"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IFERROR(IF((VLOOKUP($E74,'Adj NEA Backsheet'!$D$5:$CB$183,G$9,FALSE))="","",(VLOOKUP($E74,'Adj NEA Backsheet'!$D$5:$CB$183,G$9,FALSE))),"")</f>
        <v>3258.7124362699687</v>
      </c>
      <c r="H74" s="121">
        <f ca="1">IFERROR(IF((VLOOKUP($E74,'Adj NEA Backsheet'!$D$5:$CB$183,H$9,FALSE))="","",(VLOOKUP($E74,'Adj NEA Backsheet'!$D$5:$CB$183,H$9,FALSE))),"")</f>
        <v>3100.1012222194208</v>
      </c>
      <c r="I74" s="121">
        <f ca="1">IFERROR(IF((VLOOKUP($E74,'Adj NEA Backsheet'!$D$5:$CB$183,I$9,FALSE))="","",(VLOOKUP($E74,'Adj NEA Backsheet'!$D$5:$CB$183,I$9,FALSE))),"")</f>
        <v>3426.7615354582072</v>
      </c>
      <c r="J74" s="122">
        <f ca="1">IFERROR(IF((VLOOKUP($E74,'Adj NEA Backsheet'!$D$5:$CB$183,J$9,FALSE))="","",(VLOOKUP($E74,'Adj NEA Backsheet'!$D$5:$CB$183,J$9,FALSE))),"")</f>
        <v>3451.5038196520327</v>
      </c>
      <c r="K74" s="120">
        <f ca="1">IFERROR(IF((VLOOKUP($E74,'Adj NEA Backsheet'!$D$5:$CB$183,K$9,FALSE))="","",(VLOOKUP($E74,'Adj NEA Backsheet'!$D$5:$CB$183,K$9,FALSE))),"")</f>
        <v>3308.9338602139842</v>
      </c>
      <c r="L74" s="121">
        <f ca="1">IFERROR(IF((VLOOKUP($E74,'Adj NEA Backsheet'!$D$5:$CB$183,L$9,FALSE))="","",(VLOOKUP($E74,'Adj NEA Backsheet'!$D$5:$CB$183,L$9,FALSE))),"")</f>
        <v>3279.2832112650367</v>
      </c>
      <c r="M74" s="121">
        <f ca="1">IFERROR(IF((VLOOKUP($E74,'Adj NEA Backsheet'!$D$5:$CB$183,M$9,FALSE))="","",(VLOOKUP($E74,'Adj NEA Backsheet'!$D$5:$CB$183,M$9,FALSE))),"")</f>
        <v>3517.2139110448752</v>
      </c>
      <c r="N74" s="123">
        <f ca="1">IFERROR(IF((VLOOKUP($E74,'Adj NEA Backsheet'!$D$5:$CB$183,N$9,FALSE))="","",(VLOOKUP($E74,'Adj NEA Backsheet'!$D$5:$CB$183,N$9,FALSE))),"")</f>
        <v>3337.0345307909101</v>
      </c>
      <c r="O74" s="173">
        <f ca="1">IFERROR(IF((VLOOKUP($E74,'Adj NEA Backsheet'!$D$5:$CB$183,O$9,FALSE))="","",(VLOOKUP($E74,'Adj NEA Backsheet'!$D$5:$CB$183,O$9,FALSE))),"")</f>
        <v>3268.3289998125847</v>
      </c>
      <c r="P74" s="122">
        <f ca="1">IFERROR(IF((VLOOKUP($E74,'Adj NEA Backsheet'!$D$5:$CB$183,P$9,FALSE))="","",(VLOOKUP($E74,'Adj NEA Backsheet'!$D$5:$CB$183,P$9,FALSE))),"")</f>
        <v>3242.5492511610073</v>
      </c>
      <c r="Q74" s="123">
        <f ca="1">IFERROR(IF((VLOOKUP($E74,'NEA Backsheet'!$D$5:$CB$183,Q$9,FALSE))="","",(VLOOKUP($E74,'NEA Backsheet'!$D$5:$CB$183,Q$9,FALSE))),"")</f>
        <v>3602.8739283916816</v>
      </c>
      <c r="R74" s="234">
        <f ca="1">IFERROR(IF((VLOOKUP($E74,'NEA Backsheet'!$D$5:$CB$183,R$9,FALSE))="","",(VLOOKUP($E74,'NEA Backsheet'!$D$5:$CB$183,R$9,FALSE))),"")</f>
        <v>3584.8366551877989</v>
      </c>
    </row>
    <row r="75" spans="1:18"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IFERROR(IF((VLOOKUP($E75,'Adj NEA Backsheet'!$D$5:$CB$183,G$9,FALSE))="","",(VLOOKUP($E75,'Adj NEA Backsheet'!$D$5:$CB$183,G$9,FALSE))),"")</f>
        <v>6461.4070982039721</v>
      </c>
      <c r="H75" s="121">
        <f ca="1">IFERROR(IF((VLOOKUP($E75,'Adj NEA Backsheet'!$D$5:$CB$183,H$9,FALSE))="","",(VLOOKUP($E75,'Adj NEA Backsheet'!$D$5:$CB$183,H$9,FALSE))),"")</f>
        <v>6349.7964256323612</v>
      </c>
      <c r="I75" s="121">
        <f ca="1">IFERROR(IF((VLOOKUP($E75,'Adj NEA Backsheet'!$D$5:$CB$183,I$9,FALSE))="","",(VLOOKUP($E75,'Adj NEA Backsheet'!$D$5:$CB$183,I$9,FALSE))),"")</f>
        <v>6661.1051177379286</v>
      </c>
      <c r="J75" s="122">
        <f ca="1">IFERROR(IF((VLOOKUP($E75,'Adj NEA Backsheet'!$D$5:$CB$183,J$9,FALSE))="","",(VLOOKUP($E75,'Adj NEA Backsheet'!$D$5:$CB$183,J$9,FALSE))),"")</f>
        <v>6639.5837772868999</v>
      </c>
      <c r="K75" s="120">
        <f ca="1">IFERROR(IF((VLOOKUP($E75,'Adj NEA Backsheet'!$D$5:$CB$183,K$9,FALSE))="","",(VLOOKUP($E75,'Adj NEA Backsheet'!$D$5:$CB$183,K$9,FALSE))),"")</f>
        <v>6720.163679905866</v>
      </c>
      <c r="L75" s="121">
        <f ca="1">IFERROR(IF((VLOOKUP($E75,'Adj NEA Backsheet'!$D$5:$CB$183,L$9,FALSE))="","",(VLOOKUP($E75,'Adj NEA Backsheet'!$D$5:$CB$183,L$9,FALSE))),"")</f>
        <v>6667.6115695021927</v>
      </c>
      <c r="M75" s="121">
        <f ca="1">IFERROR(IF((VLOOKUP($E75,'Adj NEA Backsheet'!$D$5:$CB$183,M$9,FALSE))="","",(VLOOKUP($E75,'Adj NEA Backsheet'!$D$5:$CB$183,M$9,FALSE))),"")</f>
        <v>6897.8398626992357</v>
      </c>
      <c r="N75" s="123">
        <f ca="1">IFERROR(IF((VLOOKUP($E75,'Adj NEA Backsheet'!$D$5:$CB$183,N$9,FALSE))="","",(VLOOKUP($E75,'Adj NEA Backsheet'!$D$5:$CB$183,N$9,FALSE))),"")</f>
        <v>6898.840855278354</v>
      </c>
      <c r="O75" s="173">
        <f ca="1">IFERROR(IF((VLOOKUP($E75,'Adj NEA Backsheet'!$D$5:$CB$183,O$9,FALSE))="","",(VLOOKUP($E75,'Adj NEA Backsheet'!$D$5:$CB$183,O$9,FALSE))),"")</f>
        <v>6416.8629284332392</v>
      </c>
      <c r="P75" s="122">
        <f ca="1">IFERROR(IF((VLOOKUP($E75,'Adj NEA Backsheet'!$D$5:$CB$183,P$9,FALSE))="","",(VLOOKUP($E75,'Adj NEA Backsheet'!$D$5:$CB$183,P$9,FALSE))),"")</f>
        <v>6431.3773208304438</v>
      </c>
      <c r="Q75" s="123">
        <f ca="1">IFERROR(IF((VLOOKUP($E75,'NEA Backsheet'!$D$5:$CB$183,Q$9,FALSE))="","",(VLOOKUP($E75,'NEA Backsheet'!$D$5:$CB$183,Q$9,FALSE))),"")</f>
        <v>6857.2996632449749</v>
      </c>
      <c r="R75" s="234">
        <f ca="1">IFERROR(IF((VLOOKUP($E75,'NEA Backsheet'!$D$5:$CB$183,R$9,FALSE))="","",(VLOOKUP($E75,'NEA Backsheet'!$D$5:$CB$183,R$9,FALSE))),"")</f>
        <v>6736.1795611717462</v>
      </c>
    </row>
    <row r="76" spans="1:18"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IFERROR(IF((VLOOKUP($E76,'Adj NEA Backsheet'!$D$5:$CB$183,G$9,FALSE))="","",(VLOOKUP($E76,'Adj NEA Backsheet'!$D$5:$CB$183,G$9,FALSE))),"")</f>
        <v>21310.706142042018</v>
      </c>
      <c r="H76" s="121">
        <f ca="1">IFERROR(IF((VLOOKUP($E76,'Adj NEA Backsheet'!$D$5:$CB$183,H$9,FALSE))="","",(VLOOKUP($E76,'Adj NEA Backsheet'!$D$5:$CB$183,H$9,FALSE))),"")</f>
        <v>21250.599237193303</v>
      </c>
      <c r="I76" s="121">
        <f ca="1">IFERROR(IF((VLOOKUP($E76,'Adj NEA Backsheet'!$D$5:$CB$183,I$9,FALSE))="","",(VLOOKUP($E76,'Adj NEA Backsheet'!$D$5:$CB$183,I$9,FALSE))),"")</f>
        <v>22518.967902639746</v>
      </c>
      <c r="J76" s="122">
        <f ca="1">IFERROR(IF((VLOOKUP($E76,'Adj NEA Backsheet'!$D$5:$CB$183,J$9,FALSE))="","",(VLOOKUP($E76,'Adj NEA Backsheet'!$D$5:$CB$183,J$9,FALSE))),"")</f>
        <v>22397.758360382577</v>
      </c>
      <c r="K76" s="120">
        <f ca="1">IFERROR(IF((VLOOKUP($E76,'Adj NEA Backsheet'!$D$5:$CB$183,K$9,FALSE))="","",(VLOOKUP($E76,'Adj NEA Backsheet'!$D$5:$CB$183,K$9,FALSE))),"")</f>
        <v>22627.074494416614</v>
      </c>
      <c r="L76" s="121">
        <f ca="1">IFERROR(IF((VLOOKUP($E76,'Adj NEA Backsheet'!$D$5:$CB$183,L$9,FALSE))="","",(VLOOKUP($E76,'Adj NEA Backsheet'!$D$5:$CB$183,L$9,FALSE))),"")</f>
        <v>22270.219717953438</v>
      </c>
      <c r="M76" s="121">
        <f ca="1">IFERROR(IF((VLOOKUP($E76,'Adj NEA Backsheet'!$D$5:$CB$183,M$9,FALSE))="","",(VLOOKUP($E76,'Adj NEA Backsheet'!$D$5:$CB$183,M$9,FALSE))),"")</f>
        <v>23128.933787972037</v>
      </c>
      <c r="N76" s="123">
        <f ca="1">IFERROR(IF((VLOOKUP($E76,'Adj NEA Backsheet'!$D$5:$CB$183,N$9,FALSE))="","",(VLOOKUP($E76,'Adj NEA Backsheet'!$D$5:$CB$183,N$9,FALSE))),"")</f>
        <v>23170.178670054956</v>
      </c>
      <c r="O76" s="173">
        <f ca="1">IFERROR(IF((VLOOKUP($E76,'Adj NEA Backsheet'!$D$5:$CB$183,O$9,FALSE))="","",(VLOOKUP($E76,'Adj NEA Backsheet'!$D$5:$CB$183,O$9,FALSE))),"")</f>
        <v>21575.62326535453</v>
      </c>
      <c r="P76" s="122">
        <f ca="1">IFERROR(IF((VLOOKUP($E76,'Adj NEA Backsheet'!$D$5:$CB$183,P$9,FALSE))="","",(VLOOKUP($E76,'Adj NEA Backsheet'!$D$5:$CB$183,P$9,FALSE))),"")</f>
        <v>22025.627590679123</v>
      </c>
      <c r="Q76" s="123">
        <f ca="1">IFERROR(IF((VLOOKUP($E76,'NEA Backsheet'!$D$5:$CB$183,Q$9,FALSE))="","",(VLOOKUP($E76,'NEA Backsheet'!$D$5:$CB$183,Q$9,FALSE))),"")</f>
        <v>23191.788334540171</v>
      </c>
      <c r="R76" s="234">
        <f ca="1">IFERROR(IF((VLOOKUP($E76,'NEA Backsheet'!$D$5:$CB$183,R$9,FALSE))="","",(VLOOKUP($E76,'NEA Backsheet'!$D$5:$CB$183,R$9,FALSE))),"")</f>
        <v>22719.014207420823</v>
      </c>
    </row>
    <row r="77" spans="1:18"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IFERROR(IF((VLOOKUP($E77,'Adj NEA Backsheet'!$D$5:$CB$183,G$9,FALSE))="","",(VLOOKUP($E77,'Adj NEA Backsheet'!$D$5:$CB$183,G$9,FALSE))),"")</f>
        <v>20729.247446820158</v>
      </c>
      <c r="H77" s="121">
        <f ca="1">IFERROR(IF((VLOOKUP($E77,'Adj NEA Backsheet'!$D$5:$CB$183,H$9,FALSE))="","",(VLOOKUP($E77,'Adj NEA Backsheet'!$D$5:$CB$183,H$9,FALSE))),"")</f>
        <v>20630.535576394352</v>
      </c>
      <c r="I77" s="121">
        <f ca="1">IFERROR(IF((VLOOKUP($E77,'Adj NEA Backsheet'!$D$5:$CB$183,I$9,FALSE))="","",(VLOOKUP($E77,'Adj NEA Backsheet'!$D$5:$CB$183,I$9,FALSE))),"")</f>
        <v>22240.702963642081</v>
      </c>
      <c r="J77" s="122">
        <f ca="1">IFERROR(IF((VLOOKUP($E77,'Adj NEA Backsheet'!$D$5:$CB$183,J$9,FALSE))="","",(VLOOKUP($E77,'Adj NEA Backsheet'!$D$5:$CB$183,J$9,FALSE))),"")</f>
        <v>21675.469289728484</v>
      </c>
      <c r="K77" s="120">
        <f ca="1">IFERROR(IF((VLOOKUP($E77,'Adj NEA Backsheet'!$D$5:$CB$183,K$9,FALSE))="","",(VLOOKUP($E77,'Adj NEA Backsheet'!$D$5:$CB$183,K$9,FALSE))),"")</f>
        <v>21868.629819877002</v>
      </c>
      <c r="L77" s="121">
        <f ca="1">IFERROR(IF((VLOOKUP($E77,'Adj NEA Backsheet'!$D$5:$CB$183,L$9,FALSE))="","",(VLOOKUP($E77,'Adj NEA Backsheet'!$D$5:$CB$183,L$9,FALSE))),"")</f>
        <v>21747.005340875956</v>
      </c>
      <c r="M77" s="121">
        <f ca="1">IFERROR(IF((VLOOKUP($E77,'Adj NEA Backsheet'!$D$5:$CB$183,M$9,FALSE))="","",(VLOOKUP($E77,'Adj NEA Backsheet'!$D$5:$CB$183,M$9,FALSE))),"")</f>
        <v>22848.009351267669</v>
      </c>
      <c r="N77" s="123">
        <f ca="1">IFERROR(IF((VLOOKUP($E77,'Adj NEA Backsheet'!$D$5:$CB$183,N$9,FALSE))="","",(VLOOKUP($E77,'Adj NEA Backsheet'!$D$5:$CB$183,N$9,FALSE))),"")</f>
        <v>22655.665233404383</v>
      </c>
      <c r="O77" s="173">
        <f ca="1">IFERROR(IF((VLOOKUP($E77,'Adj NEA Backsheet'!$D$5:$CB$183,O$9,FALSE))="","",(VLOOKUP($E77,'Adj NEA Backsheet'!$D$5:$CB$183,O$9,FALSE))),"")</f>
        <v>21591.135373155143</v>
      </c>
      <c r="P77" s="122">
        <f ca="1">IFERROR(IF((VLOOKUP($E77,'Adj NEA Backsheet'!$D$5:$CB$183,P$9,FALSE))="","",(VLOOKUP($E77,'Adj NEA Backsheet'!$D$5:$CB$183,P$9,FALSE))),"")</f>
        <v>20881.314626369975</v>
      </c>
      <c r="Q77" s="123">
        <f ca="1">IFERROR(IF((VLOOKUP($E77,'NEA Backsheet'!$D$5:$CB$183,Q$9,FALSE))="","",(VLOOKUP($E77,'NEA Backsheet'!$D$5:$CB$183,Q$9,FALSE))),"")</f>
        <v>22490.991764707345</v>
      </c>
      <c r="R77" s="234">
        <f ca="1">IFERROR(IF((VLOOKUP($E77,'NEA Backsheet'!$D$5:$CB$183,R$9,FALSE))="","",(VLOOKUP($E77,'NEA Backsheet'!$D$5:$CB$183,R$9,FALSE))),"")</f>
        <v>21930.603642049908</v>
      </c>
    </row>
    <row r="78" spans="1:18"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0">
        <f ca="1">IFERROR(IF((VLOOKUP($E78,'Adj NEA Backsheet'!$D$5:$CB$183,G$9,FALSE))="","",(VLOOKUP($E78,'Adj NEA Backsheet'!$D$5:$CB$183,G$9,FALSE))),"")</f>
        <v>9386.0834593693289</v>
      </c>
      <c r="H78" s="121">
        <f ca="1">IFERROR(IF((VLOOKUP($E78,'Adj NEA Backsheet'!$D$5:$CB$183,H$9,FALSE))="","",(VLOOKUP($E78,'Adj NEA Backsheet'!$D$5:$CB$183,H$9,FALSE))),"")</f>
        <v>9452.7061723148963</v>
      </c>
      <c r="I78" s="121">
        <f ca="1">IFERROR(IF((VLOOKUP($E78,'Adj NEA Backsheet'!$D$5:$CB$183,I$9,FALSE))="","",(VLOOKUP($E78,'Adj NEA Backsheet'!$D$5:$CB$183,I$9,FALSE))),"")</f>
        <v>9379.2188851691062</v>
      </c>
      <c r="J78" s="122">
        <f ca="1">IFERROR(IF((VLOOKUP($E78,'Adj NEA Backsheet'!$D$5:$CB$183,J$9,FALSE))="","",(VLOOKUP($E78,'Adj NEA Backsheet'!$D$5:$CB$183,J$9,FALSE))),"")</f>
        <v>9763.3964727877428</v>
      </c>
      <c r="K78" s="120">
        <f ca="1">IFERROR(IF((VLOOKUP($E78,'Adj NEA Backsheet'!$D$5:$CB$183,K$9,FALSE))="","",(VLOOKUP($E78,'Adj NEA Backsheet'!$D$5:$CB$183,K$9,FALSE))),"")</f>
        <v>9178.6118007473542</v>
      </c>
      <c r="L78" s="121">
        <f ca="1">IFERROR(IF((VLOOKUP($E78,'Adj NEA Backsheet'!$D$5:$CB$183,L$9,FALSE))="","",(VLOOKUP($E78,'Adj NEA Backsheet'!$D$5:$CB$183,L$9,FALSE))),"")</f>
        <v>9297.2642632707721</v>
      </c>
      <c r="M78" s="121">
        <f ca="1">IFERROR(IF((VLOOKUP($E78,'Adj NEA Backsheet'!$D$5:$CB$183,M$9,FALSE))="","",(VLOOKUP($E78,'Adj NEA Backsheet'!$D$5:$CB$183,M$9,FALSE))),"")</f>
        <v>9435.9146851245641</v>
      </c>
      <c r="N78" s="123">
        <f ca="1">IFERROR(IF((VLOOKUP($E78,'Adj NEA Backsheet'!$D$5:$CB$183,N$9,FALSE))="","",(VLOOKUP($E78,'Adj NEA Backsheet'!$D$5:$CB$183,N$9,FALSE))),"")</f>
        <v>10362.184157622381</v>
      </c>
      <c r="O78" s="173">
        <f ca="1">IFERROR(IF((VLOOKUP($E78,'Adj NEA Backsheet'!$D$5:$CB$183,O$9,FALSE))="","",(VLOOKUP($E78,'Adj NEA Backsheet'!$D$5:$CB$183,O$9,FALSE))),"")</f>
        <v>9274.7864357296803</v>
      </c>
      <c r="P78" s="122">
        <f ca="1">IFERROR(IF((VLOOKUP($E78,'Adj NEA Backsheet'!$D$5:$CB$183,P$9,FALSE))="","",(VLOOKUP($E78,'Adj NEA Backsheet'!$D$5:$CB$183,P$9,FALSE))),"")</f>
        <v>9357.0591429674787</v>
      </c>
      <c r="Q78" s="123">
        <f ca="1">IFERROR(IF((VLOOKUP($E78,'NEA Backsheet'!$D$5:$CB$183,Q$9,FALSE))="","",(VLOOKUP($E78,'NEA Backsheet'!$D$5:$CB$183,Q$9,FALSE))),"")</f>
        <v>9603.2265520479959</v>
      </c>
      <c r="R78" s="234">
        <f ca="1">IFERROR(IF((VLOOKUP($E78,'NEA Backsheet'!$D$5:$CB$183,R$9,FALSE))="","",(VLOOKUP($E78,'NEA Backsheet'!$D$5:$CB$183,R$9,FALSE))),"")</f>
        <v>9237.6331256781486</v>
      </c>
    </row>
    <row r="79" spans="1:18"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IFERROR(IF((VLOOKUP($E79,'Adj NEA Backsheet'!$D$5:$CB$183,G$9,FALSE))="","",(VLOOKUP($E79,'Adj NEA Backsheet'!$D$5:$CB$183,G$9,FALSE))),"")</f>
        <v>12654.04374943195</v>
      </c>
      <c r="H79" s="121">
        <f ca="1">IFERROR(IF((VLOOKUP($E79,'Adj NEA Backsheet'!$D$5:$CB$183,H$9,FALSE))="","",(VLOOKUP($E79,'Adj NEA Backsheet'!$D$5:$CB$183,H$9,FALSE))),"")</f>
        <v>12734.929305561465</v>
      </c>
      <c r="I79" s="121">
        <f ca="1">IFERROR(IF((VLOOKUP($E79,'Adj NEA Backsheet'!$D$5:$CB$183,I$9,FALSE))="","",(VLOOKUP($E79,'Adj NEA Backsheet'!$D$5:$CB$183,I$9,FALSE))),"")</f>
        <v>13141.567772251497</v>
      </c>
      <c r="J79" s="122">
        <f ca="1">IFERROR(IF((VLOOKUP($E79,'Adj NEA Backsheet'!$D$5:$CB$183,J$9,FALSE))="","",(VLOOKUP($E79,'Adj NEA Backsheet'!$D$5:$CB$183,J$9,FALSE))),"")</f>
        <v>13250.666848636638</v>
      </c>
      <c r="K79" s="120">
        <f ca="1">IFERROR(IF((VLOOKUP($E79,'Adj NEA Backsheet'!$D$5:$CB$183,K$9,FALSE))="","",(VLOOKUP($E79,'Adj NEA Backsheet'!$D$5:$CB$183,K$9,FALSE))),"")</f>
        <v>12888.008057001825</v>
      </c>
      <c r="L79" s="121">
        <f ca="1">IFERROR(IF((VLOOKUP($E79,'Adj NEA Backsheet'!$D$5:$CB$183,L$9,FALSE))="","",(VLOOKUP($E79,'Adj NEA Backsheet'!$D$5:$CB$183,L$9,FALSE))),"")</f>
        <v>12977.683676573934</v>
      </c>
      <c r="M79" s="121">
        <f ca="1">IFERROR(IF((VLOOKUP($E79,'Adj NEA Backsheet'!$D$5:$CB$183,M$9,FALSE))="","",(VLOOKUP($E79,'Adj NEA Backsheet'!$D$5:$CB$183,M$9,FALSE))),"")</f>
        <v>13406.240862340223</v>
      </c>
      <c r="N79" s="123">
        <f ca="1">IFERROR(IF((VLOOKUP($E79,'Adj NEA Backsheet'!$D$5:$CB$183,N$9,FALSE))="","",(VLOOKUP($E79,'Adj NEA Backsheet'!$D$5:$CB$183,N$9,FALSE))),"")</f>
        <v>13099.128241715111</v>
      </c>
      <c r="O79" s="173">
        <f ca="1">IFERROR(IF((VLOOKUP($E79,'Adj NEA Backsheet'!$D$5:$CB$183,O$9,FALSE))="","",(VLOOKUP($E79,'Adj NEA Backsheet'!$D$5:$CB$183,O$9,FALSE))),"")</f>
        <v>13020.931047451511</v>
      </c>
      <c r="P79" s="122">
        <f ca="1">IFERROR(IF((VLOOKUP($E79,'Adj NEA Backsheet'!$D$5:$CB$183,P$9,FALSE))="","",(VLOOKUP($E79,'Adj NEA Backsheet'!$D$5:$CB$183,P$9,FALSE))),"")</f>
        <v>12898.242193742453</v>
      </c>
      <c r="Q79" s="123">
        <f ca="1">IFERROR(IF((VLOOKUP($E79,'NEA Backsheet'!$D$5:$CB$183,Q$9,FALSE))="","",(VLOOKUP($E79,'NEA Backsheet'!$D$5:$CB$183,Q$9,FALSE))),"")</f>
        <v>14026.379579480043</v>
      </c>
      <c r="R79" s="234">
        <f ca="1">IFERROR(IF((VLOOKUP($E79,'NEA Backsheet'!$D$5:$CB$183,R$9,FALSE))="","",(VLOOKUP($E79,'NEA Backsheet'!$D$5:$CB$183,R$9,FALSE))),"")</f>
        <v>13738.902288627067</v>
      </c>
    </row>
    <row r="80" spans="1:18"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IFERROR(IF((VLOOKUP($E80,'Adj NEA Backsheet'!$D$5:$CB$183,G$9,FALSE))="","",(VLOOKUP($E80,'Adj NEA Backsheet'!$D$5:$CB$183,G$9,FALSE))),"")</f>
        <v>10914.321837843931</v>
      </c>
      <c r="H80" s="121">
        <f ca="1">IFERROR(IF((VLOOKUP($E80,'Adj NEA Backsheet'!$D$5:$CB$183,H$9,FALSE))="","",(VLOOKUP($E80,'Adj NEA Backsheet'!$D$5:$CB$183,H$9,FALSE))),"")</f>
        <v>9931.2071101770143</v>
      </c>
      <c r="I80" s="121">
        <f ca="1">IFERROR(IF((VLOOKUP($E80,'Adj NEA Backsheet'!$D$5:$CB$183,I$9,FALSE))="","",(VLOOKUP($E80,'Adj NEA Backsheet'!$D$5:$CB$183,I$9,FALSE))),"")</f>
        <v>8086.6394725639439</v>
      </c>
      <c r="J80" s="122">
        <f ca="1">IFERROR(IF((VLOOKUP($E80,'Adj NEA Backsheet'!$D$5:$CB$183,J$9,FALSE))="","",(VLOOKUP($E80,'Adj NEA Backsheet'!$D$5:$CB$183,J$9,FALSE))),"")</f>
        <v>7800.9326993903887</v>
      </c>
      <c r="K80" s="120">
        <f ca="1">IFERROR(IF((VLOOKUP($E80,'Adj NEA Backsheet'!$D$5:$CB$183,K$9,FALSE))="","",(VLOOKUP($E80,'Adj NEA Backsheet'!$D$5:$CB$183,K$9,FALSE))),"")</f>
        <v>8642.1301178647791</v>
      </c>
      <c r="L80" s="121">
        <f ca="1">IFERROR(IF((VLOOKUP($E80,'Adj NEA Backsheet'!$D$5:$CB$183,L$9,FALSE))="","",(VLOOKUP($E80,'Adj NEA Backsheet'!$D$5:$CB$183,L$9,FALSE))),"")</f>
        <v>8626.5448303205703</v>
      </c>
      <c r="M80" s="121">
        <f ca="1">IFERROR(IF((VLOOKUP($E80,'Adj NEA Backsheet'!$D$5:$CB$183,M$9,FALSE))="","",(VLOOKUP($E80,'Adj NEA Backsheet'!$D$5:$CB$183,M$9,FALSE))),"")</f>
        <v>8682.0017783315525</v>
      </c>
      <c r="N80" s="123">
        <f ca="1">IFERROR(IF((VLOOKUP($E80,'Adj NEA Backsheet'!$D$5:$CB$183,N$9,FALSE))="","",(VLOOKUP($E80,'Adj NEA Backsheet'!$D$5:$CB$183,N$9,FALSE))),"")</f>
        <v>8418.3309438752021</v>
      </c>
      <c r="O80" s="173">
        <f ca="1">IFERROR(IF((VLOOKUP($E80,'Adj NEA Backsheet'!$D$5:$CB$183,O$9,FALSE))="","",(VLOOKUP($E80,'Adj NEA Backsheet'!$D$5:$CB$183,O$9,FALSE))),"")</f>
        <v>7874.2458626254247</v>
      </c>
      <c r="P80" s="122">
        <f ca="1">IFERROR(IF((VLOOKUP($E80,'Adj NEA Backsheet'!$D$5:$CB$183,P$9,FALSE))="","",(VLOOKUP($E80,'Adj NEA Backsheet'!$D$5:$CB$183,P$9,FALSE))),"")</f>
        <v>8235.8443689755695</v>
      </c>
      <c r="Q80" s="123">
        <f ca="1">IFERROR(IF((VLOOKUP($E80,'NEA Backsheet'!$D$5:$CB$183,Q$9,FALSE))="","",(VLOOKUP($E80,'NEA Backsheet'!$D$5:$CB$183,Q$9,FALSE))),"")</f>
        <v>8507.1083780657646</v>
      </c>
      <c r="R80" s="234">
        <f ca="1">IFERROR(IF((VLOOKUP($E80,'NEA Backsheet'!$D$5:$CB$183,R$9,FALSE))="","",(VLOOKUP($E80,'NEA Backsheet'!$D$5:$CB$183,R$9,FALSE))),"")</f>
        <v>8037.8647388796771</v>
      </c>
    </row>
    <row r="81" spans="1:18"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IFERROR(IF((VLOOKUP($E81,'Adj NEA Backsheet'!$D$5:$CB$183,G$9,FALSE))="","",(VLOOKUP($E81,'Adj NEA Backsheet'!$D$5:$CB$183,G$9,FALSE))),"")</f>
        <v>8898.2362128022869</v>
      </c>
      <c r="H81" s="121">
        <f ca="1">IFERROR(IF((VLOOKUP($E81,'Adj NEA Backsheet'!$D$5:$CB$183,H$9,FALSE))="","",(VLOOKUP($E81,'Adj NEA Backsheet'!$D$5:$CB$183,H$9,FALSE))),"")</f>
        <v>8828.1148216596357</v>
      </c>
      <c r="I81" s="121">
        <f ca="1">IFERROR(IF((VLOOKUP($E81,'Adj NEA Backsheet'!$D$5:$CB$183,I$9,FALSE))="","",(VLOOKUP($E81,'Adj NEA Backsheet'!$D$5:$CB$183,I$9,FALSE))),"")</f>
        <v>8845.2309131357233</v>
      </c>
      <c r="J81" s="122">
        <f ca="1">IFERROR(IF((VLOOKUP($E81,'Adj NEA Backsheet'!$D$5:$CB$183,J$9,FALSE))="","",(VLOOKUP($E81,'Adj NEA Backsheet'!$D$5:$CB$183,J$9,FALSE))),"")</f>
        <v>8929.2003031660715</v>
      </c>
      <c r="K81" s="120">
        <f ca="1">IFERROR(IF((VLOOKUP($E81,'Adj NEA Backsheet'!$D$5:$CB$183,K$9,FALSE))="","",(VLOOKUP($E81,'Adj NEA Backsheet'!$D$5:$CB$183,K$9,FALSE))),"")</f>
        <v>9221.6079323285412</v>
      </c>
      <c r="L81" s="121">
        <f ca="1">IFERROR(IF((VLOOKUP($E81,'Adj NEA Backsheet'!$D$5:$CB$183,L$9,FALSE))="","",(VLOOKUP($E81,'Adj NEA Backsheet'!$D$5:$CB$183,L$9,FALSE))),"")</f>
        <v>9060.0120292087795</v>
      </c>
      <c r="M81" s="121">
        <f ca="1">IFERROR(IF((VLOOKUP($E81,'Adj NEA Backsheet'!$D$5:$CB$183,M$9,FALSE))="","",(VLOOKUP($E81,'Adj NEA Backsheet'!$D$5:$CB$183,M$9,FALSE))),"")</f>
        <v>9165.0924261251039</v>
      </c>
      <c r="N81" s="123">
        <f ca="1">IFERROR(IF((VLOOKUP($E81,'Adj NEA Backsheet'!$D$5:$CB$183,N$9,FALSE))="","",(VLOOKUP($E81,'Adj NEA Backsheet'!$D$5:$CB$183,N$9,FALSE))),"")</f>
        <v>9036.8534522526061</v>
      </c>
      <c r="O81" s="173">
        <f ca="1">IFERROR(IF((VLOOKUP($E81,'Adj NEA Backsheet'!$D$5:$CB$183,O$9,FALSE))="","",(VLOOKUP($E81,'Adj NEA Backsheet'!$D$5:$CB$183,O$9,FALSE))),"")</f>
        <v>8915.4818238806201</v>
      </c>
      <c r="P81" s="122">
        <f ca="1">IFERROR(IF((VLOOKUP($E81,'Adj NEA Backsheet'!$D$5:$CB$183,P$9,FALSE))="","",(VLOOKUP($E81,'Adj NEA Backsheet'!$D$5:$CB$183,P$9,FALSE))),"")</f>
        <v>9185.0001836210358</v>
      </c>
      <c r="Q81" s="123">
        <f ca="1">IFERROR(IF((VLOOKUP($E81,'NEA Backsheet'!$D$5:$CB$183,Q$9,FALSE))="","",(VLOOKUP($E81,'NEA Backsheet'!$D$5:$CB$183,Q$9,FALSE))),"")</f>
        <v>9404.5121212232043</v>
      </c>
      <c r="R81" s="234">
        <f ca="1">IFERROR(IF((VLOOKUP($E81,'NEA Backsheet'!$D$5:$CB$183,R$9,FALSE))="","",(VLOOKUP($E81,'NEA Backsheet'!$D$5:$CB$183,R$9,FALSE))),"")</f>
        <v>9234.3062400231429</v>
      </c>
    </row>
    <row r="82" spans="1:18"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IFERROR(IF((VLOOKUP($E82,'Adj NEA Backsheet'!$D$5:$CB$183,G$9,FALSE))="","",(VLOOKUP($E82,'Adj NEA Backsheet'!$D$5:$CB$183,G$9,FALSE))),"")</f>
        <v>8110.0432005664788</v>
      </c>
      <c r="H82" s="121">
        <f ca="1">IFERROR(IF((VLOOKUP($E82,'Adj NEA Backsheet'!$D$5:$CB$183,H$9,FALSE))="","",(VLOOKUP($E82,'Adj NEA Backsheet'!$D$5:$CB$183,H$9,FALSE))),"")</f>
        <v>7858.1919170120209</v>
      </c>
      <c r="I82" s="121">
        <f ca="1">IFERROR(IF((VLOOKUP($E82,'Adj NEA Backsheet'!$D$5:$CB$183,I$9,FALSE))="","",(VLOOKUP($E82,'Adj NEA Backsheet'!$D$5:$CB$183,I$9,FALSE))),"")</f>
        <v>8538.7927219917237</v>
      </c>
      <c r="J82" s="122">
        <f ca="1">IFERROR(IF((VLOOKUP($E82,'Adj NEA Backsheet'!$D$5:$CB$183,J$9,FALSE))="","",(VLOOKUP($E82,'Adj NEA Backsheet'!$D$5:$CB$183,J$9,FALSE))),"")</f>
        <v>8404.0399387102116</v>
      </c>
      <c r="K82" s="120">
        <f ca="1">IFERROR(IF((VLOOKUP($E82,'Adj NEA Backsheet'!$D$5:$CB$183,K$9,FALSE))="","",(VLOOKUP($E82,'Adj NEA Backsheet'!$D$5:$CB$183,K$9,FALSE))),"")</f>
        <v>8123.3350987987178</v>
      </c>
      <c r="L82" s="121">
        <f ca="1">IFERROR(IF((VLOOKUP($E82,'Adj NEA Backsheet'!$D$5:$CB$183,L$9,FALSE))="","",(VLOOKUP($E82,'Adj NEA Backsheet'!$D$5:$CB$183,L$9,FALSE))),"")</f>
        <v>8098.7024014794333</v>
      </c>
      <c r="M82" s="121">
        <f ca="1">IFERROR(IF((VLOOKUP($E82,'Adj NEA Backsheet'!$D$5:$CB$183,M$9,FALSE))="","",(VLOOKUP($E82,'Adj NEA Backsheet'!$D$5:$CB$183,M$9,FALSE))),"")</f>
        <v>8470.6869481437261</v>
      </c>
      <c r="N82" s="123">
        <f ca="1">IFERROR(IF((VLOOKUP($E82,'Adj NEA Backsheet'!$D$5:$CB$183,N$9,FALSE))="","",(VLOOKUP($E82,'Adj NEA Backsheet'!$D$5:$CB$183,N$9,FALSE))),"")</f>
        <v>8131.9850497074231</v>
      </c>
      <c r="O82" s="173">
        <f ca="1">IFERROR(IF((VLOOKUP($E82,'Adj NEA Backsheet'!$D$5:$CB$183,O$9,FALSE))="","",(VLOOKUP($E82,'Adj NEA Backsheet'!$D$5:$CB$183,O$9,FALSE))),"")</f>
        <v>8197.890346274391</v>
      </c>
      <c r="P82" s="122">
        <f ca="1">IFERROR(IF((VLOOKUP($E82,'Adj NEA Backsheet'!$D$5:$CB$183,P$9,FALSE))="","",(VLOOKUP($E82,'Adj NEA Backsheet'!$D$5:$CB$183,P$9,FALSE))),"")</f>
        <v>8085.0514626534305</v>
      </c>
      <c r="Q82" s="123">
        <f ca="1">IFERROR(IF((VLOOKUP($E82,'NEA Backsheet'!$D$5:$CB$183,Q$9,FALSE))="","",(VLOOKUP($E82,'NEA Backsheet'!$D$5:$CB$183,Q$9,FALSE))),"")</f>
        <v>8753.3063138162379</v>
      </c>
      <c r="R82" s="234">
        <f ca="1">IFERROR(IF((VLOOKUP($E82,'NEA Backsheet'!$D$5:$CB$183,R$9,FALSE))="","",(VLOOKUP($E82,'NEA Backsheet'!$D$5:$CB$183,R$9,FALSE))),"")</f>
        <v>8621.2246559902087</v>
      </c>
    </row>
    <row r="83" spans="1:18"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IFERROR(IF((VLOOKUP($E83,'Adj NEA Backsheet'!$D$5:$CB$183,G$9,FALSE))="","",(VLOOKUP($E83,'Adj NEA Backsheet'!$D$5:$CB$183,G$9,FALSE))),"")</f>
        <v>13794.355140136082</v>
      </c>
      <c r="H83" s="121">
        <f ca="1">IFERROR(IF((VLOOKUP($E83,'Adj NEA Backsheet'!$D$5:$CB$183,H$9,FALSE))="","",(VLOOKUP($E83,'Adj NEA Backsheet'!$D$5:$CB$183,H$9,FALSE))),"")</f>
        <v>14516.159806824257</v>
      </c>
      <c r="I83" s="121">
        <f ca="1">IFERROR(IF((VLOOKUP($E83,'Adj NEA Backsheet'!$D$5:$CB$183,I$9,FALSE))="","",(VLOOKUP($E83,'Adj NEA Backsheet'!$D$5:$CB$183,I$9,FALSE))),"")</f>
        <v>15344.450545810429</v>
      </c>
      <c r="J83" s="122">
        <f ca="1">IFERROR(IF((VLOOKUP($E83,'Adj NEA Backsheet'!$D$5:$CB$183,J$9,FALSE))="","",(VLOOKUP($E83,'Adj NEA Backsheet'!$D$5:$CB$183,J$9,FALSE))),"")</f>
        <v>15766.284879779654</v>
      </c>
      <c r="K83" s="120">
        <f ca="1">IFERROR(IF((VLOOKUP($E83,'Adj NEA Backsheet'!$D$5:$CB$183,K$9,FALSE))="","",(VLOOKUP($E83,'Adj NEA Backsheet'!$D$5:$CB$183,K$9,FALSE))),"")</f>
        <v>14935.019054452945</v>
      </c>
      <c r="L83" s="121">
        <f ca="1">IFERROR(IF((VLOOKUP($E83,'Adj NEA Backsheet'!$D$5:$CB$183,L$9,FALSE))="","",(VLOOKUP($E83,'Adj NEA Backsheet'!$D$5:$CB$183,L$9,FALSE))),"")</f>
        <v>15199.27919709366</v>
      </c>
      <c r="M83" s="121">
        <f ca="1">IFERROR(IF((VLOOKUP($E83,'Adj NEA Backsheet'!$D$5:$CB$183,M$9,FALSE))="","",(VLOOKUP($E83,'Adj NEA Backsheet'!$D$5:$CB$183,M$9,FALSE))),"")</f>
        <v>15327.742794160102</v>
      </c>
      <c r="N83" s="123">
        <f ca="1">IFERROR(IF((VLOOKUP($E83,'Adj NEA Backsheet'!$D$5:$CB$183,N$9,FALSE))="","",(VLOOKUP($E83,'Adj NEA Backsheet'!$D$5:$CB$183,N$9,FALSE))),"")</f>
        <v>15066.612056326163</v>
      </c>
      <c r="O83" s="173">
        <f ca="1">IFERROR(IF((VLOOKUP($E83,'Adj NEA Backsheet'!$D$5:$CB$183,O$9,FALSE))="","",(VLOOKUP($E83,'Adj NEA Backsheet'!$D$5:$CB$183,O$9,FALSE))),"")</f>
        <v>15860.187928567133</v>
      </c>
      <c r="P83" s="122">
        <f ca="1">IFERROR(IF((VLOOKUP($E83,'Adj NEA Backsheet'!$D$5:$CB$183,P$9,FALSE))="","",(VLOOKUP($E83,'Adj NEA Backsheet'!$D$5:$CB$183,P$9,FALSE))),"")</f>
        <v>15879.580994294192</v>
      </c>
      <c r="Q83" s="123">
        <f ca="1">IFERROR(IF((VLOOKUP($E83,'NEA Backsheet'!$D$5:$CB$183,Q$9,FALSE))="","",(VLOOKUP($E83,'NEA Backsheet'!$D$5:$CB$183,Q$9,FALSE))),"")</f>
        <v>16486.332838429218</v>
      </c>
      <c r="R83" s="234">
        <f ca="1">IFERROR(IF((VLOOKUP($E83,'NEA Backsheet'!$D$5:$CB$183,R$9,FALSE))="","",(VLOOKUP($E83,'NEA Backsheet'!$D$5:$CB$183,R$9,FALSE))),"")</f>
        <v>16891.606599257364</v>
      </c>
    </row>
    <row r="84" spans="1:18"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IFERROR(IF((VLOOKUP($E84,'Adj NEA Backsheet'!$D$5:$CB$183,G$9,FALSE))="","",(VLOOKUP($E84,'Adj NEA Backsheet'!$D$5:$CB$183,G$9,FALSE))),"")</f>
        <v>7675.8615868349807</v>
      </c>
      <c r="H84" s="121">
        <f ca="1">IFERROR(IF((VLOOKUP($E84,'Adj NEA Backsheet'!$D$5:$CB$183,H$9,FALSE))="","",(VLOOKUP($E84,'Adj NEA Backsheet'!$D$5:$CB$183,H$9,FALSE))),"")</f>
        <v>7567.2165918182427</v>
      </c>
      <c r="I84" s="121">
        <f ca="1">IFERROR(IF((VLOOKUP($E84,'Adj NEA Backsheet'!$D$5:$CB$183,I$9,FALSE))="","",(VLOOKUP($E84,'Adj NEA Backsheet'!$D$5:$CB$183,I$9,FALSE))),"")</f>
        <v>8196.4050888466336</v>
      </c>
      <c r="J84" s="122">
        <f ca="1">IFERROR(IF((VLOOKUP($E84,'Adj NEA Backsheet'!$D$5:$CB$183,J$9,FALSE))="","",(VLOOKUP($E84,'Adj NEA Backsheet'!$D$5:$CB$183,J$9,FALSE))),"")</f>
        <v>8129.5212816129633</v>
      </c>
      <c r="K84" s="120">
        <f ca="1">IFERROR(IF((VLOOKUP($E84,'Adj NEA Backsheet'!$D$5:$CB$183,K$9,FALSE))="","",(VLOOKUP($E84,'Adj NEA Backsheet'!$D$5:$CB$183,K$9,FALSE))),"")</f>
        <v>8041.7054920120827</v>
      </c>
      <c r="L84" s="121">
        <f ca="1">IFERROR(IF((VLOOKUP($E84,'Adj NEA Backsheet'!$D$5:$CB$183,L$9,FALSE))="","",(VLOOKUP($E84,'Adj NEA Backsheet'!$D$5:$CB$183,L$9,FALSE))),"")</f>
        <v>8126.0121102668381</v>
      </c>
      <c r="M84" s="121">
        <f ca="1">IFERROR(IF((VLOOKUP($E84,'Adj NEA Backsheet'!$D$5:$CB$183,M$9,FALSE))="","",(VLOOKUP($E84,'Adj NEA Backsheet'!$D$5:$CB$183,M$9,FALSE))),"")</f>
        <v>8130.5633970325252</v>
      </c>
      <c r="N84" s="123">
        <f ca="1">IFERROR(IF((VLOOKUP($E84,'Adj NEA Backsheet'!$D$5:$CB$183,N$9,FALSE))="","",(VLOOKUP($E84,'Adj NEA Backsheet'!$D$5:$CB$183,N$9,FALSE))),"")</f>
        <v>7949.7885603988116</v>
      </c>
      <c r="O84" s="173">
        <f ca="1">IFERROR(IF((VLOOKUP($E84,'Adj NEA Backsheet'!$D$5:$CB$183,O$9,FALSE))="","",(VLOOKUP($E84,'Adj NEA Backsheet'!$D$5:$CB$183,O$9,FALSE))),"")</f>
        <v>7961.474968631298</v>
      </c>
      <c r="P84" s="122">
        <f ca="1">IFERROR(IF((VLOOKUP($E84,'Adj NEA Backsheet'!$D$5:$CB$183,P$9,FALSE))="","",(VLOOKUP($E84,'Adj NEA Backsheet'!$D$5:$CB$183,P$9,FALSE))),"")</f>
        <v>8020.4923362181835</v>
      </c>
      <c r="Q84" s="123">
        <f ca="1">IFERROR(IF((VLOOKUP($E84,'NEA Backsheet'!$D$5:$CB$183,Q$9,FALSE))="","",(VLOOKUP($E84,'NEA Backsheet'!$D$5:$CB$183,Q$9,FALSE))),"")</f>
        <v>8749.3178922387706</v>
      </c>
      <c r="R84" s="234">
        <f ca="1">IFERROR(IF((VLOOKUP($E84,'NEA Backsheet'!$D$5:$CB$183,R$9,FALSE))="","",(VLOOKUP($E84,'NEA Backsheet'!$D$5:$CB$183,R$9,FALSE))),"")</f>
        <v>8629.407000309935</v>
      </c>
    </row>
    <row r="85" spans="1:18"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IFERROR(IF((VLOOKUP($E85,'Adj NEA Backsheet'!$D$5:$CB$183,G$9,FALSE))="","",(VLOOKUP($E85,'Adj NEA Backsheet'!$D$5:$CB$183,G$9,FALSE))),"")</f>
        <v>37557.924139493254</v>
      </c>
      <c r="H85" s="121">
        <f ca="1">IFERROR(IF((VLOOKUP($E85,'Adj NEA Backsheet'!$D$5:$CB$183,H$9,FALSE))="","",(VLOOKUP($E85,'Adj NEA Backsheet'!$D$5:$CB$183,H$9,FALSE))),"")</f>
        <v>38616.750842494803</v>
      </c>
      <c r="I85" s="121">
        <f ca="1">IFERROR(IF((VLOOKUP($E85,'Adj NEA Backsheet'!$D$5:$CB$183,I$9,FALSE))="","",(VLOOKUP($E85,'Adj NEA Backsheet'!$D$5:$CB$183,I$9,FALSE))),"")</f>
        <v>39558.616713154814</v>
      </c>
      <c r="J85" s="122">
        <f ca="1">IFERROR(IF((VLOOKUP($E85,'Adj NEA Backsheet'!$D$5:$CB$183,J$9,FALSE))="","",(VLOOKUP($E85,'Adj NEA Backsheet'!$D$5:$CB$183,J$9,FALSE))),"")</f>
        <v>40141.58703978869</v>
      </c>
      <c r="K85" s="120">
        <f ca="1">IFERROR(IF((VLOOKUP($E85,'Adj NEA Backsheet'!$D$5:$CB$183,K$9,FALSE))="","",(VLOOKUP($E85,'Adj NEA Backsheet'!$D$5:$CB$183,K$9,FALSE))),"")</f>
        <v>39778.339647896122</v>
      </c>
      <c r="L85" s="121">
        <f ca="1">IFERROR(IF((VLOOKUP($E85,'Adj NEA Backsheet'!$D$5:$CB$183,L$9,FALSE))="","",(VLOOKUP($E85,'Adj NEA Backsheet'!$D$5:$CB$183,L$9,FALSE))),"")</f>
        <v>40413.311559261441</v>
      </c>
      <c r="M85" s="121">
        <f ca="1">IFERROR(IF((VLOOKUP($E85,'Adj NEA Backsheet'!$D$5:$CB$183,M$9,FALSE))="","",(VLOOKUP($E85,'Adj NEA Backsheet'!$D$5:$CB$183,M$9,FALSE))),"")</f>
        <v>41719.244044350504</v>
      </c>
      <c r="N85" s="123">
        <f ca="1">IFERROR(IF((VLOOKUP($E85,'Adj NEA Backsheet'!$D$5:$CB$183,N$9,FALSE))="","",(VLOOKUP($E85,'Adj NEA Backsheet'!$D$5:$CB$183,N$9,FALSE))),"")</f>
        <v>41054.395432626668</v>
      </c>
      <c r="O85" s="173">
        <f ca="1">IFERROR(IF((VLOOKUP($E85,'Adj NEA Backsheet'!$D$5:$CB$183,O$9,FALSE))="","",(VLOOKUP($E85,'Adj NEA Backsheet'!$D$5:$CB$183,O$9,FALSE))),"")</f>
        <v>41244.421309578815</v>
      </c>
      <c r="P85" s="122">
        <f ca="1">IFERROR(IF((VLOOKUP($E85,'Adj NEA Backsheet'!$D$5:$CB$183,P$9,FALSE))="","",(VLOOKUP($E85,'Adj NEA Backsheet'!$D$5:$CB$183,P$9,FALSE))),"")</f>
        <v>42342.097785493839</v>
      </c>
      <c r="Q85" s="123">
        <f ca="1">IFERROR(IF((VLOOKUP($E85,'NEA Backsheet'!$D$5:$CB$183,Q$9,FALSE))="","",(VLOOKUP($E85,'NEA Backsheet'!$D$5:$CB$183,Q$9,FALSE))),"")</f>
        <v>44166.098717799396</v>
      </c>
      <c r="R85" s="234">
        <f ca="1">IFERROR(IF((VLOOKUP($E85,'NEA Backsheet'!$D$5:$CB$183,R$9,FALSE))="","",(VLOOKUP($E85,'NEA Backsheet'!$D$5:$CB$183,R$9,FALSE))),"")</f>
        <v>44024.349449031986</v>
      </c>
    </row>
    <row r="86" spans="1:18"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IFERROR(IF((VLOOKUP($E86,'Adj NEA Backsheet'!$D$5:$CB$183,G$9,FALSE))="","",(VLOOKUP($E86,'Adj NEA Backsheet'!$D$5:$CB$183,G$9,FALSE))),"")</f>
        <v>5159.3874485059896</v>
      </c>
      <c r="H86" s="121">
        <f ca="1">IFERROR(IF((VLOOKUP($E86,'Adj NEA Backsheet'!$D$5:$CB$183,H$9,FALSE))="","",(VLOOKUP($E86,'Adj NEA Backsheet'!$D$5:$CB$183,H$9,FALSE))),"")</f>
        <v>5264.0804936109507</v>
      </c>
      <c r="I86" s="121">
        <f ca="1">IFERROR(IF((VLOOKUP($E86,'Adj NEA Backsheet'!$D$5:$CB$183,I$9,FALSE))="","",(VLOOKUP($E86,'Adj NEA Backsheet'!$D$5:$CB$183,I$9,FALSE))),"")</f>
        <v>5489.2083461240654</v>
      </c>
      <c r="J86" s="122">
        <f ca="1">IFERROR(IF((VLOOKUP($E86,'Adj NEA Backsheet'!$D$5:$CB$183,J$9,FALSE))="","",(VLOOKUP($E86,'Adj NEA Backsheet'!$D$5:$CB$183,J$9,FALSE))),"")</f>
        <v>5413.8648180600831</v>
      </c>
      <c r="K86" s="120">
        <f ca="1">IFERROR(IF((VLOOKUP($E86,'Adj NEA Backsheet'!$D$5:$CB$183,K$9,FALSE))="","",(VLOOKUP($E86,'Adj NEA Backsheet'!$D$5:$CB$183,K$9,FALSE))),"")</f>
        <v>5381.9673220820632</v>
      </c>
      <c r="L86" s="121">
        <f ca="1">IFERROR(IF((VLOOKUP($E86,'Adj NEA Backsheet'!$D$5:$CB$183,L$9,FALSE))="","",(VLOOKUP($E86,'Adj NEA Backsheet'!$D$5:$CB$183,L$9,FALSE))),"")</f>
        <v>5431.7907235605453</v>
      </c>
      <c r="M86" s="121">
        <f ca="1">IFERROR(IF((VLOOKUP($E86,'Adj NEA Backsheet'!$D$5:$CB$183,M$9,FALSE))="","",(VLOOKUP($E86,'Adj NEA Backsheet'!$D$5:$CB$183,M$9,FALSE))),"")</f>
        <v>5603.9723284343881</v>
      </c>
      <c r="N86" s="123">
        <f ca="1">IFERROR(IF((VLOOKUP($E86,'Adj NEA Backsheet'!$D$5:$CB$183,N$9,FALSE))="","",(VLOOKUP($E86,'Adj NEA Backsheet'!$D$5:$CB$183,N$9,FALSE))),"")</f>
        <v>5403.6634375242684</v>
      </c>
      <c r="O86" s="173">
        <f ca="1">IFERROR(IF((VLOOKUP($E86,'Adj NEA Backsheet'!$D$5:$CB$183,O$9,FALSE))="","",(VLOOKUP($E86,'Adj NEA Backsheet'!$D$5:$CB$183,O$9,FALSE))),"")</f>
        <v>5387.4490990751265</v>
      </c>
      <c r="P86" s="122">
        <f ca="1">IFERROR(IF((VLOOKUP($E86,'Adj NEA Backsheet'!$D$5:$CB$183,P$9,FALSE))="","",(VLOOKUP($E86,'Adj NEA Backsheet'!$D$5:$CB$183,P$9,FALSE))),"")</f>
        <v>5386.8395726780818</v>
      </c>
      <c r="Q86" s="123">
        <f ca="1">IFERROR(IF((VLOOKUP($E86,'NEA Backsheet'!$D$5:$CB$183,Q$9,FALSE))="","",(VLOOKUP($E86,'NEA Backsheet'!$D$5:$CB$183,Q$9,FALSE))),"")</f>
        <v>5711.5559270556605</v>
      </c>
      <c r="R86" s="234">
        <f ca="1">IFERROR(IF((VLOOKUP($E86,'NEA Backsheet'!$D$5:$CB$183,R$9,FALSE))="","",(VLOOKUP($E86,'NEA Backsheet'!$D$5:$CB$183,R$9,FALSE))),"")</f>
        <v>5696.6552143871568</v>
      </c>
    </row>
    <row r="87" spans="1:18"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IFERROR(IF((VLOOKUP($E87,'Adj NEA Backsheet'!$D$5:$CB$183,G$9,FALSE))="","",(VLOOKUP($E87,'Adj NEA Backsheet'!$D$5:$CB$183,G$9,FALSE))),"")</f>
        <v>14159.548293164366</v>
      </c>
      <c r="H87" s="121">
        <f ca="1">IFERROR(IF((VLOOKUP($E87,'Adj NEA Backsheet'!$D$5:$CB$183,H$9,FALSE))="","",(VLOOKUP($E87,'Adj NEA Backsheet'!$D$5:$CB$183,H$9,FALSE))),"")</f>
        <v>14247.642333122767</v>
      </c>
      <c r="I87" s="121">
        <f ca="1">IFERROR(IF((VLOOKUP($E87,'Adj NEA Backsheet'!$D$5:$CB$183,I$9,FALSE))="","",(VLOOKUP($E87,'Adj NEA Backsheet'!$D$5:$CB$183,I$9,FALSE))),"")</f>
        <v>15270.043012644936</v>
      </c>
      <c r="J87" s="122">
        <f ca="1">IFERROR(IF((VLOOKUP($E87,'Adj NEA Backsheet'!$D$5:$CB$183,J$9,FALSE))="","",(VLOOKUP($E87,'Adj NEA Backsheet'!$D$5:$CB$183,J$9,FALSE))),"")</f>
        <v>15667.562597011383</v>
      </c>
      <c r="K87" s="120">
        <f ca="1">IFERROR(IF((VLOOKUP($E87,'Adj NEA Backsheet'!$D$5:$CB$183,K$9,FALSE))="","",(VLOOKUP($E87,'Adj NEA Backsheet'!$D$5:$CB$183,K$9,FALSE))),"")</f>
        <v>14208.454163407441</v>
      </c>
      <c r="L87" s="121">
        <f ca="1">IFERROR(IF((VLOOKUP($E87,'Adj NEA Backsheet'!$D$5:$CB$183,L$9,FALSE))="","",(VLOOKUP($E87,'Adj NEA Backsheet'!$D$5:$CB$183,L$9,FALSE))),"")</f>
        <v>14324.960113495021</v>
      </c>
      <c r="M87" s="121">
        <f ca="1">IFERROR(IF((VLOOKUP($E87,'Adj NEA Backsheet'!$D$5:$CB$183,M$9,FALSE))="","",(VLOOKUP($E87,'Adj NEA Backsheet'!$D$5:$CB$183,M$9,FALSE))),"")</f>
        <v>15346.932150479646</v>
      </c>
      <c r="N87" s="123">
        <f ca="1">IFERROR(IF((VLOOKUP($E87,'Adj NEA Backsheet'!$D$5:$CB$183,N$9,FALSE))="","",(VLOOKUP($E87,'Adj NEA Backsheet'!$D$5:$CB$183,N$9,FALSE))),"")</f>
        <v>13420.421685679987</v>
      </c>
      <c r="O87" s="173">
        <f ca="1">IFERROR(IF((VLOOKUP($E87,'Adj NEA Backsheet'!$D$5:$CB$183,O$9,FALSE))="","",(VLOOKUP($E87,'Adj NEA Backsheet'!$D$5:$CB$183,O$9,FALSE))),"")</f>
        <v>14819.879538790319</v>
      </c>
      <c r="P87" s="122">
        <f ca="1">IFERROR(IF((VLOOKUP($E87,'Adj NEA Backsheet'!$D$5:$CB$183,P$9,FALSE))="","",(VLOOKUP($E87,'Adj NEA Backsheet'!$D$5:$CB$183,P$9,FALSE))),"")</f>
        <v>14790.820989112543</v>
      </c>
      <c r="Q87" s="123">
        <f ca="1">IFERROR(IF((VLOOKUP($E87,'NEA Backsheet'!$D$5:$CB$183,Q$9,FALSE))="","",(VLOOKUP($E87,'NEA Backsheet'!$D$5:$CB$183,Q$9,FALSE))),"")</f>
        <v>15862.274533981603</v>
      </c>
      <c r="R87" s="234">
        <f ca="1">IFERROR(IF((VLOOKUP($E87,'NEA Backsheet'!$D$5:$CB$183,R$9,FALSE))="","",(VLOOKUP($E87,'NEA Backsheet'!$D$5:$CB$183,R$9,FALSE))),"")</f>
        <v>15267.725559028264</v>
      </c>
    </row>
    <row r="88" spans="1:18"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IFERROR(IF((VLOOKUP($E88,'Adj NEA Backsheet'!$D$5:$CB$183,G$9,FALSE))="","",(VLOOKUP($E88,'Adj NEA Backsheet'!$D$5:$CB$183,G$9,FALSE))),"")</f>
        <v>7297.410414725704</v>
      </c>
      <c r="H88" s="121">
        <f ca="1">IFERROR(IF((VLOOKUP($E88,'Adj NEA Backsheet'!$D$5:$CB$183,H$9,FALSE))="","",(VLOOKUP($E88,'Adj NEA Backsheet'!$D$5:$CB$183,H$9,FALSE))),"")</f>
        <v>7386.7883352787803</v>
      </c>
      <c r="I88" s="121">
        <f ca="1">IFERROR(IF((VLOOKUP($E88,'Adj NEA Backsheet'!$D$5:$CB$183,I$9,FALSE))="","",(VLOOKUP($E88,'Adj NEA Backsheet'!$D$5:$CB$183,I$9,FALSE))),"")</f>
        <v>7508.8099346669987</v>
      </c>
      <c r="J88" s="122">
        <f ca="1">IFERROR(IF((VLOOKUP($E88,'Adj NEA Backsheet'!$D$5:$CB$183,J$9,FALSE))="","",(VLOOKUP($E88,'Adj NEA Backsheet'!$D$5:$CB$183,J$9,FALSE))),"")</f>
        <v>7124.9886871397784</v>
      </c>
      <c r="K88" s="120">
        <f ca="1">IFERROR(IF((VLOOKUP($E88,'Adj NEA Backsheet'!$D$5:$CB$183,K$9,FALSE))="","",(VLOOKUP($E88,'Adj NEA Backsheet'!$D$5:$CB$183,K$9,FALSE))),"")</f>
        <v>7616.7754056598387</v>
      </c>
      <c r="L88" s="121">
        <f ca="1">IFERROR(IF((VLOOKUP($E88,'Adj NEA Backsheet'!$D$5:$CB$183,L$9,FALSE))="","",(VLOOKUP($E88,'Adj NEA Backsheet'!$D$5:$CB$183,L$9,FALSE))),"")</f>
        <v>7700.9254409887417</v>
      </c>
      <c r="M88" s="121">
        <f ca="1">IFERROR(IF((VLOOKUP($E88,'Adj NEA Backsheet'!$D$5:$CB$183,M$9,FALSE))="","",(VLOOKUP($E88,'Adj NEA Backsheet'!$D$5:$CB$183,M$9,FALSE))),"")</f>
        <v>7701.1330525682743</v>
      </c>
      <c r="N88" s="123">
        <f ca="1">IFERROR(IF((VLOOKUP($E88,'Adj NEA Backsheet'!$D$5:$CB$183,N$9,FALSE))="","",(VLOOKUP($E88,'Adj NEA Backsheet'!$D$5:$CB$183,N$9,FALSE))),"")</f>
        <v>7536.5442803138831</v>
      </c>
      <c r="O88" s="173">
        <f ca="1">IFERROR(IF((VLOOKUP($E88,'Adj NEA Backsheet'!$D$5:$CB$183,O$9,FALSE))="","",(VLOOKUP($E88,'Adj NEA Backsheet'!$D$5:$CB$183,O$9,FALSE))),"")</f>
        <v>7291.1972233890147</v>
      </c>
      <c r="P88" s="122">
        <f ca="1">IFERROR(IF((VLOOKUP($E88,'Adj NEA Backsheet'!$D$5:$CB$183,P$9,FALSE))="","",(VLOOKUP($E88,'Adj NEA Backsheet'!$D$5:$CB$183,P$9,FALSE))),"")</f>
        <v>7161.4748164667562</v>
      </c>
      <c r="Q88" s="123">
        <f ca="1">IFERROR(IF((VLOOKUP($E88,'NEA Backsheet'!$D$5:$CB$183,Q$9,FALSE))="","",(VLOOKUP($E88,'NEA Backsheet'!$D$5:$CB$183,Q$9,FALSE))),"")</f>
        <v>7716.7110049645198</v>
      </c>
      <c r="R88" s="234">
        <f ca="1">IFERROR(IF((VLOOKUP($E88,'NEA Backsheet'!$D$5:$CB$183,R$9,FALSE))="","",(VLOOKUP($E88,'NEA Backsheet'!$D$5:$CB$183,R$9,FALSE))),"")</f>
        <v>7497.8930429877519</v>
      </c>
    </row>
    <row r="89" spans="1:18"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IFERROR(IF((VLOOKUP($E89,'Adj NEA Backsheet'!$D$5:$CB$183,G$9,FALSE))="","",(VLOOKUP($E89,'Adj NEA Backsheet'!$D$5:$CB$183,G$9,FALSE))),"")</f>
        <v>5625.7415376741947</v>
      </c>
      <c r="H89" s="121">
        <f ca="1">IFERROR(IF((VLOOKUP($E89,'Adj NEA Backsheet'!$D$5:$CB$183,H$9,FALSE))="","",(VLOOKUP($E89,'Adj NEA Backsheet'!$D$5:$CB$183,H$9,FALSE))),"")</f>
        <v>5365.3565547808921</v>
      </c>
      <c r="I89" s="121">
        <f ca="1">IFERROR(IF((VLOOKUP($E89,'Adj NEA Backsheet'!$D$5:$CB$183,I$9,FALSE))="","",(VLOOKUP($E89,'Adj NEA Backsheet'!$D$5:$CB$183,I$9,FALSE))),"")</f>
        <v>5771.7628025771746</v>
      </c>
      <c r="J89" s="122">
        <f ca="1">IFERROR(IF((VLOOKUP($E89,'Adj NEA Backsheet'!$D$5:$CB$183,J$9,FALSE))="","",(VLOOKUP($E89,'Adj NEA Backsheet'!$D$5:$CB$183,J$9,FALSE))),"")</f>
        <v>5715.3385734632457</v>
      </c>
      <c r="K89" s="120">
        <f ca="1">IFERROR(IF((VLOOKUP($E89,'Adj NEA Backsheet'!$D$5:$CB$183,K$9,FALSE))="","",(VLOOKUP($E89,'Adj NEA Backsheet'!$D$5:$CB$183,K$9,FALSE))),"")</f>
        <v>5591.0703513319449</v>
      </c>
      <c r="L89" s="121">
        <f ca="1">IFERROR(IF((VLOOKUP($E89,'Adj NEA Backsheet'!$D$5:$CB$183,L$9,FALSE))="","",(VLOOKUP($E89,'Adj NEA Backsheet'!$D$5:$CB$183,L$9,FALSE))),"")</f>
        <v>5473.5301444960514</v>
      </c>
      <c r="M89" s="121">
        <f ca="1">IFERROR(IF((VLOOKUP($E89,'Adj NEA Backsheet'!$D$5:$CB$183,M$9,FALSE))="","",(VLOOKUP($E89,'Adj NEA Backsheet'!$D$5:$CB$183,M$9,FALSE))),"")</f>
        <v>5793.5328464316754</v>
      </c>
      <c r="N89" s="123">
        <f ca="1">IFERROR(IF((VLOOKUP($E89,'Adj NEA Backsheet'!$D$5:$CB$183,N$9,FALSE))="","",(VLOOKUP($E89,'Adj NEA Backsheet'!$D$5:$CB$183,N$9,FALSE))),"")</f>
        <v>5621.9748236855912</v>
      </c>
      <c r="O89" s="173">
        <f ca="1">IFERROR(IF((VLOOKUP($E89,'Adj NEA Backsheet'!$D$5:$CB$183,O$9,FALSE))="","",(VLOOKUP($E89,'Adj NEA Backsheet'!$D$5:$CB$183,O$9,FALSE))),"")</f>
        <v>5696.1250520727463</v>
      </c>
      <c r="P89" s="122">
        <f ca="1">IFERROR(IF((VLOOKUP($E89,'Adj NEA Backsheet'!$D$5:$CB$183,P$9,FALSE))="","",(VLOOKUP($E89,'Adj NEA Backsheet'!$D$5:$CB$183,P$9,FALSE))),"")</f>
        <v>5569.6735038334791</v>
      </c>
      <c r="Q89" s="123">
        <f ca="1">IFERROR(IF((VLOOKUP($E89,'NEA Backsheet'!$D$5:$CB$183,Q$9,FALSE))="","",(VLOOKUP($E89,'NEA Backsheet'!$D$5:$CB$183,Q$9,FALSE))),"")</f>
        <v>5956.6932157637311</v>
      </c>
      <c r="R89" s="234">
        <f ca="1">IFERROR(IF((VLOOKUP($E89,'NEA Backsheet'!$D$5:$CB$183,R$9,FALSE))="","",(VLOOKUP($E89,'NEA Backsheet'!$D$5:$CB$183,R$9,FALSE))),"")</f>
        <v>4586.1320223259108</v>
      </c>
    </row>
    <row r="90" spans="1:18"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IFERROR(IF((VLOOKUP($E90,'Adj NEA Backsheet'!$D$5:$CB$183,G$9,FALSE))="","",(VLOOKUP($E90,'Adj NEA Backsheet'!$D$5:$CB$183,G$9,FALSE))),"")</f>
        <v>4675.5101014421816</v>
      </c>
      <c r="H90" s="121">
        <f ca="1">IFERROR(IF((VLOOKUP($E90,'Adj NEA Backsheet'!$D$5:$CB$183,H$9,FALSE))="","",(VLOOKUP($E90,'Adj NEA Backsheet'!$D$5:$CB$183,H$9,FALSE))),"")</f>
        <v>4897.293628517572</v>
      </c>
      <c r="I90" s="121">
        <f ca="1">IFERROR(IF((VLOOKUP($E90,'Adj NEA Backsheet'!$D$5:$CB$183,I$9,FALSE))="","",(VLOOKUP($E90,'Adj NEA Backsheet'!$D$5:$CB$183,I$9,FALSE))),"")</f>
        <v>4742.0959946127714</v>
      </c>
      <c r="J90" s="122">
        <f ca="1">IFERROR(IF((VLOOKUP($E90,'Adj NEA Backsheet'!$D$5:$CB$183,J$9,FALSE))="","",(VLOOKUP($E90,'Adj NEA Backsheet'!$D$5:$CB$183,J$9,FALSE))),"")</f>
        <v>4586.2867490932431</v>
      </c>
      <c r="K90" s="120">
        <f ca="1">IFERROR(IF((VLOOKUP($E90,'Adj NEA Backsheet'!$D$5:$CB$183,K$9,FALSE))="","",(VLOOKUP($E90,'Adj NEA Backsheet'!$D$5:$CB$183,K$9,FALSE))),"")</f>
        <v>4829.564479824403</v>
      </c>
      <c r="L90" s="121">
        <f ca="1">IFERROR(IF((VLOOKUP($E90,'Adj NEA Backsheet'!$D$5:$CB$183,L$9,FALSE))="","",(VLOOKUP($E90,'Adj NEA Backsheet'!$D$5:$CB$183,L$9,FALSE))),"")</f>
        <v>4849.2872806636033</v>
      </c>
      <c r="M90" s="121">
        <f ca="1">IFERROR(IF((VLOOKUP($E90,'Adj NEA Backsheet'!$D$5:$CB$183,M$9,FALSE))="","",(VLOOKUP($E90,'Adj NEA Backsheet'!$D$5:$CB$183,M$9,FALSE))),"")</f>
        <v>4948.5413103848814</v>
      </c>
      <c r="N90" s="123">
        <f ca="1">IFERROR(IF((VLOOKUP($E90,'Adj NEA Backsheet'!$D$5:$CB$183,N$9,FALSE))="","",(VLOOKUP($E90,'Adj NEA Backsheet'!$D$5:$CB$183,N$9,FALSE))),"")</f>
        <v>4862.6382842425346</v>
      </c>
      <c r="O90" s="173">
        <f ca="1">IFERROR(IF((VLOOKUP($E90,'Adj NEA Backsheet'!$D$5:$CB$183,O$9,FALSE))="","",(VLOOKUP($E90,'Adj NEA Backsheet'!$D$5:$CB$183,O$9,FALSE))),"")</f>
        <v>4837.9102069539658</v>
      </c>
      <c r="P90" s="122">
        <f ca="1">IFERROR(IF((VLOOKUP($E90,'Adj NEA Backsheet'!$D$5:$CB$183,P$9,FALSE))="","",(VLOOKUP($E90,'Adj NEA Backsheet'!$D$5:$CB$183,P$9,FALSE))),"")</f>
        <v>4955.6615052584502</v>
      </c>
      <c r="Q90" s="123">
        <f ca="1">IFERROR(IF((VLOOKUP($E90,'NEA Backsheet'!$D$5:$CB$183,Q$9,FALSE))="","",(VLOOKUP($E90,'NEA Backsheet'!$D$5:$CB$183,Q$9,FALSE))),"")</f>
        <v>4821.558943977695</v>
      </c>
      <c r="R90" s="234">
        <f ca="1">IFERROR(IF((VLOOKUP($E90,'NEA Backsheet'!$D$5:$CB$183,R$9,FALSE))="","",(VLOOKUP($E90,'NEA Backsheet'!$D$5:$CB$183,R$9,FALSE))),"")</f>
        <v>4927.8070479079734</v>
      </c>
    </row>
    <row r="91" spans="1:18"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IFERROR(IF((VLOOKUP($E91,'Adj NEA Backsheet'!$D$5:$CB$183,G$9,FALSE))="","",(VLOOKUP($E91,'Adj NEA Backsheet'!$D$5:$CB$183,G$9,FALSE))),"")</f>
        <v>3894.7905088841048</v>
      </c>
      <c r="H91" s="121">
        <f ca="1">IFERROR(IF((VLOOKUP($E91,'Adj NEA Backsheet'!$D$5:$CB$183,H$9,FALSE))="","",(VLOOKUP($E91,'Adj NEA Backsheet'!$D$5:$CB$183,H$9,FALSE))),"")</f>
        <v>3742.1674358847304</v>
      </c>
      <c r="I91" s="121">
        <f ca="1">IFERROR(IF((VLOOKUP($E91,'Adj NEA Backsheet'!$D$5:$CB$183,I$9,FALSE))="","",(VLOOKUP($E91,'Adj NEA Backsheet'!$D$5:$CB$183,I$9,FALSE))),"")</f>
        <v>3980.5582340011415</v>
      </c>
      <c r="J91" s="122">
        <f ca="1">IFERROR(IF((VLOOKUP($E91,'Adj NEA Backsheet'!$D$5:$CB$183,J$9,FALSE))="","",(VLOOKUP($E91,'Adj NEA Backsheet'!$D$5:$CB$183,J$9,FALSE))),"")</f>
        <v>3985.0048671837644</v>
      </c>
      <c r="K91" s="120">
        <f ca="1">IFERROR(IF((VLOOKUP($E91,'Adj NEA Backsheet'!$D$5:$CB$183,K$9,FALSE))="","",(VLOOKUP($E91,'Adj NEA Backsheet'!$D$5:$CB$183,K$9,FALSE))),"")</f>
        <v>4418.1332939301228</v>
      </c>
      <c r="L91" s="121">
        <f ca="1">IFERROR(IF((VLOOKUP($E91,'Adj NEA Backsheet'!$D$5:$CB$183,L$9,FALSE))="","",(VLOOKUP($E91,'Adj NEA Backsheet'!$D$5:$CB$183,L$9,FALSE))),"")</f>
        <v>4302.4709705282366</v>
      </c>
      <c r="M91" s="121">
        <f ca="1">IFERROR(IF((VLOOKUP($E91,'Adj NEA Backsheet'!$D$5:$CB$183,M$9,FALSE))="","",(VLOOKUP($E91,'Adj NEA Backsheet'!$D$5:$CB$183,M$9,FALSE))),"")</f>
        <v>4435.5747182695522</v>
      </c>
      <c r="N91" s="123">
        <f ca="1">IFERROR(IF((VLOOKUP($E91,'Adj NEA Backsheet'!$D$5:$CB$183,N$9,FALSE))="","",(VLOOKUP($E91,'Adj NEA Backsheet'!$D$5:$CB$183,N$9,FALSE))),"")</f>
        <v>4325.615821392058</v>
      </c>
      <c r="O91" s="173">
        <f ca="1">IFERROR(IF((VLOOKUP($E91,'Adj NEA Backsheet'!$D$5:$CB$183,O$9,FALSE))="","",(VLOOKUP($E91,'Adj NEA Backsheet'!$D$5:$CB$183,O$9,FALSE))),"")</f>
        <v>4022.5288918112497</v>
      </c>
      <c r="P91" s="122">
        <f ca="1">IFERROR(IF((VLOOKUP($E91,'Adj NEA Backsheet'!$D$5:$CB$183,P$9,FALSE))="","",(VLOOKUP($E91,'Adj NEA Backsheet'!$D$5:$CB$183,P$9,FALSE))),"")</f>
        <v>4006.0905640931496</v>
      </c>
      <c r="Q91" s="123">
        <f ca="1">IFERROR(IF((VLOOKUP($E91,'NEA Backsheet'!$D$5:$CB$183,Q$9,FALSE))="","",(VLOOKUP($E91,'NEA Backsheet'!$D$5:$CB$183,Q$9,FALSE))),"")</f>
        <v>4280.8388357887097</v>
      </c>
      <c r="R91" s="234">
        <f ca="1">IFERROR(IF((VLOOKUP($E91,'NEA Backsheet'!$D$5:$CB$183,R$9,FALSE))="","",(VLOOKUP($E91,'NEA Backsheet'!$D$5:$CB$183,R$9,FALSE))),"")</f>
        <v>4119.0184571098134</v>
      </c>
    </row>
    <row r="92" spans="1:18"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IFERROR(IF((VLOOKUP($E92,'Adj NEA Backsheet'!$D$5:$CB$183,G$9,FALSE))="","",(VLOOKUP($E92,'Adj NEA Backsheet'!$D$5:$CB$183,G$9,FALSE))),"")</f>
        <v>32734.036975381256</v>
      </c>
      <c r="H92" s="121">
        <f ca="1">IFERROR(IF((VLOOKUP($E92,'Adj NEA Backsheet'!$D$5:$CB$183,H$9,FALSE))="","",(VLOOKUP($E92,'Adj NEA Backsheet'!$D$5:$CB$183,H$9,FALSE))),"")</f>
        <v>32988.69145513267</v>
      </c>
      <c r="I92" s="121">
        <f ca="1">IFERROR(IF((VLOOKUP($E92,'Adj NEA Backsheet'!$D$5:$CB$183,I$9,FALSE))="","",(VLOOKUP($E92,'Adj NEA Backsheet'!$D$5:$CB$183,I$9,FALSE))),"")</f>
        <v>33912.706791963552</v>
      </c>
      <c r="J92" s="122">
        <f ca="1">IFERROR(IF((VLOOKUP($E92,'Adj NEA Backsheet'!$D$5:$CB$183,J$9,FALSE))="","",(VLOOKUP($E92,'Adj NEA Backsheet'!$D$5:$CB$183,J$9,FALSE))),"")</f>
        <v>33944.324283729475</v>
      </c>
      <c r="K92" s="120">
        <f ca="1">IFERROR(IF((VLOOKUP($E92,'Adj NEA Backsheet'!$D$5:$CB$183,K$9,FALSE))="","",(VLOOKUP($E92,'Adj NEA Backsheet'!$D$5:$CB$183,K$9,FALSE))),"")</f>
        <v>33894.853414576115</v>
      </c>
      <c r="L92" s="121">
        <f ca="1">IFERROR(IF((VLOOKUP($E92,'Adj NEA Backsheet'!$D$5:$CB$183,L$9,FALSE))="","",(VLOOKUP($E92,'Adj NEA Backsheet'!$D$5:$CB$183,L$9,FALSE))),"")</f>
        <v>33948.688151588562</v>
      </c>
      <c r="M92" s="121">
        <f ca="1">IFERROR(IF((VLOOKUP($E92,'Adj NEA Backsheet'!$D$5:$CB$183,M$9,FALSE))="","",(VLOOKUP($E92,'Adj NEA Backsheet'!$D$5:$CB$183,M$9,FALSE))),"")</f>
        <v>34319.816559790459</v>
      </c>
      <c r="N92" s="123">
        <f ca="1">IFERROR(IF((VLOOKUP($E92,'Adj NEA Backsheet'!$D$5:$CB$183,N$9,FALSE))="","",(VLOOKUP($E92,'Adj NEA Backsheet'!$D$5:$CB$183,N$9,FALSE))),"")</f>
        <v>33763.562314711671</v>
      </c>
      <c r="O92" s="173">
        <f ca="1">IFERROR(IF((VLOOKUP($E92,'Adj NEA Backsheet'!$D$5:$CB$183,O$9,FALSE))="","",(VLOOKUP($E92,'Adj NEA Backsheet'!$D$5:$CB$183,O$9,FALSE))),"")</f>
        <v>34686.220177849922</v>
      </c>
      <c r="P92" s="122">
        <f ca="1">IFERROR(IF((VLOOKUP($E92,'Adj NEA Backsheet'!$D$5:$CB$183,P$9,FALSE))="","",(VLOOKUP($E92,'Adj NEA Backsheet'!$D$5:$CB$183,P$9,FALSE))),"")</f>
        <v>34391.0594867935</v>
      </c>
      <c r="Q92" s="123">
        <f ca="1">IFERROR(IF((VLOOKUP($E92,'NEA Backsheet'!$D$5:$CB$183,Q$9,FALSE))="","",(VLOOKUP($E92,'NEA Backsheet'!$D$5:$CB$183,Q$9,FALSE))),"")</f>
        <v>36429.806925577381</v>
      </c>
      <c r="R92" s="234">
        <f ca="1">IFERROR(IF((VLOOKUP($E92,'NEA Backsheet'!$D$5:$CB$183,R$9,FALSE))="","",(VLOOKUP($E92,'NEA Backsheet'!$D$5:$CB$183,R$9,FALSE))),"")</f>
        <v>36519.987501167328</v>
      </c>
    </row>
    <row r="93" spans="1:18"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IFERROR(IF((VLOOKUP($E93,'Adj NEA Backsheet'!$D$5:$CB$183,G$9,FALSE))="","",(VLOOKUP($E93,'Adj NEA Backsheet'!$D$5:$CB$183,G$9,FALSE))),"")</f>
        <v>5740.8781772727962</v>
      </c>
      <c r="H93" s="121">
        <f ca="1">IFERROR(IF((VLOOKUP($E93,'Adj NEA Backsheet'!$D$5:$CB$183,H$9,FALSE))="","",(VLOOKUP($E93,'Adj NEA Backsheet'!$D$5:$CB$183,H$9,FALSE))),"")</f>
        <v>5916.739505328117</v>
      </c>
      <c r="I93" s="121">
        <f ca="1">IFERROR(IF((VLOOKUP($E93,'Adj NEA Backsheet'!$D$5:$CB$183,I$9,FALSE))="","",(VLOOKUP($E93,'Adj NEA Backsheet'!$D$5:$CB$183,I$9,FALSE))),"")</f>
        <v>5969.308172273295</v>
      </c>
      <c r="J93" s="122">
        <f ca="1">IFERROR(IF((VLOOKUP($E93,'Adj NEA Backsheet'!$D$5:$CB$183,J$9,FALSE))="","",(VLOOKUP($E93,'Adj NEA Backsheet'!$D$5:$CB$183,J$9,FALSE))),"")</f>
        <v>5914.1991006236967</v>
      </c>
      <c r="K93" s="120">
        <f ca="1">IFERROR(IF((VLOOKUP($E93,'Adj NEA Backsheet'!$D$5:$CB$183,K$9,FALSE))="","",(VLOOKUP($E93,'Adj NEA Backsheet'!$D$5:$CB$183,K$9,FALSE))),"")</f>
        <v>5962.4559326340459</v>
      </c>
      <c r="L93" s="121">
        <f ca="1">IFERROR(IF((VLOOKUP($E93,'Adj NEA Backsheet'!$D$5:$CB$183,L$9,FALSE))="","",(VLOOKUP($E93,'Adj NEA Backsheet'!$D$5:$CB$183,L$9,FALSE))),"")</f>
        <v>6016.0268089084748</v>
      </c>
      <c r="M93" s="121">
        <f ca="1">IFERROR(IF((VLOOKUP($E93,'Adj NEA Backsheet'!$D$5:$CB$183,M$9,FALSE))="","",(VLOOKUP($E93,'Adj NEA Backsheet'!$D$5:$CB$183,M$9,FALSE))),"")</f>
        <v>6031.3275936392756</v>
      </c>
      <c r="N93" s="123">
        <f ca="1">IFERROR(IF((VLOOKUP($E93,'Adj NEA Backsheet'!$D$5:$CB$183,N$9,FALSE))="","",(VLOOKUP($E93,'Adj NEA Backsheet'!$D$5:$CB$183,N$9,FALSE))),"")</f>
        <v>5892.9247229247239</v>
      </c>
      <c r="O93" s="173">
        <f ca="1">IFERROR(IF((VLOOKUP($E93,'Adj NEA Backsheet'!$D$5:$CB$183,O$9,FALSE))="","",(VLOOKUP($E93,'Adj NEA Backsheet'!$D$5:$CB$183,O$9,FALSE))),"")</f>
        <v>6025.0626719202464</v>
      </c>
      <c r="P93" s="122">
        <f ca="1">IFERROR(IF((VLOOKUP($E93,'Adj NEA Backsheet'!$D$5:$CB$183,P$9,FALSE))="","",(VLOOKUP($E93,'Adj NEA Backsheet'!$D$5:$CB$183,P$9,FALSE))),"")</f>
        <v>5839.7049480285532</v>
      </c>
      <c r="Q93" s="123">
        <f ca="1">IFERROR(IF((VLOOKUP($E93,'NEA Backsheet'!$D$5:$CB$183,Q$9,FALSE))="","",(VLOOKUP($E93,'NEA Backsheet'!$D$5:$CB$183,Q$9,FALSE))),"")</f>
        <v>6420.3184427299075</v>
      </c>
      <c r="R93" s="234">
        <f ca="1">IFERROR(IF((VLOOKUP($E93,'NEA Backsheet'!$D$5:$CB$183,R$9,FALSE))="","",(VLOOKUP($E93,'NEA Backsheet'!$D$5:$CB$183,R$9,FALSE))),"")</f>
        <v>6118.1129850836824</v>
      </c>
    </row>
    <row r="94" spans="1:18"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IFERROR(IF((VLOOKUP($E94,'Adj NEA Backsheet'!$D$5:$CB$183,G$9,FALSE))="","",(VLOOKUP($E94,'Adj NEA Backsheet'!$D$5:$CB$183,G$9,FALSE))),"")</f>
        <v>5575.5075557197151</v>
      </c>
      <c r="H94" s="121">
        <f ca="1">IFERROR(IF((VLOOKUP($E94,'Adj NEA Backsheet'!$D$5:$CB$183,H$9,FALSE))="","",(VLOOKUP($E94,'Adj NEA Backsheet'!$D$5:$CB$183,H$9,FALSE))),"")</f>
        <v>5656.8882046259841</v>
      </c>
      <c r="I94" s="121">
        <f ca="1">IFERROR(IF((VLOOKUP($E94,'Adj NEA Backsheet'!$D$5:$CB$183,I$9,FALSE))="","",(VLOOKUP($E94,'Adj NEA Backsheet'!$D$5:$CB$183,I$9,FALSE))),"")</f>
        <v>6325.2163285356055</v>
      </c>
      <c r="J94" s="122">
        <f ca="1">IFERROR(IF((VLOOKUP($E94,'Adj NEA Backsheet'!$D$5:$CB$183,J$9,FALSE))="","",(VLOOKUP($E94,'Adj NEA Backsheet'!$D$5:$CB$183,J$9,FALSE))),"")</f>
        <v>6733.1180947200492</v>
      </c>
      <c r="K94" s="120">
        <f ca="1">IFERROR(IF((VLOOKUP($E94,'Adj NEA Backsheet'!$D$5:$CB$183,K$9,FALSE))="","",(VLOOKUP($E94,'Adj NEA Backsheet'!$D$5:$CB$183,K$9,FALSE))),"")</f>
        <v>6743.5214360233313</v>
      </c>
      <c r="L94" s="121">
        <f ca="1">IFERROR(IF((VLOOKUP($E94,'Adj NEA Backsheet'!$D$5:$CB$183,L$9,FALSE))="","",(VLOOKUP($E94,'Adj NEA Backsheet'!$D$5:$CB$183,L$9,FALSE))),"")</f>
        <v>6506.5438254687851</v>
      </c>
      <c r="M94" s="121">
        <f ca="1">IFERROR(IF((VLOOKUP($E94,'Adj NEA Backsheet'!$D$5:$CB$183,M$9,FALSE))="","",(VLOOKUP($E94,'Adj NEA Backsheet'!$D$5:$CB$183,M$9,FALSE))),"")</f>
        <v>6676.0077732681139</v>
      </c>
      <c r="N94" s="123">
        <f ca="1">IFERROR(IF((VLOOKUP($E94,'Adj NEA Backsheet'!$D$5:$CB$183,N$9,FALSE))="","",(VLOOKUP($E94,'Adj NEA Backsheet'!$D$5:$CB$183,N$9,FALSE))),"")</f>
        <v>6407.0502075329923</v>
      </c>
      <c r="O94" s="173">
        <f ca="1">IFERROR(IF((VLOOKUP($E94,'Adj NEA Backsheet'!$D$5:$CB$183,O$9,FALSE))="","",(VLOOKUP($E94,'Adj NEA Backsheet'!$D$5:$CB$183,O$9,FALSE))),"")</f>
        <v>6621.364799779747</v>
      </c>
      <c r="P94" s="122">
        <f ca="1">IFERROR(IF((VLOOKUP($E94,'Adj NEA Backsheet'!$D$5:$CB$183,P$9,FALSE))="","",(VLOOKUP($E94,'Adj NEA Backsheet'!$D$5:$CB$183,P$9,FALSE))),"")</f>
        <v>6797.1320326183904</v>
      </c>
      <c r="Q94" s="123">
        <f ca="1">IFERROR(IF((VLOOKUP($E94,'NEA Backsheet'!$D$5:$CB$183,Q$9,FALSE))="","",(VLOOKUP($E94,'NEA Backsheet'!$D$5:$CB$183,Q$9,FALSE))),"")</f>
        <v>7190.5192038439309</v>
      </c>
      <c r="R94" s="234">
        <f ca="1">IFERROR(IF((VLOOKUP($E94,'NEA Backsheet'!$D$5:$CB$183,R$9,FALSE))="","",(VLOOKUP($E94,'NEA Backsheet'!$D$5:$CB$183,R$9,FALSE))),"")</f>
        <v>7335.5790828834497</v>
      </c>
    </row>
    <row r="95" spans="1:18"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IFERROR(IF((VLOOKUP($E95,'Adj NEA Backsheet'!$D$5:$CB$183,G$9,FALSE))="","",(VLOOKUP($E95,'Adj NEA Backsheet'!$D$5:$CB$183,G$9,FALSE))),"")</f>
        <v>3225.3924689349114</v>
      </c>
      <c r="H95" s="121">
        <f ca="1">IFERROR(IF((VLOOKUP($E95,'Adj NEA Backsheet'!$D$5:$CB$183,H$9,FALSE))="","",(VLOOKUP($E95,'Adj NEA Backsheet'!$D$5:$CB$183,H$9,FALSE))),"")</f>
        <v>3199.5195105173052</v>
      </c>
      <c r="I95" s="121">
        <f ca="1">IFERROR(IF((VLOOKUP($E95,'Adj NEA Backsheet'!$D$5:$CB$183,I$9,FALSE))="","",(VLOOKUP($E95,'Adj NEA Backsheet'!$D$5:$CB$183,I$9,FALSE))),"")</f>
        <v>3346.1056408196055</v>
      </c>
      <c r="J95" s="122">
        <f ca="1">IFERROR(IF((VLOOKUP($E95,'Adj NEA Backsheet'!$D$5:$CB$183,J$9,FALSE))="","",(VLOOKUP($E95,'Adj NEA Backsheet'!$D$5:$CB$183,J$9,FALSE))),"")</f>
        <v>3344.3636151844371</v>
      </c>
      <c r="K95" s="120">
        <f ca="1">IFERROR(IF((VLOOKUP($E95,'Adj NEA Backsheet'!$D$5:$CB$183,K$9,FALSE))="","",(VLOOKUP($E95,'Adj NEA Backsheet'!$D$5:$CB$183,K$9,FALSE))),"")</f>
        <v>3372.4872457317124</v>
      </c>
      <c r="L95" s="121">
        <f ca="1">IFERROR(IF((VLOOKUP($E95,'Adj NEA Backsheet'!$D$5:$CB$183,L$9,FALSE))="","",(VLOOKUP($E95,'Adj NEA Backsheet'!$D$5:$CB$183,L$9,FALSE))),"")</f>
        <v>3316.7482995617052</v>
      </c>
      <c r="M95" s="121">
        <f ca="1">IFERROR(IF((VLOOKUP($E95,'Adj NEA Backsheet'!$D$5:$CB$183,M$9,FALSE))="","",(VLOOKUP($E95,'Adj NEA Backsheet'!$D$5:$CB$183,M$9,FALSE))),"")</f>
        <v>3447.623033853999</v>
      </c>
      <c r="N95" s="123">
        <f ca="1">IFERROR(IF((VLOOKUP($E95,'Adj NEA Backsheet'!$D$5:$CB$183,N$9,FALSE))="","",(VLOOKUP($E95,'Adj NEA Backsheet'!$D$5:$CB$183,N$9,FALSE))),"")</f>
        <v>3470.5706097138764</v>
      </c>
      <c r="O95" s="173">
        <f ca="1">IFERROR(IF((VLOOKUP($E95,'Adj NEA Backsheet'!$D$5:$CB$183,O$9,FALSE))="","",(VLOOKUP($E95,'Adj NEA Backsheet'!$D$5:$CB$183,O$9,FALSE))),"")</f>
        <v>3447.3039396168224</v>
      </c>
      <c r="P95" s="122">
        <f ca="1">IFERROR(IF((VLOOKUP($E95,'Adj NEA Backsheet'!$D$5:$CB$183,P$9,FALSE))="","",(VLOOKUP($E95,'Adj NEA Backsheet'!$D$5:$CB$183,P$9,FALSE))),"")</f>
        <v>3386.779222548761</v>
      </c>
      <c r="Q95" s="123">
        <f ca="1">IFERROR(IF((VLOOKUP($E95,'NEA Backsheet'!$D$5:$CB$183,Q$9,FALSE))="","",(VLOOKUP($E95,'NEA Backsheet'!$D$5:$CB$183,Q$9,FALSE))),"")</f>
        <v>3449.5906261051023</v>
      </c>
      <c r="R95" s="234">
        <f ca="1">IFERROR(IF((VLOOKUP($E95,'NEA Backsheet'!$D$5:$CB$183,R$9,FALSE))="","",(VLOOKUP($E95,'NEA Backsheet'!$D$5:$CB$183,R$9,FALSE))),"")</f>
        <v>3673.5347138255906</v>
      </c>
    </row>
    <row r="96" spans="1:18"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IFERROR(IF((VLOOKUP($E96,'Adj NEA Backsheet'!$D$5:$CB$183,G$9,FALSE))="","",(VLOOKUP($E96,'Adj NEA Backsheet'!$D$5:$CB$183,G$9,FALSE))),"")</f>
        <v>6581.3396794878026</v>
      </c>
      <c r="H96" s="121">
        <f ca="1">IFERROR(IF((VLOOKUP($E96,'Adj NEA Backsheet'!$D$5:$CB$183,H$9,FALSE))="","",(VLOOKUP($E96,'Adj NEA Backsheet'!$D$5:$CB$183,H$9,FALSE))),"")</f>
        <v>6724.6597125953431</v>
      </c>
      <c r="I96" s="121">
        <f ca="1">IFERROR(IF((VLOOKUP($E96,'Adj NEA Backsheet'!$D$5:$CB$183,I$9,FALSE))="","",(VLOOKUP($E96,'Adj NEA Backsheet'!$D$5:$CB$183,I$9,FALSE))),"")</f>
        <v>6794.2414683401585</v>
      </c>
      <c r="J96" s="122">
        <f ca="1">IFERROR(IF((VLOOKUP($E96,'Adj NEA Backsheet'!$D$5:$CB$183,J$9,FALSE))="","",(VLOOKUP($E96,'Adj NEA Backsheet'!$D$5:$CB$183,J$9,FALSE))),"")</f>
        <v>6772.6075206285132</v>
      </c>
      <c r="K96" s="120">
        <f ca="1">IFERROR(IF((VLOOKUP($E96,'Adj NEA Backsheet'!$D$5:$CB$183,K$9,FALSE))="","",(VLOOKUP($E96,'Adj NEA Backsheet'!$D$5:$CB$183,K$9,FALSE))),"")</f>
        <v>6828.6409871146243</v>
      </c>
      <c r="L96" s="121">
        <f ca="1">IFERROR(IF((VLOOKUP($E96,'Adj NEA Backsheet'!$D$5:$CB$183,L$9,FALSE))="","",(VLOOKUP($E96,'Adj NEA Backsheet'!$D$5:$CB$183,L$9,FALSE))),"")</f>
        <v>6904.3053470955092</v>
      </c>
      <c r="M96" s="121">
        <f ca="1">IFERROR(IF((VLOOKUP($E96,'Adj NEA Backsheet'!$D$5:$CB$183,M$9,FALSE))="","",(VLOOKUP($E96,'Adj NEA Backsheet'!$D$5:$CB$183,M$9,FALSE))),"")</f>
        <v>6904.6204816145964</v>
      </c>
      <c r="N96" s="123">
        <f ca="1">IFERROR(IF((VLOOKUP($E96,'Adj NEA Backsheet'!$D$5:$CB$183,N$9,FALSE))="","",(VLOOKUP($E96,'Adj NEA Backsheet'!$D$5:$CB$183,N$9,FALSE))),"")</f>
        <v>6753.9003271654055</v>
      </c>
      <c r="O96" s="173">
        <f ca="1">IFERROR(IF((VLOOKUP($E96,'Adj NEA Backsheet'!$D$5:$CB$183,O$9,FALSE))="","",(VLOOKUP($E96,'Adj NEA Backsheet'!$D$5:$CB$183,O$9,FALSE))),"")</f>
        <v>7082.8798575059718</v>
      </c>
      <c r="P96" s="122">
        <f ca="1">IFERROR(IF((VLOOKUP($E96,'Adj NEA Backsheet'!$D$5:$CB$183,P$9,FALSE))="","",(VLOOKUP($E96,'Adj NEA Backsheet'!$D$5:$CB$183,P$9,FALSE))),"")</f>
        <v>6948.1345080291021</v>
      </c>
      <c r="Q96" s="123">
        <f ca="1">IFERROR(IF((VLOOKUP($E96,'NEA Backsheet'!$D$5:$CB$183,Q$9,FALSE))="","",(VLOOKUP($E96,'NEA Backsheet'!$D$5:$CB$183,Q$9,FALSE))),"")</f>
        <v>6807.6810763360045</v>
      </c>
      <c r="R96" s="234">
        <f ca="1">IFERROR(IF((VLOOKUP($E96,'NEA Backsheet'!$D$5:$CB$183,R$9,FALSE))="","",(VLOOKUP($E96,'NEA Backsheet'!$D$5:$CB$183,R$9,FALSE))),"")</f>
        <v>6426.3571372332763</v>
      </c>
    </row>
    <row r="97" spans="1:18"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IFERROR(IF((VLOOKUP($E97,'Adj NEA Backsheet'!$D$5:$CB$183,G$9,FALSE))="","",(VLOOKUP($E97,'Adj NEA Backsheet'!$D$5:$CB$183,G$9,FALSE))),"")</f>
        <v>4738.9815098790377</v>
      </c>
      <c r="H97" s="121">
        <f ca="1">IFERROR(IF((VLOOKUP($E97,'Adj NEA Backsheet'!$D$5:$CB$183,H$9,FALSE))="","",(VLOOKUP($E97,'Adj NEA Backsheet'!$D$5:$CB$183,H$9,FALSE))),"")</f>
        <v>4814.501780184497</v>
      </c>
      <c r="I97" s="121">
        <f ca="1">IFERROR(IF((VLOOKUP($E97,'Adj NEA Backsheet'!$D$5:$CB$183,I$9,FALSE))="","",(VLOOKUP($E97,'Adj NEA Backsheet'!$D$5:$CB$183,I$9,FALSE))),"")</f>
        <v>4982.1401383580542</v>
      </c>
      <c r="J97" s="122">
        <f ca="1">IFERROR(IF((VLOOKUP($E97,'Adj NEA Backsheet'!$D$5:$CB$183,J$9,FALSE))="","",(VLOOKUP($E97,'Adj NEA Backsheet'!$D$5:$CB$183,J$9,FALSE))),"")</f>
        <v>4950.1755525917124</v>
      </c>
      <c r="K97" s="120">
        <f ca="1">IFERROR(IF((VLOOKUP($E97,'Adj NEA Backsheet'!$D$5:$CB$183,K$9,FALSE))="","",(VLOOKUP($E97,'Adj NEA Backsheet'!$D$5:$CB$183,K$9,FALSE))),"")</f>
        <v>4737.8239588863416</v>
      </c>
      <c r="L97" s="121">
        <f ca="1">IFERROR(IF((VLOOKUP($E97,'Adj NEA Backsheet'!$D$5:$CB$183,L$9,FALSE))="","",(VLOOKUP($E97,'Adj NEA Backsheet'!$D$5:$CB$183,L$9,FALSE))),"")</f>
        <v>4757.1203508074195</v>
      </c>
      <c r="M97" s="121">
        <f ca="1">IFERROR(IF((VLOOKUP($E97,'Adj NEA Backsheet'!$D$5:$CB$183,M$9,FALSE))="","",(VLOOKUP($E97,'Adj NEA Backsheet'!$D$5:$CB$183,M$9,FALSE))),"")</f>
        <v>5143.4553542030317</v>
      </c>
      <c r="N97" s="123">
        <f ca="1">IFERROR(IF((VLOOKUP($E97,'Adj NEA Backsheet'!$D$5:$CB$183,N$9,FALSE))="","",(VLOOKUP($E97,'Adj NEA Backsheet'!$D$5:$CB$183,N$9,FALSE))),"")</f>
        <v>5060.2664519247101</v>
      </c>
      <c r="O97" s="173">
        <f ca="1">IFERROR(IF((VLOOKUP($E97,'Adj NEA Backsheet'!$D$5:$CB$183,O$9,FALSE))="","",(VLOOKUP($E97,'Adj NEA Backsheet'!$D$5:$CB$183,O$9,FALSE))),"")</f>
        <v>4742.9585137229933</v>
      </c>
      <c r="P97" s="122">
        <f ca="1">IFERROR(IF((VLOOKUP($E97,'Adj NEA Backsheet'!$D$5:$CB$183,P$9,FALSE))="","",(VLOOKUP($E97,'Adj NEA Backsheet'!$D$5:$CB$183,P$9,FALSE))),"")</f>
        <v>4717.9788203753551</v>
      </c>
      <c r="Q97" s="123">
        <f ca="1">IFERROR(IF((VLOOKUP($E97,'NEA Backsheet'!$D$5:$CB$183,Q$9,FALSE))="","",(VLOOKUP($E97,'NEA Backsheet'!$D$5:$CB$183,Q$9,FALSE))),"")</f>
        <v>4984.1198315180736</v>
      </c>
      <c r="R97" s="234">
        <f ca="1">IFERROR(IF((VLOOKUP($E97,'NEA Backsheet'!$D$5:$CB$183,R$9,FALSE))="","",(VLOOKUP($E97,'NEA Backsheet'!$D$5:$CB$183,R$9,FALSE))),"")</f>
        <v>5340.5979903755633</v>
      </c>
    </row>
    <row r="98" spans="1:18"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IFERROR(IF((VLOOKUP($E98,'Adj NEA Backsheet'!$D$5:$CB$183,G$9,FALSE))="","",(VLOOKUP($E98,'Adj NEA Backsheet'!$D$5:$CB$183,G$9,FALSE))),"")</f>
        <v>27482.636415523717</v>
      </c>
      <c r="H98" s="121">
        <f ca="1">IFERROR(IF((VLOOKUP($E98,'Adj NEA Backsheet'!$D$5:$CB$183,H$9,FALSE))="","",(VLOOKUP($E98,'Adj NEA Backsheet'!$D$5:$CB$183,H$9,FALSE))),"")</f>
        <v>27561.603906851025</v>
      </c>
      <c r="I98" s="121">
        <f ca="1">IFERROR(IF((VLOOKUP($E98,'Adj NEA Backsheet'!$D$5:$CB$183,I$9,FALSE))="","",(VLOOKUP($E98,'Adj NEA Backsheet'!$D$5:$CB$183,I$9,FALSE))),"")</f>
        <v>28492.067355133084</v>
      </c>
      <c r="J98" s="122">
        <f ca="1">IFERROR(IF((VLOOKUP($E98,'Adj NEA Backsheet'!$D$5:$CB$183,J$9,FALSE))="","",(VLOOKUP($E98,'Adj NEA Backsheet'!$D$5:$CB$183,J$9,FALSE))),"")</f>
        <v>27559.881580129033</v>
      </c>
      <c r="K98" s="120">
        <f ca="1">IFERROR(IF((VLOOKUP($E98,'Adj NEA Backsheet'!$D$5:$CB$183,K$9,FALSE))="","",(VLOOKUP($E98,'Adj NEA Backsheet'!$D$5:$CB$183,K$9,FALSE))),"")</f>
        <v>27389.867204910581</v>
      </c>
      <c r="L98" s="121">
        <f ca="1">IFERROR(IF((VLOOKUP($E98,'Adj NEA Backsheet'!$D$5:$CB$183,L$9,FALSE))="","",(VLOOKUP($E98,'Adj NEA Backsheet'!$D$5:$CB$183,L$9,FALSE))),"")</f>
        <v>28549.938283493342</v>
      </c>
      <c r="M98" s="121">
        <f ca="1">IFERROR(IF((VLOOKUP($E98,'Adj NEA Backsheet'!$D$5:$CB$183,M$9,FALSE))="","",(VLOOKUP($E98,'Adj NEA Backsheet'!$D$5:$CB$183,M$9,FALSE))),"")</f>
        <v>29161.792066517035</v>
      </c>
      <c r="N98" s="123">
        <f ca="1">IFERROR(IF((VLOOKUP($E98,'Adj NEA Backsheet'!$D$5:$CB$183,N$9,FALSE))="","",(VLOOKUP($E98,'Adj NEA Backsheet'!$D$5:$CB$183,N$9,FALSE))),"")</f>
        <v>27575.557121109137</v>
      </c>
      <c r="O98" s="173">
        <f ca="1">IFERROR(IF((VLOOKUP($E98,'Adj NEA Backsheet'!$D$5:$CB$183,O$9,FALSE))="","",(VLOOKUP($E98,'Adj NEA Backsheet'!$D$5:$CB$183,O$9,FALSE))),"")</f>
        <v>28727.776272542709</v>
      </c>
      <c r="P98" s="122">
        <f ca="1">IFERROR(IF((VLOOKUP($E98,'Adj NEA Backsheet'!$D$5:$CB$183,P$9,FALSE))="","",(VLOOKUP($E98,'Adj NEA Backsheet'!$D$5:$CB$183,P$9,FALSE))),"")</f>
        <v>28902.856996209055</v>
      </c>
      <c r="Q98" s="123">
        <f ca="1">IFERROR(IF((VLOOKUP($E98,'NEA Backsheet'!$D$5:$CB$183,Q$9,FALSE))="","",(VLOOKUP($E98,'NEA Backsheet'!$D$5:$CB$183,Q$9,FALSE))),"")</f>
        <v>30891.605969126525</v>
      </c>
      <c r="R98" s="234">
        <f ca="1">IFERROR(IF((VLOOKUP($E98,'NEA Backsheet'!$D$5:$CB$183,R$9,FALSE))="","",(VLOOKUP($E98,'NEA Backsheet'!$D$5:$CB$183,R$9,FALSE))),"")</f>
        <v>29942.545008739125</v>
      </c>
    </row>
    <row r="99" spans="1:18"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IFERROR(IF((VLOOKUP($E99,'Adj NEA Backsheet'!$D$5:$CB$183,G$9,FALSE))="","",(VLOOKUP($E99,'Adj NEA Backsheet'!$D$5:$CB$183,G$9,FALSE))),"")</f>
        <v>6912.7494779698118</v>
      </c>
      <c r="H99" s="121">
        <f ca="1">IFERROR(IF((VLOOKUP($E99,'Adj NEA Backsheet'!$D$5:$CB$183,H$9,FALSE))="","",(VLOOKUP($E99,'Adj NEA Backsheet'!$D$5:$CB$183,H$9,FALSE))),"")</f>
        <v>7062.8610369820071</v>
      </c>
      <c r="I99" s="121">
        <f ca="1">IFERROR(IF((VLOOKUP($E99,'Adj NEA Backsheet'!$D$5:$CB$183,I$9,FALSE))="","",(VLOOKUP($E99,'Adj NEA Backsheet'!$D$5:$CB$183,I$9,FALSE))),"")</f>
        <v>7180.1998635990549</v>
      </c>
      <c r="J99" s="122">
        <f ca="1">IFERROR(IF((VLOOKUP($E99,'Adj NEA Backsheet'!$D$5:$CB$183,J$9,FALSE))="","",(VLOOKUP($E99,'Adj NEA Backsheet'!$D$5:$CB$183,J$9,FALSE))),"")</f>
        <v>7211.1094244084716</v>
      </c>
      <c r="K99" s="120">
        <f ca="1">IFERROR(IF((VLOOKUP($E99,'Adj NEA Backsheet'!$D$5:$CB$183,K$9,FALSE))="","",(VLOOKUP($E99,'Adj NEA Backsheet'!$D$5:$CB$183,K$9,FALSE))),"")</f>
        <v>7506.7553713494726</v>
      </c>
      <c r="L99" s="121">
        <f ca="1">IFERROR(IF((VLOOKUP($E99,'Adj NEA Backsheet'!$D$5:$CB$183,L$9,FALSE))="","",(VLOOKUP($E99,'Adj NEA Backsheet'!$D$5:$CB$183,L$9,FALSE))),"")</f>
        <v>7395.8445135653401</v>
      </c>
      <c r="M99" s="121">
        <f ca="1">IFERROR(IF((VLOOKUP($E99,'Adj NEA Backsheet'!$D$5:$CB$183,M$9,FALSE))="","",(VLOOKUP($E99,'Adj NEA Backsheet'!$D$5:$CB$183,M$9,FALSE))),"")</f>
        <v>7599.5993391384018</v>
      </c>
      <c r="N99" s="123">
        <f ca="1">IFERROR(IF((VLOOKUP($E99,'Adj NEA Backsheet'!$D$5:$CB$183,N$9,FALSE))="","",(VLOOKUP($E99,'Adj NEA Backsheet'!$D$5:$CB$183,N$9,FALSE))),"")</f>
        <v>7543.0798703694891</v>
      </c>
      <c r="O99" s="173">
        <f ca="1">IFERROR(IF((VLOOKUP($E99,'Adj NEA Backsheet'!$D$5:$CB$183,O$9,FALSE))="","",(VLOOKUP($E99,'Adj NEA Backsheet'!$D$5:$CB$183,O$9,FALSE))),"")</f>
        <v>7075.653258365538</v>
      </c>
      <c r="P99" s="122">
        <f ca="1">IFERROR(IF((VLOOKUP($E99,'Adj NEA Backsheet'!$D$5:$CB$183,P$9,FALSE))="","",(VLOOKUP($E99,'Adj NEA Backsheet'!$D$5:$CB$183,P$9,FALSE))),"")</f>
        <v>7280.7020537398348</v>
      </c>
      <c r="Q99" s="123">
        <f ca="1">IFERROR(IF((VLOOKUP($E99,'NEA Backsheet'!$D$5:$CB$183,Q$9,FALSE))="","",(VLOOKUP($E99,'NEA Backsheet'!$D$5:$CB$183,Q$9,FALSE))),"")</f>
        <v>7449.3974865610453</v>
      </c>
      <c r="R99" s="234">
        <f ca="1">IFERROR(IF((VLOOKUP($E99,'NEA Backsheet'!$D$5:$CB$183,R$9,FALSE))="","",(VLOOKUP($E99,'NEA Backsheet'!$D$5:$CB$183,R$9,FALSE))),"")</f>
        <v>7115.6969019256594</v>
      </c>
    </row>
    <row r="100" spans="1:18"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IFERROR(IF((VLOOKUP($E100,'Adj NEA Backsheet'!$D$5:$CB$183,G$9,FALSE))="","",(VLOOKUP($E100,'Adj NEA Backsheet'!$D$5:$CB$183,G$9,FALSE))),"")</f>
        <v>7648.8441861207066</v>
      </c>
      <c r="H100" s="121">
        <f ca="1">IFERROR(IF((VLOOKUP($E100,'Adj NEA Backsheet'!$D$5:$CB$183,H$9,FALSE))="","",(VLOOKUP($E100,'Adj NEA Backsheet'!$D$5:$CB$183,H$9,FALSE))),"")</f>
        <v>7934.9723536323172</v>
      </c>
      <c r="I100" s="121">
        <f ca="1">IFERROR(IF((VLOOKUP($E100,'Adj NEA Backsheet'!$D$5:$CB$183,I$9,FALSE))="","",(VLOOKUP($E100,'Adj NEA Backsheet'!$D$5:$CB$183,I$9,FALSE))),"")</f>
        <v>7775.2281307659759</v>
      </c>
      <c r="J100" s="122">
        <f ca="1">IFERROR(IF((VLOOKUP($E100,'Adj NEA Backsheet'!$D$5:$CB$183,J$9,FALSE))="","",(VLOOKUP($E100,'Adj NEA Backsheet'!$D$5:$CB$183,J$9,FALSE))),"")</f>
        <v>7771.5124932444305</v>
      </c>
      <c r="K100" s="120">
        <f ca="1">IFERROR(IF((VLOOKUP($E100,'Adj NEA Backsheet'!$D$5:$CB$183,K$9,FALSE))="","",(VLOOKUP($E100,'Adj NEA Backsheet'!$D$5:$CB$183,K$9,FALSE))),"")</f>
        <v>7933.4704006909651</v>
      </c>
      <c r="L100" s="121">
        <f ca="1">IFERROR(IF((VLOOKUP($E100,'Adj NEA Backsheet'!$D$5:$CB$183,L$9,FALSE))="","",(VLOOKUP($E100,'Adj NEA Backsheet'!$D$5:$CB$183,L$9,FALSE))),"")</f>
        <v>7730.9505227674781</v>
      </c>
      <c r="M100" s="121">
        <f ca="1">IFERROR(IF((VLOOKUP($E100,'Adj NEA Backsheet'!$D$5:$CB$183,M$9,FALSE))="","",(VLOOKUP($E100,'Adj NEA Backsheet'!$D$5:$CB$183,M$9,FALSE))),"")</f>
        <v>8258.4414886658305</v>
      </c>
      <c r="N100" s="123">
        <f ca="1">IFERROR(IF((VLOOKUP($E100,'Adj NEA Backsheet'!$D$5:$CB$183,N$9,FALSE))="","",(VLOOKUP($E100,'Adj NEA Backsheet'!$D$5:$CB$183,N$9,FALSE))),"")</f>
        <v>7965.4725524908681</v>
      </c>
      <c r="O100" s="173">
        <f ca="1">IFERROR(IF((VLOOKUP($E100,'Adj NEA Backsheet'!$D$5:$CB$183,O$9,FALSE))="","",(VLOOKUP($E100,'Adj NEA Backsheet'!$D$5:$CB$183,O$9,FALSE))),"")</f>
        <v>7287.6899715099044</v>
      </c>
      <c r="P100" s="122">
        <f ca="1">IFERROR(IF((VLOOKUP($E100,'Adj NEA Backsheet'!$D$5:$CB$183,P$9,FALSE))="","",(VLOOKUP($E100,'Adj NEA Backsheet'!$D$5:$CB$183,P$9,FALSE))),"")</f>
        <v>7599.911917981588</v>
      </c>
      <c r="Q100" s="123">
        <f ca="1">IFERROR(IF((VLOOKUP($E100,'NEA Backsheet'!$D$5:$CB$183,Q$9,FALSE))="","",(VLOOKUP($E100,'NEA Backsheet'!$D$5:$CB$183,Q$9,FALSE))),"")</f>
        <v>7738.9398350736374</v>
      </c>
      <c r="R100" s="234">
        <f ca="1">IFERROR(IF((VLOOKUP($E100,'NEA Backsheet'!$D$5:$CB$183,R$9,FALSE))="","",(VLOOKUP($E100,'NEA Backsheet'!$D$5:$CB$183,R$9,FALSE))),"")</f>
        <v>7990.0043249527735</v>
      </c>
    </row>
    <row r="101" spans="1:18"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IFERROR(IF((VLOOKUP($E101,'Adj NEA Backsheet'!$D$5:$CB$183,G$9,FALSE))="","",(VLOOKUP($E101,'Adj NEA Backsheet'!$D$5:$CB$183,G$9,FALSE))),"")</f>
        <v>3126.9999999999995</v>
      </c>
      <c r="H101" s="121">
        <f ca="1">IFERROR(IF((VLOOKUP($E101,'Adj NEA Backsheet'!$D$5:$CB$183,H$9,FALSE))="","",(VLOOKUP($E101,'Adj NEA Backsheet'!$D$5:$CB$183,H$9,FALSE))),"")</f>
        <v>3241.9999999999995</v>
      </c>
      <c r="I101" s="121">
        <f ca="1">IFERROR(IF((VLOOKUP($E101,'Adj NEA Backsheet'!$D$5:$CB$183,I$9,FALSE))="","",(VLOOKUP($E101,'Adj NEA Backsheet'!$D$5:$CB$183,I$9,FALSE))),"")</f>
        <v>3535.9999999999995</v>
      </c>
      <c r="J101" s="122">
        <f ca="1">IFERROR(IF((VLOOKUP($E101,'Adj NEA Backsheet'!$D$5:$CB$183,J$9,FALSE))="","",(VLOOKUP($E101,'Adj NEA Backsheet'!$D$5:$CB$183,J$9,FALSE))),"")</f>
        <v>3295.9999999999995</v>
      </c>
      <c r="K101" s="120">
        <f ca="1">IFERROR(IF((VLOOKUP($E101,'Adj NEA Backsheet'!$D$5:$CB$183,K$9,FALSE))="","",(VLOOKUP($E101,'Adj NEA Backsheet'!$D$5:$CB$183,K$9,FALSE))),"")</f>
        <v>3144.9999999999991</v>
      </c>
      <c r="L101" s="121">
        <f ca="1">IFERROR(IF((VLOOKUP($E101,'Adj NEA Backsheet'!$D$5:$CB$183,L$9,FALSE))="","",(VLOOKUP($E101,'Adj NEA Backsheet'!$D$5:$CB$183,L$9,FALSE))),"")</f>
        <v>3166.9999999999991</v>
      </c>
      <c r="M101" s="121">
        <f ca="1">IFERROR(IF((VLOOKUP($E101,'Adj NEA Backsheet'!$D$5:$CB$183,M$9,FALSE))="","",(VLOOKUP($E101,'Adj NEA Backsheet'!$D$5:$CB$183,M$9,FALSE))),"")</f>
        <v>3225.9999999999991</v>
      </c>
      <c r="N101" s="123">
        <f ca="1">IFERROR(IF((VLOOKUP($E101,'Adj NEA Backsheet'!$D$5:$CB$183,N$9,FALSE))="","",(VLOOKUP($E101,'Adj NEA Backsheet'!$D$5:$CB$183,N$9,FALSE))),"")</f>
        <v>3087.9999999999991</v>
      </c>
      <c r="O101" s="173">
        <f ca="1">IFERROR(IF((VLOOKUP($E101,'Adj NEA Backsheet'!$D$5:$CB$183,O$9,FALSE))="","",(VLOOKUP($E101,'Adj NEA Backsheet'!$D$5:$CB$183,O$9,FALSE))),"")</f>
        <v>3313.9999999999995</v>
      </c>
      <c r="P101" s="122">
        <f ca="1">IFERROR(IF((VLOOKUP($E101,'Adj NEA Backsheet'!$D$5:$CB$183,P$9,FALSE))="","",(VLOOKUP($E101,'Adj NEA Backsheet'!$D$5:$CB$183,P$9,FALSE))),"")</f>
        <v>3417.9999999999995</v>
      </c>
      <c r="Q101" s="123">
        <f ca="1">IFERROR(IF((VLOOKUP($E101,'NEA Backsheet'!$D$5:$CB$183,Q$9,FALSE))="","",(VLOOKUP($E101,'NEA Backsheet'!$D$5:$CB$183,Q$9,FALSE))),"")</f>
        <v>3629.9999999999991</v>
      </c>
      <c r="R101" s="234">
        <f ca="1">IFERROR(IF((VLOOKUP($E101,'NEA Backsheet'!$D$5:$CB$183,R$9,FALSE))="","",(VLOOKUP($E101,'NEA Backsheet'!$D$5:$CB$183,R$9,FALSE))),"")</f>
        <v>3652.9999999999995</v>
      </c>
    </row>
    <row r="102" spans="1:18"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IFERROR(IF((VLOOKUP($E102,'Adj NEA Backsheet'!$D$5:$CB$183,G$9,FALSE))="","",(VLOOKUP($E102,'Adj NEA Backsheet'!$D$5:$CB$183,G$9,FALSE))),"")</f>
        <v>4963.2567410912434</v>
      </c>
      <c r="H102" s="121">
        <f ca="1">IFERROR(IF((VLOOKUP($E102,'Adj NEA Backsheet'!$D$5:$CB$183,H$9,FALSE))="","",(VLOOKUP($E102,'Adj NEA Backsheet'!$D$5:$CB$183,H$9,FALSE))),"")</f>
        <v>4863.8873993743473</v>
      </c>
      <c r="I102" s="121">
        <f ca="1">IFERROR(IF((VLOOKUP($E102,'Adj NEA Backsheet'!$D$5:$CB$183,I$9,FALSE))="","",(VLOOKUP($E102,'Adj NEA Backsheet'!$D$5:$CB$183,I$9,FALSE))),"")</f>
        <v>5035.3924820126304</v>
      </c>
      <c r="J102" s="122">
        <f ca="1">IFERROR(IF((VLOOKUP($E102,'Adj NEA Backsheet'!$D$5:$CB$183,J$9,FALSE))="","",(VLOOKUP($E102,'Adj NEA Backsheet'!$D$5:$CB$183,J$9,FALSE))),"")</f>
        <v>4872.5579378938255</v>
      </c>
      <c r="K102" s="120">
        <f ca="1">IFERROR(IF((VLOOKUP($E102,'Adj NEA Backsheet'!$D$5:$CB$183,K$9,FALSE))="","",(VLOOKUP($E102,'Adj NEA Backsheet'!$D$5:$CB$183,K$9,FALSE))),"")</f>
        <v>5024.1919357182251</v>
      </c>
      <c r="L102" s="121">
        <f ca="1">IFERROR(IF((VLOOKUP($E102,'Adj NEA Backsheet'!$D$5:$CB$183,L$9,FALSE))="","",(VLOOKUP($E102,'Adj NEA Backsheet'!$D$5:$CB$183,L$9,FALSE))),"")</f>
        <v>5071.856939757552</v>
      </c>
      <c r="M102" s="121">
        <f ca="1">IFERROR(IF((VLOOKUP($E102,'Adj NEA Backsheet'!$D$5:$CB$183,M$9,FALSE))="","",(VLOOKUP($E102,'Adj NEA Backsheet'!$D$5:$CB$183,M$9,FALSE))),"")</f>
        <v>5088.1776896523761</v>
      </c>
      <c r="N102" s="123">
        <f ca="1">IFERROR(IF((VLOOKUP($E102,'Adj NEA Backsheet'!$D$5:$CB$183,N$9,FALSE))="","",(VLOOKUP($E102,'Adj NEA Backsheet'!$D$5:$CB$183,N$9,FALSE))),"")</f>
        <v>4973.1935635188274</v>
      </c>
      <c r="O102" s="173">
        <f ca="1">IFERROR(IF((VLOOKUP($E102,'Adj NEA Backsheet'!$D$5:$CB$183,O$9,FALSE))="","",(VLOOKUP($E102,'Adj NEA Backsheet'!$D$5:$CB$183,O$9,FALSE))),"")</f>
        <v>4933.4671764111954</v>
      </c>
      <c r="P102" s="122">
        <f ca="1">IFERROR(IF((VLOOKUP($E102,'Adj NEA Backsheet'!$D$5:$CB$183,P$9,FALSE))="","",(VLOOKUP($E102,'Adj NEA Backsheet'!$D$5:$CB$183,P$9,FALSE))),"")</f>
        <v>4767.4379700293275</v>
      </c>
      <c r="Q102" s="123">
        <f ca="1">IFERROR(IF((VLOOKUP($E102,'NEA Backsheet'!$D$5:$CB$183,Q$9,FALSE))="","",(VLOOKUP($E102,'NEA Backsheet'!$D$5:$CB$183,Q$9,FALSE))),"")</f>
        <v>5156.4184393968808</v>
      </c>
      <c r="R102" s="234">
        <f ca="1">IFERROR(IF((VLOOKUP($E102,'NEA Backsheet'!$D$5:$CB$183,R$9,FALSE))="","",(VLOOKUP($E102,'NEA Backsheet'!$D$5:$CB$183,R$9,FALSE))),"")</f>
        <v>4900.3593964639058</v>
      </c>
    </row>
    <row r="103" spans="1:18"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IFERROR(IF((VLOOKUP($E103,'Adj NEA Backsheet'!$D$5:$CB$183,G$9,FALSE))="","",(VLOOKUP($E103,'Adj NEA Backsheet'!$D$5:$CB$183,G$9,FALSE))),"")</f>
        <v>2839.4631849315606</v>
      </c>
      <c r="H103" s="121">
        <f ca="1">IFERROR(IF((VLOOKUP($E103,'Adj NEA Backsheet'!$D$5:$CB$183,H$9,FALSE))="","",(VLOOKUP($E103,'Adj NEA Backsheet'!$D$5:$CB$183,H$9,FALSE))),"")</f>
        <v>2837.1433430695815</v>
      </c>
      <c r="I103" s="121">
        <f ca="1">IFERROR(IF((VLOOKUP($E103,'Adj NEA Backsheet'!$D$5:$CB$183,I$9,FALSE))="","",(VLOOKUP($E103,'Adj NEA Backsheet'!$D$5:$CB$183,I$9,FALSE))),"")</f>
        <v>2909.7604334692501</v>
      </c>
      <c r="J103" s="122">
        <f ca="1">IFERROR(IF((VLOOKUP($E103,'Adj NEA Backsheet'!$D$5:$CB$183,J$9,FALSE))="","",(VLOOKUP($E103,'Adj NEA Backsheet'!$D$5:$CB$183,J$9,FALSE))),"")</f>
        <v>2808.509542745916</v>
      </c>
      <c r="K103" s="120">
        <f ca="1">IFERROR(IF((VLOOKUP($E103,'Adj NEA Backsheet'!$D$5:$CB$183,K$9,FALSE))="","",(VLOOKUP($E103,'Adj NEA Backsheet'!$D$5:$CB$183,K$9,FALSE))),"")</f>
        <v>2876.6603919506128</v>
      </c>
      <c r="L103" s="121">
        <f ca="1">IFERROR(IF((VLOOKUP($E103,'Adj NEA Backsheet'!$D$5:$CB$183,L$9,FALSE))="","",(VLOOKUP($E103,'Adj NEA Backsheet'!$D$5:$CB$183,L$9,FALSE))),"")</f>
        <v>2876.198887635851</v>
      </c>
      <c r="M103" s="121">
        <f ca="1">IFERROR(IF((VLOOKUP($E103,'Adj NEA Backsheet'!$D$5:$CB$183,M$9,FALSE))="","",(VLOOKUP($E103,'Adj NEA Backsheet'!$D$5:$CB$183,M$9,FALSE))),"")</f>
        <v>2917.7458111617343</v>
      </c>
      <c r="N103" s="123">
        <f ca="1">IFERROR(IF((VLOOKUP($E103,'Adj NEA Backsheet'!$D$5:$CB$183,N$9,FALSE))="","",(VLOOKUP($E103,'Adj NEA Backsheet'!$D$5:$CB$183,N$9,FALSE))),"")</f>
        <v>2885.5245478106599</v>
      </c>
      <c r="O103" s="173">
        <f ca="1">IFERROR(IF((VLOOKUP($E103,'Adj NEA Backsheet'!$D$5:$CB$183,O$9,FALSE))="","",(VLOOKUP($E103,'Adj NEA Backsheet'!$D$5:$CB$183,O$9,FALSE))),"")</f>
        <v>2826.2401183580587</v>
      </c>
      <c r="P103" s="122">
        <f ca="1">IFERROR(IF((VLOOKUP($E103,'Adj NEA Backsheet'!$D$5:$CB$183,P$9,FALSE))="","",(VLOOKUP($E103,'Adj NEA Backsheet'!$D$5:$CB$183,P$9,FALSE))),"")</f>
        <v>2974.3980482041507</v>
      </c>
      <c r="Q103" s="123">
        <f ca="1">IFERROR(IF((VLOOKUP($E103,'NEA Backsheet'!$D$5:$CB$183,Q$9,FALSE))="","",(VLOOKUP($E103,'NEA Backsheet'!$D$5:$CB$183,Q$9,FALSE))),"")</f>
        <v>3112.4955956777408</v>
      </c>
      <c r="R103" s="234">
        <f ca="1">IFERROR(IF((VLOOKUP($E103,'NEA Backsheet'!$D$5:$CB$183,R$9,FALSE))="","",(VLOOKUP($E103,'NEA Backsheet'!$D$5:$CB$183,R$9,FALSE))),"")</f>
        <v>3112.1974652356594</v>
      </c>
    </row>
    <row r="104" spans="1:18"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IFERROR(IF((VLOOKUP($E104,'Adj NEA Backsheet'!$D$5:$CB$183,G$9,FALSE))="","",(VLOOKUP($E104,'Adj NEA Backsheet'!$D$5:$CB$183,G$9,FALSE))),"")</f>
        <v>40767.182419970559</v>
      </c>
      <c r="H104" s="121">
        <f ca="1">IFERROR(IF((VLOOKUP($E104,'Adj NEA Backsheet'!$D$5:$CB$183,H$9,FALSE))="","",(VLOOKUP($E104,'Adj NEA Backsheet'!$D$5:$CB$183,H$9,FALSE))),"")</f>
        <v>39843.52558078993</v>
      </c>
      <c r="I104" s="121">
        <f ca="1">IFERROR(IF((VLOOKUP($E104,'Adj NEA Backsheet'!$D$5:$CB$183,I$9,FALSE))="","",(VLOOKUP($E104,'Adj NEA Backsheet'!$D$5:$CB$183,I$9,FALSE))),"")</f>
        <v>41592.840054520959</v>
      </c>
      <c r="J104" s="122">
        <f ca="1">IFERROR(IF((VLOOKUP($E104,'Adj NEA Backsheet'!$D$5:$CB$183,J$9,FALSE))="","",(VLOOKUP($E104,'Adj NEA Backsheet'!$D$5:$CB$183,J$9,FALSE))),"")</f>
        <v>41662.239472206042</v>
      </c>
      <c r="K104" s="120">
        <f ca="1">IFERROR(IF((VLOOKUP($E104,'Adj NEA Backsheet'!$D$5:$CB$183,K$9,FALSE))="","",(VLOOKUP($E104,'Adj NEA Backsheet'!$D$5:$CB$183,K$9,FALSE))),"")</f>
        <v>40564.541817380756</v>
      </c>
      <c r="L104" s="121">
        <f ca="1">IFERROR(IF((VLOOKUP($E104,'Adj NEA Backsheet'!$D$5:$CB$183,L$9,FALSE))="","",(VLOOKUP($E104,'Adj NEA Backsheet'!$D$5:$CB$183,L$9,FALSE))),"")</f>
        <v>40603.940580209208</v>
      </c>
      <c r="M104" s="121">
        <f ca="1">IFERROR(IF((VLOOKUP($E104,'Adj NEA Backsheet'!$D$5:$CB$183,M$9,FALSE))="","",(VLOOKUP($E104,'Adj NEA Backsheet'!$D$5:$CB$183,M$9,FALSE))),"")</f>
        <v>41884.788001103327</v>
      </c>
      <c r="N104" s="123">
        <f ca="1">IFERROR(IF((VLOOKUP($E104,'Adj NEA Backsheet'!$D$5:$CB$183,N$9,FALSE))="","",(VLOOKUP($E104,'Adj NEA Backsheet'!$D$5:$CB$183,N$9,FALSE))),"")</f>
        <v>42087.159659430486</v>
      </c>
      <c r="O104" s="173">
        <f ca="1">IFERROR(IF((VLOOKUP($E104,'Adj NEA Backsheet'!$D$5:$CB$183,O$9,FALSE))="","",(VLOOKUP($E104,'Adj NEA Backsheet'!$D$5:$CB$183,O$9,FALSE))),"")</f>
        <v>42010.183764100089</v>
      </c>
      <c r="P104" s="122">
        <f ca="1">IFERROR(IF((VLOOKUP($E104,'Adj NEA Backsheet'!$D$5:$CB$183,P$9,FALSE))="","",(VLOOKUP($E104,'Adj NEA Backsheet'!$D$5:$CB$183,P$9,FALSE))),"")</f>
        <v>42015.128444109163</v>
      </c>
      <c r="Q104" s="123">
        <f ca="1">IFERROR(IF((VLOOKUP($E104,'NEA Backsheet'!$D$5:$CB$183,Q$9,FALSE))="","",(VLOOKUP($E104,'NEA Backsheet'!$D$5:$CB$183,Q$9,FALSE))),"")</f>
        <v>43165.894437944888</v>
      </c>
      <c r="R104" s="234">
        <f ca="1">IFERROR(IF((VLOOKUP($E104,'NEA Backsheet'!$D$5:$CB$183,R$9,FALSE))="","",(VLOOKUP($E104,'NEA Backsheet'!$D$5:$CB$183,R$9,FALSE))),"")</f>
        <v>44166.403085885293</v>
      </c>
    </row>
    <row r="105" spans="1:18"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IFERROR(IF((VLOOKUP($E105,'Adj NEA Backsheet'!$D$5:$CB$183,G$9,FALSE))="","",(VLOOKUP($E105,'Adj NEA Backsheet'!$D$5:$CB$183,G$9,FALSE))),"")</f>
        <v>7007.9545620078452</v>
      </c>
      <c r="H105" s="121">
        <f ca="1">IFERROR(IF((VLOOKUP($E105,'Adj NEA Backsheet'!$D$5:$CB$183,H$9,FALSE))="","",(VLOOKUP($E105,'Adj NEA Backsheet'!$D$5:$CB$183,H$9,FALSE))),"")</f>
        <v>6560.9288277444875</v>
      </c>
      <c r="I105" s="121">
        <f ca="1">IFERROR(IF((VLOOKUP($E105,'Adj NEA Backsheet'!$D$5:$CB$183,I$9,FALSE))="","",(VLOOKUP($E105,'Adj NEA Backsheet'!$D$5:$CB$183,I$9,FALSE))),"")</f>
        <v>6889.0761165847489</v>
      </c>
      <c r="J105" s="122">
        <f ca="1">IFERROR(IF((VLOOKUP($E105,'Adj NEA Backsheet'!$D$5:$CB$183,J$9,FALSE))="","",(VLOOKUP($E105,'Adj NEA Backsheet'!$D$5:$CB$183,J$9,FALSE))),"")</f>
        <v>6587.4683583876376</v>
      </c>
      <c r="K105" s="120">
        <f ca="1">IFERROR(IF((VLOOKUP($E105,'Adj NEA Backsheet'!$D$5:$CB$183,K$9,FALSE))="","",(VLOOKUP($E105,'Adj NEA Backsheet'!$D$5:$CB$183,K$9,FALSE))),"")</f>
        <v>6838.7519119502003</v>
      </c>
      <c r="L105" s="121">
        <f ca="1">IFERROR(IF((VLOOKUP($E105,'Adj NEA Backsheet'!$D$5:$CB$183,L$9,FALSE))="","",(VLOOKUP($E105,'Adj NEA Backsheet'!$D$5:$CB$183,L$9,FALSE))),"")</f>
        <v>6947.186566346465</v>
      </c>
      <c r="M105" s="121">
        <f ca="1">IFERROR(IF((VLOOKUP($E105,'Adj NEA Backsheet'!$D$5:$CB$183,M$9,FALSE))="","",(VLOOKUP($E105,'Adj NEA Backsheet'!$D$5:$CB$183,M$9,FALSE))),"")</f>
        <v>7063.1399630306532</v>
      </c>
      <c r="N105" s="123">
        <f ca="1">IFERROR(IF((VLOOKUP($E105,'Adj NEA Backsheet'!$D$5:$CB$183,N$9,FALSE))="","",(VLOOKUP($E105,'Adj NEA Backsheet'!$D$5:$CB$183,N$9,FALSE))),"")</f>
        <v>6842.2383886726975</v>
      </c>
      <c r="O105" s="173">
        <f ca="1">IFERROR(IF((VLOOKUP($E105,'Adj NEA Backsheet'!$D$5:$CB$183,O$9,FALSE))="","",(VLOOKUP($E105,'Adj NEA Backsheet'!$D$5:$CB$183,O$9,FALSE))),"")</f>
        <v>6776.6609185452298</v>
      </c>
      <c r="P105" s="122">
        <f ca="1">IFERROR(IF((VLOOKUP($E105,'Adj NEA Backsheet'!$D$5:$CB$183,P$9,FALSE))="","",(VLOOKUP($E105,'Adj NEA Backsheet'!$D$5:$CB$183,P$9,FALSE))),"")</f>
        <v>6466.4210166654093</v>
      </c>
      <c r="Q105" s="123">
        <f ca="1">IFERROR(IF((VLOOKUP($E105,'NEA Backsheet'!$D$5:$CB$183,Q$9,FALSE))="","",(VLOOKUP($E105,'NEA Backsheet'!$D$5:$CB$183,Q$9,FALSE))),"")</f>
        <v>6912.2040447285499</v>
      </c>
      <c r="R105" s="234">
        <f ca="1">IFERROR(IF((VLOOKUP($E105,'NEA Backsheet'!$D$5:$CB$183,R$9,FALSE))="","",(VLOOKUP($E105,'NEA Backsheet'!$D$5:$CB$183,R$9,FALSE))),"")</f>
        <v>6886.4689125391978</v>
      </c>
    </row>
    <row r="106" spans="1:18"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IFERROR(IF((VLOOKUP($E106,'Adj NEA Backsheet'!$D$5:$CB$183,G$9,FALSE))="","",(VLOOKUP($E106,'Adj NEA Backsheet'!$D$5:$CB$183,G$9,FALSE))),"")</f>
        <v>3903.9982716755885</v>
      </c>
      <c r="H106" s="121">
        <f ca="1">IFERROR(IF((VLOOKUP($E106,'Adj NEA Backsheet'!$D$5:$CB$183,H$9,FALSE))="","",(VLOOKUP($E106,'Adj NEA Backsheet'!$D$5:$CB$183,H$9,FALSE))),"")</f>
        <v>3828.306089462847</v>
      </c>
      <c r="I106" s="121">
        <f ca="1">IFERROR(IF((VLOOKUP($E106,'Adj NEA Backsheet'!$D$5:$CB$183,I$9,FALSE))="","",(VLOOKUP($E106,'Adj NEA Backsheet'!$D$5:$CB$183,I$9,FALSE))),"")</f>
        <v>4108.4592301271132</v>
      </c>
      <c r="J106" s="122">
        <f ca="1">IFERROR(IF((VLOOKUP($E106,'Adj NEA Backsheet'!$D$5:$CB$183,J$9,FALSE))="","",(VLOOKUP($E106,'Adj NEA Backsheet'!$D$5:$CB$183,J$9,FALSE))),"")</f>
        <v>4116.8891511545235</v>
      </c>
      <c r="K106" s="120">
        <f ca="1">IFERROR(IF((VLOOKUP($E106,'Adj NEA Backsheet'!$D$5:$CB$183,K$9,FALSE))="","",(VLOOKUP($E106,'Adj NEA Backsheet'!$D$5:$CB$183,K$9,FALSE))),"")</f>
        <v>4273.4082521160626</v>
      </c>
      <c r="L106" s="121">
        <f ca="1">IFERROR(IF((VLOOKUP($E106,'Adj NEA Backsheet'!$D$5:$CB$183,L$9,FALSE))="","",(VLOOKUP($E106,'Adj NEA Backsheet'!$D$5:$CB$183,L$9,FALSE))),"")</f>
        <v>4318.9421394410756</v>
      </c>
      <c r="M106" s="121">
        <f ca="1">IFERROR(IF((VLOOKUP($E106,'Adj NEA Backsheet'!$D$5:$CB$183,M$9,FALSE))="","",(VLOOKUP($E106,'Adj NEA Backsheet'!$D$5:$CB$183,M$9,FALSE))),"")</f>
        <v>4321.3205180602599</v>
      </c>
      <c r="N106" s="123">
        <f ca="1">IFERROR(IF((VLOOKUP($E106,'Adj NEA Backsheet'!$D$5:$CB$183,N$9,FALSE))="","",(VLOOKUP($E106,'Adj NEA Backsheet'!$D$5:$CB$183,N$9,FALSE))),"")</f>
        <v>4229.6847743576127</v>
      </c>
      <c r="O106" s="173">
        <f ca="1">IFERROR(IF((VLOOKUP($E106,'Adj NEA Backsheet'!$D$5:$CB$183,O$9,FALSE))="","",(VLOOKUP($E106,'Adj NEA Backsheet'!$D$5:$CB$183,O$9,FALSE))),"")</f>
        <v>4101.2291395387056</v>
      </c>
      <c r="P106" s="122">
        <f ca="1">IFERROR(IF((VLOOKUP($E106,'Adj NEA Backsheet'!$D$5:$CB$183,P$9,FALSE))="","",(VLOOKUP($E106,'Adj NEA Backsheet'!$D$5:$CB$183,P$9,FALSE))),"")</f>
        <v>4150.6314895689975</v>
      </c>
      <c r="Q106" s="123">
        <f ca="1">IFERROR(IF((VLOOKUP($E106,'NEA Backsheet'!$D$5:$CB$183,Q$9,FALSE))="","",(VLOOKUP($E106,'NEA Backsheet'!$D$5:$CB$183,Q$9,FALSE))),"")</f>
        <v>4407.9921589309288</v>
      </c>
      <c r="R106" s="234">
        <f ca="1">IFERROR(IF((VLOOKUP($E106,'NEA Backsheet'!$D$5:$CB$183,R$9,FALSE))="","",(VLOOKUP($E106,'NEA Backsheet'!$D$5:$CB$183,R$9,FALSE))),"")</f>
        <v>4551.4823290340655</v>
      </c>
    </row>
    <row r="107" spans="1:18"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IFERROR(IF((VLOOKUP($E107,'Adj NEA Backsheet'!$D$5:$CB$183,G$9,FALSE))="","",(VLOOKUP($E107,'Adj NEA Backsheet'!$D$5:$CB$183,G$9,FALSE))),"")</f>
        <v>12394.15005041426</v>
      </c>
      <c r="H107" s="121">
        <f ca="1">IFERROR(IF((VLOOKUP($E107,'Adj NEA Backsheet'!$D$5:$CB$183,H$9,FALSE))="","",(VLOOKUP($E107,'Adj NEA Backsheet'!$D$5:$CB$183,H$9,FALSE))),"")</f>
        <v>12422.424947090534</v>
      </c>
      <c r="I107" s="121">
        <f ca="1">IFERROR(IF((VLOOKUP($E107,'Adj NEA Backsheet'!$D$5:$CB$183,I$9,FALSE))="","",(VLOOKUP($E107,'Adj NEA Backsheet'!$D$5:$CB$183,I$9,FALSE))),"")</f>
        <v>13006.996663386051</v>
      </c>
      <c r="J107" s="122">
        <f ca="1">IFERROR(IF((VLOOKUP($E107,'Adj NEA Backsheet'!$D$5:$CB$183,J$9,FALSE))="","",(VLOOKUP($E107,'Adj NEA Backsheet'!$D$5:$CB$183,J$9,FALSE))),"")</f>
        <v>12216.42938011691</v>
      </c>
      <c r="K107" s="120">
        <f ca="1">IFERROR(IF((VLOOKUP($E107,'Adj NEA Backsheet'!$D$5:$CB$183,K$9,FALSE))="","",(VLOOKUP($E107,'Adj NEA Backsheet'!$D$5:$CB$183,K$9,FALSE))),"")</f>
        <v>12316.41975332161</v>
      </c>
      <c r="L107" s="121">
        <f ca="1">IFERROR(IF((VLOOKUP($E107,'Adj NEA Backsheet'!$D$5:$CB$183,L$9,FALSE))="","",(VLOOKUP($E107,'Adj NEA Backsheet'!$D$5:$CB$183,L$9,FALSE))),"")</f>
        <v>12127.808129405706</v>
      </c>
      <c r="M107" s="121">
        <f ca="1">IFERROR(IF((VLOOKUP($E107,'Adj NEA Backsheet'!$D$5:$CB$183,M$9,FALSE))="","",(VLOOKUP($E107,'Adj NEA Backsheet'!$D$5:$CB$183,M$9,FALSE))),"")</f>
        <v>12852.627481972893</v>
      </c>
      <c r="N107" s="123">
        <f ca="1">IFERROR(IF((VLOOKUP($E107,'Adj NEA Backsheet'!$D$5:$CB$183,N$9,FALSE))="","",(VLOOKUP($E107,'Adj NEA Backsheet'!$D$5:$CB$183,N$9,FALSE))),"")</f>
        <v>12519.529846504758</v>
      </c>
      <c r="O107" s="173">
        <f ca="1">IFERROR(IF((VLOOKUP($E107,'Adj NEA Backsheet'!$D$5:$CB$183,O$9,FALSE))="","",(VLOOKUP($E107,'Adj NEA Backsheet'!$D$5:$CB$183,O$9,FALSE))),"")</f>
        <v>12410.646927660209</v>
      </c>
      <c r="P107" s="122">
        <f ca="1">IFERROR(IF((VLOOKUP($E107,'Adj NEA Backsheet'!$D$5:$CB$183,P$9,FALSE))="","",(VLOOKUP($E107,'Adj NEA Backsheet'!$D$5:$CB$183,P$9,FALSE))),"")</f>
        <v>12259.291896639683</v>
      </c>
      <c r="Q107" s="123">
        <f ca="1">IFERROR(IF((VLOOKUP($E107,'NEA Backsheet'!$D$5:$CB$183,Q$9,FALSE))="","",(VLOOKUP($E107,'NEA Backsheet'!$D$5:$CB$183,Q$9,FALSE))),"")</f>
        <v>13042.651046434754</v>
      </c>
      <c r="R107" s="234">
        <f ca="1">IFERROR(IF((VLOOKUP($E107,'NEA Backsheet'!$D$5:$CB$183,R$9,FALSE))="","",(VLOOKUP($E107,'NEA Backsheet'!$D$5:$CB$183,R$9,FALSE))),"")</f>
        <v>12886.516467901554</v>
      </c>
    </row>
    <row r="108" spans="1:18"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IFERROR(IF((VLOOKUP($E108,'Adj NEA Backsheet'!$D$5:$CB$183,G$9,FALSE))="","",(VLOOKUP($E108,'Adj NEA Backsheet'!$D$5:$CB$183,G$9,FALSE))),"")</f>
        <v>6225.3060347511409</v>
      </c>
      <c r="H108" s="121">
        <f ca="1">IFERROR(IF((VLOOKUP($E108,'Adj NEA Backsheet'!$D$5:$CB$183,H$9,FALSE))="","",(VLOOKUP($E108,'Adj NEA Backsheet'!$D$5:$CB$183,H$9,FALSE))),"")</f>
        <v>6135.8180772720434</v>
      </c>
      <c r="I108" s="121">
        <f ca="1">IFERROR(IF((VLOOKUP($E108,'Adj NEA Backsheet'!$D$5:$CB$183,I$9,FALSE))="","",(VLOOKUP($E108,'Adj NEA Backsheet'!$D$5:$CB$183,I$9,FALSE))),"")</f>
        <v>6304.4346702100729</v>
      </c>
      <c r="J108" s="122">
        <f ca="1">IFERROR(IF((VLOOKUP($E108,'Adj NEA Backsheet'!$D$5:$CB$183,J$9,FALSE))="","",(VLOOKUP($E108,'Adj NEA Backsheet'!$D$5:$CB$183,J$9,FALSE))),"")</f>
        <v>6711.317854790519</v>
      </c>
      <c r="K108" s="120">
        <f ca="1">IFERROR(IF((VLOOKUP($E108,'Adj NEA Backsheet'!$D$5:$CB$183,K$9,FALSE))="","",(VLOOKUP($E108,'Adj NEA Backsheet'!$D$5:$CB$183,K$9,FALSE))),"")</f>
        <v>6223.781303521002</v>
      </c>
      <c r="L108" s="121">
        <f ca="1">IFERROR(IF((VLOOKUP($E108,'Adj NEA Backsheet'!$D$5:$CB$183,L$9,FALSE))="","",(VLOOKUP($E108,'Adj NEA Backsheet'!$D$5:$CB$183,L$9,FALSE))),"")</f>
        <v>6290.8038901432119</v>
      </c>
      <c r="M108" s="121">
        <f ca="1">IFERROR(IF((VLOOKUP($E108,'Adj NEA Backsheet'!$D$5:$CB$183,M$9,FALSE))="","",(VLOOKUP($E108,'Adj NEA Backsheet'!$D$5:$CB$183,M$9,FALSE))),"")</f>
        <v>6247.7228922354861</v>
      </c>
      <c r="N108" s="123">
        <f ca="1">IFERROR(IF((VLOOKUP($E108,'Adj NEA Backsheet'!$D$5:$CB$183,N$9,FALSE))="","",(VLOOKUP($E108,'Adj NEA Backsheet'!$D$5:$CB$183,N$9,FALSE))),"")</f>
        <v>6785.5809816869314</v>
      </c>
      <c r="O108" s="173">
        <f ca="1">IFERROR(IF((VLOOKUP($E108,'Adj NEA Backsheet'!$D$5:$CB$183,O$9,FALSE))="","",(VLOOKUP($E108,'Adj NEA Backsheet'!$D$5:$CB$183,O$9,FALSE))),"")</f>
        <v>6950.6343358783797</v>
      </c>
      <c r="P108" s="122">
        <f ca="1">IFERROR(IF((VLOOKUP($E108,'Adj NEA Backsheet'!$D$5:$CB$183,P$9,FALSE))="","",(VLOOKUP($E108,'Adj NEA Backsheet'!$D$5:$CB$183,P$9,FALSE))),"")</f>
        <v>6943.2539638370199</v>
      </c>
      <c r="Q108" s="123">
        <f ca="1">IFERROR(IF((VLOOKUP($E108,'NEA Backsheet'!$D$5:$CB$183,Q$9,FALSE))="","",(VLOOKUP($E108,'NEA Backsheet'!$D$5:$CB$183,Q$9,FALSE))),"")</f>
        <v>7094.0847645891135</v>
      </c>
      <c r="R108" s="234">
        <f ca="1">IFERROR(IF((VLOOKUP($E108,'NEA Backsheet'!$D$5:$CB$183,R$9,FALSE))="","",(VLOOKUP($E108,'NEA Backsheet'!$D$5:$CB$183,R$9,FALSE))),"")</f>
        <v>7059.1026128006979</v>
      </c>
    </row>
    <row r="109" spans="1:18"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IFERROR(IF((VLOOKUP($E109,'Adj NEA Backsheet'!$D$5:$CB$183,G$9,FALSE))="","",(VLOOKUP($E109,'Adj NEA Backsheet'!$D$5:$CB$183,G$9,FALSE))),"")</f>
        <v>6510.6943413086328</v>
      </c>
      <c r="H109" s="121">
        <f ca="1">IFERROR(IF((VLOOKUP($E109,'Adj NEA Backsheet'!$D$5:$CB$183,H$9,FALSE))="","",(VLOOKUP($E109,'Adj NEA Backsheet'!$D$5:$CB$183,H$9,FALSE))),"")</f>
        <v>6299.1250469934175</v>
      </c>
      <c r="I109" s="121">
        <f ca="1">IFERROR(IF((VLOOKUP($E109,'Adj NEA Backsheet'!$D$5:$CB$183,I$9,FALSE))="","",(VLOOKUP($E109,'Adj NEA Backsheet'!$D$5:$CB$183,I$9,FALSE))),"")</f>
        <v>6706.1845605092976</v>
      </c>
      <c r="J109" s="122">
        <f ca="1">IFERROR(IF((VLOOKUP($E109,'Adj NEA Backsheet'!$D$5:$CB$183,J$9,FALSE))="","",(VLOOKUP($E109,'Adj NEA Backsheet'!$D$5:$CB$183,J$9,FALSE))),"")</f>
        <v>6635.74521768251</v>
      </c>
      <c r="K109" s="120">
        <f ca="1">IFERROR(IF((VLOOKUP($E109,'Adj NEA Backsheet'!$D$5:$CB$183,K$9,FALSE))="","",(VLOOKUP($E109,'Adj NEA Backsheet'!$D$5:$CB$183,K$9,FALSE))),"")</f>
        <v>6514.311857182367</v>
      </c>
      <c r="L109" s="121">
        <f ca="1">IFERROR(IF((VLOOKUP($E109,'Adj NEA Backsheet'!$D$5:$CB$183,L$9,FALSE))="","",(VLOOKUP($E109,'Adj NEA Backsheet'!$D$5:$CB$183,L$9,FALSE))),"")</f>
        <v>6582.8049728724218</v>
      </c>
      <c r="M109" s="121">
        <f ca="1">IFERROR(IF((VLOOKUP($E109,'Adj NEA Backsheet'!$D$5:$CB$183,M$9,FALSE))="","",(VLOOKUP($E109,'Adj NEA Backsheet'!$D$5:$CB$183,M$9,FALSE))),"")</f>
        <v>6593.877360265049</v>
      </c>
      <c r="N109" s="123">
        <f ca="1">IFERROR(IF((VLOOKUP($E109,'Adj NEA Backsheet'!$D$5:$CB$183,N$9,FALSE))="","",(VLOOKUP($E109,'Adj NEA Backsheet'!$D$5:$CB$183,N$9,FALSE))),"")</f>
        <v>6453.025467782646</v>
      </c>
      <c r="O109" s="173">
        <f ca="1">IFERROR(IF((VLOOKUP($E109,'Adj NEA Backsheet'!$D$5:$CB$183,O$9,FALSE))="","",(VLOOKUP($E109,'Adj NEA Backsheet'!$D$5:$CB$183,O$9,FALSE))),"")</f>
        <v>6668.4419812557144</v>
      </c>
      <c r="P109" s="122">
        <f ca="1">IFERROR(IF((VLOOKUP($E109,'Adj NEA Backsheet'!$D$5:$CB$183,P$9,FALSE))="","",(VLOOKUP($E109,'Adj NEA Backsheet'!$D$5:$CB$183,P$9,FALSE))),"")</f>
        <v>6925.0258584288113</v>
      </c>
      <c r="Q109" s="123">
        <f ca="1">IFERROR(IF((VLOOKUP($E109,'NEA Backsheet'!$D$5:$CB$183,Q$9,FALSE))="","",(VLOOKUP($E109,'NEA Backsheet'!$D$5:$CB$183,Q$9,FALSE))),"")</f>
        <v>7417.6086266293732</v>
      </c>
      <c r="R109" s="234">
        <f ca="1">IFERROR(IF((VLOOKUP($E109,'NEA Backsheet'!$D$5:$CB$183,R$9,FALSE))="","",(VLOOKUP($E109,'NEA Backsheet'!$D$5:$CB$183,R$9,FALSE))),"")</f>
        <v>7207.0452985820693</v>
      </c>
    </row>
    <row r="110" spans="1:18"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0">
        <f ca="1">IFERROR(IF((VLOOKUP($E110,'Adj NEA Backsheet'!$D$5:$CB$183,G$9,FALSE))="","",(VLOOKUP($E110,'Adj NEA Backsheet'!$D$5:$CB$183,G$9,FALSE))),"")</f>
        <v>32877.095860418136</v>
      </c>
      <c r="H110" s="121">
        <f ca="1">IFERROR(IF((VLOOKUP($E110,'Adj NEA Backsheet'!$D$5:$CB$183,H$9,FALSE))="","",(VLOOKUP($E110,'Adj NEA Backsheet'!$D$5:$CB$183,H$9,FALSE))),"")</f>
        <v>32592.184157775708</v>
      </c>
      <c r="I110" s="121">
        <f ca="1">IFERROR(IF((VLOOKUP($E110,'Adj NEA Backsheet'!$D$5:$CB$183,I$9,FALSE))="","",(VLOOKUP($E110,'Adj NEA Backsheet'!$D$5:$CB$183,I$9,FALSE))),"")</f>
        <v>36742.051532464633</v>
      </c>
      <c r="J110" s="122">
        <f ca="1">IFERROR(IF((VLOOKUP($E110,'Adj NEA Backsheet'!$D$5:$CB$183,J$9,FALSE))="","",(VLOOKUP($E110,'Adj NEA Backsheet'!$D$5:$CB$183,J$9,FALSE))),"")</f>
        <v>35917.390412466128</v>
      </c>
      <c r="K110" s="120">
        <f ca="1">IFERROR(IF((VLOOKUP($E110,'Adj NEA Backsheet'!$D$5:$CB$183,K$9,FALSE))="","",(VLOOKUP($E110,'Adj NEA Backsheet'!$D$5:$CB$183,K$9,FALSE))),"")</f>
        <v>33328.809548876896</v>
      </c>
      <c r="L110" s="121">
        <f ca="1">IFERROR(IF((VLOOKUP($E110,'Adj NEA Backsheet'!$D$5:$CB$183,L$9,FALSE))="","",(VLOOKUP($E110,'Adj NEA Backsheet'!$D$5:$CB$183,L$9,FALSE))),"")</f>
        <v>32495.751430173608</v>
      </c>
      <c r="M110" s="121">
        <f ca="1">IFERROR(IF((VLOOKUP($E110,'Adj NEA Backsheet'!$D$5:$CB$183,M$9,FALSE))="","",(VLOOKUP($E110,'Adj NEA Backsheet'!$D$5:$CB$183,M$9,FALSE))),"")</f>
        <v>35562.270553063754</v>
      </c>
      <c r="N110" s="123">
        <f ca="1">IFERROR(IF((VLOOKUP($E110,'Adj NEA Backsheet'!$D$5:$CB$183,N$9,FALSE))="","",(VLOOKUP($E110,'Adj NEA Backsheet'!$D$5:$CB$183,N$9,FALSE))),"")</f>
        <v>34501.720905591988</v>
      </c>
      <c r="O110" s="173">
        <f ca="1">IFERROR(IF((VLOOKUP($E110,'Adj NEA Backsheet'!$D$5:$CB$183,O$9,FALSE))="","",(VLOOKUP($E110,'Adj NEA Backsheet'!$D$5:$CB$183,O$9,FALSE))),"")</f>
        <v>35616.830189427332</v>
      </c>
      <c r="P110" s="122">
        <f ca="1">IFERROR(IF((VLOOKUP($E110,'Adj NEA Backsheet'!$D$5:$CB$183,P$9,FALSE))="","",(VLOOKUP($E110,'Adj NEA Backsheet'!$D$5:$CB$183,P$9,FALSE))),"")</f>
        <v>34905.664974089661</v>
      </c>
      <c r="Q110" s="123">
        <f ca="1">IFERROR(IF((VLOOKUP($E110,'NEA Backsheet'!$D$5:$CB$183,Q$9,FALSE))="","",(VLOOKUP($E110,'NEA Backsheet'!$D$5:$CB$183,Q$9,FALSE))),"")</f>
        <v>38696.793249164199</v>
      </c>
      <c r="R110" s="234">
        <f ca="1">IFERROR(IF((VLOOKUP($E110,'NEA Backsheet'!$D$5:$CB$183,R$9,FALSE))="","",(VLOOKUP($E110,'NEA Backsheet'!$D$5:$CB$183,R$9,FALSE))),"")</f>
        <v>38096.008110984054</v>
      </c>
    </row>
    <row r="111" spans="1:18"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IFERROR(IF((VLOOKUP($E111,'Adj NEA Backsheet'!$D$5:$CB$183,G$9,FALSE))="","",(VLOOKUP($E111,'Adj NEA Backsheet'!$D$5:$CB$183,G$9,FALSE))),"")</f>
        <v>19440.041727559215</v>
      </c>
      <c r="H111" s="121">
        <f ca="1">IFERROR(IF((VLOOKUP($E111,'Adj NEA Backsheet'!$D$5:$CB$183,H$9,FALSE))="","",(VLOOKUP($E111,'Adj NEA Backsheet'!$D$5:$CB$183,H$9,FALSE))),"")</f>
        <v>19213.281444629862</v>
      </c>
      <c r="I111" s="121">
        <f ca="1">IFERROR(IF((VLOOKUP($E111,'Adj NEA Backsheet'!$D$5:$CB$183,I$9,FALSE))="","",(VLOOKUP($E111,'Adj NEA Backsheet'!$D$5:$CB$183,I$9,FALSE))),"")</f>
        <v>18453.083070878074</v>
      </c>
      <c r="J111" s="122">
        <f ca="1">IFERROR(IF((VLOOKUP($E111,'Adj NEA Backsheet'!$D$5:$CB$183,J$9,FALSE))="","",(VLOOKUP($E111,'Adj NEA Backsheet'!$D$5:$CB$183,J$9,FALSE))),"")</f>
        <v>18225.966609771182</v>
      </c>
      <c r="K111" s="120">
        <f ca="1">IFERROR(IF((VLOOKUP($E111,'Adj NEA Backsheet'!$D$5:$CB$183,K$9,FALSE))="","",(VLOOKUP($E111,'Adj NEA Backsheet'!$D$5:$CB$183,K$9,FALSE))),"")</f>
        <v>20150.469287146516</v>
      </c>
      <c r="L111" s="121">
        <f ca="1">IFERROR(IF((VLOOKUP($E111,'Adj NEA Backsheet'!$D$5:$CB$183,L$9,FALSE))="","",(VLOOKUP($E111,'Adj NEA Backsheet'!$D$5:$CB$183,L$9,FALSE))),"")</f>
        <v>19856.958468969584</v>
      </c>
      <c r="M111" s="121">
        <f ca="1">IFERROR(IF((VLOOKUP($E111,'Adj NEA Backsheet'!$D$5:$CB$183,M$9,FALSE))="","",(VLOOKUP($E111,'Adj NEA Backsheet'!$D$5:$CB$183,M$9,FALSE))),"")</f>
        <v>20432.659541490611</v>
      </c>
      <c r="N111" s="123">
        <f ca="1">IFERROR(IF((VLOOKUP($E111,'Adj NEA Backsheet'!$D$5:$CB$183,N$9,FALSE))="","",(VLOOKUP($E111,'Adj NEA Backsheet'!$D$5:$CB$183,N$9,FALSE))),"")</f>
        <v>20308.217210790754</v>
      </c>
      <c r="O111" s="173">
        <f ca="1">IFERROR(IF((VLOOKUP($E111,'Adj NEA Backsheet'!$D$5:$CB$183,O$9,FALSE))="","",(VLOOKUP($E111,'Adj NEA Backsheet'!$D$5:$CB$183,O$9,FALSE))),"")</f>
        <v>19347.805545559502</v>
      </c>
      <c r="P111" s="122">
        <f ca="1">IFERROR(IF((VLOOKUP($E111,'Adj NEA Backsheet'!$D$5:$CB$183,P$9,FALSE))="","",(VLOOKUP($E111,'Adj NEA Backsheet'!$D$5:$CB$183,P$9,FALSE))),"")</f>
        <v>19121.37590593944</v>
      </c>
      <c r="Q111" s="123">
        <f ca="1">IFERROR(IF((VLOOKUP($E111,'NEA Backsheet'!$D$5:$CB$183,Q$9,FALSE))="","",(VLOOKUP($E111,'NEA Backsheet'!$D$5:$CB$183,Q$9,FALSE))),"")</f>
        <v>18157.831831870688</v>
      </c>
      <c r="R111" s="234">
        <f ca="1">IFERROR(IF((VLOOKUP($E111,'NEA Backsheet'!$D$5:$CB$183,R$9,FALSE))="","",(VLOOKUP($E111,'NEA Backsheet'!$D$5:$CB$183,R$9,FALSE))),"")</f>
        <v>17930.148742066525</v>
      </c>
    </row>
    <row r="112" spans="1:18"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IFERROR(IF((VLOOKUP($E112,'Adj NEA Backsheet'!$D$5:$CB$183,G$9,FALSE))="","",(VLOOKUP($E112,'Adj NEA Backsheet'!$D$5:$CB$183,G$9,FALSE))),"")</f>
        <v>10110.88798762007</v>
      </c>
      <c r="H112" s="121">
        <f ca="1">IFERROR(IF((VLOOKUP($E112,'Adj NEA Backsheet'!$D$5:$CB$183,H$9,FALSE))="","",(VLOOKUP($E112,'Adj NEA Backsheet'!$D$5:$CB$183,H$9,FALSE))),"")</f>
        <v>10163.099340256922</v>
      </c>
      <c r="I112" s="121">
        <f ca="1">IFERROR(IF((VLOOKUP($E112,'Adj NEA Backsheet'!$D$5:$CB$183,I$9,FALSE))="","",(VLOOKUP($E112,'Adj NEA Backsheet'!$D$5:$CB$183,I$9,FALSE))),"")</f>
        <v>10125.004559159865</v>
      </c>
      <c r="J112" s="122">
        <f ca="1">IFERROR(IF((VLOOKUP($E112,'Adj NEA Backsheet'!$D$5:$CB$183,J$9,FALSE))="","",(VLOOKUP($E112,'Adj NEA Backsheet'!$D$5:$CB$183,J$9,FALSE))),"")</f>
        <v>10281.695146322829</v>
      </c>
      <c r="K112" s="120">
        <f ca="1">IFERROR(IF((VLOOKUP($E112,'Adj NEA Backsheet'!$D$5:$CB$183,K$9,FALSE))="","",(VLOOKUP($E112,'Adj NEA Backsheet'!$D$5:$CB$183,K$9,FALSE))),"")</f>
        <v>10328.140947435379</v>
      </c>
      <c r="L112" s="121">
        <f ca="1">IFERROR(IF((VLOOKUP($E112,'Adj NEA Backsheet'!$D$5:$CB$183,L$9,FALSE))="","",(VLOOKUP($E112,'Adj NEA Backsheet'!$D$5:$CB$183,L$9,FALSE))),"")</f>
        <v>10285.746004962559</v>
      </c>
      <c r="M112" s="121">
        <f ca="1">IFERROR(IF((VLOOKUP($E112,'Adj NEA Backsheet'!$D$5:$CB$183,M$9,FALSE))="","",(VLOOKUP($E112,'Adj NEA Backsheet'!$D$5:$CB$183,M$9,FALSE))),"")</f>
        <v>10365.10255183894</v>
      </c>
      <c r="N112" s="123">
        <f ca="1">IFERROR(IF((VLOOKUP($E112,'Adj NEA Backsheet'!$D$5:$CB$183,N$9,FALSE))="","",(VLOOKUP($E112,'Adj NEA Backsheet'!$D$5:$CB$183,N$9,FALSE))),"")</f>
        <v>10317.123597478296</v>
      </c>
      <c r="O112" s="173">
        <f ca="1">IFERROR(IF((VLOOKUP($E112,'Adj NEA Backsheet'!$D$5:$CB$183,O$9,FALSE))="","",(VLOOKUP($E112,'Adj NEA Backsheet'!$D$5:$CB$183,O$9,FALSE))),"")</f>
        <v>10394.366087551</v>
      </c>
      <c r="P112" s="122">
        <f ca="1">IFERROR(IF((VLOOKUP($E112,'Adj NEA Backsheet'!$D$5:$CB$183,P$9,FALSE))="","",(VLOOKUP($E112,'Adj NEA Backsheet'!$D$5:$CB$183,P$9,FALSE))),"")</f>
        <v>9697.1021722182577</v>
      </c>
      <c r="Q112" s="123">
        <f ca="1">IFERROR(IF((VLOOKUP($E112,'NEA Backsheet'!$D$5:$CB$183,Q$9,FALSE))="","",(VLOOKUP($E112,'NEA Backsheet'!$D$5:$CB$183,Q$9,FALSE))),"")</f>
        <v>10455.364386333493</v>
      </c>
      <c r="R112" s="234">
        <f ca="1">IFERROR(IF((VLOOKUP($E112,'NEA Backsheet'!$D$5:$CB$183,R$9,FALSE))="","",(VLOOKUP($E112,'NEA Backsheet'!$D$5:$CB$183,R$9,FALSE))),"")</f>
        <v>10325.379518322492</v>
      </c>
    </row>
    <row r="113" spans="1:18"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IFERROR(IF((VLOOKUP($E113,'Adj NEA Backsheet'!$D$5:$CB$183,G$9,FALSE))="","",(VLOOKUP($E113,'Adj NEA Backsheet'!$D$5:$CB$183,G$9,FALSE))),"")</f>
        <v>16678.162207419969</v>
      </c>
      <c r="H113" s="121">
        <f ca="1">IFERROR(IF((VLOOKUP($E113,'Adj NEA Backsheet'!$D$5:$CB$183,H$9,FALSE))="","",(VLOOKUP($E113,'Adj NEA Backsheet'!$D$5:$CB$183,H$9,FALSE))),"")</f>
        <v>17111.189356205359</v>
      </c>
      <c r="I113" s="121">
        <f ca="1">IFERROR(IF((VLOOKUP($E113,'Adj NEA Backsheet'!$D$5:$CB$183,I$9,FALSE))="","",(VLOOKUP($E113,'Adj NEA Backsheet'!$D$5:$CB$183,I$9,FALSE))),"")</f>
        <v>17599.998527486998</v>
      </c>
      <c r="J113" s="122">
        <f ca="1">IFERROR(IF((VLOOKUP($E113,'Adj NEA Backsheet'!$D$5:$CB$183,J$9,FALSE))="","",(VLOOKUP($E113,'Adj NEA Backsheet'!$D$5:$CB$183,J$9,FALSE))),"")</f>
        <v>18018.973040247372</v>
      </c>
      <c r="K113" s="120">
        <f ca="1">IFERROR(IF((VLOOKUP($E113,'Adj NEA Backsheet'!$D$5:$CB$183,K$9,FALSE))="","",(VLOOKUP($E113,'Adj NEA Backsheet'!$D$5:$CB$183,K$9,FALSE))),"")</f>
        <v>17404.47027453762</v>
      </c>
      <c r="L113" s="121">
        <f ca="1">IFERROR(IF((VLOOKUP($E113,'Adj NEA Backsheet'!$D$5:$CB$183,L$9,FALSE))="","",(VLOOKUP($E113,'Adj NEA Backsheet'!$D$5:$CB$183,L$9,FALSE))),"")</f>
        <v>17416.74740275291</v>
      </c>
      <c r="M113" s="121">
        <f ca="1">IFERROR(IF((VLOOKUP($E113,'Adj NEA Backsheet'!$D$5:$CB$183,M$9,FALSE))="","",(VLOOKUP($E113,'Adj NEA Backsheet'!$D$5:$CB$183,M$9,FALSE))),"")</f>
        <v>17825.92139674606</v>
      </c>
      <c r="N113" s="123">
        <f ca="1">IFERROR(IF((VLOOKUP($E113,'Adj NEA Backsheet'!$D$5:$CB$183,N$9,FALSE))="","",(VLOOKUP($E113,'Adj NEA Backsheet'!$D$5:$CB$183,N$9,FALSE))),"")</f>
        <v>17921.699720484645</v>
      </c>
      <c r="O113" s="173">
        <f ca="1">IFERROR(IF((VLOOKUP($E113,'Adj NEA Backsheet'!$D$5:$CB$183,O$9,FALSE))="","",(VLOOKUP($E113,'Adj NEA Backsheet'!$D$5:$CB$183,O$9,FALSE))),"")</f>
        <v>17634.862720181107</v>
      </c>
      <c r="P113" s="122">
        <f ca="1">IFERROR(IF((VLOOKUP($E113,'Adj NEA Backsheet'!$D$5:$CB$183,P$9,FALSE))="","",(VLOOKUP($E113,'Adj NEA Backsheet'!$D$5:$CB$183,P$9,FALSE))),"")</f>
        <v>17135.275888239095</v>
      </c>
      <c r="Q113" s="123">
        <f ca="1">IFERROR(IF((VLOOKUP($E113,'NEA Backsheet'!$D$5:$CB$183,Q$9,FALSE))="","",(VLOOKUP($E113,'NEA Backsheet'!$D$5:$CB$183,Q$9,FALSE))),"")</f>
        <v>17831.534147506311</v>
      </c>
      <c r="R113" s="234">
        <f ca="1">IFERROR(IF((VLOOKUP($E113,'NEA Backsheet'!$D$5:$CB$183,R$9,FALSE))="","",(VLOOKUP($E113,'NEA Backsheet'!$D$5:$CB$183,R$9,FALSE))),"")</f>
        <v>18173.608915182333</v>
      </c>
    </row>
    <row r="114" spans="1:18"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IFERROR(IF((VLOOKUP($E114,'Adj NEA Backsheet'!$D$5:$CB$183,G$9,FALSE))="","",(VLOOKUP($E114,'Adj NEA Backsheet'!$D$5:$CB$183,G$9,FALSE))),"")</f>
        <v>6701.8531499266637</v>
      </c>
      <c r="H114" s="121">
        <f ca="1">IFERROR(IF((VLOOKUP($E114,'Adj NEA Backsheet'!$D$5:$CB$183,H$9,FALSE))="","",(VLOOKUP($E114,'Adj NEA Backsheet'!$D$5:$CB$183,H$9,FALSE))),"")</f>
        <v>6631.3333768828761</v>
      </c>
      <c r="I114" s="121">
        <f ca="1">IFERROR(IF((VLOOKUP($E114,'Adj NEA Backsheet'!$D$5:$CB$183,I$9,FALSE))="","",(VLOOKUP($E114,'Adj NEA Backsheet'!$D$5:$CB$183,I$9,FALSE))),"")</f>
        <v>6682.9896115299143</v>
      </c>
      <c r="J114" s="122">
        <f ca="1">IFERROR(IF((VLOOKUP($E114,'Adj NEA Backsheet'!$D$5:$CB$183,J$9,FALSE))="","",(VLOOKUP($E114,'Adj NEA Backsheet'!$D$5:$CB$183,J$9,FALSE))),"")</f>
        <v>6291.500778337082</v>
      </c>
      <c r="K114" s="120">
        <f ca="1">IFERROR(IF((VLOOKUP($E114,'Adj NEA Backsheet'!$D$5:$CB$183,K$9,FALSE))="","",(VLOOKUP($E114,'Adj NEA Backsheet'!$D$5:$CB$183,K$9,FALSE))),"")</f>
        <v>6773.1199014722697</v>
      </c>
      <c r="L114" s="121">
        <f ca="1">IFERROR(IF((VLOOKUP($E114,'Adj NEA Backsheet'!$D$5:$CB$183,L$9,FALSE))="","",(VLOOKUP($E114,'Adj NEA Backsheet'!$D$5:$CB$183,L$9,FALSE))),"")</f>
        <v>6848.1301839009066</v>
      </c>
      <c r="M114" s="121">
        <f ca="1">IFERROR(IF((VLOOKUP($E114,'Adj NEA Backsheet'!$D$5:$CB$183,M$9,FALSE))="","",(VLOOKUP($E114,'Adj NEA Backsheet'!$D$5:$CB$183,M$9,FALSE))),"")</f>
        <v>6850.314338250344</v>
      </c>
      <c r="N114" s="123">
        <f ca="1">IFERROR(IF((VLOOKUP($E114,'Adj NEA Backsheet'!$D$5:$CB$183,N$9,FALSE))="","",(VLOOKUP($E114,'Adj NEA Backsheet'!$D$5:$CB$183,N$9,FALSE))),"")</f>
        <v>6698.4038829152896</v>
      </c>
      <c r="O114" s="173">
        <f ca="1">IFERROR(IF((VLOOKUP($E114,'Adj NEA Backsheet'!$D$5:$CB$183,O$9,FALSE))="","",(VLOOKUP($E114,'Adj NEA Backsheet'!$D$5:$CB$183,O$9,FALSE))),"")</f>
        <v>6593.309815399658</v>
      </c>
      <c r="P114" s="122">
        <f ca="1">IFERROR(IF((VLOOKUP($E114,'Adj NEA Backsheet'!$D$5:$CB$183,P$9,FALSE))="","",(VLOOKUP($E114,'Adj NEA Backsheet'!$D$5:$CB$183,P$9,FALSE))),"")</f>
        <v>6610.8381065152535</v>
      </c>
      <c r="Q114" s="123">
        <f ca="1">IFERROR(IF((VLOOKUP($E114,'NEA Backsheet'!$D$5:$CB$183,Q$9,FALSE))="","",(VLOOKUP($E114,'NEA Backsheet'!$D$5:$CB$183,Q$9,FALSE))),"")</f>
        <v>7024.8511021783215</v>
      </c>
      <c r="R114" s="234">
        <f ca="1">IFERROR(IF((VLOOKUP($E114,'NEA Backsheet'!$D$5:$CB$183,R$9,FALSE))="","",(VLOOKUP($E114,'NEA Backsheet'!$D$5:$CB$183,R$9,FALSE))),"")</f>
        <v>6922.737270183381</v>
      </c>
    </row>
    <row r="115" spans="1:18"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IFERROR(IF((VLOOKUP($E115,'Adj NEA Backsheet'!$D$5:$CB$183,G$9,FALSE))="","",(VLOOKUP($E115,'Adj NEA Backsheet'!$D$5:$CB$183,G$9,FALSE))),"")</f>
        <v>18320.60746725733</v>
      </c>
      <c r="H115" s="121">
        <f ca="1">IFERROR(IF((VLOOKUP($E115,'Adj NEA Backsheet'!$D$5:$CB$183,H$9,FALSE))="","",(VLOOKUP($E115,'Adj NEA Backsheet'!$D$5:$CB$183,H$9,FALSE))),"")</f>
        <v>18672.074282092934</v>
      </c>
      <c r="I115" s="121">
        <f ca="1">IFERROR(IF((VLOOKUP($E115,'Adj NEA Backsheet'!$D$5:$CB$183,I$9,FALSE))="","",(VLOOKUP($E115,'Adj NEA Backsheet'!$D$5:$CB$183,I$9,FALSE))),"")</f>
        <v>19737.405774623352</v>
      </c>
      <c r="J115" s="122">
        <f ca="1">IFERROR(IF((VLOOKUP($E115,'Adj NEA Backsheet'!$D$5:$CB$183,J$9,FALSE))="","",(VLOOKUP($E115,'Adj NEA Backsheet'!$D$5:$CB$183,J$9,FALSE))),"")</f>
        <v>19158.855318615821</v>
      </c>
      <c r="K115" s="120">
        <f ca="1">IFERROR(IF((VLOOKUP($E115,'Adj NEA Backsheet'!$D$5:$CB$183,K$9,FALSE))="","",(VLOOKUP($E115,'Adj NEA Backsheet'!$D$5:$CB$183,K$9,FALSE))),"")</f>
        <v>18993.494908677487</v>
      </c>
      <c r="L115" s="121">
        <f ca="1">IFERROR(IF((VLOOKUP($E115,'Adj NEA Backsheet'!$D$5:$CB$183,L$9,FALSE))="","",(VLOOKUP($E115,'Adj NEA Backsheet'!$D$5:$CB$183,L$9,FALSE))),"")</f>
        <v>19044.068016198245</v>
      </c>
      <c r="M115" s="121">
        <f ca="1">IFERROR(IF((VLOOKUP($E115,'Adj NEA Backsheet'!$D$5:$CB$183,M$9,FALSE))="","",(VLOOKUP($E115,'Adj NEA Backsheet'!$D$5:$CB$183,M$9,FALSE))),"")</f>
        <v>19671.958619710087</v>
      </c>
      <c r="N115" s="123">
        <f ca="1">IFERROR(IF((VLOOKUP($E115,'Adj NEA Backsheet'!$D$5:$CB$183,N$9,FALSE))="","",(VLOOKUP($E115,'Adj NEA Backsheet'!$D$5:$CB$183,N$9,FALSE))),"")</f>
        <v>19168.901128158966</v>
      </c>
      <c r="O115" s="173">
        <f ca="1">IFERROR(IF((VLOOKUP($E115,'Adj NEA Backsheet'!$D$5:$CB$183,O$9,FALSE))="","",(VLOOKUP($E115,'Adj NEA Backsheet'!$D$5:$CB$183,O$9,FALSE))),"")</f>
        <v>18867.270450771284</v>
      </c>
      <c r="P115" s="122">
        <f ca="1">IFERROR(IF((VLOOKUP($E115,'Adj NEA Backsheet'!$D$5:$CB$183,P$9,FALSE))="","",(VLOOKUP($E115,'Adj NEA Backsheet'!$D$5:$CB$183,P$9,FALSE))),"")</f>
        <v>18896.621783413982</v>
      </c>
      <c r="Q115" s="123">
        <f ca="1">IFERROR(IF((VLOOKUP($E115,'NEA Backsheet'!$D$5:$CB$183,Q$9,FALSE))="","",(VLOOKUP($E115,'NEA Backsheet'!$D$5:$CB$183,Q$9,FALSE))),"")</f>
        <v>20078.073724076679</v>
      </c>
      <c r="R115" s="234">
        <f ca="1">IFERROR(IF((VLOOKUP($E115,'NEA Backsheet'!$D$5:$CB$183,R$9,FALSE))="","",(VLOOKUP($E115,'NEA Backsheet'!$D$5:$CB$183,R$9,FALSE))),"")</f>
        <v>20353.445752701402</v>
      </c>
    </row>
    <row r="116" spans="1:18"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IFERROR(IF((VLOOKUP($E116,'Adj NEA Backsheet'!$D$5:$CB$183,G$9,FALSE))="","",(VLOOKUP($E116,'Adj NEA Backsheet'!$D$5:$CB$183,G$9,FALSE))),"")</f>
        <v>15327.423379350061</v>
      </c>
      <c r="H116" s="121">
        <f ca="1">IFERROR(IF((VLOOKUP($E116,'Adj NEA Backsheet'!$D$5:$CB$183,H$9,FALSE))="","",(VLOOKUP($E116,'Adj NEA Backsheet'!$D$5:$CB$183,H$9,FALSE))),"")</f>
        <v>15755.897701284848</v>
      </c>
      <c r="I116" s="121">
        <f ca="1">IFERROR(IF((VLOOKUP($E116,'Adj NEA Backsheet'!$D$5:$CB$183,I$9,FALSE))="","",(VLOOKUP($E116,'Adj NEA Backsheet'!$D$5:$CB$183,I$9,FALSE))),"")</f>
        <v>16808.431404193718</v>
      </c>
      <c r="J116" s="122">
        <f ca="1">IFERROR(IF((VLOOKUP($E116,'Adj NEA Backsheet'!$D$5:$CB$183,J$9,FALSE))="","",(VLOOKUP($E116,'Adj NEA Backsheet'!$D$5:$CB$183,J$9,FALSE))),"")</f>
        <v>17224.015944944491</v>
      </c>
      <c r="K116" s="120">
        <f ca="1">IFERROR(IF((VLOOKUP($E116,'Adj NEA Backsheet'!$D$5:$CB$183,K$9,FALSE))="","",(VLOOKUP($E116,'Adj NEA Backsheet'!$D$5:$CB$183,K$9,FALSE))),"")</f>
        <v>17128.985510213715</v>
      </c>
      <c r="L116" s="121">
        <f ca="1">IFERROR(IF((VLOOKUP($E116,'Adj NEA Backsheet'!$D$5:$CB$183,L$9,FALSE))="","",(VLOOKUP($E116,'Adj NEA Backsheet'!$D$5:$CB$183,L$9,FALSE))),"")</f>
        <v>17208.759155468128</v>
      </c>
      <c r="M116" s="121">
        <f ca="1">IFERROR(IF((VLOOKUP($E116,'Adj NEA Backsheet'!$D$5:$CB$183,M$9,FALSE))="","",(VLOOKUP($E116,'Adj NEA Backsheet'!$D$5:$CB$183,M$9,FALSE))),"")</f>
        <v>17248.4140210886</v>
      </c>
      <c r="N116" s="123">
        <f ca="1">IFERROR(IF((VLOOKUP($E116,'Adj NEA Backsheet'!$D$5:$CB$183,N$9,FALSE))="","",(VLOOKUP($E116,'Adj NEA Backsheet'!$D$5:$CB$183,N$9,FALSE))),"")</f>
        <v>17261.888583081076</v>
      </c>
      <c r="O116" s="173">
        <f ca="1">IFERROR(IF((VLOOKUP($E116,'Adj NEA Backsheet'!$D$5:$CB$183,O$9,FALSE))="","",(VLOOKUP($E116,'Adj NEA Backsheet'!$D$5:$CB$183,O$9,FALSE))),"")</f>
        <v>17797.327774994363</v>
      </c>
      <c r="P116" s="122">
        <f ca="1">IFERROR(IF((VLOOKUP($E116,'Adj NEA Backsheet'!$D$5:$CB$183,P$9,FALSE))="","",(VLOOKUP($E116,'Adj NEA Backsheet'!$D$5:$CB$183,P$9,FALSE))),"")</f>
        <v>17880.119886228837</v>
      </c>
      <c r="Q116" s="123">
        <f ca="1">IFERROR(IF((VLOOKUP($E116,'NEA Backsheet'!$D$5:$CB$183,Q$9,FALSE))="","",(VLOOKUP($E116,'NEA Backsheet'!$D$5:$CB$183,Q$9,FALSE))),"")</f>
        <v>18431.969246902714</v>
      </c>
      <c r="R116" s="234">
        <f ca="1">IFERROR(IF((VLOOKUP($E116,'NEA Backsheet'!$D$5:$CB$183,R$9,FALSE))="","",(VLOOKUP($E116,'NEA Backsheet'!$D$5:$CB$183,R$9,FALSE))),"")</f>
        <v>18378.640392248428</v>
      </c>
    </row>
    <row r="117" spans="1:18"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IFERROR(IF((VLOOKUP($E117,'Adj NEA Backsheet'!$D$5:$CB$183,G$9,FALSE))="","",(VLOOKUP($E117,'Adj NEA Backsheet'!$D$5:$CB$183,G$9,FALSE))),"")</f>
        <v>6908.4263736032608</v>
      </c>
      <c r="H117" s="121">
        <f ca="1">IFERROR(IF((VLOOKUP($E117,'Adj NEA Backsheet'!$D$5:$CB$183,H$9,FALSE))="","",(VLOOKUP($E117,'Adj NEA Backsheet'!$D$5:$CB$183,H$9,FALSE))),"")</f>
        <v>6887.7399106638495</v>
      </c>
      <c r="I117" s="121">
        <f ca="1">IFERROR(IF((VLOOKUP($E117,'Adj NEA Backsheet'!$D$5:$CB$183,I$9,FALSE))="","",(VLOOKUP($E117,'Adj NEA Backsheet'!$D$5:$CB$183,I$9,FALSE))),"")</f>
        <v>7390.1629828545128</v>
      </c>
      <c r="J117" s="122">
        <f ca="1">IFERROR(IF((VLOOKUP($E117,'Adj NEA Backsheet'!$D$5:$CB$183,J$9,FALSE))="","",(VLOOKUP($E117,'Adj NEA Backsheet'!$D$5:$CB$183,J$9,FALSE))),"")</f>
        <v>7234.302639551981</v>
      </c>
      <c r="K117" s="120">
        <f ca="1">IFERROR(IF((VLOOKUP($E117,'Adj NEA Backsheet'!$D$5:$CB$183,K$9,FALSE))="","",(VLOOKUP($E117,'Adj NEA Backsheet'!$D$5:$CB$183,K$9,FALSE))),"")</f>
        <v>7112.1330108170741</v>
      </c>
      <c r="L117" s="121">
        <f ca="1">IFERROR(IF((VLOOKUP($E117,'Adj NEA Backsheet'!$D$5:$CB$183,L$9,FALSE))="","",(VLOOKUP($E117,'Adj NEA Backsheet'!$D$5:$CB$183,L$9,FALSE))),"")</f>
        <v>7062.881381151552</v>
      </c>
      <c r="M117" s="121">
        <f ca="1">IFERROR(IF((VLOOKUP($E117,'Adj NEA Backsheet'!$D$5:$CB$183,M$9,FALSE))="","",(VLOOKUP($E117,'Adj NEA Backsheet'!$D$5:$CB$183,M$9,FALSE))),"")</f>
        <v>7530.2213047501791</v>
      </c>
      <c r="N117" s="123">
        <f ca="1">IFERROR(IF((VLOOKUP($E117,'Adj NEA Backsheet'!$D$5:$CB$183,N$9,FALSE))="","",(VLOOKUP($E117,'Adj NEA Backsheet'!$D$5:$CB$183,N$9,FALSE))),"")</f>
        <v>7382.2777820006486</v>
      </c>
      <c r="O117" s="173">
        <f ca="1">IFERROR(IF((VLOOKUP($E117,'Adj NEA Backsheet'!$D$5:$CB$183,O$9,FALSE))="","",(VLOOKUP($E117,'Adj NEA Backsheet'!$D$5:$CB$183,O$9,FALSE))),"")</f>
        <v>6931.7443718895956</v>
      </c>
      <c r="P117" s="122">
        <f ca="1">IFERROR(IF((VLOOKUP($E117,'Adj NEA Backsheet'!$D$5:$CB$183,P$9,FALSE))="","",(VLOOKUP($E117,'Adj NEA Backsheet'!$D$5:$CB$183,P$9,FALSE))),"")</f>
        <v>7046.5433129153917</v>
      </c>
      <c r="Q117" s="123">
        <f ca="1">IFERROR(IF((VLOOKUP($E117,'NEA Backsheet'!$D$5:$CB$183,Q$9,FALSE))="","",(VLOOKUP($E117,'NEA Backsheet'!$D$5:$CB$183,Q$9,FALSE))),"")</f>
        <v>7710.3249967674119</v>
      </c>
      <c r="R117" s="234">
        <f ca="1">IFERROR(IF((VLOOKUP($E117,'NEA Backsheet'!$D$5:$CB$183,R$9,FALSE))="","",(VLOOKUP($E117,'NEA Backsheet'!$D$5:$CB$183,R$9,FALSE))),"")</f>
        <v>7861.4764457515257</v>
      </c>
    </row>
    <row r="118" spans="1:18"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IFERROR(IF((VLOOKUP($E118,'Adj NEA Backsheet'!$D$5:$CB$183,G$9,FALSE))="","",(VLOOKUP($E118,'Adj NEA Backsheet'!$D$5:$CB$183,G$9,FALSE))),"")</f>
        <v>15615.11034272621</v>
      </c>
      <c r="H118" s="121">
        <f ca="1">IFERROR(IF((VLOOKUP($E118,'Adj NEA Backsheet'!$D$5:$CB$183,H$9,FALSE))="","",(VLOOKUP($E118,'Adj NEA Backsheet'!$D$5:$CB$183,H$9,FALSE))),"")</f>
        <v>16101.259555603348</v>
      </c>
      <c r="I118" s="121">
        <f ca="1">IFERROR(IF((VLOOKUP($E118,'Adj NEA Backsheet'!$D$5:$CB$183,I$9,FALSE))="","",(VLOOKUP($E118,'Adj NEA Backsheet'!$D$5:$CB$183,I$9,FALSE))),"")</f>
        <v>17276.050979976753</v>
      </c>
      <c r="J118" s="122">
        <f ca="1">IFERROR(IF((VLOOKUP($E118,'Adj NEA Backsheet'!$D$5:$CB$183,J$9,FALSE))="","",(VLOOKUP($E118,'Adj NEA Backsheet'!$D$5:$CB$183,J$9,FALSE))),"")</f>
        <v>16962.388742657229</v>
      </c>
      <c r="K118" s="120">
        <f ca="1">IFERROR(IF((VLOOKUP($E118,'Adj NEA Backsheet'!$D$5:$CB$183,K$9,FALSE))="","",(VLOOKUP($E118,'Adj NEA Backsheet'!$D$5:$CB$183,K$9,FALSE))),"")</f>
        <v>16826.876692607213</v>
      </c>
      <c r="L118" s="121">
        <f ca="1">IFERROR(IF((VLOOKUP($E118,'Adj NEA Backsheet'!$D$5:$CB$183,L$9,FALSE))="","",(VLOOKUP($E118,'Adj NEA Backsheet'!$D$5:$CB$183,L$9,FALSE))),"")</f>
        <v>16511.036876106686</v>
      </c>
      <c r="M118" s="121">
        <f ca="1">IFERROR(IF((VLOOKUP($E118,'Adj NEA Backsheet'!$D$5:$CB$183,M$9,FALSE))="","",(VLOOKUP($E118,'Adj NEA Backsheet'!$D$5:$CB$183,M$9,FALSE))),"")</f>
        <v>17299.273311442037</v>
      </c>
      <c r="N118" s="123">
        <f ca="1">IFERROR(IF((VLOOKUP($E118,'Adj NEA Backsheet'!$D$5:$CB$183,N$9,FALSE))="","",(VLOOKUP($E118,'Adj NEA Backsheet'!$D$5:$CB$183,N$9,FALSE))),"")</f>
        <v>16511.160446548995</v>
      </c>
      <c r="O118" s="173">
        <f ca="1">IFERROR(IF((VLOOKUP($E118,'Adj NEA Backsheet'!$D$5:$CB$183,O$9,FALSE))="","",(VLOOKUP($E118,'Adj NEA Backsheet'!$D$5:$CB$183,O$9,FALSE))),"")</f>
        <v>17187.451892742021</v>
      </c>
      <c r="P118" s="122">
        <f ca="1">IFERROR(IF((VLOOKUP($E118,'Adj NEA Backsheet'!$D$5:$CB$183,P$9,FALSE))="","",(VLOOKUP($E118,'Adj NEA Backsheet'!$D$5:$CB$183,P$9,FALSE))),"")</f>
        <v>17419.03375311862</v>
      </c>
      <c r="Q118" s="123">
        <f ca="1">IFERROR(IF((VLOOKUP($E118,'NEA Backsheet'!$D$5:$CB$183,Q$9,FALSE))="","",(VLOOKUP($E118,'NEA Backsheet'!$D$5:$CB$183,Q$9,FALSE))),"")</f>
        <v>18155.059078554787</v>
      </c>
      <c r="R118" s="234">
        <f ca="1">IFERROR(IF((VLOOKUP($E118,'NEA Backsheet'!$D$5:$CB$183,R$9,FALSE))="","",(VLOOKUP($E118,'NEA Backsheet'!$D$5:$CB$183,R$9,FALSE))),"")</f>
        <v>18167.050761324463</v>
      </c>
    </row>
    <row r="119" spans="1:18"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IFERROR(IF((VLOOKUP($E119,'Adj NEA Backsheet'!$D$5:$CB$183,G$9,FALSE))="","",(VLOOKUP($E119,'Adj NEA Backsheet'!$D$5:$CB$183,G$9,FALSE))),"")</f>
        <v>7522.2798884689373</v>
      </c>
      <c r="H119" s="121">
        <f ca="1">IFERROR(IF((VLOOKUP($E119,'Adj NEA Backsheet'!$D$5:$CB$183,H$9,FALSE))="","",(VLOOKUP($E119,'Adj NEA Backsheet'!$D$5:$CB$183,H$9,FALSE))),"")</f>
        <v>7561.4206393980221</v>
      </c>
      <c r="I119" s="121">
        <f ca="1">IFERROR(IF((VLOOKUP($E119,'Adj NEA Backsheet'!$D$5:$CB$183,I$9,FALSE))="","",(VLOOKUP($E119,'Adj NEA Backsheet'!$D$5:$CB$183,I$9,FALSE))),"")</f>
        <v>7959.33063503208</v>
      </c>
      <c r="J119" s="122">
        <f ca="1">IFERROR(IF((VLOOKUP($E119,'Adj NEA Backsheet'!$D$5:$CB$183,J$9,FALSE))="","",(VLOOKUP($E119,'Adj NEA Backsheet'!$D$5:$CB$183,J$9,FALSE))),"")</f>
        <v>7275.7346312876425</v>
      </c>
      <c r="K119" s="120">
        <f ca="1">IFERROR(IF((VLOOKUP($E119,'Adj NEA Backsheet'!$D$5:$CB$183,K$9,FALSE))="","",(VLOOKUP($E119,'Adj NEA Backsheet'!$D$5:$CB$183,K$9,FALSE))),"")</f>
        <v>7763.8883316011834</v>
      </c>
      <c r="L119" s="121">
        <f ca="1">IFERROR(IF((VLOOKUP($E119,'Adj NEA Backsheet'!$D$5:$CB$183,L$9,FALSE))="","",(VLOOKUP($E119,'Adj NEA Backsheet'!$D$5:$CB$183,L$9,FALSE))),"")</f>
        <v>7549.3931822556342</v>
      </c>
      <c r="M119" s="121">
        <f ca="1">IFERROR(IF((VLOOKUP($E119,'Adj NEA Backsheet'!$D$5:$CB$183,M$9,FALSE))="","",(VLOOKUP($E119,'Adj NEA Backsheet'!$D$5:$CB$183,M$9,FALSE))),"")</f>
        <v>7945.8733415021034</v>
      </c>
      <c r="N119" s="123">
        <f ca="1">IFERROR(IF((VLOOKUP($E119,'Adj NEA Backsheet'!$D$5:$CB$183,N$9,FALSE))="","",(VLOOKUP($E119,'Adj NEA Backsheet'!$D$5:$CB$183,N$9,FALSE))),"")</f>
        <v>7485.6830493624129</v>
      </c>
      <c r="O119" s="173">
        <f ca="1">IFERROR(IF((VLOOKUP($E119,'Adj NEA Backsheet'!$D$5:$CB$183,O$9,FALSE))="","",(VLOOKUP($E119,'Adj NEA Backsheet'!$D$5:$CB$183,O$9,FALSE))),"")</f>
        <v>7144.4048400403844</v>
      </c>
      <c r="P119" s="122">
        <f ca="1">IFERROR(IF((VLOOKUP($E119,'Adj NEA Backsheet'!$D$5:$CB$183,P$9,FALSE))="","",(VLOOKUP($E119,'Adj NEA Backsheet'!$D$5:$CB$183,P$9,FALSE))),"")</f>
        <v>7274.0694684589071</v>
      </c>
      <c r="Q119" s="123">
        <f ca="1">IFERROR(IF((VLOOKUP($E119,'NEA Backsheet'!$D$5:$CB$183,Q$9,FALSE))="","",(VLOOKUP($E119,'NEA Backsheet'!$D$5:$CB$183,Q$9,FALSE))),"")</f>
        <v>7545.4687873400344</v>
      </c>
      <c r="R119" s="234">
        <f ca="1">IFERROR(IF((VLOOKUP($E119,'NEA Backsheet'!$D$5:$CB$183,R$9,FALSE))="","",(VLOOKUP($E119,'NEA Backsheet'!$D$5:$CB$183,R$9,FALSE))),"")</f>
        <v>7071.4459193477805</v>
      </c>
    </row>
    <row r="120" spans="1:18"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IFERROR(IF((VLOOKUP($E120,'Adj NEA Backsheet'!$D$5:$CB$183,G$9,FALSE))="","",(VLOOKUP($E120,'Adj NEA Backsheet'!$D$5:$CB$183,G$9,FALSE))),"")</f>
        <v>5386.1392467825526</v>
      </c>
      <c r="H120" s="121">
        <f ca="1">IFERROR(IF((VLOOKUP($E120,'Adj NEA Backsheet'!$D$5:$CB$183,H$9,FALSE))="","",(VLOOKUP($E120,'Adj NEA Backsheet'!$D$5:$CB$183,H$9,FALSE))),"")</f>
        <v>5337.9834356810734</v>
      </c>
      <c r="I120" s="121">
        <f ca="1">IFERROR(IF((VLOOKUP($E120,'Adj NEA Backsheet'!$D$5:$CB$183,I$9,FALSE))="","",(VLOOKUP($E120,'Adj NEA Backsheet'!$D$5:$CB$183,I$9,FALSE))),"")</f>
        <v>5388.1447111108137</v>
      </c>
      <c r="J120" s="122">
        <f ca="1">IFERROR(IF((VLOOKUP($E120,'Adj NEA Backsheet'!$D$5:$CB$183,J$9,FALSE))="","",(VLOOKUP($E120,'Adj NEA Backsheet'!$D$5:$CB$183,J$9,FALSE))),"")</f>
        <v>5393.341185424124</v>
      </c>
      <c r="K120" s="120">
        <f ca="1">IFERROR(IF((VLOOKUP($E120,'Adj NEA Backsheet'!$D$5:$CB$183,K$9,FALSE))="","",(VLOOKUP($E120,'Adj NEA Backsheet'!$D$5:$CB$183,K$9,FALSE))),"")</f>
        <v>5989.5198686489903</v>
      </c>
      <c r="L120" s="121">
        <f ca="1">IFERROR(IF((VLOOKUP($E120,'Adj NEA Backsheet'!$D$5:$CB$183,L$9,FALSE))="","",(VLOOKUP($E120,'Adj NEA Backsheet'!$D$5:$CB$183,L$9,FALSE))),"")</f>
        <v>6047.674328921099</v>
      </c>
      <c r="M120" s="121">
        <f ca="1">IFERROR(IF((VLOOKUP($E120,'Adj NEA Backsheet'!$D$5:$CB$183,M$9,FALSE))="","",(VLOOKUP($E120,'Adj NEA Backsheet'!$D$5:$CB$183,M$9,FALSE))),"")</f>
        <v>6055.7748252533875</v>
      </c>
      <c r="N120" s="123">
        <f ca="1">IFERROR(IF((VLOOKUP($E120,'Adj NEA Backsheet'!$D$5:$CB$183,N$9,FALSE))="","",(VLOOKUP($E120,'Adj NEA Backsheet'!$D$5:$CB$183,N$9,FALSE))),"")</f>
        <v>5924.6200378907215</v>
      </c>
      <c r="O120" s="173">
        <f ca="1">IFERROR(IF((VLOOKUP($E120,'Adj NEA Backsheet'!$D$5:$CB$183,O$9,FALSE))="","",(VLOOKUP($E120,'Adj NEA Backsheet'!$D$5:$CB$183,O$9,FALSE))),"")</f>
        <v>5413.4370785360325</v>
      </c>
      <c r="P120" s="122">
        <f ca="1">IFERROR(IF((VLOOKUP($E120,'Adj NEA Backsheet'!$D$5:$CB$183,P$9,FALSE))="","",(VLOOKUP($E120,'Adj NEA Backsheet'!$D$5:$CB$183,P$9,FALSE))),"")</f>
        <v>5337.0845055530081</v>
      </c>
      <c r="Q120" s="123">
        <f ca="1">IFERROR(IF((VLOOKUP($E120,'NEA Backsheet'!$D$5:$CB$183,Q$9,FALSE))="","",(VLOOKUP($E120,'NEA Backsheet'!$D$5:$CB$183,Q$9,FALSE))),"")</f>
        <v>5700.197707049907</v>
      </c>
      <c r="R120" s="234">
        <f ca="1">IFERROR(IF((VLOOKUP($E120,'NEA Backsheet'!$D$5:$CB$183,R$9,FALSE))="","",(VLOOKUP($E120,'NEA Backsheet'!$D$5:$CB$183,R$9,FALSE))),"")</f>
        <v>5848.7965957748929</v>
      </c>
    </row>
    <row r="121" spans="1:18"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IFERROR(IF((VLOOKUP($E121,'Adj NEA Backsheet'!$D$5:$CB$183,G$9,FALSE))="","",(VLOOKUP($E121,'Adj NEA Backsheet'!$D$5:$CB$183,G$9,FALSE))),"")</f>
        <v>4488.2165993064291</v>
      </c>
      <c r="H121" s="121">
        <f ca="1">IFERROR(IF((VLOOKUP($E121,'Adj NEA Backsheet'!$D$5:$CB$183,H$9,FALSE))="","",(VLOOKUP($E121,'Adj NEA Backsheet'!$D$5:$CB$183,H$9,FALSE))),"")</f>
        <v>4588.6255186460867</v>
      </c>
      <c r="I121" s="121">
        <f ca="1">IFERROR(IF((VLOOKUP($E121,'Adj NEA Backsheet'!$D$5:$CB$183,I$9,FALSE))="","",(VLOOKUP($E121,'Adj NEA Backsheet'!$D$5:$CB$183,I$9,FALSE))),"")</f>
        <v>4898.5806049687744</v>
      </c>
      <c r="J121" s="122">
        <f ca="1">IFERROR(IF((VLOOKUP($E121,'Adj NEA Backsheet'!$D$5:$CB$183,J$9,FALSE))="","",(VLOOKUP($E121,'Adj NEA Backsheet'!$D$5:$CB$183,J$9,FALSE))),"")</f>
        <v>4832.9155044555682</v>
      </c>
      <c r="K121" s="120">
        <f ca="1">IFERROR(IF((VLOOKUP($E121,'Adj NEA Backsheet'!$D$5:$CB$183,K$9,FALSE))="","",(VLOOKUP($E121,'Adj NEA Backsheet'!$D$5:$CB$183,K$9,FALSE))),"")</f>
        <v>4760.3165516234494</v>
      </c>
      <c r="L121" s="121">
        <f ca="1">IFERROR(IF((VLOOKUP($E121,'Adj NEA Backsheet'!$D$5:$CB$183,L$9,FALSE))="","",(VLOOKUP($E121,'Adj NEA Backsheet'!$D$5:$CB$183,L$9,FALSE))),"")</f>
        <v>4669.9665453036641</v>
      </c>
      <c r="M121" s="121">
        <f ca="1">IFERROR(IF((VLOOKUP($E121,'Adj NEA Backsheet'!$D$5:$CB$183,M$9,FALSE))="","",(VLOOKUP($E121,'Adj NEA Backsheet'!$D$5:$CB$183,M$9,FALSE))),"")</f>
        <v>4819.4703436156578</v>
      </c>
      <c r="N121" s="123">
        <f ca="1">IFERROR(IF((VLOOKUP($E121,'Adj NEA Backsheet'!$D$5:$CB$183,N$9,FALSE))="","",(VLOOKUP($E121,'Adj NEA Backsheet'!$D$5:$CB$183,N$9,FALSE))),"")</f>
        <v>4746.3098573276775</v>
      </c>
      <c r="O121" s="173">
        <f ca="1">IFERROR(IF((VLOOKUP($E121,'Adj NEA Backsheet'!$D$5:$CB$183,O$9,FALSE))="","",(VLOOKUP($E121,'Adj NEA Backsheet'!$D$5:$CB$183,O$9,FALSE))),"")</f>
        <v>4859.7260411339066</v>
      </c>
      <c r="P121" s="122">
        <f ca="1">IFERROR(IF((VLOOKUP($E121,'Adj NEA Backsheet'!$D$5:$CB$183,P$9,FALSE))="","",(VLOOKUP($E121,'Adj NEA Backsheet'!$D$5:$CB$183,P$9,FALSE))),"")</f>
        <v>4818.9892613106131</v>
      </c>
      <c r="Q121" s="123">
        <f ca="1">IFERROR(IF((VLOOKUP($E121,'NEA Backsheet'!$D$5:$CB$183,Q$9,FALSE))="","",(VLOOKUP($E121,'NEA Backsheet'!$D$5:$CB$183,Q$9,FALSE))),"")</f>
        <v>5106.8584963758303</v>
      </c>
      <c r="R121" s="234">
        <f ca="1">IFERROR(IF((VLOOKUP($E121,'NEA Backsheet'!$D$5:$CB$183,R$9,FALSE))="","",(VLOOKUP($E121,'NEA Backsheet'!$D$5:$CB$183,R$9,FALSE))),"")</f>
        <v>5221.3118291440114</v>
      </c>
    </row>
    <row r="122" spans="1:18"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IFERROR(IF((VLOOKUP($E122,'Adj NEA Backsheet'!$D$5:$CB$183,G$9,FALSE))="","",(VLOOKUP($E122,'Adj NEA Backsheet'!$D$5:$CB$183,G$9,FALSE))),"")</f>
        <v>6824.0378690613925</v>
      </c>
      <c r="H122" s="121">
        <f ca="1">IFERROR(IF((VLOOKUP($E122,'Adj NEA Backsheet'!$D$5:$CB$183,H$9,FALSE))="","",(VLOOKUP($E122,'Adj NEA Backsheet'!$D$5:$CB$183,H$9,FALSE))),"")</f>
        <v>6848.2910953242099</v>
      </c>
      <c r="I122" s="121">
        <f ca="1">IFERROR(IF((VLOOKUP($E122,'Adj NEA Backsheet'!$D$5:$CB$183,I$9,FALSE))="","",(VLOOKUP($E122,'Adj NEA Backsheet'!$D$5:$CB$183,I$9,FALSE))),"")</f>
        <v>7186.9949102837154</v>
      </c>
      <c r="J122" s="122">
        <f ca="1">IFERROR(IF((VLOOKUP($E122,'Adj NEA Backsheet'!$D$5:$CB$183,J$9,FALSE))="","",(VLOOKUP($E122,'Adj NEA Backsheet'!$D$5:$CB$183,J$9,FALSE))),"")</f>
        <v>6941.3132740193441</v>
      </c>
      <c r="K122" s="120">
        <f ca="1">IFERROR(IF((VLOOKUP($E122,'Adj NEA Backsheet'!$D$5:$CB$183,K$9,FALSE))="","",(VLOOKUP($E122,'Adj NEA Backsheet'!$D$5:$CB$183,K$9,FALSE))),"")</f>
        <v>7072.6710432773225</v>
      </c>
      <c r="L122" s="121">
        <f ca="1">IFERROR(IF((VLOOKUP($E122,'Adj NEA Backsheet'!$D$5:$CB$183,L$9,FALSE))="","",(VLOOKUP($E122,'Adj NEA Backsheet'!$D$5:$CB$183,L$9,FALSE))),"")</f>
        <v>7070.5013331122136</v>
      </c>
      <c r="M122" s="121">
        <f ca="1">IFERROR(IF((VLOOKUP($E122,'Adj NEA Backsheet'!$D$5:$CB$183,M$9,FALSE))="","",(VLOOKUP($E122,'Adj NEA Backsheet'!$D$5:$CB$183,M$9,FALSE))),"")</f>
        <v>7397.8790822043848</v>
      </c>
      <c r="N122" s="123">
        <f ca="1">IFERROR(IF((VLOOKUP($E122,'Adj NEA Backsheet'!$D$5:$CB$183,N$9,FALSE))="","",(VLOOKUP($E122,'Adj NEA Backsheet'!$D$5:$CB$183,N$9,FALSE))),"")</f>
        <v>7189.8564493252934</v>
      </c>
      <c r="O122" s="173">
        <f ca="1">IFERROR(IF((VLOOKUP($E122,'Adj NEA Backsheet'!$D$5:$CB$183,O$9,FALSE))="","",(VLOOKUP($E122,'Adj NEA Backsheet'!$D$5:$CB$183,O$9,FALSE))),"")</f>
        <v>8028.9128102584864</v>
      </c>
      <c r="P122" s="122">
        <f ca="1">IFERROR(IF((VLOOKUP($E122,'Adj NEA Backsheet'!$D$5:$CB$183,P$9,FALSE))="","",(VLOOKUP($E122,'Adj NEA Backsheet'!$D$5:$CB$183,P$9,FALSE))),"")</f>
        <v>8252.957518883075</v>
      </c>
      <c r="Q122" s="123">
        <f ca="1">IFERROR(IF((VLOOKUP($E122,'NEA Backsheet'!$D$5:$CB$183,Q$9,FALSE))="","",(VLOOKUP($E122,'NEA Backsheet'!$D$5:$CB$183,Q$9,FALSE))),"")</f>
        <v>9382.4820166562022</v>
      </c>
      <c r="R122" s="234">
        <f ca="1">IFERROR(IF((VLOOKUP($E122,'NEA Backsheet'!$D$5:$CB$183,R$9,FALSE))="","",(VLOOKUP($E122,'NEA Backsheet'!$D$5:$CB$183,R$9,FALSE))),"")</f>
        <v>7593.6153732390421</v>
      </c>
    </row>
    <row r="123" spans="1:18"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IFERROR(IF((VLOOKUP($E123,'Adj NEA Backsheet'!$D$5:$CB$183,G$9,FALSE))="","",(VLOOKUP($E123,'Adj NEA Backsheet'!$D$5:$CB$183,G$9,FALSE))),"")</f>
        <v>8158.152936574581</v>
      </c>
      <c r="H123" s="121">
        <f ca="1">IFERROR(IF((VLOOKUP($E123,'Adj NEA Backsheet'!$D$5:$CB$183,H$9,FALSE))="","",(VLOOKUP($E123,'Adj NEA Backsheet'!$D$5:$CB$183,H$9,FALSE))),"")</f>
        <v>8321.677638183166</v>
      </c>
      <c r="I123" s="121">
        <f ca="1">IFERROR(IF((VLOOKUP($E123,'Adj NEA Backsheet'!$D$5:$CB$183,I$9,FALSE))="","",(VLOOKUP($E123,'Adj NEA Backsheet'!$D$5:$CB$183,I$9,FALSE))),"")</f>
        <v>8676.6048329791811</v>
      </c>
      <c r="J123" s="122">
        <f ca="1">IFERROR(IF((VLOOKUP($E123,'Adj NEA Backsheet'!$D$5:$CB$183,J$9,FALSE))="","",(VLOOKUP($E123,'Adj NEA Backsheet'!$D$5:$CB$183,J$9,FALSE))),"")</f>
        <v>8578.1070073531209</v>
      </c>
      <c r="K123" s="120">
        <f ca="1">IFERROR(IF((VLOOKUP($E123,'Adj NEA Backsheet'!$D$5:$CB$183,K$9,FALSE))="","",(VLOOKUP($E123,'Adj NEA Backsheet'!$D$5:$CB$183,K$9,FALSE))),"")</f>
        <v>8509.316689467656</v>
      </c>
      <c r="L123" s="121">
        <f ca="1">IFERROR(IF((VLOOKUP($E123,'Adj NEA Backsheet'!$D$5:$CB$183,L$9,FALSE))="","",(VLOOKUP($E123,'Adj NEA Backsheet'!$D$5:$CB$183,L$9,FALSE))),"")</f>
        <v>8596.4227544589685</v>
      </c>
      <c r="M123" s="121">
        <f ca="1">IFERROR(IF((VLOOKUP($E123,'Adj NEA Backsheet'!$D$5:$CB$183,M$9,FALSE))="","",(VLOOKUP($E123,'Adj NEA Backsheet'!$D$5:$CB$183,M$9,FALSE))),"")</f>
        <v>8857.2516271294371</v>
      </c>
      <c r="N123" s="123">
        <f ca="1">IFERROR(IF((VLOOKUP($E123,'Adj NEA Backsheet'!$D$5:$CB$183,N$9,FALSE))="","",(VLOOKUP($E123,'Adj NEA Backsheet'!$D$5:$CB$183,N$9,FALSE))),"")</f>
        <v>8563.2381787967424</v>
      </c>
      <c r="O123" s="173">
        <f ca="1">IFERROR(IF((VLOOKUP($E123,'Adj NEA Backsheet'!$D$5:$CB$183,O$9,FALSE))="","",(VLOOKUP($E123,'Adj NEA Backsheet'!$D$5:$CB$183,O$9,FALSE))),"")</f>
        <v>8504.2431247358618</v>
      </c>
      <c r="P123" s="122">
        <f ca="1">IFERROR(IF((VLOOKUP($E123,'Adj NEA Backsheet'!$D$5:$CB$183,P$9,FALSE))="","",(VLOOKUP($E123,'Adj NEA Backsheet'!$D$5:$CB$183,P$9,FALSE))),"")</f>
        <v>8526.6735986196836</v>
      </c>
      <c r="Q123" s="123">
        <f ca="1">IFERROR(IF((VLOOKUP($E123,'NEA Backsheet'!$D$5:$CB$183,Q$9,FALSE))="","",(VLOOKUP($E123,'NEA Backsheet'!$D$5:$CB$183,Q$9,FALSE))),"")</f>
        <v>9045.3751713567653</v>
      </c>
      <c r="R123" s="234">
        <f ca="1">IFERROR(IF((VLOOKUP($E123,'NEA Backsheet'!$D$5:$CB$183,R$9,FALSE))="","",(VLOOKUP($E123,'NEA Backsheet'!$D$5:$CB$183,R$9,FALSE))),"")</f>
        <v>9023.9404125265683</v>
      </c>
    </row>
    <row r="124" spans="1:18"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IFERROR(IF((VLOOKUP($E124,'Adj NEA Backsheet'!$D$5:$CB$183,G$9,FALSE))="","",(VLOOKUP($E124,'Adj NEA Backsheet'!$D$5:$CB$183,G$9,FALSE))),"")</f>
        <v>6945.0950330879286</v>
      </c>
      <c r="H124" s="121">
        <f ca="1">IFERROR(IF((VLOOKUP($E124,'Adj NEA Backsheet'!$D$5:$CB$183,H$9,FALSE))="","",(VLOOKUP($E124,'Adj NEA Backsheet'!$D$5:$CB$183,H$9,FALSE))),"")</f>
        <v>6849.620182690328</v>
      </c>
      <c r="I124" s="121">
        <f ca="1">IFERROR(IF((VLOOKUP($E124,'Adj NEA Backsheet'!$D$5:$CB$183,I$9,FALSE))="","",(VLOOKUP($E124,'Adj NEA Backsheet'!$D$5:$CB$183,I$9,FALSE))),"")</f>
        <v>6848.5191663115838</v>
      </c>
      <c r="J124" s="122">
        <f ca="1">IFERROR(IF((VLOOKUP($E124,'Adj NEA Backsheet'!$D$5:$CB$183,J$9,FALSE))="","",(VLOOKUP($E124,'Adj NEA Backsheet'!$D$5:$CB$183,J$9,FALSE))),"")</f>
        <v>7397.5082704286942</v>
      </c>
      <c r="K124" s="120">
        <f ca="1">IFERROR(IF((VLOOKUP($E124,'Adj NEA Backsheet'!$D$5:$CB$183,K$9,FALSE))="","",(VLOOKUP($E124,'Adj NEA Backsheet'!$D$5:$CB$183,K$9,FALSE))),"")</f>
        <v>6864.6629455599868</v>
      </c>
      <c r="L124" s="121">
        <f ca="1">IFERROR(IF((VLOOKUP($E124,'Adj NEA Backsheet'!$D$5:$CB$183,L$9,FALSE))="","",(VLOOKUP($E124,'Adj NEA Backsheet'!$D$5:$CB$183,L$9,FALSE))),"")</f>
        <v>6939.7097593280359</v>
      </c>
      <c r="M124" s="121">
        <f ca="1">IFERROR(IF((VLOOKUP($E124,'Adj NEA Backsheet'!$D$5:$CB$183,M$9,FALSE))="","",(VLOOKUP($E124,'Adj NEA Backsheet'!$D$5:$CB$183,M$9,FALSE))),"")</f>
        <v>6981.1102397701088</v>
      </c>
      <c r="N124" s="123">
        <f ca="1">IFERROR(IF((VLOOKUP($E124,'Adj NEA Backsheet'!$D$5:$CB$183,N$9,FALSE))="","",(VLOOKUP($E124,'Adj NEA Backsheet'!$D$5:$CB$183,N$9,FALSE))),"")</f>
        <v>6829.0025796396894</v>
      </c>
      <c r="O124" s="173">
        <f ca="1">IFERROR(IF((VLOOKUP($E124,'Adj NEA Backsheet'!$D$5:$CB$183,O$9,FALSE))="","",(VLOOKUP($E124,'Adj NEA Backsheet'!$D$5:$CB$183,O$9,FALSE))),"")</f>
        <v>7954.9679686458521</v>
      </c>
      <c r="P124" s="122">
        <f ca="1">IFERROR(IF((VLOOKUP($E124,'Adj NEA Backsheet'!$D$5:$CB$183,P$9,FALSE))="","",(VLOOKUP($E124,'Adj NEA Backsheet'!$D$5:$CB$183,P$9,FALSE))),"")</f>
        <v>7905.3712140281095</v>
      </c>
      <c r="Q124" s="123">
        <f ca="1">IFERROR(IF((VLOOKUP($E124,'NEA Backsheet'!$D$5:$CB$183,Q$9,FALSE))="","",(VLOOKUP($E124,'NEA Backsheet'!$D$5:$CB$183,Q$9,FALSE))),"")</f>
        <v>8228.1060620238186</v>
      </c>
      <c r="R124" s="234">
        <f ca="1">IFERROR(IF((VLOOKUP($E124,'NEA Backsheet'!$D$5:$CB$183,R$9,FALSE))="","",(VLOOKUP($E124,'NEA Backsheet'!$D$5:$CB$183,R$9,FALSE))),"")</f>
        <v>8079.4159065146632</v>
      </c>
    </row>
    <row r="125" spans="1:18"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IFERROR(IF((VLOOKUP($E125,'Adj NEA Backsheet'!$D$5:$CB$183,G$9,FALSE))="","",(VLOOKUP($E125,'Adj NEA Backsheet'!$D$5:$CB$183,G$9,FALSE))),"")</f>
        <v>24029.063428836402</v>
      </c>
      <c r="H125" s="121">
        <f ca="1">IFERROR(IF((VLOOKUP($E125,'Adj NEA Backsheet'!$D$5:$CB$183,H$9,FALSE))="","",(VLOOKUP($E125,'Adj NEA Backsheet'!$D$5:$CB$183,H$9,FALSE))),"")</f>
        <v>23495.770007395353</v>
      </c>
      <c r="I125" s="121">
        <f ca="1">IFERROR(IF((VLOOKUP($E125,'Adj NEA Backsheet'!$D$5:$CB$183,I$9,FALSE))="","",(VLOOKUP($E125,'Adj NEA Backsheet'!$D$5:$CB$183,I$9,FALSE))),"")</f>
        <v>24943.455292705199</v>
      </c>
      <c r="J125" s="122">
        <f ca="1">IFERROR(IF((VLOOKUP($E125,'Adj NEA Backsheet'!$D$5:$CB$183,J$9,FALSE))="","",(VLOOKUP($E125,'Adj NEA Backsheet'!$D$5:$CB$183,J$9,FALSE))),"")</f>
        <v>24753.37623327188</v>
      </c>
      <c r="K125" s="120">
        <f ca="1">IFERROR(IF((VLOOKUP($E125,'Adj NEA Backsheet'!$D$5:$CB$183,K$9,FALSE))="","",(VLOOKUP($E125,'Adj NEA Backsheet'!$D$5:$CB$183,K$9,FALSE))),"")</f>
        <v>25134.990903908219</v>
      </c>
      <c r="L125" s="121">
        <f ca="1">IFERROR(IF((VLOOKUP($E125,'Adj NEA Backsheet'!$D$5:$CB$183,L$9,FALSE))="","",(VLOOKUP($E125,'Adj NEA Backsheet'!$D$5:$CB$183,L$9,FALSE))),"")</f>
        <v>25418.041160289464</v>
      </c>
      <c r="M125" s="121">
        <f ca="1">IFERROR(IF((VLOOKUP($E125,'Adj NEA Backsheet'!$D$5:$CB$183,M$9,FALSE))="","",(VLOOKUP($E125,'Adj NEA Backsheet'!$D$5:$CB$183,M$9,FALSE))),"")</f>
        <v>25780.512628742596</v>
      </c>
      <c r="N125" s="123">
        <f ca="1">IFERROR(IF((VLOOKUP($E125,'Adj NEA Backsheet'!$D$5:$CB$183,N$9,FALSE))="","",(VLOOKUP($E125,'Adj NEA Backsheet'!$D$5:$CB$183,N$9,FALSE))),"")</f>
        <v>25962.66162003878</v>
      </c>
      <c r="O125" s="173">
        <f ca="1">IFERROR(IF((VLOOKUP($E125,'Adj NEA Backsheet'!$D$5:$CB$183,O$9,FALSE))="","",(VLOOKUP($E125,'Adj NEA Backsheet'!$D$5:$CB$183,O$9,FALSE))),"")</f>
        <v>24712.254855883846</v>
      </c>
      <c r="P125" s="122">
        <f ca="1">IFERROR(IF((VLOOKUP($E125,'Adj NEA Backsheet'!$D$5:$CB$183,P$9,FALSE))="","",(VLOOKUP($E125,'Adj NEA Backsheet'!$D$5:$CB$183,P$9,FALSE))),"")</f>
        <v>24544.8879355957</v>
      </c>
      <c r="Q125" s="123">
        <f ca="1">IFERROR(IF((VLOOKUP($E125,'NEA Backsheet'!$D$5:$CB$183,Q$9,FALSE))="","",(VLOOKUP($E125,'NEA Backsheet'!$D$5:$CB$183,Q$9,FALSE))),"")</f>
        <v>25657.17110359676</v>
      </c>
      <c r="R125" s="234">
        <f ca="1">IFERROR(IF((VLOOKUP($E125,'NEA Backsheet'!$D$5:$CB$183,R$9,FALSE))="","",(VLOOKUP($E125,'NEA Backsheet'!$D$5:$CB$183,R$9,FALSE))),"")</f>
        <v>25820.357293880632</v>
      </c>
    </row>
    <row r="126" spans="1:18"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IFERROR(IF((VLOOKUP($E126,'Adj NEA Backsheet'!$D$5:$CB$183,G$9,FALSE))="","",(VLOOKUP($E126,'Adj NEA Backsheet'!$D$5:$CB$183,G$9,FALSE))),"")</f>
        <v>3406.241338917348</v>
      </c>
      <c r="H126" s="121">
        <f ca="1">IFERROR(IF((VLOOKUP($E126,'Adj NEA Backsheet'!$D$5:$CB$183,H$9,FALSE))="","",(VLOOKUP($E126,'Adj NEA Backsheet'!$D$5:$CB$183,H$9,FALSE))),"")</f>
        <v>3642.5971747395465</v>
      </c>
      <c r="I126" s="121">
        <f ca="1">IFERROR(IF((VLOOKUP($E126,'Adj NEA Backsheet'!$D$5:$CB$183,I$9,FALSE))="","",(VLOOKUP($E126,'Adj NEA Backsheet'!$D$5:$CB$183,I$9,FALSE))),"")</f>
        <v>4172.9017529047733</v>
      </c>
      <c r="J126" s="122">
        <f ca="1">IFERROR(IF((VLOOKUP($E126,'Adj NEA Backsheet'!$D$5:$CB$183,J$9,FALSE))="","",(VLOOKUP($E126,'Adj NEA Backsheet'!$D$5:$CB$183,J$9,FALSE))),"")</f>
        <v>4203.6140667571435</v>
      </c>
      <c r="K126" s="120">
        <f ca="1">IFERROR(IF((VLOOKUP($E126,'Adj NEA Backsheet'!$D$5:$CB$183,K$9,FALSE))="","",(VLOOKUP($E126,'Adj NEA Backsheet'!$D$5:$CB$183,K$9,FALSE))),"")</f>
        <v>4132.6612311313438</v>
      </c>
      <c r="L126" s="121">
        <f ca="1">IFERROR(IF((VLOOKUP($E126,'Adj NEA Backsheet'!$D$5:$CB$183,L$9,FALSE))="","",(VLOOKUP($E126,'Adj NEA Backsheet'!$D$5:$CB$183,L$9,FALSE))),"")</f>
        <v>4176.6093426382577</v>
      </c>
      <c r="M126" s="121">
        <f ca="1">IFERROR(IF((VLOOKUP($E126,'Adj NEA Backsheet'!$D$5:$CB$183,M$9,FALSE))="","",(VLOOKUP($E126,'Adj NEA Backsheet'!$D$5:$CB$183,M$9,FALSE))),"")</f>
        <v>4155.6764147266367</v>
      </c>
      <c r="N126" s="123">
        <f ca="1">IFERROR(IF((VLOOKUP($E126,'Adj NEA Backsheet'!$D$5:$CB$183,N$9,FALSE))="","",(VLOOKUP($E126,'Adj NEA Backsheet'!$D$5:$CB$183,N$9,FALSE))),"")</f>
        <v>4116.6497836877306</v>
      </c>
      <c r="O126" s="173">
        <f ca="1">IFERROR(IF((VLOOKUP($E126,'Adj NEA Backsheet'!$D$5:$CB$183,O$9,FALSE))="","",(VLOOKUP($E126,'Adj NEA Backsheet'!$D$5:$CB$183,O$9,FALSE))),"")</f>
        <v>4036.1030708876278</v>
      </c>
      <c r="P126" s="122">
        <f ca="1">IFERROR(IF((VLOOKUP($E126,'Adj NEA Backsheet'!$D$5:$CB$183,P$9,FALSE))="","",(VLOOKUP($E126,'Adj NEA Backsheet'!$D$5:$CB$183,P$9,FALSE))),"")</f>
        <v>4354.5448315622934</v>
      </c>
      <c r="Q126" s="123">
        <f ca="1">IFERROR(IF((VLOOKUP($E126,'NEA Backsheet'!$D$5:$CB$183,Q$9,FALSE))="","",(VLOOKUP($E126,'NEA Backsheet'!$D$5:$CB$183,Q$9,FALSE))),"")</f>
        <v>4580.1489690154085</v>
      </c>
      <c r="R126" s="234">
        <f ca="1">IFERROR(IF((VLOOKUP($E126,'NEA Backsheet'!$D$5:$CB$183,R$9,FALSE))="","",(VLOOKUP($E126,'NEA Backsheet'!$D$5:$CB$183,R$9,FALSE))),"")</f>
        <v>4322.2926897280877</v>
      </c>
    </row>
    <row r="127" spans="1:18"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IFERROR(IF((VLOOKUP($E127,'Adj NEA Backsheet'!$D$5:$CB$183,G$9,FALSE))="","",(VLOOKUP($E127,'Adj NEA Backsheet'!$D$5:$CB$183,G$9,FALSE))),"")</f>
        <v>4441.1333683522935</v>
      </c>
      <c r="H127" s="121">
        <f ca="1">IFERROR(IF((VLOOKUP($E127,'Adj NEA Backsheet'!$D$5:$CB$183,H$9,FALSE))="","",(VLOOKUP($E127,'Adj NEA Backsheet'!$D$5:$CB$183,H$9,FALSE))),"")</f>
        <v>4573.7977914215899</v>
      </c>
      <c r="I127" s="121">
        <f ca="1">IFERROR(IF((VLOOKUP($E127,'Adj NEA Backsheet'!$D$5:$CB$183,I$9,FALSE))="","",(VLOOKUP($E127,'Adj NEA Backsheet'!$D$5:$CB$183,I$9,FALSE))),"")</f>
        <v>4873.2059183257061</v>
      </c>
      <c r="J127" s="122">
        <f ca="1">IFERROR(IF((VLOOKUP($E127,'Adj NEA Backsheet'!$D$5:$CB$183,J$9,FALSE))="","",(VLOOKUP($E127,'Adj NEA Backsheet'!$D$5:$CB$183,J$9,FALSE))),"")</f>
        <v>4755.303803478002</v>
      </c>
      <c r="K127" s="120">
        <f ca="1">IFERROR(IF((VLOOKUP($E127,'Adj NEA Backsheet'!$D$5:$CB$183,K$9,FALSE))="","",(VLOOKUP($E127,'Adj NEA Backsheet'!$D$5:$CB$183,K$9,FALSE))),"")</f>
        <v>4664.4431917859238</v>
      </c>
      <c r="L127" s="121">
        <f ca="1">IFERROR(IF((VLOOKUP($E127,'Adj NEA Backsheet'!$D$5:$CB$183,L$9,FALSE))="","",(VLOOKUP($E127,'Adj NEA Backsheet'!$D$5:$CB$183,L$9,FALSE))),"")</f>
        <v>4546.7314990890409</v>
      </c>
      <c r="M127" s="121">
        <f ca="1">IFERROR(IF((VLOOKUP($E127,'Adj NEA Backsheet'!$D$5:$CB$183,M$9,FALSE))="","",(VLOOKUP($E127,'Adj NEA Backsheet'!$D$5:$CB$183,M$9,FALSE))),"")</f>
        <v>4619.1132002238119</v>
      </c>
      <c r="N127" s="123">
        <f ca="1">IFERROR(IF((VLOOKUP($E127,'Adj NEA Backsheet'!$D$5:$CB$183,N$9,FALSE))="","",(VLOOKUP($E127,'Adj NEA Backsheet'!$D$5:$CB$183,N$9,FALSE))),"")</f>
        <v>4514.3574276607542</v>
      </c>
      <c r="O127" s="173">
        <f ca="1">IFERROR(IF((VLOOKUP($E127,'Adj NEA Backsheet'!$D$5:$CB$183,O$9,FALSE))="","",(VLOOKUP($E127,'Adj NEA Backsheet'!$D$5:$CB$183,O$9,FALSE))),"")</f>
        <v>4992.0577852657325</v>
      </c>
      <c r="P127" s="122">
        <f ca="1">IFERROR(IF((VLOOKUP($E127,'Adj NEA Backsheet'!$D$5:$CB$183,P$9,FALSE))="","",(VLOOKUP($E127,'Adj NEA Backsheet'!$D$5:$CB$183,P$9,FALSE))),"")</f>
        <v>5033.2770718677984</v>
      </c>
      <c r="Q127" s="123">
        <f ca="1">IFERROR(IF((VLOOKUP($E127,'NEA Backsheet'!$D$5:$CB$183,Q$9,FALSE))="","",(VLOOKUP($E127,'NEA Backsheet'!$D$5:$CB$183,Q$9,FALSE))),"")</f>
        <v>5288.7319613984519</v>
      </c>
      <c r="R127" s="234">
        <f ca="1">IFERROR(IF((VLOOKUP($E127,'NEA Backsheet'!$D$5:$CB$183,R$9,FALSE))="","",(VLOOKUP($E127,'NEA Backsheet'!$D$5:$CB$183,R$9,FALSE))),"")</f>
        <v>5062.0640132218314</v>
      </c>
    </row>
    <row r="128" spans="1:18"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IFERROR(IF((VLOOKUP($E128,'Adj NEA Backsheet'!$D$5:$CB$183,G$9,FALSE))="","",(VLOOKUP($E128,'Adj NEA Backsheet'!$D$5:$CB$183,G$9,FALSE))),"")</f>
        <v>5070.0900630650849</v>
      </c>
      <c r="H128" s="121">
        <f ca="1">IFERROR(IF((VLOOKUP($E128,'Adj NEA Backsheet'!$D$5:$CB$183,H$9,FALSE))="","",(VLOOKUP($E128,'Adj NEA Backsheet'!$D$5:$CB$183,H$9,FALSE))),"")</f>
        <v>5086.8049671624722</v>
      </c>
      <c r="I128" s="121">
        <f ca="1">IFERROR(IF((VLOOKUP($E128,'Adj NEA Backsheet'!$D$5:$CB$183,I$9,FALSE))="","",(VLOOKUP($E128,'Adj NEA Backsheet'!$D$5:$CB$183,I$9,FALSE))),"")</f>
        <v>5393.0330294508167</v>
      </c>
      <c r="J128" s="122">
        <f ca="1">IFERROR(IF((VLOOKUP($E128,'Adj NEA Backsheet'!$D$5:$CB$183,J$9,FALSE))="","",(VLOOKUP($E128,'Adj NEA Backsheet'!$D$5:$CB$183,J$9,FALSE))),"")</f>
        <v>5463.4152661143999</v>
      </c>
      <c r="K128" s="120">
        <f ca="1">IFERROR(IF((VLOOKUP($E128,'Adj NEA Backsheet'!$D$5:$CB$183,K$9,FALSE))="","",(VLOOKUP($E128,'Adj NEA Backsheet'!$D$5:$CB$183,K$9,FALSE))),"")</f>
        <v>5226.0918985554572</v>
      </c>
      <c r="L128" s="121">
        <f ca="1">IFERROR(IF((VLOOKUP($E128,'Adj NEA Backsheet'!$D$5:$CB$183,L$9,FALSE))="","",(VLOOKUP($E128,'Adj NEA Backsheet'!$D$5:$CB$183,L$9,FALSE))),"")</f>
        <v>5323.9653439938193</v>
      </c>
      <c r="M128" s="121">
        <f ca="1">IFERROR(IF((VLOOKUP($E128,'Adj NEA Backsheet'!$D$5:$CB$183,M$9,FALSE))="","",(VLOOKUP($E128,'Adj NEA Backsheet'!$D$5:$CB$183,M$9,FALSE))),"")</f>
        <v>5417.3502004324846</v>
      </c>
      <c r="N128" s="123">
        <f ca="1">IFERROR(IF((VLOOKUP($E128,'Adj NEA Backsheet'!$D$5:$CB$183,N$9,FALSE))="","",(VLOOKUP($E128,'Adj NEA Backsheet'!$D$5:$CB$183,N$9,FALSE))),"")</f>
        <v>5262.1148506193904</v>
      </c>
      <c r="O128" s="173">
        <f ca="1">IFERROR(IF((VLOOKUP($E128,'Adj NEA Backsheet'!$D$5:$CB$183,O$9,FALSE))="","",(VLOOKUP($E128,'Adj NEA Backsheet'!$D$5:$CB$183,O$9,FALSE))),"")</f>
        <v>5490.0830105289861</v>
      </c>
      <c r="P128" s="122">
        <f ca="1">IFERROR(IF((VLOOKUP($E128,'Adj NEA Backsheet'!$D$5:$CB$183,P$9,FALSE))="","",(VLOOKUP($E128,'Adj NEA Backsheet'!$D$5:$CB$183,P$9,FALSE))),"")</f>
        <v>5726.4147098114554</v>
      </c>
      <c r="Q128" s="123">
        <f ca="1">IFERROR(IF((VLOOKUP($E128,'NEA Backsheet'!$D$5:$CB$183,Q$9,FALSE))="","",(VLOOKUP($E128,'NEA Backsheet'!$D$5:$CB$183,Q$9,FALSE))),"")</f>
        <v>6133.2827785122827</v>
      </c>
      <c r="R128" s="234">
        <f ca="1">IFERROR(IF((VLOOKUP($E128,'NEA Backsheet'!$D$5:$CB$183,R$9,FALSE))="","",(VLOOKUP($E128,'NEA Backsheet'!$D$5:$CB$183,R$9,FALSE))),"")</f>
        <v>6051.6204418997786</v>
      </c>
    </row>
    <row r="129" spans="1:18"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IFERROR(IF((VLOOKUP($E129,'Adj NEA Backsheet'!$D$5:$CB$183,G$9,FALSE))="","",(VLOOKUP($E129,'Adj NEA Backsheet'!$D$5:$CB$183,G$9,FALSE))),"")</f>
        <v>6465.9544966594958</v>
      </c>
      <c r="H129" s="121">
        <f ca="1">IFERROR(IF((VLOOKUP($E129,'Adj NEA Backsheet'!$D$5:$CB$183,H$9,FALSE))="","",(VLOOKUP($E129,'Adj NEA Backsheet'!$D$5:$CB$183,H$9,FALSE))),"")</f>
        <v>6522.7752183303437</v>
      </c>
      <c r="I129" s="121">
        <f ca="1">IFERROR(IF((VLOOKUP($E129,'Adj NEA Backsheet'!$D$5:$CB$183,I$9,FALSE))="","",(VLOOKUP($E129,'Adj NEA Backsheet'!$D$5:$CB$183,I$9,FALSE))),"")</f>
        <v>6858.512308108222</v>
      </c>
      <c r="J129" s="122">
        <f ca="1">IFERROR(IF((VLOOKUP($E129,'Adj NEA Backsheet'!$D$5:$CB$183,J$9,FALSE))="","",(VLOOKUP($E129,'Adj NEA Backsheet'!$D$5:$CB$183,J$9,FALSE))),"")</f>
        <v>6997.120467546416</v>
      </c>
      <c r="K129" s="120">
        <f ca="1">IFERROR(IF((VLOOKUP($E129,'Adj NEA Backsheet'!$D$5:$CB$183,K$9,FALSE))="","",(VLOOKUP($E129,'Adj NEA Backsheet'!$D$5:$CB$183,K$9,FALSE))),"")</f>
        <v>6753.2070868724913</v>
      </c>
      <c r="L129" s="121">
        <f ca="1">IFERROR(IF((VLOOKUP($E129,'Adj NEA Backsheet'!$D$5:$CB$183,L$9,FALSE))="","",(VLOOKUP($E129,'Adj NEA Backsheet'!$D$5:$CB$183,L$9,FALSE))),"")</f>
        <v>6890.0165574770926</v>
      </c>
      <c r="M129" s="121">
        <f ca="1">IFERROR(IF((VLOOKUP($E129,'Adj NEA Backsheet'!$D$5:$CB$183,M$9,FALSE))="","",(VLOOKUP($E129,'Adj NEA Backsheet'!$D$5:$CB$183,M$9,FALSE))),"")</f>
        <v>6929.6901478487289</v>
      </c>
      <c r="N129" s="123">
        <f ca="1">IFERROR(IF((VLOOKUP($E129,'Adj NEA Backsheet'!$D$5:$CB$183,N$9,FALSE))="","",(VLOOKUP($E129,'Adj NEA Backsheet'!$D$5:$CB$183,N$9,FALSE))),"")</f>
        <v>7094.2076823580082</v>
      </c>
      <c r="O129" s="173">
        <f ca="1">IFERROR(IF((VLOOKUP($E129,'Adj NEA Backsheet'!$D$5:$CB$183,O$9,FALSE))="","",(VLOOKUP($E129,'Adj NEA Backsheet'!$D$5:$CB$183,O$9,FALSE))),"")</f>
        <v>6495.5930560843663</v>
      </c>
      <c r="P129" s="122">
        <f ca="1">IFERROR(IF((VLOOKUP($E129,'Adj NEA Backsheet'!$D$5:$CB$183,P$9,FALSE))="","",(VLOOKUP($E129,'Adj NEA Backsheet'!$D$5:$CB$183,P$9,FALSE))),"")</f>
        <v>6862.6318248594071</v>
      </c>
      <c r="Q129" s="123">
        <f ca="1">IFERROR(IF((VLOOKUP($E129,'NEA Backsheet'!$D$5:$CB$183,Q$9,FALSE))="","",(VLOOKUP($E129,'NEA Backsheet'!$D$5:$CB$183,Q$9,FALSE))),"")</f>
        <v>7321.5178990080231</v>
      </c>
      <c r="R129" s="234">
        <f ca="1">IFERROR(IF((VLOOKUP($E129,'NEA Backsheet'!$D$5:$CB$183,R$9,FALSE))="","",(VLOOKUP($E129,'NEA Backsheet'!$D$5:$CB$183,R$9,FALSE))),"")</f>
        <v>7336.0264702372169</v>
      </c>
    </row>
    <row r="130" spans="1:18"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IFERROR(IF((VLOOKUP($E130,'Adj NEA Backsheet'!$D$5:$CB$183,G$9,FALSE))="","",(VLOOKUP($E130,'Adj NEA Backsheet'!$D$5:$CB$183,G$9,FALSE))),"")</f>
        <v>16526.09598860866</v>
      </c>
      <c r="H130" s="121">
        <f ca="1">IFERROR(IF((VLOOKUP($E130,'Adj NEA Backsheet'!$D$5:$CB$183,H$9,FALSE))="","",(VLOOKUP($E130,'Adj NEA Backsheet'!$D$5:$CB$183,H$9,FALSE))),"")</f>
        <v>16365.180298322182</v>
      </c>
      <c r="I130" s="121">
        <f ca="1">IFERROR(IF((VLOOKUP($E130,'Adj NEA Backsheet'!$D$5:$CB$183,I$9,FALSE))="","",(VLOOKUP($E130,'Adj NEA Backsheet'!$D$5:$CB$183,I$9,FALSE))),"")</f>
        <v>17716.521667215769</v>
      </c>
      <c r="J130" s="122">
        <f ca="1">IFERROR(IF((VLOOKUP($E130,'Adj NEA Backsheet'!$D$5:$CB$183,J$9,FALSE))="","",(VLOOKUP($E130,'Adj NEA Backsheet'!$D$5:$CB$183,J$9,FALSE))),"")</f>
        <v>17236.197010593969</v>
      </c>
      <c r="K130" s="120">
        <f ca="1">IFERROR(IF((VLOOKUP($E130,'Adj NEA Backsheet'!$D$5:$CB$183,K$9,FALSE))="","",(VLOOKUP($E130,'Adj NEA Backsheet'!$D$5:$CB$183,K$9,FALSE))),"")</f>
        <v>16861.311914600592</v>
      </c>
      <c r="L130" s="121">
        <f ca="1">IFERROR(IF((VLOOKUP($E130,'Adj NEA Backsheet'!$D$5:$CB$183,L$9,FALSE))="","",(VLOOKUP($E130,'Adj NEA Backsheet'!$D$5:$CB$183,L$9,FALSE))),"")</f>
        <v>16827.148148970104</v>
      </c>
      <c r="M130" s="121">
        <f ca="1">IFERROR(IF((VLOOKUP($E130,'Adj NEA Backsheet'!$D$5:$CB$183,M$9,FALSE))="","",(VLOOKUP($E130,'Adj NEA Backsheet'!$D$5:$CB$183,M$9,FALSE))),"")</f>
        <v>17577.503568258042</v>
      </c>
      <c r="N130" s="123">
        <f ca="1">IFERROR(IF((VLOOKUP($E130,'Adj NEA Backsheet'!$D$5:$CB$183,N$9,FALSE))="","",(VLOOKUP($E130,'Adj NEA Backsheet'!$D$5:$CB$183,N$9,FALSE))),"")</f>
        <v>17515.833390376545</v>
      </c>
      <c r="O130" s="173">
        <f ca="1">IFERROR(IF((VLOOKUP($E130,'Adj NEA Backsheet'!$D$5:$CB$183,O$9,FALSE))="","",(VLOOKUP($E130,'Adj NEA Backsheet'!$D$5:$CB$183,O$9,FALSE))),"")</f>
        <v>17301.835904653715</v>
      </c>
      <c r="P130" s="122">
        <f ca="1">IFERROR(IF((VLOOKUP($E130,'Adj NEA Backsheet'!$D$5:$CB$183,P$9,FALSE))="","",(VLOOKUP($E130,'Adj NEA Backsheet'!$D$5:$CB$183,P$9,FALSE))),"")</f>
        <v>16952.960138586288</v>
      </c>
      <c r="Q130" s="123">
        <f ca="1">IFERROR(IF((VLOOKUP($E130,'NEA Backsheet'!$D$5:$CB$183,Q$9,FALSE))="","",(VLOOKUP($E130,'NEA Backsheet'!$D$5:$CB$183,Q$9,FALSE))),"")</f>
        <v>18220.641960950565</v>
      </c>
      <c r="R130" s="234">
        <f ca="1">IFERROR(IF((VLOOKUP($E130,'NEA Backsheet'!$D$5:$CB$183,R$9,FALSE))="","",(VLOOKUP($E130,'NEA Backsheet'!$D$5:$CB$183,R$9,FALSE))),"")</f>
        <v>17877.716376734701</v>
      </c>
    </row>
    <row r="131" spans="1:18"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IFERROR(IF((VLOOKUP($E131,'Adj NEA Backsheet'!$D$5:$CB$183,G$9,FALSE))="","",(VLOOKUP($E131,'Adj NEA Backsheet'!$D$5:$CB$183,G$9,FALSE))),"")</f>
        <v>21486.527844463442</v>
      </c>
      <c r="H131" s="121">
        <f ca="1">IFERROR(IF((VLOOKUP($E131,'Adj NEA Backsheet'!$D$5:$CB$183,H$9,FALSE))="","",(VLOOKUP($E131,'Adj NEA Backsheet'!$D$5:$CB$183,H$9,FALSE))),"")</f>
        <v>21017.519933029354</v>
      </c>
      <c r="I131" s="121">
        <f ca="1">IFERROR(IF((VLOOKUP($E131,'Adj NEA Backsheet'!$D$5:$CB$183,I$9,FALSE))="","",(VLOOKUP($E131,'Adj NEA Backsheet'!$D$5:$CB$183,I$9,FALSE))),"")</f>
        <v>21524.974162283408</v>
      </c>
      <c r="J131" s="122">
        <f ca="1">IFERROR(IF((VLOOKUP($E131,'Adj NEA Backsheet'!$D$5:$CB$183,J$9,FALSE))="","",(VLOOKUP($E131,'Adj NEA Backsheet'!$D$5:$CB$183,J$9,FALSE))),"")</f>
        <v>20800.811762198096</v>
      </c>
      <c r="K131" s="120">
        <f ca="1">IFERROR(IF((VLOOKUP($E131,'Adj NEA Backsheet'!$D$5:$CB$183,K$9,FALSE))="","",(VLOOKUP($E131,'Adj NEA Backsheet'!$D$5:$CB$183,K$9,FALSE))),"")</f>
        <v>22241.719382192456</v>
      </c>
      <c r="L131" s="121">
        <f ca="1">IFERROR(IF((VLOOKUP($E131,'Adj NEA Backsheet'!$D$5:$CB$183,L$9,FALSE))="","",(VLOOKUP($E131,'Adj NEA Backsheet'!$D$5:$CB$183,L$9,FALSE))),"")</f>
        <v>21824.809905671886</v>
      </c>
      <c r="M131" s="121">
        <f ca="1">IFERROR(IF((VLOOKUP($E131,'Adj NEA Backsheet'!$D$5:$CB$183,M$9,FALSE))="","",(VLOOKUP($E131,'Adj NEA Backsheet'!$D$5:$CB$183,M$9,FALSE))),"")</f>
        <v>22892.680248015902</v>
      </c>
      <c r="N131" s="123">
        <f ca="1">IFERROR(IF((VLOOKUP($E131,'Adj NEA Backsheet'!$D$5:$CB$183,N$9,FALSE))="","",(VLOOKUP($E131,'Adj NEA Backsheet'!$D$5:$CB$183,N$9,FALSE))),"")</f>
        <v>23095.915915632602</v>
      </c>
      <c r="O131" s="173">
        <f ca="1">IFERROR(IF((VLOOKUP($E131,'Adj NEA Backsheet'!$D$5:$CB$183,O$9,FALSE))="","",(VLOOKUP($E131,'Adj NEA Backsheet'!$D$5:$CB$183,O$9,FALSE))),"")</f>
        <v>21734.187172307393</v>
      </c>
      <c r="P131" s="122">
        <f ca="1">IFERROR(IF((VLOOKUP($E131,'Adj NEA Backsheet'!$D$5:$CB$183,P$9,FALSE))="","",(VLOOKUP($E131,'Adj NEA Backsheet'!$D$5:$CB$183,P$9,FALSE))),"")</f>
        <v>22375.187460781857</v>
      </c>
      <c r="Q131" s="123">
        <f ca="1">IFERROR(IF((VLOOKUP($E131,'NEA Backsheet'!$D$5:$CB$183,Q$9,FALSE))="","",(VLOOKUP($E131,'NEA Backsheet'!$D$5:$CB$183,Q$9,FALSE))),"")</f>
        <v>24123.785181969826</v>
      </c>
      <c r="R131" s="234">
        <f ca="1">IFERROR(IF((VLOOKUP($E131,'NEA Backsheet'!$D$5:$CB$183,R$9,FALSE))="","",(VLOOKUP($E131,'NEA Backsheet'!$D$5:$CB$183,R$9,FALSE))),"")</f>
        <v>23305.332741327868</v>
      </c>
    </row>
    <row r="132" spans="1:18"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IFERROR(IF((VLOOKUP($E132,'Adj NEA Backsheet'!$D$5:$CB$183,G$9,FALSE))="","",(VLOOKUP($E132,'Adj NEA Backsheet'!$D$5:$CB$183,G$9,FALSE))),"")</f>
        <v>9778.0395311288758</v>
      </c>
      <c r="H132" s="121">
        <f ca="1">IFERROR(IF((VLOOKUP($E132,'Adj NEA Backsheet'!$D$5:$CB$183,H$9,FALSE))="","",(VLOOKUP($E132,'Adj NEA Backsheet'!$D$5:$CB$183,H$9,FALSE))),"")</f>
        <v>9907.6071534047915</v>
      </c>
      <c r="I132" s="121">
        <f ca="1">IFERROR(IF((VLOOKUP($E132,'Adj NEA Backsheet'!$D$5:$CB$183,I$9,FALSE))="","",(VLOOKUP($E132,'Adj NEA Backsheet'!$D$5:$CB$183,I$9,FALSE))),"")</f>
        <v>10337.67355956304</v>
      </c>
      <c r="J132" s="122">
        <f ca="1">IFERROR(IF((VLOOKUP($E132,'Adj NEA Backsheet'!$D$5:$CB$183,J$9,FALSE))="","",(VLOOKUP($E132,'Adj NEA Backsheet'!$D$5:$CB$183,J$9,FALSE))),"")</f>
        <v>10453.747894896556</v>
      </c>
      <c r="K132" s="120">
        <f ca="1">IFERROR(IF((VLOOKUP($E132,'Adj NEA Backsheet'!$D$5:$CB$183,K$9,FALSE))="","",(VLOOKUP($E132,'Adj NEA Backsheet'!$D$5:$CB$183,K$9,FALSE))),"")</f>
        <v>10198.087476740564</v>
      </c>
      <c r="L132" s="121">
        <f ca="1">IFERROR(IF((VLOOKUP($E132,'Adj NEA Backsheet'!$D$5:$CB$183,L$9,FALSE))="","",(VLOOKUP($E132,'Adj NEA Backsheet'!$D$5:$CB$183,L$9,FALSE))),"")</f>
        <v>10512.761614595514</v>
      </c>
      <c r="M132" s="121">
        <f ca="1">IFERROR(IF((VLOOKUP($E132,'Adj NEA Backsheet'!$D$5:$CB$183,M$9,FALSE))="","",(VLOOKUP($E132,'Adj NEA Backsheet'!$D$5:$CB$183,M$9,FALSE))),"")</f>
        <v>10356.206430425178</v>
      </c>
      <c r="N132" s="123">
        <f ca="1">IFERROR(IF((VLOOKUP($E132,'Adj NEA Backsheet'!$D$5:$CB$183,N$9,FALSE))="","",(VLOOKUP($E132,'Adj NEA Backsheet'!$D$5:$CB$183,N$9,FALSE))),"")</f>
        <v>10164.058627387674</v>
      </c>
      <c r="O132" s="173">
        <f ca="1">IFERROR(IF((VLOOKUP($E132,'Adj NEA Backsheet'!$D$5:$CB$183,O$9,FALSE))="","",(VLOOKUP($E132,'Adj NEA Backsheet'!$D$5:$CB$183,O$9,FALSE))),"")</f>
        <v>10075.39951283094</v>
      </c>
      <c r="P132" s="122">
        <f ca="1">IFERROR(IF((VLOOKUP($E132,'Adj NEA Backsheet'!$D$5:$CB$183,P$9,FALSE))="","",(VLOOKUP($E132,'Adj NEA Backsheet'!$D$5:$CB$183,P$9,FALSE))),"")</f>
        <v>10242.395668093559</v>
      </c>
      <c r="Q132" s="123">
        <f ca="1">IFERROR(IF((VLOOKUP($E132,'NEA Backsheet'!$D$5:$CB$183,Q$9,FALSE))="","",(VLOOKUP($E132,'NEA Backsheet'!$D$5:$CB$183,Q$9,FALSE))),"")</f>
        <v>10970.04071604212</v>
      </c>
      <c r="R132" s="234">
        <f ca="1">IFERROR(IF((VLOOKUP($E132,'NEA Backsheet'!$D$5:$CB$183,R$9,FALSE))="","",(VLOOKUP($E132,'NEA Backsheet'!$D$5:$CB$183,R$9,FALSE))),"")</f>
        <v>11349.337701032404</v>
      </c>
    </row>
    <row r="133" spans="1:18"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IFERROR(IF((VLOOKUP($E133,'Adj NEA Backsheet'!$D$5:$CB$183,G$9,FALSE))="","",(VLOOKUP($E133,'Adj NEA Backsheet'!$D$5:$CB$183,G$9,FALSE))),"")</f>
        <v>7320.3927881607651</v>
      </c>
      <c r="H133" s="121">
        <f ca="1">IFERROR(IF((VLOOKUP($E133,'Adj NEA Backsheet'!$D$5:$CB$183,H$9,FALSE))="","",(VLOOKUP($E133,'Adj NEA Backsheet'!$D$5:$CB$183,H$9,FALSE))),"")</f>
        <v>7258.2862783247983</v>
      </c>
      <c r="I133" s="121">
        <f ca="1">IFERROR(IF((VLOOKUP($E133,'Adj NEA Backsheet'!$D$5:$CB$183,I$9,FALSE))="","",(VLOOKUP($E133,'Adj NEA Backsheet'!$D$5:$CB$183,I$9,FALSE))),"")</f>
        <v>7638.733890084698</v>
      </c>
      <c r="J133" s="122">
        <f ca="1">IFERROR(IF((VLOOKUP($E133,'Adj NEA Backsheet'!$D$5:$CB$183,J$9,FALSE))="","",(VLOOKUP($E133,'Adj NEA Backsheet'!$D$5:$CB$183,J$9,FALSE))),"")</f>
        <v>7939.2221626039209</v>
      </c>
      <c r="K133" s="120">
        <f ca="1">IFERROR(IF((VLOOKUP($E133,'Adj NEA Backsheet'!$D$5:$CB$183,K$9,FALSE))="","",(VLOOKUP($E133,'Adj NEA Backsheet'!$D$5:$CB$183,K$9,FALSE))),"")</f>
        <v>7403.6979024263292</v>
      </c>
      <c r="L133" s="121">
        <f ca="1">IFERROR(IF((VLOOKUP($E133,'Adj NEA Backsheet'!$D$5:$CB$183,L$9,FALSE))="","",(VLOOKUP($E133,'Adj NEA Backsheet'!$D$5:$CB$183,L$9,FALSE))),"")</f>
        <v>7485.1630214154957</v>
      </c>
      <c r="M133" s="121">
        <f ca="1">IFERROR(IF((VLOOKUP($E133,'Adj NEA Backsheet'!$D$5:$CB$183,M$9,FALSE))="","",(VLOOKUP($E133,'Adj NEA Backsheet'!$D$5:$CB$183,M$9,FALSE))),"")</f>
        <v>7484.2297948848754</v>
      </c>
      <c r="N133" s="123">
        <f ca="1">IFERROR(IF((VLOOKUP($E133,'Adj NEA Backsheet'!$D$5:$CB$183,N$9,FALSE))="","",(VLOOKUP($E133,'Adj NEA Backsheet'!$D$5:$CB$183,N$9,FALSE))),"")</f>
        <v>7323.2505176383529</v>
      </c>
      <c r="O133" s="173">
        <f ca="1">IFERROR(IF((VLOOKUP($E133,'Adj NEA Backsheet'!$D$5:$CB$183,O$9,FALSE))="","",(VLOOKUP($E133,'Adj NEA Backsheet'!$D$5:$CB$183,O$9,FALSE))),"")</f>
        <v>7878.7035643314366</v>
      </c>
      <c r="P133" s="122">
        <f ca="1">IFERROR(IF((VLOOKUP($E133,'Adj NEA Backsheet'!$D$5:$CB$183,P$9,FALSE))="","",(VLOOKUP($E133,'Adj NEA Backsheet'!$D$5:$CB$183,P$9,FALSE))),"")</f>
        <v>7963.3993709547731</v>
      </c>
      <c r="Q133" s="123">
        <f ca="1">IFERROR(IF((VLOOKUP($E133,'NEA Backsheet'!$D$5:$CB$183,Q$9,FALSE))="","",(VLOOKUP($E133,'NEA Backsheet'!$D$5:$CB$183,Q$9,FALSE))),"")</f>
        <v>8206.8215695355175</v>
      </c>
      <c r="R133" s="234">
        <f ca="1">IFERROR(IF((VLOOKUP($E133,'NEA Backsheet'!$D$5:$CB$183,R$9,FALSE))="","",(VLOOKUP($E133,'NEA Backsheet'!$D$5:$CB$183,R$9,FALSE))),"")</f>
        <v>8451.8006282128099</v>
      </c>
    </row>
    <row r="134" spans="1:18"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IFERROR(IF((VLOOKUP($E134,'Adj NEA Backsheet'!$D$5:$CB$183,G$9,FALSE))="","",(VLOOKUP($E134,'Adj NEA Backsheet'!$D$5:$CB$183,G$9,FALSE))),"")</f>
        <v>21025.51681192805</v>
      </c>
      <c r="H134" s="121">
        <f ca="1">IFERROR(IF((VLOOKUP($E134,'Adj NEA Backsheet'!$D$5:$CB$183,H$9,FALSE))="","",(VLOOKUP($E134,'Adj NEA Backsheet'!$D$5:$CB$183,H$9,FALSE))),"")</f>
        <v>20742.506690842605</v>
      </c>
      <c r="I134" s="121">
        <f ca="1">IFERROR(IF((VLOOKUP($E134,'Adj NEA Backsheet'!$D$5:$CB$183,I$9,FALSE))="","",(VLOOKUP($E134,'Adj NEA Backsheet'!$D$5:$CB$183,I$9,FALSE))),"")</f>
        <v>21193.068389264288</v>
      </c>
      <c r="J134" s="122">
        <f ca="1">IFERROR(IF((VLOOKUP($E134,'Adj NEA Backsheet'!$D$5:$CB$183,J$9,FALSE))="","",(VLOOKUP($E134,'Adj NEA Backsheet'!$D$5:$CB$183,J$9,FALSE))),"")</f>
        <v>21815.40457659919</v>
      </c>
      <c r="K134" s="120">
        <f ca="1">IFERROR(IF((VLOOKUP($E134,'Adj NEA Backsheet'!$D$5:$CB$183,K$9,FALSE))="","",(VLOOKUP($E134,'Adj NEA Backsheet'!$D$5:$CB$183,K$9,FALSE))),"")</f>
        <v>20733.982802792802</v>
      </c>
      <c r="L134" s="121">
        <f ca="1">IFERROR(IF((VLOOKUP($E134,'Adj NEA Backsheet'!$D$5:$CB$183,L$9,FALSE))="","",(VLOOKUP($E134,'Adj NEA Backsheet'!$D$5:$CB$183,L$9,FALSE))),"")</f>
        <v>20738.697284486592</v>
      </c>
      <c r="M134" s="121">
        <f ca="1">IFERROR(IF((VLOOKUP($E134,'Adj NEA Backsheet'!$D$5:$CB$183,M$9,FALSE))="","",(VLOOKUP($E134,'Adj NEA Backsheet'!$D$5:$CB$183,M$9,FALSE))),"")</f>
        <v>21459.393156426249</v>
      </c>
      <c r="N134" s="123">
        <f ca="1">IFERROR(IF((VLOOKUP($E134,'Adj NEA Backsheet'!$D$5:$CB$183,N$9,FALSE))="","",(VLOOKUP($E134,'Adj NEA Backsheet'!$D$5:$CB$183,N$9,FALSE))),"")</f>
        <v>21550.976224002388</v>
      </c>
      <c r="O134" s="173">
        <f ca="1">IFERROR(IF((VLOOKUP($E134,'Adj NEA Backsheet'!$D$5:$CB$183,O$9,FALSE))="","",(VLOOKUP($E134,'Adj NEA Backsheet'!$D$5:$CB$183,O$9,FALSE))),"")</f>
        <v>22068.990353718356</v>
      </c>
      <c r="P134" s="122">
        <f ca="1">IFERROR(IF((VLOOKUP($E134,'Adj NEA Backsheet'!$D$5:$CB$183,P$9,FALSE))="","",(VLOOKUP($E134,'Adj NEA Backsheet'!$D$5:$CB$183,P$9,FALSE))),"")</f>
        <v>22161.254001996858</v>
      </c>
      <c r="Q134" s="123">
        <f ca="1">IFERROR(IF((VLOOKUP($E134,'NEA Backsheet'!$D$5:$CB$183,Q$9,FALSE))="","",(VLOOKUP($E134,'NEA Backsheet'!$D$5:$CB$183,Q$9,FALSE))),"")</f>
        <v>23377.970163692797</v>
      </c>
      <c r="R134" s="234">
        <f ca="1">IFERROR(IF((VLOOKUP($E134,'NEA Backsheet'!$D$5:$CB$183,R$9,FALSE))="","",(VLOOKUP($E134,'NEA Backsheet'!$D$5:$CB$183,R$9,FALSE))),"")</f>
        <v>23920.850054491151</v>
      </c>
    </row>
    <row r="135" spans="1:18"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IFERROR(IF((VLOOKUP($E135,'Adj NEA Backsheet'!$D$5:$CB$183,G$9,FALSE))="","",(VLOOKUP($E135,'Adj NEA Backsheet'!$D$5:$CB$183,G$9,FALSE))),"")</f>
        <v>7553.2075562016562</v>
      </c>
      <c r="H135" s="121">
        <f ca="1">IFERROR(IF((VLOOKUP($E135,'Adj NEA Backsheet'!$D$5:$CB$183,H$9,FALSE))="","",(VLOOKUP($E135,'Adj NEA Backsheet'!$D$5:$CB$183,H$9,FALSE))),"")</f>
        <v>7767.9974477400447</v>
      </c>
      <c r="I135" s="121">
        <f ca="1">IFERROR(IF((VLOOKUP($E135,'Adj NEA Backsheet'!$D$5:$CB$183,I$9,FALSE))="","",(VLOOKUP($E135,'Adj NEA Backsheet'!$D$5:$CB$183,I$9,FALSE))),"")</f>
        <v>8840.602906615748</v>
      </c>
      <c r="J135" s="122">
        <f ca="1">IFERROR(IF((VLOOKUP($E135,'Adj NEA Backsheet'!$D$5:$CB$183,J$9,FALSE))="","",(VLOOKUP($E135,'Adj NEA Backsheet'!$D$5:$CB$183,J$9,FALSE))),"")</f>
        <v>8428.4270192920267</v>
      </c>
      <c r="K135" s="120">
        <f ca="1">IFERROR(IF((VLOOKUP($E135,'Adj NEA Backsheet'!$D$5:$CB$183,K$9,FALSE))="","",(VLOOKUP($E135,'Adj NEA Backsheet'!$D$5:$CB$183,K$9,FALSE))),"")</f>
        <v>7946.1059155757393</v>
      </c>
      <c r="L135" s="121">
        <f ca="1">IFERROR(IF((VLOOKUP($E135,'Adj NEA Backsheet'!$D$5:$CB$183,L$9,FALSE))="","",(VLOOKUP($E135,'Adj NEA Backsheet'!$D$5:$CB$183,L$9,FALSE))),"")</f>
        <v>7734.8531269235264</v>
      </c>
      <c r="M135" s="121">
        <f ca="1">IFERROR(IF((VLOOKUP($E135,'Adj NEA Backsheet'!$D$5:$CB$183,M$9,FALSE))="","",(VLOOKUP($E135,'Adj NEA Backsheet'!$D$5:$CB$183,M$9,FALSE))),"")</f>
        <v>8382.0468467055471</v>
      </c>
      <c r="N135" s="123">
        <f ca="1">IFERROR(IF((VLOOKUP($E135,'Adj NEA Backsheet'!$D$5:$CB$183,N$9,FALSE))="","",(VLOOKUP($E135,'Adj NEA Backsheet'!$D$5:$CB$183,N$9,FALSE))),"")</f>
        <v>8198.0958925585001</v>
      </c>
      <c r="O135" s="173">
        <f ca="1">IFERROR(IF((VLOOKUP($E135,'Adj NEA Backsheet'!$D$5:$CB$183,O$9,FALSE))="","",(VLOOKUP($E135,'Adj NEA Backsheet'!$D$5:$CB$183,O$9,FALSE))),"")</f>
        <v>8968.1395575916304</v>
      </c>
      <c r="P135" s="122">
        <f ca="1">IFERROR(IF((VLOOKUP($E135,'Adj NEA Backsheet'!$D$5:$CB$183,P$9,FALSE))="","",(VLOOKUP($E135,'Adj NEA Backsheet'!$D$5:$CB$183,P$9,FALSE))),"")</f>
        <v>8467.751196854093</v>
      </c>
      <c r="Q135" s="123">
        <f ca="1">IFERROR(IF((VLOOKUP($E135,'NEA Backsheet'!$D$5:$CB$183,Q$9,FALSE))="","",(VLOOKUP($E135,'NEA Backsheet'!$D$5:$CB$183,Q$9,FALSE))),"")</f>
        <v>9248.732532183838</v>
      </c>
      <c r="R135" s="234">
        <f ca="1">IFERROR(IF((VLOOKUP($E135,'NEA Backsheet'!$D$5:$CB$183,R$9,FALSE))="","",(VLOOKUP($E135,'NEA Backsheet'!$D$5:$CB$183,R$9,FALSE))),"")</f>
        <v>8951.9828885466832</v>
      </c>
    </row>
    <row r="136" spans="1:18"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IFERROR(IF((VLOOKUP($E136,'Adj NEA Backsheet'!$D$5:$CB$183,G$9,FALSE))="","",(VLOOKUP($E136,'Adj NEA Backsheet'!$D$5:$CB$183,G$9,FALSE))),"")</f>
        <v>16067.957219279317</v>
      </c>
      <c r="H136" s="121">
        <f ca="1">IFERROR(IF((VLOOKUP($E136,'Adj NEA Backsheet'!$D$5:$CB$183,H$9,FALSE))="","",(VLOOKUP($E136,'Adj NEA Backsheet'!$D$5:$CB$183,H$9,FALSE))),"")</f>
        <v>16026.450301876052</v>
      </c>
      <c r="I136" s="121">
        <f ca="1">IFERROR(IF((VLOOKUP($E136,'Adj NEA Backsheet'!$D$5:$CB$183,I$9,FALSE))="","",(VLOOKUP($E136,'Adj NEA Backsheet'!$D$5:$CB$183,I$9,FALSE))),"")</f>
        <v>16621.52926823606</v>
      </c>
      <c r="J136" s="122">
        <f ca="1">IFERROR(IF((VLOOKUP($E136,'Adj NEA Backsheet'!$D$5:$CB$183,J$9,FALSE))="","",(VLOOKUP($E136,'Adj NEA Backsheet'!$D$5:$CB$183,J$9,FALSE))),"")</f>
        <v>16551.080288315123</v>
      </c>
      <c r="K136" s="120">
        <f ca="1">IFERROR(IF((VLOOKUP($E136,'Adj NEA Backsheet'!$D$5:$CB$183,K$9,FALSE))="","",(VLOOKUP($E136,'Adj NEA Backsheet'!$D$5:$CB$183,K$9,FALSE))),"")</f>
        <v>15616.061579798603</v>
      </c>
      <c r="L136" s="121">
        <f ca="1">IFERROR(IF((VLOOKUP($E136,'Adj NEA Backsheet'!$D$5:$CB$183,L$9,FALSE))="","",(VLOOKUP($E136,'Adj NEA Backsheet'!$D$5:$CB$183,L$9,FALSE))),"")</f>
        <v>15574.520996663847</v>
      </c>
      <c r="M136" s="121">
        <f ca="1">IFERROR(IF((VLOOKUP($E136,'Adj NEA Backsheet'!$D$5:$CB$183,M$9,FALSE))="","",(VLOOKUP($E136,'Adj NEA Backsheet'!$D$5:$CB$183,M$9,FALSE))),"")</f>
        <v>16175.595487749342</v>
      </c>
      <c r="N136" s="123">
        <f ca="1">IFERROR(IF((VLOOKUP($E136,'Adj NEA Backsheet'!$D$5:$CB$183,N$9,FALSE))="","",(VLOOKUP($E136,'Adj NEA Backsheet'!$D$5:$CB$183,N$9,FALSE))),"")</f>
        <v>15848.916615065602</v>
      </c>
      <c r="O136" s="173">
        <f ca="1">IFERROR(IF((VLOOKUP($E136,'Adj NEA Backsheet'!$D$5:$CB$183,O$9,FALSE))="","",(VLOOKUP($E136,'Adj NEA Backsheet'!$D$5:$CB$183,O$9,FALSE))),"")</f>
        <v>16938.372434102959</v>
      </c>
      <c r="P136" s="122">
        <f ca="1">IFERROR(IF((VLOOKUP($E136,'Adj NEA Backsheet'!$D$5:$CB$183,P$9,FALSE))="","",(VLOOKUP($E136,'Adj NEA Backsheet'!$D$5:$CB$183,P$9,FALSE))),"")</f>
        <v>16660.935004960826</v>
      </c>
      <c r="Q136" s="123">
        <f ca="1">IFERROR(IF((VLOOKUP($E136,'NEA Backsheet'!$D$5:$CB$183,Q$9,FALSE))="","",(VLOOKUP($E136,'NEA Backsheet'!$D$5:$CB$183,Q$9,FALSE))),"")</f>
        <v>17993.69332016704</v>
      </c>
      <c r="R136" s="234">
        <f ca="1">IFERROR(IF((VLOOKUP($E136,'NEA Backsheet'!$D$5:$CB$183,R$9,FALSE))="","",(VLOOKUP($E136,'NEA Backsheet'!$D$5:$CB$183,R$9,FALSE))),"")</f>
        <v>17938.230507485274</v>
      </c>
    </row>
    <row r="137" spans="1:18"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IFERROR(IF((VLOOKUP($E137,'Adj NEA Backsheet'!$D$5:$CB$183,G$9,FALSE))="","",(VLOOKUP($E137,'Adj NEA Backsheet'!$D$5:$CB$183,G$9,FALSE))),"")</f>
        <v>5161.745078019153</v>
      </c>
      <c r="H137" s="121">
        <f ca="1">IFERROR(IF((VLOOKUP($E137,'Adj NEA Backsheet'!$D$5:$CB$183,H$9,FALSE))="","",(VLOOKUP($E137,'Adj NEA Backsheet'!$D$5:$CB$183,H$9,FALSE))),"")</f>
        <v>4985.9647420999572</v>
      </c>
      <c r="I137" s="121">
        <f ca="1">IFERROR(IF((VLOOKUP($E137,'Adj NEA Backsheet'!$D$5:$CB$183,I$9,FALSE))="","",(VLOOKUP($E137,'Adj NEA Backsheet'!$D$5:$CB$183,I$9,FALSE))),"")</f>
        <v>5209.7081104711569</v>
      </c>
      <c r="J137" s="122">
        <f ca="1">IFERROR(IF((VLOOKUP($E137,'Adj NEA Backsheet'!$D$5:$CB$183,J$9,FALSE))="","",(VLOOKUP($E137,'Adj NEA Backsheet'!$D$5:$CB$183,J$9,FALSE))),"")</f>
        <v>5123.4325857936083</v>
      </c>
      <c r="K137" s="120">
        <f ca="1">IFERROR(IF((VLOOKUP($E137,'Adj NEA Backsheet'!$D$5:$CB$183,K$9,FALSE))="","",(VLOOKUP($E137,'Adj NEA Backsheet'!$D$5:$CB$183,K$9,FALSE))),"")</f>
        <v>5251.3356766416846</v>
      </c>
      <c r="L137" s="121">
        <f ca="1">IFERROR(IF((VLOOKUP($E137,'Adj NEA Backsheet'!$D$5:$CB$183,L$9,FALSE))="","",(VLOOKUP($E137,'Adj NEA Backsheet'!$D$5:$CB$183,L$9,FALSE))),"")</f>
        <v>5245.1367157978193</v>
      </c>
      <c r="M137" s="121">
        <f ca="1">IFERROR(IF((VLOOKUP($E137,'Adj NEA Backsheet'!$D$5:$CB$183,M$9,FALSE))="","",(VLOOKUP($E137,'Adj NEA Backsheet'!$D$5:$CB$183,M$9,FALSE))),"")</f>
        <v>5464.8706548140217</v>
      </c>
      <c r="N137" s="123">
        <f ca="1">IFERROR(IF((VLOOKUP($E137,'Adj NEA Backsheet'!$D$5:$CB$183,N$9,FALSE))="","",(VLOOKUP($E137,'Adj NEA Backsheet'!$D$5:$CB$183,N$9,FALSE))),"")</f>
        <v>5351.9001685939302</v>
      </c>
      <c r="O137" s="173">
        <f ca="1">IFERROR(IF((VLOOKUP($E137,'Adj NEA Backsheet'!$D$5:$CB$183,O$9,FALSE))="","",(VLOOKUP($E137,'Adj NEA Backsheet'!$D$5:$CB$183,O$9,FALSE))),"")</f>
        <v>5253.9079596959791</v>
      </c>
      <c r="P137" s="122">
        <f ca="1">IFERROR(IF((VLOOKUP($E137,'Adj NEA Backsheet'!$D$5:$CB$183,P$9,FALSE))="","",(VLOOKUP($E137,'Adj NEA Backsheet'!$D$5:$CB$183,P$9,FALSE))),"")</f>
        <v>5218.1309112693716</v>
      </c>
      <c r="Q137" s="123">
        <f ca="1">IFERROR(IF((VLOOKUP($E137,'NEA Backsheet'!$D$5:$CB$183,Q$9,FALSE))="","",(VLOOKUP($E137,'NEA Backsheet'!$D$5:$CB$183,Q$9,FALSE))),"")</f>
        <v>5548.4071188242424</v>
      </c>
      <c r="R137" s="234">
        <f ca="1">IFERROR(IF((VLOOKUP($E137,'NEA Backsheet'!$D$5:$CB$183,R$9,FALSE))="","",(VLOOKUP($E137,'NEA Backsheet'!$D$5:$CB$183,R$9,FALSE))),"")</f>
        <v>5409.609106733571</v>
      </c>
    </row>
    <row r="138" spans="1:18"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IFERROR(IF((VLOOKUP($E138,'Adj NEA Backsheet'!$D$5:$CB$183,G$9,FALSE))="","",(VLOOKUP($E138,'Adj NEA Backsheet'!$D$5:$CB$183,G$9,FALSE))),"")</f>
        <v>6532.8585253813017</v>
      </c>
      <c r="H138" s="121">
        <f ca="1">IFERROR(IF((VLOOKUP($E138,'Adj NEA Backsheet'!$D$5:$CB$183,H$9,FALSE))="","",(VLOOKUP($E138,'Adj NEA Backsheet'!$D$5:$CB$183,H$9,FALSE))),"")</f>
        <v>6517.4590634597025</v>
      </c>
      <c r="I138" s="121">
        <f ca="1">IFERROR(IF((VLOOKUP($E138,'Adj NEA Backsheet'!$D$5:$CB$183,I$9,FALSE))="","",(VLOOKUP($E138,'Adj NEA Backsheet'!$D$5:$CB$183,I$9,FALSE))),"")</f>
        <v>7033.4863157758919</v>
      </c>
      <c r="J138" s="122">
        <f ca="1">IFERROR(IF((VLOOKUP($E138,'Adj NEA Backsheet'!$D$5:$CB$183,J$9,FALSE))="","",(VLOOKUP($E138,'Adj NEA Backsheet'!$D$5:$CB$183,J$9,FALSE))),"")</f>
        <v>6849.5644403726556</v>
      </c>
      <c r="K138" s="120">
        <f ca="1">IFERROR(IF((VLOOKUP($E138,'Adj NEA Backsheet'!$D$5:$CB$183,K$9,FALSE))="","",(VLOOKUP($E138,'Adj NEA Backsheet'!$D$5:$CB$183,K$9,FALSE))),"")</f>
        <v>6894.0194908255708</v>
      </c>
      <c r="L138" s="121">
        <f ca="1">IFERROR(IF((VLOOKUP($E138,'Adj NEA Backsheet'!$D$5:$CB$183,L$9,FALSE))="","",(VLOOKUP($E138,'Adj NEA Backsheet'!$D$5:$CB$183,L$9,FALSE))),"")</f>
        <v>6842.5910991251394</v>
      </c>
      <c r="M138" s="121">
        <f ca="1">IFERROR(IF((VLOOKUP($E138,'Adj NEA Backsheet'!$D$5:$CB$183,M$9,FALSE))="","",(VLOOKUP($E138,'Adj NEA Backsheet'!$D$5:$CB$183,M$9,FALSE))),"")</f>
        <v>7240.3621061188678</v>
      </c>
      <c r="N138" s="123">
        <f ca="1">IFERROR(IF((VLOOKUP($E138,'Adj NEA Backsheet'!$D$5:$CB$183,N$9,FALSE))="","",(VLOOKUP($E138,'Adj NEA Backsheet'!$D$5:$CB$183,N$9,FALSE))),"")</f>
        <v>7187.1903791065579</v>
      </c>
      <c r="O138" s="173">
        <f ca="1">IFERROR(IF((VLOOKUP($E138,'Adj NEA Backsheet'!$D$5:$CB$183,O$9,FALSE))="","",(VLOOKUP($E138,'Adj NEA Backsheet'!$D$5:$CB$183,O$9,FALSE))),"")</f>
        <v>6799.007716328164</v>
      </c>
      <c r="P138" s="122">
        <f ca="1">IFERROR(IF((VLOOKUP($E138,'Adj NEA Backsheet'!$D$5:$CB$183,P$9,FALSE))="","",(VLOOKUP($E138,'Adj NEA Backsheet'!$D$5:$CB$183,P$9,FALSE))),"")</f>
        <v>6540.1224225141304</v>
      </c>
      <c r="Q138" s="123">
        <f ca="1">IFERROR(IF((VLOOKUP($E138,'NEA Backsheet'!$D$5:$CB$183,Q$9,FALSE))="","",(VLOOKUP($E138,'NEA Backsheet'!$D$5:$CB$183,Q$9,FALSE))),"")</f>
        <v>7188.3526026478103</v>
      </c>
      <c r="R138" s="234">
        <f ca="1">IFERROR(IF((VLOOKUP($E138,'NEA Backsheet'!$D$5:$CB$183,R$9,FALSE))="","",(VLOOKUP($E138,'NEA Backsheet'!$D$5:$CB$183,R$9,FALSE))),"")</f>
        <v>6942.2517677875567</v>
      </c>
    </row>
    <row r="139" spans="1:18"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IFERROR(IF((VLOOKUP($E139,'Adj NEA Backsheet'!$D$5:$CB$183,G$9,FALSE))="","",(VLOOKUP($E139,'Adj NEA Backsheet'!$D$5:$CB$183,G$9,FALSE))),"")</f>
        <v>4715.7250367794122</v>
      </c>
      <c r="H139" s="121">
        <f ca="1">IFERROR(IF((VLOOKUP($E139,'Adj NEA Backsheet'!$D$5:$CB$183,H$9,FALSE))="","",(VLOOKUP($E139,'Adj NEA Backsheet'!$D$5:$CB$183,H$9,FALSE))),"")</f>
        <v>4695.6710640275433</v>
      </c>
      <c r="I139" s="121">
        <f ca="1">IFERROR(IF((VLOOKUP($E139,'Adj NEA Backsheet'!$D$5:$CB$183,I$9,FALSE))="","",(VLOOKUP($E139,'Adj NEA Backsheet'!$D$5:$CB$183,I$9,FALSE))),"")</f>
        <v>4889.9747642216425</v>
      </c>
      <c r="J139" s="122">
        <f ca="1">IFERROR(IF((VLOOKUP($E139,'Adj NEA Backsheet'!$D$5:$CB$183,J$9,FALSE))="","",(VLOOKUP($E139,'Adj NEA Backsheet'!$D$5:$CB$183,J$9,FALSE))),"")</f>
        <v>4708.3665758236111</v>
      </c>
      <c r="K139" s="120">
        <f ca="1">IFERROR(IF((VLOOKUP($E139,'Adj NEA Backsheet'!$D$5:$CB$183,K$9,FALSE))="","",(VLOOKUP($E139,'Adj NEA Backsheet'!$D$5:$CB$183,K$9,FALSE))),"")</f>
        <v>4785.4684592011236</v>
      </c>
      <c r="L139" s="121">
        <f ca="1">IFERROR(IF((VLOOKUP($E139,'Adj NEA Backsheet'!$D$5:$CB$183,L$9,FALSE))="","",(VLOOKUP($E139,'Adj NEA Backsheet'!$D$5:$CB$183,L$9,FALSE))),"")</f>
        <v>4837.9316081016314</v>
      </c>
      <c r="M139" s="121">
        <f ca="1">IFERROR(IF((VLOOKUP($E139,'Adj NEA Backsheet'!$D$5:$CB$183,M$9,FALSE))="","",(VLOOKUP($E139,'Adj NEA Backsheet'!$D$5:$CB$183,M$9,FALSE))),"")</f>
        <v>4837.9316081016314</v>
      </c>
      <c r="N139" s="123">
        <f ca="1">IFERROR(IF((VLOOKUP($E139,'Adj NEA Backsheet'!$D$5:$CB$183,N$9,FALSE))="","",(VLOOKUP($E139,'Adj NEA Backsheet'!$D$5:$CB$183,N$9,FALSE))),"")</f>
        <v>4733.0028716167599</v>
      </c>
      <c r="O139" s="173">
        <f ca="1">IFERROR(IF((VLOOKUP($E139,'Adj NEA Backsheet'!$D$5:$CB$183,O$9,FALSE))="","",(VLOOKUP($E139,'Adj NEA Backsheet'!$D$5:$CB$183,O$9,FALSE))),"")</f>
        <v>5264.3180552996864</v>
      </c>
      <c r="P139" s="122">
        <f ca="1">IFERROR(IF((VLOOKUP($E139,'Adj NEA Backsheet'!$D$5:$CB$183,P$9,FALSE))="","",(VLOOKUP($E139,'Adj NEA Backsheet'!$D$5:$CB$183,P$9,FALSE))),"")</f>
        <v>5075.2848259951952</v>
      </c>
      <c r="Q139" s="123">
        <f ca="1">IFERROR(IF((VLOOKUP($E139,'NEA Backsheet'!$D$5:$CB$183,Q$9,FALSE))="","",(VLOOKUP($E139,'NEA Backsheet'!$D$5:$CB$183,Q$9,FALSE))),"")</f>
        <v>5351.5632291656266</v>
      </c>
      <c r="R139" s="234">
        <f ca="1">IFERROR(IF((VLOOKUP($E139,'NEA Backsheet'!$D$5:$CB$183,R$9,FALSE))="","",(VLOOKUP($E139,'NEA Backsheet'!$D$5:$CB$183,R$9,FALSE))),"")</f>
        <v>5396.8605995305461</v>
      </c>
    </row>
    <row r="140" spans="1:18"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IFERROR(IF((VLOOKUP($E140,'Adj NEA Backsheet'!$D$5:$CB$183,G$9,FALSE))="","",(VLOOKUP($E140,'Adj NEA Backsheet'!$D$5:$CB$183,G$9,FALSE))),"")</f>
        <v>3900.9521456167868</v>
      </c>
      <c r="H140" s="121">
        <f ca="1">IFERROR(IF((VLOOKUP($E140,'Adj NEA Backsheet'!$D$5:$CB$183,H$9,FALSE))="","",(VLOOKUP($E140,'Adj NEA Backsheet'!$D$5:$CB$183,H$9,FALSE))),"")</f>
        <v>3893.099786212626</v>
      </c>
      <c r="I140" s="121">
        <f ca="1">IFERROR(IF((VLOOKUP($E140,'Adj NEA Backsheet'!$D$5:$CB$183,I$9,FALSE))="","",(VLOOKUP($E140,'Adj NEA Backsheet'!$D$5:$CB$183,I$9,FALSE))),"")</f>
        <v>4064.5076012064437</v>
      </c>
      <c r="J140" s="122">
        <f ca="1">IFERROR(IF((VLOOKUP($E140,'Adj NEA Backsheet'!$D$5:$CB$183,J$9,FALSE))="","",(VLOOKUP($E140,'Adj NEA Backsheet'!$D$5:$CB$183,J$9,FALSE))),"")</f>
        <v>4032.5345256259061</v>
      </c>
      <c r="K140" s="120">
        <f ca="1">IFERROR(IF((VLOOKUP($E140,'Adj NEA Backsheet'!$D$5:$CB$183,K$9,FALSE))="","",(VLOOKUP($E140,'Adj NEA Backsheet'!$D$5:$CB$183,K$9,FALSE))),"")</f>
        <v>3960.2857160101066</v>
      </c>
      <c r="L140" s="121">
        <f ca="1">IFERROR(IF((VLOOKUP($E140,'Adj NEA Backsheet'!$D$5:$CB$183,L$9,FALSE))="","",(VLOOKUP($E140,'Adj NEA Backsheet'!$D$5:$CB$183,L$9,FALSE))),"")</f>
        <v>4000.1807126307303</v>
      </c>
      <c r="M140" s="121">
        <f ca="1">IFERROR(IF((VLOOKUP($E140,'Adj NEA Backsheet'!$D$5:$CB$183,M$9,FALSE))="","",(VLOOKUP($E140,'Adj NEA Backsheet'!$D$5:$CB$183,M$9,FALSE))),"")</f>
        <v>4149.681204960827</v>
      </c>
      <c r="N140" s="123">
        <f ca="1">IFERROR(IF((VLOOKUP($E140,'Adj NEA Backsheet'!$D$5:$CB$183,N$9,FALSE))="","",(VLOOKUP($E140,'Adj NEA Backsheet'!$D$5:$CB$183,N$9,FALSE))),"")</f>
        <v>4029.9834927309607</v>
      </c>
      <c r="O140" s="173">
        <f ca="1">IFERROR(IF((VLOOKUP($E140,'Adj NEA Backsheet'!$D$5:$CB$183,O$9,FALSE))="","",(VLOOKUP($E140,'Adj NEA Backsheet'!$D$5:$CB$183,O$9,FALSE))),"")</f>
        <v>4008.7312092828893</v>
      </c>
      <c r="P140" s="122">
        <f ca="1">IFERROR(IF((VLOOKUP($E140,'Adj NEA Backsheet'!$D$5:$CB$183,P$9,FALSE))="","",(VLOOKUP($E140,'Adj NEA Backsheet'!$D$5:$CB$183,P$9,FALSE))),"")</f>
        <v>3981.0683489986154</v>
      </c>
      <c r="Q140" s="123">
        <f ca="1">IFERROR(IF((VLOOKUP($E140,'NEA Backsheet'!$D$5:$CB$183,Q$9,FALSE))="","",(VLOOKUP($E140,'NEA Backsheet'!$D$5:$CB$183,Q$9,FALSE))),"")</f>
        <v>4277.1035498827996</v>
      </c>
      <c r="R140" s="234">
        <f ca="1">IFERROR(IF((VLOOKUP($E140,'NEA Backsheet'!$D$5:$CB$183,R$9,FALSE))="","",(VLOOKUP($E140,'NEA Backsheet'!$D$5:$CB$183,R$9,FALSE))),"")</f>
        <v>4363.6636970041145</v>
      </c>
    </row>
    <row r="141" spans="1:18"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IFERROR(IF((VLOOKUP($E141,'Adj NEA Backsheet'!$D$5:$CB$183,G$9,FALSE))="","",(VLOOKUP($E141,'Adj NEA Backsheet'!$D$5:$CB$183,G$9,FALSE))),"")</f>
        <v>6303.0259297951461</v>
      </c>
      <c r="H141" s="121">
        <f ca="1">IFERROR(IF((VLOOKUP($E141,'Adj NEA Backsheet'!$D$5:$CB$183,H$9,FALSE))="","",(VLOOKUP($E141,'Adj NEA Backsheet'!$D$5:$CB$183,H$9,FALSE))),"")</f>
        <v>6484.5365851612014</v>
      </c>
      <c r="I141" s="121">
        <f ca="1">IFERROR(IF((VLOOKUP($E141,'Adj NEA Backsheet'!$D$5:$CB$183,I$9,FALSE))="","",(VLOOKUP($E141,'Adj NEA Backsheet'!$D$5:$CB$183,I$9,FALSE))),"")</f>
        <v>6799.5432184369856</v>
      </c>
      <c r="J141" s="122">
        <f ca="1">IFERROR(IF((VLOOKUP($E141,'Adj NEA Backsheet'!$D$5:$CB$183,J$9,FALSE))="","",(VLOOKUP($E141,'Adj NEA Backsheet'!$D$5:$CB$183,J$9,FALSE))),"")</f>
        <v>6869.286817982028</v>
      </c>
      <c r="K141" s="120">
        <f ca="1">IFERROR(IF((VLOOKUP($E141,'Adj NEA Backsheet'!$D$5:$CB$183,K$9,FALSE))="","",(VLOOKUP($E141,'Adj NEA Backsheet'!$D$5:$CB$183,K$9,FALSE))),"")</f>
        <v>6735.3460621930426</v>
      </c>
      <c r="L141" s="121">
        <f ca="1">IFERROR(IF((VLOOKUP($E141,'Adj NEA Backsheet'!$D$5:$CB$183,L$9,FALSE))="","",(VLOOKUP($E141,'Adj NEA Backsheet'!$D$5:$CB$183,L$9,FALSE))),"")</f>
        <v>6810.2397494254219</v>
      </c>
      <c r="M141" s="121">
        <f ca="1">IFERROR(IF((VLOOKUP($E141,'Adj NEA Backsheet'!$D$5:$CB$183,M$9,FALSE))="","",(VLOOKUP($E141,'Adj NEA Backsheet'!$D$5:$CB$183,M$9,FALSE))),"")</f>
        <v>6826.2093377690599</v>
      </c>
      <c r="N141" s="123">
        <f ca="1">IFERROR(IF((VLOOKUP($E141,'Adj NEA Backsheet'!$D$5:$CB$183,N$9,FALSE))="","",(VLOOKUP($E141,'Adj NEA Backsheet'!$D$5:$CB$183,N$9,FALSE))),"")</f>
        <v>6683.2996428612933</v>
      </c>
      <c r="O141" s="173">
        <f ca="1">IFERROR(IF((VLOOKUP($E141,'Adj NEA Backsheet'!$D$5:$CB$183,O$9,FALSE))="","",(VLOOKUP($E141,'Adj NEA Backsheet'!$D$5:$CB$183,O$9,FALSE))),"")</f>
        <v>7069.1139374029872</v>
      </c>
      <c r="P141" s="122">
        <f ca="1">IFERROR(IF((VLOOKUP($E141,'Adj NEA Backsheet'!$D$5:$CB$183,P$9,FALSE))="","",(VLOOKUP($E141,'Adj NEA Backsheet'!$D$5:$CB$183,P$9,FALSE))),"")</f>
        <v>6817.5671164244995</v>
      </c>
      <c r="Q141" s="123">
        <f ca="1">IFERROR(IF((VLOOKUP($E141,'NEA Backsheet'!$D$5:$CB$183,Q$9,FALSE))="","",(VLOOKUP($E141,'NEA Backsheet'!$D$5:$CB$183,Q$9,FALSE))),"")</f>
        <v>7205.4616084822464</v>
      </c>
      <c r="R141" s="234">
        <f ca="1">IFERROR(IF((VLOOKUP($E141,'NEA Backsheet'!$D$5:$CB$183,R$9,FALSE))="","",(VLOOKUP($E141,'NEA Backsheet'!$D$5:$CB$183,R$9,FALSE))),"")</f>
        <v>6985.4129624049274</v>
      </c>
    </row>
    <row r="142" spans="1:18"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0">
        <f ca="1">IFERROR(IF((VLOOKUP($E142,'Adj NEA Backsheet'!$D$5:$CB$183,G$9,FALSE))="","",(VLOOKUP($E142,'Adj NEA Backsheet'!$D$5:$CB$183,G$9,FALSE))),"")</f>
        <v>4081.5064144149128</v>
      </c>
      <c r="H142" s="121">
        <f ca="1">IFERROR(IF((VLOOKUP($E142,'Adj NEA Backsheet'!$D$5:$CB$183,H$9,FALSE))="","",(VLOOKUP($E142,'Adj NEA Backsheet'!$D$5:$CB$183,H$9,FALSE))),"")</f>
        <v>4173.4133479531283</v>
      </c>
      <c r="I142" s="121">
        <f ca="1">IFERROR(IF((VLOOKUP($E142,'Adj NEA Backsheet'!$D$5:$CB$183,I$9,FALSE))="","",(VLOOKUP($E142,'Adj NEA Backsheet'!$D$5:$CB$183,I$9,FALSE))),"")</f>
        <v>4455.3967746996814</v>
      </c>
      <c r="J142" s="122">
        <f ca="1">IFERROR(IF((VLOOKUP($E142,'Adj NEA Backsheet'!$D$5:$CB$183,J$9,FALSE))="","",(VLOOKUP($E142,'Adj NEA Backsheet'!$D$5:$CB$183,J$9,FALSE))),"")</f>
        <v>4394.6809762786324</v>
      </c>
      <c r="K142" s="120">
        <f ca="1">IFERROR(IF((VLOOKUP($E142,'Adj NEA Backsheet'!$D$5:$CB$183,K$9,FALSE))="","",(VLOOKUP($E142,'Adj NEA Backsheet'!$D$5:$CB$183,K$9,FALSE))),"")</f>
        <v>4328.3685929709873</v>
      </c>
      <c r="L142" s="121">
        <f ca="1">IFERROR(IF((VLOOKUP($E142,'Adj NEA Backsheet'!$D$5:$CB$183,L$9,FALSE))="","",(VLOOKUP($E142,'Adj NEA Backsheet'!$D$5:$CB$183,L$9,FALSE))),"")</f>
        <v>4247.7452274439129</v>
      </c>
      <c r="M142" s="121">
        <f ca="1">IFERROR(IF((VLOOKUP($E142,'Adj NEA Backsheet'!$D$5:$CB$183,M$9,FALSE))="","",(VLOOKUP($E142,'Adj NEA Backsheet'!$D$5:$CB$183,M$9,FALSE))),"")</f>
        <v>4382.6112301447902</v>
      </c>
      <c r="N142" s="123">
        <f ca="1">IFERROR(IF((VLOOKUP($E142,'Adj NEA Backsheet'!$D$5:$CB$183,N$9,FALSE))="","",(VLOOKUP($E142,'Adj NEA Backsheet'!$D$5:$CB$183,N$9,FALSE))),"")</f>
        <v>4315.7506444367355</v>
      </c>
      <c r="O142" s="173">
        <f ca="1">IFERROR(IF((VLOOKUP($E142,'Adj NEA Backsheet'!$D$5:$CB$183,O$9,FALSE))="","",(VLOOKUP($E142,'Adj NEA Backsheet'!$D$5:$CB$183,O$9,FALSE))),"")</f>
        <v>4417.4008264126223</v>
      </c>
      <c r="P142" s="122">
        <f ca="1">IFERROR(IF((VLOOKUP($E142,'Adj NEA Backsheet'!$D$5:$CB$183,P$9,FALSE))="","",(VLOOKUP($E142,'Adj NEA Backsheet'!$D$5:$CB$183,P$9,FALSE))),"")</f>
        <v>4379.9777837329038</v>
      </c>
      <c r="Q142" s="123">
        <f ca="1">IFERROR(IF((VLOOKUP($E142,'NEA Backsheet'!$D$5:$CB$183,Q$9,FALSE))="","",(VLOOKUP($E142,'NEA Backsheet'!$D$5:$CB$183,Q$9,FALSE))),"")</f>
        <v>4643.2217585676917</v>
      </c>
      <c r="R142" s="234">
        <f ca="1">IFERROR(IF((VLOOKUP($E142,'NEA Backsheet'!$D$5:$CB$183,R$9,FALSE))="","",(VLOOKUP($E142,'NEA Backsheet'!$D$5:$CB$183,R$9,FALSE))),"")</f>
        <v>4744.2077579632341</v>
      </c>
    </row>
    <row r="143" spans="1:18"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IFERROR(IF((VLOOKUP($E143,'Adj NEA Backsheet'!$D$5:$CB$183,G$9,FALSE))="","",(VLOOKUP($E143,'Adj NEA Backsheet'!$D$5:$CB$183,G$9,FALSE))),"")</f>
        <v>4561.7739037171032</v>
      </c>
      <c r="H143" s="121">
        <f ca="1">IFERROR(IF((VLOOKUP($E143,'Adj NEA Backsheet'!$D$5:$CB$183,H$9,FALSE))="","",(VLOOKUP($E143,'Adj NEA Backsheet'!$D$5:$CB$183,H$9,FALSE))),"")</f>
        <v>4515.5229942892638</v>
      </c>
      <c r="I143" s="121">
        <f ca="1">IFERROR(IF((VLOOKUP($E143,'Adj NEA Backsheet'!$D$5:$CB$183,I$9,FALSE))="","",(VLOOKUP($E143,'Adj NEA Backsheet'!$D$5:$CB$183,I$9,FALSE))),"")</f>
        <v>4669.1082146325989</v>
      </c>
      <c r="J143" s="122">
        <f ca="1">IFERROR(IF((VLOOKUP($E143,'Adj NEA Backsheet'!$D$5:$CB$183,J$9,FALSE))="","",(VLOOKUP($E143,'Adj NEA Backsheet'!$D$5:$CB$183,J$9,FALSE))),"")</f>
        <v>4564.5095030679377</v>
      </c>
      <c r="K143" s="120">
        <f ca="1">IFERROR(IF((VLOOKUP($E143,'Adj NEA Backsheet'!$D$5:$CB$183,K$9,FALSE))="","",(VLOOKUP($E143,'Adj NEA Backsheet'!$D$5:$CB$183,K$9,FALSE))),"")</f>
        <v>4715.6891313728902</v>
      </c>
      <c r="L143" s="121">
        <f ca="1">IFERROR(IF((VLOOKUP($E143,'Adj NEA Backsheet'!$D$5:$CB$183,L$9,FALSE))="","",(VLOOKUP($E143,'Adj NEA Backsheet'!$D$5:$CB$183,L$9,FALSE))),"")</f>
        <v>4751.8199573457823</v>
      </c>
      <c r="M143" s="121">
        <f ca="1">IFERROR(IF((VLOOKUP($E143,'Adj NEA Backsheet'!$D$5:$CB$183,M$9,FALSE))="","",(VLOOKUP($E143,'Adj NEA Backsheet'!$D$5:$CB$183,M$9,FALSE))),"")</f>
        <v>4781.6953366362104</v>
      </c>
      <c r="N143" s="123">
        <f ca="1">IFERROR(IF((VLOOKUP($E143,'Adj NEA Backsheet'!$D$5:$CB$183,N$9,FALSE))="","",(VLOOKUP($E143,'Adj NEA Backsheet'!$D$5:$CB$183,N$9,FALSE))),"")</f>
        <v>4673.6997412657556</v>
      </c>
      <c r="O143" s="173">
        <f ca="1">IFERROR(IF((VLOOKUP($E143,'Adj NEA Backsheet'!$D$5:$CB$183,O$9,FALSE))="","",(VLOOKUP($E143,'Adj NEA Backsheet'!$D$5:$CB$183,O$9,FALSE))),"")</f>
        <v>4664.2010749821566</v>
      </c>
      <c r="P143" s="122">
        <f ca="1">IFERROR(IF((VLOOKUP($E143,'Adj NEA Backsheet'!$D$5:$CB$183,P$9,FALSE))="","",(VLOOKUP($E143,'Adj NEA Backsheet'!$D$5:$CB$183,P$9,FALSE))),"")</f>
        <v>4708.8724136024994</v>
      </c>
      <c r="Q143" s="123">
        <f ca="1">IFERROR(IF((VLOOKUP($E143,'NEA Backsheet'!$D$5:$CB$183,Q$9,FALSE))="","",(VLOOKUP($E143,'NEA Backsheet'!$D$5:$CB$183,Q$9,FALSE))),"")</f>
        <v>4916.6435581711758</v>
      </c>
      <c r="R143" s="234">
        <f ca="1">IFERROR(IF((VLOOKUP($E143,'NEA Backsheet'!$D$5:$CB$183,R$9,FALSE))="","",(VLOOKUP($E143,'NEA Backsheet'!$D$5:$CB$183,R$9,FALSE))),"")</f>
        <v>4919.358749763689</v>
      </c>
    </row>
    <row r="144" spans="1:18"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IFERROR(IF((VLOOKUP($E144,'Adj NEA Backsheet'!$D$5:$CB$183,G$9,FALSE))="","",(VLOOKUP($E144,'Adj NEA Backsheet'!$D$5:$CB$183,G$9,FALSE))),"")</f>
        <v>7053.0797950057768</v>
      </c>
      <c r="H144" s="121">
        <f ca="1">IFERROR(IF((VLOOKUP($E144,'Adj NEA Backsheet'!$D$5:$CB$183,H$9,FALSE))="","",(VLOOKUP($E144,'Adj NEA Backsheet'!$D$5:$CB$183,H$9,FALSE))),"")</f>
        <v>7309.2589003526664</v>
      </c>
      <c r="I144" s="121">
        <f ca="1">IFERROR(IF((VLOOKUP($E144,'Adj NEA Backsheet'!$D$5:$CB$183,I$9,FALSE))="","",(VLOOKUP($E144,'Adj NEA Backsheet'!$D$5:$CB$183,I$9,FALSE))),"")</f>
        <v>7923.2366325462135</v>
      </c>
      <c r="J144" s="122">
        <f ca="1">IFERROR(IF((VLOOKUP($E144,'Adj NEA Backsheet'!$D$5:$CB$183,J$9,FALSE))="","",(VLOOKUP($E144,'Adj NEA Backsheet'!$D$5:$CB$183,J$9,FALSE))),"")</f>
        <v>7571.2505960756107</v>
      </c>
      <c r="K144" s="120">
        <f ca="1">IFERROR(IF((VLOOKUP($E144,'Adj NEA Backsheet'!$D$5:$CB$183,K$9,FALSE))="","",(VLOOKUP($E144,'Adj NEA Backsheet'!$D$5:$CB$183,K$9,FALSE))),"")</f>
        <v>7763.5285262853067</v>
      </c>
      <c r="L144" s="121">
        <f ca="1">IFERROR(IF((VLOOKUP($E144,'Adj NEA Backsheet'!$D$5:$CB$183,L$9,FALSE))="","",(VLOOKUP($E144,'Adj NEA Backsheet'!$D$5:$CB$183,L$9,FALSE))),"")</f>
        <v>7405.8811256293984</v>
      </c>
      <c r="M144" s="121">
        <f ca="1">IFERROR(IF((VLOOKUP($E144,'Adj NEA Backsheet'!$D$5:$CB$183,M$9,FALSE))="","",(VLOOKUP($E144,'Adj NEA Backsheet'!$D$5:$CB$183,M$9,FALSE))),"")</f>
        <v>7238.7393326672354</v>
      </c>
      <c r="N144" s="123">
        <f ca="1">IFERROR(IF((VLOOKUP($E144,'Adj NEA Backsheet'!$D$5:$CB$183,N$9,FALSE))="","",(VLOOKUP($E144,'Adj NEA Backsheet'!$D$5:$CB$183,N$9,FALSE))),"")</f>
        <v>6815.1539718623153</v>
      </c>
      <c r="O144" s="173">
        <f ca="1">IFERROR(IF((VLOOKUP($E144,'Adj NEA Backsheet'!$D$5:$CB$183,O$9,FALSE))="","",(VLOOKUP($E144,'Adj NEA Backsheet'!$D$5:$CB$183,O$9,FALSE))),"")</f>
        <v>7671.5280903067533</v>
      </c>
      <c r="P144" s="122">
        <f ca="1">IFERROR(IF((VLOOKUP($E144,'Adj NEA Backsheet'!$D$5:$CB$183,P$9,FALSE))="","",(VLOOKUP($E144,'Adj NEA Backsheet'!$D$5:$CB$183,P$9,FALSE))),"")</f>
        <v>7382.1877172740842</v>
      </c>
      <c r="Q144" s="123">
        <f ca="1">IFERROR(IF((VLOOKUP($E144,'NEA Backsheet'!$D$5:$CB$183,Q$9,FALSE))="","",(VLOOKUP($E144,'NEA Backsheet'!$D$5:$CB$183,Q$9,FALSE))),"")</f>
        <v>8050.2185281849061</v>
      </c>
      <c r="R144" s="234">
        <f ca="1">IFERROR(IF((VLOOKUP($E144,'NEA Backsheet'!$D$5:$CB$183,R$9,FALSE))="","",(VLOOKUP($E144,'NEA Backsheet'!$D$5:$CB$183,R$9,FALSE))),"")</f>
        <v>8123.4674188605386</v>
      </c>
    </row>
    <row r="145" spans="1:18"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IFERROR(IF((VLOOKUP($E145,'Adj NEA Backsheet'!$D$5:$CB$183,G$9,FALSE))="","",(VLOOKUP($E145,'Adj NEA Backsheet'!$D$5:$CB$183,G$9,FALSE))),"")</f>
        <v>7287.4734236456006</v>
      </c>
      <c r="H145" s="121">
        <f ca="1">IFERROR(IF((VLOOKUP($E145,'Adj NEA Backsheet'!$D$5:$CB$183,H$9,FALSE))="","",(VLOOKUP($E145,'Adj NEA Backsheet'!$D$5:$CB$183,H$9,FALSE))),"")</f>
        <v>7134.3312664421883</v>
      </c>
      <c r="I145" s="121">
        <f ca="1">IFERROR(IF((VLOOKUP($E145,'Adj NEA Backsheet'!$D$5:$CB$183,I$9,FALSE))="","",(VLOOKUP($E145,'Adj NEA Backsheet'!$D$5:$CB$183,I$9,FALSE))),"")</f>
        <v>6986.9376614948524</v>
      </c>
      <c r="J145" s="122">
        <f ca="1">IFERROR(IF((VLOOKUP($E145,'Adj NEA Backsheet'!$D$5:$CB$183,J$9,FALSE))="","",(VLOOKUP($E145,'Adj NEA Backsheet'!$D$5:$CB$183,J$9,FALSE))),"")</f>
        <v>7338.6014821921426</v>
      </c>
      <c r="K145" s="120">
        <f ca="1">IFERROR(IF((VLOOKUP($E145,'Adj NEA Backsheet'!$D$5:$CB$183,K$9,FALSE))="","",(VLOOKUP($E145,'Adj NEA Backsheet'!$D$5:$CB$183,K$9,FALSE))),"")</f>
        <v>9816.5117538804443</v>
      </c>
      <c r="L145" s="121">
        <f ca="1">IFERROR(IF((VLOOKUP($E145,'Adj NEA Backsheet'!$D$5:$CB$183,L$9,FALSE))="","",(VLOOKUP($E145,'Adj NEA Backsheet'!$D$5:$CB$183,L$9,FALSE))),"")</f>
        <v>9827.801414505986</v>
      </c>
      <c r="M145" s="121">
        <f ca="1">IFERROR(IF((VLOOKUP($E145,'Adj NEA Backsheet'!$D$5:$CB$183,M$9,FALSE))="","",(VLOOKUP($E145,'Adj NEA Backsheet'!$D$5:$CB$183,M$9,FALSE))),"")</f>
        <v>9288.8226903671748</v>
      </c>
      <c r="N145" s="123">
        <f ca="1">IFERROR(IF((VLOOKUP($E145,'Adj NEA Backsheet'!$D$5:$CB$183,N$9,FALSE))="","",(VLOOKUP($E145,'Adj NEA Backsheet'!$D$5:$CB$183,N$9,FALSE))),"")</f>
        <v>9279.1027646837865</v>
      </c>
      <c r="O145" s="173">
        <f ca="1">IFERROR(IF((VLOOKUP($E145,'Adj NEA Backsheet'!$D$5:$CB$183,O$9,FALSE))="","",(VLOOKUP($E145,'Adj NEA Backsheet'!$D$5:$CB$183,O$9,FALSE))),"")</f>
        <v>7307.5921835502568</v>
      </c>
      <c r="P145" s="122">
        <f ca="1">IFERROR(IF((VLOOKUP($E145,'Adj NEA Backsheet'!$D$5:$CB$183,P$9,FALSE))="","",(VLOOKUP($E145,'Adj NEA Backsheet'!$D$5:$CB$183,P$9,FALSE))),"")</f>
        <v>7224.9098254853998</v>
      </c>
      <c r="Q145" s="123">
        <f ca="1">IFERROR(IF((VLOOKUP($E145,'NEA Backsheet'!$D$5:$CB$183,Q$9,FALSE))="","",(VLOOKUP($E145,'NEA Backsheet'!$D$5:$CB$183,Q$9,FALSE))),"")</f>
        <v>7521.7103486068181</v>
      </c>
      <c r="R145" s="234">
        <f ca="1">IFERROR(IF((VLOOKUP($E145,'NEA Backsheet'!$D$5:$CB$183,R$9,FALSE))="","",(VLOOKUP($E145,'NEA Backsheet'!$D$5:$CB$183,R$9,FALSE))),"")</f>
        <v>7664.7477948842461</v>
      </c>
    </row>
    <row r="146" spans="1:18"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IFERROR(IF((VLOOKUP($E146,'Adj NEA Backsheet'!$D$5:$CB$183,G$9,FALSE))="","",(VLOOKUP($E146,'Adj NEA Backsheet'!$D$5:$CB$183,G$9,FALSE))),"")</f>
        <v>900.72166772785681</v>
      </c>
      <c r="H146" s="121">
        <f ca="1">IFERROR(IF((VLOOKUP($E146,'Adj NEA Backsheet'!$D$5:$CB$183,H$9,FALSE))="","",(VLOOKUP($E146,'Adj NEA Backsheet'!$D$5:$CB$183,H$9,FALSE))),"")</f>
        <v>920.85736683581979</v>
      </c>
      <c r="I146" s="121">
        <f ca="1">IFERROR(IF((VLOOKUP($E146,'Adj NEA Backsheet'!$D$5:$CB$183,I$9,FALSE))="","",(VLOOKUP($E146,'Adj NEA Backsheet'!$D$5:$CB$183,I$9,FALSE))),"")</f>
        <v>956.09235949857418</v>
      </c>
      <c r="J146" s="122">
        <f ca="1">IFERROR(IF((VLOOKUP($E146,'Adj NEA Backsheet'!$D$5:$CB$183,J$9,FALSE))="","",(VLOOKUP($E146,'Adj NEA Backsheet'!$D$5:$CB$183,J$9,FALSE))),"")</f>
        <v>969.74934413280653</v>
      </c>
      <c r="K146" s="120">
        <f ca="1">IFERROR(IF((VLOOKUP($E146,'Adj NEA Backsheet'!$D$5:$CB$183,K$9,FALSE))="","",(VLOOKUP($E146,'Adj NEA Backsheet'!$D$5:$CB$183,K$9,FALSE))),"")</f>
        <v>943.3976489196798</v>
      </c>
      <c r="L146" s="121">
        <f ca="1">IFERROR(IF((VLOOKUP($E146,'Adj NEA Backsheet'!$D$5:$CB$183,L$9,FALSE))="","",(VLOOKUP($E146,'Adj NEA Backsheet'!$D$5:$CB$183,L$9,FALSE))),"")</f>
        <v>934.22599855204476</v>
      </c>
      <c r="M146" s="121">
        <f ca="1">IFERROR(IF((VLOOKUP($E146,'Adj NEA Backsheet'!$D$5:$CB$183,M$9,FALSE))="","",(VLOOKUP($E146,'Adj NEA Backsheet'!$D$5:$CB$183,M$9,FALSE))),"")</f>
        <v>960.51108467719143</v>
      </c>
      <c r="N146" s="123">
        <f ca="1">IFERROR(IF((VLOOKUP($E146,'Adj NEA Backsheet'!$D$5:$CB$183,N$9,FALSE))="","",(VLOOKUP($E146,'Adj NEA Backsheet'!$D$5:$CB$183,N$9,FALSE))),"")</f>
        <v>954.69242399014729</v>
      </c>
      <c r="O146" s="173">
        <f ca="1">IFERROR(IF((VLOOKUP($E146,'Adj NEA Backsheet'!$D$5:$CB$183,O$9,FALSE))="","",(VLOOKUP($E146,'Adj NEA Backsheet'!$D$5:$CB$183,O$9,FALSE))),"")</f>
        <v>945.15557882979545</v>
      </c>
      <c r="P146" s="122">
        <f ca="1">IFERROR(IF((VLOOKUP($E146,'Adj NEA Backsheet'!$D$5:$CB$183,P$9,FALSE))="","",(VLOOKUP($E146,'Adj NEA Backsheet'!$D$5:$CB$183,P$9,FALSE))),"")</f>
        <v>910.52904096180214</v>
      </c>
      <c r="Q146" s="123">
        <f ca="1">IFERROR(IF((VLOOKUP($E146,'NEA Backsheet'!$D$5:$CB$183,Q$9,FALSE))="","",(VLOOKUP($E146,'NEA Backsheet'!$D$5:$CB$183,Q$9,FALSE))),"")</f>
        <v>960.28972863218655</v>
      </c>
      <c r="R146" s="234">
        <f ca="1">IFERROR(IF((VLOOKUP($E146,'NEA Backsheet'!$D$5:$CB$183,R$9,FALSE))="","",(VLOOKUP($E146,'NEA Backsheet'!$D$5:$CB$183,R$9,FALSE))),"")</f>
        <v>948.3338701978314</v>
      </c>
    </row>
    <row r="147" spans="1:18"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IFERROR(IF((VLOOKUP($E147,'Adj NEA Backsheet'!$D$5:$CB$183,G$9,FALSE))="","",(VLOOKUP($E147,'Adj NEA Backsheet'!$D$5:$CB$183,G$9,FALSE))),"")</f>
        <v>8127.6214572474892</v>
      </c>
      <c r="H147" s="121">
        <f ca="1">IFERROR(IF((VLOOKUP($E147,'Adj NEA Backsheet'!$D$5:$CB$183,H$9,FALSE))="","",(VLOOKUP($E147,'Adj NEA Backsheet'!$D$5:$CB$183,H$9,FALSE))),"")</f>
        <v>8347.9154918832173</v>
      </c>
      <c r="I147" s="121">
        <f ca="1">IFERROR(IF((VLOOKUP($E147,'Adj NEA Backsheet'!$D$5:$CB$183,I$9,FALSE))="","",(VLOOKUP($E147,'Adj NEA Backsheet'!$D$5:$CB$183,I$9,FALSE))),"")</f>
        <v>8941.5350954738187</v>
      </c>
      <c r="J147" s="122">
        <f ca="1">IFERROR(IF((VLOOKUP($E147,'Adj NEA Backsheet'!$D$5:$CB$183,J$9,FALSE))="","",(VLOOKUP($E147,'Adj NEA Backsheet'!$D$5:$CB$183,J$9,FALSE))),"")</f>
        <v>8453.3413552968141</v>
      </c>
      <c r="K147" s="120">
        <f ca="1">IFERROR(IF((VLOOKUP($E147,'Adj NEA Backsheet'!$D$5:$CB$183,K$9,FALSE))="","",(VLOOKUP($E147,'Adj NEA Backsheet'!$D$5:$CB$183,K$9,FALSE))),"")</f>
        <v>8387.1961439622137</v>
      </c>
      <c r="L147" s="121">
        <f ca="1">IFERROR(IF((VLOOKUP($E147,'Adj NEA Backsheet'!$D$5:$CB$183,L$9,FALSE))="","",(VLOOKUP($E147,'Adj NEA Backsheet'!$D$5:$CB$183,L$9,FALSE))),"")</f>
        <v>8582.0103525657178</v>
      </c>
      <c r="M147" s="121">
        <f ca="1">IFERROR(IF((VLOOKUP($E147,'Adj NEA Backsheet'!$D$5:$CB$183,M$9,FALSE))="","",(VLOOKUP($E147,'Adj NEA Backsheet'!$D$5:$CB$183,M$9,FALSE))),"")</f>
        <v>9171.2118409881605</v>
      </c>
      <c r="N147" s="123">
        <f ca="1">IFERROR(IF((VLOOKUP($E147,'Adj NEA Backsheet'!$D$5:$CB$183,N$9,FALSE))="","",(VLOOKUP($E147,'Adj NEA Backsheet'!$D$5:$CB$183,N$9,FALSE))),"")</f>
        <v>8336.2744288951399</v>
      </c>
      <c r="O147" s="173">
        <f ca="1">IFERROR(IF((VLOOKUP($E147,'Adj NEA Backsheet'!$D$5:$CB$183,O$9,FALSE))="","",(VLOOKUP($E147,'Adj NEA Backsheet'!$D$5:$CB$183,O$9,FALSE))),"")</f>
        <v>8575.4663193959423</v>
      </c>
      <c r="P147" s="122">
        <f ca="1">IFERROR(IF((VLOOKUP($E147,'Adj NEA Backsheet'!$D$5:$CB$183,P$9,FALSE))="","",(VLOOKUP($E147,'Adj NEA Backsheet'!$D$5:$CB$183,P$9,FALSE))),"")</f>
        <v>8733.7809856785061</v>
      </c>
      <c r="Q147" s="123">
        <f ca="1">IFERROR(IF((VLOOKUP($E147,'NEA Backsheet'!$D$5:$CB$183,Q$9,FALSE))="","",(VLOOKUP($E147,'NEA Backsheet'!$D$5:$CB$183,Q$9,FALSE))),"")</f>
        <v>8956.2530599640431</v>
      </c>
      <c r="R147" s="234">
        <f ca="1">IFERROR(IF((VLOOKUP($E147,'NEA Backsheet'!$D$5:$CB$183,R$9,FALSE))="","",(VLOOKUP($E147,'NEA Backsheet'!$D$5:$CB$183,R$9,FALSE))),"")</f>
        <v>8881.6804803351843</v>
      </c>
    </row>
    <row r="148" spans="1:18"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IFERROR(IF((VLOOKUP($E148,'Adj NEA Backsheet'!$D$5:$CB$183,G$9,FALSE))="","",(VLOOKUP($E148,'Adj NEA Backsheet'!$D$5:$CB$183,G$9,FALSE))),"")</f>
        <v>9248.4501056659028</v>
      </c>
      <c r="H148" s="121">
        <f ca="1">IFERROR(IF((VLOOKUP($E148,'Adj NEA Backsheet'!$D$5:$CB$183,H$9,FALSE))="","",(VLOOKUP($E148,'Adj NEA Backsheet'!$D$5:$CB$183,H$9,FALSE))),"")</f>
        <v>8861.4302958999597</v>
      </c>
      <c r="I148" s="121">
        <f ca="1">IFERROR(IF((VLOOKUP($E148,'Adj NEA Backsheet'!$D$5:$CB$183,I$9,FALSE))="","",(VLOOKUP($E148,'Adj NEA Backsheet'!$D$5:$CB$183,I$9,FALSE))),"")</f>
        <v>9141.0750959910401</v>
      </c>
      <c r="J148" s="122">
        <f ca="1">IFERROR(IF((VLOOKUP($E148,'Adj NEA Backsheet'!$D$5:$CB$183,J$9,FALSE))="","",(VLOOKUP($E148,'Adj NEA Backsheet'!$D$5:$CB$183,J$9,FALSE))),"")</f>
        <v>9424.1721143396462</v>
      </c>
      <c r="K148" s="120">
        <f ca="1">IFERROR(IF((VLOOKUP($E148,'Adj NEA Backsheet'!$D$5:$CB$183,K$9,FALSE))="","",(VLOOKUP($E148,'Adj NEA Backsheet'!$D$5:$CB$183,K$9,FALSE))),"")</f>
        <v>9173.9056494580218</v>
      </c>
      <c r="L148" s="121">
        <f ca="1">IFERROR(IF((VLOOKUP($E148,'Adj NEA Backsheet'!$D$5:$CB$183,L$9,FALSE))="","",(VLOOKUP($E148,'Adj NEA Backsheet'!$D$5:$CB$183,L$9,FALSE))),"")</f>
        <v>9014.362800329016</v>
      </c>
      <c r="M148" s="121">
        <f ca="1">IFERROR(IF((VLOOKUP($E148,'Adj NEA Backsheet'!$D$5:$CB$183,M$9,FALSE))="","",(VLOOKUP($E148,'Adj NEA Backsheet'!$D$5:$CB$183,M$9,FALSE))),"")</f>
        <v>9617.5590417238964</v>
      </c>
      <c r="N148" s="123">
        <f ca="1">IFERROR(IF((VLOOKUP($E148,'Adj NEA Backsheet'!$D$5:$CB$183,N$9,FALSE))="","",(VLOOKUP($E148,'Adj NEA Backsheet'!$D$5:$CB$183,N$9,FALSE))),"")</f>
        <v>9525.6819967756546</v>
      </c>
      <c r="O148" s="173">
        <f ca="1">IFERROR(IF((VLOOKUP($E148,'Adj NEA Backsheet'!$D$5:$CB$183,O$9,FALSE))="","",(VLOOKUP($E148,'Adj NEA Backsheet'!$D$5:$CB$183,O$9,FALSE))),"")</f>
        <v>9396.7212700393102</v>
      </c>
      <c r="P148" s="122">
        <f ca="1">IFERROR(IF((VLOOKUP($E148,'Adj NEA Backsheet'!$D$5:$CB$183,P$9,FALSE))="","",(VLOOKUP($E148,'Adj NEA Backsheet'!$D$5:$CB$183,P$9,FALSE))),"")</f>
        <v>9540.8421399988256</v>
      </c>
      <c r="Q148" s="123">
        <f ca="1">IFERROR(IF((VLOOKUP($E148,'NEA Backsheet'!$D$5:$CB$183,Q$9,FALSE))="","",(VLOOKUP($E148,'NEA Backsheet'!$D$5:$CB$183,Q$9,FALSE))),"")</f>
        <v>9992.1941173069372</v>
      </c>
      <c r="R148" s="234">
        <f ca="1">IFERROR(IF((VLOOKUP($E148,'NEA Backsheet'!$D$5:$CB$183,R$9,FALSE))="","",(VLOOKUP($E148,'NEA Backsheet'!$D$5:$CB$183,R$9,FALSE))),"")</f>
        <v>9719.2451060790336</v>
      </c>
    </row>
    <row r="149" spans="1:18"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IFERROR(IF((VLOOKUP($E149,'Adj NEA Backsheet'!$D$5:$CB$183,G$9,FALSE))="","",(VLOOKUP($E149,'Adj NEA Backsheet'!$D$5:$CB$183,G$9,FALSE))),"")</f>
        <v>9222.1958734043183</v>
      </c>
      <c r="H149" s="121">
        <f ca="1">IFERROR(IF((VLOOKUP($E149,'Adj NEA Backsheet'!$D$5:$CB$183,H$9,FALSE))="","",(VLOOKUP($E149,'Adj NEA Backsheet'!$D$5:$CB$183,H$9,FALSE))),"")</f>
        <v>9315.4706432563235</v>
      </c>
      <c r="I149" s="121">
        <f ca="1">IFERROR(IF((VLOOKUP($E149,'Adj NEA Backsheet'!$D$5:$CB$183,I$9,FALSE))="","",(VLOOKUP($E149,'Adj NEA Backsheet'!$D$5:$CB$183,I$9,FALSE))),"")</f>
        <v>9808.3225998130638</v>
      </c>
      <c r="J149" s="122">
        <f ca="1">IFERROR(IF((VLOOKUP($E149,'Adj NEA Backsheet'!$D$5:$CB$183,J$9,FALSE))="","",(VLOOKUP($E149,'Adj NEA Backsheet'!$D$5:$CB$183,J$9,FALSE))),"")</f>
        <v>9883.4509255275261</v>
      </c>
      <c r="K149" s="120">
        <f ca="1">IFERROR(IF((VLOOKUP($E149,'Adj NEA Backsheet'!$D$5:$CB$183,K$9,FALSE))="","",(VLOOKUP($E149,'Adj NEA Backsheet'!$D$5:$CB$183,K$9,FALSE))),"")</f>
        <v>9710.9179363068961</v>
      </c>
      <c r="L149" s="121">
        <f ca="1">IFERROR(IF((VLOOKUP($E149,'Adj NEA Backsheet'!$D$5:$CB$183,L$9,FALSE))="","",(VLOOKUP($E149,'Adj NEA Backsheet'!$D$5:$CB$183,L$9,FALSE))),"")</f>
        <v>9527.7715502596075</v>
      </c>
      <c r="M149" s="121">
        <f ca="1">IFERROR(IF((VLOOKUP($E149,'Adj NEA Backsheet'!$D$5:$CB$183,M$9,FALSE))="","",(VLOOKUP($E149,'Adj NEA Backsheet'!$D$5:$CB$183,M$9,FALSE))),"")</f>
        <v>9891.332594130643</v>
      </c>
      <c r="N149" s="123">
        <f ca="1">IFERROR(IF((VLOOKUP($E149,'Adj NEA Backsheet'!$D$5:$CB$183,N$9,FALSE))="","",(VLOOKUP($E149,'Adj NEA Backsheet'!$D$5:$CB$183,N$9,FALSE))),"")</f>
        <v>9956.9562554373369</v>
      </c>
      <c r="O149" s="173">
        <f ca="1">IFERROR(IF((VLOOKUP($E149,'Adj NEA Backsheet'!$D$5:$CB$183,O$9,FALSE))="","",(VLOOKUP($E149,'Adj NEA Backsheet'!$D$5:$CB$183,O$9,FALSE))),"")</f>
        <v>10896.247094292668</v>
      </c>
      <c r="P149" s="122">
        <f ca="1">IFERROR(IF((VLOOKUP($E149,'Adj NEA Backsheet'!$D$5:$CB$183,P$9,FALSE))="","",(VLOOKUP($E149,'Adj NEA Backsheet'!$D$5:$CB$183,P$9,FALSE))),"")</f>
        <v>11546.487032777375</v>
      </c>
      <c r="Q149" s="123">
        <f ca="1">IFERROR(IF((VLOOKUP($E149,'NEA Backsheet'!$D$5:$CB$183,Q$9,FALSE))="","",(VLOOKUP($E149,'NEA Backsheet'!$D$5:$CB$183,Q$9,FALSE))),"")</f>
        <v>12381.648121667968</v>
      </c>
      <c r="R149" s="234">
        <f ca="1">IFERROR(IF((VLOOKUP($E149,'NEA Backsheet'!$D$5:$CB$183,R$9,FALSE))="","",(VLOOKUP($E149,'NEA Backsheet'!$D$5:$CB$183,R$9,FALSE))),"")</f>
        <v>12212.340654045493</v>
      </c>
    </row>
    <row r="150" spans="1:18"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IFERROR(IF((VLOOKUP($E150,'Adj NEA Backsheet'!$D$5:$CB$183,G$9,FALSE))="","",(VLOOKUP($E150,'Adj NEA Backsheet'!$D$5:$CB$183,G$9,FALSE))),"")</f>
        <v>13555.587459400993</v>
      </c>
      <c r="H150" s="121">
        <f ca="1">IFERROR(IF((VLOOKUP($E150,'Adj NEA Backsheet'!$D$5:$CB$183,H$9,FALSE))="","",(VLOOKUP($E150,'Adj NEA Backsheet'!$D$5:$CB$183,H$9,FALSE))),"")</f>
        <v>14100.595385734829</v>
      </c>
      <c r="I150" s="121">
        <f ca="1">IFERROR(IF((VLOOKUP($E150,'Adj NEA Backsheet'!$D$5:$CB$183,I$9,FALSE))="","",(VLOOKUP($E150,'Adj NEA Backsheet'!$D$5:$CB$183,I$9,FALSE))),"")</f>
        <v>14278.89671968555</v>
      </c>
      <c r="J150" s="122">
        <f ca="1">IFERROR(IF((VLOOKUP($E150,'Adj NEA Backsheet'!$D$5:$CB$183,J$9,FALSE))="","",(VLOOKUP($E150,'Adj NEA Backsheet'!$D$5:$CB$183,J$9,FALSE))),"")</f>
        <v>14061.049907947274</v>
      </c>
      <c r="K150" s="120">
        <f ca="1">IFERROR(IF((VLOOKUP($E150,'Adj NEA Backsheet'!$D$5:$CB$183,K$9,FALSE))="","",(VLOOKUP($E150,'Adj NEA Backsheet'!$D$5:$CB$183,K$9,FALSE))),"")</f>
        <v>14240.30126558683</v>
      </c>
      <c r="L150" s="121">
        <f ca="1">IFERROR(IF((VLOOKUP($E150,'Adj NEA Backsheet'!$D$5:$CB$183,L$9,FALSE))="","",(VLOOKUP($E150,'Adj NEA Backsheet'!$D$5:$CB$183,L$9,FALSE))),"")</f>
        <v>14225.753777936548</v>
      </c>
      <c r="M150" s="121">
        <f ca="1">IFERROR(IF((VLOOKUP($E150,'Adj NEA Backsheet'!$D$5:$CB$183,M$9,FALSE))="","",(VLOOKUP($E150,'Adj NEA Backsheet'!$D$5:$CB$183,M$9,FALSE))),"")</f>
        <v>13851.261366821898</v>
      </c>
      <c r="N150" s="123">
        <f ca="1">IFERROR(IF((VLOOKUP($E150,'Adj NEA Backsheet'!$D$5:$CB$183,N$9,FALSE))="","",(VLOOKUP($E150,'Adj NEA Backsheet'!$D$5:$CB$183,N$9,FALSE))),"")</f>
        <v>14109.152487065228</v>
      </c>
      <c r="O150" s="173">
        <f ca="1">IFERROR(IF((VLOOKUP($E150,'Adj NEA Backsheet'!$D$5:$CB$183,O$9,FALSE))="","",(VLOOKUP($E150,'Adj NEA Backsheet'!$D$5:$CB$183,O$9,FALSE))),"")</f>
        <v>14089.220807566044</v>
      </c>
      <c r="P150" s="122">
        <f ca="1">IFERROR(IF((VLOOKUP($E150,'Adj NEA Backsheet'!$D$5:$CB$183,P$9,FALSE))="","",(VLOOKUP($E150,'Adj NEA Backsheet'!$D$5:$CB$183,P$9,FALSE))),"")</f>
        <v>13829.143667976048</v>
      </c>
      <c r="Q150" s="123">
        <f ca="1">IFERROR(IF((VLOOKUP($E150,'NEA Backsheet'!$D$5:$CB$183,Q$9,FALSE))="","",(VLOOKUP($E150,'NEA Backsheet'!$D$5:$CB$183,Q$9,FALSE))),"")</f>
        <v>14202.126800756265</v>
      </c>
      <c r="R150" s="234">
        <f ca="1">IFERROR(IF((VLOOKUP($E150,'NEA Backsheet'!$D$5:$CB$183,R$9,FALSE))="","",(VLOOKUP($E150,'NEA Backsheet'!$D$5:$CB$183,R$9,FALSE))),"")</f>
        <v>14504.780154132597</v>
      </c>
    </row>
    <row r="151" spans="1:18"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IFERROR(IF((VLOOKUP($E151,'Adj NEA Backsheet'!$D$5:$CB$183,G$9,FALSE))="","",(VLOOKUP($E151,'Adj NEA Backsheet'!$D$5:$CB$183,G$9,FALSE))),"")</f>
        <v>8582.7855087669741</v>
      </c>
      <c r="H151" s="121">
        <f ca="1">IFERROR(IF((VLOOKUP($E151,'Adj NEA Backsheet'!$D$5:$CB$183,H$9,FALSE))="","",(VLOOKUP($E151,'Adj NEA Backsheet'!$D$5:$CB$183,H$9,FALSE))),"")</f>
        <v>8410.5127933421518</v>
      </c>
      <c r="I151" s="121">
        <f ca="1">IFERROR(IF((VLOOKUP($E151,'Adj NEA Backsheet'!$D$5:$CB$183,I$9,FALSE))="","",(VLOOKUP($E151,'Adj NEA Backsheet'!$D$5:$CB$183,I$9,FALSE))),"")</f>
        <v>8718.8362590712386</v>
      </c>
      <c r="J151" s="122">
        <f ca="1">IFERROR(IF((VLOOKUP($E151,'Adj NEA Backsheet'!$D$5:$CB$183,J$9,FALSE))="","",(VLOOKUP($E151,'Adj NEA Backsheet'!$D$5:$CB$183,J$9,FALSE))),"")</f>
        <v>8925.9253436738327</v>
      </c>
      <c r="K151" s="120">
        <f ca="1">IFERROR(IF((VLOOKUP($E151,'Adj NEA Backsheet'!$D$5:$CB$183,K$9,FALSE))="","",(VLOOKUP($E151,'Adj NEA Backsheet'!$D$5:$CB$183,K$9,FALSE))),"")</f>
        <v>8510.8236647614831</v>
      </c>
      <c r="L151" s="121">
        <f ca="1">IFERROR(IF((VLOOKUP($E151,'Adj NEA Backsheet'!$D$5:$CB$183,L$9,FALSE))="","",(VLOOKUP($E151,'Adj NEA Backsheet'!$D$5:$CB$183,L$9,FALSE))),"")</f>
        <v>8311.1257552373499</v>
      </c>
      <c r="M151" s="121">
        <f ca="1">IFERROR(IF((VLOOKUP($E151,'Adj NEA Backsheet'!$D$5:$CB$183,M$9,FALSE))="","",(VLOOKUP($E151,'Adj NEA Backsheet'!$D$5:$CB$183,M$9,FALSE))),"")</f>
        <v>8832.9248766119781</v>
      </c>
      <c r="N151" s="123">
        <f ca="1">IFERROR(IF((VLOOKUP($E151,'Adj NEA Backsheet'!$D$5:$CB$183,N$9,FALSE))="","",(VLOOKUP($E151,'Adj NEA Backsheet'!$D$5:$CB$183,N$9,FALSE))),"")</f>
        <v>8563.6135279772388</v>
      </c>
      <c r="O151" s="173">
        <f ca="1">IFERROR(IF((VLOOKUP($E151,'Adj NEA Backsheet'!$D$5:$CB$183,O$9,FALSE))="","",(VLOOKUP($E151,'Adj NEA Backsheet'!$D$5:$CB$183,O$9,FALSE))),"")</f>
        <v>8934.6842768704264</v>
      </c>
      <c r="P151" s="122">
        <f ca="1">IFERROR(IF((VLOOKUP($E151,'Adj NEA Backsheet'!$D$5:$CB$183,P$9,FALSE))="","",(VLOOKUP($E151,'Adj NEA Backsheet'!$D$5:$CB$183,P$9,FALSE))),"")</f>
        <v>9038.5547930854191</v>
      </c>
      <c r="Q151" s="123">
        <f ca="1">IFERROR(IF((VLOOKUP($E151,'NEA Backsheet'!$D$5:$CB$183,Q$9,FALSE))="","",(VLOOKUP($E151,'NEA Backsheet'!$D$5:$CB$183,Q$9,FALSE))),"")</f>
        <v>9415.651518478342</v>
      </c>
      <c r="R151" s="234">
        <f ca="1">IFERROR(IF((VLOOKUP($E151,'NEA Backsheet'!$D$5:$CB$183,R$9,FALSE))="","",(VLOOKUP($E151,'NEA Backsheet'!$D$5:$CB$183,R$9,FALSE))),"")</f>
        <v>9744.8462066490101</v>
      </c>
    </row>
    <row r="152" spans="1:18"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IFERROR(IF((VLOOKUP($E152,'Adj NEA Backsheet'!$D$5:$CB$183,G$9,FALSE))="","",(VLOOKUP($E152,'Adj NEA Backsheet'!$D$5:$CB$183,G$9,FALSE))),"")</f>
        <v>4166.8388946683854</v>
      </c>
      <c r="H152" s="121">
        <f ca="1">IFERROR(IF((VLOOKUP($E152,'Adj NEA Backsheet'!$D$5:$CB$183,H$9,FALSE))="","",(VLOOKUP($E152,'Adj NEA Backsheet'!$D$5:$CB$183,H$9,FALSE))),"")</f>
        <v>4116.27298245977</v>
      </c>
      <c r="I152" s="121">
        <f ca="1">IFERROR(IF((VLOOKUP($E152,'Adj NEA Backsheet'!$D$5:$CB$183,I$9,FALSE))="","",(VLOOKUP($E152,'Adj NEA Backsheet'!$D$5:$CB$183,I$9,FALSE))),"")</f>
        <v>4342.9409700467741</v>
      </c>
      <c r="J152" s="122">
        <f ca="1">IFERROR(IF((VLOOKUP($E152,'Adj NEA Backsheet'!$D$5:$CB$183,J$9,FALSE))="","",(VLOOKUP($E152,'Adj NEA Backsheet'!$D$5:$CB$183,J$9,FALSE))),"")</f>
        <v>4315.9627877245421</v>
      </c>
      <c r="K152" s="120">
        <f ca="1">IFERROR(IF((VLOOKUP($E152,'Adj NEA Backsheet'!$D$5:$CB$183,K$9,FALSE))="","",(VLOOKUP($E152,'Adj NEA Backsheet'!$D$5:$CB$183,K$9,FALSE))),"")</f>
        <v>4130.9857645182447</v>
      </c>
      <c r="L152" s="121">
        <f ca="1">IFERROR(IF((VLOOKUP($E152,'Adj NEA Backsheet'!$D$5:$CB$183,L$9,FALSE))="","",(VLOOKUP($E152,'Adj NEA Backsheet'!$D$5:$CB$183,L$9,FALSE))),"")</f>
        <v>4160.948365681098</v>
      </c>
      <c r="M152" s="121">
        <f ca="1">IFERROR(IF((VLOOKUP($E152,'Adj NEA Backsheet'!$D$5:$CB$183,M$9,FALSE))="","",(VLOOKUP($E152,'Adj NEA Backsheet'!$D$5:$CB$183,M$9,FALSE))),"")</f>
        <v>4415.0176639475767</v>
      </c>
      <c r="N152" s="123">
        <f ca="1">IFERROR(IF((VLOOKUP($E152,'Adj NEA Backsheet'!$D$5:$CB$183,N$9,FALSE))="","",(VLOOKUP($E152,'Adj NEA Backsheet'!$D$5:$CB$183,N$9,FALSE))),"")</f>
        <v>4104.755934239196</v>
      </c>
      <c r="O152" s="173">
        <f ca="1">IFERROR(IF((VLOOKUP($E152,'Adj NEA Backsheet'!$D$5:$CB$183,O$9,FALSE))="","",(VLOOKUP($E152,'Adj NEA Backsheet'!$D$5:$CB$183,O$9,FALSE))),"")</f>
        <v>4485.9023035491045</v>
      </c>
      <c r="P152" s="122">
        <f ca="1">IFERROR(IF((VLOOKUP($E152,'Adj NEA Backsheet'!$D$5:$CB$183,P$9,FALSE))="","",(VLOOKUP($E152,'Adj NEA Backsheet'!$D$5:$CB$183,P$9,FALSE))),"")</f>
        <v>4416.5701093783246</v>
      </c>
      <c r="Q152" s="123">
        <f ca="1">IFERROR(IF((VLOOKUP($E152,'NEA Backsheet'!$D$5:$CB$183,Q$9,FALSE))="","",(VLOOKUP($E152,'NEA Backsheet'!$D$5:$CB$183,Q$9,FALSE))),"")</f>
        <v>4454.9895794521562</v>
      </c>
      <c r="R152" s="234">
        <f ca="1">IFERROR(IF((VLOOKUP($E152,'NEA Backsheet'!$D$5:$CB$183,R$9,FALSE))="","",(VLOOKUP($E152,'NEA Backsheet'!$D$5:$CB$183,R$9,FALSE))),"")</f>
        <v>4445.6433313821299</v>
      </c>
    </row>
    <row r="153" spans="1:18"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IFERROR(IF((VLOOKUP($E153,'Adj NEA Backsheet'!$D$5:$CB$183,G$9,FALSE))="","",(VLOOKUP($E153,'Adj NEA Backsheet'!$D$5:$CB$183,G$9,FALSE))),"")</f>
        <v>6288.696859033701</v>
      </c>
      <c r="H153" s="121">
        <f ca="1">IFERROR(IF((VLOOKUP($E153,'Adj NEA Backsheet'!$D$5:$CB$183,H$9,FALSE))="","",(VLOOKUP($E153,'Adj NEA Backsheet'!$D$5:$CB$183,H$9,FALSE))),"")</f>
        <v>6258.5149518638509</v>
      </c>
      <c r="I153" s="121">
        <f ca="1">IFERROR(IF((VLOOKUP($E153,'Adj NEA Backsheet'!$D$5:$CB$183,I$9,FALSE))="","",(VLOOKUP($E153,'Adj NEA Backsheet'!$D$5:$CB$183,I$9,FALSE))),"")</f>
        <v>6794.4152702822448</v>
      </c>
      <c r="J153" s="122">
        <f ca="1">IFERROR(IF((VLOOKUP($E153,'Adj NEA Backsheet'!$D$5:$CB$183,J$9,FALSE))="","",(VLOOKUP($E153,'Adj NEA Backsheet'!$D$5:$CB$183,J$9,FALSE))),"")</f>
        <v>7080.8316826930659</v>
      </c>
      <c r="K153" s="120">
        <f ca="1">IFERROR(IF((VLOOKUP($E153,'Adj NEA Backsheet'!$D$5:$CB$183,K$9,FALSE))="","",(VLOOKUP($E153,'Adj NEA Backsheet'!$D$5:$CB$183,K$9,FALSE))),"")</f>
        <v>6948.131720741605</v>
      </c>
      <c r="L153" s="121">
        <f ca="1">IFERROR(IF((VLOOKUP($E153,'Adj NEA Backsheet'!$D$5:$CB$183,L$9,FALSE))="","",(VLOOKUP($E153,'Adj NEA Backsheet'!$D$5:$CB$183,L$9,FALSE))),"")</f>
        <v>6877.5868986980986</v>
      </c>
      <c r="M153" s="121">
        <f ca="1">IFERROR(IF((VLOOKUP($E153,'Adj NEA Backsheet'!$D$5:$CB$183,M$9,FALSE))="","",(VLOOKUP($E153,'Adj NEA Backsheet'!$D$5:$CB$183,M$9,FALSE))),"")</f>
        <v>7090.3734991748133</v>
      </c>
      <c r="N153" s="123">
        <f ca="1">IFERROR(IF((VLOOKUP($E153,'Adj NEA Backsheet'!$D$5:$CB$183,N$9,FALSE))="","",(VLOOKUP($E153,'Adj NEA Backsheet'!$D$5:$CB$183,N$9,FALSE))),"")</f>
        <v>7024.5757029734668</v>
      </c>
      <c r="O153" s="173">
        <f ca="1">IFERROR(IF((VLOOKUP($E153,'Adj NEA Backsheet'!$D$5:$CB$183,O$9,FALSE))="","",(VLOOKUP($E153,'Adj NEA Backsheet'!$D$5:$CB$183,O$9,FALSE))),"")</f>
        <v>7318.1759455146021</v>
      </c>
      <c r="P153" s="122">
        <f ca="1">IFERROR(IF((VLOOKUP($E153,'Adj NEA Backsheet'!$D$5:$CB$183,P$9,FALSE))="","",(VLOOKUP($E153,'Adj NEA Backsheet'!$D$5:$CB$183,P$9,FALSE))),"")</f>
        <v>7625.0641158661037</v>
      </c>
      <c r="Q153" s="123">
        <f ca="1">IFERROR(IF((VLOOKUP($E153,'NEA Backsheet'!$D$5:$CB$183,Q$9,FALSE))="","",(VLOOKUP($E153,'NEA Backsheet'!$D$5:$CB$183,Q$9,FALSE))),"")</f>
        <v>7665.3166494192228</v>
      </c>
      <c r="R153" s="234">
        <f ca="1">IFERROR(IF((VLOOKUP($E153,'NEA Backsheet'!$D$5:$CB$183,R$9,FALSE))="","",(VLOOKUP($E153,'NEA Backsheet'!$D$5:$CB$183,R$9,FALSE))),"")</f>
        <v>7267.401490167058</v>
      </c>
    </row>
    <row r="154" spans="1:18"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IFERROR(IF((VLOOKUP($E154,'Adj NEA Backsheet'!$D$5:$CB$183,G$9,FALSE))="","",(VLOOKUP($E154,'Adj NEA Backsheet'!$D$5:$CB$183,G$9,FALSE))),"")</f>
        <v>17173.404777224499</v>
      </c>
      <c r="H154" s="121">
        <f ca="1">IFERROR(IF((VLOOKUP($E154,'Adj NEA Backsheet'!$D$5:$CB$183,H$9,FALSE))="","",(VLOOKUP($E154,'Adj NEA Backsheet'!$D$5:$CB$183,H$9,FALSE))),"")</f>
        <v>17241.459915113195</v>
      </c>
      <c r="I154" s="121">
        <f ca="1">IFERROR(IF((VLOOKUP($E154,'Adj NEA Backsheet'!$D$5:$CB$183,I$9,FALSE))="","",(VLOOKUP($E154,'Adj NEA Backsheet'!$D$5:$CB$183,I$9,FALSE))),"")</f>
        <v>18470.19057470591</v>
      </c>
      <c r="J154" s="122">
        <f ca="1">IFERROR(IF((VLOOKUP($E154,'Adj NEA Backsheet'!$D$5:$CB$183,J$9,FALSE))="","",(VLOOKUP($E154,'Adj NEA Backsheet'!$D$5:$CB$183,J$9,FALSE))),"")</f>
        <v>18703.24801054499</v>
      </c>
      <c r="K154" s="120">
        <f ca="1">IFERROR(IF((VLOOKUP($E154,'Adj NEA Backsheet'!$D$5:$CB$183,K$9,FALSE))="","",(VLOOKUP($E154,'Adj NEA Backsheet'!$D$5:$CB$183,K$9,FALSE))),"")</f>
        <v>17739.864215001991</v>
      </c>
      <c r="L154" s="121">
        <f ca="1">IFERROR(IF((VLOOKUP($E154,'Adj NEA Backsheet'!$D$5:$CB$183,L$9,FALSE))="","",(VLOOKUP($E154,'Adj NEA Backsheet'!$D$5:$CB$183,L$9,FALSE))),"")</f>
        <v>17756.53419972341</v>
      </c>
      <c r="M154" s="121">
        <f ca="1">IFERROR(IF((VLOOKUP($E154,'Adj NEA Backsheet'!$D$5:$CB$183,M$9,FALSE))="","",(VLOOKUP($E154,'Adj NEA Backsheet'!$D$5:$CB$183,M$9,FALSE))),"")</f>
        <v>18526.355464326462</v>
      </c>
      <c r="N154" s="123">
        <f ca="1">IFERROR(IF((VLOOKUP($E154,'Adj NEA Backsheet'!$D$5:$CB$183,N$9,FALSE))="","",(VLOOKUP($E154,'Adj NEA Backsheet'!$D$5:$CB$183,N$9,FALSE))),"")</f>
        <v>18322.709320507871</v>
      </c>
      <c r="O154" s="173">
        <f ca="1">IFERROR(IF((VLOOKUP($E154,'Adj NEA Backsheet'!$D$5:$CB$183,O$9,FALSE))="","",(VLOOKUP($E154,'Adj NEA Backsheet'!$D$5:$CB$183,O$9,FALSE))),"")</f>
        <v>18403.039930561521</v>
      </c>
      <c r="P154" s="122">
        <f ca="1">IFERROR(IF((VLOOKUP($E154,'Adj NEA Backsheet'!$D$5:$CB$183,P$9,FALSE))="","",(VLOOKUP($E154,'Adj NEA Backsheet'!$D$5:$CB$183,P$9,FALSE))),"")</f>
        <v>18076.581667321116</v>
      </c>
      <c r="Q154" s="123">
        <f ca="1">IFERROR(IF((VLOOKUP($E154,'NEA Backsheet'!$D$5:$CB$183,Q$9,FALSE))="","",(VLOOKUP($E154,'NEA Backsheet'!$D$5:$CB$183,Q$9,FALSE))),"")</f>
        <v>19051.113314234222</v>
      </c>
      <c r="R154" s="234">
        <f ca="1">IFERROR(IF((VLOOKUP($E154,'NEA Backsheet'!$D$5:$CB$183,R$9,FALSE))="","",(VLOOKUP($E154,'NEA Backsheet'!$D$5:$CB$183,R$9,FALSE))),"")</f>
        <v>19408.058815064971</v>
      </c>
    </row>
    <row r="155" spans="1:18"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IFERROR(IF((VLOOKUP($E155,'Adj NEA Backsheet'!$D$5:$CB$183,G$9,FALSE))="","",(VLOOKUP($E155,'Adj NEA Backsheet'!$D$5:$CB$183,G$9,FALSE))),"")</f>
        <v>6603.8239128274963</v>
      </c>
      <c r="H155" s="121">
        <f ca="1">IFERROR(IF((VLOOKUP($E155,'Adj NEA Backsheet'!$D$5:$CB$183,H$9,FALSE))="","",(VLOOKUP($E155,'Adj NEA Backsheet'!$D$5:$CB$183,H$9,FALSE))),"")</f>
        <v>6626.6061788838033</v>
      </c>
      <c r="I155" s="121">
        <f ca="1">IFERROR(IF((VLOOKUP($E155,'Adj NEA Backsheet'!$D$5:$CB$183,I$9,FALSE))="","",(VLOOKUP($E155,'Adj NEA Backsheet'!$D$5:$CB$183,I$9,FALSE))),"")</f>
        <v>7027.0276383221481</v>
      </c>
      <c r="J155" s="122">
        <f ca="1">IFERROR(IF((VLOOKUP($E155,'Adj NEA Backsheet'!$D$5:$CB$183,J$9,FALSE))="","",(VLOOKUP($E155,'Adj NEA Backsheet'!$D$5:$CB$183,J$9,FALSE))),"")</f>
        <v>7123.9540527722038</v>
      </c>
      <c r="K155" s="120">
        <f ca="1">IFERROR(IF((VLOOKUP($E155,'Adj NEA Backsheet'!$D$5:$CB$183,K$9,FALSE))="","",(VLOOKUP($E155,'Adj NEA Backsheet'!$D$5:$CB$183,K$9,FALSE))),"")</f>
        <v>6806.8123207406552</v>
      </c>
      <c r="L155" s="121">
        <f ca="1">IFERROR(IF((VLOOKUP($E155,'Adj NEA Backsheet'!$D$5:$CB$183,L$9,FALSE))="","",(VLOOKUP($E155,'Adj NEA Backsheet'!$D$5:$CB$183,L$9,FALSE))),"")</f>
        <v>6933.2922961592412</v>
      </c>
      <c r="M155" s="121">
        <f ca="1">IFERROR(IF((VLOOKUP($E155,'Adj NEA Backsheet'!$D$5:$CB$183,M$9,FALSE))="","",(VLOOKUP($E155,'Adj NEA Backsheet'!$D$5:$CB$183,M$9,FALSE))),"")</f>
        <v>7061.3056376892355</v>
      </c>
      <c r="N155" s="123">
        <f ca="1">IFERROR(IF((VLOOKUP($E155,'Adj NEA Backsheet'!$D$5:$CB$183,N$9,FALSE))="","",(VLOOKUP($E155,'Adj NEA Backsheet'!$D$5:$CB$183,N$9,FALSE))),"")</f>
        <v>6846.719182812818</v>
      </c>
      <c r="O155" s="173">
        <f ca="1">IFERROR(IF((VLOOKUP($E155,'Adj NEA Backsheet'!$D$5:$CB$183,O$9,FALSE))="","",(VLOOKUP($E155,'Adj NEA Backsheet'!$D$5:$CB$183,O$9,FALSE))),"")</f>
        <v>7149.3425498264041</v>
      </c>
      <c r="P155" s="122">
        <f ca="1">IFERROR(IF((VLOOKUP($E155,'Adj NEA Backsheet'!$D$5:$CB$183,P$9,FALSE))="","",(VLOOKUP($E155,'Adj NEA Backsheet'!$D$5:$CB$183,P$9,FALSE))),"")</f>
        <v>7456.0193937212998</v>
      </c>
      <c r="Q155" s="123">
        <f ca="1">IFERROR(IF((VLOOKUP($E155,'NEA Backsheet'!$D$5:$CB$183,Q$9,FALSE))="","",(VLOOKUP($E155,'NEA Backsheet'!$D$5:$CB$183,Q$9,FALSE))),"")</f>
        <v>7983.117567295365</v>
      </c>
      <c r="R155" s="234">
        <f ca="1">IFERROR(IF((VLOOKUP($E155,'NEA Backsheet'!$D$5:$CB$183,R$9,FALSE))="","",(VLOOKUP($E155,'NEA Backsheet'!$D$5:$CB$183,R$9,FALSE))),"")</f>
        <v>7871.9241482012112</v>
      </c>
    </row>
    <row r="156" spans="1:18"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IFERROR(IF((VLOOKUP($E156,'Adj NEA Backsheet'!$D$5:$CB$183,G$9,FALSE))="","",(VLOOKUP($E156,'Adj NEA Backsheet'!$D$5:$CB$183,G$9,FALSE))),"")</f>
        <v>4909.32605177816</v>
      </c>
      <c r="H156" s="121">
        <f ca="1">IFERROR(IF((VLOOKUP($E156,'Adj NEA Backsheet'!$D$5:$CB$183,H$9,FALSE))="","",(VLOOKUP($E156,'Adj NEA Backsheet'!$D$5:$CB$183,H$9,FALSE))),"")</f>
        <v>5044.960657370988</v>
      </c>
      <c r="I156" s="121">
        <f ca="1">IFERROR(IF((VLOOKUP($E156,'Adj NEA Backsheet'!$D$5:$CB$183,I$9,FALSE))="","",(VLOOKUP($E156,'Adj NEA Backsheet'!$D$5:$CB$183,I$9,FALSE))),"")</f>
        <v>5352.0849004825232</v>
      </c>
      <c r="J156" s="122">
        <f ca="1">IFERROR(IF((VLOOKUP($E156,'Adj NEA Backsheet'!$D$5:$CB$183,J$9,FALSE))="","",(VLOOKUP($E156,'Adj NEA Backsheet'!$D$5:$CB$183,J$9,FALSE))),"")</f>
        <v>5523.5080445213061</v>
      </c>
      <c r="K156" s="120">
        <f ca="1">IFERROR(IF((VLOOKUP($E156,'Adj NEA Backsheet'!$D$5:$CB$183,K$9,FALSE))="","",(VLOOKUP($E156,'Adj NEA Backsheet'!$D$5:$CB$183,K$9,FALSE))),"")</f>
        <v>5380.6788178130719</v>
      </c>
      <c r="L156" s="121">
        <f ca="1">IFERROR(IF((VLOOKUP($E156,'Adj NEA Backsheet'!$D$5:$CB$183,L$9,FALSE))="","",(VLOOKUP($E156,'Adj NEA Backsheet'!$D$5:$CB$183,L$9,FALSE))),"")</f>
        <v>5284.2859311173761</v>
      </c>
      <c r="M156" s="121">
        <f ca="1">IFERROR(IF((VLOOKUP($E156,'Adj NEA Backsheet'!$D$5:$CB$183,M$9,FALSE))="","",(VLOOKUP($E156,'Adj NEA Backsheet'!$D$5:$CB$183,M$9,FALSE))),"")</f>
        <v>5261.6809483997504</v>
      </c>
      <c r="N156" s="123">
        <f ca="1">IFERROR(IF((VLOOKUP($E156,'Adj NEA Backsheet'!$D$5:$CB$183,N$9,FALSE))="","",(VLOOKUP($E156,'Adj NEA Backsheet'!$D$5:$CB$183,N$9,FALSE))),"")</f>
        <v>5199.1533605216109</v>
      </c>
      <c r="O156" s="173">
        <f ca="1">IFERROR(IF((VLOOKUP($E156,'Adj NEA Backsheet'!$D$5:$CB$183,O$9,FALSE))="","",(VLOOKUP($E156,'Adj NEA Backsheet'!$D$5:$CB$183,O$9,FALSE))),"")</f>
        <v>5616.4954344210564</v>
      </c>
      <c r="P156" s="122">
        <f ca="1">IFERROR(IF((VLOOKUP($E156,'Adj NEA Backsheet'!$D$5:$CB$183,P$9,FALSE))="","",(VLOOKUP($E156,'Adj NEA Backsheet'!$D$5:$CB$183,P$9,FALSE))),"")</f>
        <v>5365.9563227351564</v>
      </c>
      <c r="Q156" s="123">
        <f ca="1">IFERROR(IF((VLOOKUP($E156,'NEA Backsheet'!$D$5:$CB$183,Q$9,FALSE))="","",(VLOOKUP($E156,'NEA Backsheet'!$D$5:$CB$183,Q$9,FALSE))),"")</f>
        <v>5594.817549274966</v>
      </c>
      <c r="R156" s="234">
        <f ca="1">IFERROR(IF((VLOOKUP($E156,'NEA Backsheet'!$D$5:$CB$183,R$9,FALSE))="","",(VLOOKUP($E156,'NEA Backsheet'!$D$5:$CB$183,R$9,FALSE))),"")</f>
        <v>5704.2708160370257</v>
      </c>
    </row>
    <row r="157" spans="1:18"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IFERROR(IF((VLOOKUP($E157,'Adj NEA Backsheet'!$D$5:$CB$183,G$9,FALSE))="","",(VLOOKUP($E157,'Adj NEA Backsheet'!$D$5:$CB$183,G$9,FALSE))),"")</f>
        <v>7313.1612384701375</v>
      </c>
      <c r="H157" s="121">
        <f ca="1">IFERROR(IF((VLOOKUP($E157,'Adj NEA Backsheet'!$D$5:$CB$183,H$9,FALSE))="","",(VLOOKUP($E157,'Adj NEA Backsheet'!$D$5:$CB$183,H$9,FALSE))),"")</f>
        <v>6997.113731712936</v>
      </c>
      <c r="I157" s="121">
        <f ca="1">IFERROR(IF((VLOOKUP($E157,'Adj NEA Backsheet'!$D$5:$CB$183,I$9,FALSE))="","",(VLOOKUP($E157,'Adj NEA Backsheet'!$D$5:$CB$183,I$9,FALSE))),"")</f>
        <v>6884.3161472089259</v>
      </c>
      <c r="J157" s="122">
        <f ca="1">IFERROR(IF((VLOOKUP($E157,'Adj NEA Backsheet'!$D$5:$CB$183,J$9,FALSE))="","",(VLOOKUP($E157,'Adj NEA Backsheet'!$D$5:$CB$183,J$9,FALSE))),"")</f>
        <v>6908.7908909132912</v>
      </c>
      <c r="K157" s="120">
        <f ca="1">IFERROR(IF((VLOOKUP($E157,'Adj NEA Backsheet'!$D$5:$CB$183,K$9,FALSE))="","",(VLOOKUP($E157,'Adj NEA Backsheet'!$D$5:$CB$183,K$9,FALSE))),"")</f>
        <v>7408.7154338999107</v>
      </c>
      <c r="L157" s="121">
        <f ca="1">IFERROR(IF((VLOOKUP($E157,'Adj NEA Backsheet'!$D$5:$CB$183,L$9,FALSE))="","",(VLOOKUP($E157,'Adj NEA Backsheet'!$D$5:$CB$183,L$9,FALSE))),"")</f>
        <v>7488.6842388830901</v>
      </c>
      <c r="M157" s="121">
        <f ca="1">IFERROR(IF((VLOOKUP($E157,'Adj NEA Backsheet'!$D$5:$CB$183,M$9,FALSE))="","",(VLOOKUP($E157,'Adj NEA Backsheet'!$D$5:$CB$183,M$9,FALSE))),"")</f>
        <v>7489.4223500996213</v>
      </c>
      <c r="N157" s="123">
        <f ca="1">IFERROR(IF((VLOOKUP($E157,'Adj NEA Backsheet'!$D$5:$CB$183,N$9,FALSE))="","",(VLOOKUP($E157,'Adj NEA Backsheet'!$D$5:$CB$183,N$9,FALSE))),"")</f>
        <v>7323.7961786651704</v>
      </c>
      <c r="O157" s="173">
        <f ca="1">IFERROR(IF((VLOOKUP($E157,'Adj NEA Backsheet'!$D$5:$CB$183,O$9,FALSE))="","",(VLOOKUP($E157,'Adj NEA Backsheet'!$D$5:$CB$183,O$9,FALSE))),"")</f>
        <v>6954.9508396115507</v>
      </c>
      <c r="P157" s="122">
        <f ca="1">IFERROR(IF((VLOOKUP($E157,'Adj NEA Backsheet'!$D$5:$CB$183,P$9,FALSE))="","",(VLOOKUP($E157,'Adj NEA Backsheet'!$D$5:$CB$183,P$9,FALSE))),"")</f>
        <v>6913.8224363190602</v>
      </c>
      <c r="Q157" s="123">
        <f ca="1">IFERROR(IF((VLOOKUP($E157,'NEA Backsheet'!$D$5:$CB$183,Q$9,FALSE))="","",(VLOOKUP($E157,'NEA Backsheet'!$D$5:$CB$183,Q$9,FALSE))),"")</f>
        <v>7534.8364304005781</v>
      </c>
      <c r="R157" s="234">
        <f ca="1">IFERROR(IF((VLOOKUP($E157,'NEA Backsheet'!$D$5:$CB$183,R$9,FALSE))="","",(VLOOKUP($E157,'NEA Backsheet'!$D$5:$CB$183,R$9,FALSE))),"")</f>
        <v>7717.3717614596462</v>
      </c>
    </row>
    <row r="158" spans="1:18"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IFERROR(IF((VLOOKUP($E158,'Adj NEA Backsheet'!$D$5:$CB$183,G$9,FALSE))="","",(VLOOKUP($E158,'Adj NEA Backsheet'!$D$5:$CB$183,G$9,FALSE))),"")</f>
        <v>5298.362625180368</v>
      </c>
      <c r="H158" s="121">
        <f ca="1">IFERROR(IF((VLOOKUP($E158,'Adj NEA Backsheet'!$D$5:$CB$183,H$9,FALSE))="","",(VLOOKUP($E158,'Adj NEA Backsheet'!$D$5:$CB$183,H$9,FALSE))),"")</f>
        <v>5443.8263072392265</v>
      </c>
      <c r="I158" s="121">
        <f ca="1">IFERROR(IF((VLOOKUP($E158,'Adj NEA Backsheet'!$D$5:$CB$183,I$9,FALSE))="","",(VLOOKUP($E158,'Adj NEA Backsheet'!$D$5:$CB$183,I$9,FALSE))),"")</f>
        <v>5764.092991685462</v>
      </c>
      <c r="J158" s="122">
        <f ca="1">IFERROR(IF((VLOOKUP($E158,'Adj NEA Backsheet'!$D$5:$CB$183,J$9,FALSE))="","",(VLOOKUP($E158,'Adj NEA Backsheet'!$D$5:$CB$183,J$9,FALSE))),"")</f>
        <v>6092.0943912168459</v>
      </c>
      <c r="K158" s="120">
        <f ca="1">IFERROR(IF((VLOOKUP($E158,'Adj NEA Backsheet'!$D$5:$CB$183,K$9,FALSE))="","",(VLOOKUP($E158,'Adj NEA Backsheet'!$D$5:$CB$183,K$9,FALSE))),"")</f>
        <v>5493.1781650398698</v>
      </c>
      <c r="L158" s="121">
        <f ca="1">IFERROR(IF((VLOOKUP($E158,'Adj NEA Backsheet'!$D$5:$CB$183,L$9,FALSE))="","",(VLOOKUP($E158,'Adj NEA Backsheet'!$D$5:$CB$183,L$9,FALSE))),"")</f>
        <v>5553.7705293642748</v>
      </c>
      <c r="M158" s="121">
        <f ca="1">IFERROR(IF((VLOOKUP($E158,'Adj NEA Backsheet'!$D$5:$CB$183,M$9,FALSE))="","",(VLOOKUP($E158,'Adj NEA Backsheet'!$D$5:$CB$183,M$9,FALSE))),"")</f>
        <v>5553.7705293642748</v>
      </c>
      <c r="N158" s="123">
        <f ca="1">IFERROR(IF((VLOOKUP($E158,'Adj NEA Backsheet'!$D$5:$CB$183,N$9,FALSE))="","",(VLOOKUP($E158,'Adj NEA Backsheet'!$D$5:$CB$183,N$9,FALSE))),"")</f>
        <v>5433.5035170424217</v>
      </c>
      <c r="O158" s="173">
        <f ca="1">IFERROR(IF((VLOOKUP($E158,'Adj NEA Backsheet'!$D$5:$CB$183,O$9,FALSE))="","",(VLOOKUP($E158,'Adj NEA Backsheet'!$D$5:$CB$183,O$9,FALSE))),"")</f>
        <v>5955.4924798140419</v>
      </c>
      <c r="P158" s="122">
        <f ca="1">IFERROR(IF((VLOOKUP($E158,'Adj NEA Backsheet'!$D$5:$CB$183,P$9,FALSE))="","",(VLOOKUP($E158,'Adj NEA Backsheet'!$D$5:$CB$183,P$9,FALSE))),"")</f>
        <v>6047.4711940592788</v>
      </c>
      <c r="Q158" s="123">
        <f ca="1">IFERROR(IF((VLOOKUP($E158,'NEA Backsheet'!$D$5:$CB$183,Q$9,FALSE))="","",(VLOOKUP($E158,'NEA Backsheet'!$D$5:$CB$183,Q$9,FALSE))),"")</f>
        <v>6102.6534236342341</v>
      </c>
      <c r="R158" s="234">
        <f ca="1">IFERROR(IF((VLOOKUP($E158,'NEA Backsheet'!$D$5:$CB$183,R$9,FALSE))="","",(VLOOKUP($E158,'NEA Backsheet'!$D$5:$CB$183,R$9,FALSE))),"")</f>
        <v>6246.7727288366686</v>
      </c>
    </row>
    <row r="159" spans="1:18"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IFERROR(IF((VLOOKUP($E159,'Adj NEA Backsheet'!$D$5:$CB$183,G$9,FALSE))="","",(VLOOKUP($E159,'Adj NEA Backsheet'!$D$5:$CB$183,G$9,FALSE))),"")</f>
        <v>6314.0390698253204</v>
      </c>
      <c r="H159" s="121">
        <f ca="1">IFERROR(IF((VLOOKUP($E159,'Adj NEA Backsheet'!$D$5:$CB$183,H$9,FALSE))="","",(VLOOKUP($E159,'Adj NEA Backsheet'!$D$5:$CB$183,H$9,FALSE))),"")</f>
        <v>6422.426884128954</v>
      </c>
      <c r="I159" s="121">
        <f ca="1">IFERROR(IF((VLOOKUP($E159,'Adj NEA Backsheet'!$D$5:$CB$183,I$9,FALSE))="","",(VLOOKUP($E159,'Adj NEA Backsheet'!$D$5:$CB$183,I$9,FALSE))),"")</f>
        <v>6605.5714240286434</v>
      </c>
      <c r="J159" s="122">
        <f ca="1">IFERROR(IF((VLOOKUP($E159,'Adj NEA Backsheet'!$D$5:$CB$183,J$9,FALSE))="","",(VLOOKUP($E159,'Adj NEA Backsheet'!$D$5:$CB$183,J$9,FALSE))),"")</f>
        <v>6433.7779770395809</v>
      </c>
      <c r="K159" s="120">
        <f ca="1">IFERROR(IF((VLOOKUP($E159,'Adj NEA Backsheet'!$D$5:$CB$183,K$9,FALSE))="","",(VLOOKUP($E159,'Adj NEA Backsheet'!$D$5:$CB$183,K$9,FALSE))),"")</f>
        <v>6347.4936328163803</v>
      </c>
      <c r="L159" s="121">
        <f ca="1">IFERROR(IF((VLOOKUP($E159,'Adj NEA Backsheet'!$D$5:$CB$183,L$9,FALSE))="","",(VLOOKUP($E159,'Adj NEA Backsheet'!$D$5:$CB$183,L$9,FALSE))),"")</f>
        <v>6417.305395105479</v>
      </c>
      <c r="M159" s="121">
        <f ca="1">IFERROR(IF((VLOOKUP($E159,'Adj NEA Backsheet'!$D$5:$CB$183,M$9,FALSE))="","",(VLOOKUP($E159,'Adj NEA Backsheet'!$D$5:$CB$183,M$9,FALSE))),"")</f>
        <v>6437.247108874275</v>
      </c>
      <c r="N159" s="123">
        <f ca="1">IFERROR(IF((VLOOKUP($E159,'Adj NEA Backsheet'!$D$5:$CB$183,N$9,FALSE))="","",(VLOOKUP($E159,'Adj NEA Backsheet'!$D$5:$CB$183,N$9,FALSE))),"")</f>
        <v>6289.5573665186721</v>
      </c>
      <c r="O159" s="173">
        <f ca="1">IFERROR(IF((VLOOKUP($E159,'Adj NEA Backsheet'!$D$5:$CB$183,O$9,FALSE))="","",(VLOOKUP($E159,'Adj NEA Backsheet'!$D$5:$CB$183,O$9,FALSE))),"")</f>
        <v>6727.0519996675239</v>
      </c>
      <c r="P159" s="122">
        <f ca="1">IFERROR(IF((VLOOKUP($E159,'Adj NEA Backsheet'!$D$5:$CB$183,P$9,FALSE))="","",(VLOOKUP($E159,'Adj NEA Backsheet'!$D$5:$CB$183,P$9,FALSE))),"")</f>
        <v>6966.5330517897146</v>
      </c>
      <c r="Q159" s="123">
        <f ca="1">IFERROR(IF((VLOOKUP($E159,'NEA Backsheet'!$D$5:$CB$183,Q$9,FALSE))="","",(VLOOKUP($E159,'NEA Backsheet'!$D$5:$CB$183,Q$9,FALSE))),"")</f>
        <v>7342.1631656577238</v>
      </c>
      <c r="R159" s="234">
        <f ca="1">IFERROR(IF((VLOOKUP($E159,'NEA Backsheet'!$D$5:$CB$183,R$9,FALSE))="","",(VLOOKUP($E159,'NEA Backsheet'!$D$5:$CB$183,R$9,FALSE))),"")</f>
        <v>7066.7172150064107</v>
      </c>
    </row>
    <row r="160" spans="1:18"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IFERROR(IF((VLOOKUP($E160,'Adj NEA Backsheet'!$D$5:$CB$183,G$9,FALSE))="","",(VLOOKUP($E160,'Adj NEA Backsheet'!$D$5:$CB$183,G$9,FALSE))),"")</f>
        <v>6823.7287811996694</v>
      </c>
      <c r="H160" s="121">
        <f ca="1">IFERROR(IF((VLOOKUP($E160,'Adj NEA Backsheet'!$D$5:$CB$183,H$9,FALSE))="","",(VLOOKUP($E160,'Adj NEA Backsheet'!$D$5:$CB$183,H$9,FALSE))),"")</f>
        <v>6687.259324313648</v>
      </c>
      <c r="I160" s="121">
        <f ca="1">IFERROR(IF((VLOOKUP($E160,'Adj NEA Backsheet'!$D$5:$CB$183,I$9,FALSE))="","",(VLOOKUP($E160,'Adj NEA Backsheet'!$D$5:$CB$183,I$9,FALSE))),"")</f>
        <v>7104.2114385837522</v>
      </c>
      <c r="J160" s="122">
        <f ca="1">IFERROR(IF((VLOOKUP($E160,'Adj NEA Backsheet'!$D$5:$CB$183,J$9,FALSE))="","",(VLOOKUP($E160,'Adj NEA Backsheet'!$D$5:$CB$183,J$9,FALSE))),"")</f>
        <v>6744.9775979637416</v>
      </c>
      <c r="K160" s="120">
        <f ca="1">IFERROR(IF((VLOOKUP($E160,'Adj NEA Backsheet'!$D$5:$CB$183,K$9,FALSE))="","",(VLOOKUP($E160,'Adj NEA Backsheet'!$D$5:$CB$183,K$9,FALSE))),"")</f>
        <v>6776.7801957186066</v>
      </c>
      <c r="L160" s="121">
        <f ca="1">IFERROR(IF((VLOOKUP($E160,'Adj NEA Backsheet'!$D$5:$CB$183,L$9,FALSE))="","",(VLOOKUP($E160,'Adj NEA Backsheet'!$D$5:$CB$183,L$9,FALSE))),"")</f>
        <v>6839.6730610195027</v>
      </c>
      <c r="M160" s="121">
        <f ca="1">IFERROR(IF((VLOOKUP($E160,'Adj NEA Backsheet'!$D$5:$CB$183,M$9,FALSE))="","",(VLOOKUP($E160,'Adj NEA Backsheet'!$D$5:$CB$183,M$9,FALSE))),"")</f>
        <v>7240.065542391274</v>
      </c>
      <c r="N160" s="123">
        <f ca="1">IFERROR(IF((VLOOKUP($E160,'Adj NEA Backsheet'!$D$5:$CB$183,N$9,FALSE))="","",(VLOOKUP($E160,'Adj NEA Backsheet'!$D$5:$CB$183,N$9,FALSE))),"")</f>
        <v>7093.7893430340428</v>
      </c>
      <c r="O160" s="173">
        <f ca="1">IFERROR(IF((VLOOKUP($E160,'Adj NEA Backsheet'!$D$5:$CB$183,O$9,FALSE))="","",(VLOOKUP($E160,'Adj NEA Backsheet'!$D$5:$CB$183,O$9,FALSE))),"")</f>
        <v>7032.3222274667332</v>
      </c>
      <c r="P160" s="122">
        <f ca="1">IFERROR(IF((VLOOKUP($E160,'Adj NEA Backsheet'!$D$5:$CB$183,P$9,FALSE))="","",(VLOOKUP($E160,'Adj NEA Backsheet'!$D$5:$CB$183,P$9,FALSE))),"")</f>
        <v>7146.2956836878957</v>
      </c>
      <c r="Q160" s="123">
        <f ca="1">IFERROR(IF((VLOOKUP($E160,'NEA Backsheet'!$D$5:$CB$183,Q$9,FALSE))="","",(VLOOKUP($E160,'NEA Backsheet'!$D$5:$CB$183,Q$9,FALSE))),"")</f>
        <v>7155.0340540301577</v>
      </c>
      <c r="R160" s="234">
        <f ca="1">IFERROR(IF((VLOOKUP($E160,'NEA Backsheet'!$D$5:$CB$183,R$9,FALSE))="","",(VLOOKUP($E160,'NEA Backsheet'!$D$5:$CB$183,R$9,FALSE))),"")</f>
        <v>7016.4629017009602</v>
      </c>
    </row>
    <row r="161" spans="1:18"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IFERROR(IF((VLOOKUP($E161,'Adj NEA Backsheet'!$D$5:$CB$183,G$9,FALSE))="","",(VLOOKUP($E161,'Adj NEA Backsheet'!$D$5:$CB$183,G$9,FALSE))),"")</f>
        <v>23916.226261393775</v>
      </c>
      <c r="H161" s="121">
        <f ca="1">IFERROR(IF((VLOOKUP($E161,'Adj NEA Backsheet'!$D$5:$CB$183,H$9,FALSE))="","",(VLOOKUP($E161,'Adj NEA Backsheet'!$D$5:$CB$183,H$9,FALSE))),"")</f>
        <v>23567.67850134286</v>
      </c>
      <c r="I161" s="121">
        <f ca="1">IFERROR(IF((VLOOKUP($E161,'Adj NEA Backsheet'!$D$5:$CB$183,I$9,FALSE))="","",(VLOOKUP($E161,'Adj NEA Backsheet'!$D$5:$CB$183,I$9,FALSE))),"")</f>
        <v>24835.666283413182</v>
      </c>
      <c r="J161" s="122">
        <f ca="1">IFERROR(IF((VLOOKUP($E161,'Adj NEA Backsheet'!$D$5:$CB$183,J$9,FALSE))="","",(VLOOKUP($E161,'Adj NEA Backsheet'!$D$5:$CB$183,J$9,FALSE))),"")</f>
        <v>24929.777398830181</v>
      </c>
      <c r="K161" s="120">
        <f ca="1">IFERROR(IF((VLOOKUP($E161,'Adj NEA Backsheet'!$D$5:$CB$183,K$9,FALSE))="","",(VLOOKUP($E161,'Adj NEA Backsheet'!$D$5:$CB$183,K$9,FALSE))),"")</f>
        <v>24500.631589386299</v>
      </c>
      <c r="L161" s="121">
        <f ca="1">IFERROR(IF((VLOOKUP($E161,'Adj NEA Backsheet'!$D$5:$CB$183,L$9,FALSE))="","",(VLOOKUP($E161,'Adj NEA Backsheet'!$D$5:$CB$183,L$9,FALSE))),"")</f>
        <v>24832.5909694777</v>
      </c>
      <c r="M161" s="121">
        <f ca="1">IFERROR(IF((VLOOKUP($E161,'Adj NEA Backsheet'!$D$5:$CB$183,M$9,FALSE))="","",(VLOOKUP($E161,'Adj NEA Backsheet'!$D$5:$CB$183,M$9,FALSE))),"")</f>
        <v>24869.825898161871</v>
      </c>
      <c r="N161" s="123">
        <f ca="1">IFERROR(IF((VLOOKUP($E161,'Adj NEA Backsheet'!$D$5:$CB$183,N$9,FALSE))="","",(VLOOKUP($E161,'Adj NEA Backsheet'!$D$5:$CB$183,N$9,FALSE))),"")</f>
        <v>24355.874308263112</v>
      </c>
      <c r="O161" s="173">
        <f ca="1">IFERROR(IF((VLOOKUP($E161,'Adj NEA Backsheet'!$D$5:$CB$183,O$9,FALSE))="","",(VLOOKUP($E161,'Adj NEA Backsheet'!$D$5:$CB$183,O$9,FALSE))),"")</f>
        <v>26135.490232577933</v>
      </c>
      <c r="P161" s="122">
        <f ca="1">IFERROR(IF((VLOOKUP($E161,'Adj NEA Backsheet'!$D$5:$CB$183,P$9,FALSE))="","",(VLOOKUP($E161,'Adj NEA Backsheet'!$D$5:$CB$183,P$9,FALSE))),"")</f>
        <v>26619.811551938219</v>
      </c>
      <c r="Q161" s="123">
        <f ca="1">IFERROR(IF((VLOOKUP($E161,'NEA Backsheet'!$D$5:$CB$183,Q$9,FALSE))="","",(VLOOKUP($E161,'NEA Backsheet'!$D$5:$CB$183,Q$9,FALSE))),"")</f>
        <v>28425.764237958563</v>
      </c>
      <c r="R161" s="234">
        <f ca="1">IFERROR(IF((VLOOKUP($E161,'NEA Backsheet'!$D$5:$CB$183,R$9,FALSE))="","",(VLOOKUP($E161,'NEA Backsheet'!$D$5:$CB$183,R$9,FALSE))),"")</f>
        <v>28274.278103764707</v>
      </c>
    </row>
    <row r="162" spans="1:18"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IFERROR(IF((VLOOKUP($E162,'Adj NEA Backsheet'!$D$5:$CB$183,G$9,FALSE))="","",(VLOOKUP($E162,'Adj NEA Backsheet'!$D$5:$CB$183,G$9,FALSE))),"")</f>
        <v>10747.601470643902</v>
      </c>
      <c r="H162" s="121">
        <f ca="1">IFERROR(IF((VLOOKUP($E162,'Adj NEA Backsheet'!$D$5:$CB$183,H$9,FALSE))="","",(VLOOKUP($E162,'Adj NEA Backsheet'!$D$5:$CB$183,H$9,FALSE))),"")</f>
        <v>10438.632751381798</v>
      </c>
      <c r="I162" s="121">
        <f ca="1">IFERROR(IF((VLOOKUP($E162,'Adj NEA Backsheet'!$D$5:$CB$183,I$9,FALSE))="","",(VLOOKUP($E162,'Adj NEA Backsheet'!$D$5:$CB$183,I$9,FALSE))),"")</f>
        <v>10938.004464013342</v>
      </c>
      <c r="J162" s="122">
        <f ca="1">IFERROR(IF((VLOOKUP($E162,'Adj NEA Backsheet'!$D$5:$CB$183,J$9,FALSE))="","",(VLOOKUP($E162,'Adj NEA Backsheet'!$D$5:$CB$183,J$9,FALSE))),"")</f>
        <v>10553.977270291758</v>
      </c>
      <c r="K162" s="120">
        <f ca="1">IFERROR(IF((VLOOKUP($E162,'Adj NEA Backsheet'!$D$5:$CB$183,K$9,FALSE))="","",(VLOOKUP($E162,'Adj NEA Backsheet'!$D$5:$CB$183,K$9,FALSE))),"")</f>
        <v>10397.858858142226</v>
      </c>
      <c r="L162" s="121">
        <f ca="1">IFERROR(IF((VLOOKUP($E162,'Adj NEA Backsheet'!$D$5:$CB$183,L$9,FALSE))="","",(VLOOKUP($E162,'Adj NEA Backsheet'!$D$5:$CB$183,L$9,FALSE))),"")</f>
        <v>10402.89379888417</v>
      </c>
      <c r="M162" s="121">
        <f ca="1">IFERROR(IF((VLOOKUP($E162,'Adj NEA Backsheet'!$D$5:$CB$183,M$9,FALSE))="","",(VLOOKUP($E162,'Adj NEA Backsheet'!$D$5:$CB$183,M$9,FALSE))),"")</f>
        <v>10882.021210172925</v>
      </c>
      <c r="N162" s="123">
        <f ca="1">IFERROR(IF((VLOOKUP($E162,'Adj NEA Backsheet'!$D$5:$CB$183,N$9,FALSE))="","",(VLOOKUP($E162,'Adj NEA Backsheet'!$D$5:$CB$183,N$9,FALSE))),"")</f>
        <v>10415.654466888556</v>
      </c>
      <c r="O162" s="173">
        <f ca="1">IFERROR(IF((VLOOKUP($E162,'Adj NEA Backsheet'!$D$5:$CB$183,O$9,FALSE))="","",(VLOOKUP($E162,'Adj NEA Backsheet'!$D$5:$CB$183,O$9,FALSE))),"")</f>
        <v>11043.964566315304</v>
      </c>
      <c r="P162" s="122">
        <f ca="1">IFERROR(IF((VLOOKUP($E162,'Adj NEA Backsheet'!$D$5:$CB$183,P$9,FALSE))="","",(VLOOKUP($E162,'Adj NEA Backsheet'!$D$5:$CB$183,P$9,FALSE))),"")</f>
        <v>10818.709156567455</v>
      </c>
      <c r="Q162" s="123">
        <f ca="1">IFERROR(IF((VLOOKUP($E162,'NEA Backsheet'!$D$5:$CB$183,Q$9,FALSE))="","",(VLOOKUP($E162,'NEA Backsheet'!$D$5:$CB$183,Q$9,FALSE))),"")</f>
        <v>10672.80254295898</v>
      </c>
      <c r="R162" s="234">
        <f ca="1">IFERROR(IF((VLOOKUP($E162,'NEA Backsheet'!$D$5:$CB$183,R$9,FALSE))="","",(VLOOKUP($E162,'NEA Backsheet'!$D$5:$CB$183,R$9,FALSE))),"")</f>
        <v>10674.887674411249</v>
      </c>
    </row>
    <row r="163" spans="1:18"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IFERROR(IF((VLOOKUP($E163,'Adj NEA Backsheet'!$D$5:$CB$183,G$9,FALSE))="","",(VLOOKUP($E163,'Adj NEA Backsheet'!$D$5:$CB$183,G$9,FALSE))),"")</f>
        <v>6707.8455234799048</v>
      </c>
      <c r="H163" s="121">
        <f ca="1">IFERROR(IF((VLOOKUP($E163,'Adj NEA Backsheet'!$D$5:$CB$183,H$9,FALSE))="","",(VLOOKUP($E163,'Adj NEA Backsheet'!$D$5:$CB$183,H$9,FALSE))),"")</f>
        <v>6654.8055585715265</v>
      </c>
      <c r="I163" s="121">
        <f ca="1">IFERROR(IF((VLOOKUP($E163,'Adj NEA Backsheet'!$D$5:$CB$183,I$9,FALSE))="","",(VLOOKUP($E163,'Adj NEA Backsheet'!$D$5:$CB$183,I$9,FALSE))),"")</f>
        <v>6961.4050879221031</v>
      </c>
      <c r="J163" s="122">
        <f ca="1">IFERROR(IF((VLOOKUP($E163,'Adj NEA Backsheet'!$D$5:$CB$183,J$9,FALSE))="","",(VLOOKUP($E163,'Adj NEA Backsheet'!$D$5:$CB$183,J$9,FALSE))),"")</f>
        <v>6957.1534967831958</v>
      </c>
      <c r="K163" s="120">
        <f ca="1">IFERROR(IF((VLOOKUP($E163,'Adj NEA Backsheet'!$D$5:$CB$183,K$9,FALSE))="","",(VLOOKUP($E163,'Adj NEA Backsheet'!$D$5:$CB$183,K$9,FALSE))),"")</f>
        <v>7013.84809260375</v>
      </c>
      <c r="L163" s="121">
        <f ca="1">IFERROR(IF((VLOOKUP($E163,'Adj NEA Backsheet'!$D$5:$CB$183,L$9,FALSE))="","",(VLOOKUP($E163,'Adj NEA Backsheet'!$D$5:$CB$183,L$9,FALSE))),"")</f>
        <v>6898.1868004613025</v>
      </c>
      <c r="M163" s="121">
        <f ca="1">IFERROR(IF((VLOOKUP($E163,'Adj NEA Backsheet'!$D$5:$CB$183,M$9,FALSE))="","",(VLOOKUP($E163,'Adj NEA Backsheet'!$D$5:$CB$183,M$9,FALSE))),"")</f>
        <v>7170.3404579825019</v>
      </c>
      <c r="N163" s="123">
        <f ca="1">IFERROR(IF((VLOOKUP($E163,'Adj NEA Backsheet'!$D$5:$CB$183,N$9,FALSE))="","",(VLOOKUP($E163,'Adj NEA Backsheet'!$D$5:$CB$183,N$9,FALSE))),"")</f>
        <v>7216.1861685550484</v>
      </c>
      <c r="O163" s="173">
        <f ca="1">IFERROR(IF((VLOOKUP($E163,'Adj NEA Backsheet'!$D$5:$CB$183,O$9,FALSE))="","",(VLOOKUP($E163,'Adj NEA Backsheet'!$D$5:$CB$183,O$9,FALSE))),"")</f>
        <v>7168.6731890111496</v>
      </c>
      <c r="P163" s="122">
        <f ca="1">IFERROR(IF((VLOOKUP($E163,'Adj NEA Backsheet'!$D$5:$CB$183,P$9,FALSE))="","",(VLOOKUP($E163,'Adj NEA Backsheet'!$D$5:$CB$183,P$9,FALSE))),"")</f>
        <v>7043.2819722631575</v>
      </c>
      <c r="Q163" s="123">
        <f ca="1">IFERROR(IF((VLOOKUP($E163,'NEA Backsheet'!$D$5:$CB$183,Q$9,FALSE))="","",(VLOOKUP($E163,'NEA Backsheet'!$D$5:$CB$183,Q$9,FALSE))),"")</f>
        <v>7177.2437964783385</v>
      </c>
      <c r="R163" s="234">
        <f ca="1">IFERROR(IF((VLOOKUP($E163,'NEA Backsheet'!$D$5:$CB$183,R$9,FALSE))="","",(VLOOKUP($E163,'NEA Backsheet'!$D$5:$CB$183,R$9,FALSE))),"")</f>
        <v>7639.6254404516058</v>
      </c>
    </row>
    <row r="164" spans="1:18"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IFERROR(IF((VLOOKUP($E164,'Adj NEA Backsheet'!$D$5:$CB$183,G$9,FALSE))="","",(VLOOKUP($E164,'Adj NEA Backsheet'!$D$5:$CB$183,G$9,FALSE))),"")</f>
        <v>8901.341477753127</v>
      </c>
      <c r="H164" s="121">
        <f ca="1">IFERROR(IF((VLOOKUP($E164,'Adj NEA Backsheet'!$D$5:$CB$183,H$9,FALSE))="","",(VLOOKUP($E164,'Adj NEA Backsheet'!$D$5:$CB$183,H$9,FALSE))),"")</f>
        <v>8851.9665393866981</v>
      </c>
      <c r="I164" s="121">
        <f ca="1">IFERROR(IF((VLOOKUP($E164,'Adj NEA Backsheet'!$D$5:$CB$183,I$9,FALSE))="","",(VLOOKUP($E164,'Adj NEA Backsheet'!$D$5:$CB$183,I$9,FALSE))),"")</f>
        <v>9016.7624587671526</v>
      </c>
      <c r="J164" s="122">
        <f ca="1">IFERROR(IF((VLOOKUP($E164,'Adj NEA Backsheet'!$D$5:$CB$183,J$9,FALSE))="","",(VLOOKUP($E164,'Adj NEA Backsheet'!$D$5:$CB$183,J$9,FALSE))),"")</f>
        <v>9480.4209989553437</v>
      </c>
      <c r="K164" s="120">
        <f ca="1">IFERROR(IF((VLOOKUP($E164,'Adj NEA Backsheet'!$D$5:$CB$183,K$9,FALSE))="","",(VLOOKUP($E164,'Adj NEA Backsheet'!$D$5:$CB$183,K$9,FALSE))),"")</f>
        <v>9195.9538828541336</v>
      </c>
      <c r="L164" s="121">
        <f ca="1">IFERROR(IF((VLOOKUP($E164,'Adj NEA Backsheet'!$D$5:$CB$183,L$9,FALSE))="","",(VLOOKUP($E164,'Adj NEA Backsheet'!$D$5:$CB$183,L$9,FALSE))),"")</f>
        <v>9296.9316196413256</v>
      </c>
      <c r="M164" s="121">
        <f ca="1">IFERROR(IF((VLOOKUP($E164,'Adj NEA Backsheet'!$D$5:$CB$183,M$9,FALSE))="","",(VLOOKUP($E164,'Adj NEA Backsheet'!$D$5:$CB$183,M$9,FALSE))),"")</f>
        <v>9296.9316196413274</v>
      </c>
      <c r="N164" s="123">
        <f ca="1">IFERROR(IF((VLOOKUP($E164,'Adj NEA Backsheet'!$D$5:$CB$183,N$9,FALSE))="","",(VLOOKUP($E164,'Adj NEA Backsheet'!$D$5:$CB$183,N$9,FALSE))),"")</f>
        <v>9099.5166286822077</v>
      </c>
      <c r="O164" s="173">
        <f ca="1">IFERROR(IF((VLOOKUP($E164,'Adj NEA Backsheet'!$D$5:$CB$183,O$9,FALSE))="","",(VLOOKUP($E164,'Adj NEA Backsheet'!$D$5:$CB$183,O$9,FALSE))),"")</f>
        <v>9973.5854003515706</v>
      </c>
      <c r="P164" s="122">
        <f ca="1">IFERROR(IF((VLOOKUP($E164,'Adj NEA Backsheet'!$D$5:$CB$183,P$9,FALSE))="","",(VLOOKUP($E164,'Adj NEA Backsheet'!$D$5:$CB$183,P$9,FALSE))),"")</f>
        <v>10424.714546132211</v>
      </c>
      <c r="Q164" s="123">
        <f ca="1">IFERROR(IF((VLOOKUP($E164,'NEA Backsheet'!$D$5:$CB$183,Q$9,FALSE))="","",(VLOOKUP($E164,'NEA Backsheet'!$D$5:$CB$183,Q$9,FALSE))),"")</f>
        <v>11319.790797876669</v>
      </c>
      <c r="R164" s="234">
        <f ca="1">IFERROR(IF((VLOOKUP($E164,'NEA Backsheet'!$D$5:$CB$183,R$9,FALSE))="","",(VLOOKUP($E164,'NEA Backsheet'!$D$5:$CB$183,R$9,FALSE))),"")</f>
        <v>11061.460746951267</v>
      </c>
    </row>
    <row r="165" spans="1:18"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IFERROR(IF((VLOOKUP($E165,'Adj NEA Backsheet'!$D$5:$CB$183,G$9,FALSE))="","",(VLOOKUP($E165,'Adj NEA Backsheet'!$D$5:$CB$183,G$9,FALSE))),"")</f>
        <v>18691.394452551976</v>
      </c>
      <c r="H165" s="121">
        <f ca="1">IFERROR(IF((VLOOKUP($E165,'Adj NEA Backsheet'!$D$5:$CB$183,H$9,FALSE))="","",(VLOOKUP($E165,'Adj NEA Backsheet'!$D$5:$CB$183,H$9,FALSE))),"")</f>
        <v>18308.897747489333</v>
      </c>
      <c r="I165" s="121">
        <f ca="1">IFERROR(IF((VLOOKUP($E165,'Adj NEA Backsheet'!$D$5:$CB$183,I$9,FALSE))="","",(VLOOKUP($E165,'Adj NEA Backsheet'!$D$5:$CB$183,I$9,FALSE))),"")</f>
        <v>19088.012471373637</v>
      </c>
      <c r="J165" s="122">
        <f ca="1">IFERROR(IF((VLOOKUP($E165,'Adj NEA Backsheet'!$D$5:$CB$183,J$9,FALSE))="","",(VLOOKUP($E165,'Adj NEA Backsheet'!$D$5:$CB$183,J$9,FALSE))),"")</f>
        <v>19347.551865056841</v>
      </c>
      <c r="K165" s="120">
        <f ca="1">IFERROR(IF((VLOOKUP($E165,'Adj NEA Backsheet'!$D$5:$CB$183,K$9,FALSE))="","",(VLOOKUP($E165,'Adj NEA Backsheet'!$D$5:$CB$183,K$9,FALSE))),"")</f>
        <v>19200.51019695928</v>
      </c>
      <c r="L165" s="121">
        <f ca="1">IFERROR(IF((VLOOKUP($E165,'Adj NEA Backsheet'!$D$5:$CB$183,L$9,FALSE))="","",(VLOOKUP($E165,'Adj NEA Backsheet'!$D$5:$CB$183,L$9,FALSE))),"")</f>
        <v>18740.054368897319</v>
      </c>
      <c r="M165" s="121">
        <f ca="1">IFERROR(IF((VLOOKUP($E165,'Adj NEA Backsheet'!$D$5:$CB$183,M$9,FALSE))="","",(VLOOKUP($E165,'Adj NEA Backsheet'!$D$5:$CB$183,M$9,FALSE))),"")</f>
        <v>19997.357475156659</v>
      </c>
      <c r="N165" s="123">
        <f ca="1">IFERROR(IF((VLOOKUP($E165,'Adj NEA Backsheet'!$D$5:$CB$183,N$9,FALSE))="","",(VLOOKUP($E165,'Adj NEA Backsheet'!$D$5:$CB$183,N$9,FALSE))),"")</f>
        <v>20140.254746193375</v>
      </c>
      <c r="O165" s="173">
        <f ca="1">IFERROR(IF((VLOOKUP($E165,'Adj NEA Backsheet'!$D$5:$CB$183,O$9,FALSE))="","",(VLOOKUP($E165,'Adj NEA Backsheet'!$D$5:$CB$183,O$9,FALSE))),"")</f>
        <v>18707.075727605246</v>
      </c>
      <c r="P165" s="122">
        <f ca="1">IFERROR(IF((VLOOKUP($E165,'Adj NEA Backsheet'!$D$5:$CB$183,P$9,FALSE))="","",(VLOOKUP($E165,'Adj NEA Backsheet'!$D$5:$CB$183,P$9,FALSE))),"")</f>
        <v>18684.703243920587</v>
      </c>
      <c r="Q165" s="123">
        <f ca="1">IFERROR(IF((VLOOKUP($E165,'NEA Backsheet'!$D$5:$CB$183,Q$9,FALSE))="","",(VLOOKUP($E165,'NEA Backsheet'!$D$5:$CB$183,Q$9,FALSE))),"")</f>
        <v>20091.127311497719</v>
      </c>
      <c r="R165" s="234">
        <f ca="1">IFERROR(IF((VLOOKUP($E165,'NEA Backsheet'!$D$5:$CB$183,R$9,FALSE))="","",(VLOOKUP($E165,'NEA Backsheet'!$D$5:$CB$183,R$9,FALSE))),"")</f>
        <v>20446.31373971478</v>
      </c>
    </row>
    <row r="166" spans="1:18"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IFERROR(IF((VLOOKUP($E166,'Adj NEA Backsheet'!$D$5:$CB$183,G$9,FALSE))="","",(VLOOKUP($E166,'Adj NEA Backsheet'!$D$5:$CB$183,G$9,FALSE))),"")</f>
        <v>8115.5248656257454</v>
      </c>
      <c r="H166" s="121">
        <f ca="1">IFERROR(IF((VLOOKUP($E166,'Adj NEA Backsheet'!$D$5:$CB$183,H$9,FALSE))="","",(VLOOKUP($E166,'Adj NEA Backsheet'!$D$5:$CB$183,H$9,FALSE))),"")</f>
        <v>8025.4957766273328</v>
      </c>
      <c r="I166" s="121">
        <f ca="1">IFERROR(IF((VLOOKUP($E166,'Adj NEA Backsheet'!$D$5:$CB$183,I$9,FALSE))="","",(VLOOKUP($E166,'Adj NEA Backsheet'!$D$5:$CB$183,I$9,FALSE))),"")</f>
        <v>8810.1363306696876</v>
      </c>
      <c r="J166" s="122">
        <f ca="1">IFERROR(IF((VLOOKUP($E166,'Adj NEA Backsheet'!$D$5:$CB$183,J$9,FALSE))="","",(VLOOKUP($E166,'Adj NEA Backsheet'!$D$5:$CB$183,J$9,FALSE))),"")</f>
        <v>8726.139955238581</v>
      </c>
      <c r="K166" s="120">
        <f ca="1">IFERROR(IF((VLOOKUP($E166,'Adj NEA Backsheet'!$D$5:$CB$183,K$9,FALSE))="","",(VLOOKUP($E166,'Adj NEA Backsheet'!$D$5:$CB$183,K$9,FALSE))),"")</f>
        <v>8449.3213072615545</v>
      </c>
      <c r="L166" s="121">
        <f ca="1">IFERROR(IF((VLOOKUP($E166,'Adj NEA Backsheet'!$D$5:$CB$183,L$9,FALSE))="","",(VLOOKUP($E166,'Adj NEA Backsheet'!$D$5:$CB$183,L$9,FALSE))),"")</f>
        <v>8400.6923217346466</v>
      </c>
      <c r="M166" s="121">
        <f ca="1">IFERROR(IF((VLOOKUP($E166,'Adj NEA Backsheet'!$D$5:$CB$183,M$9,FALSE))="","",(VLOOKUP($E166,'Adj NEA Backsheet'!$D$5:$CB$183,M$9,FALSE))),"")</f>
        <v>8780.0527375170423</v>
      </c>
      <c r="N166" s="123">
        <f ca="1">IFERROR(IF((VLOOKUP($E166,'Adj NEA Backsheet'!$D$5:$CB$183,N$9,FALSE))="","",(VLOOKUP($E166,'Adj NEA Backsheet'!$D$5:$CB$183,N$9,FALSE))),"")</f>
        <v>8770.9931159715525</v>
      </c>
      <c r="O166" s="173">
        <f ca="1">IFERROR(IF((VLOOKUP($E166,'Adj NEA Backsheet'!$D$5:$CB$183,O$9,FALSE))="","",(VLOOKUP($E166,'Adj NEA Backsheet'!$D$5:$CB$183,O$9,FALSE))),"")</f>
        <v>8641.9019397029206</v>
      </c>
      <c r="P166" s="122">
        <f ca="1">IFERROR(IF((VLOOKUP($E166,'Adj NEA Backsheet'!$D$5:$CB$183,P$9,FALSE))="","",(VLOOKUP($E166,'Adj NEA Backsheet'!$D$5:$CB$183,P$9,FALSE))),"")</f>
        <v>8487.6820263446807</v>
      </c>
      <c r="Q166" s="123">
        <f ca="1">IFERROR(IF((VLOOKUP($E166,'NEA Backsheet'!$D$5:$CB$183,Q$9,FALSE))="","",(VLOOKUP($E166,'NEA Backsheet'!$D$5:$CB$183,Q$9,FALSE))),"")</f>
        <v>8703.3921312576622</v>
      </c>
      <c r="R166" s="234">
        <f ca="1">IFERROR(IF((VLOOKUP($E166,'NEA Backsheet'!$D$5:$CB$183,R$9,FALSE))="","",(VLOOKUP($E166,'NEA Backsheet'!$D$5:$CB$183,R$9,FALSE))),"")</f>
        <v>8796.9408945358664</v>
      </c>
    </row>
    <row r="167" spans="1:18"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IFERROR(IF((VLOOKUP($E167,'Adj NEA Backsheet'!$D$5:$CB$183,G$9,FALSE))="","",(VLOOKUP($E167,'Adj NEA Backsheet'!$D$5:$CB$183,G$9,FALSE))),"")</f>
        <v>28410.439663008216</v>
      </c>
      <c r="H167" s="121">
        <f ca="1">IFERROR(IF((VLOOKUP($E167,'Adj NEA Backsheet'!$D$5:$CB$183,H$9,FALSE))="","",(VLOOKUP($E167,'Adj NEA Backsheet'!$D$5:$CB$183,H$9,FALSE))),"")</f>
        <v>28318.810560567854</v>
      </c>
      <c r="I167" s="121">
        <f ca="1">IFERROR(IF((VLOOKUP($E167,'Adj NEA Backsheet'!$D$5:$CB$183,I$9,FALSE))="","",(VLOOKUP($E167,'Adj NEA Backsheet'!$D$5:$CB$183,I$9,FALSE))),"")</f>
        <v>29457.772475587255</v>
      </c>
      <c r="J167" s="122">
        <f ca="1">IFERROR(IF((VLOOKUP($E167,'Adj NEA Backsheet'!$D$5:$CB$183,J$9,FALSE))="","",(VLOOKUP($E167,'Adj NEA Backsheet'!$D$5:$CB$183,J$9,FALSE))),"")</f>
        <v>29241.167226275291</v>
      </c>
      <c r="K167" s="120">
        <f ca="1">IFERROR(IF((VLOOKUP($E167,'Adj NEA Backsheet'!$D$5:$CB$183,K$9,FALSE))="","",(VLOOKUP($E167,'Adj NEA Backsheet'!$D$5:$CB$183,K$9,FALSE))),"")</f>
        <v>28762.556733643571</v>
      </c>
      <c r="L167" s="121">
        <f ca="1">IFERROR(IF((VLOOKUP($E167,'Adj NEA Backsheet'!$D$5:$CB$183,L$9,FALSE))="","",(VLOOKUP($E167,'Adj NEA Backsheet'!$D$5:$CB$183,L$9,FALSE))),"")</f>
        <v>28392.211600268151</v>
      </c>
      <c r="M167" s="121">
        <f ca="1">IFERROR(IF((VLOOKUP($E167,'Adj NEA Backsheet'!$D$5:$CB$183,M$9,FALSE))="","",(VLOOKUP($E167,'Adj NEA Backsheet'!$D$5:$CB$183,M$9,FALSE))),"")</f>
        <v>29134.06850450809</v>
      </c>
      <c r="N167" s="123">
        <f ca="1">IFERROR(IF((VLOOKUP($E167,'Adj NEA Backsheet'!$D$5:$CB$183,N$9,FALSE))="","",(VLOOKUP($E167,'Adj NEA Backsheet'!$D$5:$CB$183,N$9,FALSE))),"")</f>
        <v>28569.393384717769</v>
      </c>
      <c r="O167" s="173">
        <f ca="1">IFERROR(IF((VLOOKUP($E167,'Adj NEA Backsheet'!$D$5:$CB$183,O$9,FALSE))="","",(VLOOKUP($E167,'Adj NEA Backsheet'!$D$5:$CB$183,O$9,FALSE))),"")</f>
        <v>28503.611239837715</v>
      </c>
      <c r="P167" s="122">
        <f ca="1">IFERROR(IF((VLOOKUP($E167,'Adj NEA Backsheet'!$D$5:$CB$183,P$9,FALSE))="","",(VLOOKUP($E167,'Adj NEA Backsheet'!$D$5:$CB$183,P$9,FALSE))),"")</f>
        <v>28512.212376150004</v>
      </c>
      <c r="Q167" s="123">
        <f ca="1">IFERROR(IF((VLOOKUP($E167,'NEA Backsheet'!$D$5:$CB$183,Q$9,FALSE))="","",(VLOOKUP($E167,'NEA Backsheet'!$D$5:$CB$183,Q$9,FALSE))),"")</f>
        <v>30359.047863433374</v>
      </c>
      <c r="R167" s="234">
        <f ca="1">IFERROR(IF((VLOOKUP($E167,'NEA Backsheet'!$D$5:$CB$183,R$9,FALSE))="","",(VLOOKUP($E167,'NEA Backsheet'!$D$5:$CB$183,R$9,FALSE))),"")</f>
        <v>30500.508372574233</v>
      </c>
    </row>
    <row r="168" spans="1:18"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IFERROR(IF((VLOOKUP($E168,'Adj NEA Backsheet'!$D$5:$CB$183,G$9,FALSE))="","",(VLOOKUP($E168,'Adj NEA Backsheet'!$D$5:$CB$183,G$9,FALSE))),"")</f>
        <v>5787.3872733522285</v>
      </c>
      <c r="H168" s="121">
        <f ca="1">IFERROR(IF((VLOOKUP($E168,'Adj NEA Backsheet'!$D$5:$CB$183,H$9,FALSE))="","",(VLOOKUP($E168,'Adj NEA Backsheet'!$D$5:$CB$183,H$9,FALSE))),"")</f>
        <v>5765.1371804898572</v>
      </c>
      <c r="I168" s="121">
        <f ca="1">IFERROR(IF((VLOOKUP($E168,'Adj NEA Backsheet'!$D$5:$CB$183,I$9,FALSE))="","",(VLOOKUP($E168,'Adj NEA Backsheet'!$D$5:$CB$183,I$9,FALSE))),"")</f>
        <v>5864.9370717433985</v>
      </c>
      <c r="J168" s="122">
        <f ca="1">IFERROR(IF((VLOOKUP($E168,'Adj NEA Backsheet'!$D$5:$CB$183,J$9,FALSE))="","",(VLOOKUP($E168,'Adj NEA Backsheet'!$D$5:$CB$183,J$9,FALSE))),"")</f>
        <v>5832.3728875250154</v>
      </c>
      <c r="K168" s="120">
        <f ca="1">IFERROR(IF((VLOOKUP($E168,'Adj NEA Backsheet'!$D$5:$CB$183,K$9,FALSE))="","",(VLOOKUP($E168,'Adj NEA Backsheet'!$D$5:$CB$183,K$9,FALSE))),"")</f>
        <v>5866.9125566114853</v>
      </c>
      <c r="L168" s="121">
        <f ca="1">IFERROR(IF((VLOOKUP($E168,'Adj NEA Backsheet'!$D$5:$CB$183,L$9,FALSE))="","",(VLOOKUP($E168,'Adj NEA Backsheet'!$D$5:$CB$183,L$9,FALSE))),"")</f>
        <v>5872.521697083841</v>
      </c>
      <c r="M168" s="121">
        <f ca="1">IFERROR(IF((VLOOKUP($E168,'Adj NEA Backsheet'!$D$5:$CB$183,M$9,FALSE))="","",(VLOOKUP($E168,'Adj NEA Backsheet'!$D$5:$CB$183,M$9,FALSE))),"")</f>
        <v>5934.0836709452688</v>
      </c>
      <c r="N168" s="123">
        <f ca="1">IFERROR(IF((VLOOKUP($E168,'Adj NEA Backsheet'!$D$5:$CB$183,N$9,FALSE))="","",(VLOOKUP($E168,'Adj NEA Backsheet'!$D$5:$CB$183,N$9,FALSE))),"")</f>
        <v>5783.260700375241</v>
      </c>
      <c r="O168" s="173">
        <f ca="1">IFERROR(IF((VLOOKUP($E168,'Adj NEA Backsheet'!$D$5:$CB$183,O$9,FALSE))="","",(VLOOKUP($E168,'Adj NEA Backsheet'!$D$5:$CB$183,O$9,FALSE))),"")</f>
        <v>5710.7530204978648</v>
      </c>
      <c r="P168" s="122">
        <f ca="1">IFERROR(IF((VLOOKUP($E168,'Adj NEA Backsheet'!$D$5:$CB$183,P$9,FALSE))="","",(VLOOKUP($E168,'Adj NEA Backsheet'!$D$5:$CB$183,P$9,FALSE))),"")</f>
        <v>6005.7235039268144</v>
      </c>
      <c r="Q168" s="123">
        <f ca="1">IFERROR(IF((VLOOKUP($E168,'NEA Backsheet'!$D$5:$CB$183,Q$9,FALSE))="","",(VLOOKUP($E168,'NEA Backsheet'!$D$5:$CB$183,Q$9,FALSE))),"")</f>
        <v>6190.5117466162701</v>
      </c>
      <c r="R168" s="234">
        <f ca="1">IFERROR(IF((VLOOKUP($E168,'NEA Backsheet'!$D$5:$CB$183,R$9,FALSE))="","",(VLOOKUP($E168,'NEA Backsheet'!$D$5:$CB$183,R$9,FALSE))),"")</f>
        <v>6298.1647703085373</v>
      </c>
    </row>
    <row r="169" spans="1:18"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IFERROR(IF((VLOOKUP($E169,'Adj NEA Backsheet'!$D$5:$CB$183,G$9,FALSE))="","",(VLOOKUP($E169,'Adj NEA Backsheet'!$D$5:$CB$183,G$9,FALSE))),"")</f>
        <v>6312.4833780179215</v>
      </c>
      <c r="H169" s="121">
        <f ca="1">IFERROR(IF((VLOOKUP($E169,'Adj NEA Backsheet'!$D$5:$CB$183,H$9,FALSE))="","",(VLOOKUP($E169,'Adj NEA Backsheet'!$D$5:$CB$183,H$9,FALSE))),"")</f>
        <v>6561.2878738273366</v>
      </c>
      <c r="I169" s="121">
        <f ca="1">IFERROR(IF((VLOOKUP($E169,'Adj NEA Backsheet'!$D$5:$CB$183,I$9,FALSE))="","",(VLOOKUP($E169,'Adj NEA Backsheet'!$D$5:$CB$183,I$9,FALSE))),"")</f>
        <v>7037.3947253014649</v>
      </c>
      <c r="J169" s="122">
        <f ca="1">IFERROR(IF((VLOOKUP($E169,'Adj NEA Backsheet'!$D$5:$CB$183,J$9,FALSE))="","",(VLOOKUP($E169,'Adj NEA Backsheet'!$D$5:$CB$183,J$9,FALSE))),"")</f>
        <v>7269.721443220712</v>
      </c>
      <c r="K169" s="120">
        <f ca="1">IFERROR(IF((VLOOKUP($E169,'Adj NEA Backsheet'!$D$5:$CB$183,K$9,FALSE))="","",(VLOOKUP($E169,'Adj NEA Backsheet'!$D$5:$CB$183,K$9,FALSE))),"")</f>
        <v>6565.8346069635863</v>
      </c>
      <c r="L169" s="121">
        <f ca="1">IFERROR(IF((VLOOKUP($E169,'Adj NEA Backsheet'!$D$5:$CB$183,L$9,FALSE))="","",(VLOOKUP($E169,'Adj NEA Backsheet'!$D$5:$CB$183,L$9,FALSE))),"")</f>
        <v>6681.1627813450013</v>
      </c>
      <c r="M169" s="121">
        <f ca="1">IFERROR(IF((VLOOKUP($E169,'Adj NEA Backsheet'!$D$5:$CB$183,M$9,FALSE))="","",(VLOOKUP($E169,'Adj NEA Backsheet'!$D$5:$CB$183,M$9,FALSE))),"")</f>
        <v>6840.8138701713597</v>
      </c>
      <c r="N169" s="123">
        <f ca="1">IFERROR(IF((VLOOKUP($E169,'Adj NEA Backsheet'!$D$5:$CB$183,N$9,FALSE))="","",(VLOOKUP($E169,'Adj NEA Backsheet'!$D$5:$CB$183,N$9,FALSE))),"")</f>
        <v>7025.4610150323861</v>
      </c>
      <c r="O169" s="173">
        <f ca="1">IFERROR(IF((VLOOKUP($E169,'Adj NEA Backsheet'!$D$5:$CB$183,O$9,FALSE))="","",(VLOOKUP($E169,'Adj NEA Backsheet'!$D$5:$CB$183,O$9,FALSE))),"")</f>
        <v>7389.465125590652</v>
      </c>
      <c r="P169" s="122">
        <f ca="1">IFERROR(IF((VLOOKUP($E169,'Adj NEA Backsheet'!$D$5:$CB$183,P$9,FALSE))="","",(VLOOKUP($E169,'Adj NEA Backsheet'!$D$5:$CB$183,P$9,FALSE))),"")</f>
        <v>7045.9292742957323</v>
      </c>
      <c r="Q169" s="123">
        <f ca="1">IFERROR(IF((VLOOKUP($E169,'NEA Backsheet'!$D$5:$CB$183,Q$9,FALSE))="","",(VLOOKUP($E169,'NEA Backsheet'!$D$5:$CB$183,Q$9,FALSE))),"")</f>
        <v>7393.3295011765067</v>
      </c>
      <c r="R169" s="234">
        <f ca="1">IFERROR(IF((VLOOKUP($E169,'NEA Backsheet'!$D$5:$CB$183,R$9,FALSE))="","",(VLOOKUP($E169,'NEA Backsheet'!$D$5:$CB$183,R$9,FALSE))),"")</f>
        <v>7270.600532657736</v>
      </c>
    </row>
    <row r="170" spans="1:18"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IFERROR(IF((VLOOKUP($E170,'Adj NEA Backsheet'!$D$5:$CB$183,G$9,FALSE))="","",(VLOOKUP($E170,'Adj NEA Backsheet'!$D$5:$CB$183,G$9,FALSE))),"")</f>
        <v>7011.6034480047047</v>
      </c>
      <c r="H170" s="121">
        <f ca="1">IFERROR(IF((VLOOKUP($E170,'Adj NEA Backsheet'!$D$5:$CB$183,H$9,FALSE))="","",(VLOOKUP($E170,'Adj NEA Backsheet'!$D$5:$CB$183,H$9,FALSE))),"")</f>
        <v>6833.756676855055</v>
      </c>
      <c r="I170" s="121">
        <f ca="1">IFERROR(IF((VLOOKUP($E170,'Adj NEA Backsheet'!$D$5:$CB$183,I$9,FALSE))="","",(VLOOKUP($E170,'Adj NEA Backsheet'!$D$5:$CB$183,I$9,FALSE))),"")</f>
        <v>7243.7646607187316</v>
      </c>
      <c r="J170" s="122">
        <f ca="1">IFERROR(IF((VLOOKUP($E170,'Adj NEA Backsheet'!$D$5:$CB$183,J$9,FALSE))="","",(VLOOKUP($E170,'Adj NEA Backsheet'!$D$5:$CB$183,J$9,FALSE))),"")</f>
        <v>7018.5593706486925</v>
      </c>
      <c r="K170" s="120">
        <f ca="1">IFERROR(IF((VLOOKUP($E170,'Adj NEA Backsheet'!$D$5:$CB$183,K$9,FALSE))="","",(VLOOKUP($E170,'Adj NEA Backsheet'!$D$5:$CB$183,K$9,FALSE))),"")</f>
        <v>6956.1007483114754</v>
      </c>
      <c r="L170" s="121">
        <f ca="1">IFERROR(IF((VLOOKUP($E170,'Adj NEA Backsheet'!$D$5:$CB$183,L$9,FALSE))="","",(VLOOKUP($E170,'Adj NEA Backsheet'!$D$5:$CB$183,L$9,FALSE))),"")</f>
        <v>7091.51653978801</v>
      </c>
      <c r="M170" s="121">
        <f ca="1">IFERROR(IF((VLOOKUP($E170,'Adj NEA Backsheet'!$D$5:$CB$183,M$9,FALSE))="","",(VLOOKUP($E170,'Adj NEA Backsheet'!$D$5:$CB$183,M$9,FALSE))),"")</f>
        <v>7160.8911096149168</v>
      </c>
      <c r="N170" s="123">
        <f ca="1">IFERROR(IF((VLOOKUP($E170,'Adj NEA Backsheet'!$D$5:$CB$183,N$9,FALSE))="","",(VLOOKUP($E170,'Adj NEA Backsheet'!$D$5:$CB$183,N$9,FALSE))),"")</f>
        <v>6890.067179971822</v>
      </c>
      <c r="O170" s="173">
        <f ca="1">IFERROR(IF((VLOOKUP($E170,'Adj NEA Backsheet'!$D$5:$CB$183,O$9,FALSE))="","",(VLOOKUP($E170,'Adj NEA Backsheet'!$D$5:$CB$183,O$9,FALSE))),"")</f>
        <v>7504.332410889926</v>
      </c>
      <c r="P170" s="122">
        <f ca="1">IFERROR(IF((VLOOKUP($E170,'Adj NEA Backsheet'!$D$5:$CB$183,P$9,FALSE))="","",(VLOOKUP($E170,'Adj NEA Backsheet'!$D$5:$CB$183,P$9,FALSE))),"")</f>
        <v>7212.6413172002813</v>
      </c>
      <c r="Q170" s="123">
        <f ca="1">IFERROR(IF((VLOOKUP($E170,'NEA Backsheet'!$D$5:$CB$183,Q$9,FALSE))="","",(VLOOKUP($E170,'NEA Backsheet'!$D$5:$CB$183,Q$9,FALSE))),"")</f>
        <v>7439.0890185312983</v>
      </c>
      <c r="R170" s="234">
        <f ca="1">IFERROR(IF((VLOOKUP($E170,'NEA Backsheet'!$D$5:$CB$183,R$9,FALSE))="","",(VLOOKUP($E170,'NEA Backsheet'!$D$5:$CB$183,R$9,FALSE))),"")</f>
        <v>7733.8405968001025</v>
      </c>
    </row>
    <row r="171" spans="1:18"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IFERROR(IF((VLOOKUP($E171,'Adj NEA Backsheet'!$D$5:$CB$183,G$9,FALSE))="","",(VLOOKUP($E171,'Adj NEA Backsheet'!$D$5:$CB$183,G$9,FALSE))),"")</f>
        <v>4670.9279326792075</v>
      </c>
      <c r="H171" s="121">
        <f ca="1">IFERROR(IF((VLOOKUP($E171,'Adj NEA Backsheet'!$D$5:$CB$183,H$9,FALSE))="","",(VLOOKUP($E171,'Adj NEA Backsheet'!$D$5:$CB$183,H$9,FALSE))),"")</f>
        <v>4674.6633554237706</v>
      </c>
      <c r="I171" s="121">
        <f ca="1">IFERROR(IF((VLOOKUP($E171,'Adj NEA Backsheet'!$D$5:$CB$183,I$9,FALSE))="","",(VLOOKUP($E171,'Adj NEA Backsheet'!$D$5:$CB$183,I$9,FALSE))),"")</f>
        <v>5031.9744000330502</v>
      </c>
      <c r="J171" s="122">
        <f ca="1">IFERROR(IF((VLOOKUP($E171,'Adj NEA Backsheet'!$D$5:$CB$183,J$9,FALSE))="","",(VLOOKUP($E171,'Adj NEA Backsheet'!$D$5:$CB$183,J$9,FALSE))),"")</f>
        <v>5138.3044686275261</v>
      </c>
      <c r="K171" s="120">
        <f ca="1">IFERROR(IF((VLOOKUP($E171,'Adj NEA Backsheet'!$D$5:$CB$183,K$9,FALSE))="","",(VLOOKUP($E171,'Adj NEA Backsheet'!$D$5:$CB$183,K$9,FALSE))),"")</f>
        <v>4608.6685006634889</v>
      </c>
      <c r="L171" s="121">
        <f ca="1">IFERROR(IF((VLOOKUP($E171,'Adj NEA Backsheet'!$D$5:$CB$183,L$9,FALSE))="","",(VLOOKUP($E171,'Adj NEA Backsheet'!$D$5:$CB$183,L$9,FALSE))),"")</f>
        <v>4559.5526427971945</v>
      </c>
      <c r="M171" s="121">
        <f ca="1">IFERROR(IF((VLOOKUP($E171,'Adj NEA Backsheet'!$D$5:$CB$183,M$9,FALSE))="","",(VLOOKUP($E171,'Adj NEA Backsheet'!$D$5:$CB$183,M$9,FALSE))),"")</f>
        <v>4907.2342652263551</v>
      </c>
      <c r="N171" s="123">
        <f ca="1">IFERROR(IF((VLOOKUP($E171,'Adj NEA Backsheet'!$D$5:$CB$183,N$9,FALSE))="","",(VLOOKUP($E171,'Adj NEA Backsheet'!$D$5:$CB$183,N$9,FALSE))),"")</f>
        <v>4802.8410378273929</v>
      </c>
      <c r="O171" s="173">
        <f ca="1">IFERROR(IF((VLOOKUP($E171,'Adj NEA Backsheet'!$D$5:$CB$183,O$9,FALSE))="","",(VLOOKUP($E171,'Adj NEA Backsheet'!$D$5:$CB$183,O$9,FALSE))),"")</f>
        <v>5499.0919660924337</v>
      </c>
      <c r="P171" s="122">
        <f ca="1">IFERROR(IF((VLOOKUP($E171,'Adj NEA Backsheet'!$D$5:$CB$183,P$9,FALSE))="","",(VLOOKUP($E171,'Adj NEA Backsheet'!$D$5:$CB$183,P$9,FALSE))),"")</f>
        <v>5613.9394376591317</v>
      </c>
      <c r="Q171" s="123">
        <f ca="1">IFERROR(IF((VLOOKUP($E171,'NEA Backsheet'!$D$5:$CB$183,Q$9,FALSE))="","",(VLOOKUP($E171,'NEA Backsheet'!$D$5:$CB$183,Q$9,FALSE))),"")</f>
        <v>5880.685720494781</v>
      </c>
      <c r="R171" s="234">
        <f ca="1">IFERROR(IF((VLOOKUP($E171,'NEA Backsheet'!$D$5:$CB$183,R$9,FALSE))="","",(VLOOKUP($E171,'NEA Backsheet'!$D$5:$CB$183,R$9,FALSE))),"")</f>
        <v>5955.281918796527</v>
      </c>
    </row>
    <row r="172" spans="1:18"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IFERROR(IF((VLOOKUP($E172,'Adj NEA Backsheet'!$D$5:$CB$183,G$9,FALSE))="","",(VLOOKUP($E172,'Adj NEA Backsheet'!$D$5:$CB$183,G$9,FALSE))),"")</f>
        <v>3931.7810037711142</v>
      </c>
      <c r="H172" s="121">
        <f ca="1">IFERROR(IF((VLOOKUP($E172,'Adj NEA Backsheet'!$D$5:$CB$183,H$9,FALSE))="","",(VLOOKUP($E172,'Adj NEA Backsheet'!$D$5:$CB$183,H$9,FALSE))),"")</f>
        <v>4193.4733084299332</v>
      </c>
      <c r="I172" s="121">
        <f ca="1">IFERROR(IF((VLOOKUP($E172,'Adj NEA Backsheet'!$D$5:$CB$183,I$9,FALSE))="","",(VLOOKUP($E172,'Adj NEA Backsheet'!$D$5:$CB$183,I$9,FALSE))),"")</f>
        <v>4316.3959272402253</v>
      </c>
      <c r="J172" s="122">
        <f ca="1">IFERROR(IF((VLOOKUP($E172,'Adj NEA Backsheet'!$D$5:$CB$183,J$9,FALSE))="","",(VLOOKUP($E172,'Adj NEA Backsheet'!$D$5:$CB$183,J$9,FALSE))),"")</f>
        <v>4594.6704060622487</v>
      </c>
      <c r="K172" s="120">
        <f ca="1">IFERROR(IF((VLOOKUP($E172,'Adj NEA Backsheet'!$D$5:$CB$183,K$9,FALSE))="","",(VLOOKUP($E172,'Adj NEA Backsheet'!$D$5:$CB$183,K$9,FALSE))),"")</f>
        <v>4320.1573673211788</v>
      </c>
      <c r="L172" s="121">
        <f ca="1">IFERROR(IF((VLOOKUP($E172,'Adj NEA Backsheet'!$D$5:$CB$183,L$9,FALSE))="","",(VLOOKUP($E172,'Adj NEA Backsheet'!$D$5:$CB$183,L$9,FALSE))),"")</f>
        <v>4252.6888103381343</v>
      </c>
      <c r="M172" s="121">
        <f ca="1">IFERROR(IF((VLOOKUP($E172,'Adj NEA Backsheet'!$D$5:$CB$183,M$9,FALSE))="","",(VLOOKUP($E172,'Adj NEA Backsheet'!$D$5:$CB$183,M$9,FALSE))),"")</f>
        <v>4388.5741835450899</v>
      </c>
      <c r="N172" s="123">
        <f ca="1">IFERROR(IF((VLOOKUP($E172,'Adj NEA Backsheet'!$D$5:$CB$183,N$9,FALSE))="","",(VLOOKUP($E172,'Adj NEA Backsheet'!$D$5:$CB$183,N$9,FALSE))),"")</f>
        <v>4387.6242115988271</v>
      </c>
      <c r="O172" s="173">
        <f ca="1">IFERROR(IF((VLOOKUP($E172,'Adj NEA Backsheet'!$D$5:$CB$183,O$9,FALSE))="","",(VLOOKUP($E172,'Adj NEA Backsheet'!$D$5:$CB$183,O$9,FALSE))),"")</f>
        <v>4978.8144235501004</v>
      </c>
      <c r="P172" s="122">
        <f ca="1">IFERROR(IF((VLOOKUP($E172,'Adj NEA Backsheet'!$D$5:$CB$183,P$9,FALSE))="","",(VLOOKUP($E172,'Adj NEA Backsheet'!$D$5:$CB$183,P$9,FALSE))),"")</f>
        <v>5081.1014765397149</v>
      </c>
      <c r="Q172" s="123">
        <f ca="1">IFERROR(IF((VLOOKUP($E172,'NEA Backsheet'!$D$5:$CB$183,Q$9,FALSE))="","",(VLOOKUP($E172,'NEA Backsheet'!$D$5:$CB$183,Q$9,FALSE))),"")</f>
        <v>5090.1712745291152</v>
      </c>
      <c r="R172" s="234">
        <f ca="1">IFERROR(IF((VLOOKUP($E172,'NEA Backsheet'!$D$5:$CB$183,R$9,FALSE))="","",(VLOOKUP($E172,'NEA Backsheet'!$D$5:$CB$183,R$9,FALSE))),"")</f>
        <v>5028.0725743033818</v>
      </c>
    </row>
    <row r="173" spans="1:18"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IFERROR(IF((VLOOKUP($E173,'Adj NEA Backsheet'!$D$5:$CB$183,G$9,FALSE))="","",(VLOOKUP($E173,'Adj NEA Backsheet'!$D$5:$CB$183,G$9,FALSE))),"")</f>
        <v>4509.1992030921119</v>
      </c>
      <c r="H173" s="121">
        <f ca="1">IFERROR(IF((VLOOKUP($E173,'Adj NEA Backsheet'!$D$5:$CB$183,H$9,FALSE))="","",(VLOOKUP($E173,'Adj NEA Backsheet'!$D$5:$CB$183,H$9,FALSE))),"")</f>
        <v>4450.7267690775179</v>
      </c>
      <c r="I173" s="121">
        <f ca="1">IFERROR(IF((VLOOKUP($E173,'Adj NEA Backsheet'!$D$5:$CB$183,I$9,FALSE))="","",(VLOOKUP($E173,'Adj NEA Backsheet'!$D$5:$CB$183,I$9,FALSE))),"")</f>
        <v>4784.994183527614</v>
      </c>
      <c r="J173" s="122">
        <f ca="1">IFERROR(IF((VLOOKUP($E173,'Adj NEA Backsheet'!$D$5:$CB$183,J$9,FALSE))="","",(VLOOKUP($E173,'Adj NEA Backsheet'!$D$5:$CB$183,J$9,FALSE))),"")</f>
        <v>4669.0238560653352</v>
      </c>
      <c r="K173" s="120">
        <f ca="1">IFERROR(IF((VLOOKUP($E173,'Adj NEA Backsheet'!$D$5:$CB$183,K$9,FALSE))="","",(VLOOKUP($E173,'Adj NEA Backsheet'!$D$5:$CB$183,K$9,FALSE))),"")</f>
        <v>4758.1943179375921</v>
      </c>
      <c r="L173" s="121">
        <f ca="1">IFERROR(IF((VLOOKUP($E173,'Adj NEA Backsheet'!$D$5:$CB$183,L$9,FALSE))="","",(VLOOKUP($E173,'Adj NEA Backsheet'!$D$5:$CB$183,L$9,FALSE))),"")</f>
        <v>4760.6306693548668</v>
      </c>
      <c r="M173" s="121">
        <f ca="1">IFERROR(IF((VLOOKUP($E173,'Adj NEA Backsheet'!$D$5:$CB$183,M$9,FALSE))="","",(VLOOKUP($E173,'Adj NEA Backsheet'!$D$5:$CB$183,M$9,FALSE))),"")</f>
        <v>4885.8591322027878</v>
      </c>
      <c r="N173" s="123">
        <f ca="1">IFERROR(IF((VLOOKUP($E173,'Adj NEA Backsheet'!$D$5:$CB$183,N$9,FALSE))="","",(VLOOKUP($E173,'Adj NEA Backsheet'!$D$5:$CB$183,N$9,FALSE))),"")</f>
        <v>4826.8994279047392</v>
      </c>
      <c r="O173" s="173">
        <f ca="1">IFERROR(IF((VLOOKUP($E173,'Adj NEA Backsheet'!$D$5:$CB$183,O$9,FALSE))="","",(VLOOKUP($E173,'Adj NEA Backsheet'!$D$5:$CB$183,O$9,FALSE))),"")</f>
        <v>4707.030938174822</v>
      </c>
      <c r="P173" s="122">
        <f ca="1">IFERROR(IF((VLOOKUP($E173,'Adj NEA Backsheet'!$D$5:$CB$183,P$9,FALSE))="","",(VLOOKUP($E173,'Adj NEA Backsheet'!$D$5:$CB$183,P$9,FALSE))),"")</f>
        <v>4631.0167739558492</v>
      </c>
      <c r="Q173" s="123">
        <f ca="1">IFERROR(IF((VLOOKUP($E173,'NEA Backsheet'!$D$5:$CB$183,Q$9,FALSE))="","",(VLOOKUP($E173,'NEA Backsheet'!$D$5:$CB$183,Q$9,FALSE))),"")</f>
        <v>4657.816639545872</v>
      </c>
      <c r="R173" s="234">
        <f ca="1">IFERROR(IF((VLOOKUP($E173,'NEA Backsheet'!$D$5:$CB$183,R$9,FALSE))="","",(VLOOKUP($E173,'NEA Backsheet'!$D$5:$CB$183,R$9,FALSE))),"")</f>
        <v>4691.9255593877187</v>
      </c>
    </row>
    <row r="174" spans="1:18"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0">
        <f ca="1">IFERROR(IF((VLOOKUP($E174,'Adj NEA Backsheet'!$D$5:$CB$183,G$9,FALSE))="","",(VLOOKUP($E174,'Adj NEA Backsheet'!$D$5:$CB$183,G$9,FALSE))),"")</f>
        <v>5531.7240223684457</v>
      </c>
      <c r="H174" s="121">
        <f ca="1">IFERROR(IF((VLOOKUP($E174,'Adj NEA Backsheet'!$D$5:$CB$183,H$9,FALSE))="","",(VLOOKUP($E174,'Adj NEA Backsheet'!$D$5:$CB$183,H$9,FALSE))),"")</f>
        <v>5881.8503364328508</v>
      </c>
      <c r="I174" s="121">
        <f ca="1">IFERROR(IF((VLOOKUP($E174,'Adj NEA Backsheet'!$D$5:$CB$183,I$9,FALSE))="","",(VLOOKUP($E174,'Adj NEA Backsheet'!$D$5:$CB$183,I$9,FALSE))),"")</f>
        <v>6311.6813016464494</v>
      </c>
      <c r="J174" s="122">
        <f ca="1">IFERROR(IF((VLOOKUP($E174,'Adj NEA Backsheet'!$D$5:$CB$183,J$9,FALSE))="","",(VLOOKUP($E174,'Adj NEA Backsheet'!$D$5:$CB$183,J$9,FALSE))),"")</f>
        <v>6066.7441571106729</v>
      </c>
      <c r="K174" s="120">
        <f ca="1">IFERROR(IF((VLOOKUP($E174,'Adj NEA Backsheet'!$D$5:$CB$183,K$9,FALSE))="","",(VLOOKUP($E174,'Adj NEA Backsheet'!$D$5:$CB$183,K$9,FALSE))),"")</f>
        <v>6097.000294859241</v>
      </c>
      <c r="L174" s="121">
        <f ca="1">IFERROR(IF((VLOOKUP($E174,'Adj NEA Backsheet'!$D$5:$CB$183,L$9,FALSE))="","",(VLOOKUP($E174,'Adj NEA Backsheet'!$D$5:$CB$183,L$9,FALSE))),"")</f>
        <v>6161.4582083698915</v>
      </c>
      <c r="M174" s="121">
        <f ca="1">IFERROR(IF((VLOOKUP($E174,'Adj NEA Backsheet'!$D$5:$CB$183,M$9,FALSE))="","",(VLOOKUP($E174,'Adj NEA Backsheet'!$D$5:$CB$183,M$9,FALSE))),"")</f>
        <v>6200.7680316851383</v>
      </c>
      <c r="N174" s="123">
        <f ca="1">IFERROR(IF((VLOOKUP($E174,'Adj NEA Backsheet'!$D$5:$CB$183,N$9,FALSE))="","",(VLOOKUP($E174,'Adj NEA Backsheet'!$D$5:$CB$183,N$9,FALSE))),"")</f>
        <v>6064.6521360532824</v>
      </c>
      <c r="O174" s="173">
        <f ca="1">IFERROR(IF((VLOOKUP($E174,'Adj NEA Backsheet'!$D$5:$CB$183,O$9,FALSE))="","",(VLOOKUP($E174,'Adj NEA Backsheet'!$D$5:$CB$183,O$9,FALSE))),"")</f>
        <v>6386.1614556976401</v>
      </c>
      <c r="P174" s="122">
        <f ca="1">IFERROR(IF((VLOOKUP($E174,'Adj NEA Backsheet'!$D$5:$CB$183,P$9,FALSE))="","",(VLOOKUP($E174,'Adj NEA Backsheet'!$D$5:$CB$183,P$9,FALSE))),"")</f>
        <v>6707.5621279427633</v>
      </c>
      <c r="Q174" s="123">
        <f ca="1">IFERROR(IF((VLOOKUP($E174,'NEA Backsheet'!$D$5:$CB$183,Q$9,FALSE))="","",(VLOOKUP($E174,'NEA Backsheet'!$D$5:$CB$183,Q$9,FALSE))),"")</f>
        <v>7205.182610436681</v>
      </c>
      <c r="R174" s="234">
        <f ca="1">IFERROR(IF((VLOOKUP($E174,'NEA Backsheet'!$D$5:$CB$183,R$9,FALSE))="","",(VLOOKUP($E174,'NEA Backsheet'!$D$5:$CB$183,R$9,FALSE))),"")</f>
        <v>7256.7661280748953</v>
      </c>
    </row>
    <row r="175" spans="1:18"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IFERROR(IF((VLOOKUP($E175,'Adj NEA Backsheet'!$D$5:$CB$183,G$9,FALSE))="","",(VLOOKUP($E175,'Adj NEA Backsheet'!$D$5:$CB$183,G$9,FALSE))),"")</f>
        <v>6733.1465316735303</v>
      </c>
      <c r="H175" s="121">
        <f ca="1">IFERROR(IF((VLOOKUP($E175,'Adj NEA Backsheet'!$D$5:$CB$183,H$9,FALSE))="","",(VLOOKUP($E175,'Adj NEA Backsheet'!$D$5:$CB$183,H$9,FALSE))),"")</f>
        <v>6833.4306292678084</v>
      </c>
      <c r="I175" s="121">
        <f ca="1">IFERROR(IF((VLOOKUP($E175,'Adj NEA Backsheet'!$D$5:$CB$183,I$9,FALSE))="","",(VLOOKUP($E175,'Adj NEA Backsheet'!$D$5:$CB$183,I$9,FALSE))),"")</f>
        <v>7198.0130200248786</v>
      </c>
      <c r="J175" s="122">
        <f ca="1">IFERROR(IF((VLOOKUP($E175,'Adj NEA Backsheet'!$D$5:$CB$183,J$9,FALSE))="","",(VLOOKUP($E175,'Adj NEA Backsheet'!$D$5:$CB$183,J$9,FALSE))),"")</f>
        <v>7184.1599993291265</v>
      </c>
      <c r="K175" s="120">
        <f ca="1">IFERROR(IF((VLOOKUP($E175,'Adj NEA Backsheet'!$D$5:$CB$183,K$9,FALSE))="","",(VLOOKUP($E175,'Adj NEA Backsheet'!$D$5:$CB$183,K$9,FALSE))),"")</f>
        <v>6971.027537040557</v>
      </c>
      <c r="L175" s="121">
        <f ca="1">IFERROR(IF((VLOOKUP($E175,'Adj NEA Backsheet'!$D$5:$CB$183,L$9,FALSE))="","",(VLOOKUP($E175,'Adj NEA Backsheet'!$D$5:$CB$183,L$9,FALSE))),"")</f>
        <v>7033.5582736271681</v>
      </c>
      <c r="M175" s="121">
        <f ca="1">IFERROR(IF((VLOOKUP($E175,'Adj NEA Backsheet'!$D$5:$CB$183,M$9,FALSE))="","",(VLOOKUP($E175,'Adj NEA Backsheet'!$D$5:$CB$183,M$9,FALSE))),"")</f>
        <v>7056.7245254058244</v>
      </c>
      <c r="N175" s="123">
        <f ca="1">IFERROR(IF((VLOOKUP($E175,'Adj NEA Backsheet'!$D$5:$CB$183,N$9,FALSE))="","",(VLOOKUP($E175,'Adj NEA Backsheet'!$D$5:$CB$183,N$9,FALSE))),"")</f>
        <v>6891.4323808860481</v>
      </c>
      <c r="O175" s="173">
        <f ca="1">IFERROR(IF((VLOOKUP($E175,'Adj NEA Backsheet'!$D$5:$CB$183,O$9,FALSE))="","",(VLOOKUP($E175,'Adj NEA Backsheet'!$D$5:$CB$183,O$9,FALSE))),"")</f>
        <v>7084.1921467894472</v>
      </c>
      <c r="P175" s="122">
        <f ca="1">IFERROR(IF((VLOOKUP($E175,'Adj NEA Backsheet'!$D$5:$CB$183,P$9,FALSE))="","",(VLOOKUP($E175,'Adj NEA Backsheet'!$D$5:$CB$183,P$9,FALSE))),"")</f>
        <v>7231.9644730018372</v>
      </c>
      <c r="Q175" s="123">
        <f ca="1">IFERROR(IF((VLOOKUP($E175,'NEA Backsheet'!$D$5:$CB$183,Q$9,FALSE))="","",(VLOOKUP($E175,'NEA Backsheet'!$D$5:$CB$183,Q$9,FALSE))),"")</f>
        <v>7521.5582967185519</v>
      </c>
      <c r="R175" s="234">
        <f ca="1">IFERROR(IF((VLOOKUP($E175,'NEA Backsheet'!$D$5:$CB$183,R$9,FALSE))="","",(VLOOKUP($E175,'NEA Backsheet'!$D$5:$CB$183,R$9,FALSE))),"")</f>
        <v>7466.2573514874093</v>
      </c>
    </row>
    <row r="176" spans="1:18"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IFERROR(IF((VLOOKUP($E176,'Adj NEA Backsheet'!$D$5:$CB$183,G$9,FALSE))="","",(VLOOKUP($E176,'Adj NEA Backsheet'!$D$5:$CB$183,G$9,FALSE))),"")</f>
        <v>10574.929771337936</v>
      </c>
      <c r="H176" s="121">
        <f ca="1">IFERROR(IF((VLOOKUP($E176,'Adj NEA Backsheet'!$D$5:$CB$183,H$9,FALSE))="","",(VLOOKUP($E176,'Adj NEA Backsheet'!$D$5:$CB$183,H$9,FALSE))),"")</f>
        <v>10044.636296534787</v>
      </c>
      <c r="I176" s="121">
        <f ca="1">IFERROR(IF((VLOOKUP($E176,'Adj NEA Backsheet'!$D$5:$CB$183,I$9,FALSE))="","",(VLOOKUP($E176,'Adj NEA Backsheet'!$D$5:$CB$183,I$9,FALSE))),"")</f>
        <v>9981.7517703744961</v>
      </c>
      <c r="J176" s="122">
        <f ca="1">IFERROR(IF((VLOOKUP($E176,'Adj NEA Backsheet'!$D$5:$CB$183,J$9,FALSE))="","",(VLOOKUP($E176,'Adj NEA Backsheet'!$D$5:$CB$183,J$9,FALSE))),"")</f>
        <v>9946.067641689071</v>
      </c>
      <c r="K176" s="120">
        <f ca="1">IFERROR(IF((VLOOKUP($E176,'Adj NEA Backsheet'!$D$5:$CB$183,K$9,FALSE))="","",(VLOOKUP($E176,'Adj NEA Backsheet'!$D$5:$CB$183,K$9,FALSE))),"")</f>
        <v>10759.744701529711</v>
      </c>
      <c r="L176" s="121">
        <f ca="1">IFERROR(IF((VLOOKUP($E176,'Adj NEA Backsheet'!$D$5:$CB$183,L$9,FALSE))="","",(VLOOKUP($E176,'Adj NEA Backsheet'!$D$5:$CB$183,L$9,FALSE))),"")</f>
        <v>10196.948106556138</v>
      </c>
      <c r="M176" s="121">
        <f ca="1">IFERROR(IF((VLOOKUP($E176,'Adj NEA Backsheet'!$D$5:$CB$183,M$9,FALSE))="","",(VLOOKUP($E176,'Adj NEA Backsheet'!$D$5:$CB$183,M$9,FALSE))),"")</f>
        <v>10415.434614704589</v>
      </c>
      <c r="N176" s="123">
        <f ca="1">IFERROR(IF((VLOOKUP($E176,'Adj NEA Backsheet'!$D$5:$CB$183,N$9,FALSE))="","",(VLOOKUP($E176,'Adj NEA Backsheet'!$D$5:$CB$183,N$9,FALSE))),"")</f>
        <v>11494.646145978561</v>
      </c>
      <c r="O176" s="173">
        <f ca="1">IFERROR(IF((VLOOKUP($E176,'Adj NEA Backsheet'!$D$5:$CB$183,O$9,FALSE))="","",(VLOOKUP($E176,'Adj NEA Backsheet'!$D$5:$CB$183,O$9,FALSE))),"")</f>
        <v>10010.955435093963</v>
      </c>
      <c r="P176" s="122">
        <f ca="1">IFERROR(IF((VLOOKUP($E176,'Adj NEA Backsheet'!$D$5:$CB$183,P$9,FALSE))="","",(VLOOKUP($E176,'Adj NEA Backsheet'!$D$5:$CB$183,P$9,FALSE))),"")</f>
        <v>9670.1347256210447</v>
      </c>
      <c r="Q176" s="123">
        <f ca="1">IFERROR(IF((VLOOKUP($E176,'NEA Backsheet'!$D$5:$CB$183,Q$9,FALSE))="","",(VLOOKUP($E176,'NEA Backsheet'!$D$5:$CB$183,Q$9,FALSE))),"")</f>
        <v>10169.257670899111</v>
      </c>
      <c r="R176" s="234">
        <f ca="1">IFERROR(IF((VLOOKUP($E176,'NEA Backsheet'!$D$5:$CB$183,R$9,FALSE))="","",(VLOOKUP($E176,'NEA Backsheet'!$D$5:$CB$183,R$9,FALSE))),"")</f>
        <v>10269.625813770366</v>
      </c>
    </row>
    <row r="177" spans="1:18"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IFERROR(IF((VLOOKUP($E177,'Adj NEA Backsheet'!$D$5:$CB$183,G$9,FALSE))="","",(VLOOKUP($E177,'Adj NEA Backsheet'!$D$5:$CB$183,G$9,FALSE))),"")</f>
        <v>8518.273253360936</v>
      </c>
      <c r="H177" s="121">
        <f ca="1">IFERROR(IF((VLOOKUP($E177,'Adj NEA Backsheet'!$D$5:$CB$183,H$9,FALSE))="","",(VLOOKUP($E177,'Adj NEA Backsheet'!$D$5:$CB$183,H$9,FALSE))),"")</f>
        <v>8818.5000653994521</v>
      </c>
      <c r="I177" s="121">
        <f ca="1">IFERROR(IF((VLOOKUP($E177,'Adj NEA Backsheet'!$D$5:$CB$183,I$9,FALSE))="","",(VLOOKUP($E177,'Adj NEA Backsheet'!$D$5:$CB$183,I$9,FALSE))),"")</f>
        <v>9032.1863596601652</v>
      </c>
      <c r="J177" s="122">
        <f ca="1">IFERROR(IF((VLOOKUP($E177,'Adj NEA Backsheet'!$D$5:$CB$183,J$9,FALSE))="","",(VLOOKUP($E177,'Adj NEA Backsheet'!$D$5:$CB$183,J$9,FALSE))),"")</f>
        <v>8925.4360029545787</v>
      </c>
      <c r="K177" s="120">
        <f ca="1">IFERROR(IF((VLOOKUP($E177,'Adj NEA Backsheet'!$D$5:$CB$183,K$9,FALSE))="","",(VLOOKUP($E177,'Adj NEA Backsheet'!$D$5:$CB$183,K$9,FALSE))),"")</f>
        <v>8863.5141687936684</v>
      </c>
      <c r="L177" s="121">
        <f ca="1">IFERROR(IF((VLOOKUP($E177,'Adj NEA Backsheet'!$D$5:$CB$183,L$9,FALSE))="","",(VLOOKUP($E177,'Adj NEA Backsheet'!$D$5:$CB$183,L$9,FALSE))),"")</f>
        <v>8892.5537684492137</v>
      </c>
      <c r="M177" s="121">
        <f ca="1">IFERROR(IF((VLOOKUP($E177,'Adj NEA Backsheet'!$D$5:$CB$183,M$9,FALSE))="","",(VLOOKUP($E177,'Adj NEA Backsheet'!$D$5:$CB$183,M$9,FALSE))),"")</f>
        <v>9300.7914596072496</v>
      </c>
      <c r="N177" s="123">
        <f ca="1">IFERROR(IF((VLOOKUP($E177,'Adj NEA Backsheet'!$D$5:$CB$183,N$9,FALSE))="","",(VLOOKUP($E177,'Adj NEA Backsheet'!$D$5:$CB$183,N$9,FALSE))),"")</f>
        <v>9089.4299581188188</v>
      </c>
      <c r="O177" s="173">
        <f ca="1">IFERROR(IF((VLOOKUP($E177,'Adj NEA Backsheet'!$D$5:$CB$183,O$9,FALSE))="","",(VLOOKUP($E177,'Adj NEA Backsheet'!$D$5:$CB$183,O$9,FALSE))),"")</f>
        <v>8736.1650687895635</v>
      </c>
      <c r="P177" s="122">
        <f ca="1">IFERROR(IF((VLOOKUP($E177,'Adj NEA Backsheet'!$D$5:$CB$183,P$9,FALSE))="","",(VLOOKUP($E177,'Adj NEA Backsheet'!$D$5:$CB$183,P$9,FALSE))),"")</f>
        <v>8822.9784436462069</v>
      </c>
      <c r="Q177" s="123">
        <f ca="1">IFERROR(IF((VLOOKUP($E177,'NEA Backsheet'!$D$5:$CB$183,Q$9,FALSE))="","",(VLOOKUP($E177,'NEA Backsheet'!$D$5:$CB$183,Q$9,FALSE))),"")</f>
        <v>9556.894515386477</v>
      </c>
      <c r="R177" s="234">
        <f ca="1">IFERROR(IF((VLOOKUP($E177,'NEA Backsheet'!$D$5:$CB$183,R$9,FALSE))="","",(VLOOKUP($E177,'NEA Backsheet'!$D$5:$CB$183,R$9,FALSE))),"")</f>
        <v>9331.5413550055764</v>
      </c>
    </row>
    <row r="178" spans="1:18"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IFERROR(IF((VLOOKUP($E178,'Adj NEA Backsheet'!$D$5:$CB$183,G$9,FALSE))="","",(VLOOKUP($E178,'Adj NEA Backsheet'!$D$5:$CB$183,G$9,FALSE))),"")</f>
        <v>5487.5892392256228</v>
      </c>
      <c r="H178" s="121">
        <f ca="1">IFERROR(IF((VLOOKUP($E178,'Adj NEA Backsheet'!$D$5:$CB$183,H$9,FALSE))="","",(VLOOKUP($E178,'Adj NEA Backsheet'!$D$5:$CB$183,H$9,FALSE))),"")</f>
        <v>6330.9865224771502</v>
      </c>
      <c r="I178" s="121">
        <f ca="1">IFERROR(IF((VLOOKUP($E178,'Adj NEA Backsheet'!$D$5:$CB$183,I$9,FALSE))="","",(VLOOKUP($E178,'Adj NEA Backsheet'!$D$5:$CB$183,I$9,FALSE))),"")</f>
        <v>6744.4859681772923</v>
      </c>
      <c r="J178" s="122">
        <f ca="1">IFERROR(IF((VLOOKUP($E178,'Adj NEA Backsheet'!$D$5:$CB$183,J$9,FALSE))="","",(VLOOKUP($E178,'Adj NEA Backsheet'!$D$5:$CB$183,J$9,FALSE))),"")</f>
        <v>7361.1571881585733</v>
      </c>
      <c r="K178" s="120">
        <f ca="1">IFERROR(IF((VLOOKUP($E178,'Adj NEA Backsheet'!$D$5:$CB$183,K$9,FALSE))="","",(VLOOKUP($E178,'Adj NEA Backsheet'!$D$5:$CB$183,K$9,FALSE))),"")</f>
        <v>6361.3439586107916</v>
      </c>
      <c r="L178" s="121">
        <f ca="1">IFERROR(IF((VLOOKUP($E178,'Adj NEA Backsheet'!$D$5:$CB$183,L$9,FALSE))="","",(VLOOKUP($E178,'Adj NEA Backsheet'!$D$5:$CB$183,L$9,FALSE))),"")</f>
        <v>6429.5187668702856</v>
      </c>
      <c r="M178" s="121">
        <f ca="1">IFERROR(IF((VLOOKUP($E178,'Adj NEA Backsheet'!$D$5:$CB$183,M$9,FALSE))="","",(VLOOKUP($E178,'Adj NEA Backsheet'!$D$5:$CB$183,M$9,FALSE))),"")</f>
        <v>6464.5250753868395</v>
      </c>
      <c r="N178" s="123">
        <f ca="1">IFERROR(IF((VLOOKUP($E178,'Adj NEA Backsheet'!$D$5:$CB$183,N$9,FALSE))="","",(VLOOKUP($E178,'Adj NEA Backsheet'!$D$5:$CB$183,N$9,FALSE))),"")</f>
        <v>6322.9886435561593</v>
      </c>
      <c r="O178" s="173">
        <f ca="1">IFERROR(IF((VLOOKUP($E178,'Adj NEA Backsheet'!$D$5:$CB$183,O$9,FALSE))="","",(VLOOKUP($E178,'Adj NEA Backsheet'!$D$5:$CB$183,O$9,FALSE))),"")</f>
        <v>7361.4427061838906</v>
      </c>
      <c r="P178" s="122">
        <f ca="1">IFERROR(IF((VLOOKUP($E178,'Adj NEA Backsheet'!$D$5:$CB$183,P$9,FALSE))="","",(VLOOKUP($E178,'Adj NEA Backsheet'!$D$5:$CB$183,P$9,FALSE))),"")</f>
        <v>7173.0825102192575</v>
      </c>
      <c r="Q178" s="123">
        <f ca="1">IFERROR(IF((VLOOKUP($E178,'NEA Backsheet'!$D$5:$CB$183,Q$9,FALSE))="","",(VLOOKUP($E178,'NEA Backsheet'!$D$5:$CB$183,Q$9,FALSE))),"")</f>
        <v>7601.2685175180359</v>
      </c>
      <c r="R178" s="234">
        <f ca="1">IFERROR(IF((VLOOKUP($E178,'NEA Backsheet'!$D$5:$CB$183,R$9,FALSE))="","",(VLOOKUP($E178,'NEA Backsheet'!$D$5:$CB$183,R$9,FALSE))),"")</f>
        <v>7479.5586302837764</v>
      </c>
    </row>
    <row r="179" spans="1:18"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IFERROR(IF((VLOOKUP($E179,'Adj NEA Backsheet'!$D$5:$CB$183,G$9,FALSE))="","",(VLOOKUP($E179,'Adj NEA Backsheet'!$D$5:$CB$183,G$9,FALSE))),"")</f>
        <v>6804.0084747635765</v>
      </c>
      <c r="H179" s="121">
        <f ca="1">IFERROR(IF((VLOOKUP($E179,'Adj NEA Backsheet'!$D$5:$CB$183,H$9,FALSE))="","",(VLOOKUP($E179,'Adj NEA Backsheet'!$D$5:$CB$183,H$9,FALSE))),"")</f>
        <v>6767.9744512028756</v>
      </c>
      <c r="I179" s="121">
        <f ca="1">IFERROR(IF((VLOOKUP($E179,'Adj NEA Backsheet'!$D$5:$CB$183,I$9,FALSE))="","",(VLOOKUP($E179,'Adj NEA Backsheet'!$D$5:$CB$183,I$9,FALSE))),"")</f>
        <v>7084.5141294095465</v>
      </c>
      <c r="J179" s="122">
        <f ca="1">IFERROR(IF((VLOOKUP($E179,'Adj NEA Backsheet'!$D$5:$CB$183,J$9,FALSE))="","",(VLOOKUP($E179,'Adj NEA Backsheet'!$D$5:$CB$183,J$9,FALSE))),"")</f>
        <v>7034.2963227965211</v>
      </c>
      <c r="K179" s="120">
        <f ca="1">IFERROR(IF((VLOOKUP($E179,'Adj NEA Backsheet'!$D$5:$CB$183,K$9,FALSE))="","",(VLOOKUP($E179,'Adj NEA Backsheet'!$D$5:$CB$183,K$9,FALSE))),"")</f>
        <v>7613.3335840664986</v>
      </c>
      <c r="L179" s="121">
        <f ca="1">IFERROR(IF((VLOOKUP($E179,'Adj NEA Backsheet'!$D$5:$CB$183,L$9,FALSE))="","",(VLOOKUP($E179,'Adj NEA Backsheet'!$D$5:$CB$183,L$9,FALSE))),"")</f>
        <v>7616.7170989288188</v>
      </c>
      <c r="M179" s="121">
        <f ca="1">IFERROR(IF((VLOOKUP($E179,'Adj NEA Backsheet'!$D$5:$CB$183,M$9,FALSE))="","",(VLOOKUP($E179,'Adj NEA Backsheet'!$D$5:$CB$183,M$9,FALSE))),"")</f>
        <v>7703.4407509265711</v>
      </c>
      <c r="N179" s="123">
        <f ca="1">IFERROR(IF((VLOOKUP($E179,'Adj NEA Backsheet'!$D$5:$CB$183,N$9,FALSE))="","",(VLOOKUP($E179,'Adj NEA Backsheet'!$D$5:$CB$183,N$9,FALSE))),"")</f>
        <v>7564.9578439853676</v>
      </c>
      <c r="O179" s="173">
        <f ca="1">IFERROR(IF((VLOOKUP($E179,'Adj NEA Backsheet'!$D$5:$CB$183,O$9,FALSE))="","",(VLOOKUP($E179,'Adj NEA Backsheet'!$D$5:$CB$183,O$9,FALSE))),"")</f>
        <v>6937.3794335882858</v>
      </c>
      <c r="P179" s="122">
        <f ca="1">IFERROR(IF((VLOOKUP($E179,'Adj NEA Backsheet'!$D$5:$CB$183,P$9,FALSE))="","",(VLOOKUP($E179,'Adj NEA Backsheet'!$D$5:$CB$183,P$9,FALSE))),"")</f>
        <v>7190.3298833275485</v>
      </c>
      <c r="Q179" s="123">
        <f ca="1">IFERROR(IF((VLOOKUP($E179,'NEA Backsheet'!$D$5:$CB$183,Q$9,FALSE))="","",(VLOOKUP($E179,'NEA Backsheet'!$D$5:$CB$183,Q$9,FALSE))),"")</f>
        <v>7600.8254934810975</v>
      </c>
      <c r="R179" s="234">
        <f ca="1">IFERROR(IF((VLOOKUP($E179,'NEA Backsheet'!$D$5:$CB$183,R$9,FALSE))="","",(VLOOKUP($E179,'NEA Backsheet'!$D$5:$CB$183,R$9,FALSE))),"")</f>
        <v>7596.1078489656247</v>
      </c>
    </row>
    <row r="180" spans="1:18"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IFERROR(IF((VLOOKUP($E180,'Adj NEA Backsheet'!$D$5:$CB$183,G$9,FALSE))="","",(VLOOKUP($E180,'Adj NEA Backsheet'!$D$5:$CB$183,G$9,FALSE))),"")</f>
        <v>6879.7776930398813</v>
      </c>
      <c r="H180" s="121">
        <f ca="1">IFERROR(IF((VLOOKUP($E180,'Adj NEA Backsheet'!$D$5:$CB$183,H$9,FALSE))="","",(VLOOKUP($E180,'Adj NEA Backsheet'!$D$5:$CB$183,H$9,FALSE))),"")</f>
        <v>6698.5504723407739</v>
      </c>
      <c r="I180" s="121">
        <f ca="1">IFERROR(IF((VLOOKUP($E180,'Adj NEA Backsheet'!$D$5:$CB$183,I$9,FALSE))="","",(VLOOKUP($E180,'Adj NEA Backsheet'!$D$5:$CB$183,I$9,FALSE))),"")</f>
        <v>6518.242439962336</v>
      </c>
      <c r="J180" s="122">
        <f ca="1">IFERROR(IF((VLOOKUP($E180,'Adj NEA Backsheet'!$D$5:$CB$183,J$9,FALSE))="","",(VLOOKUP($E180,'Adj NEA Backsheet'!$D$5:$CB$183,J$9,FALSE))),"")</f>
        <v>5833.7729776675587</v>
      </c>
      <c r="K180" s="120">
        <f ca="1">IFERROR(IF((VLOOKUP($E180,'Adj NEA Backsheet'!$D$5:$CB$183,K$9,FALSE))="","",(VLOOKUP($E180,'Adj NEA Backsheet'!$D$5:$CB$183,K$9,FALSE))),"")</f>
        <v>7105.8489342379962</v>
      </c>
      <c r="L180" s="121">
        <f ca="1">IFERROR(IF((VLOOKUP($E180,'Adj NEA Backsheet'!$D$5:$CB$183,L$9,FALSE))="","",(VLOOKUP($E180,'Adj NEA Backsheet'!$D$5:$CB$183,L$9,FALSE))),"")</f>
        <v>7154.4509341420226</v>
      </c>
      <c r="M180" s="121">
        <f ca="1">IFERROR(IF((VLOOKUP($E180,'Adj NEA Backsheet'!$D$5:$CB$183,M$9,FALSE))="","",(VLOOKUP($E180,'Adj NEA Backsheet'!$D$5:$CB$183,M$9,FALSE))),"")</f>
        <v>7181.4154021330432</v>
      </c>
      <c r="N180" s="123">
        <f ca="1">IFERROR(IF((VLOOKUP($E180,'Adj NEA Backsheet'!$D$5:$CB$183,N$9,FALSE))="","",(VLOOKUP($E180,'Adj NEA Backsheet'!$D$5:$CB$183,N$9,FALSE))),"")</f>
        <v>6745.0648241231138</v>
      </c>
      <c r="O180" s="173">
        <f ca="1">IFERROR(IF((VLOOKUP($E180,'Adj NEA Backsheet'!$D$5:$CB$183,O$9,FALSE))="","",(VLOOKUP($E180,'Adj NEA Backsheet'!$D$5:$CB$183,O$9,FALSE))),"")</f>
        <v>6424.6364524614273</v>
      </c>
      <c r="P180" s="122">
        <f ca="1">IFERROR(IF((VLOOKUP($E180,'Adj NEA Backsheet'!$D$5:$CB$183,P$9,FALSE))="","",(VLOOKUP($E180,'Adj NEA Backsheet'!$D$5:$CB$183,P$9,FALSE))),"")</f>
        <v>6444.2887792206693</v>
      </c>
      <c r="Q180" s="123">
        <f ca="1">IFERROR(IF((VLOOKUP($E180,'NEA Backsheet'!$D$5:$CB$183,Q$9,FALSE))="","",(VLOOKUP($E180,'NEA Backsheet'!$D$5:$CB$183,Q$9,FALSE))),"")</f>
        <v>6126.6434133968296</v>
      </c>
      <c r="R180" s="234">
        <f ca="1">IFERROR(IF((VLOOKUP($E180,'NEA Backsheet'!$D$5:$CB$183,R$9,FALSE))="","",(VLOOKUP($E180,'NEA Backsheet'!$D$5:$CB$183,R$9,FALSE))),"")</f>
        <v>6610.765388525997</v>
      </c>
    </row>
    <row r="181" spans="1:18"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IFERROR(IF((VLOOKUP($E181,'Adj NEA Backsheet'!$D$5:$CB$183,G$9,FALSE))="","",(VLOOKUP($E181,'Adj NEA Backsheet'!$D$5:$CB$183,G$9,FALSE))),"")</f>
        <v>14293.784728760354</v>
      </c>
      <c r="H181" s="121">
        <f ca="1">IFERROR(IF((VLOOKUP($E181,'Adj NEA Backsheet'!$D$5:$CB$183,H$9,FALSE))="","",(VLOOKUP($E181,'Adj NEA Backsheet'!$D$5:$CB$183,H$9,FALSE))),"")</f>
        <v>14341.259555810486</v>
      </c>
      <c r="I181" s="121">
        <f ca="1">IFERROR(IF((VLOOKUP($E181,'Adj NEA Backsheet'!$D$5:$CB$183,I$9,FALSE))="","",(VLOOKUP($E181,'Adj NEA Backsheet'!$D$5:$CB$183,I$9,FALSE))),"")</f>
        <v>14768.37410583724</v>
      </c>
      <c r="J181" s="122">
        <f ca="1">IFERROR(IF((VLOOKUP($E181,'Adj NEA Backsheet'!$D$5:$CB$183,J$9,FALSE))="","",(VLOOKUP($E181,'Adj NEA Backsheet'!$D$5:$CB$183,J$9,FALSE))),"")</f>
        <v>14219.831251756397</v>
      </c>
      <c r="K181" s="120">
        <f ca="1">IFERROR(IF((VLOOKUP($E181,'Adj NEA Backsheet'!$D$5:$CB$183,K$9,FALSE))="","",(VLOOKUP($E181,'Adj NEA Backsheet'!$D$5:$CB$183,K$9,FALSE))),"")</f>
        <v>14790.52929262675</v>
      </c>
      <c r="L181" s="121">
        <f ca="1">IFERROR(IF((VLOOKUP($E181,'Adj NEA Backsheet'!$D$5:$CB$183,L$9,FALSE))="","",(VLOOKUP($E181,'Adj NEA Backsheet'!$D$5:$CB$183,L$9,FALSE))),"")</f>
        <v>14959.991912876834</v>
      </c>
      <c r="M181" s="121">
        <f ca="1">IFERROR(IF((VLOOKUP($E181,'Adj NEA Backsheet'!$D$5:$CB$183,M$9,FALSE))="","",(VLOOKUP($E181,'Adj NEA Backsheet'!$D$5:$CB$183,M$9,FALSE))),"")</f>
        <v>14975.124598049997</v>
      </c>
      <c r="N181" s="123">
        <f ca="1">IFERROR(IF((VLOOKUP($E181,'Adj NEA Backsheet'!$D$5:$CB$183,N$9,FALSE))="","",(VLOOKUP($E181,'Adj NEA Backsheet'!$D$5:$CB$183,N$9,FALSE))),"")</f>
        <v>14665.225535659582</v>
      </c>
      <c r="O181" s="173">
        <f ca="1">IFERROR(IF((VLOOKUP($E181,'Adj NEA Backsheet'!$D$5:$CB$183,O$9,FALSE))="","",(VLOOKUP($E181,'Adj NEA Backsheet'!$D$5:$CB$183,O$9,FALSE))),"")</f>
        <v>15000.557097743655</v>
      </c>
      <c r="P181" s="122">
        <f ca="1">IFERROR(IF((VLOOKUP($E181,'Adj NEA Backsheet'!$D$5:$CB$183,P$9,FALSE))="","",(VLOOKUP($E181,'Adj NEA Backsheet'!$D$5:$CB$183,P$9,FALSE))),"")</f>
        <v>14917.935917155824</v>
      </c>
      <c r="Q181" s="123">
        <f ca="1">IFERROR(IF((VLOOKUP($E181,'NEA Backsheet'!$D$5:$CB$183,Q$9,FALSE))="","",(VLOOKUP($E181,'NEA Backsheet'!$D$5:$CB$183,Q$9,FALSE))),"")</f>
        <v>15609.727595614953</v>
      </c>
      <c r="R181" s="234">
        <f ca="1">IFERROR(IF((VLOOKUP($E181,'NEA Backsheet'!$D$5:$CB$183,R$9,FALSE))="","",(VLOOKUP($E181,'NEA Backsheet'!$D$5:$CB$183,R$9,FALSE))),"")</f>
        <v>15558.750240607211</v>
      </c>
    </row>
    <row r="182" spans="1:18"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IFERROR(IF((VLOOKUP($E182,'Adj NEA Backsheet'!$D$5:$CB$183,G$9,FALSE))="","",(VLOOKUP($E182,'Adj NEA Backsheet'!$D$5:$CB$183,G$9,FALSE))),"")</f>
        <v>3378.880003833669</v>
      </c>
      <c r="H182" s="121">
        <f ca="1">IFERROR(IF((VLOOKUP($E182,'Adj NEA Backsheet'!$D$5:$CB$183,H$9,FALSE))="","",(VLOOKUP($E182,'Adj NEA Backsheet'!$D$5:$CB$183,H$9,FALSE))),"")</f>
        <v>3373.9409749080928</v>
      </c>
      <c r="I182" s="121">
        <f ca="1">IFERROR(IF((VLOOKUP($E182,'Adj NEA Backsheet'!$D$5:$CB$183,I$9,FALSE))="","",(VLOOKUP($E182,'Adj NEA Backsheet'!$D$5:$CB$183,I$9,FALSE))),"")</f>
        <v>3521.5698731791617</v>
      </c>
      <c r="J182" s="122">
        <f ca="1">IFERROR(IF((VLOOKUP($E182,'Adj NEA Backsheet'!$D$5:$CB$183,J$9,FALSE))="","",(VLOOKUP($E182,'Adj NEA Backsheet'!$D$5:$CB$183,J$9,FALSE))),"")</f>
        <v>3494.0475638361177</v>
      </c>
      <c r="K182" s="120">
        <f ca="1">IFERROR(IF((VLOOKUP($E182,'Adj NEA Backsheet'!$D$5:$CB$183,K$9,FALSE))="","",(VLOOKUP($E182,'Adj NEA Backsheet'!$D$5:$CB$183,K$9,FALSE))),"")</f>
        <v>3430.3431198038797</v>
      </c>
      <c r="L182" s="121">
        <f ca="1">IFERROR(IF((VLOOKUP($E182,'Adj NEA Backsheet'!$D$5:$CB$183,L$9,FALSE))="","",(VLOOKUP($E182,'Adj NEA Backsheet'!$D$5:$CB$183,L$9,FALSE))),"")</f>
        <v>3465.5550913372676</v>
      </c>
      <c r="M182" s="121">
        <f ca="1">IFERROR(IF((VLOOKUP($E182,'Adj NEA Backsheet'!$D$5:$CB$183,M$9,FALSE))="","",(VLOOKUP($E182,'Adj NEA Backsheet'!$D$5:$CB$183,M$9,FALSE))),"")</f>
        <v>3595.4829582927778</v>
      </c>
      <c r="N182" s="123">
        <f ca="1">IFERROR(IF((VLOOKUP($E182,'Adj NEA Backsheet'!$D$5:$CB$183,N$9,FALSE))="","",(VLOOKUP($E182,'Adj NEA Backsheet'!$D$5:$CB$183,N$9,FALSE))),"")</f>
        <v>3492.0814982232646</v>
      </c>
      <c r="O182" s="173">
        <f ca="1">IFERROR(IF((VLOOKUP($E182,'Adj NEA Backsheet'!$D$5:$CB$183,O$9,FALSE))="","",(VLOOKUP($E182,'Adj NEA Backsheet'!$D$5:$CB$183,O$9,FALSE))),"")</f>
        <v>3474.07019119188</v>
      </c>
      <c r="P182" s="122">
        <f ca="1">IFERROR(IF((VLOOKUP($E182,'Adj NEA Backsheet'!$D$5:$CB$183,P$9,FALSE))="","",(VLOOKUP($E182,'Adj NEA Backsheet'!$D$5:$CB$183,P$9,FALSE))),"")</f>
        <v>3450.0776726295553</v>
      </c>
      <c r="Q182" s="123">
        <f ca="1">IFERROR(IF((VLOOKUP($E182,'NEA Backsheet'!$D$5:$CB$183,Q$9,FALSE))="","",(VLOOKUP($E182,'NEA Backsheet'!$D$5:$CB$183,Q$9,FALSE))),"")</f>
        <v>3705.3688914819313</v>
      </c>
      <c r="R182" s="234">
        <f ca="1">IFERROR(IF((VLOOKUP($E182,'NEA Backsheet'!$D$5:$CB$183,R$9,FALSE))="","",(VLOOKUP($E182,'NEA Backsheet'!$D$5:$CB$183,R$9,FALSE))),"")</f>
        <v>3780.5747942036628</v>
      </c>
    </row>
    <row r="183" spans="1:18"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IFERROR(IF((VLOOKUP($E183,'Adj NEA Backsheet'!$D$5:$CB$183,G$9,FALSE))="","",(VLOOKUP($E183,'Adj NEA Backsheet'!$D$5:$CB$183,G$9,FALSE))),"")</f>
        <v>22538.412647037636</v>
      </c>
      <c r="H183" s="121">
        <f ca="1">IFERROR(IF((VLOOKUP($E183,'Adj NEA Backsheet'!$D$5:$CB$183,H$9,FALSE))="","",(VLOOKUP($E183,'Adj NEA Backsheet'!$D$5:$CB$183,H$9,FALSE))),"")</f>
        <v>22383.116762183869</v>
      </c>
      <c r="I183" s="121">
        <f ca="1">IFERROR(IF((VLOOKUP($E183,'Adj NEA Backsheet'!$D$5:$CB$183,I$9,FALSE))="","",(VLOOKUP($E183,'Adj NEA Backsheet'!$D$5:$CB$183,I$9,FALSE))),"")</f>
        <v>23399.134473046601</v>
      </c>
      <c r="J183" s="122">
        <f ca="1">IFERROR(IF((VLOOKUP($E183,'Adj NEA Backsheet'!$D$5:$CB$183,J$9,FALSE))="","",(VLOOKUP($E183,'Adj NEA Backsheet'!$D$5:$CB$183,J$9,FALSE))),"")</f>
        <v>23633.241657282295</v>
      </c>
      <c r="K183" s="120">
        <f ca="1">IFERROR(IF((VLOOKUP($E183,'Adj NEA Backsheet'!$D$5:$CB$183,K$9,FALSE))="","",(VLOOKUP($E183,'Adj NEA Backsheet'!$D$5:$CB$183,K$9,FALSE))),"")</f>
        <v>22891.401839212245</v>
      </c>
      <c r="L183" s="121">
        <f ca="1">IFERROR(IF((VLOOKUP($E183,'Adj NEA Backsheet'!$D$5:$CB$183,L$9,FALSE))="","",(VLOOKUP($E183,'Adj NEA Backsheet'!$D$5:$CB$183,L$9,FALSE))),"")</f>
        <v>22725.875757417918</v>
      </c>
      <c r="M183" s="121">
        <f ca="1">IFERROR(IF((VLOOKUP($E183,'Adj NEA Backsheet'!$D$5:$CB$183,M$9,FALSE))="","",(VLOOKUP($E183,'Adj NEA Backsheet'!$D$5:$CB$183,M$9,FALSE))),"")</f>
        <v>23754.781490972844</v>
      </c>
      <c r="N183" s="123">
        <f ca="1">IFERROR(IF((VLOOKUP($E183,'Adj NEA Backsheet'!$D$5:$CB$183,N$9,FALSE))="","",(VLOOKUP($E183,'Adj NEA Backsheet'!$D$5:$CB$183,N$9,FALSE))),"")</f>
        <v>23888.947044093147</v>
      </c>
      <c r="O183" s="173">
        <f ca="1">IFERROR(IF((VLOOKUP($E183,'Adj NEA Backsheet'!$D$5:$CB$183,O$9,FALSE))="","",(VLOOKUP($E183,'Adj NEA Backsheet'!$D$5:$CB$183,O$9,FALSE))),"")</f>
        <v>23868.715542945058</v>
      </c>
      <c r="P183" s="122">
        <f ca="1">IFERROR(IF((VLOOKUP($E183,'Adj NEA Backsheet'!$D$5:$CB$183,P$9,FALSE))="","",(VLOOKUP($E183,'Adj NEA Backsheet'!$D$5:$CB$183,P$9,FALSE))),"")</f>
        <v>23364.121640407629</v>
      </c>
      <c r="Q183" s="123">
        <f ca="1">IFERROR(IF((VLOOKUP($E183,'NEA Backsheet'!$D$5:$CB$183,Q$9,FALSE))="","",(VLOOKUP($E183,'NEA Backsheet'!$D$5:$CB$183,Q$9,FALSE))),"")</f>
        <v>24437.181642260392</v>
      </c>
      <c r="R183" s="234">
        <f ca="1">IFERROR(IF((VLOOKUP($E183,'NEA Backsheet'!$D$5:$CB$183,R$9,FALSE))="","",(VLOOKUP($E183,'NEA Backsheet'!$D$5:$CB$183,R$9,FALSE))),"")</f>
        <v>24556.039162227353</v>
      </c>
    </row>
    <row r="184" spans="1:18"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IFERROR(IF((VLOOKUP($E184,'Adj NEA Backsheet'!$D$5:$CB$183,G$9,FALSE))="","",(VLOOKUP($E184,'Adj NEA Backsheet'!$D$5:$CB$183,G$9,FALSE))),"")</f>
        <v>3944.2139079750887</v>
      </c>
      <c r="H184" s="121">
        <f ca="1">IFERROR(IF((VLOOKUP($E184,'Adj NEA Backsheet'!$D$5:$CB$183,H$9,FALSE))="","",(VLOOKUP($E184,'Adj NEA Backsheet'!$D$5:$CB$183,H$9,FALSE))),"")</f>
        <v>3805.1034879805165</v>
      </c>
      <c r="I184" s="121">
        <f ca="1">IFERROR(IF((VLOOKUP($E184,'Adj NEA Backsheet'!$D$5:$CB$183,I$9,FALSE))="","",(VLOOKUP($E184,'Adj NEA Backsheet'!$D$5:$CB$183,I$9,FALSE))),"")</f>
        <v>4052.3199196583646</v>
      </c>
      <c r="J184" s="122">
        <f ca="1">IFERROR(IF((VLOOKUP($E184,'Adj NEA Backsheet'!$D$5:$CB$183,J$9,FALSE))="","",(VLOOKUP($E184,'Adj NEA Backsheet'!$D$5:$CB$183,J$9,FALSE))),"")</f>
        <v>4073.700097424341</v>
      </c>
      <c r="K184" s="120">
        <f ca="1">IFERROR(IF((VLOOKUP($E184,'Adj NEA Backsheet'!$D$5:$CB$183,K$9,FALSE))="","",(VLOOKUP($E184,'Adj NEA Backsheet'!$D$5:$CB$183,K$9,FALSE))),"")</f>
        <v>3676.6694269225582</v>
      </c>
      <c r="L184" s="121">
        <f ca="1">IFERROR(IF((VLOOKUP($E184,'Adj NEA Backsheet'!$D$5:$CB$183,L$9,FALSE))="","",(VLOOKUP($E184,'Adj NEA Backsheet'!$D$5:$CB$183,L$9,FALSE))),"")</f>
        <v>3720.1467837629743</v>
      </c>
      <c r="M184" s="121">
        <f ca="1">IFERROR(IF((VLOOKUP($E184,'Adj NEA Backsheet'!$D$5:$CB$183,M$9,FALSE))="","",(VLOOKUP($E184,'Adj NEA Backsheet'!$D$5:$CB$183,M$9,FALSE))),"")</f>
        <v>4344.7254276402509</v>
      </c>
      <c r="N184" s="123">
        <f ca="1">IFERROR(IF((VLOOKUP($E184,'Adj NEA Backsheet'!$D$5:$CB$183,N$9,FALSE))="","",(VLOOKUP($E184,'Adj NEA Backsheet'!$D$5:$CB$183,N$9,FALSE))),"")</f>
        <v>4216.292563922505</v>
      </c>
      <c r="O184" s="173">
        <f ca="1">IFERROR(IF((VLOOKUP($E184,'Adj NEA Backsheet'!$D$5:$CB$183,O$9,FALSE))="","",(VLOOKUP($E184,'Adj NEA Backsheet'!$D$5:$CB$183,O$9,FALSE))),"")</f>
        <v>3990.7115580129966</v>
      </c>
      <c r="P184" s="122">
        <f ca="1">IFERROR(IF((VLOOKUP($E184,'Adj NEA Backsheet'!$D$5:$CB$183,P$9,FALSE))="","",(VLOOKUP($E184,'Adj NEA Backsheet'!$D$5:$CB$183,P$9,FALSE))),"")</f>
        <v>4170.2943624216423</v>
      </c>
      <c r="Q184" s="123">
        <f ca="1">IFERROR(IF((VLOOKUP($E184,'NEA Backsheet'!$D$5:$CB$183,Q$9,FALSE))="","",(VLOOKUP($E184,'NEA Backsheet'!$D$5:$CB$183,Q$9,FALSE))),"")</f>
        <v>4434.7863653502045</v>
      </c>
      <c r="R184" s="234">
        <f ca="1">IFERROR(IF((VLOOKUP($E184,'NEA Backsheet'!$D$5:$CB$183,R$9,FALSE))="","",(VLOOKUP($E184,'NEA Backsheet'!$D$5:$CB$183,R$9,FALSE))),"")</f>
        <v>4291.8187310245894</v>
      </c>
    </row>
    <row r="185" spans="1:18"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IFERROR(IF((VLOOKUP($E185,'Adj NEA Backsheet'!$D$5:$CB$183,G$9,FALSE))="","",(VLOOKUP($E185,'Adj NEA Backsheet'!$D$5:$CB$183,G$9,FALSE))),"")</f>
        <v>8601.2969351282391</v>
      </c>
      <c r="H185" s="121">
        <f ca="1">IFERROR(IF((VLOOKUP($E185,'Adj NEA Backsheet'!$D$5:$CB$183,H$9,FALSE))="","",(VLOOKUP($E185,'Adj NEA Backsheet'!$D$5:$CB$183,H$9,FALSE))),"")</f>
        <v>9152.5388607264285</v>
      </c>
      <c r="I185" s="121">
        <f ca="1">IFERROR(IF((VLOOKUP($E185,'Adj NEA Backsheet'!$D$5:$CB$183,I$9,FALSE))="","",(VLOOKUP($E185,'Adj NEA Backsheet'!$D$5:$CB$183,I$9,FALSE))),"")</f>
        <v>10055.042982505274</v>
      </c>
      <c r="J185" s="122">
        <f ca="1">IFERROR(IF((VLOOKUP($E185,'Adj NEA Backsheet'!$D$5:$CB$183,J$9,FALSE))="","",(VLOOKUP($E185,'Adj NEA Backsheet'!$D$5:$CB$183,J$9,FALSE))),"")</f>
        <v>10000.255576308635</v>
      </c>
      <c r="K185" s="120">
        <f ca="1">IFERROR(IF((VLOOKUP($E185,'Adj NEA Backsheet'!$D$5:$CB$183,K$9,FALSE))="","",(VLOOKUP($E185,'Adj NEA Backsheet'!$D$5:$CB$183,K$9,FALSE))),"")</f>
        <v>9327.8164574126185</v>
      </c>
      <c r="L185" s="121">
        <f ca="1">IFERROR(IF((VLOOKUP($E185,'Adj NEA Backsheet'!$D$5:$CB$183,L$9,FALSE))="","",(VLOOKUP($E185,'Adj NEA Backsheet'!$D$5:$CB$183,L$9,FALSE))),"")</f>
        <v>8783.8131604668761</v>
      </c>
      <c r="M185" s="121">
        <f ca="1">IFERROR(IF((VLOOKUP($E185,'Adj NEA Backsheet'!$D$5:$CB$183,M$9,FALSE))="","",(VLOOKUP($E185,'Adj NEA Backsheet'!$D$5:$CB$183,M$9,FALSE))),"")</f>
        <v>9568.8503721901634</v>
      </c>
      <c r="N185" s="123">
        <f ca="1">IFERROR(IF((VLOOKUP($E185,'Adj NEA Backsheet'!$D$5:$CB$183,N$9,FALSE))="","",(VLOOKUP($E185,'Adj NEA Backsheet'!$D$5:$CB$183,N$9,FALSE))),"")</f>
        <v>9230.4655960673335</v>
      </c>
      <c r="O185" s="173">
        <f ca="1">IFERROR(IF((VLOOKUP($E185,'Adj NEA Backsheet'!$D$5:$CB$183,O$9,FALSE))="","",(VLOOKUP($E185,'Adj NEA Backsheet'!$D$5:$CB$183,O$9,FALSE))),"")</f>
        <v>10680.634293524072</v>
      </c>
      <c r="P185" s="122">
        <f ca="1">IFERROR(IF((VLOOKUP($E185,'Adj NEA Backsheet'!$D$5:$CB$183,P$9,FALSE))="","",(VLOOKUP($E185,'Adj NEA Backsheet'!$D$5:$CB$183,P$9,FALSE))),"")</f>
        <v>10060.780644368095</v>
      </c>
      <c r="Q185" s="123">
        <f ca="1">IFERROR(IF((VLOOKUP($E185,'NEA Backsheet'!$D$5:$CB$183,Q$9,FALSE))="","",(VLOOKUP($E185,'NEA Backsheet'!$D$5:$CB$183,Q$9,FALSE))),"")</f>
        <v>9908.2737590287379</v>
      </c>
      <c r="R185" s="234">
        <f ca="1">IFERROR(IF((VLOOKUP($E185,'NEA Backsheet'!$D$5:$CB$183,R$9,FALSE))="","",(VLOOKUP($E185,'NEA Backsheet'!$D$5:$CB$183,R$9,FALSE))),"")</f>
        <v>9671.8533076632812</v>
      </c>
    </row>
    <row r="186" spans="1:18"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IFERROR(IF((VLOOKUP($E186,'Adj NEA Backsheet'!$D$5:$CB$183,G$9,FALSE))="","",(VLOOKUP($E186,'Adj NEA Backsheet'!$D$5:$CB$183,G$9,FALSE))),"")</f>
        <v>11363.077179843931</v>
      </c>
      <c r="H186" s="121">
        <f ca="1">IFERROR(IF((VLOOKUP($E186,'Adj NEA Backsheet'!$D$5:$CB$183,H$9,FALSE))="","",(VLOOKUP($E186,'Adj NEA Backsheet'!$D$5:$CB$183,H$9,FALSE))),"")</f>
        <v>11663.17314132773</v>
      </c>
      <c r="I186" s="121">
        <f ca="1">IFERROR(IF((VLOOKUP($E186,'Adj NEA Backsheet'!$D$5:$CB$183,I$9,FALSE))="","",(VLOOKUP($E186,'Adj NEA Backsheet'!$D$5:$CB$183,I$9,FALSE))),"")</f>
        <v>12487.198151663479</v>
      </c>
      <c r="J186" s="122">
        <f ca="1">IFERROR(IF((VLOOKUP($E186,'Adj NEA Backsheet'!$D$5:$CB$183,J$9,FALSE))="","",(VLOOKUP($E186,'Adj NEA Backsheet'!$D$5:$CB$183,J$9,FALSE))),"")</f>
        <v>12504.391789597243</v>
      </c>
      <c r="K186" s="120">
        <f ca="1">IFERROR(IF((VLOOKUP($E186,'Adj NEA Backsheet'!$D$5:$CB$183,K$9,FALSE))="","",(VLOOKUP($E186,'Adj NEA Backsheet'!$D$5:$CB$183,K$9,FALSE))),"")</f>
        <v>11502.630978269139</v>
      </c>
      <c r="L186" s="121">
        <f ca="1">IFERROR(IF((VLOOKUP($E186,'Adj NEA Backsheet'!$D$5:$CB$183,L$9,FALSE))="","",(VLOOKUP($E186,'Adj NEA Backsheet'!$D$5:$CB$183,L$9,FALSE))),"")</f>
        <v>11922.353373844864</v>
      </c>
      <c r="M186" s="121">
        <f ca="1">IFERROR(IF((VLOOKUP($E186,'Adj NEA Backsheet'!$D$5:$CB$183,M$9,FALSE))="","",(VLOOKUP($E186,'Adj NEA Backsheet'!$D$5:$CB$183,M$9,FALSE))),"")</f>
        <v>12900.17385877145</v>
      </c>
      <c r="N186" s="123">
        <f ca="1">IFERROR(IF((VLOOKUP($E186,'Adj NEA Backsheet'!$D$5:$CB$183,N$9,FALSE))="","",(VLOOKUP($E186,'Adj NEA Backsheet'!$D$5:$CB$183,N$9,FALSE))),"")</f>
        <v>12679.896940423179</v>
      </c>
      <c r="O186" s="173">
        <f ca="1">IFERROR(IF((VLOOKUP($E186,'Adj NEA Backsheet'!$D$5:$CB$183,O$9,FALSE))="","",(VLOOKUP($E186,'Adj NEA Backsheet'!$D$5:$CB$183,O$9,FALSE))),"")</f>
        <v>12603.030395030486</v>
      </c>
      <c r="P186" s="122">
        <f ca="1">IFERROR(IF((VLOOKUP($E186,'Adj NEA Backsheet'!$D$5:$CB$183,P$9,FALSE))="","",(VLOOKUP($E186,'Adj NEA Backsheet'!$D$5:$CB$183,P$9,FALSE))),"")</f>
        <v>12601.571328142469</v>
      </c>
      <c r="Q186" s="123">
        <f ca="1">IFERROR(IF((VLOOKUP($E186,'NEA Backsheet'!$D$5:$CB$183,Q$9,FALSE))="","",(VLOOKUP($E186,'NEA Backsheet'!$D$5:$CB$183,Q$9,FALSE))),"")</f>
        <v>13285.901689720056</v>
      </c>
      <c r="R186" s="234">
        <f ca="1">IFERROR(IF((VLOOKUP($E186,'NEA Backsheet'!$D$5:$CB$183,R$9,FALSE))="","",(VLOOKUP($E186,'NEA Backsheet'!$D$5:$CB$183,R$9,FALSE))),"")</f>
        <v>13165.757162184636</v>
      </c>
    </row>
    <row r="187" spans="1:18"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IFERROR(IF((VLOOKUP($E187,'Adj NEA Backsheet'!$D$5:$CB$183,G$9,FALSE))="","",(VLOOKUP($E187,'Adj NEA Backsheet'!$D$5:$CB$183,G$9,FALSE))),"")</f>
        <v>4075.6960466007872</v>
      </c>
      <c r="H187" s="121">
        <f ca="1">IFERROR(IF((VLOOKUP($E187,'Adj NEA Backsheet'!$D$5:$CB$183,H$9,FALSE))="","",(VLOOKUP($E187,'Adj NEA Backsheet'!$D$5:$CB$183,H$9,FALSE))),"")</f>
        <v>4028.0228128017206</v>
      </c>
      <c r="I187" s="121">
        <f ca="1">IFERROR(IF((VLOOKUP($E187,'Adj NEA Backsheet'!$D$5:$CB$183,I$9,FALSE))="","",(VLOOKUP($E187,'Adj NEA Backsheet'!$D$5:$CB$183,I$9,FALSE))),"")</f>
        <v>4251.8843999338451</v>
      </c>
      <c r="J187" s="122">
        <f ca="1">IFERROR(IF((VLOOKUP($E187,'Adj NEA Backsheet'!$D$5:$CB$183,J$9,FALSE))="","",(VLOOKUP($E187,'Adj NEA Backsheet'!$D$5:$CB$183,J$9,FALSE))),"")</f>
        <v>4217.0293070525204</v>
      </c>
      <c r="K187" s="120">
        <f ca="1">IFERROR(IF((VLOOKUP($E187,'Adj NEA Backsheet'!$D$5:$CB$183,K$9,FALSE))="","",(VLOOKUP($E187,'Adj NEA Backsheet'!$D$5:$CB$183,K$9,FALSE))),"")</f>
        <v>4035.0761364190585</v>
      </c>
      <c r="L187" s="121">
        <f ca="1">IFERROR(IF((VLOOKUP($E187,'Adj NEA Backsheet'!$D$5:$CB$183,L$9,FALSE))="","",(VLOOKUP($E187,'Adj NEA Backsheet'!$D$5:$CB$183,L$9,FALSE))),"")</f>
        <v>4068.6710545204296</v>
      </c>
      <c r="M187" s="121">
        <f ca="1">IFERROR(IF((VLOOKUP($E187,'Adj NEA Backsheet'!$D$5:$CB$183,M$9,FALSE))="","",(VLOOKUP($E187,'Adj NEA Backsheet'!$D$5:$CB$183,M$9,FALSE))),"")</f>
        <v>4316.1351389393476</v>
      </c>
      <c r="N187" s="123">
        <f ca="1">IFERROR(IF((VLOOKUP($E187,'Adj NEA Backsheet'!$D$5:$CB$183,N$9,FALSE))="","",(VLOOKUP($E187,'Adj NEA Backsheet'!$D$5:$CB$183,N$9,FALSE))),"")</f>
        <v>4013.5086725252095</v>
      </c>
      <c r="O187" s="173">
        <f ca="1">IFERROR(IF((VLOOKUP($E187,'Adj NEA Backsheet'!$D$5:$CB$183,O$9,FALSE))="","",(VLOOKUP($E187,'Adj NEA Backsheet'!$D$5:$CB$183,O$9,FALSE))),"")</f>
        <v>4370.9442145551502</v>
      </c>
      <c r="P187" s="122">
        <f ca="1">IFERROR(IF((VLOOKUP($E187,'Adj NEA Backsheet'!$D$5:$CB$183,P$9,FALSE))="","",(VLOOKUP($E187,'Adj NEA Backsheet'!$D$5:$CB$183,P$9,FALSE))),"")</f>
        <v>4307.2048540415399</v>
      </c>
      <c r="Q187" s="123">
        <f ca="1">IFERROR(IF((VLOOKUP($E187,'NEA Backsheet'!$D$5:$CB$183,Q$9,FALSE))="","",(VLOOKUP($E187,'NEA Backsheet'!$D$5:$CB$183,Q$9,FALSE))),"")</f>
        <v>4328.7119700072726</v>
      </c>
      <c r="R187" s="234">
        <f ca="1">IFERROR(IF((VLOOKUP($E187,'NEA Backsheet'!$D$5:$CB$183,R$9,FALSE))="","",(VLOOKUP($E187,'NEA Backsheet'!$D$5:$CB$183,R$9,FALSE))),"")</f>
        <v>4319.7702746861596</v>
      </c>
    </row>
    <row r="188" spans="1:18"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IFERROR(IF((VLOOKUP($E188,'Adj NEA Backsheet'!$D$5:$CB$183,G$9,FALSE))="","",(VLOOKUP($E188,'Adj NEA Backsheet'!$D$5:$CB$183,G$9,FALSE))),"")</f>
        <v>11711.264726916965</v>
      </c>
      <c r="H188" s="121">
        <f ca="1">IFERROR(IF((VLOOKUP($E188,'Adj NEA Backsheet'!$D$5:$CB$183,H$9,FALSE))="","",(VLOOKUP($E188,'Adj NEA Backsheet'!$D$5:$CB$183,H$9,FALSE))),"")</f>
        <v>11852.877104842157</v>
      </c>
      <c r="I188" s="121">
        <f ca="1">IFERROR(IF((VLOOKUP($E188,'Adj NEA Backsheet'!$D$5:$CB$183,I$9,FALSE))="","",(VLOOKUP($E188,'Adj NEA Backsheet'!$D$5:$CB$183,I$9,FALSE))),"")</f>
        <v>12554.423811909915</v>
      </c>
      <c r="J188" s="122">
        <f ca="1">IFERROR(IF((VLOOKUP($E188,'Adj NEA Backsheet'!$D$5:$CB$183,J$9,FALSE))="","",(VLOOKUP($E188,'Adj NEA Backsheet'!$D$5:$CB$183,J$9,FALSE))),"")</f>
        <v>12627.146207872045</v>
      </c>
      <c r="K188" s="120">
        <f ca="1">IFERROR(IF((VLOOKUP($E188,'Adj NEA Backsheet'!$D$5:$CB$183,K$9,FALSE))="","",(VLOOKUP($E188,'Adj NEA Backsheet'!$D$5:$CB$183,K$9,FALSE))),"")</f>
        <v>12020.601878617335</v>
      </c>
      <c r="L188" s="121">
        <f ca="1">IFERROR(IF((VLOOKUP($E188,'Adj NEA Backsheet'!$D$5:$CB$183,L$9,FALSE))="","",(VLOOKUP($E188,'Adj NEA Backsheet'!$D$5:$CB$183,L$9,FALSE))),"")</f>
        <v>12250.99145945658</v>
      </c>
      <c r="M188" s="121">
        <f ca="1">IFERROR(IF((VLOOKUP($E188,'Adj NEA Backsheet'!$D$5:$CB$183,M$9,FALSE))="","",(VLOOKUP($E188,'Adj NEA Backsheet'!$D$5:$CB$183,M$9,FALSE))),"")</f>
        <v>12838.307329617222</v>
      </c>
      <c r="N188" s="123">
        <f ca="1">IFERROR(IF((VLOOKUP($E188,'Adj NEA Backsheet'!$D$5:$CB$183,N$9,FALSE))="","",(VLOOKUP($E188,'Adj NEA Backsheet'!$D$5:$CB$183,N$9,FALSE))),"")</f>
        <v>12453.893408202614</v>
      </c>
      <c r="O188" s="173">
        <f ca="1">IFERROR(IF((VLOOKUP($E188,'Adj NEA Backsheet'!$D$5:$CB$183,O$9,FALSE))="","",(VLOOKUP($E188,'Adj NEA Backsheet'!$D$5:$CB$183,O$9,FALSE))),"")</f>
        <v>11829.054008474091</v>
      </c>
      <c r="P188" s="122">
        <f ca="1">IFERROR(IF((VLOOKUP($E188,'Adj NEA Backsheet'!$D$5:$CB$183,P$9,FALSE))="","",(VLOOKUP($E188,'Adj NEA Backsheet'!$D$5:$CB$183,P$9,FALSE))),"")</f>
        <v>11976.819125287304</v>
      </c>
      <c r="Q188" s="123">
        <f ca="1">IFERROR(IF((VLOOKUP($E188,'NEA Backsheet'!$D$5:$CB$183,Q$9,FALSE))="","",(VLOOKUP($E188,'NEA Backsheet'!$D$5:$CB$183,Q$9,FALSE))),"")</f>
        <v>12566.230386947875</v>
      </c>
      <c r="R188" s="234">
        <f ca="1">IFERROR(IF((VLOOKUP($E188,'NEA Backsheet'!$D$5:$CB$183,R$9,FALSE))="","",(VLOOKUP($E188,'NEA Backsheet'!$D$5:$CB$183,R$9,FALSE))),"")</f>
        <v>12207.317820657803</v>
      </c>
    </row>
    <row r="189" spans="1:18"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IFERROR(IF((VLOOKUP($E189,'Adj NEA Backsheet'!$D$5:$CB$183,G$9,FALSE))="","",(VLOOKUP($E189,'Adj NEA Backsheet'!$D$5:$CB$183,G$9,FALSE))),"")</f>
        <v>3582.2419215712725</v>
      </c>
      <c r="H189" s="121">
        <f ca="1">IFERROR(IF((VLOOKUP($E189,'Adj NEA Backsheet'!$D$5:$CB$183,H$9,FALSE))="","",(VLOOKUP($E189,'Adj NEA Backsheet'!$D$5:$CB$183,H$9,FALSE))),"")</f>
        <v>3573.8889818531879</v>
      </c>
      <c r="I189" s="121">
        <f ca="1">IFERROR(IF((VLOOKUP($E189,'Adj NEA Backsheet'!$D$5:$CB$183,I$9,FALSE))="","",(VLOOKUP($E189,'Adj NEA Backsheet'!$D$5:$CB$183,I$9,FALSE))),"")</f>
        <v>3732.6837470354899</v>
      </c>
      <c r="J189" s="122">
        <f ca="1">IFERROR(IF((VLOOKUP($E189,'Adj NEA Backsheet'!$D$5:$CB$183,J$9,FALSE))="","",(VLOOKUP($E189,'Adj NEA Backsheet'!$D$5:$CB$183,J$9,FALSE))),"")</f>
        <v>3703.2083144073194</v>
      </c>
      <c r="K189" s="120">
        <f ca="1">IFERROR(IF((VLOOKUP($E189,'Adj NEA Backsheet'!$D$5:$CB$183,K$9,FALSE))="","",(VLOOKUP($E189,'Adj NEA Backsheet'!$D$5:$CB$183,K$9,FALSE))),"")</f>
        <v>3634.0326268600784</v>
      </c>
      <c r="L189" s="121">
        <f ca="1">IFERROR(IF((VLOOKUP($E189,'Adj NEA Backsheet'!$D$5:$CB$183,L$9,FALSE))="","",(VLOOKUP($E189,'Adj NEA Backsheet'!$D$5:$CB$183,L$9,FALSE))),"")</f>
        <v>3670.5550682302433</v>
      </c>
      <c r="M189" s="121">
        <f ca="1">IFERROR(IF((VLOOKUP($E189,'Adj NEA Backsheet'!$D$5:$CB$183,M$9,FALSE))="","",(VLOOKUP($E189,'Adj NEA Backsheet'!$D$5:$CB$183,M$9,FALSE))),"")</f>
        <v>3810.5142710743926</v>
      </c>
      <c r="N189" s="123">
        <f ca="1">IFERROR(IF((VLOOKUP($E189,'Adj NEA Backsheet'!$D$5:$CB$183,N$9,FALSE))="","",(VLOOKUP($E189,'Adj NEA Backsheet'!$D$5:$CB$183,N$9,FALSE))),"")</f>
        <v>3695.3559120419022</v>
      </c>
      <c r="O189" s="173">
        <f ca="1">IFERROR(IF((VLOOKUP($E189,'Adj NEA Backsheet'!$D$5:$CB$183,O$9,FALSE))="","",(VLOOKUP($E189,'Adj NEA Backsheet'!$D$5:$CB$183,O$9,FALSE))),"")</f>
        <v>3686.2987945351229</v>
      </c>
      <c r="P189" s="122">
        <f ca="1">IFERROR(IF((VLOOKUP($E189,'Adj NEA Backsheet'!$D$5:$CB$183,P$9,FALSE))="","",(VLOOKUP($E189,'Adj NEA Backsheet'!$D$5:$CB$183,P$9,FALSE))),"")</f>
        <v>3659.9640051378642</v>
      </c>
      <c r="Q189" s="123">
        <f ca="1">IFERROR(IF((VLOOKUP($E189,'NEA Backsheet'!$D$5:$CB$183,Q$9,FALSE))="","",(VLOOKUP($E189,'NEA Backsheet'!$D$5:$CB$183,Q$9,FALSE))),"")</f>
        <v>3923.2889935923818</v>
      </c>
      <c r="R189" s="234">
        <f ca="1">IFERROR(IF((VLOOKUP($E189,'NEA Backsheet'!$D$5:$CB$183,R$9,FALSE))="","",(VLOOKUP($E189,'NEA Backsheet'!$D$5:$CB$183,R$9,FALSE))),"")</f>
        <v>4000.0745507507427</v>
      </c>
    </row>
    <row r="190" spans="1:18"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IFERROR(IF((VLOOKUP($E190,'Adj NEA Backsheet'!$D$5:$CB$183,G$9,FALSE))="","",(VLOOKUP($E190,'Adj NEA Backsheet'!$D$5:$CB$183,G$9,FALSE))),"")</f>
        <v>7371.125879975094</v>
      </c>
      <c r="H190" s="121">
        <f ca="1">IFERROR(IF((VLOOKUP($E190,'Adj NEA Backsheet'!$D$5:$CB$183,H$9,FALSE))="","",(VLOOKUP($E190,'Adj NEA Backsheet'!$D$5:$CB$183,H$9,FALSE))),"")</f>
        <v>7007.9216655947657</v>
      </c>
      <c r="I190" s="121">
        <f ca="1">IFERROR(IF((VLOOKUP($E190,'Adj NEA Backsheet'!$D$5:$CB$183,I$9,FALSE))="","",(VLOOKUP($E190,'Adj NEA Backsheet'!$D$5:$CB$183,I$9,FALSE))),"")</f>
        <v>7257.9374752028061</v>
      </c>
      <c r="J190" s="122">
        <f ca="1">IFERROR(IF((VLOOKUP($E190,'Adj NEA Backsheet'!$D$5:$CB$183,J$9,FALSE))="","",(VLOOKUP($E190,'Adj NEA Backsheet'!$D$5:$CB$183,J$9,FALSE))),"")</f>
        <v>7111.0379625056512</v>
      </c>
      <c r="K190" s="120">
        <f ca="1">IFERROR(IF((VLOOKUP($E190,'Adj NEA Backsheet'!$D$5:$CB$183,K$9,FALSE))="","",(VLOOKUP($E190,'Adj NEA Backsheet'!$D$5:$CB$183,K$9,FALSE))),"")</f>
        <v>6952.5050875276083</v>
      </c>
      <c r="L190" s="121">
        <f ca="1">IFERROR(IF((VLOOKUP($E190,'Adj NEA Backsheet'!$D$5:$CB$183,L$9,FALSE))="","",(VLOOKUP($E190,'Adj NEA Backsheet'!$D$5:$CB$183,L$9,FALSE))),"")</f>
        <v>6740.98238057053</v>
      </c>
      <c r="M190" s="121">
        <f ca="1">IFERROR(IF((VLOOKUP($E190,'Adj NEA Backsheet'!$D$5:$CB$183,M$9,FALSE))="","",(VLOOKUP($E190,'Adj NEA Backsheet'!$D$5:$CB$183,M$9,FALSE))),"")</f>
        <v>7310.5990673408851</v>
      </c>
      <c r="N190" s="123">
        <f ca="1">IFERROR(IF((VLOOKUP($E190,'Adj NEA Backsheet'!$D$5:$CB$183,N$9,FALSE))="","",(VLOOKUP($E190,'Adj NEA Backsheet'!$D$5:$CB$183,N$9,FALSE))),"")</f>
        <v>7137.3941524968723</v>
      </c>
      <c r="O190" s="173">
        <f ca="1">IFERROR(IF((VLOOKUP($E190,'Adj NEA Backsheet'!$D$5:$CB$183,O$9,FALSE))="","",(VLOOKUP($E190,'Adj NEA Backsheet'!$D$5:$CB$183,O$9,FALSE))),"")</f>
        <v>7055.1555384564344</v>
      </c>
      <c r="P190" s="122">
        <f ca="1">IFERROR(IF((VLOOKUP($E190,'Adj NEA Backsheet'!$D$5:$CB$183,P$9,FALSE))="","",(VLOOKUP($E190,'Adj NEA Backsheet'!$D$5:$CB$183,P$9,FALSE))),"")</f>
        <v>7145.7680830133922</v>
      </c>
      <c r="Q190" s="123">
        <f ca="1">IFERROR(IF((VLOOKUP($E190,'NEA Backsheet'!$D$5:$CB$183,Q$9,FALSE))="","",(VLOOKUP($E190,'NEA Backsheet'!$D$5:$CB$183,Q$9,FALSE))),"")</f>
        <v>7754.5270820092883</v>
      </c>
      <c r="R190" s="234">
        <f ca="1">IFERROR(IF((VLOOKUP($E190,'NEA Backsheet'!$D$5:$CB$183,R$9,FALSE))="","",(VLOOKUP($E190,'NEA Backsheet'!$D$5:$CB$183,R$9,FALSE))),"")</f>
        <v>7408.6808527359644</v>
      </c>
    </row>
    <row r="191" spans="1:18"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IFERROR(IF((VLOOKUP($E191,'Adj NEA Backsheet'!$D$5:$CB$183,G$9,FALSE))="","",(VLOOKUP($E191,'Adj NEA Backsheet'!$D$5:$CB$183,G$9,FALSE))),"")</f>
        <v>14098.005089655813</v>
      </c>
      <c r="H191" s="121">
        <f ca="1">IFERROR(IF((VLOOKUP($E191,'Adj NEA Backsheet'!$D$5:$CB$183,H$9,FALSE))="","",(VLOOKUP($E191,'Adj NEA Backsheet'!$D$5:$CB$183,H$9,FALSE))),"")</f>
        <v>13526.336394565846</v>
      </c>
      <c r="I191" s="121">
        <f ca="1">IFERROR(IF((VLOOKUP($E191,'Adj NEA Backsheet'!$D$5:$CB$183,I$9,FALSE))="","",(VLOOKUP($E191,'Adj NEA Backsheet'!$D$5:$CB$183,I$9,FALSE))),"")</f>
        <v>14211.421972901859</v>
      </c>
      <c r="J191" s="122">
        <f ca="1">IFERROR(IF((VLOOKUP($E191,'Adj NEA Backsheet'!$D$5:$CB$183,J$9,FALSE))="","",(VLOOKUP($E191,'Adj NEA Backsheet'!$D$5:$CB$183,J$9,FALSE))),"")</f>
        <v>13780.357843709167</v>
      </c>
      <c r="K191" s="120">
        <f ca="1">IFERROR(IF((VLOOKUP($E191,'Adj NEA Backsheet'!$D$5:$CB$183,K$9,FALSE))="","",(VLOOKUP($E191,'Adj NEA Backsheet'!$D$5:$CB$183,K$9,FALSE))),"")</f>
        <v>13608.323770832638</v>
      </c>
      <c r="L191" s="121">
        <f ca="1">IFERROR(IF((VLOOKUP($E191,'Adj NEA Backsheet'!$D$5:$CB$183,L$9,FALSE))="","",(VLOOKUP($E191,'Adj NEA Backsheet'!$D$5:$CB$183,L$9,FALSE))),"")</f>
        <v>13590.138041785991</v>
      </c>
      <c r="M191" s="121">
        <f ca="1">IFERROR(IF((VLOOKUP($E191,'Adj NEA Backsheet'!$D$5:$CB$183,M$9,FALSE))="","",(VLOOKUP($E191,'Adj NEA Backsheet'!$D$5:$CB$183,M$9,FALSE))),"")</f>
        <v>15200.279933404265</v>
      </c>
      <c r="N191" s="123">
        <f ca="1">IFERROR(IF((VLOOKUP($E191,'Adj NEA Backsheet'!$D$5:$CB$183,N$9,FALSE))="","",(VLOOKUP($E191,'Adj NEA Backsheet'!$D$5:$CB$183,N$9,FALSE))),"")</f>
        <v>15069.17487627584</v>
      </c>
      <c r="O191" s="173">
        <f ca="1">IFERROR(IF((VLOOKUP($E191,'Adj NEA Backsheet'!$D$5:$CB$183,O$9,FALSE))="","",(VLOOKUP($E191,'Adj NEA Backsheet'!$D$5:$CB$183,O$9,FALSE))),"")</f>
        <v>14364.764153756334</v>
      </c>
      <c r="P191" s="122">
        <f ca="1">IFERROR(IF((VLOOKUP($E191,'Adj NEA Backsheet'!$D$5:$CB$183,P$9,FALSE))="","",(VLOOKUP($E191,'Adj NEA Backsheet'!$D$5:$CB$183,P$9,FALSE))),"")</f>
        <v>14757.098308484059</v>
      </c>
      <c r="Q191" s="123">
        <f ca="1">IFERROR(IF((VLOOKUP($E191,'NEA Backsheet'!$D$5:$CB$183,Q$9,FALSE))="","",(VLOOKUP($E191,'NEA Backsheet'!$D$5:$CB$183,Q$9,FALSE))),"")</f>
        <v>15237.374792363385</v>
      </c>
      <c r="R191" s="234">
        <f ca="1">IFERROR(IF((VLOOKUP($E191,'NEA Backsheet'!$D$5:$CB$183,R$9,FALSE))="","",(VLOOKUP($E191,'NEA Backsheet'!$D$5:$CB$183,R$9,FALSE))),"")</f>
        <v>15455.068417220187</v>
      </c>
    </row>
    <row r="192" spans="1:18"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IFERROR(IF((VLOOKUP($E192,'Adj NEA Backsheet'!$D$5:$CB$183,G$9,FALSE))="","",(VLOOKUP($E192,'Adj NEA Backsheet'!$D$5:$CB$183,G$9,FALSE))),"")</f>
        <v>5668.5851037741031</v>
      </c>
      <c r="H192" s="126">
        <f ca="1">IFERROR(IF((VLOOKUP($E192,'Adj NEA Backsheet'!$D$5:$CB$183,H$9,FALSE))="","",(VLOOKUP($E192,'Adj NEA Backsheet'!$D$5:$CB$183,H$9,FALSE))),"")</f>
        <v>5512.9735059083068</v>
      </c>
      <c r="I192" s="126">
        <f ca="1">IFERROR(IF((VLOOKUP($E192,'Adj NEA Backsheet'!$D$5:$CB$183,I$9,FALSE))="","",(VLOOKUP($E192,'Adj NEA Backsheet'!$D$5:$CB$183,I$9,FALSE))),"")</f>
        <v>5975.3288280653524</v>
      </c>
      <c r="J192" s="127">
        <f ca="1">IFERROR(IF((VLOOKUP($E192,'Adj NEA Backsheet'!$D$5:$CB$183,J$9,FALSE))="","",(VLOOKUP($E192,'Adj NEA Backsheet'!$D$5:$CB$183,J$9,FALSE))),"")</f>
        <v>5946.7294754986015</v>
      </c>
      <c r="K192" s="125">
        <f ca="1">IFERROR(IF((VLOOKUP($E192,'Adj NEA Backsheet'!$D$5:$CB$183,K$9,FALSE))="","",(VLOOKUP($E192,'Adj NEA Backsheet'!$D$5:$CB$183,K$9,FALSE))),"")</f>
        <v>5649.6674392638997</v>
      </c>
      <c r="L192" s="126">
        <f ca="1">IFERROR(IF((VLOOKUP($E192,'Adj NEA Backsheet'!$D$5:$CB$183,L$9,FALSE))="","",(VLOOKUP($E192,'Adj NEA Backsheet'!$D$5:$CB$183,L$9,FALSE))),"")</f>
        <v>5610.2146325702461</v>
      </c>
      <c r="M192" s="126">
        <f ca="1">IFERROR(IF((VLOOKUP($E192,'Adj NEA Backsheet'!$D$5:$CB$183,M$9,FALSE))="","",(VLOOKUP($E192,'Adj NEA Backsheet'!$D$5:$CB$183,M$9,FALSE))),"")</f>
        <v>5888.4123258280133</v>
      </c>
      <c r="N192" s="128">
        <f ca="1">IFERROR(IF((VLOOKUP($E192,'Adj NEA Backsheet'!$D$5:$CB$183,N$9,FALSE))="","",(VLOOKUP($E192,'Adj NEA Backsheet'!$D$5:$CB$183,N$9,FALSE))),"")</f>
        <v>5812.7166038356645</v>
      </c>
      <c r="O192" s="174">
        <f ca="1">IFERROR(IF((VLOOKUP($E192,'Adj NEA Backsheet'!$D$5:$CB$183,O$9,FALSE))="","",(VLOOKUP($E192,'Adj NEA Backsheet'!$D$5:$CB$183,O$9,FALSE))),"")</f>
        <v>6017.0940048412749</v>
      </c>
      <c r="P192" s="127">
        <f ca="1">IFERROR(IF((VLOOKUP($E192,'Adj NEA Backsheet'!$D$5:$CB$183,P$9,FALSE))="","",(VLOOKUP($E192,'Adj NEA Backsheet'!$D$5:$CB$183,P$9,FALSE))),"")</f>
        <v>5900.2345701374015</v>
      </c>
      <c r="Q192" s="128">
        <f ca="1">IFERROR(IF((VLOOKUP($E192,'NEA Backsheet'!$D$5:$CB$183,Q$9,FALSE))="","",(VLOOKUP($E192,'NEA Backsheet'!$D$5:$CB$183,Q$9,FALSE))),"")</f>
        <v>6349.4167201474665</v>
      </c>
      <c r="R192" s="235">
        <f ca="1">IFERROR(IF((VLOOKUP($E192,'NEA Backsheet'!$D$5:$CB$183,R$9,FALSE))="","",(VLOOKUP($E192,'NEA Backsheet'!$D$5:$CB$183,R$9,FALSE))),"")</f>
        <v>6017.8701293811027</v>
      </c>
    </row>
  </sheetData>
  <sheetProtection algorithmName="SHA-512" hashValue="22OglqTgfLgSh4LXyEcdB7MXQZFM3t1+F0J6kKaYytBLM9IwS14j+JcbAxPFDtGkWN8kumIcpLEXTecvUbnd6Q==" saltValue="Zl3G3gbbMfoTBkLDgMcq7Q==" spinCount="100000" sheet="1" objects="1" scenarios="1" formatColumns="0" formatRows="0" autoFilter="0"/>
  <autoFilter ref="B13:R192" xr:uid="{00000000-0009-0000-0000-000018000000}"/>
  <mergeCells count="5">
    <mergeCell ref="B1:L1"/>
    <mergeCell ref="B2:L2"/>
    <mergeCell ref="G11:J12"/>
    <mergeCell ref="K11:N12"/>
    <mergeCell ref="O11:R12"/>
  </mergeCells>
  <hyperlinks>
    <hyperlink ref="E6" location="Contents!A1" display="&lt;&lt; Contents" xr:uid="{00000000-0004-0000-18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065"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U196"/>
  <sheetViews>
    <sheetView showGridLines="0" zoomScale="70" zoomScaleNormal="70" workbookViewId="0"/>
  </sheetViews>
  <sheetFormatPr defaultColWidth="9.109375" defaultRowHeight="14.4" outlineLevelCol="1" x14ac:dyDescent="0.3"/>
  <cols>
    <col min="1" max="1" width="4.6640625" style="228" customWidth="1"/>
    <col min="2" max="4" width="25.6640625" style="228" hidden="1" customWidth="1" outlineLevel="1"/>
    <col min="5" max="5" width="25.6640625" style="228" customWidth="1" collapsed="1"/>
    <col min="6" max="6" width="50.6640625" style="228" customWidth="1"/>
    <col min="7" max="18" width="17.6640625" style="228" customWidth="1"/>
    <col min="19" max="20" width="4.6640625" style="228" customWidth="1"/>
    <col min="21" max="21" width="9.109375" style="1" hidden="1" customWidth="1"/>
    <col min="22" max="22" width="4.6640625" style="228" customWidth="1"/>
    <col min="23" max="16384" width="9.109375" style="228"/>
  </cols>
  <sheetData>
    <row r="1" spans="1:21" ht="21" x14ac:dyDescent="0.4">
      <c r="A1" s="37"/>
      <c r="B1" s="340" t="s">
        <v>1214</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96"/>
      <c r="C11" s="197"/>
      <c r="D11" s="198"/>
      <c r="E11" s="229"/>
      <c r="F11" s="193"/>
      <c r="G11" s="378" t="s">
        <v>875</v>
      </c>
      <c r="H11" s="379"/>
      <c r="I11" s="379"/>
      <c r="J11" s="380"/>
      <c r="K11" s="378" t="s">
        <v>880</v>
      </c>
      <c r="L11" s="379"/>
      <c r="M11" s="379"/>
      <c r="N11" s="380"/>
      <c r="O11" s="378" t="s">
        <v>885</v>
      </c>
      <c r="P11" s="379"/>
      <c r="Q11" s="379"/>
      <c r="R11" s="380"/>
    </row>
    <row r="12" spans="1:21" x14ac:dyDescent="0.3">
      <c r="B12" s="204"/>
      <c r="C12" s="205"/>
      <c r="D12" s="206"/>
      <c r="E12" s="202"/>
      <c r="F12" s="203"/>
      <c r="G12" s="381"/>
      <c r="H12" s="382"/>
      <c r="I12" s="382"/>
      <c r="J12" s="383"/>
      <c r="K12" s="381"/>
      <c r="L12" s="382"/>
      <c r="M12" s="382"/>
      <c r="N12" s="383"/>
      <c r="O12" s="381"/>
      <c r="P12" s="382"/>
      <c r="Q12" s="382"/>
      <c r="R12" s="383"/>
    </row>
    <row r="13" spans="1:21" ht="15" thickBot="1" x14ac:dyDescent="0.35">
      <c r="B13" s="199" t="s">
        <v>1027</v>
      </c>
      <c r="C13" s="200" t="s">
        <v>1108</v>
      </c>
      <c r="D13" s="201" t="s">
        <v>1029</v>
      </c>
      <c r="E13" s="230" t="s">
        <v>195</v>
      </c>
      <c r="F13" s="194" t="s">
        <v>1017</v>
      </c>
      <c r="G13" s="86" t="s">
        <v>876</v>
      </c>
      <c r="H13" s="85" t="s">
        <v>877</v>
      </c>
      <c r="I13" s="85" t="s">
        <v>878</v>
      </c>
      <c r="J13" s="88" t="s">
        <v>879</v>
      </c>
      <c r="K13" s="86" t="s">
        <v>881</v>
      </c>
      <c r="L13" s="85" t="s">
        <v>882</v>
      </c>
      <c r="M13" s="85" t="s">
        <v>883</v>
      </c>
      <c r="N13" s="88" t="s">
        <v>884</v>
      </c>
      <c r="O13" s="168" t="s">
        <v>881</v>
      </c>
      <c r="P13" s="145" t="s">
        <v>882</v>
      </c>
      <c r="Q13" s="88" t="s">
        <v>883</v>
      </c>
      <c r="R13" s="236" t="s">
        <v>884</v>
      </c>
    </row>
    <row r="14" spans="1:21"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IF($A14&gt;$U$5-1,"",INDIRECT("'Comms by AT'!D"&amp;$A14+$U$4))</f>
        <v>HWB</v>
      </c>
      <c r="F14" s="96" t="str">
        <f ca="1">IF(E14="","",VLOOKUP(E14,'Org List'!$J$9:$K$488,2,0))</f>
        <v>Health and Wellbeing Board</v>
      </c>
      <c r="G14" s="115">
        <f ca="1">IFERROR(IF((VLOOKUP($E14,'Adj NEA Backsheet'!$D$5:$CB$183,G$9,FALSE))="","",(VLOOKUP($E14,'Adj NEA Backsheet'!$D$5:$CB$183,G$9,FALSE))),"")</f>
        <v>2634.2970433174169</v>
      </c>
      <c r="H14" s="116">
        <f ca="1">IFERROR(IF((VLOOKUP($E14,'Adj NEA Backsheet'!$D$5:$CB$183,H$9,FALSE))="","",(VLOOKUP($E14,'Adj NEA Backsheet'!$D$5:$CB$183,H$9,FALSE))),"")</f>
        <v>2630.4584566940016</v>
      </c>
      <c r="I14" s="116">
        <f ca="1">IFERROR(IF((VLOOKUP($E14,'Adj NEA Backsheet'!$D$5:$CB$183,I$9,FALSE))="","",(VLOOKUP($E14,'Adj NEA Backsheet'!$D$5:$CB$183,I$9,FALSE))),"")</f>
        <v>2757.5812984778859</v>
      </c>
      <c r="J14" s="117">
        <f ca="1">IFERROR(IF((VLOOKUP($E14,'Adj NEA Backsheet'!$D$5:$CB$183,J$9,FALSE))="","",(VLOOKUP($E14,'Adj NEA Backsheet'!$D$5:$CB$183,J$9,FALSE))),"")</f>
        <v>2724.535796094307</v>
      </c>
      <c r="K14" s="115">
        <f ca="1">IFERROR(IF((VLOOKUP($E14,'Adj NEA Backsheet'!$D$5:$CB$183,K$9,FALSE))="","",(VLOOKUP($E14,'Adj NEA Backsheet'!$D$5:$CB$183,K$9,FALSE))),"")</f>
        <v>2696.8310798662956</v>
      </c>
      <c r="L14" s="116">
        <f ca="1">IFERROR(IF((VLOOKUP($E14,'Adj NEA Backsheet'!$D$5:$CB$183,L$9,FALSE))="","",(VLOOKUP($E14,'Adj NEA Backsheet'!$D$5:$CB$183,L$9,FALSE))),"")</f>
        <v>2691.3004941915397</v>
      </c>
      <c r="M14" s="116">
        <f ca="1">IFERROR(IF((VLOOKUP($E14,'Adj NEA Backsheet'!$D$5:$CB$183,M$9,FALSE))="","",(VLOOKUP($E14,'Adj NEA Backsheet'!$D$5:$CB$183,M$9,FALSE))),"")</f>
        <v>2778.5130265125067</v>
      </c>
      <c r="N14" s="118">
        <f ca="1">IFERROR(IF((VLOOKUP($E14,'Adj NEA Backsheet'!$D$5:$CB$183,N$9,FALSE))="","",(VLOOKUP($E14,'Adj NEA Backsheet'!$D$5:$CB$183,N$9,FALSE))),"")</f>
        <v>2715.3438732730115</v>
      </c>
      <c r="O14" s="172">
        <f ca="1">IFERROR(IF((VLOOKUP($E14,'Adj NEA Backsheet'!$D$5:$CB$183,O$9,FALSE))="","",(VLOOKUP($E14,'Adj NEA Backsheet'!$D$5:$CB$183,O$9,FALSE))),"")</f>
        <v>2753.2994846520392</v>
      </c>
      <c r="P14" s="117">
        <f ca="1">IFERROR(IF((VLOOKUP($E14,'Adj NEA Backsheet'!$D$5:$CB$183,P$9,FALSE))="","",(VLOOKUP($E14,'Adj NEA Backsheet'!$D$5:$CB$183,P$9,FALSE))),"")</f>
        <v>2750.4815110663844</v>
      </c>
      <c r="Q14" s="118">
        <f ca="1">IFERROR(IF((VLOOKUP($E14,'NEA Backsheet'!$D$5:$CB$183,Q$9,FALSE))="","",(VLOOKUP($E14,'NEA Backsheet'!$D$5:$CB$183,Q$9,FALSE))),"")</f>
        <v>2901.1448795545284</v>
      </c>
      <c r="R14" s="233">
        <f ca="1">IFERROR(IF((VLOOKUP($E14,'NEA Backsheet'!$D$5:$CB$183,R$9,FALSE))="","",(VLOOKUP($E14,'NEA Backsheet'!$D$5:$CB$183,R$9,FALSE))),"")</f>
        <v>2856.8885623271522</v>
      </c>
    </row>
    <row r="15" spans="1:21"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IFERROR(IF((VLOOKUP($E15,'Adj NEA Backsheet'!$D$5:$CB$183,G$9,FALSE))="","",(VLOOKUP($E15,'Adj NEA Backsheet'!$D$5:$CB$183,G$9,FALSE))),"")</f>
        <v>2944.5548337906275</v>
      </c>
      <c r="H15" s="121">
        <f ca="1">IFERROR(IF((VLOOKUP($E15,'Adj NEA Backsheet'!$D$5:$CB$183,H$9,FALSE))="","",(VLOOKUP($E15,'Adj NEA Backsheet'!$D$5:$CB$183,H$9,FALSE))),"")</f>
        <v>2952.4539371693882</v>
      </c>
      <c r="I15" s="121">
        <f ca="1">IFERROR(IF((VLOOKUP($E15,'Adj NEA Backsheet'!$D$5:$CB$183,I$9,FALSE))="","",(VLOOKUP($E15,'Adj NEA Backsheet'!$D$5:$CB$183,I$9,FALSE))),"")</f>
        <v>3135.9105053084945</v>
      </c>
      <c r="J15" s="122">
        <f ca="1">IFERROR(IF((VLOOKUP($E15,'Adj NEA Backsheet'!$D$5:$CB$183,J$9,FALSE))="","",(VLOOKUP($E15,'Adj NEA Backsheet'!$D$5:$CB$183,J$9,FALSE))),"")</f>
        <v>3083.6445366600692</v>
      </c>
      <c r="K15" s="120">
        <f ca="1">IFERROR(IF((VLOOKUP($E15,'Adj NEA Backsheet'!$D$5:$CB$183,K$9,FALSE))="","",(VLOOKUP($E15,'Adj NEA Backsheet'!$D$5:$CB$183,K$9,FALSE))),"")</f>
        <v>3041.2162185653929</v>
      </c>
      <c r="L15" s="121">
        <f ca="1">IFERROR(IF((VLOOKUP($E15,'Adj NEA Backsheet'!$D$5:$CB$183,L$9,FALSE))="","",(VLOOKUP($E15,'Adj NEA Backsheet'!$D$5:$CB$183,L$9,FALSE))),"")</f>
        <v>3017.4140885603265</v>
      </c>
      <c r="M15" s="121">
        <f ca="1">IFERROR(IF((VLOOKUP($E15,'Adj NEA Backsheet'!$D$5:$CB$183,M$9,FALSE))="","",(VLOOKUP($E15,'Adj NEA Backsheet'!$D$5:$CB$183,M$9,FALSE))),"")</f>
        <v>3123.9989019105806</v>
      </c>
      <c r="N15" s="123">
        <f ca="1">IFERROR(IF((VLOOKUP($E15,'Adj NEA Backsheet'!$D$5:$CB$183,N$9,FALSE))="","",(VLOOKUP($E15,'Adj NEA Backsheet'!$D$5:$CB$183,N$9,FALSE))),"")</f>
        <v>3070.9170968385183</v>
      </c>
      <c r="O15" s="173">
        <f ca="1">IFERROR(IF((VLOOKUP($E15,'Adj NEA Backsheet'!$D$5:$CB$183,O$9,FALSE))="","",(VLOOKUP($E15,'Adj NEA Backsheet'!$D$5:$CB$183,O$9,FALSE))),"")</f>
        <v>3116.317953150337</v>
      </c>
      <c r="P15" s="122">
        <f ca="1">IFERROR(IF((VLOOKUP($E15,'Adj NEA Backsheet'!$D$5:$CB$183,P$9,FALSE))="","",(VLOOKUP($E15,'Adj NEA Backsheet'!$D$5:$CB$183,P$9,FALSE))),"")</f>
        <v>3084.5527793618785</v>
      </c>
      <c r="Q15" s="123">
        <f ca="1">IFERROR(IF((VLOOKUP($E15,'NEA Backsheet'!$D$5:$CB$183,Q$9,FALSE))="","",(VLOOKUP($E15,'NEA Backsheet'!$D$5:$CB$183,Q$9,FALSE))),"")</f>
        <v>3243.7770751673033</v>
      </c>
      <c r="R15" s="234">
        <f ca="1">IFERROR(IF((VLOOKUP($E15,'NEA Backsheet'!$D$5:$CB$183,R$9,FALSE))="","",(VLOOKUP($E15,'NEA Backsheet'!$D$5:$CB$183,R$9,FALSE))),"")</f>
        <v>3217.6966677588325</v>
      </c>
    </row>
    <row r="16" spans="1:21"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IFERROR(IF((VLOOKUP($E16,'Adj NEA Backsheet'!$D$5:$CB$183,G$9,FALSE))="","",(VLOOKUP($E16,'Adj NEA Backsheet'!$D$5:$CB$183,G$9,FALSE))),"")</f>
        <v>2657.8762706159928</v>
      </c>
      <c r="H16" s="121">
        <f ca="1">IFERROR(IF((VLOOKUP($E16,'Adj NEA Backsheet'!$D$5:$CB$183,H$9,FALSE))="","",(VLOOKUP($E16,'Adj NEA Backsheet'!$D$5:$CB$183,H$9,FALSE))),"")</f>
        <v>2638.7008356741289</v>
      </c>
      <c r="I16" s="121">
        <f ca="1">IFERROR(IF((VLOOKUP($E16,'Adj NEA Backsheet'!$D$5:$CB$183,I$9,FALSE))="","",(VLOOKUP($E16,'Adj NEA Backsheet'!$D$5:$CB$183,I$9,FALSE))),"")</f>
        <v>2734.5376652675882</v>
      </c>
      <c r="J16" s="122">
        <f ca="1">IFERROR(IF((VLOOKUP($E16,'Adj NEA Backsheet'!$D$5:$CB$183,J$9,FALSE))="","",(VLOOKUP($E16,'Adj NEA Backsheet'!$D$5:$CB$183,J$9,FALSE))),"")</f>
        <v>2725.2519184363819</v>
      </c>
      <c r="K16" s="120">
        <f ca="1">IFERROR(IF((VLOOKUP($E16,'Adj NEA Backsheet'!$D$5:$CB$183,K$9,FALSE))="","",(VLOOKUP($E16,'Adj NEA Backsheet'!$D$5:$CB$183,K$9,FALSE))),"")</f>
        <v>2712.0822220636205</v>
      </c>
      <c r="L16" s="121">
        <f ca="1">IFERROR(IF((VLOOKUP($E16,'Adj NEA Backsheet'!$D$5:$CB$183,L$9,FALSE))="","",(VLOOKUP($E16,'Adj NEA Backsheet'!$D$5:$CB$183,L$9,FALSE))),"")</f>
        <v>2711.7073260994171</v>
      </c>
      <c r="M16" s="121">
        <f ca="1">IFERROR(IF((VLOOKUP($E16,'Adj NEA Backsheet'!$D$5:$CB$183,M$9,FALSE))="","",(VLOOKUP($E16,'Adj NEA Backsheet'!$D$5:$CB$183,M$9,FALSE))),"")</f>
        <v>2806.3569353418789</v>
      </c>
      <c r="N16" s="123">
        <f ca="1">IFERROR(IF((VLOOKUP($E16,'Adj NEA Backsheet'!$D$5:$CB$183,N$9,FALSE))="","",(VLOOKUP($E16,'Adj NEA Backsheet'!$D$5:$CB$183,N$9,FALSE))),"")</f>
        <v>2752.2458102456394</v>
      </c>
      <c r="O16" s="173">
        <f ca="1">IFERROR(IF((VLOOKUP($E16,'Adj NEA Backsheet'!$D$5:$CB$183,O$9,FALSE))="","",(VLOOKUP($E16,'Adj NEA Backsheet'!$D$5:$CB$183,O$9,FALSE))),"")</f>
        <v>2766.4728706505966</v>
      </c>
      <c r="P16" s="122">
        <f ca="1">IFERROR(IF((VLOOKUP($E16,'Adj NEA Backsheet'!$D$5:$CB$183,P$9,FALSE))="","",(VLOOKUP($E16,'Adj NEA Backsheet'!$D$5:$CB$183,P$9,FALSE))),"")</f>
        <v>2798.8197048263669</v>
      </c>
      <c r="Q16" s="123">
        <f ca="1">IFERROR(IF((VLOOKUP($E16,'NEA Backsheet'!$D$5:$CB$183,Q$9,FALSE))="","",(VLOOKUP($E16,'NEA Backsheet'!$D$5:$CB$183,Q$9,FALSE))),"")</f>
        <v>2949.914321965914</v>
      </c>
      <c r="R16" s="234">
        <f ca="1">IFERROR(IF((VLOOKUP($E16,'NEA Backsheet'!$D$5:$CB$183,R$9,FALSE))="","",(VLOOKUP($E16,'NEA Backsheet'!$D$5:$CB$183,R$9,FALSE))),"")</f>
        <v>2892.5589016073236</v>
      </c>
    </row>
    <row r="17" spans="1:18"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IFERROR(IF((VLOOKUP($E17,'Adj NEA Backsheet'!$D$5:$CB$183,G$9,FALSE))="","",(VLOOKUP($E17,'Adj NEA Backsheet'!$D$5:$CB$183,G$9,FALSE))),"")</f>
        <v>2213.6762370219553</v>
      </c>
      <c r="H17" s="121">
        <f ca="1">IFERROR(IF((VLOOKUP($E17,'Adj NEA Backsheet'!$D$5:$CB$183,H$9,FALSE))="","",(VLOOKUP($E17,'Adj NEA Backsheet'!$D$5:$CB$183,H$9,FALSE))),"")</f>
        <v>2218.8011511739392</v>
      </c>
      <c r="I17" s="121">
        <f ca="1">IFERROR(IF((VLOOKUP($E17,'Adj NEA Backsheet'!$D$5:$CB$183,I$9,FALSE))="","",(VLOOKUP($E17,'Adj NEA Backsheet'!$D$5:$CB$183,I$9,FALSE))),"")</f>
        <v>2310.8652894896454</v>
      </c>
      <c r="J17" s="122">
        <f ca="1">IFERROR(IF((VLOOKUP($E17,'Adj NEA Backsheet'!$D$5:$CB$183,J$9,FALSE))="","",(VLOOKUP($E17,'Adj NEA Backsheet'!$D$5:$CB$183,J$9,FALSE))),"")</f>
        <v>2251.3827226066687</v>
      </c>
      <c r="K17" s="120">
        <f ca="1">IFERROR(IF((VLOOKUP($E17,'Adj NEA Backsheet'!$D$5:$CB$183,K$9,FALSE))="","",(VLOOKUP($E17,'Adj NEA Backsheet'!$D$5:$CB$183,K$9,FALSE))),"")</f>
        <v>2291.2772676327409</v>
      </c>
      <c r="L17" s="121">
        <f ca="1">IFERROR(IF((VLOOKUP($E17,'Adj NEA Backsheet'!$D$5:$CB$183,L$9,FALSE))="","",(VLOOKUP($E17,'Adj NEA Backsheet'!$D$5:$CB$183,L$9,FALSE))),"")</f>
        <v>2290.2846530613174</v>
      </c>
      <c r="M17" s="121">
        <f ca="1">IFERROR(IF((VLOOKUP($E17,'Adj NEA Backsheet'!$D$5:$CB$183,M$9,FALSE))="","",(VLOOKUP($E17,'Adj NEA Backsheet'!$D$5:$CB$183,M$9,FALSE))),"")</f>
        <v>2324.6390590755773</v>
      </c>
      <c r="N17" s="123">
        <f ca="1">IFERROR(IF((VLOOKUP($E17,'Adj NEA Backsheet'!$D$5:$CB$183,N$9,FALSE))="","",(VLOOKUP($E17,'Adj NEA Backsheet'!$D$5:$CB$183,N$9,FALSE))),"")</f>
        <v>2247.1974609074864</v>
      </c>
      <c r="O17" s="173">
        <f ca="1">IFERROR(IF((VLOOKUP($E17,'Adj NEA Backsheet'!$D$5:$CB$183,O$9,FALSE))="","",(VLOOKUP($E17,'Adj NEA Backsheet'!$D$5:$CB$183,O$9,FALSE))),"")</f>
        <v>2273.1468026613475</v>
      </c>
      <c r="P17" s="122">
        <f ca="1">IFERROR(IF((VLOOKUP($E17,'Adj NEA Backsheet'!$D$5:$CB$183,P$9,FALSE))="","",(VLOOKUP($E17,'Adj NEA Backsheet'!$D$5:$CB$183,P$9,FALSE))),"")</f>
        <v>2288.4799950325942</v>
      </c>
      <c r="Q17" s="123">
        <f ca="1">IFERROR(IF((VLOOKUP($E17,'NEA Backsheet'!$D$5:$CB$183,Q$9,FALSE))="","",(VLOOKUP($E17,'NEA Backsheet'!$D$5:$CB$183,Q$9,FALSE))),"")</f>
        <v>2410.502244821359</v>
      </c>
      <c r="R17" s="234">
        <f ca="1">IFERROR(IF((VLOOKUP($E17,'NEA Backsheet'!$D$5:$CB$183,R$9,FALSE))="","",(VLOOKUP($E17,'NEA Backsheet'!$D$5:$CB$183,R$9,FALSE))),"")</f>
        <v>2332.9246634789488</v>
      </c>
    </row>
    <row r="18" spans="1:18"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IFERROR(IF((VLOOKUP($E18,'Adj NEA Backsheet'!$D$5:$CB$183,G$9,FALSE))="","",(VLOOKUP($E18,'Adj NEA Backsheet'!$D$5:$CB$183,G$9,FALSE))),"")</f>
        <v>2631.2807599863222</v>
      </c>
      <c r="H18" s="121">
        <f ca="1">IFERROR(IF((VLOOKUP($E18,'Adj NEA Backsheet'!$D$5:$CB$183,H$9,FALSE))="","",(VLOOKUP($E18,'Adj NEA Backsheet'!$D$5:$CB$183,H$9,FALSE))),"")</f>
        <v>2639.8465776463304</v>
      </c>
      <c r="I18" s="121">
        <f ca="1">IFERROR(IF((VLOOKUP($E18,'Adj NEA Backsheet'!$D$5:$CB$183,I$9,FALSE))="","",(VLOOKUP($E18,'Adj NEA Backsheet'!$D$5:$CB$183,I$9,FALSE))),"")</f>
        <v>2810.885591824233</v>
      </c>
      <c r="J18" s="122">
        <f ca="1">IFERROR(IF((VLOOKUP($E18,'Adj NEA Backsheet'!$D$5:$CB$183,J$9,FALSE))="","",(VLOOKUP($E18,'Adj NEA Backsheet'!$D$5:$CB$183,J$9,FALSE))),"")</f>
        <v>2801.0937375931762</v>
      </c>
      <c r="K18" s="120">
        <f ca="1">IFERROR(IF((VLOOKUP($E18,'Adj NEA Backsheet'!$D$5:$CB$183,K$9,FALSE))="","",(VLOOKUP($E18,'Adj NEA Backsheet'!$D$5:$CB$183,K$9,FALSE))),"")</f>
        <v>2685.6247607089667</v>
      </c>
      <c r="L18" s="121">
        <f ca="1">IFERROR(IF((VLOOKUP($E18,'Adj NEA Backsheet'!$D$5:$CB$183,L$9,FALSE))="","",(VLOOKUP($E18,'Adj NEA Backsheet'!$D$5:$CB$183,L$9,FALSE))),"")</f>
        <v>2703.9357121788321</v>
      </c>
      <c r="M18" s="121">
        <f ca="1">IFERROR(IF((VLOOKUP($E18,'Adj NEA Backsheet'!$D$5:$CB$183,M$9,FALSE))="","",(VLOOKUP($E18,'Adj NEA Backsheet'!$D$5:$CB$183,M$9,FALSE))),"")</f>
        <v>2818.5797001676583</v>
      </c>
      <c r="N18" s="123">
        <f ca="1">IFERROR(IF((VLOOKUP($E18,'Adj NEA Backsheet'!$D$5:$CB$183,N$9,FALSE))="","",(VLOOKUP($E18,'Adj NEA Backsheet'!$D$5:$CB$183,N$9,FALSE))),"")</f>
        <v>2735.8036906960215</v>
      </c>
      <c r="O18" s="173">
        <f ca="1">IFERROR(IF((VLOOKUP($E18,'Adj NEA Backsheet'!$D$5:$CB$183,O$9,FALSE))="","",(VLOOKUP($E18,'Adj NEA Backsheet'!$D$5:$CB$183,O$9,FALSE))),"")</f>
        <v>2783.1884275356729</v>
      </c>
      <c r="P18" s="122">
        <f ca="1">IFERROR(IF((VLOOKUP($E18,'Adj NEA Backsheet'!$D$5:$CB$183,P$9,FALSE))="","",(VLOOKUP($E18,'Adj NEA Backsheet'!$D$5:$CB$183,P$9,FALSE))),"")</f>
        <v>2754.549689350597</v>
      </c>
      <c r="Q18" s="123">
        <f ca="1">IFERROR(IF((VLOOKUP($E18,'NEA Backsheet'!$D$5:$CB$183,Q$9,FALSE))="","",(VLOOKUP($E18,'NEA Backsheet'!$D$5:$CB$183,Q$9,FALSE))),"")</f>
        <v>2949.8489213870484</v>
      </c>
      <c r="R18" s="234">
        <f ca="1">IFERROR(IF((VLOOKUP($E18,'NEA Backsheet'!$D$5:$CB$183,R$9,FALSE))="","",(VLOOKUP($E18,'NEA Backsheet'!$D$5:$CB$183,R$9,FALSE))),"")</f>
        <v>2886.8552564817405</v>
      </c>
    </row>
    <row r="19" spans="1:18"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IFERROR(IF((VLOOKUP($E19,'Adj NEA Backsheet'!$D$5:$CB$183,G$9,FALSE))="","",(VLOOKUP($E19,'Adj NEA Backsheet'!$D$5:$CB$183,G$9,FALSE))),"")</f>
        <v>2471.2199012688225</v>
      </c>
      <c r="H19" s="121">
        <f ca="1">IFERROR(IF((VLOOKUP($E19,'Adj NEA Backsheet'!$D$5:$CB$183,H$9,FALSE))="","",(VLOOKUP($E19,'Adj NEA Backsheet'!$D$5:$CB$183,H$9,FALSE))),"")</f>
        <v>2459.8355598887242</v>
      </c>
      <c r="I19" s="121">
        <f ca="1">IFERROR(IF((VLOOKUP($E19,'Adj NEA Backsheet'!$D$5:$CB$183,I$9,FALSE))="","",(VLOOKUP($E19,'Adj NEA Backsheet'!$D$5:$CB$183,I$9,FALSE))),"")</f>
        <v>2556.8142095604976</v>
      </c>
      <c r="J19" s="122">
        <f ca="1">IFERROR(IF((VLOOKUP($E19,'Adj NEA Backsheet'!$D$5:$CB$183,J$9,FALSE))="","",(VLOOKUP($E19,'Adj NEA Backsheet'!$D$5:$CB$183,J$9,FALSE))),"")</f>
        <v>2529.9500743243225</v>
      </c>
      <c r="K19" s="120">
        <f ca="1">IFERROR(IF((VLOOKUP($E19,'Adj NEA Backsheet'!$D$5:$CB$183,K$9,FALSE))="","",(VLOOKUP($E19,'Adj NEA Backsheet'!$D$5:$CB$183,K$9,FALSE))),"")</f>
        <v>2486.7107727921257</v>
      </c>
      <c r="L19" s="121">
        <f ca="1">IFERROR(IF((VLOOKUP($E19,'Adj NEA Backsheet'!$D$5:$CB$183,L$9,FALSE))="","",(VLOOKUP($E19,'Adj NEA Backsheet'!$D$5:$CB$183,L$9,FALSE))),"")</f>
        <v>2483.3041058506342</v>
      </c>
      <c r="M19" s="121">
        <f ca="1">IFERROR(IF((VLOOKUP($E19,'Adj NEA Backsheet'!$D$5:$CB$183,M$9,FALSE))="","",(VLOOKUP($E19,'Adj NEA Backsheet'!$D$5:$CB$183,M$9,FALSE))),"")</f>
        <v>2558.6446863981737</v>
      </c>
      <c r="N19" s="123">
        <f ca="1">IFERROR(IF((VLOOKUP($E19,'Adj NEA Backsheet'!$D$5:$CB$183,N$9,FALSE))="","",(VLOOKUP($E19,'Adj NEA Backsheet'!$D$5:$CB$183,N$9,FALSE))),"")</f>
        <v>2490.7359423153512</v>
      </c>
      <c r="O19" s="173">
        <f ca="1">IFERROR(IF((VLOOKUP($E19,'Adj NEA Backsheet'!$D$5:$CB$183,O$9,FALSE))="","",(VLOOKUP($E19,'Adj NEA Backsheet'!$D$5:$CB$183,O$9,FALSE))),"")</f>
        <v>2564.318307584851</v>
      </c>
      <c r="P19" s="122">
        <f ca="1">IFERROR(IF((VLOOKUP($E19,'Adj NEA Backsheet'!$D$5:$CB$183,P$9,FALSE))="","",(VLOOKUP($E19,'Adj NEA Backsheet'!$D$5:$CB$183,P$9,FALSE))),"")</f>
        <v>2541.677939333129</v>
      </c>
      <c r="Q19" s="123">
        <f ca="1">IFERROR(IF((VLOOKUP($E19,'NEA Backsheet'!$D$5:$CB$183,Q$9,FALSE))="","",(VLOOKUP($E19,'NEA Backsheet'!$D$5:$CB$183,Q$9,FALSE))),"")</f>
        <v>2677.4704370164409</v>
      </c>
      <c r="R19" s="234">
        <f ca="1">IFERROR(IF((VLOOKUP($E19,'NEA Backsheet'!$D$5:$CB$183,R$9,FALSE))="","",(VLOOKUP($E19,'NEA Backsheet'!$D$5:$CB$183,R$9,FALSE))),"")</f>
        <v>2676.1712416453429</v>
      </c>
    </row>
    <row r="20" spans="1:18"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IFERROR(IF((VLOOKUP($E20,'Adj NEA Backsheet'!$D$5:$CB$183,G$9,FALSE))="","",(VLOOKUP($E20,'Adj NEA Backsheet'!$D$5:$CB$183,G$9,FALSE))),"")</f>
        <v>3022.7855919165577</v>
      </c>
      <c r="H20" s="121">
        <f ca="1">IFERROR(IF((VLOOKUP($E20,'Adj NEA Backsheet'!$D$5:$CB$183,H$9,FALSE))="","",(VLOOKUP($E20,'Adj NEA Backsheet'!$D$5:$CB$183,H$9,FALSE))),"")</f>
        <v>3045.6442622931131</v>
      </c>
      <c r="I20" s="121">
        <f ca="1">IFERROR(IF((VLOOKUP($E20,'Adj NEA Backsheet'!$D$5:$CB$183,I$9,FALSE))="","",(VLOOKUP($E20,'Adj NEA Backsheet'!$D$5:$CB$183,I$9,FALSE))),"")</f>
        <v>3219.2248695705412</v>
      </c>
      <c r="J20" s="122">
        <f ca="1">IFERROR(IF((VLOOKUP($E20,'Adj NEA Backsheet'!$D$5:$CB$183,J$9,FALSE))="","",(VLOOKUP($E20,'Adj NEA Backsheet'!$D$5:$CB$183,J$9,FALSE))),"")</f>
        <v>3198.2992780125433</v>
      </c>
      <c r="K20" s="120">
        <f ca="1">IFERROR(IF((VLOOKUP($E20,'Adj NEA Backsheet'!$D$5:$CB$183,K$9,FALSE))="","",(VLOOKUP($E20,'Adj NEA Backsheet'!$D$5:$CB$183,K$9,FALSE))),"")</f>
        <v>3176.944883953623</v>
      </c>
      <c r="L20" s="121">
        <f ca="1">IFERROR(IF((VLOOKUP($E20,'Adj NEA Backsheet'!$D$5:$CB$183,L$9,FALSE))="","",(VLOOKUP($E20,'Adj NEA Backsheet'!$D$5:$CB$183,L$9,FALSE))),"")</f>
        <v>3168.8968949354025</v>
      </c>
      <c r="M20" s="121">
        <f ca="1">IFERROR(IF((VLOOKUP($E20,'Adj NEA Backsheet'!$D$5:$CB$183,M$9,FALSE))="","",(VLOOKUP($E20,'Adj NEA Backsheet'!$D$5:$CB$183,M$9,FALSE))),"")</f>
        <v>3244.9821914686713</v>
      </c>
      <c r="N20" s="123">
        <f ca="1">IFERROR(IF((VLOOKUP($E20,'Adj NEA Backsheet'!$D$5:$CB$183,N$9,FALSE))="","",(VLOOKUP($E20,'Adj NEA Backsheet'!$D$5:$CB$183,N$9,FALSE))),"")</f>
        <v>3202.3244621767212</v>
      </c>
      <c r="O20" s="173">
        <f ca="1">IFERROR(IF((VLOOKUP($E20,'Adj NEA Backsheet'!$D$5:$CB$183,O$9,FALSE))="","",(VLOOKUP($E20,'Adj NEA Backsheet'!$D$5:$CB$183,O$9,FALSE))),"")</f>
        <v>3174.0081102348163</v>
      </c>
      <c r="P20" s="122">
        <f ca="1">IFERROR(IF((VLOOKUP($E20,'Adj NEA Backsheet'!$D$5:$CB$183,P$9,FALSE))="","",(VLOOKUP($E20,'Adj NEA Backsheet'!$D$5:$CB$183,P$9,FALSE))),"")</f>
        <v>3154.9740360334149</v>
      </c>
      <c r="Q20" s="123">
        <f ca="1">IFERROR(IF((VLOOKUP($E20,'NEA Backsheet'!$D$5:$CB$183,Q$9,FALSE))="","",(VLOOKUP($E20,'NEA Backsheet'!$D$5:$CB$183,Q$9,FALSE))),"")</f>
        <v>3327.1674868117489</v>
      </c>
      <c r="R20" s="234">
        <f ca="1">IFERROR(IF((VLOOKUP($E20,'NEA Backsheet'!$D$5:$CB$183,R$9,FALSE))="","",(VLOOKUP($E20,'NEA Backsheet'!$D$5:$CB$183,R$9,FALSE))),"")</f>
        <v>3375.6247133545589</v>
      </c>
    </row>
    <row r="21" spans="1:18"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IFERROR(IF((VLOOKUP($E21,'Adj NEA Backsheet'!$D$5:$CB$183,G$9,FALSE))="","",(VLOOKUP($E21,'Adj NEA Backsheet'!$D$5:$CB$183,G$9,FALSE))),"")</f>
        <v>3058.995877299536</v>
      </c>
      <c r="H21" s="121">
        <f ca="1">IFERROR(IF((VLOOKUP($E21,'Adj NEA Backsheet'!$D$5:$CB$183,H$9,FALSE))="","",(VLOOKUP($E21,'Adj NEA Backsheet'!$D$5:$CB$183,H$9,FALSE))),"")</f>
        <v>3081.8334247637076</v>
      </c>
      <c r="I21" s="121">
        <f ca="1">IFERROR(IF((VLOOKUP($E21,'Adj NEA Backsheet'!$D$5:$CB$183,I$9,FALSE))="","",(VLOOKUP($E21,'Adj NEA Backsheet'!$D$5:$CB$183,I$9,FALSE))),"")</f>
        <v>3307.1499893139739</v>
      </c>
      <c r="J21" s="122">
        <f ca="1">IFERROR(IF((VLOOKUP($E21,'Adj NEA Backsheet'!$D$5:$CB$183,J$9,FALSE))="","",(VLOOKUP($E21,'Adj NEA Backsheet'!$D$5:$CB$183,J$9,FALSE))),"")</f>
        <v>3224.1246264730398</v>
      </c>
      <c r="K21" s="120">
        <f ca="1">IFERROR(IF((VLOOKUP($E21,'Adj NEA Backsheet'!$D$5:$CB$183,K$9,FALSE))="","",(VLOOKUP($E21,'Adj NEA Backsheet'!$D$5:$CB$183,K$9,FALSE))),"")</f>
        <v>3149.6626499849667</v>
      </c>
      <c r="L21" s="121">
        <f ca="1">IFERROR(IF((VLOOKUP($E21,'Adj NEA Backsheet'!$D$5:$CB$183,L$9,FALSE))="","",(VLOOKUP($E21,'Adj NEA Backsheet'!$D$5:$CB$183,L$9,FALSE))),"")</f>
        <v>3127.1270338675363</v>
      </c>
      <c r="M21" s="121">
        <f ca="1">IFERROR(IF((VLOOKUP($E21,'Adj NEA Backsheet'!$D$5:$CB$183,M$9,FALSE))="","",(VLOOKUP($E21,'Adj NEA Backsheet'!$D$5:$CB$183,M$9,FALSE))),"")</f>
        <v>3274.9693000574966</v>
      </c>
      <c r="N21" s="123">
        <f ca="1">IFERROR(IF((VLOOKUP($E21,'Adj NEA Backsheet'!$D$5:$CB$183,N$9,FALSE))="","",(VLOOKUP($E21,'Adj NEA Backsheet'!$D$5:$CB$183,N$9,FALSE))),"")</f>
        <v>3177.6443412259705</v>
      </c>
      <c r="O21" s="173">
        <f ca="1">IFERROR(IF((VLOOKUP($E21,'Adj NEA Backsheet'!$D$5:$CB$183,O$9,FALSE))="","",(VLOOKUP($E21,'Adj NEA Backsheet'!$D$5:$CB$183,O$9,FALSE))),"")</f>
        <v>3294.3989819493036</v>
      </c>
      <c r="P21" s="122">
        <f ca="1">IFERROR(IF((VLOOKUP($E21,'Adj NEA Backsheet'!$D$5:$CB$183,P$9,FALSE))="","",(VLOOKUP($E21,'Adj NEA Backsheet'!$D$5:$CB$183,P$9,FALSE))),"")</f>
        <v>3262.3749886019218</v>
      </c>
      <c r="Q21" s="123">
        <f ca="1">IFERROR(IF((VLOOKUP($E21,'NEA Backsheet'!$D$5:$CB$183,Q$9,FALSE))="","",(VLOOKUP($E21,'NEA Backsheet'!$D$5:$CB$183,Q$9,FALSE))),"")</f>
        <v>3445.7047220065292</v>
      </c>
      <c r="R21" s="234">
        <f ca="1">IFERROR(IF((VLOOKUP($E21,'NEA Backsheet'!$D$5:$CB$183,R$9,FALSE))="","",(VLOOKUP($E21,'NEA Backsheet'!$D$5:$CB$183,R$9,FALSE))),"")</f>
        <v>3405.2424106505155</v>
      </c>
    </row>
    <row r="22" spans="1:18"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IFERROR(IF((VLOOKUP($E22,'Adj NEA Backsheet'!$D$5:$CB$183,G$9,FALSE))="","",(VLOOKUP($E22,'Adj NEA Backsheet'!$D$5:$CB$183,G$9,FALSE))),"")</f>
        <v>2754.1770177443959</v>
      </c>
      <c r="H22" s="121">
        <f ca="1">IFERROR(IF((VLOOKUP($E22,'Adj NEA Backsheet'!$D$5:$CB$183,H$9,FALSE))="","",(VLOOKUP($E22,'Adj NEA Backsheet'!$D$5:$CB$183,H$9,FALSE))),"")</f>
        <v>2734.9214359461539</v>
      </c>
      <c r="I22" s="121">
        <f ca="1">IFERROR(IF((VLOOKUP($E22,'Adj NEA Backsheet'!$D$5:$CB$183,I$9,FALSE))="","",(VLOOKUP($E22,'Adj NEA Backsheet'!$D$5:$CB$183,I$9,FALSE))),"")</f>
        <v>2867.4201590745665</v>
      </c>
      <c r="J22" s="122">
        <f ca="1">IFERROR(IF((VLOOKUP($E22,'Adj NEA Backsheet'!$D$5:$CB$183,J$9,FALSE))="","",(VLOOKUP($E22,'Adj NEA Backsheet'!$D$5:$CB$183,J$9,FALSE))),"")</f>
        <v>2841.1862775885456</v>
      </c>
      <c r="K22" s="120">
        <f ca="1">IFERROR(IF((VLOOKUP($E22,'Adj NEA Backsheet'!$D$5:$CB$183,K$9,FALSE))="","",(VLOOKUP($E22,'Adj NEA Backsheet'!$D$5:$CB$183,K$9,FALSE))),"")</f>
        <v>2831.1776880679167</v>
      </c>
      <c r="L22" s="121">
        <f ca="1">IFERROR(IF((VLOOKUP($E22,'Adj NEA Backsheet'!$D$5:$CB$183,L$9,FALSE))="","",(VLOOKUP($E22,'Adj NEA Backsheet'!$D$5:$CB$183,L$9,FALSE))),"")</f>
        <v>2798.0605254359634</v>
      </c>
      <c r="M22" s="121">
        <f ca="1">IFERROR(IF((VLOOKUP($E22,'Adj NEA Backsheet'!$D$5:$CB$183,M$9,FALSE))="","",(VLOOKUP($E22,'Adj NEA Backsheet'!$D$5:$CB$183,M$9,FALSE))),"")</f>
        <v>2864.5167140923445</v>
      </c>
      <c r="N22" s="123">
        <f ca="1">IFERROR(IF((VLOOKUP($E22,'Adj NEA Backsheet'!$D$5:$CB$183,N$9,FALSE))="","",(VLOOKUP($E22,'Adj NEA Backsheet'!$D$5:$CB$183,N$9,FALSE))),"")</f>
        <v>2865.3747238123842</v>
      </c>
      <c r="O22" s="173">
        <f ca="1">IFERROR(IF((VLOOKUP($E22,'Adj NEA Backsheet'!$D$5:$CB$183,O$9,FALSE))="","",(VLOOKUP($E22,'Adj NEA Backsheet'!$D$5:$CB$183,O$9,FALSE))),"")</f>
        <v>2851.4136795788818</v>
      </c>
      <c r="P22" s="122">
        <f ca="1">IFERROR(IF((VLOOKUP($E22,'Adj NEA Backsheet'!$D$5:$CB$183,P$9,FALSE))="","",(VLOOKUP($E22,'Adj NEA Backsheet'!$D$5:$CB$183,P$9,FALSE))),"")</f>
        <v>2813.8272300301819</v>
      </c>
      <c r="Q22" s="123">
        <f ca="1">IFERROR(IF((VLOOKUP($E22,'NEA Backsheet'!$D$5:$CB$183,Q$9,FALSE))="","",(VLOOKUP($E22,'NEA Backsheet'!$D$5:$CB$183,Q$9,FALSE))),"")</f>
        <v>2934.6944709226132</v>
      </c>
      <c r="R22" s="234">
        <f ca="1">IFERROR(IF((VLOOKUP($E22,'NEA Backsheet'!$D$5:$CB$183,R$9,FALSE))="","",(VLOOKUP($E22,'NEA Backsheet'!$D$5:$CB$183,R$9,FALSE))),"")</f>
        <v>2891.7994490708593</v>
      </c>
    </row>
    <row r="23" spans="1:18"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IFERROR(IF((VLOOKUP($E23,'Adj NEA Backsheet'!$D$5:$CB$183,G$9,FALSE))="","",(VLOOKUP($E23,'Adj NEA Backsheet'!$D$5:$CB$183,G$9,FALSE))),"")</f>
        <v>2590.6031565248591</v>
      </c>
      <c r="H23" s="121">
        <f ca="1">IFERROR(IF((VLOOKUP($E23,'Adj NEA Backsheet'!$D$5:$CB$183,H$9,FALSE))="","",(VLOOKUP($E23,'Adj NEA Backsheet'!$D$5:$CB$183,H$9,FALSE))),"")</f>
        <v>2587.8996750907013</v>
      </c>
      <c r="I23" s="121">
        <f ca="1">IFERROR(IF((VLOOKUP($E23,'Adj NEA Backsheet'!$D$5:$CB$183,I$9,FALSE))="","",(VLOOKUP($E23,'Adj NEA Backsheet'!$D$5:$CB$183,I$9,FALSE))),"")</f>
        <v>2681.5655304201691</v>
      </c>
      <c r="J23" s="122">
        <f ca="1">IFERROR(IF((VLOOKUP($E23,'Adj NEA Backsheet'!$D$5:$CB$183,J$9,FALSE))="","",(VLOOKUP($E23,'Adj NEA Backsheet'!$D$5:$CB$183,J$9,FALSE))),"")</f>
        <v>2674.541799114771</v>
      </c>
      <c r="K23" s="120">
        <f ca="1">IFERROR(IF((VLOOKUP($E23,'Adj NEA Backsheet'!$D$5:$CB$183,K$9,FALSE))="","",(VLOOKUP($E23,'Adj NEA Backsheet'!$D$5:$CB$183,K$9,FALSE))),"")</f>
        <v>2661.4657213441096</v>
      </c>
      <c r="L23" s="121">
        <f ca="1">IFERROR(IF((VLOOKUP($E23,'Adj NEA Backsheet'!$D$5:$CB$183,L$9,FALSE))="","",(VLOOKUP($E23,'Adj NEA Backsheet'!$D$5:$CB$183,L$9,FALSE))),"")</f>
        <v>2646.2390624894242</v>
      </c>
      <c r="M23" s="121">
        <f ca="1">IFERROR(IF((VLOOKUP($E23,'Adj NEA Backsheet'!$D$5:$CB$183,M$9,FALSE))="","",(VLOOKUP($E23,'Adj NEA Backsheet'!$D$5:$CB$183,M$9,FALSE))),"")</f>
        <v>2730.2069125524008</v>
      </c>
      <c r="N23" s="123">
        <f ca="1">IFERROR(IF((VLOOKUP($E23,'Adj NEA Backsheet'!$D$5:$CB$183,N$9,FALSE))="","",(VLOOKUP($E23,'Adj NEA Backsheet'!$D$5:$CB$183,N$9,FALSE))),"")</f>
        <v>2707.2101659243908</v>
      </c>
      <c r="O23" s="173">
        <f ca="1">IFERROR(IF((VLOOKUP($E23,'Adj NEA Backsheet'!$D$5:$CB$183,O$9,FALSE))="","",(VLOOKUP($E23,'Adj NEA Backsheet'!$D$5:$CB$183,O$9,FALSE))),"")</f>
        <v>2663.9701670749018</v>
      </c>
      <c r="P23" s="122">
        <f ca="1">IFERROR(IF((VLOOKUP($E23,'Adj NEA Backsheet'!$D$5:$CB$183,P$9,FALSE))="","",(VLOOKUP($E23,'Adj NEA Backsheet'!$D$5:$CB$183,P$9,FALSE))),"")</f>
        <v>2665.6488320943531</v>
      </c>
      <c r="Q23" s="123">
        <f ca="1">IFERROR(IF((VLOOKUP($E23,'NEA Backsheet'!$D$5:$CB$183,Q$9,FALSE))="","",(VLOOKUP($E23,'NEA Backsheet'!$D$5:$CB$183,Q$9,FALSE))),"")</f>
        <v>2822.052330009913</v>
      </c>
      <c r="R23" s="234">
        <f ca="1">IFERROR(IF((VLOOKUP($E23,'NEA Backsheet'!$D$5:$CB$183,R$9,FALSE))="","",(VLOOKUP($E23,'NEA Backsheet'!$D$5:$CB$183,R$9,FALSE))),"")</f>
        <v>2801.3046387940885</v>
      </c>
    </row>
    <row r="24" spans="1:18"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IFERROR(IF((VLOOKUP($E24,'Adj NEA Backsheet'!$D$5:$CB$183,G$9,FALSE))="","",(VLOOKUP($E24,'Adj NEA Backsheet'!$D$5:$CB$183,G$9,FALSE))),"")</f>
        <v>2828.5570812364854</v>
      </c>
      <c r="H24" s="121">
        <f ca="1">IFERROR(IF((VLOOKUP($E24,'Adj NEA Backsheet'!$D$5:$CB$183,H$9,FALSE))="","",(VLOOKUP($E24,'Adj NEA Backsheet'!$D$5:$CB$183,H$9,FALSE))),"")</f>
        <v>2783.2345474466761</v>
      </c>
      <c r="I24" s="121">
        <f ca="1">IFERROR(IF((VLOOKUP($E24,'Adj NEA Backsheet'!$D$5:$CB$183,I$9,FALSE))="","",(VLOOKUP($E24,'Adj NEA Backsheet'!$D$5:$CB$183,I$9,FALSE))),"")</f>
        <v>2871.1794993892727</v>
      </c>
      <c r="J24" s="122">
        <f ca="1">IFERROR(IF((VLOOKUP($E24,'Adj NEA Backsheet'!$D$5:$CB$183,J$9,FALSE))="","",(VLOOKUP($E24,'Adj NEA Backsheet'!$D$5:$CB$183,J$9,FALSE))),"")</f>
        <v>2883.3924855640284</v>
      </c>
      <c r="K24" s="120">
        <f ca="1">IFERROR(IF((VLOOKUP($E24,'Adj NEA Backsheet'!$D$5:$CB$183,K$9,FALSE))="","",(VLOOKUP($E24,'Adj NEA Backsheet'!$D$5:$CB$183,K$9,FALSE))),"")</f>
        <v>2859.2252775975358</v>
      </c>
      <c r="L24" s="121">
        <f ca="1">IFERROR(IF((VLOOKUP($E24,'Adj NEA Backsheet'!$D$5:$CB$183,L$9,FALSE))="","",(VLOOKUP($E24,'Adj NEA Backsheet'!$D$5:$CB$183,L$9,FALSE))),"")</f>
        <v>2852.514756510393</v>
      </c>
      <c r="M24" s="121">
        <f ca="1">IFERROR(IF((VLOOKUP($E24,'Adj NEA Backsheet'!$D$5:$CB$183,M$9,FALSE))="","",(VLOOKUP($E24,'Adj NEA Backsheet'!$D$5:$CB$183,M$9,FALSE))),"")</f>
        <v>2957.3001766862058</v>
      </c>
      <c r="N24" s="123">
        <f ca="1">IFERROR(IF((VLOOKUP($E24,'Adj NEA Backsheet'!$D$5:$CB$183,N$9,FALSE))="","",(VLOOKUP($E24,'Adj NEA Backsheet'!$D$5:$CB$183,N$9,FALSE))),"")</f>
        <v>2889.8628682487752</v>
      </c>
      <c r="O24" s="173">
        <f ca="1">IFERROR(IF((VLOOKUP($E24,'Adj NEA Backsheet'!$D$5:$CB$183,O$9,FALSE))="","",(VLOOKUP($E24,'Adj NEA Backsheet'!$D$5:$CB$183,O$9,FALSE))),"")</f>
        <v>2959.9937517547855</v>
      </c>
      <c r="P24" s="122">
        <f ca="1">IFERROR(IF((VLOOKUP($E24,'Adj NEA Backsheet'!$D$5:$CB$183,P$9,FALSE))="","",(VLOOKUP($E24,'Adj NEA Backsheet'!$D$5:$CB$183,P$9,FALSE))),"")</f>
        <v>3027.7630994034757</v>
      </c>
      <c r="Q24" s="123">
        <f ca="1">IFERROR(IF((VLOOKUP($E24,'NEA Backsheet'!$D$5:$CB$183,Q$9,FALSE))="","",(VLOOKUP($E24,'NEA Backsheet'!$D$5:$CB$183,Q$9,FALSE))),"")</f>
        <v>3160.4068972582922</v>
      </c>
      <c r="R24" s="234">
        <f ca="1">IFERROR(IF((VLOOKUP($E24,'NEA Backsheet'!$D$5:$CB$183,R$9,FALSE))="","",(VLOOKUP($E24,'NEA Backsheet'!$D$5:$CB$183,R$9,FALSE))),"")</f>
        <v>3088.7823679510948</v>
      </c>
    </row>
    <row r="25" spans="1:18"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IFERROR(IF((VLOOKUP($E25,'Adj NEA Backsheet'!$D$5:$CB$183,G$9,FALSE))="","",(VLOOKUP($E25,'Adj NEA Backsheet'!$D$5:$CB$183,G$9,FALSE))),"")</f>
        <v>2552.3922045226527</v>
      </c>
      <c r="H25" s="121">
        <f ca="1">IFERROR(IF((VLOOKUP($E25,'Adj NEA Backsheet'!$D$5:$CB$183,H$9,FALSE))="","",(VLOOKUP($E25,'Adj NEA Backsheet'!$D$5:$CB$183,H$9,FALSE))),"")</f>
        <v>2544.0925714761593</v>
      </c>
      <c r="I25" s="121">
        <f ca="1">IFERROR(IF((VLOOKUP($E25,'Adj NEA Backsheet'!$D$5:$CB$183,I$9,FALSE))="","",(VLOOKUP($E25,'Adj NEA Backsheet'!$D$5:$CB$183,I$9,FALSE))),"")</f>
        <v>2647.7724188374691</v>
      </c>
      <c r="J25" s="122">
        <f ca="1">IFERROR(IF((VLOOKUP($E25,'Adj NEA Backsheet'!$D$5:$CB$183,J$9,FALSE))="","",(VLOOKUP($E25,'Adj NEA Backsheet'!$D$5:$CB$183,J$9,FALSE))),"")</f>
        <v>2622.3553581434689</v>
      </c>
      <c r="K25" s="120">
        <f ca="1">IFERROR(IF((VLOOKUP($E25,'Adj NEA Backsheet'!$D$5:$CB$183,K$9,FALSE))="","",(VLOOKUP($E25,'Adj NEA Backsheet'!$D$5:$CB$183,K$9,FALSE))),"")</f>
        <v>2616.8205677049705</v>
      </c>
      <c r="L25" s="121">
        <f ca="1">IFERROR(IF((VLOOKUP($E25,'Adj NEA Backsheet'!$D$5:$CB$183,L$9,FALSE))="","",(VLOOKUP($E25,'Adj NEA Backsheet'!$D$5:$CB$183,L$9,FALSE))),"")</f>
        <v>2633.878320196734</v>
      </c>
      <c r="M25" s="121">
        <f ca="1">IFERROR(IF((VLOOKUP($E25,'Adj NEA Backsheet'!$D$5:$CB$183,M$9,FALSE))="","",(VLOOKUP($E25,'Adj NEA Backsheet'!$D$5:$CB$183,M$9,FALSE))),"")</f>
        <v>2726.0416453442367</v>
      </c>
      <c r="N25" s="123">
        <f ca="1">IFERROR(IF((VLOOKUP($E25,'Adj NEA Backsheet'!$D$5:$CB$183,N$9,FALSE))="","",(VLOOKUP($E25,'Adj NEA Backsheet'!$D$5:$CB$183,N$9,FALSE))),"")</f>
        <v>2662.958977528061</v>
      </c>
      <c r="O25" s="173">
        <f ca="1">IFERROR(IF((VLOOKUP($E25,'Adj NEA Backsheet'!$D$5:$CB$183,O$9,FALSE))="","",(VLOOKUP($E25,'Adj NEA Backsheet'!$D$5:$CB$183,O$9,FALSE))),"")</f>
        <v>2654.3059236400327</v>
      </c>
      <c r="P25" s="122">
        <f ca="1">IFERROR(IF((VLOOKUP($E25,'Adj NEA Backsheet'!$D$5:$CB$183,P$9,FALSE))="","",(VLOOKUP($E25,'Adj NEA Backsheet'!$D$5:$CB$183,P$9,FALSE))),"")</f>
        <v>2674.5821751271224</v>
      </c>
      <c r="Q25" s="123">
        <f ca="1">IFERROR(IF((VLOOKUP($E25,'NEA Backsheet'!$D$5:$CB$183,Q$9,FALSE))="","",(VLOOKUP($E25,'NEA Backsheet'!$D$5:$CB$183,Q$9,FALSE))),"")</f>
        <v>2827.4798233393599</v>
      </c>
      <c r="R25" s="234">
        <f ca="1">IFERROR(IF((VLOOKUP($E25,'NEA Backsheet'!$D$5:$CB$183,R$9,FALSE))="","",(VLOOKUP($E25,'NEA Backsheet'!$D$5:$CB$183,R$9,FALSE))),"")</f>
        <v>2783.2036309553578</v>
      </c>
    </row>
    <row r="26" spans="1:18"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IFERROR(IF((VLOOKUP($E26,'Adj NEA Backsheet'!$D$5:$CB$183,G$9,FALSE))="","",(VLOOKUP($E26,'Adj NEA Backsheet'!$D$5:$CB$183,G$9,FALSE))),"")</f>
        <v>2213.6762370219553</v>
      </c>
      <c r="H26" s="121">
        <f ca="1">IFERROR(IF((VLOOKUP($E26,'Adj NEA Backsheet'!$D$5:$CB$183,H$9,FALSE))="","",(VLOOKUP($E26,'Adj NEA Backsheet'!$D$5:$CB$183,H$9,FALSE))),"")</f>
        <v>2218.8011511739392</v>
      </c>
      <c r="I26" s="121">
        <f ca="1">IFERROR(IF((VLOOKUP($E26,'Adj NEA Backsheet'!$D$5:$CB$183,I$9,FALSE))="","",(VLOOKUP($E26,'Adj NEA Backsheet'!$D$5:$CB$183,I$9,FALSE))),"")</f>
        <v>2310.8652894896454</v>
      </c>
      <c r="J26" s="122">
        <f ca="1">IFERROR(IF((VLOOKUP($E26,'Adj NEA Backsheet'!$D$5:$CB$183,J$9,FALSE))="","",(VLOOKUP($E26,'Adj NEA Backsheet'!$D$5:$CB$183,J$9,FALSE))),"")</f>
        <v>2251.3827226066687</v>
      </c>
      <c r="K26" s="120">
        <f ca="1">IFERROR(IF((VLOOKUP($E26,'Adj NEA Backsheet'!$D$5:$CB$183,K$9,FALSE))="","",(VLOOKUP($E26,'Adj NEA Backsheet'!$D$5:$CB$183,K$9,FALSE))),"")</f>
        <v>2291.2772676327409</v>
      </c>
      <c r="L26" s="121">
        <f ca="1">IFERROR(IF((VLOOKUP($E26,'Adj NEA Backsheet'!$D$5:$CB$183,L$9,FALSE))="","",(VLOOKUP($E26,'Adj NEA Backsheet'!$D$5:$CB$183,L$9,FALSE))),"")</f>
        <v>2290.2846530613174</v>
      </c>
      <c r="M26" s="121">
        <f ca="1">IFERROR(IF((VLOOKUP($E26,'Adj NEA Backsheet'!$D$5:$CB$183,M$9,FALSE))="","",(VLOOKUP($E26,'Adj NEA Backsheet'!$D$5:$CB$183,M$9,FALSE))),"")</f>
        <v>2324.6390590755773</v>
      </c>
      <c r="N26" s="123">
        <f ca="1">IFERROR(IF((VLOOKUP($E26,'Adj NEA Backsheet'!$D$5:$CB$183,N$9,FALSE))="","",(VLOOKUP($E26,'Adj NEA Backsheet'!$D$5:$CB$183,N$9,FALSE))),"")</f>
        <v>2247.1974609074864</v>
      </c>
      <c r="O26" s="173">
        <f ca="1">IFERROR(IF((VLOOKUP($E26,'Adj NEA Backsheet'!$D$5:$CB$183,O$9,FALSE))="","",(VLOOKUP($E26,'Adj NEA Backsheet'!$D$5:$CB$183,O$9,FALSE))),"")</f>
        <v>2273.1468026613475</v>
      </c>
      <c r="P26" s="122">
        <f ca="1">IFERROR(IF((VLOOKUP($E26,'Adj NEA Backsheet'!$D$5:$CB$183,P$9,FALSE))="","",(VLOOKUP($E26,'Adj NEA Backsheet'!$D$5:$CB$183,P$9,FALSE))),"")</f>
        <v>2288.4799950325942</v>
      </c>
      <c r="Q26" s="123">
        <f ca="1">IFERROR(IF((VLOOKUP($E26,'NEA Backsheet'!$D$5:$CB$183,Q$9,FALSE))="","",(VLOOKUP($E26,'NEA Backsheet'!$D$5:$CB$183,Q$9,FALSE))),"")</f>
        <v>2410.502244821359</v>
      </c>
      <c r="R26" s="234">
        <f ca="1">IFERROR(IF((VLOOKUP($E26,'NEA Backsheet'!$D$5:$CB$183,R$9,FALSE))="","",(VLOOKUP($E26,'NEA Backsheet'!$D$5:$CB$183,R$9,FALSE))),"")</f>
        <v>2332.9246634789488</v>
      </c>
    </row>
    <row r="27" spans="1:18"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IFERROR(IF((VLOOKUP($E27,'Adj NEA Backsheet'!$D$5:$CB$183,G$9,FALSE))="","",(VLOOKUP($E27,'Adj NEA Backsheet'!$D$5:$CB$183,G$9,FALSE))),"")</f>
        <v>2473.5655656438989</v>
      </c>
      <c r="H27" s="121">
        <f ca="1">IFERROR(IF((VLOOKUP($E27,'Adj NEA Backsheet'!$D$5:$CB$183,H$9,FALSE))="","",(VLOOKUP($E27,'Adj NEA Backsheet'!$D$5:$CB$183,H$9,FALSE))),"")</f>
        <v>2462.7836885791712</v>
      </c>
      <c r="I27" s="121">
        <f ca="1">IFERROR(IF((VLOOKUP($E27,'Adj NEA Backsheet'!$D$5:$CB$183,I$9,FALSE))="","",(VLOOKUP($E27,'Adj NEA Backsheet'!$D$5:$CB$183,I$9,FALSE))),"")</f>
        <v>2560.635227680827</v>
      </c>
      <c r="J27" s="122">
        <f ca="1">IFERROR(IF((VLOOKUP($E27,'Adj NEA Backsheet'!$D$5:$CB$183,J$9,FALSE))="","",(VLOOKUP($E27,'Adj NEA Backsheet'!$D$5:$CB$183,J$9,FALSE))),"")</f>
        <v>2530.6209741941816</v>
      </c>
      <c r="K27" s="120">
        <f ca="1">IFERROR(IF((VLOOKUP($E27,'Adj NEA Backsheet'!$D$5:$CB$183,K$9,FALSE))="","",(VLOOKUP($E27,'Adj NEA Backsheet'!$D$5:$CB$183,K$9,FALSE))),"")</f>
        <v>2490.1015588175019</v>
      </c>
      <c r="L27" s="121">
        <f ca="1">IFERROR(IF((VLOOKUP($E27,'Adj NEA Backsheet'!$D$5:$CB$183,L$9,FALSE))="","",(VLOOKUP($E27,'Adj NEA Backsheet'!$D$5:$CB$183,L$9,FALSE))),"")</f>
        <v>2486.7724029436799</v>
      </c>
      <c r="M27" s="121">
        <f ca="1">IFERROR(IF((VLOOKUP($E27,'Adj NEA Backsheet'!$D$5:$CB$183,M$9,FALSE))="","",(VLOOKUP($E27,'Adj NEA Backsheet'!$D$5:$CB$183,M$9,FALSE))),"")</f>
        <v>2563.4513664506921</v>
      </c>
      <c r="N27" s="123">
        <f ca="1">IFERROR(IF((VLOOKUP($E27,'Adj NEA Backsheet'!$D$5:$CB$183,N$9,FALSE))="","",(VLOOKUP($E27,'Adj NEA Backsheet'!$D$5:$CB$183,N$9,FALSE))),"")</f>
        <v>2494.4944784231438</v>
      </c>
      <c r="O27" s="173">
        <f ca="1">IFERROR(IF((VLOOKUP($E27,'Adj NEA Backsheet'!$D$5:$CB$183,O$9,FALSE))="","",(VLOOKUP($E27,'Adj NEA Backsheet'!$D$5:$CB$183,O$9,FALSE))),"")</f>
        <v>2575.8509516646186</v>
      </c>
      <c r="P27" s="122">
        <f ca="1">IFERROR(IF((VLOOKUP($E27,'Adj NEA Backsheet'!$D$5:$CB$183,P$9,FALSE))="","",(VLOOKUP($E27,'Adj NEA Backsheet'!$D$5:$CB$183,P$9,FALSE))),"")</f>
        <v>2556.3311234793819</v>
      </c>
      <c r="Q27" s="123">
        <f ca="1">IFERROR(IF((VLOOKUP($E27,'NEA Backsheet'!$D$5:$CB$183,Q$9,FALSE))="","",(VLOOKUP($E27,'NEA Backsheet'!$D$5:$CB$183,Q$9,FALSE))),"")</f>
        <v>2700.4299714213321</v>
      </c>
      <c r="R27" s="234">
        <f ca="1">IFERROR(IF((VLOOKUP($E27,'NEA Backsheet'!$D$5:$CB$183,R$9,FALSE))="","",(VLOOKUP($E27,'NEA Backsheet'!$D$5:$CB$183,R$9,FALSE))),"")</f>
        <v>2678.7821850974697</v>
      </c>
    </row>
    <row r="28" spans="1:18"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IFERROR(IF((VLOOKUP($E28,'Adj NEA Backsheet'!$D$5:$CB$183,G$9,FALSE))="","",(VLOOKUP($E28,'Adj NEA Backsheet'!$D$5:$CB$183,G$9,FALSE))),"")</f>
        <v>2631.2807599863222</v>
      </c>
      <c r="H28" s="121">
        <f ca="1">IFERROR(IF((VLOOKUP($E28,'Adj NEA Backsheet'!$D$5:$CB$183,H$9,FALSE))="","",(VLOOKUP($E28,'Adj NEA Backsheet'!$D$5:$CB$183,H$9,FALSE))),"")</f>
        <v>2639.8465776463304</v>
      </c>
      <c r="I28" s="121">
        <f ca="1">IFERROR(IF((VLOOKUP($E28,'Adj NEA Backsheet'!$D$5:$CB$183,I$9,FALSE))="","",(VLOOKUP($E28,'Adj NEA Backsheet'!$D$5:$CB$183,I$9,FALSE))),"")</f>
        <v>2810.885591824233</v>
      </c>
      <c r="J28" s="122">
        <f ca="1">IFERROR(IF((VLOOKUP($E28,'Adj NEA Backsheet'!$D$5:$CB$183,J$9,FALSE))="","",(VLOOKUP($E28,'Adj NEA Backsheet'!$D$5:$CB$183,J$9,FALSE))),"")</f>
        <v>2801.0937375931762</v>
      </c>
      <c r="K28" s="120">
        <f ca="1">IFERROR(IF((VLOOKUP($E28,'Adj NEA Backsheet'!$D$5:$CB$183,K$9,FALSE))="","",(VLOOKUP($E28,'Adj NEA Backsheet'!$D$5:$CB$183,K$9,FALSE))),"")</f>
        <v>2685.6247607089667</v>
      </c>
      <c r="L28" s="121">
        <f ca="1">IFERROR(IF((VLOOKUP($E28,'Adj NEA Backsheet'!$D$5:$CB$183,L$9,FALSE))="","",(VLOOKUP($E28,'Adj NEA Backsheet'!$D$5:$CB$183,L$9,FALSE))),"")</f>
        <v>2703.9357121788321</v>
      </c>
      <c r="M28" s="121">
        <f ca="1">IFERROR(IF((VLOOKUP($E28,'Adj NEA Backsheet'!$D$5:$CB$183,M$9,FALSE))="","",(VLOOKUP($E28,'Adj NEA Backsheet'!$D$5:$CB$183,M$9,FALSE))),"")</f>
        <v>2818.5797001676583</v>
      </c>
      <c r="N28" s="123">
        <f ca="1">IFERROR(IF((VLOOKUP($E28,'Adj NEA Backsheet'!$D$5:$CB$183,N$9,FALSE))="","",(VLOOKUP($E28,'Adj NEA Backsheet'!$D$5:$CB$183,N$9,FALSE))),"")</f>
        <v>2735.8036906960215</v>
      </c>
      <c r="O28" s="173">
        <f ca="1">IFERROR(IF((VLOOKUP($E28,'Adj NEA Backsheet'!$D$5:$CB$183,O$9,FALSE))="","",(VLOOKUP($E28,'Adj NEA Backsheet'!$D$5:$CB$183,O$9,FALSE))),"")</f>
        <v>2783.1884275356729</v>
      </c>
      <c r="P28" s="122">
        <f ca="1">IFERROR(IF((VLOOKUP($E28,'Adj NEA Backsheet'!$D$5:$CB$183,P$9,FALSE))="","",(VLOOKUP($E28,'Adj NEA Backsheet'!$D$5:$CB$183,P$9,FALSE))),"")</f>
        <v>2754.549689350597</v>
      </c>
      <c r="Q28" s="123">
        <f ca="1">IFERROR(IF((VLOOKUP($E28,'NEA Backsheet'!$D$5:$CB$183,Q$9,FALSE))="","",(VLOOKUP($E28,'NEA Backsheet'!$D$5:$CB$183,Q$9,FALSE))),"")</f>
        <v>2949.8489213870484</v>
      </c>
      <c r="R28" s="234">
        <f ca="1">IFERROR(IF((VLOOKUP($E28,'NEA Backsheet'!$D$5:$CB$183,R$9,FALSE))="","",(VLOOKUP($E28,'NEA Backsheet'!$D$5:$CB$183,R$9,FALSE))),"")</f>
        <v>2886.8552564817405</v>
      </c>
    </row>
    <row r="29" spans="1:18"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IFERROR(IF((VLOOKUP($E29,'Adj NEA Backsheet'!$D$5:$CB$183,G$9,FALSE))="","",(VLOOKUP($E29,'Adj NEA Backsheet'!$D$5:$CB$183,G$9,FALSE))),"")</f>
        <v>2754.1770177443959</v>
      </c>
      <c r="H29" s="121">
        <f ca="1">IFERROR(IF((VLOOKUP($E29,'Adj NEA Backsheet'!$D$5:$CB$183,H$9,FALSE))="","",(VLOOKUP($E29,'Adj NEA Backsheet'!$D$5:$CB$183,H$9,FALSE))),"")</f>
        <v>2734.9214359461539</v>
      </c>
      <c r="I29" s="121">
        <f ca="1">IFERROR(IF((VLOOKUP($E29,'Adj NEA Backsheet'!$D$5:$CB$183,I$9,FALSE))="","",(VLOOKUP($E29,'Adj NEA Backsheet'!$D$5:$CB$183,I$9,FALSE))),"")</f>
        <v>2867.4201590745665</v>
      </c>
      <c r="J29" s="122">
        <f ca="1">IFERROR(IF((VLOOKUP($E29,'Adj NEA Backsheet'!$D$5:$CB$183,J$9,FALSE))="","",(VLOOKUP($E29,'Adj NEA Backsheet'!$D$5:$CB$183,J$9,FALSE))),"")</f>
        <v>2841.1862775885456</v>
      </c>
      <c r="K29" s="120">
        <f ca="1">IFERROR(IF((VLOOKUP($E29,'Adj NEA Backsheet'!$D$5:$CB$183,K$9,FALSE))="","",(VLOOKUP($E29,'Adj NEA Backsheet'!$D$5:$CB$183,K$9,FALSE))),"")</f>
        <v>2831.1776880679167</v>
      </c>
      <c r="L29" s="121">
        <f ca="1">IFERROR(IF((VLOOKUP($E29,'Adj NEA Backsheet'!$D$5:$CB$183,L$9,FALSE))="","",(VLOOKUP($E29,'Adj NEA Backsheet'!$D$5:$CB$183,L$9,FALSE))),"")</f>
        <v>2798.0605254359634</v>
      </c>
      <c r="M29" s="121">
        <f ca="1">IFERROR(IF((VLOOKUP($E29,'Adj NEA Backsheet'!$D$5:$CB$183,M$9,FALSE))="","",(VLOOKUP($E29,'Adj NEA Backsheet'!$D$5:$CB$183,M$9,FALSE))),"")</f>
        <v>2864.5167140923445</v>
      </c>
      <c r="N29" s="123">
        <f ca="1">IFERROR(IF((VLOOKUP($E29,'Adj NEA Backsheet'!$D$5:$CB$183,N$9,FALSE))="","",(VLOOKUP($E29,'Adj NEA Backsheet'!$D$5:$CB$183,N$9,FALSE))),"")</f>
        <v>2865.3747238123842</v>
      </c>
      <c r="O29" s="173">
        <f ca="1">IFERROR(IF((VLOOKUP($E29,'Adj NEA Backsheet'!$D$5:$CB$183,O$9,FALSE))="","",(VLOOKUP($E29,'Adj NEA Backsheet'!$D$5:$CB$183,O$9,FALSE))),"")</f>
        <v>2851.4136795788818</v>
      </c>
      <c r="P29" s="122">
        <f ca="1">IFERROR(IF((VLOOKUP($E29,'Adj NEA Backsheet'!$D$5:$CB$183,P$9,FALSE))="","",(VLOOKUP($E29,'Adj NEA Backsheet'!$D$5:$CB$183,P$9,FALSE))),"")</f>
        <v>2813.8272300301819</v>
      </c>
      <c r="Q29" s="123">
        <f ca="1">IFERROR(IF((VLOOKUP($E29,'NEA Backsheet'!$D$5:$CB$183,Q$9,FALSE))="","",(VLOOKUP($E29,'NEA Backsheet'!$D$5:$CB$183,Q$9,FALSE))),"")</f>
        <v>2934.6944709226132</v>
      </c>
      <c r="R29" s="234">
        <f ca="1">IFERROR(IF((VLOOKUP($E29,'NEA Backsheet'!$D$5:$CB$183,R$9,FALSE))="","",(VLOOKUP($E29,'NEA Backsheet'!$D$5:$CB$183,R$9,FALSE))),"")</f>
        <v>2891.7994490708593</v>
      </c>
    </row>
    <row r="30" spans="1:18"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IFERROR(IF((VLOOKUP($E30,'Adj NEA Backsheet'!$D$5:$CB$183,G$9,FALSE))="","",(VLOOKUP($E30,'Adj NEA Backsheet'!$D$5:$CB$183,G$9,FALSE))),"")</f>
        <v>2980.7500532705762</v>
      </c>
      <c r="H30" s="121">
        <f ca="1">IFERROR(IF((VLOOKUP($E30,'Adj NEA Backsheet'!$D$5:$CB$183,H$9,FALSE))="","",(VLOOKUP($E30,'Adj NEA Backsheet'!$D$5:$CB$183,H$9,FALSE))),"")</f>
        <v>3001.03036484016</v>
      </c>
      <c r="I30" s="121">
        <f ca="1">IFERROR(IF((VLOOKUP($E30,'Adj NEA Backsheet'!$D$5:$CB$183,I$9,FALSE))="","",(VLOOKUP($E30,'Adj NEA Backsheet'!$D$5:$CB$183,I$9,FALSE))),"")</f>
        <v>3179.8729581667594</v>
      </c>
      <c r="J30" s="122">
        <f ca="1">IFERROR(IF((VLOOKUP($E30,'Adj NEA Backsheet'!$D$5:$CB$183,J$9,FALSE))="","",(VLOOKUP($E30,'Adj NEA Backsheet'!$D$5:$CB$183,J$9,FALSE))),"")</f>
        <v>3153.4023286812921</v>
      </c>
      <c r="K30" s="120">
        <f ca="1">IFERROR(IF((VLOOKUP($E30,'Adj NEA Backsheet'!$D$5:$CB$183,K$9,FALSE))="","",(VLOOKUP($E30,'Adj NEA Backsheet'!$D$5:$CB$183,K$9,FALSE))),"")</f>
        <v>3112.1375538885691</v>
      </c>
      <c r="L30" s="121">
        <f ca="1">IFERROR(IF((VLOOKUP($E30,'Adj NEA Backsheet'!$D$5:$CB$183,L$9,FALSE))="","",(VLOOKUP($E30,'Adj NEA Backsheet'!$D$5:$CB$183,L$9,FALSE))),"")</f>
        <v>3095.9783442267608</v>
      </c>
      <c r="M30" s="121">
        <f ca="1">IFERROR(IF((VLOOKUP($E30,'Adj NEA Backsheet'!$D$5:$CB$183,M$9,FALSE))="","",(VLOOKUP($E30,'Adj NEA Backsheet'!$D$5:$CB$183,M$9,FALSE))),"")</f>
        <v>3197.9601304026701</v>
      </c>
      <c r="N30" s="123">
        <f ca="1">IFERROR(IF((VLOOKUP($E30,'Adj NEA Backsheet'!$D$5:$CB$183,N$9,FALSE))="","",(VLOOKUP($E30,'Adj NEA Backsheet'!$D$5:$CB$183,N$9,FALSE))),"")</f>
        <v>3141.5399390271036</v>
      </c>
      <c r="O30" s="173">
        <f ca="1">IFERROR(IF((VLOOKUP($E30,'Adj NEA Backsheet'!$D$5:$CB$183,O$9,FALSE))="","",(VLOOKUP($E30,'Adj NEA Backsheet'!$D$5:$CB$183,O$9,FALSE))),"")</f>
        <v>3134.0837226987542</v>
      </c>
      <c r="P30" s="122">
        <f ca="1">IFERROR(IF((VLOOKUP($E30,'Adj NEA Backsheet'!$D$5:$CB$183,P$9,FALSE))="","",(VLOOKUP($E30,'Adj NEA Backsheet'!$D$5:$CB$183,P$9,FALSE))),"")</f>
        <v>3100.2892615655223</v>
      </c>
      <c r="Q30" s="123">
        <f ca="1">IFERROR(IF((VLOOKUP($E30,'NEA Backsheet'!$D$5:$CB$183,Q$9,FALSE))="","",(VLOOKUP($E30,'NEA Backsheet'!$D$5:$CB$183,Q$9,FALSE))),"")</f>
        <v>3291.531719341649</v>
      </c>
      <c r="R30" s="234">
        <f ca="1">IFERROR(IF((VLOOKUP($E30,'NEA Backsheet'!$D$5:$CB$183,R$9,FALSE))="","",(VLOOKUP($E30,'NEA Backsheet'!$D$5:$CB$183,R$9,FALSE))),"")</f>
        <v>3304.3974740103317</v>
      </c>
    </row>
    <row r="31" spans="1:18"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IFERROR(IF((VLOOKUP($E31,'Adj NEA Backsheet'!$D$5:$CB$183,G$9,FALSE))="","",(VLOOKUP($E31,'Adj NEA Backsheet'!$D$5:$CB$183,G$9,FALSE))),"")</f>
        <v>3314.5189521225743</v>
      </c>
      <c r="H31" s="121">
        <f ca="1">IFERROR(IF((VLOOKUP($E31,'Adj NEA Backsheet'!$D$5:$CB$183,H$9,FALSE))="","",(VLOOKUP($E31,'Adj NEA Backsheet'!$D$5:$CB$183,H$9,FALSE))),"")</f>
        <v>3326.3117220907452</v>
      </c>
      <c r="I31" s="121">
        <f ca="1">IFERROR(IF((VLOOKUP($E31,'Adj NEA Backsheet'!$D$5:$CB$183,I$9,FALSE))="","",(VLOOKUP($E31,'Adj NEA Backsheet'!$D$5:$CB$183,I$9,FALSE))),"")</f>
        <v>3474.3550041754347</v>
      </c>
      <c r="J31" s="122">
        <f ca="1">IFERROR(IF((VLOOKUP($E31,'Adj NEA Backsheet'!$D$5:$CB$183,J$9,FALSE))="","",(VLOOKUP($E31,'Adj NEA Backsheet'!$D$5:$CB$183,J$9,FALSE))),"")</f>
        <v>3447.7540997867691</v>
      </c>
      <c r="K31" s="120">
        <f ca="1">IFERROR(IF((VLOOKUP($E31,'Adj NEA Backsheet'!$D$5:$CB$183,K$9,FALSE))="","",(VLOOKUP($E31,'Adj NEA Backsheet'!$D$5:$CB$183,K$9,FALSE))),"")</f>
        <v>3420.0902853245912</v>
      </c>
      <c r="L31" s="121">
        <f ca="1">IFERROR(IF((VLOOKUP($E31,'Adj NEA Backsheet'!$D$5:$CB$183,L$9,FALSE))="","",(VLOOKUP($E31,'Adj NEA Backsheet'!$D$5:$CB$183,L$9,FALSE))),"")</f>
        <v>3447.3347134544856</v>
      </c>
      <c r="M31" s="121">
        <f ca="1">IFERROR(IF((VLOOKUP($E31,'Adj NEA Backsheet'!$D$5:$CB$183,M$9,FALSE))="","",(VLOOKUP($E31,'Adj NEA Backsheet'!$D$5:$CB$183,M$9,FALSE))),"")</f>
        <v>3523.2972244477132</v>
      </c>
      <c r="N31" s="123">
        <f ca="1">IFERROR(IF((VLOOKUP($E31,'Adj NEA Backsheet'!$D$5:$CB$183,N$9,FALSE))="","",(VLOOKUP($E31,'Adj NEA Backsheet'!$D$5:$CB$183,N$9,FALSE))),"")</f>
        <v>3506.2474214461631</v>
      </c>
      <c r="O31" s="173">
        <f ca="1">IFERROR(IF((VLOOKUP($E31,'Adj NEA Backsheet'!$D$5:$CB$183,O$9,FALSE))="","",(VLOOKUP($E31,'Adj NEA Backsheet'!$D$5:$CB$183,O$9,FALSE))),"")</f>
        <v>3533.533096729348</v>
      </c>
      <c r="P31" s="122">
        <f ca="1">IFERROR(IF((VLOOKUP($E31,'Adj NEA Backsheet'!$D$5:$CB$183,P$9,FALSE))="","",(VLOOKUP($E31,'Adj NEA Backsheet'!$D$5:$CB$183,P$9,FALSE))),"")</f>
        <v>3582.7656889601594</v>
      </c>
      <c r="Q31" s="123">
        <f ca="1">IFERROR(IF((VLOOKUP($E31,'NEA Backsheet'!$D$5:$CB$183,Q$9,FALSE))="","",(VLOOKUP($E31,'NEA Backsheet'!$D$5:$CB$183,Q$9,FALSE))),"")</f>
        <v>3712.667086528671</v>
      </c>
      <c r="R31" s="234">
        <f ca="1">IFERROR(IF((VLOOKUP($E31,'NEA Backsheet'!$D$5:$CB$183,R$9,FALSE))="","",(VLOOKUP($E31,'NEA Backsheet'!$D$5:$CB$183,R$9,FALSE))),"")</f>
        <v>3690.5058195123888</v>
      </c>
    </row>
    <row r="32" spans="1:18"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IFERROR(IF((VLOOKUP($E32,'Adj NEA Backsheet'!$D$5:$CB$183,G$9,FALSE))="","",(VLOOKUP($E32,'Adj NEA Backsheet'!$D$5:$CB$183,G$9,FALSE))),"")</f>
        <v>3005.9521370964699</v>
      </c>
      <c r="H32" s="121">
        <f ca="1">IFERROR(IF((VLOOKUP($E32,'Adj NEA Backsheet'!$D$5:$CB$183,H$9,FALSE))="","",(VLOOKUP($E32,'Adj NEA Backsheet'!$D$5:$CB$183,H$9,FALSE))),"")</f>
        <v>3067.4183047592037</v>
      </c>
      <c r="I32" s="121">
        <f ca="1">IFERROR(IF((VLOOKUP($E32,'Adj NEA Backsheet'!$D$5:$CB$183,I$9,FALSE))="","",(VLOOKUP($E32,'Adj NEA Backsheet'!$D$5:$CB$183,I$9,FALSE))),"")</f>
        <v>3318.3048418200306</v>
      </c>
      <c r="J32" s="122">
        <f ca="1">IFERROR(IF((VLOOKUP($E32,'Adj NEA Backsheet'!$D$5:$CB$183,J$9,FALSE))="","",(VLOOKUP($E32,'Adj NEA Backsheet'!$D$5:$CB$183,J$9,FALSE))),"")</f>
        <v>3184.5846214125672</v>
      </c>
      <c r="K32" s="120">
        <f ca="1">IFERROR(IF((VLOOKUP($E32,'Adj NEA Backsheet'!$D$5:$CB$183,K$9,FALSE))="","",(VLOOKUP($E32,'Adj NEA Backsheet'!$D$5:$CB$183,K$9,FALSE))),"")</f>
        <v>3116.2727357122435</v>
      </c>
      <c r="L32" s="121">
        <f ca="1">IFERROR(IF((VLOOKUP($E32,'Adj NEA Backsheet'!$D$5:$CB$183,L$9,FALSE))="","",(VLOOKUP($E32,'Adj NEA Backsheet'!$D$5:$CB$183,L$9,FALSE))),"")</f>
        <v>3081.6421117369637</v>
      </c>
      <c r="M32" s="121">
        <f ca="1">IFERROR(IF((VLOOKUP($E32,'Adj NEA Backsheet'!$D$5:$CB$183,M$9,FALSE))="","",(VLOOKUP($E32,'Adj NEA Backsheet'!$D$5:$CB$183,M$9,FALSE))),"")</f>
        <v>3235.6820991379363</v>
      </c>
      <c r="N32" s="123">
        <f ca="1">IFERROR(IF((VLOOKUP($E32,'Adj NEA Backsheet'!$D$5:$CB$183,N$9,FALSE))="","",(VLOOKUP($E32,'Adj NEA Backsheet'!$D$5:$CB$183,N$9,FALSE))),"")</f>
        <v>3063.4899528530714</v>
      </c>
      <c r="O32" s="173">
        <f ca="1">IFERROR(IF((VLOOKUP($E32,'Adj NEA Backsheet'!$D$5:$CB$183,O$9,FALSE))="","",(VLOOKUP($E32,'Adj NEA Backsheet'!$D$5:$CB$183,O$9,FALSE))),"")</f>
        <v>3294.843796508329</v>
      </c>
      <c r="P32" s="122">
        <f ca="1">IFERROR(IF((VLOOKUP($E32,'Adj NEA Backsheet'!$D$5:$CB$183,P$9,FALSE))="","",(VLOOKUP($E32,'Adj NEA Backsheet'!$D$5:$CB$183,P$9,FALSE))),"")</f>
        <v>3219.0078569635475</v>
      </c>
      <c r="Q32" s="123">
        <f ca="1">IFERROR(IF((VLOOKUP($E32,'NEA Backsheet'!$D$5:$CB$183,Q$9,FALSE))="","",(VLOOKUP($E32,'NEA Backsheet'!$D$5:$CB$183,Q$9,FALSE))),"")</f>
        <v>3355.0004959062003</v>
      </c>
      <c r="R32" s="234">
        <f ca="1">IFERROR(IF((VLOOKUP($E32,'NEA Backsheet'!$D$5:$CB$183,R$9,FALSE))="","",(VLOOKUP($E32,'NEA Backsheet'!$D$5:$CB$183,R$9,FALSE))),"")</f>
        <v>3321.5727282755824</v>
      </c>
    </row>
    <row r="33" spans="1:18"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IFERROR(IF((VLOOKUP($E33,'Adj NEA Backsheet'!$D$5:$CB$183,G$9,FALSE))="","",(VLOOKUP($E33,'Adj NEA Backsheet'!$D$5:$CB$183,G$9,FALSE))),"")</f>
        <v>2835.742008778609</v>
      </c>
      <c r="H33" s="121">
        <f ca="1">IFERROR(IF((VLOOKUP($E33,'Adj NEA Backsheet'!$D$5:$CB$183,H$9,FALSE))="","",(VLOOKUP($E33,'Adj NEA Backsheet'!$D$5:$CB$183,H$9,FALSE))),"")</f>
        <v>2809.7843780107896</v>
      </c>
      <c r="I33" s="121">
        <f ca="1">IFERROR(IF((VLOOKUP($E33,'Adj NEA Backsheet'!$D$5:$CB$183,I$9,FALSE))="","",(VLOOKUP($E33,'Adj NEA Backsheet'!$D$5:$CB$183,I$9,FALSE))),"")</f>
        <v>3121.3933780950815</v>
      </c>
      <c r="J33" s="122">
        <f ca="1">IFERROR(IF((VLOOKUP($E33,'Adj NEA Backsheet'!$D$5:$CB$183,J$9,FALSE))="","",(VLOOKUP($E33,'Adj NEA Backsheet'!$D$5:$CB$183,J$9,FALSE))),"")</f>
        <v>3030.3063295033589</v>
      </c>
      <c r="K33" s="120">
        <f ca="1">IFERROR(IF((VLOOKUP($E33,'Adj NEA Backsheet'!$D$5:$CB$183,K$9,FALSE))="","",(VLOOKUP($E33,'Adj NEA Backsheet'!$D$5:$CB$183,K$9,FALSE))),"")</f>
        <v>2890.693381517734</v>
      </c>
      <c r="L33" s="121">
        <f ca="1">IFERROR(IF((VLOOKUP($E33,'Adj NEA Backsheet'!$D$5:$CB$183,L$9,FALSE))="","",(VLOOKUP($E33,'Adj NEA Backsheet'!$D$5:$CB$183,L$9,FALSE))),"")</f>
        <v>2820.5001199422745</v>
      </c>
      <c r="M33" s="121">
        <f ca="1">IFERROR(IF((VLOOKUP($E33,'Adj NEA Backsheet'!$D$5:$CB$183,M$9,FALSE))="","",(VLOOKUP($E33,'Adj NEA Backsheet'!$D$5:$CB$183,M$9,FALSE))),"")</f>
        <v>3045.4636145343143</v>
      </c>
      <c r="N33" s="123">
        <f ca="1">IFERROR(IF((VLOOKUP($E33,'Adj NEA Backsheet'!$D$5:$CB$183,N$9,FALSE))="","",(VLOOKUP($E33,'Adj NEA Backsheet'!$D$5:$CB$183,N$9,FALSE))),"")</f>
        <v>2966.8604385288613</v>
      </c>
      <c r="O33" s="173">
        <f ca="1">IFERROR(IF((VLOOKUP($E33,'Adj NEA Backsheet'!$D$5:$CB$183,O$9,FALSE))="","",(VLOOKUP($E33,'Adj NEA Backsheet'!$D$5:$CB$183,O$9,FALSE))),"")</f>
        <v>3020.2934858296808</v>
      </c>
      <c r="P33" s="122">
        <f ca="1">IFERROR(IF((VLOOKUP($E33,'Adj NEA Backsheet'!$D$5:$CB$183,P$9,FALSE))="","",(VLOOKUP($E33,'Adj NEA Backsheet'!$D$5:$CB$183,P$9,FALSE))),"")</f>
        <v>2962.7429710680808</v>
      </c>
      <c r="Q33" s="123">
        <f ca="1">IFERROR(IF((VLOOKUP($E33,'NEA Backsheet'!$D$5:$CB$183,Q$9,FALSE))="","",(VLOOKUP($E33,'NEA Backsheet'!$D$5:$CB$183,Q$9,FALSE))),"")</f>
        <v>3287.900922226368</v>
      </c>
      <c r="R33" s="234">
        <f ca="1">IFERROR(IF((VLOOKUP($E33,'NEA Backsheet'!$D$5:$CB$183,R$9,FALSE))="","",(VLOOKUP($E33,'NEA Backsheet'!$D$5:$CB$183,R$9,FALSE))),"")</f>
        <v>3248.9863055422529</v>
      </c>
    </row>
    <row r="34" spans="1:18"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IFERROR(IF((VLOOKUP($E34,'Adj NEA Backsheet'!$D$5:$CB$183,G$9,FALSE))="","",(VLOOKUP($E34,'Adj NEA Backsheet'!$D$5:$CB$183,G$9,FALSE))),"")</f>
        <v>2678.2747175573227</v>
      </c>
      <c r="H34" s="121">
        <f ca="1">IFERROR(IF((VLOOKUP($E34,'Adj NEA Backsheet'!$D$5:$CB$183,H$9,FALSE))="","",(VLOOKUP($E34,'Adj NEA Backsheet'!$D$5:$CB$183,H$9,FALSE))),"")</f>
        <v>2649.8827102544769</v>
      </c>
      <c r="I34" s="121">
        <f ca="1">IFERROR(IF((VLOOKUP($E34,'Adj NEA Backsheet'!$D$5:$CB$183,I$9,FALSE))="","",(VLOOKUP($E34,'Adj NEA Backsheet'!$D$5:$CB$183,I$9,FALSE))),"")</f>
        <v>2768.0616303806664</v>
      </c>
      <c r="J34" s="122">
        <f ca="1">IFERROR(IF((VLOOKUP($E34,'Adj NEA Backsheet'!$D$5:$CB$183,J$9,FALSE))="","",(VLOOKUP($E34,'Adj NEA Backsheet'!$D$5:$CB$183,J$9,FALSE))),"")</f>
        <v>2807.5907167939886</v>
      </c>
      <c r="K34" s="120">
        <f ca="1">IFERROR(IF((VLOOKUP($E34,'Adj NEA Backsheet'!$D$5:$CB$183,K$9,FALSE))="","",(VLOOKUP($E34,'Adj NEA Backsheet'!$D$5:$CB$183,K$9,FALSE))),"")</f>
        <v>2729.9743211909636</v>
      </c>
      <c r="L34" s="121">
        <f ca="1">IFERROR(IF((VLOOKUP($E34,'Adj NEA Backsheet'!$D$5:$CB$183,L$9,FALSE))="","",(VLOOKUP($E34,'Adj NEA Backsheet'!$D$5:$CB$183,L$9,FALSE))),"")</f>
        <v>2726.3334147007436</v>
      </c>
      <c r="M34" s="121">
        <f ca="1">IFERROR(IF((VLOOKUP($E34,'Adj NEA Backsheet'!$D$5:$CB$183,M$9,FALSE))="","",(VLOOKUP($E34,'Adj NEA Backsheet'!$D$5:$CB$183,M$9,FALSE))),"")</f>
        <v>2797.4068366065976</v>
      </c>
      <c r="N34" s="123">
        <f ca="1">IFERROR(IF((VLOOKUP($E34,'Adj NEA Backsheet'!$D$5:$CB$183,N$9,FALSE))="","",(VLOOKUP($E34,'Adj NEA Backsheet'!$D$5:$CB$183,N$9,FALSE))),"")</f>
        <v>2756.2798062002753</v>
      </c>
      <c r="O34" s="173">
        <f ca="1">IFERROR(IF((VLOOKUP($E34,'Adj NEA Backsheet'!$D$5:$CB$183,O$9,FALSE))="","",(VLOOKUP($E34,'Adj NEA Backsheet'!$D$5:$CB$183,O$9,FALSE))),"")</f>
        <v>2839.4349191340889</v>
      </c>
      <c r="P34" s="122">
        <f ca="1">IFERROR(IF((VLOOKUP($E34,'Adj NEA Backsheet'!$D$5:$CB$183,P$9,FALSE))="","",(VLOOKUP($E34,'Adj NEA Backsheet'!$D$5:$CB$183,P$9,FALSE))),"")</f>
        <v>2886.4341745713632</v>
      </c>
      <c r="Q34" s="123">
        <f ca="1">IFERROR(IF((VLOOKUP($E34,'NEA Backsheet'!$D$5:$CB$183,Q$9,FALSE))="","",(VLOOKUP($E34,'NEA Backsheet'!$D$5:$CB$183,Q$9,FALSE))),"")</f>
        <v>3053.871699379948</v>
      </c>
      <c r="R34" s="234">
        <f ca="1">IFERROR(IF((VLOOKUP($E34,'NEA Backsheet'!$D$5:$CB$183,R$9,FALSE))="","",(VLOOKUP($E34,'NEA Backsheet'!$D$5:$CB$183,R$9,FALSE))),"")</f>
        <v>3045.514190886609</v>
      </c>
    </row>
    <row r="35" spans="1:18"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IFERROR(IF((VLOOKUP($E35,'Adj NEA Backsheet'!$D$5:$CB$183,G$9,FALSE))="","",(VLOOKUP($E35,'Adj NEA Backsheet'!$D$5:$CB$183,G$9,FALSE))),"")</f>
        <v>2822.3141666059573</v>
      </c>
      <c r="H35" s="121">
        <f ca="1">IFERROR(IF((VLOOKUP($E35,'Adj NEA Backsheet'!$D$5:$CB$183,H$9,FALSE))="","",(VLOOKUP($E35,'Adj NEA Backsheet'!$D$5:$CB$183,H$9,FALSE))),"")</f>
        <v>2773.0421912364282</v>
      </c>
      <c r="I35" s="121">
        <f ca="1">IFERROR(IF((VLOOKUP($E35,'Adj NEA Backsheet'!$D$5:$CB$183,I$9,FALSE))="","",(VLOOKUP($E35,'Adj NEA Backsheet'!$D$5:$CB$183,I$9,FALSE))),"")</f>
        <v>2845.0907177508002</v>
      </c>
      <c r="J35" s="122">
        <f ca="1">IFERROR(IF((VLOOKUP($E35,'Adj NEA Backsheet'!$D$5:$CB$183,J$9,FALSE))="","",(VLOOKUP($E35,'Adj NEA Backsheet'!$D$5:$CB$183,J$9,FALSE))),"")</f>
        <v>2841.2815319751689</v>
      </c>
      <c r="K35" s="120">
        <f ca="1">IFERROR(IF((VLOOKUP($E35,'Adj NEA Backsheet'!$D$5:$CB$183,K$9,FALSE))="","",(VLOOKUP($E35,'Adj NEA Backsheet'!$D$5:$CB$183,K$9,FALSE))),"")</f>
        <v>2846.8498389419192</v>
      </c>
      <c r="L35" s="121">
        <f ca="1">IFERROR(IF((VLOOKUP($E35,'Adj NEA Backsheet'!$D$5:$CB$183,L$9,FALSE))="","",(VLOOKUP($E35,'Adj NEA Backsheet'!$D$5:$CB$183,L$9,FALSE))),"")</f>
        <v>2833.2689763059961</v>
      </c>
      <c r="M35" s="121">
        <f ca="1">IFERROR(IF((VLOOKUP($E35,'Adj NEA Backsheet'!$D$5:$CB$183,M$9,FALSE))="","",(VLOOKUP($E35,'Adj NEA Backsheet'!$D$5:$CB$183,M$9,FALSE))),"")</f>
        <v>2956.5861494469195</v>
      </c>
      <c r="N35" s="123">
        <f ca="1">IFERROR(IF((VLOOKUP($E35,'Adj NEA Backsheet'!$D$5:$CB$183,N$9,FALSE))="","",(VLOOKUP($E35,'Adj NEA Backsheet'!$D$5:$CB$183,N$9,FALSE))),"")</f>
        <v>2892.7978015809094</v>
      </c>
      <c r="O35" s="173">
        <f ca="1">IFERROR(IF((VLOOKUP($E35,'Adj NEA Backsheet'!$D$5:$CB$183,O$9,FALSE))="","",(VLOOKUP($E35,'Adj NEA Backsheet'!$D$5:$CB$183,O$9,FALSE))),"")</f>
        <v>2898.4446469248583</v>
      </c>
      <c r="P35" s="122">
        <f ca="1">IFERROR(IF((VLOOKUP($E35,'Adj NEA Backsheet'!$D$5:$CB$183,P$9,FALSE))="","",(VLOOKUP($E35,'Adj NEA Backsheet'!$D$5:$CB$183,P$9,FALSE))),"")</f>
        <v>2964.875578292952</v>
      </c>
      <c r="Q35" s="123">
        <f ca="1">IFERROR(IF((VLOOKUP($E35,'NEA Backsheet'!$D$5:$CB$183,Q$9,FALSE))="","",(VLOOKUP($E35,'NEA Backsheet'!$D$5:$CB$183,Q$9,FALSE))),"")</f>
        <v>3069.4179851837316</v>
      </c>
      <c r="R35" s="234">
        <f ca="1">IFERROR(IF((VLOOKUP($E35,'NEA Backsheet'!$D$5:$CB$183,R$9,FALSE))="","",(VLOOKUP($E35,'NEA Backsheet'!$D$5:$CB$183,R$9,FALSE))),"")</f>
        <v>2975.5704416852468</v>
      </c>
    </row>
    <row r="36" spans="1:18"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IFERROR(IF((VLOOKUP($E36,'Adj NEA Backsheet'!$D$5:$CB$183,G$9,FALSE))="","",(VLOOKUP($E36,'Adj NEA Backsheet'!$D$5:$CB$183,G$9,FALSE))),"")</f>
        <v>2579.7089811058845</v>
      </c>
      <c r="H36" s="121">
        <f ca="1">IFERROR(IF((VLOOKUP($E36,'Adj NEA Backsheet'!$D$5:$CB$183,H$9,FALSE))="","",(VLOOKUP($E36,'Adj NEA Backsheet'!$D$5:$CB$183,H$9,FALSE))),"")</f>
        <v>2581.5061659835083</v>
      </c>
      <c r="I36" s="121">
        <f ca="1">IFERROR(IF((VLOOKUP($E36,'Adj NEA Backsheet'!$D$5:$CB$183,I$9,FALSE))="","",(VLOOKUP($E36,'Adj NEA Backsheet'!$D$5:$CB$183,I$9,FALSE))),"")</f>
        <v>2672.853871955524</v>
      </c>
      <c r="J36" s="122">
        <f ca="1">IFERROR(IF((VLOOKUP($E36,'Adj NEA Backsheet'!$D$5:$CB$183,J$9,FALSE))="","",(VLOOKUP($E36,'Adj NEA Backsheet'!$D$5:$CB$183,J$9,FALSE))),"")</f>
        <v>2606.2965654658951</v>
      </c>
      <c r="K36" s="120">
        <f ca="1">IFERROR(IF((VLOOKUP($E36,'Adj NEA Backsheet'!$D$5:$CB$183,K$9,FALSE))="","",(VLOOKUP($E36,'Adj NEA Backsheet'!$D$5:$CB$183,K$9,FALSE))),"")</f>
        <v>2625.4539177147067</v>
      </c>
      <c r="L36" s="121">
        <f ca="1">IFERROR(IF((VLOOKUP($E36,'Adj NEA Backsheet'!$D$5:$CB$183,L$9,FALSE))="","",(VLOOKUP($E36,'Adj NEA Backsheet'!$D$5:$CB$183,L$9,FALSE))),"")</f>
        <v>2630.2298223463645</v>
      </c>
      <c r="M36" s="121">
        <f ca="1">IFERROR(IF((VLOOKUP($E36,'Adj NEA Backsheet'!$D$5:$CB$183,M$9,FALSE))="","",(VLOOKUP($E36,'Adj NEA Backsheet'!$D$5:$CB$183,M$9,FALSE))),"")</f>
        <v>2721.4690367844528</v>
      </c>
      <c r="N36" s="123">
        <f ca="1">IFERROR(IF((VLOOKUP($E36,'Adj NEA Backsheet'!$D$5:$CB$183,N$9,FALSE))="","",(VLOOKUP($E36,'Adj NEA Backsheet'!$D$5:$CB$183,N$9,FALSE))),"")</f>
        <v>2652.2949065895086</v>
      </c>
      <c r="O36" s="173">
        <f ca="1">IFERROR(IF((VLOOKUP($E36,'Adj NEA Backsheet'!$D$5:$CB$183,O$9,FALSE))="","",(VLOOKUP($E36,'Adj NEA Backsheet'!$D$5:$CB$183,O$9,FALSE))),"")</f>
        <v>2653.3813267000978</v>
      </c>
      <c r="P36" s="122">
        <f ca="1">IFERROR(IF((VLOOKUP($E36,'Adj NEA Backsheet'!$D$5:$CB$183,P$9,FALSE))="","",(VLOOKUP($E36,'Adj NEA Backsheet'!$D$5:$CB$183,P$9,FALSE))),"")</f>
        <v>2652.4033311309113</v>
      </c>
      <c r="Q36" s="123">
        <f ca="1">IFERROR(IF((VLOOKUP($E36,'NEA Backsheet'!$D$5:$CB$183,Q$9,FALSE))="","",(VLOOKUP($E36,'NEA Backsheet'!$D$5:$CB$183,Q$9,FALSE))),"")</f>
        <v>2849.0354267155599</v>
      </c>
      <c r="R36" s="234">
        <f ca="1">IFERROR(IF((VLOOKUP($E36,'NEA Backsheet'!$D$5:$CB$183,R$9,FALSE))="","",(VLOOKUP($E36,'NEA Backsheet'!$D$5:$CB$183,R$9,FALSE))),"")</f>
        <v>2752.9222956892222</v>
      </c>
    </row>
    <row r="37" spans="1:18"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IFERROR(IF((VLOOKUP($E37,'Adj NEA Backsheet'!$D$5:$CB$183,G$9,FALSE))="","",(VLOOKUP($E37,'Adj NEA Backsheet'!$D$5:$CB$183,G$9,FALSE))),"")</f>
        <v>2563.3201070721966</v>
      </c>
      <c r="H37" s="121">
        <f ca="1">IFERROR(IF((VLOOKUP($E37,'Adj NEA Backsheet'!$D$5:$CB$183,H$9,FALSE))="","",(VLOOKUP($E37,'Adj NEA Backsheet'!$D$5:$CB$183,H$9,FALSE))),"")</f>
        <v>2559.0605849418348</v>
      </c>
      <c r="I37" s="121">
        <f ca="1">IFERROR(IF((VLOOKUP($E37,'Adj NEA Backsheet'!$D$5:$CB$183,I$9,FALSE))="","",(VLOOKUP($E37,'Adj NEA Backsheet'!$D$5:$CB$183,I$9,FALSE))),"")</f>
        <v>2663.3858671361622</v>
      </c>
      <c r="J37" s="122">
        <f ca="1">IFERROR(IF((VLOOKUP($E37,'Adj NEA Backsheet'!$D$5:$CB$183,J$9,FALSE))="","",(VLOOKUP($E37,'Adj NEA Backsheet'!$D$5:$CB$183,J$9,FALSE))),"")</f>
        <v>2668.5907635593262</v>
      </c>
      <c r="K37" s="120">
        <f ca="1">IFERROR(IF((VLOOKUP($E37,'Adj NEA Backsheet'!$D$5:$CB$183,K$9,FALSE))="","",(VLOOKUP($E37,'Adj NEA Backsheet'!$D$5:$CB$183,K$9,FALSE))),"")</f>
        <v>2658.5235495217239</v>
      </c>
      <c r="L37" s="121">
        <f ca="1">IFERROR(IF((VLOOKUP($E37,'Adj NEA Backsheet'!$D$5:$CB$183,L$9,FALSE))="","",(VLOOKUP($E37,'Adj NEA Backsheet'!$D$5:$CB$183,L$9,FALSE))),"")</f>
        <v>2668.3552350847449</v>
      </c>
      <c r="M37" s="121">
        <f ca="1">IFERROR(IF((VLOOKUP($E37,'Adj NEA Backsheet'!$D$5:$CB$183,M$9,FALSE))="","",(VLOOKUP($E37,'Adj NEA Backsheet'!$D$5:$CB$183,M$9,FALSE))),"")</f>
        <v>2759.3363121964603</v>
      </c>
      <c r="N37" s="123">
        <f ca="1">IFERROR(IF((VLOOKUP($E37,'Adj NEA Backsheet'!$D$5:$CB$183,N$9,FALSE))="","",(VLOOKUP($E37,'Adj NEA Backsheet'!$D$5:$CB$183,N$9,FALSE))),"")</f>
        <v>2719.8752709932392</v>
      </c>
      <c r="O37" s="173">
        <f ca="1">IFERROR(IF((VLOOKUP($E37,'Adj NEA Backsheet'!$D$5:$CB$183,O$9,FALSE))="","",(VLOOKUP($E37,'Adj NEA Backsheet'!$D$5:$CB$183,O$9,FALSE))),"")</f>
        <v>2696.0534098630274</v>
      </c>
      <c r="P37" s="122">
        <f ca="1">IFERROR(IF((VLOOKUP($E37,'Adj NEA Backsheet'!$D$5:$CB$183,P$9,FALSE))="","",(VLOOKUP($E37,'Adj NEA Backsheet'!$D$5:$CB$183,P$9,FALSE))),"")</f>
        <v>2718.3713692576907</v>
      </c>
      <c r="Q37" s="123">
        <f ca="1">IFERROR(IF((VLOOKUP($E37,'NEA Backsheet'!$D$5:$CB$183,Q$9,FALSE))="","",(VLOOKUP($E37,'NEA Backsheet'!$D$5:$CB$183,Q$9,FALSE))),"")</f>
        <v>2851.2040885906276</v>
      </c>
      <c r="R37" s="234">
        <f ca="1">IFERROR(IF((VLOOKUP($E37,'NEA Backsheet'!$D$5:$CB$183,R$9,FALSE))="","",(VLOOKUP($E37,'NEA Backsheet'!$D$5:$CB$183,R$9,FALSE))),"")</f>
        <v>2829.2807289696525</v>
      </c>
    </row>
    <row r="38" spans="1:18"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IFERROR(IF((VLOOKUP($E38,'Adj NEA Backsheet'!$D$5:$CB$183,G$9,FALSE))="","",(VLOOKUP($E38,'Adj NEA Backsheet'!$D$5:$CB$183,G$9,FALSE))),"")</f>
        <v>2832.3068729543288</v>
      </c>
      <c r="H38" s="121">
        <f ca="1">IFERROR(IF((VLOOKUP($E38,'Adj NEA Backsheet'!$D$5:$CB$183,H$9,FALSE))="","",(VLOOKUP($E38,'Adj NEA Backsheet'!$D$5:$CB$183,H$9,FALSE))),"")</f>
        <v>2825.5100395726436</v>
      </c>
      <c r="I38" s="121">
        <f ca="1">IFERROR(IF((VLOOKUP($E38,'Adj NEA Backsheet'!$D$5:$CB$183,I$9,FALSE))="","",(VLOOKUP($E38,'Adj NEA Backsheet'!$D$5:$CB$183,I$9,FALSE))),"")</f>
        <v>3005.744233189127</v>
      </c>
      <c r="J38" s="122">
        <f ca="1">IFERROR(IF((VLOOKUP($E38,'Adj NEA Backsheet'!$D$5:$CB$183,J$9,FALSE))="","",(VLOOKUP($E38,'Adj NEA Backsheet'!$D$5:$CB$183,J$9,FALSE))),"")</f>
        <v>2980.6514073898034</v>
      </c>
      <c r="K38" s="120">
        <f ca="1">IFERROR(IF((VLOOKUP($E38,'Adj NEA Backsheet'!$D$5:$CB$183,K$9,FALSE))="","",(VLOOKUP($E38,'Adj NEA Backsheet'!$D$5:$CB$183,K$9,FALSE))),"")</f>
        <v>2912.7857196029158</v>
      </c>
      <c r="L38" s="121">
        <f ca="1">IFERROR(IF((VLOOKUP($E38,'Adj NEA Backsheet'!$D$5:$CB$183,L$9,FALSE))="","",(VLOOKUP($E38,'Adj NEA Backsheet'!$D$5:$CB$183,L$9,FALSE))),"")</f>
        <v>2908.4000016860596</v>
      </c>
      <c r="M38" s="121">
        <f ca="1">IFERROR(IF((VLOOKUP($E38,'Adj NEA Backsheet'!$D$5:$CB$183,M$9,FALSE))="","",(VLOOKUP($E38,'Adj NEA Backsheet'!$D$5:$CB$183,M$9,FALSE))),"")</f>
        <v>3029.8713368193353</v>
      </c>
      <c r="N38" s="123">
        <f ca="1">IFERROR(IF((VLOOKUP($E38,'Adj NEA Backsheet'!$D$5:$CB$183,N$9,FALSE))="","",(VLOOKUP($E38,'Adj NEA Backsheet'!$D$5:$CB$183,N$9,FALSE))),"")</f>
        <v>2988.5904148828022</v>
      </c>
      <c r="O38" s="173">
        <f ca="1">IFERROR(IF((VLOOKUP($E38,'Adj NEA Backsheet'!$D$5:$CB$183,O$9,FALSE))="","",(VLOOKUP($E38,'Adj NEA Backsheet'!$D$5:$CB$183,O$9,FALSE))),"")</f>
        <v>2960.6583571255696</v>
      </c>
      <c r="P38" s="122">
        <f ca="1">IFERROR(IF((VLOOKUP($E38,'Adj NEA Backsheet'!$D$5:$CB$183,P$9,FALSE))="","",(VLOOKUP($E38,'Adj NEA Backsheet'!$D$5:$CB$183,P$9,FALSE))),"")</f>
        <v>2889.4648705003178</v>
      </c>
      <c r="Q38" s="123">
        <f ca="1">IFERROR(IF((VLOOKUP($E38,'NEA Backsheet'!$D$5:$CB$183,Q$9,FALSE))="","",(VLOOKUP($E38,'NEA Backsheet'!$D$5:$CB$183,Q$9,FALSE))),"")</f>
        <v>3099.0912696974387</v>
      </c>
      <c r="R38" s="234">
        <f ca="1">IFERROR(IF((VLOOKUP($E38,'NEA Backsheet'!$D$5:$CB$183,R$9,FALSE))="","",(VLOOKUP($E38,'NEA Backsheet'!$D$5:$CB$183,R$9,FALSE))),"")</f>
        <v>3041.8967662469372</v>
      </c>
    </row>
    <row r="39" spans="1:18"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IFERROR(IF((VLOOKUP($E39,'Adj NEA Backsheet'!$D$5:$CB$183,G$9,FALSE))="","",(VLOOKUP($E39,'Adj NEA Backsheet'!$D$5:$CB$183,G$9,FALSE))),"")</f>
        <v>2382.4612456958384</v>
      </c>
      <c r="H39" s="121">
        <f ca="1">IFERROR(IF((VLOOKUP($E39,'Adj NEA Backsheet'!$D$5:$CB$183,H$9,FALSE))="","",(VLOOKUP($E39,'Adj NEA Backsheet'!$D$5:$CB$183,H$9,FALSE))),"")</f>
        <v>2410.0421421133851</v>
      </c>
      <c r="I39" s="121">
        <f ca="1">IFERROR(IF((VLOOKUP($E39,'Adj NEA Backsheet'!$D$5:$CB$183,I$9,FALSE))="","",(VLOOKUP($E39,'Adj NEA Backsheet'!$D$5:$CB$183,I$9,FALSE))),"")</f>
        <v>2569.6998484206738</v>
      </c>
      <c r="J39" s="122">
        <f ca="1">IFERROR(IF((VLOOKUP($E39,'Adj NEA Backsheet'!$D$5:$CB$183,J$9,FALSE))="","",(VLOOKUP($E39,'Adj NEA Backsheet'!$D$5:$CB$183,J$9,FALSE))),"")</f>
        <v>2579.859994610134</v>
      </c>
      <c r="K39" s="120">
        <f ca="1">IFERROR(IF((VLOOKUP($E39,'Adj NEA Backsheet'!$D$5:$CB$183,K$9,FALSE))="","",(VLOOKUP($E39,'Adj NEA Backsheet'!$D$5:$CB$183,K$9,FALSE))),"")</f>
        <v>2405.7388095677757</v>
      </c>
      <c r="L39" s="121">
        <f ca="1">IFERROR(IF((VLOOKUP($E39,'Adj NEA Backsheet'!$D$5:$CB$183,L$9,FALSE))="","",(VLOOKUP($E39,'Adj NEA Backsheet'!$D$5:$CB$183,L$9,FALSE))),"")</f>
        <v>2452.0144206779664</v>
      </c>
      <c r="M39" s="121">
        <f ca="1">IFERROR(IF((VLOOKUP($E39,'Adj NEA Backsheet'!$D$5:$CB$183,M$9,FALSE))="","",(VLOOKUP($E39,'Adj NEA Backsheet'!$D$5:$CB$183,M$9,FALSE))),"")</f>
        <v>2558.2464061880264</v>
      </c>
      <c r="N39" s="123">
        <f ca="1">IFERROR(IF((VLOOKUP($E39,'Adj NEA Backsheet'!$D$5:$CB$183,N$9,FALSE))="","",(VLOOKUP($E39,'Adj NEA Backsheet'!$D$5:$CB$183,N$9,FALSE))),"")</f>
        <v>2425.1930035075102</v>
      </c>
      <c r="O39" s="173">
        <f ca="1">IFERROR(IF((VLOOKUP($E39,'Adj NEA Backsheet'!$D$5:$CB$183,O$9,FALSE))="","",(VLOOKUP($E39,'Adj NEA Backsheet'!$D$5:$CB$183,O$9,FALSE))),"")</f>
        <v>2564.5269978424735</v>
      </c>
      <c r="P39" s="122">
        <f ca="1">IFERROR(IF((VLOOKUP($E39,'Adj NEA Backsheet'!$D$5:$CB$183,P$9,FALSE))="","",(VLOOKUP($E39,'Adj NEA Backsheet'!$D$5:$CB$183,P$9,FALSE))),"")</f>
        <v>2588.3201401211227</v>
      </c>
      <c r="Q39" s="123">
        <f ca="1">IFERROR(IF((VLOOKUP($E39,'NEA Backsheet'!$D$5:$CB$183,Q$9,FALSE))="","",(VLOOKUP($E39,'NEA Backsheet'!$D$5:$CB$183,Q$9,FALSE))),"")</f>
        <v>2765.9668106107001</v>
      </c>
      <c r="R39" s="234">
        <f ca="1">IFERROR(IF((VLOOKUP($E39,'NEA Backsheet'!$D$5:$CB$183,R$9,FALSE))="","",(VLOOKUP($E39,'NEA Backsheet'!$D$5:$CB$183,R$9,FALSE))),"")</f>
        <v>2696.348614782753</v>
      </c>
    </row>
    <row r="40" spans="1:18"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IFERROR(IF((VLOOKUP($E40,'Adj NEA Backsheet'!$D$5:$CB$183,G$9,FALSE))="","",(VLOOKUP($E40,'Adj NEA Backsheet'!$D$5:$CB$183,G$9,FALSE))),"")</f>
        <v>2403.3806378638046</v>
      </c>
      <c r="H40" s="121">
        <f ca="1">IFERROR(IF((VLOOKUP($E40,'Adj NEA Backsheet'!$D$5:$CB$183,H$9,FALSE))="","",(VLOOKUP($E40,'Adj NEA Backsheet'!$D$5:$CB$183,H$9,FALSE))),"")</f>
        <v>2394.6059038120034</v>
      </c>
      <c r="I40" s="121">
        <f ca="1">IFERROR(IF((VLOOKUP($E40,'Adj NEA Backsheet'!$D$5:$CB$183,I$9,FALSE))="","",(VLOOKUP($E40,'Adj NEA Backsheet'!$D$5:$CB$183,I$9,FALSE))),"")</f>
        <v>2478.8076804642969</v>
      </c>
      <c r="J40" s="122">
        <f ca="1">IFERROR(IF((VLOOKUP($E40,'Adj NEA Backsheet'!$D$5:$CB$183,J$9,FALSE))="","",(VLOOKUP($E40,'Adj NEA Backsheet'!$D$5:$CB$183,J$9,FALSE))),"")</f>
        <v>2458.5150178196914</v>
      </c>
      <c r="K40" s="120">
        <f ca="1">IFERROR(IF((VLOOKUP($E40,'Adj NEA Backsheet'!$D$5:$CB$183,K$9,FALSE))="","",(VLOOKUP($E40,'Adj NEA Backsheet'!$D$5:$CB$183,K$9,FALSE))),"")</f>
        <v>2418.5802543918185</v>
      </c>
      <c r="L40" s="121">
        <f ca="1">IFERROR(IF((VLOOKUP($E40,'Adj NEA Backsheet'!$D$5:$CB$183,L$9,FALSE))="","",(VLOOKUP($E40,'Adj NEA Backsheet'!$D$5:$CB$183,L$9,FALSE))),"")</f>
        <v>2423.4075251880276</v>
      </c>
      <c r="M40" s="121">
        <f ca="1">IFERROR(IF((VLOOKUP($E40,'Adj NEA Backsheet'!$D$5:$CB$183,M$9,FALSE))="","",(VLOOKUP($E40,'Adj NEA Backsheet'!$D$5:$CB$183,M$9,FALSE))),"")</f>
        <v>2492.2428085988568</v>
      </c>
      <c r="N40" s="123">
        <f ca="1">IFERROR(IF((VLOOKUP($E40,'Adj NEA Backsheet'!$D$5:$CB$183,N$9,FALSE))="","",(VLOOKUP($E40,'Adj NEA Backsheet'!$D$5:$CB$183,N$9,FALSE))),"")</f>
        <v>2399.8398408254484</v>
      </c>
      <c r="O40" s="173">
        <f ca="1">IFERROR(IF((VLOOKUP($E40,'Adj NEA Backsheet'!$D$5:$CB$183,O$9,FALSE))="","",(VLOOKUP($E40,'Adj NEA Backsheet'!$D$5:$CB$183,O$9,FALSE))),"")</f>
        <v>2535.5978914321731</v>
      </c>
      <c r="P40" s="122">
        <f ca="1">IFERROR(IF((VLOOKUP($E40,'Adj NEA Backsheet'!$D$5:$CB$183,P$9,FALSE))="","",(VLOOKUP($E40,'Adj NEA Backsheet'!$D$5:$CB$183,P$9,FALSE))),"")</f>
        <v>2502.8744231960209</v>
      </c>
      <c r="Q40" s="123">
        <f ca="1">IFERROR(IF((VLOOKUP($E40,'NEA Backsheet'!$D$5:$CB$183,Q$9,FALSE))="","",(VLOOKUP($E40,'NEA Backsheet'!$D$5:$CB$183,Q$9,FALSE))),"")</f>
        <v>2666.2350013099685</v>
      </c>
      <c r="R40" s="234">
        <f ca="1">IFERROR(IF((VLOOKUP($E40,'NEA Backsheet'!$D$5:$CB$183,R$9,FALSE))="","",(VLOOKUP($E40,'NEA Backsheet'!$D$5:$CB$183,R$9,FALSE))),"")</f>
        <v>2663.1367254843012</v>
      </c>
    </row>
    <row r="41" spans="1:18"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IFERROR(IF((VLOOKUP($E41,'Adj NEA Backsheet'!$D$5:$CB$183,G$9,FALSE))="","",(VLOOKUP($E41,'Adj NEA Backsheet'!$D$5:$CB$183,G$9,FALSE))),"")</f>
        <v>2530.3116134461393</v>
      </c>
      <c r="H41" s="121">
        <f ca="1">IFERROR(IF((VLOOKUP($E41,'Adj NEA Backsheet'!$D$5:$CB$183,H$9,FALSE))="","",(VLOOKUP($E41,'Adj NEA Backsheet'!$D$5:$CB$183,H$9,FALSE))),"")</f>
        <v>2516.6541612243313</v>
      </c>
      <c r="I41" s="121">
        <f ca="1">IFERROR(IF((VLOOKUP($E41,'Adj NEA Backsheet'!$D$5:$CB$183,I$9,FALSE))="","",(VLOOKUP($E41,'Adj NEA Backsheet'!$D$5:$CB$183,I$9,FALSE))),"")</f>
        <v>2624.7621667454705</v>
      </c>
      <c r="J41" s="122">
        <f ca="1">IFERROR(IF((VLOOKUP($E41,'Adj NEA Backsheet'!$D$5:$CB$183,J$9,FALSE))="","",(VLOOKUP($E41,'Adj NEA Backsheet'!$D$5:$CB$183,J$9,FALSE))),"")</f>
        <v>2592.0121488398549</v>
      </c>
      <c r="K41" s="120">
        <f ca="1">IFERROR(IF((VLOOKUP($E41,'Adj NEA Backsheet'!$D$5:$CB$183,K$9,FALSE))="","",(VLOOKUP($E41,'Adj NEA Backsheet'!$D$5:$CB$183,K$9,FALSE))),"")</f>
        <v>2545.9018971033038</v>
      </c>
      <c r="L41" s="121">
        <f ca="1">IFERROR(IF((VLOOKUP($E41,'Adj NEA Backsheet'!$D$5:$CB$183,L$9,FALSE))="","",(VLOOKUP($E41,'Adj NEA Backsheet'!$D$5:$CB$183,L$9,FALSE))),"")</f>
        <v>2535.3416660374482</v>
      </c>
      <c r="M41" s="121">
        <f ca="1">IFERROR(IF((VLOOKUP($E41,'Adj NEA Backsheet'!$D$5:$CB$183,M$9,FALSE))="","",(VLOOKUP($E41,'Adj NEA Backsheet'!$D$5:$CB$183,M$9,FALSE))),"")</f>
        <v>2616.3339847566808</v>
      </c>
      <c r="N41" s="123">
        <f ca="1">IFERROR(IF((VLOOKUP($E41,'Adj NEA Backsheet'!$D$5:$CB$183,N$9,FALSE))="","",(VLOOKUP($E41,'Adj NEA Backsheet'!$D$5:$CB$183,N$9,FALSE))),"")</f>
        <v>2569.5522616376384</v>
      </c>
      <c r="O41" s="173">
        <f ca="1">IFERROR(IF((VLOOKUP($E41,'Adj NEA Backsheet'!$D$5:$CB$183,O$9,FALSE))="","",(VLOOKUP($E41,'Adj NEA Backsheet'!$D$5:$CB$183,O$9,FALSE))),"")</f>
        <v>2589.2703226682165</v>
      </c>
      <c r="P41" s="122">
        <f ca="1">IFERROR(IF((VLOOKUP($E41,'Adj NEA Backsheet'!$D$5:$CB$183,P$9,FALSE))="","",(VLOOKUP($E41,'Adj NEA Backsheet'!$D$5:$CB$183,P$9,FALSE))),"")</f>
        <v>2575.3900525139989</v>
      </c>
      <c r="Q41" s="123">
        <f ca="1">IFERROR(IF((VLOOKUP($E41,'NEA Backsheet'!$D$5:$CB$183,Q$9,FALSE))="","",(VLOOKUP($E41,'NEA Backsheet'!$D$5:$CB$183,Q$9,FALSE))),"")</f>
        <v>2687.2316730558414</v>
      </c>
      <c r="R41" s="234">
        <f ca="1">IFERROR(IF((VLOOKUP($E41,'NEA Backsheet'!$D$5:$CB$183,R$9,FALSE))="","",(VLOOKUP($E41,'NEA Backsheet'!$D$5:$CB$183,R$9,FALSE))),"")</f>
        <v>2687.4735150225383</v>
      </c>
    </row>
    <row r="42" spans="1:18"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IFERROR(IF((VLOOKUP($E42,'Adj NEA Backsheet'!$D$5:$CB$183,G$9,FALSE))="","",(VLOOKUP($E42,'Adj NEA Backsheet'!$D$5:$CB$183,G$9,FALSE))),"")</f>
        <v>2213.6762370219553</v>
      </c>
      <c r="H42" s="121">
        <f ca="1">IFERROR(IF((VLOOKUP($E42,'Adj NEA Backsheet'!$D$5:$CB$183,H$9,FALSE))="","",(VLOOKUP($E42,'Adj NEA Backsheet'!$D$5:$CB$183,H$9,FALSE))),"")</f>
        <v>2218.8011511739392</v>
      </c>
      <c r="I42" s="121">
        <f ca="1">IFERROR(IF((VLOOKUP($E42,'Adj NEA Backsheet'!$D$5:$CB$183,I$9,FALSE))="","",(VLOOKUP($E42,'Adj NEA Backsheet'!$D$5:$CB$183,I$9,FALSE))),"")</f>
        <v>2310.8652894896454</v>
      </c>
      <c r="J42" s="122">
        <f ca="1">IFERROR(IF((VLOOKUP($E42,'Adj NEA Backsheet'!$D$5:$CB$183,J$9,FALSE))="","",(VLOOKUP($E42,'Adj NEA Backsheet'!$D$5:$CB$183,J$9,FALSE))),"")</f>
        <v>2251.3827226066687</v>
      </c>
      <c r="K42" s="120">
        <f ca="1">IFERROR(IF((VLOOKUP($E42,'Adj NEA Backsheet'!$D$5:$CB$183,K$9,FALSE))="","",(VLOOKUP($E42,'Adj NEA Backsheet'!$D$5:$CB$183,K$9,FALSE))),"")</f>
        <v>2291.2772676327409</v>
      </c>
      <c r="L42" s="121">
        <f ca="1">IFERROR(IF((VLOOKUP($E42,'Adj NEA Backsheet'!$D$5:$CB$183,L$9,FALSE))="","",(VLOOKUP($E42,'Adj NEA Backsheet'!$D$5:$CB$183,L$9,FALSE))),"")</f>
        <v>2290.2846530613174</v>
      </c>
      <c r="M42" s="121">
        <f ca="1">IFERROR(IF((VLOOKUP($E42,'Adj NEA Backsheet'!$D$5:$CB$183,M$9,FALSE))="","",(VLOOKUP($E42,'Adj NEA Backsheet'!$D$5:$CB$183,M$9,FALSE))),"")</f>
        <v>2324.6390590755773</v>
      </c>
      <c r="N42" s="123">
        <f ca="1">IFERROR(IF((VLOOKUP($E42,'Adj NEA Backsheet'!$D$5:$CB$183,N$9,FALSE))="","",(VLOOKUP($E42,'Adj NEA Backsheet'!$D$5:$CB$183,N$9,FALSE))),"")</f>
        <v>2247.1974609074864</v>
      </c>
      <c r="O42" s="173">
        <f ca="1">IFERROR(IF((VLOOKUP($E42,'Adj NEA Backsheet'!$D$5:$CB$183,O$9,FALSE))="","",(VLOOKUP($E42,'Adj NEA Backsheet'!$D$5:$CB$183,O$9,FALSE))),"")</f>
        <v>2273.1468026613475</v>
      </c>
      <c r="P42" s="122">
        <f ca="1">IFERROR(IF((VLOOKUP($E42,'Adj NEA Backsheet'!$D$5:$CB$183,P$9,FALSE))="","",(VLOOKUP($E42,'Adj NEA Backsheet'!$D$5:$CB$183,P$9,FALSE))),"")</f>
        <v>2288.4799950325942</v>
      </c>
      <c r="Q42" s="123">
        <f ca="1">IFERROR(IF((VLOOKUP($E42,'NEA Backsheet'!$D$5:$CB$183,Q$9,FALSE))="","",(VLOOKUP($E42,'NEA Backsheet'!$D$5:$CB$183,Q$9,FALSE))),"")</f>
        <v>2410.502244821359</v>
      </c>
      <c r="R42" s="234">
        <f ca="1">IFERROR(IF((VLOOKUP($E42,'NEA Backsheet'!$D$5:$CB$183,R$9,FALSE))="","",(VLOOKUP($E42,'NEA Backsheet'!$D$5:$CB$183,R$9,FALSE))),"")</f>
        <v>2332.9246634789488</v>
      </c>
    </row>
    <row r="43" spans="1:18"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IFERROR(IF((VLOOKUP($E43,'Adj NEA Backsheet'!$D$5:$CB$183,G$9,FALSE))="","",(VLOOKUP($E43,'Adj NEA Backsheet'!$D$5:$CB$183,G$9,FALSE))),"")</f>
        <v>2476.3305378261571</v>
      </c>
      <c r="H43" s="121">
        <f ca="1">IFERROR(IF((VLOOKUP($E43,'Adj NEA Backsheet'!$D$5:$CB$183,H$9,FALSE))="","",(VLOOKUP($E43,'Adj NEA Backsheet'!$D$5:$CB$183,H$9,FALSE))),"")</f>
        <v>2392.803148609682</v>
      </c>
      <c r="I43" s="121">
        <f ca="1">IFERROR(IF((VLOOKUP($E43,'Adj NEA Backsheet'!$D$5:$CB$183,I$9,FALSE))="","",(VLOOKUP($E43,'Adj NEA Backsheet'!$D$5:$CB$183,I$9,FALSE))),"")</f>
        <v>2487.2943973803763</v>
      </c>
      <c r="J43" s="122">
        <f ca="1">IFERROR(IF((VLOOKUP($E43,'Adj NEA Backsheet'!$D$5:$CB$183,J$9,FALSE))="","",(VLOOKUP($E43,'Adj NEA Backsheet'!$D$5:$CB$183,J$9,FALSE))),"")</f>
        <v>2397.3501546751409</v>
      </c>
      <c r="K43" s="120">
        <f ca="1">IFERROR(IF((VLOOKUP($E43,'Adj NEA Backsheet'!$D$5:$CB$183,K$9,FALSE))="","",(VLOOKUP($E43,'Adj NEA Backsheet'!$D$5:$CB$183,K$9,FALSE))),"")</f>
        <v>2460.3432448653339</v>
      </c>
      <c r="L43" s="121">
        <f ca="1">IFERROR(IF((VLOOKUP($E43,'Adj NEA Backsheet'!$D$5:$CB$183,L$9,FALSE))="","",(VLOOKUP($E43,'Adj NEA Backsheet'!$D$5:$CB$183,L$9,FALSE))),"")</f>
        <v>2487.0177220138189</v>
      </c>
      <c r="M43" s="121">
        <f ca="1">IFERROR(IF((VLOOKUP($E43,'Adj NEA Backsheet'!$D$5:$CB$183,M$9,FALSE))="","",(VLOOKUP($E43,'Adj NEA Backsheet'!$D$5:$CB$183,M$9,FALSE))),"")</f>
        <v>2488.4010938108427</v>
      </c>
      <c r="N43" s="123">
        <f ca="1">IFERROR(IF((VLOOKUP($E43,'Adj NEA Backsheet'!$D$5:$CB$183,N$9,FALSE))="","",(VLOOKUP($E43,'Adj NEA Backsheet'!$D$5:$CB$183,N$9,FALSE))),"")</f>
        <v>2392.681476841517</v>
      </c>
      <c r="O43" s="173">
        <f ca="1">IFERROR(IF((VLOOKUP($E43,'Adj NEA Backsheet'!$D$5:$CB$183,O$9,FALSE))="","",(VLOOKUP($E43,'Adj NEA Backsheet'!$D$5:$CB$183,O$9,FALSE))),"")</f>
        <v>2636.009859043475</v>
      </c>
      <c r="P43" s="122">
        <f ca="1">IFERROR(IF((VLOOKUP($E43,'Adj NEA Backsheet'!$D$5:$CB$183,P$9,FALSE))="","",(VLOOKUP($E43,'Adj NEA Backsheet'!$D$5:$CB$183,P$9,FALSE))),"")</f>
        <v>2434.269297229172</v>
      </c>
      <c r="Q43" s="123">
        <f ca="1">IFERROR(IF((VLOOKUP($E43,'NEA Backsheet'!$D$5:$CB$183,Q$9,FALSE))="","",(VLOOKUP($E43,'NEA Backsheet'!$D$5:$CB$183,Q$9,FALSE))),"")</f>
        <v>2434.6082179732357</v>
      </c>
      <c r="R43" s="234">
        <f ca="1">IFERROR(IF((VLOOKUP($E43,'NEA Backsheet'!$D$5:$CB$183,R$9,FALSE))="","",(VLOOKUP($E43,'NEA Backsheet'!$D$5:$CB$183,R$9,FALSE))),"")</f>
        <v>2308.9058346252577</v>
      </c>
    </row>
    <row r="44" spans="1:18"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IFERROR(IF((VLOOKUP($E44,'Adj NEA Backsheet'!$D$5:$CB$183,G$9,FALSE))="","",(VLOOKUP($E44,'Adj NEA Backsheet'!$D$5:$CB$183,G$9,FALSE))),"")</f>
        <v>1954.7004838279877</v>
      </c>
      <c r="H44" s="121">
        <f ca="1">IFERROR(IF((VLOOKUP($E44,'Adj NEA Backsheet'!$D$5:$CB$183,H$9,FALSE))="","",(VLOOKUP($E44,'Adj NEA Backsheet'!$D$5:$CB$183,H$9,FALSE))),"")</f>
        <v>1869.6520870070372</v>
      </c>
      <c r="I44" s="121">
        <f ca="1">IFERROR(IF((VLOOKUP($E44,'Adj NEA Backsheet'!$D$5:$CB$183,I$9,FALSE))="","",(VLOOKUP($E44,'Adj NEA Backsheet'!$D$5:$CB$183,I$9,FALSE))),"")</f>
        <v>2116.7732170364084</v>
      </c>
      <c r="J44" s="122">
        <f ca="1">IFERROR(IF((VLOOKUP($E44,'Adj NEA Backsheet'!$D$5:$CB$183,J$9,FALSE))="","",(VLOOKUP($E44,'Adj NEA Backsheet'!$D$5:$CB$183,J$9,FALSE))),"")</f>
        <v>1997.0776801977509</v>
      </c>
      <c r="K44" s="120">
        <f ca="1">IFERROR(IF((VLOOKUP($E44,'Adj NEA Backsheet'!$D$5:$CB$183,K$9,FALSE))="","",(VLOOKUP($E44,'Adj NEA Backsheet'!$D$5:$CB$183,K$9,FALSE))),"")</f>
        <v>2086.6711832048572</v>
      </c>
      <c r="L44" s="121">
        <f ca="1">IFERROR(IF((VLOOKUP($E44,'Adj NEA Backsheet'!$D$5:$CB$183,L$9,FALSE))="","",(VLOOKUP($E44,'Adj NEA Backsheet'!$D$5:$CB$183,L$9,FALSE))),"")</f>
        <v>1983.957576134849</v>
      </c>
      <c r="M44" s="121">
        <f ca="1">IFERROR(IF((VLOOKUP($E44,'Adj NEA Backsheet'!$D$5:$CB$183,M$9,FALSE))="","",(VLOOKUP($E44,'Adj NEA Backsheet'!$D$5:$CB$183,M$9,FALSE))),"")</f>
        <v>2057.340530130934</v>
      </c>
      <c r="N44" s="123">
        <f ca="1">IFERROR(IF((VLOOKUP($E44,'Adj NEA Backsheet'!$D$5:$CB$183,N$9,FALSE))="","",(VLOOKUP($E44,'Adj NEA Backsheet'!$D$5:$CB$183,N$9,FALSE))),"")</f>
        <v>1925.9382639458922</v>
      </c>
      <c r="O44" s="173">
        <f ca="1">IFERROR(IF((VLOOKUP($E44,'Adj NEA Backsheet'!$D$5:$CB$183,O$9,FALSE))="","",(VLOOKUP($E44,'Adj NEA Backsheet'!$D$5:$CB$183,O$9,FALSE))),"")</f>
        <v>2065.5607146733601</v>
      </c>
      <c r="P44" s="122">
        <f ca="1">IFERROR(IF((VLOOKUP($E44,'Adj NEA Backsheet'!$D$5:$CB$183,P$9,FALSE))="","",(VLOOKUP($E44,'Adj NEA Backsheet'!$D$5:$CB$183,P$9,FALSE))),"")</f>
        <v>2071.1115028192162</v>
      </c>
      <c r="Q44" s="123">
        <f ca="1">IFERROR(IF((VLOOKUP($E44,'NEA Backsheet'!$D$5:$CB$183,Q$9,FALSE))="","",(VLOOKUP($E44,'NEA Backsheet'!$D$5:$CB$183,Q$9,FALSE))),"")</f>
        <v>2125.0639550599149</v>
      </c>
      <c r="R44" s="234">
        <f ca="1">IFERROR(IF((VLOOKUP($E44,'NEA Backsheet'!$D$5:$CB$183,R$9,FALSE))="","",(VLOOKUP($E44,'NEA Backsheet'!$D$5:$CB$183,R$9,FALSE))),"")</f>
        <v>2084.8099188742572</v>
      </c>
    </row>
    <row r="45" spans="1:18"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IFERROR(IF((VLOOKUP($E45,'Adj NEA Backsheet'!$D$5:$CB$183,G$9,FALSE))="","",(VLOOKUP($E45,'Adj NEA Backsheet'!$D$5:$CB$183,G$9,FALSE))),"")</f>
        <v>3549.0743502474038</v>
      </c>
      <c r="H45" s="121">
        <f ca="1">IFERROR(IF((VLOOKUP($E45,'Adj NEA Backsheet'!$D$5:$CB$183,H$9,FALSE))="","",(VLOOKUP($E45,'Adj NEA Backsheet'!$D$5:$CB$183,H$9,FALSE))),"")</f>
        <v>3245.0270530180783</v>
      </c>
      <c r="I45" s="121">
        <f ca="1">IFERROR(IF((VLOOKUP($E45,'Adj NEA Backsheet'!$D$5:$CB$183,I$9,FALSE))="","",(VLOOKUP($E45,'Adj NEA Backsheet'!$D$5:$CB$183,I$9,FALSE))),"")</f>
        <v>3275.428743982583</v>
      </c>
      <c r="J45" s="122">
        <f ca="1">IFERROR(IF((VLOOKUP($E45,'Adj NEA Backsheet'!$D$5:$CB$183,J$9,FALSE))="","",(VLOOKUP($E45,'Adj NEA Backsheet'!$D$5:$CB$183,J$9,FALSE))),"")</f>
        <v>3500.2968058068718</v>
      </c>
      <c r="K45" s="120">
        <f ca="1">IFERROR(IF((VLOOKUP($E45,'Adj NEA Backsheet'!$D$5:$CB$183,K$9,FALSE))="","",(VLOOKUP($E45,'Adj NEA Backsheet'!$D$5:$CB$183,K$9,FALSE))),"")</f>
        <v>3617.0263238822308</v>
      </c>
      <c r="L45" s="121">
        <f ca="1">IFERROR(IF((VLOOKUP($E45,'Adj NEA Backsheet'!$D$5:$CB$183,L$9,FALSE))="","",(VLOOKUP($E45,'Adj NEA Backsheet'!$D$5:$CB$183,L$9,FALSE))),"")</f>
        <v>3313.9036342750596</v>
      </c>
      <c r="M45" s="121">
        <f ca="1">IFERROR(IF((VLOOKUP($E45,'Adj NEA Backsheet'!$D$5:$CB$183,M$9,FALSE))="","",(VLOOKUP($E45,'Adj NEA Backsheet'!$D$5:$CB$183,M$9,FALSE))),"")</f>
        <v>3332.9247028719547</v>
      </c>
      <c r="N45" s="123">
        <f ca="1">IFERROR(IF((VLOOKUP($E45,'Adj NEA Backsheet'!$D$5:$CB$183,N$9,FALSE))="","",(VLOOKUP($E45,'Adj NEA Backsheet'!$D$5:$CB$183,N$9,FALSE))),"")</f>
        <v>3499.3304766601332</v>
      </c>
      <c r="O45" s="173">
        <f ca="1">IFERROR(IF((VLOOKUP($E45,'Adj NEA Backsheet'!$D$5:$CB$183,O$9,FALSE))="","",(VLOOKUP($E45,'Adj NEA Backsheet'!$D$5:$CB$183,O$9,FALSE))),"")</f>
        <v>3442.7647565259954</v>
      </c>
      <c r="P45" s="122">
        <f ca="1">IFERROR(IF((VLOOKUP($E45,'Adj NEA Backsheet'!$D$5:$CB$183,P$9,FALSE))="","",(VLOOKUP($E45,'Adj NEA Backsheet'!$D$5:$CB$183,P$9,FALSE))),"")</f>
        <v>3452.0056327196262</v>
      </c>
      <c r="Q45" s="123">
        <f ca="1">IFERROR(IF((VLOOKUP($E45,'NEA Backsheet'!$D$5:$CB$183,Q$9,FALSE))="","",(VLOOKUP($E45,'NEA Backsheet'!$D$5:$CB$183,Q$9,FALSE))),"")</f>
        <v>3684.0211386559968</v>
      </c>
      <c r="R45" s="234">
        <f ca="1">IFERROR(IF((VLOOKUP($E45,'NEA Backsheet'!$D$5:$CB$183,R$9,FALSE))="","",(VLOOKUP($E45,'NEA Backsheet'!$D$5:$CB$183,R$9,FALSE))),"")</f>
        <v>3784.612471251226</v>
      </c>
    </row>
    <row r="46" spans="1:18"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0">
        <f ca="1">IFERROR(IF((VLOOKUP($E46,'Adj NEA Backsheet'!$D$5:$CB$183,G$9,FALSE))="","",(VLOOKUP($E46,'Adj NEA Backsheet'!$D$5:$CB$183,G$9,FALSE))),"")</f>
        <v>2329.2362026541218</v>
      </c>
      <c r="H46" s="121">
        <f ca="1">IFERROR(IF((VLOOKUP($E46,'Adj NEA Backsheet'!$D$5:$CB$183,H$9,FALSE))="","",(VLOOKUP($E46,'Adj NEA Backsheet'!$D$5:$CB$183,H$9,FALSE))),"")</f>
        <v>2313.2252205012501</v>
      </c>
      <c r="I46" s="121">
        <f ca="1">IFERROR(IF((VLOOKUP($E46,'Adj NEA Backsheet'!$D$5:$CB$183,I$9,FALSE))="","",(VLOOKUP($E46,'Adj NEA Backsheet'!$D$5:$CB$183,I$9,FALSE))),"")</f>
        <v>2448.5184864656439</v>
      </c>
      <c r="J46" s="122">
        <f ca="1">IFERROR(IF((VLOOKUP($E46,'Adj NEA Backsheet'!$D$5:$CB$183,J$9,FALSE))="","",(VLOOKUP($E46,'Adj NEA Backsheet'!$D$5:$CB$183,J$9,FALSE))),"")</f>
        <v>2334.6698862481126</v>
      </c>
      <c r="K46" s="120">
        <f ca="1">IFERROR(IF((VLOOKUP($E46,'Adj NEA Backsheet'!$D$5:$CB$183,K$9,FALSE))="","",(VLOOKUP($E46,'Adj NEA Backsheet'!$D$5:$CB$183,K$9,FALSE))),"")</f>
        <v>2276.0162096181812</v>
      </c>
      <c r="L46" s="121">
        <f ca="1">IFERROR(IF((VLOOKUP($E46,'Adj NEA Backsheet'!$D$5:$CB$183,L$9,FALSE))="","",(VLOOKUP($E46,'Adj NEA Backsheet'!$D$5:$CB$183,L$9,FALSE))),"")</f>
        <v>2310.1769110683408</v>
      </c>
      <c r="M46" s="121">
        <f ca="1">IFERROR(IF((VLOOKUP($E46,'Adj NEA Backsheet'!$D$5:$CB$183,M$9,FALSE))="","",(VLOOKUP($E46,'Adj NEA Backsheet'!$D$5:$CB$183,M$9,FALSE))),"")</f>
        <v>2348.334902917145</v>
      </c>
      <c r="N46" s="123">
        <f ca="1">IFERROR(IF((VLOOKUP($E46,'Adj NEA Backsheet'!$D$5:$CB$183,N$9,FALSE))="","",(VLOOKUP($E46,'Adj NEA Backsheet'!$D$5:$CB$183,N$9,FALSE))),"")</f>
        <v>2261.6767347830273</v>
      </c>
      <c r="O46" s="173">
        <f ca="1">IFERROR(IF((VLOOKUP($E46,'Adj NEA Backsheet'!$D$5:$CB$183,O$9,FALSE))="","",(VLOOKUP($E46,'Adj NEA Backsheet'!$D$5:$CB$183,O$9,FALSE))),"")</f>
        <v>2407.3600528720194</v>
      </c>
      <c r="P46" s="122">
        <f ca="1">IFERROR(IF((VLOOKUP($E46,'Adj NEA Backsheet'!$D$5:$CB$183,P$9,FALSE))="","",(VLOOKUP($E46,'Adj NEA Backsheet'!$D$5:$CB$183,P$9,FALSE))),"")</f>
        <v>2349.0731622841781</v>
      </c>
      <c r="Q46" s="123">
        <f ca="1">IFERROR(IF((VLOOKUP($E46,'NEA Backsheet'!$D$5:$CB$183,Q$9,FALSE))="","",(VLOOKUP($E46,'NEA Backsheet'!$D$5:$CB$183,Q$9,FALSE))),"")</f>
        <v>2619.7231064671978</v>
      </c>
      <c r="R46" s="234">
        <f ca="1">IFERROR(IF((VLOOKUP($E46,'NEA Backsheet'!$D$5:$CB$183,R$9,FALSE))="","",(VLOOKUP($E46,'NEA Backsheet'!$D$5:$CB$183,R$9,FALSE))),"")</f>
        <v>2628.8653760553116</v>
      </c>
    </row>
    <row r="47" spans="1:18"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IFERROR(IF((VLOOKUP($E47,'Adj NEA Backsheet'!$D$5:$CB$183,G$9,FALSE))="","",(VLOOKUP($E47,'Adj NEA Backsheet'!$D$5:$CB$183,G$9,FALSE))),"")</f>
        <v>2833.1990071877535</v>
      </c>
      <c r="H47" s="121">
        <f ca="1">IFERROR(IF((VLOOKUP($E47,'Adj NEA Backsheet'!$D$5:$CB$183,H$9,FALSE))="","",(VLOOKUP($E47,'Adj NEA Backsheet'!$D$5:$CB$183,H$9,FALSE))),"")</f>
        <v>2741.5737286777094</v>
      </c>
      <c r="I47" s="121">
        <f ca="1">IFERROR(IF((VLOOKUP($E47,'Adj NEA Backsheet'!$D$5:$CB$183,I$9,FALSE))="","",(VLOOKUP($E47,'Adj NEA Backsheet'!$D$5:$CB$183,I$9,FALSE))),"")</f>
        <v>2844.912626065021</v>
      </c>
      <c r="J47" s="122">
        <f ca="1">IFERROR(IF((VLOOKUP($E47,'Adj NEA Backsheet'!$D$5:$CB$183,J$9,FALSE))="","",(VLOOKUP($E47,'Adj NEA Backsheet'!$D$5:$CB$183,J$9,FALSE))),"")</f>
        <v>2793.7551146558862</v>
      </c>
      <c r="K47" s="120">
        <f ca="1">IFERROR(IF((VLOOKUP($E47,'Adj NEA Backsheet'!$D$5:$CB$183,K$9,FALSE))="","",(VLOOKUP($E47,'Adj NEA Backsheet'!$D$5:$CB$183,K$9,FALSE))),"")</f>
        <v>2885.9649946406362</v>
      </c>
      <c r="L47" s="121">
        <f ca="1">IFERROR(IF((VLOOKUP($E47,'Adj NEA Backsheet'!$D$5:$CB$183,L$9,FALSE))="","",(VLOOKUP($E47,'Adj NEA Backsheet'!$D$5:$CB$183,L$9,FALSE))),"")</f>
        <v>2775.0287264594963</v>
      </c>
      <c r="M47" s="121">
        <f ca="1">IFERROR(IF((VLOOKUP($E47,'Adj NEA Backsheet'!$D$5:$CB$183,M$9,FALSE))="","",(VLOOKUP($E47,'Adj NEA Backsheet'!$D$5:$CB$183,M$9,FALSE))),"")</f>
        <v>2933.5800261488607</v>
      </c>
      <c r="N47" s="123">
        <f ca="1">IFERROR(IF((VLOOKUP($E47,'Adj NEA Backsheet'!$D$5:$CB$183,N$9,FALSE))="","",(VLOOKUP($E47,'Adj NEA Backsheet'!$D$5:$CB$183,N$9,FALSE))),"")</f>
        <v>2898.5844782039171</v>
      </c>
      <c r="O47" s="173">
        <f ca="1">IFERROR(IF((VLOOKUP($E47,'Adj NEA Backsheet'!$D$5:$CB$183,O$9,FALSE))="","",(VLOOKUP($E47,'Adj NEA Backsheet'!$D$5:$CB$183,O$9,FALSE))),"")</f>
        <v>2776.7670244697388</v>
      </c>
      <c r="P47" s="122">
        <f ca="1">IFERROR(IF((VLOOKUP($E47,'Adj NEA Backsheet'!$D$5:$CB$183,P$9,FALSE))="","",(VLOOKUP($E47,'Adj NEA Backsheet'!$D$5:$CB$183,P$9,FALSE))),"")</f>
        <v>2777.2441998583613</v>
      </c>
      <c r="Q47" s="123">
        <f ca="1">IFERROR(IF((VLOOKUP($E47,'NEA Backsheet'!$D$5:$CB$183,Q$9,FALSE))="","",(VLOOKUP($E47,'NEA Backsheet'!$D$5:$CB$183,Q$9,FALSE))),"")</f>
        <v>3022.3530831034318</v>
      </c>
      <c r="R47" s="234">
        <f ca="1">IFERROR(IF((VLOOKUP($E47,'NEA Backsheet'!$D$5:$CB$183,R$9,FALSE))="","",(VLOOKUP($E47,'NEA Backsheet'!$D$5:$CB$183,R$9,FALSE))),"")</f>
        <v>2866.9685420143946</v>
      </c>
    </row>
    <row r="48" spans="1:18"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IFERROR(IF((VLOOKUP($E48,'Adj NEA Backsheet'!$D$5:$CB$183,G$9,FALSE))="","",(VLOOKUP($E48,'Adj NEA Backsheet'!$D$5:$CB$183,G$9,FALSE))),"")</f>
        <v>2624.4243252251563</v>
      </c>
      <c r="H48" s="121">
        <f ca="1">IFERROR(IF((VLOOKUP($E48,'Adj NEA Backsheet'!$D$5:$CB$183,H$9,FALSE))="","",(VLOOKUP($E48,'Adj NEA Backsheet'!$D$5:$CB$183,H$9,FALSE))),"")</f>
        <v>2684.3958486382048</v>
      </c>
      <c r="I48" s="121">
        <f ca="1">IFERROR(IF((VLOOKUP($E48,'Adj NEA Backsheet'!$D$5:$CB$183,I$9,FALSE))="","",(VLOOKUP($E48,'Adj NEA Backsheet'!$D$5:$CB$183,I$9,FALSE))),"")</f>
        <v>2764.4672674683211</v>
      </c>
      <c r="J48" s="122">
        <f ca="1">IFERROR(IF((VLOOKUP($E48,'Adj NEA Backsheet'!$D$5:$CB$183,J$9,FALSE))="","",(VLOOKUP($E48,'Adj NEA Backsheet'!$D$5:$CB$183,J$9,FALSE))),"")</f>
        <v>2628.9948584801236</v>
      </c>
      <c r="K48" s="120">
        <f ca="1">IFERROR(IF((VLOOKUP($E48,'Adj NEA Backsheet'!$D$5:$CB$183,K$9,FALSE))="","",(VLOOKUP($E48,'Adj NEA Backsheet'!$D$5:$CB$183,K$9,FALSE))),"")</f>
        <v>2708.3848947378469</v>
      </c>
      <c r="L48" s="121">
        <f ca="1">IFERROR(IF((VLOOKUP($E48,'Adj NEA Backsheet'!$D$5:$CB$183,L$9,FALSE))="","",(VLOOKUP($E48,'Adj NEA Backsheet'!$D$5:$CB$183,L$9,FALSE))),"")</f>
        <v>2737.9326106925437</v>
      </c>
      <c r="M48" s="121">
        <f ca="1">IFERROR(IF((VLOOKUP($E48,'Adj NEA Backsheet'!$D$5:$CB$183,M$9,FALSE))="","",(VLOOKUP($E48,'Adj NEA Backsheet'!$D$5:$CB$183,M$9,FALSE))),"")</f>
        <v>2739.2028972551821</v>
      </c>
      <c r="N48" s="123">
        <f ca="1">IFERROR(IF((VLOOKUP($E48,'Adj NEA Backsheet'!$D$5:$CB$183,N$9,FALSE))="","",(VLOOKUP($E48,'Adj NEA Backsheet'!$D$5:$CB$183,N$9,FALSE))),"")</f>
        <v>2652.8758877612499</v>
      </c>
      <c r="O48" s="173">
        <f ca="1">IFERROR(IF((VLOOKUP($E48,'Adj NEA Backsheet'!$D$5:$CB$183,O$9,FALSE))="","",(VLOOKUP($E48,'Adj NEA Backsheet'!$D$5:$CB$183,O$9,FALSE))),"")</f>
        <v>2704.578301044457</v>
      </c>
      <c r="P48" s="122">
        <f ca="1">IFERROR(IF((VLOOKUP($E48,'Adj NEA Backsheet'!$D$5:$CB$183,P$9,FALSE))="","",(VLOOKUP($E48,'Adj NEA Backsheet'!$D$5:$CB$183,P$9,FALSE))),"")</f>
        <v>2561.0551029325034</v>
      </c>
      <c r="Q48" s="123">
        <f ca="1">IFERROR(IF((VLOOKUP($E48,'NEA Backsheet'!$D$5:$CB$183,Q$9,FALSE))="","",(VLOOKUP($E48,'NEA Backsheet'!$D$5:$CB$183,Q$9,FALSE))),"")</f>
        <v>2780.5974591717377</v>
      </c>
      <c r="R48" s="234">
        <f ca="1">IFERROR(IF((VLOOKUP($E48,'NEA Backsheet'!$D$5:$CB$183,R$9,FALSE))="","",(VLOOKUP($E48,'NEA Backsheet'!$D$5:$CB$183,R$9,FALSE))),"")</f>
        <v>2702.3615584781382</v>
      </c>
    </row>
    <row r="49" spans="1:18"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IFERROR(IF((VLOOKUP($E49,'Adj NEA Backsheet'!$D$5:$CB$183,G$9,FALSE))="","",(VLOOKUP($E49,'Adj NEA Backsheet'!$D$5:$CB$183,G$9,FALSE))),"")</f>
        <v>3044.6066027904794</v>
      </c>
      <c r="H49" s="121">
        <f ca="1">IFERROR(IF((VLOOKUP($E49,'Adj NEA Backsheet'!$D$5:$CB$183,H$9,FALSE))="","",(VLOOKUP($E49,'Adj NEA Backsheet'!$D$5:$CB$183,H$9,FALSE))),"")</f>
        <v>3009.8342162804474</v>
      </c>
      <c r="I49" s="121">
        <f ca="1">IFERROR(IF((VLOOKUP($E49,'Adj NEA Backsheet'!$D$5:$CB$183,I$9,FALSE))="","",(VLOOKUP($E49,'Adj NEA Backsheet'!$D$5:$CB$183,I$9,FALSE))),"")</f>
        <v>3242.9820080494546</v>
      </c>
      <c r="J49" s="122">
        <f ca="1">IFERROR(IF((VLOOKUP($E49,'Adj NEA Backsheet'!$D$5:$CB$183,J$9,FALSE))="","",(VLOOKUP($E49,'Adj NEA Backsheet'!$D$5:$CB$183,J$9,FALSE))),"")</f>
        <v>3345.8741836278637</v>
      </c>
      <c r="K49" s="120">
        <f ca="1">IFERROR(IF((VLOOKUP($E49,'Adj NEA Backsheet'!$D$5:$CB$183,K$9,FALSE))="","",(VLOOKUP($E49,'Adj NEA Backsheet'!$D$5:$CB$183,K$9,FALSE))),"")</f>
        <v>3275.9750450497422</v>
      </c>
      <c r="L49" s="121">
        <f ca="1">IFERROR(IF((VLOOKUP($E49,'Adj NEA Backsheet'!$D$5:$CB$183,L$9,FALSE))="","",(VLOOKUP($E49,'Adj NEA Backsheet'!$D$5:$CB$183,L$9,FALSE))),"")</f>
        <v>3238.1587473640084</v>
      </c>
      <c r="M49" s="121">
        <f ca="1">IFERROR(IF((VLOOKUP($E49,'Adj NEA Backsheet'!$D$5:$CB$183,M$9,FALSE))="","",(VLOOKUP($E49,'Adj NEA Backsheet'!$D$5:$CB$183,M$9,FALSE))),"")</f>
        <v>3359.65620387323</v>
      </c>
      <c r="N49" s="123">
        <f ca="1">IFERROR(IF((VLOOKUP($E49,'Adj NEA Backsheet'!$D$5:$CB$183,N$9,FALSE))="","",(VLOOKUP($E49,'Adj NEA Backsheet'!$D$5:$CB$183,N$9,FALSE))),"")</f>
        <v>3303.3020921007619</v>
      </c>
      <c r="O49" s="173">
        <f ca="1">IFERROR(IF((VLOOKUP($E49,'Adj NEA Backsheet'!$D$5:$CB$183,O$9,FALSE))="","",(VLOOKUP($E49,'Adj NEA Backsheet'!$D$5:$CB$183,O$9,FALSE))),"")</f>
        <v>3437.2143051309354</v>
      </c>
      <c r="P49" s="122">
        <f ca="1">IFERROR(IF((VLOOKUP($E49,'Adj NEA Backsheet'!$D$5:$CB$183,P$9,FALSE))="","",(VLOOKUP($E49,'Adj NEA Backsheet'!$D$5:$CB$183,P$9,FALSE))),"")</f>
        <v>3566.5143537562749</v>
      </c>
      <c r="Q49" s="123">
        <f ca="1">IFERROR(IF((VLOOKUP($E49,'NEA Backsheet'!$D$5:$CB$183,Q$9,FALSE))="","",(VLOOKUP($E49,'NEA Backsheet'!$D$5:$CB$183,Q$9,FALSE))),"")</f>
        <v>3608.7789839077786</v>
      </c>
      <c r="R49" s="234">
        <f ca="1">IFERROR(IF((VLOOKUP($E49,'NEA Backsheet'!$D$5:$CB$183,R$9,FALSE))="","",(VLOOKUP($E49,'NEA Backsheet'!$D$5:$CB$183,R$9,FALSE))),"")</f>
        <v>3409.8130110751226</v>
      </c>
    </row>
    <row r="50" spans="1:18"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IFERROR(IF((VLOOKUP($E50,'Adj NEA Backsheet'!$D$5:$CB$183,G$9,FALSE))="","",(VLOOKUP($E50,'Adj NEA Backsheet'!$D$5:$CB$183,G$9,FALSE))),"")</f>
        <v>2919.0431417395275</v>
      </c>
      <c r="H50" s="121">
        <f ca="1">IFERROR(IF((VLOOKUP($E50,'Adj NEA Backsheet'!$D$5:$CB$183,H$9,FALSE))="","",(VLOOKUP($E50,'Adj NEA Backsheet'!$D$5:$CB$183,H$9,FALSE))),"")</f>
        <v>2894.3050758095569</v>
      </c>
      <c r="I50" s="121">
        <f ca="1">IFERROR(IF((VLOOKUP($E50,'Adj NEA Backsheet'!$D$5:$CB$183,I$9,FALSE))="","",(VLOOKUP($E50,'Adj NEA Backsheet'!$D$5:$CB$183,I$9,FALSE))),"")</f>
        <v>3139.8695171645882</v>
      </c>
      <c r="J50" s="122">
        <f ca="1">IFERROR(IF((VLOOKUP($E50,'Adj NEA Backsheet'!$D$5:$CB$183,J$9,FALSE))="","",(VLOOKUP($E50,'Adj NEA Backsheet'!$D$5:$CB$183,J$9,FALSE))),"")</f>
        <v>3024.513985812041</v>
      </c>
      <c r="K50" s="120">
        <f ca="1">IFERROR(IF((VLOOKUP($E50,'Adj NEA Backsheet'!$D$5:$CB$183,K$9,FALSE))="","",(VLOOKUP($E50,'Adj NEA Backsheet'!$D$5:$CB$183,K$9,FALSE))),"")</f>
        <v>3055.4952479049916</v>
      </c>
      <c r="L50" s="121">
        <f ca="1">IFERROR(IF((VLOOKUP($E50,'Adj NEA Backsheet'!$D$5:$CB$183,L$9,FALSE))="","",(VLOOKUP($E50,'Adj NEA Backsheet'!$D$5:$CB$183,L$9,FALSE))),"")</f>
        <v>2982.9217608311483</v>
      </c>
      <c r="M50" s="121">
        <f ca="1">IFERROR(IF((VLOOKUP($E50,'Adj NEA Backsheet'!$D$5:$CB$183,M$9,FALSE))="","",(VLOOKUP($E50,'Adj NEA Backsheet'!$D$5:$CB$183,M$9,FALSE))),"")</f>
        <v>3086.1568342475725</v>
      </c>
      <c r="N50" s="123">
        <f ca="1">IFERROR(IF((VLOOKUP($E50,'Adj NEA Backsheet'!$D$5:$CB$183,N$9,FALSE))="","",(VLOOKUP($E50,'Adj NEA Backsheet'!$D$5:$CB$183,N$9,FALSE))),"")</f>
        <v>3048.3749966553783</v>
      </c>
      <c r="O50" s="173">
        <f ca="1">IFERROR(IF((VLOOKUP($E50,'Adj NEA Backsheet'!$D$5:$CB$183,O$9,FALSE))="","",(VLOOKUP($E50,'Adj NEA Backsheet'!$D$5:$CB$183,O$9,FALSE))),"")</f>
        <v>3036.7878261173369</v>
      </c>
      <c r="P50" s="122">
        <f ca="1">IFERROR(IF((VLOOKUP($E50,'Adj NEA Backsheet'!$D$5:$CB$183,P$9,FALSE))="","",(VLOOKUP($E50,'Adj NEA Backsheet'!$D$5:$CB$183,P$9,FALSE))),"")</f>
        <v>3053.0451761935169</v>
      </c>
      <c r="Q50" s="123">
        <f ca="1">IFERROR(IF((VLOOKUP($E50,'NEA Backsheet'!$D$5:$CB$183,Q$9,FALSE))="","",(VLOOKUP($E50,'NEA Backsheet'!$D$5:$CB$183,Q$9,FALSE))),"")</f>
        <v>3442.7353337075488</v>
      </c>
      <c r="R50" s="234">
        <f ca="1">IFERROR(IF((VLOOKUP($E50,'NEA Backsheet'!$D$5:$CB$183,R$9,FALSE))="","",(VLOOKUP($E50,'NEA Backsheet'!$D$5:$CB$183,R$9,FALSE))),"")</f>
        <v>3533.1753846929823</v>
      </c>
    </row>
    <row r="51" spans="1:18"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IFERROR(IF((VLOOKUP($E51,'Adj NEA Backsheet'!$D$5:$CB$183,G$9,FALSE))="","",(VLOOKUP($E51,'Adj NEA Backsheet'!$D$5:$CB$183,G$9,FALSE))),"")</f>
        <v>3608.2325340230514</v>
      </c>
      <c r="H51" s="121">
        <f ca="1">IFERROR(IF((VLOOKUP($E51,'Adj NEA Backsheet'!$D$5:$CB$183,H$9,FALSE))="","",(VLOOKUP($E51,'Adj NEA Backsheet'!$D$5:$CB$183,H$9,FALSE))),"")</f>
        <v>3561.6301962968341</v>
      </c>
      <c r="I51" s="121">
        <f ca="1">IFERROR(IF((VLOOKUP($E51,'Adj NEA Backsheet'!$D$5:$CB$183,I$9,FALSE))="","",(VLOOKUP($E51,'Adj NEA Backsheet'!$D$5:$CB$183,I$9,FALSE))),"")</f>
        <v>3654.0905470544844</v>
      </c>
      <c r="J51" s="122">
        <f ca="1">IFERROR(IF((VLOOKUP($E51,'Adj NEA Backsheet'!$D$5:$CB$183,J$9,FALSE))="","",(VLOOKUP($E51,'Adj NEA Backsheet'!$D$5:$CB$183,J$9,FALSE))),"")</f>
        <v>3389.8069114737068</v>
      </c>
      <c r="K51" s="120">
        <f ca="1">IFERROR(IF((VLOOKUP($E51,'Adj NEA Backsheet'!$D$5:$CB$183,K$9,FALSE))="","",(VLOOKUP($E51,'Adj NEA Backsheet'!$D$5:$CB$183,K$9,FALSE))),"")</f>
        <v>3722.773109062563</v>
      </c>
      <c r="L51" s="121">
        <f ca="1">IFERROR(IF((VLOOKUP($E51,'Adj NEA Backsheet'!$D$5:$CB$183,L$9,FALSE))="","",(VLOOKUP($E51,'Adj NEA Backsheet'!$D$5:$CB$183,L$9,FALSE))),"")</f>
        <v>3647.7094120254551</v>
      </c>
      <c r="M51" s="121">
        <f ca="1">IFERROR(IF((VLOOKUP($E51,'Adj NEA Backsheet'!$D$5:$CB$183,M$9,FALSE))="","",(VLOOKUP($E51,'Adj NEA Backsheet'!$D$5:$CB$183,M$9,FALSE))),"")</f>
        <v>3741.3526551871705</v>
      </c>
      <c r="N51" s="123">
        <f ca="1">IFERROR(IF((VLOOKUP($E51,'Adj NEA Backsheet'!$D$5:$CB$183,N$9,FALSE))="","",(VLOOKUP($E51,'Adj NEA Backsheet'!$D$5:$CB$183,N$9,FALSE))),"")</f>
        <v>3771.6014931669097</v>
      </c>
      <c r="O51" s="173">
        <f ca="1">IFERROR(IF((VLOOKUP($E51,'Adj NEA Backsheet'!$D$5:$CB$183,O$9,FALSE))="","",(VLOOKUP($E51,'Adj NEA Backsheet'!$D$5:$CB$183,O$9,FALSE))),"")</f>
        <v>3485.5217009662369</v>
      </c>
      <c r="P51" s="122">
        <f ca="1">IFERROR(IF((VLOOKUP($E51,'Adj NEA Backsheet'!$D$5:$CB$183,P$9,FALSE))="","",(VLOOKUP($E51,'Adj NEA Backsheet'!$D$5:$CB$183,P$9,FALSE))),"")</f>
        <v>3363.3535356352113</v>
      </c>
      <c r="Q51" s="123">
        <f ca="1">IFERROR(IF((VLOOKUP($E51,'NEA Backsheet'!$D$5:$CB$183,Q$9,FALSE))="","",(VLOOKUP($E51,'NEA Backsheet'!$D$5:$CB$183,Q$9,FALSE))),"")</f>
        <v>3702.7322699895926</v>
      </c>
      <c r="R51" s="234">
        <f ca="1">IFERROR(IF((VLOOKUP($E51,'NEA Backsheet'!$D$5:$CB$183,R$9,FALSE))="","",(VLOOKUP($E51,'NEA Backsheet'!$D$5:$CB$183,R$9,FALSE))),"")</f>
        <v>3696.0227575677704</v>
      </c>
    </row>
    <row r="52" spans="1:18"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IFERROR(IF((VLOOKUP($E52,'Adj NEA Backsheet'!$D$5:$CB$183,G$9,FALSE))="","",(VLOOKUP($E52,'Adj NEA Backsheet'!$D$5:$CB$183,G$9,FALSE))),"")</f>
        <v>2661.6979877486328</v>
      </c>
      <c r="H52" s="121">
        <f ca="1">IFERROR(IF((VLOOKUP($E52,'Adj NEA Backsheet'!$D$5:$CB$183,H$9,FALSE))="","",(VLOOKUP($E52,'Adj NEA Backsheet'!$D$5:$CB$183,H$9,FALSE))),"")</f>
        <v>2723.6667958711764</v>
      </c>
      <c r="I52" s="121">
        <f ca="1">IFERROR(IF((VLOOKUP($E52,'Adj NEA Backsheet'!$D$5:$CB$183,I$9,FALSE))="","",(VLOOKUP($E52,'Adj NEA Backsheet'!$D$5:$CB$183,I$9,FALSE))),"")</f>
        <v>3010.8030872943141</v>
      </c>
      <c r="J52" s="122">
        <f ca="1">IFERROR(IF((VLOOKUP($E52,'Adj NEA Backsheet'!$D$5:$CB$183,J$9,FALSE))="","",(VLOOKUP($E52,'Adj NEA Backsheet'!$D$5:$CB$183,J$9,FALSE))),"")</f>
        <v>2739.4455423471632</v>
      </c>
      <c r="K52" s="120">
        <f ca="1">IFERROR(IF((VLOOKUP($E52,'Adj NEA Backsheet'!$D$5:$CB$183,K$9,FALSE))="","",(VLOOKUP($E52,'Adj NEA Backsheet'!$D$5:$CB$183,K$9,FALSE))),"")</f>
        <v>2680.0377937536523</v>
      </c>
      <c r="L52" s="121">
        <f ca="1">IFERROR(IF((VLOOKUP($E52,'Adj NEA Backsheet'!$D$5:$CB$183,L$9,FALSE))="","",(VLOOKUP($E52,'Adj NEA Backsheet'!$D$5:$CB$183,L$9,FALSE))),"")</f>
        <v>2738.9858635193814</v>
      </c>
      <c r="M52" s="121">
        <f ca="1">IFERROR(IF((VLOOKUP($E52,'Adj NEA Backsheet'!$D$5:$CB$183,M$9,FALSE))="","",(VLOOKUP($E52,'Adj NEA Backsheet'!$D$5:$CB$183,M$9,FALSE))),"")</f>
        <v>3024.9525727250934</v>
      </c>
      <c r="N52" s="123">
        <f ca="1">IFERROR(IF((VLOOKUP($E52,'Adj NEA Backsheet'!$D$5:$CB$183,N$9,FALSE))="","",(VLOOKUP($E52,'Adj NEA Backsheet'!$D$5:$CB$183,N$9,FALSE))),"")</f>
        <v>2738.1759550742627</v>
      </c>
      <c r="O52" s="173">
        <f ca="1">IFERROR(IF((VLOOKUP($E52,'Adj NEA Backsheet'!$D$5:$CB$183,O$9,FALSE))="","",(VLOOKUP($E52,'Adj NEA Backsheet'!$D$5:$CB$183,O$9,FALSE))),"")</f>
        <v>2829.5632532189743</v>
      </c>
      <c r="P52" s="122">
        <f ca="1">IFERROR(IF((VLOOKUP($E52,'Adj NEA Backsheet'!$D$5:$CB$183,P$9,FALSE))="","",(VLOOKUP($E52,'Adj NEA Backsheet'!$D$5:$CB$183,P$9,FALSE))),"")</f>
        <v>2659.7733880136793</v>
      </c>
      <c r="Q52" s="123">
        <f ca="1">IFERROR(IF((VLOOKUP($E52,'NEA Backsheet'!$D$5:$CB$183,Q$9,FALSE))="","",(VLOOKUP($E52,'NEA Backsheet'!$D$5:$CB$183,Q$9,FALSE))),"")</f>
        <v>2908.6018651207073</v>
      </c>
      <c r="R52" s="234">
        <f ca="1">IFERROR(IF((VLOOKUP($E52,'NEA Backsheet'!$D$5:$CB$183,R$9,FALSE))="","",(VLOOKUP($E52,'NEA Backsheet'!$D$5:$CB$183,R$9,FALSE))),"")</f>
        <v>2871.9850983751271</v>
      </c>
    </row>
    <row r="53" spans="1:18"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IFERROR(IF((VLOOKUP($E53,'Adj NEA Backsheet'!$D$5:$CB$183,G$9,FALSE))="","",(VLOOKUP($E53,'Adj NEA Backsheet'!$D$5:$CB$183,G$9,FALSE))),"")</f>
        <v>3108.3420714541562</v>
      </c>
      <c r="H53" s="121">
        <f ca="1">IFERROR(IF((VLOOKUP($E53,'Adj NEA Backsheet'!$D$5:$CB$183,H$9,FALSE))="","",(VLOOKUP($E53,'Adj NEA Backsheet'!$D$5:$CB$183,H$9,FALSE))),"")</f>
        <v>3128.3245559489965</v>
      </c>
      <c r="I53" s="121">
        <f ca="1">IFERROR(IF((VLOOKUP($E53,'Adj NEA Backsheet'!$D$5:$CB$183,I$9,FALSE))="","",(VLOOKUP($E53,'Adj NEA Backsheet'!$D$5:$CB$183,I$9,FALSE))),"")</f>
        <v>3228.236978423201</v>
      </c>
      <c r="J53" s="122">
        <f ca="1">IFERROR(IF((VLOOKUP($E53,'Adj NEA Backsheet'!$D$5:$CB$183,J$9,FALSE))="","",(VLOOKUP($E53,'Adj NEA Backsheet'!$D$5:$CB$183,J$9,FALSE))),"")</f>
        <v>3228.8618526495457</v>
      </c>
      <c r="K53" s="120">
        <f ca="1">IFERROR(IF((VLOOKUP($E53,'Adj NEA Backsheet'!$D$5:$CB$183,K$9,FALSE))="","",(VLOOKUP($E53,'Adj NEA Backsheet'!$D$5:$CB$183,K$9,FALSE))),"")</f>
        <v>3138.9766412113136</v>
      </c>
      <c r="L53" s="121">
        <f ca="1">IFERROR(IF((VLOOKUP($E53,'Adj NEA Backsheet'!$D$5:$CB$183,L$9,FALSE))="","",(VLOOKUP($E53,'Adj NEA Backsheet'!$D$5:$CB$183,L$9,FALSE))),"")</f>
        <v>3162.24104887768</v>
      </c>
      <c r="M53" s="121">
        <f ca="1">IFERROR(IF((VLOOKUP($E53,'Adj NEA Backsheet'!$D$5:$CB$183,M$9,FALSE))="","",(VLOOKUP($E53,'Adj NEA Backsheet'!$D$5:$CB$183,M$9,FALSE))),"")</f>
        <v>3266.0055944350502</v>
      </c>
      <c r="N53" s="123">
        <f ca="1">IFERROR(IF((VLOOKUP($E53,'Adj NEA Backsheet'!$D$5:$CB$183,N$9,FALSE))="","",(VLOOKUP($E53,'Adj NEA Backsheet'!$D$5:$CB$183,N$9,FALSE))),"")</f>
        <v>3172.0489329869679</v>
      </c>
      <c r="O53" s="173">
        <f ca="1">IFERROR(IF((VLOOKUP($E53,'Adj NEA Backsheet'!$D$5:$CB$183,O$9,FALSE))="","",(VLOOKUP($E53,'Adj NEA Backsheet'!$D$5:$CB$183,O$9,FALSE))),"")</f>
        <v>3171.7583065593744</v>
      </c>
      <c r="P53" s="122">
        <f ca="1">IFERROR(IF((VLOOKUP($E53,'Adj NEA Backsheet'!$D$5:$CB$183,P$9,FALSE))="","",(VLOOKUP($E53,'Adj NEA Backsheet'!$D$5:$CB$183,P$9,FALSE))),"")</f>
        <v>3141.8846921696104</v>
      </c>
      <c r="Q53" s="123">
        <f ca="1">IFERROR(IF((VLOOKUP($E53,'NEA Backsheet'!$D$5:$CB$183,Q$9,FALSE))="","",(VLOOKUP($E53,'NEA Backsheet'!$D$5:$CB$183,Q$9,FALSE))),"")</f>
        <v>3419.6035586868525</v>
      </c>
      <c r="R53" s="234">
        <f ca="1">IFERROR(IF((VLOOKUP($E53,'NEA Backsheet'!$D$5:$CB$183,R$9,FALSE))="","",(VLOOKUP($E53,'NEA Backsheet'!$D$5:$CB$183,R$9,FALSE))),"")</f>
        <v>3327.0106339893559</v>
      </c>
    </row>
    <row r="54" spans="1:18"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IFERROR(IF((VLOOKUP($E54,'Adj NEA Backsheet'!$D$5:$CB$183,G$9,FALSE))="","",(VLOOKUP($E54,'Adj NEA Backsheet'!$D$5:$CB$183,G$9,FALSE))),"")</f>
        <v>2585.5130375556023</v>
      </c>
      <c r="H54" s="121">
        <f ca="1">IFERROR(IF((VLOOKUP($E54,'Adj NEA Backsheet'!$D$5:$CB$183,H$9,FALSE))="","",(VLOOKUP($E54,'Adj NEA Backsheet'!$D$5:$CB$183,H$9,FALSE))),"")</f>
        <v>2556.396004050519</v>
      </c>
      <c r="I54" s="121">
        <f ca="1">IFERROR(IF((VLOOKUP($E54,'Adj NEA Backsheet'!$D$5:$CB$183,I$9,FALSE))="","",(VLOOKUP($E54,'Adj NEA Backsheet'!$D$5:$CB$183,I$9,FALSE))),"")</f>
        <v>2698.3312993091058</v>
      </c>
      <c r="J54" s="122">
        <f ca="1">IFERROR(IF((VLOOKUP($E54,'Adj NEA Backsheet'!$D$5:$CB$183,J$9,FALSE))="","",(VLOOKUP($E54,'Adj NEA Backsheet'!$D$5:$CB$183,J$9,FALSE))),"")</f>
        <v>2648.9058648523232</v>
      </c>
      <c r="K54" s="120">
        <f ca="1">IFERROR(IF((VLOOKUP($E54,'Adj NEA Backsheet'!$D$5:$CB$183,K$9,FALSE))="","",(VLOOKUP($E54,'Adj NEA Backsheet'!$D$5:$CB$183,K$9,FALSE))),"")</f>
        <v>2534.9665810597517</v>
      </c>
      <c r="L54" s="121">
        <f ca="1">IFERROR(IF((VLOOKUP($E54,'Adj NEA Backsheet'!$D$5:$CB$183,L$9,FALSE))="","",(VLOOKUP($E54,'Adj NEA Backsheet'!$D$5:$CB$183,L$9,FALSE))),"")</f>
        <v>2557.3305018469414</v>
      </c>
      <c r="M54" s="121">
        <f ca="1">IFERROR(IF((VLOOKUP($E54,'Adj NEA Backsheet'!$D$5:$CB$183,M$9,FALSE))="","",(VLOOKUP($E54,'Adj NEA Backsheet'!$D$5:$CB$183,M$9,FALSE))),"")</f>
        <v>2710.7884821978405</v>
      </c>
      <c r="N54" s="123">
        <f ca="1">IFERROR(IF((VLOOKUP($E54,'Adj NEA Backsheet'!$D$5:$CB$183,N$9,FALSE))="","",(VLOOKUP($E54,'Adj NEA Backsheet'!$D$5:$CB$183,N$9,FALSE))),"")</f>
        <v>2503.9995184254421</v>
      </c>
      <c r="O54" s="173">
        <f ca="1">IFERROR(IF((VLOOKUP($E54,'Adj NEA Backsheet'!$D$5:$CB$183,O$9,FALSE))="","",(VLOOKUP($E54,'Adj NEA Backsheet'!$D$5:$CB$183,O$9,FALSE))),"")</f>
        <v>2744.8957276951814</v>
      </c>
      <c r="P54" s="122">
        <f ca="1">IFERROR(IF((VLOOKUP($E54,'Adj NEA Backsheet'!$D$5:$CB$183,P$9,FALSE))="","",(VLOOKUP($E54,'Adj NEA Backsheet'!$D$5:$CB$183,P$9,FALSE))),"")</f>
        <v>2705.6705735166402</v>
      </c>
      <c r="Q54" s="123">
        <f ca="1">IFERROR(IF((VLOOKUP($E54,'NEA Backsheet'!$D$5:$CB$183,Q$9,FALSE))="","",(VLOOKUP($E54,'NEA Backsheet'!$D$5:$CB$183,Q$9,FALSE))),"")</f>
        <v>2716.857185987918</v>
      </c>
      <c r="R54" s="234">
        <f ca="1">IFERROR(IF((VLOOKUP($E54,'NEA Backsheet'!$D$5:$CB$183,R$9,FALSE))="","",(VLOOKUP($E54,'NEA Backsheet'!$D$5:$CB$183,R$9,FALSE))),"")</f>
        <v>2691.2530818433597</v>
      </c>
    </row>
    <row r="55" spans="1:18"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IFERROR(IF((VLOOKUP($E55,'Adj NEA Backsheet'!$D$5:$CB$183,G$9,FALSE))="","",(VLOOKUP($E55,'Adj NEA Backsheet'!$D$5:$CB$183,G$9,FALSE))),"")</f>
        <v>3212.3995863774289</v>
      </c>
      <c r="H55" s="121">
        <f ca="1">IFERROR(IF((VLOOKUP($E55,'Adj NEA Backsheet'!$D$5:$CB$183,H$9,FALSE))="","",(VLOOKUP($E55,'Adj NEA Backsheet'!$D$5:$CB$183,H$9,FALSE))),"")</f>
        <v>3248.5312318824017</v>
      </c>
      <c r="I55" s="121">
        <f ca="1">IFERROR(IF((VLOOKUP($E55,'Adj NEA Backsheet'!$D$5:$CB$183,I$9,FALSE))="","",(VLOOKUP($E55,'Adj NEA Backsheet'!$D$5:$CB$183,I$9,FALSE))),"")</f>
        <v>3899.0523547684215</v>
      </c>
      <c r="J55" s="122">
        <f ca="1">IFERROR(IF((VLOOKUP($E55,'Adj NEA Backsheet'!$D$5:$CB$183,J$9,FALSE))="","",(VLOOKUP($E55,'Adj NEA Backsheet'!$D$5:$CB$183,J$9,FALSE))),"")</f>
        <v>3913.3471848492654</v>
      </c>
      <c r="K55" s="120">
        <f ca="1">IFERROR(IF((VLOOKUP($E55,'Adj NEA Backsheet'!$D$5:$CB$183,K$9,FALSE))="","",(VLOOKUP($E55,'Adj NEA Backsheet'!$D$5:$CB$183,K$9,FALSE))),"")</f>
        <v>3131.7211742075106</v>
      </c>
      <c r="L55" s="121">
        <f ca="1">IFERROR(IF((VLOOKUP($E55,'Adj NEA Backsheet'!$D$5:$CB$183,L$9,FALSE))="","",(VLOOKUP($E55,'Adj NEA Backsheet'!$D$5:$CB$183,L$9,FALSE))),"")</f>
        <v>3134.7623253060287</v>
      </c>
      <c r="M55" s="121">
        <f ca="1">IFERROR(IF((VLOOKUP($E55,'Adj NEA Backsheet'!$D$5:$CB$183,M$9,FALSE))="","",(VLOOKUP($E55,'Adj NEA Backsheet'!$D$5:$CB$183,M$9,FALSE))),"")</f>
        <v>3300.2396258726626</v>
      </c>
      <c r="N55" s="123">
        <f ca="1">IFERROR(IF((VLOOKUP($E55,'Adj NEA Backsheet'!$D$5:$CB$183,N$9,FALSE))="","",(VLOOKUP($E55,'Adj NEA Backsheet'!$D$5:$CB$183,N$9,FALSE))),"")</f>
        <v>3199.4367236655598</v>
      </c>
      <c r="O55" s="173">
        <f ca="1">IFERROR(IF((VLOOKUP($E55,'Adj NEA Backsheet'!$D$5:$CB$183,O$9,FALSE))="","",(VLOOKUP($E55,'Adj NEA Backsheet'!$D$5:$CB$183,O$9,FALSE))),"")</f>
        <v>3848.2107600222489</v>
      </c>
      <c r="P55" s="122">
        <f ca="1">IFERROR(IF((VLOOKUP($E55,'Adj NEA Backsheet'!$D$5:$CB$183,P$9,FALSE))="","",(VLOOKUP($E55,'Adj NEA Backsheet'!$D$5:$CB$183,P$9,FALSE))),"")</f>
        <v>3733.8474578699465</v>
      </c>
      <c r="Q55" s="123">
        <f ca="1">IFERROR(IF((VLOOKUP($E55,'NEA Backsheet'!$D$5:$CB$183,Q$9,FALSE))="","",(VLOOKUP($E55,'NEA Backsheet'!$D$5:$CB$183,Q$9,FALSE))),"")</f>
        <v>3949.3416054207773</v>
      </c>
      <c r="R55" s="234">
        <f ca="1">IFERROR(IF((VLOOKUP($E55,'NEA Backsheet'!$D$5:$CB$183,R$9,FALSE))="","",(VLOOKUP($E55,'NEA Backsheet'!$D$5:$CB$183,R$9,FALSE))),"")</f>
        <v>3873.0147350266921</v>
      </c>
    </row>
    <row r="56" spans="1:18"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IFERROR(IF((VLOOKUP($E56,'Adj NEA Backsheet'!$D$5:$CB$183,G$9,FALSE))="","",(VLOOKUP($E56,'Adj NEA Backsheet'!$D$5:$CB$183,G$9,FALSE))),"")</f>
        <v>2108.439730500224</v>
      </c>
      <c r="H56" s="121">
        <f ca="1">IFERROR(IF((VLOOKUP($E56,'Adj NEA Backsheet'!$D$5:$CB$183,H$9,FALSE))="","",(VLOOKUP($E56,'Adj NEA Backsheet'!$D$5:$CB$183,H$9,FALSE))),"")</f>
        <v>2157.5440594704528</v>
      </c>
      <c r="I56" s="121">
        <f ca="1">IFERROR(IF((VLOOKUP($E56,'Adj NEA Backsheet'!$D$5:$CB$183,I$9,FALSE))="","",(VLOOKUP($E56,'Adj NEA Backsheet'!$D$5:$CB$183,I$9,FALSE))),"")</f>
        <v>2376.4312145866284</v>
      </c>
      <c r="J56" s="122">
        <f ca="1">IFERROR(IF((VLOOKUP($E56,'Adj NEA Backsheet'!$D$5:$CB$183,J$9,FALSE))="","",(VLOOKUP($E56,'Adj NEA Backsheet'!$D$5:$CB$183,J$9,FALSE))),"")</f>
        <v>2454.8008136868725</v>
      </c>
      <c r="K56" s="120">
        <f ca="1">IFERROR(IF((VLOOKUP($E56,'Adj NEA Backsheet'!$D$5:$CB$183,K$9,FALSE))="","",(VLOOKUP($E56,'Adj NEA Backsheet'!$D$5:$CB$183,K$9,FALSE))),"")</f>
        <v>2403.2569066171518</v>
      </c>
      <c r="L56" s="121">
        <f ca="1">IFERROR(IF((VLOOKUP($E56,'Adj NEA Backsheet'!$D$5:$CB$183,L$9,FALSE))="","",(VLOOKUP($E56,'Adj NEA Backsheet'!$D$5:$CB$183,L$9,FALSE))),"")</f>
        <v>2363.4746033677666</v>
      </c>
      <c r="M56" s="121">
        <f ca="1">IFERROR(IF((VLOOKUP($E56,'Adj NEA Backsheet'!$D$5:$CB$183,M$9,FALSE))="","",(VLOOKUP($E56,'Adj NEA Backsheet'!$D$5:$CB$183,M$9,FALSE))),"")</f>
        <v>2428.1262522044899</v>
      </c>
      <c r="N56" s="123">
        <f ca="1">IFERROR(IF((VLOOKUP($E56,'Adj NEA Backsheet'!$D$5:$CB$183,N$9,FALSE))="","",(VLOOKUP($E56,'Adj NEA Backsheet'!$D$5:$CB$183,N$9,FALSE))),"")</f>
        <v>2370.9767087053206</v>
      </c>
      <c r="O56" s="173">
        <f ca="1">IFERROR(IF((VLOOKUP($E56,'Adj NEA Backsheet'!$D$5:$CB$183,O$9,FALSE))="","",(VLOOKUP($E56,'Adj NEA Backsheet'!$D$5:$CB$183,O$9,FALSE))),"")</f>
        <v>2457.151114481564</v>
      </c>
      <c r="P56" s="122">
        <f ca="1">IFERROR(IF((VLOOKUP($E56,'Adj NEA Backsheet'!$D$5:$CB$183,P$9,FALSE))="","",(VLOOKUP($E56,'Adj NEA Backsheet'!$D$5:$CB$183,P$9,FALSE))),"")</f>
        <v>2535.9017430484218</v>
      </c>
      <c r="Q56" s="123">
        <f ca="1">IFERROR(IF((VLOOKUP($E56,'NEA Backsheet'!$D$5:$CB$183,Q$9,FALSE))="","",(VLOOKUP($E56,'NEA Backsheet'!$D$5:$CB$183,Q$9,FALSE))),"")</f>
        <v>2705.1641662527422</v>
      </c>
      <c r="R56" s="234">
        <f ca="1">IFERROR(IF((VLOOKUP($E56,'NEA Backsheet'!$D$5:$CB$183,R$9,FALSE))="","",(VLOOKUP($E56,'NEA Backsheet'!$D$5:$CB$183,R$9,FALSE))),"")</f>
        <v>2737.0095002478547</v>
      </c>
    </row>
    <row r="57" spans="1:18"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IFERROR(IF((VLOOKUP($E57,'Adj NEA Backsheet'!$D$5:$CB$183,G$9,FALSE))="","",(VLOOKUP($E57,'Adj NEA Backsheet'!$D$5:$CB$183,G$9,FALSE))),"")</f>
        <v>2135.5209155410985</v>
      </c>
      <c r="H57" s="121">
        <f ca="1">IFERROR(IF((VLOOKUP($E57,'Adj NEA Backsheet'!$D$5:$CB$183,H$9,FALSE))="","",(VLOOKUP($E57,'Adj NEA Backsheet'!$D$5:$CB$183,H$9,FALSE))),"")</f>
        <v>2054.4270507366605</v>
      </c>
      <c r="I57" s="121">
        <f ca="1">IFERROR(IF((VLOOKUP($E57,'Adj NEA Backsheet'!$D$5:$CB$183,I$9,FALSE))="","",(VLOOKUP($E57,'Adj NEA Backsheet'!$D$5:$CB$183,I$9,FALSE))),"")</f>
        <v>2041.1563433156682</v>
      </c>
      <c r="J57" s="122">
        <f ca="1">IFERROR(IF((VLOOKUP($E57,'Adj NEA Backsheet'!$D$5:$CB$183,J$9,FALSE))="","",(VLOOKUP($E57,'Adj NEA Backsheet'!$D$5:$CB$183,J$9,FALSE))),"")</f>
        <v>1917.8324263748718</v>
      </c>
      <c r="K57" s="120">
        <f ca="1">IFERROR(IF((VLOOKUP($E57,'Adj NEA Backsheet'!$D$5:$CB$183,K$9,FALSE))="","",(VLOOKUP($E57,'Adj NEA Backsheet'!$D$5:$CB$183,K$9,FALSE))),"")</f>
        <v>2078.8936923148544</v>
      </c>
      <c r="L57" s="121">
        <f ca="1">IFERROR(IF((VLOOKUP($E57,'Adj NEA Backsheet'!$D$5:$CB$183,L$9,FALSE))="","",(VLOOKUP($E57,'Adj NEA Backsheet'!$D$5:$CB$183,L$9,FALSE))),"")</f>
        <v>2060.0039351492683</v>
      </c>
      <c r="M57" s="121">
        <f ca="1">IFERROR(IF((VLOOKUP($E57,'Adj NEA Backsheet'!$D$5:$CB$183,M$9,FALSE))="","",(VLOOKUP($E57,'Adj NEA Backsheet'!$D$5:$CB$183,M$9,FALSE))),"")</f>
        <v>2153.3093382512557</v>
      </c>
      <c r="N57" s="123">
        <f ca="1">IFERROR(IF((VLOOKUP($E57,'Adj NEA Backsheet'!$D$5:$CB$183,N$9,FALSE))="","",(VLOOKUP($E57,'Adj NEA Backsheet'!$D$5:$CB$183,N$9,FALSE))),"")</f>
        <v>2018.8903057631335</v>
      </c>
      <c r="O57" s="173">
        <f ca="1">IFERROR(IF((VLOOKUP($E57,'Adj NEA Backsheet'!$D$5:$CB$183,O$9,FALSE))="","",(VLOOKUP($E57,'Adj NEA Backsheet'!$D$5:$CB$183,O$9,FALSE))),"")</f>
        <v>1938.826570720372</v>
      </c>
      <c r="P57" s="122">
        <f ca="1">IFERROR(IF((VLOOKUP($E57,'Adj NEA Backsheet'!$D$5:$CB$183,P$9,FALSE))="","",(VLOOKUP($E57,'Adj NEA Backsheet'!$D$5:$CB$183,P$9,FALSE))),"")</f>
        <v>1829.9941551143631</v>
      </c>
      <c r="Q57" s="123">
        <f ca="1">IFERROR(IF((VLOOKUP($E57,'NEA Backsheet'!$D$5:$CB$183,Q$9,FALSE))="","",(VLOOKUP($E57,'NEA Backsheet'!$D$5:$CB$183,Q$9,FALSE))),"")</f>
        <v>1955.4194237083477</v>
      </c>
      <c r="R57" s="234">
        <f ca="1">IFERROR(IF((VLOOKUP($E57,'NEA Backsheet'!$D$5:$CB$183,R$9,FALSE))="","",(VLOOKUP($E57,'NEA Backsheet'!$D$5:$CB$183,R$9,FALSE))),"")</f>
        <v>1868.3199452992599</v>
      </c>
    </row>
    <row r="58" spans="1:18"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IFERROR(IF((VLOOKUP($E58,'Adj NEA Backsheet'!$D$5:$CB$183,G$9,FALSE))="","",(VLOOKUP($E58,'Adj NEA Backsheet'!$D$5:$CB$183,G$9,FALSE))),"")</f>
        <v>2457.1614938002704</v>
      </c>
      <c r="H58" s="121">
        <f ca="1">IFERROR(IF((VLOOKUP($E58,'Adj NEA Backsheet'!$D$5:$CB$183,H$9,FALSE))="","",(VLOOKUP($E58,'Adj NEA Backsheet'!$D$5:$CB$183,H$9,FALSE))),"")</f>
        <v>2465.6360725337131</v>
      </c>
      <c r="I58" s="121">
        <f ca="1">IFERROR(IF((VLOOKUP($E58,'Adj NEA Backsheet'!$D$5:$CB$183,I$9,FALSE))="","",(VLOOKUP($E58,'Adj NEA Backsheet'!$D$5:$CB$183,I$9,FALSE))),"")</f>
        <v>2614.1347580377969</v>
      </c>
      <c r="J58" s="122">
        <f ca="1">IFERROR(IF((VLOOKUP($E58,'Adj NEA Backsheet'!$D$5:$CB$183,J$9,FALSE))="","",(VLOOKUP($E58,'Adj NEA Backsheet'!$D$5:$CB$183,J$9,FALSE))),"")</f>
        <v>2610.9832284126651</v>
      </c>
      <c r="K58" s="120">
        <f ca="1">IFERROR(IF((VLOOKUP($E58,'Adj NEA Backsheet'!$D$5:$CB$183,K$9,FALSE))="","",(VLOOKUP($E58,'Adj NEA Backsheet'!$D$5:$CB$183,K$9,FALSE))),"")</f>
        <v>2496.8941944994972</v>
      </c>
      <c r="L58" s="121">
        <f ca="1">IFERROR(IF((VLOOKUP($E58,'Adj NEA Backsheet'!$D$5:$CB$183,L$9,FALSE))="","",(VLOOKUP($E58,'Adj NEA Backsheet'!$D$5:$CB$183,L$9,FALSE))),"")</f>
        <v>2543.7847502542568</v>
      </c>
      <c r="M58" s="121">
        <f ca="1">IFERROR(IF((VLOOKUP($E58,'Adj NEA Backsheet'!$D$5:$CB$183,M$9,FALSE))="","",(VLOOKUP($E58,'Adj NEA Backsheet'!$D$5:$CB$183,M$9,FALSE))),"")</f>
        <v>2588.4551635885919</v>
      </c>
      <c r="N58" s="123">
        <f ca="1">IFERROR(IF((VLOOKUP($E58,'Adj NEA Backsheet'!$D$5:$CB$183,N$9,FALSE))="","",(VLOOKUP($E58,'Adj NEA Backsheet'!$D$5:$CB$183,N$9,FALSE))),"")</f>
        <v>2490.0122292626711</v>
      </c>
      <c r="O58" s="173">
        <f ca="1">IFERROR(IF((VLOOKUP($E58,'Adj NEA Backsheet'!$D$5:$CB$183,O$9,FALSE))="","",(VLOOKUP($E58,'Adj NEA Backsheet'!$D$5:$CB$183,O$9,FALSE))),"")</f>
        <v>2622.7701042704975</v>
      </c>
      <c r="P58" s="122">
        <f ca="1">IFERROR(IF((VLOOKUP($E58,'Adj NEA Backsheet'!$D$5:$CB$183,P$9,FALSE))="","",(VLOOKUP($E58,'Adj NEA Backsheet'!$D$5:$CB$183,P$9,FALSE))),"")</f>
        <v>2738.1670877322958</v>
      </c>
      <c r="Q58" s="123">
        <f ca="1">IFERROR(IF((VLOOKUP($E58,'NEA Backsheet'!$D$5:$CB$183,Q$9,FALSE))="","",(VLOOKUP($E58,'NEA Backsheet'!$D$5:$CB$183,Q$9,FALSE))),"")</f>
        <v>2931.0979412788811</v>
      </c>
      <c r="R58" s="234">
        <f ca="1">IFERROR(IF((VLOOKUP($E58,'NEA Backsheet'!$D$5:$CB$183,R$9,FALSE))="","",(VLOOKUP($E58,'NEA Backsheet'!$D$5:$CB$183,R$9,FALSE))),"")</f>
        <v>2863.1336698454561</v>
      </c>
    </row>
    <row r="59" spans="1:18"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IFERROR(IF((VLOOKUP($E59,'Adj NEA Backsheet'!$D$5:$CB$183,G$9,FALSE))="","",(VLOOKUP($E59,'Adj NEA Backsheet'!$D$5:$CB$183,G$9,FALSE))),"")</f>
        <v>2123.8931415651909</v>
      </c>
      <c r="H59" s="121">
        <f ca="1">IFERROR(IF((VLOOKUP($E59,'Adj NEA Backsheet'!$D$5:$CB$183,H$9,FALSE))="","",(VLOOKUP($E59,'Adj NEA Backsheet'!$D$5:$CB$183,H$9,FALSE))),"")</f>
        <v>2076.7234643444399</v>
      </c>
      <c r="I59" s="121">
        <f ca="1">IFERROR(IF((VLOOKUP($E59,'Adj NEA Backsheet'!$D$5:$CB$183,I$9,FALSE))="","",(VLOOKUP($E59,'Adj NEA Backsheet'!$D$5:$CB$183,I$9,FALSE))),"")</f>
        <v>2165.064339746782</v>
      </c>
      <c r="J59" s="122">
        <f ca="1">IFERROR(IF((VLOOKUP($E59,'Adj NEA Backsheet'!$D$5:$CB$183,J$9,FALSE))="","",(VLOOKUP($E59,'Adj NEA Backsheet'!$D$5:$CB$183,J$9,FALSE))),"")</f>
        <v>1960.8108130639259</v>
      </c>
      <c r="K59" s="120">
        <f ca="1">IFERROR(IF((VLOOKUP($E59,'Adj NEA Backsheet'!$D$5:$CB$183,K$9,FALSE))="","",(VLOOKUP($E59,'Adj NEA Backsheet'!$D$5:$CB$183,K$9,FALSE))),"")</f>
        <v>2080.4087067241558</v>
      </c>
      <c r="L59" s="121">
        <f ca="1">IFERROR(IF((VLOOKUP($E59,'Adj NEA Backsheet'!$D$5:$CB$183,L$9,FALSE))="","",(VLOOKUP($E59,'Adj NEA Backsheet'!$D$5:$CB$183,L$9,FALSE))),"")</f>
        <v>2103.4790967731419</v>
      </c>
      <c r="M59" s="121">
        <f ca="1">IFERROR(IF((VLOOKUP($E59,'Adj NEA Backsheet'!$D$5:$CB$183,M$9,FALSE))="","",(VLOOKUP($E59,'Adj NEA Backsheet'!$D$5:$CB$183,M$9,FALSE))),"")</f>
        <v>2103.5379124822557</v>
      </c>
      <c r="N59" s="123">
        <f ca="1">IFERROR(IF((VLOOKUP($E59,'Adj NEA Backsheet'!$D$5:$CB$183,N$9,FALSE))="","",(VLOOKUP($E59,'Adj NEA Backsheet'!$D$5:$CB$183,N$9,FALSE))),"")</f>
        <v>2036.3474976698624</v>
      </c>
      <c r="O59" s="173">
        <f ca="1">IFERROR(IF((VLOOKUP($E59,'Adj NEA Backsheet'!$D$5:$CB$183,O$9,FALSE))="","",(VLOOKUP($E59,'Adj NEA Backsheet'!$D$5:$CB$183,O$9,FALSE))),"")</f>
        <v>2026.4652974549331</v>
      </c>
      <c r="P59" s="122">
        <f ca="1">IFERROR(IF((VLOOKUP($E59,'Adj NEA Backsheet'!$D$5:$CB$183,P$9,FALSE))="","",(VLOOKUP($E59,'Adj NEA Backsheet'!$D$5:$CB$183,P$9,FALSE))),"")</f>
        <v>2047.8171816582617</v>
      </c>
      <c r="Q59" s="123">
        <f ca="1">IFERROR(IF((VLOOKUP($E59,'NEA Backsheet'!$D$5:$CB$183,Q$9,FALSE))="","",(VLOOKUP($E59,'NEA Backsheet'!$D$5:$CB$183,Q$9,FALSE))),"")</f>
        <v>2113.6224049449202</v>
      </c>
      <c r="R59" s="234">
        <f ca="1">IFERROR(IF((VLOOKUP($E59,'NEA Backsheet'!$D$5:$CB$183,R$9,FALSE))="","",(VLOOKUP($E59,'NEA Backsheet'!$D$5:$CB$183,R$9,FALSE))),"")</f>
        <v>2283.1008335451479</v>
      </c>
    </row>
    <row r="60" spans="1:18"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IFERROR(IF((VLOOKUP($E60,'Adj NEA Backsheet'!$D$5:$CB$183,G$9,FALSE))="","",(VLOOKUP($E60,'Adj NEA Backsheet'!$D$5:$CB$183,G$9,FALSE))),"")</f>
        <v>2320.3157653041949</v>
      </c>
      <c r="H60" s="121">
        <f ca="1">IFERROR(IF((VLOOKUP($E60,'Adj NEA Backsheet'!$D$5:$CB$183,H$9,FALSE))="","",(VLOOKUP($E60,'Adj NEA Backsheet'!$D$5:$CB$183,H$9,FALSE))),"")</f>
        <v>2283.4376278648269</v>
      </c>
      <c r="I60" s="121">
        <f ca="1">IFERROR(IF((VLOOKUP($E60,'Adj NEA Backsheet'!$D$5:$CB$183,I$9,FALSE))="","",(VLOOKUP($E60,'Adj NEA Backsheet'!$D$5:$CB$183,I$9,FALSE))),"")</f>
        <v>2369.4488573781659</v>
      </c>
      <c r="J60" s="122">
        <f ca="1">IFERROR(IF((VLOOKUP($E60,'Adj NEA Backsheet'!$D$5:$CB$183,J$9,FALSE))="","",(VLOOKUP($E60,'Adj NEA Backsheet'!$D$5:$CB$183,J$9,FALSE))),"")</f>
        <v>2420.6591233756426</v>
      </c>
      <c r="K60" s="120">
        <f ca="1">IFERROR(IF((VLOOKUP($E60,'Adj NEA Backsheet'!$D$5:$CB$183,K$9,FALSE))="","",(VLOOKUP($E60,'Adj NEA Backsheet'!$D$5:$CB$183,K$9,FALSE))),"")</f>
        <v>2350.5512236244917</v>
      </c>
      <c r="L60" s="121">
        <f ca="1">IFERROR(IF((VLOOKUP($E60,'Adj NEA Backsheet'!$D$5:$CB$183,L$9,FALSE))="","",(VLOOKUP($E60,'Adj NEA Backsheet'!$D$5:$CB$183,L$9,FALSE))),"")</f>
        <v>2319.2018335735252</v>
      </c>
      <c r="M60" s="121">
        <f ca="1">IFERROR(IF((VLOOKUP($E60,'Adj NEA Backsheet'!$D$5:$CB$183,M$9,FALSE))="","",(VLOOKUP($E60,'Adj NEA Backsheet'!$D$5:$CB$183,M$9,FALSE))),"")</f>
        <v>2448.909355157557</v>
      </c>
      <c r="N60" s="123">
        <f ca="1">IFERROR(IF((VLOOKUP($E60,'Adj NEA Backsheet'!$D$5:$CB$183,N$9,FALSE))="","",(VLOOKUP($E60,'Adj NEA Backsheet'!$D$5:$CB$183,N$9,FALSE))),"")</f>
        <v>2284.1991082536993</v>
      </c>
      <c r="O60" s="173">
        <f ca="1">IFERROR(IF((VLOOKUP($E60,'Adj NEA Backsheet'!$D$5:$CB$183,O$9,FALSE))="","",(VLOOKUP($E60,'Adj NEA Backsheet'!$D$5:$CB$183,O$9,FALSE))),"")</f>
        <v>2615.1269664193142</v>
      </c>
      <c r="P60" s="122">
        <f ca="1">IFERROR(IF((VLOOKUP($E60,'Adj NEA Backsheet'!$D$5:$CB$183,P$9,FALSE))="","",(VLOOKUP($E60,'Adj NEA Backsheet'!$D$5:$CB$183,P$9,FALSE))),"")</f>
        <v>2542.4725024756631</v>
      </c>
      <c r="Q60" s="123">
        <f ca="1">IFERROR(IF((VLOOKUP($E60,'NEA Backsheet'!$D$5:$CB$183,Q$9,FALSE))="","",(VLOOKUP($E60,'NEA Backsheet'!$D$5:$CB$183,Q$9,FALSE))),"")</f>
        <v>2796.4328544778086</v>
      </c>
      <c r="R60" s="234">
        <f ca="1">IFERROR(IF((VLOOKUP($E60,'NEA Backsheet'!$D$5:$CB$183,R$9,FALSE))="","",(VLOOKUP($E60,'NEA Backsheet'!$D$5:$CB$183,R$9,FALSE))),"")</f>
        <v>2771.2614355748619</v>
      </c>
    </row>
    <row r="61" spans="1:18"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IFERROR(IF((VLOOKUP($E61,'Adj NEA Backsheet'!$D$5:$CB$183,G$9,FALSE))="","",(VLOOKUP($E61,'Adj NEA Backsheet'!$D$5:$CB$183,G$9,FALSE))),"")</f>
        <v>2693.1829302933111</v>
      </c>
      <c r="H61" s="121">
        <f ca="1">IFERROR(IF((VLOOKUP($E61,'Adj NEA Backsheet'!$D$5:$CB$183,H$9,FALSE))="","",(VLOOKUP($E61,'Adj NEA Backsheet'!$D$5:$CB$183,H$9,FALSE))),"")</f>
        <v>2799.5472262970616</v>
      </c>
      <c r="I61" s="121">
        <f ca="1">IFERROR(IF((VLOOKUP($E61,'Adj NEA Backsheet'!$D$5:$CB$183,I$9,FALSE))="","",(VLOOKUP($E61,'Adj NEA Backsheet'!$D$5:$CB$183,I$9,FALSE))),"")</f>
        <v>3101.4794180818617</v>
      </c>
      <c r="J61" s="122">
        <f ca="1">IFERROR(IF((VLOOKUP($E61,'Adj NEA Backsheet'!$D$5:$CB$183,J$9,FALSE))="","",(VLOOKUP($E61,'Adj NEA Backsheet'!$D$5:$CB$183,J$9,FALSE))),"")</f>
        <v>2971.143893887212</v>
      </c>
      <c r="K61" s="120">
        <f ca="1">IFERROR(IF((VLOOKUP($E61,'Adj NEA Backsheet'!$D$5:$CB$183,K$9,FALSE))="","",(VLOOKUP($E61,'Adj NEA Backsheet'!$D$5:$CB$183,K$9,FALSE))),"")</f>
        <v>2888.2892146491458</v>
      </c>
      <c r="L61" s="121">
        <f ca="1">IFERROR(IF((VLOOKUP($E61,'Adj NEA Backsheet'!$D$5:$CB$183,L$9,FALSE))="","",(VLOOKUP($E61,'Adj NEA Backsheet'!$D$5:$CB$183,L$9,FALSE))),"")</f>
        <v>2829.071618062721</v>
      </c>
      <c r="M61" s="121">
        <f ca="1">IFERROR(IF((VLOOKUP($E61,'Adj NEA Backsheet'!$D$5:$CB$183,M$9,FALSE))="","",(VLOOKUP($E61,'Adj NEA Backsheet'!$D$5:$CB$183,M$9,FALSE))),"")</f>
        <v>2989.4758340715066</v>
      </c>
      <c r="N61" s="123">
        <f ca="1">IFERROR(IF((VLOOKUP($E61,'Adj NEA Backsheet'!$D$5:$CB$183,N$9,FALSE))="","",(VLOOKUP($E61,'Adj NEA Backsheet'!$D$5:$CB$183,N$9,FALSE))),"")</f>
        <v>2935.7815982758984</v>
      </c>
      <c r="O61" s="173">
        <f ca="1">IFERROR(IF((VLOOKUP($E61,'Adj NEA Backsheet'!$D$5:$CB$183,O$9,FALSE))="","",(VLOOKUP($E61,'Adj NEA Backsheet'!$D$5:$CB$183,O$9,FALSE))),"")</f>
        <v>3130.6746576827531</v>
      </c>
      <c r="P61" s="122">
        <f ca="1">IFERROR(IF((VLOOKUP($E61,'Adj NEA Backsheet'!$D$5:$CB$183,P$9,FALSE))="","",(VLOOKUP($E61,'Adj NEA Backsheet'!$D$5:$CB$183,P$9,FALSE))),"")</f>
        <v>2993.3804450520161</v>
      </c>
      <c r="Q61" s="123">
        <f ca="1">IFERROR(IF((VLOOKUP($E61,'NEA Backsheet'!$D$5:$CB$183,Q$9,FALSE))="","",(VLOOKUP($E61,'NEA Backsheet'!$D$5:$CB$183,Q$9,FALSE))),"")</f>
        <v>3252.4975555535525</v>
      </c>
      <c r="R61" s="234">
        <f ca="1">IFERROR(IF((VLOOKUP($E61,'NEA Backsheet'!$D$5:$CB$183,R$9,FALSE))="","",(VLOOKUP($E61,'NEA Backsheet'!$D$5:$CB$183,R$9,FALSE))),"")</f>
        <v>3219.6113837158023</v>
      </c>
    </row>
    <row r="62" spans="1:18"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IFERROR(IF((VLOOKUP($E62,'Adj NEA Backsheet'!$D$5:$CB$183,G$9,FALSE))="","",(VLOOKUP($E62,'Adj NEA Backsheet'!$D$5:$CB$183,G$9,FALSE))),"")</f>
        <v>3099.31652804747</v>
      </c>
      <c r="H62" s="121">
        <f ca="1">IFERROR(IF((VLOOKUP($E62,'Adj NEA Backsheet'!$D$5:$CB$183,H$9,FALSE))="","",(VLOOKUP($E62,'Adj NEA Backsheet'!$D$5:$CB$183,H$9,FALSE))),"")</f>
        <v>3296.9063946475376</v>
      </c>
      <c r="I62" s="121">
        <f ca="1">IFERROR(IF((VLOOKUP($E62,'Adj NEA Backsheet'!$D$5:$CB$183,I$9,FALSE))="","",(VLOOKUP($E62,'Adj NEA Backsheet'!$D$5:$CB$183,I$9,FALSE))),"")</f>
        <v>3438.8560192205937</v>
      </c>
      <c r="J62" s="122">
        <f ca="1">IFERROR(IF((VLOOKUP($E62,'Adj NEA Backsheet'!$D$5:$CB$183,J$9,FALSE))="","",(VLOOKUP($E62,'Adj NEA Backsheet'!$D$5:$CB$183,J$9,FALSE))),"")</f>
        <v>3413.0607609051381</v>
      </c>
      <c r="K62" s="120">
        <f ca="1">IFERROR(IF((VLOOKUP($E62,'Adj NEA Backsheet'!$D$5:$CB$183,K$9,FALSE))="","",(VLOOKUP($E62,'Adj NEA Backsheet'!$D$5:$CB$183,K$9,FALSE))),"")</f>
        <v>3082.2334326704845</v>
      </c>
      <c r="L62" s="121">
        <f ca="1">IFERROR(IF((VLOOKUP($E62,'Adj NEA Backsheet'!$D$5:$CB$183,L$9,FALSE))="","",(VLOOKUP($E62,'Adj NEA Backsheet'!$D$5:$CB$183,L$9,FALSE))),"")</f>
        <v>3039.2521996706614</v>
      </c>
      <c r="M62" s="121">
        <f ca="1">IFERROR(IF((VLOOKUP($E62,'Adj NEA Backsheet'!$D$5:$CB$183,M$9,FALSE))="","",(VLOOKUP($E62,'Adj NEA Backsheet'!$D$5:$CB$183,M$9,FALSE))),"")</f>
        <v>3224.6508997997289</v>
      </c>
      <c r="N62" s="123">
        <f ca="1">IFERROR(IF((VLOOKUP($E62,'Adj NEA Backsheet'!$D$5:$CB$183,N$9,FALSE))="","",(VLOOKUP($E62,'Adj NEA Backsheet'!$D$5:$CB$183,N$9,FALSE))),"")</f>
        <v>3084.1210675719476</v>
      </c>
      <c r="O62" s="173">
        <f ca="1">IFERROR(IF((VLOOKUP($E62,'Adj NEA Backsheet'!$D$5:$CB$183,O$9,FALSE))="","",(VLOOKUP($E62,'Adj NEA Backsheet'!$D$5:$CB$183,O$9,FALSE))),"")</f>
        <v>3399.598492122921</v>
      </c>
      <c r="P62" s="122">
        <f ca="1">IFERROR(IF((VLOOKUP($E62,'Adj NEA Backsheet'!$D$5:$CB$183,P$9,FALSE))="","",(VLOOKUP($E62,'Adj NEA Backsheet'!$D$5:$CB$183,P$9,FALSE))),"")</f>
        <v>3419.4121308227755</v>
      </c>
      <c r="Q62" s="123">
        <f ca="1">IFERROR(IF((VLOOKUP($E62,'NEA Backsheet'!$D$5:$CB$183,Q$9,FALSE))="","",(VLOOKUP($E62,'NEA Backsheet'!$D$5:$CB$183,Q$9,FALSE))),"")</f>
        <v>3581.5445498655076</v>
      </c>
      <c r="R62" s="234">
        <f ca="1">IFERROR(IF((VLOOKUP($E62,'NEA Backsheet'!$D$5:$CB$183,R$9,FALSE))="","",(VLOOKUP($E62,'NEA Backsheet'!$D$5:$CB$183,R$9,FALSE))),"")</f>
        <v>3488.5604301471822</v>
      </c>
    </row>
    <row r="63" spans="1:18"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IFERROR(IF((VLOOKUP($E63,'Adj NEA Backsheet'!$D$5:$CB$183,G$9,FALSE))="","",(VLOOKUP($E63,'Adj NEA Backsheet'!$D$5:$CB$183,G$9,FALSE))),"")</f>
        <v>2489.7441698591019</v>
      </c>
      <c r="H63" s="121">
        <f ca="1">IFERROR(IF((VLOOKUP($E63,'Adj NEA Backsheet'!$D$5:$CB$183,H$9,FALSE))="","",(VLOOKUP($E63,'Adj NEA Backsheet'!$D$5:$CB$183,H$9,FALSE))),"")</f>
        <v>2403.5801551115214</v>
      </c>
      <c r="I63" s="121">
        <f ca="1">IFERROR(IF((VLOOKUP($E63,'Adj NEA Backsheet'!$D$5:$CB$183,I$9,FALSE))="","",(VLOOKUP($E63,'Adj NEA Backsheet'!$D$5:$CB$183,I$9,FALSE))),"")</f>
        <v>2507.59720227036</v>
      </c>
      <c r="J63" s="122">
        <f ca="1">IFERROR(IF((VLOOKUP($E63,'Adj NEA Backsheet'!$D$5:$CB$183,J$9,FALSE))="","",(VLOOKUP($E63,'Adj NEA Backsheet'!$D$5:$CB$183,J$9,FALSE))),"")</f>
        <v>2457.9713684840926</v>
      </c>
      <c r="K63" s="120">
        <f ca="1">IFERROR(IF((VLOOKUP($E63,'Adj NEA Backsheet'!$D$5:$CB$183,K$9,FALSE))="","",(VLOOKUP($E63,'Adj NEA Backsheet'!$D$5:$CB$183,K$9,FALSE))),"")</f>
        <v>2524.9419222753027</v>
      </c>
      <c r="L63" s="121">
        <f ca="1">IFERROR(IF((VLOOKUP($E63,'Adj NEA Backsheet'!$D$5:$CB$183,L$9,FALSE))="","",(VLOOKUP($E63,'Adj NEA Backsheet'!$D$5:$CB$183,L$9,FALSE))),"")</f>
        <v>2522.3521754963044</v>
      </c>
      <c r="M63" s="121">
        <f ca="1">IFERROR(IF((VLOOKUP($E63,'Adj NEA Backsheet'!$D$5:$CB$183,M$9,FALSE))="","",(VLOOKUP($E63,'Adj NEA Backsheet'!$D$5:$CB$183,M$9,FALSE))),"")</f>
        <v>2626.0748231151065</v>
      </c>
      <c r="N63" s="123">
        <f ca="1">IFERROR(IF((VLOOKUP($E63,'Adj NEA Backsheet'!$D$5:$CB$183,N$9,FALSE))="","",(VLOOKUP($E63,'Adj NEA Backsheet'!$D$5:$CB$183,N$9,FALSE))),"")</f>
        <v>2561.5733702629082</v>
      </c>
      <c r="O63" s="173">
        <f ca="1">IFERROR(IF((VLOOKUP($E63,'Adj NEA Backsheet'!$D$5:$CB$183,O$9,FALSE))="","",(VLOOKUP($E63,'Adj NEA Backsheet'!$D$5:$CB$183,O$9,FALSE))),"")</f>
        <v>2518.6282268471459</v>
      </c>
      <c r="P63" s="122">
        <f ca="1">IFERROR(IF((VLOOKUP($E63,'Adj NEA Backsheet'!$D$5:$CB$183,P$9,FALSE))="","",(VLOOKUP($E63,'Adj NEA Backsheet'!$D$5:$CB$183,P$9,FALSE))),"")</f>
        <v>2503.9350706145706</v>
      </c>
      <c r="Q63" s="123">
        <f ca="1">IFERROR(IF((VLOOKUP($E63,'NEA Backsheet'!$D$5:$CB$183,Q$9,FALSE))="","",(VLOOKUP($E63,'NEA Backsheet'!$D$5:$CB$183,Q$9,FALSE))),"")</f>
        <v>2663.5838079389546</v>
      </c>
      <c r="R63" s="234">
        <f ca="1">IFERROR(IF((VLOOKUP($E63,'NEA Backsheet'!$D$5:$CB$183,R$9,FALSE))="","",(VLOOKUP($E63,'NEA Backsheet'!$D$5:$CB$183,R$9,FALSE))),"")</f>
        <v>2583.8698739851538</v>
      </c>
    </row>
    <row r="64" spans="1:18"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IFERROR(IF((VLOOKUP($E64,'Adj NEA Backsheet'!$D$5:$CB$183,G$9,FALSE))="","",(VLOOKUP($E64,'Adj NEA Backsheet'!$D$5:$CB$183,G$9,FALSE))),"")</f>
        <v>1760.1457197802422</v>
      </c>
      <c r="H64" s="121">
        <f ca="1">IFERROR(IF((VLOOKUP($E64,'Adj NEA Backsheet'!$D$5:$CB$183,H$9,FALSE))="","",(VLOOKUP($E64,'Adj NEA Backsheet'!$D$5:$CB$183,H$9,FALSE))),"")</f>
        <v>1688.9216617698203</v>
      </c>
      <c r="I64" s="121">
        <f ca="1">IFERROR(IF((VLOOKUP($E64,'Adj NEA Backsheet'!$D$5:$CB$183,I$9,FALSE))="","",(VLOOKUP($E64,'Adj NEA Backsheet'!$D$5:$CB$183,I$9,FALSE))),"")</f>
        <v>1727.0060658707325</v>
      </c>
      <c r="J64" s="122">
        <f ca="1">IFERROR(IF((VLOOKUP($E64,'Adj NEA Backsheet'!$D$5:$CB$183,J$9,FALSE))="","",(VLOOKUP($E64,'Adj NEA Backsheet'!$D$5:$CB$183,J$9,FALSE))),"")</f>
        <v>1642.0069439537156</v>
      </c>
      <c r="K64" s="120">
        <f ca="1">IFERROR(IF((VLOOKUP($E64,'Adj NEA Backsheet'!$D$5:$CB$183,K$9,FALSE))="","",(VLOOKUP($E64,'Adj NEA Backsheet'!$D$5:$CB$183,K$9,FALSE))),"")</f>
        <v>1729.0003999996015</v>
      </c>
      <c r="L64" s="121">
        <f ca="1">IFERROR(IF((VLOOKUP($E64,'Adj NEA Backsheet'!$D$5:$CB$183,L$9,FALSE))="","",(VLOOKUP($E64,'Adj NEA Backsheet'!$D$5:$CB$183,L$9,FALSE))),"")</f>
        <v>1746.1900649405463</v>
      </c>
      <c r="M64" s="121">
        <f ca="1">IFERROR(IF((VLOOKUP($E64,'Adj NEA Backsheet'!$D$5:$CB$183,M$9,FALSE))="","",(VLOOKUP($E64,'Adj NEA Backsheet'!$D$5:$CB$183,M$9,FALSE))),"")</f>
        <v>1764.5359923581134</v>
      </c>
      <c r="N64" s="123">
        <f ca="1">IFERROR(IF((VLOOKUP($E64,'Adj NEA Backsheet'!$D$5:$CB$183,N$9,FALSE))="","",(VLOOKUP($E64,'Adj NEA Backsheet'!$D$5:$CB$183,N$9,FALSE))),"")</f>
        <v>1697.8488401424033</v>
      </c>
      <c r="O64" s="173">
        <f ca="1">IFERROR(IF((VLOOKUP($E64,'Adj NEA Backsheet'!$D$5:$CB$183,O$9,FALSE))="","",(VLOOKUP($E64,'Adj NEA Backsheet'!$D$5:$CB$183,O$9,FALSE))),"")</f>
        <v>1677.3886889873115</v>
      </c>
      <c r="P64" s="122">
        <f ca="1">IFERROR(IF((VLOOKUP($E64,'Adj NEA Backsheet'!$D$5:$CB$183,P$9,FALSE))="","",(VLOOKUP($E64,'Adj NEA Backsheet'!$D$5:$CB$183,P$9,FALSE))),"")</f>
        <v>1684.2295500677562</v>
      </c>
      <c r="Q64" s="123">
        <f ca="1">IFERROR(IF((VLOOKUP($E64,'NEA Backsheet'!$D$5:$CB$183,Q$9,FALSE))="","",(VLOOKUP($E64,'NEA Backsheet'!$D$5:$CB$183,Q$9,FALSE))),"")</f>
        <v>1836.9052870361713</v>
      </c>
      <c r="R64" s="234">
        <f ca="1">IFERROR(IF((VLOOKUP($E64,'NEA Backsheet'!$D$5:$CB$183,R$9,FALSE))="","",(VLOOKUP($E64,'NEA Backsheet'!$D$5:$CB$183,R$9,FALSE))),"")</f>
        <v>1640.0589584877723</v>
      </c>
    </row>
    <row r="65" spans="1:18"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IFERROR(IF((VLOOKUP($E65,'Adj NEA Backsheet'!$D$5:$CB$183,G$9,FALSE))="","",(VLOOKUP($E65,'Adj NEA Backsheet'!$D$5:$CB$183,G$9,FALSE))),"")</f>
        <v>2652.5215087094552</v>
      </c>
      <c r="H65" s="121">
        <f ca="1">IFERROR(IF((VLOOKUP($E65,'Adj NEA Backsheet'!$D$5:$CB$183,H$9,FALSE))="","",(VLOOKUP($E65,'Adj NEA Backsheet'!$D$5:$CB$183,H$9,FALSE))),"")</f>
        <v>2570.23707171863</v>
      </c>
      <c r="I65" s="121">
        <f ca="1">IFERROR(IF((VLOOKUP($E65,'Adj NEA Backsheet'!$D$5:$CB$183,I$9,FALSE))="","",(VLOOKUP($E65,'Adj NEA Backsheet'!$D$5:$CB$183,I$9,FALSE))),"")</f>
        <v>2669.1813408725789</v>
      </c>
      <c r="J65" s="122">
        <f ca="1">IFERROR(IF((VLOOKUP($E65,'Adj NEA Backsheet'!$D$5:$CB$183,J$9,FALSE))="","",(VLOOKUP($E65,'Adj NEA Backsheet'!$D$5:$CB$183,J$9,FALSE))),"")</f>
        <v>2624.4024398419356</v>
      </c>
      <c r="K65" s="120">
        <f ca="1">IFERROR(IF((VLOOKUP($E65,'Adj NEA Backsheet'!$D$5:$CB$183,K$9,FALSE))="","",(VLOOKUP($E65,'Adj NEA Backsheet'!$D$5:$CB$183,K$9,FALSE))),"")</f>
        <v>2703.9736757432083</v>
      </c>
      <c r="L65" s="121">
        <f ca="1">IFERROR(IF((VLOOKUP($E65,'Adj NEA Backsheet'!$D$5:$CB$183,L$9,FALSE))="","",(VLOOKUP($E65,'Adj NEA Backsheet'!$D$5:$CB$183,L$9,FALSE))),"")</f>
        <v>2603.6225040285581</v>
      </c>
      <c r="M65" s="121">
        <f ca="1">IFERROR(IF((VLOOKUP($E65,'Adj NEA Backsheet'!$D$5:$CB$183,M$9,FALSE))="","",(VLOOKUP($E65,'Adj NEA Backsheet'!$D$5:$CB$183,M$9,FALSE))),"")</f>
        <v>2752.6118278925928</v>
      </c>
      <c r="N65" s="123">
        <f ca="1">IFERROR(IF((VLOOKUP($E65,'Adj NEA Backsheet'!$D$5:$CB$183,N$9,FALSE))="","",(VLOOKUP($E65,'Adj NEA Backsheet'!$D$5:$CB$183,N$9,FALSE))),"")</f>
        <v>2709.5725636687362</v>
      </c>
      <c r="O65" s="173">
        <f ca="1">IFERROR(IF((VLOOKUP($E65,'Adj NEA Backsheet'!$D$5:$CB$183,O$9,FALSE))="","",(VLOOKUP($E65,'Adj NEA Backsheet'!$D$5:$CB$183,O$9,FALSE))),"")</f>
        <v>2609.4352609638186</v>
      </c>
      <c r="P65" s="122">
        <f ca="1">IFERROR(IF((VLOOKUP($E65,'Adj NEA Backsheet'!$D$5:$CB$183,P$9,FALSE))="","",(VLOOKUP($E65,'Adj NEA Backsheet'!$D$5:$CB$183,P$9,FALSE))),"")</f>
        <v>2609.4790980016601</v>
      </c>
      <c r="Q65" s="123">
        <f ca="1">IFERROR(IF((VLOOKUP($E65,'NEA Backsheet'!$D$5:$CB$183,Q$9,FALSE))="","",(VLOOKUP($E65,'NEA Backsheet'!$D$5:$CB$183,Q$9,FALSE))),"")</f>
        <v>2841.2552758128236</v>
      </c>
      <c r="R65" s="234">
        <f ca="1">IFERROR(IF((VLOOKUP($E65,'NEA Backsheet'!$D$5:$CB$183,R$9,FALSE))="","",(VLOOKUP($E65,'NEA Backsheet'!$D$5:$CB$183,R$9,FALSE))),"")</f>
        <v>2694.4402108711697</v>
      </c>
    </row>
    <row r="66" spans="1:18"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IFERROR(IF((VLOOKUP($E66,'Adj NEA Backsheet'!$D$5:$CB$183,G$9,FALSE))="","",(VLOOKUP($E66,'Adj NEA Backsheet'!$D$5:$CB$183,G$9,FALSE))),"")</f>
        <v>2840.5985252125456</v>
      </c>
      <c r="H66" s="121">
        <f ca="1">IFERROR(IF((VLOOKUP($E66,'Adj NEA Backsheet'!$D$5:$CB$183,H$9,FALSE))="","",(VLOOKUP($E66,'Adj NEA Backsheet'!$D$5:$CB$183,H$9,FALSE))),"")</f>
        <v>2788.2336248988067</v>
      </c>
      <c r="I66" s="121">
        <f ca="1">IFERROR(IF((VLOOKUP($E66,'Adj NEA Backsheet'!$D$5:$CB$183,I$9,FALSE))="","",(VLOOKUP($E66,'Adj NEA Backsheet'!$D$5:$CB$183,I$9,FALSE))),"")</f>
        <v>2958.3178242992622</v>
      </c>
      <c r="J66" s="122">
        <f ca="1">IFERROR(IF((VLOOKUP($E66,'Adj NEA Backsheet'!$D$5:$CB$183,J$9,FALSE))="","",(VLOOKUP($E66,'Adj NEA Backsheet'!$D$5:$CB$183,J$9,FALSE))),"")</f>
        <v>2901.8457021509207</v>
      </c>
      <c r="K66" s="120">
        <f ca="1">IFERROR(IF((VLOOKUP($E66,'Adj NEA Backsheet'!$D$5:$CB$183,K$9,FALSE))="","",(VLOOKUP($E66,'Adj NEA Backsheet'!$D$5:$CB$183,K$9,FALSE))),"")</f>
        <v>2778.3180550121738</v>
      </c>
      <c r="L66" s="121">
        <f ca="1">IFERROR(IF((VLOOKUP($E66,'Adj NEA Backsheet'!$D$5:$CB$183,L$9,FALSE))="","",(VLOOKUP($E66,'Adj NEA Backsheet'!$D$5:$CB$183,L$9,FALSE))),"")</f>
        <v>2775.5585418151459</v>
      </c>
      <c r="M66" s="121">
        <f ca="1">IFERROR(IF((VLOOKUP($E66,'Adj NEA Backsheet'!$D$5:$CB$183,M$9,FALSE))="","",(VLOOKUP($E66,'Adj NEA Backsheet'!$D$5:$CB$183,M$9,FALSE))),"")</f>
        <v>2873.74679388799</v>
      </c>
      <c r="N66" s="123">
        <f ca="1">IFERROR(IF((VLOOKUP($E66,'Adj NEA Backsheet'!$D$5:$CB$183,N$9,FALSE))="","",(VLOOKUP($E66,'Adj NEA Backsheet'!$D$5:$CB$183,N$9,FALSE))),"")</f>
        <v>3003.9125621151552</v>
      </c>
      <c r="O66" s="173">
        <f ca="1">IFERROR(IF((VLOOKUP($E66,'Adj NEA Backsheet'!$D$5:$CB$183,O$9,FALSE))="","",(VLOOKUP($E66,'Adj NEA Backsheet'!$D$5:$CB$183,O$9,FALSE))),"")</f>
        <v>2918.4975968423696</v>
      </c>
      <c r="P66" s="122">
        <f ca="1">IFERROR(IF((VLOOKUP($E66,'Adj NEA Backsheet'!$D$5:$CB$183,P$9,FALSE))="","",(VLOOKUP($E66,'Adj NEA Backsheet'!$D$5:$CB$183,P$9,FALSE))),"")</f>
        <v>2897.3525685286554</v>
      </c>
      <c r="Q66" s="123">
        <f ca="1">IFERROR(IF((VLOOKUP($E66,'NEA Backsheet'!$D$5:$CB$183,Q$9,FALSE))="","",(VLOOKUP($E66,'NEA Backsheet'!$D$5:$CB$183,Q$9,FALSE))),"")</f>
        <v>3113.829953226711</v>
      </c>
      <c r="R66" s="234">
        <f ca="1">IFERROR(IF((VLOOKUP($E66,'NEA Backsheet'!$D$5:$CB$183,R$9,FALSE))="","",(VLOOKUP($E66,'NEA Backsheet'!$D$5:$CB$183,R$9,FALSE))),"")</f>
        <v>3105.0010144795633</v>
      </c>
    </row>
    <row r="67" spans="1:18"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IFERROR(IF((VLOOKUP($E67,'Adj NEA Backsheet'!$D$5:$CB$183,G$9,FALSE))="","",(VLOOKUP($E67,'Adj NEA Backsheet'!$D$5:$CB$183,G$9,FALSE))),"")</f>
        <v>3039.6538435553352</v>
      </c>
      <c r="H67" s="121">
        <f ca="1">IFERROR(IF((VLOOKUP($E67,'Adj NEA Backsheet'!$D$5:$CB$183,H$9,FALSE))="","",(VLOOKUP($E67,'Adj NEA Backsheet'!$D$5:$CB$183,H$9,FALSE))),"")</f>
        <v>3043.1498835138395</v>
      </c>
      <c r="I67" s="121">
        <f ca="1">IFERROR(IF((VLOOKUP($E67,'Adj NEA Backsheet'!$D$5:$CB$183,I$9,FALSE))="","",(VLOOKUP($E67,'Adj NEA Backsheet'!$D$5:$CB$183,I$9,FALSE))),"")</f>
        <v>3196.0354372792772</v>
      </c>
      <c r="J67" s="122">
        <f ca="1">IFERROR(IF((VLOOKUP($E67,'Adj NEA Backsheet'!$D$5:$CB$183,J$9,FALSE))="","",(VLOOKUP($E67,'Adj NEA Backsheet'!$D$5:$CB$183,J$9,FALSE))),"")</f>
        <v>3196.6403151022305</v>
      </c>
      <c r="K67" s="120">
        <f ca="1">IFERROR(IF((VLOOKUP($E67,'Adj NEA Backsheet'!$D$5:$CB$183,K$9,FALSE))="","",(VLOOKUP($E67,'Adj NEA Backsheet'!$D$5:$CB$183,K$9,FALSE))),"")</f>
        <v>3077.579346022862</v>
      </c>
      <c r="L67" s="121">
        <f ca="1">IFERROR(IF((VLOOKUP($E67,'Adj NEA Backsheet'!$D$5:$CB$183,L$9,FALSE))="","",(VLOOKUP($E67,'Adj NEA Backsheet'!$D$5:$CB$183,L$9,FALSE))),"")</f>
        <v>3184.1774022673831</v>
      </c>
      <c r="M67" s="121">
        <f ca="1">IFERROR(IF((VLOOKUP($E67,'Adj NEA Backsheet'!$D$5:$CB$183,M$9,FALSE))="","",(VLOOKUP($E67,'Adj NEA Backsheet'!$D$5:$CB$183,M$9,FALSE))),"")</f>
        <v>3194.6839435554216</v>
      </c>
      <c r="N67" s="123">
        <f ca="1">IFERROR(IF((VLOOKUP($E67,'Adj NEA Backsheet'!$D$5:$CB$183,N$9,FALSE))="","",(VLOOKUP($E67,'Adj NEA Backsheet'!$D$5:$CB$183,N$9,FALSE))),"")</f>
        <v>3123.7594734179397</v>
      </c>
      <c r="O67" s="173">
        <f ca="1">IFERROR(IF((VLOOKUP($E67,'Adj NEA Backsheet'!$D$5:$CB$183,O$9,FALSE))="","",(VLOOKUP($E67,'Adj NEA Backsheet'!$D$5:$CB$183,O$9,FALSE))),"")</f>
        <v>3168.4980644616689</v>
      </c>
      <c r="P67" s="122">
        <f ca="1">IFERROR(IF((VLOOKUP($E67,'Adj NEA Backsheet'!$D$5:$CB$183,P$9,FALSE))="","",(VLOOKUP($E67,'Adj NEA Backsheet'!$D$5:$CB$183,P$9,FALSE))),"")</f>
        <v>3220.3416022809183</v>
      </c>
      <c r="Q67" s="123">
        <f ca="1">IFERROR(IF((VLOOKUP($E67,'NEA Backsheet'!$D$5:$CB$183,Q$9,FALSE))="","",(VLOOKUP($E67,'NEA Backsheet'!$D$5:$CB$183,Q$9,FALSE))),"")</f>
        <v>3431.3383635779187</v>
      </c>
      <c r="R67" s="234">
        <f ca="1">IFERROR(IF((VLOOKUP($E67,'NEA Backsheet'!$D$5:$CB$183,R$9,FALSE))="","",(VLOOKUP($E67,'NEA Backsheet'!$D$5:$CB$183,R$9,FALSE))),"")</f>
        <v>3402.2487696903449</v>
      </c>
    </row>
    <row r="68" spans="1:18"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IFERROR(IF((VLOOKUP($E68,'Adj NEA Backsheet'!$D$5:$CB$183,G$9,FALSE))="","",(VLOOKUP($E68,'Adj NEA Backsheet'!$D$5:$CB$183,G$9,FALSE))),"")</f>
        <v>1859.5442462156418</v>
      </c>
      <c r="H68" s="121">
        <f ca="1">IFERROR(IF((VLOOKUP($E68,'Adj NEA Backsheet'!$D$5:$CB$183,H$9,FALSE))="","",(VLOOKUP($E68,'Adj NEA Backsheet'!$D$5:$CB$183,H$9,FALSE))),"")</f>
        <v>1803.123944435773</v>
      </c>
      <c r="I68" s="121">
        <f ca="1">IFERROR(IF((VLOOKUP($E68,'Adj NEA Backsheet'!$D$5:$CB$183,I$9,FALSE))="","",(VLOOKUP($E68,'Adj NEA Backsheet'!$D$5:$CB$183,I$9,FALSE))),"")</f>
        <v>1933.3064367276827</v>
      </c>
      <c r="J68" s="122">
        <f ca="1">IFERROR(IF((VLOOKUP($E68,'Adj NEA Backsheet'!$D$5:$CB$183,J$9,FALSE))="","",(VLOOKUP($E68,'Adj NEA Backsheet'!$D$5:$CB$183,J$9,FALSE))),"")</f>
        <v>2189.2527234450135</v>
      </c>
      <c r="K68" s="120">
        <f ca="1">IFERROR(IF((VLOOKUP($E68,'Adj NEA Backsheet'!$D$5:$CB$183,K$9,FALSE))="","",(VLOOKUP($E68,'Adj NEA Backsheet'!$D$5:$CB$183,K$9,FALSE))),"")</f>
        <v>2161.2472133045767</v>
      </c>
      <c r="L68" s="121">
        <f ca="1">IFERROR(IF((VLOOKUP($E68,'Adj NEA Backsheet'!$D$5:$CB$183,L$9,FALSE))="","",(VLOOKUP($E68,'Adj NEA Backsheet'!$D$5:$CB$183,L$9,FALSE))),"")</f>
        <v>2130.5430972382505</v>
      </c>
      <c r="M68" s="121">
        <f ca="1">IFERROR(IF((VLOOKUP($E68,'Adj NEA Backsheet'!$D$5:$CB$183,M$9,FALSE))="","",(VLOOKUP($E68,'Adj NEA Backsheet'!$D$5:$CB$183,M$9,FALSE))),"")</f>
        <v>2229.2132343923431</v>
      </c>
      <c r="N68" s="123">
        <f ca="1">IFERROR(IF((VLOOKUP($E68,'Adj NEA Backsheet'!$D$5:$CB$183,N$9,FALSE))="","",(VLOOKUP($E68,'Adj NEA Backsheet'!$D$5:$CB$183,N$9,FALSE))),"")</f>
        <v>2213.1514668298923</v>
      </c>
      <c r="O68" s="173">
        <f ca="1">IFERROR(IF((VLOOKUP($E68,'Adj NEA Backsheet'!$D$5:$CB$183,O$9,FALSE))="","",(VLOOKUP($E68,'Adj NEA Backsheet'!$D$5:$CB$183,O$9,FALSE))),"")</f>
        <v>2204.3342239161125</v>
      </c>
      <c r="P68" s="122">
        <f ca="1">IFERROR(IF((VLOOKUP($E68,'Adj NEA Backsheet'!$D$5:$CB$183,P$9,FALSE))="","",(VLOOKUP($E68,'Adj NEA Backsheet'!$D$5:$CB$183,P$9,FALSE))),"")</f>
        <v>2184.2317518965301</v>
      </c>
      <c r="Q68" s="123">
        <f ca="1">IFERROR(IF((VLOOKUP($E68,'NEA Backsheet'!$D$5:$CB$183,Q$9,FALSE))="","",(VLOOKUP($E68,'NEA Backsheet'!$D$5:$CB$183,Q$9,FALSE))),"")</f>
        <v>2340.3844153906975</v>
      </c>
      <c r="R68" s="234">
        <f ca="1">IFERROR(IF((VLOOKUP($E68,'NEA Backsheet'!$D$5:$CB$183,R$9,FALSE))="","",(VLOOKUP($E68,'NEA Backsheet'!$D$5:$CB$183,R$9,FALSE))),"")</f>
        <v>1954.4565930495219</v>
      </c>
    </row>
    <row r="69" spans="1:18"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IFERROR(IF((VLOOKUP($E69,'Adj NEA Backsheet'!$D$5:$CB$183,G$9,FALSE))="","",(VLOOKUP($E69,'Adj NEA Backsheet'!$D$5:$CB$183,G$9,FALSE))),"")</f>
        <v>2615.0389592649331</v>
      </c>
      <c r="H69" s="121">
        <f ca="1">IFERROR(IF((VLOOKUP($E69,'Adj NEA Backsheet'!$D$5:$CB$183,H$9,FALSE))="","",(VLOOKUP($E69,'Adj NEA Backsheet'!$D$5:$CB$183,H$9,FALSE))),"")</f>
        <v>2569.8831085184738</v>
      </c>
      <c r="I69" s="121">
        <f ca="1">IFERROR(IF((VLOOKUP($E69,'Adj NEA Backsheet'!$D$5:$CB$183,I$9,FALSE))="","",(VLOOKUP($E69,'Adj NEA Backsheet'!$D$5:$CB$183,I$9,FALSE))),"")</f>
        <v>2765.1633856042695</v>
      </c>
      <c r="J69" s="122">
        <f ca="1">IFERROR(IF((VLOOKUP($E69,'Adj NEA Backsheet'!$D$5:$CB$183,J$9,FALSE))="","",(VLOOKUP($E69,'Adj NEA Backsheet'!$D$5:$CB$183,J$9,FALSE))),"")</f>
        <v>2761.5539271332082</v>
      </c>
      <c r="K69" s="120">
        <f ca="1">IFERROR(IF((VLOOKUP($E69,'Adj NEA Backsheet'!$D$5:$CB$183,K$9,FALSE))="","",(VLOOKUP($E69,'Adj NEA Backsheet'!$D$5:$CB$183,K$9,FALSE))),"")</f>
        <v>2623.1085510336716</v>
      </c>
      <c r="L69" s="121">
        <f ca="1">IFERROR(IF((VLOOKUP($E69,'Adj NEA Backsheet'!$D$5:$CB$183,L$9,FALSE))="","",(VLOOKUP($E69,'Adj NEA Backsheet'!$D$5:$CB$183,L$9,FALSE))),"")</f>
        <v>2596.1652828732394</v>
      </c>
      <c r="M69" s="121">
        <f ca="1">IFERROR(IF((VLOOKUP($E69,'Adj NEA Backsheet'!$D$5:$CB$183,M$9,FALSE))="","",(VLOOKUP($E69,'Adj NEA Backsheet'!$D$5:$CB$183,M$9,FALSE))),"")</f>
        <v>2696.2548325924063</v>
      </c>
      <c r="N69" s="123">
        <f ca="1">IFERROR(IF((VLOOKUP($E69,'Adj NEA Backsheet'!$D$5:$CB$183,N$9,FALSE))="","",(VLOOKUP($E69,'Adj NEA Backsheet'!$D$5:$CB$183,N$9,FALSE))),"")</f>
        <v>2738.2544805051875</v>
      </c>
      <c r="O69" s="173">
        <f ca="1">IFERROR(IF((VLOOKUP($E69,'Adj NEA Backsheet'!$D$5:$CB$183,O$9,FALSE))="","",(VLOOKUP($E69,'Adj NEA Backsheet'!$D$5:$CB$183,O$9,FALSE))),"")</f>
        <v>2798.5026767997424</v>
      </c>
      <c r="P69" s="122">
        <f ca="1">IFERROR(IF((VLOOKUP($E69,'Adj NEA Backsheet'!$D$5:$CB$183,P$9,FALSE))="","",(VLOOKUP($E69,'Adj NEA Backsheet'!$D$5:$CB$183,P$9,FALSE))),"")</f>
        <v>2692.3740632549338</v>
      </c>
      <c r="Q69" s="123">
        <f ca="1">IFERROR(IF((VLOOKUP($E69,'NEA Backsheet'!$D$5:$CB$183,Q$9,FALSE))="","",(VLOOKUP($E69,'NEA Backsheet'!$D$5:$CB$183,Q$9,FALSE))),"")</f>
        <v>2889.7485457664257</v>
      </c>
      <c r="R69" s="234">
        <f ca="1">IFERROR(IF((VLOOKUP($E69,'NEA Backsheet'!$D$5:$CB$183,R$9,FALSE))="","",(VLOOKUP($E69,'NEA Backsheet'!$D$5:$CB$183,R$9,FALSE))),"")</f>
        <v>2824.6528710882785</v>
      </c>
    </row>
    <row r="70" spans="1:18"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IFERROR(IF((VLOOKUP($E70,'Adj NEA Backsheet'!$D$5:$CB$183,G$9,FALSE))="","",(VLOOKUP($E70,'Adj NEA Backsheet'!$D$5:$CB$183,G$9,FALSE))),"")</f>
        <v>2978.327228030299</v>
      </c>
      <c r="H70" s="121">
        <f ca="1">IFERROR(IF((VLOOKUP($E70,'Adj NEA Backsheet'!$D$5:$CB$183,H$9,FALSE))="","",(VLOOKUP($E70,'Adj NEA Backsheet'!$D$5:$CB$183,H$9,FALSE))),"")</f>
        <v>3006.8849817977502</v>
      </c>
      <c r="I70" s="121">
        <f ca="1">IFERROR(IF((VLOOKUP($E70,'Adj NEA Backsheet'!$D$5:$CB$183,I$9,FALSE))="","",(VLOOKUP($E70,'Adj NEA Backsheet'!$D$5:$CB$183,I$9,FALSE))),"")</f>
        <v>3156.0891174940703</v>
      </c>
      <c r="J70" s="122">
        <f ca="1">IFERROR(IF((VLOOKUP($E70,'Adj NEA Backsheet'!$D$5:$CB$183,J$9,FALSE))="","",(VLOOKUP($E70,'Adj NEA Backsheet'!$D$5:$CB$183,J$9,FALSE))),"")</f>
        <v>3057.2953238253003</v>
      </c>
      <c r="K70" s="120">
        <f ca="1">IFERROR(IF((VLOOKUP($E70,'Adj NEA Backsheet'!$D$5:$CB$183,K$9,FALSE))="","",(VLOOKUP($E70,'Adj NEA Backsheet'!$D$5:$CB$183,K$9,FALSE))),"")</f>
        <v>3181.215367776781</v>
      </c>
      <c r="L70" s="121">
        <f ca="1">IFERROR(IF((VLOOKUP($E70,'Adj NEA Backsheet'!$D$5:$CB$183,L$9,FALSE))="","",(VLOOKUP($E70,'Adj NEA Backsheet'!$D$5:$CB$183,L$9,FALSE))),"")</f>
        <v>3127.0322502897079</v>
      </c>
      <c r="M70" s="121">
        <f ca="1">IFERROR(IF((VLOOKUP($E70,'Adj NEA Backsheet'!$D$5:$CB$183,M$9,FALSE))="","",(VLOOKUP($E70,'Adj NEA Backsheet'!$D$5:$CB$183,M$9,FALSE))),"")</f>
        <v>3206.5169505576459</v>
      </c>
      <c r="N70" s="123">
        <f ca="1">IFERROR(IF((VLOOKUP($E70,'Adj NEA Backsheet'!$D$5:$CB$183,N$9,FALSE))="","",(VLOOKUP($E70,'Adj NEA Backsheet'!$D$5:$CB$183,N$9,FALSE))),"")</f>
        <v>3179.5516044165306</v>
      </c>
      <c r="O70" s="173">
        <f ca="1">IFERROR(IF((VLOOKUP($E70,'Adj NEA Backsheet'!$D$5:$CB$183,O$9,FALSE))="","",(VLOOKUP($E70,'Adj NEA Backsheet'!$D$5:$CB$183,O$9,FALSE))),"")</f>
        <v>3085.2954786475043</v>
      </c>
      <c r="P70" s="122">
        <f ca="1">IFERROR(IF((VLOOKUP($E70,'Adj NEA Backsheet'!$D$5:$CB$183,P$9,FALSE))="","",(VLOOKUP($E70,'Adj NEA Backsheet'!$D$5:$CB$183,P$9,FALSE))),"")</f>
        <v>3015.7050056640787</v>
      </c>
      <c r="Q70" s="123">
        <f ca="1">IFERROR(IF((VLOOKUP($E70,'NEA Backsheet'!$D$5:$CB$183,Q$9,FALSE))="","",(VLOOKUP($E70,'NEA Backsheet'!$D$5:$CB$183,Q$9,FALSE))),"")</f>
        <v>3202.1198724313563</v>
      </c>
      <c r="R70" s="234">
        <f ca="1">IFERROR(IF((VLOOKUP($E70,'NEA Backsheet'!$D$5:$CB$183,R$9,FALSE))="","",(VLOOKUP($E70,'NEA Backsheet'!$D$5:$CB$183,R$9,FALSE))),"")</f>
        <v>3200.8608937755657</v>
      </c>
    </row>
    <row r="71" spans="1:18"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IFERROR(IF((VLOOKUP($E71,'Adj NEA Backsheet'!$D$5:$CB$183,G$9,FALSE))="","",(VLOOKUP($E71,'Adj NEA Backsheet'!$D$5:$CB$183,G$9,FALSE))),"")</f>
        <v>2668.2212608766172</v>
      </c>
      <c r="H71" s="121">
        <f ca="1">IFERROR(IF((VLOOKUP($E71,'Adj NEA Backsheet'!$D$5:$CB$183,H$9,FALSE))="","",(VLOOKUP($E71,'Adj NEA Backsheet'!$D$5:$CB$183,H$9,FALSE))),"")</f>
        <v>2728.6439701607273</v>
      </c>
      <c r="I71" s="121">
        <f ca="1">IFERROR(IF((VLOOKUP($E71,'Adj NEA Backsheet'!$D$5:$CB$183,I$9,FALSE))="","",(VLOOKUP($E71,'Adj NEA Backsheet'!$D$5:$CB$183,I$9,FALSE))),"")</f>
        <v>2642.5911497749221</v>
      </c>
      <c r="J71" s="122">
        <f ca="1">IFERROR(IF((VLOOKUP($E71,'Adj NEA Backsheet'!$D$5:$CB$183,J$9,FALSE))="","",(VLOOKUP($E71,'Adj NEA Backsheet'!$D$5:$CB$183,J$9,FALSE))),"")</f>
        <v>2565.1698119600865</v>
      </c>
      <c r="K71" s="120">
        <f ca="1">IFERROR(IF((VLOOKUP($E71,'Adj NEA Backsheet'!$D$5:$CB$183,K$9,FALSE))="","",(VLOOKUP($E71,'Adj NEA Backsheet'!$D$5:$CB$183,K$9,FALSE))),"")</f>
        <v>2733.1394015864716</v>
      </c>
      <c r="L71" s="121">
        <f ca="1">IFERROR(IF((VLOOKUP($E71,'Adj NEA Backsheet'!$D$5:$CB$183,L$9,FALSE))="","",(VLOOKUP($E71,'Adj NEA Backsheet'!$D$5:$CB$183,L$9,FALSE))),"")</f>
        <v>2763.9222187057685</v>
      </c>
      <c r="M71" s="121">
        <f ca="1">IFERROR(IF((VLOOKUP($E71,'Adj NEA Backsheet'!$D$5:$CB$183,M$9,FALSE))="","",(VLOOKUP($E71,'Adj NEA Backsheet'!$D$5:$CB$183,M$9,FALSE))),"")</f>
        <v>2763.9242450987167</v>
      </c>
      <c r="N71" s="123">
        <f ca="1">IFERROR(IF((VLOOKUP($E71,'Adj NEA Backsheet'!$D$5:$CB$183,N$9,FALSE))="","",(VLOOKUP($E71,'Adj NEA Backsheet'!$D$5:$CB$183,N$9,FALSE))),"")</f>
        <v>2664.3969685131015</v>
      </c>
      <c r="O71" s="173">
        <f ca="1">IFERROR(IF((VLOOKUP($E71,'Adj NEA Backsheet'!$D$5:$CB$183,O$9,FALSE))="","",(VLOOKUP($E71,'Adj NEA Backsheet'!$D$5:$CB$183,O$9,FALSE))),"")</f>
        <v>2617.5844534596986</v>
      </c>
      <c r="P71" s="122">
        <f ca="1">IFERROR(IF((VLOOKUP($E71,'Adj NEA Backsheet'!$D$5:$CB$183,P$9,FALSE))="","",(VLOOKUP($E71,'Adj NEA Backsheet'!$D$5:$CB$183,P$9,FALSE))),"")</f>
        <v>2637.3996891385655</v>
      </c>
      <c r="Q71" s="123">
        <f ca="1">IFERROR(IF((VLOOKUP($E71,'NEA Backsheet'!$D$5:$CB$183,Q$9,FALSE))="","",(VLOOKUP($E71,'NEA Backsheet'!$D$5:$CB$183,Q$9,FALSE))),"")</f>
        <v>2753.7648842237063</v>
      </c>
      <c r="R71" s="234">
        <f ca="1">IFERROR(IF((VLOOKUP($E71,'NEA Backsheet'!$D$5:$CB$183,R$9,FALSE))="","",(VLOOKUP($E71,'NEA Backsheet'!$D$5:$CB$183,R$9,FALSE))),"")</f>
        <v>2715.530122364265</v>
      </c>
    </row>
    <row r="72" spans="1:18"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IFERROR(IF((VLOOKUP($E72,'Adj NEA Backsheet'!$D$5:$CB$183,G$9,FALSE))="","",(VLOOKUP($E72,'Adj NEA Backsheet'!$D$5:$CB$183,G$9,FALSE))),"")</f>
        <v>2527.5689058105113</v>
      </c>
      <c r="H72" s="121">
        <f ca="1">IFERROR(IF((VLOOKUP($E72,'Adj NEA Backsheet'!$D$5:$CB$183,H$9,FALSE))="","",(VLOOKUP($E72,'Adj NEA Backsheet'!$D$5:$CB$183,H$9,FALSE))),"")</f>
        <v>2532.2337485850721</v>
      </c>
      <c r="I72" s="121">
        <f ca="1">IFERROR(IF((VLOOKUP($E72,'Adj NEA Backsheet'!$D$5:$CB$183,I$9,FALSE))="","",(VLOOKUP($E72,'Adj NEA Backsheet'!$D$5:$CB$183,I$9,FALSE))),"")</f>
        <v>2610.3096438946186</v>
      </c>
      <c r="J72" s="122">
        <f ca="1">IFERROR(IF((VLOOKUP($E72,'Adj NEA Backsheet'!$D$5:$CB$183,J$9,FALSE))="","",(VLOOKUP($E72,'Adj NEA Backsheet'!$D$5:$CB$183,J$9,FALSE))),"")</f>
        <v>2336.1312433068779</v>
      </c>
      <c r="K72" s="120">
        <f ca="1">IFERROR(IF((VLOOKUP($E72,'Adj NEA Backsheet'!$D$5:$CB$183,K$9,FALSE))="","",(VLOOKUP($E72,'Adj NEA Backsheet'!$D$5:$CB$183,K$9,FALSE))),"")</f>
        <v>2561.8493827171537</v>
      </c>
      <c r="L72" s="121">
        <f ca="1">IFERROR(IF((VLOOKUP($E72,'Adj NEA Backsheet'!$D$5:$CB$183,L$9,FALSE))="","",(VLOOKUP($E72,'Adj NEA Backsheet'!$D$5:$CB$183,L$9,FALSE))),"")</f>
        <v>2589.8079050843908</v>
      </c>
      <c r="M72" s="121">
        <f ca="1">IFERROR(IF((VLOOKUP($E72,'Adj NEA Backsheet'!$D$5:$CB$183,M$9,FALSE))="","",(VLOOKUP($E72,'Adj NEA Backsheet'!$D$5:$CB$183,M$9,FALSE))),"")</f>
        <v>2590.0828542512709</v>
      </c>
      <c r="N72" s="123">
        <f ca="1">IFERROR(IF((VLOOKUP($E72,'Adj NEA Backsheet'!$D$5:$CB$183,N$9,FALSE))="","",(VLOOKUP($E72,'Adj NEA Backsheet'!$D$5:$CB$183,N$9,FALSE))),"")</f>
        <v>2510.8971188223359</v>
      </c>
      <c r="O72" s="173">
        <f ca="1">IFERROR(IF((VLOOKUP($E72,'Adj NEA Backsheet'!$D$5:$CB$183,O$9,FALSE))="","",(VLOOKUP($E72,'Adj NEA Backsheet'!$D$5:$CB$183,O$9,FALSE))),"")</f>
        <v>2176.6862478001876</v>
      </c>
      <c r="P72" s="122">
        <f ca="1">IFERROR(IF((VLOOKUP($E72,'Adj NEA Backsheet'!$D$5:$CB$183,P$9,FALSE))="","",(VLOOKUP($E72,'Adj NEA Backsheet'!$D$5:$CB$183,P$9,FALSE))),"")</f>
        <v>2252.9425300763623</v>
      </c>
      <c r="Q72" s="123">
        <f ca="1">IFERROR(IF((VLOOKUP($E72,'NEA Backsheet'!$D$5:$CB$183,Q$9,FALSE))="","",(VLOOKUP($E72,'NEA Backsheet'!$D$5:$CB$183,Q$9,FALSE))),"")</f>
        <v>2394.4747221291263</v>
      </c>
      <c r="R72" s="234">
        <f ca="1">IFERROR(IF((VLOOKUP($E72,'NEA Backsheet'!$D$5:$CB$183,R$9,FALSE))="","",(VLOOKUP($E72,'NEA Backsheet'!$D$5:$CB$183,R$9,FALSE))),"")</f>
        <v>2094.9537335187147</v>
      </c>
    </row>
    <row r="73" spans="1:18"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IFERROR(IF((VLOOKUP($E73,'Adj NEA Backsheet'!$D$5:$CB$183,G$9,FALSE))="","",(VLOOKUP($E73,'Adj NEA Backsheet'!$D$5:$CB$183,G$9,FALSE))),"")</f>
        <v>2757.6800276541867</v>
      </c>
      <c r="H73" s="121">
        <f ca="1">IFERROR(IF((VLOOKUP($E73,'Adj NEA Backsheet'!$D$5:$CB$183,H$9,FALSE))="","",(VLOOKUP($E73,'Adj NEA Backsheet'!$D$5:$CB$183,H$9,FALSE))),"")</f>
        <v>2764.2777605380629</v>
      </c>
      <c r="I73" s="121">
        <f ca="1">IFERROR(IF((VLOOKUP($E73,'Adj NEA Backsheet'!$D$5:$CB$183,I$9,FALSE))="","",(VLOOKUP($E73,'Adj NEA Backsheet'!$D$5:$CB$183,I$9,FALSE))),"")</f>
        <v>2971.0441393231376</v>
      </c>
      <c r="J73" s="122">
        <f ca="1">IFERROR(IF((VLOOKUP($E73,'Adj NEA Backsheet'!$D$5:$CB$183,J$9,FALSE))="","",(VLOOKUP($E73,'Adj NEA Backsheet'!$D$5:$CB$183,J$9,FALSE))),"")</f>
        <v>2914.3063776135068</v>
      </c>
      <c r="K73" s="120">
        <f ca="1">IFERROR(IF((VLOOKUP($E73,'Adj NEA Backsheet'!$D$5:$CB$183,K$9,FALSE))="","",(VLOOKUP($E73,'Adj NEA Backsheet'!$D$5:$CB$183,K$9,FALSE))),"")</f>
        <v>2767.010090912318</v>
      </c>
      <c r="L73" s="121">
        <f ca="1">IFERROR(IF((VLOOKUP($E73,'Adj NEA Backsheet'!$D$5:$CB$183,L$9,FALSE))="","",(VLOOKUP($E73,'Adj NEA Backsheet'!$D$5:$CB$183,L$9,FALSE))),"")</f>
        <v>2707.6550730054814</v>
      </c>
      <c r="M73" s="121">
        <f ca="1">IFERROR(IF((VLOOKUP($E73,'Adj NEA Backsheet'!$D$5:$CB$183,M$9,FALSE))="","",(VLOOKUP($E73,'Adj NEA Backsheet'!$D$5:$CB$183,M$9,FALSE))),"")</f>
        <v>2947.5470270803635</v>
      </c>
      <c r="N73" s="123">
        <f ca="1">IFERROR(IF((VLOOKUP($E73,'Adj NEA Backsheet'!$D$5:$CB$183,N$9,FALSE))="","",(VLOOKUP($E73,'Adj NEA Backsheet'!$D$5:$CB$183,N$9,FALSE))),"")</f>
        <v>2816.8110546915345</v>
      </c>
      <c r="O73" s="173">
        <f ca="1">IFERROR(IF((VLOOKUP($E73,'Adj NEA Backsheet'!$D$5:$CB$183,O$9,FALSE))="","",(VLOOKUP($E73,'Adj NEA Backsheet'!$D$5:$CB$183,O$9,FALSE))),"")</f>
        <v>2921.4688446074879</v>
      </c>
      <c r="P73" s="122">
        <f ca="1">IFERROR(IF((VLOOKUP($E73,'Adj NEA Backsheet'!$D$5:$CB$183,P$9,FALSE))="","",(VLOOKUP($E73,'Adj NEA Backsheet'!$D$5:$CB$183,P$9,FALSE))),"")</f>
        <v>2809.0688478162219</v>
      </c>
      <c r="Q73" s="123">
        <f ca="1">IFERROR(IF((VLOOKUP($E73,'NEA Backsheet'!$D$5:$CB$183,Q$9,FALSE))="","",(VLOOKUP($E73,'NEA Backsheet'!$D$5:$CB$183,Q$9,FALSE))),"")</f>
        <v>3101.7556244798334</v>
      </c>
      <c r="R73" s="234">
        <f ca="1">IFERROR(IF((VLOOKUP($E73,'NEA Backsheet'!$D$5:$CB$183,R$9,FALSE))="","",(VLOOKUP($E73,'NEA Backsheet'!$D$5:$CB$183,R$9,FALSE))),"")</f>
        <v>2923.880513967375</v>
      </c>
    </row>
    <row r="74" spans="1:18"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IFERROR(IF((VLOOKUP($E74,'Adj NEA Backsheet'!$D$5:$CB$183,G$9,FALSE))="","",(VLOOKUP($E74,'Adj NEA Backsheet'!$D$5:$CB$183,G$9,FALSE))),"")</f>
        <v>3064.2260113308025</v>
      </c>
      <c r="H74" s="121">
        <f ca="1">IFERROR(IF((VLOOKUP($E74,'Adj NEA Backsheet'!$D$5:$CB$183,H$9,FALSE))="","",(VLOOKUP($E74,'Adj NEA Backsheet'!$D$5:$CB$183,H$9,FALSE))),"")</f>
        <v>2915.0810292903616</v>
      </c>
      <c r="I74" s="121">
        <f ca="1">IFERROR(IF((VLOOKUP($E74,'Adj NEA Backsheet'!$D$5:$CB$183,I$9,FALSE))="","",(VLOOKUP($E74,'Adj NEA Backsheet'!$D$5:$CB$183,I$9,FALSE))),"")</f>
        <v>3222.2456067949329</v>
      </c>
      <c r="J74" s="122">
        <f ca="1">IFERROR(IF((VLOOKUP($E74,'Adj NEA Backsheet'!$D$5:$CB$183,J$9,FALSE))="","",(VLOOKUP($E74,'Adj NEA Backsheet'!$D$5:$CB$183,J$9,FALSE))),"")</f>
        <v>3244.5479595331972</v>
      </c>
      <c r="K74" s="120">
        <f ca="1">IFERROR(IF((VLOOKUP($E74,'Adj NEA Backsheet'!$D$5:$CB$183,K$9,FALSE))="","",(VLOOKUP($E74,'Adj NEA Backsheet'!$D$5:$CB$183,K$9,FALSE))),"")</f>
        <v>3110.5266473296119</v>
      </c>
      <c r="L74" s="121">
        <f ca="1">IFERROR(IF((VLOOKUP($E74,'Adj NEA Backsheet'!$D$5:$CB$183,L$9,FALSE))="","",(VLOOKUP($E74,'Adj NEA Backsheet'!$D$5:$CB$183,L$9,FALSE))),"")</f>
        <v>3082.6538830005143</v>
      </c>
      <c r="M74" s="121">
        <f ca="1">IFERROR(IF((VLOOKUP($E74,'Adj NEA Backsheet'!$D$5:$CB$183,M$9,FALSE))="","",(VLOOKUP($E74,'Adj NEA Backsheet'!$D$5:$CB$183,M$9,FALSE))),"")</f>
        <v>3306.3180035747187</v>
      </c>
      <c r="N74" s="123">
        <f ca="1">IFERROR(IF((VLOOKUP($E74,'Adj NEA Backsheet'!$D$5:$CB$183,N$9,FALSE))="","",(VLOOKUP($E74,'Adj NEA Backsheet'!$D$5:$CB$183,N$9,FALSE))),"")</f>
        <v>3134.9865593806298</v>
      </c>
      <c r="O74" s="173">
        <f ca="1">IFERROR(IF((VLOOKUP($E74,'Adj NEA Backsheet'!$D$5:$CB$183,O$9,FALSE))="","",(VLOOKUP($E74,'Adj NEA Backsheet'!$D$5:$CB$183,O$9,FALSE))),"")</f>
        <v>3072.3564977813571</v>
      </c>
      <c r="P74" s="122">
        <f ca="1">IFERROR(IF((VLOOKUP($E74,'Adj NEA Backsheet'!$D$5:$CB$183,P$9,FALSE))="","",(VLOOKUP($E74,'Adj NEA Backsheet'!$D$5:$CB$183,P$9,FALSE))),"")</f>
        <v>3048.1225304281975</v>
      </c>
      <c r="Q74" s="123">
        <f ca="1">IFERROR(IF((VLOOKUP($E74,'NEA Backsheet'!$D$5:$CB$183,Q$9,FALSE))="","",(VLOOKUP($E74,'NEA Backsheet'!$D$5:$CB$183,Q$9,FALSE))),"")</f>
        <v>3386.8417546752407</v>
      </c>
      <c r="R74" s="234">
        <f ca="1">IFERROR(IF((VLOOKUP($E74,'NEA Backsheet'!$D$5:$CB$183,R$9,FALSE))="","",(VLOOKUP($E74,'NEA Backsheet'!$D$5:$CB$183,R$9,FALSE))),"")</f>
        <v>3367.7849683278964</v>
      </c>
    </row>
    <row r="75" spans="1:18"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IFERROR(IF((VLOOKUP($E75,'Adj NEA Backsheet'!$D$5:$CB$183,G$9,FALSE))="","",(VLOOKUP($E75,'Adj NEA Backsheet'!$D$5:$CB$183,G$9,FALSE))),"")</f>
        <v>2513.8336166437016</v>
      </c>
      <c r="H75" s="121">
        <f ca="1">IFERROR(IF((VLOOKUP($E75,'Adj NEA Backsheet'!$D$5:$CB$183,H$9,FALSE))="","",(VLOOKUP($E75,'Adj NEA Backsheet'!$D$5:$CB$183,H$9,FALSE))),"")</f>
        <v>2470.411083993698</v>
      </c>
      <c r="I75" s="121">
        <f ca="1">IFERROR(IF((VLOOKUP($E75,'Adj NEA Backsheet'!$D$5:$CB$183,I$9,FALSE))="","",(VLOOKUP($E75,'Adj NEA Backsheet'!$D$5:$CB$183,I$9,FALSE))),"")</f>
        <v>2591.5268477080576</v>
      </c>
      <c r="J75" s="122">
        <f ca="1">IFERROR(IF((VLOOKUP($E75,'Adj NEA Backsheet'!$D$5:$CB$183,J$9,FALSE))="","",(VLOOKUP($E75,'Adj NEA Backsheet'!$D$5:$CB$183,J$9,FALSE))),"")</f>
        <v>2563.3384670699329</v>
      </c>
      <c r="K75" s="120">
        <f ca="1">IFERROR(IF((VLOOKUP($E75,'Adj NEA Backsheet'!$D$5:$CB$183,K$9,FALSE))="","",(VLOOKUP($E75,'Adj NEA Backsheet'!$D$5:$CB$183,K$9,FALSE))),"")</f>
        <v>2594.4478816031956</v>
      </c>
      <c r="L75" s="121">
        <f ca="1">IFERROR(IF((VLOOKUP($E75,'Adj NEA Backsheet'!$D$5:$CB$183,L$9,FALSE))="","",(VLOOKUP($E75,'Adj NEA Backsheet'!$D$5:$CB$183,L$9,FALSE))),"")</f>
        <v>2574.1591329945463</v>
      </c>
      <c r="M75" s="121">
        <f ca="1">IFERROR(IF((VLOOKUP($E75,'Adj NEA Backsheet'!$D$5:$CB$183,M$9,FALSE))="","",(VLOOKUP($E75,'Adj NEA Backsheet'!$D$5:$CB$183,M$9,FALSE))),"")</f>
        <v>2663.0431745181527</v>
      </c>
      <c r="N75" s="123">
        <f ca="1">IFERROR(IF((VLOOKUP($E75,'Adj NEA Backsheet'!$D$5:$CB$183,N$9,FALSE))="","",(VLOOKUP($E75,'Adj NEA Backsheet'!$D$5:$CB$183,N$9,FALSE))),"")</f>
        <v>2650.3393399197985</v>
      </c>
      <c r="O75" s="173">
        <f ca="1">IFERROR(IF((VLOOKUP($E75,'Adj NEA Backsheet'!$D$5:$CB$183,O$9,FALSE))="","",(VLOOKUP($E75,'Adj NEA Backsheet'!$D$5:$CB$183,O$9,FALSE))),"")</f>
        <v>2477.3528182047044</v>
      </c>
      <c r="P75" s="122">
        <f ca="1">IFERROR(IF((VLOOKUP($E75,'Adj NEA Backsheet'!$D$5:$CB$183,P$9,FALSE))="","",(VLOOKUP($E75,'Adj NEA Backsheet'!$D$5:$CB$183,P$9,FALSE))),"")</f>
        <v>2482.956377344236</v>
      </c>
      <c r="Q75" s="123">
        <f ca="1">IFERROR(IF((VLOOKUP($E75,'NEA Backsheet'!$D$5:$CB$183,Q$9,FALSE))="","",(VLOOKUP($E75,'NEA Backsheet'!$D$5:$CB$183,Q$9,FALSE))),"")</f>
        <v>2647.3918541629096</v>
      </c>
      <c r="R75" s="234">
        <f ca="1">IFERROR(IF((VLOOKUP($E75,'NEA Backsheet'!$D$5:$CB$183,R$9,FALSE))="","",(VLOOKUP($E75,'NEA Backsheet'!$D$5:$CB$183,R$9,FALSE))),"")</f>
        <v>2587.8494759126929</v>
      </c>
    </row>
    <row r="76" spans="1:18"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IFERROR(IF((VLOOKUP($E76,'Adj NEA Backsheet'!$D$5:$CB$183,G$9,FALSE))="","",(VLOOKUP($E76,'Adj NEA Backsheet'!$D$5:$CB$183,G$9,FALSE))),"")</f>
        <v>2690.8612417757854</v>
      </c>
      <c r="H76" s="121">
        <f ca="1">IFERROR(IF((VLOOKUP($E76,'Adj NEA Backsheet'!$D$5:$CB$183,H$9,FALSE))="","",(VLOOKUP($E76,'Adj NEA Backsheet'!$D$5:$CB$183,H$9,FALSE))),"")</f>
        <v>2683.2716602977025</v>
      </c>
      <c r="I76" s="121">
        <f ca="1">IFERROR(IF((VLOOKUP($E76,'Adj NEA Backsheet'!$D$5:$CB$183,I$9,FALSE))="","",(VLOOKUP($E76,'Adj NEA Backsheet'!$D$5:$CB$183,I$9,FALSE))),"")</f>
        <v>2843.4260943828076</v>
      </c>
      <c r="J76" s="122">
        <f ca="1">IFERROR(IF((VLOOKUP($E76,'Adj NEA Backsheet'!$D$5:$CB$183,J$9,FALSE))="","",(VLOOKUP($E76,'Adj NEA Backsheet'!$D$5:$CB$183,J$9,FALSE))),"")</f>
        <v>2827.8558508301608</v>
      </c>
      <c r="K76" s="120">
        <f ca="1">IFERROR(IF((VLOOKUP($E76,'Adj NEA Backsheet'!$D$5:$CB$183,K$9,FALSE))="","",(VLOOKUP($E76,'Adj NEA Backsheet'!$D$5:$CB$183,K$9,FALSE))),"")</f>
        <v>2856.8084344273179</v>
      </c>
      <c r="L76" s="121">
        <f ca="1">IFERROR(IF((VLOOKUP($E76,'Adj NEA Backsheet'!$D$5:$CB$183,L$9,FALSE))="","",(VLOOKUP($E76,'Adj NEA Backsheet'!$D$5:$CB$183,L$9,FALSE))),"")</f>
        <v>2811.7533065309904</v>
      </c>
      <c r="M76" s="121">
        <f ca="1">IFERROR(IF((VLOOKUP($E76,'Adj NEA Backsheet'!$D$5:$CB$183,M$9,FALSE))="","",(VLOOKUP($E76,'Adj NEA Backsheet'!$D$5:$CB$183,M$9,FALSE))),"")</f>
        <v>2920.1712815810079</v>
      </c>
      <c r="N76" s="123">
        <f ca="1">IFERROR(IF((VLOOKUP($E76,'Adj NEA Backsheet'!$D$5:$CB$183,N$9,FALSE))="","",(VLOOKUP($E76,'Adj NEA Backsheet'!$D$5:$CB$183,N$9,FALSE))),"")</f>
        <v>2914.5836720096577</v>
      </c>
      <c r="O76" s="173">
        <f ca="1">IFERROR(IF((VLOOKUP($E76,'Adj NEA Backsheet'!$D$5:$CB$183,O$9,FALSE))="","",(VLOOKUP($E76,'Adj NEA Backsheet'!$D$5:$CB$183,O$9,FALSE))),"")</f>
        <v>2724.0561981488395</v>
      </c>
      <c r="P76" s="122">
        <f ca="1">IFERROR(IF((VLOOKUP($E76,'Adj NEA Backsheet'!$D$5:$CB$183,P$9,FALSE))="","",(VLOOKUP($E76,'Adj NEA Backsheet'!$D$5:$CB$183,P$9,FALSE))),"")</f>
        <v>2780.8720340817304</v>
      </c>
      <c r="Q76" s="123">
        <f ca="1">IFERROR(IF((VLOOKUP($E76,'NEA Backsheet'!$D$5:$CB$183,Q$9,FALSE))="","",(VLOOKUP($E76,'NEA Backsheet'!$D$5:$CB$183,Q$9,FALSE))),"")</f>
        <v>2928.1070577602154</v>
      </c>
      <c r="R76" s="234">
        <f ca="1">IFERROR(IF((VLOOKUP($E76,'NEA Backsheet'!$D$5:$CB$183,R$9,FALSE))="","",(VLOOKUP($E76,'NEA Backsheet'!$D$5:$CB$183,R$9,FALSE))),"")</f>
        <v>2857.8315599560765</v>
      </c>
    </row>
    <row r="77" spans="1:18"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IFERROR(IF((VLOOKUP($E77,'Adj NEA Backsheet'!$D$5:$CB$183,G$9,FALSE))="","",(VLOOKUP($E77,'Adj NEA Backsheet'!$D$5:$CB$183,G$9,FALSE))),"")</f>
        <v>2633.3855600397064</v>
      </c>
      <c r="H77" s="121">
        <f ca="1">IFERROR(IF((VLOOKUP($E77,'Adj NEA Backsheet'!$D$5:$CB$183,H$9,FALSE))="","",(VLOOKUP($E77,'Adj NEA Backsheet'!$D$5:$CB$183,H$9,FALSE))),"")</f>
        <v>2620.8454803841037</v>
      </c>
      <c r="I77" s="121">
        <f ca="1">IFERROR(IF((VLOOKUP($E77,'Adj NEA Backsheet'!$D$5:$CB$183,I$9,FALSE))="","",(VLOOKUP($E77,'Adj NEA Backsheet'!$D$5:$CB$183,I$9,FALSE))),"")</f>
        <v>2825.3966372798391</v>
      </c>
      <c r="J77" s="122">
        <f ca="1">IFERROR(IF((VLOOKUP($E77,'Adj NEA Backsheet'!$D$5:$CB$183,J$9,FALSE))="","",(VLOOKUP($E77,'Adj NEA Backsheet'!$D$5:$CB$183,J$9,FALSE))),"")</f>
        <v>2746.4555664088612</v>
      </c>
      <c r="K77" s="120">
        <f ca="1">IFERROR(IF((VLOOKUP($E77,'Adj NEA Backsheet'!$D$5:$CB$183,K$9,FALSE))="","",(VLOOKUP($E77,'Adj NEA Backsheet'!$D$5:$CB$183,K$9,FALSE))),"")</f>
        <v>2770.9305526777066</v>
      </c>
      <c r="L77" s="121">
        <f ca="1">IFERROR(IF((VLOOKUP($E77,'Adj NEA Backsheet'!$D$5:$CB$183,L$9,FALSE))="","",(VLOOKUP($E77,'Adj NEA Backsheet'!$D$5:$CB$183,L$9,FALSE))),"")</f>
        <v>2755.5197570497526</v>
      </c>
      <c r="M77" s="121">
        <f ca="1">IFERROR(IF((VLOOKUP($E77,'Adj NEA Backsheet'!$D$5:$CB$183,M$9,FALSE))="","",(VLOOKUP($E77,'Adj NEA Backsheet'!$D$5:$CB$183,M$9,FALSE))),"")</f>
        <v>2895.0257835426478</v>
      </c>
      <c r="N77" s="123">
        <f ca="1">IFERROR(IF((VLOOKUP($E77,'Adj NEA Backsheet'!$D$5:$CB$183,N$9,FALSE))="","",(VLOOKUP($E77,'Adj NEA Backsheet'!$D$5:$CB$183,N$9,FALSE))),"")</f>
        <v>2851.5496547900411</v>
      </c>
      <c r="O77" s="173">
        <f ca="1">IFERROR(IF((VLOOKUP($E77,'Adj NEA Backsheet'!$D$5:$CB$183,O$9,FALSE))="","",(VLOOKUP($E77,'Adj NEA Backsheet'!$D$5:$CB$183,O$9,FALSE))),"")</f>
        <v>2735.7697837153501</v>
      </c>
      <c r="P77" s="122">
        <f ca="1">IFERROR(IF((VLOOKUP($E77,'Adj NEA Backsheet'!$D$5:$CB$183,P$9,FALSE))="","",(VLOOKUP($E77,'Adj NEA Backsheet'!$D$5:$CB$183,P$9,FALSE))),"")</f>
        <v>2645.8298098627679</v>
      </c>
      <c r="Q77" s="123">
        <f ca="1">IFERROR(IF((VLOOKUP($E77,'NEA Backsheet'!$D$5:$CB$183,Q$9,FALSE))="","",(VLOOKUP($E77,'NEA Backsheet'!$D$5:$CB$183,Q$9,FALSE))),"")</f>
        <v>2849.7887958305009</v>
      </c>
      <c r="R77" s="234">
        <f ca="1">IFERROR(IF((VLOOKUP($E77,'NEA Backsheet'!$D$5:$CB$183,R$9,FALSE))="","",(VLOOKUP($E77,'NEA Backsheet'!$D$5:$CB$183,R$9,FALSE))),"")</f>
        <v>2760.2899584082329</v>
      </c>
    </row>
    <row r="78" spans="1:18"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0">
        <f ca="1">IFERROR(IF((VLOOKUP($E78,'Adj NEA Backsheet'!$D$5:$CB$183,G$9,FALSE))="","",(VLOOKUP($E78,'Adj NEA Backsheet'!$D$5:$CB$183,G$9,FALSE))),"")</f>
        <v>3038.1573960540327</v>
      </c>
      <c r="H78" s="121">
        <f ca="1">IFERROR(IF((VLOOKUP($E78,'Adj NEA Backsheet'!$D$5:$CB$183,H$9,FALSE))="","",(VLOOKUP($E78,'Adj NEA Backsheet'!$D$5:$CB$183,H$9,FALSE))),"")</f>
        <v>3059.7223319462992</v>
      </c>
      <c r="I78" s="121">
        <f ca="1">IFERROR(IF((VLOOKUP($E78,'Adj NEA Backsheet'!$D$5:$CB$183,I$9,FALSE))="","",(VLOOKUP($E78,'Adj NEA Backsheet'!$D$5:$CB$183,I$9,FALSE))),"")</f>
        <v>3035.9354195536694</v>
      </c>
      <c r="J78" s="122">
        <f ca="1">IFERROR(IF((VLOOKUP($E78,'Adj NEA Backsheet'!$D$5:$CB$183,J$9,FALSE))="","",(VLOOKUP($E78,'Adj NEA Backsheet'!$D$5:$CB$183,J$9,FALSE))),"")</f>
        <v>3162.9638974749359</v>
      </c>
      <c r="K78" s="120">
        <f ca="1">IFERROR(IF((VLOOKUP($E78,'Adj NEA Backsheet'!$D$5:$CB$183,K$9,FALSE))="","",(VLOOKUP($E78,'Adj NEA Backsheet'!$D$5:$CB$183,K$9,FALSE))),"")</f>
        <v>2973.5162180105435</v>
      </c>
      <c r="L78" s="121">
        <f ca="1">IFERROR(IF((VLOOKUP($E78,'Adj NEA Backsheet'!$D$5:$CB$183,L$9,FALSE))="","",(VLOOKUP($E78,'Adj NEA Backsheet'!$D$5:$CB$183,L$9,FALSE))),"")</f>
        <v>3011.9550396187897</v>
      </c>
      <c r="M78" s="121">
        <f ca="1">IFERROR(IF((VLOOKUP($E78,'Adj NEA Backsheet'!$D$5:$CB$183,M$9,FALSE))="","",(VLOOKUP($E78,'Adj NEA Backsheet'!$D$5:$CB$183,M$9,FALSE))),"")</f>
        <v>3056.8724287584723</v>
      </c>
      <c r="N78" s="123">
        <f ca="1">IFERROR(IF((VLOOKUP($E78,'Adj NEA Backsheet'!$D$5:$CB$183,N$9,FALSE))="","",(VLOOKUP($E78,'Adj NEA Backsheet'!$D$5:$CB$183,N$9,FALSE))),"")</f>
        <v>3348.7190994526827</v>
      </c>
      <c r="O78" s="173">
        <f ca="1">IFERROR(IF((VLOOKUP($E78,'Adj NEA Backsheet'!$D$5:$CB$183,O$9,FALSE))="","",(VLOOKUP($E78,'Adj NEA Backsheet'!$D$5:$CB$183,O$9,FALSE))),"")</f>
        <v>3004.6730904319161</v>
      </c>
      <c r="P78" s="122">
        <f ca="1">IFERROR(IF((VLOOKUP($E78,'Adj NEA Backsheet'!$D$5:$CB$183,P$9,FALSE))="","",(VLOOKUP($E78,'Adj NEA Backsheet'!$D$5:$CB$183,P$9,FALSE))),"")</f>
        <v>3031.3262744407775</v>
      </c>
      <c r="Q78" s="123">
        <f ca="1">IFERROR(IF((VLOOKUP($E78,'NEA Backsheet'!$D$5:$CB$183,Q$9,FALSE))="","",(VLOOKUP($E78,'NEA Backsheet'!$D$5:$CB$183,Q$9,FALSE))),"")</f>
        <v>3111.0750206713301</v>
      </c>
      <c r="R78" s="234">
        <f ca="1">IFERROR(IF((VLOOKUP($E78,'NEA Backsheet'!$D$5:$CB$183,R$9,FALSE))="","",(VLOOKUP($E78,'NEA Backsheet'!$D$5:$CB$183,R$9,FALSE))),"")</f>
        <v>2985.3009762367615</v>
      </c>
    </row>
    <row r="79" spans="1:18"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IFERROR(IF((VLOOKUP($E79,'Adj NEA Backsheet'!$D$5:$CB$183,G$9,FALSE))="","",(VLOOKUP($E79,'Adj NEA Backsheet'!$D$5:$CB$183,G$9,FALSE))),"")</f>
        <v>2979.756785771428</v>
      </c>
      <c r="H79" s="121">
        <f ca="1">IFERROR(IF((VLOOKUP($E79,'Adj NEA Backsheet'!$D$5:$CB$183,H$9,FALSE))="","",(VLOOKUP($E79,'Adj NEA Backsheet'!$D$5:$CB$183,H$9,FALSE))),"")</f>
        <v>2998.8036050744386</v>
      </c>
      <c r="I79" s="121">
        <f ca="1">IFERROR(IF((VLOOKUP($E79,'Adj NEA Backsheet'!$D$5:$CB$183,I$9,FALSE))="","",(VLOOKUP($E79,'Adj NEA Backsheet'!$D$5:$CB$183,I$9,FALSE))),"")</f>
        <v>3094.5582708926045</v>
      </c>
      <c r="J79" s="122">
        <f ca="1">IFERROR(IF((VLOOKUP($E79,'Adj NEA Backsheet'!$D$5:$CB$183,J$9,FALSE))="","",(VLOOKUP($E79,'Adj NEA Backsheet'!$D$5:$CB$183,J$9,FALSE))),"")</f>
        <v>3111.4982898050421</v>
      </c>
      <c r="K79" s="120">
        <f ca="1">IFERROR(IF((VLOOKUP($E79,'Adj NEA Backsheet'!$D$5:$CB$183,K$9,FALSE))="","",(VLOOKUP($E79,'Adj NEA Backsheet'!$D$5:$CB$183,K$9,FALSE))),"")</f>
        <v>3026.3393900421534</v>
      </c>
      <c r="L79" s="121">
        <f ca="1">IFERROR(IF((VLOOKUP($E79,'Adj NEA Backsheet'!$D$5:$CB$183,L$9,FALSE))="","",(VLOOKUP($E79,'Adj NEA Backsheet'!$D$5:$CB$183,L$9,FALSE))),"")</f>
        <v>3047.3968613470433</v>
      </c>
      <c r="M79" s="121">
        <f ca="1">IFERROR(IF((VLOOKUP($E79,'Adj NEA Backsheet'!$D$5:$CB$183,M$9,FALSE))="","",(VLOOKUP($E79,'Adj NEA Backsheet'!$D$5:$CB$183,M$9,FALSE))),"")</f>
        <v>3148.0299061460432</v>
      </c>
      <c r="N79" s="123">
        <f ca="1">IFERROR(IF((VLOOKUP($E79,'Adj NEA Backsheet'!$D$5:$CB$183,N$9,FALSE))="","",(VLOOKUP($E79,'Adj NEA Backsheet'!$D$5:$CB$183,N$9,FALSE))),"")</f>
        <v>3063.5230288062016</v>
      </c>
      <c r="O79" s="173">
        <f ca="1">IFERROR(IF((VLOOKUP($E79,'Adj NEA Backsheet'!$D$5:$CB$183,O$9,FALSE))="","",(VLOOKUP($E79,'Adj NEA Backsheet'!$D$5:$CB$183,O$9,FALSE))),"")</f>
        <v>3057.552132931582</v>
      </c>
      <c r="P79" s="122">
        <f ca="1">IFERROR(IF((VLOOKUP($E79,'Adj NEA Backsheet'!$D$5:$CB$183,P$9,FALSE))="","",(VLOOKUP($E79,'Adj NEA Backsheet'!$D$5:$CB$183,P$9,FALSE))),"")</f>
        <v>3028.7425520361758</v>
      </c>
      <c r="Q79" s="123">
        <f ca="1">IFERROR(IF((VLOOKUP($E79,'NEA Backsheet'!$D$5:$CB$183,Q$9,FALSE))="","",(VLOOKUP($E79,'NEA Backsheet'!$D$5:$CB$183,Q$9,FALSE))),"")</f>
        <v>3293.6497892707152</v>
      </c>
      <c r="R79" s="234">
        <f ca="1">IFERROR(IF((VLOOKUP($E79,'NEA Backsheet'!$D$5:$CB$183,R$9,FALSE))="","",(VLOOKUP($E79,'NEA Backsheet'!$D$5:$CB$183,R$9,FALSE))),"")</f>
        <v>3213.1484458401133</v>
      </c>
    </row>
    <row r="80" spans="1:18"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IFERROR(IF((VLOOKUP($E80,'Adj NEA Backsheet'!$D$5:$CB$183,G$9,FALSE))="","",(VLOOKUP($E80,'Adj NEA Backsheet'!$D$5:$CB$183,G$9,FALSE))),"")</f>
        <v>3416.929436834982</v>
      </c>
      <c r="H80" s="121">
        <f ca="1">IFERROR(IF((VLOOKUP($E80,'Adj NEA Backsheet'!$D$5:$CB$183,H$9,FALSE))="","",(VLOOKUP($E80,'Adj NEA Backsheet'!$D$5:$CB$183,H$9,FALSE))),"")</f>
        <v>3109.1472674377587</v>
      </c>
      <c r="I80" s="121">
        <f ca="1">IFERROR(IF((VLOOKUP($E80,'Adj NEA Backsheet'!$D$5:$CB$183,I$9,FALSE))="","",(VLOOKUP($E80,'Adj NEA Backsheet'!$D$5:$CB$183,I$9,FALSE))),"")</f>
        <v>2531.6714010637888</v>
      </c>
      <c r="J80" s="122">
        <f ca="1">IFERROR(IF((VLOOKUP($E80,'Adj NEA Backsheet'!$D$5:$CB$183,J$9,FALSE))="","",(VLOOKUP($E80,'Adj NEA Backsheet'!$D$5:$CB$183,J$9,FALSE))),"")</f>
        <v>2444.6422499662244</v>
      </c>
      <c r="K80" s="120">
        <f ca="1">IFERROR(IF((VLOOKUP($E80,'Adj NEA Backsheet'!$D$5:$CB$183,K$9,FALSE))="","",(VLOOKUP($E80,'Adj NEA Backsheet'!$D$5:$CB$183,K$9,FALSE))),"")</f>
        <v>2708.255183061483</v>
      </c>
      <c r="L80" s="121">
        <f ca="1">IFERROR(IF((VLOOKUP($E80,'Adj NEA Backsheet'!$D$5:$CB$183,L$9,FALSE))="","",(VLOOKUP($E80,'Adj NEA Backsheet'!$D$5:$CB$183,L$9,FALSE))),"")</f>
        <v>2703.3710936997813</v>
      </c>
      <c r="M80" s="121">
        <f ca="1">IFERROR(IF((VLOOKUP($E80,'Adj NEA Backsheet'!$D$5:$CB$183,M$9,FALSE))="","",(VLOOKUP($E80,'Adj NEA Backsheet'!$D$5:$CB$183,M$9,FALSE))),"")</f>
        <v>2720.750092261379</v>
      </c>
      <c r="N80" s="123">
        <f ca="1">IFERROR(IF((VLOOKUP($E80,'Adj NEA Backsheet'!$D$5:$CB$183,N$9,FALSE))="","",(VLOOKUP($E80,'Adj NEA Backsheet'!$D$5:$CB$183,N$9,FALSE))),"")</f>
        <v>2630.7128740921103</v>
      </c>
      <c r="O80" s="173">
        <f ca="1">IFERROR(IF((VLOOKUP($E80,'Adj NEA Backsheet'!$D$5:$CB$183,O$9,FALSE))="","",(VLOOKUP($E80,'Adj NEA Backsheet'!$D$5:$CB$183,O$9,FALSE))),"")</f>
        <v>2467.6169971188369</v>
      </c>
      <c r="P80" s="122">
        <f ca="1">IFERROR(IF((VLOOKUP($E80,'Adj NEA Backsheet'!$D$5:$CB$183,P$9,FALSE))="","",(VLOOKUP($E80,'Adj NEA Backsheet'!$D$5:$CB$183,P$9,FALSE))),"")</f>
        <v>2580.9340862686154</v>
      </c>
      <c r="Q80" s="123">
        <f ca="1">IFERROR(IF((VLOOKUP($E80,'NEA Backsheet'!$D$5:$CB$183,Q$9,FALSE))="","",(VLOOKUP($E80,'NEA Backsheet'!$D$5:$CB$183,Q$9,FALSE))),"")</f>
        <v>2665.9423132424149</v>
      </c>
      <c r="R80" s="234">
        <f ca="1">IFERROR(IF((VLOOKUP($E80,'NEA Backsheet'!$D$5:$CB$183,R$9,FALSE))="","",(VLOOKUP($E80,'NEA Backsheet'!$D$5:$CB$183,R$9,FALSE))),"")</f>
        <v>2511.8178876260695</v>
      </c>
    </row>
    <row r="81" spans="1:18"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IFERROR(IF((VLOOKUP($E81,'Adj NEA Backsheet'!$D$5:$CB$183,G$9,FALSE))="","",(VLOOKUP($E81,'Adj NEA Backsheet'!$D$5:$CB$183,G$9,FALSE))),"")</f>
        <v>2596.236232202712</v>
      </c>
      <c r="H81" s="121">
        <f ca="1">IFERROR(IF((VLOOKUP($E81,'Adj NEA Backsheet'!$D$5:$CB$183,H$9,FALSE))="","",(VLOOKUP($E81,'Adj NEA Backsheet'!$D$5:$CB$183,H$9,FALSE))),"")</f>
        <v>2575.7769308329543</v>
      </c>
      <c r="I81" s="121">
        <f ca="1">IFERROR(IF((VLOOKUP($E81,'Adj NEA Backsheet'!$D$5:$CB$183,I$9,FALSE))="","",(VLOOKUP($E81,'Adj NEA Backsheet'!$D$5:$CB$183,I$9,FALSE))),"")</f>
        <v>2580.7708887119306</v>
      </c>
      <c r="J81" s="122">
        <f ca="1">IFERROR(IF((VLOOKUP($E81,'Adj NEA Backsheet'!$D$5:$CB$183,J$9,FALSE))="","",(VLOOKUP($E81,'Adj NEA Backsheet'!$D$5:$CB$183,J$9,FALSE))),"")</f>
        <v>2575.1308883268516</v>
      </c>
      <c r="K81" s="120">
        <f ca="1">IFERROR(IF((VLOOKUP($E81,'Adj NEA Backsheet'!$D$5:$CB$183,K$9,FALSE))="","",(VLOOKUP($E81,'Adj NEA Backsheet'!$D$5:$CB$183,K$9,FALSE))),"")</f>
        <v>2659.4595955204518</v>
      </c>
      <c r="L81" s="121">
        <f ca="1">IFERROR(IF((VLOOKUP($E81,'Adj NEA Backsheet'!$D$5:$CB$183,L$9,FALSE))="","",(VLOOKUP($E81,'Adj NEA Backsheet'!$D$5:$CB$183,L$9,FALSE))),"")</f>
        <v>2612.8562506046451</v>
      </c>
      <c r="M81" s="121">
        <f ca="1">IFERROR(IF((VLOOKUP($E81,'Adj NEA Backsheet'!$D$5:$CB$183,M$9,FALSE))="","",(VLOOKUP($E81,'Adj NEA Backsheet'!$D$5:$CB$183,M$9,FALSE))),"")</f>
        <v>2643.1608430283281</v>
      </c>
      <c r="N81" s="123">
        <f ca="1">IFERROR(IF((VLOOKUP($E81,'Adj NEA Backsheet'!$D$5:$CB$183,N$9,FALSE))="","",(VLOOKUP($E81,'Adj NEA Backsheet'!$D$5:$CB$183,N$9,FALSE))),"")</f>
        <v>2598.7069215473102</v>
      </c>
      <c r="O81" s="173">
        <f ca="1">IFERROR(IF((VLOOKUP($E81,'Adj NEA Backsheet'!$D$5:$CB$183,O$9,FALSE))="","",(VLOOKUP($E81,'Adj NEA Backsheet'!$D$5:$CB$183,O$9,FALSE))),"")</f>
        <v>2571.1745564550811</v>
      </c>
      <c r="P81" s="122">
        <f ca="1">IFERROR(IF((VLOOKUP($E81,'Adj NEA Backsheet'!$D$5:$CB$183,P$9,FALSE))="","",(VLOOKUP($E81,'Adj NEA Backsheet'!$D$5:$CB$183,P$9,FALSE))),"")</f>
        <v>2648.9021277463917</v>
      </c>
      <c r="Q81" s="123">
        <f ca="1">IFERROR(IF((VLOOKUP($E81,'NEA Backsheet'!$D$5:$CB$183,Q$9,FALSE))="","",(VLOOKUP($E81,'NEA Backsheet'!$D$5:$CB$183,Q$9,FALSE))),"")</f>
        <v>2712.2081295924236</v>
      </c>
      <c r="R81" s="234">
        <f ca="1">IFERROR(IF((VLOOKUP($E81,'NEA Backsheet'!$D$5:$CB$183,R$9,FALSE))="","",(VLOOKUP($E81,'NEA Backsheet'!$D$5:$CB$183,R$9,FALSE))),"")</f>
        <v>2655.4879603202917</v>
      </c>
    </row>
    <row r="82" spans="1:18"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IFERROR(IF((VLOOKUP($E82,'Adj NEA Backsheet'!$D$5:$CB$183,G$9,FALSE))="","",(VLOOKUP($E82,'Adj NEA Backsheet'!$D$5:$CB$183,G$9,FALSE))),"")</f>
        <v>2398.9881117805598</v>
      </c>
      <c r="H82" s="121">
        <f ca="1">IFERROR(IF((VLOOKUP($E82,'Adj NEA Backsheet'!$D$5:$CB$183,H$9,FALSE))="","",(VLOOKUP($E82,'Adj NEA Backsheet'!$D$5:$CB$183,H$9,FALSE))),"")</f>
        <v>2324.4893427553079</v>
      </c>
      <c r="I82" s="121">
        <f ca="1">IFERROR(IF((VLOOKUP($E82,'Adj NEA Backsheet'!$D$5:$CB$183,I$9,FALSE))="","",(VLOOKUP($E82,'Adj NEA Backsheet'!$D$5:$CB$183,I$9,FALSE))),"")</f>
        <v>2525.8141938856375</v>
      </c>
      <c r="J82" s="122">
        <f ca="1">IFERROR(IF((VLOOKUP($E82,'Adj NEA Backsheet'!$D$5:$CB$183,J$9,FALSE))="","",(VLOOKUP($E82,'Adj NEA Backsheet'!$D$5:$CB$183,J$9,FALSE))),"")</f>
        <v>2480.0561052807411</v>
      </c>
      <c r="K82" s="120">
        <f ca="1">IFERROR(IF((VLOOKUP($E82,'Adj NEA Backsheet'!$D$5:$CB$183,K$9,FALSE))="","",(VLOOKUP($E82,'Adj NEA Backsheet'!$D$5:$CB$183,K$9,FALSE))),"")</f>
        <v>2397.2193080877955</v>
      </c>
      <c r="L82" s="121">
        <f ca="1">IFERROR(IF((VLOOKUP($E82,'Adj NEA Backsheet'!$D$5:$CB$183,L$9,FALSE))="","",(VLOOKUP($E82,'Adj NEA Backsheet'!$D$5:$CB$183,L$9,FALSE))),"")</f>
        <v>2389.9501289999102</v>
      </c>
      <c r="M82" s="121">
        <f ca="1">IFERROR(IF((VLOOKUP($E82,'Adj NEA Backsheet'!$D$5:$CB$183,M$9,FALSE))="","",(VLOOKUP($E82,'Adj NEA Backsheet'!$D$5:$CB$183,M$9,FALSE))),"")</f>
        <v>2499.7238274536157</v>
      </c>
      <c r="N82" s="123">
        <f ca="1">IFERROR(IF((VLOOKUP($E82,'Adj NEA Backsheet'!$D$5:$CB$183,N$9,FALSE))="","",(VLOOKUP($E82,'Adj NEA Backsheet'!$D$5:$CB$183,N$9,FALSE))),"")</f>
        <v>2394.7432995985341</v>
      </c>
      <c r="O82" s="173">
        <f ca="1">IFERROR(IF((VLOOKUP($E82,'Adj NEA Backsheet'!$D$5:$CB$183,O$9,FALSE))="","",(VLOOKUP($E82,'Adj NEA Backsheet'!$D$5:$CB$183,O$9,FALSE))),"")</f>
        <v>2419.2207738151396</v>
      </c>
      <c r="P82" s="122">
        <f ca="1">IFERROR(IF((VLOOKUP($E82,'Adj NEA Backsheet'!$D$5:$CB$183,P$9,FALSE))="","",(VLOOKUP($E82,'Adj NEA Backsheet'!$D$5:$CB$183,P$9,FALSE))),"")</f>
        <v>2385.9216980993979</v>
      </c>
      <c r="Q82" s="123">
        <f ca="1">IFERROR(IF((VLOOKUP($E82,'NEA Backsheet'!$D$5:$CB$183,Q$9,FALSE))="","",(VLOOKUP($E82,'NEA Backsheet'!$D$5:$CB$183,Q$9,FALSE))),"")</f>
        <v>2583.1256066477126</v>
      </c>
      <c r="R82" s="234">
        <f ca="1">IFERROR(IF((VLOOKUP($E82,'NEA Backsheet'!$D$5:$CB$183,R$9,FALSE))="","",(VLOOKUP($E82,'NEA Backsheet'!$D$5:$CB$183,R$9,FALSE))),"")</f>
        <v>2538.8167652877119</v>
      </c>
    </row>
    <row r="83" spans="1:18"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IFERROR(IF((VLOOKUP($E83,'Adj NEA Backsheet'!$D$5:$CB$183,G$9,FALSE))="","",(VLOOKUP($E83,'Adj NEA Backsheet'!$D$5:$CB$183,G$9,FALSE))),"")</f>
        <v>2497.8054029243672</v>
      </c>
      <c r="H83" s="121">
        <f ca="1">IFERROR(IF((VLOOKUP($E83,'Adj NEA Backsheet'!$D$5:$CB$183,H$9,FALSE))="","",(VLOOKUP($E83,'Adj NEA Backsheet'!$D$5:$CB$183,H$9,FALSE))),"")</f>
        <v>2628.5057929022896</v>
      </c>
      <c r="I83" s="121">
        <f ca="1">IFERROR(IF((VLOOKUP($E83,'Adj NEA Backsheet'!$D$5:$CB$183,I$9,FALSE))="","",(VLOOKUP($E83,'Adj NEA Backsheet'!$D$5:$CB$183,I$9,FALSE))),"")</f>
        <v>2778.488090879538</v>
      </c>
      <c r="J83" s="122">
        <f ca="1">IFERROR(IF((VLOOKUP($E83,'Adj NEA Backsheet'!$D$5:$CB$183,J$9,FALSE))="","",(VLOOKUP($E83,'Adj NEA Backsheet'!$D$5:$CB$183,J$9,FALSE))),"")</f>
        <v>2825.513787222229</v>
      </c>
      <c r="K83" s="120">
        <f ca="1">IFERROR(IF((VLOOKUP($E83,'Adj NEA Backsheet'!$D$5:$CB$183,K$9,FALSE))="","",(VLOOKUP($E83,'Adj NEA Backsheet'!$D$5:$CB$183,K$9,FALSE))),"")</f>
        <v>2676.5406417908935</v>
      </c>
      <c r="L83" s="121">
        <f ca="1">IFERROR(IF((VLOOKUP($E83,'Adj NEA Backsheet'!$D$5:$CB$183,L$9,FALSE))="","",(VLOOKUP($E83,'Adj NEA Backsheet'!$D$5:$CB$183,L$9,FALSE))),"")</f>
        <v>2723.8993367617209</v>
      </c>
      <c r="M83" s="121">
        <f ca="1">IFERROR(IF((VLOOKUP($E83,'Adj NEA Backsheet'!$D$5:$CB$183,M$9,FALSE))="","",(VLOOKUP($E83,'Adj NEA Backsheet'!$D$5:$CB$183,M$9,FALSE))),"")</f>
        <v>2746.9216065884516</v>
      </c>
      <c r="N83" s="123">
        <f ca="1">IFERROR(IF((VLOOKUP($E83,'Adj NEA Backsheet'!$D$5:$CB$183,N$9,FALSE))="","",(VLOOKUP($E83,'Adj NEA Backsheet'!$D$5:$CB$183,N$9,FALSE))),"")</f>
        <v>2678.4515601946805</v>
      </c>
      <c r="O83" s="173">
        <f ca="1">IFERROR(IF((VLOOKUP($E83,'Adj NEA Backsheet'!$D$5:$CB$183,O$9,FALSE))="","",(VLOOKUP($E83,'Adj NEA Backsheet'!$D$5:$CB$183,O$9,FALSE))),"")</f>
        <v>2842.3423781702149</v>
      </c>
      <c r="P83" s="122">
        <f ca="1">IFERROR(IF((VLOOKUP($E83,'Adj NEA Backsheet'!$D$5:$CB$183,P$9,FALSE))="","",(VLOOKUP($E83,'Adj NEA Backsheet'!$D$5:$CB$183,P$9,FALSE))),"")</f>
        <v>2845.8178560653646</v>
      </c>
      <c r="Q83" s="123">
        <f ca="1">IFERROR(IF((VLOOKUP($E83,'NEA Backsheet'!$D$5:$CB$183,Q$9,FALSE))="","",(VLOOKUP($E83,'NEA Backsheet'!$D$5:$CB$183,Q$9,FALSE))),"")</f>
        <v>2954.5553115977546</v>
      </c>
      <c r="R83" s="234">
        <f ca="1">IFERROR(IF((VLOOKUP($E83,'NEA Backsheet'!$D$5:$CB$183,R$9,FALSE))="","",(VLOOKUP($E83,'NEA Backsheet'!$D$5:$CB$183,R$9,FALSE))),"")</f>
        <v>3002.8880999148641</v>
      </c>
    </row>
    <row r="84" spans="1:18"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IFERROR(IF((VLOOKUP($E84,'Adj NEA Backsheet'!$D$5:$CB$183,G$9,FALSE))="","",(VLOOKUP($E84,'Adj NEA Backsheet'!$D$5:$CB$183,G$9,FALSE))),"")</f>
        <v>2307.1073734494462</v>
      </c>
      <c r="H84" s="121">
        <f ca="1">IFERROR(IF((VLOOKUP($E84,'Adj NEA Backsheet'!$D$5:$CB$183,H$9,FALSE))="","",(VLOOKUP($E84,'Adj NEA Backsheet'!$D$5:$CB$183,H$9,FALSE))),"")</f>
        <v>2274.4523201689913</v>
      </c>
      <c r="I84" s="121">
        <f ca="1">IFERROR(IF((VLOOKUP($E84,'Adj NEA Backsheet'!$D$5:$CB$183,I$9,FALSE))="","",(VLOOKUP($E84,'Adj NEA Backsheet'!$D$5:$CB$183,I$9,FALSE))),"")</f>
        <v>2463.5653473337143</v>
      </c>
      <c r="J84" s="122">
        <f ca="1">IFERROR(IF((VLOOKUP($E84,'Adj NEA Backsheet'!$D$5:$CB$183,J$9,FALSE))="","",(VLOOKUP($E84,'Adj NEA Backsheet'!$D$5:$CB$183,J$9,FALSE))),"")</f>
        <v>2397.4753603946374</v>
      </c>
      <c r="K84" s="120">
        <f ca="1">IFERROR(IF((VLOOKUP($E84,'Adj NEA Backsheet'!$D$5:$CB$183,K$9,FALSE))="","",(VLOOKUP($E84,'Adj NEA Backsheet'!$D$5:$CB$183,K$9,FALSE))),"")</f>
        <v>2371.5776249033861</v>
      </c>
      <c r="L84" s="121">
        <f ca="1">IFERROR(IF((VLOOKUP($E84,'Adj NEA Backsheet'!$D$5:$CB$183,L$9,FALSE))="","",(VLOOKUP($E84,'Adj NEA Backsheet'!$D$5:$CB$183,L$9,FALSE))),"")</f>
        <v>2396.4404714329999</v>
      </c>
      <c r="M84" s="121">
        <f ca="1">IFERROR(IF((VLOOKUP($E84,'Adj NEA Backsheet'!$D$5:$CB$183,M$9,FALSE))="","",(VLOOKUP($E84,'Adj NEA Backsheet'!$D$5:$CB$183,M$9,FALSE))),"")</f>
        <v>2397.7826904273093</v>
      </c>
      <c r="N84" s="123">
        <f ca="1">IFERROR(IF((VLOOKUP($E84,'Adj NEA Backsheet'!$D$5:$CB$183,N$9,FALSE))="","",(VLOOKUP($E84,'Adj NEA Backsheet'!$D$5:$CB$183,N$9,FALSE))),"")</f>
        <v>2321.3474132664269</v>
      </c>
      <c r="O84" s="173">
        <f ca="1">IFERROR(IF((VLOOKUP($E84,'Adj NEA Backsheet'!$D$5:$CB$183,O$9,FALSE))="","",(VLOOKUP($E84,'Adj NEA Backsheet'!$D$5:$CB$183,O$9,FALSE))),"")</f>
        <v>2347.9168586302171</v>
      </c>
      <c r="P84" s="122">
        <f ca="1">IFERROR(IF((VLOOKUP($E84,'Adj NEA Backsheet'!$D$5:$CB$183,P$9,FALSE))="","",(VLOOKUP($E84,'Adj NEA Backsheet'!$D$5:$CB$183,P$9,FALSE))),"")</f>
        <v>2365.3216577227463</v>
      </c>
      <c r="Q84" s="123">
        <f ca="1">IFERROR(IF((VLOOKUP($E84,'NEA Backsheet'!$D$5:$CB$183,Q$9,FALSE))="","",(VLOOKUP($E84,'NEA Backsheet'!$D$5:$CB$183,Q$9,FALSE))),"")</f>
        <v>2580.2594445930931</v>
      </c>
      <c r="R84" s="234">
        <f ca="1">IFERROR(IF((VLOOKUP($E84,'NEA Backsheet'!$D$5:$CB$183,R$9,FALSE))="","",(VLOOKUP($E84,'NEA Backsheet'!$D$5:$CB$183,R$9,FALSE))),"")</f>
        <v>2519.796780253957</v>
      </c>
    </row>
    <row r="85" spans="1:18"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IFERROR(IF((VLOOKUP($E85,'Adj NEA Backsheet'!$D$5:$CB$183,G$9,FALSE))="","",(VLOOKUP($E85,'Adj NEA Backsheet'!$D$5:$CB$183,G$9,FALSE))),"")</f>
        <v>2558.1332591024961</v>
      </c>
      <c r="H85" s="121">
        <f ca="1">IFERROR(IF((VLOOKUP($E85,'Adj NEA Backsheet'!$D$5:$CB$183,H$9,FALSE))="","",(VLOOKUP($E85,'Adj NEA Backsheet'!$D$5:$CB$183,H$9,FALSE))),"")</f>
        <v>2630.2517232251153</v>
      </c>
      <c r="I85" s="121">
        <f ca="1">IFERROR(IF((VLOOKUP($E85,'Adj NEA Backsheet'!$D$5:$CB$183,I$9,FALSE))="","",(VLOOKUP($E85,'Adj NEA Backsheet'!$D$5:$CB$183,I$9,FALSE))),"")</f>
        <v>2694.4037887226687</v>
      </c>
      <c r="J85" s="122">
        <f ca="1">IFERROR(IF((VLOOKUP($E85,'Adj NEA Backsheet'!$D$5:$CB$183,J$9,FALSE))="","",(VLOOKUP($E85,'Adj NEA Backsheet'!$D$5:$CB$183,J$9,FALSE))),"")</f>
        <v>2711.4197162510195</v>
      </c>
      <c r="K85" s="120">
        <f ca="1">IFERROR(IF((VLOOKUP($E85,'Adj NEA Backsheet'!$D$5:$CB$183,K$9,FALSE))="","",(VLOOKUP($E85,'Adj NEA Backsheet'!$D$5:$CB$183,K$9,FALSE))),"")</f>
        <v>2686.8836624253945</v>
      </c>
      <c r="L85" s="121">
        <f ca="1">IFERROR(IF((VLOOKUP($E85,'Adj NEA Backsheet'!$D$5:$CB$183,L$9,FALSE))="","",(VLOOKUP($E85,'Adj NEA Backsheet'!$D$5:$CB$183,L$9,FALSE))),"")</f>
        <v>2729.7737294781741</v>
      </c>
      <c r="M85" s="121">
        <f ca="1">IFERROR(IF((VLOOKUP($E85,'Adj NEA Backsheet'!$D$5:$CB$183,M$9,FALSE))="","",(VLOOKUP($E85,'Adj NEA Backsheet'!$D$5:$CB$183,M$9,FALSE))),"")</f>
        <v>2817.9847681860701</v>
      </c>
      <c r="N85" s="123">
        <f ca="1">IFERROR(IF((VLOOKUP($E85,'Adj NEA Backsheet'!$D$5:$CB$183,N$9,FALSE))="","",(VLOOKUP($E85,'Adj NEA Backsheet'!$D$5:$CB$183,N$9,FALSE))),"")</f>
        <v>2751.2159628922559</v>
      </c>
      <c r="O85" s="173">
        <f ca="1">IFERROR(IF((VLOOKUP($E85,'Adj NEA Backsheet'!$D$5:$CB$183,O$9,FALSE))="","",(VLOOKUP($E85,'Adj NEA Backsheet'!$D$5:$CB$183,O$9,FALSE))),"")</f>
        <v>2785.9122015606386</v>
      </c>
      <c r="P85" s="122">
        <f ca="1">IFERROR(IF((VLOOKUP($E85,'Adj NEA Backsheet'!$D$5:$CB$183,P$9,FALSE))="","",(VLOOKUP($E85,'Adj NEA Backsheet'!$D$5:$CB$183,P$9,FALSE))),"")</f>
        <v>2860.0562964592987</v>
      </c>
      <c r="Q85" s="123">
        <f ca="1">IFERROR(IF((VLOOKUP($E85,'NEA Backsheet'!$D$5:$CB$183,Q$9,FALSE))="","",(VLOOKUP($E85,'NEA Backsheet'!$D$5:$CB$183,Q$9,FALSE))),"")</f>
        <v>2983.2609940067919</v>
      </c>
      <c r="R85" s="234">
        <f ca="1">IFERROR(IF((VLOOKUP($E85,'NEA Backsheet'!$D$5:$CB$183,R$9,FALSE))="","",(VLOOKUP($E85,'NEA Backsheet'!$D$5:$CB$183,R$9,FALSE))),"")</f>
        <v>2950.2442231524628</v>
      </c>
    </row>
    <row r="86" spans="1:18"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IFERROR(IF((VLOOKUP($E86,'Adj NEA Backsheet'!$D$5:$CB$183,G$9,FALSE))="","",(VLOOKUP($E86,'Adj NEA Backsheet'!$D$5:$CB$183,G$9,FALSE))),"")</f>
        <v>2548.8651996630701</v>
      </c>
      <c r="H86" s="121">
        <f ca="1">IFERROR(IF((VLOOKUP($E86,'Adj NEA Backsheet'!$D$5:$CB$183,H$9,FALSE))="","",(VLOOKUP($E86,'Adj NEA Backsheet'!$D$5:$CB$183,H$9,FALSE))),"")</f>
        <v>2600.586157233733</v>
      </c>
      <c r="I86" s="121">
        <f ca="1">IFERROR(IF((VLOOKUP($E86,'Adj NEA Backsheet'!$D$5:$CB$183,I$9,FALSE))="","",(VLOOKUP($E86,'Adj NEA Backsheet'!$D$5:$CB$183,I$9,FALSE))),"")</f>
        <v>2711.8048928826174</v>
      </c>
      <c r="J86" s="122">
        <f ca="1">IFERROR(IF((VLOOKUP($E86,'Adj NEA Backsheet'!$D$5:$CB$183,J$9,FALSE))="","",(VLOOKUP($E86,'Adj NEA Backsheet'!$D$5:$CB$183,J$9,FALSE))),"")</f>
        <v>2657.70196177768</v>
      </c>
      <c r="K86" s="120">
        <f ca="1">IFERROR(IF((VLOOKUP($E86,'Adj NEA Backsheet'!$D$5:$CB$183,K$9,FALSE))="","",(VLOOKUP($E86,'Adj NEA Backsheet'!$D$5:$CB$183,K$9,FALSE))),"")</f>
        <v>2642.0432705311268</v>
      </c>
      <c r="L86" s="121">
        <f ca="1">IFERROR(IF((VLOOKUP($E86,'Adj NEA Backsheet'!$D$5:$CB$183,L$9,FALSE))="","",(VLOOKUP($E86,'Adj NEA Backsheet'!$D$5:$CB$183,L$9,FALSE))),"")</f>
        <v>2666.5019070693115</v>
      </c>
      <c r="M86" s="121">
        <f ca="1">IFERROR(IF((VLOOKUP($E86,'Adj NEA Backsheet'!$D$5:$CB$183,M$9,FALSE))="","",(VLOOKUP($E86,'Adj NEA Backsheet'!$D$5:$CB$183,M$9,FALSE))),"")</f>
        <v>2751.0269930169165</v>
      </c>
      <c r="N86" s="123">
        <f ca="1">IFERROR(IF((VLOOKUP($E86,'Adj NEA Backsheet'!$D$5:$CB$183,N$9,FALSE))="","",(VLOOKUP($E86,'Adj NEA Backsheet'!$D$5:$CB$183,N$9,FALSE))),"")</f>
        <v>2644.9571910580275</v>
      </c>
      <c r="O86" s="173">
        <f ca="1">IFERROR(IF((VLOOKUP($E86,'Adj NEA Backsheet'!$D$5:$CB$183,O$9,FALSE))="","",(VLOOKUP($E86,'Adj NEA Backsheet'!$D$5:$CB$183,O$9,FALSE))),"")</f>
        <v>2644.734311027722</v>
      </c>
      <c r="P86" s="122">
        <f ca="1">IFERROR(IF((VLOOKUP($E86,'Adj NEA Backsheet'!$D$5:$CB$183,P$9,FALSE))="","",(VLOOKUP($E86,'Adj NEA Backsheet'!$D$5:$CB$183,P$9,FALSE))),"")</f>
        <v>2644.4350904975422</v>
      </c>
      <c r="Q86" s="123">
        <f ca="1">IFERROR(IF((VLOOKUP($E86,'NEA Backsheet'!$D$5:$CB$183,Q$9,FALSE))="","",(VLOOKUP($E86,'NEA Backsheet'!$D$5:$CB$183,Q$9,FALSE))),"")</f>
        <v>2803.8404914546759</v>
      </c>
      <c r="R86" s="234">
        <f ca="1">IFERROR(IF((VLOOKUP($E86,'NEA Backsheet'!$D$5:$CB$183,R$9,FALSE))="","",(VLOOKUP($E86,'NEA Backsheet'!$D$5:$CB$183,R$9,FALSE))),"")</f>
        <v>2788.3692884423558</v>
      </c>
    </row>
    <row r="87" spans="1:18"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IFERROR(IF((VLOOKUP($E87,'Adj NEA Backsheet'!$D$5:$CB$183,G$9,FALSE))="","",(VLOOKUP($E87,'Adj NEA Backsheet'!$D$5:$CB$183,G$9,FALSE))),"")</f>
        <v>2254.206201678986</v>
      </c>
      <c r="H87" s="121">
        <f ca="1">IFERROR(IF((VLOOKUP($E87,'Adj NEA Backsheet'!$D$5:$CB$183,H$9,FALSE))="","",(VLOOKUP($E87,'Adj NEA Backsheet'!$D$5:$CB$183,H$9,FALSE))),"")</f>
        <v>2268.2308108751035</v>
      </c>
      <c r="I87" s="121">
        <f ca="1">IFERROR(IF((VLOOKUP($E87,'Adj NEA Backsheet'!$D$5:$CB$183,I$9,FALSE))="","",(VLOOKUP($E87,'Adj NEA Backsheet'!$D$5:$CB$183,I$9,FALSE))),"")</f>
        <v>2430.9974404781324</v>
      </c>
      <c r="J87" s="122">
        <f ca="1">IFERROR(IF((VLOOKUP($E87,'Adj NEA Backsheet'!$D$5:$CB$183,J$9,FALSE))="","",(VLOOKUP($E87,'Adj NEA Backsheet'!$D$5:$CB$183,J$9,FALSE))),"")</f>
        <v>2478.4759907531761</v>
      </c>
      <c r="K87" s="120">
        <f ca="1">IFERROR(IF((VLOOKUP($E87,'Adj NEA Backsheet'!$D$5:$CB$183,K$9,FALSE))="","",(VLOOKUP($E87,'Adj NEA Backsheet'!$D$5:$CB$183,K$9,FALSE))),"")</f>
        <v>2247.6573679967128</v>
      </c>
      <c r="L87" s="121">
        <f ca="1">IFERROR(IF((VLOOKUP($E87,'Adj NEA Backsheet'!$D$5:$CB$183,L$9,FALSE))="","",(VLOOKUP($E87,'Adj NEA Backsheet'!$D$5:$CB$183,L$9,FALSE))),"")</f>
        <v>2266.0876246677176</v>
      </c>
      <c r="M87" s="121">
        <f ca="1">IFERROR(IF((VLOOKUP($E87,'Adj NEA Backsheet'!$D$5:$CB$183,M$9,FALSE))="","",(VLOOKUP($E87,'Adj NEA Backsheet'!$D$5:$CB$183,M$9,FALSE))),"")</f>
        <v>2427.7549638727751</v>
      </c>
      <c r="N87" s="123">
        <f ca="1">IFERROR(IF((VLOOKUP($E87,'Adj NEA Backsheet'!$D$5:$CB$183,N$9,FALSE))="","",(VLOOKUP($E87,'Adj NEA Backsheet'!$D$5:$CB$183,N$9,FALSE))),"")</f>
        <v>2107.657179104654</v>
      </c>
      <c r="O87" s="173">
        <f ca="1">IFERROR(IF((VLOOKUP($E87,'Adj NEA Backsheet'!$D$5:$CB$183,O$9,FALSE))="","",(VLOOKUP($E87,'Adj NEA Backsheet'!$D$5:$CB$183,O$9,FALSE))),"")</f>
        <v>2344.3796950109208</v>
      </c>
      <c r="P87" s="122">
        <f ca="1">IFERROR(IF((VLOOKUP($E87,'Adj NEA Backsheet'!$D$5:$CB$183,P$9,FALSE))="","",(VLOOKUP($E87,'Adj NEA Backsheet'!$D$5:$CB$183,P$9,FALSE))),"")</f>
        <v>2339.7828780359428</v>
      </c>
      <c r="Q87" s="123">
        <f ca="1">IFERROR(IF((VLOOKUP($E87,'NEA Backsheet'!$D$5:$CB$183,Q$9,FALSE))="","",(VLOOKUP($E87,'NEA Backsheet'!$D$5:$CB$183,Q$9,FALSE))),"")</f>
        <v>2509.2777736026533</v>
      </c>
      <c r="R87" s="234">
        <f ca="1">IFERROR(IF((VLOOKUP($E87,'NEA Backsheet'!$D$5:$CB$183,R$9,FALSE))="","",(VLOOKUP($E87,'NEA Backsheet'!$D$5:$CB$183,R$9,FALSE))),"")</f>
        <v>2397.7734930208403</v>
      </c>
    </row>
    <row r="88" spans="1:18"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IFERROR(IF((VLOOKUP($E88,'Adj NEA Backsheet'!$D$5:$CB$183,G$9,FALSE))="","",(VLOOKUP($E88,'Adj NEA Backsheet'!$D$5:$CB$183,G$9,FALSE))),"")</f>
        <v>2579.9668426353651</v>
      </c>
      <c r="H88" s="121">
        <f ca="1">IFERROR(IF((VLOOKUP($E88,'Adj NEA Backsheet'!$D$5:$CB$183,H$9,FALSE))="","",(VLOOKUP($E88,'Adj NEA Backsheet'!$D$5:$CB$183,H$9,FALSE))),"")</f>
        <v>2611.5660070492668</v>
      </c>
      <c r="I88" s="121">
        <f ca="1">IFERROR(IF((VLOOKUP($E88,'Adj NEA Backsheet'!$D$5:$CB$183,I$9,FALSE))="","",(VLOOKUP($E88,'Adj NEA Backsheet'!$D$5:$CB$183,I$9,FALSE))),"")</f>
        <v>2654.7061982425244</v>
      </c>
      <c r="J88" s="122">
        <f ca="1">IFERROR(IF((VLOOKUP($E88,'Adj NEA Backsheet'!$D$5:$CB$183,J$9,FALSE))="","",(VLOOKUP($E88,'Adj NEA Backsheet'!$D$5:$CB$183,J$9,FALSE))),"")</f>
        <v>2477.4362871186445</v>
      </c>
      <c r="K88" s="120">
        <f ca="1">IFERROR(IF((VLOOKUP($E88,'Adj NEA Backsheet'!$D$5:$CB$183,K$9,FALSE))="","",(VLOOKUP($E88,'Adj NEA Backsheet'!$D$5:$CB$183,K$9,FALSE))),"")</f>
        <v>2648.4358936420481</v>
      </c>
      <c r="L88" s="121">
        <f ca="1">IFERROR(IF((VLOOKUP($E88,'Adj NEA Backsheet'!$D$5:$CB$183,L$9,FALSE))="","",(VLOOKUP($E88,'Adj NEA Backsheet'!$D$5:$CB$183,L$9,FALSE))),"")</f>
        <v>2677.6957788489435</v>
      </c>
      <c r="M88" s="121">
        <f ca="1">IFERROR(IF((VLOOKUP($E88,'Adj NEA Backsheet'!$D$5:$CB$183,M$9,FALSE))="","",(VLOOKUP($E88,'Adj NEA Backsheet'!$D$5:$CB$183,M$9,FALSE))),"")</f>
        <v>2677.76796765981</v>
      </c>
      <c r="N88" s="123">
        <f ca="1">IFERROR(IF((VLOOKUP($E88,'Adj NEA Backsheet'!$D$5:$CB$183,N$9,FALSE))="","",(VLOOKUP($E88,'Adj NEA Backsheet'!$D$5:$CB$183,N$9,FALSE))),"")</f>
        <v>2584.6271649683845</v>
      </c>
      <c r="O88" s="173">
        <f ca="1">IFERROR(IF((VLOOKUP($E88,'Adj NEA Backsheet'!$D$5:$CB$183,O$9,FALSE))="","",(VLOOKUP($E88,'Adj NEA Backsheet'!$D$5:$CB$183,O$9,FALSE))),"")</f>
        <v>2535.2288082037599</v>
      </c>
      <c r="P88" s="122">
        <f ca="1">IFERROR(IF((VLOOKUP($E88,'Adj NEA Backsheet'!$D$5:$CB$183,P$9,FALSE))="","",(VLOOKUP($E88,'Adj NEA Backsheet'!$D$5:$CB$183,P$9,FALSE))),"")</f>
        <v>2490.1229122825994</v>
      </c>
      <c r="Q88" s="123">
        <f ca="1">IFERROR(IF((VLOOKUP($E88,'NEA Backsheet'!$D$5:$CB$183,Q$9,FALSE))="","",(VLOOKUP($E88,'NEA Backsheet'!$D$5:$CB$183,Q$9,FALSE))),"")</f>
        <v>2683.1845916349644</v>
      </c>
      <c r="R88" s="234">
        <f ca="1">IFERROR(IF((VLOOKUP($E88,'NEA Backsheet'!$D$5:$CB$183,R$9,FALSE))="","",(VLOOKUP($E88,'NEA Backsheet'!$D$5:$CB$183,R$9,FALSE))),"")</f>
        <v>2571.3718805519306</v>
      </c>
    </row>
    <row r="89" spans="1:18"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IFERROR(IF((VLOOKUP($E89,'Adj NEA Backsheet'!$D$5:$CB$183,G$9,FALSE))="","",(VLOOKUP($E89,'Adj NEA Backsheet'!$D$5:$CB$183,G$9,FALSE))),"")</f>
        <v>2038.8366346684093</v>
      </c>
      <c r="H89" s="121">
        <f ca="1">IFERROR(IF((VLOOKUP($E89,'Adj NEA Backsheet'!$D$5:$CB$183,H$9,FALSE))="","",(VLOOKUP($E89,'Adj NEA Backsheet'!$D$5:$CB$183,H$9,FALSE))),"")</f>
        <v>1944.469974080612</v>
      </c>
      <c r="I89" s="121">
        <f ca="1">IFERROR(IF((VLOOKUP($E89,'Adj NEA Backsheet'!$D$5:$CB$183,I$9,FALSE))="","",(VLOOKUP($E89,'Adj NEA Backsheet'!$D$5:$CB$183,I$9,FALSE))),"")</f>
        <v>2091.7565035125608</v>
      </c>
      <c r="J89" s="122">
        <f ca="1">IFERROR(IF((VLOOKUP($E89,'Adj NEA Backsheet'!$D$5:$CB$183,J$9,FALSE))="","",(VLOOKUP($E89,'Adj NEA Backsheet'!$D$5:$CB$183,J$9,FALSE))),"")</f>
        <v>2024.6769851873792</v>
      </c>
      <c r="K89" s="120">
        <f ca="1">IFERROR(IF((VLOOKUP($E89,'Adj NEA Backsheet'!$D$5:$CB$183,K$9,FALSE))="","",(VLOOKUP($E89,'Adj NEA Backsheet'!$D$5:$CB$183,K$9,FALSE))),"")</f>
        <v>1980.6545696987137</v>
      </c>
      <c r="L89" s="121">
        <f ca="1">IFERROR(IF((VLOOKUP($E89,'Adj NEA Backsheet'!$D$5:$CB$183,L$9,FALSE))="","",(VLOOKUP($E89,'Adj NEA Backsheet'!$D$5:$CB$183,L$9,FALSE))),"")</f>
        <v>1939.015575165693</v>
      </c>
      <c r="M89" s="121">
        <f ca="1">IFERROR(IF((VLOOKUP($E89,'Adj NEA Backsheet'!$D$5:$CB$183,M$9,FALSE))="","",(VLOOKUP($E89,'Adj NEA Backsheet'!$D$5:$CB$183,M$9,FALSE))),"")</f>
        <v>2052.3775566964273</v>
      </c>
      <c r="N89" s="123">
        <f ca="1">IFERROR(IF((VLOOKUP($E89,'Adj NEA Backsheet'!$D$5:$CB$183,N$9,FALSE))="","",(VLOOKUP($E89,'Adj NEA Backsheet'!$D$5:$CB$183,N$9,FALSE))),"")</f>
        <v>1962.3942848056354</v>
      </c>
      <c r="O89" s="173">
        <f ca="1">IFERROR(IF((VLOOKUP($E89,'Adj NEA Backsheet'!$D$5:$CB$183,O$9,FALSE))="","",(VLOOKUP($E89,'Adj NEA Backsheet'!$D$5:$CB$183,O$9,FALSE))),"")</f>
        <v>2017.8705337298277</v>
      </c>
      <c r="P89" s="122">
        <f ca="1">IFERROR(IF((VLOOKUP($E89,'Adj NEA Backsheet'!$D$5:$CB$183,P$9,FALSE))="","",(VLOOKUP($E89,'Adj NEA Backsheet'!$D$5:$CB$183,P$9,FALSE))),"")</f>
        <v>1973.0746679783056</v>
      </c>
      <c r="Q89" s="123">
        <f ca="1">IFERROR(IF((VLOOKUP($E89,'NEA Backsheet'!$D$5:$CB$183,Q$9,FALSE))="","",(VLOOKUP($E89,'NEA Backsheet'!$D$5:$CB$183,Q$9,FALSE))),"")</f>
        <v>2110.1776398297543</v>
      </c>
      <c r="R89" s="234">
        <f ca="1">IFERROR(IF((VLOOKUP($E89,'NEA Backsheet'!$D$5:$CB$183,R$9,FALSE))="","",(VLOOKUP($E89,'NEA Backsheet'!$D$5:$CB$183,R$9,FALSE))),"")</f>
        <v>1600.8252530872219</v>
      </c>
    </row>
    <row r="90" spans="1:18"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IFERROR(IF((VLOOKUP($E90,'Adj NEA Backsheet'!$D$5:$CB$183,G$9,FALSE))="","",(VLOOKUP($E90,'Adj NEA Backsheet'!$D$5:$CB$183,G$9,FALSE))),"")</f>
        <v>3664.3364563205314</v>
      </c>
      <c r="H90" s="121">
        <f ca="1">IFERROR(IF((VLOOKUP($E90,'Adj NEA Backsheet'!$D$5:$CB$183,H$9,FALSE))="","",(VLOOKUP($E90,'Adj NEA Backsheet'!$D$5:$CB$183,H$9,FALSE))),"")</f>
        <v>3838.1548089796402</v>
      </c>
      <c r="I90" s="121">
        <f ca="1">IFERROR(IF((VLOOKUP($E90,'Adj NEA Backsheet'!$D$5:$CB$183,I$9,FALSE))="","",(VLOOKUP($E90,'Adj NEA Backsheet'!$D$5:$CB$183,I$9,FALSE))),"")</f>
        <v>3716.521803058718</v>
      </c>
      <c r="J90" s="122">
        <f ca="1">IFERROR(IF((VLOOKUP($E90,'Adj NEA Backsheet'!$D$5:$CB$183,J$9,FALSE))="","",(VLOOKUP($E90,'Adj NEA Backsheet'!$D$5:$CB$183,J$9,FALSE))),"")</f>
        <v>3589.736176361183</v>
      </c>
      <c r="K90" s="120">
        <f ca="1">IFERROR(IF((VLOOKUP($E90,'Adj NEA Backsheet'!$D$5:$CB$183,K$9,FALSE))="","",(VLOOKUP($E90,'Adj NEA Backsheet'!$D$5:$CB$183,K$9,FALSE))),"")</f>
        <v>3780.1522839195168</v>
      </c>
      <c r="L90" s="121">
        <f ca="1">IFERROR(IF((VLOOKUP($E90,'Adj NEA Backsheet'!$D$5:$CB$183,L$9,FALSE))="","",(VLOOKUP($E90,'Adj NEA Backsheet'!$D$5:$CB$183,L$9,FALSE))),"")</f>
        <v>3795.5895331681909</v>
      </c>
      <c r="M90" s="121">
        <f ca="1">IFERROR(IF((VLOOKUP($E90,'Adj NEA Backsheet'!$D$5:$CB$183,M$9,FALSE))="","",(VLOOKUP($E90,'Adj NEA Backsheet'!$D$5:$CB$183,M$9,FALSE))),"")</f>
        <v>3873.2767343033015</v>
      </c>
      <c r="N90" s="123">
        <f ca="1">IFERROR(IF((VLOOKUP($E90,'Adj NEA Backsheet'!$D$5:$CB$183,N$9,FALSE))="","",(VLOOKUP($E90,'Adj NEA Backsheet'!$D$5:$CB$183,N$9,FALSE))),"")</f>
        <v>3798.2387673183121</v>
      </c>
      <c r="O90" s="173">
        <f ca="1">IFERROR(IF((VLOOKUP($E90,'Adj NEA Backsheet'!$D$5:$CB$183,O$9,FALSE))="","",(VLOOKUP($E90,'Adj NEA Backsheet'!$D$5:$CB$183,O$9,FALSE))),"")</f>
        <v>3786.6845746885037</v>
      </c>
      <c r="P90" s="122">
        <f ca="1">IFERROR(IF((VLOOKUP($E90,'Adj NEA Backsheet'!$D$5:$CB$183,P$9,FALSE))="","",(VLOOKUP($E90,'Adj NEA Backsheet'!$D$5:$CB$183,P$9,FALSE))),"")</f>
        <v>3878.8497877381847</v>
      </c>
      <c r="Q90" s="123">
        <f ca="1">IFERROR(IF((VLOOKUP($E90,'NEA Backsheet'!$D$5:$CB$183,Q$9,FALSE))="","",(VLOOKUP($E90,'NEA Backsheet'!$D$5:$CB$183,Q$9,FALSE))),"")</f>
        <v>3773.8862645421268</v>
      </c>
      <c r="R90" s="234">
        <f ca="1">IFERROR(IF((VLOOKUP($E90,'NEA Backsheet'!$D$5:$CB$183,R$9,FALSE))="","",(VLOOKUP($E90,'NEA Backsheet'!$D$5:$CB$183,R$9,FALSE))),"")</f>
        <v>3849.1425175261752</v>
      </c>
    </row>
    <row r="91" spans="1:18"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IFERROR(IF((VLOOKUP($E91,'Adj NEA Backsheet'!$D$5:$CB$183,G$9,FALSE))="","",(VLOOKUP($E91,'Adj NEA Backsheet'!$D$5:$CB$183,G$9,FALSE))),"")</f>
        <v>2128.3240848993455</v>
      </c>
      <c r="H91" s="121">
        <f ca="1">IFERROR(IF((VLOOKUP($E91,'Adj NEA Backsheet'!$D$5:$CB$183,H$9,FALSE))="","",(VLOOKUP($E91,'Adj NEA Backsheet'!$D$5:$CB$183,H$9,FALSE))),"")</f>
        <v>2044.9225870691105</v>
      </c>
      <c r="I91" s="121">
        <f ca="1">IFERROR(IF((VLOOKUP($E91,'Adj NEA Backsheet'!$D$5:$CB$183,I$9,FALSE))="","",(VLOOKUP($E91,'Adj NEA Backsheet'!$D$5:$CB$183,I$9,FALSE))),"")</f>
        <v>2175.1922064728255</v>
      </c>
      <c r="J91" s="122">
        <f ca="1">IFERROR(IF((VLOOKUP($E91,'Adj NEA Backsheet'!$D$5:$CB$183,J$9,FALSE))="","",(VLOOKUP($E91,'Adj NEA Backsheet'!$D$5:$CB$183,J$9,FALSE))),"")</f>
        <v>2191.9323036114188</v>
      </c>
      <c r="K91" s="120">
        <f ca="1">IFERROR(IF((VLOOKUP($E91,'Adj NEA Backsheet'!$D$5:$CB$183,K$9,FALSE))="","",(VLOOKUP($E91,'Adj NEA Backsheet'!$D$5:$CB$183,K$9,FALSE))),"")</f>
        <v>2430.1724618646449</v>
      </c>
      <c r="L91" s="121">
        <f ca="1">IFERROR(IF((VLOOKUP($E91,'Adj NEA Backsheet'!$D$5:$CB$183,L$9,FALSE))="","",(VLOOKUP($E91,'Adj NEA Backsheet'!$D$5:$CB$183,L$9,FALSE))),"")</f>
        <v>2366.5529704399046</v>
      </c>
      <c r="M91" s="121">
        <f ca="1">IFERROR(IF((VLOOKUP($E91,'Adj NEA Backsheet'!$D$5:$CB$183,M$9,FALSE))="","",(VLOOKUP($E91,'Adj NEA Backsheet'!$D$5:$CB$183,M$9,FALSE))),"")</f>
        <v>2439.7660314347636</v>
      </c>
      <c r="N91" s="123">
        <f ca="1">IFERROR(IF((VLOOKUP($E91,'Adj NEA Backsheet'!$D$5:$CB$183,N$9,FALSE))="","",(VLOOKUP($E91,'Adj NEA Backsheet'!$D$5:$CB$183,N$9,FALSE))),"")</f>
        <v>2377.5656926220809</v>
      </c>
      <c r="O91" s="173">
        <f ca="1">IFERROR(IF((VLOOKUP($E91,'Adj NEA Backsheet'!$D$5:$CB$183,O$9,FALSE))="","",(VLOOKUP($E91,'Adj NEA Backsheet'!$D$5:$CB$183,O$9,FALSE))),"")</f>
        <v>2212.5722085761081</v>
      </c>
      <c r="P91" s="122">
        <f ca="1">IFERROR(IF((VLOOKUP($E91,'Adj NEA Backsheet'!$D$5:$CB$183,P$9,FALSE))="","",(VLOOKUP($E91,'Adj NEA Backsheet'!$D$5:$CB$183,P$9,FALSE))),"")</f>
        <v>2203.5303873629464</v>
      </c>
      <c r="Q91" s="123">
        <f ca="1">IFERROR(IF((VLOOKUP($E91,'NEA Backsheet'!$D$5:$CB$183,Q$9,FALSE))="","",(VLOOKUP($E91,'NEA Backsheet'!$D$5:$CB$183,Q$9,FALSE))),"")</f>
        <v>2354.6543212507627</v>
      </c>
      <c r="R91" s="234">
        <f ca="1">IFERROR(IF((VLOOKUP($E91,'NEA Backsheet'!$D$5:$CB$183,R$9,FALSE))="","",(VLOOKUP($E91,'NEA Backsheet'!$D$5:$CB$183,R$9,FALSE))),"")</f>
        <v>2264.0098832794156</v>
      </c>
    </row>
    <row r="92" spans="1:18"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IFERROR(IF((VLOOKUP($E92,'Adj NEA Backsheet'!$D$5:$CB$183,G$9,FALSE))="","",(VLOOKUP($E92,'Adj NEA Backsheet'!$D$5:$CB$183,G$9,FALSE))),"")</f>
        <v>2388.0767720059162</v>
      </c>
      <c r="H92" s="121">
        <f ca="1">IFERROR(IF((VLOOKUP($E92,'Adj NEA Backsheet'!$D$5:$CB$183,H$9,FALSE))="","",(VLOOKUP($E92,'Adj NEA Backsheet'!$D$5:$CB$183,H$9,FALSE))),"")</f>
        <v>2406.6548181063399</v>
      </c>
      <c r="I92" s="121">
        <f ca="1">IFERROR(IF((VLOOKUP($E92,'Adj NEA Backsheet'!$D$5:$CB$183,I$9,FALSE))="","",(VLOOKUP($E92,'Adj NEA Backsheet'!$D$5:$CB$183,I$9,FALSE))),"")</f>
        <v>2474.0653719748593</v>
      </c>
      <c r="J92" s="122">
        <f ca="1">IFERROR(IF((VLOOKUP($E92,'Adj NEA Backsheet'!$D$5:$CB$183,J$9,FALSE))="","",(VLOOKUP($E92,'Adj NEA Backsheet'!$D$5:$CB$183,J$9,FALSE))),"")</f>
        <v>2462.5777140089072</v>
      </c>
      <c r="K92" s="120">
        <f ca="1">IFERROR(IF((VLOOKUP($E92,'Adj NEA Backsheet'!$D$5:$CB$183,K$9,FALSE))="","",(VLOOKUP($E92,'Adj NEA Backsheet'!$D$5:$CB$183,K$9,FALSE))),"")</f>
        <v>2458.9887234356552</v>
      </c>
      <c r="L92" s="121">
        <f ca="1">IFERROR(IF((VLOOKUP($E92,'Adj NEA Backsheet'!$D$5:$CB$183,L$9,FALSE))="","",(VLOOKUP($E92,'Adj NEA Backsheet'!$D$5:$CB$183,L$9,FALSE))),"")</f>
        <v>2462.8943019499966</v>
      </c>
      <c r="M92" s="121">
        <f ca="1">IFERROR(IF((VLOOKUP($E92,'Adj NEA Backsheet'!$D$5:$CB$183,M$9,FALSE))="","",(VLOOKUP($E92,'Adj NEA Backsheet'!$D$5:$CB$183,M$9,FALSE))),"")</f>
        <v>2489.8187603494139</v>
      </c>
      <c r="N92" s="123">
        <f ca="1">IFERROR(IF((VLOOKUP($E92,'Adj NEA Backsheet'!$D$5:$CB$183,N$9,FALSE))="","",(VLOOKUP($E92,'Adj NEA Backsheet'!$D$5:$CB$183,N$9,FALSE))),"")</f>
        <v>2437.0340533679782</v>
      </c>
      <c r="O92" s="173">
        <f ca="1">IFERROR(IF((VLOOKUP($E92,'Adj NEA Backsheet'!$D$5:$CB$183,O$9,FALSE))="","",(VLOOKUP($E92,'Adj NEA Backsheet'!$D$5:$CB$183,O$9,FALSE))),"")</f>
        <v>2516.4004467787404</v>
      </c>
      <c r="P92" s="122">
        <f ca="1">IFERROR(IF((VLOOKUP($E92,'Adj NEA Backsheet'!$D$5:$CB$183,P$9,FALSE))="","",(VLOOKUP($E92,'Adj NEA Backsheet'!$D$5:$CB$183,P$9,FALSE))),"")</f>
        <v>2494.9872604748543</v>
      </c>
      <c r="Q92" s="123">
        <f ca="1">IFERROR(IF((VLOOKUP($E92,'NEA Backsheet'!$D$5:$CB$183,Q$9,FALSE))="","",(VLOOKUP($E92,'NEA Backsheet'!$D$5:$CB$183,Q$9,FALSE))),"")</f>
        <v>2642.8934012858072</v>
      </c>
      <c r="R92" s="234">
        <f ca="1">IFERROR(IF((VLOOKUP($E92,'NEA Backsheet'!$D$5:$CB$183,R$9,FALSE))="","",(VLOOKUP($E92,'NEA Backsheet'!$D$5:$CB$183,R$9,FALSE))),"")</f>
        <v>2635.9912007903822</v>
      </c>
    </row>
    <row r="93" spans="1:18"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IFERROR(IF((VLOOKUP($E93,'Adj NEA Backsheet'!$D$5:$CB$183,G$9,FALSE))="","",(VLOOKUP($E93,'Adj NEA Backsheet'!$D$5:$CB$183,G$9,FALSE))),"")</f>
        <v>2116.6556710589016</v>
      </c>
      <c r="H93" s="121">
        <f ca="1">IFERROR(IF((VLOOKUP($E93,'Adj NEA Backsheet'!$D$5:$CB$183,H$9,FALSE))="","",(VLOOKUP($E93,'Adj NEA Backsheet'!$D$5:$CB$183,H$9,FALSE))),"")</f>
        <v>2181.4955554553126</v>
      </c>
      <c r="I93" s="121">
        <f ca="1">IFERROR(IF((VLOOKUP($E93,'Adj NEA Backsheet'!$D$5:$CB$183,I$9,FALSE))="","",(VLOOKUP($E93,'Adj NEA Backsheet'!$D$5:$CB$183,I$9,FALSE))),"")</f>
        <v>2200.8775669827505</v>
      </c>
      <c r="J93" s="122">
        <f ca="1">IFERROR(IF((VLOOKUP($E93,'Adj NEA Backsheet'!$D$5:$CB$183,J$9,FALSE))="","",(VLOOKUP($E93,'Adj NEA Backsheet'!$D$5:$CB$183,J$9,FALSE))),"")</f>
        <v>2128.5707842511165</v>
      </c>
      <c r="K93" s="120">
        <f ca="1">IFERROR(IF((VLOOKUP($E93,'Adj NEA Backsheet'!$D$5:$CB$183,K$9,FALSE))="","",(VLOOKUP($E93,'Adj NEA Backsheet'!$D$5:$CB$183,K$9,FALSE))),"")</f>
        <v>2145.9388303736946</v>
      </c>
      <c r="L93" s="121">
        <f ca="1">IFERROR(IF((VLOOKUP($E93,'Adj NEA Backsheet'!$D$5:$CB$183,L$9,FALSE))="","",(VLOOKUP($E93,'Adj NEA Backsheet'!$D$5:$CB$183,L$9,FALSE))),"")</f>
        <v>2165.2194464274312</v>
      </c>
      <c r="M93" s="121">
        <f ca="1">IFERROR(IF((VLOOKUP($E93,'Adj NEA Backsheet'!$D$5:$CB$183,M$9,FALSE))="","",(VLOOKUP($E93,'Adj NEA Backsheet'!$D$5:$CB$183,M$9,FALSE))),"")</f>
        <v>2170.7263295742409</v>
      </c>
      <c r="N93" s="123">
        <f ca="1">IFERROR(IF((VLOOKUP($E93,'Adj NEA Backsheet'!$D$5:$CB$183,N$9,FALSE))="","",(VLOOKUP($E93,'Adj NEA Backsheet'!$D$5:$CB$183,N$9,FALSE))),"")</f>
        <v>2100.4105679413151</v>
      </c>
      <c r="O93" s="173">
        <f ca="1">IFERROR(IF((VLOOKUP($E93,'Adj NEA Backsheet'!$D$5:$CB$183,O$9,FALSE))="","",(VLOOKUP($E93,'Adj NEA Backsheet'!$D$5:$CB$183,O$9,FALSE))),"")</f>
        <v>2168.4715307232282</v>
      </c>
      <c r="P93" s="122">
        <f ca="1">IFERROR(IF((VLOOKUP($E93,'Adj NEA Backsheet'!$D$5:$CB$183,P$9,FALSE))="","",(VLOOKUP($E93,'Adj NEA Backsheet'!$D$5:$CB$183,P$9,FALSE))),"")</f>
        <v>2101.7597022916257</v>
      </c>
      <c r="Q93" s="123">
        <f ca="1">IFERROR(IF((VLOOKUP($E93,'NEA Backsheet'!$D$5:$CB$183,Q$9,FALSE))="","",(VLOOKUP($E93,'NEA Backsheet'!$D$5:$CB$183,Q$9,FALSE))),"")</f>
        <v>2310.7274595037411</v>
      </c>
      <c r="R93" s="234">
        <f ca="1">IFERROR(IF((VLOOKUP($E93,'NEA Backsheet'!$D$5:$CB$183,R$9,FALSE))="","",(VLOOKUP($E93,'NEA Backsheet'!$D$5:$CB$183,R$9,FALSE))),"")</f>
        <v>2180.6742447833071</v>
      </c>
    </row>
    <row r="94" spans="1:18"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IFERROR(IF((VLOOKUP($E94,'Adj NEA Backsheet'!$D$5:$CB$183,G$9,FALSE))="","",(VLOOKUP($E94,'Adj NEA Backsheet'!$D$5:$CB$183,G$9,FALSE))),"")</f>
        <v>2240.2392943264686</v>
      </c>
      <c r="H94" s="121">
        <f ca="1">IFERROR(IF((VLOOKUP($E94,'Adj NEA Backsheet'!$D$5:$CB$183,H$9,FALSE))="","",(VLOOKUP($E94,'Adj NEA Backsheet'!$D$5:$CB$183,H$9,FALSE))),"")</f>
        <v>2272.9380442888073</v>
      </c>
      <c r="I94" s="121">
        <f ca="1">IFERROR(IF((VLOOKUP($E94,'Adj NEA Backsheet'!$D$5:$CB$183,I$9,FALSE))="","",(VLOOKUP($E94,'Adj NEA Backsheet'!$D$5:$CB$183,I$9,FALSE))),"")</f>
        <v>2541.4723274411785</v>
      </c>
      <c r="J94" s="122">
        <f ca="1">IFERROR(IF((VLOOKUP($E94,'Adj NEA Backsheet'!$D$5:$CB$183,J$9,FALSE))="","",(VLOOKUP($E94,'Adj NEA Backsheet'!$D$5:$CB$183,J$9,FALSE))),"")</f>
        <v>2682.2611789062321</v>
      </c>
      <c r="K94" s="120">
        <f ca="1">IFERROR(IF((VLOOKUP($E94,'Adj NEA Backsheet'!$D$5:$CB$183,K$9,FALSE))="","",(VLOOKUP($E94,'Adj NEA Backsheet'!$D$5:$CB$183,K$9,FALSE))),"")</f>
        <v>2686.4055408669392</v>
      </c>
      <c r="L94" s="121">
        <f ca="1">IFERROR(IF((VLOOKUP($E94,'Adj NEA Backsheet'!$D$5:$CB$183,L$9,FALSE))="","",(VLOOKUP($E94,'Adj NEA Backsheet'!$D$5:$CB$183,L$9,FALSE))),"")</f>
        <v>2592.0011599963782</v>
      </c>
      <c r="M94" s="121">
        <f ca="1">IFERROR(IF((VLOOKUP($E94,'Adj NEA Backsheet'!$D$5:$CB$183,M$9,FALSE))="","",(VLOOKUP($E94,'Adj NEA Backsheet'!$D$5:$CB$183,M$9,FALSE))),"")</f>
        <v>2659.510234100213</v>
      </c>
      <c r="N94" s="123">
        <f ca="1">IFERROR(IF((VLOOKUP($E94,'Adj NEA Backsheet'!$D$5:$CB$183,N$9,FALSE))="","",(VLOOKUP($E94,'Adj NEA Backsheet'!$D$5:$CB$183,N$9,FALSE))),"")</f>
        <v>2539.708340916357</v>
      </c>
      <c r="O94" s="173">
        <f ca="1">IFERROR(IF((VLOOKUP($E94,'Adj NEA Backsheet'!$D$5:$CB$183,O$9,FALSE))="","",(VLOOKUP($E94,'Adj NEA Backsheet'!$D$5:$CB$183,O$9,FALSE))),"")</f>
        <v>2637.7422026434679</v>
      </c>
      <c r="P94" s="122">
        <f ca="1">IFERROR(IF((VLOOKUP($E94,'Adj NEA Backsheet'!$D$5:$CB$183,P$9,FALSE))="","",(VLOOKUP($E94,'Adj NEA Backsheet'!$D$5:$CB$183,P$9,FALSE))),"")</f>
        <v>2707.7623060390356</v>
      </c>
      <c r="Q94" s="123">
        <f ca="1">IFERROR(IF((VLOOKUP($E94,'NEA Backsheet'!$D$5:$CB$183,Q$9,FALSE))="","",(VLOOKUP($E94,'NEA Backsheet'!$D$5:$CB$183,Q$9,FALSE))),"")</f>
        <v>2864.4753062885693</v>
      </c>
      <c r="R94" s="234">
        <f ca="1">IFERROR(IF((VLOOKUP($E94,'NEA Backsheet'!$D$5:$CB$183,R$9,FALSE))="","",(VLOOKUP($E94,'NEA Backsheet'!$D$5:$CB$183,R$9,FALSE))),"")</f>
        <v>2907.7704682798403</v>
      </c>
    </row>
    <row r="95" spans="1:18"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IFERROR(IF((VLOOKUP($E95,'Adj NEA Backsheet'!$D$5:$CB$183,G$9,FALSE))="","",(VLOOKUP($E95,'Adj NEA Backsheet'!$D$5:$CB$183,G$9,FALSE))),"")</f>
        <v>3467.4555401959942</v>
      </c>
      <c r="H95" s="121">
        <f ca="1">IFERROR(IF((VLOOKUP($E95,'Adj NEA Backsheet'!$D$5:$CB$183,H$9,FALSE))="","",(VLOOKUP($E95,'Adj NEA Backsheet'!$D$5:$CB$183,H$9,FALSE))),"")</f>
        <v>3439.640837374413</v>
      </c>
      <c r="I95" s="121">
        <f ca="1">IFERROR(IF((VLOOKUP($E95,'Adj NEA Backsheet'!$D$5:$CB$183,I$9,FALSE))="","",(VLOOKUP($E95,'Adj NEA Backsheet'!$D$5:$CB$183,I$9,FALSE))),"")</f>
        <v>3597.2281370683463</v>
      </c>
      <c r="J95" s="122">
        <f ca="1">IFERROR(IF((VLOOKUP($E95,'Adj NEA Backsheet'!$D$5:$CB$183,J$9,FALSE))="","",(VLOOKUP($E95,'Adj NEA Backsheet'!$D$5:$CB$183,J$9,FALSE))),"")</f>
        <v>3593.5552158811565</v>
      </c>
      <c r="K95" s="120">
        <f ca="1">IFERROR(IF((VLOOKUP($E95,'Adj NEA Backsheet'!$D$5:$CB$183,K$9,FALSE))="","",(VLOOKUP($E95,'Adj NEA Backsheet'!$D$5:$CB$183,K$9,FALSE))),"")</f>
        <v>3623.7743639378496</v>
      </c>
      <c r="L95" s="121">
        <f ca="1">IFERROR(IF((VLOOKUP($E95,'Adj NEA Backsheet'!$D$5:$CB$183,L$9,FALSE))="","",(VLOOKUP($E95,'Adj NEA Backsheet'!$D$5:$CB$183,L$9,FALSE))),"")</f>
        <v>3563.8822577603037</v>
      </c>
      <c r="M95" s="121">
        <f ca="1">IFERROR(IF((VLOOKUP($E95,'Adj NEA Backsheet'!$D$5:$CB$183,M$9,FALSE))="","",(VLOOKUP($E95,'Adj NEA Backsheet'!$D$5:$CB$183,M$9,FALSE))),"")</f>
        <v>3704.5085885539411</v>
      </c>
      <c r="N95" s="123">
        <f ca="1">IFERROR(IF((VLOOKUP($E95,'Adj NEA Backsheet'!$D$5:$CB$183,N$9,FALSE))="","",(VLOOKUP($E95,'Adj NEA Backsheet'!$D$5:$CB$183,N$9,FALSE))),"")</f>
        <v>3724.905439678631</v>
      </c>
      <c r="O95" s="173">
        <f ca="1">IFERROR(IF((VLOOKUP($E95,'Adj NEA Backsheet'!$D$5:$CB$183,O$9,FALSE))="","",(VLOOKUP($E95,'Adj NEA Backsheet'!$D$5:$CB$183,O$9,FALSE))),"")</f>
        <v>3704.165718312453</v>
      </c>
      <c r="P95" s="122">
        <f ca="1">IFERROR(IF((VLOOKUP($E95,'Adj NEA Backsheet'!$D$5:$CB$183,P$9,FALSE))="","",(VLOOKUP($E95,'Adj NEA Backsheet'!$D$5:$CB$183,P$9,FALSE))),"")</f>
        <v>3639.13124905733</v>
      </c>
      <c r="Q95" s="123">
        <f ca="1">IFERROR(IF((VLOOKUP($E95,'NEA Backsheet'!$D$5:$CB$183,Q$9,FALSE))="","",(VLOOKUP($E95,'NEA Backsheet'!$D$5:$CB$183,Q$9,FALSE))),"")</f>
        <v>3706.6227879085136</v>
      </c>
      <c r="R95" s="234">
        <f ca="1">IFERROR(IF((VLOOKUP($E95,'NEA Backsheet'!$D$5:$CB$183,R$9,FALSE))="","",(VLOOKUP($E95,'NEA Backsheet'!$D$5:$CB$183,R$9,FALSE))),"")</f>
        <v>3942.7434209457956</v>
      </c>
    </row>
    <row r="96" spans="1:18"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IFERROR(IF((VLOOKUP($E96,'Adj NEA Backsheet'!$D$5:$CB$183,G$9,FALSE))="","",(VLOOKUP($E96,'Adj NEA Backsheet'!$D$5:$CB$183,G$9,FALSE))),"")</f>
        <v>2570.4442211881014</v>
      </c>
      <c r="H96" s="121">
        <f ca="1">IFERROR(IF((VLOOKUP($E96,'Adj NEA Backsheet'!$D$5:$CB$183,H$9,FALSE))="","",(VLOOKUP($E96,'Adj NEA Backsheet'!$D$5:$CB$183,H$9,FALSE))),"")</f>
        <v>2626.4200815482577</v>
      </c>
      <c r="I96" s="121">
        <f ca="1">IFERROR(IF((VLOOKUP($E96,'Adj NEA Backsheet'!$D$5:$CB$183,I$9,FALSE))="","",(VLOOKUP($E96,'Adj NEA Backsheet'!$D$5:$CB$183,I$9,FALSE))),"")</f>
        <v>2653.5963147567982</v>
      </c>
      <c r="J96" s="122">
        <f ca="1">IFERROR(IF((VLOOKUP($E96,'Adj NEA Backsheet'!$D$5:$CB$183,J$9,FALSE))="","",(VLOOKUP($E96,'Adj NEA Backsheet'!$D$5:$CB$183,J$9,FALSE))),"")</f>
        <v>2609.1909408281153</v>
      </c>
      <c r="K96" s="120">
        <f ca="1">IFERROR(IF((VLOOKUP($E96,'Adj NEA Backsheet'!$D$5:$CB$183,K$9,FALSE))="","",(VLOOKUP($E96,'Adj NEA Backsheet'!$D$5:$CB$183,K$9,FALSE))),"")</f>
        <v>2630.7781969467437</v>
      </c>
      <c r="L96" s="121">
        <f ca="1">IFERROR(IF((VLOOKUP($E96,'Adj NEA Backsheet'!$D$5:$CB$183,L$9,FALSE))="","",(VLOOKUP($E96,'Adj NEA Backsheet'!$D$5:$CB$183,L$9,FALSE))),"")</f>
        <v>2659.9283820127403</v>
      </c>
      <c r="M96" s="121">
        <f ca="1">IFERROR(IF((VLOOKUP($E96,'Adj NEA Backsheet'!$D$5:$CB$183,M$9,FALSE))="","",(VLOOKUP($E96,'Adj NEA Backsheet'!$D$5:$CB$183,M$9,FALSE))),"")</f>
        <v>2660.049789628617</v>
      </c>
      <c r="N96" s="123">
        <f ca="1">IFERROR(IF((VLOOKUP($E96,'Adj NEA Backsheet'!$D$5:$CB$183,N$9,FALSE))="","",(VLOOKUP($E96,'Adj NEA Backsheet'!$D$5:$CB$183,N$9,FALSE))),"")</f>
        <v>2569.6970419696372</v>
      </c>
      <c r="O96" s="173">
        <f ca="1">IFERROR(IF((VLOOKUP($E96,'Adj NEA Backsheet'!$D$5:$CB$183,O$9,FALSE))="","",(VLOOKUP($E96,'Adj NEA Backsheet'!$D$5:$CB$183,O$9,FALSE))),"")</f>
        <v>2728.7253694960127</v>
      </c>
      <c r="P96" s="122">
        <f ca="1">IFERROR(IF((VLOOKUP($E96,'Adj NEA Backsheet'!$D$5:$CB$183,P$9,FALSE))="","",(VLOOKUP($E96,'Adj NEA Backsheet'!$D$5:$CB$183,P$9,FALSE))),"")</f>
        <v>2676.8138503207306</v>
      </c>
      <c r="Q96" s="123">
        <f ca="1">IFERROR(IF((VLOOKUP($E96,'NEA Backsheet'!$D$5:$CB$183,Q$9,FALSE))="","",(VLOOKUP($E96,'NEA Backsheet'!$D$5:$CB$183,Q$9,FALSE))),"")</f>
        <v>2622.7032554773664</v>
      </c>
      <c r="R96" s="234">
        <f ca="1">IFERROR(IF((VLOOKUP($E96,'NEA Backsheet'!$D$5:$CB$183,R$9,FALSE))="","",(VLOOKUP($E96,'NEA Backsheet'!$D$5:$CB$183,R$9,FALSE))),"")</f>
        <v>2445.0747162742937</v>
      </c>
    </row>
    <row r="97" spans="1:18"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IFERROR(IF((VLOOKUP($E97,'Adj NEA Backsheet'!$D$5:$CB$183,G$9,FALSE))="","",(VLOOKUP($E97,'Adj NEA Backsheet'!$D$5:$CB$183,G$9,FALSE))),"")</f>
        <v>2480.6096648777161</v>
      </c>
      <c r="H97" s="121">
        <f ca="1">IFERROR(IF((VLOOKUP($E97,'Adj NEA Backsheet'!$D$5:$CB$183,H$9,FALSE))="","",(VLOOKUP($E97,'Adj NEA Backsheet'!$D$5:$CB$183,H$9,FALSE))),"")</f>
        <v>2520.1405877191269</v>
      </c>
      <c r="I97" s="121">
        <f ca="1">IFERROR(IF((VLOOKUP($E97,'Adj NEA Backsheet'!$D$5:$CB$183,I$9,FALSE))="","",(VLOOKUP($E97,'Adj NEA Backsheet'!$D$5:$CB$183,I$9,FALSE))),"")</f>
        <v>2607.8905252579571</v>
      </c>
      <c r="J97" s="122">
        <f ca="1">IFERROR(IF((VLOOKUP($E97,'Adj NEA Backsheet'!$D$5:$CB$183,J$9,FALSE))="","",(VLOOKUP($E97,'Adj NEA Backsheet'!$D$5:$CB$183,J$9,FALSE))),"")</f>
        <v>2587.1129356216184</v>
      </c>
      <c r="K97" s="120">
        <f ca="1">IFERROR(IF((VLOOKUP($E97,'Adj NEA Backsheet'!$D$5:$CB$183,K$9,FALSE))="","",(VLOOKUP($E97,'Adj NEA Backsheet'!$D$5:$CB$183,K$9,FALSE))),"")</f>
        <v>2476.1315069554371</v>
      </c>
      <c r="L97" s="121">
        <f ca="1">IFERROR(IF((VLOOKUP($E97,'Adj NEA Backsheet'!$D$5:$CB$183,L$9,FALSE))="","",(VLOOKUP($E97,'Adj NEA Backsheet'!$D$5:$CB$183,L$9,FALSE))),"")</f>
        <v>2486.2163907377321</v>
      </c>
      <c r="M97" s="121">
        <f ca="1">IFERROR(IF((VLOOKUP($E97,'Adj NEA Backsheet'!$D$5:$CB$183,M$9,FALSE))="","",(VLOOKUP($E97,'Adj NEA Backsheet'!$D$5:$CB$183,M$9,FALSE))),"")</f>
        <v>2688.1268632349988</v>
      </c>
      <c r="N97" s="123">
        <f ca="1">IFERROR(IF((VLOOKUP($E97,'Adj NEA Backsheet'!$D$5:$CB$183,N$9,FALSE))="","",(VLOOKUP($E97,'Adj NEA Backsheet'!$D$5:$CB$183,N$9,FALSE))),"")</f>
        <v>2632.0341110744325</v>
      </c>
      <c r="O97" s="173">
        <f ca="1">IFERROR(IF((VLOOKUP($E97,'Adj NEA Backsheet'!$D$5:$CB$183,O$9,FALSE))="","",(VLOOKUP($E97,'Adj NEA Backsheet'!$D$5:$CB$183,O$9,FALSE))),"")</f>
        <v>2478.814982136354</v>
      </c>
      <c r="P97" s="122">
        <f ca="1">IFERROR(IF((VLOOKUP($E97,'Adj NEA Backsheet'!$D$5:$CB$183,P$9,FALSE))="","",(VLOOKUP($E97,'Adj NEA Backsheet'!$D$5:$CB$183,P$9,FALSE))),"")</f>
        <v>2465.7598314450411</v>
      </c>
      <c r="Q97" s="123">
        <f ca="1">IFERROR(IF((VLOOKUP($E97,'NEA Backsheet'!$D$5:$CB$183,Q$9,FALSE))="","",(VLOOKUP($E97,'NEA Backsheet'!$D$5:$CB$183,Q$9,FALSE))),"")</f>
        <v>2604.8532525392193</v>
      </c>
      <c r="R97" s="234">
        <f ca="1">IFERROR(IF((VLOOKUP($E97,'NEA Backsheet'!$D$5:$CB$183,R$9,FALSE))="","",(VLOOKUP($E97,'NEA Backsheet'!$D$5:$CB$183,R$9,FALSE))),"")</f>
        <v>2777.8450438825216</v>
      </c>
    </row>
    <row r="98" spans="1:18"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IFERROR(IF((VLOOKUP($E98,'Adj NEA Backsheet'!$D$5:$CB$183,G$9,FALSE))="","",(VLOOKUP($E98,'Adj NEA Backsheet'!$D$5:$CB$183,G$9,FALSE))),"")</f>
        <v>2327.1949503972041</v>
      </c>
      <c r="H98" s="121">
        <f ca="1">IFERROR(IF((VLOOKUP($E98,'Adj NEA Backsheet'!$D$5:$CB$183,H$9,FALSE))="","",(VLOOKUP($E98,'Adj NEA Backsheet'!$D$5:$CB$183,H$9,FALSE))),"")</f>
        <v>2333.8818178535826</v>
      </c>
      <c r="I98" s="121">
        <f ca="1">IFERROR(IF((VLOOKUP($E98,'Adj NEA Backsheet'!$D$5:$CB$183,I$9,FALSE))="","",(VLOOKUP($E98,'Adj NEA Backsheet'!$D$5:$CB$183,I$9,FALSE))),"")</f>
        <v>2412.6722877936518</v>
      </c>
      <c r="J98" s="122">
        <f ca="1">IFERROR(IF((VLOOKUP($E98,'Adj NEA Backsheet'!$D$5:$CB$183,J$9,FALSE))="","",(VLOOKUP($E98,'Adj NEA Backsheet'!$D$5:$CB$183,J$9,FALSE))),"")</f>
        <v>2306.3156888093445</v>
      </c>
      <c r="K98" s="120">
        <f ca="1">IFERROR(IF((VLOOKUP($E98,'Adj NEA Backsheet'!$D$5:$CB$183,K$9,FALSE))="","",(VLOOKUP($E98,'Adj NEA Backsheet'!$D$5:$CB$183,K$9,FALSE))),"")</f>
        <v>2292.0882394007031</v>
      </c>
      <c r="L98" s="121">
        <f ca="1">IFERROR(IF((VLOOKUP($E98,'Adj NEA Backsheet'!$D$5:$CB$183,L$9,FALSE))="","",(VLOOKUP($E98,'Adj NEA Backsheet'!$D$5:$CB$183,L$9,FALSE))),"")</f>
        <v>2389.1673984997919</v>
      </c>
      <c r="M98" s="121">
        <f ca="1">IFERROR(IF((VLOOKUP($E98,'Adj NEA Backsheet'!$D$5:$CB$183,M$9,FALSE))="","",(VLOOKUP($E98,'Adj NEA Backsheet'!$D$5:$CB$183,M$9,FALSE))),"")</f>
        <v>2440.3696496757307</v>
      </c>
      <c r="N98" s="123">
        <f ca="1">IFERROR(IF((VLOOKUP($E98,'Adj NEA Backsheet'!$D$5:$CB$183,N$9,FALSE))="","",(VLOOKUP($E98,'Adj NEA Backsheet'!$D$5:$CB$183,N$9,FALSE))),"")</f>
        <v>2288.7108577188542</v>
      </c>
      <c r="O98" s="173">
        <f ca="1">IFERROR(IF((VLOOKUP($E98,'Adj NEA Backsheet'!$D$5:$CB$183,O$9,FALSE))="","",(VLOOKUP($E98,'Adj NEA Backsheet'!$D$5:$CB$183,O$9,FALSE))),"")</f>
        <v>2404.0495576635885</v>
      </c>
      <c r="P98" s="122">
        <f ca="1">IFERROR(IF((VLOOKUP($E98,'Adj NEA Backsheet'!$D$5:$CB$183,P$9,FALSE))="","",(VLOOKUP($E98,'Adj NEA Backsheet'!$D$5:$CB$183,P$9,FALSE))),"")</f>
        <v>2418.7009783754579</v>
      </c>
      <c r="Q98" s="123">
        <f ca="1">IFERROR(IF((VLOOKUP($E98,'NEA Backsheet'!$D$5:$CB$183,Q$9,FALSE))="","",(VLOOKUP($E98,'NEA Backsheet'!$D$5:$CB$183,Q$9,FALSE))),"")</f>
        <v>2585.1270547723207</v>
      </c>
      <c r="R98" s="234">
        <f ca="1">IFERROR(IF((VLOOKUP($E98,'NEA Backsheet'!$D$5:$CB$183,R$9,FALSE))="","",(VLOOKUP($E98,'NEA Backsheet'!$D$5:$CB$183,R$9,FALSE))),"")</f>
        <v>2485.1656693012742</v>
      </c>
    </row>
    <row r="99" spans="1:18"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IFERROR(IF((VLOOKUP($E99,'Adj NEA Backsheet'!$D$5:$CB$183,G$9,FALSE))="","",(VLOOKUP($E99,'Adj NEA Backsheet'!$D$5:$CB$183,G$9,FALSE))),"")</f>
        <v>2286.3930959108734</v>
      </c>
      <c r="H99" s="121">
        <f ca="1">IFERROR(IF((VLOOKUP($E99,'Adj NEA Backsheet'!$D$5:$CB$183,H$9,FALSE))="","",(VLOOKUP($E99,'Adj NEA Backsheet'!$D$5:$CB$183,H$9,FALSE))),"")</f>
        <v>2336.0425202442284</v>
      </c>
      <c r="I99" s="121">
        <f ca="1">IFERROR(IF((VLOOKUP($E99,'Adj NEA Backsheet'!$D$5:$CB$183,I$9,FALSE))="","",(VLOOKUP($E99,'Adj NEA Backsheet'!$D$5:$CB$183,I$9,FALSE))),"")</f>
        <v>2374.8523576200059</v>
      </c>
      <c r="J99" s="122">
        <f ca="1">IFERROR(IF((VLOOKUP($E99,'Adj NEA Backsheet'!$D$5:$CB$183,J$9,FALSE))="","",(VLOOKUP($E99,'Adj NEA Backsheet'!$D$5:$CB$183,J$9,FALSE))),"")</f>
        <v>2336.4498878352497</v>
      </c>
      <c r="K99" s="120">
        <f ca="1">IFERROR(IF((VLOOKUP($E99,'Adj NEA Backsheet'!$D$5:$CB$183,K$9,FALSE))="","",(VLOOKUP($E99,'Adj NEA Backsheet'!$D$5:$CB$183,K$9,FALSE))),"")</f>
        <v>2432.2412423848182</v>
      </c>
      <c r="L99" s="121">
        <f ca="1">IFERROR(IF((VLOOKUP($E99,'Adj NEA Backsheet'!$D$5:$CB$183,L$9,FALSE))="","",(VLOOKUP($E99,'Adj NEA Backsheet'!$D$5:$CB$183,L$9,FALSE))),"")</f>
        <v>2396.3053487548714</v>
      </c>
      <c r="M99" s="121">
        <f ca="1">IFERROR(IF((VLOOKUP($E99,'Adj NEA Backsheet'!$D$5:$CB$183,M$9,FALSE))="","",(VLOOKUP($E99,'Adj NEA Backsheet'!$D$5:$CB$183,M$9,FALSE))),"")</f>
        <v>2462.3233372969221</v>
      </c>
      <c r="N99" s="123">
        <f ca="1">IFERROR(IF((VLOOKUP($E99,'Adj NEA Backsheet'!$D$5:$CB$183,N$9,FALSE))="","",(VLOOKUP($E99,'Adj NEA Backsheet'!$D$5:$CB$183,N$9,FALSE))),"")</f>
        <v>2413.1547560039689</v>
      </c>
      <c r="O99" s="173">
        <f ca="1">IFERROR(IF((VLOOKUP($E99,'Adj NEA Backsheet'!$D$5:$CB$183,O$9,FALSE))="","",(VLOOKUP($E99,'Adj NEA Backsheet'!$D$5:$CB$183,O$9,FALSE))),"")</f>
        <v>2292.5611426601522</v>
      </c>
      <c r="P99" s="122">
        <f ca="1">IFERROR(IF((VLOOKUP($E99,'Adj NEA Backsheet'!$D$5:$CB$183,P$9,FALSE))="","",(VLOOKUP($E99,'Adj NEA Backsheet'!$D$5:$CB$183,P$9,FALSE))),"")</f>
        <v>2358.9983864677965</v>
      </c>
      <c r="Q99" s="123">
        <f ca="1">IFERROR(IF((VLOOKUP($E99,'NEA Backsheet'!$D$5:$CB$183,Q$9,FALSE))="","",(VLOOKUP($E99,'NEA Backsheet'!$D$5:$CB$183,Q$9,FALSE))),"")</f>
        <v>2413.6568865536929</v>
      </c>
      <c r="R99" s="234">
        <f ca="1">IFERROR(IF((VLOOKUP($E99,'NEA Backsheet'!$D$5:$CB$183,R$9,FALSE))="","",(VLOOKUP($E99,'NEA Backsheet'!$D$5:$CB$183,R$9,FALSE))),"")</f>
        <v>2276.4279467086567</v>
      </c>
    </row>
    <row r="100" spans="1:18"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IFERROR(IF((VLOOKUP($E100,'Adj NEA Backsheet'!$D$5:$CB$183,G$9,FALSE))="","",(VLOOKUP($E100,'Adj NEA Backsheet'!$D$5:$CB$183,G$9,FALSE))),"")</f>
        <v>2842.3798536308832</v>
      </c>
      <c r="H100" s="121">
        <f ca="1">IFERROR(IF((VLOOKUP($E100,'Adj NEA Backsheet'!$D$5:$CB$183,H$9,FALSE))="","",(VLOOKUP($E100,'Adj NEA Backsheet'!$D$5:$CB$183,H$9,FALSE))),"")</f>
        <v>2948.7076750770407</v>
      </c>
      <c r="I100" s="121">
        <f ca="1">IFERROR(IF((VLOOKUP($E100,'Adj NEA Backsheet'!$D$5:$CB$183,I$9,FALSE))="","",(VLOOKUP($E100,'Adj NEA Backsheet'!$D$5:$CB$183,I$9,FALSE))),"")</f>
        <v>2889.3452734173079</v>
      </c>
      <c r="J100" s="122">
        <f ca="1">IFERROR(IF((VLOOKUP($E100,'Adj NEA Backsheet'!$D$5:$CB$183,J$9,FALSE))="","",(VLOOKUP($E100,'Adj NEA Backsheet'!$D$5:$CB$183,J$9,FALSE))),"")</f>
        <v>2851.2555524803975</v>
      </c>
      <c r="K100" s="120">
        <f ca="1">IFERROR(IF((VLOOKUP($E100,'Adj NEA Backsheet'!$D$5:$CB$183,K$9,FALSE))="","",(VLOOKUP($E100,'Adj NEA Backsheet'!$D$5:$CB$183,K$9,FALSE))),"")</f>
        <v>2910.6755667023981</v>
      </c>
      <c r="L100" s="121">
        <f ca="1">IFERROR(IF((VLOOKUP($E100,'Adj NEA Backsheet'!$D$5:$CB$183,L$9,FALSE))="","",(VLOOKUP($E100,'Adj NEA Backsheet'!$D$5:$CB$183,L$9,FALSE))),"")</f>
        <v>2836.3739520657432</v>
      </c>
      <c r="M100" s="121">
        <f ca="1">IFERROR(IF((VLOOKUP($E100,'Adj NEA Backsheet'!$D$5:$CB$183,M$9,FALSE))="","",(VLOOKUP($E100,'Adj NEA Backsheet'!$D$5:$CB$183,M$9,FALSE))),"")</f>
        <v>3029.9027595801522</v>
      </c>
      <c r="N100" s="123">
        <f ca="1">IFERROR(IF((VLOOKUP($E100,'Adj NEA Backsheet'!$D$5:$CB$183,N$9,FALSE))="","",(VLOOKUP($E100,'Adj NEA Backsheet'!$D$5:$CB$183,N$9,FALSE))),"")</f>
        <v>2901.2596527508103</v>
      </c>
      <c r="O100" s="173">
        <f ca="1">IFERROR(IF((VLOOKUP($E100,'Adj NEA Backsheet'!$D$5:$CB$183,O$9,FALSE))="","",(VLOOKUP($E100,'Adj NEA Backsheet'!$D$5:$CB$183,O$9,FALSE))),"")</f>
        <v>2673.7480656546604</v>
      </c>
      <c r="P100" s="122">
        <f ca="1">IFERROR(IF((VLOOKUP($E100,'Adj NEA Backsheet'!$D$5:$CB$183,P$9,FALSE))="","",(VLOOKUP($E100,'Adj NEA Backsheet'!$D$5:$CB$183,P$9,FALSE))),"")</f>
        <v>2788.2977828760477</v>
      </c>
      <c r="Q100" s="123">
        <f ca="1">IFERROR(IF((VLOOKUP($E100,'NEA Backsheet'!$D$5:$CB$183,Q$9,FALSE))="","",(VLOOKUP($E100,'NEA Backsheet'!$D$5:$CB$183,Q$9,FALSE))),"")</f>
        <v>2839.3051152200505</v>
      </c>
      <c r="R100" s="234">
        <f ca="1">IFERROR(IF((VLOOKUP($E100,'NEA Backsheet'!$D$5:$CB$183,R$9,FALSE))="","",(VLOOKUP($E100,'NEA Backsheet'!$D$5:$CB$183,R$9,FALSE))),"")</f>
        <v>2910.1948466373215</v>
      </c>
    </row>
    <row r="101" spans="1:18"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IFERROR(IF((VLOOKUP($E101,'Adj NEA Backsheet'!$D$5:$CB$183,G$9,FALSE))="","",(VLOOKUP($E101,'Adj NEA Backsheet'!$D$5:$CB$183,G$9,FALSE))),"")</f>
        <v>2217.9821823753045</v>
      </c>
      <c r="H101" s="121">
        <f ca="1">IFERROR(IF((VLOOKUP($E101,'Adj NEA Backsheet'!$D$5:$CB$183,H$9,FALSE))="","",(VLOOKUP($E101,'Adj NEA Backsheet'!$D$5:$CB$183,H$9,FALSE))),"")</f>
        <v>2299.5517221812402</v>
      </c>
      <c r="I101" s="121">
        <f ca="1">IFERROR(IF((VLOOKUP($E101,'Adj NEA Backsheet'!$D$5:$CB$183,I$9,FALSE))="","",(VLOOKUP($E101,'Adj NEA Backsheet'!$D$5:$CB$183,I$9,FALSE))),"")</f>
        <v>2508.0860239459794</v>
      </c>
      <c r="J101" s="122">
        <f ca="1">IFERROR(IF((VLOOKUP($E101,'Adj NEA Backsheet'!$D$5:$CB$183,J$9,FALSE))="","",(VLOOKUP($E101,'Adj NEA Backsheet'!$D$5:$CB$183,J$9,FALSE))),"")</f>
        <v>2335.9100443309799</v>
      </c>
      <c r="K101" s="120">
        <f ca="1">IFERROR(IF((VLOOKUP($E101,'Adj NEA Backsheet'!$D$5:$CB$183,K$9,FALSE))="","",(VLOOKUP($E101,'Adj NEA Backsheet'!$D$5:$CB$183,K$9,FALSE))),"")</f>
        <v>2228.8947480039233</v>
      </c>
      <c r="L101" s="121">
        <f ca="1">IFERROR(IF((VLOOKUP($E101,'Adj NEA Backsheet'!$D$5:$CB$183,L$9,FALSE))="","",(VLOOKUP($E101,'Adj NEA Backsheet'!$D$5:$CB$183,L$9,FALSE))),"")</f>
        <v>2244.4863805813752</v>
      </c>
      <c r="M101" s="121">
        <f ca="1">IFERROR(IF((VLOOKUP($E101,'Adj NEA Backsheet'!$D$5:$CB$183,M$9,FALSE))="","",(VLOOKUP($E101,'Adj NEA Backsheet'!$D$5:$CB$183,M$9,FALSE))),"")</f>
        <v>2286.3003043118142</v>
      </c>
      <c r="N101" s="123">
        <f ca="1">IFERROR(IF((VLOOKUP($E101,'Adj NEA Backsheet'!$D$5:$CB$183,N$9,FALSE))="","",(VLOOKUP($E101,'Adj NEA Backsheet'!$D$5:$CB$183,N$9,FALSE))),"")</f>
        <v>2180.216990614575</v>
      </c>
      <c r="O101" s="173">
        <f ca="1">IFERROR(IF((VLOOKUP($E101,'Adj NEA Backsheet'!$D$5:$CB$183,O$9,FALSE))="","",(VLOOKUP($E101,'Adj NEA Backsheet'!$D$5:$CB$183,O$9,FALSE))),"")</f>
        <v>2348.6668346216225</v>
      </c>
      <c r="P101" s="122">
        <f ca="1">IFERROR(IF((VLOOKUP($E101,'Adj NEA Backsheet'!$D$5:$CB$183,P$9,FALSE))="","",(VLOOKUP($E101,'Adj NEA Backsheet'!$D$5:$CB$183,P$9,FALSE))),"")</f>
        <v>2422.3727340786681</v>
      </c>
      <c r="Q101" s="123">
        <f ca="1">IFERROR(IF((VLOOKUP($E101,'NEA Backsheet'!$D$5:$CB$183,Q$9,FALSE))="","",(VLOOKUP($E101,'NEA Backsheet'!$D$5:$CB$183,Q$9,FALSE))),"")</f>
        <v>2572.619375279568</v>
      </c>
      <c r="R101" s="234">
        <f ca="1">IFERROR(IF((VLOOKUP($E101,'NEA Backsheet'!$D$5:$CB$183,R$9,FALSE))="","",(VLOOKUP($E101,'NEA Backsheet'!$D$5:$CB$183,R$9,FALSE))),"")</f>
        <v>2579.1232728999494</v>
      </c>
    </row>
    <row r="102" spans="1:18"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IFERROR(IF((VLOOKUP($E102,'Adj NEA Backsheet'!$D$5:$CB$183,G$9,FALSE))="","",(VLOOKUP($E102,'Adj NEA Backsheet'!$D$5:$CB$183,G$9,FALSE))),"")</f>
        <v>2112.0241451452098</v>
      </c>
      <c r="H102" s="121">
        <f ca="1">IFERROR(IF((VLOOKUP($E102,'Adj NEA Backsheet'!$D$5:$CB$183,H$9,FALSE))="","",(VLOOKUP($E102,'Adj NEA Backsheet'!$D$5:$CB$183,H$9,FALSE))),"")</f>
        <v>2069.7393188827009</v>
      </c>
      <c r="I102" s="121">
        <f ca="1">IFERROR(IF((VLOOKUP($E102,'Adj NEA Backsheet'!$D$5:$CB$183,I$9,FALSE))="","",(VLOOKUP($E102,'Adj NEA Backsheet'!$D$5:$CB$183,I$9,FALSE))),"")</f>
        <v>2142.7202051117574</v>
      </c>
      <c r="J102" s="122">
        <f ca="1">IFERROR(IF((VLOOKUP($E102,'Adj NEA Backsheet'!$D$5:$CB$183,J$9,FALSE))="","",(VLOOKUP($E102,'Adj NEA Backsheet'!$D$5:$CB$183,J$9,FALSE))),"")</f>
        <v>2033.5630776236774</v>
      </c>
      <c r="K102" s="120">
        <f ca="1">IFERROR(IF((VLOOKUP($E102,'Adj NEA Backsheet'!$D$5:$CB$183,K$9,FALSE))="","",(VLOOKUP($E102,'Adj NEA Backsheet'!$D$5:$CB$183,K$9,FALSE))),"")</f>
        <v>2096.8475584279131</v>
      </c>
      <c r="L102" s="121">
        <f ca="1">IFERROR(IF((VLOOKUP($E102,'Adj NEA Backsheet'!$D$5:$CB$183,L$9,FALSE))="","",(VLOOKUP($E102,'Adj NEA Backsheet'!$D$5:$CB$183,L$9,FALSE))),"")</f>
        <v>2116.7405578636585</v>
      </c>
      <c r="M102" s="121">
        <f ca="1">IFERROR(IF((VLOOKUP($E102,'Adj NEA Backsheet'!$D$5:$CB$183,M$9,FALSE))="","",(VLOOKUP($E102,'Adj NEA Backsheet'!$D$5:$CB$183,M$9,FALSE))),"")</f>
        <v>2123.5520262562932</v>
      </c>
      <c r="N102" s="123">
        <f ca="1">IFERROR(IF((VLOOKUP($E102,'Adj NEA Backsheet'!$D$5:$CB$183,N$9,FALSE))="","",(VLOOKUP($E102,'Adj NEA Backsheet'!$D$5:$CB$183,N$9,FALSE))),"")</f>
        <v>2048.2453353311594</v>
      </c>
      <c r="O102" s="173">
        <f ca="1">IFERROR(IF((VLOOKUP($E102,'Adj NEA Backsheet'!$D$5:$CB$183,O$9,FALSE))="","",(VLOOKUP($E102,'Adj NEA Backsheet'!$D$5:$CB$183,O$9,FALSE))),"")</f>
        <v>2058.9835610974228</v>
      </c>
      <c r="P102" s="122">
        <f ca="1">IFERROR(IF((VLOOKUP($E102,'Adj NEA Backsheet'!$D$5:$CB$183,P$9,FALSE))="","",(VLOOKUP($E102,'Adj NEA Backsheet'!$D$5:$CB$183,P$9,FALSE))),"")</f>
        <v>1989.6912369816691</v>
      </c>
      <c r="Q102" s="123">
        <f ca="1">IFERROR(IF((VLOOKUP($E102,'NEA Backsheet'!$D$5:$CB$183,Q$9,FALSE))="","",(VLOOKUP($E102,'NEA Backsheet'!$D$5:$CB$183,Q$9,FALSE))),"")</f>
        <v>2152.0323174788055</v>
      </c>
      <c r="R102" s="234">
        <f ca="1">IFERROR(IF((VLOOKUP($E102,'NEA Backsheet'!$D$5:$CB$183,R$9,FALSE))="","",(VLOOKUP($E102,'NEA Backsheet'!$D$5:$CB$183,R$9,FALSE))),"")</f>
        <v>2018.2480627501543</v>
      </c>
    </row>
    <row r="103" spans="1:18"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IFERROR(IF((VLOOKUP($E103,'Adj NEA Backsheet'!$D$5:$CB$183,G$9,FALSE))="","",(VLOOKUP($E103,'Adj NEA Backsheet'!$D$5:$CB$183,G$9,FALSE))),"")</f>
        <v>1823.1956806053388</v>
      </c>
      <c r="H103" s="121">
        <f ca="1">IFERROR(IF((VLOOKUP($E103,'Adj NEA Backsheet'!$D$5:$CB$183,H$9,FALSE))="","",(VLOOKUP($E103,'Adj NEA Backsheet'!$D$5:$CB$183,H$9,FALSE))),"")</f>
        <v>1821.7061294518344</v>
      </c>
      <c r="I103" s="121">
        <f ca="1">IFERROR(IF((VLOOKUP($E103,'Adj NEA Backsheet'!$D$5:$CB$183,I$9,FALSE))="","",(VLOOKUP($E103,'Adj NEA Backsheet'!$D$5:$CB$183,I$9,FALSE))),"")</f>
        <v>1868.3329588671256</v>
      </c>
      <c r="J103" s="122">
        <f ca="1">IFERROR(IF((VLOOKUP($E103,'Adj NEA Backsheet'!$D$5:$CB$183,J$9,FALSE))="","",(VLOOKUP($E103,'Adj NEA Backsheet'!$D$5:$CB$183,J$9,FALSE))),"")</f>
        <v>1796.350167054188</v>
      </c>
      <c r="K103" s="120">
        <f ca="1">IFERROR(IF((VLOOKUP($E103,'Adj NEA Backsheet'!$D$5:$CB$183,K$9,FALSE))="","",(VLOOKUP($E103,'Adj NEA Backsheet'!$D$5:$CB$183,K$9,FALSE))),"")</f>
        <v>1839.9401166308046</v>
      </c>
      <c r="L103" s="121">
        <f ca="1">IFERROR(IF((VLOOKUP($E103,'Adj NEA Backsheet'!$D$5:$CB$183,L$9,FALSE))="","",(VLOOKUP($E103,'Adj NEA Backsheet'!$D$5:$CB$183,L$9,FALSE))),"")</f>
        <v>1839.6449339581802</v>
      </c>
      <c r="M103" s="121">
        <f ca="1">IFERROR(IF((VLOOKUP($E103,'Adj NEA Backsheet'!$D$5:$CB$183,M$9,FALSE))="","",(VLOOKUP($E103,'Adj NEA Backsheet'!$D$5:$CB$183,M$9,FALSE))),"")</f>
        <v>1866.2187525193729</v>
      </c>
      <c r="N103" s="123">
        <f ca="1">IFERROR(IF((VLOOKUP($E103,'Adj NEA Backsheet'!$D$5:$CB$183,N$9,FALSE))="","",(VLOOKUP($E103,'Adj NEA Backsheet'!$D$5:$CB$183,N$9,FALSE))),"")</f>
        <v>1847.530130818785</v>
      </c>
      <c r="O103" s="173">
        <f ca="1">IFERROR(IF((VLOOKUP($E103,'Adj NEA Backsheet'!$D$5:$CB$183,O$9,FALSE))="","",(VLOOKUP($E103,'Adj NEA Backsheet'!$D$5:$CB$183,O$9,FALSE))),"")</f>
        <v>1807.6908165973255</v>
      </c>
      <c r="P103" s="122">
        <f ca="1">IFERROR(IF((VLOOKUP($E103,'Adj NEA Backsheet'!$D$5:$CB$183,P$9,FALSE))="","",(VLOOKUP($E103,'Adj NEA Backsheet'!$D$5:$CB$183,P$9,FALSE))),"")</f>
        <v>1902.4540773157555</v>
      </c>
      <c r="Q103" s="123">
        <f ca="1">IFERROR(IF((VLOOKUP($E103,'NEA Backsheet'!$D$5:$CB$183,Q$9,FALSE))="","",(VLOOKUP($E103,'NEA Backsheet'!$D$5:$CB$183,Q$9,FALSE))),"")</f>
        <v>1990.7826190914816</v>
      </c>
      <c r="R103" s="234">
        <f ca="1">IFERROR(IF((VLOOKUP($E103,'NEA Backsheet'!$D$5:$CB$183,R$9,FALSE))="","",(VLOOKUP($E103,'NEA Backsheet'!$D$5:$CB$183,R$9,FALSE))),"")</f>
        <v>1992.6632037988886</v>
      </c>
    </row>
    <row r="104" spans="1:18"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IFERROR(IF((VLOOKUP($E104,'Adj NEA Backsheet'!$D$5:$CB$183,G$9,FALSE))="","",(VLOOKUP($E104,'Adj NEA Backsheet'!$D$5:$CB$183,G$9,FALSE))),"")</f>
        <v>2622.2975937756851</v>
      </c>
      <c r="H104" s="121">
        <f ca="1">IFERROR(IF((VLOOKUP($E104,'Adj NEA Backsheet'!$D$5:$CB$183,H$9,FALSE))="","",(VLOOKUP($E104,'Adj NEA Backsheet'!$D$5:$CB$183,H$9,FALSE))),"")</f>
        <v>2562.8845325072834</v>
      </c>
      <c r="I104" s="121">
        <f ca="1">IFERROR(IF((VLOOKUP($E104,'Adj NEA Backsheet'!$D$5:$CB$183,I$9,FALSE))="","",(VLOOKUP($E104,'Adj NEA Backsheet'!$D$5:$CB$183,I$9,FALSE))),"")</f>
        <v>2675.4069798024075</v>
      </c>
      <c r="J104" s="122">
        <f ca="1">IFERROR(IF((VLOOKUP($E104,'Adj NEA Backsheet'!$D$5:$CB$183,J$9,FALSE))="","",(VLOOKUP($E104,'Adj NEA Backsheet'!$D$5:$CB$183,J$9,FALSE))),"")</f>
        <v>2660.8358470566836</v>
      </c>
      <c r="K104" s="120">
        <f ca="1">IFERROR(IF((VLOOKUP($E104,'Adj NEA Backsheet'!$D$5:$CB$183,K$9,FALSE))="","",(VLOOKUP($E104,'Adj NEA Backsheet'!$D$5:$CB$183,K$9,FALSE))),"")</f>
        <v>2590.7293595948731</v>
      </c>
      <c r="L104" s="121">
        <f ca="1">IFERROR(IF((VLOOKUP($E104,'Adj NEA Backsheet'!$D$5:$CB$183,L$9,FALSE))="","",(VLOOKUP($E104,'Adj NEA Backsheet'!$D$5:$CB$183,L$9,FALSE))),"")</f>
        <v>2593.2456343269014</v>
      </c>
      <c r="M104" s="121">
        <f ca="1">IFERROR(IF((VLOOKUP($E104,'Adj NEA Backsheet'!$D$5:$CB$183,M$9,FALSE))="","",(VLOOKUP($E104,'Adj NEA Backsheet'!$D$5:$CB$183,M$9,FALSE))),"")</f>
        <v>2675.0493197576575</v>
      </c>
      <c r="N104" s="123">
        <f ca="1">IFERROR(IF((VLOOKUP($E104,'Adj NEA Backsheet'!$D$5:$CB$183,N$9,FALSE))="","",(VLOOKUP($E104,'Adj NEA Backsheet'!$D$5:$CB$183,N$9,FALSE))),"")</f>
        <v>2665.6825540159689</v>
      </c>
      <c r="O104" s="173">
        <f ca="1">IFERROR(IF((VLOOKUP($E104,'Adj NEA Backsheet'!$D$5:$CB$183,O$9,FALSE))="","",(VLOOKUP($E104,'Adj NEA Backsheet'!$D$5:$CB$183,O$9,FALSE))),"")</f>
        <v>2683.0579516861785</v>
      </c>
      <c r="P104" s="122">
        <f ca="1">IFERROR(IF((VLOOKUP($E104,'Adj NEA Backsheet'!$D$5:$CB$183,P$9,FALSE))="","",(VLOOKUP($E104,'Adj NEA Backsheet'!$D$5:$CB$183,P$9,FALSE))),"")</f>
        <v>2683.3737528045785</v>
      </c>
      <c r="Q104" s="123">
        <f ca="1">IFERROR(IF((VLOOKUP($E104,'NEA Backsheet'!$D$5:$CB$183,Q$9,FALSE))="","",(VLOOKUP($E104,'NEA Backsheet'!$D$5:$CB$183,Q$9,FALSE))),"")</f>
        <v>2756.8695477201313</v>
      </c>
      <c r="R104" s="234">
        <f ca="1">IFERROR(IF((VLOOKUP($E104,'NEA Backsheet'!$D$5:$CB$183,R$9,FALSE))="","",(VLOOKUP($E104,'NEA Backsheet'!$D$5:$CB$183,R$9,FALSE))),"")</f>
        <v>2797.3759962036511</v>
      </c>
    </row>
    <row r="105" spans="1:18"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IFERROR(IF((VLOOKUP($E105,'Adj NEA Backsheet'!$D$5:$CB$183,G$9,FALSE))="","",(VLOOKUP($E105,'Adj NEA Backsheet'!$D$5:$CB$183,G$9,FALSE))),"")</f>
        <v>2688.4082977553658</v>
      </c>
      <c r="H105" s="121">
        <f ca="1">IFERROR(IF((VLOOKUP($E105,'Adj NEA Backsheet'!$D$5:$CB$183,H$9,FALSE))="","",(VLOOKUP($E105,'Adj NEA Backsheet'!$D$5:$CB$183,H$9,FALSE))),"")</f>
        <v>2516.9192159312579</v>
      </c>
      <c r="I105" s="121">
        <f ca="1">IFERROR(IF((VLOOKUP($E105,'Adj NEA Backsheet'!$D$5:$CB$183,I$9,FALSE))="","",(VLOOKUP($E105,'Adj NEA Backsheet'!$D$5:$CB$183,I$9,FALSE))),"")</f>
        <v>2642.8038640690629</v>
      </c>
      <c r="J105" s="122">
        <f ca="1">IFERROR(IF((VLOOKUP($E105,'Adj NEA Backsheet'!$D$5:$CB$183,J$9,FALSE))="","",(VLOOKUP($E105,'Adj NEA Backsheet'!$D$5:$CB$183,J$9,FALSE))),"")</f>
        <v>2522.4342100575504</v>
      </c>
      <c r="K105" s="120">
        <f ca="1">IFERROR(IF((VLOOKUP($E105,'Adj NEA Backsheet'!$D$5:$CB$183,K$9,FALSE))="","",(VLOOKUP($E105,'Adj NEA Backsheet'!$D$5:$CB$183,K$9,FALSE))),"")</f>
        <v>2618.654214078364</v>
      </c>
      <c r="L105" s="121">
        <f ca="1">IFERROR(IF((VLOOKUP($E105,'Adj NEA Backsheet'!$D$5:$CB$183,L$9,FALSE))="","",(VLOOKUP($E105,'Adj NEA Backsheet'!$D$5:$CB$183,L$9,FALSE))),"")</f>
        <v>2660.175367110794</v>
      </c>
      <c r="M105" s="121">
        <f ca="1">IFERROR(IF((VLOOKUP($E105,'Adj NEA Backsheet'!$D$5:$CB$183,M$9,FALSE))="","",(VLOOKUP($E105,'Adj NEA Backsheet'!$D$5:$CB$183,M$9,FALSE))),"")</f>
        <v>2704.5755522283675</v>
      </c>
      <c r="N105" s="123">
        <f ca="1">IFERROR(IF((VLOOKUP($E105,'Adj NEA Backsheet'!$D$5:$CB$183,N$9,FALSE))="","",(VLOOKUP($E105,'Adj NEA Backsheet'!$D$5:$CB$183,N$9,FALSE))),"")</f>
        <v>2615.3754402413547</v>
      </c>
      <c r="O105" s="173">
        <f ca="1">IFERROR(IF((VLOOKUP($E105,'Adj NEA Backsheet'!$D$5:$CB$183,O$9,FALSE))="","",(VLOOKUP($E105,'Adj NEA Backsheet'!$D$5:$CB$183,O$9,FALSE))),"")</f>
        <v>2594.8787001206024</v>
      </c>
      <c r="P105" s="122">
        <f ca="1">IFERROR(IF((VLOOKUP($E105,'Adj NEA Backsheet'!$D$5:$CB$183,P$9,FALSE))="","",(VLOOKUP($E105,'Adj NEA Backsheet'!$D$5:$CB$183,P$9,FALSE))),"")</f>
        <v>2476.0834817982031</v>
      </c>
      <c r="Q105" s="123">
        <f ca="1">IFERROR(IF((VLOOKUP($E105,'NEA Backsheet'!$D$5:$CB$183,Q$9,FALSE))="","",(VLOOKUP($E105,'NEA Backsheet'!$D$5:$CB$183,Q$9,FALSE))),"")</f>
        <v>2646.7800679636262</v>
      </c>
      <c r="R105" s="234">
        <f ca="1">IFERROR(IF((VLOOKUP($E105,'NEA Backsheet'!$D$5:$CB$183,R$9,FALSE))="","",(VLOOKUP($E105,'NEA Backsheet'!$D$5:$CB$183,R$9,FALSE))),"")</f>
        <v>2632.2821042975147</v>
      </c>
    </row>
    <row r="106" spans="1:18"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IFERROR(IF((VLOOKUP($E106,'Adj NEA Backsheet'!$D$5:$CB$183,G$9,FALSE))="","",(VLOOKUP($E106,'Adj NEA Backsheet'!$D$5:$CB$183,G$9,FALSE))),"")</f>
        <v>2235.8516867261069</v>
      </c>
      <c r="H106" s="121">
        <f ca="1">IFERROR(IF((VLOOKUP($E106,'Adj NEA Backsheet'!$D$5:$CB$183,H$9,FALSE))="","",(VLOOKUP($E106,'Adj NEA Backsheet'!$D$5:$CB$183,H$9,FALSE))),"")</f>
        <v>2192.5021559386096</v>
      </c>
      <c r="I106" s="121">
        <f ca="1">IFERROR(IF((VLOOKUP($E106,'Adj NEA Backsheet'!$D$5:$CB$183,I$9,FALSE))="","",(VLOOKUP($E106,'Adj NEA Backsheet'!$D$5:$CB$183,I$9,FALSE))),"")</f>
        <v>2352.9481470755304</v>
      </c>
      <c r="J106" s="122">
        <f ca="1">IFERROR(IF((VLOOKUP($E106,'Adj NEA Backsheet'!$D$5:$CB$183,J$9,FALSE))="","",(VLOOKUP($E106,'Adj NEA Backsheet'!$D$5:$CB$183,J$9,FALSE))),"")</f>
        <v>2303.7917505742153</v>
      </c>
      <c r="K106" s="120">
        <f ca="1">IFERROR(IF((VLOOKUP($E106,'Adj NEA Backsheet'!$D$5:$CB$183,K$9,FALSE))="","",(VLOOKUP($E106,'Adj NEA Backsheet'!$D$5:$CB$183,K$9,FALSE))),"")</f>
        <v>2391.3791012079737</v>
      </c>
      <c r="L106" s="121">
        <f ca="1">IFERROR(IF((VLOOKUP($E106,'Adj NEA Backsheet'!$D$5:$CB$183,L$9,FALSE))="","",(VLOOKUP($E106,'Adj NEA Backsheet'!$D$5:$CB$183,L$9,FALSE))),"")</f>
        <v>2416.8596497822591</v>
      </c>
      <c r="M106" s="121">
        <f ca="1">IFERROR(IF((VLOOKUP($E106,'Adj NEA Backsheet'!$D$5:$CB$183,M$9,FALSE))="","",(VLOOKUP($E106,'Adj NEA Backsheet'!$D$5:$CB$183,M$9,FALSE))),"")</f>
        <v>2418.1905792392936</v>
      </c>
      <c r="N106" s="123">
        <f ca="1">IFERROR(IF((VLOOKUP($E106,'Adj NEA Backsheet'!$D$5:$CB$183,N$9,FALSE))="","",(VLOOKUP($E106,'Adj NEA Backsheet'!$D$5:$CB$183,N$9,FALSE))),"")</f>
        <v>2337.1955140723403</v>
      </c>
      <c r="O106" s="173">
        <f ca="1">IFERROR(IF((VLOOKUP($E106,'Adj NEA Backsheet'!$D$5:$CB$183,O$9,FALSE))="","",(VLOOKUP($E106,'Adj NEA Backsheet'!$D$5:$CB$183,O$9,FALSE))),"")</f>
        <v>2295.0284819386488</v>
      </c>
      <c r="P106" s="122">
        <f ca="1">IFERROR(IF((VLOOKUP($E106,'Adj NEA Backsheet'!$D$5:$CB$183,P$9,FALSE))="","",(VLOOKUP($E106,'Adj NEA Backsheet'!$D$5:$CB$183,P$9,FALSE))),"")</f>
        <v>2322.673803996166</v>
      </c>
      <c r="Q106" s="123">
        <f ca="1">IFERROR(IF((VLOOKUP($E106,'NEA Backsheet'!$D$5:$CB$183,Q$9,FALSE))="","",(VLOOKUP($E106,'NEA Backsheet'!$D$5:$CB$183,Q$9,FALSE))),"")</f>
        <v>2466.6916206604801</v>
      </c>
      <c r="R106" s="234">
        <f ca="1">IFERROR(IF((VLOOKUP($E106,'NEA Backsheet'!$D$5:$CB$183,R$9,FALSE))="","",(VLOOKUP($E106,'NEA Backsheet'!$D$5:$CB$183,R$9,FALSE))),"")</f>
        <v>2515.0110822179545</v>
      </c>
    </row>
    <row r="107" spans="1:18"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IFERROR(IF((VLOOKUP($E107,'Adj NEA Backsheet'!$D$5:$CB$183,G$9,FALSE))="","",(VLOOKUP($E107,'Adj NEA Backsheet'!$D$5:$CB$183,G$9,FALSE))),"")</f>
        <v>2835.2491851477794</v>
      </c>
      <c r="H107" s="121">
        <f ca="1">IFERROR(IF((VLOOKUP($E107,'Adj NEA Backsheet'!$D$5:$CB$183,H$9,FALSE))="","",(VLOOKUP($E107,'Adj NEA Backsheet'!$D$5:$CB$183,H$9,FALSE))),"")</f>
        <v>2841.7172670602508</v>
      </c>
      <c r="I107" s="121">
        <f ca="1">IFERROR(IF((VLOOKUP($E107,'Adj NEA Backsheet'!$D$5:$CB$183,I$9,FALSE))="","",(VLOOKUP($E107,'Adj NEA Backsheet'!$D$5:$CB$183,I$9,FALSE))),"")</f>
        <v>2975.4421675613471</v>
      </c>
      <c r="J107" s="122">
        <f ca="1">IFERROR(IF((VLOOKUP($E107,'Adj NEA Backsheet'!$D$5:$CB$183,J$9,FALSE))="","",(VLOOKUP($E107,'Adj NEA Backsheet'!$D$5:$CB$183,J$9,FALSE))),"")</f>
        <v>2778.7003120957861</v>
      </c>
      <c r="K107" s="120">
        <f ca="1">IFERROR(IF((VLOOKUP($E107,'Adj NEA Backsheet'!$D$5:$CB$183,K$9,FALSE))="","",(VLOOKUP($E107,'Adj NEA Backsheet'!$D$5:$CB$183,K$9,FALSE))),"")</f>
        <v>2801.4437236594531</v>
      </c>
      <c r="L107" s="121">
        <f ca="1">IFERROR(IF((VLOOKUP($E107,'Adj NEA Backsheet'!$D$5:$CB$183,L$9,FALSE))="","",(VLOOKUP($E107,'Adj NEA Backsheet'!$D$5:$CB$183,L$9,FALSE))),"")</f>
        <v>2758.5428757985374</v>
      </c>
      <c r="M107" s="121">
        <f ca="1">IFERROR(IF((VLOOKUP($E107,'Adj NEA Backsheet'!$D$5:$CB$183,M$9,FALSE))="","",(VLOOKUP($E107,'Adj NEA Backsheet'!$D$5:$CB$183,M$9,FALSE))),"")</f>
        <v>2923.4073954158262</v>
      </c>
      <c r="N107" s="123">
        <f ca="1">IFERROR(IF((VLOOKUP($E107,'Adj NEA Backsheet'!$D$5:$CB$183,N$9,FALSE))="","",(VLOOKUP($E107,'Adj NEA Backsheet'!$D$5:$CB$183,N$9,FALSE))),"")</f>
        <v>2833.8723193081601</v>
      </c>
      <c r="O107" s="173">
        <f ca="1">IFERROR(IF((VLOOKUP($E107,'Adj NEA Backsheet'!$D$5:$CB$183,O$9,FALSE))="","",(VLOOKUP($E107,'Adj NEA Backsheet'!$D$5:$CB$183,O$9,FALSE))),"")</f>
        <v>2822.8762609905916</v>
      </c>
      <c r="P107" s="122">
        <f ca="1">IFERROR(IF((VLOOKUP($E107,'Adj NEA Backsheet'!$D$5:$CB$183,P$9,FALSE))="","",(VLOOKUP($E107,'Adj NEA Backsheet'!$D$5:$CB$183,P$9,FALSE))),"")</f>
        <v>2788.4496491838299</v>
      </c>
      <c r="Q107" s="123">
        <f ca="1">IFERROR(IF((VLOOKUP($E107,'NEA Backsheet'!$D$5:$CB$183,Q$9,FALSE))="","",(VLOOKUP($E107,'NEA Backsheet'!$D$5:$CB$183,Q$9,FALSE))),"")</f>
        <v>2966.6293976430165</v>
      </c>
      <c r="R107" s="234">
        <f ca="1">IFERROR(IF((VLOOKUP($E107,'NEA Backsheet'!$D$5:$CB$183,R$9,FALSE))="","",(VLOOKUP($E107,'NEA Backsheet'!$D$5:$CB$183,R$9,FALSE))),"")</f>
        <v>2916.9419905085647</v>
      </c>
    </row>
    <row r="108" spans="1:18"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IFERROR(IF((VLOOKUP($E108,'Adj NEA Backsheet'!$D$5:$CB$183,G$9,FALSE))="","",(VLOOKUP($E108,'Adj NEA Backsheet'!$D$5:$CB$183,G$9,FALSE))),"")</f>
        <v>4190.4321720188082</v>
      </c>
      <c r="H108" s="121">
        <f ca="1">IFERROR(IF((VLOOKUP($E108,'Adj NEA Backsheet'!$D$5:$CB$183,H$9,FALSE))="","",(VLOOKUP($E108,'Adj NEA Backsheet'!$D$5:$CB$183,H$9,FALSE))),"")</f>
        <v>4130.1952593376709</v>
      </c>
      <c r="I108" s="121">
        <f ca="1">IFERROR(IF((VLOOKUP($E108,'Adj NEA Backsheet'!$D$5:$CB$183,I$9,FALSE))="","",(VLOOKUP($E108,'Adj NEA Backsheet'!$D$5:$CB$183,I$9,FALSE))),"")</f>
        <v>4243.6959277127571</v>
      </c>
      <c r="J108" s="122">
        <f ca="1">IFERROR(IF((VLOOKUP($E108,'Adj NEA Backsheet'!$D$5:$CB$183,J$9,FALSE))="","",(VLOOKUP($E108,'Adj NEA Backsheet'!$D$5:$CB$183,J$9,FALSE))),"")</f>
        <v>4511.1068324965281</v>
      </c>
      <c r="K108" s="120">
        <f ca="1">IFERROR(IF((VLOOKUP($E108,'Adj NEA Backsheet'!$D$5:$CB$183,K$9,FALSE))="","",(VLOOKUP($E108,'Adj NEA Backsheet'!$D$5:$CB$183,K$9,FALSE))),"")</f>
        <v>4183.4022720645053</v>
      </c>
      <c r="L108" s="121">
        <f ca="1">IFERROR(IF((VLOOKUP($E108,'Adj NEA Backsheet'!$D$5:$CB$183,L$9,FALSE))="","",(VLOOKUP($E108,'Adj NEA Backsheet'!$D$5:$CB$183,L$9,FALSE))),"")</f>
        <v>4228.4524477505265</v>
      </c>
      <c r="M108" s="121">
        <f ca="1">IFERROR(IF((VLOOKUP($E108,'Adj NEA Backsheet'!$D$5:$CB$183,M$9,FALSE))="","",(VLOOKUP($E108,'Adj NEA Backsheet'!$D$5:$CB$183,M$9,FALSE))),"")</f>
        <v>4199.4949481629319</v>
      </c>
      <c r="N108" s="123">
        <f ca="1">IFERROR(IF((VLOOKUP($E108,'Adj NEA Backsheet'!$D$5:$CB$183,N$9,FALSE))="","",(VLOOKUP($E108,'Adj NEA Backsheet'!$D$5:$CB$183,N$9,FALSE))),"")</f>
        <v>4546.6584554324418</v>
      </c>
      <c r="O108" s="173">
        <f ca="1">IFERROR(IF((VLOOKUP($E108,'Adj NEA Backsheet'!$D$5:$CB$183,O$9,FALSE))="","",(VLOOKUP($E108,'Adj NEA Backsheet'!$D$5:$CB$183,O$9,FALSE))),"")</f>
        <v>4671.9667762993495</v>
      </c>
      <c r="P108" s="122">
        <f ca="1">IFERROR(IF((VLOOKUP($E108,'Adj NEA Backsheet'!$D$5:$CB$183,P$9,FALSE))="","",(VLOOKUP($E108,'Adj NEA Backsheet'!$D$5:$CB$183,P$9,FALSE))),"")</f>
        <v>4667.0059552709763</v>
      </c>
      <c r="Q108" s="123">
        <f ca="1">IFERROR(IF((VLOOKUP($E108,'NEA Backsheet'!$D$5:$CB$183,Q$9,FALSE))="","",(VLOOKUP($E108,'NEA Backsheet'!$D$5:$CB$183,Q$9,FALSE))),"")</f>
        <v>4768.3890026165891</v>
      </c>
      <c r="R108" s="234">
        <f ca="1">IFERROR(IF((VLOOKUP($E108,'NEA Backsheet'!$D$5:$CB$183,R$9,FALSE))="","",(VLOOKUP($E108,'NEA Backsheet'!$D$5:$CB$183,R$9,FALSE))),"")</f>
        <v>4729.9308148963346</v>
      </c>
    </row>
    <row r="109" spans="1:18"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IFERROR(IF((VLOOKUP($E109,'Adj NEA Backsheet'!$D$5:$CB$183,G$9,FALSE))="","",(VLOOKUP($E109,'Adj NEA Backsheet'!$D$5:$CB$183,G$9,FALSE))),"")</f>
        <v>2009.1759064424509</v>
      </c>
      <c r="H109" s="121">
        <f ca="1">IFERROR(IF((VLOOKUP($E109,'Adj NEA Backsheet'!$D$5:$CB$183,H$9,FALSE))="","",(VLOOKUP($E109,'Adj NEA Backsheet'!$D$5:$CB$183,H$9,FALSE))),"")</f>
        <v>1943.886414047739</v>
      </c>
      <c r="I109" s="121">
        <f ca="1">IFERROR(IF((VLOOKUP($E109,'Adj NEA Backsheet'!$D$5:$CB$183,I$9,FALSE))="","",(VLOOKUP($E109,'Adj NEA Backsheet'!$D$5:$CB$183,I$9,FALSE))),"")</f>
        <v>2069.5034564352495</v>
      </c>
      <c r="J109" s="122">
        <f ca="1">IFERROR(IF((VLOOKUP($E109,'Adj NEA Backsheet'!$D$5:$CB$183,J$9,FALSE))="","",(VLOOKUP($E109,'Adj NEA Backsheet'!$D$5:$CB$183,J$9,FALSE))),"")</f>
        <v>2020.8637457238058</v>
      </c>
      <c r="K109" s="120">
        <f ca="1">IFERROR(IF((VLOOKUP($E109,'Adj NEA Backsheet'!$D$5:$CB$183,K$9,FALSE))="","",(VLOOKUP($E109,'Adj NEA Backsheet'!$D$5:$CB$183,K$9,FALSE))),"")</f>
        <v>1983.8821758012264</v>
      </c>
      <c r="L109" s="121">
        <f ca="1">IFERROR(IF((VLOOKUP($E109,'Adj NEA Backsheet'!$D$5:$CB$183,L$9,FALSE))="","",(VLOOKUP($E109,'Adj NEA Backsheet'!$D$5:$CB$183,L$9,FALSE))),"")</f>
        <v>2004.7412126974677</v>
      </c>
      <c r="M109" s="121">
        <f ca="1">IFERROR(IF((VLOOKUP($E109,'Adj NEA Backsheet'!$D$5:$CB$183,M$9,FALSE))="","",(VLOOKUP($E109,'Adj NEA Backsheet'!$D$5:$CB$183,M$9,FALSE))),"")</f>
        <v>2008.1132207427352</v>
      </c>
      <c r="N109" s="123">
        <f ca="1">IFERROR(IF((VLOOKUP($E109,'Adj NEA Backsheet'!$D$5:$CB$183,N$9,FALSE))="","",(VLOOKUP($E109,'Adj NEA Backsheet'!$D$5:$CB$183,N$9,FALSE))),"")</f>
        <v>1951.5484384848398</v>
      </c>
      <c r="O109" s="173">
        <f ca="1">IFERROR(IF((VLOOKUP($E109,'Adj NEA Backsheet'!$D$5:$CB$183,O$9,FALSE))="","",(VLOOKUP($E109,'Adj NEA Backsheet'!$D$5:$CB$183,O$9,FALSE))),"")</f>
        <v>2030.821286578677</v>
      </c>
      <c r="P109" s="122">
        <f ca="1">IFERROR(IF((VLOOKUP($E109,'Adj NEA Backsheet'!$D$5:$CB$183,P$9,FALSE))="","",(VLOOKUP($E109,'Adj NEA Backsheet'!$D$5:$CB$183,P$9,FALSE))),"")</f>
        <v>2108.9618778923159</v>
      </c>
      <c r="Q109" s="123">
        <f ca="1">IFERROR(IF((VLOOKUP($E109,'NEA Backsheet'!$D$5:$CB$183,Q$9,FALSE))="","",(VLOOKUP($E109,'NEA Backsheet'!$D$5:$CB$183,Q$9,FALSE))),"")</f>
        <v>2258.9740657280086</v>
      </c>
      <c r="R109" s="234">
        <f ca="1">IFERROR(IF((VLOOKUP($E109,'NEA Backsheet'!$D$5:$CB$183,R$9,FALSE))="","",(VLOOKUP($E109,'NEA Backsheet'!$D$5:$CB$183,R$9,FALSE))),"")</f>
        <v>2179.5819757349027</v>
      </c>
    </row>
    <row r="110" spans="1:18"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0">
        <f ca="1">IFERROR(IF((VLOOKUP($E110,'Adj NEA Backsheet'!$D$5:$CB$183,G$9,FALSE))="","",(VLOOKUP($E110,'Adj NEA Backsheet'!$D$5:$CB$183,G$9,FALSE))),"")</f>
        <v>2735.5293159672451</v>
      </c>
      <c r="H110" s="121">
        <f ca="1">IFERROR(IF((VLOOKUP($E110,'Adj NEA Backsheet'!$D$5:$CB$183,H$9,FALSE))="","",(VLOOKUP($E110,'Adj NEA Backsheet'!$D$5:$CB$183,H$9,FALSE))),"")</f>
        <v>2711.8233195997609</v>
      </c>
      <c r="I110" s="121">
        <f ca="1">IFERROR(IF((VLOOKUP($E110,'Adj NEA Backsheet'!$D$5:$CB$183,I$9,FALSE))="","",(VLOOKUP($E110,'Adj NEA Backsheet'!$D$5:$CB$183,I$9,FALSE))),"")</f>
        <v>3057.1118423158064</v>
      </c>
      <c r="J110" s="122">
        <f ca="1">IFERROR(IF((VLOOKUP($E110,'Adj NEA Backsheet'!$D$5:$CB$183,J$9,FALSE))="","",(VLOOKUP($E110,'Adj NEA Backsheet'!$D$5:$CB$183,J$9,FALSE))),"")</f>
        <v>2989.378243105858</v>
      </c>
      <c r="K110" s="120">
        <f ca="1">IFERROR(IF((VLOOKUP($E110,'Adj NEA Backsheet'!$D$5:$CB$183,K$9,FALSE))="","",(VLOOKUP($E110,'Adj NEA Backsheet'!$D$5:$CB$183,K$9,FALSE))),"")</f>
        <v>2773.9325432576848</v>
      </c>
      <c r="L110" s="121">
        <f ca="1">IFERROR(IF((VLOOKUP($E110,'Adj NEA Backsheet'!$D$5:$CB$183,L$9,FALSE))="","",(VLOOKUP($E110,'Adj NEA Backsheet'!$D$5:$CB$183,L$9,FALSE))),"")</f>
        <v>2704.5977228073116</v>
      </c>
      <c r="M110" s="121">
        <f ca="1">IFERROR(IF((VLOOKUP($E110,'Adj NEA Backsheet'!$D$5:$CB$183,M$9,FALSE))="","",(VLOOKUP($E110,'Adj NEA Backsheet'!$D$5:$CB$183,M$9,FALSE))),"")</f>
        <v>2959.8218758642161</v>
      </c>
      <c r="N110" s="123">
        <f ca="1">IFERROR(IF((VLOOKUP($E110,'Adj NEA Backsheet'!$D$5:$CB$183,N$9,FALSE))="","",(VLOOKUP($E110,'Adj NEA Backsheet'!$D$5:$CB$183,N$9,FALSE))),"")</f>
        <v>2864.0311897455367</v>
      </c>
      <c r="O110" s="173">
        <f ca="1">IFERROR(IF((VLOOKUP($E110,'Adj NEA Backsheet'!$D$5:$CB$183,O$9,FALSE))="","",(VLOOKUP($E110,'Adj NEA Backsheet'!$D$5:$CB$183,O$9,FALSE))),"")</f>
        <v>2964.3628346594978</v>
      </c>
      <c r="P110" s="122">
        <f ca="1">IFERROR(IF((VLOOKUP($E110,'Adj NEA Backsheet'!$D$5:$CB$183,P$9,FALSE))="","",(VLOOKUP($E110,'Adj NEA Backsheet'!$D$5:$CB$183,P$9,FALSE))),"")</f>
        <v>2905.1730717738774</v>
      </c>
      <c r="Q110" s="123">
        <f ca="1">IFERROR(IF((VLOOKUP($E110,'NEA Backsheet'!$D$5:$CB$183,Q$9,FALSE))="","",(VLOOKUP($E110,'NEA Backsheet'!$D$5:$CB$183,Q$9,FALSE))),"")</f>
        <v>3220.7059167880798</v>
      </c>
      <c r="R110" s="234">
        <f ca="1">IFERROR(IF((VLOOKUP($E110,'NEA Backsheet'!$D$5:$CB$183,R$9,FALSE))="","",(VLOOKUP($E110,'NEA Backsheet'!$D$5:$CB$183,R$9,FALSE))),"")</f>
        <v>3162.3974854243625</v>
      </c>
    </row>
    <row r="111" spans="1:18"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IFERROR(IF((VLOOKUP($E111,'Adj NEA Backsheet'!$D$5:$CB$183,G$9,FALSE))="","",(VLOOKUP($E111,'Adj NEA Backsheet'!$D$5:$CB$183,G$9,FALSE))),"")</f>
        <v>2476.9243555499061</v>
      </c>
      <c r="H111" s="121">
        <f ca="1">IFERROR(IF((VLOOKUP($E111,'Adj NEA Backsheet'!$D$5:$CB$183,H$9,FALSE))="","",(VLOOKUP($E111,'Adj NEA Backsheet'!$D$5:$CB$183,H$9,FALSE))),"")</f>
        <v>2448.0320272550107</v>
      </c>
      <c r="I111" s="121">
        <f ca="1">IFERROR(IF((VLOOKUP($E111,'Adj NEA Backsheet'!$D$5:$CB$183,I$9,FALSE))="","",(VLOOKUP($E111,'Adj NEA Backsheet'!$D$5:$CB$183,I$9,FALSE))),"")</f>
        <v>2351.1724683413145</v>
      </c>
      <c r="J111" s="122">
        <f ca="1">IFERROR(IF((VLOOKUP($E111,'Adj NEA Backsheet'!$D$5:$CB$183,J$9,FALSE))="","",(VLOOKUP($E111,'Adj NEA Backsheet'!$D$5:$CB$183,J$9,FALSE))),"")</f>
        <v>2303.8027772350615</v>
      </c>
      <c r="K111" s="120">
        <f ca="1">IFERROR(IF((VLOOKUP($E111,'Adj NEA Backsheet'!$D$5:$CB$183,K$9,FALSE))="","",(VLOOKUP($E111,'Adj NEA Backsheet'!$D$5:$CB$183,K$9,FALSE))),"")</f>
        <v>2547.0642024237068</v>
      </c>
      <c r="L111" s="121">
        <f ca="1">IFERROR(IF((VLOOKUP($E111,'Adj NEA Backsheet'!$D$5:$CB$183,L$9,FALSE))="","",(VLOOKUP($E111,'Adj NEA Backsheet'!$D$5:$CB$183,L$9,FALSE))),"")</f>
        <v>2509.9637812201458</v>
      </c>
      <c r="M111" s="121">
        <f ca="1">IFERROR(IF((VLOOKUP($E111,'Adj NEA Backsheet'!$D$5:$CB$183,M$9,FALSE))="","",(VLOOKUP($E111,'Adj NEA Backsheet'!$D$5:$CB$183,M$9,FALSE))),"")</f>
        <v>2582.7336791426023</v>
      </c>
      <c r="N111" s="123">
        <f ca="1">IFERROR(IF((VLOOKUP($E111,'Adj NEA Backsheet'!$D$5:$CB$183,N$9,FALSE))="","",(VLOOKUP($E111,'Adj NEA Backsheet'!$D$5:$CB$183,N$9,FALSE))),"")</f>
        <v>2552.4393624781965</v>
      </c>
      <c r="O111" s="173">
        <f ca="1">IFERROR(IF((VLOOKUP($E111,'Adj NEA Backsheet'!$D$5:$CB$183,O$9,FALSE))="","",(VLOOKUP($E111,'Adj NEA Backsheet'!$D$5:$CB$183,O$9,FALSE))),"")</f>
        <v>2445.6057175791952</v>
      </c>
      <c r="P111" s="122">
        <f ca="1">IFERROR(IF((VLOOKUP($E111,'Adj NEA Backsheet'!$D$5:$CB$183,P$9,FALSE))="","",(VLOOKUP($E111,'Adj NEA Backsheet'!$D$5:$CB$183,P$9,FALSE))),"")</f>
        <v>2416.9845067664105</v>
      </c>
      <c r="Q111" s="123">
        <f ca="1">IFERROR(IF((VLOOKUP($E111,'NEA Backsheet'!$D$5:$CB$183,Q$9,FALSE))="","",(VLOOKUP($E111,'NEA Backsheet'!$D$5:$CB$183,Q$9,FALSE))),"")</f>
        <v>2295.1903895403916</v>
      </c>
      <c r="R111" s="234">
        <f ca="1">IFERROR(IF((VLOOKUP($E111,'NEA Backsheet'!$D$5:$CB$183,R$9,FALSE))="","",(VLOOKUP($E111,'NEA Backsheet'!$D$5:$CB$183,R$9,FALSE))),"")</f>
        <v>2253.5517002458491</v>
      </c>
    </row>
    <row r="112" spans="1:18"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IFERROR(IF((VLOOKUP($E112,'Adj NEA Backsheet'!$D$5:$CB$183,G$9,FALSE))="","",(VLOOKUP($E112,'Adj NEA Backsheet'!$D$5:$CB$183,G$9,FALSE))),"")</f>
        <v>2859.8993006788683</v>
      </c>
      <c r="H112" s="121">
        <f ca="1">IFERROR(IF((VLOOKUP($E112,'Adj NEA Backsheet'!$D$5:$CB$183,H$9,FALSE))="","",(VLOOKUP($E112,'Adj NEA Backsheet'!$D$5:$CB$183,H$9,FALSE))),"")</f>
        <v>2874.6674606146184</v>
      </c>
      <c r="I112" s="121">
        <f ca="1">IFERROR(IF((VLOOKUP($E112,'Adj NEA Backsheet'!$D$5:$CB$183,I$9,FALSE))="","",(VLOOKUP($E112,'Adj NEA Backsheet'!$D$5:$CB$183,I$9,FALSE))),"")</f>
        <v>2863.8922212931675</v>
      </c>
      <c r="J112" s="122">
        <f ca="1">IFERROR(IF((VLOOKUP($E112,'Adj NEA Backsheet'!$D$5:$CB$183,J$9,FALSE))="","",(VLOOKUP($E112,'Adj NEA Backsheet'!$D$5:$CB$183,J$9,FALSE))),"")</f>
        <v>2884.3880807151204</v>
      </c>
      <c r="K112" s="120">
        <f ca="1">IFERROR(IF((VLOOKUP($E112,'Adj NEA Backsheet'!$D$5:$CB$183,K$9,FALSE))="","",(VLOOKUP($E112,'Adj NEA Backsheet'!$D$5:$CB$183,K$9,FALSE))),"")</f>
        <v>2897.4178110486655</v>
      </c>
      <c r="L112" s="121">
        <f ca="1">IFERROR(IF((VLOOKUP($E112,'Adj NEA Backsheet'!$D$5:$CB$183,L$9,FALSE))="","",(VLOOKUP($E112,'Adj NEA Backsheet'!$D$5:$CB$183,L$9,FALSE))),"")</f>
        <v>2885.5244933601966</v>
      </c>
      <c r="M112" s="121">
        <f ca="1">IFERROR(IF((VLOOKUP($E112,'Adj NEA Backsheet'!$D$5:$CB$183,M$9,FALSE))="","",(VLOOKUP($E112,'Adj NEA Backsheet'!$D$5:$CB$183,M$9,FALSE))),"")</f>
        <v>2907.7868805132339</v>
      </c>
      <c r="N112" s="123">
        <f ca="1">IFERROR(IF((VLOOKUP($E112,'Adj NEA Backsheet'!$D$5:$CB$183,N$9,FALSE))="","",(VLOOKUP($E112,'Adj NEA Backsheet'!$D$5:$CB$183,N$9,FALSE))),"")</f>
        <v>2869.8845796370988</v>
      </c>
      <c r="O112" s="173">
        <f ca="1">IFERROR(IF((VLOOKUP($E112,'Adj NEA Backsheet'!$D$5:$CB$183,O$9,FALSE))="","",(VLOOKUP($E112,'Adj NEA Backsheet'!$D$5:$CB$183,O$9,FALSE))),"")</f>
        <v>2915.9963627441512</v>
      </c>
      <c r="P112" s="122">
        <f ca="1">IFERROR(IF((VLOOKUP($E112,'Adj NEA Backsheet'!$D$5:$CB$183,P$9,FALSE))="","",(VLOOKUP($E112,'Adj NEA Backsheet'!$D$5:$CB$183,P$9,FALSE))),"")</f>
        <v>2720.388566765314</v>
      </c>
      <c r="Q112" s="123">
        <f ca="1">IFERROR(IF((VLOOKUP($E112,'NEA Backsheet'!$D$5:$CB$183,Q$9,FALSE))="","",(VLOOKUP($E112,'NEA Backsheet'!$D$5:$CB$183,Q$9,FALSE))),"")</f>
        <v>2933.108596033333</v>
      </c>
      <c r="R112" s="234">
        <f ca="1">IFERROR(IF((VLOOKUP($E112,'NEA Backsheet'!$D$5:$CB$183,R$9,FALSE))="","",(VLOOKUP($E112,'NEA Backsheet'!$D$5:$CB$183,R$9,FALSE))),"")</f>
        <v>2872.1811053787555</v>
      </c>
    </row>
    <row r="113" spans="1:18"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IFERROR(IF((VLOOKUP($E113,'Adj NEA Backsheet'!$D$5:$CB$183,G$9,FALSE))="","",(VLOOKUP($E113,'Adj NEA Backsheet'!$D$5:$CB$183,G$9,FALSE))),"")</f>
        <v>2416.3825328188977</v>
      </c>
      <c r="H113" s="121">
        <f ca="1">IFERROR(IF((VLOOKUP($E113,'Adj NEA Backsheet'!$D$5:$CB$183,H$9,FALSE))="","",(VLOOKUP($E113,'Adj NEA Backsheet'!$D$5:$CB$183,H$9,FALSE))),"")</f>
        <v>2479.1208145041464</v>
      </c>
      <c r="I113" s="121">
        <f ca="1">IFERROR(IF((VLOOKUP($E113,'Adj NEA Backsheet'!$D$5:$CB$183,I$9,FALSE))="","",(VLOOKUP($E113,'Adj NEA Backsheet'!$D$5:$CB$183,I$9,FALSE))),"")</f>
        <v>2549.9409641511593</v>
      </c>
      <c r="J113" s="122">
        <f ca="1">IFERROR(IF((VLOOKUP($E113,'Adj NEA Backsheet'!$D$5:$CB$183,J$9,FALSE))="","",(VLOOKUP($E113,'Adj NEA Backsheet'!$D$5:$CB$183,J$9,FALSE))),"")</f>
        <v>2610.138687331199</v>
      </c>
      <c r="K113" s="120">
        <f ca="1">IFERROR(IF((VLOOKUP($E113,'Adj NEA Backsheet'!$D$5:$CB$183,K$9,FALSE))="","",(VLOOKUP($E113,'Adj NEA Backsheet'!$D$5:$CB$183,K$9,FALSE))),"")</f>
        <v>2521.1248773505486</v>
      </c>
      <c r="L113" s="121">
        <f ca="1">IFERROR(IF((VLOOKUP($E113,'Adj NEA Backsheet'!$D$5:$CB$183,L$9,FALSE))="","",(VLOOKUP($E113,'Adj NEA Backsheet'!$D$5:$CB$183,L$9,FALSE))),"")</f>
        <v>2522.9032809949999</v>
      </c>
      <c r="M113" s="121">
        <f ca="1">IFERROR(IF((VLOOKUP($E113,'Adj NEA Backsheet'!$D$5:$CB$183,M$9,FALSE))="","",(VLOOKUP($E113,'Adj NEA Backsheet'!$D$5:$CB$183,M$9,FALSE))),"")</f>
        <v>2582.174187787848</v>
      </c>
      <c r="N113" s="123">
        <f ca="1">IFERROR(IF((VLOOKUP($E113,'Adj NEA Backsheet'!$D$5:$CB$183,N$9,FALSE))="","",(VLOOKUP($E113,'Adj NEA Backsheet'!$D$5:$CB$183,N$9,FALSE))),"")</f>
        <v>2577.0666038097456</v>
      </c>
      <c r="O113" s="173">
        <f ca="1">IFERROR(IF((VLOOKUP($E113,'Adj NEA Backsheet'!$D$5:$CB$183,O$9,FALSE))="","",(VLOOKUP($E113,'Adj NEA Backsheet'!$D$5:$CB$183,O$9,FALSE))),"")</f>
        <v>2554.4983795085082</v>
      </c>
      <c r="P113" s="122">
        <f ca="1">IFERROR(IF((VLOOKUP($E113,'Adj NEA Backsheet'!$D$5:$CB$183,P$9,FALSE))="","",(VLOOKUP($E113,'Adj NEA Backsheet'!$D$5:$CB$183,P$9,FALSE))),"")</f>
        <v>2482.1307193305133</v>
      </c>
      <c r="Q113" s="123">
        <f ca="1">IFERROR(IF((VLOOKUP($E113,'NEA Backsheet'!$D$5:$CB$183,Q$9,FALSE))="","",(VLOOKUP($E113,'NEA Backsheet'!$D$5:$CB$183,Q$9,FALSE))),"")</f>
        <v>2582.9872229074945</v>
      </c>
      <c r="R113" s="234">
        <f ca="1">IFERROR(IF((VLOOKUP($E113,'NEA Backsheet'!$D$5:$CB$183,R$9,FALSE))="","",(VLOOKUP($E113,'NEA Backsheet'!$D$5:$CB$183,R$9,FALSE))),"")</f>
        <v>2613.2901084422883</v>
      </c>
    </row>
    <row r="114" spans="1:18"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IFERROR(IF((VLOOKUP($E114,'Adj NEA Backsheet'!$D$5:$CB$183,G$9,FALSE))="","",(VLOOKUP($E114,'Adj NEA Backsheet'!$D$5:$CB$183,G$9,FALSE))),"")</f>
        <v>2224.2606875799975</v>
      </c>
      <c r="H114" s="121">
        <f ca="1">IFERROR(IF((VLOOKUP($E114,'Adj NEA Backsheet'!$D$5:$CB$183,H$9,FALSE))="","",(VLOOKUP($E114,'Adj NEA Backsheet'!$D$5:$CB$183,H$9,FALSE))),"")</f>
        <v>2200.8560627143997</v>
      </c>
      <c r="I114" s="121">
        <f ca="1">IFERROR(IF((VLOOKUP($E114,'Adj NEA Backsheet'!$D$5:$CB$183,I$9,FALSE))="","",(VLOOKUP($E114,'Adj NEA Backsheet'!$D$5:$CB$183,I$9,FALSE))),"")</f>
        <v>2218.0001166683528</v>
      </c>
      <c r="J114" s="122">
        <f ca="1">IFERROR(IF((VLOOKUP($E114,'Adj NEA Backsheet'!$D$5:$CB$183,J$9,FALSE))="","",(VLOOKUP($E114,'Adj NEA Backsheet'!$D$5:$CB$183,J$9,FALSE))),"")</f>
        <v>2048.6418528114168</v>
      </c>
      <c r="K114" s="120">
        <f ca="1">IFERROR(IF((VLOOKUP($E114,'Adj NEA Backsheet'!$D$5:$CB$183,K$9,FALSE))="","",(VLOOKUP($E114,'Adj NEA Backsheet'!$D$5:$CB$183,K$9,FALSE))),"")</f>
        <v>2205.4669296144543</v>
      </c>
      <c r="L114" s="121">
        <f ca="1">IFERROR(IF((VLOOKUP($E114,'Adj NEA Backsheet'!$D$5:$CB$183,L$9,FALSE))="","",(VLOOKUP($E114,'Adj NEA Backsheet'!$D$5:$CB$183,L$9,FALSE))),"")</f>
        <v>2229.8918179500997</v>
      </c>
      <c r="M114" s="121">
        <f ca="1">IFERROR(IF((VLOOKUP($E114,'Adj NEA Backsheet'!$D$5:$CB$183,M$9,FALSE))="","",(VLOOKUP($E114,'Adj NEA Backsheet'!$D$5:$CB$183,M$9,FALSE))),"")</f>
        <v>2230.6030234590721</v>
      </c>
      <c r="N114" s="123">
        <f ca="1">IFERROR(IF((VLOOKUP($E114,'Adj NEA Backsheet'!$D$5:$CB$183,N$9,FALSE))="","",(VLOOKUP($E114,'Adj NEA Backsheet'!$D$5:$CB$183,N$9,FALSE))),"")</f>
        <v>2154.1535780029253</v>
      </c>
      <c r="O114" s="173">
        <f ca="1">IFERROR(IF((VLOOKUP($E114,'Adj NEA Backsheet'!$D$5:$CB$183,O$9,FALSE))="","",(VLOOKUP($E114,'Adj NEA Backsheet'!$D$5:$CB$183,O$9,FALSE))),"")</f>
        <v>2146.9170730914548</v>
      </c>
      <c r="P114" s="122">
        <f ca="1">IFERROR(IF((VLOOKUP($E114,'Adj NEA Backsheet'!$D$5:$CB$183,P$9,FALSE))="","",(VLOOKUP($E114,'Adj NEA Backsheet'!$D$5:$CB$183,P$9,FALSE))),"")</f>
        <v>2152.6246446316686</v>
      </c>
      <c r="Q114" s="123">
        <f ca="1">IFERROR(IF((VLOOKUP($E114,'NEA Backsheet'!$D$5:$CB$183,Q$9,FALSE))="","",(VLOOKUP($E114,'NEA Backsheet'!$D$5:$CB$183,Q$9,FALSE))),"")</f>
        <v>2287.4357780012447</v>
      </c>
      <c r="R114" s="234">
        <f ca="1">IFERROR(IF((VLOOKUP($E114,'NEA Backsheet'!$D$5:$CB$183,R$9,FALSE))="","",(VLOOKUP($E114,'NEA Backsheet'!$D$5:$CB$183,R$9,FALSE))),"")</f>
        <v>2226.2974166391164</v>
      </c>
    </row>
    <row r="115" spans="1:18"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IFERROR(IF((VLOOKUP($E115,'Adj NEA Backsheet'!$D$5:$CB$183,G$9,FALSE))="","",(VLOOKUP($E115,'Adj NEA Backsheet'!$D$5:$CB$183,G$9,FALSE))),"")</f>
        <v>2438.9396645047973</v>
      </c>
      <c r="H115" s="121">
        <f ca="1">IFERROR(IF((VLOOKUP($E115,'Adj NEA Backsheet'!$D$5:$CB$183,H$9,FALSE))="","",(VLOOKUP($E115,'Adj NEA Backsheet'!$D$5:$CB$183,H$9,FALSE))),"")</f>
        <v>2485.7288529632979</v>
      </c>
      <c r="I115" s="121">
        <f ca="1">IFERROR(IF((VLOOKUP($E115,'Adj NEA Backsheet'!$D$5:$CB$183,I$9,FALSE))="","",(VLOOKUP($E115,'Adj NEA Backsheet'!$D$5:$CB$183,I$9,FALSE))),"")</f>
        <v>2627.551619354761</v>
      </c>
      <c r="J115" s="122">
        <f ca="1">IFERROR(IF((VLOOKUP($E115,'Adj NEA Backsheet'!$D$5:$CB$183,J$9,FALSE))="","",(VLOOKUP($E115,'Adj NEA Backsheet'!$D$5:$CB$183,J$9,FALSE))),"")</f>
        <v>2542.9031332137051</v>
      </c>
      <c r="K115" s="120">
        <f ca="1">IFERROR(IF((VLOOKUP($E115,'Adj NEA Backsheet'!$D$5:$CB$183,K$9,FALSE))="","",(VLOOKUP($E115,'Adj NEA Backsheet'!$D$5:$CB$183,K$9,FALSE))),"")</f>
        <v>2520.9552925129556</v>
      </c>
      <c r="L115" s="121">
        <f ca="1">IFERROR(IF((VLOOKUP($E115,'Adj NEA Backsheet'!$D$5:$CB$183,L$9,FALSE))="","",(VLOOKUP($E115,'Adj NEA Backsheet'!$D$5:$CB$183,L$9,FALSE))),"")</f>
        <v>2527.6677245154006</v>
      </c>
      <c r="M115" s="121">
        <f ca="1">IFERROR(IF((VLOOKUP($E115,'Adj NEA Backsheet'!$D$5:$CB$183,M$9,FALSE))="","",(VLOOKUP($E115,'Adj NEA Backsheet'!$D$5:$CB$183,M$9,FALSE))),"")</f>
        <v>2611.0059488734237</v>
      </c>
      <c r="N115" s="123">
        <f ca="1">IFERROR(IF((VLOOKUP($E115,'Adj NEA Backsheet'!$D$5:$CB$183,N$9,FALSE))="","",(VLOOKUP($E115,'Adj NEA Backsheet'!$D$5:$CB$183,N$9,FALSE))),"")</f>
        <v>2529.6069264918133</v>
      </c>
      <c r="O115" s="173">
        <f ca="1">IFERROR(IF((VLOOKUP($E115,'Adj NEA Backsheet'!$D$5:$CB$183,O$9,FALSE))="","",(VLOOKUP($E115,'Adj NEA Backsheet'!$D$5:$CB$183,O$9,FALSE))),"")</f>
        <v>2504.201861049542</v>
      </c>
      <c r="P115" s="122">
        <f ca="1">IFERROR(IF((VLOOKUP($E115,'Adj NEA Backsheet'!$D$5:$CB$183,P$9,FALSE))="","",(VLOOKUP($E115,'Adj NEA Backsheet'!$D$5:$CB$183,P$9,FALSE))),"")</f>
        <v>2508.097584175996</v>
      </c>
      <c r="Q115" s="123">
        <f ca="1">IFERROR(IF((VLOOKUP($E115,'NEA Backsheet'!$D$5:$CB$183,Q$9,FALSE))="","",(VLOOKUP($E115,'NEA Backsheet'!$D$5:$CB$183,Q$9,FALSE))),"")</f>
        <v>2664.9085100737152</v>
      </c>
      <c r="R115" s="234">
        <f ca="1">IFERROR(IF((VLOOKUP($E115,'NEA Backsheet'!$D$5:$CB$183,R$9,FALSE))="","",(VLOOKUP($E115,'NEA Backsheet'!$D$5:$CB$183,R$9,FALSE))),"")</f>
        <v>2685.9243005002509</v>
      </c>
    </row>
    <row r="116" spans="1:18"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IFERROR(IF((VLOOKUP($E116,'Adj NEA Backsheet'!$D$5:$CB$183,G$9,FALSE))="","",(VLOOKUP($E116,'Adj NEA Backsheet'!$D$5:$CB$183,G$9,FALSE))),"")</f>
        <v>3118.1882944223385</v>
      </c>
      <c r="H116" s="121">
        <f ca="1">IFERROR(IF((VLOOKUP($E116,'Adj NEA Backsheet'!$D$5:$CB$183,H$9,FALSE))="","",(VLOOKUP($E116,'Adj NEA Backsheet'!$D$5:$CB$183,H$9,FALSE))),"")</f>
        <v>3205.3564754042523</v>
      </c>
      <c r="I116" s="121">
        <f ca="1">IFERROR(IF((VLOOKUP($E116,'Adj NEA Backsheet'!$D$5:$CB$183,I$9,FALSE))="","",(VLOOKUP($E116,'Adj NEA Backsheet'!$D$5:$CB$183,I$9,FALSE))),"")</f>
        <v>3419.4823718884013</v>
      </c>
      <c r="J116" s="122">
        <f ca="1">IFERROR(IF((VLOOKUP($E116,'Adj NEA Backsheet'!$D$5:$CB$183,J$9,FALSE))="","",(VLOOKUP($E116,'Adj NEA Backsheet'!$D$5:$CB$183,J$9,FALSE))),"")</f>
        <v>3477.7582522997777</v>
      </c>
      <c r="K116" s="120">
        <f ca="1">IFERROR(IF((VLOOKUP($E116,'Adj NEA Backsheet'!$D$5:$CB$183,K$9,FALSE))="","",(VLOOKUP($E116,'Adj NEA Backsheet'!$D$5:$CB$183,K$9,FALSE))),"")</f>
        <v>3458.5703416719084</v>
      </c>
      <c r="L116" s="121">
        <f ca="1">IFERROR(IF((VLOOKUP($E116,'Adj NEA Backsheet'!$D$5:$CB$183,L$9,FALSE))="","",(VLOOKUP($E116,'Adj NEA Backsheet'!$D$5:$CB$183,L$9,FALSE))),"")</f>
        <v>3474.6777032759837</v>
      </c>
      <c r="M116" s="121">
        <f ca="1">IFERROR(IF((VLOOKUP($E116,'Adj NEA Backsheet'!$D$5:$CB$183,M$9,FALSE))="","",(VLOOKUP($E116,'Adj NEA Backsheet'!$D$5:$CB$183,M$9,FALSE))),"")</f>
        <v>3482.6845488685713</v>
      </c>
      <c r="N116" s="123">
        <f ca="1">IFERROR(IF((VLOOKUP($E116,'Adj NEA Backsheet'!$D$5:$CB$183,N$9,FALSE))="","",(VLOOKUP($E116,'Adj NEA Backsheet'!$D$5:$CB$183,N$9,FALSE))),"")</f>
        <v>3461.9982774774903</v>
      </c>
      <c r="O116" s="173">
        <f ca="1">IFERROR(IF((VLOOKUP($E116,'Adj NEA Backsheet'!$D$5:$CB$183,O$9,FALSE))="","",(VLOOKUP($E116,'Adj NEA Backsheet'!$D$5:$CB$183,O$9,FALSE))),"")</f>
        <v>3593.5175476040913</v>
      </c>
      <c r="P116" s="122">
        <f ca="1">IFERROR(IF((VLOOKUP($E116,'Adj NEA Backsheet'!$D$5:$CB$183,P$9,FALSE))="","",(VLOOKUP($E116,'Adj NEA Backsheet'!$D$5:$CB$183,P$9,FALSE))),"")</f>
        <v>3610.2343776971061</v>
      </c>
      <c r="Q116" s="123">
        <f ca="1">IFERROR(IF((VLOOKUP($E116,'NEA Backsheet'!$D$5:$CB$183,Q$9,FALSE))="","",(VLOOKUP($E116,'NEA Backsheet'!$D$5:$CB$183,Q$9,FALSE))),"")</f>
        <v>3721.6601145429463</v>
      </c>
      <c r="R116" s="234">
        <f ca="1">IFERROR(IF((VLOOKUP($E116,'NEA Backsheet'!$D$5:$CB$183,R$9,FALSE))="","",(VLOOKUP($E116,'NEA Backsheet'!$D$5:$CB$183,R$9,FALSE))),"")</f>
        <v>3685.9710381113778</v>
      </c>
    </row>
    <row r="117" spans="1:18"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IFERROR(IF((VLOOKUP($E117,'Adj NEA Backsheet'!$D$5:$CB$183,G$9,FALSE))="","",(VLOOKUP($E117,'Adj NEA Backsheet'!$D$5:$CB$183,G$9,FALSE))),"")</f>
        <v>3218.3409766247992</v>
      </c>
      <c r="H117" s="121">
        <f ca="1">IFERROR(IF((VLOOKUP($E117,'Adj NEA Backsheet'!$D$5:$CB$183,H$9,FALSE))="","",(VLOOKUP($E117,'Adj NEA Backsheet'!$D$5:$CB$183,H$9,FALSE))),"")</f>
        <v>3208.7040364970558</v>
      </c>
      <c r="I117" s="121">
        <f ca="1">IFERROR(IF((VLOOKUP($E117,'Adj NEA Backsheet'!$D$5:$CB$183,I$9,FALSE))="","",(VLOOKUP($E117,'Adj NEA Backsheet'!$D$5:$CB$183,I$9,FALSE))),"")</f>
        <v>3442.7615010176714</v>
      </c>
      <c r="J117" s="122">
        <f ca="1">IFERROR(IF((VLOOKUP($E117,'Adj NEA Backsheet'!$D$5:$CB$183,J$9,FALSE))="","",(VLOOKUP($E117,'Adj NEA Backsheet'!$D$5:$CB$183,J$9,FALSE))),"")</f>
        <v>3287.4602487075404</v>
      </c>
      <c r="K117" s="120">
        <f ca="1">IFERROR(IF((VLOOKUP($E117,'Adj NEA Backsheet'!$D$5:$CB$183,K$9,FALSE))="","",(VLOOKUP($E117,'Adj NEA Backsheet'!$D$5:$CB$183,K$9,FALSE))),"")</f>
        <v>3231.9431079302726</v>
      </c>
      <c r="L117" s="121">
        <f ca="1">IFERROR(IF((VLOOKUP($E117,'Adj NEA Backsheet'!$D$5:$CB$183,L$9,FALSE))="","",(VLOOKUP($E117,'Adj NEA Backsheet'!$D$5:$CB$183,L$9,FALSE))),"")</f>
        <v>3209.5618525727427</v>
      </c>
      <c r="M117" s="121">
        <f ca="1">IFERROR(IF((VLOOKUP($E117,'Adj NEA Backsheet'!$D$5:$CB$183,M$9,FALSE))="","",(VLOOKUP($E117,'Adj NEA Backsheet'!$D$5:$CB$183,M$9,FALSE))),"")</f>
        <v>3421.9335901144905</v>
      </c>
      <c r="N117" s="123">
        <f ca="1">IFERROR(IF((VLOOKUP($E117,'Adj NEA Backsheet'!$D$5:$CB$183,N$9,FALSE))="","",(VLOOKUP($E117,'Adj NEA Backsheet'!$D$5:$CB$183,N$9,FALSE))),"")</f>
        <v>3325.2299998964668</v>
      </c>
      <c r="O117" s="173">
        <f ca="1">IFERROR(IF((VLOOKUP($E117,'Adj NEA Backsheet'!$D$5:$CB$183,O$9,FALSE))="","",(VLOOKUP($E117,'Adj NEA Backsheet'!$D$5:$CB$183,O$9,FALSE))),"")</f>
        <v>3149.9696946878776</v>
      </c>
      <c r="P117" s="122">
        <f ca="1">IFERROR(IF((VLOOKUP($E117,'Adj NEA Backsheet'!$D$5:$CB$183,P$9,FALSE))="","",(VLOOKUP($E117,'Adj NEA Backsheet'!$D$5:$CB$183,P$9,FALSE))),"")</f>
        <v>3202.1373981998504</v>
      </c>
      <c r="Q117" s="123">
        <f ca="1">IFERROR(IF((VLOOKUP($E117,'NEA Backsheet'!$D$5:$CB$183,Q$9,FALSE))="","",(VLOOKUP($E117,'NEA Backsheet'!$D$5:$CB$183,Q$9,FALSE))),"")</f>
        <v>3503.7775158738341</v>
      </c>
      <c r="R117" s="234">
        <f ca="1">IFERROR(IF((VLOOKUP($E117,'NEA Backsheet'!$D$5:$CB$183,R$9,FALSE))="","",(VLOOKUP($E117,'NEA Backsheet'!$D$5:$CB$183,R$9,FALSE))),"")</f>
        <v>3541.0774415221167</v>
      </c>
    </row>
    <row r="118" spans="1:18"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IFERROR(IF((VLOOKUP($E118,'Adj NEA Backsheet'!$D$5:$CB$183,G$9,FALSE))="","",(VLOOKUP($E118,'Adj NEA Backsheet'!$D$5:$CB$183,G$9,FALSE))),"")</f>
        <v>2862.5264376648638</v>
      </c>
      <c r="H118" s="121">
        <f ca="1">IFERROR(IF((VLOOKUP($E118,'Adj NEA Backsheet'!$D$5:$CB$183,H$9,FALSE))="","",(VLOOKUP($E118,'Adj NEA Backsheet'!$D$5:$CB$183,H$9,FALSE))),"")</f>
        <v>2951.6462033256307</v>
      </c>
      <c r="I118" s="121">
        <f ca="1">IFERROR(IF((VLOOKUP($E118,'Adj NEA Backsheet'!$D$5:$CB$183,I$9,FALSE))="","",(VLOOKUP($E118,'Adj NEA Backsheet'!$D$5:$CB$183,I$9,FALSE))),"")</f>
        <v>3167.0062896267386</v>
      </c>
      <c r="J118" s="122">
        <f ca="1">IFERROR(IF((VLOOKUP($E118,'Adj NEA Backsheet'!$D$5:$CB$183,J$9,FALSE))="","",(VLOOKUP($E118,'Adj NEA Backsheet'!$D$5:$CB$183,J$9,FALSE))),"")</f>
        <v>3064.3661819170202</v>
      </c>
      <c r="K118" s="120">
        <f ca="1">IFERROR(IF((VLOOKUP($E118,'Adj NEA Backsheet'!$D$5:$CB$183,K$9,FALSE))="","",(VLOOKUP($E118,'Adj NEA Backsheet'!$D$5:$CB$183,K$9,FALSE))),"")</f>
        <v>3039.8850460513377</v>
      </c>
      <c r="L118" s="121">
        <f ca="1">IFERROR(IF((VLOOKUP($E118,'Adj NEA Backsheet'!$D$5:$CB$183,L$9,FALSE))="","",(VLOOKUP($E118,'Adj NEA Backsheet'!$D$5:$CB$183,L$9,FALSE))),"")</f>
        <v>2982.8265227931638</v>
      </c>
      <c r="M118" s="121">
        <f ca="1">IFERROR(IF((VLOOKUP($E118,'Adj NEA Backsheet'!$D$5:$CB$183,M$9,FALSE))="","",(VLOOKUP($E118,'Adj NEA Backsheet'!$D$5:$CB$183,M$9,FALSE))),"")</f>
        <v>3125.2265769625442</v>
      </c>
      <c r="N118" s="123">
        <f ca="1">IFERROR(IF((VLOOKUP($E118,'Adj NEA Backsheet'!$D$5:$CB$183,N$9,FALSE))="","",(VLOOKUP($E118,'Adj NEA Backsheet'!$D$5:$CB$183,N$9,FALSE))),"")</f>
        <v>2955.2559070042557</v>
      </c>
      <c r="O118" s="173">
        <f ca="1">IFERROR(IF((VLOOKUP($E118,'Adj NEA Backsheet'!$D$5:$CB$183,O$9,FALSE))="","",(VLOOKUP($E118,'Adj NEA Backsheet'!$D$5:$CB$183,O$9,FALSE))),"")</f>
        <v>3105.0253081980459</v>
      </c>
      <c r="P118" s="122">
        <f ca="1">IFERROR(IF((VLOOKUP($E118,'Adj NEA Backsheet'!$D$5:$CB$183,P$9,FALSE))="","",(VLOOKUP($E118,'Adj NEA Backsheet'!$D$5:$CB$183,P$9,FALSE))),"")</f>
        <v>3146.8620820186366</v>
      </c>
      <c r="Q118" s="123">
        <f ca="1">IFERROR(IF((VLOOKUP($E118,'NEA Backsheet'!$D$5:$CB$183,Q$9,FALSE))="","",(VLOOKUP($E118,'NEA Backsheet'!$D$5:$CB$183,Q$9,FALSE))),"")</f>
        <v>3279.829858581204</v>
      </c>
      <c r="R118" s="234">
        <f ca="1">IFERROR(IF((VLOOKUP($E118,'NEA Backsheet'!$D$5:$CB$183,R$9,FALSE))="","",(VLOOKUP($E118,'NEA Backsheet'!$D$5:$CB$183,R$9,FALSE))),"")</f>
        <v>3251.6360221350578</v>
      </c>
    </row>
    <row r="119" spans="1:18"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IFERROR(IF((VLOOKUP($E119,'Adj NEA Backsheet'!$D$5:$CB$183,G$9,FALSE))="","",(VLOOKUP($E119,'Adj NEA Backsheet'!$D$5:$CB$183,G$9,FALSE))),"")</f>
        <v>2709.5988302075302</v>
      </c>
      <c r="H119" s="121">
        <f ca="1">IFERROR(IF((VLOOKUP($E119,'Adj NEA Backsheet'!$D$5:$CB$183,H$9,FALSE))="","",(VLOOKUP($E119,'Adj NEA Backsheet'!$D$5:$CB$183,H$9,FALSE))),"")</f>
        <v>2723.6977117305996</v>
      </c>
      <c r="I119" s="121">
        <f ca="1">IFERROR(IF((VLOOKUP($E119,'Adj NEA Backsheet'!$D$5:$CB$183,I$9,FALSE))="","",(VLOOKUP($E119,'Adj NEA Backsheet'!$D$5:$CB$183,I$9,FALSE))),"")</f>
        <v>2867.0287861766183</v>
      </c>
      <c r="J119" s="122">
        <f ca="1">IFERROR(IF((VLOOKUP($E119,'Adj NEA Backsheet'!$D$5:$CB$183,J$9,FALSE))="","",(VLOOKUP($E119,'Adj NEA Backsheet'!$D$5:$CB$183,J$9,FALSE))),"")</f>
        <v>2584.0118081314477</v>
      </c>
      <c r="K119" s="120">
        <f ca="1">IFERROR(IF((VLOOKUP($E119,'Adj NEA Backsheet'!$D$5:$CB$183,K$9,FALSE))="","",(VLOOKUP($E119,'Adj NEA Backsheet'!$D$5:$CB$183,K$9,FALSE))),"")</f>
        <v>2757.3819198407045</v>
      </c>
      <c r="L119" s="121">
        <f ca="1">IFERROR(IF((VLOOKUP($E119,'Adj NEA Backsheet'!$D$5:$CB$183,L$9,FALSE))="","",(VLOOKUP($E119,'Adj NEA Backsheet'!$D$5:$CB$183,L$9,FALSE))),"")</f>
        <v>2681.202945924812</v>
      </c>
      <c r="M119" s="121">
        <f ca="1">IFERROR(IF((VLOOKUP($E119,'Adj NEA Backsheet'!$D$5:$CB$183,M$9,FALSE))="","",(VLOOKUP($E119,'Adj NEA Backsheet'!$D$5:$CB$183,M$9,FALSE))),"")</f>
        <v>2822.0147628892523</v>
      </c>
      <c r="N119" s="123">
        <f ca="1">IFERROR(IF((VLOOKUP($E119,'Adj NEA Backsheet'!$D$5:$CB$183,N$9,FALSE))="","",(VLOOKUP($E119,'Adj NEA Backsheet'!$D$5:$CB$183,N$9,FALSE))),"")</f>
        <v>2636.4657270680323</v>
      </c>
      <c r="O119" s="173">
        <f ca="1">IFERROR(IF((VLOOKUP($E119,'Adj NEA Backsheet'!$D$5:$CB$183,O$9,FALSE))="","",(VLOOKUP($E119,'Adj NEA Backsheet'!$D$5:$CB$183,O$9,FALSE))),"")</f>
        <v>2537.3694072551125</v>
      </c>
      <c r="P119" s="122">
        <f ca="1">IFERROR(IF((VLOOKUP($E119,'Adj NEA Backsheet'!$D$5:$CB$183,P$9,FALSE))="","",(VLOOKUP($E119,'Adj NEA Backsheet'!$D$5:$CB$183,P$9,FALSE))),"")</f>
        <v>2583.420417621765</v>
      </c>
      <c r="Q119" s="123">
        <f ca="1">IFERROR(IF((VLOOKUP($E119,'NEA Backsheet'!$D$5:$CB$183,Q$9,FALSE))="","",(VLOOKUP($E119,'NEA Backsheet'!$D$5:$CB$183,Q$9,FALSE))),"")</f>
        <v>2679.8091783789105</v>
      </c>
      <c r="R119" s="234">
        <f ca="1">IFERROR(IF((VLOOKUP($E119,'NEA Backsheet'!$D$5:$CB$183,R$9,FALSE))="","",(VLOOKUP($E119,'NEA Backsheet'!$D$5:$CB$183,R$9,FALSE))),"")</f>
        <v>2490.570958486343</v>
      </c>
    </row>
    <row r="120" spans="1:18"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IFERROR(IF((VLOOKUP($E120,'Adj NEA Backsheet'!$D$5:$CB$183,G$9,FALSE))="","",(VLOOKUP($E120,'Adj NEA Backsheet'!$D$5:$CB$183,G$9,FALSE))),"")</f>
        <v>2613.970865015895</v>
      </c>
      <c r="H120" s="121">
        <f ca="1">IFERROR(IF((VLOOKUP($E120,'Adj NEA Backsheet'!$D$5:$CB$183,H$9,FALSE))="","",(VLOOKUP($E120,'Adj NEA Backsheet'!$D$5:$CB$183,H$9,FALSE))),"")</f>
        <v>2590.6001570870817</v>
      </c>
      <c r="I120" s="121">
        <f ca="1">IFERROR(IF((VLOOKUP($E120,'Adj NEA Backsheet'!$D$5:$CB$183,I$9,FALSE))="","",(VLOOKUP($E120,'Adj NEA Backsheet'!$D$5:$CB$183,I$9,FALSE))),"")</f>
        <v>2614.9441457063331</v>
      </c>
      <c r="J120" s="122">
        <f ca="1">IFERROR(IF((VLOOKUP($E120,'Adj NEA Backsheet'!$D$5:$CB$183,J$9,FALSE))="","",(VLOOKUP($E120,'Adj NEA Backsheet'!$D$5:$CB$183,J$9,FALSE))),"")</f>
        <v>2578.1677791472116</v>
      </c>
      <c r="K120" s="120">
        <f ca="1">IFERROR(IF((VLOOKUP($E120,'Adj NEA Backsheet'!$D$5:$CB$183,K$9,FALSE))="","",(VLOOKUP($E120,'Adj NEA Backsheet'!$D$5:$CB$183,K$9,FALSE))),"")</f>
        <v>2863.1578472442834</v>
      </c>
      <c r="L120" s="121">
        <f ca="1">IFERROR(IF((VLOOKUP($E120,'Adj NEA Backsheet'!$D$5:$CB$183,L$9,FALSE))="","",(VLOOKUP($E120,'Adj NEA Backsheet'!$D$5:$CB$183,L$9,FALSE))),"")</f>
        <v>2890.957304117594</v>
      </c>
      <c r="M120" s="121">
        <f ca="1">IFERROR(IF((VLOOKUP($E120,'Adj NEA Backsheet'!$D$5:$CB$183,M$9,FALSE))="","",(VLOOKUP($E120,'Adj NEA Backsheet'!$D$5:$CB$183,M$9,FALSE))),"")</f>
        <v>2894.8295676961429</v>
      </c>
      <c r="N120" s="123">
        <f ca="1">IFERROR(IF((VLOOKUP($E120,'Adj NEA Backsheet'!$D$5:$CB$183,N$9,FALSE))="","",(VLOOKUP($E120,'Adj NEA Backsheet'!$D$5:$CB$183,N$9,FALSE))),"")</f>
        <v>2815.0122910324399</v>
      </c>
      <c r="O120" s="173">
        <f ca="1">IFERROR(IF((VLOOKUP($E120,'Adj NEA Backsheet'!$D$5:$CB$183,O$9,FALSE))="","",(VLOOKUP($E120,'Adj NEA Backsheet'!$D$5:$CB$183,O$9,FALSE))),"")</f>
        <v>2587.7741775435029</v>
      </c>
      <c r="P120" s="122">
        <f ca="1">IFERROR(IF((VLOOKUP($E120,'Adj NEA Backsheet'!$D$5:$CB$183,P$9,FALSE))="","",(VLOOKUP($E120,'Adj NEA Backsheet'!$D$5:$CB$183,P$9,FALSE))),"")</f>
        <v>2551.2755143304616</v>
      </c>
      <c r="Q120" s="123">
        <f ca="1">IFERROR(IF((VLOOKUP($E120,'NEA Backsheet'!$D$5:$CB$183,Q$9,FALSE))="","",(VLOOKUP($E120,'NEA Backsheet'!$D$5:$CB$183,Q$9,FALSE))),"")</f>
        <v>2724.8537702013027</v>
      </c>
      <c r="R120" s="234">
        <f ca="1">IFERROR(IF((VLOOKUP($E120,'NEA Backsheet'!$D$5:$CB$183,R$9,FALSE))="","",(VLOOKUP($E120,'NEA Backsheet'!$D$5:$CB$183,R$9,FALSE))),"")</f>
        <v>2778.985690146751</v>
      </c>
    </row>
    <row r="121" spans="1:18"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IFERROR(IF((VLOOKUP($E121,'Adj NEA Backsheet'!$D$5:$CB$183,G$9,FALSE))="","",(VLOOKUP($E121,'Adj NEA Backsheet'!$D$5:$CB$183,G$9,FALSE))),"")</f>
        <v>3191.3029808989177</v>
      </c>
      <c r="H121" s="121">
        <f ca="1">IFERROR(IF((VLOOKUP($E121,'Adj NEA Backsheet'!$D$5:$CB$183,H$9,FALSE))="","",(VLOOKUP($E121,'Adj NEA Backsheet'!$D$5:$CB$183,H$9,FALSE))),"")</f>
        <v>3262.6977713479805</v>
      </c>
      <c r="I121" s="121">
        <f ca="1">IFERROR(IF((VLOOKUP($E121,'Adj NEA Backsheet'!$D$5:$CB$183,I$9,FALSE))="","",(VLOOKUP($E121,'Adj NEA Backsheet'!$D$5:$CB$183,I$9,FALSE))),"")</f>
        <v>3483.0883360723374</v>
      </c>
      <c r="J121" s="122">
        <f ca="1">IFERROR(IF((VLOOKUP($E121,'Adj NEA Backsheet'!$D$5:$CB$183,J$9,FALSE))="","",(VLOOKUP($E121,'Adj NEA Backsheet'!$D$5:$CB$183,J$9,FALSE))),"")</f>
        <v>3429.9457557728533</v>
      </c>
      <c r="K121" s="120">
        <f ca="1">IFERROR(IF((VLOOKUP($E121,'Adj NEA Backsheet'!$D$5:$CB$183,K$9,FALSE))="","",(VLOOKUP($E121,'Adj NEA Backsheet'!$D$5:$CB$183,K$9,FALSE))),"")</f>
        <v>3378.42189405615</v>
      </c>
      <c r="L121" s="121">
        <f ca="1">IFERROR(IF((VLOOKUP($E121,'Adj NEA Backsheet'!$D$5:$CB$183,L$9,FALSE))="","",(VLOOKUP($E121,'Adj NEA Backsheet'!$D$5:$CB$183,L$9,FALSE))),"")</f>
        <v>3314.300015569986</v>
      </c>
      <c r="M121" s="121">
        <f ca="1">IFERROR(IF((VLOOKUP($E121,'Adj NEA Backsheet'!$D$5:$CB$183,M$9,FALSE))="","",(VLOOKUP($E121,'Adj NEA Backsheet'!$D$5:$CB$183,M$9,FALSE))),"")</f>
        <v>3420.4036538436935</v>
      </c>
      <c r="N121" s="123">
        <f ca="1">IFERROR(IF((VLOOKUP($E121,'Adj NEA Backsheet'!$D$5:$CB$183,N$9,FALSE))="","",(VLOOKUP($E121,'Adj NEA Backsheet'!$D$5:$CB$183,N$9,FALSE))),"")</f>
        <v>3363.382376146571</v>
      </c>
      <c r="O121" s="173">
        <f ca="1">IFERROR(IF((VLOOKUP($E121,'Adj NEA Backsheet'!$D$5:$CB$183,O$9,FALSE))="","",(VLOOKUP($E121,'Adj NEA Backsheet'!$D$5:$CB$183,O$9,FALSE))),"")</f>
        <v>3448.973335792633</v>
      </c>
      <c r="P121" s="122">
        <f ca="1">IFERROR(IF((VLOOKUP($E121,'Adj NEA Backsheet'!$D$5:$CB$183,P$9,FALSE))="","",(VLOOKUP($E121,'Adj NEA Backsheet'!$D$5:$CB$183,P$9,FALSE))),"")</f>
        <v>3420.0622271812899</v>
      </c>
      <c r="Q121" s="123">
        <f ca="1">IFERROR(IF((VLOOKUP($E121,'NEA Backsheet'!$D$5:$CB$183,Q$9,FALSE))="","",(VLOOKUP($E121,'NEA Backsheet'!$D$5:$CB$183,Q$9,FALSE))),"")</f>
        <v>3624.3645494791317</v>
      </c>
      <c r="R121" s="234">
        <f ca="1">IFERROR(IF((VLOOKUP($E121,'NEA Backsheet'!$D$5:$CB$183,R$9,FALSE))="","",(VLOOKUP($E121,'NEA Backsheet'!$D$5:$CB$183,R$9,FALSE))),"")</f>
        <v>3699.9835060065238</v>
      </c>
    </row>
    <row r="122" spans="1:18"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IFERROR(IF((VLOOKUP($E122,'Adj NEA Backsheet'!$D$5:$CB$183,G$9,FALSE))="","",(VLOOKUP($E122,'Adj NEA Backsheet'!$D$5:$CB$183,G$9,FALSE))),"")</f>
        <v>2550.8419410294491</v>
      </c>
      <c r="H122" s="121">
        <f ca="1">IFERROR(IF((VLOOKUP($E122,'Adj NEA Backsheet'!$D$5:$CB$183,H$9,FALSE))="","",(VLOOKUP($E122,'Adj NEA Backsheet'!$D$5:$CB$183,H$9,FALSE))),"")</f>
        <v>2559.907855953069</v>
      </c>
      <c r="I122" s="121">
        <f ca="1">IFERROR(IF((VLOOKUP($E122,'Adj NEA Backsheet'!$D$5:$CB$183,I$9,FALSE))="","",(VLOOKUP($E122,'Adj NEA Backsheet'!$D$5:$CB$183,I$9,FALSE))),"")</f>
        <v>2686.516165192159</v>
      </c>
      <c r="J122" s="122">
        <f ca="1">IFERROR(IF((VLOOKUP($E122,'Adj NEA Backsheet'!$D$5:$CB$183,J$9,FALSE))="","",(VLOOKUP($E122,'Adj NEA Backsheet'!$D$5:$CB$183,J$9,FALSE))),"")</f>
        <v>2552.5306287072635</v>
      </c>
      <c r="K122" s="120">
        <f ca="1">IFERROR(IF((VLOOKUP($E122,'Adj NEA Backsheet'!$D$5:$CB$183,K$9,FALSE))="","",(VLOOKUP($E122,'Adj NEA Backsheet'!$D$5:$CB$183,K$9,FALSE))),"")</f>
        <v>2600.8348495532846</v>
      </c>
      <c r="L122" s="121">
        <f ca="1">IFERROR(IF((VLOOKUP($E122,'Adj NEA Backsheet'!$D$5:$CB$183,L$9,FALSE))="","",(VLOOKUP($E122,'Adj NEA Backsheet'!$D$5:$CB$183,L$9,FALSE))),"")</f>
        <v>2600.0369815658846</v>
      </c>
      <c r="M122" s="121">
        <f ca="1">IFERROR(IF((VLOOKUP($E122,'Adj NEA Backsheet'!$D$5:$CB$183,M$9,FALSE))="","",(VLOOKUP($E122,'Adj NEA Backsheet'!$D$5:$CB$183,M$9,FALSE))),"")</f>
        <v>2720.4236719120372</v>
      </c>
      <c r="N122" s="123">
        <f ca="1">IFERROR(IF((VLOOKUP($E122,'Adj NEA Backsheet'!$D$5:$CB$183,N$9,FALSE))="","",(VLOOKUP($E122,'Adj NEA Backsheet'!$D$5:$CB$183,N$9,FALSE))),"")</f>
        <v>2616.7812822131591</v>
      </c>
      <c r="O122" s="173">
        <f ca="1">IFERROR(IF((VLOOKUP($E122,'Adj NEA Backsheet'!$D$5:$CB$183,O$9,FALSE))="","",(VLOOKUP($E122,'Adj NEA Backsheet'!$D$5:$CB$183,O$9,FALSE))),"")</f>
        <v>2952.4738409534261</v>
      </c>
      <c r="P122" s="122">
        <f ca="1">IFERROR(IF((VLOOKUP($E122,'Adj NEA Backsheet'!$D$5:$CB$183,P$9,FALSE))="","",(VLOOKUP($E122,'Adj NEA Backsheet'!$D$5:$CB$183,P$9,FALSE))),"")</f>
        <v>3034.8618500214725</v>
      </c>
      <c r="Q122" s="123">
        <f ca="1">IFERROR(IF((VLOOKUP($E122,'NEA Backsheet'!$D$5:$CB$183,Q$9,FALSE))="","",(VLOOKUP($E122,'NEA Backsheet'!$D$5:$CB$183,Q$9,FALSE))),"")</f>
        <v>3450.2221374230558</v>
      </c>
      <c r="R122" s="234">
        <f ca="1">IFERROR(IF((VLOOKUP($E122,'NEA Backsheet'!$D$5:$CB$183,R$9,FALSE))="","",(VLOOKUP($E122,'NEA Backsheet'!$D$5:$CB$183,R$9,FALSE))),"")</f>
        <v>2763.7311972873567</v>
      </c>
    </row>
    <row r="123" spans="1:18"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IFERROR(IF((VLOOKUP($E123,'Adj NEA Backsheet'!$D$5:$CB$183,G$9,FALSE))="","",(VLOOKUP($E123,'Adj NEA Backsheet'!$D$5:$CB$183,G$9,FALSE))),"")</f>
        <v>2757.6047135209269</v>
      </c>
      <c r="H123" s="121">
        <f ca="1">IFERROR(IF((VLOOKUP($E123,'Adj NEA Backsheet'!$D$5:$CB$183,H$9,FALSE))="","",(VLOOKUP($E123,'Adj NEA Backsheet'!$D$5:$CB$183,H$9,FALSE))),"")</f>
        <v>2812.8790496897554</v>
      </c>
      <c r="I123" s="121">
        <f ca="1">IFERROR(IF((VLOOKUP($E123,'Adj NEA Backsheet'!$D$5:$CB$183,I$9,FALSE))="","",(VLOOKUP($E123,'Adj NEA Backsheet'!$D$5:$CB$183,I$9,FALSE))),"")</f>
        <v>2932.8509248109399</v>
      </c>
      <c r="J123" s="122">
        <f ca="1">IFERROR(IF((VLOOKUP($E123,'Adj NEA Backsheet'!$D$5:$CB$183,J$9,FALSE))="","",(VLOOKUP($E123,'Adj NEA Backsheet'!$D$5:$CB$183,J$9,FALSE))),"")</f>
        <v>2884.1982091884747</v>
      </c>
      <c r="K123" s="120">
        <f ca="1">IFERROR(IF((VLOOKUP($E123,'Adj NEA Backsheet'!$D$5:$CB$183,K$9,FALSE))="","",(VLOOKUP($E123,'Adj NEA Backsheet'!$D$5:$CB$183,K$9,FALSE))),"")</f>
        <v>2861.0689906458883</v>
      </c>
      <c r="L123" s="121">
        <f ca="1">IFERROR(IF((VLOOKUP($E123,'Adj NEA Backsheet'!$D$5:$CB$183,L$9,FALSE))="","",(VLOOKUP($E123,'Adj NEA Backsheet'!$D$5:$CB$183,L$9,FALSE))),"")</f>
        <v>2890.3564728890037</v>
      </c>
      <c r="M123" s="121">
        <f ca="1">IFERROR(IF((VLOOKUP($E123,'Adj NEA Backsheet'!$D$5:$CB$183,M$9,FALSE))="","",(VLOOKUP($E123,'Adj NEA Backsheet'!$D$5:$CB$183,M$9,FALSE))),"")</f>
        <v>2978.0543958475259</v>
      </c>
      <c r="N123" s="123">
        <f ca="1">IFERROR(IF((VLOOKUP($E123,'Adj NEA Backsheet'!$D$5:$CB$183,N$9,FALSE))="","",(VLOOKUP($E123,'Adj NEA Backsheet'!$D$5:$CB$183,N$9,FALSE))),"")</f>
        <v>2865.1817218805954</v>
      </c>
      <c r="O123" s="173">
        <f ca="1">IFERROR(IF((VLOOKUP($E123,'Adj NEA Backsheet'!$D$5:$CB$183,O$9,FALSE))="","",(VLOOKUP($E123,'Adj NEA Backsheet'!$D$5:$CB$183,O$9,FALSE))),"")</f>
        <v>2859.3631170421786</v>
      </c>
      <c r="P123" s="122">
        <f ca="1">IFERROR(IF((VLOOKUP($E123,'Adj NEA Backsheet'!$D$5:$CB$183,P$9,FALSE))="","",(VLOOKUP($E123,'Adj NEA Backsheet'!$D$5:$CB$183,P$9,FALSE))),"")</f>
        <v>2866.9048663525464</v>
      </c>
      <c r="Q123" s="123">
        <f ca="1">IFERROR(IF((VLOOKUP($E123,'NEA Backsheet'!$D$5:$CB$183,Q$9,FALSE))="","",(VLOOKUP($E123,'NEA Backsheet'!$D$5:$CB$183,Q$9,FALSE))),"")</f>
        <v>3041.3067648027682</v>
      </c>
      <c r="R123" s="234">
        <f ca="1">IFERROR(IF((VLOOKUP($E123,'NEA Backsheet'!$D$5:$CB$183,R$9,FALSE))="","",(VLOOKUP($E123,'NEA Backsheet'!$D$5:$CB$183,R$9,FALSE))),"")</f>
        <v>3019.3285051127459</v>
      </c>
    </row>
    <row r="124" spans="1:18"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IFERROR(IF((VLOOKUP($E124,'Adj NEA Backsheet'!$D$5:$CB$183,G$9,FALSE))="","",(VLOOKUP($E124,'Adj NEA Backsheet'!$D$5:$CB$183,G$9,FALSE))),"")</f>
        <v>1995.7399030701297</v>
      </c>
      <c r="H124" s="121">
        <f ca="1">IFERROR(IF((VLOOKUP($E124,'Adj NEA Backsheet'!$D$5:$CB$183,H$9,FALSE))="","",(VLOOKUP($E124,'Adj NEA Backsheet'!$D$5:$CB$183,H$9,FALSE))),"")</f>
        <v>1968.3042858798169</v>
      </c>
      <c r="I124" s="121">
        <f ca="1">IFERROR(IF((VLOOKUP($E124,'Adj NEA Backsheet'!$D$5:$CB$183,I$9,FALSE))="","",(VLOOKUP($E124,'Adj NEA Backsheet'!$D$5:$CB$183,I$9,FALSE))),"")</f>
        <v>1967.9878982262967</v>
      </c>
      <c r="J124" s="122">
        <f ca="1">IFERROR(IF((VLOOKUP($E124,'Adj NEA Backsheet'!$D$5:$CB$183,J$9,FALSE))="","",(VLOOKUP($E124,'Adj NEA Backsheet'!$D$5:$CB$183,J$9,FALSE))),"")</f>
        <v>2082.7100517876133</v>
      </c>
      <c r="K124" s="120">
        <f ca="1">IFERROR(IF((VLOOKUP($E124,'Adj NEA Backsheet'!$D$5:$CB$183,K$9,FALSE))="","",(VLOOKUP($E124,'Adj NEA Backsheet'!$D$5:$CB$183,K$9,FALSE))),"")</f>
        <v>1932.6916572711339</v>
      </c>
      <c r="L124" s="121">
        <f ca="1">IFERROR(IF((VLOOKUP($E124,'Adj NEA Backsheet'!$D$5:$CB$183,L$9,FALSE))="","",(VLOOKUP($E124,'Adj NEA Backsheet'!$D$5:$CB$183,L$9,FALSE))),"")</f>
        <v>1953.8204952089238</v>
      </c>
      <c r="M124" s="121">
        <f ca="1">IFERROR(IF((VLOOKUP($E124,'Adj NEA Backsheet'!$D$5:$CB$183,M$9,FALSE))="","",(VLOOKUP($E124,'Adj NEA Backsheet'!$D$5:$CB$183,M$9,FALSE))),"")</f>
        <v>1965.4764736294176</v>
      </c>
      <c r="N124" s="123">
        <f ca="1">IFERROR(IF((VLOOKUP($E124,'Adj NEA Backsheet'!$D$5:$CB$183,N$9,FALSE))="","",(VLOOKUP($E124,'Adj NEA Backsheet'!$D$5:$CB$183,N$9,FALSE))),"")</f>
        <v>1898.1303272244224</v>
      </c>
      <c r="O124" s="173">
        <f ca="1">IFERROR(IF((VLOOKUP($E124,'Adj NEA Backsheet'!$D$5:$CB$183,O$9,FALSE))="","",(VLOOKUP($E124,'Adj NEA Backsheet'!$D$5:$CB$183,O$9,FALSE))),"")</f>
        <v>2239.6584287951168</v>
      </c>
      <c r="P124" s="122">
        <f ca="1">IFERROR(IF((VLOOKUP($E124,'Adj NEA Backsheet'!$D$5:$CB$183,P$9,FALSE))="","",(VLOOKUP($E124,'Adj NEA Backsheet'!$D$5:$CB$183,P$9,FALSE))),"")</f>
        <v>2225.6948540883009</v>
      </c>
      <c r="Q124" s="123">
        <f ca="1">IFERROR(IF((VLOOKUP($E124,'NEA Backsheet'!$D$5:$CB$183,Q$9,FALSE))="","",(VLOOKUP($E124,'NEA Backsheet'!$D$5:$CB$183,Q$9,FALSE))),"")</f>
        <v>2316.5583026186341</v>
      </c>
      <c r="R124" s="234">
        <f ca="1">IFERROR(IF((VLOOKUP($E124,'NEA Backsheet'!$D$5:$CB$183,R$9,FALSE))="","",(VLOOKUP($E124,'NEA Backsheet'!$D$5:$CB$183,R$9,FALSE))),"")</f>
        <v>2245.6843703848808</v>
      </c>
    </row>
    <row r="125" spans="1:18"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IFERROR(IF((VLOOKUP($E125,'Adj NEA Backsheet'!$D$5:$CB$183,G$9,FALSE))="","",(VLOOKUP($E125,'Adj NEA Backsheet'!$D$5:$CB$183,G$9,FALSE))),"")</f>
        <v>2674.6806430210045</v>
      </c>
      <c r="H125" s="121">
        <f ca="1">IFERROR(IF((VLOOKUP($E125,'Adj NEA Backsheet'!$D$5:$CB$183,H$9,FALSE))="","",(VLOOKUP($E125,'Adj NEA Backsheet'!$D$5:$CB$183,H$9,FALSE))),"")</f>
        <v>2615.3196281565192</v>
      </c>
      <c r="I125" s="121">
        <f ca="1">IFERROR(IF((VLOOKUP($E125,'Adj NEA Backsheet'!$D$5:$CB$183,I$9,FALSE))="","",(VLOOKUP($E125,'Adj NEA Backsheet'!$D$5:$CB$183,I$9,FALSE))),"")</f>
        <v>2776.4618142126692</v>
      </c>
      <c r="J125" s="122">
        <f ca="1">IFERROR(IF((VLOOKUP($E125,'Adj NEA Backsheet'!$D$5:$CB$183,J$9,FALSE))="","",(VLOOKUP($E125,'Adj NEA Backsheet'!$D$5:$CB$183,J$9,FALSE))),"")</f>
        <v>2741.9050571868293</v>
      </c>
      <c r="K125" s="120">
        <f ca="1">IFERROR(IF((VLOOKUP($E125,'Adj NEA Backsheet'!$D$5:$CB$183,K$9,FALSE))="","",(VLOOKUP($E125,'Adj NEA Backsheet'!$D$5:$CB$183,K$9,FALSE))),"")</f>
        <v>2784.1761068187589</v>
      </c>
      <c r="L125" s="121">
        <f ca="1">IFERROR(IF((VLOOKUP($E125,'Adj NEA Backsheet'!$D$5:$CB$183,L$9,FALSE))="","",(VLOOKUP($E125,'Adj NEA Backsheet'!$D$5:$CB$183,L$9,FALSE))),"")</f>
        <v>2815.5292815168668</v>
      </c>
      <c r="M125" s="121">
        <f ca="1">IFERROR(IF((VLOOKUP($E125,'Adj NEA Backsheet'!$D$5:$CB$183,M$9,FALSE))="","",(VLOOKUP($E125,'Adj NEA Backsheet'!$D$5:$CB$183,M$9,FALSE))),"")</f>
        <v>2855.679859081381</v>
      </c>
      <c r="N125" s="123">
        <f ca="1">IFERROR(IF((VLOOKUP($E125,'Adj NEA Backsheet'!$D$5:$CB$183,N$9,FALSE))="","",(VLOOKUP($E125,'Adj NEA Backsheet'!$D$5:$CB$183,N$9,FALSE))),"")</f>
        <v>2858.5269920095689</v>
      </c>
      <c r="O125" s="173">
        <f ca="1">IFERROR(IF((VLOOKUP($E125,'Adj NEA Backsheet'!$D$5:$CB$183,O$9,FALSE))="","",(VLOOKUP($E125,'Adj NEA Backsheet'!$D$5:$CB$183,O$9,FALSE))),"")</f>
        <v>2737.3500861171783</v>
      </c>
      <c r="P125" s="122">
        <f ca="1">IFERROR(IF((VLOOKUP($E125,'Adj NEA Backsheet'!$D$5:$CB$183,P$9,FALSE))="","",(VLOOKUP($E125,'Adj NEA Backsheet'!$D$5:$CB$183,P$9,FALSE))),"")</f>
        <v>2718.8110310477118</v>
      </c>
      <c r="Q125" s="123">
        <f ca="1">IFERROR(IF((VLOOKUP($E125,'NEA Backsheet'!$D$5:$CB$183,Q$9,FALSE))="","",(VLOOKUP($E125,'NEA Backsheet'!$D$5:$CB$183,Q$9,FALSE))),"")</f>
        <v>2842.0174500277049</v>
      </c>
      <c r="R125" s="234">
        <f ca="1">IFERROR(IF((VLOOKUP($E125,'NEA Backsheet'!$D$5:$CB$183,R$9,FALSE))="","",(VLOOKUP($E125,'NEA Backsheet'!$D$5:$CB$183,R$9,FALSE))),"")</f>
        <v>2842.8590777041718</v>
      </c>
    </row>
    <row r="126" spans="1:18"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IFERROR(IF((VLOOKUP($E126,'Adj NEA Backsheet'!$D$5:$CB$183,G$9,FALSE))="","",(VLOOKUP($E126,'Adj NEA Backsheet'!$D$5:$CB$183,G$9,FALSE))),"")</f>
        <v>2131.2185369823105</v>
      </c>
      <c r="H126" s="121">
        <f ca="1">IFERROR(IF((VLOOKUP($E126,'Adj NEA Backsheet'!$D$5:$CB$183,H$9,FALSE))="","",(VLOOKUP($E126,'Adj NEA Backsheet'!$D$5:$CB$183,H$9,FALSE))),"")</f>
        <v>2279.1017573733602</v>
      </c>
      <c r="I126" s="121">
        <f ca="1">IFERROR(IF((VLOOKUP($E126,'Adj NEA Backsheet'!$D$5:$CB$183,I$9,FALSE))="","",(VLOOKUP($E126,'Adj NEA Backsheet'!$D$5:$CB$183,I$9,FALSE))),"")</f>
        <v>2610.9029525263559</v>
      </c>
      <c r="J126" s="122">
        <f ca="1">IFERROR(IF((VLOOKUP($E126,'Adj NEA Backsheet'!$D$5:$CB$183,J$9,FALSE))="","",(VLOOKUP($E126,'Adj NEA Backsheet'!$D$5:$CB$183,J$9,FALSE))),"")</f>
        <v>2634.0135713637133</v>
      </c>
      <c r="K126" s="120">
        <f ca="1">IFERROR(IF((VLOOKUP($E126,'Adj NEA Backsheet'!$D$5:$CB$183,K$9,FALSE))="","",(VLOOKUP($E126,'Adj NEA Backsheet'!$D$5:$CB$183,K$9,FALSE))),"")</f>
        <v>2589.5540351177347</v>
      </c>
      <c r="L126" s="121">
        <f ca="1">IFERROR(IF((VLOOKUP($E126,'Adj NEA Backsheet'!$D$5:$CB$183,L$9,FALSE))="","",(VLOOKUP($E126,'Adj NEA Backsheet'!$D$5:$CB$183,L$9,FALSE))),"")</f>
        <v>2617.0922249483533</v>
      </c>
      <c r="M126" s="121">
        <f ca="1">IFERROR(IF((VLOOKUP($E126,'Adj NEA Backsheet'!$D$5:$CB$183,M$9,FALSE))="","",(VLOOKUP($E126,'Adj NEA Backsheet'!$D$5:$CB$183,M$9,FALSE))),"")</f>
        <v>2603.9755079205879</v>
      </c>
      <c r="N126" s="123">
        <f ca="1">IFERROR(IF((VLOOKUP($E126,'Adj NEA Backsheet'!$D$5:$CB$183,N$9,FALSE))="","",(VLOOKUP($E126,'Adj NEA Backsheet'!$D$5:$CB$183,N$9,FALSE))),"")</f>
        <v>2580.2999643526841</v>
      </c>
      <c r="O126" s="173">
        <f ca="1">IFERROR(IF((VLOOKUP($E126,'Adj NEA Backsheet'!$D$5:$CB$183,O$9,FALSE))="","",(VLOOKUP($E126,'Adj NEA Backsheet'!$D$5:$CB$183,O$9,FALSE))),"")</f>
        <v>2529.050025836962</v>
      </c>
      <c r="P126" s="122">
        <f ca="1">IFERROR(IF((VLOOKUP($E126,'Adj NEA Backsheet'!$D$5:$CB$183,P$9,FALSE))="","",(VLOOKUP($E126,'Adj NEA Backsheet'!$D$5:$CB$183,P$9,FALSE))),"")</f>
        <v>2728.5878297327172</v>
      </c>
      <c r="Q126" s="123">
        <f ca="1">IFERROR(IF((VLOOKUP($E126,'NEA Backsheet'!$D$5:$CB$183,Q$9,FALSE))="","",(VLOOKUP($E126,'NEA Backsheet'!$D$5:$CB$183,Q$9,FALSE))),"")</f>
        <v>2869.9529385105875</v>
      </c>
      <c r="R126" s="234">
        <f ca="1">IFERROR(IF((VLOOKUP($E126,'NEA Backsheet'!$D$5:$CB$183,R$9,FALSE))="","",(VLOOKUP($E126,'NEA Backsheet'!$D$5:$CB$183,R$9,FALSE))),"")</f>
        <v>2709.1961325980146</v>
      </c>
    </row>
    <row r="127" spans="1:18"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IFERROR(IF((VLOOKUP($E127,'Adj NEA Backsheet'!$D$5:$CB$183,G$9,FALSE))="","",(VLOOKUP($E127,'Adj NEA Backsheet'!$D$5:$CB$183,G$9,FALSE))),"")</f>
        <v>2592.6963982114339</v>
      </c>
      <c r="H127" s="121">
        <f ca="1">IFERROR(IF((VLOOKUP($E127,'Adj NEA Backsheet'!$D$5:$CB$183,H$9,FALSE))="","",(VLOOKUP($E127,'Adj NEA Backsheet'!$D$5:$CB$183,H$9,FALSE))),"")</f>
        <v>2670.1447753112134</v>
      </c>
      <c r="I127" s="121">
        <f ca="1">IFERROR(IF((VLOOKUP($E127,'Adj NEA Backsheet'!$D$5:$CB$183,I$9,FALSE))="","",(VLOOKUP($E127,'Adj NEA Backsheet'!$D$5:$CB$183,I$9,FALSE))),"")</f>
        <v>2844.9367276878966</v>
      </c>
      <c r="J127" s="122">
        <f ca="1">IFERROR(IF((VLOOKUP($E127,'Adj NEA Backsheet'!$D$5:$CB$183,J$9,FALSE))="","",(VLOOKUP($E127,'Adj NEA Backsheet'!$D$5:$CB$183,J$9,FALSE))),"")</f>
        <v>2767.674196239172</v>
      </c>
      <c r="K127" s="120">
        <f ca="1">IFERROR(IF((VLOOKUP($E127,'Adj NEA Backsheet'!$D$5:$CB$183,K$9,FALSE))="","",(VLOOKUP($E127,'Adj NEA Backsheet'!$D$5:$CB$183,K$9,FALSE))),"")</f>
        <v>2714.7916505959797</v>
      </c>
      <c r="L127" s="121">
        <f ca="1">IFERROR(IF((VLOOKUP($E127,'Adj NEA Backsheet'!$D$5:$CB$183,L$9,FALSE))="","",(VLOOKUP($E127,'Adj NEA Backsheet'!$D$5:$CB$183,L$9,FALSE))),"")</f>
        <v>2646.2812823973127</v>
      </c>
      <c r="M127" s="121">
        <f ca="1">IFERROR(IF((VLOOKUP($E127,'Adj NEA Backsheet'!$D$5:$CB$183,M$9,FALSE))="","",(VLOOKUP($E127,'Adj NEA Backsheet'!$D$5:$CB$183,M$9,FALSE))),"")</f>
        <v>2688.4087625309862</v>
      </c>
      <c r="N127" s="123">
        <f ca="1">IFERROR(IF((VLOOKUP($E127,'Adj NEA Backsheet'!$D$5:$CB$183,N$9,FALSE))="","",(VLOOKUP($E127,'Adj NEA Backsheet'!$D$5:$CB$183,N$9,FALSE))),"")</f>
        <v>2619.7915404487344</v>
      </c>
      <c r="O127" s="173">
        <f ca="1">IFERROR(IF((VLOOKUP($E127,'Adj NEA Backsheet'!$D$5:$CB$183,O$9,FALSE))="","",(VLOOKUP($E127,'Adj NEA Backsheet'!$D$5:$CB$183,O$9,FALSE))),"")</f>
        <v>2905.4693641885947</v>
      </c>
      <c r="P127" s="122">
        <f ca="1">IFERROR(IF((VLOOKUP($E127,'Adj NEA Backsheet'!$D$5:$CB$183,P$9,FALSE))="","",(VLOOKUP($E127,'Adj NEA Backsheet'!$D$5:$CB$183,P$9,FALSE))),"")</f>
        <v>2929.4597464292597</v>
      </c>
      <c r="Q127" s="123">
        <f ca="1">IFERROR(IF((VLOOKUP($E127,'NEA Backsheet'!$D$5:$CB$183,Q$9,FALSE))="","",(VLOOKUP($E127,'NEA Backsheet'!$D$5:$CB$183,Q$9,FALSE))),"")</f>
        <v>3078.1391863296108</v>
      </c>
      <c r="R127" s="234">
        <f ca="1">IFERROR(IF((VLOOKUP($E127,'NEA Backsheet'!$D$5:$CB$183,R$9,FALSE))="","",(VLOOKUP($E127,'NEA Backsheet'!$D$5:$CB$183,R$9,FALSE))),"")</f>
        <v>2937.6390087748068</v>
      </c>
    </row>
    <row r="128" spans="1:18"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IFERROR(IF((VLOOKUP($E128,'Adj NEA Backsheet'!$D$5:$CB$183,G$9,FALSE))="","",(VLOOKUP($E128,'Adj NEA Backsheet'!$D$5:$CB$183,G$9,FALSE))),"")</f>
        <v>2382.1805083140312</v>
      </c>
      <c r="H128" s="121">
        <f ca="1">IFERROR(IF((VLOOKUP($E128,'Adj NEA Backsheet'!$D$5:$CB$183,H$9,FALSE))="","",(VLOOKUP($E128,'Adj NEA Backsheet'!$D$5:$CB$183,H$9,FALSE))),"")</f>
        <v>2390.0340016926207</v>
      </c>
      <c r="I128" s="121">
        <f ca="1">IFERROR(IF((VLOOKUP($E128,'Adj NEA Backsheet'!$D$5:$CB$183,I$9,FALSE))="","",(VLOOKUP($E128,'Adj NEA Backsheet'!$D$5:$CB$183,I$9,FALSE))),"")</f>
        <v>2533.9151777680336</v>
      </c>
      <c r="J128" s="122">
        <f ca="1">IFERROR(IF((VLOOKUP($E128,'Adj NEA Backsheet'!$D$5:$CB$183,J$9,FALSE))="","",(VLOOKUP($E128,'Adj NEA Backsheet'!$D$5:$CB$183,J$9,FALSE))),"")</f>
        <v>2539.2039893873894</v>
      </c>
      <c r="K128" s="120">
        <f ca="1">IFERROR(IF((VLOOKUP($E128,'Adj NEA Backsheet'!$D$5:$CB$183,K$9,FALSE))="","",(VLOOKUP($E128,'Adj NEA Backsheet'!$D$5:$CB$183,K$9,FALSE))),"")</f>
        <v>2428.9044034455915</v>
      </c>
      <c r="L128" s="121">
        <f ca="1">IFERROR(IF((VLOOKUP($E128,'Adj NEA Backsheet'!$D$5:$CB$183,L$9,FALSE))="","",(VLOOKUP($E128,'Adj NEA Backsheet'!$D$5:$CB$183,L$9,FALSE))),"")</f>
        <v>2474.392551610636</v>
      </c>
      <c r="M128" s="121">
        <f ca="1">IFERROR(IF((VLOOKUP($E128,'Adj NEA Backsheet'!$D$5:$CB$183,M$9,FALSE))="","",(VLOOKUP($E128,'Adj NEA Backsheet'!$D$5:$CB$183,M$9,FALSE))),"")</f>
        <v>2517.7945608791115</v>
      </c>
      <c r="N128" s="123">
        <f ca="1">IFERROR(IF((VLOOKUP($E128,'Adj NEA Backsheet'!$D$5:$CB$183,N$9,FALSE))="","",(VLOOKUP($E128,'Adj NEA Backsheet'!$D$5:$CB$183,N$9,FALSE))),"")</f>
        <v>2425.6672078521819</v>
      </c>
      <c r="O128" s="173">
        <f ca="1">IFERROR(IF((VLOOKUP($E128,'Adj NEA Backsheet'!$D$5:$CB$183,O$9,FALSE))="","",(VLOOKUP($E128,'Adj NEA Backsheet'!$D$5:$CB$183,O$9,FALSE))),"")</f>
        <v>2551.5982226109677</v>
      </c>
      <c r="P128" s="122">
        <f ca="1">IFERROR(IF((VLOOKUP($E128,'Adj NEA Backsheet'!$D$5:$CB$183,P$9,FALSE))="","",(VLOOKUP($E128,'Adj NEA Backsheet'!$D$5:$CB$183,P$9,FALSE))),"")</f>
        <v>2661.4369158837817</v>
      </c>
      <c r="Q128" s="123">
        <f ca="1">IFERROR(IF((VLOOKUP($E128,'NEA Backsheet'!$D$5:$CB$183,Q$9,FALSE))="","",(VLOOKUP($E128,'NEA Backsheet'!$D$5:$CB$183,Q$9,FALSE))),"")</f>
        <v>2850.534938435203</v>
      </c>
      <c r="R128" s="234">
        <f ca="1">IFERROR(IF((VLOOKUP($E128,'NEA Backsheet'!$D$5:$CB$183,R$9,FALSE))="","",(VLOOKUP($E128,'NEA Backsheet'!$D$5:$CB$183,R$9,FALSE))),"")</f>
        <v>2789.604118685545</v>
      </c>
    </row>
    <row r="129" spans="1:18"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IFERROR(IF((VLOOKUP($E129,'Adj NEA Backsheet'!$D$5:$CB$183,G$9,FALSE))="","",(VLOOKUP($E129,'Adj NEA Backsheet'!$D$5:$CB$183,G$9,FALSE))),"")</f>
        <v>3162.2534499222375</v>
      </c>
      <c r="H129" s="121">
        <f ca="1">IFERROR(IF((VLOOKUP($E129,'Adj NEA Backsheet'!$D$5:$CB$183,H$9,FALSE))="","",(VLOOKUP($E129,'Adj NEA Backsheet'!$D$5:$CB$183,H$9,FALSE))),"")</f>
        <v>3190.0423128385382</v>
      </c>
      <c r="I129" s="121">
        <f ca="1">IFERROR(IF((VLOOKUP($E129,'Adj NEA Backsheet'!$D$5:$CB$183,I$9,FALSE))="","",(VLOOKUP($E129,'Adj NEA Backsheet'!$D$5:$CB$183,I$9,FALSE))),"")</f>
        <v>3354.2386075952431</v>
      </c>
      <c r="J129" s="122">
        <f ca="1">IFERROR(IF((VLOOKUP($E129,'Adj NEA Backsheet'!$D$5:$CB$183,J$9,FALSE))="","",(VLOOKUP($E129,'Adj NEA Backsheet'!$D$5:$CB$183,J$9,FALSE))),"")</f>
        <v>3418.4798144447768</v>
      </c>
      <c r="K129" s="120">
        <f ca="1">IFERROR(IF((VLOOKUP($E129,'Adj NEA Backsheet'!$D$5:$CB$183,K$9,FALSE))="","",(VLOOKUP($E129,'Adj NEA Backsheet'!$D$5:$CB$183,K$9,FALSE))),"")</f>
        <v>3299.3146561237022</v>
      </c>
      <c r="L129" s="121">
        <f ca="1">IFERROR(IF((VLOOKUP($E129,'Adj NEA Backsheet'!$D$5:$CB$183,L$9,FALSE))="","",(VLOOKUP($E129,'Adj NEA Backsheet'!$D$5:$CB$183,L$9,FALSE))),"")</f>
        <v>3366.1536387960564</v>
      </c>
      <c r="M129" s="121">
        <f ca="1">IFERROR(IF((VLOOKUP($E129,'Adj NEA Backsheet'!$D$5:$CB$183,M$9,FALSE))="","",(VLOOKUP($E129,'Adj NEA Backsheet'!$D$5:$CB$183,M$9,FALSE))),"")</f>
        <v>3385.5363789505282</v>
      </c>
      <c r="N129" s="123">
        <f ca="1">IFERROR(IF((VLOOKUP($E129,'Adj NEA Backsheet'!$D$5:$CB$183,N$9,FALSE))="","",(VLOOKUP($E129,'Adj NEA Backsheet'!$D$5:$CB$183,N$9,FALSE))),"")</f>
        <v>3455.2460725125666</v>
      </c>
      <c r="O129" s="173">
        <f ca="1">IFERROR(IF((VLOOKUP($E129,'Adj NEA Backsheet'!$D$5:$CB$183,O$9,FALSE))="","",(VLOOKUP($E129,'Adj NEA Backsheet'!$D$5:$CB$183,O$9,FALSE))),"")</f>
        <v>3173.455973505399</v>
      </c>
      <c r="P129" s="122">
        <f ca="1">IFERROR(IF((VLOOKUP($E129,'Adj NEA Backsheet'!$D$5:$CB$183,P$9,FALSE))="","",(VLOOKUP($E129,'Adj NEA Backsheet'!$D$5:$CB$183,P$9,FALSE))),"")</f>
        <v>3352.774684394496</v>
      </c>
      <c r="Q129" s="123">
        <f ca="1">IFERROR(IF((VLOOKUP($E129,'NEA Backsheet'!$D$5:$CB$183,Q$9,FALSE))="","",(VLOOKUP($E129,'NEA Backsheet'!$D$5:$CB$183,Q$9,FALSE))),"")</f>
        <v>3576.9658768832724</v>
      </c>
      <c r="R129" s="234">
        <f ca="1">IFERROR(IF((VLOOKUP($E129,'NEA Backsheet'!$D$5:$CB$183,R$9,FALSE))="","",(VLOOKUP($E129,'NEA Backsheet'!$D$5:$CB$183,R$9,FALSE))),"")</f>
        <v>3573.0243297176985</v>
      </c>
    </row>
    <row r="130" spans="1:18"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IFERROR(IF((VLOOKUP($E130,'Adj NEA Backsheet'!$D$5:$CB$183,G$9,FALSE))="","",(VLOOKUP($E130,'Adj NEA Backsheet'!$D$5:$CB$183,G$9,FALSE))),"")</f>
        <v>2701.9627764703114</v>
      </c>
      <c r="H130" s="121">
        <f ca="1">IFERROR(IF((VLOOKUP($E130,'Adj NEA Backsheet'!$D$5:$CB$183,H$9,FALSE))="","",(VLOOKUP($E130,'Adj NEA Backsheet'!$D$5:$CB$183,H$9,FALSE))),"")</f>
        <v>2675.6535861083662</v>
      </c>
      <c r="I130" s="121">
        <f ca="1">IFERROR(IF((VLOOKUP($E130,'Adj NEA Backsheet'!$D$5:$CB$183,I$9,FALSE))="","",(VLOOKUP($E130,'Adj NEA Backsheet'!$D$5:$CB$183,I$9,FALSE))),"")</f>
        <v>2896.5934910666642</v>
      </c>
      <c r="J130" s="122">
        <f ca="1">IFERROR(IF((VLOOKUP($E130,'Adj NEA Backsheet'!$D$5:$CB$183,J$9,FALSE))="","",(VLOOKUP($E130,'Adj NEA Backsheet'!$D$5:$CB$183,J$9,FALSE))),"")</f>
        <v>2817.0567756633127</v>
      </c>
      <c r="K130" s="120">
        <f ca="1">IFERROR(IF((VLOOKUP($E130,'Adj NEA Backsheet'!$D$5:$CB$183,K$9,FALSE))="","",(VLOOKUP($E130,'Adj NEA Backsheet'!$D$5:$CB$183,K$9,FALSE))),"")</f>
        <v>2755.7861485572153</v>
      </c>
      <c r="L130" s="121">
        <f ca="1">IFERROR(IF((VLOOKUP($E130,'Adj NEA Backsheet'!$D$5:$CB$183,L$9,FALSE))="","",(VLOOKUP($E130,'Adj NEA Backsheet'!$D$5:$CB$183,L$9,FALSE))),"")</f>
        <v>2750.2024767418843</v>
      </c>
      <c r="M130" s="121">
        <f ca="1">IFERROR(IF((VLOOKUP($E130,'Adj NEA Backsheet'!$D$5:$CB$183,M$9,FALSE))="","",(VLOOKUP($E130,'Adj NEA Backsheet'!$D$5:$CB$183,M$9,FALSE))),"")</f>
        <v>2872.8393795784882</v>
      </c>
      <c r="N130" s="123">
        <f ca="1">IFERROR(IF((VLOOKUP($E130,'Adj NEA Backsheet'!$D$5:$CB$183,N$9,FALSE))="","",(VLOOKUP($E130,'Adj NEA Backsheet'!$D$5:$CB$183,N$9,FALSE))),"")</f>
        <v>2857.1096778135734</v>
      </c>
      <c r="O130" s="173">
        <f ca="1">IFERROR(IF((VLOOKUP($E130,'Adj NEA Backsheet'!$D$5:$CB$183,O$9,FALSE))="","",(VLOOKUP($E130,'Adj NEA Backsheet'!$D$5:$CB$183,O$9,FALSE))),"")</f>
        <v>2827.7846926826182</v>
      </c>
      <c r="P130" s="122">
        <f ca="1">IFERROR(IF((VLOOKUP($E130,'Adj NEA Backsheet'!$D$5:$CB$183,P$9,FALSE))="","",(VLOOKUP($E130,'Adj NEA Backsheet'!$D$5:$CB$183,P$9,FALSE))),"")</f>
        <v>2770.7649893187663</v>
      </c>
      <c r="Q130" s="123">
        <f ca="1">IFERROR(IF((VLOOKUP($E130,'NEA Backsheet'!$D$5:$CB$183,Q$9,FALSE))="","",(VLOOKUP($E130,'NEA Backsheet'!$D$5:$CB$183,Q$9,FALSE))),"")</f>
        <v>2977.952901181317</v>
      </c>
      <c r="R130" s="234">
        <f ca="1">IFERROR(IF((VLOOKUP($E130,'NEA Backsheet'!$D$5:$CB$183,R$9,FALSE))="","",(VLOOKUP($E130,'NEA Backsheet'!$D$5:$CB$183,R$9,FALSE))),"")</f>
        <v>2916.1385210045592</v>
      </c>
    </row>
    <row r="131" spans="1:18"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IFERROR(IF((VLOOKUP($E131,'Adj NEA Backsheet'!$D$5:$CB$183,G$9,FALSE))="","",(VLOOKUP($E131,'Adj NEA Backsheet'!$D$5:$CB$183,G$9,FALSE))),"")</f>
        <v>2898.848751764137</v>
      </c>
      <c r="H131" s="121">
        <f ca="1">IFERROR(IF((VLOOKUP($E131,'Adj NEA Backsheet'!$D$5:$CB$183,H$9,FALSE))="","",(VLOOKUP($E131,'Adj NEA Backsheet'!$D$5:$CB$183,H$9,FALSE))),"")</f>
        <v>2835.5726836869699</v>
      </c>
      <c r="I131" s="121">
        <f ca="1">IFERROR(IF((VLOOKUP($E131,'Adj NEA Backsheet'!$D$5:$CB$183,I$9,FALSE))="","",(VLOOKUP($E131,'Adj NEA Backsheet'!$D$5:$CB$183,I$9,FALSE))),"")</f>
        <v>2904.0357257242435</v>
      </c>
      <c r="J131" s="122">
        <f ca="1">IFERROR(IF((VLOOKUP($E131,'Adj NEA Backsheet'!$D$5:$CB$183,J$9,FALSE))="","",(VLOOKUP($E131,'Adj NEA Backsheet'!$D$5:$CB$183,J$9,FALSE))),"")</f>
        <v>2789.7750315568369</v>
      </c>
      <c r="K131" s="120">
        <f ca="1">IFERROR(IF((VLOOKUP($E131,'Adj NEA Backsheet'!$D$5:$CB$183,K$9,FALSE))="","",(VLOOKUP($E131,'Adj NEA Backsheet'!$D$5:$CB$183,K$9,FALSE))),"")</f>
        <v>2983.0274943451191</v>
      </c>
      <c r="L131" s="121">
        <f ca="1">IFERROR(IF((VLOOKUP($E131,'Adj NEA Backsheet'!$D$5:$CB$183,L$9,FALSE))="","",(VLOOKUP($E131,'Adj NEA Backsheet'!$D$5:$CB$183,L$9,FALSE))),"")</f>
        <v>2927.1121934754569</v>
      </c>
      <c r="M131" s="121">
        <f ca="1">IFERROR(IF((VLOOKUP($E131,'Adj NEA Backsheet'!$D$5:$CB$183,M$9,FALSE))="","",(VLOOKUP($E131,'Adj NEA Backsheet'!$D$5:$CB$183,M$9,FALSE))),"")</f>
        <v>3070.3334317650811</v>
      </c>
      <c r="N131" s="123">
        <f ca="1">IFERROR(IF((VLOOKUP($E131,'Adj NEA Backsheet'!$D$5:$CB$183,N$9,FALSE))="","",(VLOOKUP($E131,'Adj NEA Backsheet'!$D$5:$CB$183,N$9,FALSE))),"")</f>
        <v>3070.6400898917741</v>
      </c>
      <c r="O131" s="173">
        <f ca="1">IFERROR(IF((VLOOKUP($E131,'Adj NEA Backsheet'!$D$5:$CB$183,O$9,FALSE))="","",(VLOOKUP($E131,'Adj NEA Backsheet'!$D$5:$CB$183,O$9,FALSE))),"")</f>
        <v>2914.9580024889715</v>
      </c>
      <c r="P131" s="122">
        <f ca="1">IFERROR(IF((VLOOKUP($E131,'Adj NEA Backsheet'!$D$5:$CB$183,P$9,FALSE))="","",(VLOOKUP($E131,'Adj NEA Backsheet'!$D$5:$CB$183,P$9,FALSE))),"")</f>
        <v>3000.92804156488</v>
      </c>
      <c r="Q131" s="123">
        <f ca="1">IFERROR(IF((VLOOKUP($E131,'NEA Backsheet'!$D$5:$CB$183,Q$9,FALSE))="","",(VLOOKUP($E131,'NEA Backsheet'!$D$5:$CB$183,Q$9,FALSE))),"")</f>
        <v>3235.4474592960987</v>
      </c>
      <c r="R131" s="234">
        <f ca="1">IFERROR(IF((VLOOKUP($E131,'NEA Backsheet'!$D$5:$CB$183,R$9,FALSE))="","",(VLOOKUP($E131,'NEA Backsheet'!$D$5:$CB$183,R$9,FALSE))),"")</f>
        <v>3098.4824020488995</v>
      </c>
    </row>
    <row r="132" spans="1:18"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IFERROR(IF((VLOOKUP($E132,'Adj NEA Backsheet'!$D$5:$CB$183,G$9,FALSE))="","",(VLOOKUP($E132,'Adj NEA Backsheet'!$D$5:$CB$183,G$9,FALSE))),"")</f>
        <v>3064.9279162238272</v>
      </c>
      <c r="H132" s="121">
        <f ca="1">IFERROR(IF((VLOOKUP($E132,'Adj NEA Backsheet'!$D$5:$CB$183,H$9,FALSE))="","",(VLOOKUP($E132,'Adj NEA Backsheet'!$D$5:$CB$183,H$9,FALSE))),"")</f>
        <v>3105.5409063112534</v>
      </c>
      <c r="I132" s="121">
        <f ca="1">IFERROR(IF((VLOOKUP($E132,'Adj NEA Backsheet'!$D$5:$CB$183,I$9,FALSE))="","",(VLOOKUP($E132,'Adj NEA Backsheet'!$D$5:$CB$183,I$9,FALSE))),"")</f>
        <v>3240.345284005592</v>
      </c>
      <c r="J132" s="122">
        <f ca="1">IFERROR(IF((VLOOKUP($E132,'Adj NEA Backsheet'!$D$5:$CB$183,J$9,FALSE))="","",(VLOOKUP($E132,'Adj NEA Backsheet'!$D$5:$CB$183,J$9,FALSE))),"")</f>
        <v>3292.3448336413862</v>
      </c>
      <c r="K132" s="120">
        <f ca="1">IFERROR(IF((VLOOKUP($E132,'Adj NEA Backsheet'!$D$5:$CB$183,K$9,FALSE))="","",(VLOOKUP($E132,'Adj NEA Backsheet'!$D$5:$CB$183,K$9,FALSE))),"")</f>
        <v>3211.8261273032126</v>
      </c>
      <c r="L132" s="121">
        <f ca="1">IFERROR(IF((VLOOKUP($E132,'Adj NEA Backsheet'!$D$5:$CB$183,L$9,FALSE))="","",(VLOOKUP($E132,'Adj NEA Backsheet'!$D$5:$CB$183,L$9,FALSE))),"")</f>
        <v>3310.9308486398613</v>
      </c>
      <c r="M132" s="121">
        <f ca="1">IFERROR(IF((VLOOKUP($E132,'Adj NEA Backsheet'!$D$5:$CB$183,M$9,FALSE))="","",(VLOOKUP($E132,'Adj NEA Backsheet'!$D$5:$CB$183,M$9,FALSE))),"")</f>
        <v>3261.6247378588073</v>
      </c>
      <c r="N132" s="123">
        <f ca="1">IFERROR(IF((VLOOKUP($E132,'Adj NEA Backsheet'!$D$5:$CB$183,N$9,FALSE))="","",(VLOOKUP($E132,'Adj NEA Backsheet'!$D$5:$CB$183,N$9,FALSE))),"")</f>
        <v>3199.3889552963597</v>
      </c>
      <c r="O132" s="173">
        <f ca="1">IFERROR(IF((VLOOKUP($E132,'Adj NEA Backsheet'!$D$5:$CB$183,O$9,FALSE))="","",(VLOOKUP($E132,'Adj NEA Backsheet'!$D$5:$CB$183,O$9,FALSE))),"")</f>
        <v>3173.1862932275285</v>
      </c>
      <c r="P132" s="122">
        <f ca="1">IFERROR(IF((VLOOKUP($E132,'Adj NEA Backsheet'!$D$5:$CB$183,P$9,FALSE))="","",(VLOOKUP($E132,'Adj NEA Backsheet'!$D$5:$CB$183,P$9,FALSE))),"")</f>
        <v>3225.7807248653216</v>
      </c>
      <c r="Q132" s="123">
        <f ca="1">IFERROR(IF((VLOOKUP($E132,'NEA Backsheet'!$D$5:$CB$183,Q$9,FALSE))="","",(VLOOKUP($E132,'NEA Backsheet'!$D$5:$CB$183,Q$9,FALSE))),"")</f>
        <v>3454.9481429458483</v>
      </c>
      <c r="R132" s="234">
        <f ca="1">IFERROR(IF((VLOOKUP($E132,'NEA Backsheet'!$D$5:$CB$183,R$9,FALSE))="","",(VLOOKUP($E132,'NEA Backsheet'!$D$5:$CB$183,R$9,FALSE))),"")</f>
        <v>3572.4848726048863</v>
      </c>
    </row>
    <row r="133" spans="1:18"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IFERROR(IF((VLOOKUP($E133,'Adj NEA Backsheet'!$D$5:$CB$183,G$9,FALSE))="","",(VLOOKUP($E133,'Adj NEA Backsheet'!$D$5:$CB$183,G$9,FALSE))),"")</f>
        <v>2223.630820591407</v>
      </c>
      <c r="H133" s="121">
        <f ca="1">IFERROR(IF((VLOOKUP($E133,'Adj NEA Backsheet'!$D$5:$CB$183,H$9,FALSE))="","",(VLOOKUP($E133,'Adj NEA Backsheet'!$D$5:$CB$183,H$9,FALSE))),"")</f>
        <v>2204.7654463653175</v>
      </c>
      <c r="I133" s="121">
        <f ca="1">IFERROR(IF((VLOOKUP($E133,'Adj NEA Backsheet'!$D$5:$CB$183,I$9,FALSE))="","",(VLOOKUP($E133,'Adj NEA Backsheet'!$D$5:$CB$183,I$9,FALSE))),"")</f>
        <v>2320.329605230932</v>
      </c>
      <c r="J133" s="122">
        <f ca="1">IFERROR(IF((VLOOKUP($E133,'Adj NEA Backsheet'!$D$5:$CB$183,J$9,FALSE))="","",(VLOOKUP($E133,'Adj NEA Backsheet'!$D$5:$CB$183,J$9,FALSE))),"")</f>
        <v>2409.7499569067545</v>
      </c>
      <c r="K133" s="120">
        <f ca="1">IFERROR(IF((VLOOKUP($E133,'Adj NEA Backsheet'!$D$5:$CB$183,K$9,FALSE))="","",(VLOOKUP($E133,'Adj NEA Backsheet'!$D$5:$CB$183,K$9,FALSE))),"")</f>
        <v>2247.2051210960103</v>
      </c>
      <c r="L133" s="121">
        <f ca="1">IFERROR(IF((VLOOKUP($E133,'Adj NEA Backsheet'!$D$5:$CB$183,L$9,FALSE))="","",(VLOOKUP($E133,'Adj NEA Backsheet'!$D$5:$CB$183,L$9,FALSE))),"")</f>
        <v>2271.9317961975371</v>
      </c>
      <c r="M133" s="121">
        <f ca="1">IFERROR(IF((VLOOKUP($E133,'Adj NEA Backsheet'!$D$5:$CB$183,M$9,FALSE))="","",(VLOOKUP($E133,'Adj NEA Backsheet'!$D$5:$CB$183,M$9,FALSE))),"")</f>
        <v>2271.6485389028189</v>
      </c>
      <c r="N133" s="123">
        <f ca="1">IFERROR(IF((VLOOKUP($E133,'Adj NEA Backsheet'!$D$5:$CB$183,N$9,FALSE))="","",(VLOOKUP($E133,'Adj NEA Backsheet'!$D$5:$CB$183,N$9,FALSE))),"")</f>
        <v>2210.5516272725217</v>
      </c>
      <c r="O133" s="173">
        <f ca="1">IFERROR(IF((VLOOKUP($E133,'Adj NEA Backsheet'!$D$5:$CB$183,O$9,FALSE))="","",(VLOOKUP($E133,'Adj NEA Backsheet'!$D$5:$CB$183,O$9,FALSE))),"")</f>
        <v>2391.3810680417846</v>
      </c>
      <c r="P133" s="122">
        <f ca="1">IFERROR(IF((VLOOKUP($E133,'Adj NEA Backsheet'!$D$5:$CB$183,P$9,FALSE))="","",(VLOOKUP($E133,'Adj NEA Backsheet'!$D$5:$CB$183,P$9,FALSE))),"")</f>
        <v>2417.0883366105013</v>
      </c>
      <c r="Q133" s="123">
        <f ca="1">IFERROR(IF((VLOOKUP($E133,'NEA Backsheet'!$D$5:$CB$183,Q$9,FALSE))="","",(VLOOKUP($E133,'NEA Backsheet'!$D$5:$CB$183,Q$9,FALSE))),"")</f>
        <v>2490.9729843160526</v>
      </c>
      <c r="R133" s="234">
        <f ca="1">IFERROR(IF((VLOOKUP($E133,'NEA Backsheet'!$D$5:$CB$183,R$9,FALSE))="","",(VLOOKUP($E133,'NEA Backsheet'!$D$5:$CB$183,R$9,FALSE))),"")</f>
        <v>2551.2088637524589</v>
      </c>
    </row>
    <row r="134" spans="1:18"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IFERROR(IF((VLOOKUP($E134,'Adj NEA Backsheet'!$D$5:$CB$183,G$9,FALSE))="","",(VLOOKUP($E134,'Adj NEA Backsheet'!$D$5:$CB$183,G$9,FALSE))),"")</f>
        <v>2570.8248583089157</v>
      </c>
      <c r="H134" s="121">
        <f ca="1">IFERROR(IF((VLOOKUP($E134,'Adj NEA Backsheet'!$D$5:$CB$183,H$9,FALSE))="","",(VLOOKUP($E134,'Adj NEA Backsheet'!$D$5:$CB$183,H$9,FALSE))),"")</f>
        <v>2536.2207408002932</v>
      </c>
      <c r="I134" s="121">
        <f ca="1">IFERROR(IF((VLOOKUP($E134,'Adj NEA Backsheet'!$D$5:$CB$183,I$9,FALSE))="","",(VLOOKUP($E134,'Adj NEA Backsheet'!$D$5:$CB$183,I$9,FALSE))),"")</f>
        <v>2591.3116679278119</v>
      </c>
      <c r="J134" s="122">
        <f ca="1">IFERROR(IF((VLOOKUP($E134,'Adj NEA Backsheet'!$D$5:$CB$183,J$9,FALSE))="","",(VLOOKUP($E134,'Adj NEA Backsheet'!$D$5:$CB$183,J$9,FALSE))),"")</f>
        <v>2656.7350245935531</v>
      </c>
      <c r="K134" s="120">
        <f ca="1">IFERROR(IF((VLOOKUP($E134,'Adj NEA Backsheet'!$D$5:$CB$183,K$9,FALSE))="","",(VLOOKUP($E134,'Adj NEA Backsheet'!$D$5:$CB$183,K$9,FALSE))),"")</f>
        <v>2525.0367518092216</v>
      </c>
      <c r="L134" s="121">
        <f ca="1">IFERROR(IF((VLOOKUP($E134,'Adj NEA Backsheet'!$D$5:$CB$183,L$9,FALSE))="","",(VLOOKUP($E134,'Adj NEA Backsheet'!$D$5:$CB$183,L$9,FALSE))),"")</f>
        <v>2525.6108932877682</v>
      </c>
      <c r="M134" s="121">
        <f ca="1">IFERROR(IF((VLOOKUP($E134,'Adj NEA Backsheet'!$D$5:$CB$183,M$9,FALSE))="","",(VLOOKUP($E134,'Adj NEA Backsheet'!$D$5:$CB$183,M$9,FALSE))),"")</f>
        <v>2613.3790553834606</v>
      </c>
      <c r="N134" s="123">
        <f ca="1">IFERROR(IF((VLOOKUP($E134,'Adj NEA Backsheet'!$D$5:$CB$183,N$9,FALSE))="","",(VLOOKUP($E134,'Adj NEA Backsheet'!$D$5:$CB$183,N$9,FALSE))),"")</f>
        <v>2608.7174448962082</v>
      </c>
      <c r="O134" s="173">
        <f ca="1">IFERROR(IF((VLOOKUP($E134,'Adj NEA Backsheet'!$D$5:$CB$183,O$9,FALSE))="","",(VLOOKUP($E134,'Adj NEA Backsheet'!$D$5:$CB$183,O$9,FALSE))),"")</f>
        <v>2687.6173405022819</v>
      </c>
      <c r="P134" s="122">
        <f ca="1">IFERROR(IF((VLOOKUP($E134,'Adj NEA Backsheet'!$D$5:$CB$183,P$9,FALSE))="","",(VLOOKUP($E134,'Adj NEA Backsheet'!$D$5:$CB$183,P$9,FALSE))),"")</f>
        <v>2698.8534404342181</v>
      </c>
      <c r="Q134" s="123">
        <f ca="1">IFERROR(IF((VLOOKUP($E134,'NEA Backsheet'!$D$5:$CB$183,Q$9,FALSE))="","",(VLOOKUP($E134,'NEA Backsheet'!$D$5:$CB$183,Q$9,FALSE))),"")</f>
        <v>2847.0282052164416</v>
      </c>
      <c r="R134" s="234">
        <f ca="1">IFERROR(IF((VLOOKUP($E134,'NEA Backsheet'!$D$5:$CB$183,R$9,FALSE))="","",(VLOOKUP($E134,'NEA Backsheet'!$D$5:$CB$183,R$9,FALSE))),"")</f>
        <v>2895.5875680655463</v>
      </c>
    </row>
    <row r="135" spans="1:18"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IFERROR(IF((VLOOKUP($E135,'Adj NEA Backsheet'!$D$5:$CB$183,G$9,FALSE))="","",(VLOOKUP($E135,'Adj NEA Backsheet'!$D$5:$CB$183,G$9,FALSE))),"")</f>
        <v>3231.1943309997287</v>
      </c>
      <c r="H135" s="121">
        <f ca="1">IFERROR(IF((VLOOKUP($E135,'Adj NEA Backsheet'!$D$5:$CB$183,H$9,FALSE))="","",(VLOOKUP($E135,'Adj NEA Backsheet'!$D$5:$CB$183,H$9,FALSE))),"")</f>
        <v>3323.0795168271784</v>
      </c>
      <c r="I135" s="121">
        <f ca="1">IFERROR(IF((VLOOKUP($E135,'Adj NEA Backsheet'!$D$5:$CB$183,I$9,FALSE))="","",(VLOOKUP($E135,'Adj NEA Backsheet'!$D$5:$CB$183,I$9,FALSE))),"")</f>
        <v>3781.9304953459537</v>
      </c>
      <c r="J135" s="122">
        <f ca="1">IFERROR(IF((VLOOKUP($E135,'Adj NEA Backsheet'!$D$5:$CB$183,J$9,FALSE))="","",(VLOOKUP($E135,'Adj NEA Backsheet'!$D$5:$CB$183,J$9,FALSE))),"")</f>
        <v>3585.0516599600828</v>
      </c>
      <c r="K135" s="120">
        <f ca="1">IFERROR(IF((VLOOKUP($E135,'Adj NEA Backsheet'!$D$5:$CB$183,K$9,FALSE))="","",(VLOOKUP($E135,'Adj NEA Backsheet'!$D$5:$CB$183,K$9,FALSE))),"")</f>
        <v>3379.8952209763943</v>
      </c>
      <c r="L135" s="121">
        <f ca="1">IFERROR(IF((VLOOKUP($E135,'Adj NEA Backsheet'!$D$5:$CB$183,L$9,FALSE))="","",(VLOOKUP($E135,'Adj NEA Backsheet'!$D$5:$CB$183,L$9,FALSE))),"")</f>
        <v>3290.0383403395581</v>
      </c>
      <c r="M135" s="121">
        <f ca="1">IFERROR(IF((VLOOKUP($E135,'Adj NEA Backsheet'!$D$5:$CB$183,M$9,FALSE))="","",(VLOOKUP($E135,'Adj NEA Backsheet'!$D$5:$CB$183,M$9,FALSE))),"")</f>
        <v>3565.3237422430752</v>
      </c>
      <c r="N135" s="123">
        <f ca="1">IFERROR(IF((VLOOKUP($E135,'Adj NEA Backsheet'!$D$5:$CB$183,N$9,FALSE))="","",(VLOOKUP($E135,'Adj NEA Backsheet'!$D$5:$CB$183,N$9,FALSE))),"")</f>
        <v>3467.0323703986296</v>
      </c>
      <c r="O135" s="173">
        <f ca="1">IFERROR(IF((VLOOKUP($E135,'Adj NEA Backsheet'!$D$5:$CB$183,O$9,FALSE))="","",(VLOOKUP($E135,'Adj NEA Backsheet'!$D$5:$CB$183,O$9,FALSE))),"")</f>
        <v>3814.6196833769586</v>
      </c>
      <c r="P135" s="122">
        <f ca="1">IFERROR(IF((VLOOKUP($E135,'Adj NEA Backsheet'!$D$5:$CB$183,P$9,FALSE))="","",(VLOOKUP($E135,'Adj NEA Backsheet'!$D$5:$CB$183,P$9,FALSE))),"")</f>
        <v>3601.7782932598384</v>
      </c>
      <c r="Q135" s="123">
        <f ca="1">IFERROR(IF((VLOOKUP($E135,'NEA Backsheet'!$D$5:$CB$183,Q$9,FALSE))="","",(VLOOKUP($E135,'NEA Backsheet'!$D$5:$CB$183,Q$9,FALSE))),"")</f>
        <v>3933.9705785122451</v>
      </c>
      <c r="R135" s="234">
        <f ca="1">IFERROR(IF((VLOOKUP($E135,'NEA Backsheet'!$D$5:$CB$183,R$9,FALSE))="","",(VLOOKUP($E135,'NEA Backsheet'!$D$5:$CB$183,R$9,FALSE))),"")</f>
        <v>3785.856479431819</v>
      </c>
    </row>
    <row r="136" spans="1:18"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IFERROR(IF((VLOOKUP($E136,'Adj NEA Backsheet'!$D$5:$CB$183,G$9,FALSE))="","",(VLOOKUP($E136,'Adj NEA Backsheet'!$D$5:$CB$183,G$9,FALSE))),"")</f>
        <v>2354.4726335463888</v>
      </c>
      <c r="H136" s="121">
        <f ca="1">IFERROR(IF((VLOOKUP($E136,'Adj NEA Backsheet'!$D$5:$CB$183,H$9,FALSE))="","",(VLOOKUP($E136,'Adj NEA Backsheet'!$D$5:$CB$183,H$9,FALSE))),"")</f>
        <v>2348.3905348828698</v>
      </c>
      <c r="I136" s="121">
        <f ca="1">IFERROR(IF((VLOOKUP($E136,'Adj NEA Backsheet'!$D$5:$CB$183,I$9,FALSE))="","",(VLOOKUP($E136,'Adj NEA Backsheet'!$D$5:$CB$183,I$9,FALSE))),"")</f>
        <v>2435.5887469500881</v>
      </c>
      <c r="J136" s="122">
        <f ca="1">IFERROR(IF((VLOOKUP($E136,'Adj NEA Backsheet'!$D$5:$CB$183,J$9,FALSE))="","",(VLOOKUP($E136,'Adj NEA Backsheet'!$D$5:$CB$183,J$9,FALSE))),"")</f>
        <v>2418.6246233773404</v>
      </c>
      <c r="K136" s="120">
        <f ca="1">IFERROR(IF((VLOOKUP($E136,'Adj NEA Backsheet'!$D$5:$CB$183,K$9,FALSE))="","",(VLOOKUP($E136,'Adj NEA Backsheet'!$D$5:$CB$183,K$9,FALSE))),"")</f>
        <v>2281.9894773722121</v>
      </c>
      <c r="L136" s="121">
        <f ca="1">IFERROR(IF((VLOOKUP($E136,'Adj NEA Backsheet'!$D$5:$CB$183,L$9,FALSE))="","",(VLOOKUP($E136,'Adj NEA Backsheet'!$D$5:$CB$183,L$9,FALSE))),"")</f>
        <v>2275.9191136564305</v>
      </c>
      <c r="M136" s="121">
        <f ca="1">IFERROR(IF((VLOOKUP($E136,'Adj NEA Backsheet'!$D$5:$CB$183,M$9,FALSE))="","",(VLOOKUP($E136,'Adj NEA Backsheet'!$D$5:$CB$183,M$9,FALSE))),"")</f>
        <v>2363.7546832566659</v>
      </c>
      <c r="N136" s="123">
        <f ca="1">IFERROR(IF((VLOOKUP($E136,'Adj NEA Backsheet'!$D$5:$CB$183,N$9,FALSE))="","",(VLOOKUP($E136,'Adj NEA Backsheet'!$D$5:$CB$183,N$9,FALSE))),"")</f>
        <v>2306.4726493014205</v>
      </c>
      <c r="O136" s="173">
        <f ca="1">IFERROR(IF((VLOOKUP($E136,'Adj NEA Backsheet'!$D$5:$CB$183,O$9,FALSE))="","",(VLOOKUP($E136,'Adj NEA Backsheet'!$D$5:$CB$183,O$9,FALSE))),"")</f>
        <v>2475.2199817422211</v>
      </c>
      <c r="P136" s="122">
        <f ca="1">IFERROR(IF((VLOOKUP($E136,'Adj NEA Backsheet'!$D$5:$CB$183,P$9,FALSE))="","",(VLOOKUP($E136,'Adj NEA Backsheet'!$D$5:$CB$183,P$9,FALSE))),"")</f>
        <v>2434.6777944118026</v>
      </c>
      <c r="Q136" s="123">
        <f ca="1">IFERROR(IF((VLOOKUP($E136,'NEA Backsheet'!$D$5:$CB$183,Q$9,FALSE))="","",(VLOOKUP($E136,'NEA Backsheet'!$D$5:$CB$183,Q$9,FALSE))),"")</f>
        <v>2629.4349958764324</v>
      </c>
      <c r="R136" s="234">
        <f ca="1">IFERROR(IF((VLOOKUP($E136,'NEA Backsheet'!$D$5:$CB$183,R$9,FALSE))="","",(VLOOKUP($E136,'NEA Backsheet'!$D$5:$CB$183,R$9,FALSE))),"")</f>
        <v>2610.5278390479984</v>
      </c>
    </row>
    <row r="137" spans="1:18"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IFERROR(IF((VLOOKUP($E137,'Adj NEA Backsheet'!$D$5:$CB$183,G$9,FALSE))="","",(VLOOKUP($E137,'Adj NEA Backsheet'!$D$5:$CB$183,G$9,FALSE))),"")</f>
        <v>2594.9631891265335</v>
      </c>
      <c r="H137" s="121">
        <f ca="1">IFERROR(IF((VLOOKUP($E137,'Adj NEA Backsheet'!$D$5:$CB$183,H$9,FALSE))="","",(VLOOKUP($E137,'Adj NEA Backsheet'!$D$5:$CB$183,H$9,FALSE))),"")</f>
        <v>2506.5931719737964</v>
      </c>
      <c r="I137" s="121">
        <f ca="1">IFERROR(IF((VLOOKUP($E137,'Adj NEA Backsheet'!$D$5:$CB$183,I$9,FALSE))="","",(VLOOKUP($E137,'Adj NEA Backsheet'!$D$5:$CB$183,I$9,FALSE))),"")</f>
        <v>2619.075635938726</v>
      </c>
      <c r="J137" s="122">
        <f ca="1">IFERROR(IF((VLOOKUP($E137,'Adj NEA Backsheet'!$D$5:$CB$183,J$9,FALSE))="","",(VLOOKUP($E137,'Adj NEA Backsheet'!$D$5:$CB$183,J$9,FALSE))),"")</f>
        <v>2552.4691820194921</v>
      </c>
      <c r="K137" s="120">
        <f ca="1">IFERROR(IF((VLOOKUP($E137,'Adj NEA Backsheet'!$D$5:$CB$183,K$9,FALSE))="","",(VLOOKUP($E137,'Adj NEA Backsheet'!$D$5:$CB$183,K$9,FALSE))),"")</f>
        <v>2616.1898794636227</v>
      </c>
      <c r="L137" s="121">
        <f ca="1">IFERROR(IF((VLOOKUP($E137,'Adj NEA Backsheet'!$D$5:$CB$183,L$9,FALSE))="","",(VLOOKUP($E137,'Adj NEA Backsheet'!$D$5:$CB$183,L$9,FALSE))),"")</f>
        <v>2613.101587337288</v>
      </c>
      <c r="M137" s="121">
        <f ca="1">IFERROR(IF((VLOOKUP($E137,'Adj NEA Backsheet'!$D$5:$CB$183,M$9,FALSE))="","",(VLOOKUP($E137,'Adj NEA Backsheet'!$D$5:$CB$183,M$9,FALSE))),"")</f>
        <v>2722.5719664611956</v>
      </c>
      <c r="N137" s="123">
        <f ca="1">IFERROR(IF((VLOOKUP($E137,'Adj NEA Backsheet'!$D$5:$CB$183,N$9,FALSE))="","",(VLOOKUP($E137,'Adj NEA Backsheet'!$D$5:$CB$183,N$9,FALSE))),"")</f>
        <v>2641.3929255495054</v>
      </c>
      <c r="O137" s="173">
        <f ca="1">IFERROR(IF((VLOOKUP($E137,'Adj NEA Backsheet'!$D$5:$CB$183,O$9,FALSE))="","",(VLOOKUP($E137,'Adj NEA Backsheet'!$D$5:$CB$183,O$9,FALSE))),"")</f>
        <v>2617.4713783637399</v>
      </c>
      <c r="P137" s="122">
        <f ca="1">IFERROR(IF((VLOOKUP($E137,'Adj NEA Backsheet'!$D$5:$CB$183,P$9,FALSE))="","",(VLOOKUP($E137,'Adj NEA Backsheet'!$D$5:$CB$183,P$9,FALSE))),"")</f>
        <v>2599.6474269398936</v>
      </c>
      <c r="Q137" s="123">
        <f ca="1">IFERROR(IF((VLOOKUP($E137,'NEA Backsheet'!$D$5:$CB$183,Q$9,FALSE))="","",(VLOOKUP($E137,'NEA Backsheet'!$D$5:$CB$183,Q$9,FALSE))),"")</f>
        <v>2764.1894263165673</v>
      </c>
      <c r="R137" s="234">
        <f ca="1">IFERROR(IF((VLOOKUP($E137,'NEA Backsheet'!$D$5:$CB$183,R$9,FALSE))="","",(VLOOKUP($E137,'NEA Backsheet'!$D$5:$CB$183,R$9,FALSE))),"")</f>
        <v>2669.8747686596453</v>
      </c>
    </row>
    <row r="138" spans="1:18"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IFERROR(IF((VLOOKUP($E138,'Adj NEA Backsheet'!$D$5:$CB$183,G$9,FALSE))="","",(VLOOKUP($E138,'Adj NEA Backsheet'!$D$5:$CB$183,G$9,FALSE))),"")</f>
        <v>2483.3156670776984</v>
      </c>
      <c r="H138" s="121">
        <f ca="1">IFERROR(IF((VLOOKUP($E138,'Adj NEA Backsheet'!$D$5:$CB$183,H$9,FALSE))="","",(VLOOKUP($E138,'Adj NEA Backsheet'!$D$5:$CB$183,H$9,FALSE))),"")</f>
        <v>2477.4619163947627</v>
      </c>
      <c r="I138" s="121">
        <f ca="1">IFERROR(IF((VLOOKUP($E138,'Adj NEA Backsheet'!$D$5:$CB$183,I$9,FALSE))="","",(VLOOKUP($E138,'Adj NEA Backsheet'!$D$5:$CB$183,I$9,FALSE))),"")</f>
        <v>2673.6177883361433</v>
      </c>
      <c r="J138" s="122">
        <f ca="1">IFERROR(IF((VLOOKUP($E138,'Adj NEA Backsheet'!$D$5:$CB$183,J$9,FALSE))="","",(VLOOKUP($E138,'Adj NEA Backsheet'!$D$5:$CB$183,J$9,FALSE))),"")</f>
        <v>2591.9327182799211</v>
      </c>
      <c r="K138" s="120">
        <f ca="1">IFERROR(IF((VLOOKUP($E138,'Adj NEA Backsheet'!$D$5:$CB$183,K$9,FALSE))="","",(VLOOKUP($E138,'Adj NEA Backsheet'!$D$5:$CB$183,K$9,FALSE))),"")</f>
        <v>2608.754882778811</v>
      </c>
      <c r="L138" s="121">
        <f ca="1">IFERROR(IF((VLOOKUP($E138,'Adj NEA Backsheet'!$D$5:$CB$183,L$9,FALSE))="","",(VLOOKUP($E138,'Adj NEA Backsheet'!$D$5:$CB$183,L$9,FALSE))),"")</f>
        <v>2589.2939473781344</v>
      </c>
      <c r="M138" s="121">
        <f ca="1">IFERROR(IF((VLOOKUP($E138,'Adj NEA Backsheet'!$D$5:$CB$183,M$9,FALSE))="","",(VLOOKUP($E138,'Adj NEA Backsheet'!$D$5:$CB$183,M$9,FALSE))),"")</f>
        <v>2739.8138375675467</v>
      </c>
      <c r="N138" s="123">
        <f ca="1">IFERROR(IF((VLOOKUP($E138,'Adj NEA Backsheet'!$D$5:$CB$183,N$9,FALSE))="","",(VLOOKUP($E138,'Adj NEA Backsheet'!$D$5:$CB$183,N$9,FALSE))),"")</f>
        <v>2711.4127144279651</v>
      </c>
      <c r="O138" s="173">
        <f ca="1">IFERROR(IF((VLOOKUP($E138,'Adj NEA Backsheet'!$D$5:$CB$183,O$9,FALSE))="","",(VLOOKUP($E138,'Adj NEA Backsheet'!$D$5:$CB$183,O$9,FALSE))),"")</f>
        <v>2572.8016292419679</v>
      </c>
      <c r="P138" s="122">
        <f ca="1">IFERROR(IF((VLOOKUP($E138,'Adj NEA Backsheet'!$D$5:$CB$183,P$9,FALSE))="","",(VLOOKUP($E138,'Adj NEA Backsheet'!$D$5:$CB$183,P$9,FALSE))),"")</f>
        <v>2474.8372595131395</v>
      </c>
      <c r="Q138" s="123">
        <f ca="1">IFERROR(IF((VLOOKUP($E138,'NEA Backsheet'!$D$5:$CB$183,Q$9,FALSE))="","",(VLOOKUP($E138,'NEA Backsheet'!$D$5:$CB$183,Q$9,FALSE))),"")</f>
        <v>2720.1330045917211</v>
      </c>
      <c r="R138" s="234">
        <f ca="1">IFERROR(IF((VLOOKUP($E138,'NEA Backsheet'!$D$5:$CB$183,R$9,FALSE))="","",(VLOOKUP($E138,'NEA Backsheet'!$D$5:$CB$183,R$9,FALSE))),"")</f>
        <v>2619.0080848086745</v>
      </c>
    </row>
    <row r="139" spans="1:18"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IFERROR(IF((VLOOKUP($E139,'Adj NEA Backsheet'!$D$5:$CB$183,G$9,FALSE))="","",(VLOOKUP($E139,'Adj NEA Backsheet'!$D$5:$CB$183,G$9,FALSE))),"")</f>
        <v>2196.2411333839791</v>
      </c>
      <c r="H139" s="121">
        <f ca="1">IFERROR(IF((VLOOKUP($E139,'Adj NEA Backsheet'!$D$5:$CB$183,H$9,FALSE))="","",(VLOOKUP($E139,'Adj NEA Backsheet'!$D$5:$CB$183,H$9,FALSE))),"")</f>
        <v>2186.9014540129579</v>
      </c>
      <c r="I139" s="121">
        <f ca="1">IFERROR(IF((VLOOKUP($E139,'Adj NEA Backsheet'!$D$5:$CB$183,I$9,FALSE))="","",(VLOOKUP($E139,'Adj NEA Backsheet'!$D$5:$CB$183,I$9,FALSE))),"")</f>
        <v>2277.3939605536762</v>
      </c>
      <c r="J139" s="122">
        <f ca="1">IFERROR(IF((VLOOKUP($E139,'Adj NEA Backsheet'!$D$5:$CB$183,J$9,FALSE))="","",(VLOOKUP($E139,'Adj NEA Backsheet'!$D$5:$CB$183,J$9,FALSE))),"")</f>
        <v>2182.0950865313675</v>
      </c>
      <c r="K139" s="120">
        <f ca="1">IFERROR(IF((VLOOKUP($E139,'Adj NEA Backsheet'!$D$5:$CB$183,K$9,FALSE))="","",(VLOOKUP($E139,'Adj NEA Backsheet'!$D$5:$CB$183,K$9,FALSE))),"")</f>
        <v>2217.8279969093055</v>
      </c>
      <c r="L139" s="121">
        <f ca="1">IFERROR(IF((VLOOKUP($E139,'Adj NEA Backsheet'!$D$5:$CB$183,L$9,FALSE))="","",(VLOOKUP($E139,'Adj NEA Backsheet'!$D$5:$CB$183,L$9,FALSE))),"")</f>
        <v>2242.1420722040348</v>
      </c>
      <c r="M139" s="121">
        <f ca="1">IFERROR(IF((VLOOKUP($E139,'Adj NEA Backsheet'!$D$5:$CB$183,M$9,FALSE))="","",(VLOOKUP($E139,'Adj NEA Backsheet'!$D$5:$CB$183,M$9,FALSE))),"")</f>
        <v>2242.1420722040348</v>
      </c>
      <c r="N139" s="123">
        <f ca="1">IFERROR(IF((VLOOKUP($E139,'Adj NEA Backsheet'!$D$5:$CB$183,N$9,FALSE))="","",(VLOOKUP($E139,'Adj NEA Backsheet'!$D$5:$CB$183,N$9,FALSE))),"")</f>
        <v>2183.0011531186979</v>
      </c>
      <c r="O139" s="173">
        <f ca="1">IFERROR(IF((VLOOKUP($E139,'Adj NEA Backsheet'!$D$5:$CB$183,O$9,FALSE))="","",(VLOOKUP($E139,'Adj NEA Backsheet'!$D$5:$CB$183,O$9,FALSE))),"")</f>
        <v>2439.751106337425</v>
      </c>
      <c r="P139" s="122">
        <f ca="1">IFERROR(IF((VLOOKUP($E139,'Adj NEA Backsheet'!$D$5:$CB$183,P$9,FALSE))="","",(VLOOKUP($E139,'Adj NEA Backsheet'!$D$5:$CB$183,P$9,FALSE))),"")</f>
        <v>2352.1435519523179</v>
      </c>
      <c r="Q139" s="123">
        <f ca="1">IFERROR(IF((VLOOKUP($E139,'NEA Backsheet'!$D$5:$CB$183,Q$9,FALSE))="","",(VLOOKUP($E139,'NEA Backsheet'!$D$5:$CB$183,Q$9,FALSE))),"")</f>
        <v>2480.1849302869</v>
      </c>
      <c r="R139" s="234">
        <f ca="1">IFERROR(IF((VLOOKUP($E139,'NEA Backsheet'!$D$5:$CB$183,R$9,FALSE))="","",(VLOOKUP($E139,'NEA Backsheet'!$D$5:$CB$183,R$9,FALSE))),"")</f>
        <v>2489.1920059139165</v>
      </c>
    </row>
    <row r="140" spans="1:18"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IFERROR(IF((VLOOKUP($E140,'Adj NEA Backsheet'!$D$5:$CB$183,G$9,FALSE))="","",(VLOOKUP($E140,'Adj NEA Backsheet'!$D$5:$CB$183,G$9,FALSE))),"")</f>
        <v>2392.1215058205039</v>
      </c>
      <c r="H140" s="121">
        <f ca="1">IFERROR(IF((VLOOKUP($E140,'Adj NEA Backsheet'!$D$5:$CB$183,H$9,FALSE))="","",(VLOOKUP($E140,'Adj NEA Backsheet'!$D$5:$CB$183,H$9,FALSE))),"")</f>
        <v>2387.3063229879663</v>
      </c>
      <c r="I140" s="121">
        <f ca="1">IFERROR(IF((VLOOKUP($E140,'Adj NEA Backsheet'!$D$5:$CB$183,I$9,FALSE))="","",(VLOOKUP($E140,'Adj NEA Backsheet'!$D$5:$CB$183,I$9,FALSE))),"")</f>
        <v>2492.4161282884829</v>
      </c>
      <c r="J140" s="122">
        <f ca="1">IFERROR(IF((VLOOKUP($E140,'Adj NEA Backsheet'!$D$5:$CB$183,J$9,FALSE))="","",(VLOOKUP($E140,'Adj NEA Backsheet'!$D$5:$CB$183,J$9,FALSE))),"")</f>
        <v>2438.2216609515358</v>
      </c>
      <c r="K140" s="120">
        <f ca="1">IFERROR(IF((VLOOKUP($E140,'Adj NEA Backsheet'!$D$5:$CB$183,K$9,FALSE))="","",(VLOOKUP($E140,'Adj NEA Backsheet'!$D$5:$CB$183,K$9,FALSE))),"")</f>
        <v>2394.5373201321936</v>
      </c>
      <c r="L140" s="121">
        <f ca="1">IFERROR(IF((VLOOKUP($E140,'Adj NEA Backsheet'!$D$5:$CB$183,L$9,FALSE))="","",(VLOOKUP($E140,'Adj NEA Backsheet'!$D$5:$CB$183,L$9,FALSE))),"")</f>
        <v>2418.6593318114105</v>
      </c>
      <c r="M140" s="121">
        <f ca="1">IFERROR(IF((VLOOKUP($E140,'Adj NEA Backsheet'!$D$5:$CB$183,M$9,FALSE))="","",(VLOOKUP($E140,'Adj NEA Backsheet'!$D$5:$CB$183,M$9,FALSE))),"")</f>
        <v>2509.0529382159539</v>
      </c>
      <c r="N140" s="123">
        <f ca="1">IFERROR(IF((VLOOKUP($E140,'Adj NEA Backsheet'!$D$5:$CB$183,N$9,FALSE))="","",(VLOOKUP($E140,'Adj NEA Backsheet'!$D$5:$CB$183,N$9,FALSE))),"")</f>
        <v>2420.4665039643805</v>
      </c>
      <c r="O140" s="173">
        <f ca="1">IFERROR(IF((VLOOKUP($E140,'Adj NEA Backsheet'!$D$5:$CB$183,O$9,FALSE))="","",(VLOOKUP($E140,'Adj NEA Backsheet'!$D$5:$CB$183,O$9,FALSE))),"")</f>
        <v>2423.8292828723879</v>
      </c>
      <c r="P140" s="122">
        <f ca="1">IFERROR(IF((VLOOKUP($E140,'Adj NEA Backsheet'!$D$5:$CB$183,P$9,FALSE))="","",(VLOOKUP($E140,'Adj NEA Backsheet'!$D$5:$CB$183,P$9,FALSE))),"")</f>
        <v>2407.103279729607</v>
      </c>
      <c r="Q140" s="123">
        <f ca="1">IFERROR(IF((VLOOKUP($E140,'NEA Backsheet'!$D$5:$CB$183,Q$9,FALSE))="","",(VLOOKUP($E140,'NEA Backsheet'!$D$5:$CB$183,Q$9,FALSE))),"")</f>
        <v>2586.0972684017615</v>
      </c>
      <c r="R140" s="234">
        <f ca="1">IFERROR(IF((VLOOKUP($E140,'NEA Backsheet'!$D$5:$CB$183,R$9,FALSE))="","",(VLOOKUP($E140,'NEA Backsheet'!$D$5:$CB$183,R$9,FALSE))),"")</f>
        <v>2620.8796716450847</v>
      </c>
    </row>
    <row r="141" spans="1:18"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IFERROR(IF((VLOOKUP($E141,'Adj NEA Backsheet'!$D$5:$CB$183,G$9,FALSE))="","",(VLOOKUP($E141,'Adj NEA Backsheet'!$D$5:$CB$183,G$9,FALSE))),"")</f>
        <v>2088.5815828471086</v>
      </c>
      <c r="H141" s="121">
        <f ca="1">IFERROR(IF((VLOOKUP($E141,'Adj NEA Backsheet'!$D$5:$CB$183,H$9,FALSE))="","",(VLOOKUP($E141,'Adj NEA Backsheet'!$D$5:$CB$183,H$9,FALSE))),"")</f>
        <v>2148.7272678102627</v>
      </c>
      <c r="I141" s="121">
        <f ca="1">IFERROR(IF((VLOOKUP($E141,'Adj NEA Backsheet'!$D$5:$CB$183,I$9,FALSE))="","",(VLOOKUP($E141,'Adj NEA Backsheet'!$D$5:$CB$183,I$9,FALSE))),"")</f>
        <v>2253.1084110996189</v>
      </c>
      <c r="J141" s="122">
        <f ca="1">IFERROR(IF((VLOOKUP($E141,'Adj NEA Backsheet'!$D$5:$CB$183,J$9,FALSE))="","",(VLOOKUP($E141,'Adj NEA Backsheet'!$D$5:$CB$183,J$9,FALSE))),"")</f>
        <v>2222.9743495237585</v>
      </c>
      <c r="K141" s="120">
        <f ca="1">IFERROR(IF((VLOOKUP($E141,'Adj NEA Backsheet'!$D$5:$CB$183,K$9,FALSE))="","",(VLOOKUP($E141,'Adj NEA Backsheet'!$D$5:$CB$183,K$9,FALSE))),"")</f>
        <v>2179.6296949236166</v>
      </c>
      <c r="L141" s="121">
        <f ca="1">IFERROR(IF((VLOOKUP($E141,'Adj NEA Backsheet'!$D$5:$CB$183,L$9,FALSE))="","",(VLOOKUP($E141,'Adj NEA Backsheet'!$D$5:$CB$183,L$9,FALSE))),"")</f>
        <v>2203.8660894825125</v>
      </c>
      <c r="M141" s="121">
        <f ca="1">IFERROR(IF((VLOOKUP($E141,'Adj NEA Backsheet'!$D$5:$CB$183,M$9,FALSE))="","",(VLOOKUP($E141,'Adj NEA Backsheet'!$D$5:$CB$183,M$9,FALSE))),"")</f>
        <v>2209.034018293904</v>
      </c>
      <c r="N141" s="123">
        <f ca="1">IFERROR(IF((VLOOKUP($E141,'Adj NEA Backsheet'!$D$5:$CB$183,N$9,FALSE))="","",(VLOOKUP($E141,'Adj NEA Backsheet'!$D$5:$CB$183,N$9,FALSE))),"")</f>
        <v>2136.9862600602178</v>
      </c>
      <c r="O141" s="173">
        <f ca="1">IFERROR(IF((VLOOKUP($E141,'Adj NEA Backsheet'!$D$5:$CB$183,O$9,FALSE))="","",(VLOOKUP($E141,'Adj NEA Backsheet'!$D$5:$CB$183,O$9,FALSE))),"")</f>
        <v>2287.6405328674477</v>
      </c>
      <c r="P141" s="122">
        <f ca="1">IFERROR(IF((VLOOKUP($E141,'Adj NEA Backsheet'!$D$5:$CB$183,P$9,FALSE))="","",(VLOOKUP($E141,'Adj NEA Backsheet'!$D$5:$CB$183,P$9,FALSE))),"")</f>
        <v>2206.2373034556804</v>
      </c>
      <c r="Q141" s="123">
        <f ca="1">IFERROR(IF((VLOOKUP($E141,'NEA Backsheet'!$D$5:$CB$183,Q$9,FALSE))="","",(VLOOKUP($E141,'NEA Backsheet'!$D$5:$CB$183,Q$9,FALSE))),"")</f>
        <v>2331.7640908812236</v>
      </c>
      <c r="R141" s="234">
        <f ca="1">IFERROR(IF((VLOOKUP($E141,'NEA Backsheet'!$D$5:$CB$183,R$9,FALSE))="","",(VLOOKUP($E141,'NEA Backsheet'!$D$5:$CB$183,R$9,FALSE))),"")</f>
        <v>2233.5870481956908</v>
      </c>
    </row>
    <row r="142" spans="1:18"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0">
        <f ca="1">IFERROR(IF((VLOOKUP($E142,'Adj NEA Backsheet'!$D$5:$CB$183,G$9,FALSE))="","",(VLOOKUP($E142,'Adj NEA Backsheet'!$D$5:$CB$183,G$9,FALSE))),"")</f>
        <v>3000.9973268739477</v>
      </c>
      <c r="H142" s="121">
        <f ca="1">IFERROR(IF((VLOOKUP($E142,'Adj NEA Backsheet'!$D$5:$CB$183,H$9,FALSE))="","",(VLOOKUP($E142,'Adj NEA Backsheet'!$D$5:$CB$183,H$9,FALSE))),"")</f>
        <v>3068.5734700585481</v>
      </c>
      <c r="I142" s="121">
        <f ca="1">IFERROR(IF((VLOOKUP($E142,'Adj NEA Backsheet'!$D$5:$CB$183,I$9,FALSE))="","",(VLOOKUP($E142,'Adj NEA Backsheet'!$D$5:$CB$183,I$9,FALSE))),"")</f>
        <v>3275.9066024776157</v>
      </c>
      <c r="J142" s="122">
        <f ca="1">IFERROR(IF((VLOOKUP($E142,'Adj NEA Backsheet'!$D$5:$CB$183,J$9,FALSE))="","",(VLOOKUP($E142,'Adj NEA Backsheet'!$D$5:$CB$183,J$9,FALSE))),"")</f>
        <v>3242.8722332905782</v>
      </c>
      <c r="K142" s="120">
        <f ca="1">IFERROR(IF((VLOOKUP($E142,'Adj NEA Backsheet'!$D$5:$CB$183,K$9,FALSE))="","",(VLOOKUP($E142,'Adj NEA Backsheet'!$D$5:$CB$183,K$9,FALSE))),"")</f>
        <v>3193.9397652201019</v>
      </c>
      <c r="L142" s="121">
        <f ca="1">IFERROR(IF((VLOOKUP($E142,'Adj NEA Backsheet'!$D$5:$CB$183,L$9,FALSE))="","",(VLOOKUP($E142,'Adj NEA Backsheet'!$D$5:$CB$183,L$9,FALSE))),"")</f>
        <v>3134.4471024230902</v>
      </c>
      <c r="M142" s="121">
        <f ca="1">IFERROR(IF((VLOOKUP($E142,'Adj NEA Backsheet'!$D$5:$CB$183,M$9,FALSE))="","",(VLOOKUP($E142,'Adj NEA Backsheet'!$D$5:$CB$183,M$9,FALSE))),"")</f>
        <v>3233.9658656130205</v>
      </c>
      <c r="N142" s="123">
        <f ca="1">IFERROR(IF((VLOOKUP($E142,'Adj NEA Backsheet'!$D$5:$CB$183,N$9,FALSE))="","",(VLOOKUP($E142,'Adj NEA Backsheet'!$D$5:$CB$183,N$9,FALSE))),"")</f>
        <v>3183.5267700217987</v>
      </c>
      <c r="O142" s="173">
        <f ca="1">IFERROR(IF((VLOOKUP($E142,'Adj NEA Backsheet'!$D$5:$CB$183,O$9,FALSE))="","",(VLOOKUP($E142,'Adj NEA Backsheet'!$D$5:$CB$183,O$9,FALSE))),"")</f>
        <v>3259.6374027173761</v>
      </c>
      <c r="P142" s="122">
        <f ca="1">IFERROR(IF((VLOOKUP($E142,'Adj NEA Backsheet'!$D$5:$CB$183,P$9,FALSE))="","",(VLOOKUP($E142,'Adj NEA Backsheet'!$D$5:$CB$183,P$9,FALSE))),"")</f>
        <v>3232.0226232495675</v>
      </c>
      <c r="Q142" s="123">
        <f ca="1">IFERROR(IF((VLOOKUP($E142,'NEA Backsheet'!$D$5:$CB$183,Q$9,FALSE))="","",(VLOOKUP($E142,'NEA Backsheet'!$D$5:$CB$183,Q$9,FALSE))),"")</f>
        <v>3426.2725770415841</v>
      </c>
      <c r="R142" s="234">
        <f ca="1">IFERROR(IF((VLOOKUP($E142,'NEA Backsheet'!$D$5:$CB$183,R$9,FALSE))="","",(VLOOKUP($E142,'NEA Backsheet'!$D$5:$CB$183,R$9,FALSE))),"")</f>
        <v>3499.5794809160584</v>
      </c>
    </row>
    <row r="143" spans="1:18"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IFERROR(IF((VLOOKUP($E143,'Adj NEA Backsheet'!$D$5:$CB$183,G$9,FALSE))="","",(VLOOKUP($E143,'Adj NEA Backsheet'!$D$5:$CB$183,G$9,FALSE))),"")</f>
        <v>2331.2417741808581</v>
      </c>
      <c r="H143" s="121">
        <f ca="1">IFERROR(IF((VLOOKUP($E143,'Adj NEA Backsheet'!$D$5:$CB$183,H$9,FALSE))="","",(VLOOKUP($E143,'Adj NEA Backsheet'!$D$5:$CB$183,H$9,FALSE))),"")</f>
        <v>2307.6057820366232</v>
      </c>
      <c r="I143" s="121">
        <f ca="1">IFERROR(IF((VLOOKUP($E143,'Adj NEA Backsheet'!$D$5:$CB$183,I$9,FALSE))="","",(VLOOKUP($E143,'Adj NEA Backsheet'!$D$5:$CB$183,I$9,FALSE))),"")</f>
        <v>2386.0937319258987</v>
      </c>
      <c r="J143" s="122">
        <f ca="1">IFERROR(IF((VLOOKUP($E143,'Adj NEA Backsheet'!$D$5:$CB$183,J$9,FALSE))="","",(VLOOKUP($E143,'Adj NEA Backsheet'!$D$5:$CB$183,J$9,FALSE))),"")</f>
        <v>2298.8692080403944</v>
      </c>
      <c r="K143" s="120">
        <f ca="1">IFERROR(IF((VLOOKUP($E143,'Adj NEA Backsheet'!$D$5:$CB$183,K$9,FALSE))="","",(VLOOKUP($E143,'Adj NEA Backsheet'!$D$5:$CB$183,K$9,FALSE))),"")</f>
        <v>2375.0093041798932</v>
      </c>
      <c r="L143" s="121">
        <f ca="1">IFERROR(IF((VLOOKUP($E143,'Adj NEA Backsheet'!$D$5:$CB$183,L$9,FALSE))="","",(VLOOKUP($E143,'Adj NEA Backsheet'!$D$5:$CB$183,L$9,FALSE))),"")</f>
        <v>2393.2062305384252</v>
      </c>
      <c r="M143" s="121">
        <f ca="1">IFERROR(IF((VLOOKUP($E143,'Adj NEA Backsheet'!$D$5:$CB$183,M$9,FALSE))="","",(VLOOKUP($E143,'Adj NEA Backsheet'!$D$5:$CB$183,M$9,FALSE))),"")</f>
        <v>2408.2526642205398</v>
      </c>
      <c r="N143" s="123">
        <f ca="1">IFERROR(IF((VLOOKUP($E143,'Adj NEA Backsheet'!$D$5:$CB$183,N$9,FALSE))="","",(VLOOKUP($E143,'Adj NEA Backsheet'!$D$5:$CB$183,N$9,FALSE))),"")</f>
        <v>2334.2914755042675</v>
      </c>
      <c r="O143" s="173">
        <f ca="1">IFERROR(IF((VLOOKUP($E143,'Adj NEA Backsheet'!$D$5:$CB$183,O$9,FALSE))="","",(VLOOKUP($E143,'Adj NEA Backsheet'!$D$5:$CB$183,O$9,FALSE))),"")</f>
        <v>2349.0778634984904</v>
      </c>
      <c r="P143" s="122">
        <f ca="1">IFERROR(IF((VLOOKUP($E143,'Adj NEA Backsheet'!$D$5:$CB$183,P$9,FALSE))="","",(VLOOKUP($E143,'Adj NEA Backsheet'!$D$5:$CB$183,P$9,FALSE))),"")</f>
        <v>2371.5761329767834</v>
      </c>
      <c r="Q143" s="123">
        <f ca="1">IFERROR(IF((VLOOKUP($E143,'NEA Backsheet'!$D$5:$CB$183,Q$9,FALSE))="","",(VLOOKUP($E143,'NEA Backsheet'!$D$5:$CB$183,Q$9,FALSE))),"")</f>
        <v>2476.2179759277524</v>
      </c>
      <c r="R143" s="234">
        <f ca="1">IFERROR(IF((VLOOKUP($E143,'NEA Backsheet'!$D$5:$CB$183,R$9,FALSE))="","",(VLOOKUP($E143,'NEA Backsheet'!$D$5:$CB$183,R$9,FALSE))),"")</f>
        <v>2456.986505387008</v>
      </c>
    </row>
    <row r="144" spans="1:18"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IFERROR(IF((VLOOKUP($E144,'Adj NEA Backsheet'!$D$5:$CB$183,G$9,FALSE))="","",(VLOOKUP($E144,'Adj NEA Backsheet'!$D$5:$CB$183,G$9,FALSE))),"")</f>
        <v>3228.5599563331225</v>
      </c>
      <c r="H144" s="121">
        <f ca="1">IFERROR(IF((VLOOKUP($E144,'Adj NEA Backsheet'!$D$5:$CB$183,H$9,FALSE))="","",(VLOOKUP($E144,'Adj NEA Backsheet'!$D$5:$CB$183,H$9,FALSE))),"")</f>
        <v>3345.8264023696283</v>
      </c>
      <c r="I144" s="121">
        <f ca="1">IFERROR(IF((VLOOKUP($E144,'Adj NEA Backsheet'!$D$5:$CB$183,I$9,FALSE))="","",(VLOOKUP($E144,'Adj NEA Backsheet'!$D$5:$CB$183,I$9,FALSE))),"")</f>
        <v>3626.8758131027853</v>
      </c>
      <c r="J144" s="122">
        <f ca="1">IFERROR(IF((VLOOKUP($E144,'Adj NEA Backsheet'!$D$5:$CB$183,J$9,FALSE))="","",(VLOOKUP($E144,'Adj NEA Backsheet'!$D$5:$CB$183,J$9,FALSE))),"")</f>
        <v>3471.8854527190665</v>
      </c>
      <c r="K144" s="120">
        <f ca="1">IFERROR(IF((VLOOKUP($E144,'Adj NEA Backsheet'!$D$5:$CB$183,K$9,FALSE))="","",(VLOOKUP($E144,'Adj NEA Backsheet'!$D$5:$CB$183,K$9,FALSE))),"")</f>
        <v>3560.0567449386099</v>
      </c>
      <c r="L144" s="121">
        <f ca="1">IFERROR(IF((VLOOKUP($E144,'Adj NEA Backsheet'!$D$5:$CB$183,L$9,FALSE))="","",(VLOOKUP($E144,'Adj NEA Backsheet'!$D$5:$CB$183,L$9,FALSE))),"")</f>
        <v>3396.0533492269892</v>
      </c>
      <c r="M144" s="121">
        <f ca="1">IFERROR(IF((VLOOKUP($E144,'Adj NEA Backsheet'!$D$5:$CB$183,M$9,FALSE))="","",(VLOOKUP($E144,'Adj NEA Backsheet'!$D$5:$CB$183,M$9,FALSE))),"")</f>
        <v>3319.4085265305248</v>
      </c>
      <c r="N144" s="123">
        <f ca="1">IFERROR(IF((VLOOKUP($E144,'Adj NEA Backsheet'!$D$5:$CB$183,N$9,FALSE))="","",(VLOOKUP($E144,'Adj NEA Backsheet'!$D$5:$CB$183,N$9,FALSE))),"")</f>
        <v>3112.157817068261</v>
      </c>
      <c r="O144" s="173">
        <f ca="1">IFERROR(IF((VLOOKUP($E144,'Adj NEA Backsheet'!$D$5:$CB$183,O$9,FALSE))="","",(VLOOKUP($E144,'Adj NEA Backsheet'!$D$5:$CB$183,O$9,FALSE))),"")</f>
        <v>3517.8688697303437</v>
      </c>
      <c r="P144" s="122">
        <f ca="1">IFERROR(IF((VLOOKUP($E144,'Adj NEA Backsheet'!$D$5:$CB$183,P$9,FALSE))="","",(VLOOKUP($E144,'Adj NEA Backsheet'!$D$5:$CB$183,P$9,FALSE))),"")</f>
        <v>3385.1884598998827</v>
      </c>
      <c r="Q144" s="123">
        <f ca="1">IFERROR(IF((VLOOKUP($E144,'NEA Backsheet'!$D$5:$CB$183,Q$9,FALSE))="","",(VLOOKUP($E144,'NEA Backsheet'!$D$5:$CB$183,Q$9,FALSE))),"")</f>
        <v>3691.5217961087747</v>
      </c>
      <c r="R144" s="234">
        <f ca="1">IFERROR(IF((VLOOKUP($E144,'NEA Backsheet'!$D$5:$CB$183,R$9,FALSE))="","",(VLOOKUP($E144,'NEA Backsheet'!$D$5:$CB$183,R$9,FALSE))),"")</f>
        <v>3709.6025612459798</v>
      </c>
    </row>
    <row r="145" spans="1:18"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IFERROR(IF((VLOOKUP($E145,'Adj NEA Backsheet'!$D$5:$CB$183,G$9,FALSE))="","",(VLOOKUP($E145,'Adj NEA Backsheet'!$D$5:$CB$183,G$9,FALSE))),"")</f>
        <v>2766.9571613272333</v>
      </c>
      <c r="H145" s="121">
        <f ca="1">IFERROR(IF((VLOOKUP($E145,'Adj NEA Backsheet'!$D$5:$CB$183,H$9,FALSE))="","",(VLOOKUP($E145,'Adj NEA Backsheet'!$D$5:$CB$183,H$9,FALSE))),"")</f>
        <v>2708.8111120805652</v>
      </c>
      <c r="I145" s="121">
        <f ca="1">IFERROR(IF((VLOOKUP($E145,'Adj NEA Backsheet'!$D$5:$CB$183,I$9,FALSE))="","",(VLOOKUP($E145,'Adj NEA Backsheet'!$D$5:$CB$183,I$9,FALSE))),"")</f>
        <v>2652.8477120056396</v>
      </c>
      <c r="J145" s="122">
        <f ca="1">IFERROR(IF((VLOOKUP($E145,'Adj NEA Backsheet'!$D$5:$CB$183,J$9,FALSE))="","",(VLOOKUP($E145,'Adj NEA Backsheet'!$D$5:$CB$183,J$9,FALSE))),"")</f>
        <v>2782.3376766010788</v>
      </c>
      <c r="K145" s="120">
        <f ca="1">IFERROR(IF((VLOOKUP($E145,'Adj NEA Backsheet'!$D$5:$CB$183,K$9,FALSE))="","",(VLOOKUP($E145,'Adj NEA Backsheet'!$D$5:$CB$183,K$9,FALSE))),"")</f>
        <v>3721.8059288130426</v>
      </c>
      <c r="L145" s="121">
        <f ca="1">IFERROR(IF((VLOOKUP($E145,'Adj NEA Backsheet'!$D$5:$CB$183,L$9,FALSE))="","",(VLOOKUP($E145,'Adj NEA Backsheet'!$D$5:$CB$183,L$9,FALSE))),"")</f>
        <v>3726.0862604526214</v>
      </c>
      <c r="M145" s="121">
        <f ca="1">IFERROR(IF((VLOOKUP($E145,'Adj NEA Backsheet'!$D$5:$CB$183,M$9,FALSE))="","",(VLOOKUP($E145,'Adj NEA Backsheet'!$D$5:$CB$183,M$9,FALSE))),"")</f>
        <v>3521.7393130544319</v>
      </c>
      <c r="N145" s="123">
        <f ca="1">IFERROR(IF((VLOOKUP($E145,'Adj NEA Backsheet'!$D$5:$CB$183,N$9,FALSE))="","",(VLOOKUP($E145,'Adj NEA Backsheet'!$D$5:$CB$183,N$9,FALSE))),"")</f>
        <v>3506.1088403924086</v>
      </c>
      <c r="O145" s="173">
        <f ca="1">IFERROR(IF((VLOOKUP($E145,'Adj NEA Backsheet'!$D$5:$CB$183,O$9,FALSE))="","",(VLOOKUP($E145,'Adj NEA Backsheet'!$D$5:$CB$183,O$9,FALSE))),"")</f>
        <v>2770.5808943114753</v>
      </c>
      <c r="P145" s="122">
        <f ca="1">IFERROR(IF((VLOOKUP($E145,'Adj NEA Backsheet'!$D$5:$CB$183,P$9,FALSE))="","",(VLOOKUP($E145,'Adj NEA Backsheet'!$D$5:$CB$183,P$9,FALSE))),"")</f>
        <v>2739.232926910287</v>
      </c>
      <c r="Q145" s="123">
        <f ca="1">IFERROR(IF((VLOOKUP($E145,'NEA Backsheet'!$D$5:$CB$183,Q$9,FALSE))="","",(VLOOKUP($E145,'NEA Backsheet'!$D$5:$CB$183,Q$9,FALSE))),"")</f>
        <v>2851.7610809352086</v>
      </c>
      <c r="R145" s="234">
        <f ca="1">IFERROR(IF((VLOOKUP($E145,'NEA Backsheet'!$D$5:$CB$183,R$9,FALSE))="","",(VLOOKUP($E145,'NEA Backsheet'!$D$5:$CB$183,R$9,FALSE))),"")</f>
        <v>2896.1248392788625</v>
      </c>
    </row>
    <row r="146" spans="1:18"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IFERROR(IF((VLOOKUP($E146,'Adj NEA Backsheet'!$D$5:$CB$183,G$9,FALSE))="","",(VLOOKUP($E146,'Adj NEA Backsheet'!$D$5:$CB$183,G$9,FALSE))),"")</f>
        <v>2281.809970430807</v>
      </c>
      <c r="H146" s="121">
        <f ca="1">IFERROR(IF((VLOOKUP($E146,'Adj NEA Backsheet'!$D$5:$CB$183,H$9,FALSE))="","",(VLOOKUP($E146,'Adj NEA Backsheet'!$D$5:$CB$183,H$9,FALSE))),"")</f>
        <v>2332.8200000907427</v>
      </c>
      <c r="I146" s="121">
        <f ca="1">IFERROR(IF((VLOOKUP($E146,'Adj NEA Backsheet'!$D$5:$CB$183,I$9,FALSE))="","",(VLOOKUP($E146,'Adj NEA Backsheet'!$D$5:$CB$183,I$9,FALSE))),"")</f>
        <v>2422.0812674129152</v>
      </c>
      <c r="J146" s="122">
        <f ca="1">IFERROR(IF((VLOOKUP($E146,'Adj NEA Backsheet'!$D$5:$CB$183,J$9,FALSE))="","",(VLOOKUP($E146,'Adj NEA Backsheet'!$D$5:$CB$183,J$9,FALSE))),"")</f>
        <v>2474.3310317369214</v>
      </c>
      <c r="K146" s="120">
        <f ca="1">IFERROR(IF((VLOOKUP($E146,'Adj NEA Backsheet'!$D$5:$CB$183,K$9,FALSE))="","",(VLOOKUP($E146,'Adj NEA Backsheet'!$D$5:$CB$183,K$9,FALSE))),"")</f>
        <v>2407.0942580291548</v>
      </c>
      <c r="L146" s="121">
        <f ca="1">IFERROR(IF((VLOOKUP($E146,'Adj NEA Backsheet'!$D$5:$CB$183,L$9,FALSE))="","",(VLOOKUP($E146,'Adj NEA Backsheet'!$D$5:$CB$183,L$9,FALSE))),"")</f>
        <v>2383.6926447626106</v>
      </c>
      <c r="M146" s="121">
        <f ca="1">IFERROR(IF((VLOOKUP($E146,'Adj NEA Backsheet'!$D$5:$CB$183,M$9,FALSE))="","",(VLOOKUP($E146,'Adj NEA Backsheet'!$D$5:$CB$183,M$9,FALSE))),"")</f>
        <v>2450.7594643122416</v>
      </c>
      <c r="N146" s="123">
        <f ca="1">IFERROR(IF((VLOOKUP($E146,'Adj NEA Backsheet'!$D$5:$CB$183,N$9,FALSE))="","",(VLOOKUP($E146,'Adj NEA Backsheet'!$D$5:$CB$183,N$9,FALSE))),"")</f>
        <v>2429.879029369642</v>
      </c>
      <c r="O146" s="173">
        <f ca="1">IFERROR(IF((VLOOKUP($E146,'Adj NEA Backsheet'!$D$5:$CB$183,O$9,FALSE))="","",(VLOOKUP($E146,'Adj NEA Backsheet'!$D$5:$CB$183,O$9,FALSE))),"")</f>
        <v>2411.5796444380599</v>
      </c>
      <c r="P146" s="122">
        <f ca="1">IFERROR(IF((VLOOKUP($E146,'Adj NEA Backsheet'!$D$5:$CB$183,P$9,FALSE))="","",(VLOOKUP($E146,'Adj NEA Backsheet'!$D$5:$CB$183,P$9,FALSE))),"")</f>
        <v>2323.2294767511653</v>
      </c>
      <c r="Q146" s="123">
        <f ca="1">IFERROR(IF((VLOOKUP($E146,'NEA Backsheet'!$D$5:$CB$183,Q$9,FALSE))="","",(VLOOKUP($E146,'NEA Backsheet'!$D$5:$CB$183,Q$9,FALSE))),"")</f>
        <v>2450.1946708070623</v>
      </c>
      <c r="R146" s="234">
        <f ca="1">IFERROR(IF((VLOOKUP($E146,'NEA Backsheet'!$D$5:$CB$183,R$9,FALSE))="","",(VLOOKUP($E146,'NEA Backsheet'!$D$5:$CB$183,R$9,FALSE))),"")</f>
        <v>2413.6952657523598</v>
      </c>
    </row>
    <row r="147" spans="1:18"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IFERROR(IF((VLOOKUP($E147,'Adj NEA Backsheet'!$D$5:$CB$183,G$9,FALSE))="","",(VLOOKUP($E147,'Adj NEA Backsheet'!$D$5:$CB$183,G$9,FALSE))),"")</f>
        <v>3233.8187963520322</v>
      </c>
      <c r="H147" s="121">
        <f ca="1">IFERROR(IF((VLOOKUP($E147,'Adj NEA Backsheet'!$D$5:$CB$183,H$9,FALSE))="","",(VLOOKUP($E147,'Adj NEA Backsheet'!$D$5:$CB$183,H$9,FALSE))),"")</f>
        <v>3321.4694077488011</v>
      </c>
      <c r="I147" s="121">
        <f ca="1">IFERROR(IF((VLOOKUP($E147,'Adj NEA Backsheet'!$D$5:$CB$183,I$9,FALSE))="","",(VLOOKUP($E147,'Adj NEA Backsheet'!$D$5:$CB$183,I$9,FALSE))),"")</f>
        <v>3557.658831932989</v>
      </c>
      <c r="J147" s="122">
        <f ca="1">IFERROR(IF((VLOOKUP($E147,'Adj NEA Backsheet'!$D$5:$CB$183,J$9,FALSE))="","",(VLOOKUP($E147,'Adj NEA Backsheet'!$D$5:$CB$183,J$9,FALSE))),"")</f>
        <v>3336.9934519000776</v>
      </c>
      <c r="K147" s="120">
        <f ca="1">IFERROR(IF((VLOOKUP($E147,'Adj NEA Backsheet'!$D$5:$CB$183,K$9,FALSE))="","",(VLOOKUP($E147,'Adj NEA Backsheet'!$D$5:$CB$183,K$9,FALSE))),"")</f>
        <v>3310.8823405867029</v>
      </c>
      <c r="L147" s="121">
        <f ca="1">IFERROR(IF((VLOOKUP($E147,'Adj NEA Backsheet'!$D$5:$CB$183,L$9,FALSE))="","",(VLOOKUP($E147,'Adj NEA Backsheet'!$D$5:$CB$183,L$9,FALSE))),"")</f>
        <v>3387.7861010198062</v>
      </c>
      <c r="M147" s="121">
        <f ca="1">IFERROR(IF((VLOOKUP($E147,'Adj NEA Backsheet'!$D$5:$CB$183,M$9,FALSE))="","",(VLOOKUP($E147,'Adj NEA Backsheet'!$D$5:$CB$183,M$9,FALSE))),"")</f>
        <v>3620.3759641374818</v>
      </c>
      <c r="N147" s="123">
        <f ca="1">IFERROR(IF((VLOOKUP($E147,'Adj NEA Backsheet'!$D$5:$CB$183,N$9,FALSE))="","",(VLOOKUP($E147,'Adj NEA Backsheet'!$D$5:$CB$183,N$9,FALSE))),"")</f>
        <v>3258.9147084854617</v>
      </c>
      <c r="O147" s="173">
        <f ca="1">IFERROR(IF((VLOOKUP($E147,'Adj NEA Backsheet'!$D$5:$CB$183,O$9,FALSE))="","",(VLOOKUP($E147,'Adj NEA Backsheet'!$D$5:$CB$183,O$9,FALSE))),"")</f>
        <v>3385.2028153202555</v>
      </c>
      <c r="P147" s="122">
        <f ca="1">IFERROR(IF((VLOOKUP($E147,'Adj NEA Backsheet'!$D$5:$CB$183,P$9,FALSE))="","",(VLOOKUP($E147,'Adj NEA Backsheet'!$D$5:$CB$183,P$9,FALSE))),"")</f>
        <v>3447.6982218725575</v>
      </c>
      <c r="Q147" s="123">
        <f ca="1">IFERROR(IF((VLOOKUP($E147,'NEA Backsheet'!$D$5:$CB$183,Q$9,FALSE))="","",(VLOOKUP($E147,'NEA Backsheet'!$D$5:$CB$183,Q$9,FALSE))),"")</f>
        <v>3535.5200456838347</v>
      </c>
      <c r="R147" s="234">
        <f ca="1">IFERROR(IF((VLOOKUP($E147,'NEA Backsheet'!$D$5:$CB$183,R$9,FALSE))="","",(VLOOKUP($E147,'NEA Backsheet'!$D$5:$CB$183,R$9,FALSE))),"")</f>
        <v>3472.1312740263002</v>
      </c>
    </row>
    <row r="148" spans="1:18"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IFERROR(IF((VLOOKUP($E148,'Adj NEA Backsheet'!$D$5:$CB$183,G$9,FALSE))="","",(VLOOKUP($E148,'Adj NEA Backsheet'!$D$5:$CB$183,G$9,FALSE))),"")</f>
        <v>2841.6549209321893</v>
      </c>
      <c r="H148" s="121">
        <f ca="1">IFERROR(IF((VLOOKUP($E148,'Adj NEA Backsheet'!$D$5:$CB$183,H$9,FALSE))="","",(VLOOKUP($E148,'Adj NEA Backsheet'!$D$5:$CB$183,H$9,FALSE))),"")</f>
        <v>2722.7402125913968</v>
      </c>
      <c r="I148" s="121">
        <f ca="1">IFERROR(IF((VLOOKUP($E148,'Adj NEA Backsheet'!$D$5:$CB$183,I$9,FALSE))="","",(VLOOKUP($E148,'Adj NEA Backsheet'!$D$5:$CB$183,I$9,FALSE))),"")</f>
        <v>2808.663152458379</v>
      </c>
      <c r="J148" s="122">
        <f ca="1">IFERROR(IF((VLOOKUP($E148,'Adj NEA Backsheet'!$D$5:$CB$183,J$9,FALSE))="","",(VLOOKUP($E148,'Adj NEA Backsheet'!$D$5:$CB$183,J$9,FALSE))),"")</f>
        <v>2875.7052811773833</v>
      </c>
      <c r="K148" s="120">
        <f ca="1">IFERROR(IF((VLOOKUP($E148,'Adj NEA Backsheet'!$D$5:$CB$183,K$9,FALSE))="","",(VLOOKUP($E148,'Adj NEA Backsheet'!$D$5:$CB$183,K$9,FALSE))),"")</f>
        <v>2799.3386161770054</v>
      </c>
      <c r="L148" s="121">
        <f ca="1">IFERROR(IF((VLOOKUP($E148,'Adj NEA Backsheet'!$D$5:$CB$183,L$9,FALSE))="","",(VLOOKUP($E148,'Adj NEA Backsheet'!$D$5:$CB$183,L$9,FALSE))),"")</f>
        <v>2750.6554843063268</v>
      </c>
      <c r="M148" s="121">
        <f ca="1">IFERROR(IF((VLOOKUP($E148,'Adj NEA Backsheet'!$D$5:$CB$183,M$9,FALSE))="","",(VLOOKUP($E148,'Adj NEA Backsheet'!$D$5:$CB$183,M$9,FALSE))),"")</f>
        <v>2934.7156432168636</v>
      </c>
      <c r="N148" s="123">
        <f ca="1">IFERROR(IF((VLOOKUP($E148,'Adj NEA Backsheet'!$D$5:$CB$183,N$9,FALSE))="","",(VLOOKUP($E148,'Adj NEA Backsheet'!$D$5:$CB$183,N$9,FALSE))),"")</f>
        <v>2884.6357342100609</v>
      </c>
      <c r="O148" s="173">
        <f ca="1">IFERROR(IF((VLOOKUP($E148,'Adj NEA Backsheet'!$D$5:$CB$183,O$9,FALSE))="","",(VLOOKUP($E148,'Adj NEA Backsheet'!$D$5:$CB$183,O$9,FALSE))),"")</f>
        <v>2867.3288915094636</v>
      </c>
      <c r="P148" s="122">
        <f ca="1">IFERROR(IF((VLOOKUP($E148,'Adj NEA Backsheet'!$D$5:$CB$183,P$9,FALSE))="","",(VLOOKUP($E148,'Adj NEA Backsheet'!$D$5:$CB$183,P$9,FALSE))),"")</f>
        <v>2911.3061387246157</v>
      </c>
      <c r="Q148" s="123">
        <f ca="1">IFERROR(IF((VLOOKUP($E148,'NEA Backsheet'!$D$5:$CB$183,Q$9,FALSE))="","",(VLOOKUP($E148,'NEA Backsheet'!$D$5:$CB$183,Q$9,FALSE))),"")</f>
        <v>3049.0323229524956</v>
      </c>
      <c r="R148" s="234">
        <f ca="1">IFERROR(IF((VLOOKUP($E148,'NEA Backsheet'!$D$5:$CB$183,R$9,FALSE))="","",(VLOOKUP($E148,'NEA Backsheet'!$D$5:$CB$183,R$9,FALSE))),"")</f>
        <v>2943.2519112050873</v>
      </c>
    </row>
    <row r="149" spans="1:18"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IFERROR(IF((VLOOKUP($E149,'Adj NEA Backsheet'!$D$5:$CB$183,G$9,FALSE))="","",(VLOOKUP($E149,'Adj NEA Backsheet'!$D$5:$CB$183,G$9,FALSE))),"")</f>
        <v>3358.5452707152576</v>
      </c>
      <c r="H149" s="121">
        <f ca="1">IFERROR(IF((VLOOKUP($E149,'Adj NEA Backsheet'!$D$5:$CB$183,H$9,FALSE))="","",(VLOOKUP($E149,'Adj NEA Backsheet'!$D$5:$CB$183,H$9,FALSE))),"")</f>
        <v>3392.5141368577488</v>
      </c>
      <c r="I149" s="121">
        <f ca="1">IFERROR(IF((VLOOKUP($E149,'Adj NEA Backsheet'!$D$5:$CB$183,I$9,FALSE))="","",(VLOOKUP($E149,'Adj NEA Backsheet'!$D$5:$CB$183,I$9,FALSE))),"")</f>
        <v>3572.0012818478031</v>
      </c>
      <c r="J149" s="122">
        <f ca="1">IFERROR(IF((VLOOKUP($E149,'Adj NEA Backsheet'!$D$5:$CB$183,J$9,FALSE))="","",(VLOOKUP($E149,'Adj NEA Backsheet'!$D$5:$CB$183,J$9,FALSE))),"")</f>
        <v>3590.5460674334049</v>
      </c>
      <c r="K149" s="120">
        <f ca="1">IFERROR(IF((VLOOKUP($E149,'Adj NEA Backsheet'!$D$5:$CB$183,K$9,FALSE))="","",(VLOOKUP($E149,'Adj NEA Backsheet'!$D$5:$CB$183,K$9,FALSE))),"")</f>
        <v>3527.8667815628573</v>
      </c>
      <c r="L149" s="121">
        <f ca="1">IFERROR(IF((VLOOKUP($E149,'Adj NEA Backsheet'!$D$5:$CB$183,L$9,FALSE))="","",(VLOOKUP($E149,'Adj NEA Backsheet'!$D$5:$CB$183,L$9,FALSE))),"")</f>
        <v>3461.3317685252291</v>
      </c>
      <c r="M149" s="121">
        <f ca="1">IFERROR(IF((VLOOKUP($E149,'Adj NEA Backsheet'!$D$5:$CB$183,M$9,FALSE))="","",(VLOOKUP($E149,'Adj NEA Backsheet'!$D$5:$CB$183,M$9,FALSE))),"")</f>
        <v>3593.4093885973352</v>
      </c>
      <c r="N149" s="123">
        <f ca="1">IFERROR(IF((VLOOKUP($E149,'Adj NEA Backsheet'!$D$5:$CB$183,N$9,FALSE))="","",(VLOOKUP($E149,'Adj NEA Backsheet'!$D$5:$CB$183,N$9,FALSE))),"")</f>
        <v>3611.8866989576163</v>
      </c>
      <c r="O149" s="173">
        <f ca="1">IFERROR(IF((VLOOKUP($E149,'Adj NEA Backsheet'!$D$5:$CB$183,O$9,FALSE))="","",(VLOOKUP($E149,'Adj NEA Backsheet'!$D$5:$CB$183,O$9,FALSE))),"")</f>
        <v>3958.4834739397461</v>
      </c>
      <c r="P149" s="122">
        <f ca="1">IFERROR(IF((VLOOKUP($E149,'Adj NEA Backsheet'!$D$5:$CB$183,P$9,FALSE))="","",(VLOOKUP($E149,'Adj NEA Backsheet'!$D$5:$CB$183,P$9,FALSE))),"")</f>
        <v>4194.7082978000208</v>
      </c>
      <c r="Q149" s="123">
        <f ca="1">IFERROR(IF((VLOOKUP($E149,'NEA Backsheet'!$D$5:$CB$183,Q$9,FALSE))="","",(VLOOKUP($E149,'NEA Backsheet'!$D$5:$CB$183,Q$9,FALSE))),"")</f>
        <v>4498.1128865398041</v>
      </c>
      <c r="R149" s="234">
        <f ca="1">IFERROR(IF((VLOOKUP($E149,'NEA Backsheet'!$D$5:$CB$183,R$9,FALSE))="","",(VLOOKUP($E149,'NEA Backsheet'!$D$5:$CB$183,R$9,FALSE))),"")</f>
        <v>4430.0275746816424</v>
      </c>
    </row>
    <row r="150" spans="1:18"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IFERROR(IF((VLOOKUP($E150,'Adj NEA Backsheet'!$D$5:$CB$183,G$9,FALSE))="","",(VLOOKUP($E150,'Adj NEA Backsheet'!$D$5:$CB$183,G$9,FALSE))),"")</f>
        <v>2346.1137992244562</v>
      </c>
      <c r="H150" s="121">
        <f ca="1">IFERROR(IF((VLOOKUP($E150,'Adj NEA Backsheet'!$D$5:$CB$183,H$9,FALSE))="","",(VLOOKUP($E150,'Adj NEA Backsheet'!$D$5:$CB$183,H$9,FALSE))),"")</f>
        <v>2440.4402620567071</v>
      </c>
      <c r="I150" s="121">
        <f ca="1">IFERROR(IF((VLOOKUP($E150,'Adj NEA Backsheet'!$D$5:$CB$183,I$9,FALSE))="","",(VLOOKUP($E150,'Adj NEA Backsheet'!$D$5:$CB$183,I$9,FALSE))),"")</f>
        <v>2471.2995089358833</v>
      </c>
      <c r="J150" s="122">
        <f ca="1">IFERROR(IF((VLOOKUP($E150,'Adj NEA Backsheet'!$D$5:$CB$183,J$9,FALSE))="","",(VLOOKUP($E150,'Adj NEA Backsheet'!$D$5:$CB$183,J$9,FALSE))),"")</f>
        <v>2416.4563132581302</v>
      </c>
      <c r="K150" s="120">
        <f ca="1">IFERROR(IF((VLOOKUP($E150,'Adj NEA Backsheet'!$D$5:$CB$183,K$9,FALSE))="","",(VLOOKUP($E150,'Adj NEA Backsheet'!$D$5:$CB$183,K$9,FALSE))),"")</f>
        <v>2447.2614862476221</v>
      </c>
      <c r="L150" s="121">
        <f ca="1">IFERROR(IF((VLOOKUP($E150,'Adj NEA Backsheet'!$D$5:$CB$183,L$9,FALSE))="","",(VLOOKUP($E150,'Adj NEA Backsheet'!$D$5:$CB$183,L$9,FALSE))),"")</f>
        <v>2444.7614333636125</v>
      </c>
      <c r="M150" s="121">
        <f ca="1">IFERROR(IF((VLOOKUP($E150,'Adj NEA Backsheet'!$D$5:$CB$183,M$9,FALSE))="","",(VLOOKUP($E150,'Adj NEA Backsheet'!$D$5:$CB$183,M$9,FALSE))),"")</f>
        <v>2380.4031843687217</v>
      </c>
      <c r="N150" s="123">
        <f ca="1">IFERROR(IF((VLOOKUP($E150,'Adj NEA Backsheet'!$D$5:$CB$183,N$9,FALSE))="","",(VLOOKUP($E150,'Adj NEA Backsheet'!$D$5:$CB$183,N$9,FALSE))),"")</f>
        <v>2410.8200314197807</v>
      </c>
      <c r="O150" s="173">
        <f ca="1">IFERROR(IF((VLOOKUP($E150,'Adj NEA Backsheet'!$D$5:$CB$183,O$9,FALSE))="","",(VLOOKUP($E150,'Adj NEA Backsheet'!$D$5:$CB$183,O$9,FALSE))),"")</f>
        <v>2421.2976123559633</v>
      </c>
      <c r="P150" s="122">
        <f ca="1">IFERROR(IF((VLOOKUP($E150,'Adj NEA Backsheet'!$D$5:$CB$183,P$9,FALSE))="","",(VLOOKUP($E150,'Adj NEA Backsheet'!$D$5:$CB$183,P$9,FALSE))),"")</f>
        <v>2376.6021557570111</v>
      </c>
      <c r="Q150" s="123">
        <f ca="1">IFERROR(IF((VLOOKUP($E150,'NEA Backsheet'!$D$5:$CB$183,Q$9,FALSE))="","",(VLOOKUP($E150,'NEA Backsheet'!$D$5:$CB$183,Q$9,FALSE))),"")</f>
        <v>2440.7010283053646</v>
      </c>
      <c r="R150" s="234">
        <f ca="1">IFERROR(IF((VLOOKUP($E150,'NEA Backsheet'!$D$5:$CB$183,R$9,FALSE))="","",(VLOOKUP($E150,'NEA Backsheet'!$D$5:$CB$183,R$9,FALSE))),"")</f>
        <v>2478.4206265387493</v>
      </c>
    </row>
    <row r="151" spans="1:18"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IFERROR(IF((VLOOKUP($E151,'Adj NEA Backsheet'!$D$5:$CB$183,G$9,FALSE))="","",(VLOOKUP($E151,'Adj NEA Backsheet'!$D$5:$CB$183,G$9,FALSE))),"")</f>
        <v>2703.5886551545159</v>
      </c>
      <c r="H151" s="121">
        <f ca="1">IFERROR(IF((VLOOKUP($E151,'Adj NEA Backsheet'!$D$5:$CB$183,H$9,FALSE))="","",(VLOOKUP($E151,'Adj NEA Backsheet'!$D$5:$CB$183,H$9,FALSE))),"")</f>
        <v>2649.3225245912549</v>
      </c>
      <c r="I151" s="121">
        <f ca="1">IFERROR(IF((VLOOKUP($E151,'Adj NEA Backsheet'!$D$5:$CB$183,I$9,FALSE))="","",(VLOOKUP($E151,'Adj NEA Backsheet'!$D$5:$CB$183,I$9,FALSE))),"")</f>
        <v>2746.4448193534408</v>
      </c>
      <c r="J151" s="122">
        <f ca="1">IFERROR(IF((VLOOKUP($E151,'Adj NEA Backsheet'!$D$5:$CB$183,J$9,FALSE))="","",(VLOOKUP($E151,'Adj NEA Backsheet'!$D$5:$CB$183,J$9,FALSE))),"")</f>
        <v>2818.4738148216375</v>
      </c>
      <c r="K151" s="120">
        <f ca="1">IFERROR(IF((VLOOKUP($E151,'Adj NEA Backsheet'!$D$5:$CB$183,K$9,FALSE))="","",(VLOOKUP($E151,'Adj NEA Backsheet'!$D$5:$CB$183,K$9,FALSE))),"")</f>
        <v>2687.4002098500082</v>
      </c>
      <c r="L151" s="121">
        <f ca="1">IFERROR(IF((VLOOKUP($E151,'Adj NEA Backsheet'!$D$5:$CB$183,L$9,FALSE))="","",(VLOOKUP($E151,'Adj NEA Backsheet'!$D$5:$CB$183,L$9,FALSE))),"")</f>
        <v>2624.3430693074538</v>
      </c>
      <c r="M151" s="121">
        <f ca="1">IFERROR(IF((VLOOKUP($E151,'Adj NEA Backsheet'!$D$5:$CB$183,M$9,FALSE))="","",(VLOOKUP($E151,'Adj NEA Backsheet'!$D$5:$CB$183,M$9,FALSE))),"")</f>
        <v>2789.1077411555839</v>
      </c>
      <c r="N151" s="123">
        <f ca="1">IFERROR(IF((VLOOKUP($E151,'Adj NEA Backsheet'!$D$5:$CB$183,N$9,FALSE))="","",(VLOOKUP($E151,'Adj NEA Backsheet'!$D$5:$CB$183,N$9,FALSE))),"")</f>
        <v>2692.9323426777341</v>
      </c>
      <c r="O151" s="173">
        <f ca="1">IFERROR(IF((VLOOKUP($E151,'Adj NEA Backsheet'!$D$5:$CB$183,O$9,FALSE))="","",(VLOOKUP($E151,'Adj NEA Backsheet'!$D$5:$CB$183,O$9,FALSE))),"")</f>
        <v>2821.2395587540432</v>
      </c>
      <c r="P151" s="122">
        <f ca="1">IFERROR(IF((VLOOKUP($E151,'Adj NEA Backsheet'!$D$5:$CB$183,P$9,FALSE))="","",(VLOOKUP($E151,'Adj NEA Backsheet'!$D$5:$CB$183,P$9,FALSE))),"")</f>
        <v>2854.0379879153907</v>
      </c>
      <c r="Q151" s="123">
        <f ca="1">IFERROR(IF((VLOOKUP($E151,'NEA Backsheet'!$D$5:$CB$183,Q$9,FALSE))="","",(VLOOKUP($E151,'NEA Backsheet'!$D$5:$CB$183,Q$9,FALSE))),"")</f>
        <v>2973.111048158743</v>
      </c>
      <c r="R151" s="234">
        <f ca="1">IFERROR(IF((VLOOKUP($E151,'NEA Backsheet'!$D$5:$CB$183,R$9,FALSE))="","",(VLOOKUP($E151,'NEA Backsheet'!$D$5:$CB$183,R$9,FALSE))),"")</f>
        <v>3064.3853133461139</v>
      </c>
    </row>
    <row r="152" spans="1:18"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IFERROR(IF((VLOOKUP($E152,'Adj NEA Backsheet'!$D$5:$CB$183,G$9,FALSE))="","",(VLOOKUP($E152,'Adj NEA Backsheet'!$D$5:$CB$183,G$9,FALSE))),"")</f>
        <v>2800.8972995996351</v>
      </c>
      <c r="H152" s="121">
        <f ca="1">IFERROR(IF((VLOOKUP($E152,'Adj NEA Backsheet'!$D$5:$CB$183,H$9,FALSE))="","",(VLOOKUP($E152,'Adj NEA Backsheet'!$D$5:$CB$183,H$9,FALSE))),"")</f>
        <v>2766.907522087929</v>
      </c>
      <c r="I152" s="121">
        <f ca="1">IFERROR(IF((VLOOKUP($E152,'Adj NEA Backsheet'!$D$5:$CB$183,I$9,FALSE))="","",(VLOOKUP($E152,'Adj NEA Backsheet'!$D$5:$CB$183,I$9,FALSE))),"")</f>
        <v>2919.2709252304085</v>
      </c>
      <c r="J152" s="122">
        <f ca="1">IFERROR(IF((VLOOKUP($E152,'Adj NEA Backsheet'!$D$5:$CB$183,J$9,FALSE))="","",(VLOOKUP($E152,'Adj NEA Backsheet'!$D$5:$CB$183,J$9,FALSE))),"")</f>
        <v>2879.4384073470974</v>
      </c>
      <c r="K152" s="120">
        <f ca="1">IFERROR(IF((VLOOKUP($E152,'Adj NEA Backsheet'!$D$5:$CB$183,K$9,FALSE))="","",(VLOOKUP($E152,'Adj NEA Backsheet'!$D$5:$CB$183,K$9,FALSE))),"")</f>
        <v>2756.0291076627132</v>
      </c>
      <c r="L152" s="121">
        <f ca="1">IFERROR(IF((VLOOKUP($E152,'Adj NEA Backsheet'!$D$5:$CB$183,L$9,FALSE))="","",(VLOOKUP($E152,'Adj NEA Backsheet'!$D$5:$CB$183,L$9,FALSE))),"")</f>
        <v>2776.0189613328439</v>
      </c>
      <c r="M152" s="121">
        <f ca="1">IFERROR(IF((VLOOKUP($E152,'Adj NEA Backsheet'!$D$5:$CB$183,M$9,FALSE))="","",(VLOOKUP($E152,'Adj NEA Backsheet'!$D$5:$CB$183,M$9,FALSE))),"")</f>
        <v>2945.5238740343561</v>
      </c>
      <c r="N152" s="123">
        <f ca="1">IFERROR(IF((VLOOKUP($E152,'Adj NEA Backsheet'!$D$5:$CB$183,N$9,FALSE))="","",(VLOOKUP($E152,'Adj NEA Backsheet'!$D$5:$CB$183,N$9,FALSE))),"")</f>
        <v>2719.887312337039</v>
      </c>
      <c r="O152" s="173">
        <f ca="1">IFERROR(IF((VLOOKUP($E152,'Adj NEA Backsheet'!$D$5:$CB$183,O$9,FALSE))="","",(VLOOKUP($E152,'Adj NEA Backsheet'!$D$5:$CB$183,O$9,FALSE))),"")</f>
        <v>2992.8152812587464</v>
      </c>
      <c r="P152" s="122">
        <f ca="1">IFERROR(IF((VLOOKUP($E152,'Adj NEA Backsheet'!$D$5:$CB$183,P$9,FALSE))="","",(VLOOKUP($E152,'Adj NEA Backsheet'!$D$5:$CB$183,P$9,FALSE))),"")</f>
        <v>2946.5596037703308</v>
      </c>
      <c r="Q152" s="123">
        <f ca="1">IFERROR(IF((VLOOKUP($E152,'NEA Backsheet'!$D$5:$CB$183,Q$9,FALSE))="","",(VLOOKUP($E152,'NEA Backsheet'!$D$5:$CB$183,Q$9,FALSE))),"")</f>
        <v>2972.1915434235543</v>
      </c>
      <c r="R152" s="234">
        <f ca="1">IFERROR(IF((VLOOKUP($E152,'NEA Backsheet'!$D$5:$CB$183,R$9,FALSE))="","",(VLOOKUP($E152,'NEA Backsheet'!$D$5:$CB$183,R$9,FALSE))),"")</f>
        <v>2945.7656157681326</v>
      </c>
    </row>
    <row r="153" spans="1:18"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IFERROR(IF((VLOOKUP($E153,'Adj NEA Backsheet'!$D$5:$CB$183,G$9,FALSE))="","",(VLOOKUP($E153,'Adj NEA Backsheet'!$D$5:$CB$183,G$9,FALSE))),"")</f>
        <v>2939.5637227700731</v>
      </c>
      <c r="H153" s="121">
        <f ca="1">IFERROR(IF((VLOOKUP($E153,'Adj NEA Backsheet'!$D$5:$CB$183,H$9,FALSE))="","",(VLOOKUP($E153,'Adj NEA Backsheet'!$D$5:$CB$183,H$9,FALSE))),"")</f>
        <v>2925.4556108051825</v>
      </c>
      <c r="I153" s="121">
        <f ca="1">IFERROR(IF((VLOOKUP($E153,'Adj NEA Backsheet'!$D$5:$CB$183,I$9,FALSE))="","",(VLOOKUP($E153,'Adj NEA Backsheet'!$D$5:$CB$183,I$9,FALSE))),"")</f>
        <v>3175.9547476463404</v>
      </c>
      <c r="J153" s="122">
        <f ca="1">IFERROR(IF((VLOOKUP($E153,'Adj NEA Backsheet'!$D$5:$CB$183,J$9,FALSE))="","",(VLOOKUP($E153,'Adj NEA Backsheet'!$D$5:$CB$183,J$9,FALSE))),"")</f>
        <v>3307.5880071215897</v>
      </c>
      <c r="K153" s="120">
        <f ca="1">IFERROR(IF((VLOOKUP($E153,'Adj NEA Backsheet'!$D$5:$CB$183,K$9,FALSE))="","",(VLOOKUP($E153,'Adj NEA Backsheet'!$D$5:$CB$183,K$9,FALSE))),"")</f>
        <v>3245.6013899606505</v>
      </c>
      <c r="L153" s="121">
        <f ca="1">IFERROR(IF((VLOOKUP($E153,'Adj NEA Backsheet'!$D$5:$CB$183,L$9,FALSE))="","",(VLOOKUP($E153,'Adj NEA Backsheet'!$D$5:$CB$183,L$9,FALSE))),"")</f>
        <v>3212.6485931972511</v>
      </c>
      <c r="M153" s="121">
        <f ca="1">IFERROR(IF((VLOOKUP($E153,'Adj NEA Backsheet'!$D$5:$CB$183,M$9,FALSE))="","",(VLOOKUP($E153,'Adj NEA Backsheet'!$D$5:$CB$183,M$9,FALSE))),"")</f>
        <v>3312.045166841729</v>
      </c>
      <c r="N153" s="123">
        <f ca="1">IFERROR(IF((VLOOKUP($E153,'Adj NEA Backsheet'!$D$5:$CB$183,N$9,FALSE))="","",(VLOOKUP($E153,'Adj NEA Backsheet'!$D$5:$CB$183,N$9,FALSE))),"")</f>
        <v>3264.4150850317951</v>
      </c>
      <c r="O153" s="173">
        <f ca="1">IFERROR(IF((VLOOKUP($E153,'Adj NEA Backsheet'!$D$5:$CB$183,O$9,FALSE))="","",(VLOOKUP($E153,'Adj NEA Backsheet'!$D$5:$CB$183,O$9,FALSE))),"")</f>
        <v>3418.4559210117636</v>
      </c>
      <c r="P153" s="122">
        <f ca="1">IFERROR(IF((VLOOKUP($E153,'Adj NEA Backsheet'!$D$5:$CB$183,P$9,FALSE))="","",(VLOOKUP($E153,'Adj NEA Backsheet'!$D$5:$CB$183,P$9,FALSE))),"")</f>
        <v>3561.8090859038366</v>
      </c>
      <c r="Q153" s="123">
        <f ca="1">IFERROR(IF((VLOOKUP($E153,'NEA Backsheet'!$D$5:$CB$183,Q$9,FALSE))="","",(VLOOKUP($E153,'NEA Backsheet'!$D$5:$CB$183,Q$9,FALSE))),"")</f>
        <v>3580.6117920269007</v>
      </c>
      <c r="R153" s="234">
        <f ca="1">IFERROR(IF((VLOOKUP($E153,'NEA Backsheet'!$D$5:$CB$183,R$9,FALSE))="","",(VLOOKUP($E153,'NEA Backsheet'!$D$5:$CB$183,R$9,FALSE))),"")</f>
        <v>3377.2595038646568</v>
      </c>
    </row>
    <row r="154" spans="1:18"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IFERROR(IF((VLOOKUP($E154,'Adj NEA Backsheet'!$D$5:$CB$183,G$9,FALSE))="","",(VLOOKUP($E154,'Adj NEA Backsheet'!$D$5:$CB$183,G$9,FALSE))),"")</f>
        <v>3093.2203599139939</v>
      </c>
      <c r="H154" s="121">
        <f ca="1">IFERROR(IF((VLOOKUP($E154,'Adj NEA Backsheet'!$D$5:$CB$183,H$9,FALSE))="","",(VLOOKUP($E154,'Adj NEA Backsheet'!$D$5:$CB$183,H$9,FALSE))),"")</f>
        <v>3105.478240098199</v>
      </c>
      <c r="I154" s="121">
        <f ca="1">IFERROR(IF((VLOOKUP($E154,'Adj NEA Backsheet'!$D$5:$CB$183,I$9,FALSE))="","",(VLOOKUP($E154,'Adj NEA Backsheet'!$D$5:$CB$183,I$9,FALSE))),"")</f>
        <v>3326.7933923587048</v>
      </c>
      <c r="J154" s="122">
        <f ca="1">IFERROR(IF((VLOOKUP($E154,'Adj NEA Backsheet'!$D$5:$CB$183,J$9,FALSE))="","",(VLOOKUP($E154,'Adj NEA Backsheet'!$D$5:$CB$183,J$9,FALSE))),"")</f>
        <v>3350.5481251612805</v>
      </c>
      <c r="K154" s="120">
        <f ca="1">IFERROR(IF((VLOOKUP($E154,'Adj NEA Backsheet'!$D$5:$CB$183,K$9,FALSE))="","",(VLOOKUP($E154,'Adj NEA Backsheet'!$D$5:$CB$183,K$9,FALSE))),"")</f>
        <v>3177.9650653554399</v>
      </c>
      <c r="L154" s="121">
        <f ca="1">IFERROR(IF((VLOOKUP($E154,'Adj NEA Backsheet'!$D$5:$CB$183,L$9,FALSE))="","",(VLOOKUP($E154,'Adj NEA Backsheet'!$D$5:$CB$183,L$9,FALSE))),"")</f>
        <v>3180.9513694467573</v>
      </c>
      <c r="M154" s="121">
        <f ca="1">IFERROR(IF((VLOOKUP($E154,'Adj NEA Backsheet'!$D$5:$CB$183,M$9,FALSE))="","",(VLOOKUP($E154,'Adj NEA Backsheet'!$D$5:$CB$183,M$9,FALSE))),"")</f>
        <v>3318.8591378392211</v>
      </c>
      <c r="N154" s="123">
        <f ca="1">IFERROR(IF((VLOOKUP($E154,'Adj NEA Backsheet'!$D$5:$CB$183,N$9,FALSE))="","",(VLOOKUP($E154,'Adj NEA Backsheet'!$D$5:$CB$183,N$9,FALSE))),"")</f>
        <v>3261.0922724968627</v>
      </c>
      <c r="O154" s="173">
        <f ca="1">IFERROR(IF((VLOOKUP($E154,'Adj NEA Backsheet'!$D$5:$CB$183,O$9,FALSE))="","",(VLOOKUP($E154,'Adj NEA Backsheet'!$D$5:$CB$183,O$9,FALSE))),"")</f>
        <v>3296.7680748203034</v>
      </c>
      <c r="P154" s="122">
        <f ca="1">IFERROR(IF((VLOOKUP($E154,'Adj NEA Backsheet'!$D$5:$CB$183,P$9,FALSE))="","",(VLOOKUP($E154,'Adj NEA Backsheet'!$D$5:$CB$183,P$9,FALSE))),"")</f>
        <v>3238.2854988940876</v>
      </c>
      <c r="Q154" s="123">
        <f ca="1">IFERROR(IF((VLOOKUP($E154,'NEA Backsheet'!$D$5:$CB$183,Q$9,FALSE))="","",(VLOOKUP($E154,'NEA Backsheet'!$D$5:$CB$183,Q$9,FALSE))),"")</f>
        <v>3412.8656135690412</v>
      </c>
      <c r="R154" s="234">
        <f ca="1">IFERROR(IF((VLOOKUP($E154,'NEA Backsheet'!$D$5:$CB$183,R$9,FALSE))="","",(VLOOKUP($E154,'NEA Backsheet'!$D$5:$CB$183,R$9,FALSE))),"")</f>
        <v>3454.2637510017912</v>
      </c>
    </row>
    <row r="155" spans="1:18"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IFERROR(IF((VLOOKUP($E155,'Adj NEA Backsheet'!$D$5:$CB$183,G$9,FALSE))="","",(VLOOKUP($E155,'Adj NEA Backsheet'!$D$5:$CB$183,G$9,FALSE))),"")</f>
        <v>2366.7329372524869</v>
      </c>
      <c r="H155" s="121">
        <f ca="1">IFERROR(IF((VLOOKUP($E155,'Adj NEA Backsheet'!$D$5:$CB$183,H$9,FALSE))="","",(VLOOKUP($E155,'Adj NEA Backsheet'!$D$5:$CB$183,H$9,FALSE))),"")</f>
        <v>2374.8978338597353</v>
      </c>
      <c r="I155" s="121">
        <f ca="1">IFERROR(IF((VLOOKUP($E155,'Adj NEA Backsheet'!$D$5:$CB$183,I$9,FALSE))="","",(VLOOKUP($E155,'Adj NEA Backsheet'!$D$5:$CB$183,I$9,FALSE))),"")</f>
        <v>2518.4041825064055</v>
      </c>
      <c r="J155" s="122">
        <f ca="1">IFERROR(IF((VLOOKUP($E155,'Adj NEA Backsheet'!$D$5:$CB$183,J$9,FALSE))="","",(VLOOKUP($E155,'Adj NEA Backsheet'!$D$5:$CB$183,J$9,FALSE))),"")</f>
        <v>2527.3749404036266</v>
      </c>
      <c r="K155" s="120">
        <f ca="1">IFERROR(IF((VLOOKUP($E155,'Adj NEA Backsheet'!$D$5:$CB$183,K$9,FALSE))="","",(VLOOKUP($E155,'Adj NEA Backsheet'!$D$5:$CB$183,K$9,FALSE))),"")</f>
        <v>2414.8621335894345</v>
      </c>
      <c r="L155" s="121">
        <f ca="1">IFERROR(IF((VLOOKUP($E155,'Adj NEA Backsheet'!$D$5:$CB$183,L$9,FALSE))="","",(VLOOKUP($E155,'Adj NEA Backsheet'!$D$5:$CB$183,L$9,FALSE))),"")</f>
        <v>2459.7336077690593</v>
      </c>
      <c r="M155" s="121">
        <f ca="1">IFERROR(IF((VLOOKUP($E155,'Adj NEA Backsheet'!$D$5:$CB$183,M$9,FALSE))="","",(VLOOKUP($E155,'Adj NEA Backsheet'!$D$5:$CB$183,M$9,FALSE))),"")</f>
        <v>2505.1490763450165</v>
      </c>
      <c r="N155" s="123">
        <f ca="1">IFERROR(IF((VLOOKUP($E155,'Adj NEA Backsheet'!$D$5:$CB$183,N$9,FALSE))="","",(VLOOKUP($E155,'Adj NEA Backsheet'!$D$5:$CB$183,N$9,FALSE))),"")</f>
        <v>2406.5679535258287</v>
      </c>
      <c r="O155" s="173">
        <f ca="1">IFERROR(IF((VLOOKUP($E155,'Adj NEA Backsheet'!$D$5:$CB$183,O$9,FALSE))="","",(VLOOKUP($E155,'Adj NEA Backsheet'!$D$5:$CB$183,O$9,FALSE))),"")</f>
        <v>2536.3820522903638</v>
      </c>
      <c r="P155" s="122">
        <f ca="1">IFERROR(IF((VLOOKUP($E155,'Adj NEA Backsheet'!$D$5:$CB$183,P$9,FALSE))="","",(VLOOKUP($E155,'Adj NEA Backsheet'!$D$5:$CB$183,P$9,FALSE))),"")</f>
        <v>2645.1822164015316</v>
      </c>
      <c r="Q155" s="123">
        <f ca="1">IFERROR(IF((VLOOKUP($E155,'NEA Backsheet'!$D$5:$CB$183,Q$9,FALSE))="","",(VLOOKUP($E155,'NEA Backsheet'!$D$5:$CB$183,Q$9,FALSE))),"")</f>
        <v>2832.1815576599461</v>
      </c>
      <c r="R155" s="234">
        <f ca="1">IFERROR(IF((VLOOKUP($E155,'NEA Backsheet'!$D$5:$CB$183,R$9,FALSE))="","",(VLOOKUP($E155,'NEA Backsheet'!$D$5:$CB$183,R$9,FALSE))),"")</f>
        <v>2766.9194371521307</v>
      </c>
    </row>
    <row r="156" spans="1:18"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IFERROR(IF((VLOOKUP($E156,'Adj NEA Backsheet'!$D$5:$CB$183,G$9,FALSE))="","",(VLOOKUP($E156,'Adj NEA Backsheet'!$D$5:$CB$183,G$9,FALSE))),"")</f>
        <v>3282.6224812130386</v>
      </c>
      <c r="H156" s="121">
        <f ca="1">IFERROR(IF((VLOOKUP($E156,'Adj NEA Backsheet'!$D$5:$CB$183,H$9,FALSE))="","",(VLOOKUP($E156,'Adj NEA Backsheet'!$D$5:$CB$183,H$9,FALSE))),"")</f>
        <v>3373.314604908554</v>
      </c>
      <c r="I156" s="121">
        <f ca="1">IFERROR(IF((VLOOKUP($E156,'Adj NEA Backsheet'!$D$5:$CB$183,I$9,FALSE))="","",(VLOOKUP($E156,'Adj NEA Backsheet'!$D$5:$CB$183,I$9,FALSE))),"")</f>
        <v>3578.6733312042547</v>
      </c>
      <c r="J156" s="122">
        <f ca="1">IFERROR(IF((VLOOKUP($E156,'Adj NEA Backsheet'!$D$5:$CB$183,J$9,FALSE))="","",(VLOOKUP($E156,'Adj NEA Backsheet'!$D$5:$CB$183,J$9,FALSE))),"")</f>
        <v>3695.3969480911501</v>
      </c>
      <c r="K156" s="120">
        <f ca="1">IFERROR(IF((VLOOKUP($E156,'Adj NEA Backsheet'!$D$5:$CB$183,K$9,FALSE))="","",(VLOOKUP($E156,'Adj NEA Backsheet'!$D$5:$CB$183,K$9,FALSE))),"")</f>
        <v>3599.8397977762593</v>
      </c>
      <c r="L156" s="121">
        <f ca="1">IFERROR(IF((VLOOKUP($E156,'Adj NEA Backsheet'!$D$5:$CB$183,L$9,FALSE))="","",(VLOOKUP($E156,'Adj NEA Backsheet'!$D$5:$CB$183,L$9,FALSE))),"")</f>
        <v>3535.3499886835962</v>
      </c>
      <c r="M156" s="121">
        <f ca="1">IFERROR(IF((VLOOKUP($E156,'Adj NEA Backsheet'!$D$5:$CB$183,M$9,FALSE))="","",(VLOOKUP($E156,'Adj NEA Backsheet'!$D$5:$CB$183,M$9,FALSE))),"")</f>
        <v>3520.2265592483432</v>
      </c>
      <c r="N156" s="123">
        <f ca="1">IFERROR(IF((VLOOKUP($E156,'Adj NEA Backsheet'!$D$5:$CB$183,N$9,FALSE))="","",(VLOOKUP($E156,'Adj NEA Backsheet'!$D$5:$CB$183,N$9,FALSE))),"")</f>
        <v>3473.8997093166099</v>
      </c>
      <c r="O156" s="173">
        <f ca="1">IFERROR(IF((VLOOKUP($E156,'Adj NEA Backsheet'!$D$5:$CB$183,O$9,FALSE))="","",(VLOOKUP($E156,'Adj NEA Backsheet'!$D$5:$CB$183,O$9,FALSE))),"")</f>
        <v>3757.6083749736249</v>
      </c>
      <c r="P156" s="122">
        <f ca="1">IFERROR(IF((VLOOKUP($E156,'Adj NEA Backsheet'!$D$5:$CB$183,P$9,FALSE))="","",(VLOOKUP($E156,'Adj NEA Backsheet'!$D$5:$CB$183,P$9,FALSE))),"")</f>
        <v>3589.9899952701908</v>
      </c>
      <c r="Q156" s="123">
        <f ca="1">IFERROR(IF((VLOOKUP($E156,'NEA Backsheet'!$D$5:$CB$183,Q$9,FALSE))="","",(VLOOKUP($E156,'NEA Backsheet'!$D$5:$CB$183,Q$9,FALSE))),"")</f>
        <v>3743.1052023586431</v>
      </c>
      <c r="R156" s="234">
        <f ca="1">IFERROR(IF((VLOOKUP($E156,'NEA Backsheet'!$D$5:$CB$183,R$9,FALSE))="","",(VLOOKUP($E156,'NEA Backsheet'!$D$5:$CB$183,R$9,FALSE))),"")</f>
        <v>3811.4022333255766</v>
      </c>
    </row>
    <row r="157" spans="1:18"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IFERROR(IF((VLOOKUP($E157,'Adj NEA Backsheet'!$D$5:$CB$183,G$9,FALSE))="","",(VLOOKUP($E157,'Adj NEA Backsheet'!$D$5:$CB$183,G$9,FALSE))),"")</f>
        <v>2897.9197248642363</v>
      </c>
      <c r="H157" s="121">
        <f ca="1">IFERROR(IF((VLOOKUP($E157,'Adj NEA Backsheet'!$D$5:$CB$183,H$9,FALSE))="","",(VLOOKUP($E157,'Adj NEA Backsheet'!$D$5:$CB$183,H$9,FALSE))),"")</f>
        <v>2772.6824609833357</v>
      </c>
      <c r="I157" s="121">
        <f ca="1">IFERROR(IF((VLOOKUP($E157,'Adj NEA Backsheet'!$D$5:$CB$183,I$9,FALSE))="","",(VLOOKUP($E157,'Adj NEA Backsheet'!$D$5:$CB$183,I$9,FALSE))),"")</f>
        <v>2727.9851906248346</v>
      </c>
      <c r="J157" s="122">
        <f ca="1">IFERROR(IF((VLOOKUP($E157,'Adj NEA Backsheet'!$D$5:$CB$183,J$9,FALSE))="","",(VLOOKUP($E157,'Adj NEA Backsheet'!$D$5:$CB$183,J$9,FALSE))),"")</f>
        <v>2717.3353080215375</v>
      </c>
      <c r="K157" s="120">
        <f ca="1">IFERROR(IF((VLOOKUP($E157,'Adj NEA Backsheet'!$D$5:$CB$183,K$9,FALSE))="","",(VLOOKUP($E157,'Adj NEA Backsheet'!$D$5:$CB$183,K$9,FALSE))),"")</f>
        <v>2913.9634349186445</v>
      </c>
      <c r="L157" s="121">
        <f ca="1">IFERROR(IF((VLOOKUP($E157,'Adj NEA Backsheet'!$D$5:$CB$183,L$9,FALSE))="","",(VLOOKUP($E157,'Adj NEA Backsheet'!$D$5:$CB$183,L$9,FALSE))),"")</f>
        <v>2945.4164142824989</v>
      </c>
      <c r="M157" s="121">
        <f ca="1">IFERROR(IF((VLOOKUP($E157,'Adj NEA Backsheet'!$D$5:$CB$183,M$9,FALSE))="","",(VLOOKUP($E157,'Adj NEA Backsheet'!$D$5:$CB$183,M$9,FALSE))),"")</f>
        <v>2945.7067249463466</v>
      </c>
      <c r="N157" s="123">
        <f ca="1">IFERROR(IF((VLOOKUP($E157,'Adj NEA Backsheet'!$D$5:$CB$183,N$9,FALSE))="","",(VLOOKUP($E157,'Adj NEA Backsheet'!$D$5:$CB$183,N$9,FALSE))),"")</f>
        <v>2863.5846972614158</v>
      </c>
      <c r="O157" s="173">
        <f ca="1">IFERROR(IF((VLOOKUP($E157,'Adj NEA Backsheet'!$D$5:$CB$183,O$9,FALSE))="","",(VLOOKUP($E157,'Adj NEA Backsheet'!$D$5:$CB$183,O$9,FALSE))),"")</f>
        <v>2735.4907364307574</v>
      </c>
      <c r="P157" s="122">
        <f ca="1">IFERROR(IF((VLOOKUP($E157,'Adj NEA Backsheet'!$D$5:$CB$183,P$9,FALSE))="","",(VLOOKUP($E157,'Adj NEA Backsheet'!$D$5:$CB$183,P$9,FALSE))),"")</f>
        <v>2719.3142933752547</v>
      </c>
      <c r="Q157" s="123">
        <f ca="1">IFERROR(IF((VLOOKUP($E157,'NEA Backsheet'!$D$5:$CB$183,Q$9,FALSE))="","",(VLOOKUP($E157,'NEA Backsheet'!$D$5:$CB$183,Q$9,FALSE))),"")</f>
        <v>2963.5687916714264</v>
      </c>
      <c r="R157" s="234">
        <f ca="1">IFERROR(IF((VLOOKUP($E157,'NEA Backsheet'!$D$5:$CB$183,R$9,FALSE))="","",(VLOOKUP($E157,'NEA Backsheet'!$D$5:$CB$183,R$9,FALSE))),"")</f>
        <v>3017.4716963820574</v>
      </c>
    </row>
    <row r="158" spans="1:18"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IFERROR(IF((VLOOKUP($E158,'Adj NEA Backsheet'!$D$5:$CB$183,G$9,FALSE))="","",(VLOOKUP($E158,'Adj NEA Backsheet'!$D$5:$CB$183,G$9,FALSE))),"")</f>
        <v>2914.2626425571857</v>
      </c>
      <c r="H158" s="121">
        <f ca="1">IFERROR(IF((VLOOKUP($E158,'Adj NEA Backsheet'!$D$5:$CB$183,H$9,FALSE))="","",(VLOOKUP($E158,'Adj NEA Backsheet'!$D$5:$CB$183,H$9,FALSE))),"")</f>
        <v>2994.2721482218749</v>
      </c>
      <c r="I158" s="121">
        <f ca="1">IFERROR(IF((VLOOKUP($E158,'Adj NEA Backsheet'!$D$5:$CB$183,I$9,FALSE))="","",(VLOOKUP($E158,'Adj NEA Backsheet'!$D$5:$CB$183,I$9,FALSE))),"")</f>
        <v>3170.4286894336124</v>
      </c>
      <c r="J158" s="122">
        <f ca="1">IFERROR(IF((VLOOKUP($E158,'Adj NEA Backsheet'!$D$5:$CB$183,J$9,FALSE))="","",(VLOOKUP($E158,'Adj NEA Backsheet'!$D$5:$CB$183,J$9,FALSE))),"")</f>
        <v>3327.4147875585877</v>
      </c>
      <c r="K158" s="120">
        <f ca="1">IFERROR(IF((VLOOKUP($E158,'Adj NEA Backsheet'!$D$5:$CB$183,K$9,FALSE))="","",(VLOOKUP($E158,'Adj NEA Backsheet'!$D$5:$CB$183,K$9,FALSE))),"")</f>
        <v>3000.2953144323678</v>
      </c>
      <c r="L158" s="121">
        <f ca="1">IFERROR(IF((VLOOKUP($E158,'Adj NEA Backsheet'!$D$5:$CB$183,L$9,FALSE))="","",(VLOOKUP($E158,'Adj NEA Backsheet'!$D$5:$CB$183,L$9,FALSE))),"")</f>
        <v>3033.3899968386086</v>
      </c>
      <c r="M158" s="121">
        <f ca="1">IFERROR(IF((VLOOKUP($E158,'Adj NEA Backsheet'!$D$5:$CB$183,M$9,FALSE))="","",(VLOOKUP($E158,'Adj NEA Backsheet'!$D$5:$CB$183,M$9,FALSE))),"")</f>
        <v>3033.3899968386086</v>
      </c>
      <c r="N158" s="123">
        <f ca="1">IFERROR(IF((VLOOKUP($E158,'Adj NEA Backsheet'!$D$5:$CB$183,N$9,FALSE))="","",(VLOOKUP($E158,'Adj NEA Backsheet'!$D$5:$CB$183,N$9,FALSE))),"")</f>
        <v>2946.351422926537</v>
      </c>
      <c r="O158" s="173">
        <f ca="1">IFERROR(IF((VLOOKUP($E158,'Adj NEA Backsheet'!$D$5:$CB$183,O$9,FALSE))="","",(VLOOKUP($E158,'Adj NEA Backsheet'!$D$5:$CB$183,O$9,FALSE))),"")</f>
        <v>3252.8047781231189</v>
      </c>
      <c r="P158" s="122">
        <f ca="1">IFERROR(IF((VLOOKUP($E158,'Adj NEA Backsheet'!$D$5:$CB$183,P$9,FALSE))="","",(VLOOKUP($E158,'Adj NEA Backsheet'!$D$5:$CB$183,P$9,FALSE))),"")</f>
        <v>3303.0422357635439</v>
      </c>
      <c r="Q158" s="123">
        <f ca="1">IFERROR(IF((VLOOKUP($E158,'NEA Backsheet'!$D$5:$CB$183,Q$9,FALSE))="","",(VLOOKUP($E158,'NEA Backsheet'!$D$5:$CB$183,Q$9,FALSE))),"")</f>
        <v>3333.1819799807186</v>
      </c>
      <c r="R158" s="234">
        <f ca="1">IFERROR(IF((VLOOKUP($E158,'NEA Backsheet'!$D$5:$CB$183,R$9,FALSE))="","",(VLOOKUP($E158,'NEA Backsheet'!$D$5:$CB$183,R$9,FALSE))),"")</f>
        <v>3387.3517631078967</v>
      </c>
    </row>
    <row r="159" spans="1:18"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IFERROR(IF((VLOOKUP($E159,'Adj NEA Backsheet'!$D$5:$CB$183,G$9,FALSE))="","",(VLOOKUP($E159,'Adj NEA Backsheet'!$D$5:$CB$183,G$9,FALSE))),"")</f>
        <v>2009.3558484894347</v>
      </c>
      <c r="H159" s="121">
        <f ca="1">IFERROR(IF((VLOOKUP($E159,'Adj NEA Backsheet'!$D$5:$CB$183,H$9,FALSE))="","",(VLOOKUP($E159,'Adj NEA Backsheet'!$D$5:$CB$183,H$9,FALSE))),"")</f>
        <v>2043.8487754681107</v>
      </c>
      <c r="I159" s="121">
        <f ca="1">IFERROR(IF((VLOOKUP($E159,'Adj NEA Backsheet'!$D$5:$CB$183,I$9,FALSE))="","",(VLOOKUP($E159,'Adj NEA Backsheet'!$D$5:$CB$183,I$9,FALSE))),"")</f>
        <v>2102.1319992962663</v>
      </c>
      <c r="J159" s="122">
        <f ca="1">IFERROR(IF((VLOOKUP($E159,'Adj NEA Backsheet'!$D$5:$CB$183,J$9,FALSE))="","",(VLOOKUP($E159,'Adj NEA Backsheet'!$D$5:$CB$183,J$9,FALSE))),"")</f>
        <v>2012.9213854580598</v>
      </c>
      <c r="K159" s="120">
        <f ca="1">IFERROR(IF((VLOOKUP($E159,'Adj NEA Backsheet'!$D$5:$CB$183,K$9,FALSE))="","",(VLOOKUP($E159,'Adj NEA Backsheet'!$D$5:$CB$183,K$9,FALSE))),"")</f>
        <v>1985.9258002300749</v>
      </c>
      <c r="L159" s="121">
        <f ca="1">IFERROR(IF((VLOOKUP($E159,'Adj NEA Backsheet'!$D$5:$CB$183,L$9,FALSE))="","",(VLOOKUP($E159,'Adj NEA Backsheet'!$D$5:$CB$183,L$9,FALSE))),"")</f>
        <v>2007.7676464625279</v>
      </c>
      <c r="M159" s="121">
        <f ca="1">IFERROR(IF((VLOOKUP($E159,'Adj NEA Backsheet'!$D$5:$CB$183,M$9,FALSE))="","",(VLOOKUP($E159,'Adj NEA Backsheet'!$D$5:$CB$183,M$9,FALSE))),"")</f>
        <v>2014.0067647925582</v>
      </c>
      <c r="N159" s="123">
        <f ca="1">IFERROR(IF((VLOOKUP($E159,'Adj NEA Backsheet'!$D$5:$CB$183,N$9,FALSE))="","",(VLOOKUP($E159,'Adj NEA Backsheet'!$D$5:$CB$183,N$9,FALSE))),"")</f>
        <v>1946.9338093608874</v>
      </c>
      <c r="O159" s="173">
        <f ca="1">IFERROR(IF((VLOOKUP($E159,'Adj NEA Backsheet'!$D$5:$CB$183,O$9,FALSE))="","",(VLOOKUP($E159,'Adj NEA Backsheet'!$D$5:$CB$183,O$9,FALSE))),"")</f>
        <v>2104.6773574629774</v>
      </c>
      <c r="P159" s="122">
        <f ca="1">IFERROR(IF((VLOOKUP($E159,'Adj NEA Backsheet'!$D$5:$CB$183,P$9,FALSE))="","",(VLOOKUP($E159,'Adj NEA Backsheet'!$D$5:$CB$183,P$9,FALSE))),"")</f>
        <v>2179.603245945465</v>
      </c>
      <c r="Q159" s="123">
        <f ca="1">IFERROR(IF((VLOOKUP($E159,'NEA Backsheet'!$D$5:$CB$183,Q$9,FALSE))="","",(VLOOKUP($E159,'NEA Backsheet'!$D$5:$CB$183,Q$9,FALSE))),"")</f>
        <v>2297.1257796613204</v>
      </c>
      <c r="R159" s="234">
        <f ca="1">IFERROR(IF((VLOOKUP($E159,'NEA Backsheet'!$D$5:$CB$183,R$9,FALSE))="","",(VLOOKUP($E159,'NEA Backsheet'!$D$5:$CB$183,R$9,FALSE))),"")</f>
        <v>2187.5038043740765</v>
      </c>
    </row>
    <row r="160" spans="1:18"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IFERROR(IF((VLOOKUP($E160,'Adj NEA Backsheet'!$D$5:$CB$183,G$9,FALSE))="","",(VLOOKUP($E160,'Adj NEA Backsheet'!$D$5:$CB$183,G$9,FALSE))),"")</f>
        <v>3805.1027324889001</v>
      </c>
      <c r="H160" s="121">
        <f ca="1">IFERROR(IF((VLOOKUP($E160,'Adj NEA Backsheet'!$D$5:$CB$183,H$9,FALSE))="","",(VLOOKUP($E160,'Adj NEA Backsheet'!$D$5:$CB$183,H$9,FALSE))),"")</f>
        <v>3729.003532191115</v>
      </c>
      <c r="I160" s="121">
        <f ca="1">IFERROR(IF((VLOOKUP($E160,'Adj NEA Backsheet'!$D$5:$CB$183,I$9,FALSE))="","",(VLOOKUP($E160,'Adj NEA Backsheet'!$D$5:$CB$183,I$9,FALSE))),"")</f>
        <v>3961.5077362997763</v>
      </c>
      <c r="J160" s="122">
        <f ca="1">IFERROR(IF((VLOOKUP($E160,'Adj NEA Backsheet'!$D$5:$CB$183,J$9,FALSE))="","",(VLOOKUP($E160,'Adj NEA Backsheet'!$D$5:$CB$183,J$9,FALSE))),"")</f>
        <v>3757.6756758147785</v>
      </c>
      <c r="K160" s="120">
        <f ca="1">IFERROR(IF((VLOOKUP($E160,'Adj NEA Backsheet'!$D$5:$CB$183,K$9,FALSE))="","",(VLOOKUP($E160,'Adj NEA Backsheet'!$D$5:$CB$183,K$9,FALSE))),"")</f>
        <v>3775.3931324372074</v>
      </c>
      <c r="L160" s="121">
        <f ca="1">IFERROR(IF((VLOOKUP($E160,'Adj NEA Backsheet'!$D$5:$CB$183,L$9,FALSE))="","",(VLOOKUP($E160,'Adj NEA Backsheet'!$D$5:$CB$183,L$9,FALSE))),"")</f>
        <v>3810.4312013842145</v>
      </c>
      <c r="M160" s="121">
        <f ca="1">IFERROR(IF((VLOOKUP($E160,'Adj NEA Backsheet'!$D$5:$CB$183,M$9,FALSE))="","",(VLOOKUP($E160,'Adj NEA Backsheet'!$D$5:$CB$183,M$9,FALSE))),"")</f>
        <v>4033.4927410524911</v>
      </c>
      <c r="N160" s="123">
        <f ca="1">IFERROR(IF((VLOOKUP($E160,'Adj NEA Backsheet'!$D$5:$CB$183,N$9,FALSE))="","",(VLOOKUP($E160,'Adj NEA Backsheet'!$D$5:$CB$183,N$9,FALSE))),"")</f>
        <v>3939.9213264399746</v>
      </c>
      <c r="O160" s="173">
        <f ca="1">IFERROR(IF((VLOOKUP($E160,'Adj NEA Backsheet'!$D$5:$CB$183,O$9,FALSE))="","",(VLOOKUP($E160,'Adj NEA Backsheet'!$D$5:$CB$183,O$9,FALSE))),"")</f>
        <v>3917.7574417179549</v>
      </c>
      <c r="P160" s="122">
        <f ca="1">IFERROR(IF((VLOOKUP($E160,'Adj NEA Backsheet'!$D$5:$CB$183,P$9,FALSE))="","",(VLOOKUP($E160,'Adj NEA Backsheet'!$D$5:$CB$183,P$9,FALSE))),"")</f>
        <v>3981.2528763447644</v>
      </c>
      <c r="Q160" s="123">
        <f ca="1">IFERROR(IF((VLOOKUP($E160,'NEA Backsheet'!$D$5:$CB$183,Q$9,FALSE))="","",(VLOOKUP($E160,'NEA Backsheet'!$D$5:$CB$183,Q$9,FALSE))),"")</f>
        <v>3986.1210854980891</v>
      </c>
      <c r="R160" s="234">
        <f ca="1">IFERROR(IF((VLOOKUP($E160,'NEA Backsheet'!$D$5:$CB$183,R$9,FALSE))="","",(VLOOKUP($E160,'NEA Backsheet'!$D$5:$CB$183,R$9,FALSE))),"")</f>
        <v>3896.9738859996842</v>
      </c>
    </row>
    <row r="161" spans="1:18"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IFERROR(IF((VLOOKUP($E161,'Adj NEA Backsheet'!$D$5:$CB$183,G$9,FALSE))="","",(VLOOKUP($E161,'Adj NEA Backsheet'!$D$5:$CB$183,G$9,FALSE))),"")</f>
        <v>2746.3871916164298</v>
      </c>
      <c r="H161" s="121">
        <f ca="1">IFERROR(IF((VLOOKUP($E161,'Adj NEA Backsheet'!$D$5:$CB$183,H$9,FALSE))="","",(VLOOKUP($E161,'Adj NEA Backsheet'!$D$5:$CB$183,H$9,FALSE))),"")</f>
        <v>2706.362185438275</v>
      </c>
      <c r="I161" s="121">
        <f ca="1">IFERROR(IF((VLOOKUP($E161,'Adj NEA Backsheet'!$D$5:$CB$183,I$9,FALSE))="","",(VLOOKUP($E161,'Adj NEA Backsheet'!$D$5:$CB$183,I$9,FALSE))),"")</f>
        <v>2851.969831299421</v>
      </c>
      <c r="J161" s="122">
        <f ca="1">IFERROR(IF((VLOOKUP($E161,'Adj NEA Backsheet'!$D$5:$CB$183,J$9,FALSE))="","",(VLOOKUP($E161,'Adj NEA Backsheet'!$D$5:$CB$183,J$9,FALSE))),"")</f>
        <v>2863.2428706694959</v>
      </c>
      <c r="K161" s="120">
        <f ca="1">IFERROR(IF((VLOOKUP($E161,'Adj NEA Backsheet'!$D$5:$CB$183,K$9,FALSE))="","",(VLOOKUP($E161,'Adj NEA Backsheet'!$D$5:$CB$183,K$9,FALSE))),"")</f>
        <v>2813.9544771266983</v>
      </c>
      <c r="L161" s="121">
        <f ca="1">IFERROR(IF((VLOOKUP($E161,'Adj NEA Backsheet'!$D$5:$CB$183,L$9,FALSE))="","",(VLOOKUP($E161,'Adj NEA Backsheet'!$D$5:$CB$183,L$9,FALSE))),"")</f>
        <v>2852.0807833986173</v>
      </c>
      <c r="M161" s="121">
        <f ca="1">IFERROR(IF((VLOOKUP($E161,'Adj NEA Backsheet'!$D$5:$CB$183,M$9,FALSE))="","",(VLOOKUP($E161,'Adj NEA Backsheet'!$D$5:$CB$183,M$9,FALSE))),"")</f>
        <v>2856.3573014913882</v>
      </c>
      <c r="N161" s="123">
        <f ca="1">IFERROR(IF((VLOOKUP($E161,'Adj NEA Backsheet'!$D$5:$CB$183,N$9,FALSE))="","",(VLOOKUP($E161,'Adj NEA Backsheet'!$D$5:$CB$183,N$9,FALSE))),"")</f>
        <v>2789.8584867864538</v>
      </c>
      <c r="O161" s="173">
        <f ca="1">IFERROR(IF((VLOOKUP($E161,'Adj NEA Backsheet'!$D$5:$CB$183,O$9,FALSE))="","",(VLOOKUP($E161,'Adj NEA Backsheet'!$D$5:$CB$183,O$9,FALSE))),"")</f>
        <v>3001.7217916832456</v>
      </c>
      <c r="P161" s="122">
        <f ca="1">IFERROR(IF((VLOOKUP($E161,'Adj NEA Backsheet'!$D$5:$CB$183,P$9,FALSE))="","",(VLOOKUP($E161,'Adj NEA Backsheet'!$D$5:$CB$183,P$9,FALSE))),"")</f>
        <v>3057.3472207669665</v>
      </c>
      <c r="Q161" s="123">
        <f ca="1">IFERROR(IF((VLOOKUP($E161,'NEA Backsheet'!$D$5:$CB$183,Q$9,FALSE))="","",(VLOOKUP($E161,'NEA Backsheet'!$D$5:$CB$183,Q$9,FALSE))),"")</f>
        <v>3264.7650837622782</v>
      </c>
      <c r="R161" s="234">
        <f ca="1">IFERROR(IF((VLOOKUP($E161,'NEA Backsheet'!$D$5:$CB$183,R$9,FALSE))="","",(VLOOKUP($E161,'NEA Backsheet'!$D$5:$CB$183,R$9,FALSE))),"")</f>
        <v>3238.6944409048242</v>
      </c>
    </row>
    <row r="162" spans="1:18"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IFERROR(IF((VLOOKUP($E162,'Adj NEA Backsheet'!$D$5:$CB$183,G$9,FALSE))="","",(VLOOKUP($E162,'Adj NEA Backsheet'!$D$5:$CB$183,G$9,FALSE))),"")</f>
        <v>3692.7627929165255</v>
      </c>
      <c r="H162" s="121">
        <f ca="1">IFERROR(IF((VLOOKUP($E162,'Adj NEA Backsheet'!$D$5:$CB$183,H$9,FALSE))="","",(VLOOKUP($E162,'Adj NEA Backsheet'!$D$5:$CB$183,H$9,FALSE))),"")</f>
        <v>3586.604391548316</v>
      </c>
      <c r="I162" s="121">
        <f ca="1">IFERROR(IF((VLOOKUP($E162,'Adj NEA Backsheet'!$D$5:$CB$183,I$9,FALSE))="","",(VLOOKUP($E162,'Adj NEA Backsheet'!$D$5:$CB$183,I$9,FALSE))),"")</f>
        <v>3758.1832582636166</v>
      </c>
      <c r="J162" s="122">
        <f ca="1">IFERROR(IF((VLOOKUP($E162,'Adj NEA Backsheet'!$D$5:$CB$183,J$9,FALSE))="","",(VLOOKUP($E162,'Adj NEA Backsheet'!$D$5:$CB$183,J$9,FALSE))),"")</f>
        <v>3609.2625278576684</v>
      </c>
      <c r="K162" s="120">
        <f ca="1">IFERROR(IF((VLOOKUP($E162,'Adj NEA Backsheet'!$D$5:$CB$183,K$9,FALSE))="","",(VLOOKUP($E162,'Adj NEA Backsheet'!$D$5:$CB$183,K$9,FALSE))),"")</f>
        <v>3555.8729553345161</v>
      </c>
      <c r="L162" s="121">
        <f ca="1">IFERROR(IF((VLOOKUP($E162,'Adj NEA Backsheet'!$D$5:$CB$183,L$9,FALSE))="","",(VLOOKUP($E162,'Adj NEA Backsheet'!$D$5:$CB$183,L$9,FALSE))),"")</f>
        <v>3557.5948107530444</v>
      </c>
      <c r="M162" s="121">
        <f ca="1">IFERROR(IF((VLOOKUP($E162,'Adj NEA Backsheet'!$D$5:$CB$183,M$9,FALSE))="","",(VLOOKUP($E162,'Adj NEA Backsheet'!$D$5:$CB$183,M$9,FALSE))),"")</f>
        <v>3721.4474103319467</v>
      </c>
      <c r="N162" s="123">
        <f ca="1">IFERROR(IF((VLOOKUP($E162,'Adj NEA Backsheet'!$D$5:$CB$183,N$9,FALSE))="","",(VLOOKUP($E162,'Adj NEA Backsheet'!$D$5:$CB$183,N$9,FALSE))),"")</f>
        <v>3544.2210507664695</v>
      </c>
      <c r="O162" s="173">
        <f ca="1">IFERROR(IF((VLOOKUP($E162,'Adj NEA Backsheet'!$D$5:$CB$183,O$9,FALSE))="","",(VLOOKUP($E162,'Adj NEA Backsheet'!$D$5:$CB$183,O$9,FALSE))),"")</f>
        <v>3776.8290045869853</v>
      </c>
      <c r="P162" s="122">
        <f ca="1">IFERROR(IF((VLOOKUP($E162,'Adj NEA Backsheet'!$D$5:$CB$183,P$9,FALSE))="","",(VLOOKUP($E162,'Adj NEA Backsheet'!$D$5:$CB$183,P$9,FALSE))),"")</f>
        <v>3699.7958739691417</v>
      </c>
      <c r="Q162" s="123">
        <f ca="1">IFERROR(IF((VLOOKUP($E162,'NEA Backsheet'!$D$5:$CB$183,Q$9,FALSE))="","",(VLOOKUP($E162,'NEA Backsheet'!$D$5:$CB$183,Q$9,FALSE))),"")</f>
        <v>3649.8985452581887</v>
      </c>
      <c r="R162" s="234">
        <f ca="1">IFERROR(IF((VLOOKUP($E162,'NEA Backsheet'!$D$5:$CB$183,R$9,FALSE))="","",(VLOOKUP($E162,'NEA Backsheet'!$D$5:$CB$183,R$9,FALSE))),"")</f>
        <v>3632.4324823265747</v>
      </c>
    </row>
    <row r="163" spans="1:18"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IFERROR(IF((VLOOKUP($E163,'Adj NEA Backsheet'!$D$5:$CB$183,G$9,FALSE))="","",(VLOOKUP($E163,'Adj NEA Backsheet'!$D$5:$CB$183,G$9,FALSE))),"")</f>
        <v>3413.8876991759785</v>
      </c>
      <c r="H163" s="121">
        <f ca="1">IFERROR(IF((VLOOKUP($E163,'Adj NEA Backsheet'!$D$5:$CB$183,H$9,FALSE))="","",(VLOOKUP($E163,'Adj NEA Backsheet'!$D$5:$CB$183,H$9,FALSE))),"")</f>
        <v>3386.8935647506078</v>
      </c>
      <c r="I163" s="121">
        <f ca="1">IFERROR(IF((VLOOKUP($E163,'Adj NEA Backsheet'!$D$5:$CB$183,I$9,FALSE))="","",(VLOOKUP($E163,'Adj NEA Backsheet'!$D$5:$CB$183,I$9,FALSE))),"")</f>
        <v>3542.9341828833985</v>
      </c>
      <c r="J163" s="122">
        <f ca="1">IFERROR(IF((VLOOKUP($E163,'Adj NEA Backsheet'!$D$5:$CB$183,J$9,FALSE))="","",(VLOOKUP($E163,'Adj NEA Backsheet'!$D$5:$CB$183,J$9,FALSE))),"")</f>
        <v>3520.8891392491992</v>
      </c>
      <c r="K163" s="120">
        <f ca="1">IFERROR(IF((VLOOKUP($E163,'Adj NEA Backsheet'!$D$5:$CB$183,K$9,FALSE))="","",(VLOOKUP($E163,'Adj NEA Backsheet'!$D$5:$CB$183,K$9,FALSE))),"")</f>
        <v>3549.5812454059783</v>
      </c>
      <c r="L163" s="121">
        <f ca="1">IFERROR(IF((VLOOKUP($E163,'Adj NEA Backsheet'!$D$5:$CB$183,L$9,FALSE))="","",(VLOOKUP($E163,'Adj NEA Backsheet'!$D$5:$CB$183,L$9,FALSE))),"")</f>
        <v>3491.0471642585426</v>
      </c>
      <c r="M163" s="121">
        <f ca="1">IFERROR(IF((VLOOKUP($E163,'Adj NEA Backsheet'!$D$5:$CB$183,M$9,FALSE))="","",(VLOOKUP($E163,'Adj NEA Backsheet'!$D$5:$CB$183,M$9,FALSE))),"")</f>
        <v>3628.7791917919867</v>
      </c>
      <c r="N163" s="123">
        <f ca="1">IFERROR(IF((VLOOKUP($E163,'Adj NEA Backsheet'!$D$5:$CB$183,N$9,FALSE))="","",(VLOOKUP($E163,'Adj NEA Backsheet'!$D$5:$CB$183,N$9,FALSE))),"")</f>
        <v>3637.9912055924001</v>
      </c>
      <c r="O163" s="173">
        <f ca="1">IFERROR(IF((VLOOKUP($E163,'Adj NEA Backsheet'!$D$5:$CB$183,O$9,FALSE))="","",(VLOOKUP($E163,'Adj NEA Backsheet'!$D$5:$CB$183,O$9,FALSE))),"")</f>
        <v>3627.9354172200797</v>
      </c>
      <c r="P163" s="122">
        <f ca="1">IFERROR(IF((VLOOKUP($E163,'Adj NEA Backsheet'!$D$5:$CB$183,P$9,FALSE))="","",(VLOOKUP($E163,'Adj NEA Backsheet'!$D$5:$CB$183,P$9,FALSE))),"")</f>
        <v>3564.4771977903401</v>
      </c>
      <c r="Q163" s="123">
        <f ca="1">IFERROR(IF((VLOOKUP($E163,'NEA Backsheet'!$D$5:$CB$183,Q$9,FALSE))="","",(VLOOKUP($E163,'NEA Backsheet'!$D$5:$CB$183,Q$9,FALSE))),"")</f>
        <v>3632.2728461357915</v>
      </c>
      <c r="R163" s="234">
        <f ca="1">IFERROR(IF((VLOOKUP($E163,'NEA Backsheet'!$D$5:$CB$183,R$9,FALSE))="","",(VLOOKUP($E163,'NEA Backsheet'!$D$5:$CB$183,R$9,FALSE))),"")</f>
        <v>3851.4652362340717</v>
      </c>
    </row>
    <row r="164" spans="1:18"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IFERROR(IF((VLOOKUP($E164,'Adj NEA Backsheet'!$D$5:$CB$183,G$9,FALSE))="","",(VLOOKUP($E164,'Adj NEA Backsheet'!$D$5:$CB$183,G$9,FALSE))),"")</f>
        <v>3485.5553249509071</v>
      </c>
      <c r="H164" s="121">
        <f ca="1">IFERROR(IF((VLOOKUP($E164,'Adj NEA Backsheet'!$D$5:$CB$183,H$9,FALSE))="","",(VLOOKUP($E164,'Adj NEA Backsheet'!$D$5:$CB$183,H$9,FALSE))),"")</f>
        <v>3466.221263925122</v>
      </c>
      <c r="I164" s="121">
        <f ca="1">IFERROR(IF((VLOOKUP($E164,'Adj NEA Backsheet'!$D$5:$CB$183,I$9,FALSE))="","",(VLOOKUP($E164,'Adj NEA Backsheet'!$D$5:$CB$183,I$9,FALSE))),"")</f>
        <v>3530.7514581393666</v>
      </c>
      <c r="J164" s="122">
        <f ca="1">IFERROR(IF((VLOOKUP($E164,'Adj NEA Backsheet'!$D$5:$CB$183,J$9,FALSE))="","",(VLOOKUP($E164,'Adj NEA Backsheet'!$D$5:$CB$183,J$9,FALSE))),"")</f>
        <v>3709.8733185218953</v>
      </c>
      <c r="K164" s="120">
        <f ca="1">IFERROR(IF((VLOOKUP($E164,'Adj NEA Backsheet'!$D$5:$CB$183,K$9,FALSE))="","",(VLOOKUP($E164,'Adj NEA Backsheet'!$D$5:$CB$183,K$9,FALSE))),"")</f>
        <v>3598.5557974817393</v>
      </c>
      <c r="L164" s="121">
        <f ca="1">IFERROR(IF((VLOOKUP($E164,'Adj NEA Backsheet'!$D$5:$CB$183,L$9,FALSE))="","",(VLOOKUP($E164,'Adj NEA Backsheet'!$D$5:$CB$183,L$9,FALSE))),"")</f>
        <v>3638.0703519000308</v>
      </c>
      <c r="M164" s="121">
        <f ca="1">IFERROR(IF((VLOOKUP($E164,'Adj NEA Backsheet'!$D$5:$CB$183,M$9,FALSE))="","",(VLOOKUP($E164,'Adj NEA Backsheet'!$D$5:$CB$183,M$9,FALSE))),"")</f>
        <v>3638.0703519000317</v>
      </c>
      <c r="N164" s="123">
        <f ca="1">IFERROR(IF((VLOOKUP($E164,'Adj NEA Backsheet'!$D$5:$CB$183,N$9,FALSE))="","",(VLOOKUP($E164,'Adj NEA Backsheet'!$D$5:$CB$183,N$9,FALSE))),"")</f>
        <v>3548.218530323516</v>
      </c>
      <c r="O164" s="173">
        <f ca="1">IFERROR(IF((VLOOKUP($E164,'Adj NEA Backsheet'!$D$5:$CB$183,O$9,FALSE))="","",(VLOOKUP($E164,'Adj NEA Backsheet'!$D$5:$CB$183,O$9,FALSE))),"")</f>
        <v>3902.8581505864508</v>
      </c>
      <c r="P164" s="122">
        <f ca="1">IFERROR(IF((VLOOKUP($E164,'Adj NEA Backsheet'!$D$5:$CB$183,P$9,FALSE))="","",(VLOOKUP($E164,'Adj NEA Backsheet'!$D$5:$CB$183,P$9,FALSE))),"")</f>
        <v>4079.3937687118059</v>
      </c>
      <c r="Q164" s="123">
        <f ca="1">IFERROR(IF((VLOOKUP($E164,'NEA Backsheet'!$D$5:$CB$183,Q$9,FALSE))="","",(VLOOKUP($E164,'NEA Backsheet'!$D$5:$CB$183,Q$9,FALSE))),"")</f>
        <v>4429.6545329495184</v>
      </c>
      <c r="R164" s="234">
        <f ca="1">IFERROR(IF((VLOOKUP($E164,'NEA Backsheet'!$D$5:$CB$183,R$9,FALSE))="","",(VLOOKUP($E164,'NEA Backsheet'!$D$5:$CB$183,R$9,FALSE))),"")</f>
        <v>4313.2488896240029</v>
      </c>
    </row>
    <row r="165" spans="1:18"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IFERROR(IF((VLOOKUP($E165,'Adj NEA Backsheet'!$D$5:$CB$183,G$9,FALSE))="","",(VLOOKUP($E165,'Adj NEA Backsheet'!$D$5:$CB$183,G$9,FALSE))),"")</f>
        <v>2469.2123750692854</v>
      </c>
      <c r="H165" s="121">
        <f ca="1">IFERROR(IF((VLOOKUP($E165,'Adj NEA Backsheet'!$D$5:$CB$183,H$9,FALSE))="","",(VLOOKUP($E165,'Adj NEA Backsheet'!$D$5:$CB$183,H$9,FALSE))),"")</f>
        <v>2418.6829402557714</v>
      </c>
      <c r="I165" s="121">
        <f ca="1">IFERROR(IF((VLOOKUP($E165,'Adj NEA Backsheet'!$D$5:$CB$183,I$9,FALSE))="","",(VLOOKUP($E165,'Adj NEA Backsheet'!$D$5:$CB$183,I$9,FALSE))),"")</f>
        <v>2521.6072952415575</v>
      </c>
      <c r="J165" s="122">
        <f ca="1">IFERROR(IF((VLOOKUP($E165,'Adj NEA Backsheet'!$D$5:$CB$183,J$9,FALSE))="","",(VLOOKUP($E165,'Adj NEA Backsheet'!$D$5:$CB$183,J$9,FALSE))),"")</f>
        <v>2550.8713130814599</v>
      </c>
      <c r="K165" s="120">
        <f ca="1">IFERROR(IF((VLOOKUP($E165,'Adj NEA Backsheet'!$D$5:$CB$183,K$9,FALSE))="","",(VLOOKUP($E165,'Adj NEA Backsheet'!$D$5:$CB$183,K$9,FALSE))),"")</f>
        <v>2531.4846549867402</v>
      </c>
      <c r="L165" s="121">
        <f ca="1">IFERROR(IF((VLOOKUP($E165,'Adj NEA Backsheet'!$D$5:$CB$183,L$9,FALSE))="","",(VLOOKUP($E165,'Adj NEA Backsheet'!$D$5:$CB$183,L$9,FALSE))),"")</f>
        <v>2470.7760148995271</v>
      </c>
      <c r="M165" s="121">
        <f ca="1">IFERROR(IF((VLOOKUP($E165,'Adj NEA Backsheet'!$D$5:$CB$183,M$9,FALSE))="","",(VLOOKUP($E165,'Adj NEA Backsheet'!$D$5:$CB$183,M$9,FALSE))),"")</f>
        <v>2636.5447099765329</v>
      </c>
      <c r="N165" s="123">
        <f ca="1">IFERROR(IF((VLOOKUP($E165,'Adj NEA Backsheet'!$D$5:$CB$183,N$9,FALSE))="","",(VLOOKUP($E165,'Adj NEA Backsheet'!$D$5:$CB$183,N$9,FALSE))),"")</f>
        <v>2641.8232782322966</v>
      </c>
      <c r="O165" s="173">
        <f ca="1">IFERROR(IF((VLOOKUP($E165,'Adj NEA Backsheet'!$D$5:$CB$183,O$9,FALSE))="","",(VLOOKUP($E165,'Adj NEA Backsheet'!$D$5:$CB$183,O$9,FALSE))),"")</f>
        <v>2466.4279572949736</v>
      </c>
      <c r="P165" s="122">
        <f ca="1">IFERROR(IF((VLOOKUP($E165,'Adj NEA Backsheet'!$D$5:$CB$183,P$9,FALSE))="","",(VLOOKUP($E165,'Adj NEA Backsheet'!$D$5:$CB$183,P$9,FALSE))),"")</f>
        <v>2463.478264887809</v>
      </c>
      <c r="Q165" s="123">
        <f ca="1">IFERROR(IF((VLOOKUP($E165,'NEA Backsheet'!$D$5:$CB$183,Q$9,FALSE))="","",(VLOOKUP($E165,'NEA Backsheet'!$D$5:$CB$183,Q$9,FALSE))),"")</f>
        <v>2648.9077617581261</v>
      </c>
      <c r="R165" s="234">
        <f ca="1">IFERROR(IF((VLOOKUP($E165,'NEA Backsheet'!$D$5:$CB$183,R$9,FALSE))="","",(VLOOKUP($E165,'NEA Backsheet'!$D$5:$CB$183,R$9,FALSE))),"")</f>
        <v>2681.9694324784346</v>
      </c>
    </row>
    <row r="166" spans="1:18"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IFERROR(IF((VLOOKUP($E166,'Adj NEA Backsheet'!$D$5:$CB$183,G$9,FALSE))="","",(VLOOKUP($E166,'Adj NEA Backsheet'!$D$5:$CB$183,G$9,FALSE))),"")</f>
        <v>2927.1610954866364</v>
      </c>
      <c r="H166" s="121">
        <f ca="1">IFERROR(IF((VLOOKUP($E166,'Adj NEA Backsheet'!$D$5:$CB$183,H$9,FALSE))="","",(VLOOKUP($E166,'Adj NEA Backsheet'!$D$5:$CB$183,H$9,FALSE))),"")</f>
        <v>2894.6888092030385</v>
      </c>
      <c r="I166" s="121">
        <f ca="1">IFERROR(IF((VLOOKUP($E166,'Adj NEA Backsheet'!$D$5:$CB$183,I$9,FALSE))="","",(VLOOKUP($E166,'Adj NEA Backsheet'!$D$5:$CB$183,I$9,FALSE))),"")</f>
        <v>3177.698145230348</v>
      </c>
      <c r="J166" s="122">
        <f ca="1">IFERROR(IF((VLOOKUP($E166,'Adj NEA Backsheet'!$D$5:$CB$183,J$9,FALSE))="","",(VLOOKUP($E166,'Adj NEA Backsheet'!$D$5:$CB$183,J$9,FALSE))),"")</f>
        <v>3141.5646221425777</v>
      </c>
      <c r="K166" s="120">
        <f ca="1">IFERROR(IF((VLOOKUP($E166,'Adj NEA Backsheet'!$D$5:$CB$183,K$9,FALSE))="","",(VLOOKUP($E166,'Adj NEA Backsheet'!$D$5:$CB$183,K$9,FALSE))),"")</f>
        <v>3041.9050159828239</v>
      </c>
      <c r="L166" s="121">
        <f ca="1">IFERROR(IF((VLOOKUP($E166,'Adj NEA Backsheet'!$D$5:$CB$183,L$9,FALSE))="","",(VLOOKUP($E166,'Adj NEA Backsheet'!$D$5:$CB$183,L$9,FALSE))),"")</f>
        <v>3024.3977216550152</v>
      </c>
      <c r="M166" s="121">
        <f ca="1">IFERROR(IF((VLOOKUP($E166,'Adj NEA Backsheet'!$D$5:$CB$183,M$9,FALSE))="","",(VLOOKUP($E166,'Adj NEA Backsheet'!$D$5:$CB$183,M$9,FALSE))),"")</f>
        <v>3160.9741766943139</v>
      </c>
      <c r="N166" s="123">
        <f ca="1">IFERROR(IF((VLOOKUP($E166,'Adj NEA Backsheet'!$D$5:$CB$183,N$9,FALSE))="","",(VLOOKUP($E166,'Adj NEA Backsheet'!$D$5:$CB$183,N$9,FALSE))),"")</f>
        <v>3155.0992072718177</v>
      </c>
      <c r="O166" s="173">
        <f ca="1">IFERROR(IF((VLOOKUP($E166,'Adj NEA Backsheet'!$D$5:$CB$183,O$9,FALSE))="","",(VLOOKUP($E166,'Adj NEA Backsheet'!$D$5:$CB$183,O$9,FALSE))),"")</f>
        <v>3111.2374476067789</v>
      </c>
      <c r="P166" s="122">
        <f ca="1">IFERROR(IF((VLOOKUP($E166,'Adj NEA Backsheet'!$D$5:$CB$183,P$9,FALSE))="","",(VLOOKUP($E166,'Adj NEA Backsheet'!$D$5:$CB$183,P$9,FALSE))),"")</f>
        <v>3055.7155528948701</v>
      </c>
      <c r="Q166" s="123">
        <f ca="1">IFERROR(IF((VLOOKUP($E166,'NEA Backsheet'!$D$5:$CB$183,Q$9,FALSE))="","",(VLOOKUP($E166,'NEA Backsheet'!$D$5:$CB$183,Q$9,FALSE))),"")</f>
        <v>3133.3750034319269</v>
      </c>
      <c r="R166" s="234">
        <f ca="1">IFERROR(IF((VLOOKUP($E166,'NEA Backsheet'!$D$5:$CB$183,R$9,FALSE))="","",(VLOOKUP($E166,'NEA Backsheet'!$D$5:$CB$183,R$9,FALSE))),"")</f>
        <v>3164.4331349692015</v>
      </c>
    </row>
    <row r="167" spans="1:18"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IFERROR(IF((VLOOKUP($E167,'Adj NEA Backsheet'!$D$5:$CB$183,G$9,FALSE))="","",(VLOOKUP($E167,'Adj NEA Backsheet'!$D$5:$CB$183,G$9,FALSE))),"")</f>
        <v>2396.8561818282319</v>
      </c>
      <c r="H167" s="121">
        <f ca="1">IFERROR(IF((VLOOKUP($E167,'Adj NEA Backsheet'!$D$5:$CB$183,H$9,FALSE))="","",(VLOOKUP($E167,'Adj NEA Backsheet'!$D$5:$CB$183,H$9,FALSE))),"")</f>
        <v>2389.125862156146</v>
      </c>
      <c r="I167" s="121">
        <f ca="1">IFERROR(IF((VLOOKUP($E167,'Adj NEA Backsheet'!$D$5:$CB$183,I$9,FALSE))="","",(VLOOKUP($E167,'Adj NEA Backsheet'!$D$5:$CB$183,I$9,FALSE))),"")</f>
        <v>2485.2147625484786</v>
      </c>
      <c r="J167" s="122">
        <f ca="1">IFERROR(IF((VLOOKUP($E167,'Adj NEA Backsheet'!$D$5:$CB$183,J$9,FALSE))="","",(VLOOKUP($E167,'Adj NEA Backsheet'!$D$5:$CB$183,J$9,FALSE))),"")</f>
        <v>2447.9645504039941</v>
      </c>
      <c r="K167" s="120">
        <f ca="1">IFERROR(IF((VLOOKUP($E167,'Adj NEA Backsheet'!$D$5:$CB$183,K$9,FALSE))="","",(VLOOKUP($E167,'Adj NEA Backsheet'!$D$5:$CB$183,K$9,FALSE))),"")</f>
        <v>2407.8970144418504</v>
      </c>
      <c r="L167" s="121">
        <f ca="1">IFERROR(IF((VLOOKUP($E167,'Adj NEA Backsheet'!$D$5:$CB$183,L$9,FALSE))="","",(VLOOKUP($E167,'Adj NEA Backsheet'!$D$5:$CB$183,L$9,FALSE))),"")</f>
        <v>2376.8930620037604</v>
      </c>
      <c r="M167" s="121">
        <f ca="1">IFERROR(IF((VLOOKUP($E167,'Adj NEA Backsheet'!$D$5:$CB$183,M$9,FALSE))="","",(VLOOKUP($E167,'Adj NEA Backsheet'!$D$5:$CB$183,M$9,FALSE))),"")</f>
        <v>2438.9986335426415</v>
      </c>
      <c r="N167" s="123">
        <f ca="1">IFERROR(IF((VLOOKUP($E167,'Adj NEA Backsheet'!$D$5:$CB$183,N$9,FALSE))="","",(VLOOKUP($E167,'Adj NEA Backsheet'!$D$5:$CB$183,N$9,FALSE))),"")</f>
        <v>2377.8656402709862</v>
      </c>
      <c r="O167" s="173">
        <f ca="1">IFERROR(IF((VLOOKUP($E167,'Adj NEA Backsheet'!$D$5:$CB$183,O$9,FALSE))="","",(VLOOKUP($E167,'Adj NEA Backsheet'!$D$5:$CB$183,O$9,FALSE))),"")</f>
        <v>2386.2190361170319</v>
      </c>
      <c r="P167" s="122">
        <f ca="1">IFERROR(IF((VLOOKUP($E167,'Adj NEA Backsheet'!$D$5:$CB$183,P$9,FALSE))="","",(VLOOKUP($E167,'Adj NEA Backsheet'!$D$5:$CB$183,P$9,FALSE))),"")</f>
        <v>2386.9390920786404</v>
      </c>
      <c r="Q167" s="123">
        <f ca="1">IFERROR(IF((VLOOKUP($E167,'NEA Backsheet'!$D$5:$CB$183,Q$9,FALSE))="","",(VLOOKUP($E167,'NEA Backsheet'!$D$5:$CB$183,Q$9,FALSE))),"")</f>
        <v>2541.5494661554776</v>
      </c>
      <c r="R167" s="234">
        <f ca="1">IFERROR(IF((VLOOKUP($E167,'NEA Backsheet'!$D$5:$CB$183,R$9,FALSE))="","",(VLOOKUP($E167,'NEA Backsheet'!$D$5:$CB$183,R$9,FALSE))),"")</f>
        <v>2538.5947084454788</v>
      </c>
    </row>
    <row r="168" spans="1:18"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IFERROR(IF((VLOOKUP($E168,'Adj NEA Backsheet'!$D$5:$CB$183,G$9,FALSE))="","",(VLOOKUP($E168,'Adj NEA Backsheet'!$D$5:$CB$183,G$9,FALSE))),"")</f>
        <v>2847.521082326195</v>
      </c>
      <c r="H168" s="121">
        <f ca="1">IFERROR(IF((VLOOKUP($E168,'Adj NEA Backsheet'!$D$5:$CB$183,H$9,FALSE))="","",(VLOOKUP($E168,'Adj NEA Backsheet'!$D$5:$CB$183,H$9,FALSE))),"")</f>
        <v>2836.5735501295776</v>
      </c>
      <c r="I168" s="121">
        <f ca="1">IFERROR(IF((VLOOKUP($E168,'Adj NEA Backsheet'!$D$5:$CB$183,I$9,FALSE))="","",(VLOOKUP($E168,'Adj NEA Backsheet'!$D$5:$CB$183,I$9,FALSE))),"")</f>
        <v>2885.6772787960217</v>
      </c>
      <c r="J168" s="122">
        <f ca="1">IFERROR(IF((VLOOKUP($E168,'Adj NEA Backsheet'!$D$5:$CB$183,J$9,FALSE))="","",(VLOOKUP($E168,'Adj NEA Backsheet'!$D$5:$CB$183,J$9,FALSE))),"")</f>
        <v>2832.6430061544779</v>
      </c>
      <c r="K168" s="120">
        <f ca="1">IFERROR(IF((VLOOKUP($E168,'Adj NEA Backsheet'!$D$5:$CB$183,K$9,FALSE))="","",(VLOOKUP($E168,'Adj NEA Backsheet'!$D$5:$CB$183,K$9,FALSE))),"")</f>
        <v>2849.4180913486957</v>
      </c>
      <c r="L168" s="121">
        <f ca="1">IFERROR(IF((VLOOKUP($E168,'Adj NEA Backsheet'!$D$5:$CB$183,L$9,FALSE))="","",(VLOOKUP($E168,'Adj NEA Backsheet'!$D$5:$CB$183,L$9,FALSE))),"")</f>
        <v>2852.1423157486033</v>
      </c>
      <c r="M168" s="121">
        <f ca="1">IFERROR(IF((VLOOKUP($E168,'Adj NEA Backsheet'!$D$5:$CB$183,M$9,FALSE))="","",(VLOOKUP($E168,'Adj NEA Backsheet'!$D$5:$CB$183,M$9,FALSE))),"")</f>
        <v>2882.0414833886957</v>
      </c>
      <c r="N168" s="123">
        <f ca="1">IFERROR(IF((VLOOKUP($E168,'Adj NEA Backsheet'!$D$5:$CB$183,N$9,FALSE))="","",(VLOOKUP($E168,'Adj NEA Backsheet'!$D$5:$CB$183,N$9,FALSE))),"")</f>
        <v>2781.6137971479316</v>
      </c>
      <c r="O168" s="173">
        <f ca="1">IFERROR(IF((VLOOKUP($E168,'Adj NEA Backsheet'!$D$5:$CB$183,O$9,FALSE))="","",(VLOOKUP($E168,'Adj NEA Backsheet'!$D$5:$CB$183,O$9,FALSE))),"")</f>
        <v>2773.5751666340029</v>
      </c>
      <c r="P168" s="122">
        <f ca="1">IFERROR(IF((VLOOKUP($E168,'Adj NEA Backsheet'!$D$5:$CB$183,P$9,FALSE))="","",(VLOOKUP($E168,'Adj NEA Backsheet'!$D$5:$CB$183,P$9,FALSE))),"")</f>
        <v>2916.8352244218354</v>
      </c>
      <c r="Q168" s="123">
        <f ca="1">IFERROR(IF((VLOOKUP($E168,'NEA Backsheet'!$D$5:$CB$183,Q$9,FALSE))="","",(VLOOKUP($E168,'NEA Backsheet'!$D$5:$CB$183,Q$9,FALSE))),"")</f>
        <v>3006.5824222379174</v>
      </c>
      <c r="R168" s="234">
        <f ca="1">IFERROR(IF((VLOOKUP($E168,'NEA Backsheet'!$D$5:$CB$183,R$9,FALSE))="","",(VLOOKUP($E168,'NEA Backsheet'!$D$5:$CB$183,R$9,FALSE))),"")</f>
        <v>3029.2706708975707</v>
      </c>
    </row>
    <row r="169" spans="1:18"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IFERROR(IF((VLOOKUP($E169,'Adj NEA Backsheet'!$D$5:$CB$183,G$9,FALSE))="","",(VLOOKUP($E169,'Adj NEA Backsheet'!$D$5:$CB$183,G$9,FALSE))),"")</f>
        <v>2864.5840626683798</v>
      </c>
      <c r="H169" s="121">
        <f ca="1">IFERROR(IF((VLOOKUP($E169,'Adj NEA Backsheet'!$D$5:$CB$183,H$9,FALSE))="","",(VLOOKUP($E169,'Adj NEA Backsheet'!$D$5:$CB$183,H$9,FALSE))),"")</f>
        <v>2977.4907193255385</v>
      </c>
      <c r="I169" s="121">
        <f ca="1">IFERROR(IF((VLOOKUP($E169,'Adj NEA Backsheet'!$D$5:$CB$183,I$9,FALSE))="","",(VLOOKUP($E169,'Adj NEA Backsheet'!$D$5:$CB$183,I$9,FALSE))),"")</f>
        <v>3193.546432614125</v>
      </c>
      <c r="J169" s="122">
        <f ca="1">IFERROR(IF((VLOOKUP($E169,'Adj NEA Backsheet'!$D$5:$CB$183,J$9,FALSE))="","",(VLOOKUP($E169,'Adj NEA Backsheet'!$D$5:$CB$183,J$9,FALSE))),"")</f>
        <v>3280.9253542561278</v>
      </c>
      <c r="K169" s="120">
        <f ca="1">IFERROR(IF((VLOOKUP($E169,'Adj NEA Backsheet'!$D$5:$CB$183,K$9,FALSE))="","",(VLOOKUP($E169,'Adj NEA Backsheet'!$D$5:$CB$183,K$9,FALSE))),"")</f>
        <v>2963.2515361269975</v>
      </c>
      <c r="L169" s="121">
        <f ca="1">IFERROR(IF((VLOOKUP($E169,'Adj NEA Backsheet'!$D$5:$CB$183,L$9,FALSE))="","",(VLOOKUP($E169,'Adj NEA Backsheet'!$D$5:$CB$183,L$9,FALSE))),"")</f>
        <v>3015.300728705196</v>
      </c>
      <c r="M169" s="121">
        <f ca="1">IFERROR(IF((VLOOKUP($E169,'Adj NEA Backsheet'!$D$5:$CB$183,M$9,FALSE))="","",(VLOOKUP($E169,'Adj NEA Backsheet'!$D$5:$CB$183,M$9,FALSE))),"")</f>
        <v>3087.3534626725291</v>
      </c>
      <c r="N169" s="123">
        <f ca="1">IFERROR(IF((VLOOKUP($E169,'Adj NEA Backsheet'!$D$5:$CB$183,N$9,FALSE))="","",(VLOOKUP($E169,'Adj NEA Backsheet'!$D$5:$CB$183,N$9,FALSE))),"")</f>
        <v>3149.7078291995836</v>
      </c>
      <c r="O169" s="173">
        <f ca="1">IFERROR(IF((VLOOKUP($E169,'Adj NEA Backsheet'!$D$5:$CB$183,O$9,FALSE))="","",(VLOOKUP($E169,'Adj NEA Backsheet'!$D$5:$CB$183,O$9,FALSE))),"")</f>
        <v>3334.9673263685381</v>
      </c>
      <c r="P169" s="122">
        <f ca="1">IFERROR(IF((VLOOKUP($E169,'Adj NEA Backsheet'!$D$5:$CB$183,P$9,FALSE))="","",(VLOOKUP($E169,'Adj NEA Backsheet'!$D$5:$CB$183,P$9,FALSE))),"")</f>
        <v>3179.9248679452462</v>
      </c>
      <c r="Q169" s="123">
        <f ca="1">IFERROR(IF((VLOOKUP($E169,'NEA Backsheet'!$D$5:$CB$183,Q$9,FALSE))="","",(VLOOKUP($E169,'NEA Backsheet'!$D$5:$CB$183,Q$9,FALSE))),"")</f>
        <v>3336.711372263147</v>
      </c>
      <c r="R169" s="234">
        <f ca="1">IFERROR(IF((VLOOKUP($E169,'NEA Backsheet'!$D$5:$CB$183,R$9,FALSE))="","",(VLOOKUP($E169,'NEA Backsheet'!$D$5:$CB$183,R$9,FALSE))),"")</f>
        <v>3259.6106321983725</v>
      </c>
    </row>
    <row r="170" spans="1:18"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IFERROR(IF((VLOOKUP($E170,'Adj NEA Backsheet'!$D$5:$CB$183,G$9,FALSE))="","",(VLOOKUP($E170,'Adj NEA Backsheet'!$D$5:$CB$183,G$9,FALSE))),"")</f>
        <v>3128.5180854834725</v>
      </c>
      <c r="H170" s="121">
        <f ca="1">IFERROR(IF((VLOOKUP($E170,'Adj NEA Backsheet'!$D$5:$CB$183,H$9,FALSE))="","",(VLOOKUP($E170,'Adj NEA Backsheet'!$D$5:$CB$183,H$9,FALSE))),"")</f>
        <v>3049.1643621714602</v>
      </c>
      <c r="I170" s="121">
        <f ca="1">IFERROR(IF((VLOOKUP($E170,'Adj NEA Backsheet'!$D$5:$CB$183,I$9,FALSE))="","",(VLOOKUP($E170,'Adj NEA Backsheet'!$D$5:$CB$183,I$9,FALSE))),"")</f>
        <v>3232.1064526964387</v>
      </c>
      <c r="J170" s="122">
        <f ca="1">IFERROR(IF((VLOOKUP($E170,'Adj NEA Backsheet'!$D$5:$CB$183,J$9,FALSE))="","",(VLOOKUP($E170,'Adj NEA Backsheet'!$D$5:$CB$183,J$9,FALSE))),"")</f>
        <v>3128.2880211426773</v>
      </c>
      <c r="K170" s="120">
        <f ca="1">IFERROR(IF((VLOOKUP($E170,'Adj NEA Backsheet'!$D$5:$CB$183,K$9,FALSE))="","",(VLOOKUP($E170,'Adj NEA Backsheet'!$D$5:$CB$183,K$9,FALSE))),"")</f>
        <v>3100.4491798996009</v>
      </c>
      <c r="L170" s="121">
        <f ca="1">IFERROR(IF((VLOOKUP($E170,'Adj NEA Backsheet'!$D$5:$CB$183,L$9,FALSE))="","",(VLOOKUP($E170,'Adj NEA Backsheet'!$D$5:$CB$183,L$9,FALSE))),"")</f>
        <v>3160.8062383753272</v>
      </c>
      <c r="M170" s="121">
        <f ca="1">IFERROR(IF((VLOOKUP($E170,'Adj NEA Backsheet'!$D$5:$CB$183,M$9,FALSE))="","",(VLOOKUP($E170,'Adj NEA Backsheet'!$D$5:$CB$183,M$9,FALSE))),"")</f>
        <v>3191.7276318266699</v>
      </c>
      <c r="N170" s="123">
        <f ca="1">IFERROR(IF((VLOOKUP($E170,'Adj NEA Backsheet'!$D$5:$CB$183,N$9,FALSE))="","",(VLOOKUP($E170,'Adj NEA Backsheet'!$D$5:$CB$183,N$9,FALSE))),"")</f>
        <v>3061.0393642144713</v>
      </c>
      <c r="O170" s="173">
        <f ca="1">IFERROR(IF((VLOOKUP($E170,'Adj NEA Backsheet'!$D$5:$CB$183,O$9,FALSE))="","",(VLOOKUP($E170,'Adj NEA Backsheet'!$D$5:$CB$183,O$9,FALSE))),"")</f>
        <v>3344.8051014335083</v>
      </c>
      <c r="P170" s="122">
        <f ca="1">IFERROR(IF((VLOOKUP($E170,'Adj NEA Backsheet'!$D$5:$CB$183,P$9,FALSE))="","",(VLOOKUP($E170,'Adj NEA Backsheet'!$D$5:$CB$183,P$9,FALSE))),"")</f>
        <v>3214.7935554630731</v>
      </c>
      <c r="Q170" s="123">
        <f ca="1">IFERROR(IF((VLOOKUP($E170,'NEA Backsheet'!$D$5:$CB$183,Q$9,FALSE))="","",(VLOOKUP($E170,'NEA Backsheet'!$D$5:$CB$183,Q$9,FALSE))),"")</f>
        <v>3315.7250421227982</v>
      </c>
      <c r="R170" s="234">
        <f ca="1">IFERROR(IF((VLOOKUP($E170,'NEA Backsheet'!$D$5:$CB$183,R$9,FALSE))="","",(VLOOKUP($E170,'NEA Backsheet'!$D$5:$CB$183,R$9,FALSE))),"")</f>
        <v>3435.9012597409637</v>
      </c>
    </row>
    <row r="171" spans="1:18"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IFERROR(IF((VLOOKUP($E171,'Adj NEA Backsheet'!$D$5:$CB$183,G$9,FALSE))="","",(VLOOKUP($E171,'Adj NEA Backsheet'!$D$5:$CB$183,G$9,FALSE))),"")</f>
        <v>2657.4393135719852</v>
      </c>
      <c r="H171" s="121">
        <f ca="1">IFERROR(IF((VLOOKUP($E171,'Adj NEA Backsheet'!$D$5:$CB$183,H$9,FALSE))="","",(VLOOKUP($E171,'Adj NEA Backsheet'!$D$5:$CB$183,H$9,FALSE))),"")</f>
        <v>2659.5645142595754</v>
      </c>
      <c r="I171" s="121">
        <f ca="1">IFERROR(IF((VLOOKUP($E171,'Adj NEA Backsheet'!$D$5:$CB$183,I$9,FALSE))="","",(VLOOKUP($E171,'Adj NEA Backsheet'!$D$5:$CB$183,I$9,FALSE))),"")</f>
        <v>2862.8501206323394</v>
      </c>
      <c r="J171" s="122">
        <f ca="1">IFERROR(IF((VLOOKUP($E171,'Adj NEA Backsheet'!$D$5:$CB$183,J$9,FALSE))="","",(VLOOKUP($E171,'Adj NEA Backsheet'!$D$5:$CB$183,J$9,FALSE))),"")</f>
        <v>2919.4401680922483</v>
      </c>
      <c r="K171" s="120">
        <f ca="1">IFERROR(IF((VLOOKUP($E171,'Adj NEA Backsheet'!$D$5:$CB$183,K$9,FALSE))="","",(VLOOKUP($E171,'Adj NEA Backsheet'!$D$5:$CB$183,K$9,FALSE))),"")</f>
        <v>2618.5158984656882</v>
      </c>
      <c r="L171" s="121">
        <f ca="1">IFERROR(IF((VLOOKUP($E171,'Adj NEA Backsheet'!$D$5:$CB$183,L$9,FALSE))="","",(VLOOKUP($E171,'Adj NEA Backsheet'!$D$5:$CB$183,L$9,FALSE))),"")</f>
        <v>2590.6096486082383</v>
      </c>
      <c r="M171" s="121">
        <f ca="1">IFERROR(IF((VLOOKUP($E171,'Adj NEA Backsheet'!$D$5:$CB$183,M$9,FALSE))="","",(VLOOKUP($E171,'Adj NEA Backsheet'!$D$5:$CB$183,M$9,FALSE))),"")</f>
        <v>2788.1525735992709</v>
      </c>
      <c r="N171" s="123">
        <f ca="1">IFERROR(IF((VLOOKUP($E171,'Adj NEA Backsheet'!$D$5:$CB$183,N$9,FALSE))="","",(VLOOKUP($E171,'Adj NEA Backsheet'!$D$5:$CB$183,N$9,FALSE))),"")</f>
        <v>2712.0056733599877</v>
      </c>
      <c r="O171" s="173">
        <f ca="1">IFERROR(IF((VLOOKUP($E171,'Adj NEA Backsheet'!$D$5:$CB$183,O$9,FALSE))="","",(VLOOKUP($E171,'Adj NEA Backsheet'!$D$5:$CB$183,O$9,FALSE))),"")</f>
        <v>3124.4294828896786</v>
      </c>
      <c r="P171" s="122">
        <f ca="1">IFERROR(IF((VLOOKUP($E171,'Adj NEA Backsheet'!$D$5:$CB$183,P$9,FALSE))="","",(VLOOKUP($E171,'Adj NEA Backsheet'!$D$5:$CB$183,P$9,FALSE))),"")</f>
        <v>3189.6825880224715</v>
      </c>
      <c r="Q171" s="123">
        <f ca="1">IFERROR(IF((VLOOKUP($E171,'NEA Backsheet'!$D$5:$CB$183,Q$9,FALSE))="","",(VLOOKUP($E171,'NEA Backsheet'!$D$5:$CB$183,Q$9,FALSE))),"")</f>
        <v>3341.2403280424392</v>
      </c>
      <c r="R171" s="234">
        <f ca="1">IFERROR(IF((VLOOKUP($E171,'NEA Backsheet'!$D$5:$CB$183,R$9,FALSE))="","",(VLOOKUP($E171,'NEA Backsheet'!$D$5:$CB$183,R$9,FALSE))),"")</f>
        <v>3362.7509682353075</v>
      </c>
    </row>
    <row r="172" spans="1:18"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IFERROR(IF((VLOOKUP($E172,'Adj NEA Backsheet'!$D$5:$CB$183,G$9,FALSE))="","",(VLOOKUP($E172,'Adj NEA Backsheet'!$D$5:$CB$183,G$9,FALSE))),"")</f>
        <v>2307.4644669243717</v>
      </c>
      <c r="H172" s="121">
        <f ca="1">IFERROR(IF((VLOOKUP($E172,'Adj NEA Backsheet'!$D$5:$CB$183,H$9,FALSE))="","",(VLOOKUP($E172,'Adj NEA Backsheet'!$D$5:$CB$183,H$9,FALSE))),"")</f>
        <v>2461.0451708569162</v>
      </c>
      <c r="I172" s="121">
        <f ca="1">IFERROR(IF((VLOOKUP($E172,'Adj NEA Backsheet'!$D$5:$CB$183,I$9,FALSE))="","",(VLOOKUP($E172,'Adj NEA Backsheet'!$D$5:$CB$183,I$9,FALSE))),"")</f>
        <v>2533.185398101004</v>
      </c>
      <c r="J172" s="122">
        <f ca="1">IFERROR(IF((VLOOKUP($E172,'Adj NEA Backsheet'!$D$5:$CB$183,J$9,FALSE))="","",(VLOOKUP($E172,'Adj NEA Backsheet'!$D$5:$CB$183,J$9,FALSE))),"")</f>
        <v>2666.3004139638379</v>
      </c>
      <c r="K172" s="120">
        <f ca="1">IFERROR(IF((VLOOKUP($E172,'Adj NEA Backsheet'!$D$5:$CB$183,K$9,FALSE))="","",(VLOOKUP($E172,'Adj NEA Backsheet'!$D$5:$CB$183,K$9,FALSE))),"")</f>
        <v>2506.9997102902803</v>
      </c>
      <c r="L172" s="121">
        <f ca="1">IFERROR(IF((VLOOKUP($E172,'Adj NEA Backsheet'!$D$5:$CB$183,L$9,FALSE))="","",(VLOOKUP($E172,'Adj NEA Backsheet'!$D$5:$CB$183,L$9,FALSE))),"")</f>
        <v>2467.847513175971</v>
      </c>
      <c r="M172" s="121">
        <f ca="1">IFERROR(IF((VLOOKUP($E172,'Adj NEA Backsheet'!$D$5:$CB$183,M$9,FALSE))="","",(VLOOKUP($E172,'Adj NEA Backsheet'!$D$5:$CB$183,M$9,FALSE))),"")</f>
        <v>2546.7021849616335</v>
      </c>
      <c r="N172" s="123">
        <f ca="1">IFERROR(IF((VLOOKUP($E172,'Adj NEA Backsheet'!$D$5:$CB$183,N$9,FALSE))="","",(VLOOKUP($E172,'Adj NEA Backsheet'!$D$5:$CB$183,N$9,FALSE))),"")</f>
        <v>2517.0750015076646</v>
      </c>
      <c r="O172" s="173">
        <f ca="1">IFERROR(IF((VLOOKUP($E172,'Adj NEA Backsheet'!$D$5:$CB$183,O$9,FALSE))="","",(VLOOKUP($E172,'Adj NEA Backsheet'!$D$5:$CB$183,O$9,FALSE))),"")</f>
        <v>2889.2202890212943</v>
      </c>
      <c r="P172" s="122">
        <f ca="1">IFERROR(IF((VLOOKUP($E172,'Adj NEA Backsheet'!$D$5:$CB$183,P$9,FALSE))="","",(VLOOKUP($E172,'Adj NEA Backsheet'!$D$5:$CB$183,P$9,FALSE))),"")</f>
        <v>2948.5777592262325</v>
      </c>
      <c r="Q172" s="123">
        <f ca="1">IFERROR(IF((VLOOKUP($E172,'NEA Backsheet'!$D$5:$CB$183,Q$9,FALSE))="","",(VLOOKUP($E172,'NEA Backsheet'!$D$5:$CB$183,Q$9,FALSE))),"")</f>
        <v>2953.8409890112894</v>
      </c>
      <c r="R172" s="234">
        <f ca="1">IFERROR(IF((VLOOKUP($E172,'NEA Backsheet'!$D$5:$CB$183,R$9,FALSE))="","",(VLOOKUP($E172,'NEA Backsheet'!$D$5:$CB$183,R$9,FALSE))),"")</f>
        <v>2884.4848993878491</v>
      </c>
    </row>
    <row r="173" spans="1:18"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IFERROR(IF((VLOOKUP($E173,'Adj NEA Backsheet'!$D$5:$CB$183,G$9,FALSE))="","",(VLOOKUP($E173,'Adj NEA Backsheet'!$D$5:$CB$183,G$9,FALSE))),"")</f>
        <v>3334.0474857794343</v>
      </c>
      <c r="H173" s="121">
        <f ca="1">IFERROR(IF((VLOOKUP($E173,'Adj NEA Backsheet'!$D$5:$CB$183,H$9,FALSE))="","",(VLOOKUP($E173,'Adj NEA Backsheet'!$D$5:$CB$183,H$9,FALSE))),"")</f>
        <v>3290.8136735583917</v>
      </c>
      <c r="I173" s="121">
        <f ca="1">IFERROR(IF((VLOOKUP($E173,'Adj NEA Backsheet'!$D$5:$CB$183,I$9,FALSE))="","",(VLOOKUP($E173,'Adj NEA Backsheet'!$D$5:$CB$183,I$9,FALSE))),"")</f>
        <v>3537.9669667553544</v>
      </c>
      <c r="J173" s="122">
        <f ca="1">IFERROR(IF((VLOOKUP($E173,'Adj NEA Backsheet'!$D$5:$CB$183,J$9,FALSE))="","",(VLOOKUP($E173,'Adj NEA Backsheet'!$D$5:$CB$183,J$9,FALSE))),"")</f>
        <v>3442.1270346618098</v>
      </c>
      <c r="K173" s="120">
        <f ca="1">IFERROR(IF((VLOOKUP($E173,'Adj NEA Backsheet'!$D$5:$CB$183,K$9,FALSE))="","",(VLOOKUP($E173,'Adj NEA Backsheet'!$D$5:$CB$183,K$9,FALSE))),"")</f>
        <v>3507.8658415229161</v>
      </c>
      <c r="L173" s="121">
        <f ca="1">IFERROR(IF((VLOOKUP($E173,'Adj NEA Backsheet'!$D$5:$CB$183,L$9,FALSE))="","",(VLOOKUP($E173,'Adj NEA Backsheet'!$D$5:$CB$183,L$9,FALSE))),"")</f>
        <v>3509.6619837868811</v>
      </c>
      <c r="M173" s="121">
        <f ca="1">IFERROR(IF((VLOOKUP($E173,'Adj NEA Backsheet'!$D$5:$CB$183,M$9,FALSE))="","",(VLOOKUP($E173,'Adj NEA Backsheet'!$D$5:$CB$183,M$9,FALSE))),"")</f>
        <v>3601.9836961546621</v>
      </c>
      <c r="N173" s="123">
        <f ca="1">IFERROR(IF((VLOOKUP($E173,'Adj NEA Backsheet'!$D$5:$CB$183,N$9,FALSE))="","",(VLOOKUP($E173,'Adj NEA Backsheet'!$D$5:$CB$183,N$9,FALSE))),"")</f>
        <v>3540.7837376012144</v>
      </c>
      <c r="O173" s="173">
        <f ca="1">IFERROR(IF((VLOOKUP($E173,'Adj NEA Backsheet'!$D$5:$CB$183,O$9,FALSE))="","",(VLOOKUP($E173,'Adj NEA Backsheet'!$D$5:$CB$183,O$9,FALSE))),"")</f>
        <v>3470.1468539796588</v>
      </c>
      <c r="P173" s="122">
        <f ca="1">IFERROR(IF((VLOOKUP($E173,'Adj NEA Backsheet'!$D$5:$CB$183,P$9,FALSE))="","",(VLOOKUP($E173,'Adj NEA Backsheet'!$D$5:$CB$183,P$9,FALSE))),"")</f>
        <v>3414.1072153439623</v>
      </c>
      <c r="Q173" s="123">
        <f ca="1">IFERROR(IF((VLOOKUP($E173,'NEA Backsheet'!$D$5:$CB$183,Q$9,FALSE))="","",(VLOOKUP($E173,'NEA Backsheet'!$D$5:$CB$183,Q$9,FALSE))),"")</f>
        <v>3433.864780247573</v>
      </c>
      <c r="R173" s="234">
        <f ca="1">IFERROR(IF((VLOOKUP($E173,'NEA Backsheet'!$D$5:$CB$183,R$9,FALSE))="","",(VLOOKUP($E173,'NEA Backsheet'!$D$5:$CB$183,R$9,FALSE))),"")</f>
        <v>3441.7733302404699</v>
      </c>
    </row>
    <row r="174" spans="1:18"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0">
        <f ca="1">IFERROR(IF((VLOOKUP($E174,'Adj NEA Backsheet'!$D$5:$CB$183,G$9,FALSE))="","",(VLOOKUP($E174,'Adj NEA Backsheet'!$D$5:$CB$183,G$9,FALSE))),"")</f>
        <v>1796.2242412647083</v>
      </c>
      <c r="H174" s="121">
        <f ca="1">IFERROR(IF((VLOOKUP($E174,'Adj NEA Backsheet'!$D$5:$CB$183,H$9,FALSE))="","",(VLOOKUP($E174,'Adj NEA Backsheet'!$D$5:$CB$183,H$9,FALSE))),"")</f>
        <v>1909.9149044800208</v>
      </c>
      <c r="I174" s="121">
        <f ca="1">IFERROR(IF((VLOOKUP($E174,'Adj NEA Backsheet'!$D$5:$CB$183,I$9,FALSE))="","",(VLOOKUP($E174,'Adj NEA Backsheet'!$D$5:$CB$183,I$9,FALSE))),"")</f>
        <v>2049.4867262558123</v>
      </c>
      <c r="J174" s="122">
        <f ca="1">IFERROR(IF((VLOOKUP($E174,'Adj NEA Backsheet'!$D$5:$CB$183,J$9,FALSE))="","",(VLOOKUP($E174,'Adj NEA Backsheet'!$D$5:$CB$183,J$9,FALSE))),"")</f>
        <v>1922.3511219288825</v>
      </c>
      <c r="K174" s="120">
        <f ca="1">IFERROR(IF((VLOOKUP($E174,'Adj NEA Backsheet'!$D$5:$CB$183,K$9,FALSE))="","",(VLOOKUP($E174,'Adj NEA Backsheet'!$D$5:$CB$183,K$9,FALSE))),"")</f>
        <v>1931.9382940330538</v>
      </c>
      <c r="L174" s="121">
        <f ca="1">IFERROR(IF((VLOOKUP($E174,'Adj NEA Backsheet'!$D$5:$CB$183,L$9,FALSE))="","",(VLOOKUP($E174,'Adj NEA Backsheet'!$D$5:$CB$183,L$9,FALSE))),"")</f>
        <v>1952.3628807875752</v>
      </c>
      <c r="M174" s="121">
        <f ca="1">IFERROR(IF((VLOOKUP($E174,'Adj NEA Backsheet'!$D$5:$CB$183,M$9,FALSE))="","",(VLOOKUP($E174,'Adj NEA Backsheet'!$D$5:$CB$183,M$9,FALSE))),"")</f>
        <v>1964.818867227076</v>
      </c>
      <c r="N174" s="123">
        <f ca="1">IFERROR(IF((VLOOKUP($E174,'Adj NEA Backsheet'!$D$5:$CB$183,N$9,FALSE))="","",(VLOOKUP($E174,'Adj NEA Backsheet'!$D$5:$CB$183,N$9,FALSE))),"")</f>
        <v>1883.4586620164823</v>
      </c>
      <c r="O174" s="173">
        <f ca="1">IFERROR(IF((VLOOKUP($E174,'Adj NEA Backsheet'!$D$5:$CB$183,O$9,FALSE))="","",(VLOOKUP($E174,'Adj NEA Backsheet'!$D$5:$CB$183,O$9,FALSE))),"")</f>
        <v>2023.5639284030865</v>
      </c>
      <c r="P174" s="122">
        <f ca="1">IFERROR(IF((VLOOKUP($E174,'Adj NEA Backsheet'!$D$5:$CB$183,P$9,FALSE))="","",(VLOOKUP($E174,'Adj NEA Backsheet'!$D$5:$CB$183,P$9,FALSE))),"")</f>
        <v>2125.4052005712806</v>
      </c>
      <c r="Q174" s="123">
        <f ca="1">IFERROR(IF((VLOOKUP($E174,'NEA Backsheet'!$D$5:$CB$183,Q$9,FALSE))="","",(VLOOKUP($E174,'NEA Backsheet'!$D$5:$CB$183,Q$9,FALSE))),"")</f>
        <v>2283.0847182901489</v>
      </c>
      <c r="R174" s="234">
        <f ca="1">IFERROR(IF((VLOOKUP($E174,'NEA Backsheet'!$D$5:$CB$183,R$9,FALSE))="","",(VLOOKUP($E174,'NEA Backsheet'!$D$5:$CB$183,R$9,FALSE))),"")</f>
        <v>2253.685572647722</v>
      </c>
    </row>
    <row r="175" spans="1:18"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IFERROR(IF((VLOOKUP($E175,'Adj NEA Backsheet'!$D$5:$CB$183,G$9,FALSE))="","",(VLOOKUP($E175,'Adj NEA Backsheet'!$D$5:$CB$183,G$9,FALSE))),"")</f>
        <v>2859.1705620436828</v>
      </c>
      <c r="H175" s="121">
        <f ca="1">IFERROR(IF((VLOOKUP($E175,'Adj NEA Backsheet'!$D$5:$CB$183,H$9,FALSE))="","",(VLOOKUP($E175,'Adj NEA Backsheet'!$D$5:$CB$183,H$9,FALSE))),"")</f>
        <v>2901.7553087640858</v>
      </c>
      <c r="I175" s="121">
        <f ca="1">IFERROR(IF((VLOOKUP($E175,'Adj NEA Backsheet'!$D$5:$CB$183,I$9,FALSE))="","",(VLOOKUP($E175,'Adj NEA Backsheet'!$D$5:$CB$183,I$9,FALSE))),"")</f>
        <v>3056.5719660562645</v>
      </c>
      <c r="J175" s="122">
        <f ca="1">IFERROR(IF((VLOOKUP($E175,'Adj NEA Backsheet'!$D$5:$CB$183,J$9,FALSE))="","",(VLOOKUP($E175,'Adj NEA Backsheet'!$D$5:$CB$183,J$9,FALSE))),"")</f>
        <v>3029.7227908103159</v>
      </c>
      <c r="K175" s="120">
        <f ca="1">IFERROR(IF((VLOOKUP($E175,'Adj NEA Backsheet'!$D$5:$CB$183,K$9,FALSE))="","",(VLOOKUP($E175,'Adj NEA Backsheet'!$D$5:$CB$183,K$9,FALSE))),"")</f>
        <v>2939.8400100095682</v>
      </c>
      <c r="L175" s="121">
        <f ca="1">IFERROR(IF((VLOOKUP($E175,'Adj NEA Backsheet'!$D$5:$CB$183,L$9,FALSE))="","",(VLOOKUP($E175,'Adj NEA Backsheet'!$D$5:$CB$183,L$9,FALSE))),"")</f>
        <v>2966.2106361899851</v>
      </c>
      <c r="M175" s="121">
        <f ca="1">IFERROR(IF((VLOOKUP($E175,'Adj NEA Backsheet'!$D$5:$CB$183,M$9,FALSE))="","",(VLOOKUP($E175,'Adj NEA Backsheet'!$D$5:$CB$183,M$9,FALSE))),"")</f>
        <v>2975.9803686288501</v>
      </c>
      <c r="N175" s="123">
        <f ca="1">IFERROR(IF((VLOOKUP($E175,'Adj NEA Backsheet'!$D$5:$CB$183,N$9,FALSE))="","",(VLOOKUP($E175,'Adj NEA Backsheet'!$D$5:$CB$183,N$9,FALSE))),"")</f>
        <v>2886.7138048021739</v>
      </c>
      <c r="O175" s="173">
        <f ca="1">IFERROR(IF((VLOOKUP($E175,'Adj NEA Backsheet'!$D$5:$CB$183,O$9,FALSE))="","",(VLOOKUP($E175,'Adj NEA Backsheet'!$D$5:$CB$183,O$9,FALSE))),"")</f>
        <v>2987.5640859351302</v>
      </c>
      <c r="P175" s="122">
        <f ca="1">IFERROR(IF((VLOOKUP($E175,'Adj NEA Backsheet'!$D$5:$CB$183,P$9,FALSE))="","",(VLOOKUP($E175,'Adj NEA Backsheet'!$D$5:$CB$183,P$9,FALSE))),"")</f>
        <v>3049.8830187844183</v>
      </c>
      <c r="Q175" s="123">
        <f ca="1">IFERROR(IF((VLOOKUP($E175,'NEA Backsheet'!$D$5:$CB$183,Q$9,FALSE))="","",(VLOOKUP($E175,'NEA Backsheet'!$D$5:$CB$183,Q$9,FALSE))),"")</f>
        <v>3172.011285397964</v>
      </c>
      <c r="R175" s="234">
        <f ca="1">IFERROR(IF((VLOOKUP($E175,'NEA Backsheet'!$D$5:$CB$183,R$9,FALSE))="","",(VLOOKUP($E175,'NEA Backsheet'!$D$5:$CB$183,R$9,FALSE))),"")</f>
        <v>3127.4990416394839</v>
      </c>
    </row>
    <row r="176" spans="1:18"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IFERROR(IF((VLOOKUP($E176,'Adj NEA Backsheet'!$D$5:$CB$183,G$9,FALSE))="","",(VLOOKUP($E176,'Adj NEA Backsheet'!$D$5:$CB$183,G$9,FALSE))),"")</f>
        <v>3103.0634030746023</v>
      </c>
      <c r="H176" s="121">
        <f ca="1">IFERROR(IF((VLOOKUP($E176,'Adj NEA Backsheet'!$D$5:$CB$183,H$9,FALSE))="","",(VLOOKUP($E176,'Adj NEA Backsheet'!$D$5:$CB$183,H$9,FALSE))),"")</f>
        <v>2947.4562917147769</v>
      </c>
      <c r="I176" s="121">
        <f ca="1">IFERROR(IF((VLOOKUP($E176,'Adj NEA Backsheet'!$D$5:$CB$183,I$9,FALSE))="","",(VLOOKUP($E176,'Adj NEA Backsheet'!$D$5:$CB$183,I$9,FALSE))),"")</f>
        <v>2929.0037179419865</v>
      </c>
      <c r="J176" s="122">
        <f ca="1">IFERROR(IF((VLOOKUP($E176,'Adj NEA Backsheet'!$D$5:$CB$183,J$9,FALSE))="","",(VLOOKUP($E176,'Adj NEA Backsheet'!$D$5:$CB$183,J$9,FALSE))),"")</f>
        <v>2917.7497717231504</v>
      </c>
      <c r="K176" s="120">
        <f ca="1">IFERROR(IF((VLOOKUP($E176,'Adj NEA Backsheet'!$D$5:$CB$183,K$9,FALSE))="","",(VLOOKUP($E176,'Adj NEA Backsheet'!$D$5:$CB$183,K$9,FALSE))),"")</f>
        <v>3156.4477316742064</v>
      </c>
      <c r="L176" s="121">
        <f ca="1">IFERROR(IF((VLOOKUP($E176,'Adj NEA Backsheet'!$D$5:$CB$183,L$9,FALSE))="","",(VLOOKUP($E176,'Adj NEA Backsheet'!$D$5:$CB$183,L$9,FALSE))),"")</f>
        <v>2991.3473426895357</v>
      </c>
      <c r="M176" s="121">
        <f ca="1">IFERROR(IF((VLOOKUP($E176,'Adj NEA Backsheet'!$D$5:$CB$183,M$9,FALSE))="","",(VLOOKUP($E176,'Adj NEA Backsheet'!$D$5:$CB$183,M$9,FALSE))),"")</f>
        <v>3055.4419157650987</v>
      </c>
      <c r="N176" s="123">
        <f ca="1">IFERROR(IF((VLOOKUP($E176,'Adj NEA Backsheet'!$D$5:$CB$183,N$9,FALSE))="","",(VLOOKUP($E176,'Adj NEA Backsheet'!$D$5:$CB$183,N$9,FALSE))),"")</f>
        <v>3352.8036873267865</v>
      </c>
      <c r="O176" s="173">
        <f ca="1">IFERROR(IF((VLOOKUP($E176,'Adj NEA Backsheet'!$D$5:$CB$183,O$9,FALSE))="","",(VLOOKUP($E176,'Adj NEA Backsheet'!$D$5:$CB$183,O$9,FALSE))),"")</f>
        <v>2936.7850680045849</v>
      </c>
      <c r="P176" s="122">
        <f ca="1">IFERROR(IF((VLOOKUP($E176,'Adj NEA Backsheet'!$D$5:$CB$183,P$9,FALSE))="","",(VLOOKUP($E176,'Adj NEA Backsheet'!$D$5:$CB$183,P$9,FALSE))),"")</f>
        <v>2836.8028857906852</v>
      </c>
      <c r="Q176" s="123">
        <f ca="1">IFERROR(IF((VLOOKUP($E176,'NEA Backsheet'!$D$5:$CB$183,Q$9,FALSE))="","",(VLOOKUP($E176,'NEA Backsheet'!$D$5:$CB$183,Q$9,FALSE))),"")</f>
        <v>2983.2241561973628</v>
      </c>
      <c r="R176" s="234">
        <f ca="1">IFERROR(IF((VLOOKUP($E176,'NEA Backsheet'!$D$5:$CB$183,R$9,FALSE))="","",(VLOOKUP($E176,'NEA Backsheet'!$D$5:$CB$183,R$9,FALSE))),"")</f>
        <v>2995.4849291225719</v>
      </c>
    </row>
    <row r="177" spans="1:18"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IFERROR(IF((VLOOKUP($E177,'Adj NEA Backsheet'!$D$5:$CB$183,G$9,FALSE))="","",(VLOOKUP($E177,'Adj NEA Backsheet'!$D$5:$CB$183,G$9,FALSE))),"")</f>
        <v>3028.2563922177005</v>
      </c>
      <c r="H177" s="121">
        <f ca="1">IFERROR(IF((VLOOKUP($E177,'Adj NEA Backsheet'!$D$5:$CB$183,H$9,FALSE))="","",(VLOOKUP($E177,'Adj NEA Backsheet'!$D$5:$CB$183,H$9,FALSE))),"")</f>
        <v>3134.9873851818038</v>
      </c>
      <c r="I177" s="121">
        <f ca="1">IFERROR(IF((VLOOKUP($E177,'Adj NEA Backsheet'!$D$5:$CB$183,I$9,FALSE))="","",(VLOOKUP($E177,'Adj NEA Backsheet'!$D$5:$CB$183,I$9,FALSE))),"")</f>
        <v>3210.9531199354997</v>
      </c>
      <c r="J177" s="122">
        <f ca="1">IFERROR(IF((VLOOKUP($E177,'Adj NEA Backsheet'!$D$5:$CB$183,J$9,FALSE))="","",(VLOOKUP($E177,'Adj NEA Backsheet'!$D$5:$CB$183,J$9,FALSE))),"")</f>
        <v>3161.6584032467294</v>
      </c>
      <c r="K177" s="120">
        <f ca="1">IFERROR(IF((VLOOKUP($E177,'Adj NEA Backsheet'!$D$5:$CB$183,K$9,FALSE))="","",(VLOOKUP($E177,'Adj NEA Backsheet'!$D$5:$CB$183,K$9,FALSE))),"")</f>
        <v>3139.7238235517448</v>
      </c>
      <c r="L177" s="121">
        <f ca="1">IFERROR(IF((VLOOKUP($E177,'Adj NEA Backsheet'!$D$5:$CB$183,L$9,FALSE))="","",(VLOOKUP($E177,'Adj NEA Backsheet'!$D$5:$CB$183,L$9,FALSE))),"")</f>
        <v>3150.0105248677905</v>
      </c>
      <c r="M177" s="121">
        <f ca="1">IFERROR(IF((VLOOKUP($E177,'Adj NEA Backsheet'!$D$5:$CB$183,M$9,FALSE))="","",(VLOOKUP($E177,'Adj NEA Backsheet'!$D$5:$CB$183,M$9,FALSE))),"")</f>
        <v>3294.6206174553781</v>
      </c>
      <c r="N177" s="123">
        <f ca="1">IFERROR(IF((VLOOKUP($E177,'Adj NEA Backsheet'!$D$5:$CB$183,N$9,FALSE))="","",(VLOOKUP($E177,'Adj NEA Backsheet'!$D$5:$CB$183,N$9,FALSE))),"")</f>
        <v>3199.9968251924179</v>
      </c>
      <c r="O177" s="173">
        <f ca="1">IFERROR(IF((VLOOKUP($E177,'Adj NEA Backsheet'!$D$5:$CB$183,O$9,FALSE))="","",(VLOOKUP($E177,'Adj NEA Backsheet'!$D$5:$CB$183,O$9,FALSE))),"")</f>
        <v>3094.6129346225539</v>
      </c>
      <c r="P177" s="122">
        <f ca="1">IFERROR(IF((VLOOKUP($E177,'Adj NEA Backsheet'!$D$5:$CB$183,P$9,FALSE))="","",(VLOOKUP($E177,'Adj NEA Backsheet'!$D$5:$CB$183,P$9,FALSE))),"")</f>
        <v>3125.364848146874</v>
      </c>
      <c r="Q177" s="123">
        <f ca="1">IFERROR(IF((VLOOKUP($E177,'NEA Backsheet'!$D$5:$CB$183,Q$9,FALSE))="","",(VLOOKUP($E177,'NEA Backsheet'!$D$5:$CB$183,Q$9,FALSE))),"")</f>
        <v>3385.3400375636534</v>
      </c>
      <c r="R177" s="234">
        <f ca="1">IFERROR(IF((VLOOKUP($E177,'NEA Backsheet'!$D$5:$CB$183,R$9,FALSE))="","",(VLOOKUP($E177,'NEA Backsheet'!$D$5:$CB$183,R$9,FALSE))),"")</f>
        <v>3285.2338207961416</v>
      </c>
    </row>
    <row r="178" spans="1:18"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IFERROR(IF((VLOOKUP($E178,'Adj NEA Backsheet'!$D$5:$CB$183,G$9,FALSE))="","",(VLOOKUP($E178,'Adj NEA Backsheet'!$D$5:$CB$183,G$9,FALSE))),"")</f>
        <v>1991.8292732348314</v>
      </c>
      <c r="H178" s="121">
        <f ca="1">IFERROR(IF((VLOOKUP($E178,'Adj NEA Backsheet'!$D$5:$CB$183,H$9,FALSE))="","",(VLOOKUP($E178,'Adj NEA Backsheet'!$D$5:$CB$183,H$9,FALSE))),"")</f>
        <v>2297.9570325319505</v>
      </c>
      <c r="I178" s="121">
        <f ca="1">IFERROR(IF((VLOOKUP($E178,'Adj NEA Backsheet'!$D$5:$CB$183,I$9,FALSE))="","",(VLOOKUP($E178,'Adj NEA Backsheet'!$D$5:$CB$183,I$9,FALSE))),"")</f>
        <v>2448.0448515189532</v>
      </c>
      <c r="J178" s="122">
        <f ca="1">IFERROR(IF((VLOOKUP($E178,'Adj NEA Backsheet'!$D$5:$CB$183,J$9,FALSE))="","",(VLOOKUP($E178,'Adj NEA Backsheet'!$D$5:$CB$183,J$9,FALSE))),"")</f>
        <v>2633.9041374754006</v>
      </c>
      <c r="K178" s="120">
        <f ca="1">IFERROR(IF((VLOOKUP($E178,'Adj NEA Backsheet'!$D$5:$CB$183,K$9,FALSE))="","",(VLOOKUP($E178,'Adj NEA Backsheet'!$D$5:$CB$183,K$9,FALSE))),"")</f>
        <v>2276.1598134926517</v>
      </c>
      <c r="L178" s="121">
        <f ca="1">IFERROR(IF((VLOOKUP($E178,'Adj NEA Backsheet'!$D$5:$CB$183,L$9,FALSE))="","",(VLOOKUP($E178,'Adj NEA Backsheet'!$D$5:$CB$183,L$9,FALSE))),"")</f>
        <v>2300.5535202097326</v>
      </c>
      <c r="M178" s="121">
        <f ca="1">IFERROR(IF((VLOOKUP($E178,'Adj NEA Backsheet'!$D$5:$CB$183,M$9,FALSE))="","",(VLOOKUP($E178,'Adj NEA Backsheet'!$D$5:$CB$183,M$9,FALSE))),"")</f>
        <v>2313.0791678059845</v>
      </c>
      <c r="N178" s="123">
        <f ca="1">IFERROR(IF((VLOOKUP($E178,'Adj NEA Backsheet'!$D$5:$CB$183,N$9,FALSE))="","",(VLOOKUP($E178,'Adj NEA Backsheet'!$D$5:$CB$183,N$9,FALSE))),"")</f>
        <v>2242.4627911719426</v>
      </c>
      <c r="O178" s="173">
        <f ca="1">IFERROR(IF((VLOOKUP($E178,'Adj NEA Backsheet'!$D$5:$CB$183,O$9,FALSE))="","",(VLOOKUP($E178,'Adj NEA Backsheet'!$D$5:$CB$183,O$9,FALSE))),"")</f>
        <v>2634.0062990091087</v>
      </c>
      <c r="P178" s="122">
        <f ca="1">IFERROR(IF((VLOOKUP($E178,'Adj NEA Backsheet'!$D$5:$CB$183,P$9,FALSE))="","",(VLOOKUP($E178,'Adj NEA Backsheet'!$D$5:$CB$183,P$9,FALSE))),"")</f>
        <v>2566.6089201995642</v>
      </c>
      <c r="Q178" s="123">
        <f ca="1">IFERROR(IF((VLOOKUP($E178,'NEA Backsheet'!$D$5:$CB$183,Q$9,FALSE))="","",(VLOOKUP($E178,'NEA Backsheet'!$D$5:$CB$183,Q$9,FALSE))),"")</f>
        <v>2719.8186489698651</v>
      </c>
      <c r="R178" s="234">
        <f ca="1">IFERROR(IF((VLOOKUP($E178,'NEA Backsheet'!$D$5:$CB$183,R$9,FALSE))="","",(VLOOKUP($E178,'NEA Backsheet'!$D$5:$CB$183,R$9,FALSE))),"")</f>
        <v>2652.6430566807294</v>
      </c>
    </row>
    <row r="179" spans="1:18"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IFERROR(IF((VLOOKUP($E179,'Adj NEA Backsheet'!$D$5:$CB$183,G$9,FALSE))="","",(VLOOKUP($E179,'Adj NEA Backsheet'!$D$5:$CB$183,G$9,FALSE))),"")</f>
        <v>2104.8294313080851</v>
      </c>
      <c r="H179" s="121">
        <f ca="1">IFERROR(IF((VLOOKUP($E179,'Adj NEA Backsheet'!$D$5:$CB$183,H$9,FALSE))="","",(VLOOKUP($E179,'Adj NEA Backsheet'!$D$5:$CB$183,H$9,FALSE))),"")</f>
        <v>2093.6822562861362</v>
      </c>
      <c r="I179" s="121">
        <f ca="1">IFERROR(IF((VLOOKUP($E179,'Adj NEA Backsheet'!$D$5:$CB$183,I$9,FALSE))="","",(VLOOKUP($E179,'Adj NEA Backsheet'!$D$5:$CB$183,I$9,FALSE))),"")</f>
        <v>2191.6042434996139</v>
      </c>
      <c r="J179" s="122">
        <f ca="1">IFERROR(IF((VLOOKUP($E179,'Adj NEA Backsheet'!$D$5:$CB$183,J$9,FALSE))="","",(VLOOKUP($E179,'Adj NEA Backsheet'!$D$5:$CB$183,J$9,FALSE))),"")</f>
        <v>2155.3794808411212</v>
      </c>
      <c r="K179" s="120">
        <f ca="1">IFERROR(IF((VLOOKUP($E179,'Adj NEA Backsheet'!$D$5:$CB$183,K$9,FALSE))="","",(VLOOKUP($E179,'Adj NEA Backsheet'!$D$5:$CB$183,K$9,FALSE))),"")</f>
        <v>2332.8023493573546</v>
      </c>
      <c r="L179" s="121">
        <f ca="1">IFERROR(IF((VLOOKUP($E179,'Adj NEA Backsheet'!$D$5:$CB$183,L$9,FALSE))="","",(VLOOKUP($E179,'Adj NEA Backsheet'!$D$5:$CB$183,L$9,FALSE))),"")</f>
        <v>2333.8390925044596</v>
      </c>
      <c r="M179" s="121">
        <f ca="1">IFERROR(IF((VLOOKUP($E179,'Adj NEA Backsheet'!$D$5:$CB$183,M$9,FALSE))="","",(VLOOKUP($E179,'Adj NEA Backsheet'!$D$5:$CB$183,M$9,FALSE))),"")</f>
        <v>2360.4120958927006</v>
      </c>
      <c r="N179" s="123">
        <f ca="1">IFERROR(IF((VLOOKUP($E179,'Adj NEA Backsheet'!$D$5:$CB$183,N$9,FALSE))="","",(VLOOKUP($E179,'Adj NEA Backsheet'!$D$5:$CB$183,N$9,FALSE))),"")</f>
        <v>2303.0895471460376</v>
      </c>
      <c r="O179" s="173">
        <f ca="1">IFERROR(IF((VLOOKUP($E179,'Adj NEA Backsheet'!$D$5:$CB$183,O$9,FALSE))="","",(VLOOKUP($E179,'Adj NEA Backsheet'!$D$5:$CB$183,O$9,FALSE))),"")</f>
        <v>2125.6831665602731</v>
      </c>
      <c r="P179" s="122">
        <f ca="1">IFERROR(IF((VLOOKUP($E179,'Adj NEA Backsheet'!$D$5:$CB$183,P$9,FALSE))="","",(VLOOKUP($E179,'Adj NEA Backsheet'!$D$5:$CB$183,P$9,FALSE))),"")</f>
        <v>2203.1897406394255</v>
      </c>
      <c r="Q179" s="123">
        <f ca="1">IFERROR(IF((VLOOKUP($E179,'NEA Backsheet'!$D$5:$CB$183,Q$9,FALSE))="","",(VLOOKUP($E179,'NEA Backsheet'!$D$5:$CB$183,Q$9,FALSE))),"")</f>
        <v>2328.9697439971133</v>
      </c>
      <c r="R179" s="234">
        <f ca="1">IFERROR(IF((VLOOKUP($E179,'NEA Backsheet'!$D$5:$CB$183,R$9,FALSE))="","",(VLOOKUP($E179,'NEA Backsheet'!$D$5:$CB$183,R$9,FALSE))),"")</f>
        <v>2312.5729114083538</v>
      </c>
    </row>
    <row r="180" spans="1:18"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IFERROR(IF((VLOOKUP($E180,'Adj NEA Backsheet'!$D$5:$CB$183,G$9,FALSE))="","",(VLOOKUP($E180,'Adj NEA Backsheet'!$D$5:$CB$183,G$9,FALSE))),"")</f>
        <v>3280.7088529736584</v>
      </c>
      <c r="H180" s="121">
        <f ca="1">IFERROR(IF((VLOOKUP($E180,'Adj NEA Backsheet'!$D$5:$CB$183,H$9,FALSE))="","",(VLOOKUP($E180,'Adj NEA Backsheet'!$D$5:$CB$183,H$9,FALSE))),"")</f>
        <v>3194.2883647144422</v>
      </c>
      <c r="I180" s="121">
        <f ca="1">IFERROR(IF((VLOOKUP($E180,'Adj NEA Backsheet'!$D$5:$CB$183,I$9,FALSE))="","",(VLOOKUP($E180,'Adj NEA Backsheet'!$D$5:$CB$183,I$9,FALSE))),"")</f>
        <v>3108.3062030110709</v>
      </c>
      <c r="J180" s="122">
        <f ca="1">IFERROR(IF((VLOOKUP($E180,'Adj NEA Backsheet'!$D$5:$CB$183,J$9,FALSE))="","",(VLOOKUP($E180,'Adj NEA Backsheet'!$D$5:$CB$183,J$9,FALSE))),"")</f>
        <v>2764.9576511192331</v>
      </c>
      <c r="K180" s="120">
        <f ca="1">IFERROR(IF((VLOOKUP($E180,'Adj NEA Backsheet'!$D$5:$CB$183,K$9,FALSE))="","",(VLOOKUP($E180,'Adj NEA Backsheet'!$D$5:$CB$183,K$9,FALSE))),"")</f>
        <v>3367.8669796770437</v>
      </c>
      <c r="L180" s="121">
        <f ca="1">IFERROR(IF((VLOOKUP($E180,'Adj NEA Backsheet'!$D$5:$CB$183,L$9,FALSE))="","",(VLOOKUP($E180,'Adj NEA Backsheet'!$D$5:$CB$183,L$9,FALSE))),"")</f>
        <v>3390.902238678168</v>
      </c>
      <c r="M180" s="121">
        <f ca="1">IFERROR(IF((VLOOKUP($E180,'Adj NEA Backsheet'!$D$5:$CB$183,M$9,FALSE))="","",(VLOOKUP($E180,'Adj NEA Backsheet'!$D$5:$CB$183,M$9,FALSE))),"")</f>
        <v>3403.6822375512033</v>
      </c>
      <c r="N180" s="123">
        <f ca="1">IFERROR(IF((VLOOKUP($E180,'Adj NEA Backsheet'!$D$5:$CB$183,N$9,FALSE))="","",(VLOOKUP($E180,'Adj NEA Backsheet'!$D$5:$CB$183,N$9,FALSE))),"")</f>
        <v>3180.6828917234293</v>
      </c>
      <c r="O180" s="173">
        <f ca="1">IFERROR(IF((VLOOKUP($E180,'Adj NEA Backsheet'!$D$5:$CB$183,O$9,FALSE))="","",(VLOOKUP($E180,'Adj NEA Backsheet'!$D$5:$CB$183,O$9,FALSE))),"")</f>
        <v>3045.001542380046</v>
      </c>
      <c r="P180" s="122">
        <f ca="1">IFERROR(IF((VLOOKUP($E180,'Adj NEA Backsheet'!$D$5:$CB$183,P$9,FALSE))="","",(VLOOKUP($E180,'Adj NEA Backsheet'!$D$5:$CB$183,P$9,FALSE))),"")</f>
        <v>3054.3159005909797</v>
      </c>
      <c r="Q180" s="123">
        <f ca="1">IFERROR(IF((VLOOKUP($E180,'NEA Backsheet'!$D$5:$CB$183,Q$9,FALSE))="","",(VLOOKUP($E180,'NEA Backsheet'!$D$5:$CB$183,Q$9,FALSE))),"")</f>
        <v>2903.7656498459905</v>
      </c>
      <c r="R180" s="234">
        <f ca="1">IFERROR(IF((VLOOKUP($E180,'NEA Backsheet'!$D$5:$CB$183,R$9,FALSE))="","",(VLOOKUP($E180,'NEA Backsheet'!$D$5:$CB$183,R$9,FALSE))),"")</f>
        <v>3117.3530456344565</v>
      </c>
    </row>
    <row r="181" spans="1:18"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IFERROR(IF((VLOOKUP($E181,'Adj NEA Backsheet'!$D$5:$CB$183,G$9,FALSE))="","",(VLOOKUP($E181,'Adj NEA Backsheet'!$D$5:$CB$183,G$9,FALSE))),"")</f>
        <v>2531.8361364669167</v>
      </c>
      <c r="H181" s="121">
        <f ca="1">IFERROR(IF((VLOOKUP($E181,'Adj NEA Backsheet'!$D$5:$CB$183,H$9,FALSE))="","",(VLOOKUP($E181,'Adj NEA Backsheet'!$D$5:$CB$183,H$9,FALSE))),"")</f>
        <v>2540.2452796699895</v>
      </c>
      <c r="I181" s="121">
        <f ca="1">IFERROR(IF((VLOOKUP($E181,'Adj NEA Backsheet'!$D$5:$CB$183,I$9,FALSE))="","",(VLOOKUP($E181,'Adj NEA Backsheet'!$D$5:$CB$183,I$9,FALSE))),"")</f>
        <v>2615.899423949405</v>
      </c>
      <c r="J181" s="122">
        <f ca="1">IFERROR(IF((VLOOKUP($E181,'Adj NEA Backsheet'!$D$5:$CB$183,J$9,FALSE))="","",(VLOOKUP($E181,'Adj NEA Backsheet'!$D$5:$CB$183,J$9,FALSE))),"")</f>
        <v>2525.6082041786849</v>
      </c>
      <c r="K181" s="120">
        <f ca="1">IFERROR(IF((VLOOKUP($E181,'Adj NEA Backsheet'!$D$5:$CB$183,K$9,FALSE))="","",(VLOOKUP($E181,'Adj NEA Backsheet'!$D$5:$CB$183,K$9,FALSE))),"")</f>
        <v>2626.970845451438</v>
      </c>
      <c r="L181" s="121">
        <f ca="1">IFERROR(IF((VLOOKUP($E181,'Adj NEA Backsheet'!$D$5:$CB$183,L$9,FALSE))="","",(VLOOKUP($E181,'Adj NEA Backsheet'!$D$5:$CB$183,L$9,FALSE))),"")</f>
        <v>2657.069387158982</v>
      </c>
      <c r="M181" s="121">
        <f ca="1">IFERROR(IF((VLOOKUP($E181,'Adj NEA Backsheet'!$D$5:$CB$183,M$9,FALSE))="","",(VLOOKUP($E181,'Adj NEA Backsheet'!$D$5:$CB$183,M$9,FALSE))),"")</f>
        <v>2659.7571288872723</v>
      </c>
      <c r="N181" s="123">
        <f ca="1">IFERROR(IF((VLOOKUP($E181,'Adj NEA Backsheet'!$D$5:$CB$183,N$9,FALSE))="","",(VLOOKUP($E181,'Adj NEA Backsheet'!$D$5:$CB$183,N$9,FALSE))),"")</f>
        <v>2594.5229137892265</v>
      </c>
      <c r="O181" s="173">
        <f ca="1">IFERROR(IF((VLOOKUP($E181,'Adj NEA Backsheet'!$D$5:$CB$183,O$9,FALSE))="","",(VLOOKUP($E181,'Adj NEA Backsheet'!$D$5:$CB$183,O$9,FALSE))),"")</f>
        <v>2664.2742380387008</v>
      </c>
      <c r="P181" s="122">
        <f ca="1">IFERROR(IF((VLOOKUP($E181,'Adj NEA Backsheet'!$D$5:$CB$183,P$9,FALSE))="","",(VLOOKUP($E181,'Adj NEA Backsheet'!$D$5:$CB$183,P$9,FALSE))),"")</f>
        <v>2649.5997508498476</v>
      </c>
      <c r="Q181" s="123">
        <f ca="1">IFERROR(IF((VLOOKUP($E181,'NEA Backsheet'!$D$5:$CB$183,Q$9,FALSE))="","",(VLOOKUP($E181,'NEA Backsheet'!$D$5:$CB$183,Q$9,FALSE))),"")</f>
        <v>2772.4700372664397</v>
      </c>
      <c r="R181" s="234">
        <f ca="1">IFERROR(IF((VLOOKUP($E181,'NEA Backsheet'!$D$5:$CB$183,R$9,FALSE))="","",(VLOOKUP($E181,'NEA Backsheet'!$D$5:$CB$183,R$9,FALSE))),"")</f>
        <v>2752.602332028403</v>
      </c>
    </row>
    <row r="182" spans="1:18"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IFERROR(IF((VLOOKUP($E182,'Adj NEA Backsheet'!$D$5:$CB$183,G$9,FALSE))="","",(VLOOKUP($E182,'Adj NEA Backsheet'!$D$5:$CB$183,G$9,FALSE))),"")</f>
        <v>2132.1486965184408</v>
      </c>
      <c r="H182" s="121">
        <f ca="1">IFERROR(IF((VLOOKUP($E182,'Adj NEA Backsheet'!$D$5:$CB$183,H$9,FALSE))="","",(VLOOKUP($E182,'Adj NEA Backsheet'!$D$5:$CB$183,H$9,FALSE))),"")</f>
        <v>2129.0320590309343</v>
      </c>
      <c r="I182" s="121">
        <f ca="1">IFERROR(IF((VLOOKUP($E182,'Adj NEA Backsheet'!$D$5:$CB$183,I$9,FALSE))="","",(VLOOKUP($E182,'Adj NEA Backsheet'!$D$5:$CB$183,I$9,FALSE))),"")</f>
        <v>2222.1891888076593</v>
      </c>
      <c r="J182" s="122">
        <f ca="1">IFERROR(IF((VLOOKUP($E182,'Adj NEA Backsheet'!$D$5:$CB$183,J$9,FALSE))="","",(VLOOKUP($E182,'Adj NEA Backsheet'!$D$5:$CB$183,J$9,FALSE))),"")</f>
        <v>2186.3789356709044</v>
      </c>
      <c r="K182" s="120">
        <f ca="1">IFERROR(IF((VLOOKUP($E182,'Adj NEA Backsheet'!$D$5:$CB$183,K$9,FALSE))="","",(VLOOKUP($E182,'Adj NEA Backsheet'!$D$5:$CB$183,K$9,FALSE))),"")</f>
        <v>2146.5162686647936</v>
      </c>
      <c r="L182" s="121">
        <f ca="1">IFERROR(IF((VLOOKUP($E182,'Adj NEA Backsheet'!$D$5:$CB$183,L$9,FALSE))="","",(VLOOKUP($E182,'Adj NEA Backsheet'!$D$5:$CB$183,L$9,FALSE))),"")</f>
        <v>2168.5499449206254</v>
      </c>
      <c r="M182" s="121">
        <f ca="1">IFERROR(IF((VLOOKUP($E182,'Adj NEA Backsheet'!$D$5:$CB$183,M$9,FALSE))="","",(VLOOKUP($E182,'Adj NEA Backsheet'!$D$5:$CB$183,M$9,FALSE))),"")</f>
        <v>2249.8515145982565</v>
      </c>
      <c r="N182" s="123">
        <f ca="1">IFERROR(IF((VLOOKUP($E182,'Adj NEA Backsheet'!$D$5:$CB$183,N$9,FALSE))="","",(VLOOKUP($E182,'Adj NEA Backsheet'!$D$5:$CB$183,N$9,FALSE))),"")</f>
        <v>2176.0338645674888</v>
      </c>
      <c r="O182" s="173">
        <f ca="1">IFERROR(IF((VLOOKUP($E182,'Adj NEA Backsheet'!$D$5:$CB$183,O$9,FALSE))="","",(VLOOKUP($E182,'Adj NEA Backsheet'!$D$5:$CB$183,O$9,FALSE))),"")</f>
        <v>2173.8782166791298</v>
      </c>
      <c r="P182" s="122">
        <f ca="1">IFERROR(IF((VLOOKUP($E182,'Adj NEA Backsheet'!$D$5:$CB$183,P$9,FALSE))="","",(VLOOKUP($E182,'Adj NEA Backsheet'!$D$5:$CB$183,P$9,FALSE))),"")</f>
        <v>2158.8650446372567</v>
      </c>
      <c r="Q182" s="123">
        <f ca="1">IFERROR(IF((VLOOKUP($E182,'NEA Backsheet'!$D$5:$CB$183,Q$9,FALSE))="","",(VLOOKUP($E182,'NEA Backsheet'!$D$5:$CB$183,Q$9,FALSE))),"")</f>
        <v>2318.6119665560232</v>
      </c>
      <c r="R182" s="234">
        <f ca="1">IFERROR(IF((VLOOKUP($E182,'NEA Backsheet'!$D$5:$CB$183,R$9,FALSE))="","",(VLOOKUP($E182,'NEA Backsheet'!$D$5:$CB$183,R$9,FALSE))),"")</f>
        <v>2355.8037760295902</v>
      </c>
    </row>
    <row r="183" spans="1:18"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IFERROR(IF((VLOOKUP($E183,'Adj NEA Backsheet'!$D$5:$CB$183,G$9,FALSE))="","",(VLOOKUP($E183,'Adj NEA Backsheet'!$D$5:$CB$183,G$9,FALSE))),"")</f>
        <v>2644.2580300694235</v>
      </c>
      <c r="H183" s="121">
        <f ca="1">IFERROR(IF((VLOOKUP($E183,'Adj NEA Backsheet'!$D$5:$CB$183,H$9,FALSE))="","",(VLOOKUP($E183,'Adj NEA Backsheet'!$D$5:$CB$183,H$9,FALSE))),"")</f>
        <v>2626.0383622963573</v>
      </c>
      <c r="I183" s="121">
        <f ca="1">IFERROR(IF((VLOOKUP($E183,'Adj NEA Backsheet'!$D$5:$CB$183,I$9,FALSE))="","",(VLOOKUP($E183,'Adj NEA Backsheet'!$D$5:$CB$183,I$9,FALSE))),"")</f>
        <v>2745.2398798439849</v>
      </c>
      <c r="J183" s="122">
        <f ca="1">IFERROR(IF((VLOOKUP($E183,'Adj NEA Backsheet'!$D$5:$CB$183,J$9,FALSE))="","",(VLOOKUP($E183,'Adj NEA Backsheet'!$D$5:$CB$183,J$9,FALSE))),"")</f>
        <v>2746.602260919974</v>
      </c>
      <c r="K183" s="120">
        <f ca="1">IFERROR(IF((VLOOKUP($E183,'Adj NEA Backsheet'!$D$5:$CB$183,K$9,FALSE))="","",(VLOOKUP($E183,'Adj NEA Backsheet'!$D$5:$CB$183,K$9,FALSE))),"")</f>
        <v>2660.3873035688389</v>
      </c>
      <c r="L183" s="121">
        <f ca="1">IFERROR(IF((VLOOKUP($E183,'Adj NEA Backsheet'!$D$5:$CB$183,L$9,FALSE))="","",(VLOOKUP($E183,'Adj NEA Backsheet'!$D$5:$CB$183,L$9,FALSE))),"")</f>
        <v>2641.1502341438986</v>
      </c>
      <c r="M183" s="121">
        <f ca="1">IFERROR(IF((VLOOKUP($E183,'Adj NEA Backsheet'!$D$5:$CB$183,M$9,FALSE))="","",(VLOOKUP($E183,'Adj NEA Backsheet'!$D$5:$CB$183,M$9,FALSE))),"")</f>
        <v>2760.7273473912765</v>
      </c>
      <c r="N183" s="123">
        <f ca="1">IFERROR(IF((VLOOKUP($E183,'Adj NEA Backsheet'!$D$5:$CB$183,N$9,FALSE))="","",(VLOOKUP($E183,'Adj NEA Backsheet'!$D$5:$CB$183,N$9,FALSE))),"")</f>
        <v>2754.0242756316643</v>
      </c>
      <c r="O183" s="173">
        <f ca="1">IFERROR(IF((VLOOKUP($E183,'Adj NEA Backsheet'!$D$5:$CB$183,O$9,FALSE))="","",(VLOOKUP($E183,'Adj NEA Backsheet'!$D$5:$CB$183,O$9,FALSE))),"")</f>
        <v>2773.9685069952202</v>
      </c>
      <c r="P183" s="122">
        <f ca="1">IFERROR(IF((VLOOKUP($E183,'Adj NEA Backsheet'!$D$5:$CB$183,P$9,FALSE))="","",(VLOOKUP($E183,'Adj NEA Backsheet'!$D$5:$CB$183,P$9,FALSE))),"")</f>
        <v>2715.3257370505107</v>
      </c>
      <c r="Q183" s="123">
        <f ca="1">IFERROR(IF((VLOOKUP($E183,'NEA Backsheet'!$D$5:$CB$183,Q$9,FALSE))="","",(VLOOKUP($E183,'NEA Backsheet'!$D$5:$CB$183,Q$9,FALSE))),"")</f>
        <v>2840.034360181076</v>
      </c>
      <c r="R183" s="234">
        <f ca="1">IFERROR(IF((VLOOKUP($E183,'NEA Backsheet'!$D$5:$CB$183,R$9,FALSE))="","",(VLOOKUP($E183,'NEA Backsheet'!$D$5:$CB$183,R$9,FALSE))),"")</f>
        <v>2830.9296278865436</v>
      </c>
    </row>
    <row r="184" spans="1:18"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IFERROR(IF((VLOOKUP($E184,'Adj NEA Backsheet'!$D$5:$CB$183,G$9,FALSE))="","",(VLOOKUP($E184,'Adj NEA Backsheet'!$D$5:$CB$183,G$9,FALSE))),"")</f>
        <v>1611.2248190228145</v>
      </c>
      <c r="H184" s="121">
        <f ca="1">IFERROR(IF((VLOOKUP($E184,'Adj NEA Backsheet'!$D$5:$CB$183,H$9,FALSE))="","",(VLOOKUP($E184,'Adj NEA Backsheet'!$D$5:$CB$183,H$9,FALSE))),"")</f>
        <v>1554.3977385171802</v>
      </c>
      <c r="I184" s="121">
        <f ca="1">IFERROR(IF((VLOOKUP($E184,'Adj NEA Backsheet'!$D$5:$CB$183,I$9,FALSE))="","",(VLOOKUP($E184,'Adj NEA Backsheet'!$D$5:$CB$183,I$9,FALSE))),"")</f>
        <v>1655.3864931037942</v>
      </c>
      <c r="J184" s="122">
        <f ca="1">IFERROR(IF((VLOOKUP($E184,'Adj NEA Backsheet'!$D$5:$CB$183,J$9,FALSE))="","",(VLOOKUP($E184,'Adj NEA Backsheet'!$D$5:$CB$183,J$9,FALSE))),"")</f>
        <v>1640.364474031981</v>
      </c>
      <c r="K184" s="120">
        <f ca="1">IFERROR(IF((VLOOKUP($E184,'Adj NEA Backsheet'!$D$5:$CB$183,K$9,FALSE))="","",(VLOOKUP($E184,'Adj NEA Backsheet'!$D$5:$CB$183,K$9,FALSE))),"")</f>
        <v>1480.4913877917836</v>
      </c>
      <c r="L184" s="121">
        <f ca="1">IFERROR(IF((VLOOKUP($E184,'Adj NEA Backsheet'!$D$5:$CB$183,L$9,FALSE))="","",(VLOOKUP($E184,'Adj NEA Backsheet'!$D$5:$CB$183,L$9,FALSE))),"")</f>
        <v>1497.9984967787516</v>
      </c>
      <c r="M184" s="121">
        <f ca="1">IFERROR(IF((VLOOKUP($E184,'Adj NEA Backsheet'!$D$5:$CB$183,M$9,FALSE))="","",(VLOOKUP($E184,'Adj NEA Backsheet'!$D$5:$CB$183,M$9,FALSE))),"")</f>
        <v>1749.4987530944129</v>
      </c>
      <c r="N184" s="123">
        <f ca="1">IFERROR(IF((VLOOKUP($E184,'Adj NEA Backsheet'!$D$5:$CB$183,N$9,FALSE))="","",(VLOOKUP($E184,'Adj NEA Backsheet'!$D$5:$CB$183,N$9,FALSE))),"")</f>
        <v>1680.7256751581799</v>
      </c>
      <c r="O184" s="173">
        <f ca="1">IFERROR(IF((VLOOKUP($E184,'Adj NEA Backsheet'!$D$5:$CB$183,O$9,FALSE))="","",(VLOOKUP($E184,'Adj NEA Backsheet'!$D$5:$CB$183,O$9,FALSE))),"")</f>
        <v>1606.947322904866</v>
      </c>
      <c r="P184" s="122">
        <f ca="1">IFERROR(IF((VLOOKUP($E184,'Adj NEA Backsheet'!$D$5:$CB$183,P$9,FALSE))="","",(VLOOKUP($E184,'Adj NEA Backsheet'!$D$5:$CB$183,P$9,FALSE))),"")</f>
        <v>1679.2602682503589</v>
      </c>
      <c r="Q184" s="123">
        <f ca="1">IFERROR(IF((VLOOKUP($E184,'NEA Backsheet'!$D$5:$CB$183,Q$9,FALSE))="","",(VLOOKUP($E184,'NEA Backsheet'!$D$5:$CB$183,Q$9,FALSE))),"")</f>
        <v>1785.7637601357565</v>
      </c>
      <c r="R184" s="234">
        <f ca="1">IFERROR(IF((VLOOKUP($E184,'NEA Backsheet'!$D$5:$CB$183,R$9,FALSE))="","",(VLOOKUP($E184,'NEA Backsheet'!$D$5:$CB$183,R$9,FALSE))),"")</f>
        <v>1710.8324019258944</v>
      </c>
    </row>
    <row r="185" spans="1:18"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IFERROR(IF((VLOOKUP($E185,'Adj NEA Backsheet'!$D$5:$CB$183,G$9,FALSE))="","",(VLOOKUP($E185,'Adj NEA Backsheet'!$D$5:$CB$183,G$9,FALSE))),"")</f>
        <v>2649.406109696054</v>
      </c>
      <c r="H185" s="121">
        <f ca="1">IFERROR(IF((VLOOKUP($E185,'Adj NEA Backsheet'!$D$5:$CB$183,H$9,FALSE))="","",(VLOOKUP($E185,'Adj NEA Backsheet'!$D$5:$CB$183,H$9,FALSE))),"")</f>
        <v>2819.2018668493542</v>
      </c>
      <c r="I185" s="121">
        <f ca="1">IFERROR(IF((VLOOKUP($E185,'Adj NEA Backsheet'!$D$5:$CB$183,I$9,FALSE))="","",(VLOOKUP($E185,'Adj NEA Backsheet'!$D$5:$CB$183,I$9,FALSE))),"")</f>
        <v>3097.1948198075693</v>
      </c>
      <c r="J185" s="122">
        <f ca="1">IFERROR(IF((VLOOKUP($E185,'Adj NEA Backsheet'!$D$5:$CB$183,J$9,FALSE))="","",(VLOOKUP($E185,'Adj NEA Backsheet'!$D$5:$CB$183,J$9,FALSE))),"")</f>
        <v>3074.00646064291</v>
      </c>
      <c r="K185" s="120">
        <f ca="1">IFERROR(IF((VLOOKUP($E185,'Adj NEA Backsheet'!$D$5:$CB$183,K$9,FALSE))="","",(VLOOKUP($E185,'Adj NEA Backsheet'!$D$5:$CB$183,K$9,FALSE))),"")</f>
        <v>2867.3035238927282</v>
      </c>
      <c r="L185" s="121">
        <f ca="1">IFERROR(IF((VLOOKUP($E185,'Adj NEA Backsheet'!$D$5:$CB$183,L$9,FALSE))="","",(VLOOKUP($E185,'Adj NEA Backsheet'!$D$5:$CB$183,L$9,FALSE))),"")</f>
        <v>2700.0808327663144</v>
      </c>
      <c r="M185" s="121">
        <f ca="1">IFERROR(IF((VLOOKUP($E185,'Adj NEA Backsheet'!$D$5:$CB$183,M$9,FALSE))="","",(VLOOKUP($E185,'Adj NEA Backsheet'!$D$5:$CB$183,M$9,FALSE))),"")</f>
        <v>2941.3956114005282</v>
      </c>
      <c r="N185" s="123">
        <f ca="1">IFERROR(IF((VLOOKUP($E185,'Adj NEA Backsheet'!$D$5:$CB$183,N$9,FALSE))="","",(VLOOKUP($E185,'Adj NEA Backsheet'!$D$5:$CB$183,N$9,FALSE))),"")</f>
        <v>2829.2183511866806</v>
      </c>
      <c r="O185" s="173">
        <f ca="1">IFERROR(IF((VLOOKUP($E185,'Adj NEA Backsheet'!$D$5:$CB$183,O$9,FALSE))="","",(VLOOKUP($E185,'Adj NEA Backsheet'!$D$5:$CB$183,O$9,FALSE))),"")</f>
        <v>3283.1499726706516</v>
      </c>
      <c r="P185" s="122">
        <f ca="1">IFERROR(IF((VLOOKUP($E185,'Adj NEA Backsheet'!$D$5:$CB$183,P$9,FALSE))="","",(VLOOKUP($E185,'Adj NEA Backsheet'!$D$5:$CB$183,P$9,FALSE))),"")</f>
        <v>3092.6114301685302</v>
      </c>
      <c r="Q185" s="123">
        <f ca="1">IFERROR(IF((VLOOKUP($E185,'NEA Backsheet'!$D$5:$CB$183,Q$9,FALSE))="","",(VLOOKUP($E185,'NEA Backsheet'!$D$5:$CB$183,Q$9,FALSE))),"")</f>
        <v>3045.7319132153484</v>
      </c>
      <c r="R185" s="234">
        <f ca="1">IFERROR(IF((VLOOKUP($E185,'NEA Backsheet'!$D$5:$CB$183,R$9,FALSE))="","",(VLOOKUP($E185,'NEA Backsheet'!$D$5:$CB$183,R$9,FALSE))),"")</f>
        <v>2964.5075411672597</v>
      </c>
    </row>
    <row r="186" spans="1:18"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IFERROR(IF((VLOOKUP($E186,'Adj NEA Backsheet'!$D$5:$CB$183,G$9,FALSE))="","",(VLOOKUP($E186,'Adj NEA Backsheet'!$D$5:$CB$183,G$9,FALSE))),"")</f>
        <v>2290.7443870478833</v>
      </c>
      <c r="H186" s="121">
        <f ca="1">IFERROR(IF((VLOOKUP($E186,'Adj NEA Backsheet'!$D$5:$CB$183,H$9,FALSE))="","",(VLOOKUP($E186,'Adj NEA Backsheet'!$D$5:$CB$183,H$9,FALSE))),"")</f>
        <v>2351.2423603050001</v>
      </c>
      <c r="I186" s="121">
        <f ca="1">IFERROR(IF((VLOOKUP($E186,'Adj NEA Backsheet'!$D$5:$CB$183,I$9,FALSE))="","",(VLOOKUP($E186,'Adj NEA Backsheet'!$D$5:$CB$183,I$9,FALSE))),"")</f>
        <v>2517.362033465542</v>
      </c>
      <c r="J186" s="122">
        <f ca="1">IFERROR(IF((VLOOKUP($E186,'Adj NEA Backsheet'!$D$5:$CB$183,J$9,FALSE))="","",(VLOOKUP($E186,'Adj NEA Backsheet'!$D$5:$CB$183,J$9,FALSE))),"")</f>
        <v>2508.4032365197809</v>
      </c>
      <c r="K186" s="120">
        <f ca="1">IFERROR(IF((VLOOKUP($E186,'Adj NEA Backsheet'!$D$5:$CB$183,K$9,FALSE))="","",(VLOOKUP($E186,'Adj NEA Backsheet'!$D$5:$CB$183,K$9,FALSE))),"")</f>
        <v>2307.4482357779943</v>
      </c>
      <c r="L186" s="121">
        <f ca="1">IFERROR(IF((VLOOKUP($E186,'Adj NEA Backsheet'!$D$5:$CB$183,L$9,FALSE))="","",(VLOOKUP($E186,'Adj NEA Backsheet'!$D$5:$CB$183,L$9,FALSE))),"")</f>
        <v>2391.6452949566637</v>
      </c>
      <c r="M186" s="121">
        <f ca="1">IFERROR(IF((VLOOKUP($E186,'Adj NEA Backsheet'!$D$5:$CB$183,M$9,FALSE))="","",(VLOOKUP($E186,'Adj NEA Backsheet'!$D$5:$CB$183,M$9,FALSE))),"")</f>
        <v>2587.7978236358849</v>
      </c>
      <c r="N186" s="123">
        <f ca="1">IFERROR(IF((VLOOKUP($E186,'Adj NEA Backsheet'!$D$5:$CB$183,N$9,FALSE))="","",(VLOOKUP($E186,'Adj NEA Backsheet'!$D$5:$CB$183,N$9,FALSE))),"")</f>
        <v>2517.6286096648496</v>
      </c>
      <c r="O186" s="173">
        <f ca="1">IFERROR(IF((VLOOKUP($E186,'Adj NEA Backsheet'!$D$5:$CB$183,O$9,FALSE))="","",(VLOOKUP($E186,'Adj NEA Backsheet'!$D$5:$CB$183,O$9,FALSE))),"")</f>
        <v>2528.1903162336766</v>
      </c>
      <c r="P186" s="122">
        <f ca="1">IFERROR(IF((VLOOKUP($E186,'Adj NEA Backsheet'!$D$5:$CB$183,P$9,FALSE))="","",(VLOOKUP($E186,'Adj NEA Backsheet'!$D$5:$CB$183,P$9,FALSE))),"")</f>
        <v>2527.8976248204685</v>
      </c>
      <c r="Q186" s="123">
        <f ca="1">IFERROR(IF((VLOOKUP($E186,'NEA Backsheet'!$D$5:$CB$183,Q$9,FALSE))="","",(VLOOKUP($E186,'NEA Backsheet'!$D$5:$CB$183,Q$9,FALSE))),"")</f>
        <v>2665.1755126788803</v>
      </c>
      <c r="R186" s="234">
        <f ca="1">IFERROR(IF((VLOOKUP($E186,'NEA Backsheet'!$D$5:$CB$183,R$9,FALSE))="","",(VLOOKUP($E186,'NEA Backsheet'!$D$5:$CB$183,R$9,FALSE))),"")</f>
        <v>2614.0975005676746</v>
      </c>
    </row>
    <row r="187" spans="1:18"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IFERROR(IF((VLOOKUP($E187,'Adj NEA Backsheet'!$D$5:$CB$183,G$9,FALSE))="","",(VLOOKUP($E187,'Adj NEA Backsheet'!$D$5:$CB$183,G$9,FALSE))),"")</f>
        <v>2714.597073798313</v>
      </c>
      <c r="H187" s="121">
        <f ca="1">IFERROR(IF((VLOOKUP($E187,'Adj NEA Backsheet'!$D$5:$CB$183,H$9,FALSE))="","",(VLOOKUP($E187,'Adj NEA Backsheet'!$D$5:$CB$183,H$9,FALSE))),"")</f>
        <v>2682.8445536177705</v>
      </c>
      <c r="I187" s="121">
        <f ca="1">IFERROR(IF((VLOOKUP($E187,'Adj NEA Backsheet'!$D$5:$CB$183,I$9,FALSE))="","",(VLOOKUP($E187,'Adj NEA Backsheet'!$D$5:$CB$183,I$9,FALSE))),"")</f>
        <v>2831.9464499359565</v>
      </c>
      <c r="J187" s="122">
        <f ca="1">IFERROR(IF((VLOOKUP($E187,'Adj NEA Backsheet'!$D$5:$CB$183,J$9,FALSE))="","",(VLOOKUP($E187,'Adj NEA Backsheet'!$D$5:$CB$183,J$9,FALSE))),"")</f>
        <v>2799.2794298923181</v>
      </c>
      <c r="K187" s="120">
        <f ca="1">IFERROR(IF((VLOOKUP($E187,'Adj NEA Backsheet'!$D$5:$CB$183,K$9,FALSE))="","",(VLOOKUP($E187,'Adj NEA Backsheet'!$D$5:$CB$183,K$9,FALSE))),"")</f>
        <v>2678.498251799454</v>
      </c>
      <c r="L187" s="121">
        <f ca="1">IFERROR(IF((VLOOKUP($E187,'Adj NEA Backsheet'!$D$5:$CB$183,L$9,FALSE))="","",(VLOOKUP($E187,'Adj NEA Backsheet'!$D$5:$CB$183,L$9,FALSE))),"")</f>
        <v>2700.7986809268523</v>
      </c>
      <c r="M187" s="121">
        <f ca="1">IFERROR(IF((VLOOKUP($E187,'Adj NEA Backsheet'!$D$5:$CB$183,M$9,FALSE))="","",(VLOOKUP($E187,'Adj NEA Backsheet'!$D$5:$CB$183,M$9,FALSE))),"")</f>
        <v>2865.0662424523352</v>
      </c>
      <c r="N187" s="123">
        <f ca="1">IFERROR(IF((VLOOKUP($E187,'Adj NEA Backsheet'!$D$5:$CB$183,N$9,FALSE))="","",(VLOOKUP($E187,'Adj NEA Backsheet'!$D$5:$CB$183,N$9,FALSE))),"")</f>
        <v>2653.6257014424436</v>
      </c>
      <c r="O187" s="173">
        <f ca="1">IFERROR(IF((VLOOKUP($E187,'Adj NEA Backsheet'!$D$5:$CB$183,O$9,FALSE))="","",(VLOOKUP($E187,'Adj NEA Backsheet'!$D$5:$CB$183,O$9,FALSE))),"")</f>
        <v>2901.4487066875586</v>
      </c>
      <c r="P187" s="122">
        <f ca="1">IFERROR(IF((VLOOKUP($E187,'Adj NEA Backsheet'!$D$5:$CB$183,P$9,FALSE))="","",(VLOOKUP($E187,'Adj NEA Backsheet'!$D$5:$CB$183,P$9,FALSE))),"")</f>
        <v>2859.138286776119</v>
      </c>
      <c r="Q187" s="123">
        <f ca="1">IFERROR(IF((VLOOKUP($E187,'NEA Backsheet'!$D$5:$CB$183,Q$9,FALSE))="","",(VLOOKUP($E187,'NEA Backsheet'!$D$5:$CB$183,Q$9,FALSE))),"")</f>
        <v>2873.4147887720851</v>
      </c>
      <c r="R187" s="234">
        <f ca="1">IFERROR(IF((VLOOKUP($E187,'NEA Backsheet'!$D$5:$CB$183,R$9,FALSE))="","",(VLOOKUP($E187,'NEA Backsheet'!$D$5:$CB$183,R$9,FALSE))),"")</f>
        <v>2856.1177664086081</v>
      </c>
    </row>
    <row r="188" spans="1:18"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IFERROR(IF((VLOOKUP($E188,'Adj NEA Backsheet'!$D$5:$CB$183,G$9,FALSE))="","",(VLOOKUP($E188,'Adj NEA Backsheet'!$D$5:$CB$183,G$9,FALSE))),"")</f>
        <v>3628.0699658350677</v>
      </c>
      <c r="H188" s="121">
        <f ca="1">IFERROR(IF((VLOOKUP($E188,'Adj NEA Backsheet'!$D$5:$CB$183,H$9,FALSE))="","",(VLOOKUP($E188,'Adj NEA Backsheet'!$D$5:$CB$183,H$9,FALSE))),"")</f>
        <v>3671.9405150132457</v>
      </c>
      <c r="I188" s="121">
        <f ca="1">IFERROR(IF((VLOOKUP($E188,'Adj NEA Backsheet'!$D$5:$CB$183,I$9,FALSE))="","",(VLOOKUP($E188,'Adj NEA Backsheet'!$D$5:$CB$183,I$9,FALSE))),"")</f>
        <v>3889.2749017676538</v>
      </c>
      <c r="J188" s="122">
        <f ca="1">IFERROR(IF((VLOOKUP($E188,'Adj NEA Backsheet'!$D$5:$CB$183,J$9,FALSE))="","",(VLOOKUP($E188,'Adj NEA Backsheet'!$D$5:$CB$183,J$9,FALSE))),"")</f>
        <v>3912.0504676339615</v>
      </c>
      <c r="K188" s="120">
        <f ca="1">IFERROR(IF((VLOOKUP($E188,'Adj NEA Backsheet'!$D$5:$CB$183,K$9,FALSE))="","",(VLOOKUP($E188,'Adj NEA Backsheet'!$D$5:$CB$183,K$9,FALSE))),"")</f>
        <v>3724.1353213420516</v>
      </c>
      <c r="L188" s="121">
        <f ca="1">IFERROR(IF((VLOOKUP($E188,'Adj NEA Backsheet'!$D$5:$CB$183,L$9,FALSE))="","",(VLOOKUP($E188,'Adj NEA Backsheet'!$D$5:$CB$183,L$9,FALSE))),"")</f>
        <v>3795.5129432229373</v>
      </c>
      <c r="M188" s="121">
        <f ca="1">IFERROR(IF((VLOOKUP($E188,'Adj NEA Backsheet'!$D$5:$CB$183,M$9,FALSE))="","",(VLOOKUP($E188,'Adj NEA Backsheet'!$D$5:$CB$183,M$9,FALSE))),"")</f>
        <v>3977.4708683698254</v>
      </c>
      <c r="N188" s="123">
        <f ca="1">IFERROR(IF((VLOOKUP($E188,'Adj NEA Backsheet'!$D$5:$CB$183,N$9,FALSE))="","",(VLOOKUP($E188,'Adj NEA Backsheet'!$D$5:$CB$183,N$9,FALSE))),"")</f>
        <v>3853.0480583383242</v>
      </c>
      <c r="O188" s="173">
        <f ca="1">IFERROR(IF((VLOOKUP($E188,'Adj NEA Backsheet'!$D$5:$CB$183,O$9,FALSE))="","",(VLOOKUP($E188,'Adj NEA Backsheet'!$D$5:$CB$183,O$9,FALSE))),"")</f>
        <v>3664.7913553633407</v>
      </c>
      <c r="P188" s="122">
        <f ca="1">IFERROR(IF((VLOOKUP($E188,'Adj NEA Backsheet'!$D$5:$CB$183,P$9,FALSE))="","",(VLOOKUP($E188,'Adj NEA Backsheet'!$D$5:$CB$183,P$9,FALSE))),"")</f>
        <v>3710.5708675993465</v>
      </c>
      <c r="Q188" s="123">
        <f ca="1">IFERROR(IF((VLOOKUP($E188,'NEA Backsheet'!$D$5:$CB$183,Q$9,FALSE))="","",(VLOOKUP($E188,'NEA Backsheet'!$D$5:$CB$183,Q$9,FALSE))),"")</f>
        <v>3893.1779716788469</v>
      </c>
      <c r="R188" s="234">
        <f ca="1">IFERROR(IF((VLOOKUP($E188,'NEA Backsheet'!$D$5:$CB$183,R$9,FALSE))="","",(VLOOKUP($E188,'NEA Backsheet'!$D$5:$CB$183,R$9,FALSE))),"")</f>
        <v>3776.7612653104179</v>
      </c>
    </row>
    <row r="189" spans="1:18"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IFERROR(IF((VLOOKUP($E189,'Adj NEA Backsheet'!$D$5:$CB$183,G$9,FALSE))="","",(VLOOKUP($E189,'Adj NEA Backsheet'!$D$5:$CB$183,G$9,FALSE))),"")</f>
        <v>2171.3189002129184</v>
      </c>
      <c r="H189" s="121">
        <f ca="1">IFERROR(IF((VLOOKUP($E189,'Adj NEA Backsheet'!$D$5:$CB$183,H$9,FALSE))="","",(VLOOKUP($E189,'Adj NEA Backsheet'!$D$5:$CB$183,H$9,FALSE))),"")</f>
        <v>2166.2558988078481</v>
      </c>
      <c r="I189" s="121">
        <f ca="1">IFERROR(IF((VLOOKUP($E189,'Adj NEA Backsheet'!$D$5:$CB$183,I$9,FALSE))="","",(VLOOKUP($E189,'Adj NEA Backsheet'!$D$5:$CB$183,I$9,FALSE))),"")</f>
        <v>2262.5068172114743</v>
      </c>
      <c r="J189" s="122">
        <f ca="1">IFERROR(IF((VLOOKUP($E189,'Adj NEA Backsheet'!$D$5:$CB$183,J$9,FALSE))="","",(VLOOKUP($E189,'Adj NEA Backsheet'!$D$5:$CB$183,J$9,FALSE))),"")</f>
        <v>2233.0909435746362</v>
      </c>
      <c r="K189" s="120">
        <f ca="1">IFERROR(IF((VLOOKUP($E189,'Adj NEA Backsheet'!$D$5:$CB$183,K$9,FALSE))="","",(VLOOKUP($E189,'Adj NEA Backsheet'!$D$5:$CB$183,K$9,FALSE))),"")</f>
        <v>2191.3769517432002</v>
      </c>
      <c r="L189" s="121">
        <f ca="1">IFERROR(IF((VLOOKUP($E189,'Adj NEA Backsheet'!$D$5:$CB$183,L$9,FALSE))="","",(VLOOKUP($E189,'Adj NEA Backsheet'!$D$5:$CB$183,L$9,FALSE))),"")</f>
        <v>2213.400539437052</v>
      </c>
      <c r="M189" s="121">
        <f ca="1">IFERROR(IF((VLOOKUP($E189,'Adj NEA Backsheet'!$D$5:$CB$183,M$9,FALSE))="","",(VLOOKUP($E189,'Adj NEA Backsheet'!$D$5:$CB$183,M$9,FALSE))),"")</f>
        <v>2297.7980676898519</v>
      </c>
      <c r="N189" s="123">
        <f ca="1">IFERROR(IF((VLOOKUP($E189,'Adj NEA Backsheet'!$D$5:$CB$183,N$9,FALSE))="","",(VLOOKUP($E189,'Adj NEA Backsheet'!$D$5:$CB$183,N$9,FALSE))),"")</f>
        <v>2210.3854279166803</v>
      </c>
      <c r="O189" s="173">
        <f ca="1">IFERROR(IF((VLOOKUP($E189,'Adj NEA Backsheet'!$D$5:$CB$183,O$9,FALSE))="","",(VLOOKUP($E189,'Adj NEA Backsheet'!$D$5:$CB$183,O$9,FALSE))),"")</f>
        <v>2222.8942458787787</v>
      </c>
      <c r="P189" s="122">
        <f ca="1">IFERROR(IF((VLOOKUP($E189,'Adj NEA Backsheet'!$D$5:$CB$183,P$9,FALSE))="","",(VLOOKUP($E189,'Adj NEA Backsheet'!$D$5:$CB$183,P$9,FALSE))),"")</f>
        <v>2207.0139672902988</v>
      </c>
      <c r="Q189" s="123">
        <f ca="1">IFERROR(IF((VLOOKUP($E189,'NEA Backsheet'!$D$5:$CB$183,Q$9,FALSE))="","",(VLOOKUP($E189,'NEA Backsheet'!$D$5:$CB$183,Q$9,FALSE))),"")</f>
        <v>2365.802940799284</v>
      </c>
      <c r="R189" s="234">
        <f ca="1">IFERROR(IF((VLOOKUP($E189,'NEA Backsheet'!$D$5:$CB$183,R$9,FALSE))="","",(VLOOKUP($E189,'NEA Backsheet'!$D$5:$CB$183,R$9,FALSE))),"")</f>
        <v>2392.6535651810163</v>
      </c>
    </row>
    <row r="190" spans="1:18"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IFERROR(IF((VLOOKUP($E190,'Adj NEA Backsheet'!$D$5:$CB$183,G$9,FALSE))="","",(VLOOKUP($E190,'Adj NEA Backsheet'!$D$5:$CB$183,G$9,FALSE))),"")</f>
        <v>2835.8555434912605</v>
      </c>
      <c r="H190" s="121">
        <f ca="1">IFERROR(IF((VLOOKUP($E190,'Adj NEA Backsheet'!$D$5:$CB$183,H$9,FALSE))="","",(VLOOKUP($E190,'Adj NEA Backsheet'!$D$5:$CB$183,H$9,FALSE))),"")</f>
        <v>2696.1218445229665</v>
      </c>
      <c r="I190" s="121">
        <f ca="1">IFERROR(IF((VLOOKUP($E190,'Adj NEA Backsheet'!$D$5:$CB$183,I$9,FALSE))="","",(VLOOKUP($E190,'Adj NEA Backsheet'!$D$5:$CB$183,I$9,FALSE))),"")</f>
        <v>2792.3091476815734</v>
      </c>
      <c r="J190" s="122">
        <f ca="1">IFERROR(IF((VLOOKUP($E190,'Adj NEA Backsheet'!$D$5:$CB$183,J$9,FALSE))="","",(VLOOKUP($E190,'Adj NEA Backsheet'!$D$5:$CB$183,J$9,FALSE))),"")</f>
        <v>2724.607877342115</v>
      </c>
      <c r="K190" s="120">
        <f ca="1">IFERROR(IF((VLOOKUP($E190,'Adj NEA Backsheet'!$D$5:$CB$183,K$9,FALSE))="","",(VLOOKUP($E190,'Adj NEA Backsheet'!$D$5:$CB$183,K$9,FALSE))),"")</f>
        <v>2663.8657012687549</v>
      </c>
      <c r="L190" s="121">
        <f ca="1">IFERROR(IF((VLOOKUP($E190,'Adj NEA Backsheet'!$D$5:$CB$183,L$9,FALSE))="","",(VLOOKUP($E190,'Adj NEA Backsheet'!$D$5:$CB$183,L$9,FALSE))),"")</f>
        <v>2582.8203691174253</v>
      </c>
      <c r="M190" s="121">
        <f ca="1">IFERROR(IF((VLOOKUP($E190,'Adj NEA Backsheet'!$D$5:$CB$183,M$9,FALSE))="","",(VLOOKUP($E190,'Adj NEA Backsheet'!$D$5:$CB$183,M$9,FALSE))),"")</f>
        <v>2801.0700986257134</v>
      </c>
      <c r="N190" s="123">
        <f ca="1">IFERROR(IF((VLOOKUP($E190,'Adj NEA Backsheet'!$D$5:$CB$183,N$9,FALSE))="","",(VLOOKUP($E190,'Adj NEA Backsheet'!$D$5:$CB$183,N$9,FALSE))),"")</f>
        <v>2719.2776700833383</v>
      </c>
      <c r="O190" s="173">
        <f ca="1">IFERROR(IF((VLOOKUP($E190,'Adj NEA Backsheet'!$D$5:$CB$183,O$9,FALSE))="","",(VLOOKUP($E190,'Adj NEA Backsheet'!$D$5:$CB$183,O$9,FALSE))),"")</f>
        <v>2703.196419046958</v>
      </c>
      <c r="P190" s="122">
        <f ca="1">IFERROR(IF((VLOOKUP($E190,'Adj NEA Backsheet'!$D$5:$CB$183,P$9,FALSE))="","",(VLOOKUP($E190,'Adj NEA Backsheet'!$D$5:$CB$183,P$9,FALSE))),"")</f>
        <v>2737.9147898372203</v>
      </c>
      <c r="Q190" s="123">
        <f ca="1">IFERROR(IF((VLOOKUP($E190,'NEA Backsheet'!$D$5:$CB$183,Q$9,FALSE))="","",(VLOOKUP($E190,'NEA Backsheet'!$D$5:$CB$183,Q$9,FALSE))),"")</f>
        <v>2971.161971586575</v>
      </c>
      <c r="R190" s="234">
        <f ca="1">IFERROR(IF((VLOOKUP($E190,'NEA Backsheet'!$D$5:$CB$183,R$9,FALSE))="","",(VLOOKUP($E190,'NEA Backsheet'!$D$5:$CB$183,R$9,FALSE))),"")</f>
        <v>2822.6352611577622</v>
      </c>
    </row>
    <row r="191" spans="1:18"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IFERROR(IF((VLOOKUP($E191,'Adj NEA Backsheet'!$D$5:$CB$183,G$9,FALSE))="","",(VLOOKUP($E191,'Adj NEA Backsheet'!$D$5:$CB$183,G$9,FALSE))),"")</f>
        <v>2396.1121555578657</v>
      </c>
      <c r="H191" s="121">
        <f ca="1">IFERROR(IF((VLOOKUP($E191,'Adj NEA Backsheet'!$D$5:$CB$183,H$9,FALSE))="","",(VLOOKUP($E191,'Adj NEA Backsheet'!$D$5:$CB$183,H$9,FALSE))),"")</f>
        <v>2298.9507273596282</v>
      </c>
      <c r="I191" s="121">
        <f ca="1">IFERROR(IF((VLOOKUP($E191,'Adj NEA Backsheet'!$D$5:$CB$183,I$9,FALSE))="","",(VLOOKUP($E191,'Adj NEA Backsheet'!$D$5:$CB$183,I$9,FALSE))),"")</f>
        <v>2415.3886114013053</v>
      </c>
      <c r="J191" s="122">
        <f ca="1">IFERROR(IF((VLOOKUP($E191,'Adj NEA Backsheet'!$D$5:$CB$183,J$9,FALSE))="","",(VLOOKUP($E191,'Adj NEA Backsheet'!$D$5:$CB$183,J$9,FALSE))),"")</f>
        <v>2338.9432426622761</v>
      </c>
      <c r="K191" s="120">
        <f ca="1">IFERROR(IF((VLOOKUP($E191,'Adj NEA Backsheet'!$D$5:$CB$183,K$9,FALSE))="","",(VLOOKUP($E191,'Adj NEA Backsheet'!$D$5:$CB$183,K$9,FALSE))),"")</f>
        <v>2309.7438606994979</v>
      </c>
      <c r="L191" s="121">
        <f ca="1">IFERROR(IF((VLOOKUP($E191,'Adj NEA Backsheet'!$D$5:$CB$183,L$9,FALSE))="","",(VLOOKUP($E191,'Adj NEA Backsheet'!$D$5:$CB$183,L$9,FALSE))),"")</f>
        <v>2306.6571928096682</v>
      </c>
      <c r="M191" s="121">
        <f ca="1">IFERROR(IF((VLOOKUP($E191,'Adj NEA Backsheet'!$D$5:$CB$183,M$9,FALSE))="","",(VLOOKUP($E191,'Adj NEA Backsheet'!$D$5:$CB$183,M$9,FALSE))),"")</f>
        <v>2579.9469389716114</v>
      </c>
      <c r="N191" s="123">
        <f ca="1">IFERROR(IF((VLOOKUP($E191,'Adj NEA Backsheet'!$D$5:$CB$183,N$9,FALSE))="","",(VLOOKUP($E191,'Adj NEA Backsheet'!$D$5:$CB$183,N$9,FALSE))),"")</f>
        <v>2544.8486285865088</v>
      </c>
      <c r="O191" s="173">
        <f ca="1">IFERROR(IF((VLOOKUP($E191,'Adj NEA Backsheet'!$D$5:$CB$183,O$9,FALSE))="","",(VLOOKUP($E191,'Adj NEA Backsheet'!$D$5:$CB$183,O$9,FALSE))),"")</f>
        <v>2438.1346573814531</v>
      </c>
      <c r="P191" s="122">
        <f ca="1">IFERROR(IF((VLOOKUP($E191,'Adj NEA Backsheet'!$D$5:$CB$183,P$9,FALSE))="","",(VLOOKUP($E191,'Adj NEA Backsheet'!$D$5:$CB$183,P$9,FALSE))),"")</f>
        <v>2504.7256218885859</v>
      </c>
      <c r="Q191" s="123">
        <f ca="1">IFERROR(IF((VLOOKUP($E191,'NEA Backsheet'!$D$5:$CB$183,Q$9,FALSE))="","",(VLOOKUP($E191,'NEA Backsheet'!$D$5:$CB$183,Q$9,FALSE))),"")</f>
        <v>2586.2430577432692</v>
      </c>
      <c r="R191" s="234">
        <f ca="1">IFERROR(IF((VLOOKUP($E191,'NEA Backsheet'!$D$5:$CB$183,R$9,FALSE))="","",(VLOOKUP($E191,'NEA Backsheet'!$D$5:$CB$183,R$9,FALSE))),"")</f>
        <v>2610.0174687197991</v>
      </c>
    </row>
    <row r="192" spans="1:18"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IFERROR(IF((VLOOKUP($E192,'Adj NEA Backsheet'!$D$5:$CB$183,G$9,FALSE))="","",(VLOOKUP($E192,'Adj NEA Backsheet'!$D$5:$CB$183,G$9,FALSE))),"")</f>
        <v>2723.1472950399943</v>
      </c>
      <c r="H192" s="126">
        <f ca="1">IFERROR(IF((VLOOKUP($E192,'Adj NEA Backsheet'!$D$5:$CB$183,H$9,FALSE))="","",(VLOOKUP($E192,'Adj NEA Backsheet'!$D$5:$CB$183,H$9,FALSE))),"")</f>
        <v>2648.3926086328051</v>
      </c>
      <c r="I192" s="126">
        <f ca="1">IFERROR(IF((VLOOKUP($E192,'Adj NEA Backsheet'!$D$5:$CB$183,I$9,FALSE))="","",(VLOOKUP($E192,'Adj NEA Backsheet'!$D$5:$CB$183,I$9,FALSE))),"")</f>
        <v>2870.5047621649155</v>
      </c>
      <c r="J192" s="127">
        <f ca="1">IFERROR(IF((VLOOKUP($E192,'Adj NEA Backsheet'!$D$5:$CB$183,J$9,FALSE))="","",(VLOOKUP($E192,'Adj NEA Backsheet'!$D$5:$CB$183,J$9,FALSE))),"")</f>
        <v>2839.4558982088165</v>
      </c>
      <c r="K192" s="125">
        <f ca="1">IFERROR(IF((VLOOKUP($E192,'Adj NEA Backsheet'!$D$5:$CB$183,K$9,FALSE))="","",(VLOOKUP($E192,'Adj NEA Backsheet'!$D$5:$CB$183,K$9,FALSE))),"")</f>
        <v>2697.6141422661817</v>
      </c>
      <c r="L192" s="126">
        <f ca="1">IFERROR(IF((VLOOKUP($E192,'Adj NEA Backsheet'!$D$5:$CB$183,L$9,FALSE))="","",(VLOOKUP($E192,'Adj NEA Backsheet'!$D$5:$CB$183,L$9,FALSE))),"")</f>
        <v>2678.7761397761165</v>
      </c>
      <c r="M192" s="126">
        <f ca="1">IFERROR(IF((VLOOKUP($E192,'Adj NEA Backsheet'!$D$5:$CB$183,M$9,FALSE))="","",(VLOOKUP($E192,'Adj NEA Backsheet'!$D$5:$CB$183,M$9,FALSE))),"")</f>
        <v>2811.6105127274136</v>
      </c>
      <c r="N192" s="128">
        <f ca="1">IFERROR(IF((VLOOKUP($E192,'Adj NEA Backsheet'!$D$5:$CB$183,N$9,FALSE))="","",(VLOOKUP($E192,'Adj NEA Backsheet'!$D$5:$CB$183,N$9,FALSE))),"")</f>
        <v>2762.5651162643762</v>
      </c>
      <c r="O192" s="174">
        <f ca="1">IFERROR(IF((VLOOKUP($E192,'Adj NEA Backsheet'!$D$5:$CB$183,O$9,FALSE))="","",(VLOOKUP($E192,'Adj NEA Backsheet'!$D$5:$CB$183,O$9,FALSE))),"")</f>
        <v>2873.0536898504124</v>
      </c>
      <c r="P192" s="127">
        <f ca="1">IFERROR(IF((VLOOKUP($E192,'Adj NEA Backsheet'!$D$5:$CB$183,P$9,FALSE))="","",(VLOOKUP($E192,'Adj NEA Backsheet'!$D$5:$CB$183,P$9,FALSE))),"")</f>
        <v>2817.2554208189395</v>
      </c>
      <c r="Q192" s="128">
        <f ca="1">IFERROR(IF((VLOOKUP($E192,'NEA Backsheet'!$D$5:$CB$183,Q$9,FALSE))="","",(VLOOKUP($E192,'NEA Backsheet'!$D$5:$CB$183,Q$9,FALSE))),"")</f>
        <v>3031.73178307338</v>
      </c>
      <c r="R192" s="235">
        <f ca="1">IFERROR(IF((VLOOKUP($E192,'NEA Backsheet'!$D$5:$CB$183,R$9,FALSE))="","",(VLOOKUP($E192,'NEA Backsheet'!$D$5:$CB$183,R$9,FALSE))),"")</f>
        <v>2860.0668545697486</v>
      </c>
    </row>
    <row r="194" spans="1:21" s="158" customFormat="1" x14ac:dyDescent="0.3">
      <c r="A194" s="37"/>
      <c r="B194" s="37"/>
      <c r="C194" s="37"/>
      <c r="D194" s="37"/>
      <c r="E194" s="38" t="s">
        <v>1090</v>
      </c>
      <c r="F194" s="37"/>
      <c r="G194" s="37"/>
      <c r="H194" s="37"/>
      <c r="I194" s="37"/>
      <c r="J194" s="37"/>
      <c r="K194" s="37"/>
      <c r="L194" s="37"/>
      <c r="M194" s="37"/>
      <c r="N194" s="37"/>
      <c r="O194" s="37"/>
      <c r="P194" s="37"/>
      <c r="Q194" s="37"/>
      <c r="R194" s="37"/>
      <c r="S194" s="37"/>
      <c r="U194" s="1"/>
    </row>
    <row r="196" spans="1:21" x14ac:dyDescent="0.3">
      <c r="E196" s="384" t="s">
        <v>1092</v>
      </c>
      <c r="F196" s="384"/>
      <c r="G196" s="384"/>
    </row>
  </sheetData>
  <sheetProtection algorithmName="SHA-512" hashValue="kI3sJdAD376ZLcEjyd5zhOHCjjANjBZRCkzDxGn5Z9C4DeOzDVxE0K7BMcORW/ezwhFElB/+eN9rvKyg/IzaBw==" saltValue="T4VWxN7CnPBX2x/IvjqlLQ==" spinCount="100000" sheet="1" objects="1" scenarios="1" formatColumns="0" formatRows="0" autoFilter="0"/>
  <autoFilter ref="B13:R192" xr:uid="{00000000-0009-0000-0000-000019000000}"/>
  <mergeCells count="6">
    <mergeCell ref="O11:R12"/>
    <mergeCell ref="E196:G196"/>
    <mergeCell ref="B1:L1"/>
    <mergeCell ref="B2:L2"/>
    <mergeCell ref="G11:J12"/>
    <mergeCell ref="K11:N12"/>
  </mergeCells>
  <hyperlinks>
    <hyperlink ref="E6" location="Contents!A1" display="&lt;&lt; Contents" xr:uid="{00000000-0004-0000-19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FFFF00"/>
  </sheetPr>
  <dimension ref="A1:CB183"/>
  <sheetViews>
    <sheetView zoomScale="80" zoomScaleNormal="80" workbookViewId="0">
      <selection activeCell="D3" sqref="D3"/>
    </sheetView>
  </sheetViews>
  <sheetFormatPr defaultRowHeight="14.4" x14ac:dyDescent="0.3"/>
  <cols>
    <col min="6" max="17" width="9.6640625" style="160" customWidth="1"/>
    <col min="18" max="41" width="11.6640625" style="160" customWidth="1"/>
    <col min="42" max="44" width="12.6640625" style="160" customWidth="1"/>
    <col min="45" max="63" width="9.109375" style="160"/>
  </cols>
  <sheetData>
    <row r="1" spans="1:80" x14ac:dyDescent="0.3">
      <c r="D1">
        <v>1</v>
      </c>
      <c r="E1">
        <v>2</v>
      </c>
      <c r="F1" s="160">
        <v>3</v>
      </c>
      <c r="G1" s="160">
        <v>4</v>
      </c>
      <c r="H1" s="160">
        <v>5</v>
      </c>
      <c r="I1" s="160">
        <v>6</v>
      </c>
      <c r="J1" s="160">
        <v>7</v>
      </c>
      <c r="K1" s="160">
        <v>8</v>
      </c>
      <c r="L1" s="160">
        <v>9</v>
      </c>
      <c r="M1" s="160">
        <v>10</v>
      </c>
      <c r="N1" s="160">
        <v>11</v>
      </c>
      <c r="O1" s="160">
        <v>12</v>
      </c>
      <c r="P1" s="160">
        <v>13</v>
      </c>
      <c r="Q1" s="160">
        <v>14</v>
      </c>
      <c r="R1" s="160">
        <v>15</v>
      </c>
      <c r="S1" s="160">
        <v>16</v>
      </c>
      <c r="T1" s="160">
        <v>17</v>
      </c>
      <c r="U1" s="160">
        <v>18</v>
      </c>
      <c r="V1" s="160">
        <v>19</v>
      </c>
      <c r="W1" s="160">
        <v>20</v>
      </c>
      <c r="X1" s="160">
        <v>21</v>
      </c>
      <c r="Y1" s="160">
        <v>22</v>
      </c>
      <c r="Z1" s="160">
        <v>23</v>
      </c>
      <c r="AA1" s="160">
        <v>24</v>
      </c>
      <c r="AB1" s="160">
        <v>25</v>
      </c>
      <c r="AC1" s="160">
        <v>26</v>
      </c>
      <c r="AD1" s="160">
        <v>27</v>
      </c>
      <c r="AE1" s="160">
        <v>28</v>
      </c>
      <c r="AF1" s="160">
        <v>29</v>
      </c>
      <c r="AG1" s="160">
        <v>30</v>
      </c>
      <c r="AH1" s="160">
        <v>31</v>
      </c>
      <c r="AI1" s="160">
        <v>32</v>
      </c>
      <c r="AJ1" s="160">
        <v>33</v>
      </c>
      <c r="AK1" s="160">
        <v>34</v>
      </c>
      <c r="AL1" s="160">
        <v>35</v>
      </c>
      <c r="AM1" s="160">
        <v>36</v>
      </c>
      <c r="AN1" s="160">
        <v>37</v>
      </c>
      <c r="AO1" s="160">
        <v>38</v>
      </c>
      <c r="AP1" s="160">
        <v>39</v>
      </c>
      <c r="AQ1" s="160">
        <v>40</v>
      </c>
      <c r="AR1" s="160">
        <v>41</v>
      </c>
      <c r="AS1" s="160">
        <v>42</v>
      </c>
      <c r="AT1" s="160">
        <v>43</v>
      </c>
      <c r="AU1" s="160">
        <v>44</v>
      </c>
      <c r="AV1" s="160">
        <v>45</v>
      </c>
      <c r="AW1" s="160">
        <v>46</v>
      </c>
      <c r="AX1" s="160">
        <v>47</v>
      </c>
      <c r="AY1" s="160">
        <v>48</v>
      </c>
      <c r="AZ1" s="160">
        <v>49</v>
      </c>
      <c r="BA1" s="160">
        <v>50</v>
      </c>
      <c r="BB1" s="160">
        <v>51</v>
      </c>
      <c r="BC1" s="160">
        <v>52</v>
      </c>
      <c r="BD1" s="160">
        <v>53</v>
      </c>
      <c r="BE1" s="160">
        <v>54</v>
      </c>
      <c r="BF1" s="160">
        <v>55</v>
      </c>
      <c r="BG1" s="160">
        <v>56</v>
      </c>
      <c r="BH1" s="160">
        <v>57</v>
      </c>
      <c r="BI1" s="160">
        <v>58</v>
      </c>
      <c r="BJ1" s="160">
        <v>59</v>
      </c>
      <c r="BK1" s="160">
        <v>60</v>
      </c>
      <c r="BL1" s="160">
        <v>61</v>
      </c>
      <c r="BM1" s="160">
        <v>62</v>
      </c>
      <c r="BN1" s="160">
        <v>63</v>
      </c>
      <c r="BO1" s="160">
        <v>64</v>
      </c>
      <c r="BP1" s="160">
        <v>65</v>
      </c>
      <c r="BQ1" s="160">
        <v>66</v>
      </c>
      <c r="BR1" s="160">
        <v>67</v>
      </c>
      <c r="BS1" s="160">
        <v>68</v>
      </c>
      <c r="BT1" s="160">
        <v>69</v>
      </c>
      <c r="BU1" s="160">
        <v>70</v>
      </c>
      <c r="BV1" s="160">
        <v>71</v>
      </c>
      <c r="BW1" s="160">
        <v>72</v>
      </c>
      <c r="BX1" s="160">
        <v>73</v>
      </c>
      <c r="BY1" s="160">
        <v>74</v>
      </c>
      <c r="BZ1" s="160">
        <v>75</v>
      </c>
      <c r="CA1" s="160">
        <v>76</v>
      </c>
      <c r="CB1" s="160">
        <v>77</v>
      </c>
    </row>
    <row r="3" spans="1:80" x14ac:dyDescent="0.3">
      <c r="F3" s="348" t="s">
        <v>1109</v>
      </c>
      <c r="G3" s="348"/>
      <c r="H3" s="348"/>
      <c r="I3" s="348"/>
      <c r="J3" s="348" t="s">
        <v>1111</v>
      </c>
      <c r="K3" s="348"/>
      <c r="L3" s="348"/>
      <c r="M3" s="348"/>
      <c r="N3" s="348" t="s">
        <v>1110</v>
      </c>
      <c r="O3" s="348"/>
      <c r="P3" s="348"/>
      <c r="Q3" s="348"/>
      <c r="R3" s="348" t="s">
        <v>1112</v>
      </c>
      <c r="S3" s="348"/>
      <c r="T3" s="348"/>
      <c r="U3" s="348"/>
      <c r="V3" s="348" t="s">
        <v>1113</v>
      </c>
      <c r="W3" s="348"/>
      <c r="X3" s="348"/>
      <c r="Y3" s="348"/>
      <c r="Z3" s="348" t="s">
        <v>1114</v>
      </c>
      <c r="AA3" s="348"/>
      <c r="AB3" s="348"/>
      <c r="AC3" s="348"/>
      <c r="AD3" s="348" t="s">
        <v>1115</v>
      </c>
      <c r="AE3" s="348"/>
      <c r="AF3" s="348"/>
      <c r="AG3" s="348"/>
      <c r="AH3" s="348" t="s">
        <v>1116</v>
      </c>
      <c r="AI3" s="348"/>
      <c r="AJ3" s="348"/>
      <c r="AK3" s="348"/>
      <c r="AL3" s="348" t="s">
        <v>1117</v>
      </c>
      <c r="AM3" s="348"/>
      <c r="AN3" s="348"/>
      <c r="AO3" s="348"/>
      <c r="AP3" s="348" t="s">
        <v>886</v>
      </c>
      <c r="AQ3" s="348"/>
      <c r="AR3" s="348"/>
      <c r="AS3" s="348" t="s">
        <v>1118</v>
      </c>
      <c r="AT3" s="348"/>
      <c r="AU3" s="348"/>
      <c r="AV3" s="348"/>
      <c r="AW3" s="348" t="s">
        <v>1119</v>
      </c>
      <c r="AX3" s="348"/>
      <c r="AY3" s="348"/>
      <c r="AZ3" s="348"/>
      <c r="BA3" s="348" t="s">
        <v>1120</v>
      </c>
      <c r="BB3" s="348"/>
      <c r="BC3" s="348"/>
      <c r="BD3" s="348"/>
      <c r="BE3" s="348" t="s">
        <v>1121</v>
      </c>
      <c r="BF3" s="348"/>
      <c r="BG3" s="348"/>
      <c r="BH3" s="348"/>
      <c r="BI3" s="348" t="s">
        <v>1122</v>
      </c>
      <c r="BJ3" s="348"/>
      <c r="BK3" s="348"/>
      <c r="BL3" s="348"/>
      <c r="BM3" s="348" t="s">
        <v>1123</v>
      </c>
      <c r="BN3" s="348"/>
      <c r="BO3" s="348"/>
      <c r="BP3" s="348"/>
      <c r="BQ3" s="348" t="s">
        <v>1124</v>
      </c>
      <c r="BR3" s="348"/>
      <c r="BS3" s="348"/>
      <c r="BT3" s="348"/>
      <c r="BU3" s="348" t="s">
        <v>1125</v>
      </c>
      <c r="BV3" s="348"/>
      <c r="BW3" s="348"/>
      <c r="BX3" s="348"/>
      <c r="BY3" s="348" t="s">
        <v>1126</v>
      </c>
      <c r="BZ3" s="348"/>
      <c r="CA3" s="348"/>
      <c r="CB3" s="348"/>
    </row>
    <row r="4" spans="1:80" x14ac:dyDescent="0.3">
      <c r="A4" t="s">
        <v>872</v>
      </c>
      <c r="B4" t="s">
        <v>873</v>
      </c>
      <c r="C4" t="s">
        <v>874</v>
      </c>
      <c r="D4" t="s">
        <v>195</v>
      </c>
      <c r="E4" t="s">
        <v>219</v>
      </c>
      <c r="F4" s="160" t="s">
        <v>876</v>
      </c>
      <c r="G4" s="160" t="s">
        <v>877</v>
      </c>
      <c r="H4" s="160" t="s">
        <v>878</v>
      </c>
      <c r="I4" s="160" t="s">
        <v>879</v>
      </c>
      <c r="J4" s="160" t="s">
        <v>881</v>
      </c>
      <c r="K4" s="160" t="s">
        <v>882</v>
      </c>
      <c r="L4" s="160" t="s">
        <v>883</v>
      </c>
      <c r="M4" s="160" t="s">
        <v>884</v>
      </c>
      <c r="N4" s="160" t="s">
        <v>881</v>
      </c>
      <c r="O4" s="160" t="s">
        <v>882</v>
      </c>
      <c r="P4" s="160" t="s">
        <v>883</v>
      </c>
      <c r="Q4" s="160" t="s">
        <v>884</v>
      </c>
      <c r="R4" s="160" t="s">
        <v>876</v>
      </c>
      <c r="S4" s="160" t="s">
        <v>877</v>
      </c>
      <c r="T4" s="160" t="s">
        <v>878</v>
      </c>
      <c r="U4" s="160" t="s">
        <v>879</v>
      </c>
      <c r="V4" s="160" t="s">
        <v>881</v>
      </c>
      <c r="W4" s="160" t="s">
        <v>882</v>
      </c>
      <c r="X4" s="160" t="s">
        <v>883</v>
      </c>
      <c r="Y4" s="160" t="s">
        <v>884</v>
      </c>
      <c r="Z4" s="160" t="s">
        <v>881</v>
      </c>
      <c r="AA4" s="160" t="s">
        <v>882</v>
      </c>
      <c r="AB4" s="160" t="s">
        <v>883</v>
      </c>
      <c r="AC4" s="160" t="s">
        <v>884</v>
      </c>
      <c r="AD4" s="160" t="s">
        <v>876</v>
      </c>
      <c r="AE4" s="160" t="s">
        <v>877</v>
      </c>
      <c r="AF4" s="160" t="s">
        <v>878</v>
      </c>
      <c r="AG4" s="160" t="s">
        <v>879</v>
      </c>
      <c r="AH4" s="160" t="s">
        <v>881</v>
      </c>
      <c r="AI4" s="160" t="s">
        <v>882</v>
      </c>
      <c r="AJ4" s="160" t="s">
        <v>883</v>
      </c>
      <c r="AK4" s="160" t="s">
        <v>884</v>
      </c>
      <c r="AL4" s="160" t="s">
        <v>881</v>
      </c>
      <c r="AM4" s="160" t="s">
        <v>882</v>
      </c>
      <c r="AN4" s="160" t="s">
        <v>883</v>
      </c>
      <c r="AO4" s="160" t="s">
        <v>884</v>
      </c>
      <c r="AP4" s="160">
        <v>2017</v>
      </c>
      <c r="AQ4" s="160">
        <v>2018</v>
      </c>
      <c r="AR4" s="160">
        <v>2019</v>
      </c>
      <c r="AS4" s="160" t="s">
        <v>876</v>
      </c>
      <c r="AT4" s="160" t="s">
        <v>877</v>
      </c>
      <c r="AU4" s="160" t="s">
        <v>878</v>
      </c>
      <c r="AV4" s="160" t="s">
        <v>879</v>
      </c>
      <c r="AW4" s="160" t="s">
        <v>881</v>
      </c>
      <c r="AX4" s="160" t="s">
        <v>882</v>
      </c>
      <c r="AY4" s="160" t="s">
        <v>883</v>
      </c>
      <c r="AZ4" s="160" t="s">
        <v>884</v>
      </c>
      <c r="BA4" s="160" t="s">
        <v>881</v>
      </c>
      <c r="BB4" s="160" t="s">
        <v>882</v>
      </c>
      <c r="BC4" s="160" t="s">
        <v>883</v>
      </c>
      <c r="BD4" s="160" t="s">
        <v>884</v>
      </c>
      <c r="BE4" s="160" t="s">
        <v>876</v>
      </c>
      <c r="BF4" s="160" t="s">
        <v>877</v>
      </c>
      <c r="BG4" s="160" t="s">
        <v>878</v>
      </c>
      <c r="BH4" s="160" t="s">
        <v>879</v>
      </c>
      <c r="BI4" s="160" t="s">
        <v>881</v>
      </c>
      <c r="BJ4" s="160" t="s">
        <v>882</v>
      </c>
      <c r="BK4" s="160" t="s">
        <v>883</v>
      </c>
      <c r="BL4" s="160" t="s">
        <v>884</v>
      </c>
      <c r="BM4" s="160" t="s">
        <v>881</v>
      </c>
      <c r="BN4" s="160" t="s">
        <v>882</v>
      </c>
      <c r="BO4" s="160" t="s">
        <v>883</v>
      </c>
      <c r="BP4" s="160" t="s">
        <v>884</v>
      </c>
      <c r="BQ4" s="160" t="s">
        <v>876</v>
      </c>
      <c r="BR4" s="160" t="s">
        <v>877</v>
      </c>
      <c r="BS4" s="160" t="s">
        <v>878</v>
      </c>
      <c r="BT4" s="160" t="s">
        <v>879</v>
      </c>
      <c r="BU4" s="160" t="s">
        <v>881</v>
      </c>
      <c r="BV4" s="160" t="s">
        <v>882</v>
      </c>
      <c r="BW4" s="160" t="s">
        <v>883</v>
      </c>
      <c r="BX4" s="160" t="s">
        <v>884</v>
      </c>
      <c r="BY4" s="160" t="s">
        <v>881</v>
      </c>
      <c r="BZ4" s="160" t="s">
        <v>882</v>
      </c>
      <c r="CA4" s="160" t="s">
        <v>883</v>
      </c>
      <c r="CB4" s="160" t="s">
        <v>884</v>
      </c>
    </row>
    <row r="5" spans="1:80" x14ac:dyDescent="0.3">
      <c r="D5" t="s">
        <v>219</v>
      </c>
      <c r="E5" t="s">
        <v>871</v>
      </c>
      <c r="F5" s="14">
        <f t="shared" ref="F5:AR5" si="0">SUM(F$34:F$183)</f>
        <v>460081.99999999983</v>
      </c>
      <c r="G5" s="14">
        <f t="shared" si="0"/>
        <v>462707.00000000012</v>
      </c>
      <c r="H5" s="14">
        <f t="shared" si="0"/>
        <v>489578.00000000006</v>
      </c>
      <c r="I5" s="14">
        <f t="shared" si="0"/>
        <v>473936.00000000012</v>
      </c>
      <c r="J5" s="14">
        <f t="shared" si="0"/>
        <v>488987</v>
      </c>
      <c r="K5" s="14">
        <f t="shared" si="0"/>
        <v>488915.00000000017</v>
      </c>
      <c r="L5" s="14">
        <f t="shared" si="0"/>
        <v>503885.00000000017</v>
      </c>
      <c r="M5" s="14">
        <f t="shared" si="0"/>
        <v>493289.00000000012</v>
      </c>
      <c r="N5" s="14">
        <f t="shared" si="0"/>
        <v>509754.99999999988</v>
      </c>
      <c r="O5" s="14">
        <f t="shared" si="0"/>
        <v>514851</v>
      </c>
      <c r="P5" s="14">
        <f t="shared" si="0"/>
        <v>548680.00000000012</v>
      </c>
      <c r="Q5" s="14">
        <f t="shared" si="0"/>
        <v>540711.00000000023</v>
      </c>
      <c r="R5" s="14">
        <f t="shared" si="0"/>
        <v>1012735.9999999998</v>
      </c>
      <c r="S5" s="14">
        <f t="shared" si="0"/>
        <v>1000686.9999999997</v>
      </c>
      <c r="T5" s="14">
        <f t="shared" si="0"/>
        <v>1044765.9999999997</v>
      </c>
      <c r="U5" s="14">
        <f t="shared" si="0"/>
        <v>1050106.0000000002</v>
      </c>
      <c r="V5" s="14">
        <f t="shared" si="0"/>
        <v>1021176</v>
      </c>
      <c r="W5" s="14">
        <f t="shared" si="0"/>
        <v>1018151</v>
      </c>
      <c r="X5" s="14">
        <f t="shared" si="0"/>
        <v>1052018</v>
      </c>
      <c r="Y5" s="14">
        <f t="shared" si="0"/>
        <v>1037010.0000000006</v>
      </c>
      <c r="Z5" s="14">
        <f t="shared" si="0"/>
        <v>1032292</v>
      </c>
      <c r="AA5" s="14">
        <f t="shared" si="0"/>
        <v>1025619.0000000003</v>
      </c>
      <c r="AB5" s="14">
        <f t="shared" si="0"/>
        <v>1075894.0000000002</v>
      </c>
      <c r="AC5" s="14">
        <f t="shared" si="0"/>
        <v>1069358.9999999993</v>
      </c>
      <c r="AD5" s="14">
        <f t="shared" si="0"/>
        <v>1472818.0000000012</v>
      </c>
      <c r="AE5" s="14">
        <f t="shared" si="0"/>
        <v>1463393.9999999993</v>
      </c>
      <c r="AF5" s="14">
        <f t="shared" si="0"/>
        <v>1534344.0000000002</v>
      </c>
      <c r="AG5" s="14">
        <f t="shared" si="0"/>
        <v>1524042</v>
      </c>
      <c r="AH5" s="14">
        <f t="shared" si="0"/>
        <v>1510163.0000000005</v>
      </c>
      <c r="AI5" s="14">
        <f t="shared" si="0"/>
        <v>1507066.0000000002</v>
      </c>
      <c r="AJ5" s="14">
        <f t="shared" si="0"/>
        <v>1555902.9999999995</v>
      </c>
      <c r="AK5" s="14">
        <f t="shared" si="0"/>
        <v>1530299</v>
      </c>
      <c r="AL5" s="14">
        <f t="shared" si="0"/>
        <v>1542047</v>
      </c>
      <c r="AM5" s="14">
        <f t="shared" si="0"/>
        <v>1540470</v>
      </c>
      <c r="AN5" s="14">
        <f t="shared" si="0"/>
        <v>1624573.9999999998</v>
      </c>
      <c r="AO5" s="14">
        <f t="shared" si="0"/>
        <v>1610070.0000000002</v>
      </c>
      <c r="AP5" s="14">
        <f t="shared" si="0"/>
        <v>55619430</v>
      </c>
      <c r="AQ5" s="14">
        <f t="shared" si="0"/>
        <v>55997685.997999988</v>
      </c>
      <c r="AR5" s="14">
        <f t="shared" si="0"/>
        <v>56357465.994000003</v>
      </c>
      <c r="AS5" s="14">
        <f>IFERROR((F5/$AP5)*100000,"")</f>
        <v>827.19653905119105</v>
      </c>
      <c r="AT5" s="14">
        <f t="shared" ref="AT5:BS5" si="1">IFERROR((G5/$AP5)*100000,"")</f>
        <v>831.91611276850574</v>
      </c>
      <c r="AU5" s="14">
        <f t="shared" si="1"/>
        <v>880.22836623820126</v>
      </c>
      <c r="AV5" s="14">
        <f>IFERROR((I5/$AQ5)*100000,"")</f>
        <v>846.34925810492814</v>
      </c>
      <c r="AW5" s="14">
        <f t="shared" ref="AW5:BC5" si="2">IFERROR((J5/$AQ5)*100000,"")</f>
        <v>873.22715445324764</v>
      </c>
      <c r="AX5" s="14">
        <f t="shared" si="2"/>
        <v>873.09857771169732</v>
      </c>
      <c r="AY5" s="14">
        <f t="shared" si="2"/>
        <v>899.83182522577249</v>
      </c>
      <c r="AZ5" s="14">
        <f>IFERROR((M5/$AR5)*100000,"")</f>
        <v>875.28598261056891</v>
      </c>
      <c r="BA5" s="14">
        <f t="shared" si="2"/>
        <v>910.31440123830521</v>
      </c>
      <c r="BB5" s="14">
        <f t="shared" si="2"/>
        <v>919.41477727916902</v>
      </c>
      <c r="BC5" s="14">
        <f t="shared" si="2"/>
        <v>979.82620213913265</v>
      </c>
      <c r="BD5" s="14">
        <f>IFERROR((Q5/$AR5)*100000,"")</f>
        <v>959.43100077914448</v>
      </c>
      <c r="BE5" s="14">
        <f t="shared" si="1"/>
        <v>1820.8313174011309</v>
      </c>
      <c r="BF5" s="14">
        <f t="shared" si="1"/>
        <v>1799.1680245554469</v>
      </c>
      <c r="BG5" s="14">
        <f t="shared" si="1"/>
        <v>1878.419106416588</v>
      </c>
      <c r="BH5" s="14">
        <f>IFERROR((U5/$AQ5)*100000,"")</f>
        <v>1875.2667744833345</v>
      </c>
      <c r="BI5" s="14">
        <f t="shared" ref="BI5:BO5" si="3">IFERROR((V5/$AQ5)*100000,"")</f>
        <v>1823.6039254130469</v>
      </c>
      <c r="BJ5" s="14">
        <f t="shared" si="3"/>
        <v>1818.2019164798421</v>
      </c>
      <c r="BK5" s="14">
        <f t="shared" si="3"/>
        <v>1878.6812012867349</v>
      </c>
      <c r="BL5" s="14">
        <f>IFERROR((Y5/$AR5)*100000,"")</f>
        <v>1840.0578906624439</v>
      </c>
      <c r="BM5" s="14">
        <f t="shared" si="3"/>
        <v>1843.4547456780078</v>
      </c>
      <c r="BN5" s="14">
        <f t="shared" si="3"/>
        <v>1831.5381818395697</v>
      </c>
      <c r="BO5" s="14">
        <f t="shared" si="3"/>
        <v>1921.3186774153967</v>
      </c>
      <c r="BP5" s="14">
        <f>IFERROR((AC5/$AR5)*100000,"")</f>
        <v>1897.4575615480064</v>
      </c>
      <c r="BQ5" s="14">
        <f t="shared" si="1"/>
        <v>2648.0278564523246</v>
      </c>
      <c r="BR5" s="14">
        <f t="shared" si="1"/>
        <v>2631.0841373239518</v>
      </c>
      <c r="BS5" s="14">
        <f t="shared" si="1"/>
        <v>2758.6474726547904</v>
      </c>
      <c r="BT5" s="14">
        <f>IFERROR((AG5/$AQ5)*100000,"")</f>
        <v>2721.616032588262</v>
      </c>
      <c r="BU5" s="14">
        <f t="shared" ref="BU5:CA5" si="4">IFERROR((AH5/$AQ5)*100000,"")</f>
        <v>2696.8310798662956</v>
      </c>
      <c r="BV5" s="14">
        <f t="shared" si="4"/>
        <v>2691.3004941915397</v>
      </c>
      <c r="BW5" s="14">
        <f t="shared" si="4"/>
        <v>2778.5130265125067</v>
      </c>
      <c r="BX5" s="14">
        <f>IFERROR((AK5/$AR5)*100000,"")</f>
        <v>2715.3438732730115</v>
      </c>
      <c r="BY5" s="14">
        <f t="shared" si="4"/>
        <v>2753.7691469163133</v>
      </c>
      <c r="BZ5" s="14">
        <f t="shared" si="4"/>
        <v>2750.9529591187384</v>
      </c>
      <c r="CA5" s="14">
        <f t="shared" si="4"/>
        <v>2901.1448795545284</v>
      </c>
      <c r="CB5" s="14">
        <f>IFERROR((AO5/$AR5)*100000,"")</f>
        <v>2856.8885623271522</v>
      </c>
    </row>
    <row r="6" spans="1:80" x14ac:dyDescent="0.3">
      <c r="D6" t="s">
        <v>226</v>
      </c>
      <c r="E6" t="s">
        <v>227</v>
      </c>
      <c r="F6" s="14">
        <f t="shared" ref="F6:AG10" si="5">SUMIFS(F$34:F$183,$A$34:$A$183,$D6)</f>
        <v>141693.0231767201</v>
      </c>
      <c r="G6" s="14">
        <f t="shared" si="5"/>
        <v>143867.40364659301</v>
      </c>
      <c r="H6" s="14">
        <f t="shared" si="5"/>
        <v>156531.85784585416</v>
      </c>
      <c r="I6" s="14">
        <f t="shared" si="5"/>
        <v>149791.10023054859</v>
      </c>
      <c r="J6" s="14">
        <f t="shared" si="5"/>
        <v>155084.54508288743</v>
      </c>
      <c r="K6" s="14">
        <f t="shared" si="5"/>
        <v>153800.11329342812</v>
      </c>
      <c r="L6" s="14">
        <f t="shared" si="5"/>
        <v>159109.04092509131</v>
      </c>
      <c r="M6" s="14">
        <f t="shared" si="5"/>
        <v>157692.40020255622</v>
      </c>
      <c r="N6" s="14">
        <f t="shared" si="5"/>
        <v>160030.25159646152</v>
      </c>
      <c r="O6" s="14">
        <f t="shared" si="5"/>
        <v>159932.82313109061</v>
      </c>
      <c r="P6" s="14">
        <f t="shared" si="5"/>
        <v>168825.32301424333</v>
      </c>
      <c r="Q6" s="14">
        <f t="shared" si="5"/>
        <v>167288.10640865265</v>
      </c>
      <c r="R6" s="14">
        <f t="shared" si="5"/>
        <v>312611.72263375268</v>
      </c>
      <c r="S6" s="14">
        <f t="shared" si="5"/>
        <v>309510.10807951499</v>
      </c>
      <c r="T6" s="14">
        <f t="shared" si="5"/>
        <v>325282.31842137763</v>
      </c>
      <c r="U6" s="14">
        <f t="shared" si="5"/>
        <v>323528.98476016545</v>
      </c>
      <c r="V6" s="14">
        <f t="shared" si="5"/>
        <v>313216.11494764022</v>
      </c>
      <c r="W6" s="14">
        <f t="shared" si="5"/>
        <v>310835.38372650521</v>
      </c>
      <c r="X6" s="14">
        <f t="shared" si="5"/>
        <v>321938.88285241748</v>
      </c>
      <c r="Y6" s="14">
        <f t="shared" si="5"/>
        <v>316890.11686647858</v>
      </c>
      <c r="Z6" s="14">
        <f t="shared" si="5"/>
        <v>319852.92386077839</v>
      </c>
      <c r="AA6" s="14">
        <f t="shared" si="5"/>
        <v>315067.97247927578</v>
      </c>
      <c r="AB6" s="14">
        <f t="shared" si="5"/>
        <v>330666.60262375616</v>
      </c>
      <c r="AC6" s="14">
        <f t="shared" si="5"/>
        <v>329977.86841096415</v>
      </c>
      <c r="AD6" s="14">
        <f t="shared" si="5"/>
        <v>454304.7458104727</v>
      </c>
      <c r="AE6" s="14">
        <f t="shared" si="5"/>
        <v>453377.51172610797</v>
      </c>
      <c r="AF6" s="14">
        <f t="shared" si="5"/>
        <v>481814.17626723176</v>
      </c>
      <c r="AG6" s="14">
        <f t="shared" si="5"/>
        <v>473320.08499071392</v>
      </c>
      <c r="AH6" s="14">
        <f t="shared" ref="AD6:AR9" si="6">SUMIFS(AH$34:AH$183,$A$34:$A$183,$D6)</f>
        <v>468300.66003052774</v>
      </c>
      <c r="AI6" s="14">
        <f t="shared" si="6"/>
        <v>464635.49701993359</v>
      </c>
      <c r="AJ6" s="14">
        <f t="shared" si="6"/>
        <v>481047.92377750884</v>
      </c>
      <c r="AK6" s="14">
        <f t="shared" si="6"/>
        <v>474582.51706903492</v>
      </c>
      <c r="AL6" s="14">
        <f t="shared" si="6"/>
        <v>479883.17545723997</v>
      </c>
      <c r="AM6" s="14">
        <f t="shared" si="6"/>
        <v>475000.79561036651</v>
      </c>
      <c r="AN6" s="14">
        <f t="shared" si="6"/>
        <v>499491.92563799943</v>
      </c>
      <c r="AO6" s="14">
        <f t="shared" si="6"/>
        <v>497265.97481961665</v>
      </c>
      <c r="AP6" s="14">
        <f t="shared" si="6"/>
        <v>15353484</v>
      </c>
      <c r="AQ6" s="14">
        <f t="shared" si="6"/>
        <v>15398466.481000001</v>
      </c>
      <c r="AR6" s="14">
        <f t="shared" si="6"/>
        <v>15454097.329999998</v>
      </c>
      <c r="AS6" s="14">
        <f t="shared" ref="AS6:AS69" si="7">IFERROR((F6/$AP6)*100000,"")</f>
        <v>922.87211929696286</v>
      </c>
      <c r="AT6" s="14">
        <f t="shared" ref="AT6:AT69" si="8">IFERROR((G6/$AP6)*100000,"")</f>
        <v>937.03424998907747</v>
      </c>
      <c r="AU6" s="14">
        <f t="shared" ref="AU6:AU69" si="9">IFERROR((H6/$AP6)*100000,"")</f>
        <v>1019.5201157330424</v>
      </c>
      <c r="AV6" s="14">
        <f t="shared" ref="AV6:AV69" si="10">IFERROR((I6/$AQ6)*100000,"")</f>
        <v>972.76634926844304</v>
      </c>
      <c r="AW6" s="14">
        <f t="shared" ref="AW6:AW69" si="11">IFERROR((J6/$AQ6)*100000,"")</f>
        <v>1007.1427909671692</v>
      </c>
      <c r="AX6" s="14">
        <f t="shared" ref="AX6:AX69" si="12">IFERROR((K6/$AQ6)*100000,"")</f>
        <v>998.80149418255633</v>
      </c>
      <c r="AY6" s="14">
        <f t="shared" ref="AY6:AY69" si="13">IFERROR((L6/$AQ6)*100000,"")</f>
        <v>1033.2784834218019</v>
      </c>
      <c r="AZ6" s="14">
        <f t="shared" ref="AZ6:AZ69" si="14">IFERROR((M6/$AR6)*100000,"")</f>
        <v>1020.3921771376358</v>
      </c>
      <c r="BA6" s="14">
        <f t="shared" ref="BA6:BA69" si="15">IFERROR((N6/$AQ6)*100000,"")</f>
        <v>1039.2609666288595</v>
      </c>
      <c r="BB6" s="14">
        <f t="shared" ref="BB6:BB69" si="16">IFERROR((O6/$AQ6)*100000,"")</f>
        <v>1038.6282512510579</v>
      </c>
      <c r="BC6" s="14">
        <f t="shared" ref="BC6:BC69" si="17">IFERROR((P6/$AQ6)*100000,"")</f>
        <v>1096.3775076080144</v>
      </c>
      <c r="BD6" s="14">
        <f t="shared" ref="BD6:BD69" si="18">IFERROR((Q6/$AR6)*100000,"")</f>
        <v>1082.483841252297</v>
      </c>
      <c r="BE6" s="14">
        <f t="shared" ref="BE6:BE69" si="19">IFERROR((R6/$AP6)*100000,"")</f>
        <v>2036.0963194656838</v>
      </c>
      <c r="BF6" s="14">
        <f t="shared" ref="BF6:BF69" si="20">IFERROR((S6/$AP6)*100000,"")</f>
        <v>2015.8949465770438</v>
      </c>
      <c r="BG6" s="14">
        <f t="shared" ref="BG6:BG69" si="21">IFERROR((T6/$AP6)*100000,"")</f>
        <v>2118.6221864781805</v>
      </c>
      <c r="BH6" s="14">
        <f t="shared" ref="BH6:BH69" si="22">IFERROR((U6/$AQ6)*100000,"")</f>
        <v>2101.0467838428217</v>
      </c>
      <c r="BI6" s="14">
        <f t="shared" ref="BI6:BI69" si="23">IFERROR((V6/$AQ6)*100000,"")</f>
        <v>2034.0734275982234</v>
      </c>
      <c r="BJ6" s="14">
        <f t="shared" ref="BJ6:BJ69" si="24">IFERROR((W6/$AQ6)*100000,"")</f>
        <v>2018.6125943777688</v>
      </c>
      <c r="BK6" s="14">
        <f t="shared" ref="BK6:BK69" si="25">IFERROR((X6/$AQ6)*100000,"")</f>
        <v>2090.7204184887783</v>
      </c>
      <c r="BL6" s="14">
        <f t="shared" ref="BL6:BL69" si="26">IFERROR((Y6/$AR6)*100000,"")</f>
        <v>2050.524919700882</v>
      </c>
      <c r="BM6" s="14">
        <f t="shared" ref="BM6:BM69" si="27">IFERROR((Z6/$AQ6)*100000,"")</f>
        <v>2077.1738812786416</v>
      </c>
      <c r="BN6" s="14">
        <f t="shared" ref="BN6:BN69" si="28">IFERROR((AA6/$AQ6)*100000,"")</f>
        <v>2046.0996740684191</v>
      </c>
      <c r="BO6" s="14">
        <f t="shared" ref="BO6:BO69" si="29">IFERROR((AB6/$AQ6)*100000,"")</f>
        <v>2147.3995675592896</v>
      </c>
      <c r="BP6" s="14">
        <f t="shared" ref="BP6:BP69" si="30">IFERROR((AC6/$AR6)*100000,"")</f>
        <v>2135.2128265065362</v>
      </c>
      <c r="BQ6" s="14">
        <f t="shared" ref="BQ6:BQ69" si="31">IFERROR((AD6/$AP6)*100000,"")</f>
        <v>2958.9684387626462</v>
      </c>
      <c r="BR6" s="14">
        <f t="shared" ref="BR6:BR69" si="32">IFERROR((AE6/$AP6)*100000,"")</f>
        <v>2952.9291965661214</v>
      </c>
      <c r="BS6" s="14">
        <f t="shared" ref="BS6:BS69" si="33">IFERROR((AF6/$AP6)*100000,"")</f>
        <v>3138.1423022112226</v>
      </c>
      <c r="BT6" s="14">
        <f t="shared" ref="BT6:BT69" si="34">IFERROR((AG6/$AQ6)*100000,"")</f>
        <v>3073.8131331112641</v>
      </c>
      <c r="BU6" s="14">
        <f t="shared" ref="BU6:BU69" si="35">IFERROR((AH6/$AQ6)*100000,"")</f>
        <v>3041.2162185653929</v>
      </c>
      <c r="BV6" s="14">
        <f t="shared" ref="BV6:BV69" si="36">IFERROR((AI6/$AQ6)*100000,"")</f>
        <v>3017.4140885603265</v>
      </c>
      <c r="BW6" s="14">
        <f t="shared" ref="BW6:BW69" si="37">IFERROR((AJ6/$AQ6)*100000,"")</f>
        <v>3123.9989019105806</v>
      </c>
      <c r="BX6" s="14">
        <f t="shared" ref="BX6:BX69" si="38">IFERROR((AK6/$AR6)*100000,"")</f>
        <v>3070.9170968385183</v>
      </c>
      <c r="BY6" s="14">
        <f t="shared" ref="BY6:BY69" si="39">IFERROR((AL6/$AQ6)*100000,"")</f>
        <v>3116.4348479075015</v>
      </c>
      <c r="BZ6" s="14">
        <f t="shared" ref="BZ6:BZ69" si="40">IFERROR((AM6/$AQ6)*100000,"")</f>
        <v>3084.7279253194774</v>
      </c>
      <c r="CA6" s="14">
        <f t="shared" ref="CA6:CA69" si="41">IFERROR((AN6/$AQ6)*100000,"")</f>
        <v>3243.7770751673033</v>
      </c>
      <c r="CB6" s="14">
        <f t="shared" ref="CB6:CB69" si="42">IFERROR((AO6/$AR6)*100000,"")</f>
        <v>3217.6966677588325</v>
      </c>
    </row>
    <row r="7" spans="1:80" x14ac:dyDescent="0.3">
      <c r="D7" t="s">
        <v>232</v>
      </c>
      <c r="E7" t="s">
        <v>233</v>
      </c>
      <c r="F7" s="14">
        <f t="shared" si="5"/>
        <v>140233.66920506937</v>
      </c>
      <c r="G7" s="14">
        <f t="shared" si="5"/>
        <v>137517.24363505229</v>
      </c>
      <c r="H7" s="14">
        <f t="shared" si="5"/>
        <v>143297.68879022752</v>
      </c>
      <c r="I7" s="14">
        <f t="shared" si="5"/>
        <v>139325.89596981631</v>
      </c>
      <c r="J7" s="14">
        <f t="shared" si="5"/>
        <v>150047.6049704488</v>
      </c>
      <c r="K7" s="14">
        <f t="shared" si="5"/>
        <v>150622.07612371296</v>
      </c>
      <c r="L7" s="14">
        <f t="shared" si="5"/>
        <v>155706.07671634303</v>
      </c>
      <c r="M7" s="14">
        <f t="shared" si="5"/>
        <v>152295.7634694908</v>
      </c>
      <c r="N7" s="14">
        <f t="shared" si="5"/>
        <v>151805.65950168431</v>
      </c>
      <c r="O7" s="14">
        <f t="shared" si="5"/>
        <v>155505.96475493439</v>
      </c>
      <c r="P7" s="14">
        <f t="shared" si="5"/>
        <v>167317.38221223105</v>
      </c>
      <c r="Q7" s="14">
        <f t="shared" si="5"/>
        <v>161927.12262637576</v>
      </c>
      <c r="R7" s="14">
        <f t="shared" si="5"/>
        <v>315986.11134424648</v>
      </c>
      <c r="S7" s="14">
        <f t="shared" si="5"/>
        <v>312950.88764051558</v>
      </c>
      <c r="T7" s="14">
        <f t="shared" si="5"/>
        <v>323504.68659128167</v>
      </c>
      <c r="U7" s="14">
        <f t="shared" si="5"/>
        <v>328158.18932890729</v>
      </c>
      <c r="V7" s="14">
        <f t="shared" si="5"/>
        <v>315358.54740103084</v>
      </c>
      <c r="W7" s="14">
        <f t="shared" si="5"/>
        <v>314719.74232498964</v>
      </c>
      <c r="X7" s="14">
        <f t="shared" si="5"/>
        <v>325878.06289159053</v>
      </c>
      <c r="Y7" s="14">
        <f t="shared" si="5"/>
        <v>323160.89473008842</v>
      </c>
      <c r="Z7" s="14">
        <f t="shared" si="5"/>
        <v>322988.57198299532</v>
      </c>
      <c r="AA7" s="14">
        <f t="shared" si="5"/>
        <v>324882.208346322</v>
      </c>
      <c r="AB7" s="14">
        <f t="shared" si="5"/>
        <v>338901.88475639146</v>
      </c>
      <c r="AC7" s="14">
        <f t="shared" si="5"/>
        <v>337768.93790860922</v>
      </c>
      <c r="AD7" s="14">
        <f t="shared" si="6"/>
        <v>456219.78054931574</v>
      </c>
      <c r="AE7" s="14">
        <f t="shared" si="6"/>
        <v>450468.13127556787</v>
      </c>
      <c r="AF7" s="14">
        <f t="shared" si="6"/>
        <v>466802.3753815089</v>
      </c>
      <c r="AG7" s="14">
        <f t="shared" si="6"/>
        <v>467484.08529872348</v>
      </c>
      <c r="AH7" s="14">
        <f t="shared" si="6"/>
        <v>465406.15237147984</v>
      </c>
      <c r="AI7" s="14">
        <f t="shared" si="6"/>
        <v>465341.81844870269</v>
      </c>
      <c r="AJ7" s="14">
        <f t="shared" si="6"/>
        <v>481584.1396079337</v>
      </c>
      <c r="AK7" s="14">
        <f t="shared" si="6"/>
        <v>475456.65819957934</v>
      </c>
      <c r="AL7" s="14">
        <f t="shared" si="6"/>
        <v>474794.23148467974</v>
      </c>
      <c r="AM7" s="14">
        <f t="shared" si="6"/>
        <v>480388.1731012566</v>
      </c>
      <c r="AN7" s="14">
        <f t="shared" si="6"/>
        <v>506219.26696862251</v>
      </c>
      <c r="AO7" s="14">
        <f t="shared" si="6"/>
        <v>499696.06053498498</v>
      </c>
      <c r="AP7" s="14">
        <f t="shared" si="6"/>
        <v>17068325</v>
      </c>
      <c r="AQ7" s="14">
        <f t="shared" si="6"/>
        <v>17160473.550000001</v>
      </c>
      <c r="AR7" s="14">
        <f t="shared" si="6"/>
        <v>17275225.07</v>
      </c>
      <c r="AS7" s="14">
        <f t="shared" si="7"/>
        <v>821.6018221182768</v>
      </c>
      <c r="AT7" s="14">
        <f t="shared" si="8"/>
        <v>805.68681247311781</v>
      </c>
      <c r="AU7" s="14">
        <f t="shared" si="9"/>
        <v>839.55331756471423</v>
      </c>
      <c r="AV7" s="14">
        <f t="shared" si="10"/>
        <v>811.90006536746364</v>
      </c>
      <c r="AW7" s="14">
        <f t="shared" si="11"/>
        <v>874.37916286668428</v>
      </c>
      <c r="AX7" s="14">
        <f t="shared" si="12"/>
        <v>877.72680447803236</v>
      </c>
      <c r="AY7" s="14">
        <f t="shared" si="13"/>
        <v>907.35302998875</v>
      </c>
      <c r="AZ7" s="14">
        <f t="shared" si="14"/>
        <v>881.58482944437151</v>
      </c>
      <c r="BA7" s="14">
        <f t="shared" si="15"/>
        <v>884.6239531757227</v>
      </c>
      <c r="BB7" s="14">
        <f t="shared" si="16"/>
        <v>906.18690854795443</v>
      </c>
      <c r="BC7" s="14">
        <f t="shared" si="17"/>
        <v>975.01611319013421</v>
      </c>
      <c r="BD7" s="14">
        <f t="shared" si="18"/>
        <v>937.33726750441554</v>
      </c>
      <c r="BE7" s="14">
        <f t="shared" si="19"/>
        <v>1851.3012339772442</v>
      </c>
      <c r="BF7" s="14">
        <f t="shared" si="20"/>
        <v>1833.5184480053877</v>
      </c>
      <c r="BG7" s="14">
        <f t="shared" si="21"/>
        <v>1895.351105578794</v>
      </c>
      <c r="BH7" s="14">
        <f t="shared" si="22"/>
        <v>1912.2909887816429</v>
      </c>
      <c r="BI7" s="14">
        <f t="shared" si="23"/>
        <v>1837.7030591969349</v>
      </c>
      <c r="BJ7" s="14">
        <f t="shared" si="24"/>
        <v>1833.980521621384</v>
      </c>
      <c r="BK7" s="14">
        <f t="shared" si="25"/>
        <v>1899.0039053531277</v>
      </c>
      <c r="BL7" s="14">
        <f t="shared" si="26"/>
        <v>1870.6609808012672</v>
      </c>
      <c r="BM7" s="14">
        <f t="shared" si="27"/>
        <v>1882.1658449104702</v>
      </c>
      <c r="BN7" s="14">
        <f t="shared" si="28"/>
        <v>1893.2007173328966</v>
      </c>
      <c r="BO7" s="14">
        <f t="shared" si="29"/>
        <v>1974.8982087757795</v>
      </c>
      <c r="BP7" s="14">
        <f t="shared" si="30"/>
        <v>1955.2216341029082</v>
      </c>
      <c r="BQ7" s="14">
        <f t="shared" si="31"/>
        <v>2672.9030560955202</v>
      </c>
      <c r="BR7" s="14">
        <f t="shared" si="32"/>
        <v>2639.2052604785054</v>
      </c>
      <c r="BS7" s="14">
        <f t="shared" si="33"/>
        <v>2734.9044231435064</v>
      </c>
      <c r="BT7" s="14">
        <f t="shared" si="34"/>
        <v>2724.1910541491056</v>
      </c>
      <c r="BU7" s="14">
        <f t="shared" si="35"/>
        <v>2712.0822220636205</v>
      </c>
      <c r="BV7" s="14">
        <f t="shared" si="36"/>
        <v>2711.7073260994171</v>
      </c>
      <c r="BW7" s="14">
        <f t="shared" si="37"/>
        <v>2806.3569353418789</v>
      </c>
      <c r="BX7" s="14">
        <f t="shared" si="38"/>
        <v>2752.2458102456394</v>
      </c>
      <c r="BY7" s="14">
        <f t="shared" si="39"/>
        <v>2766.789798086194</v>
      </c>
      <c r="BZ7" s="14">
        <f t="shared" si="40"/>
        <v>2799.3876258808523</v>
      </c>
      <c r="CA7" s="14">
        <f t="shared" si="41"/>
        <v>2949.914321965914</v>
      </c>
      <c r="CB7" s="14">
        <f t="shared" si="42"/>
        <v>2892.5589016073236</v>
      </c>
    </row>
    <row r="8" spans="1:80" x14ac:dyDescent="0.3">
      <c r="D8" t="s">
        <v>241</v>
      </c>
      <c r="E8" t="s">
        <v>242</v>
      </c>
      <c r="F8" s="14">
        <f t="shared" si="5"/>
        <v>61053.411431080945</v>
      </c>
      <c r="G8" s="14">
        <f t="shared" si="5"/>
        <v>62457.011418329435</v>
      </c>
      <c r="H8" s="14">
        <f t="shared" si="5"/>
        <v>64771.821337571564</v>
      </c>
      <c r="I8" s="14">
        <f t="shared" si="5"/>
        <v>63018.622979471074</v>
      </c>
      <c r="J8" s="14">
        <f t="shared" si="5"/>
        <v>63600.560797153972</v>
      </c>
      <c r="K8" s="14">
        <f t="shared" si="5"/>
        <v>63655.380427877382</v>
      </c>
      <c r="L8" s="14">
        <f t="shared" si="5"/>
        <v>64027.120468492692</v>
      </c>
      <c r="M8" s="14">
        <f t="shared" si="5"/>
        <v>62248.262314896412</v>
      </c>
      <c r="N8" s="14">
        <f t="shared" si="5"/>
        <v>68480.28607353261</v>
      </c>
      <c r="O8" s="14">
        <f t="shared" si="5"/>
        <v>70460.757729925012</v>
      </c>
      <c r="P8" s="14">
        <f t="shared" si="5"/>
        <v>74856.252962289305</v>
      </c>
      <c r="Q8" s="14">
        <f t="shared" si="5"/>
        <v>74172.647300882207</v>
      </c>
      <c r="R8" s="14">
        <f t="shared" si="5"/>
        <v>134564.82311745512</v>
      </c>
      <c r="S8" s="14">
        <f t="shared" si="5"/>
        <v>133404.13924029609</v>
      </c>
      <c r="T8" s="14">
        <f t="shared" si="5"/>
        <v>139227.82512568575</v>
      </c>
      <c r="U8" s="14">
        <f t="shared" si="5"/>
        <v>138813.95979718849</v>
      </c>
      <c r="V8" s="14">
        <f t="shared" si="5"/>
        <v>141825.91047872906</v>
      </c>
      <c r="W8" s="14">
        <f t="shared" si="5"/>
        <v>141682.09711877652</v>
      </c>
      <c r="X8" s="14">
        <f t="shared" si="5"/>
        <v>144390.43145413566</v>
      </c>
      <c r="Y8" s="14">
        <f t="shared" si="5"/>
        <v>141275.26199684927</v>
      </c>
      <c r="Z8" s="14">
        <f t="shared" si="5"/>
        <v>135398.57430704613</v>
      </c>
      <c r="AA8" s="14">
        <f t="shared" si="5"/>
        <v>134778.51072658575</v>
      </c>
      <c r="AB8" s="14">
        <f t="shared" si="5"/>
        <v>141259.43812028668</v>
      </c>
      <c r="AC8" s="14">
        <f t="shared" si="5"/>
        <v>137114.99329358895</v>
      </c>
      <c r="AD8" s="14">
        <f t="shared" si="6"/>
        <v>195618.23454853601</v>
      </c>
      <c r="AE8" s="14">
        <f t="shared" si="6"/>
        <v>195861.15065862553</v>
      </c>
      <c r="AF8" s="14">
        <f t="shared" si="6"/>
        <v>203999.64646325729</v>
      </c>
      <c r="AG8" s="14">
        <f t="shared" si="6"/>
        <v>201832.58277665958</v>
      </c>
      <c r="AH8" s="14">
        <f t="shared" si="6"/>
        <v>205426.471275883</v>
      </c>
      <c r="AI8" s="14">
        <f t="shared" si="6"/>
        <v>205337.47754665386</v>
      </c>
      <c r="AJ8" s="14">
        <f t="shared" si="6"/>
        <v>208417.55192262834</v>
      </c>
      <c r="AK8" s="14">
        <f t="shared" si="6"/>
        <v>203523.52431174574</v>
      </c>
      <c r="AL8" s="14">
        <f t="shared" si="6"/>
        <v>203878.8603805787</v>
      </c>
      <c r="AM8" s="14">
        <f t="shared" si="6"/>
        <v>205239.2684565107</v>
      </c>
      <c r="AN8" s="14">
        <f t="shared" si="6"/>
        <v>216115.69108257603</v>
      </c>
      <c r="AO8" s="14">
        <f t="shared" si="6"/>
        <v>211287.64059447113</v>
      </c>
      <c r="AP8" s="14">
        <f t="shared" si="6"/>
        <v>8825001</v>
      </c>
      <c r="AQ8" s="14">
        <f t="shared" si="6"/>
        <v>8965587.629999999</v>
      </c>
      <c r="AR8" s="14">
        <f t="shared" si="6"/>
        <v>9056770.8380000032</v>
      </c>
      <c r="AS8" s="14">
        <f t="shared" si="7"/>
        <v>691.82328059884583</v>
      </c>
      <c r="AT8" s="14">
        <f t="shared" si="8"/>
        <v>707.72809451613011</v>
      </c>
      <c r="AU8" s="14">
        <f t="shared" si="9"/>
        <v>733.9582322718328</v>
      </c>
      <c r="AV8" s="14">
        <f t="shared" si="10"/>
        <v>702.89450708844481</v>
      </c>
      <c r="AW8" s="14">
        <f t="shared" si="11"/>
        <v>709.38530101851211</v>
      </c>
      <c r="AX8" s="14">
        <f t="shared" si="12"/>
        <v>709.99674594533394</v>
      </c>
      <c r="AY8" s="14">
        <f t="shared" si="13"/>
        <v>714.1430446148313</v>
      </c>
      <c r="AZ8" s="14">
        <f t="shared" si="14"/>
        <v>687.31188442703967</v>
      </c>
      <c r="BA8" s="14">
        <f t="shared" si="15"/>
        <v>763.81257871362322</v>
      </c>
      <c r="BB8" s="14">
        <f t="shared" si="16"/>
        <v>785.90228145397123</v>
      </c>
      <c r="BC8" s="14">
        <f t="shared" si="17"/>
        <v>834.92857413841728</v>
      </c>
      <c r="BD8" s="14">
        <f t="shared" si="18"/>
        <v>818.97453990634131</v>
      </c>
      <c r="BE8" s="14">
        <f t="shared" si="19"/>
        <v>1524.8136869044561</v>
      </c>
      <c r="BF8" s="14">
        <f t="shared" si="20"/>
        <v>1511.6614631578636</v>
      </c>
      <c r="BG8" s="14">
        <f t="shared" si="21"/>
        <v>1577.6522305854214</v>
      </c>
      <c r="BH8" s="14">
        <f t="shared" si="22"/>
        <v>1548.297395841621</v>
      </c>
      <c r="BI8" s="14">
        <f t="shared" si="23"/>
        <v>1581.8919666142292</v>
      </c>
      <c r="BJ8" s="14">
        <f t="shared" si="24"/>
        <v>1580.2879071159837</v>
      </c>
      <c r="BK8" s="14">
        <f t="shared" si="25"/>
        <v>1610.4960144607462</v>
      </c>
      <c r="BL8" s="14">
        <f t="shared" si="26"/>
        <v>1559.8855764804459</v>
      </c>
      <c r="BM8" s="14">
        <f t="shared" si="27"/>
        <v>1510.2030106089783</v>
      </c>
      <c r="BN8" s="14">
        <f t="shared" si="28"/>
        <v>1503.2869711250123</v>
      </c>
      <c r="BO8" s="14">
        <f t="shared" si="29"/>
        <v>1575.5736706829409</v>
      </c>
      <c r="BP8" s="14">
        <f t="shared" si="30"/>
        <v>1513.9501235726077</v>
      </c>
      <c r="BQ8" s="14">
        <f t="shared" si="31"/>
        <v>2216.6369675033015</v>
      </c>
      <c r="BR8" s="14">
        <f t="shared" si="32"/>
        <v>2219.3895576739937</v>
      </c>
      <c r="BS8" s="14">
        <f t="shared" si="33"/>
        <v>2311.6104628572539</v>
      </c>
      <c r="BT8" s="14">
        <f t="shared" si="34"/>
        <v>2251.1919029300661</v>
      </c>
      <c r="BU8" s="14">
        <f t="shared" si="35"/>
        <v>2291.2772676327409</v>
      </c>
      <c r="BV8" s="14">
        <f t="shared" si="36"/>
        <v>2290.2846530613174</v>
      </c>
      <c r="BW8" s="14">
        <f t="shared" si="37"/>
        <v>2324.6390590755773</v>
      </c>
      <c r="BX8" s="14">
        <f t="shared" si="38"/>
        <v>2247.1974609074864</v>
      </c>
      <c r="BY8" s="14">
        <f t="shared" si="39"/>
        <v>2274.015589322601</v>
      </c>
      <c r="BZ8" s="14">
        <f t="shared" si="40"/>
        <v>2289.1892525789826</v>
      </c>
      <c r="CA8" s="14">
        <f t="shared" si="41"/>
        <v>2410.502244821359</v>
      </c>
      <c r="CB8" s="14">
        <f t="shared" si="42"/>
        <v>2332.9246634789488</v>
      </c>
    </row>
    <row r="9" spans="1:80" x14ac:dyDescent="0.3">
      <c r="D9" t="s">
        <v>250</v>
      </c>
      <c r="E9" t="s">
        <v>251</v>
      </c>
      <c r="F9" s="14">
        <f t="shared" si="5"/>
        <v>45273.597775892726</v>
      </c>
      <c r="G9" s="14">
        <f t="shared" si="5"/>
        <v>46152.550579188988</v>
      </c>
      <c r="H9" s="14">
        <f t="shared" si="5"/>
        <v>49082.839207188066</v>
      </c>
      <c r="I9" s="14">
        <f t="shared" si="5"/>
        <v>47166.517338580648</v>
      </c>
      <c r="J9" s="14">
        <f t="shared" si="5"/>
        <v>45658.213838975222</v>
      </c>
      <c r="K9" s="14">
        <f t="shared" si="5"/>
        <v>46323.65539698994</v>
      </c>
      <c r="L9" s="14">
        <f t="shared" si="5"/>
        <v>48160.532462654228</v>
      </c>
      <c r="M9" s="14">
        <f t="shared" si="5"/>
        <v>46244.895235512078</v>
      </c>
      <c r="N9" s="14">
        <f t="shared" si="5"/>
        <v>49245.093548189412</v>
      </c>
      <c r="O9" s="14">
        <f t="shared" si="5"/>
        <v>49448.528676022885</v>
      </c>
      <c r="P9" s="14">
        <f t="shared" si="5"/>
        <v>53274.201579767585</v>
      </c>
      <c r="Q9" s="14">
        <f t="shared" si="5"/>
        <v>51403.006744198938</v>
      </c>
      <c r="R9" s="14">
        <f t="shared" si="5"/>
        <v>101978.54899664447</v>
      </c>
      <c r="S9" s="14">
        <f t="shared" si="5"/>
        <v>100651.9086298053</v>
      </c>
      <c r="T9" s="14">
        <f t="shared" si="5"/>
        <v>107225.02781452125</v>
      </c>
      <c r="U9" s="14">
        <f t="shared" si="5"/>
        <v>109494.76862967573</v>
      </c>
      <c r="V9" s="14">
        <f t="shared" si="5"/>
        <v>104533.5149568748</v>
      </c>
      <c r="W9" s="14">
        <f t="shared" si="5"/>
        <v>104892.10084207961</v>
      </c>
      <c r="X9" s="14">
        <f t="shared" si="5"/>
        <v>109466.61043176745</v>
      </c>
      <c r="Y9" s="14">
        <f t="shared" si="5"/>
        <v>107831.84347210848</v>
      </c>
      <c r="Z9" s="14">
        <f t="shared" si="5"/>
        <v>106426.00373875181</v>
      </c>
      <c r="AA9" s="14">
        <f t="shared" si="5"/>
        <v>104614.98353107336</v>
      </c>
      <c r="AB9" s="14">
        <f t="shared" si="5"/>
        <v>111694.08277308344</v>
      </c>
      <c r="AC9" s="14">
        <f t="shared" si="5"/>
        <v>111180.75047212983</v>
      </c>
      <c r="AD9" s="14">
        <f t="shared" si="6"/>
        <v>147252.14677253723</v>
      </c>
      <c r="AE9" s="14">
        <f t="shared" si="6"/>
        <v>146804.45920899432</v>
      </c>
      <c r="AF9" s="14">
        <f t="shared" si="6"/>
        <v>156307.86702170936</v>
      </c>
      <c r="AG9" s="14">
        <f t="shared" si="6"/>
        <v>156661.28596825636</v>
      </c>
      <c r="AH9" s="14">
        <f t="shared" si="6"/>
        <v>150191.72879585001</v>
      </c>
      <c r="AI9" s="14">
        <f t="shared" si="6"/>
        <v>151215.75623906957</v>
      </c>
      <c r="AJ9" s="14">
        <f t="shared" si="6"/>
        <v>157627.14289442162</v>
      </c>
      <c r="AK9" s="14">
        <f t="shared" si="6"/>
        <v>154076.73870762056</v>
      </c>
      <c r="AL9" s="14">
        <f t="shared" si="6"/>
        <v>155671.09728694122</v>
      </c>
      <c r="AM9" s="14">
        <f t="shared" si="6"/>
        <v>154063.51220709621</v>
      </c>
      <c r="AN9" s="14">
        <f t="shared" si="6"/>
        <v>164968.28435285101</v>
      </c>
      <c r="AO9" s="14">
        <f t="shared" si="6"/>
        <v>162583.75721632876</v>
      </c>
      <c r="AP9" s="14">
        <f t="shared" si="6"/>
        <v>5559316</v>
      </c>
      <c r="AQ9" s="14">
        <f t="shared" si="6"/>
        <v>5592431.6379999984</v>
      </c>
      <c r="AR9" s="14">
        <f t="shared" si="6"/>
        <v>5631863.8370000003</v>
      </c>
      <c r="AS9" s="14">
        <f t="shared" si="7"/>
        <v>814.37352681323978</v>
      </c>
      <c r="AT9" s="14">
        <f t="shared" si="8"/>
        <v>830.18397549606811</v>
      </c>
      <c r="AU9" s="14">
        <f t="shared" si="9"/>
        <v>882.89349278199097</v>
      </c>
      <c r="AV9" s="14">
        <f t="shared" si="10"/>
        <v>843.39908633105154</v>
      </c>
      <c r="AW9" s="14">
        <f t="shared" si="11"/>
        <v>816.42864489808608</v>
      </c>
      <c r="AX9" s="14">
        <f t="shared" si="12"/>
        <v>828.3276112348957</v>
      </c>
      <c r="AY9" s="14">
        <f t="shared" si="13"/>
        <v>861.17337823869605</v>
      </c>
      <c r="AZ9" s="14">
        <f t="shared" si="14"/>
        <v>821.12949769300462</v>
      </c>
      <c r="BA9" s="14">
        <f t="shared" si="15"/>
        <v>880.56675049139733</v>
      </c>
      <c r="BB9" s="14">
        <f t="shared" si="16"/>
        <v>884.20443693983157</v>
      </c>
      <c r="BC9" s="14">
        <f t="shared" si="17"/>
        <v>952.61247750933353</v>
      </c>
      <c r="BD9" s="14">
        <f t="shared" si="18"/>
        <v>912.71749871673842</v>
      </c>
      <c r="BE9" s="14">
        <f t="shared" si="19"/>
        <v>1834.3722320631614</v>
      </c>
      <c r="BF9" s="14">
        <f t="shared" si="20"/>
        <v>1810.5088581006241</v>
      </c>
      <c r="BG9" s="14">
        <f t="shared" si="21"/>
        <v>1928.7449717648942</v>
      </c>
      <c r="BH9" s="14">
        <f t="shared" si="22"/>
        <v>1957.9098273758061</v>
      </c>
      <c r="BI9" s="14">
        <f t="shared" si="23"/>
        <v>1869.1961158108811</v>
      </c>
      <c r="BJ9" s="14">
        <f t="shared" si="24"/>
        <v>1875.6081009439361</v>
      </c>
      <c r="BK9" s="14">
        <f t="shared" si="25"/>
        <v>1957.4063219289635</v>
      </c>
      <c r="BL9" s="14">
        <f t="shared" si="26"/>
        <v>1914.6741930030166</v>
      </c>
      <c r="BM9" s="14">
        <f t="shared" si="27"/>
        <v>1903.0362931143948</v>
      </c>
      <c r="BN9" s="14">
        <f t="shared" si="28"/>
        <v>1870.6528805864216</v>
      </c>
      <c r="BO9" s="14">
        <f t="shared" si="29"/>
        <v>1997.2364438777156</v>
      </c>
      <c r="BP9" s="14">
        <f t="shared" si="30"/>
        <v>1974.1377577650023</v>
      </c>
      <c r="BQ9" s="14">
        <f t="shared" si="31"/>
        <v>2648.7457588764019</v>
      </c>
      <c r="BR9" s="14">
        <f t="shared" si="32"/>
        <v>2640.6928335966927</v>
      </c>
      <c r="BS9" s="14">
        <f t="shared" si="33"/>
        <v>2811.6384645468861</v>
      </c>
      <c r="BT9" s="14">
        <f t="shared" si="34"/>
        <v>2801.3089137068573</v>
      </c>
      <c r="BU9" s="14">
        <f t="shared" si="35"/>
        <v>2685.6247607089667</v>
      </c>
      <c r="BV9" s="14">
        <f t="shared" si="36"/>
        <v>2703.9357121788321</v>
      </c>
      <c r="BW9" s="14">
        <f t="shared" si="37"/>
        <v>2818.5797001676583</v>
      </c>
      <c r="BX9" s="14">
        <f t="shared" si="38"/>
        <v>2735.8036906960215</v>
      </c>
      <c r="BY9" s="14">
        <f t="shared" si="39"/>
        <v>2783.6030436057922</v>
      </c>
      <c r="BZ9" s="14">
        <f t="shared" si="40"/>
        <v>2754.8573175262522</v>
      </c>
      <c r="CA9" s="14">
        <f t="shared" si="41"/>
        <v>2949.8489213870484</v>
      </c>
      <c r="CB9" s="14">
        <f t="shared" si="42"/>
        <v>2886.8552564817405</v>
      </c>
    </row>
    <row r="10" spans="1:80" x14ac:dyDescent="0.3">
      <c r="D10" t="s">
        <v>259</v>
      </c>
      <c r="E10" t="s">
        <v>260</v>
      </c>
      <c r="F10" s="14">
        <f t="shared" si="5"/>
        <v>71828.298411236843</v>
      </c>
      <c r="G10" s="14">
        <f t="shared" si="5"/>
        <v>72712.790720836303</v>
      </c>
      <c r="H10" s="14">
        <f t="shared" si="5"/>
        <v>75893.79281915864</v>
      </c>
      <c r="I10" s="14">
        <f t="shared" si="5"/>
        <v>74633.863481583336</v>
      </c>
      <c r="J10" s="14">
        <f t="shared" si="5"/>
        <v>74596.075310534579</v>
      </c>
      <c r="K10" s="14">
        <f t="shared" si="5"/>
        <v>74513.774757991574</v>
      </c>
      <c r="L10" s="14">
        <f t="shared" si="5"/>
        <v>76882.229427418715</v>
      </c>
      <c r="M10" s="14">
        <f t="shared" si="5"/>
        <v>74807.678777544439</v>
      </c>
      <c r="N10" s="14">
        <f t="shared" si="5"/>
        <v>80193.709280132069</v>
      </c>
      <c r="O10" s="14">
        <f t="shared" si="5"/>
        <v>79502.925708027105</v>
      </c>
      <c r="P10" s="14">
        <f t="shared" si="5"/>
        <v>84406.840231468639</v>
      </c>
      <c r="Q10" s="14">
        <f t="shared" si="5"/>
        <v>85920.116919890395</v>
      </c>
      <c r="R10" s="14">
        <f t="shared" si="5"/>
        <v>147594.79390790136</v>
      </c>
      <c r="S10" s="14">
        <f t="shared" si="5"/>
        <v>144169.9564098682</v>
      </c>
      <c r="T10" s="14">
        <f t="shared" si="5"/>
        <v>149526.14204713373</v>
      </c>
      <c r="U10" s="14">
        <f t="shared" si="5"/>
        <v>150110.09748406321</v>
      </c>
      <c r="V10" s="14">
        <f t="shared" si="5"/>
        <v>146241.91221572494</v>
      </c>
      <c r="W10" s="14">
        <f t="shared" si="5"/>
        <v>146021.67598764892</v>
      </c>
      <c r="X10" s="14">
        <f t="shared" si="5"/>
        <v>150344.01237008875</v>
      </c>
      <c r="Y10" s="14">
        <f t="shared" si="5"/>
        <v>147851.88293447508</v>
      </c>
      <c r="Z10" s="14">
        <f t="shared" si="5"/>
        <v>147625.92611042841</v>
      </c>
      <c r="AA10" s="14">
        <f t="shared" si="5"/>
        <v>146275.32491674306</v>
      </c>
      <c r="AB10" s="14">
        <f t="shared" si="5"/>
        <v>153371.99172648246</v>
      </c>
      <c r="AC10" s="14">
        <f t="shared" ref="AC10:AR10" si="43">SUMIFS(AC$34:AC$183,$A$34:$A$183,$D10)</f>
        <v>153316.44991470806</v>
      </c>
      <c r="AD10" s="14">
        <f t="shared" si="43"/>
        <v>219423.09231913817</v>
      </c>
      <c r="AE10" s="14">
        <f t="shared" si="43"/>
        <v>216882.74713070446</v>
      </c>
      <c r="AF10" s="14">
        <f t="shared" si="43"/>
        <v>225419.93486629246</v>
      </c>
      <c r="AG10" s="14">
        <f t="shared" si="43"/>
        <v>224743.96096564649</v>
      </c>
      <c r="AH10" s="14">
        <f t="shared" si="43"/>
        <v>220837.98752625956</v>
      </c>
      <c r="AI10" s="14">
        <f t="shared" si="43"/>
        <v>220535.45074564053</v>
      </c>
      <c r="AJ10" s="14">
        <f t="shared" si="43"/>
        <v>227226.24179750748</v>
      </c>
      <c r="AK10" s="14">
        <f t="shared" si="43"/>
        <v>222659.56171201952</v>
      </c>
      <c r="AL10" s="14">
        <f t="shared" si="43"/>
        <v>227819.63539056049</v>
      </c>
      <c r="AM10" s="14">
        <f t="shared" si="43"/>
        <v>225778.25062477015</v>
      </c>
      <c r="AN10" s="14">
        <f t="shared" si="43"/>
        <v>237778.83195795107</v>
      </c>
      <c r="AO10" s="14">
        <f t="shared" si="43"/>
        <v>239236.56683459846</v>
      </c>
      <c r="AP10" s="14">
        <f t="shared" si="43"/>
        <v>8813304</v>
      </c>
      <c r="AQ10" s="14">
        <f t="shared" si="43"/>
        <v>8880726.699000001</v>
      </c>
      <c r="AR10" s="14">
        <f t="shared" si="43"/>
        <v>8939508.9189999998</v>
      </c>
      <c r="AS10" s="14">
        <f t="shared" si="7"/>
        <v>814.9985341619539</v>
      </c>
      <c r="AT10" s="14">
        <f t="shared" si="8"/>
        <v>825.03441071403313</v>
      </c>
      <c r="AU10" s="14">
        <f t="shared" si="9"/>
        <v>861.12759549833561</v>
      </c>
      <c r="AV10" s="14">
        <f t="shared" si="10"/>
        <v>840.40266085417716</v>
      </c>
      <c r="AW10" s="14">
        <f t="shared" si="11"/>
        <v>839.97715320903126</v>
      </c>
      <c r="AX10" s="14">
        <f t="shared" si="12"/>
        <v>839.05042102446498</v>
      </c>
      <c r="AY10" s="14">
        <f t="shared" si="13"/>
        <v>865.72002532265628</v>
      </c>
      <c r="AZ10" s="14">
        <f t="shared" si="14"/>
        <v>836.82089760600252</v>
      </c>
      <c r="BA10" s="14">
        <f t="shared" si="15"/>
        <v>903.00841359257402</v>
      </c>
      <c r="BB10" s="14">
        <f t="shared" si="16"/>
        <v>895.22995586587967</v>
      </c>
      <c r="BC10" s="14">
        <f t="shared" si="17"/>
        <v>950.4496995834038</v>
      </c>
      <c r="BD10" s="14">
        <f t="shared" si="18"/>
        <v>961.12792882029669</v>
      </c>
      <c r="BE10" s="14">
        <f t="shared" si="19"/>
        <v>1674.6817528125814</v>
      </c>
      <c r="BF10" s="14">
        <f t="shared" si="20"/>
        <v>1635.8218939216008</v>
      </c>
      <c r="BG10" s="14">
        <f t="shared" si="21"/>
        <v>1696.5957607627483</v>
      </c>
      <c r="BH10" s="14">
        <f t="shared" si="22"/>
        <v>1690.2906999825375</v>
      </c>
      <c r="BI10" s="14">
        <f t="shared" si="23"/>
        <v>1646.7336195830942</v>
      </c>
      <c r="BJ10" s="14">
        <f t="shared" si="24"/>
        <v>1644.2536848261691</v>
      </c>
      <c r="BK10" s="14">
        <f t="shared" si="25"/>
        <v>1692.9246610755174</v>
      </c>
      <c r="BL10" s="14">
        <f t="shared" si="26"/>
        <v>1653.9150447093489</v>
      </c>
      <c r="BM10" s="14">
        <f t="shared" si="27"/>
        <v>1662.3180862783624</v>
      </c>
      <c r="BN10" s="14">
        <f t="shared" si="28"/>
        <v>1647.1098579490588</v>
      </c>
      <c r="BO10" s="14">
        <f t="shared" si="29"/>
        <v>1727.0207374330375</v>
      </c>
      <c r="BP10" s="14">
        <f t="shared" si="30"/>
        <v>1715.0433128250461</v>
      </c>
      <c r="BQ10" s="14">
        <f t="shared" si="31"/>
        <v>2489.6802869745352</v>
      </c>
      <c r="BR10" s="14">
        <f t="shared" si="32"/>
        <v>2460.8563046356335</v>
      </c>
      <c r="BS10" s="14">
        <f t="shared" si="33"/>
        <v>2557.723356261085</v>
      </c>
      <c r="BT10" s="14">
        <f t="shared" si="34"/>
        <v>2530.693360836714</v>
      </c>
      <c r="BU10" s="14">
        <f t="shared" si="35"/>
        <v>2486.7107727921257</v>
      </c>
      <c r="BV10" s="14">
        <f t="shared" si="36"/>
        <v>2483.3041058506342</v>
      </c>
      <c r="BW10" s="14">
        <f t="shared" si="37"/>
        <v>2558.6446863981737</v>
      </c>
      <c r="BX10" s="14">
        <f t="shared" si="38"/>
        <v>2490.7359423153512</v>
      </c>
      <c r="BY10" s="14">
        <f t="shared" si="39"/>
        <v>2565.3264998709369</v>
      </c>
      <c r="BZ10" s="14">
        <f t="shared" si="40"/>
        <v>2542.3398138149382</v>
      </c>
      <c r="CA10" s="14">
        <f t="shared" si="41"/>
        <v>2677.4704370164409</v>
      </c>
      <c r="CB10" s="14">
        <f t="shared" si="42"/>
        <v>2676.1712416453429</v>
      </c>
    </row>
    <row r="11" spans="1:80" x14ac:dyDescent="0.3">
      <c r="D11" t="s">
        <v>221</v>
      </c>
      <c r="E11" t="s">
        <v>1097</v>
      </c>
      <c r="F11" s="14">
        <f t="shared" ref="F11:AG15" si="44">SUMIFS(F$34:F$183,$B$34:$B$183,$D11)</f>
        <v>26355.142542442747</v>
      </c>
      <c r="G11" s="14">
        <f t="shared" si="44"/>
        <v>26700.198661349415</v>
      </c>
      <c r="H11" s="14">
        <f t="shared" si="44"/>
        <v>28278.6474503309</v>
      </c>
      <c r="I11" s="14">
        <f t="shared" si="44"/>
        <v>27907.74454155684</v>
      </c>
      <c r="J11" s="14">
        <f t="shared" si="44"/>
        <v>28303.989140880334</v>
      </c>
      <c r="K11" s="14">
        <f t="shared" si="44"/>
        <v>28572.149679348979</v>
      </c>
      <c r="L11" s="14">
        <f t="shared" si="44"/>
        <v>28973.94472864331</v>
      </c>
      <c r="M11" s="14">
        <f t="shared" si="44"/>
        <v>28274.744811400451</v>
      </c>
      <c r="N11" s="14">
        <f t="shared" si="44"/>
        <v>28987.312780843597</v>
      </c>
      <c r="O11" s="14">
        <f t="shared" si="44"/>
        <v>28957.721924046054</v>
      </c>
      <c r="P11" s="14">
        <f t="shared" si="44"/>
        <v>30756.261719547412</v>
      </c>
      <c r="Q11" s="14">
        <f t="shared" si="44"/>
        <v>30452.947619393657</v>
      </c>
      <c r="R11" s="14">
        <f t="shared" si="44"/>
        <v>54020.489490036038</v>
      </c>
      <c r="S11" s="14">
        <f t="shared" si="44"/>
        <v>53853.776673566346</v>
      </c>
      <c r="T11" s="14">
        <f t="shared" si="44"/>
        <v>57032.058638274415</v>
      </c>
      <c r="U11" s="14">
        <f t="shared" si="44"/>
        <v>56846.703026515155</v>
      </c>
      <c r="V11" s="14">
        <f t="shared" si="44"/>
        <v>55860.713805918349</v>
      </c>
      <c r="W11" s="14">
        <f t="shared" si="44"/>
        <v>55379.34320879903</v>
      </c>
      <c r="X11" s="14">
        <f t="shared" si="44"/>
        <v>56993.22567839588</v>
      </c>
      <c r="Y11" s="14">
        <f t="shared" si="44"/>
        <v>56759.514893565065</v>
      </c>
      <c r="Z11" s="14">
        <f t="shared" si="44"/>
        <v>55099.588159091873</v>
      </c>
      <c r="AA11" s="14">
        <f t="shared" si="44"/>
        <v>54625.92106313126</v>
      </c>
      <c r="AB11" s="14">
        <f t="shared" si="44"/>
        <v>57388.189446777993</v>
      </c>
      <c r="AC11" s="14">
        <f t="shared" si="44"/>
        <v>59183.112665009423</v>
      </c>
      <c r="AD11" s="14">
        <f t="shared" si="44"/>
        <v>80375.632032478767</v>
      </c>
      <c r="AE11" s="14">
        <f t="shared" si="44"/>
        <v>80553.975334915769</v>
      </c>
      <c r="AF11" s="14">
        <f t="shared" si="44"/>
        <v>85310.706088605322</v>
      </c>
      <c r="AG11" s="14">
        <f t="shared" si="44"/>
        <v>84754.447568071992</v>
      </c>
      <c r="AH11" s="14">
        <f t="shared" ref="AD11:AR18" si="45">SUMIFS(AH$34:AH$183,$B$34:$B$183,$D11)</f>
        <v>84164.702946798672</v>
      </c>
      <c r="AI11" s="14">
        <f t="shared" si="45"/>
        <v>83951.492888148015</v>
      </c>
      <c r="AJ11" s="14">
        <f t="shared" si="45"/>
        <v>85967.170407039201</v>
      </c>
      <c r="AK11" s="14">
        <f t="shared" si="45"/>
        <v>85034.259704965516</v>
      </c>
      <c r="AL11" s="14">
        <f t="shared" si="45"/>
        <v>84086.900939935469</v>
      </c>
      <c r="AM11" s="14">
        <f t="shared" si="45"/>
        <v>83583.642987177314</v>
      </c>
      <c r="AN11" s="14">
        <f t="shared" si="45"/>
        <v>88144.451166325423</v>
      </c>
      <c r="AO11" s="14">
        <f t="shared" si="45"/>
        <v>89636.060284403095</v>
      </c>
      <c r="AP11" s="14">
        <f t="shared" si="45"/>
        <v>2644727</v>
      </c>
      <c r="AQ11" s="14">
        <f t="shared" si="45"/>
        <v>2649233.966</v>
      </c>
      <c r="AR11" s="14">
        <f t="shared" si="45"/>
        <v>2655391.7540000002</v>
      </c>
      <c r="AS11" s="14">
        <f t="shared" si="7"/>
        <v>996.51656078085739</v>
      </c>
      <c r="AT11" s="14">
        <f t="shared" si="8"/>
        <v>1009.5635073619853</v>
      </c>
      <c r="AU11" s="14">
        <f t="shared" si="9"/>
        <v>1069.2463702427849</v>
      </c>
      <c r="AV11" s="14">
        <f t="shared" si="10"/>
        <v>1053.4269490623328</v>
      </c>
      <c r="AW11" s="14">
        <f t="shared" si="11"/>
        <v>1068.3838990489651</v>
      </c>
      <c r="AX11" s="14">
        <f t="shared" si="12"/>
        <v>1078.506090667757</v>
      </c>
      <c r="AY11" s="14">
        <f t="shared" si="13"/>
        <v>1093.6725521600574</v>
      </c>
      <c r="AZ11" s="14">
        <f t="shared" si="14"/>
        <v>1064.8050242985146</v>
      </c>
      <c r="BA11" s="14">
        <f t="shared" si="15"/>
        <v>1094.1771528246968</v>
      </c>
      <c r="BB11" s="14">
        <f t="shared" si="16"/>
        <v>1093.0601938404277</v>
      </c>
      <c r="BC11" s="14">
        <f t="shared" si="17"/>
        <v>1160.9492447352766</v>
      </c>
      <c r="BD11" s="14">
        <f t="shared" si="18"/>
        <v>1146.8344576095139</v>
      </c>
      <c r="BE11" s="14">
        <f t="shared" si="19"/>
        <v>2042.5733729808799</v>
      </c>
      <c r="BF11" s="14">
        <f t="shared" si="20"/>
        <v>2036.2697803427859</v>
      </c>
      <c r="BG11" s="14">
        <f t="shared" si="21"/>
        <v>2156.4440729903095</v>
      </c>
      <c r="BH11" s="14">
        <f t="shared" si="22"/>
        <v>2145.7788838615229</v>
      </c>
      <c r="BI11" s="14">
        <f t="shared" si="23"/>
        <v>2108.5609849046587</v>
      </c>
      <c r="BJ11" s="14">
        <f t="shared" si="24"/>
        <v>2090.3908042676453</v>
      </c>
      <c r="BK11" s="14">
        <f t="shared" si="25"/>
        <v>2151.3096393086134</v>
      </c>
      <c r="BL11" s="14">
        <f t="shared" si="26"/>
        <v>2137.5194378782066</v>
      </c>
      <c r="BM11" s="14">
        <f t="shared" si="27"/>
        <v>2079.830957410119</v>
      </c>
      <c r="BN11" s="14">
        <f t="shared" si="28"/>
        <v>2061.9515589862881</v>
      </c>
      <c r="BO11" s="14">
        <f t="shared" si="29"/>
        <v>2166.2182420764716</v>
      </c>
      <c r="BP11" s="14">
        <f t="shared" si="30"/>
        <v>2228.7902557450443</v>
      </c>
      <c r="BQ11" s="14">
        <f t="shared" si="31"/>
        <v>3039.0899337617366</v>
      </c>
      <c r="BR11" s="14">
        <f t="shared" si="32"/>
        <v>3045.8332877047715</v>
      </c>
      <c r="BS11" s="14">
        <f t="shared" si="33"/>
        <v>3225.6904432330944</v>
      </c>
      <c r="BT11" s="14">
        <f t="shared" si="34"/>
        <v>3199.2058329238557</v>
      </c>
      <c r="BU11" s="14">
        <f t="shared" si="35"/>
        <v>3176.944883953623</v>
      </c>
      <c r="BV11" s="14">
        <f t="shared" si="36"/>
        <v>3168.8968949354025</v>
      </c>
      <c r="BW11" s="14">
        <f t="shared" si="37"/>
        <v>3244.9821914686713</v>
      </c>
      <c r="BX11" s="14">
        <f t="shared" si="38"/>
        <v>3202.3244621767212</v>
      </c>
      <c r="BY11" s="14">
        <f t="shared" si="39"/>
        <v>3174.0081102348163</v>
      </c>
      <c r="BZ11" s="14">
        <f t="shared" si="40"/>
        <v>3155.0117528267156</v>
      </c>
      <c r="CA11" s="14">
        <f t="shared" si="41"/>
        <v>3327.1674868117489</v>
      </c>
      <c r="CB11" s="14">
        <f t="shared" si="42"/>
        <v>3375.6247133545589</v>
      </c>
    </row>
    <row r="12" spans="1:80" x14ac:dyDescent="0.3">
      <c r="D12" t="s">
        <v>236</v>
      </c>
      <c r="E12" t="s">
        <v>1098</v>
      </c>
      <c r="F12" s="14">
        <f t="shared" si="44"/>
        <v>72685.905145322293</v>
      </c>
      <c r="G12" s="14">
        <f t="shared" si="44"/>
        <v>74390.897016107469</v>
      </c>
      <c r="H12" s="14">
        <f t="shared" si="44"/>
        <v>83357.596930846339</v>
      </c>
      <c r="I12" s="14">
        <f t="shared" si="44"/>
        <v>77899.024557460041</v>
      </c>
      <c r="J12" s="14">
        <f t="shared" si="44"/>
        <v>79709.223301924241</v>
      </c>
      <c r="K12" s="14">
        <f t="shared" si="44"/>
        <v>78917.691340637815</v>
      </c>
      <c r="L12" s="14">
        <f t="shared" si="44"/>
        <v>82968.703979494618</v>
      </c>
      <c r="M12" s="14">
        <f t="shared" si="44"/>
        <v>81090.360145369239</v>
      </c>
      <c r="N12" s="14">
        <f t="shared" si="44"/>
        <v>84511.346408364043</v>
      </c>
      <c r="O12" s="14">
        <f t="shared" si="44"/>
        <v>85420.866515931586</v>
      </c>
      <c r="P12" s="14">
        <f t="shared" si="44"/>
        <v>91292.656692740842</v>
      </c>
      <c r="Q12" s="14">
        <f t="shared" si="44"/>
        <v>90588.814210139273</v>
      </c>
      <c r="R12" s="14">
        <f t="shared" si="44"/>
        <v>149652.79508031841</v>
      </c>
      <c r="S12" s="14">
        <f t="shared" si="44"/>
        <v>149329.870270502</v>
      </c>
      <c r="T12" s="14">
        <f t="shared" si="44"/>
        <v>156827.75577858946</v>
      </c>
      <c r="U12" s="14">
        <f t="shared" si="44"/>
        <v>155242.2235687715</v>
      </c>
      <c r="V12" s="14">
        <f t="shared" si="44"/>
        <v>149554.82326002774</v>
      </c>
      <c r="W12" s="14">
        <f t="shared" si="44"/>
        <v>148705.9869923949</v>
      </c>
      <c r="X12" s="14">
        <f t="shared" si="44"/>
        <v>155416.41770994375</v>
      </c>
      <c r="Y12" s="14">
        <f t="shared" si="44"/>
        <v>151098.50274069444</v>
      </c>
      <c r="Z12" s="14">
        <f t="shared" si="44"/>
        <v>155302.05993346975</v>
      </c>
      <c r="AA12" s="14">
        <f t="shared" si="44"/>
        <v>152072.495812151</v>
      </c>
      <c r="AB12" s="14">
        <f t="shared" si="44"/>
        <v>159520.30190414671</v>
      </c>
      <c r="AC12" s="14">
        <f t="shared" si="44"/>
        <v>158230.52435538959</v>
      </c>
      <c r="AD12" s="14">
        <f t="shared" si="45"/>
        <v>222338.70022564073</v>
      </c>
      <c r="AE12" s="14">
        <f t="shared" si="45"/>
        <v>223720.76728660942</v>
      </c>
      <c r="AF12" s="14">
        <f t="shared" si="45"/>
        <v>240185.35270943583</v>
      </c>
      <c r="AG12" s="14">
        <f t="shared" si="45"/>
        <v>233141.24812623157</v>
      </c>
      <c r="AH12" s="14">
        <f t="shared" si="45"/>
        <v>229264.04656195198</v>
      </c>
      <c r="AI12" s="14">
        <f t="shared" si="45"/>
        <v>227623.67833303273</v>
      </c>
      <c r="AJ12" s="14">
        <f t="shared" si="45"/>
        <v>238385.12168943835</v>
      </c>
      <c r="AK12" s="14">
        <f t="shared" si="45"/>
        <v>232188.8628860637</v>
      </c>
      <c r="AL12" s="14">
        <f t="shared" si="45"/>
        <v>239813.40634183382</v>
      </c>
      <c r="AM12" s="14">
        <f t="shared" si="45"/>
        <v>237493.36232808261</v>
      </c>
      <c r="AN12" s="14">
        <f t="shared" si="45"/>
        <v>250812.95859688753</v>
      </c>
      <c r="AO12" s="14">
        <f t="shared" si="45"/>
        <v>248819.33856552883</v>
      </c>
      <c r="AP12" s="14">
        <f t="shared" si="45"/>
        <v>7258627</v>
      </c>
      <c r="AQ12" s="14">
        <f t="shared" si="45"/>
        <v>7279003.2469999995</v>
      </c>
      <c r="AR12" s="14">
        <f t="shared" si="45"/>
        <v>7306949.3609999996</v>
      </c>
      <c r="AS12" s="14">
        <f t="shared" si="7"/>
        <v>1001.3726445142076</v>
      </c>
      <c r="AT12" s="14">
        <f t="shared" si="8"/>
        <v>1024.8618232636484</v>
      </c>
      <c r="AU12" s="14">
        <f t="shared" si="9"/>
        <v>1148.393448662486</v>
      </c>
      <c r="AV12" s="14">
        <f t="shared" si="10"/>
        <v>1070.1880726535694</v>
      </c>
      <c r="AW12" s="14">
        <f t="shared" si="11"/>
        <v>1095.0568449708544</v>
      </c>
      <c r="AX12" s="14">
        <f t="shared" si="12"/>
        <v>1084.1826643388749</v>
      </c>
      <c r="AY12" s="14">
        <f t="shared" si="13"/>
        <v>1139.8360622203281</v>
      </c>
      <c r="AZ12" s="14">
        <f t="shared" si="14"/>
        <v>1109.7703862323133</v>
      </c>
      <c r="BA12" s="14">
        <f t="shared" si="15"/>
        <v>1161.0291071541274</v>
      </c>
      <c r="BB12" s="14">
        <f t="shared" si="16"/>
        <v>1173.5242260145619</v>
      </c>
      <c r="BC12" s="14">
        <f t="shared" si="17"/>
        <v>1254.1917292091689</v>
      </c>
      <c r="BD12" s="14">
        <f t="shared" si="18"/>
        <v>1239.7624471526603</v>
      </c>
      <c r="BE12" s="14">
        <f t="shared" si="19"/>
        <v>2061.7231754754503</v>
      </c>
      <c r="BF12" s="14">
        <f t="shared" si="20"/>
        <v>2057.2743339821982</v>
      </c>
      <c r="BG12" s="14">
        <f t="shared" si="21"/>
        <v>2160.5705290902733</v>
      </c>
      <c r="BH12" s="14">
        <f t="shared" si="22"/>
        <v>2132.7401335169579</v>
      </c>
      <c r="BI12" s="14">
        <f t="shared" si="23"/>
        <v>2054.6058050141128</v>
      </c>
      <c r="BJ12" s="14">
        <f t="shared" si="24"/>
        <v>2042.9443695286609</v>
      </c>
      <c r="BK12" s="14">
        <f t="shared" si="25"/>
        <v>2135.133237837169</v>
      </c>
      <c r="BL12" s="14">
        <f t="shared" si="26"/>
        <v>2067.8739549936572</v>
      </c>
      <c r="BM12" s="14">
        <f t="shared" si="27"/>
        <v>2133.5621741544987</v>
      </c>
      <c r="BN12" s="14">
        <f t="shared" si="28"/>
        <v>2089.1939548842329</v>
      </c>
      <c r="BO12" s="14">
        <f t="shared" si="29"/>
        <v>2191.5129927973599</v>
      </c>
      <c r="BP12" s="14">
        <f t="shared" si="30"/>
        <v>2165.4799634978554</v>
      </c>
      <c r="BQ12" s="14">
        <f t="shared" si="31"/>
        <v>3063.0958199896581</v>
      </c>
      <c r="BR12" s="14">
        <f t="shared" si="32"/>
        <v>3082.1361572458459</v>
      </c>
      <c r="BS12" s="14">
        <f t="shared" si="33"/>
        <v>3308.96397775276</v>
      </c>
      <c r="BT12" s="14">
        <f t="shared" si="34"/>
        <v>3202.928206170528</v>
      </c>
      <c r="BU12" s="14">
        <f t="shared" si="35"/>
        <v>3149.6626499849667</v>
      </c>
      <c r="BV12" s="14">
        <f t="shared" si="36"/>
        <v>3127.1270338675363</v>
      </c>
      <c r="BW12" s="14">
        <f t="shared" si="37"/>
        <v>3274.9693000574966</v>
      </c>
      <c r="BX12" s="14">
        <f t="shared" si="38"/>
        <v>3177.6443412259705</v>
      </c>
      <c r="BY12" s="14">
        <f t="shared" si="39"/>
        <v>3294.5912813086265</v>
      </c>
      <c r="BZ12" s="14">
        <f t="shared" si="40"/>
        <v>3262.7181808987953</v>
      </c>
      <c r="CA12" s="14">
        <f t="shared" si="41"/>
        <v>3445.7047220065292</v>
      </c>
      <c r="CB12" s="14">
        <f t="shared" si="42"/>
        <v>3405.2424106505155</v>
      </c>
    </row>
    <row r="13" spans="1:80" x14ac:dyDescent="0.3">
      <c r="D13" t="s">
        <v>245</v>
      </c>
      <c r="E13" t="s">
        <v>1099</v>
      </c>
      <c r="F13" s="14">
        <f t="shared" si="44"/>
        <v>42651.97548895506</v>
      </c>
      <c r="G13" s="14">
        <f t="shared" si="44"/>
        <v>42776.307969136098</v>
      </c>
      <c r="H13" s="14">
        <f t="shared" si="44"/>
        <v>44895.613464676891</v>
      </c>
      <c r="I13" s="14">
        <f t="shared" si="44"/>
        <v>43984.331131531726</v>
      </c>
      <c r="J13" s="14">
        <f t="shared" si="44"/>
        <v>47071.332640082794</v>
      </c>
      <c r="K13" s="14">
        <f t="shared" si="44"/>
        <v>46310.272273441347</v>
      </c>
      <c r="L13" s="14">
        <f t="shared" si="44"/>
        <v>47166.392216953391</v>
      </c>
      <c r="M13" s="14">
        <f t="shared" si="44"/>
        <v>48327.295245786583</v>
      </c>
      <c r="N13" s="14">
        <f t="shared" si="44"/>
        <v>46531.59240725392</v>
      </c>
      <c r="O13" s="14">
        <f t="shared" si="44"/>
        <v>45554.234691112993</v>
      </c>
      <c r="P13" s="14">
        <f t="shared" si="44"/>
        <v>46776.40460195511</v>
      </c>
      <c r="Q13" s="14">
        <f t="shared" si="44"/>
        <v>46246.344579119759</v>
      </c>
      <c r="R13" s="14">
        <f t="shared" si="44"/>
        <v>108938.43806339818</v>
      </c>
      <c r="S13" s="14">
        <f t="shared" si="44"/>
        <v>106326.46113544656</v>
      </c>
      <c r="T13" s="14">
        <f t="shared" si="44"/>
        <v>111422.5040045138</v>
      </c>
      <c r="U13" s="14">
        <f t="shared" si="44"/>
        <v>111440.05816487869</v>
      </c>
      <c r="V13" s="14">
        <f t="shared" si="44"/>
        <v>107800.57788169417</v>
      </c>
      <c r="W13" s="14">
        <f t="shared" si="44"/>
        <v>106750.0535253113</v>
      </c>
      <c r="X13" s="14">
        <f t="shared" si="44"/>
        <v>109529.23946407788</v>
      </c>
      <c r="Y13" s="14">
        <f t="shared" si="44"/>
        <v>109032.09923221916</v>
      </c>
      <c r="Z13" s="14">
        <f t="shared" si="44"/>
        <v>109451.27576821671</v>
      </c>
      <c r="AA13" s="14">
        <f t="shared" si="44"/>
        <v>108369.5556039935</v>
      </c>
      <c r="AB13" s="14">
        <f t="shared" si="44"/>
        <v>113758.11127283137</v>
      </c>
      <c r="AC13" s="14">
        <f t="shared" si="44"/>
        <v>112564.23139056495</v>
      </c>
      <c r="AD13" s="14">
        <f t="shared" si="45"/>
        <v>151590.41355235325</v>
      </c>
      <c r="AE13" s="14">
        <f t="shared" si="45"/>
        <v>149102.76910458267</v>
      </c>
      <c r="AF13" s="14">
        <f t="shared" si="45"/>
        <v>156318.11746919074</v>
      </c>
      <c r="AG13" s="14">
        <f t="shared" si="45"/>
        <v>155424.3892964104</v>
      </c>
      <c r="AH13" s="14">
        <f t="shared" si="45"/>
        <v>154871.91052177694</v>
      </c>
      <c r="AI13" s="14">
        <f t="shared" si="45"/>
        <v>153060.32579875266</v>
      </c>
      <c r="AJ13" s="14">
        <f t="shared" si="45"/>
        <v>156695.63168103131</v>
      </c>
      <c r="AK13" s="14">
        <f t="shared" si="45"/>
        <v>157359.39447800574</v>
      </c>
      <c r="AL13" s="14">
        <f t="shared" si="45"/>
        <v>155982.86817547062</v>
      </c>
      <c r="AM13" s="14">
        <f t="shared" si="45"/>
        <v>153923.79029510653</v>
      </c>
      <c r="AN13" s="14">
        <f t="shared" si="45"/>
        <v>160534.51587478654</v>
      </c>
      <c r="AO13" s="14">
        <f t="shared" si="45"/>
        <v>158810.57596968469</v>
      </c>
      <c r="AP13" s="14">
        <f t="shared" si="45"/>
        <v>5450130</v>
      </c>
      <c r="AQ13" s="14">
        <f t="shared" si="45"/>
        <v>5470229.2680000002</v>
      </c>
      <c r="AR13" s="14">
        <f t="shared" si="45"/>
        <v>5491756.2150000008</v>
      </c>
      <c r="AS13" s="14">
        <f t="shared" si="7"/>
        <v>782.58638764497471</v>
      </c>
      <c r="AT13" s="14">
        <f t="shared" si="8"/>
        <v>784.86766314080762</v>
      </c>
      <c r="AU13" s="14">
        <f t="shared" si="9"/>
        <v>823.75307496659502</v>
      </c>
      <c r="AV13" s="14">
        <f t="shared" si="10"/>
        <v>804.06741612885025</v>
      </c>
      <c r="AW13" s="14">
        <f t="shared" si="11"/>
        <v>860.50017894940618</v>
      </c>
      <c r="AX13" s="14">
        <f t="shared" si="12"/>
        <v>846.58740986139867</v>
      </c>
      <c r="AY13" s="14">
        <f t="shared" si="13"/>
        <v>862.23794115668113</v>
      </c>
      <c r="AZ13" s="14">
        <f t="shared" si="14"/>
        <v>879.99709662615783</v>
      </c>
      <c r="BA13" s="14">
        <f t="shared" si="15"/>
        <v>850.63331219875147</v>
      </c>
      <c r="BB13" s="14">
        <f t="shared" si="16"/>
        <v>832.76646113533593</v>
      </c>
      <c r="BC13" s="14">
        <f t="shared" si="17"/>
        <v>855.1086674847412</v>
      </c>
      <c r="BD13" s="14">
        <f t="shared" si="18"/>
        <v>842.104834384382</v>
      </c>
      <c r="BE13" s="14">
        <f t="shared" si="19"/>
        <v>1998.8227448409154</v>
      </c>
      <c r="BF13" s="14">
        <f t="shared" si="20"/>
        <v>1950.8977058427333</v>
      </c>
      <c r="BG13" s="14">
        <f t="shared" si="21"/>
        <v>2044.4008492368771</v>
      </c>
      <c r="BH13" s="14">
        <f t="shared" si="22"/>
        <v>2037.2100090353781</v>
      </c>
      <c r="BI13" s="14">
        <f t="shared" si="23"/>
        <v>1970.6775091185114</v>
      </c>
      <c r="BJ13" s="14">
        <f t="shared" si="24"/>
        <v>1951.4731155745646</v>
      </c>
      <c r="BK13" s="14">
        <f t="shared" si="25"/>
        <v>2002.2787729356628</v>
      </c>
      <c r="BL13" s="14">
        <f t="shared" si="26"/>
        <v>1985.3776271862268</v>
      </c>
      <c r="BM13" s="14">
        <f t="shared" si="27"/>
        <v>2000.853536587394</v>
      </c>
      <c r="BN13" s="14">
        <f t="shared" si="28"/>
        <v>1981.0788596730074</v>
      </c>
      <c r="BO13" s="14">
        <f t="shared" si="29"/>
        <v>2079.5858034378707</v>
      </c>
      <c r="BP13" s="14">
        <f t="shared" si="30"/>
        <v>2049.6946146864775</v>
      </c>
      <c r="BQ13" s="14">
        <f t="shared" si="31"/>
        <v>2781.4091324858905</v>
      </c>
      <c r="BR13" s="14">
        <f t="shared" si="32"/>
        <v>2735.7653689835411</v>
      </c>
      <c r="BS13" s="14">
        <f t="shared" si="33"/>
        <v>2868.1539242034728</v>
      </c>
      <c r="BT13" s="14">
        <f t="shared" si="34"/>
        <v>2841.2774251642281</v>
      </c>
      <c r="BU13" s="14">
        <f t="shared" si="35"/>
        <v>2831.1776880679167</v>
      </c>
      <c r="BV13" s="14">
        <f t="shared" si="36"/>
        <v>2798.0605254359634</v>
      </c>
      <c r="BW13" s="14">
        <f t="shared" si="37"/>
        <v>2864.5167140923445</v>
      </c>
      <c r="BX13" s="14">
        <f t="shared" si="38"/>
        <v>2865.3747238123842</v>
      </c>
      <c r="BY13" s="14">
        <f t="shared" si="39"/>
        <v>2851.4868487861449</v>
      </c>
      <c r="BZ13" s="14">
        <f t="shared" si="40"/>
        <v>2813.8453208083442</v>
      </c>
      <c r="CA13" s="14">
        <f t="shared" si="41"/>
        <v>2934.6944709226132</v>
      </c>
      <c r="CB13" s="14">
        <f t="shared" si="42"/>
        <v>2891.7994490708593</v>
      </c>
    </row>
    <row r="14" spans="1:80" x14ac:dyDescent="0.3">
      <c r="D14" t="s">
        <v>254</v>
      </c>
      <c r="E14" t="s">
        <v>1100</v>
      </c>
      <c r="F14" s="14">
        <f t="shared" si="44"/>
        <v>34862.096297610471</v>
      </c>
      <c r="G14" s="14">
        <f t="shared" si="44"/>
        <v>34670.771582130583</v>
      </c>
      <c r="H14" s="14">
        <f t="shared" si="44"/>
        <v>36847.275502831762</v>
      </c>
      <c r="I14" s="14">
        <f t="shared" si="44"/>
        <v>35159.628537447192</v>
      </c>
      <c r="J14" s="14">
        <f t="shared" si="44"/>
        <v>37370.989984154949</v>
      </c>
      <c r="K14" s="14">
        <f t="shared" si="44"/>
        <v>37392.457299938615</v>
      </c>
      <c r="L14" s="14">
        <f t="shared" si="44"/>
        <v>38176.79116309878</v>
      </c>
      <c r="M14" s="14">
        <f t="shared" si="44"/>
        <v>37769.003457004386</v>
      </c>
      <c r="N14" s="14">
        <f t="shared" si="44"/>
        <v>37282.309900152461</v>
      </c>
      <c r="O14" s="14">
        <f t="shared" si="44"/>
        <v>37315.304867856008</v>
      </c>
      <c r="P14" s="14">
        <f t="shared" si="44"/>
        <v>39878.475928653919</v>
      </c>
      <c r="Q14" s="14">
        <f t="shared" si="44"/>
        <v>39380.480025604345</v>
      </c>
      <c r="R14" s="14">
        <f t="shared" si="44"/>
        <v>89580.154023865893</v>
      </c>
      <c r="S14" s="14">
        <f t="shared" si="44"/>
        <v>88838.479552356963</v>
      </c>
      <c r="T14" s="14">
        <f t="shared" si="44"/>
        <v>91116.799116458977</v>
      </c>
      <c r="U14" s="14">
        <f t="shared" si="44"/>
        <v>92639.512804628524</v>
      </c>
      <c r="V14" s="14">
        <f t="shared" si="44"/>
        <v>90025.152057149302</v>
      </c>
      <c r="W14" s="14">
        <f t="shared" si="44"/>
        <v>89274.831621556761</v>
      </c>
      <c r="X14" s="14">
        <f t="shared" si="44"/>
        <v>92509.779339871806</v>
      </c>
      <c r="Y14" s="14">
        <f t="shared" si="44"/>
        <v>92632.575595714312</v>
      </c>
      <c r="Z14" s="14">
        <f t="shared" si="44"/>
        <v>90237.136157027257</v>
      </c>
      <c r="AA14" s="14">
        <f t="shared" si="44"/>
        <v>90291.349669551564</v>
      </c>
      <c r="AB14" s="14">
        <f t="shared" si="44"/>
        <v>95204.450970878039</v>
      </c>
      <c r="AC14" s="14">
        <f t="shared" si="44"/>
        <v>95553.465223424108</v>
      </c>
      <c r="AD14" s="14">
        <f t="shared" si="45"/>
        <v>124442.25032147636</v>
      </c>
      <c r="AE14" s="14">
        <f t="shared" si="45"/>
        <v>123509.25113448754</v>
      </c>
      <c r="AF14" s="14">
        <f t="shared" si="45"/>
        <v>127964.07461929071</v>
      </c>
      <c r="AG14" s="14">
        <f t="shared" si="45"/>
        <v>127799.14134207572</v>
      </c>
      <c r="AH14" s="14">
        <f t="shared" si="45"/>
        <v>127396.14204130424</v>
      </c>
      <c r="AI14" s="14">
        <f t="shared" si="45"/>
        <v>126667.28892149539</v>
      </c>
      <c r="AJ14" s="14">
        <f t="shared" si="45"/>
        <v>130686.57050297057</v>
      </c>
      <c r="AK14" s="14">
        <f t="shared" si="45"/>
        <v>130401.57905271871</v>
      </c>
      <c r="AL14" s="14">
        <f t="shared" si="45"/>
        <v>127519.44605717971</v>
      </c>
      <c r="AM14" s="14">
        <f t="shared" si="45"/>
        <v>127606.65453740758</v>
      </c>
      <c r="AN14" s="14">
        <f t="shared" si="45"/>
        <v>135082.92689953197</v>
      </c>
      <c r="AO14" s="14">
        <f t="shared" si="45"/>
        <v>134933.94524902845</v>
      </c>
      <c r="AP14" s="14">
        <f t="shared" si="45"/>
        <v>4771666</v>
      </c>
      <c r="AQ14" s="14">
        <f t="shared" si="45"/>
        <v>4786691.0710000005</v>
      </c>
      <c r="AR14" s="14">
        <f t="shared" si="45"/>
        <v>4816825.1099999994</v>
      </c>
      <c r="AS14" s="14">
        <f t="shared" si="7"/>
        <v>730.60638145273515</v>
      </c>
      <c r="AT14" s="14">
        <f t="shared" si="8"/>
        <v>726.59678154612209</v>
      </c>
      <c r="AU14" s="14">
        <f t="shared" si="9"/>
        <v>772.20986344877792</v>
      </c>
      <c r="AV14" s="14">
        <f t="shared" si="10"/>
        <v>734.52888469156835</v>
      </c>
      <c r="AW14" s="14">
        <f t="shared" si="11"/>
        <v>780.72700806964076</v>
      </c>
      <c r="AX14" s="14">
        <f t="shared" si="12"/>
        <v>781.17548731062891</v>
      </c>
      <c r="AY14" s="14">
        <f t="shared" si="13"/>
        <v>797.56120871036626</v>
      </c>
      <c r="AZ14" s="14">
        <f t="shared" si="14"/>
        <v>784.10576665102121</v>
      </c>
      <c r="BA14" s="14">
        <f t="shared" si="15"/>
        <v>778.87436952064911</v>
      </c>
      <c r="BB14" s="14">
        <f t="shared" si="16"/>
        <v>779.56367591653179</v>
      </c>
      <c r="BC14" s="14">
        <f t="shared" si="17"/>
        <v>833.1115448468413</v>
      </c>
      <c r="BD14" s="14">
        <f t="shared" si="18"/>
        <v>817.56092708967685</v>
      </c>
      <c r="BE14" s="14">
        <f t="shared" si="19"/>
        <v>1877.3349606587278</v>
      </c>
      <c r="BF14" s="14">
        <f t="shared" si="20"/>
        <v>1861.7916583507094</v>
      </c>
      <c r="BG14" s="14">
        <f t="shared" si="21"/>
        <v>1909.5384948665514</v>
      </c>
      <c r="BH14" s="14">
        <f t="shared" si="22"/>
        <v>1935.355999176169</v>
      </c>
      <c r="BI14" s="14">
        <f t="shared" si="23"/>
        <v>1880.7387132744689</v>
      </c>
      <c r="BJ14" s="14">
        <f t="shared" si="24"/>
        <v>1865.063575178795</v>
      </c>
      <c r="BK14" s="14">
        <f t="shared" si="25"/>
        <v>1932.6457038420351</v>
      </c>
      <c r="BL14" s="14">
        <f t="shared" si="26"/>
        <v>1923.1043992733696</v>
      </c>
      <c r="BM14" s="14">
        <f t="shared" si="27"/>
        <v>1885.1673278797075</v>
      </c>
      <c r="BN14" s="14">
        <f t="shared" si="28"/>
        <v>1886.2999163781119</v>
      </c>
      <c r="BO14" s="14">
        <f t="shared" si="29"/>
        <v>1988.9407851630715</v>
      </c>
      <c r="BP14" s="14">
        <f t="shared" si="30"/>
        <v>1983.7437117044117</v>
      </c>
      <c r="BQ14" s="14">
        <f t="shared" si="31"/>
        <v>2607.9413421114627</v>
      </c>
      <c r="BR14" s="14">
        <f t="shared" si="32"/>
        <v>2588.3884398968312</v>
      </c>
      <c r="BS14" s="14">
        <f t="shared" si="33"/>
        <v>2681.7483583153285</v>
      </c>
      <c r="BT14" s="14">
        <f t="shared" si="34"/>
        <v>2669.8848838677377</v>
      </c>
      <c r="BU14" s="14">
        <f t="shared" si="35"/>
        <v>2661.4657213441096</v>
      </c>
      <c r="BV14" s="14">
        <f t="shared" si="36"/>
        <v>2646.2390624894242</v>
      </c>
      <c r="BW14" s="14">
        <f t="shared" si="37"/>
        <v>2730.2069125524008</v>
      </c>
      <c r="BX14" s="14">
        <f t="shared" si="38"/>
        <v>2707.2101659243908</v>
      </c>
      <c r="BY14" s="14">
        <f t="shared" si="39"/>
        <v>2664.0416974003565</v>
      </c>
      <c r="BZ14" s="14">
        <f t="shared" si="40"/>
        <v>2665.8635922946441</v>
      </c>
      <c r="CA14" s="14">
        <f t="shared" si="41"/>
        <v>2822.052330009913</v>
      </c>
      <c r="CB14" s="14">
        <f t="shared" si="42"/>
        <v>2801.3046387940885</v>
      </c>
    </row>
    <row r="15" spans="1:80" x14ac:dyDescent="0.3">
      <c r="D15" t="s">
        <v>263</v>
      </c>
      <c r="E15" t="s">
        <v>1101</v>
      </c>
      <c r="F15" s="14">
        <f t="shared" si="44"/>
        <v>56202.959681550616</v>
      </c>
      <c r="G15" s="14">
        <f t="shared" si="44"/>
        <v>53694.090644973861</v>
      </c>
      <c r="H15" s="14">
        <f t="shared" si="44"/>
        <v>54880.762251400134</v>
      </c>
      <c r="I15" s="14">
        <f t="shared" si="44"/>
        <v>54571.124760673556</v>
      </c>
      <c r="J15" s="14">
        <f t="shared" si="44"/>
        <v>59761.633032525453</v>
      </c>
      <c r="K15" s="14">
        <f t="shared" si="44"/>
        <v>59875.229351092305</v>
      </c>
      <c r="L15" s="14">
        <f t="shared" si="44"/>
        <v>62100.436590616649</v>
      </c>
      <c r="M15" s="14">
        <f t="shared" si="44"/>
        <v>60789.632072578737</v>
      </c>
      <c r="N15" s="14">
        <f t="shared" si="44"/>
        <v>59581.960304886095</v>
      </c>
      <c r="O15" s="14">
        <f t="shared" si="44"/>
        <v>61023.147751278877</v>
      </c>
      <c r="P15" s="14">
        <f t="shared" si="44"/>
        <v>65712.70345285759</v>
      </c>
      <c r="Q15" s="14">
        <f t="shared" si="44"/>
        <v>64235.681080318594</v>
      </c>
      <c r="R15" s="14">
        <f t="shared" si="44"/>
        <v>110506.22090610438</v>
      </c>
      <c r="S15" s="14">
        <f t="shared" si="44"/>
        <v>109452.17045786136</v>
      </c>
      <c r="T15" s="14">
        <f t="shared" si="44"/>
        <v>113419.62156399115</v>
      </c>
      <c r="U15" s="14">
        <f t="shared" si="44"/>
        <v>114988.17627146533</v>
      </c>
      <c r="V15" s="14">
        <f t="shared" si="44"/>
        <v>108365.52898186773</v>
      </c>
      <c r="W15" s="14">
        <f t="shared" si="44"/>
        <v>107857.3429557816</v>
      </c>
      <c r="X15" s="14">
        <f t="shared" si="44"/>
        <v>111793.69124414065</v>
      </c>
      <c r="Y15" s="14">
        <f t="shared" si="44"/>
        <v>110126.798274759</v>
      </c>
      <c r="Z15" s="14">
        <f t="shared" si="44"/>
        <v>114486.57137085164</v>
      </c>
      <c r="AA15" s="14">
        <f t="shared" si="44"/>
        <v>117068.25375797304</v>
      </c>
      <c r="AB15" s="14">
        <f t="shared" si="44"/>
        <v>120124.43453342155</v>
      </c>
      <c r="AC15" s="14">
        <f t="shared" ref="F15:AH19" si="46">SUMIFS(AC$34:AC$183,$B$34:$B$183,$D15)</f>
        <v>118445.53270679587</v>
      </c>
      <c r="AD15" s="14">
        <f t="shared" si="46"/>
        <v>166709.18058765502</v>
      </c>
      <c r="AE15" s="14">
        <f t="shared" si="46"/>
        <v>163146.26110283524</v>
      </c>
      <c r="AF15" s="14">
        <f t="shared" si="46"/>
        <v>168300.38381539128</v>
      </c>
      <c r="AG15" s="14">
        <f t="shared" si="46"/>
        <v>169559.30103213887</v>
      </c>
      <c r="AH15" s="14">
        <f t="shared" si="46"/>
        <v>168127.16201439319</v>
      </c>
      <c r="AI15" s="14">
        <f t="shared" si="45"/>
        <v>167732.57230687386</v>
      </c>
      <c r="AJ15" s="14">
        <f t="shared" si="45"/>
        <v>173894.1278347573</v>
      </c>
      <c r="AK15" s="14">
        <f t="shared" si="45"/>
        <v>170916.43034733777</v>
      </c>
      <c r="AL15" s="14">
        <f t="shared" si="45"/>
        <v>174068.53167573776</v>
      </c>
      <c r="AM15" s="14">
        <f t="shared" si="45"/>
        <v>178091.40150925191</v>
      </c>
      <c r="AN15" s="14">
        <f t="shared" si="45"/>
        <v>185837.13798627915</v>
      </c>
      <c r="AO15" s="14">
        <f t="shared" si="45"/>
        <v>182681.21378711448</v>
      </c>
      <c r="AP15" s="14">
        <f t="shared" si="45"/>
        <v>5860706</v>
      </c>
      <c r="AQ15" s="14">
        <f t="shared" si="45"/>
        <v>5880164.9289999995</v>
      </c>
      <c r="AR15" s="14">
        <f t="shared" si="45"/>
        <v>5914343.972000001</v>
      </c>
      <c r="AS15" s="14">
        <f t="shared" si="7"/>
        <v>958.97933937567609</v>
      </c>
      <c r="AT15" s="14">
        <f t="shared" si="8"/>
        <v>916.17103203903866</v>
      </c>
      <c r="AU15" s="14">
        <f t="shared" si="9"/>
        <v>936.41896132309216</v>
      </c>
      <c r="AV15" s="14">
        <f t="shared" si="10"/>
        <v>928.05432193811112</v>
      </c>
      <c r="AW15" s="14">
        <f t="shared" si="11"/>
        <v>1016.3257961998818</v>
      </c>
      <c r="AX15" s="14">
        <f t="shared" si="12"/>
        <v>1018.2576521926721</v>
      </c>
      <c r="AY15" s="14">
        <f t="shared" si="13"/>
        <v>1056.1002512760751</v>
      </c>
      <c r="AZ15" s="14">
        <f t="shared" si="14"/>
        <v>1027.8338960393953</v>
      </c>
      <c r="BA15" s="14">
        <f t="shared" si="15"/>
        <v>1013.2702232727817</v>
      </c>
      <c r="BB15" s="14">
        <f t="shared" si="16"/>
        <v>1037.7795263925816</v>
      </c>
      <c r="BC15" s="14">
        <f t="shared" si="17"/>
        <v>1117.5316380799698</v>
      </c>
      <c r="BD15" s="14">
        <f t="shared" si="18"/>
        <v>1086.0998512164078</v>
      </c>
      <c r="BE15" s="14">
        <f t="shared" si="19"/>
        <v>1885.5445215321224</v>
      </c>
      <c r="BF15" s="14">
        <f t="shared" si="20"/>
        <v>1867.5594793163375</v>
      </c>
      <c r="BG15" s="14">
        <f t="shared" si="21"/>
        <v>1935.2552672662841</v>
      </c>
      <c r="BH15" s="14">
        <f t="shared" si="22"/>
        <v>1955.526378254506</v>
      </c>
      <c r="BI15" s="14">
        <f t="shared" si="23"/>
        <v>1842.899481397654</v>
      </c>
      <c r="BJ15" s="14">
        <f t="shared" si="24"/>
        <v>1834.2571043177213</v>
      </c>
      <c r="BK15" s="14">
        <f t="shared" si="25"/>
        <v>1901.1999254101304</v>
      </c>
      <c r="BL15" s="14">
        <f t="shared" si="26"/>
        <v>1862.0289722093792</v>
      </c>
      <c r="BM15" s="14">
        <f t="shared" si="27"/>
        <v>1946.9959219378836</v>
      </c>
      <c r="BN15" s="14">
        <f t="shared" si="28"/>
        <v>1990.90085348817</v>
      </c>
      <c r="BO15" s="14">
        <f t="shared" si="29"/>
        <v>2042.875259178322</v>
      </c>
      <c r="BP15" s="14">
        <f t="shared" si="30"/>
        <v>2002.6825167346872</v>
      </c>
      <c r="BQ15" s="14">
        <f t="shared" si="31"/>
        <v>2844.5238609077987</v>
      </c>
      <c r="BR15" s="14">
        <f t="shared" si="32"/>
        <v>2783.7305113553766</v>
      </c>
      <c r="BS15" s="14">
        <f t="shared" si="33"/>
        <v>2871.6742285893761</v>
      </c>
      <c r="BT15" s="14">
        <f t="shared" si="34"/>
        <v>2883.5807001926169</v>
      </c>
      <c r="BU15" s="14">
        <f t="shared" si="35"/>
        <v>2859.2252775975358</v>
      </c>
      <c r="BV15" s="14">
        <f t="shared" si="36"/>
        <v>2852.514756510393</v>
      </c>
      <c r="BW15" s="14">
        <f t="shared" si="37"/>
        <v>2957.3001766862058</v>
      </c>
      <c r="BX15" s="14">
        <f t="shared" si="38"/>
        <v>2889.8628682487752</v>
      </c>
      <c r="BY15" s="14">
        <f t="shared" si="39"/>
        <v>2960.2661452106659</v>
      </c>
      <c r="BZ15" s="14">
        <f t="shared" si="40"/>
        <v>3028.6803798807514</v>
      </c>
      <c r="CA15" s="14">
        <f t="shared" si="41"/>
        <v>3160.4068972582922</v>
      </c>
      <c r="CB15" s="14">
        <f t="shared" si="42"/>
        <v>3088.7823679510948</v>
      </c>
    </row>
    <row r="16" spans="1:80" x14ac:dyDescent="0.3">
      <c r="D16" t="s">
        <v>270</v>
      </c>
      <c r="E16" t="s">
        <v>1102</v>
      </c>
      <c r="F16" s="14">
        <f t="shared" si="46"/>
        <v>47103.818830307471</v>
      </c>
      <c r="G16" s="14">
        <f t="shared" si="46"/>
        <v>47094.394315710299</v>
      </c>
      <c r="H16" s="14">
        <f t="shared" si="46"/>
        <v>49390.139251537534</v>
      </c>
      <c r="I16" s="14">
        <f t="shared" si="46"/>
        <v>47657.954671638385</v>
      </c>
      <c r="J16" s="14">
        <f t="shared" si="46"/>
        <v>50726.455124774373</v>
      </c>
      <c r="K16" s="14">
        <f t="shared" si="46"/>
        <v>51167.945073344294</v>
      </c>
      <c r="L16" s="14">
        <f t="shared" si="46"/>
        <v>53142.979401990524</v>
      </c>
      <c r="M16" s="14">
        <f t="shared" si="46"/>
        <v>51511.725884853986</v>
      </c>
      <c r="N16" s="14">
        <f t="shared" si="46"/>
        <v>51905.853544224337</v>
      </c>
      <c r="O16" s="14">
        <f t="shared" si="46"/>
        <v>53756.769972093891</v>
      </c>
      <c r="P16" s="14">
        <f t="shared" si="46"/>
        <v>57767.723913266091</v>
      </c>
      <c r="Q16" s="14">
        <f t="shared" si="46"/>
        <v>55674.917299064633</v>
      </c>
      <c r="R16" s="14">
        <f t="shared" si="46"/>
        <v>111115.0528641191</v>
      </c>
      <c r="S16" s="14">
        <f t="shared" si="46"/>
        <v>109859.34530148306</v>
      </c>
      <c r="T16" s="14">
        <f t="shared" si="46"/>
        <v>113949.30933298724</v>
      </c>
      <c r="U16" s="14">
        <f t="shared" si="46"/>
        <v>115518.70015292159</v>
      </c>
      <c r="V16" s="14">
        <f t="shared" si="46"/>
        <v>112083.72214773067</v>
      </c>
      <c r="W16" s="14">
        <f t="shared" si="46"/>
        <v>112703.51081387687</v>
      </c>
      <c r="X16" s="14">
        <f t="shared" si="46"/>
        <v>116462.58278601085</v>
      </c>
      <c r="Y16" s="14">
        <f t="shared" si="46"/>
        <v>115437.0664653436</v>
      </c>
      <c r="Z16" s="14">
        <f t="shared" si="46"/>
        <v>113267.66234517438</v>
      </c>
      <c r="AA16" s="14">
        <f t="shared" si="46"/>
        <v>112679.41390715592</v>
      </c>
      <c r="AB16" s="14">
        <f t="shared" si="46"/>
        <v>118148.99615288903</v>
      </c>
      <c r="AC16" s="14">
        <f t="shared" si="46"/>
        <v>118812.36882653835</v>
      </c>
      <c r="AD16" s="14">
        <f t="shared" si="45"/>
        <v>158218.87169442658</v>
      </c>
      <c r="AE16" s="14">
        <f t="shared" si="45"/>
        <v>156953.73961719335</v>
      </c>
      <c r="AF16" s="14">
        <f t="shared" si="45"/>
        <v>163339.4485845248</v>
      </c>
      <c r="AG16" s="14">
        <f t="shared" si="45"/>
        <v>163176.65482455998</v>
      </c>
      <c r="AH16" s="14">
        <f t="shared" si="45"/>
        <v>162810.17727250504</v>
      </c>
      <c r="AI16" s="14">
        <f t="shared" si="45"/>
        <v>163871.45588722115</v>
      </c>
      <c r="AJ16" s="14">
        <f t="shared" si="45"/>
        <v>169605.56218800141</v>
      </c>
      <c r="AK16" s="14">
        <f t="shared" si="45"/>
        <v>166948.79235019756</v>
      </c>
      <c r="AL16" s="14">
        <f t="shared" si="45"/>
        <v>165173.51588939872</v>
      </c>
      <c r="AM16" s="14">
        <f t="shared" si="45"/>
        <v>166436.18387924979</v>
      </c>
      <c r="AN16" s="14">
        <f t="shared" si="45"/>
        <v>175916.72006615513</v>
      </c>
      <c r="AO16" s="14">
        <f t="shared" si="45"/>
        <v>174487.28612560296</v>
      </c>
      <c r="AP16" s="14">
        <f t="shared" si="45"/>
        <v>6168432</v>
      </c>
      <c r="AQ16" s="14">
        <f t="shared" si="45"/>
        <v>6221679.0589999994</v>
      </c>
      <c r="AR16" s="14">
        <f t="shared" si="45"/>
        <v>6269296.4390000002</v>
      </c>
      <c r="AS16" s="14">
        <f t="shared" si="7"/>
        <v>763.62710702342952</v>
      </c>
      <c r="AT16" s="14">
        <f t="shared" si="8"/>
        <v>763.47432079514363</v>
      </c>
      <c r="AU16" s="14">
        <f t="shared" si="9"/>
        <v>800.69196274738101</v>
      </c>
      <c r="AV16" s="14">
        <f t="shared" si="10"/>
        <v>765.99828148799384</v>
      </c>
      <c r="AW16" s="14">
        <f t="shared" si="11"/>
        <v>815.31777264202947</v>
      </c>
      <c r="AX16" s="14">
        <f t="shared" si="12"/>
        <v>822.4137662537745</v>
      </c>
      <c r="AY16" s="14">
        <f t="shared" si="13"/>
        <v>854.15816049071668</v>
      </c>
      <c r="AZ16" s="14">
        <f t="shared" si="14"/>
        <v>821.6508245552111</v>
      </c>
      <c r="BA16" s="14">
        <f t="shared" si="15"/>
        <v>834.2740448679956</v>
      </c>
      <c r="BB16" s="14">
        <f t="shared" si="16"/>
        <v>864.02351298291057</v>
      </c>
      <c r="BC16" s="14">
        <f t="shared" si="17"/>
        <v>928.49090037362055</v>
      </c>
      <c r="BD16" s="14">
        <f t="shared" si="18"/>
        <v>888.05686317084098</v>
      </c>
      <c r="BE16" s="14">
        <f t="shared" si="19"/>
        <v>1801.3500491554271</v>
      </c>
      <c r="BF16" s="14">
        <f t="shared" si="20"/>
        <v>1780.9930514186271</v>
      </c>
      <c r="BG16" s="14">
        <f t="shared" si="21"/>
        <v>1847.2978113884897</v>
      </c>
      <c r="BH16" s="14">
        <f t="shared" si="22"/>
        <v>1856.7126182090262</v>
      </c>
      <c r="BI16" s="14">
        <f t="shared" si="23"/>
        <v>1801.5027950629412</v>
      </c>
      <c r="BJ16" s="14">
        <f t="shared" si="24"/>
        <v>1811.4645539429596</v>
      </c>
      <c r="BK16" s="14">
        <f t="shared" si="25"/>
        <v>1871.8834848535198</v>
      </c>
      <c r="BL16" s="14">
        <f t="shared" si="26"/>
        <v>1841.3081529728506</v>
      </c>
      <c r="BM16" s="14">
        <f t="shared" si="27"/>
        <v>1820.5320665219224</v>
      </c>
      <c r="BN16" s="14">
        <f t="shared" si="28"/>
        <v>1811.0772484183183</v>
      </c>
      <c r="BO16" s="14">
        <f t="shared" si="29"/>
        <v>1898.9889229657392</v>
      </c>
      <c r="BP16" s="14">
        <f t="shared" si="30"/>
        <v>1895.1467677845176</v>
      </c>
      <c r="BQ16" s="14">
        <f t="shared" si="31"/>
        <v>2564.9771561788571</v>
      </c>
      <c r="BR16" s="14">
        <f t="shared" si="32"/>
        <v>2544.4673722137709</v>
      </c>
      <c r="BS16" s="14">
        <f t="shared" si="33"/>
        <v>2647.9897741358714</v>
      </c>
      <c r="BT16" s="14">
        <f t="shared" si="34"/>
        <v>2622.7108996970205</v>
      </c>
      <c r="BU16" s="14">
        <f t="shared" si="35"/>
        <v>2616.8205677049705</v>
      </c>
      <c r="BV16" s="14">
        <f t="shared" si="36"/>
        <v>2633.878320196734</v>
      </c>
      <c r="BW16" s="14">
        <f t="shared" si="37"/>
        <v>2726.0416453442367</v>
      </c>
      <c r="BX16" s="14">
        <f t="shared" si="38"/>
        <v>2662.958977528061</v>
      </c>
      <c r="BY16" s="14">
        <f t="shared" si="39"/>
        <v>2654.806111389918</v>
      </c>
      <c r="BZ16" s="14">
        <f t="shared" si="40"/>
        <v>2675.1007614012287</v>
      </c>
      <c r="CA16" s="14">
        <f t="shared" si="41"/>
        <v>2827.4798233393599</v>
      </c>
      <c r="CB16" s="14">
        <f t="shared" si="42"/>
        <v>2783.2036309553578</v>
      </c>
    </row>
    <row r="17" spans="4:80" x14ac:dyDescent="0.3">
      <c r="D17" t="s">
        <v>276</v>
      </c>
      <c r="E17" t="s">
        <v>1103</v>
      </c>
      <c r="F17" s="14">
        <f t="shared" si="46"/>
        <v>61053.411431080945</v>
      </c>
      <c r="G17" s="14">
        <f t="shared" si="46"/>
        <v>62457.011418329435</v>
      </c>
      <c r="H17" s="14">
        <f t="shared" si="46"/>
        <v>64771.821337571564</v>
      </c>
      <c r="I17" s="14">
        <f t="shared" si="46"/>
        <v>63018.622979471074</v>
      </c>
      <c r="J17" s="14">
        <f t="shared" si="46"/>
        <v>63600.560797153972</v>
      </c>
      <c r="K17" s="14">
        <f t="shared" si="46"/>
        <v>63655.380427877382</v>
      </c>
      <c r="L17" s="14">
        <f t="shared" si="46"/>
        <v>64027.120468492692</v>
      </c>
      <c r="M17" s="14">
        <f t="shared" si="46"/>
        <v>62248.262314896412</v>
      </c>
      <c r="N17" s="14">
        <f t="shared" si="46"/>
        <v>68480.28607353261</v>
      </c>
      <c r="O17" s="14">
        <f t="shared" si="46"/>
        <v>70460.757729925012</v>
      </c>
      <c r="P17" s="14">
        <f t="shared" si="46"/>
        <v>74856.252962289305</v>
      </c>
      <c r="Q17" s="14">
        <f t="shared" si="46"/>
        <v>74172.647300882207</v>
      </c>
      <c r="R17" s="14">
        <f t="shared" si="46"/>
        <v>134564.82311745512</v>
      </c>
      <c r="S17" s="14">
        <f t="shared" si="46"/>
        <v>133404.13924029609</v>
      </c>
      <c r="T17" s="14">
        <f t="shared" si="46"/>
        <v>139227.82512568575</v>
      </c>
      <c r="U17" s="14">
        <f t="shared" si="46"/>
        <v>138813.95979718849</v>
      </c>
      <c r="V17" s="14">
        <f t="shared" si="46"/>
        <v>141825.91047872906</v>
      </c>
      <c r="W17" s="14">
        <f t="shared" si="46"/>
        <v>141682.09711877652</v>
      </c>
      <c r="X17" s="14">
        <f t="shared" si="46"/>
        <v>144390.43145413566</v>
      </c>
      <c r="Y17" s="14">
        <f t="shared" si="46"/>
        <v>141275.26199684927</v>
      </c>
      <c r="Z17" s="14">
        <f t="shared" si="46"/>
        <v>135398.57430704613</v>
      </c>
      <c r="AA17" s="14">
        <f t="shared" si="46"/>
        <v>134778.51072658575</v>
      </c>
      <c r="AB17" s="14">
        <f t="shared" si="46"/>
        <v>141259.43812028668</v>
      </c>
      <c r="AC17" s="14">
        <f t="shared" si="46"/>
        <v>137114.99329358895</v>
      </c>
      <c r="AD17" s="14">
        <f t="shared" si="45"/>
        <v>195618.23454853601</v>
      </c>
      <c r="AE17" s="14">
        <f t="shared" si="45"/>
        <v>195861.15065862553</v>
      </c>
      <c r="AF17" s="14">
        <f t="shared" si="45"/>
        <v>203999.64646325729</v>
      </c>
      <c r="AG17" s="14">
        <f t="shared" si="45"/>
        <v>201832.58277665958</v>
      </c>
      <c r="AH17" s="14">
        <f t="shared" si="45"/>
        <v>205426.471275883</v>
      </c>
      <c r="AI17" s="14">
        <f t="shared" si="45"/>
        <v>205337.47754665386</v>
      </c>
      <c r="AJ17" s="14">
        <f t="shared" si="45"/>
        <v>208417.55192262834</v>
      </c>
      <c r="AK17" s="14">
        <f t="shared" si="45"/>
        <v>203523.52431174574</v>
      </c>
      <c r="AL17" s="14">
        <f t="shared" si="45"/>
        <v>203878.8603805787</v>
      </c>
      <c r="AM17" s="14">
        <f t="shared" si="45"/>
        <v>205239.2684565107</v>
      </c>
      <c r="AN17" s="14">
        <f t="shared" si="45"/>
        <v>216115.69108257603</v>
      </c>
      <c r="AO17" s="14">
        <f t="shared" si="45"/>
        <v>211287.64059447113</v>
      </c>
      <c r="AP17" s="14">
        <f t="shared" si="45"/>
        <v>8825001</v>
      </c>
      <c r="AQ17" s="14">
        <f t="shared" si="45"/>
        <v>8965587.629999999</v>
      </c>
      <c r="AR17" s="14">
        <f t="shared" si="45"/>
        <v>9056770.8380000032</v>
      </c>
      <c r="AS17" s="14">
        <f t="shared" si="7"/>
        <v>691.82328059884583</v>
      </c>
      <c r="AT17" s="14">
        <f t="shared" si="8"/>
        <v>707.72809451613011</v>
      </c>
      <c r="AU17" s="14">
        <f t="shared" si="9"/>
        <v>733.9582322718328</v>
      </c>
      <c r="AV17" s="14">
        <f t="shared" si="10"/>
        <v>702.89450708844481</v>
      </c>
      <c r="AW17" s="14">
        <f t="shared" si="11"/>
        <v>709.38530101851211</v>
      </c>
      <c r="AX17" s="14">
        <f t="shared" si="12"/>
        <v>709.99674594533394</v>
      </c>
      <c r="AY17" s="14">
        <f t="shared" si="13"/>
        <v>714.1430446148313</v>
      </c>
      <c r="AZ17" s="14">
        <f t="shared" si="14"/>
        <v>687.31188442703967</v>
      </c>
      <c r="BA17" s="14">
        <f t="shared" si="15"/>
        <v>763.81257871362322</v>
      </c>
      <c r="BB17" s="14">
        <f t="shared" si="16"/>
        <v>785.90228145397123</v>
      </c>
      <c r="BC17" s="14">
        <f t="shared" si="17"/>
        <v>834.92857413841728</v>
      </c>
      <c r="BD17" s="14">
        <f t="shared" si="18"/>
        <v>818.97453990634131</v>
      </c>
      <c r="BE17" s="14">
        <f t="shared" si="19"/>
        <v>1524.8136869044561</v>
      </c>
      <c r="BF17" s="14">
        <f t="shared" si="20"/>
        <v>1511.6614631578636</v>
      </c>
      <c r="BG17" s="14">
        <f t="shared" si="21"/>
        <v>1577.6522305854214</v>
      </c>
      <c r="BH17" s="14">
        <f t="shared" si="22"/>
        <v>1548.297395841621</v>
      </c>
      <c r="BI17" s="14">
        <f t="shared" si="23"/>
        <v>1581.8919666142292</v>
      </c>
      <c r="BJ17" s="14">
        <f t="shared" si="24"/>
        <v>1580.2879071159837</v>
      </c>
      <c r="BK17" s="14">
        <f t="shared" si="25"/>
        <v>1610.4960144607462</v>
      </c>
      <c r="BL17" s="14">
        <f t="shared" si="26"/>
        <v>1559.8855764804459</v>
      </c>
      <c r="BM17" s="14">
        <f t="shared" si="27"/>
        <v>1510.2030106089783</v>
      </c>
      <c r="BN17" s="14">
        <f t="shared" si="28"/>
        <v>1503.2869711250123</v>
      </c>
      <c r="BO17" s="14">
        <f t="shared" si="29"/>
        <v>1575.5736706829409</v>
      </c>
      <c r="BP17" s="14">
        <f t="shared" si="30"/>
        <v>1513.9501235726077</v>
      </c>
      <c r="BQ17" s="14">
        <f t="shared" si="31"/>
        <v>2216.6369675033015</v>
      </c>
      <c r="BR17" s="14">
        <f t="shared" si="32"/>
        <v>2219.3895576739937</v>
      </c>
      <c r="BS17" s="14">
        <f t="shared" si="33"/>
        <v>2311.6104628572539</v>
      </c>
      <c r="BT17" s="14">
        <f t="shared" si="34"/>
        <v>2251.1919029300661</v>
      </c>
      <c r="BU17" s="14">
        <f t="shared" si="35"/>
        <v>2291.2772676327409</v>
      </c>
      <c r="BV17" s="14">
        <f t="shared" si="36"/>
        <v>2290.2846530613174</v>
      </c>
      <c r="BW17" s="14">
        <f t="shared" si="37"/>
        <v>2324.6390590755773</v>
      </c>
      <c r="BX17" s="14">
        <f t="shared" si="38"/>
        <v>2247.1974609074864</v>
      </c>
      <c r="BY17" s="14">
        <f t="shared" si="39"/>
        <v>2274.015589322601</v>
      </c>
      <c r="BZ17" s="14">
        <f t="shared" si="40"/>
        <v>2289.1892525789826</v>
      </c>
      <c r="CA17" s="14">
        <f t="shared" si="41"/>
        <v>2410.502244821359</v>
      </c>
      <c r="CB17" s="14">
        <f t="shared" si="42"/>
        <v>2332.9246634789488</v>
      </c>
    </row>
    <row r="18" spans="4:80" x14ac:dyDescent="0.3">
      <c r="D18" t="s">
        <v>283</v>
      </c>
      <c r="E18" t="s">
        <v>1104</v>
      </c>
      <c r="F18" s="14">
        <f t="shared" si="46"/>
        <v>73893.092806837696</v>
      </c>
      <c r="G18" s="14">
        <f t="shared" si="46"/>
        <v>74770.777813073859</v>
      </c>
      <c r="H18" s="14">
        <f t="shared" si="46"/>
        <v>78073.30460361678</v>
      </c>
      <c r="I18" s="14">
        <f t="shared" si="46"/>
        <v>76571.051481640519</v>
      </c>
      <c r="J18" s="14">
        <f t="shared" si="46"/>
        <v>76784.602139528666</v>
      </c>
      <c r="K18" s="14">
        <f t="shared" si="46"/>
        <v>76700.219157329324</v>
      </c>
      <c r="L18" s="14">
        <f t="shared" si="46"/>
        <v>79168.098988055805</v>
      </c>
      <c r="M18" s="14">
        <f t="shared" si="46"/>
        <v>77033.080832598149</v>
      </c>
      <c r="N18" s="14">
        <f t="shared" si="46"/>
        <v>83229.245032553503</v>
      </c>
      <c r="O18" s="14">
        <f t="shared" si="46"/>
        <v>82913.667871732716</v>
      </c>
      <c r="P18" s="14">
        <f t="shared" si="46"/>
        <v>88365.319148922106</v>
      </c>
      <c r="Q18" s="14">
        <f t="shared" si="46"/>
        <v>88556.161141278615</v>
      </c>
      <c r="R18" s="14">
        <f t="shared" si="46"/>
        <v>152379.47745805839</v>
      </c>
      <c r="S18" s="14">
        <f t="shared" si="46"/>
        <v>148970.84873868237</v>
      </c>
      <c r="T18" s="14">
        <f t="shared" si="46"/>
        <v>154545.09862497798</v>
      </c>
      <c r="U18" s="14">
        <f t="shared" si="46"/>
        <v>155121.897583955</v>
      </c>
      <c r="V18" s="14">
        <f t="shared" si="46"/>
        <v>151126.05643000818</v>
      </c>
      <c r="W18" s="14">
        <f t="shared" si="46"/>
        <v>150905.73292142339</v>
      </c>
      <c r="X18" s="14">
        <f t="shared" si="46"/>
        <v>155456.02189165604</v>
      </c>
      <c r="Y18" s="14">
        <f t="shared" si="46"/>
        <v>152816.33732874665</v>
      </c>
      <c r="Z18" s="14">
        <f t="shared" si="46"/>
        <v>152623.12822037048</v>
      </c>
      <c r="AA18" s="14">
        <f t="shared" si="46"/>
        <v>151118.51592838467</v>
      </c>
      <c r="AB18" s="14">
        <f t="shared" si="46"/>
        <v>158795.99482568522</v>
      </c>
      <c r="AC18" s="14">
        <f t="shared" si="46"/>
        <v>158274.0210665589</v>
      </c>
      <c r="AD18" s="14">
        <f t="shared" si="45"/>
        <v>226272.57026489609</v>
      </c>
      <c r="AE18" s="14">
        <f t="shared" si="45"/>
        <v>223741.62655175617</v>
      </c>
      <c r="AF18" s="14">
        <f t="shared" si="45"/>
        <v>232618.40322859481</v>
      </c>
      <c r="AG18" s="14">
        <f t="shared" si="45"/>
        <v>231692.94906559546</v>
      </c>
      <c r="AH18" s="14">
        <f t="shared" si="45"/>
        <v>227910.6585695369</v>
      </c>
      <c r="AI18" s="14">
        <f t="shared" si="45"/>
        <v>227605.95207875277</v>
      </c>
      <c r="AJ18" s="14">
        <f t="shared" si="45"/>
        <v>234624.12087971185</v>
      </c>
      <c r="AK18" s="14">
        <f t="shared" si="45"/>
        <v>229849.4181613448</v>
      </c>
      <c r="AL18" s="14">
        <f t="shared" si="45"/>
        <v>235852.37325292401</v>
      </c>
      <c r="AM18" s="14">
        <f t="shared" si="45"/>
        <v>234032.18380011737</v>
      </c>
      <c r="AN18" s="14">
        <f t="shared" si="45"/>
        <v>247161.31397460727</v>
      </c>
      <c r="AO18" s="14">
        <f t="shared" si="45"/>
        <v>246830.1822078375</v>
      </c>
      <c r="AP18" s="14">
        <f t="shared" si="45"/>
        <v>9080825</v>
      </c>
      <c r="AQ18" s="14">
        <f t="shared" si="45"/>
        <v>9152665.1900000013</v>
      </c>
      <c r="AR18" s="14">
        <f t="shared" si="45"/>
        <v>9214268.4679999985</v>
      </c>
      <c r="AS18" s="14">
        <f t="shared" si="7"/>
        <v>813.72664715857536</v>
      </c>
      <c r="AT18" s="14">
        <f t="shared" si="8"/>
        <v>823.39190341267306</v>
      </c>
      <c r="AU18" s="14">
        <f t="shared" si="9"/>
        <v>859.76003946355956</v>
      </c>
      <c r="AV18" s="14">
        <f t="shared" si="10"/>
        <v>836.59841032205952</v>
      </c>
      <c r="AW18" s="14">
        <f t="shared" si="11"/>
        <v>838.93161768248456</v>
      </c>
      <c r="AX18" s="14">
        <f t="shared" si="12"/>
        <v>838.00966784112541</v>
      </c>
      <c r="AY18" s="14">
        <f t="shared" si="13"/>
        <v>864.97317824488005</v>
      </c>
      <c r="AZ18" s="14">
        <f t="shared" si="14"/>
        <v>836.01949628583532</v>
      </c>
      <c r="BA18" s="14">
        <f t="shared" si="15"/>
        <v>909.34436368859997</v>
      </c>
      <c r="BB18" s="14">
        <f t="shared" si="16"/>
        <v>905.89643727296345</v>
      </c>
      <c r="BC18" s="14">
        <f t="shared" si="17"/>
        <v>965.45997602390275</v>
      </c>
      <c r="BD18" s="14">
        <f t="shared" si="18"/>
        <v>961.07641587417481</v>
      </c>
      <c r="BE18" s="14">
        <f t="shared" si="19"/>
        <v>1678.0356130424095</v>
      </c>
      <c r="BF18" s="14">
        <f t="shared" si="20"/>
        <v>1640.4990597074866</v>
      </c>
      <c r="BG18" s="14">
        <f t="shared" si="21"/>
        <v>1701.8838995903784</v>
      </c>
      <c r="BH18" s="14">
        <f t="shared" si="22"/>
        <v>1694.8276197564587</v>
      </c>
      <c r="BI18" s="14">
        <f t="shared" si="23"/>
        <v>1651.1699411350166</v>
      </c>
      <c r="BJ18" s="14">
        <f t="shared" si="24"/>
        <v>1648.762735102554</v>
      </c>
      <c r="BK18" s="14">
        <f t="shared" si="25"/>
        <v>1698.4781882058119</v>
      </c>
      <c r="BL18" s="14">
        <f t="shared" si="26"/>
        <v>1658.4749821373086</v>
      </c>
      <c r="BM18" s="14">
        <f t="shared" si="27"/>
        <v>1667.5266171335877</v>
      </c>
      <c r="BN18" s="14">
        <f t="shared" si="28"/>
        <v>1651.0875552783623</v>
      </c>
      <c r="BO18" s="14">
        <f t="shared" si="29"/>
        <v>1734.9699953974302</v>
      </c>
      <c r="BP18" s="14">
        <f t="shared" si="30"/>
        <v>1717.705769223295</v>
      </c>
      <c r="BQ18" s="14">
        <f t="shared" si="31"/>
        <v>2491.7622602009847</v>
      </c>
      <c r="BR18" s="14">
        <f t="shared" si="32"/>
        <v>2463.8909631201586</v>
      </c>
      <c r="BS18" s="14">
        <f t="shared" si="33"/>
        <v>2561.6439390539385</v>
      </c>
      <c r="BT18" s="14">
        <f t="shared" si="34"/>
        <v>2531.4260300785177</v>
      </c>
      <c r="BU18" s="14">
        <f t="shared" si="35"/>
        <v>2490.1015588175019</v>
      </c>
      <c r="BV18" s="14">
        <f t="shared" si="36"/>
        <v>2486.7724029436799</v>
      </c>
      <c r="BW18" s="14">
        <f t="shared" si="37"/>
        <v>2563.4513664506921</v>
      </c>
      <c r="BX18" s="14">
        <f t="shared" si="38"/>
        <v>2494.4944784231438</v>
      </c>
      <c r="BY18" s="14">
        <f t="shared" si="39"/>
        <v>2576.8709808221879</v>
      </c>
      <c r="BZ18" s="14">
        <f t="shared" si="40"/>
        <v>2556.9839925513252</v>
      </c>
      <c r="CA18" s="14">
        <f t="shared" si="41"/>
        <v>2700.4299714213321</v>
      </c>
      <c r="CB18" s="14">
        <f t="shared" si="42"/>
        <v>2678.7821850974697</v>
      </c>
    </row>
    <row r="19" spans="4:80" x14ac:dyDescent="0.3">
      <c r="D19" t="s">
        <v>291</v>
      </c>
      <c r="E19" t="s">
        <v>1105</v>
      </c>
      <c r="F19" s="14">
        <f t="shared" si="46"/>
        <v>45273.597775892726</v>
      </c>
      <c r="G19" s="14">
        <f t="shared" si="46"/>
        <v>46152.550579188988</v>
      </c>
      <c r="H19" s="14">
        <f t="shared" si="46"/>
        <v>49082.839207188066</v>
      </c>
      <c r="I19" s="14">
        <f t="shared" si="46"/>
        <v>47166.517338580648</v>
      </c>
      <c r="J19" s="14">
        <f t="shared" si="46"/>
        <v>45658.213838975222</v>
      </c>
      <c r="K19" s="14">
        <f t="shared" si="46"/>
        <v>46323.65539698994</v>
      </c>
      <c r="L19" s="14">
        <f t="shared" si="46"/>
        <v>48160.532462654228</v>
      </c>
      <c r="M19" s="14">
        <f t="shared" si="46"/>
        <v>46244.895235512078</v>
      </c>
      <c r="N19" s="14">
        <f t="shared" si="46"/>
        <v>49245.093548189412</v>
      </c>
      <c r="O19" s="14">
        <f t="shared" si="46"/>
        <v>49448.528676022885</v>
      </c>
      <c r="P19" s="14">
        <f t="shared" si="46"/>
        <v>53274.201579767585</v>
      </c>
      <c r="Q19" s="14">
        <f t="shared" si="46"/>
        <v>51403.006744198938</v>
      </c>
      <c r="R19" s="14">
        <f t="shared" si="46"/>
        <v>101978.54899664447</v>
      </c>
      <c r="S19" s="14">
        <f t="shared" si="46"/>
        <v>100651.9086298053</v>
      </c>
      <c r="T19" s="14">
        <f t="shared" si="46"/>
        <v>107225.02781452125</v>
      </c>
      <c r="U19" s="14">
        <f t="shared" si="46"/>
        <v>109494.76862967573</v>
      </c>
      <c r="V19" s="14">
        <f t="shared" si="46"/>
        <v>104533.5149568748</v>
      </c>
      <c r="W19" s="14">
        <f t="shared" si="46"/>
        <v>104892.10084207961</v>
      </c>
      <c r="X19" s="14">
        <f t="shared" si="46"/>
        <v>109466.61043176745</v>
      </c>
      <c r="Y19" s="14">
        <f t="shared" si="46"/>
        <v>107831.84347210848</v>
      </c>
      <c r="Z19" s="14">
        <f t="shared" si="46"/>
        <v>106426.00373875181</v>
      </c>
      <c r="AA19" s="14">
        <f t="shared" si="46"/>
        <v>104614.98353107336</v>
      </c>
      <c r="AB19" s="14">
        <f t="shared" si="46"/>
        <v>111694.08277308344</v>
      </c>
      <c r="AC19" s="14">
        <f t="shared" si="46"/>
        <v>111180.75047212983</v>
      </c>
      <c r="AD19" s="14">
        <f t="shared" ref="AD19:AR19" si="47">SUMIFS(AD$34:AD$183,$B$34:$B$183,$D19)</f>
        <v>147252.14677253723</v>
      </c>
      <c r="AE19" s="14">
        <f t="shared" si="47"/>
        <v>146804.45920899432</v>
      </c>
      <c r="AF19" s="14">
        <f t="shared" si="47"/>
        <v>156307.86702170936</v>
      </c>
      <c r="AG19" s="14">
        <f t="shared" si="47"/>
        <v>156661.28596825636</v>
      </c>
      <c r="AH19" s="14">
        <f t="shared" si="47"/>
        <v>150191.72879585001</v>
      </c>
      <c r="AI19" s="14">
        <f t="shared" si="47"/>
        <v>151215.75623906957</v>
      </c>
      <c r="AJ19" s="14">
        <f t="shared" si="47"/>
        <v>157627.14289442162</v>
      </c>
      <c r="AK19" s="14">
        <f t="shared" si="47"/>
        <v>154076.73870762056</v>
      </c>
      <c r="AL19" s="14">
        <f t="shared" si="47"/>
        <v>155671.09728694122</v>
      </c>
      <c r="AM19" s="14">
        <f t="shared" si="47"/>
        <v>154063.51220709621</v>
      </c>
      <c r="AN19" s="14">
        <f t="shared" si="47"/>
        <v>164968.28435285101</v>
      </c>
      <c r="AO19" s="14">
        <f t="shared" si="47"/>
        <v>162583.75721632876</v>
      </c>
      <c r="AP19" s="14">
        <f t="shared" si="47"/>
        <v>5559316</v>
      </c>
      <c r="AQ19" s="14">
        <f t="shared" si="47"/>
        <v>5592431.6379999984</v>
      </c>
      <c r="AR19" s="14">
        <f t="shared" si="47"/>
        <v>5631863.8370000003</v>
      </c>
      <c r="AS19" s="14">
        <f t="shared" si="7"/>
        <v>814.37352681323978</v>
      </c>
      <c r="AT19" s="14">
        <f t="shared" si="8"/>
        <v>830.18397549606811</v>
      </c>
      <c r="AU19" s="14">
        <f t="shared" si="9"/>
        <v>882.89349278199097</v>
      </c>
      <c r="AV19" s="14">
        <f t="shared" si="10"/>
        <v>843.39908633105154</v>
      </c>
      <c r="AW19" s="14">
        <f t="shared" si="11"/>
        <v>816.42864489808608</v>
      </c>
      <c r="AX19" s="14">
        <f t="shared" si="12"/>
        <v>828.3276112348957</v>
      </c>
      <c r="AY19" s="14">
        <f t="shared" si="13"/>
        <v>861.17337823869605</v>
      </c>
      <c r="AZ19" s="14">
        <f t="shared" si="14"/>
        <v>821.12949769300462</v>
      </c>
      <c r="BA19" s="14">
        <f t="shared" si="15"/>
        <v>880.56675049139733</v>
      </c>
      <c r="BB19" s="14">
        <f t="shared" si="16"/>
        <v>884.20443693983157</v>
      </c>
      <c r="BC19" s="14">
        <f t="shared" si="17"/>
        <v>952.61247750933353</v>
      </c>
      <c r="BD19" s="14">
        <f t="shared" si="18"/>
        <v>912.71749871673842</v>
      </c>
      <c r="BE19" s="14">
        <f t="shared" si="19"/>
        <v>1834.3722320631614</v>
      </c>
      <c r="BF19" s="14">
        <f t="shared" si="20"/>
        <v>1810.5088581006241</v>
      </c>
      <c r="BG19" s="14">
        <f t="shared" si="21"/>
        <v>1928.7449717648942</v>
      </c>
      <c r="BH19" s="14">
        <f t="shared" si="22"/>
        <v>1957.9098273758061</v>
      </c>
      <c r="BI19" s="14">
        <f t="shared" si="23"/>
        <v>1869.1961158108811</v>
      </c>
      <c r="BJ19" s="14">
        <f t="shared" si="24"/>
        <v>1875.6081009439361</v>
      </c>
      <c r="BK19" s="14">
        <f t="shared" si="25"/>
        <v>1957.4063219289635</v>
      </c>
      <c r="BL19" s="14">
        <f t="shared" si="26"/>
        <v>1914.6741930030166</v>
      </c>
      <c r="BM19" s="14">
        <f t="shared" si="27"/>
        <v>1903.0362931143948</v>
      </c>
      <c r="BN19" s="14">
        <f t="shared" si="28"/>
        <v>1870.6528805864216</v>
      </c>
      <c r="BO19" s="14">
        <f t="shared" si="29"/>
        <v>1997.2364438777156</v>
      </c>
      <c r="BP19" s="14">
        <f t="shared" si="30"/>
        <v>1974.1377577650023</v>
      </c>
      <c r="BQ19" s="14">
        <f t="shared" si="31"/>
        <v>2648.7457588764019</v>
      </c>
      <c r="BR19" s="14">
        <f t="shared" si="32"/>
        <v>2640.6928335966927</v>
      </c>
      <c r="BS19" s="14">
        <f t="shared" si="33"/>
        <v>2811.6384645468861</v>
      </c>
      <c r="BT19" s="14">
        <f t="shared" si="34"/>
        <v>2801.3089137068573</v>
      </c>
      <c r="BU19" s="14">
        <f t="shared" si="35"/>
        <v>2685.6247607089667</v>
      </c>
      <c r="BV19" s="14">
        <f t="shared" si="36"/>
        <v>2703.9357121788321</v>
      </c>
      <c r="BW19" s="14">
        <f t="shared" si="37"/>
        <v>2818.5797001676583</v>
      </c>
      <c r="BX19" s="14">
        <f t="shared" si="38"/>
        <v>2735.8036906960215</v>
      </c>
      <c r="BY19" s="14">
        <f t="shared" si="39"/>
        <v>2783.6030436057922</v>
      </c>
      <c r="BZ19" s="14">
        <f t="shared" si="40"/>
        <v>2754.8573175262522</v>
      </c>
      <c r="CA19" s="14">
        <f t="shared" si="41"/>
        <v>2949.8489213870484</v>
      </c>
      <c r="CB19" s="14">
        <f t="shared" si="42"/>
        <v>2886.8552564817405</v>
      </c>
    </row>
    <row r="20" spans="4:80" x14ac:dyDescent="0.3">
      <c r="D20" t="s">
        <v>220</v>
      </c>
      <c r="E20" t="s">
        <v>216</v>
      </c>
      <c r="F20" s="14">
        <f t="shared" ref="F20:AG24" si="48">SUMIFS(F$34:F$183,$C$34:$C$183,$D20)</f>
        <v>42651.97548895506</v>
      </c>
      <c r="G20" s="14">
        <f t="shared" si="48"/>
        <v>42776.307969136098</v>
      </c>
      <c r="H20" s="14">
        <f t="shared" si="48"/>
        <v>44895.613464676891</v>
      </c>
      <c r="I20" s="14">
        <f t="shared" si="48"/>
        <v>43984.331131531726</v>
      </c>
      <c r="J20" s="14">
        <f t="shared" si="48"/>
        <v>47071.332640082794</v>
      </c>
      <c r="K20" s="14">
        <f t="shared" si="48"/>
        <v>46310.272273441347</v>
      </c>
      <c r="L20" s="14">
        <f t="shared" si="48"/>
        <v>47166.392216953391</v>
      </c>
      <c r="M20" s="14">
        <f t="shared" si="48"/>
        <v>48327.295245786583</v>
      </c>
      <c r="N20" s="14">
        <f t="shared" si="48"/>
        <v>46531.59240725392</v>
      </c>
      <c r="O20" s="14">
        <f t="shared" si="48"/>
        <v>45554.234691112993</v>
      </c>
      <c r="P20" s="14">
        <f t="shared" si="48"/>
        <v>46776.40460195511</v>
      </c>
      <c r="Q20" s="14">
        <f t="shared" si="48"/>
        <v>46246.344579119759</v>
      </c>
      <c r="R20" s="14">
        <f t="shared" si="48"/>
        <v>108938.43806339818</v>
      </c>
      <c r="S20" s="14">
        <f t="shared" si="48"/>
        <v>106326.46113544656</v>
      </c>
      <c r="T20" s="14">
        <f t="shared" si="48"/>
        <v>111422.5040045138</v>
      </c>
      <c r="U20" s="14">
        <f t="shared" si="48"/>
        <v>111440.05816487869</v>
      </c>
      <c r="V20" s="14">
        <f t="shared" si="48"/>
        <v>107800.57788169417</v>
      </c>
      <c r="W20" s="14">
        <f t="shared" si="48"/>
        <v>106750.0535253113</v>
      </c>
      <c r="X20" s="14">
        <f t="shared" si="48"/>
        <v>109529.23946407788</v>
      </c>
      <c r="Y20" s="14">
        <f t="shared" si="48"/>
        <v>109032.09923221916</v>
      </c>
      <c r="Z20" s="14">
        <f t="shared" si="48"/>
        <v>109451.27576821671</v>
      </c>
      <c r="AA20" s="14">
        <f t="shared" si="48"/>
        <v>108369.5556039935</v>
      </c>
      <c r="AB20" s="14">
        <f t="shared" si="48"/>
        <v>113758.11127283137</v>
      </c>
      <c r="AC20" s="14">
        <f t="shared" si="48"/>
        <v>112564.23139056495</v>
      </c>
      <c r="AD20" s="14">
        <f t="shared" si="48"/>
        <v>151590.41355235325</v>
      </c>
      <c r="AE20" s="14">
        <f t="shared" si="48"/>
        <v>149102.76910458267</v>
      </c>
      <c r="AF20" s="14">
        <f t="shared" si="48"/>
        <v>156318.11746919074</v>
      </c>
      <c r="AG20" s="14">
        <f t="shared" si="48"/>
        <v>155424.3892964104</v>
      </c>
      <c r="AH20" s="14">
        <f t="shared" ref="AD20:AR27" si="49">SUMIFS(AH$34:AH$183,$C$34:$C$183,$D20)</f>
        <v>154871.91052177694</v>
      </c>
      <c r="AI20" s="14">
        <f t="shared" si="49"/>
        <v>153060.32579875266</v>
      </c>
      <c r="AJ20" s="14">
        <f t="shared" si="49"/>
        <v>156695.63168103131</v>
      </c>
      <c r="AK20" s="14">
        <f t="shared" si="49"/>
        <v>157359.39447800574</v>
      </c>
      <c r="AL20" s="14">
        <f t="shared" si="49"/>
        <v>155982.86817547062</v>
      </c>
      <c r="AM20" s="14">
        <f t="shared" si="49"/>
        <v>153923.79029510653</v>
      </c>
      <c r="AN20" s="14">
        <f t="shared" si="49"/>
        <v>160534.51587478654</v>
      </c>
      <c r="AO20" s="14">
        <f t="shared" si="49"/>
        <v>158810.57596968469</v>
      </c>
      <c r="AP20" s="14">
        <f t="shared" si="49"/>
        <v>5450130</v>
      </c>
      <c r="AQ20" s="14">
        <f t="shared" si="49"/>
        <v>5470229.2680000002</v>
      </c>
      <c r="AR20" s="14">
        <f t="shared" si="49"/>
        <v>5491756.2150000008</v>
      </c>
      <c r="AS20" s="14">
        <f t="shared" si="7"/>
        <v>782.58638764497471</v>
      </c>
      <c r="AT20" s="14">
        <f t="shared" si="8"/>
        <v>784.86766314080762</v>
      </c>
      <c r="AU20" s="14">
        <f t="shared" si="9"/>
        <v>823.75307496659502</v>
      </c>
      <c r="AV20" s="14">
        <f t="shared" si="10"/>
        <v>804.06741612885025</v>
      </c>
      <c r="AW20" s="14">
        <f t="shared" si="11"/>
        <v>860.50017894940618</v>
      </c>
      <c r="AX20" s="14">
        <f t="shared" si="12"/>
        <v>846.58740986139867</v>
      </c>
      <c r="AY20" s="14">
        <f t="shared" si="13"/>
        <v>862.23794115668113</v>
      </c>
      <c r="AZ20" s="14">
        <f t="shared" si="14"/>
        <v>879.99709662615783</v>
      </c>
      <c r="BA20" s="14">
        <f t="shared" si="15"/>
        <v>850.63331219875147</v>
      </c>
      <c r="BB20" s="14">
        <f t="shared" si="16"/>
        <v>832.76646113533593</v>
      </c>
      <c r="BC20" s="14">
        <f t="shared" si="17"/>
        <v>855.1086674847412</v>
      </c>
      <c r="BD20" s="14">
        <f t="shared" si="18"/>
        <v>842.104834384382</v>
      </c>
      <c r="BE20" s="14">
        <f t="shared" si="19"/>
        <v>1998.8227448409154</v>
      </c>
      <c r="BF20" s="14">
        <f t="shared" si="20"/>
        <v>1950.8977058427333</v>
      </c>
      <c r="BG20" s="14">
        <f t="shared" si="21"/>
        <v>2044.4008492368771</v>
      </c>
      <c r="BH20" s="14">
        <f t="shared" si="22"/>
        <v>2037.2100090353781</v>
      </c>
      <c r="BI20" s="14">
        <f t="shared" si="23"/>
        <v>1970.6775091185114</v>
      </c>
      <c r="BJ20" s="14">
        <f t="shared" si="24"/>
        <v>1951.4731155745646</v>
      </c>
      <c r="BK20" s="14">
        <f t="shared" si="25"/>
        <v>2002.2787729356628</v>
      </c>
      <c r="BL20" s="14">
        <f t="shared" si="26"/>
        <v>1985.3776271862268</v>
      </c>
      <c r="BM20" s="14">
        <f t="shared" si="27"/>
        <v>2000.853536587394</v>
      </c>
      <c r="BN20" s="14">
        <f t="shared" si="28"/>
        <v>1981.0788596730074</v>
      </c>
      <c r="BO20" s="14">
        <f t="shared" si="29"/>
        <v>2079.5858034378707</v>
      </c>
      <c r="BP20" s="14">
        <f t="shared" si="30"/>
        <v>2049.6946146864775</v>
      </c>
      <c r="BQ20" s="14">
        <f t="shared" si="31"/>
        <v>2781.4091324858905</v>
      </c>
      <c r="BR20" s="14">
        <f t="shared" si="32"/>
        <v>2735.7653689835411</v>
      </c>
      <c r="BS20" s="14">
        <f t="shared" si="33"/>
        <v>2868.1539242034728</v>
      </c>
      <c r="BT20" s="14">
        <f t="shared" si="34"/>
        <v>2841.2774251642281</v>
      </c>
      <c r="BU20" s="14">
        <f t="shared" si="35"/>
        <v>2831.1776880679167</v>
      </c>
      <c r="BV20" s="14">
        <f t="shared" si="36"/>
        <v>2798.0605254359634</v>
      </c>
      <c r="BW20" s="14">
        <f t="shared" si="37"/>
        <v>2864.5167140923445</v>
      </c>
      <c r="BX20" s="14">
        <f t="shared" si="38"/>
        <v>2865.3747238123842</v>
      </c>
      <c r="BY20" s="14">
        <f t="shared" si="39"/>
        <v>2851.4868487861449</v>
      </c>
      <c r="BZ20" s="14">
        <f t="shared" si="40"/>
        <v>2813.8453208083442</v>
      </c>
      <c r="CA20" s="14">
        <f t="shared" si="41"/>
        <v>2934.6944709226132</v>
      </c>
      <c r="CB20" s="14">
        <f t="shared" si="42"/>
        <v>2891.7994490708593</v>
      </c>
    </row>
    <row r="21" spans="4:80" x14ac:dyDescent="0.3">
      <c r="D21" t="s">
        <v>234</v>
      </c>
      <c r="E21" t="s">
        <v>235</v>
      </c>
      <c r="F21" s="14">
        <f t="shared" si="48"/>
        <v>30115.204796832786</v>
      </c>
      <c r="G21" s="14">
        <f t="shared" si="48"/>
        <v>30613.676486588185</v>
      </c>
      <c r="H21" s="14">
        <f t="shared" si="48"/>
        <v>32586.758779518022</v>
      </c>
      <c r="I21" s="14">
        <f t="shared" si="48"/>
        <v>32021.863679821738</v>
      </c>
      <c r="J21" s="14">
        <f t="shared" si="48"/>
        <v>32070.307802960317</v>
      </c>
      <c r="K21" s="14">
        <f t="shared" si="48"/>
        <v>32482.288410588353</v>
      </c>
      <c r="L21" s="14">
        <f t="shared" si="48"/>
        <v>33226.956897762917</v>
      </c>
      <c r="M21" s="14">
        <f t="shared" si="48"/>
        <v>32085.04651267048</v>
      </c>
      <c r="N21" s="14">
        <f t="shared" si="48"/>
        <v>33347.137002073643</v>
      </c>
      <c r="O21" s="14">
        <f t="shared" si="48"/>
        <v>33104.442255337744</v>
      </c>
      <c r="P21" s="14">
        <f t="shared" si="48"/>
        <v>35513.48655375377</v>
      </c>
      <c r="Q21" s="14">
        <f t="shared" si="48"/>
        <v>34951.596524880428</v>
      </c>
      <c r="R21" s="14">
        <f t="shared" si="48"/>
        <v>64180.438889355799</v>
      </c>
      <c r="S21" s="14">
        <f t="shared" si="48"/>
        <v>63718.84774084251</v>
      </c>
      <c r="T21" s="14">
        <f t="shared" si="48"/>
        <v>67532.968141872319</v>
      </c>
      <c r="U21" s="14">
        <f t="shared" si="48"/>
        <v>67230.318049069232</v>
      </c>
      <c r="V21" s="14">
        <f t="shared" si="48"/>
        <v>65859.377791682113</v>
      </c>
      <c r="W21" s="14">
        <f t="shared" si="48"/>
        <v>64938.915057465019</v>
      </c>
      <c r="X21" s="14">
        <f t="shared" si="48"/>
        <v>67403.30917875655</v>
      </c>
      <c r="Y21" s="14">
        <f t="shared" si="48"/>
        <v>66950.192454493474</v>
      </c>
      <c r="Z21" s="14">
        <f t="shared" si="48"/>
        <v>65273.129061578868</v>
      </c>
      <c r="AA21" s="14">
        <f t="shared" si="48"/>
        <v>64454.411001071407</v>
      </c>
      <c r="AB21" s="14">
        <f t="shared" si="48"/>
        <v>68061.198311047003</v>
      </c>
      <c r="AC21" s="14">
        <f t="shared" si="48"/>
        <v>69217.632526032714</v>
      </c>
      <c r="AD21" s="14">
        <f t="shared" si="49"/>
        <v>94295.64368618856</v>
      </c>
      <c r="AE21" s="14">
        <f t="shared" si="49"/>
        <v>94332.524227430695</v>
      </c>
      <c r="AF21" s="14">
        <f t="shared" si="49"/>
        <v>100119.72692139035</v>
      </c>
      <c r="AG21" s="14">
        <f t="shared" si="49"/>
        <v>99252.181728890966</v>
      </c>
      <c r="AH21" s="14">
        <f t="shared" si="49"/>
        <v>97929.685594642418</v>
      </c>
      <c r="AI21" s="14">
        <f t="shared" si="49"/>
        <v>97421.203468053383</v>
      </c>
      <c r="AJ21" s="14">
        <f t="shared" si="49"/>
        <v>100630.26607651947</v>
      </c>
      <c r="AK21" s="14">
        <f t="shared" si="49"/>
        <v>99035.238967163939</v>
      </c>
      <c r="AL21" s="14">
        <f t="shared" si="49"/>
        <v>98620.266063652525</v>
      </c>
      <c r="AM21" s="14">
        <f t="shared" si="49"/>
        <v>97558.853256409144</v>
      </c>
      <c r="AN21" s="14">
        <f t="shared" si="49"/>
        <v>103574.68486480077</v>
      </c>
      <c r="AO21" s="14">
        <f t="shared" si="49"/>
        <v>104169.22905091316</v>
      </c>
      <c r="AP21" s="14">
        <f t="shared" si="49"/>
        <v>3143102</v>
      </c>
      <c r="AQ21" s="14">
        <f t="shared" si="49"/>
        <v>3146701.7090000003</v>
      </c>
      <c r="AR21" s="14">
        <f t="shared" si="49"/>
        <v>3152442.4610000006</v>
      </c>
      <c r="AS21" s="14">
        <f t="shared" si="7"/>
        <v>958.13641418041118</v>
      </c>
      <c r="AT21" s="14">
        <f t="shared" si="8"/>
        <v>973.99564145828504</v>
      </c>
      <c r="AU21" s="14">
        <f t="shared" si="9"/>
        <v>1036.7706418537491</v>
      </c>
      <c r="AV21" s="14">
        <f t="shared" si="10"/>
        <v>1017.6326401779614</v>
      </c>
      <c r="AW21" s="14">
        <f t="shared" si="11"/>
        <v>1019.1721608449513</v>
      </c>
      <c r="AX21" s="14">
        <f t="shared" si="12"/>
        <v>1032.2646190989294</v>
      </c>
      <c r="AY21" s="14">
        <f t="shared" si="13"/>
        <v>1055.9296676494389</v>
      </c>
      <c r="AZ21" s="14">
        <f t="shared" si="14"/>
        <v>1017.7837314909355</v>
      </c>
      <c r="BA21" s="14">
        <f t="shared" si="15"/>
        <v>1059.7489080930752</v>
      </c>
      <c r="BB21" s="14">
        <f t="shared" si="16"/>
        <v>1052.0362372020988</v>
      </c>
      <c r="BC21" s="14">
        <f t="shared" si="17"/>
        <v>1128.5939958077472</v>
      </c>
      <c r="BD21" s="14">
        <f t="shared" si="18"/>
        <v>1108.714812634305</v>
      </c>
      <c r="BE21" s="14">
        <f t="shared" si="19"/>
        <v>2041.9457876122315</v>
      </c>
      <c r="BF21" s="14">
        <f t="shared" si="20"/>
        <v>2027.2599406841555</v>
      </c>
      <c r="BG21" s="14">
        <f t="shared" si="21"/>
        <v>2148.6088628963462</v>
      </c>
      <c r="BH21" s="14">
        <f t="shared" si="22"/>
        <v>2136.5329245152557</v>
      </c>
      <c r="BI21" s="14">
        <f t="shared" si="23"/>
        <v>2092.9653930436184</v>
      </c>
      <c r="BJ21" s="14">
        <f t="shared" si="24"/>
        <v>2063.7137251278309</v>
      </c>
      <c r="BK21" s="14">
        <f t="shared" si="25"/>
        <v>2142.0304627532314</v>
      </c>
      <c r="BL21" s="14">
        <f t="shared" si="26"/>
        <v>2123.7562075361689</v>
      </c>
      <c r="BM21" s="14">
        <f t="shared" si="27"/>
        <v>2074.3348146056783</v>
      </c>
      <c r="BN21" s="14">
        <f t="shared" si="28"/>
        <v>2048.3165219227139</v>
      </c>
      <c r="BO21" s="14">
        <f t="shared" si="29"/>
        <v>2162.937723533902</v>
      </c>
      <c r="BP21" s="14">
        <f t="shared" si="30"/>
        <v>2195.6826613760263</v>
      </c>
      <c r="BQ21" s="14">
        <f t="shared" si="31"/>
        <v>3000.0822017926416</v>
      </c>
      <c r="BR21" s="14">
        <f t="shared" si="32"/>
        <v>3001.2555821424407</v>
      </c>
      <c r="BS21" s="14">
        <f t="shared" si="33"/>
        <v>3185.3795047500957</v>
      </c>
      <c r="BT21" s="14">
        <f t="shared" si="34"/>
        <v>3154.1655646932168</v>
      </c>
      <c r="BU21" s="14">
        <f t="shared" si="35"/>
        <v>3112.1375538885691</v>
      </c>
      <c r="BV21" s="14">
        <f t="shared" si="36"/>
        <v>3095.9783442267608</v>
      </c>
      <c r="BW21" s="14">
        <f t="shared" si="37"/>
        <v>3197.9601304026701</v>
      </c>
      <c r="BX21" s="14">
        <f t="shared" si="38"/>
        <v>3141.5399390271036</v>
      </c>
      <c r="BY21" s="14">
        <f t="shared" si="39"/>
        <v>3134.0837226987542</v>
      </c>
      <c r="BZ21" s="14">
        <f t="shared" si="40"/>
        <v>3100.3527591248126</v>
      </c>
      <c r="CA21" s="14">
        <f t="shared" si="41"/>
        <v>3291.531719341649</v>
      </c>
      <c r="CB21" s="14">
        <f t="shared" si="42"/>
        <v>3304.3974740103317</v>
      </c>
    </row>
    <row r="22" spans="4:80" x14ac:dyDescent="0.3">
      <c r="D22" t="s">
        <v>243</v>
      </c>
      <c r="E22" t="s">
        <v>244</v>
      </c>
      <c r="F22" s="14">
        <f t="shared" si="48"/>
        <v>28492.887181326707</v>
      </c>
      <c r="G22" s="14">
        <f t="shared" si="48"/>
        <v>29031.824539893511</v>
      </c>
      <c r="H22" s="14">
        <f t="shared" si="48"/>
        <v>31318.570850525997</v>
      </c>
      <c r="I22" s="14">
        <f t="shared" si="48"/>
        <v>29517.430281759473</v>
      </c>
      <c r="J22" s="14">
        <f t="shared" si="48"/>
        <v>31458.134032958522</v>
      </c>
      <c r="K22" s="14">
        <f t="shared" si="48"/>
        <v>31720.92961811462</v>
      </c>
      <c r="L22" s="14">
        <f t="shared" si="48"/>
        <v>32333.238134963802</v>
      </c>
      <c r="M22" s="14">
        <f t="shared" si="48"/>
        <v>32622.139928893746</v>
      </c>
      <c r="N22" s="14">
        <f t="shared" si="48"/>
        <v>32301.537307823248</v>
      </c>
      <c r="O22" s="14">
        <f t="shared" si="48"/>
        <v>34256.139716191494</v>
      </c>
      <c r="P22" s="14">
        <f t="shared" si="48"/>
        <v>35019.718854169223</v>
      </c>
      <c r="Q22" s="14">
        <f t="shared" si="48"/>
        <v>34873.099661608459</v>
      </c>
      <c r="R22" s="14">
        <f t="shared" si="48"/>
        <v>53409.224534433262</v>
      </c>
      <c r="S22" s="14">
        <f t="shared" si="48"/>
        <v>53162.930430450841</v>
      </c>
      <c r="T22" s="14">
        <f t="shared" si="48"/>
        <v>54539.398609679432</v>
      </c>
      <c r="U22" s="14">
        <f t="shared" si="48"/>
        <v>55909.701924581015</v>
      </c>
      <c r="V22" s="14">
        <f t="shared" si="48"/>
        <v>53276.926942512509</v>
      </c>
      <c r="W22" s="14">
        <f t="shared" si="48"/>
        <v>53689.130578498116</v>
      </c>
      <c r="X22" s="14">
        <f t="shared" si="48"/>
        <v>54958.844892590147</v>
      </c>
      <c r="Y22" s="14">
        <f t="shared" si="48"/>
        <v>54560.577663456701</v>
      </c>
      <c r="Z22" s="14">
        <f t="shared" si="48"/>
        <v>55247.145197324069</v>
      </c>
      <c r="AA22" s="14">
        <f t="shared" si="48"/>
        <v>54516.341811910766</v>
      </c>
      <c r="AB22" s="14">
        <f t="shared" si="48"/>
        <v>56964.131194623929</v>
      </c>
      <c r="AC22" s="14">
        <f t="shared" si="48"/>
        <v>56891.196453800418</v>
      </c>
      <c r="AD22" s="14">
        <f t="shared" si="49"/>
        <v>81902.11171575998</v>
      </c>
      <c r="AE22" s="14">
        <f t="shared" si="49"/>
        <v>82194.754970344351</v>
      </c>
      <c r="AF22" s="14">
        <f t="shared" si="49"/>
        <v>85857.969460205437</v>
      </c>
      <c r="AG22" s="14">
        <f t="shared" si="49"/>
        <v>85427.13220634048</v>
      </c>
      <c r="AH22" s="14">
        <f t="shared" si="49"/>
        <v>84735.060975471031</v>
      </c>
      <c r="AI22" s="14">
        <f t="shared" si="49"/>
        <v>85410.060196612743</v>
      </c>
      <c r="AJ22" s="14">
        <f t="shared" si="49"/>
        <v>87292.083027553934</v>
      </c>
      <c r="AK22" s="14">
        <f t="shared" si="49"/>
        <v>87182.717592350455</v>
      </c>
      <c r="AL22" s="14">
        <f t="shared" si="49"/>
        <v>87548.682505147328</v>
      </c>
      <c r="AM22" s="14">
        <f t="shared" si="49"/>
        <v>88772.481528102246</v>
      </c>
      <c r="AN22" s="14">
        <f t="shared" si="49"/>
        <v>91983.850048793145</v>
      </c>
      <c r="AO22" s="14">
        <f t="shared" si="49"/>
        <v>91764.296115408855</v>
      </c>
      <c r="AP22" s="14">
        <f t="shared" si="49"/>
        <v>2470956</v>
      </c>
      <c r="AQ22" s="14">
        <f t="shared" si="49"/>
        <v>2477567.9559999998</v>
      </c>
      <c r="AR22" s="14">
        <f t="shared" si="49"/>
        <v>2486496.4480000003</v>
      </c>
      <c r="AS22" s="14">
        <f t="shared" si="7"/>
        <v>1153.1118798281598</v>
      </c>
      <c r="AT22" s="14">
        <f t="shared" si="8"/>
        <v>1174.9227643022989</v>
      </c>
      <c r="AU22" s="14">
        <f t="shared" si="9"/>
        <v>1267.4677675574148</v>
      </c>
      <c r="AV22" s="14">
        <f t="shared" si="10"/>
        <v>1191.3873123147332</v>
      </c>
      <c r="AW22" s="14">
        <f t="shared" si="11"/>
        <v>1269.7183121365219</v>
      </c>
      <c r="AX22" s="14">
        <f t="shared" si="12"/>
        <v>1280.3253102016881</v>
      </c>
      <c r="AY22" s="14">
        <f t="shared" si="13"/>
        <v>1305.0394059489445</v>
      </c>
      <c r="AZ22" s="14">
        <f t="shared" si="14"/>
        <v>1311.9721106029806</v>
      </c>
      <c r="BA22" s="14">
        <f t="shared" si="15"/>
        <v>1303.7598920182052</v>
      </c>
      <c r="BB22" s="14">
        <f t="shared" si="16"/>
        <v>1382.651871696693</v>
      </c>
      <c r="BC22" s="14">
        <f t="shared" si="17"/>
        <v>1413.471576808254</v>
      </c>
      <c r="BD22" s="14">
        <f t="shared" si="18"/>
        <v>1402.4994763076554</v>
      </c>
      <c r="BE22" s="14">
        <f t="shared" si="19"/>
        <v>2161.4801936753738</v>
      </c>
      <c r="BF22" s="14">
        <f t="shared" si="20"/>
        <v>2151.5126303524162</v>
      </c>
      <c r="BG22" s="14">
        <f t="shared" si="21"/>
        <v>2207.2185263387705</v>
      </c>
      <c r="BH22" s="14">
        <f t="shared" si="22"/>
        <v>2256.6364643675197</v>
      </c>
      <c r="BI22" s="14">
        <f t="shared" si="23"/>
        <v>2150.3719731880692</v>
      </c>
      <c r="BJ22" s="14">
        <f t="shared" si="24"/>
        <v>2167.0094032527973</v>
      </c>
      <c r="BK22" s="14">
        <f t="shared" si="25"/>
        <v>2218.2578184987692</v>
      </c>
      <c r="BL22" s="14">
        <f t="shared" si="26"/>
        <v>2194.2753108431825</v>
      </c>
      <c r="BM22" s="14">
        <f t="shared" si="27"/>
        <v>2229.894242195473</v>
      </c>
      <c r="BN22" s="14">
        <f t="shared" si="28"/>
        <v>2200.3974373290921</v>
      </c>
      <c r="BO22" s="14">
        <f t="shared" si="29"/>
        <v>2299.1955097204177</v>
      </c>
      <c r="BP22" s="14">
        <f t="shared" si="30"/>
        <v>2288.0063432047345</v>
      </c>
      <c r="BQ22" s="14">
        <f t="shared" si="31"/>
        <v>3314.5920735035343</v>
      </c>
      <c r="BR22" s="14">
        <f t="shared" si="32"/>
        <v>3326.4353946547149</v>
      </c>
      <c r="BS22" s="14">
        <f t="shared" si="33"/>
        <v>3474.6862938961858</v>
      </c>
      <c r="BT22" s="14">
        <f t="shared" si="34"/>
        <v>3448.0237766822524</v>
      </c>
      <c r="BU22" s="14">
        <f t="shared" si="35"/>
        <v>3420.0902853245912</v>
      </c>
      <c r="BV22" s="14">
        <f t="shared" si="36"/>
        <v>3447.3347134544856</v>
      </c>
      <c r="BW22" s="14">
        <f t="shared" si="37"/>
        <v>3523.2972244477132</v>
      </c>
      <c r="BX22" s="14">
        <f t="shared" si="38"/>
        <v>3506.2474214461631</v>
      </c>
      <c r="BY22" s="14">
        <f t="shared" si="39"/>
        <v>3533.6541342136788</v>
      </c>
      <c r="BZ22" s="14">
        <f t="shared" si="40"/>
        <v>3583.0493090257846</v>
      </c>
      <c r="CA22" s="14">
        <f t="shared" si="41"/>
        <v>3712.667086528671</v>
      </c>
      <c r="CB22" s="14">
        <f t="shared" si="42"/>
        <v>3690.5058195123888</v>
      </c>
    </row>
    <row r="23" spans="4:80" x14ac:dyDescent="0.3">
      <c r="D23" t="s">
        <v>252</v>
      </c>
      <c r="E23" t="s">
        <v>253</v>
      </c>
      <c r="F23" s="14">
        <f t="shared" si="48"/>
        <v>28467.83829942653</v>
      </c>
      <c r="G23" s="14">
        <f t="shared" si="48"/>
        <v>29514.264248750958</v>
      </c>
      <c r="H23" s="14">
        <f t="shared" si="48"/>
        <v>33126.564633672002</v>
      </c>
      <c r="I23" s="14">
        <f t="shared" si="48"/>
        <v>30907.573916438057</v>
      </c>
      <c r="J23" s="14">
        <f t="shared" si="48"/>
        <v>31566.975765569194</v>
      </c>
      <c r="K23" s="14">
        <f t="shared" si="48"/>
        <v>30665.119579422582</v>
      </c>
      <c r="L23" s="14">
        <f t="shared" si="48"/>
        <v>32604.921747427576</v>
      </c>
      <c r="M23" s="14">
        <f t="shared" si="48"/>
        <v>30991.534129402477</v>
      </c>
      <c r="N23" s="14">
        <f t="shared" si="48"/>
        <v>33842.39055944611</v>
      </c>
      <c r="O23" s="14">
        <f t="shared" si="48"/>
        <v>33093.774451256024</v>
      </c>
      <c r="P23" s="14">
        <f t="shared" si="48"/>
        <v>34840.080784238831</v>
      </c>
      <c r="Q23" s="14">
        <f t="shared" si="48"/>
        <v>34379.661053715943</v>
      </c>
      <c r="R23" s="14">
        <f t="shared" si="48"/>
        <v>55761.784203629679</v>
      </c>
      <c r="S23" s="14">
        <f t="shared" si="48"/>
        <v>56344.543356312824</v>
      </c>
      <c r="T23" s="14">
        <f t="shared" si="48"/>
        <v>59852.569099898297</v>
      </c>
      <c r="U23" s="14">
        <f t="shared" si="48"/>
        <v>57177.092484722845</v>
      </c>
      <c r="V23" s="14">
        <f t="shared" si="48"/>
        <v>56148.352696294925</v>
      </c>
      <c r="W23" s="14">
        <f t="shared" si="48"/>
        <v>56075.442931432204</v>
      </c>
      <c r="X23" s="14">
        <f t="shared" si="48"/>
        <v>58471.483366770364</v>
      </c>
      <c r="Y23" s="14">
        <f t="shared" si="48"/>
        <v>55744.579583356972</v>
      </c>
      <c r="Z23" s="14">
        <f t="shared" si="48"/>
        <v>58905.234965690834</v>
      </c>
      <c r="AA23" s="14">
        <f t="shared" si="48"/>
        <v>57524.23630371238</v>
      </c>
      <c r="AB23" s="14">
        <f t="shared" si="48"/>
        <v>59594.840497087585</v>
      </c>
      <c r="AC23" s="14">
        <f t="shared" si="48"/>
        <v>59663.510067703843</v>
      </c>
      <c r="AD23" s="14">
        <f t="shared" si="49"/>
        <v>84229.622503056205</v>
      </c>
      <c r="AE23" s="14">
        <f t="shared" si="49"/>
        <v>85858.807605063776</v>
      </c>
      <c r="AF23" s="14">
        <f t="shared" si="49"/>
        <v>92979.133733570299</v>
      </c>
      <c r="AG23" s="14">
        <f t="shared" si="49"/>
        <v>88084.666401160925</v>
      </c>
      <c r="AH23" s="14">
        <f t="shared" si="49"/>
        <v>87715.328461864119</v>
      </c>
      <c r="AI23" s="14">
        <f t="shared" si="49"/>
        <v>86740.562510854797</v>
      </c>
      <c r="AJ23" s="14">
        <f t="shared" si="49"/>
        <v>91076.405114197914</v>
      </c>
      <c r="AK23" s="14">
        <f t="shared" si="49"/>
        <v>86736.113712759456</v>
      </c>
      <c r="AL23" s="14">
        <f t="shared" si="49"/>
        <v>92747.625525136944</v>
      </c>
      <c r="AM23" s="14">
        <f t="shared" si="49"/>
        <v>90618.010754968389</v>
      </c>
      <c r="AN23" s="14">
        <f t="shared" si="49"/>
        <v>94434.921281326417</v>
      </c>
      <c r="AO23" s="14">
        <f t="shared" si="49"/>
        <v>94043.171121419786</v>
      </c>
      <c r="AP23" s="14">
        <f t="shared" si="49"/>
        <v>2798799</v>
      </c>
      <c r="AQ23" s="14">
        <f t="shared" si="49"/>
        <v>2814751.3360000001</v>
      </c>
      <c r="AR23" s="14">
        <f t="shared" si="49"/>
        <v>2831284.4190000002</v>
      </c>
      <c r="AS23" s="14">
        <f t="shared" si="7"/>
        <v>1017.1447931568694</v>
      </c>
      <c r="AT23" s="14">
        <f t="shared" si="8"/>
        <v>1054.5331854395745</v>
      </c>
      <c r="AU23" s="14">
        <f t="shared" si="9"/>
        <v>1183.5992736052858</v>
      </c>
      <c r="AV23" s="14">
        <f t="shared" si="10"/>
        <v>1098.0569942764585</v>
      </c>
      <c r="AW23" s="14">
        <f t="shared" si="11"/>
        <v>1121.4836409111911</v>
      </c>
      <c r="AX23" s="14">
        <f t="shared" si="12"/>
        <v>1089.4432906815957</v>
      </c>
      <c r="AY23" s="14">
        <f t="shared" si="13"/>
        <v>1158.3588692336116</v>
      </c>
      <c r="AZ23" s="14">
        <f t="shared" si="14"/>
        <v>1094.6104150267099</v>
      </c>
      <c r="BA23" s="14">
        <f t="shared" si="15"/>
        <v>1202.3225684844692</v>
      </c>
      <c r="BB23" s="14">
        <f t="shared" si="16"/>
        <v>1175.7263964313481</v>
      </c>
      <c r="BC23" s="14">
        <f t="shared" si="17"/>
        <v>1237.767625816266</v>
      </c>
      <c r="BD23" s="14">
        <f t="shared" si="18"/>
        <v>1214.2779023895705</v>
      </c>
      <c r="BE23" s="14">
        <f t="shared" si="19"/>
        <v>1992.3468674824335</v>
      </c>
      <c r="BF23" s="14">
        <f t="shared" si="20"/>
        <v>2013.1686254108574</v>
      </c>
      <c r="BG23" s="14">
        <f t="shared" si="21"/>
        <v>2138.5090211872416</v>
      </c>
      <c r="BH23" s="14">
        <f t="shared" si="22"/>
        <v>2031.3372536124748</v>
      </c>
      <c r="BI23" s="14">
        <f t="shared" si="23"/>
        <v>1994.789094801052</v>
      </c>
      <c r="BJ23" s="14">
        <f t="shared" si="24"/>
        <v>1992.1988210553673</v>
      </c>
      <c r="BK23" s="14">
        <f t="shared" si="25"/>
        <v>2077.3232299043257</v>
      </c>
      <c r="BL23" s="14">
        <f t="shared" si="26"/>
        <v>1968.879537826361</v>
      </c>
      <c r="BM23" s="14">
        <f t="shared" si="27"/>
        <v>2092.7331737019499</v>
      </c>
      <c r="BN23" s="14">
        <f t="shared" si="28"/>
        <v>2043.6702726806122</v>
      </c>
      <c r="BO23" s="14">
        <f t="shared" si="29"/>
        <v>2117.2328700899347</v>
      </c>
      <c r="BP23" s="14">
        <f t="shared" si="30"/>
        <v>2107.2948258860124</v>
      </c>
      <c r="BQ23" s="14">
        <f t="shared" si="31"/>
        <v>3009.4916606393031</v>
      </c>
      <c r="BR23" s="14">
        <f t="shared" si="32"/>
        <v>3067.7018108504317</v>
      </c>
      <c r="BS23" s="14">
        <f t="shared" si="33"/>
        <v>3322.108294792527</v>
      </c>
      <c r="BT23" s="14">
        <f t="shared" si="34"/>
        <v>3129.3942478889344</v>
      </c>
      <c r="BU23" s="14">
        <f t="shared" si="35"/>
        <v>3116.2727357122435</v>
      </c>
      <c r="BV23" s="14">
        <f t="shared" si="36"/>
        <v>3081.6421117369637</v>
      </c>
      <c r="BW23" s="14">
        <f t="shared" si="37"/>
        <v>3235.6820991379363</v>
      </c>
      <c r="BX23" s="14">
        <f t="shared" si="38"/>
        <v>3063.4899528530714</v>
      </c>
      <c r="BY23" s="14">
        <f t="shared" si="39"/>
        <v>3295.0557421864187</v>
      </c>
      <c r="BZ23" s="14">
        <f t="shared" si="40"/>
        <v>3219.3966691119595</v>
      </c>
      <c r="CA23" s="14">
        <f t="shared" si="41"/>
        <v>3355.0004959062003</v>
      </c>
      <c r="CB23" s="14">
        <f t="shared" si="42"/>
        <v>3321.5727282755824</v>
      </c>
    </row>
    <row r="24" spans="4:80" x14ac:dyDescent="0.3">
      <c r="D24" t="s">
        <v>261</v>
      </c>
      <c r="E24" t="s">
        <v>262</v>
      </c>
      <c r="F24" s="14">
        <f t="shared" si="48"/>
        <v>11965.11741017902</v>
      </c>
      <c r="G24" s="14">
        <f t="shared" si="48"/>
        <v>11931.330402224236</v>
      </c>
      <c r="H24" s="14">
        <f t="shared" si="48"/>
        <v>14604.350117461227</v>
      </c>
      <c r="I24" s="14">
        <f t="shared" si="48"/>
        <v>13359.901220997615</v>
      </c>
      <c r="J24" s="14">
        <f t="shared" si="48"/>
        <v>12917.794841316536</v>
      </c>
      <c r="K24" s="14">
        <f t="shared" si="48"/>
        <v>12621.503411861251</v>
      </c>
      <c r="L24" s="14">
        <f t="shared" si="48"/>
        <v>13777.531927983637</v>
      </c>
      <c r="M24" s="14">
        <f t="shared" si="48"/>
        <v>13666.384385802985</v>
      </c>
      <c r="N24" s="14">
        <f t="shared" si="48"/>
        <v>14007.594319864635</v>
      </c>
      <c r="O24" s="14">
        <f t="shared" si="48"/>
        <v>13924.232017192378</v>
      </c>
      <c r="P24" s="14">
        <f t="shared" si="48"/>
        <v>16675.632220126416</v>
      </c>
      <c r="Q24" s="14">
        <f t="shared" si="48"/>
        <v>16837.404589328085</v>
      </c>
      <c r="R24" s="14">
        <f t="shared" si="48"/>
        <v>30321.836942935719</v>
      </c>
      <c r="S24" s="14">
        <f t="shared" si="48"/>
        <v>29957.325416462176</v>
      </c>
      <c r="T24" s="14">
        <f t="shared" si="48"/>
        <v>31934.878565413805</v>
      </c>
      <c r="U24" s="14">
        <f t="shared" si="48"/>
        <v>31771.814136913566</v>
      </c>
      <c r="V24" s="14">
        <f t="shared" si="48"/>
        <v>30130.879635456582</v>
      </c>
      <c r="W24" s="14">
        <f t="shared" si="48"/>
        <v>29381.841633798558</v>
      </c>
      <c r="X24" s="14">
        <f t="shared" si="48"/>
        <v>31576.00595022257</v>
      </c>
      <c r="Y24" s="14">
        <f t="shared" si="48"/>
        <v>30602.667932952358</v>
      </c>
      <c r="Z24" s="14">
        <f t="shared" si="48"/>
        <v>30976.138867967864</v>
      </c>
      <c r="AA24" s="14">
        <f t="shared" si="48"/>
        <v>30203.427758587721</v>
      </c>
      <c r="AB24" s="14">
        <f t="shared" si="48"/>
        <v>32288.321348166177</v>
      </c>
      <c r="AC24" s="14">
        <f t="shared" ref="F24:AH28" si="50">SUMIFS(AC$34:AC$183,$C$34:$C$183,$D24)</f>
        <v>31641.297972862034</v>
      </c>
      <c r="AD24" s="14">
        <f t="shared" si="50"/>
        <v>42286.954353114743</v>
      </c>
      <c r="AE24" s="14">
        <f t="shared" si="50"/>
        <v>41888.655818686413</v>
      </c>
      <c r="AF24" s="14">
        <f t="shared" si="50"/>
        <v>46539.228682875037</v>
      </c>
      <c r="AG24" s="14">
        <f t="shared" si="50"/>
        <v>45131.715357911176</v>
      </c>
      <c r="AH24" s="14">
        <f t="shared" si="50"/>
        <v>43048.674476773114</v>
      </c>
      <c r="AI24" s="14">
        <f t="shared" si="49"/>
        <v>42003.345045659808</v>
      </c>
      <c r="AJ24" s="14">
        <f t="shared" si="49"/>
        <v>45353.537878206203</v>
      </c>
      <c r="AK24" s="14">
        <f t="shared" si="49"/>
        <v>44269.052318755341</v>
      </c>
      <c r="AL24" s="14">
        <f t="shared" si="49"/>
        <v>44983.733187832506</v>
      </c>
      <c r="AM24" s="14">
        <f t="shared" si="49"/>
        <v>44127.659775780099</v>
      </c>
      <c r="AN24" s="14">
        <f t="shared" si="49"/>
        <v>48963.953568292593</v>
      </c>
      <c r="AO24" s="14">
        <f t="shared" si="49"/>
        <v>48478.702562190127</v>
      </c>
      <c r="AP24" s="14">
        <f t="shared" si="49"/>
        <v>1490497</v>
      </c>
      <c r="AQ24" s="14">
        <f t="shared" si="49"/>
        <v>1489216.2120000003</v>
      </c>
      <c r="AR24" s="14">
        <f t="shared" si="49"/>
        <v>1492117.787</v>
      </c>
      <c r="AS24" s="14">
        <f t="shared" si="7"/>
        <v>802.76024776829604</v>
      </c>
      <c r="AT24" s="14">
        <f t="shared" si="8"/>
        <v>800.49341945835749</v>
      </c>
      <c r="AU24" s="14">
        <f t="shared" si="9"/>
        <v>979.83089650373176</v>
      </c>
      <c r="AV24" s="14">
        <f t="shared" si="10"/>
        <v>897.10957437506147</v>
      </c>
      <c r="AW24" s="14">
        <f t="shared" si="11"/>
        <v>867.42238885299844</v>
      </c>
      <c r="AX24" s="14">
        <f t="shared" si="12"/>
        <v>847.52659218708857</v>
      </c>
      <c r="AY24" s="14">
        <f t="shared" si="13"/>
        <v>925.15323275191645</v>
      </c>
      <c r="AZ24" s="14">
        <f t="shared" si="14"/>
        <v>915.90519896422791</v>
      </c>
      <c r="BA24" s="14">
        <f t="shared" si="15"/>
        <v>940.60178817504254</v>
      </c>
      <c r="BB24" s="14">
        <f t="shared" si="16"/>
        <v>935.00405817448734</v>
      </c>
      <c r="BC24" s="14">
        <f t="shared" si="17"/>
        <v>1119.758976954141</v>
      </c>
      <c r="BD24" s="14">
        <f t="shared" si="18"/>
        <v>1128.4232877607326</v>
      </c>
      <c r="BE24" s="14">
        <f t="shared" si="19"/>
        <v>2034.3440438280466</v>
      </c>
      <c r="BF24" s="14">
        <f t="shared" si="20"/>
        <v>2009.8883403631255</v>
      </c>
      <c r="BG24" s="14">
        <f t="shared" si="21"/>
        <v>2142.5657727196904</v>
      </c>
      <c r="BH24" s="14">
        <f t="shared" si="22"/>
        <v>2133.4587873069408</v>
      </c>
      <c r="BI24" s="14">
        <f t="shared" si="23"/>
        <v>2023.2709926647358</v>
      </c>
      <c r="BJ24" s="14">
        <f t="shared" si="24"/>
        <v>1972.9735277551861</v>
      </c>
      <c r="BK24" s="14">
        <f t="shared" si="25"/>
        <v>2120.3103817823981</v>
      </c>
      <c r="BL24" s="14">
        <f t="shared" si="26"/>
        <v>2050.9552395646338</v>
      </c>
      <c r="BM24" s="14">
        <f t="shared" si="27"/>
        <v>2080.0296571017898</v>
      </c>
      <c r="BN24" s="14">
        <f t="shared" si="28"/>
        <v>2028.1425568168413</v>
      </c>
      <c r="BO24" s="14">
        <f t="shared" si="29"/>
        <v>2168.1419452722271</v>
      </c>
      <c r="BP24" s="14">
        <f t="shared" si="30"/>
        <v>2120.5630177815201</v>
      </c>
      <c r="BQ24" s="14">
        <f t="shared" si="31"/>
        <v>2837.104291596343</v>
      </c>
      <c r="BR24" s="14">
        <f t="shared" si="32"/>
        <v>2810.3817598214832</v>
      </c>
      <c r="BS24" s="14">
        <f t="shared" si="33"/>
        <v>3122.3966692234226</v>
      </c>
      <c r="BT24" s="14">
        <f t="shared" si="34"/>
        <v>3030.568361682002</v>
      </c>
      <c r="BU24" s="14">
        <f t="shared" si="35"/>
        <v>2890.693381517734</v>
      </c>
      <c r="BV24" s="14">
        <f t="shared" si="36"/>
        <v>2820.5001199422745</v>
      </c>
      <c r="BW24" s="14">
        <f t="shared" si="37"/>
        <v>3045.4636145343143</v>
      </c>
      <c r="BX24" s="14">
        <f t="shared" si="38"/>
        <v>2966.8604385288613</v>
      </c>
      <c r="BY24" s="14">
        <f t="shared" si="39"/>
        <v>3020.6314452768324</v>
      </c>
      <c r="BZ24" s="14">
        <f t="shared" si="40"/>
        <v>2963.146614991329</v>
      </c>
      <c r="CA24" s="14">
        <f t="shared" si="41"/>
        <v>3287.900922226368</v>
      </c>
      <c r="CB24" s="14">
        <f t="shared" si="42"/>
        <v>3248.9863055422529</v>
      </c>
    </row>
    <row r="25" spans="4:80" x14ac:dyDescent="0.3">
      <c r="D25" t="s">
        <v>268</v>
      </c>
      <c r="E25" t="s">
        <v>269</v>
      </c>
      <c r="F25" s="14">
        <f t="shared" si="50"/>
        <v>30631.524149998459</v>
      </c>
      <c r="G25" s="14">
        <f t="shared" si="50"/>
        <v>30167.615796999369</v>
      </c>
      <c r="H25" s="14">
        <f t="shared" si="50"/>
        <v>31822.855224454652</v>
      </c>
      <c r="I25" s="14">
        <f t="shared" si="50"/>
        <v>31667.192703387951</v>
      </c>
      <c r="J25" s="14">
        <f t="shared" si="50"/>
        <v>32163.204608505068</v>
      </c>
      <c r="K25" s="14">
        <f t="shared" si="50"/>
        <v>32248.0973863568</v>
      </c>
      <c r="L25" s="14">
        <f t="shared" si="50"/>
        <v>33242.11277232234</v>
      </c>
      <c r="M25" s="14">
        <f t="shared" si="50"/>
        <v>32573.844997113865</v>
      </c>
      <c r="N25" s="14">
        <f t="shared" si="50"/>
        <v>34696.749545161983</v>
      </c>
      <c r="O25" s="14">
        <f t="shared" si="50"/>
        <v>35837.436245748286</v>
      </c>
      <c r="P25" s="14">
        <f t="shared" si="50"/>
        <v>38915.290084796587</v>
      </c>
      <c r="Q25" s="14">
        <f t="shared" si="50"/>
        <v>38997.845243353171</v>
      </c>
      <c r="R25" s="14">
        <f t="shared" si="50"/>
        <v>72570.500969099216</v>
      </c>
      <c r="S25" s="14">
        <f t="shared" si="50"/>
        <v>70960.452959675706</v>
      </c>
      <c r="T25" s="14">
        <f t="shared" si="50"/>
        <v>73807.583678676354</v>
      </c>
      <c r="U25" s="14">
        <f t="shared" si="50"/>
        <v>75373.154465448155</v>
      </c>
      <c r="V25" s="14">
        <f t="shared" si="50"/>
        <v>72137.79190870194</v>
      </c>
      <c r="W25" s="14">
        <f t="shared" si="50"/>
        <v>71913.795194154503</v>
      </c>
      <c r="X25" s="14">
        <f t="shared" si="50"/>
        <v>73635.200489301569</v>
      </c>
      <c r="Y25" s="14">
        <f t="shared" si="50"/>
        <v>73191.246772610131</v>
      </c>
      <c r="Z25" s="14">
        <f t="shared" si="50"/>
        <v>73791.363504417779</v>
      </c>
      <c r="AA25" s="14">
        <f t="shared" si="50"/>
        <v>74451.368109707269</v>
      </c>
      <c r="AB25" s="14">
        <f t="shared" si="50"/>
        <v>77760.481921025232</v>
      </c>
      <c r="AC25" s="14">
        <f t="shared" si="50"/>
        <v>77865.866184104889</v>
      </c>
      <c r="AD25" s="14">
        <f t="shared" si="49"/>
        <v>103202.02511909766</v>
      </c>
      <c r="AE25" s="14">
        <f t="shared" si="49"/>
        <v>101128.0687566751</v>
      </c>
      <c r="AF25" s="14">
        <f t="shared" si="49"/>
        <v>105630.43890313103</v>
      </c>
      <c r="AG25" s="14">
        <f t="shared" si="49"/>
        <v>107040.34716883609</v>
      </c>
      <c r="AH25" s="14">
        <f t="shared" si="49"/>
        <v>104300.99651720702</v>
      </c>
      <c r="AI25" s="14">
        <f t="shared" si="49"/>
        <v>104161.89258051128</v>
      </c>
      <c r="AJ25" s="14">
        <f t="shared" si="49"/>
        <v>106877.31326162395</v>
      </c>
      <c r="AK25" s="14">
        <f t="shared" si="49"/>
        <v>105765.09176972401</v>
      </c>
      <c r="AL25" s="14">
        <f t="shared" si="49"/>
        <v>108488.11304957976</v>
      </c>
      <c r="AM25" s="14">
        <f t="shared" si="49"/>
        <v>110288.80435545556</v>
      </c>
      <c r="AN25" s="14">
        <f t="shared" si="49"/>
        <v>116675.77200582181</v>
      </c>
      <c r="AO25" s="14">
        <f t="shared" si="49"/>
        <v>116863.71142745804</v>
      </c>
      <c r="AP25" s="14">
        <f t="shared" si="49"/>
        <v>3815490</v>
      </c>
      <c r="AQ25" s="14">
        <f t="shared" si="49"/>
        <v>3820585.2600000002</v>
      </c>
      <c r="AR25" s="14">
        <f t="shared" si="49"/>
        <v>3837240.7450000001</v>
      </c>
      <c r="AS25" s="14">
        <f t="shared" si="7"/>
        <v>802.8201921640067</v>
      </c>
      <c r="AT25" s="14">
        <f t="shared" si="8"/>
        <v>790.6616397107415</v>
      </c>
      <c r="AU25" s="14">
        <f t="shared" si="9"/>
        <v>834.04373290074545</v>
      </c>
      <c r="AV25" s="14">
        <f t="shared" si="10"/>
        <v>828.85711346192932</v>
      </c>
      <c r="AW25" s="14">
        <f t="shared" si="11"/>
        <v>841.83972924883938</v>
      </c>
      <c r="AX25" s="14">
        <f t="shared" si="12"/>
        <v>844.06171284754419</v>
      </c>
      <c r="AY25" s="14">
        <f t="shared" si="13"/>
        <v>870.07907192528762</v>
      </c>
      <c r="AZ25" s="14">
        <f t="shared" si="14"/>
        <v>848.88718643880304</v>
      </c>
      <c r="BA25" s="14">
        <f t="shared" si="15"/>
        <v>908.15273535243603</v>
      </c>
      <c r="BB25" s="14">
        <f t="shared" si="16"/>
        <v>938.00906947299188</v>
      </c>
      <c r="BC25" s="14">
        <f t="shared" si="17"/>
        <v>1018.5688169879131</v>
      </c>
      <c r="BD25" s="14">
        <f t="shared" si="18"/>
        <v>1016.2991543902511</v>
      </c>
      <c r="BE25" s="14">
        <f t="shared" si="19"/>
        <v>1901.9968855664467</v>
      </c>
      <c r="BF25" s="14">
        <f t="shared" si="20"/>
        <v>1859.7992121503582</v>
      </c>
      <c r="BG25" s="14">
        <f t="shared" si="21"/>
        <v>1934.4195287807424</v>
      </c>
      <c r="BH25" s="14">
        <f t="shared" si="22"/>
        <v>1972.8169726919837</v>
      </c>
      <c r="BI25" s="14">
        <f t="shared" si="23"/>
        <v>1888.1345919421237</v>
      </c>
      <c r="BJ25" s="14">
        <f t="shared" si="24"/>
        <v>1882.2717018531998</v>
      </c>
      <c r="BK25" s="14">
        <f t="shared" si="25"/>
        <v>1927.3277646813087</v>
      </c>
      <c r="BL25" s="14">
        <f t="shared" si="26"/>
        <v>1907.3926197614721</v>
      </c>
      <c r="BM25" s="14">
        <f t="shared" si="27"/>
        <v>1931.4151754963787</v>
      </c>
      <c r="BN25" s="14">
        <f t="shared" si="28"/>
        <v>1948.6901362778974</v>
      </c>
      <c r="BO25" s="14">
        <f t="shared" si="29"/>
        <v>2035.3028823920351</v>
      </c>
      <c r="BP25" s="14">
        <f t="shared" si="30"/>
        <v>2029.2150364963586</v>
      </c>
      <c r="BQ25" s="14">
        <f t="shared" si="31"/>
        <v>2704.8170777304531</v>
      </c>
      <c r="BR25" s="14">
        <f t="shared" si="32"/>
        <v>2650.4608518611003</v>
      </c>
      <c r="BS25" s="14">
        <f t="shared" si="33"/>
        <v>2768.4632616814883</v>
      </c>
      <c r="BT25" s="14">
        <f t="shared" si="34"/>
        <v>2801.6740861539124</v>
      </c>
      <c r="BU25" s="14">
        <f t="shared" si="35"/>
        <v>2729.9743211909636</v>
      </c>
      <c r="BV25" s="14">
        <f t="shared" si="36"/>
        <v>2726.3334147007436</v>
      </c>
      <c r="BW25" s="14">
        <f t="shared" si="37"/>
        <v>2797.4068366065976</v>
      </c>
      <c r="BX25" s="14">
        <f t="shared" si="38"/>
        <v>2756.2798062002753</v>
      </c>
      <c r="BY25" s="14">
        <f t="shared" si="39"/>
        <v>2839.5679108488143</v>
      </c>
      <c r="BZ25" s="14">
        <f t="shared" si="40"/>
        <v>2886.6992057508896</v>
      </c>
      <c r="CA25" s="14">
        <f t="shared" si="41"/>
        <v>3053.871699379948</v>
      </c>
      <c r="CB25" s="14">
        <f t="shared" si="42"/>
        <v>3045.514190886609</v>
      </c>
    </row>
    <row r="26" spans="4:80" x14ac:dyDescent="0.3">
      <c r="D26" t="s">
        <v>274</v>
      </c>
      <c r="E26" t="s">
        <v>275</v>
      </c>
      <c r="F26" s="14">
        <f t="shared" si="50"/>
        <v>39715.423441304702</v>
      </c>
      <c r="G26" s="14">
        <f t="shared" si="50"/>
        <v>37920.878881301891</v>
      </c>
      <c r="H26" s="14">
        <f t="shared" si="50"/>
        <v>38283.478502498678</v>
      </c>
      <c r="I26" s="14">
        <f t="shared" si="50"/>
        <v>37890.066419259289</v>
      </c>
      <c r="J26" s="14">
        <f t="shared" si="50"/>
        <v>42761.540744757018</v>
      </c>
      <c r="K26" s="14">
        <f t="shared" si="50"/>
        <v>42725.702732082362</v>
      </c>
      <c r="L26" s="14">
        <f t="shared" si="50"/>
        <v>44485.430302780405</v>
      </c>
      <c r="M26" s="14">
        <f t="shared" si="50"/>
        <v>43690.927783540494</v>
      </c>
      <c r="N26" s="14">
        <f t="shared" si="50"/>
        <v>40539.89985529281</v>
      </c>
      <c r="O26" s="14">
        <f t="shared" si="50"/>
        <v>41417.612661564817</v>
      </c>
      <c r="P26" s="14">
        <f t="shared" si="50"/>
        <v>43861.489525478355</v>
      </c>
      <c r="Q26" s="14">
        <f t="shared" si="50"/>
        <v>42628.376398604261</v>
      </c>
      <c r="R26" s="14">
        <f t="shared" si="50"/>
        <v>80400.528024352257</v>
      </c>
      <c r="S26" s="14">
        <f t="shared" si="50"/>
        <v>79705.529898939596</v>
      </c>
      <c r="T26" s="14">
        <f t="shared" si="50"/>
        <v>82405.619268480936</v>
      </c>
      <c r="U26" s="14">
        <f t="shared" si="50"/>
        <v>83194.667269707003</v>
      </c>
      <c r="V26" s="14">
        <f t="shared" si="50"/>
        <v>78549.543631970751</v>
      </c>
      <c r="W26" s="14">
        <f t="shared" si="50"/>
        <v>78006.668587637963</v>
      </c>
      <c r="X26" s="14">
        <f t="shared" si="50"/>
        <v>81501.780872335352</v>
      </c>
      <c r="Y26" s="14">
        <f t="shared" si="50"/>
        <v>80403.657061047285</v>
      </c>
      <c r="Z26" s="14">
        <f t="shared" si="50"/>
        <v>82982.698882702723</v>
      </c>
      <c r="AA26" s="14">
        <f t="shared" si="50"/>
        <v>84974.654226528</v>
      </c>
      <c r="AB26" s="14">
        <f t="shared" si="50"/>
        <v>86933.756185992417</v>
      </c>
      <c r="AC26" s="14">
        <f t="shared" si="50"/>
        <v>85016.970412348674</v>
      </c>
      <c r="AD26" s="14">
        <f t="shared" si="49"/>
        <v>120115.95146565694</v>
      </c>
      <c r="AE26" s="14">
        <f t="shared" si="49"/>
        <v>117626.40878024149</v>
      </c>
      <c r="AF26" s="14">
        <f t="shared" si="49"/>
        <v>120689.09777097963</v>
      </c>
      <c r="AG26" s="14">
        <f t="shared" si="49"/>
        <v>121084.7336889663</v>
      </c>
      <c r="AH26" s="14">
        <f t="shared" si="49"/>
        <v>121311.08437672775</v>
      </c>
      <c r="AI26" s="14">
        <f t="shared" si="49"/>
        <v>120732.37131972032</v>
      </c>
      <c r="AJ26" s="14">
        <f t="shared" si="49"/>
        <v>125987.21117511576</v>
      </c>
      <c r="AK26" s="14">
        <f t="shared" si="49"/>
        <v>124094.58484458779</v>
      </c>
      <c r="AL26" s="14">
        <f t="shared" si="49"/>
        <v>123522.59873799552</v>
      </c>
      <c r="AM26" s="14">
        <f t="shared" si="49"/>
        <v>126392.26688809282</v>
      </c>
      <c r="AN26" s="14">
        <f t="shared" si="49"/>
        <v>130795.24571147078</v>
      </c>
      <c r="AO26" s="14">
        <f t="shared" si="49"/>
        <v>127645.34681095296</v>
      </c>
      <c r="AP26" s="14">
        <f t="shared" si="49"/>
        <v>4241276</v>
      </c>
      <c r="AQ26" s="14">
        <f t="shared" si="49"/>
        <v>4261239.3080000002</v>
      </c>
      <c r="AR26" s="14">
        <f t="shared" si="49"/>
        <v>4289777.3489999995</v>
      </c>
      <c r="AS26" s="14">
        <f t="shared" si="7"/>
        <v>936.40271091305317</v>
      </c>
      <c r="AT26" s="14">
        <f t="shared" si="8"/>
        <v>894.09128010772918</v>
      </c>
      <c r="AU26" s="14">
        <f t="shared" si="9"/>
        <v>902.64058510926145</v>
      </c>
      <c r="AV26" s="14">
        <f t="shared" si="10"/>
        <v>889.17950109314268</v>
      </c>
      <c r="AW26" s="14">
        <f t="shared" si="11"/>
        <v>1003.5001006509306</v>
      </c>
      <c r="AX26" s="14">
        <f t="shared" si="12"/>
        <v>1002.659077416038</v>
      </c>
      <c r="AY26" s="14">
        <f t="shared" si="13"/>
        <v>1043.9552225866307</v>
      </c>
      <c r="AZ26" s="14">
        <f t="shared" si="14"/>
        <v>1018.4894046709766</v>
      </c>
      <c r="BA26" s="14">
        <f t="shared" si="15"/>
        <v>951.36407333856334</v>
      </c>
      <c r="BB26" s="14">
        <f t="shared" si="16"/>
        <v>971.96166814212665</v>
      </c>
      <c r="BC26" s="14">
        <f t="shared" si="17"/>
        <v>1029.312985148084</v>
      </c>
      <c r="BD26" s="14">
        <f t="shared" si="18"/>
        <v>993.72002158903354</v>
      </c>
      <c r="BE26" s="14">
        <f t="shared" si="19"/>
        <v>1895.6683796185926</v>
      </c>
      <c r="BF26" s="14">
        <f t="shared" si="20"/>
        <v>1879.281845815731</v>
      </c>
      <c r="BG26" s="14">
        <f t="shared" si="21"/>
        <v>1942.9440401539759</v>
      </c>
      <c r="BH26" s="14">
        <f t="shared" si="22"/>
        <v>1952.3584867322124</v>
      </c>
      <c r="BI26" s="14">
        <f t="shared" si="23"/>
        <v>1843.3497382909889</v>
      </c>
      <c r="BJ26" s="14">
        <f t="shared" si="24"/>
        <v>1830.6098988899585</v>
      </c>
      <c r="BK26" s="14">
        <f t="shared" si="25"/>
        <v>1912.6309268602888</v>
      </c>
      <c r="BL26" s="14">
        <f t="shared" si="26"/>
        <v>1874.3083969099323</v>
      </c>
      <c r="BM26" s="14">
        <f t="shared" si="27"/>
        <v>1947.3841501206464</v>
      </c>
      <c r="BN26" s="14">
        <f t="shared" si="28"/>
        <v>1994.1300660349582</v>
      </c>
      <c r="BO26" s="14">
        <f t="shared" si="29"/>
        <v>2040.1050000356472</v>
      </c>
      <c r="BP26" s="14">
        <f t="shared" si="30"/>
        <v>1981.8504200962129</v>
      </c>
      <c r="BQ26" s="14">
        <f t="shared" si="31"/>
        <v>2832.0710905316455</v>
      </c>
      <c r="BR26" s="14">
        <f t="shared" si="32"/>
        <v>2773.3731259234601</v>
      </c>
      <c r="BS26" s="14">
        <f t="shared" si="33"/>
        <v>2845.5846252632373</v>
      </c>
      <c r="BT26" s="14">
        <f t="shared" si="34"/>
        <v>2841.5379878253552</v>
      </c>
      <c r="BU26" s="14">
        <f t="shared" si="35"/>
        <v>2846.8498389419192</v>
      </c>
      <c r="BV26" s="14">
        <f t="shared" si="36"/>
        <v>2833.2689763059961</v>
      </c>
      <c r="BW26" s="14">
        <f t="shared" si="37"/>
        <v>2956.5861494469195</v>
      </c>
      <c r="BX26" s="14">
        <f t="shared" si="38"/>
        <v>2892.7978015809094</v>
      </c>
      <c r="BY26" s="14">
        <f t="shared" si="39"/>
        <v>2898.7482234592094</v>
      </c>
      <c r="BZ26" s="14">
        <f t="shared" si="40"/>
        <v>2966.0917341770851</v>
      </c>
      <c r="CA26" s="14">
        <f t="shared" si="41"/>
        <v>3069.4179851837316</v>
      </c>
      <c r="CB26" s="14">
        <f t="shared" si="42"/>
        <v>2975.5704416852468</v>
      </c>
    </row>
    <row r="27" spans="4:80" x14ac:dyDescent="0.3">
      <c r="D27" t="s">
        <v>281</v>
      </c>
      <c r="E27" t="s">
        <v>282</v>
      </c>
      <c r="F27" s="14">
        <f t="shared" si="50"/>
        <v>38108.729635296084</v>
      </c>
      <c r="G27" s="14">
        <f t="shared" si="50"/>
        <v>37647.539820955637</v>
      </c>
      <c r="H27" s="14">
        <f t="shared" si="50"/>
        <v>39455.719630442421</v>
      </c>
      <c r="I27" s="14">
        <f t="shared" si="50"/>
        <v>36607.61943762633</v>
      </c>
      <c r="J27" s="14">
        <f t="shared" si="50"/>
        <v>40966.370393319252</v>
      </c>
      <c r="K27" s="14">
        <f t="shared" si="50"/>
        <v>41230.2545254574</v>
      </c>
      <c r="L27" s="14">
        <f t="shared" si="50"/>
        <v>42226.175988885494</v>
      </c>
      <c r="M27" s="14">
        <f t="shared" si="50"/>
        <v>40675.789908890823</v>
      </c>
      <c r="N27" s="14">
        <f t="shared" si="50"/>
        <v>40516.390873498116</v>
      </c>
      <c r="O27" s="14">
        <f t="shared" si="50"/>
        <v>40762.205839190683</v>
      </c>
      <c r="P27" s="14">
        <f t="shared" si="50"/>
        <v>44688.112128579945</v>
      </c>
      <c r="Q27" s="14">
        <f t="shared" si="50"/>
        <v>41357.321122748639</v>
      </c>
      <c r="R27" s="14">
        <f t="shared" si="50"/>
        <v>83461.354879927414</v>
      </c>
      <c r="S27" s="14">
        <f t="shared" si="50"/>
        <v>83425.366604996394</v>
      </c>
      <c r="T27" s="14">
        <f t="shared" si="50"/>
        <v>85881.36437201775</v>
      </c>
      <c r="U27" s="14">
        <f t="shared" si="50"/>
        <v>86668.90888379229</v>
      </c>
      <c r="V27" s="14">
        <f t="shared" si="50"/>
        <v>83198.236509325201</v>
      </c>
      <c r="W27" s="14">
        <f t="shared" si="50"/>
        <v>83160.217442726076</v>
      </c>
      <c r="X27" s="14">
        <f t="shared" si="50"/>
        <v>86479.237909290881</v>
      </c>
      <c r="Y27" s="14">
        <f t="shared" si="50"/>
        <v>85809.411474722903</v>
      </c>
      <c r="Z27" s="14">
        <f t="shared" si="50"/>
        <v>84980.594851689893</v>
      </c>
      <c r="AA27" s="14">
        <f t="shared" si="50"/>
        <v>84685.479727624625</v>
      </c>
      <c r="AB27" s="14">
        <f t="shared" si="50"/>
        <v>90050.251178044782</v>
      </c>
      <c r="AC27" s="14">
        <f t="shared" si="50"/>
        <v>89926.696389253659</v>
      </c>
      <c r="AD27" s="14">
        <f t="shared" si="49"/>
        <v>121570.08451522348</v>
      </c>
      <c r="AE27" s="14">
        <f t="shared" si="49"/>
        <v>121072.90642595202</v>
      </c>
      <c r="AF27" s="14">
        <f t="shared" si="49"/>
        <v>125337.08400246016</v>
      </c>
      <c r="AG27" s="14">
        <f t="shared" si="49"/>
        <v>123276.52832141863</v>
      </c>
      <c r="AH27" s="14">
        <f t="shared" si="49"/>
        <v>124164.60690264443</v>
      </c>
      <c r="AI27" s="14">
        <f t="shared" si="49"/>
        <v>124390.47196818347</v>
      </c>
      <c r="AJ27" s="14">
        <f t="shared" si="49"/>
        <v>128705.41389817637</v>
      </c>
      <c r="AK27" s="14">
        <f t="shared" si="49"/>
        <v>126485.20138361373</v>
      </c>
      <c r="AL27" s="14">
        <f t="shared" si="49"/>
        <v>125496.98572518802</v>
      </c>
      <c r="AM27" s="14">
        <f t="shared" si="49"/>
        <v>125447.68556681527</v>
      </c>
      <c r="AN27" s="14">
        <f t="shared" si="49"/>
        <v>134738.36330662473</v>
      </c>
      <c r="AO27" s="14">
        <f t="shared" si="49"/>
        <v>131284.01751200229</v>
      </c>
      <c r="AP27" s="14">
        <f t="shared" si="49"/>
        <v>4688661</v>
      </c>
      <c r="AQ27" s="14">
        <f t="shared" si="49"/>
        <v>4729262.4739999995</v>
      </c>
      <c r="AR27" s="14">
        <f t="shared" si="49"/>
        <v>4768896.5910000009</v>
      </c>
      <c r="AS27" s="14">
        <f t="shared" si="7"/>
        <v>812.78492165025546</v>
      </c>
      <c r="AT27" s="14">
        <f t="shared" si="8"/>
        <v>802.94864186077086</v>
      </c>
      <c r="AU27" s="14">
        <f t="shared" si="9"/>
        <v>841.5135926961326</v>
      </c>
      <c r="AV27" s="14">
        <f t="shared" si="10"/>
        <v>774.06613904141568</v>
      </c>
      <c r="AW27" s="14">
        <f t="shared" si="11"/>
        <v>866.23169296564731</v>
      </c>
      <c r="AX27" s="14">
        <f t="shared" si="12"/>
        <v>871.81150871046793</v>
      </c>
      <c r="AY27" s="14">
        <f t="shared" si="13"/>
        <v>892.87021435227496</v>
      </c>
      <c r="AZ27" s="14">
        <f t="shared" si="14"/>
        <v>852.93923096708261</v>
      </c>
      <c r="BA27" s="14">
        <f t="shared" si="15"/>
        <v>856.716900282962</v>
      </c>
      <c r="BB27" s="14">
        <f t="shared" si="16"/>
        <v>861.91464447762189</v>
      </c>
      <c r="BC27" s="14">
        <f t="shared" si="17"/>
        <v>944.92772127284445</v>
      </c>
      <c r="BD27" s="14">
        <f t="shared" si="18"/>
        <v>867.23040295735007</v>
      </c>
      <c r="BE27" s="14">
        <f t="shared" si="19"/>
        <v>1780.0680168587025</v>
      </c>
      <c r="BF27" s="14">
        <f t="shared" si="20"/>
        <v>1779.3004571027077</v>
      </c>
      <c r="BG27" s="14">
        <f t="shared" si="21"/>
        <v>1831.6821022466277</v>
      </c>
      <c r="BH27" s="14">
        <f t="shared" si="22"/>
        <v>1832.6094049605144</v>
      </c>
      <c r="BI27" s="14">
        <f t="shared" si="23"/>
        <v>1759.2222247490595</v>
      </c>
      <c r="BJ27" s="14">
        <f t="shared" si="24"/>
        <v>1758.4183136358965</v>
      </c>
      <c r="BK27" s="14">
        <f t="shared" si="25"/>
        <v>1828.5988224321779</v>
      </c>
      <c r="BL27" s="14">
        <f t="shared" si="26"/>
        <v>1799.3556756224257</v>
      </c>
      <c r="BM27" s="14">
        <f t="shared" si="27"/>
        <v>1796.9100957894921</v>
      </c>
      <c r="BN27" s="14">
        <f t="shared" si="28"/>
        <v>1790.6699024044196</v>
      </c>
      <c r="BO27" s="14">
        <f t="shared" si="29"/>
        <v>1904.1077054427153</v>
      </c>
      <c r="BP27" s="14">
        <f t="shared" si="30"/>
        <v>1885.6918927318725</v>
      </c>
      <c r="BQ27" s="14">
        <f t="shared" si="31"/>
        <v>2592.8529385089578</v>
      </c>
      <c r="BR27" s="14">
        <f t="shared" si="32"/>
        <v>2582.2490989634789</v>
      </c>
      <c r="BS27" s="14">
        <f t="shared" si="33"/>
        <v>2673.1956949427599</v>
      </c>
      <c r="BT27" s="14">
        <f t="shared" si="34"/>
        <v>2606.6755440019301</v>
      </c>
      <c r="BU27" s="14">
        <f t="shared" si="35"/>
        <v>2625.4539177147067</v>
      </c>
      <c r="BV27" s="14">
        <f t="shared" si="36"/>
        <v>2630.2298223463645</v>
      </c>
      <c r="BW27" s="14">
        <f t="shared" si="37"/>
        <v>2721.4690367844528</v>
      </c>
      <c r="BX27" s="14">
        <f t="shared" si="38"/>
        <v>2652.2949065895086</v>
      </c>
      <c r="BY27" s="14">
        <f t="shared" si="39"/>
        <v>2653.6269960724544</v>
      </c>
      <c r="BZ27" s="14">
        <f t="shared" si="40"/>
        <v>2652.5845468820407</v>
      </c>
      <c r="CA27" s="14">
        <f t="shared" si="41"/>
        <v>2849.0354267155599</v>
      </c>
      <c r="CB27" s="14">
        <f t="shared" si="42"/>
        <v>2752.9222956892222</v>
      </c>
    </row>
    <row r="28" spans="4:80" x14ac:dyDescent="0.3">
      <c r="D28" t="s">
        <v>289</v>
      </c>
      <c r="E28" t="s">
        <v>290</v>
      </c>
      <c r="F28" s="14">
        <f t="shared" si="50"/>
        <v>31777.991978470171</v>
      </c>
      <c r="G28" s="14">
        <f t="shared" si="50"/>
        <v>31781.20913579542</v>
      </c>
      <c r="H28" s="14">
        <f t="shared" si="50"/>
        <v>33735.635432831812</v>
      </c>
      <c r="I28" s="14">
        <f t="shared" si="50"/>
        <v>33161.017409542743</v>
      </c>
      <c r="J28" s="14">
        <f t="shared" si="50"/>
        <v>34156.489223867531</v>
      </c>
      <c r="K28" s="14">
        <f t="shared" si="50"/>
        <v>34418.021479816402</v>
      </c>
      <c r="L28" s="14">
        <f t="shared" si="50"/>
        <v>35752.357652354796</v>
      </c>
      <c r="M28" s="14">
        <f t="shared" si="50"/>
        <v>35355.200779945619</v>
      </c>
      <c r="N28" s="14">
        <f t="shared" si="50"/>
        <v>36052.619227731411</v>
      </c>
      <c r="O28" s="14">
        <f t="shared" si="50"/>
        <v>37488.710008430593</v>
      </c>
      <c r="P28" s="14">
        <f t="shared" si="50"/>
        <v>39852.49047337618</v>
      </c>
      <c r="Q28" s="14">
        <f t="shared" si="50"/>
        <v>38943.579861669721</v>
      </c>
      <c r="R28" s="14">
        <f t="shared" si="50"/>
        <v>79553.727470867569</v>
      </c>
      <c r="S28" s="14">
        <f t="shared" si="50"/>
        <v>78859.538176903792</v>
      </c>
      <c r="T28" s="14">
        <f t="shared" si="50"/>
        <v>81410.119272106516</v>
      </c>
      <c r="U28" s="14">
        <f t="shared" si="50"/>
        <v>82921.458709959785</v>
      </c>
      <c r="V28" s="14">
        <f t="shared" si="50"/>
        <v>81472.975351033034</v>
      </c>
      <c r="W28" s="14">
        <f t="shared" si="50"/>
        <v>81639.061100471154</v>
      </c>
      <c r="X28" s="14">
        <f t="shared" si="50"/>
        <v>84261.843620662796</v>
      </c>
      <c r="Y28" s="14">
        <f t="shared" si="50"/>
        <v>83756.579421708142</v>
      </c>
      <c r="Z28" s="14">
        <f t="shared" si="50"/>
        <v>81233.914744184949</v>
      </c>
      <c r="AA28" s="14">
        <f t="shared" si="50"/>
        <v>80770.706282462241</v>
      </c>
      <c r="AB28" s="14">
        <f t="shared" si="50"/>
        <v>84157.395471328928</v>
      </c>
      <c r="AC28" s="14">
        <f t="shared" si="50"/>
        <v>84959.404922901944</v>
      </c>
      <c r="AD28" s="14">
        <f t="shared" ref="AD28:AR32" si="51">SUMIFS(AD$34:AD$183,$C$34:$C$183,$D28)</f>
        <v>111331.71944933775</v>
      </c>
      <c r="AE28" s="14">
        <f t="shared" si="51"/>
        <v>110640.7473126992</v>
      </c>
      <c r="AF28" s="14">
        <f t="shared" si="51"/>
        <v>115145.75470493831</v>
      </c>
      <c r="AG28" s="14">
        <f t="shared" si="51"/>
        <v>116082.47611950252</v>
      </c>
      <c r="AH28" s="14">
        <f t="shared" si="51"/>
        <v>115629.46457490056</v>
      </c>
      <c r="AI28" s="14">
        <f t="shared" si="51"/>
        <v>116057.08258028758</v>
      </c>
      <c r="AJ28" s="14">
        <f t="shared" si="51"/>
        <v>120014.20127301759</v>
      </c>
      <c r="AK28" s="14">
        <f t="shared" si="51"/>
        <v>119111.78020165378</v>
      </c>
      <c r="AL28" s="14">
        <f t="shared" si="51"/>
        <v>117286.53397191635</v>
      </c>
      <c r="AM28" s="14">
        <f t="shared" si="51"/>
        <v>118259.41629089283</v>
      </c>
      <c r="AN28" s="14">
        <f t="shared" si="51"/>
        <v>124009.88594470512</v>
      </c>
      <c r="AO28" s="14">
        <f t="shared" si="51"/>
        <v>123902.98478457166</v>
      </c>
      <c r="AP28" s="14">
        <f t="shared" si="51"/>
        <v>4322898</v>
      </c>
      <c r="AQ28" s="14">
        <f t="shared" si="51"/>
        <v>4349386.5079999994</v>
      </c>
      <c r="AR28" s="14">
        <f t="shared" si="51"/>
        <v>4379310.3849999988</v>
      </c>
      <c r="AS28" s="14">
        <f t="shared" si="7"/>
        <v>735.10853086217094</v>
      </c>
      <c r="AT28" s="14">
        <f t="shared" si="8"/>
        <v>735.18295217225614</v>
      </c>
      <c r="AU28" s="14">
        <f t="shared" si="9"/>
        <v>780.39397258116685</v>
      </c>
      <c r="AV28" s="14">
        <f t="shared" si="10"/>
        <v>762.42976678546188</v>
      </c>
      <c r="AW28" s="14">
        <f t="shared" si="11"/>
        <v>785.31740421418374</v>
      </c>
      <c r="AX28" s="14">
        <f t="shared" si="12"/>
        <v>791.33048802422991</v>
      </c>
      <c r="AY28" s="14">
        <f t="shared" si="13"/>
        <v>822.00920949642114</v>
      </c>
      <c r="AZ28" s="14">
        <f t="shared" si="14"/>
        <v>807.32347497094861</v>
      </c>
      <c r="BA28" s="14">
        <f t="shared" si="15"/>
        <v>828.91274807190382</v>
      </c>
      <c r="BB28" s="14">
        <f t="shared" si="16"/>
        <v>861.93098588677083</v>
      </c>
      <c r="BC28" s="14">
        <f t="shared" si="17"/>
        <v>916.27843145404324</v>
      </c>
      <c r="BD28" s="14">
        <f t="shared" si="18"/>
        <v>889.26283907756704</v>
      </c>
      <c r="BE28" s="14">
        <f t="shared" si="19"/>
        <v>1840.2869434085089</v>
      </c>
      <c r="BF28" s="14">
        <f t="shared" si="20"/>
        <v>1824.2285193151399</v>
      </c>
      <c r="BG28" s="14">
        <f t="shared" si="21"/>
        <v>1883.2301680980333</v>
      </c>
      <c r="BH28" s="14">
        <f t="shared" si="22"/>
        <v>1906.5093101622274</v>
      </c>
      <c r="BI28" s="14">
        <f t="shared" si="23"/>
        <v>1873.2061453075405</v>
      </c>
      <c r="BJ28" s="14">
        <f t="shared" si="24"/>
        <v>1877.024747060515</v>
      </c>
      <c r="BK28" s="14">
        <f t="shared" si="25"/>
        <v>1937.3271027000392</v>
      </c>
      <c r="BL28" s="14">
        <f t="shared" si="26"/>
        <v>1912.5517960222899</v>
      </c>
      <c r="BM28" s="14">
        <f t="shared" si="27"/>
        <v>1867.7097239982738</v>
      </c>
      <c r="BN28" s="14">
        <f t="shared" si="28"/>
        <v>1857.0597516200839</v>
      </c>
      <c r="BO28" s="14">
        <f t="shared" si="29"/>
        <v>1934.9256571365843</v>
      </c>
      <c r="BP28" s="14">
        <f t="shared" si="30"/>
        <v>1940.0178898920856</v>
      </c>
      <c r="BQ28" s="14">
        <f t="shared" si="31"/>
        <v>2575.3954742706801</v>
      </c>
      <c r="BR28" s="14">
        <f t="shared" si="32"/>
        <v>2559.4114714873958</v>
      </c>
      <c r="BS28" s="14">
        <f t="shared" si="33"/>
        <v>2663.6241406791996</v>
      </c>
      <c r="BT28" s="14">
        <f t="shared" si="34"/>
        <v>2668.939076947689</v>
      </c>
      <c r="BU28" s="14">
        <f t="shared" si="35"/>
        <v>2658.5235495217239</v>
      </c>
      <c r="BV28" s="14">
        <f t="shared" si="36"/>
        <v>2668.3552350847449</v>
      </c>
      <c r="BW28" s="14">
        <f t="shared" si="37"/>
        <v>2759.3363121964603</v>
      </c>
      <c r="BX28" s="14">
        <f t="shared" si="38"/>
        <v>2719.8752709932392</v>
      </c>
      <c r="BY28" s="14">
        <f t="shared" si="39"/>
        <v>2696.6224720701771</v>
      </c>
      <c r="BZ28" s="14">
        <f t="shared" si="40"/>
        <v>2718.9907375068547</v>
      </c>
      <c r="CA28" s="14">
        <f t="shared" si="41"/>
        <v>2851.2040885906276</v>
      </c>
      <c r="CB28" s="14">
        <f t="shared" si="42"/>
        <v>2829.2807289696525</v>
      </c>
    </row>
    <row r="29" spans="4:80" x14ac:dyDescent="0.3">
      <c r="D29" t="s">
        <v>296</v>
      </c>
      <c r="E29" t="s">
        <v>297</v>
      </c>
      <c r="F29" s="14">
        <f t="shared" ref="F29:AG33" si="52">SUMIFS(F$34:F$183,$C$34:$C$183,$D29)</f>
        <v>26896.029996445024</v>
      </c>
      <c r="G29" s="14">
        <f t="shared" si="52"/>
        <v>27473.874572519555</v>
      </c>
      <c r="H29" s="14">
        <f t="shared" si="52"/>
        <v>28991.551363086237</v>
      </c>
      <c r="I29" s="14">
        <f t="shared" si="52"/>
        <v>27669.86050868794</v>
      </c>
      <c r="J29" s="14">
        <f t="shared" si="52"/>
        <v>27493.386900009482</v>
      </c>
      <c r="K29" s="14">
        <f t="shared" si="52"/>
        <v>27710.449380789563</v>
      </c>
      <c r="L29" s="14">
        <f t="shared" si="52"/>
        <v>28912.487478654217</v>
      </c>
      <c r="M29" s="14">
        <f t="shared" si="52"/>
        <v>28133.922728219608</v>
      </c>
      <c r="N29" s="14">
        <f t="shared" si="52"/>
        <v>28990.559137559318</v>
      </c>
      <c r="O29" s="14">
        <f t="shared" si="52"/>
        <v>28258.90715770558</v>
      </c>
      <c r="P29" s="14">
        <f t="shared" si="52"/>
        <v>30252.184177676991</v>
      </c>
      <c r="Q29" s="14">
        <f t="shared" si="52"/>
        <v>28992.018877750746</v>
      </c>
      <c r="R29" s="14">
        <f t="shared" si="52"/>
        <v>61026.465296435759</v>
      </c>
      <c r="S29" s="14">
        <f t="shared" si="52"/>
        <v>59432.463075304535</v>
      </c>
      <c r="T29" s="14">
        <f t="shared" si="52"/>
        <v>63451.810740940484</v>
      </c>
      <c r="U29" s="14">
        <f t="shared" si="52"/>
        <v>64352.216794827975</v>
      </c>
      <c r="V29" s="14">
        <f t="shared" si="52"/>
        <v>62423.689967107814</v>
      </c>
      <c r="W29" s="14">
        <f t="shared" si="52"/>
        <v>62071.241305190735</v>
      </c>
      <c r="X29" s="14">
        <f t="shared" si="52"/>
        <v>64618.997538169999</v>
      </c>
      <c r="Y29" s="14">
        <f t="shared" si="52"/>
        <v>64660.119307152752</v>
      </c>
      <c r="Z29" s="14">
        <f t="shared" si="52"/>
        <v>62424.508206480408</v>
      </c>
      <c r="AA29" s="14">
        <f t="shared" si="52"/>
        <v>60952.427803909086</v>
      </c>
      <c r="AB29" s="14">
        <f t="shared" si="52"/>
        <v>65416.105473779135</v>
      </c>
      <c r="AC29" s="14">
        <f t="shared" si="52"/>
        <v>65457.155217405685</v>
      </c>
      <c r="AD29" s="14">
        <f t="shared" si="52"/>
        <v>87922.495292880791</v>
      </c>
      <c r="AE29" s="14">
        <f t="shared" si="52"/>
        <v>86906.337647824097</v>
      </c>
      <c r="AF29" s="14">
        <f t="shared" si="52"/>
        <v>92443.362104026732</v>
      </c>
      <c r="AG29" s="14">
        <f t="shared" si="52"/>
        <v>92022.077303515922</v>
      </c>
      <c r="AH29" s="14">
        <f t="shared" si="51"/>
        <v>89917.076867117314</v>
      </c>
      <c r="AI29" s="14">
        <f t="shared" si="51"/>
        <v>89781.690685980298</v>
      </c>
      <c r="AJ29" s="14">
        <f t="shared" si="51"/>
        <v>93531.485016824212</v>
      </c>
      <c r="AK29" s="14">
        <f t="shared" si="51"/>
        <v>92794.04203537236</v>
      </c>
      <c r="AL29" s="14">
        <f t="shared" si="51"/>
        <v>91415.067344039722</v>
      </c>
      <c r="AM29" s="14">
        <f t="shared" si="51"/>
        <v>89211.334961614673</v>
      </c>
      <c r="AN29" s="14">
        <f t="shared" si="51"/>
        <v>95668.289651456114</v>
      </c>
      <c r="AO29" s="14">
        <f t="shared" si="51"/>
        <v>94449.174095156428</v>
      </c>
      <c r="AP29" s="14">
        <f t="shared" si="51"/>
        <v>3074980</v>
      </c>
      <c r="AQ29" s="14">
        <f t="shared" si="51"/>
        <v>3086978.773</v>
      </c>
      <c r="AR29" s="14">
        <f t="shared" si="51"/>
        <v>3104943.4400000004</v>
      </c>
      <c r="AS29" s="14">
        <f t="shared" si="7"/>
        <v>874.67333109304855</v>
      </c>
      <c r="AT29" s="14">
        <f t="shared" si="8"/>
        <v>893.4651468471194</v>
      </c>
      <c r="AU29" s="14">
        <f t="shared" si="9"/>
        <v>942.82081064222325</v>
      </c>
      <c r="AV29" s="14">
        <f t="shared" si="10"/>
        <v>896.341132977656</v>
      </c>
      <c r="AW29" s="14">
        <f t="shared" si="11"/>
        <v>890.6244234809152</v>
      </c>
      <c r="AX29" s="14">
        <f t="shared" si="12"/>
        <v>897.65597428646663</v>
      </c>
      <c r="AY29" s="14">
        <f t="shared" si="13"/>
        <v>936.59495593344718</v>
      </c>
      <c r="AZ29" s="14">
        <f t="shared" si="14"/>
        <v>906.10097323446257</v>
      </c>
      <c r="BA29" s="14">
        <f t="shared" si="15"/>
        <v>939.12401961175772</v>
      </c>
      <c r="BB29" s="14">
        <f t="shared" si="16"/>
        <v>915.42278828962912</v>
      </c>
      <c r="BC29" s="14">
        <f t="shared" si="17"/>
        <v>979.99326857298718</v>
      </c>
      <c r="BD29" s="14">
        <f t="shared" si="18"/>
        <v>933.73742349879137</v>
      </c>
      <c r="BE29" s="14">
        <f t="shared" si="19"/>
        <v>1984.6134054997351</v>
      </c>
      <c r="BF29" s="14">
        <f t="shared" si="20"/>
        <v>1932.7755977373683</v>
      </c>
      <c r="BG29" s="14">
        <f t="shared" si="21"/>
        <v>2063.4869410838601</v>
      </c>
      <c r="BH29" s="14">
        <f t="shared" si="22"/>
        <v>2084.6342500855276</v>
      </c>
      <c r="BI29" s="14">
        <f t="shared" si="23"/>
        <v>2022.1612961219998</v>
      </c>
      <c r="BJ29" s="14">
        <f t="shared" si="24"/>
        <v>2010.7440273995928</v>
      </c>
      <c r="BK29" s="14">
        <f t="shared" si="25"/>
        <v>2093.2763808858881</v>
      </c>
      <c r="BL29" s="14">
        <f t="shared" si="26"/>
        <v>2082.4894416483394</v>
      </c>
      <c r="BM29" s="14">
        <f t="shared" si="27"/>
        <v>2022.1878022768124</v>
      </c>
      <c r="BN29" s="14">
        <f t="shared" si="28"/>
        <v>1974.5010343778313</v>
      </c>
      <c r="BO29" s="14">
        <f t="shared" si="29"/>
        <v>2119.0980011244519</v>
      </c>
      <c r="BP29" s="14">
        <f t="shared" si="30"/>
        <v>2108.1593427481457</v>
      </c>
      <c r="BQ29" s="14">
        <f t="shared" si="31"/>
        <v>2859.2867365927841</v>
      </c>
      <c r="BR29" s="14">
        <f t="shared" si="32"/>
        <v>2826.2407445844883</v>
      </c>
      <c r="BS29" s="14">
        <f t="shared" si="33"/>
        <v>3006.307751726084</v>
      </c>
      <c r="BT29" s="14">
        <f t="shared" si="34"/>
        <v>2980.9753830631839</v>
      </c>
      <c r="BU29" s="14">
        <f t="shared" si="35"/>
        <v>2912.7857196029158</v>
      </c>
      <c r="BV29" s="14">
        <f t="shared" si="36"/>
        <v>2908.4000016860596</v>
      </c>
      <c r="BW29" s="14">
        <f t="shared" si="37"/>
        <v>3029.8713368193353</v>
      </c>
      <c r="BX29" s="14">
        <f t="shared" si="38"/>
        <v>2988.5904148828022</v>
      </c>
      <c r="BY29" s="14">
        <f t="shared" si="39"/>
        <v>2961.3118218885697</v>
      </c>
      <c r="BZ29" s="14">
        <f t="shared" si="40"/>
        <v>2889.9238226674606</v>
      </c>
      <c r="CA29" s="14">
        <f t="shared" si="41"/>
        <v>3099.0912696974387</v>
      </c>
      <c r="CB29" s="14">
        <f t="shared" si="42"/>
        <v>3041.8967662469372</v>
      </c>
    </row>
    <row r="30" spans="4:80" x14ac:dyDescent="0.3">
      <c r="D30" t="s">
        <v>302</v>
      </c>
      <c r="E30" t="s">
        <v>303</v>
      </c>
      <c r="F30" s="14">
        <f t="shared" si="52"/>
        <v>18377.567779447709</v>
      </c>
      <c r="G30" s="14">
        <f t="shared" si="52"/>
        <v>18678.67600666943</v>
      </c>
      <c r="H30" s="14">
        <f t="shared" si="52"/>
        <v>20091.287844101822</v>
      </c>
      <c r="I30" s="14">
        <f t="shared" si="52"/>
        <v>19496.656829892712</v>
      </c>
      <c r="J30" s="14">
        <f t="shared" si="52"/>
        <v>18164.826938965736</v>
      </c>
      <c r="K30" s="14">
        <f t="shared" si="52"/>
        <v>18613.206016200373</v>
      </c>
      <c r="L30" s="14">
        <f t="shared" si="52"/>
        <v>19248.044984000015</v>
      </c>
      <c r="M30" s="14">
        <f t="shared" si="52"/>
        <v>18110.97250729247</v>
      </c>
      <c r="N30" s="14">
        <f t="shared" si="52"/>
        <v>20254.534410630094</v>
      </c>
      <c r="O30" s="14">
        <f t="shared" si="52"/>
        <v>21189.621518317297</v>
      </c>
      <c r="P30" s="14">
        <f t="shared" si="52"/>
        <v>23022.017402090598</v>
      </c>
      <c r="Q30" s="14">
        <f t="shared" si="52"/>
        <v>22410.987866448202</v>
      </c>
      <c r="R30" s="14">
        <f t="shared" si="52"/>
        <v>40952.083700208706</v>
      </c>
      <c r="S30" s="14">
        <f t="shared" si="52"/>
        <v>41219.445554500773</v>
      </c>
      <c r="T30" s="14">
        <f t="shared" si="52"/>
        <v>43773.217073580774</v>
      </c>
      <c r="U30" s="14">
        <f t="shared" si="52"/>
        <v>45142.551834847764</v>
      </c>
      <c r="V30" s="14">
        <f t="shared" si="52"/>
        <v>42109.824989766988</v>
      </c>
      <c r="W30" s="14">
        <f t="shared" si="52"/>
        <v>42820.859536888893</v>
      </c>
      <c r="X30" s="14">
        <f t="shared" si="52"/>
        <v>44847.612893597434</v>
      </c>
      <c r="Y30" s="14">
        <f t="shared" si="52"/>
        <v>43171.724164955725</v>
      </c>
      <c r="Z30" s="14">
        <f t="shared" si="52"/>
        <v>44001.495532271379</v>
      </c>
      <c r="AA30" s="14">
        <f t="shared" si="52"/>
        <v>43662.555727164268</v>
      </c>
      <c r="AB30" s="14">
        <f t="shared" si="52"/>
        <v>46277.977299304301</v>
      </c>
      <c r="AC30" s="14">
        <f t="shared" si="52"/>
        <v>45723.59525472414</v>
      </c>
      <c r="AD30" s="14">
        <f t="shared" si="51"/>
        <v>59329.651479656422</v>
      </c>
      <c r="AE30" s="14">
        <f t="shared" si="51"/>
        <v>59898.121561170206</v>
      </c>
      <c r="AF30" s="14">
        <f t="shared" si="51"/>
        <v>63864.5049176826</v>
      </c>
      <c r="AG30" s="14">
        <f t="shared" si="51"/>
        <v>64639.208664740465</v>
      </c>
      <c r="AH30" s="14">
        <f t="shared" si="51"/>
        <v>60274.651928732732</v>
      </c>
      <c r="AI30" s="14">
        <f t="shared" si="51"/>
        <v>61434.065553089269</v>
      </c>
      <c r="AJ30" s="14">
        <f t="shared" si="51"/>
        <v>64095.657877597449</v>
      </c>
      <c r="AK30" s="14">
        <f t="shared" si="51"/>
        <v>61282.696672248203</v>
      </c>
      <c r="AL30" s="14">
        <f t="shared" si="51"/>
        <v>64256.02994290147</v>
      </c>
      <c r="AM30" s="14">
        <f t="shared" si="51"/>
        <v>64852.177245481565</v>
      </c>
      <c r="AN30" s="14">
        <f t="shared" si="51"/>
        <v>69299.994701394913</v>
      </c>
      <c r="AO30" s="14">
        <f t="shared" si="51"/>
        <v>68134.583121172342</v>
      </c>
      <c r="AP30" s="14">
        <f t="shared" si="51"/>
        <v>2484336</v>
      </c>
      <c r="AQ30" s="14">
        <f t="shared" si="51"/>
        <v>2505452.8650000002</v>
      </c>
      <c r="AR30" s="14">
        <f t="shared" si="51"/>
        <v>2526920.3969999999</v>
      </c>
      <c r="AS30" s="14">
        <f t="shared" si="7"/>
        <v>739.73761115435707</v>
      </c>
      <c r="AT30" s="14">
        <f t="shared" si="8"/>
        <v>751.85788100600848</v>
      </c>
      <c r="AU30" s="14">
        <f t="shared" si="9"/>
        <v>808.71862115679301</v>
      </c>
      <c r="AV30" s="14">
        <f t="shared" si="10"/>
        <v>778.1689730528102</v>
      </c>
      <c r="AW30" s="14">
        <f t="shared" si="11"/>
        <v>725.01172114310498</v>
      </c>
      <c r="AX30" s="14">
        <f t="shared" si="12"/>
        <v>742.90785016226482</v>
      </c>
      <c r="AY30" s="14">
        <f t="shared" si="13"/>
        <v>768.24614235957745</v>
      </c>
      <c r="AZ30" s="14">
        <f t="shared" si="14"/>
        <v>716.72113331286994</v>
      </c>
      <c r="BA30" s="14">
        <f t="shared" si="15"/>
        <v>808.41809852328208</v>
      </c>
      <c r="BB30" s="14">
        <f t="shared" si="16"/>
        <v>845.74017792656798</v>
      </c>
      <c r="BC30" s="14">
        <f t="shared" si="17"/>
        <v>918.8764922979542</v>
      </c>
      <c r="BD30" s="14">
        <f t="shared" si="18"/>
        <v>886.88934930656637</v>
      </c>
      <c r="BE30" s="14">
        <f t="shared" si="19"/>
        <v>1648.4116359545851</v>
      </c>
      <c r="BF30" s="14">
        <f t="shared" si="20"/>
        <v>1659.1735399117017</v>
      </c>
      <c r="BG30" s="14">
        <f t="shared" si="21"/>
        <v>1761.9684726051862</v>
      </c>
      <c r="BH30" s="14">
        <f t="shared" si="22"/>
        <v>1801.7721452863077</v>
      </c>
      <c r="BI30" s="14">
        <f t="shared" si="23"/>
        <v>1680.7270884246702</v>
      </c>
      <c r="BJ30" s="14">
        <f t="shared" si="24"/>
        <v>1709.1065705157016</v>
      </c>
      <c r="BK30" s="14">
        <f t="shared" si="25"/>
        <v>1790.0002638284489</v>
      </c>
      <c r="BL30" s="14">
        <f t="shared" si="26"/>
        <v>1708.4718701946404</v>
      </c>
      <c r="BM30" s="14">
        <f t="shared" si="27"/>
        <v>1756.2292289330844</v>
      </c>
      <c r="BN30" s="14">
        <f t="shared" si="28"/>
        <v>1742.701143458321</v>
      </c>
      <c r="BO30" s="14">
        <f t="shared" si="29"/>
        <v>1847.0903183127455</v>
      </c>
      <c r="BP30" s="14">
        <f t="shared" si="30"/>
        <v>1809.4592654761866</v>
      </c>
      <c r="BQ30" s="14">
        <f t="shared" si="31"/>
        <v>2388.1492471089427</v>
      </c>
      <c r="BR30" s="14">
        <f t="shared" si="32"/>
        <v>2411.0314209177104</v>
      </c>
      <c r="BS30" s="14">
        <f t="shared" si="33"/>
        <v>2570.6870937619792</v>
      </c>
      <c r="BT30" s="14">
        <f t="shared" si="34"/>
        <v>2579.9411183391176</v>
      </c>
      <c r="BU30" s="14">
        <f t="shared" si="35"/>
        <v>2405.7388095677757</v>
      </c>
      <c r="BV30" s="14">
        <f t="shared" si="36"/>
        <v>2452.0144206779664</v>
      </c>
      <c r="BW30" s="14">
        <f t="shared" si="37"/>
        <v>2558.2464061880264</v>
      </c>
      <c r="BX30" s="14">
        <f t="shared" si="38"/>
        <v>2425.1930035075102</v>
      </c>
      <c r="BY30" s="14">
        <f t="shared" si="39"/>
        <v>2564.6473274563664</v>
      </c>
      <c r="BZ30" s="14">
        <f t="shared" si="40"/>
        <v>2588.4413213848893</v>
      </c>
      <c r="CA30" s="14">
        <f t="shared" si="41"/>
        <v>2765.9668106107001</v>
      </c>
      <c r="CB30" s="14">
        <f t="shared" si="42"/>
        <v>2696.348614782753</v>
      </c>
    </row>
    <row r="31" spans="4:80" x14ac:dyDescent="0.3">
      <c r="D31" t="s">
        <v>307</v>
      </c>
      <c r="E31" t="s">
        <v>308</v>
      </c>
      <c r="F31" s="14">
        <f t="shared" si="52"/>
        <v>33751.183212653996</v>
      </c>
      <c r="G31" s="14">
        <f t="shared" si="52"/>
        <v>33301.155875471726</v>
      </c>
      <c r="H31" s="14">
        <f t="shared" si="52"/>
        <v>34385.712597057965</v>
      </c>
      <c r="I31" s="14">
        <f t="shared" si="52"/>
        <v>34072.184465064129</v>
      </c>
      <c r="J31" s="14">
        <f t="shared" si="52"/>
        <v>35023.144793542589</v>
      </c>
      <c r="K31" s="14">
        <f t="shared" si="52"/>
        <v>35091.437860052116</v>
      </c>
      <c r="L31" s="14">
        <f t="shared" si="52"/>
        <v>36151.334989692768</v>
      </c>
      <c r="M31" s="14">
        <f t="shared" si="52"/>
        <v>34859.713983474699</v>
      </c>
      <c r="N31" s="14">
        <f t="shared" si="52"/>
        <v>37884.843140778481</v>
      </c>
      <c r="O31" s="14">
        <f t="shared" si="52"/>
        <v>36718.919383212698</v>
      </c>
      <c r="P31" s="14">
        <f t="shared" si="52"/>
        <v>39385.269153200308</v>
      </c>
      <c r="Q31" s="14">
        <f t="shared" si="52"/>
        <v>40045.898499782052</v>
      </c>
      <c r="R31" s="14">
        <f t="shared" si="52"/>
        <v>66182.475343743514</v>
      </c>
      <c r="S31" s="14">
        <f t="shared" si="52"/>
        <v>65020.549186910663</v>
      </c>
      <c r="T31" s="14">
        <f t="shared" si="52"/>
        <v>67365.870031548286</v>
      </c>
      <c r="U31" s="14">
        <f t="shared" si="52"/>
        <v>67487.09587006949</v>
      </c>
      <c r="V31" s="14">
        <f t="shared" si="52"/>
        <v>64830.371730550898</v>
      </c>
      <c r="W31" s="14">
        <f t="shared" si="52"/>
        <v>64961.377390366557</v>
      </c>
      <c r="X31" s="14">
        <f t="shared" si="52"/>
        <v>66743.414117178501</v>
      </c>
      <c r="Y31" s="14">
        <f t="shared" si="52"/>
        <v>64772.192861822652</v>
      </c>
      <c r="Z31" s="14">
        <f t="shared" si="52"/>
        <v>66861.222738729601</v>
      </c>
      <c r="AA31" s="14">
        <f t="shared" si="52"/>
        <v>66654.521297709405</v>
      </c>
      <c r="AB31" s="14">
        <f t="shared" si="52"/>
        <v>70692.922495382751</v>
      </c>
      <c r="AC31" s="14">
        <f t="shared" si="52"/>
        <v>70517.058925942751</v>
      </c>
      <c r="AD31" s="14">
        <f t="shared" si="51"/>
        <v>99933.658556397524</v>
      </c>
      <c r="AE31" s="14">
        <f t="shared" si="51"/>
        <v>98321.705062382403</v>
      </c>
      <c r="AF31" s="14">
        <f t="shared" si="51"/>
        <v>101751.58262860627</v>
      </c>
      <c r="AG31" s="14">
        <f t="shared" si="51"/>
        <v>101559.28033513362</v>
      </c>
      <c r="AH31" s="14">
        <f t="shared" si="51"/>
        <v>99853.516524093473</v>
      </c>
      <c r="AI31" s="14">
        <f t="shared" si="51"/>
        <v>100052.81525041866</v>
      </c>
      <c r="AJ31" s="14">
        <f t="shared" si="51"/>
        <v>102894.74910687128</v>
      </c>
      <c r="AK31" s="14">
        <f t="shared" si="51"/>
        <v>99631.906845297359</v>
      </c>
      <c r="AL31" s="14">
        <f t="shared" si="51"/>
        <v>104746.06587950807</v>
      </c>
      <c r="AM31" s="14">
        <f t="shared" si="51"/>
        <v>103373.4406809221</v>
      </c>
      <c r="AN31" s="14">
        <f t="shared" si="51"/>
        <v>110078.19164858306</v>
      </c>
      <c r="AO31" s="14">
        <f t="shared" si="51"/>
        <v>110562.95742572477</v>
      </c>
      <c r="AP31" s="14">
        <f t="shared" si="51"/>
        <v>4102964</v>
      </c>
      <c r="AQ31" s="14">
        <f t="shared" si="51"/>
        <v>4128600.5019999994</v>
      </c>
      <c r="AR31" s="14">
        <f t="shared" si="51"/>
        <v>4151606.5009999997</v>
      </c>
      <c r="AS31" s="14">
        <f t="shared" si="7"/>
        <v>822.60490739509282</v>
      </c>
      <c r="AT31" s="14">
        <f t="shared" si="8"/>
        <v>811.63656019091877</v>
      </c>
      <c r="AU31" s="14">
        <f t="shared" si="9"/>
        <v>838.07005367480588</v>
      </c>
      <c r="AV31" s="14">
        <f t="shared" si="10"/>
        <v>825.27201284209252</v>
      </c>
      <c r="AW31" s="14">
        <f t="shared" si="11"/>
        <v>848.30549181439289</v>
      </c>
      <c r="AX31" s="14">
        <f t="shared" si="12"/>
        <v>849.9596374861876</v>
      </c>
      <c r="AY31" s="14">
        <f t="shared" si="13"/>
        <v>875.63170551813221</v>
      </c>
      <c r="AZ31" s="14">
        <f t="shared" si="14"/>
        <v>839.66806524361152</v>
      </c>
      <c r="BA31" s="14">
        <f t="shared" si="15"/>
        <v>917.61949654431567</v>
      </c>
      <c r="BB31" s="14">
        <f t="shared" si="16"/>
        <v>889.37932758146769</v>
      </c>
      <c r="BC31" s="14">
        <f t="shared" si="17"/>
        <v>953.96173919276225</v>
      </c>
      <c r="BD31" s="14">
        <f t="shared" si="18"/>
        <v>964.58800924741251</v>
      </c>
      <c r="BE31" s="14">
        <f t="shared" si="19"/>
        <v>1613.0406053707395</v>
      </c>
      <c r="BF31" s="14">
        <f t="shared" si="20"/>
        <v>1584.7214157109511</v>
      </c>
      <c r="BG31" s="14">
        <f t="shared" si="21"/>
        <v>1641.8830394697172</v>
      </c>
      <c r="BH31" s="14">
        <f t="shared" si="22"/>
        <v>1634.6240290717647</v>
      </c>
      <c r="BI31" s="14">
        <f t="shared" si="23"/>
        <v>1570.2747625774259</v>
      </c>
      <c r="BJ31" s="14">
        <f t="shared" si="24"/>
        <v>1573.4478877018403</v>
      </c>
      <c r="BK31" s="14">
        <f t="shared" si="25"/>
        <v>1616.611103080724</v>
      </c>
      <c r="BL31" s="14">
        <f t="shared" si="26"/>
        <v>1560.1717755818365</v>
      </c>
      <c r="BM31" s="14">
        <f t="shared" si="27"/>
        <v>1619.4645790102561</v>
      </c>
      <c r="BN31" s="14">
        <f t="shared" si="28"/>
        <v>1614.4580049685178</v>
      </c>
      <c r="BO31" s="14">
        <f t="shared" si="29"/>
        <v>1712.2732621172063</v>
      </c>
      <c r="BP31" s="14">
        <f t="shared" si="30"/>
        <v>1698.5487162368897</v>
      </c>
      <c r="BQ31" s="14">
        <f t="shared" si="31"/>
        <v>2435.6455127658328</v>
      </c>
      <c r="BR31" s="14">
        <f t="shared" si="32"/>
        <v>2396.3579759018703</v>
      </c>
      <c r="BS31" s="14">
        <f t="shared" si="33"/>
        <v>2479.9530931445233</v>
      </c>
      <c r="BT31" s="14">
        <f t="shared" si="34"/>
        <v>2459.8960419138571</v>
      </c>
      <c r="BU31" s="14">
        <f t="shared" si="35"/>
        <v>2418.5802543918185</v>
      </c>
      <c r="BV31" s="14">
        <f t="shared" si="36"/>
        <v>2423.4075251880276</v>
      </c>
      <c r="BW31" s="14">
        <f t="shared" si="37"/>
        <v>2492.2428085988568</v>
      </c>
      <c r="BX31" s="14">
        <f t="shared" si="38"/>
        <v>2399.8398408254484</v>
      </c>
      <c r="BY31" s="14">
        <f t="shared" si="39"/>
        <v>2537.084075554571</v>
      </c>
      <c r="BZ31" s="14">
        <f t="shared" si="40"/>
        <v>2503.8373325499856</v>
      </c>
      <c r="CA31" s="14">
        <f t="shared" si="41"/>
        <v>2666.2350013099685</v>
      </c>
      <c r="CB31" s="14">
        <f t="shared" si="42"/>
        <v>2663.1367254843012</v>
      </c>
    </row>
    <row r="32" spans="4:80" x14ac:dyDescent="0.3">
      <c r="D32" t="s">
        <v>313</v>
      </c>
      <c r="E32" t="s">
        <v>314</v>
      </c>
      <c r="F32" s="14">
        <f t="shared" si="52"/>
        <v>38077.115198582826</v>
      </c>
      <c r="G32" s="14">
        <f t="shared" si="52"/>
        <v>39411.634845364562</v>
      </c>
      <c r="H32" s="14">
        <f t="shared" si="52"/>
        <v>41508.080222100711</v>
      </c>
      <c r="I32" s="14">
        <f t="shared" si="52"/>
        <v>40561.679016519229</v>
      </c>
      <c r="J32" s="14">
        <f t="shared" si="52"/>
        <v>39572.930516991983</v>
      </c>
      <c r="K32" s="14">
        <f t="shared" si="52"/>
        <v>39422.336897939451</v>
      </c>
      <c r="L32" s="14">
        <f t="shared" si="52"/>
        <v>40730.894437725961</v>
      </c>
      <c r="M32" s="14">
        <f t="shared" si="52"/>
        <v>39947.964794069718</v>
      </c>
      <c r="N32" s="14">
        <f t="shared" si="52"/>
        <v>42308.866139353602</v>
      </c>
      <c r="O32" s="14">
        <f t="shared" si="52"/>
        <v>42784.006324814414</v>
      </c>
      <c r="P32" s="14">
        <f t="shared" si="52"/>
        <v>45021.57107826836</v>
      </c>
      <c r="Q32" s="14">
        <f t="shared" si="52"/>
        <v>45874.218420108344</v>
      </c>
      <c r="R32" s="14">
        <f t="shared" si="52"/>
        <v>81412.318564157846</v>
      </c>
      <c r="S32" s="14">
        <f t="shared" si="52"/>
        <v>79149.40722295751</v>
      </c>
      <c r="T32" s="14">
        <f t="shared" si="52"/>
        <v>82160.272015585448</v>
      </c>
      <c r="U32" s="14">
        <f t="shared" si="52"/>
        <v>82623.001613993707</v>
      </c>
      <c r="V32" s="14">
        <f t="shared" si="52"/>
        <v>81411.54048517406</v>
      </c>
      <c r="W32" s="14">
        <f t="shared" si="52"/>
        <v>81060.298597282366</v>
      </c>
      <c r="X32" s="14">
        <f t="shared" si="52"/>
        <v>83600.598252910233</v>
      </c>
      <c r="Y32" s="14">
        <f t="shared" si="52"/>
        <v>83079.690072652447</v>
      </c>
      <c r="Z32" s="14">
        <f t="shared" si="52"/>
        <v>80764.703371698808</v>
      </c>
      <c r="AA32" s="14">
        <f t="shared" si="52"/>
        <v>79620.803619033628</v>
      </c>
      <c r="AB32" s="14">
        <f t="shared" si="52"/>
        <v>82679.069231099682</v>
      </c>
      <c r="AC32" s="14">
        <f t="shared" si="52"/>
        <v>82799.390988765328</v>
      </c>
      <c r="AD32" s="14">
        <f t="shared" si="51"/>
        <v>119489.43376274066</v>
      </c>
      <c r="AE32" s="14">
        <f t="shared" si="51"/>
        <v>118561.04206832207</v>
      </c>
      <c r="AF32" s="14">
        <f t="shared" si="51"/>
        <v>123668.35223768615</v>
      </c>
      <c r="AG32" s="14">
        <f t="shared" si="51"/>
        <v>123184.68063051294</v>
      </c>
      <c r="AH32" s="14">
        <f t="shared" si="51"/>
        <v>120984.47100216607</v>
      </c>
      <c r="AI32" s="14">
        <f t="shared" si="51"/>
        <v>120482.63549522181</v>
      </c>
      <c r="AJ32" s="14">
        <f t="shared" si="51"/>
        <v>124331.49269063621</v>
      </c>
      <c r="AK32" s="14">
        <f t="shared" si="51"/>
        <v>123027.65486672218</v>
      </c>
      <c r="AL32" s="14">
        <f t="shared" si="51"/>
        <v>123073.5695110524</v>
      </c>
      <c r="AM32" s="14">
        <f t="shared" si="51"/>
        <v>122404.80994384807</v>
      </c>
      <c r="AN32" s="14">
        <f t="shared" si="51"/>
        <v>127700.64030936803</v>
      </c>
      <c r="AO32" s="14">
        <f t="shared" si="51"/>
        <v>128673.60940887369</v>
      </c>
      <c r="AP32" s="14">
        <f t="shared" si="51"/>
        <v>4710340</v>
      </c>
      <c r="AQ32" s="14">
        <f t="shared" si="51"/>
        <v>4752126.1969999997</v>
      </c>
      <c r="AR32" s="14">
        <f t="shared" si="51"/>
        <v>4787902.4179999996</v>
      </c>
      <c r="AS32" s="14">
        <f t="shared" si="7"/>
        <v>808.3729666772</v>
      </c>
      <c r="AT32" s="14">
        <f t="shared" si="8"/>
        <v>836.70467196347954</v>
      </c>
      <c r="AU32" s="14">
        <f t="shared" si="9"/>
        <v>881.21197667473496</v>
      </c>
      <c r="AV32" s="14">
        <f t="shared" si="10"/>
        <v>853.54801903463067</v>
      </c>
      <c r="AW32" s="14">
        <f t="shared" si="11"/>
        <v>832.74157453929217</v>
      </c>
      <c r="AX32" s="14">
        <f t="shared" si="12"/>
        <v>829.57260105648356</v>
      </c>
      <c r="AY32" s="14">
        <f t="shared" si="13"/>
        <v>857.10885505185502</v>
      </c>
      <c r="AZ32" s="14">
        <f t="shared" si="14"/>
        <v>834.35210884596017</v>
      </c>
      <c r="BA32" s="14">
        <f t="shared" si="15"/>
        <v>890.31444842653877</v>
      </c>
      <c r="BB32" s="14">
        <f t="shared" si="16"/>
        <v>900.31292417747261</v>
      </c>
      <c r="BC32" s="14">
        <f t="shared" si="17"/>
        <v>947.39847411228936</v>
      </c>
      <c r="BD32" s="14">
        <f t="shared" si="18"/>
        <v>958.12768129202811</v>
      </c>
      <c r="BE32" s="14">
        <f t="shared" si="19"/>
        <v>1728.3745666800667</v>
      </c>
      <c r="BF32" s="14">
        <f t="shared" si="20"/>
        <v>1680.333207856705</v>
      </c>
      <c r="BG32" s="14">
        <f t="shared" si="21"/>
        <v>1744.2535361690548</v>
      </c>
      <c r="BH32" s="14">
        <f t="shared" si="22"/>
        <v>1738.653356178826</v>
      </c>
      <c r="BI32" s="14">
        <f t="shared" si="23"/>
        <v>1713.160322564011</v>
      </c>
      <c r="BJ32" s="14">
        <f t="shared" si="24"/>
        <v>1705.7690649809647</v>
      </c>
      <c r="BK32" s="14">
        <f t="shared" si="25"/>
        <v>1759.2251297048253</v>
      </c>
      <c r="BL32" s="14">
        <f t="shared" si="26"/>
        <v>1735.2001527916782</v>
      </c>
      <c r="BM32" s="14">
        <f t="shared" si="27"/>
        <v>1699.5487919215041</v>
      </c>
      <c r="BN32" s="14">
        <f t="shared" si="28"/>
        <v>1675.4774666821338</v>
      </c>
      <c r="BO32" s="14">
        <f t="shared" si="29"/>
        <v>1739.8331989435526</v>
      </c>
      <c r="BP32" s="14">
        <f t="shared" si="30"/>
        <v>1729.3458337305099</v>
      </c>
      <c r="BQ32" s="14">
        <f t="shared" si="31"/>
        <v>2536.7475333572661</v>
      </c>
      <c r="BR32" s="14">
        <f t="shared" si="32"/>
        <v>2517.0378798201846</v>
      </c>
      <c r="BS32" s="14">
        <f t="shared" si="33"/>
        <v>2625.4655128437894</v>
      </c>
      <c r="BT32" s="14">
        <f t="shared" si="34"/>
        <v>2592.2013752134571</v>
      </c>
      <c r="BU32" s="14">
        <f t="shared" si="35"/>
        <v>2545.9018971033038</v>
      </c>
      <c r="BV32" s="14">
        <f t="shared" si="36"/>
        <v>2535.3416660374482</v>
      </c>
      <c r="BW32" s="14">
        <f t="shared" si="37"/>
        <v>2616.3339847566808</v>
      </c>
      <c r="BX32" s="14">
        <f t="shared" si="38"/>
        <v>2569.5522616376384</v>
      </c>
      <c r="BY32" s="14">
        <f t="shared" si="39"/>
        <v>2589.8632403480424</v>
      </c>
      <c r="BZ32" s="14">
        <f t="shared" si="40"/>
        <v>2575.7903908596068</v>
      </c>
      <c r="CA32" s="14">
        <f t="shared" si="41"/>
        <v>2687.2316730558414</v>
      </c>
      <c r="CB32" s="14">
        <f t="shared" si="42"/>
        <v>2687.4735150225383</v>
      </c>
    </row>
    <row r="33" spans="1:80" x14ac:dyDescent="0.3">
      <c r="D33" t="s">
        <v>317</v>
      </c>
      <c r="E33" t="s">
        <v>318</v>
      </c>
      <c r="F33" s="14">
        <f t="shared" si="52"/>
        <v>61053.411431080945</v>
      </c>
      <c r="G33" s="14">
        <f t="shared" si="52"/>
        <v>62457.011418329435</v>
      </c>
      <c r="H33" s="14">
        <f t="shared" si="52"/>
        <v>64771.821337571564</v>
      </c>
      <c r="I33" s="14">
        <f t="shared" si="52"/>
        <v>63018.622979471074</v>
      </c>
      <c r="J33" s="14">
        <f t="shared" si="52"/>
        <v>63600.560797153972</v>
      </c>
      <c r="K33" s="14">
        <f t="shared" si="52"/>
        <v>63655.380427877382</v>
      </c>
      <c r="L33" s="14">
        <f t="shared" si="52"/>
        <v>64027.120468492692</v>
      </c>
      <c r="M33" s="14">
        <f t="shared" si="52"/>
        <v>62248.262314896412</v>
      </c>
      <c r="N33" s="14">
        <f t="shared" si="52"/>
        <v>68480.28607353261</v>
      </c>
      <c r="O33" s="14">
        <f t="shared" si="52"/>
        <v>70460.757729925012</v>
      </c>
      <c r="P33" s="14">
        <f t="shared" si="52"/>
        <v>74856.252962289305</v>
      </c>
      <c r="Q33" s="14">
        <f t="shared" ref="Q33:AR33" si="53">SUMIFS(Q$34:Q$183,$C$34:$C$183,$D33)</f>
        <v>74172.647300882207</v>
      </c>
      <c r="R33" s="14">
        <f t="shared" si="53"/>
        <v>134564.82311745512</v>
      </c>
      <c r="S33" s="14">
        <f t="shared" si="53"/>
        <v>133404.13924029609</v>
      </c>
      <c r="T33" s="14">
        <f t="shared" si="53"/>
        <v>139227.82512568575</v>
      </c>
      <c r="U33" s="14">
        <f t="shared" si="53"/>
        <v>138813.95979718849</v>
      </c>
      <c r="V33" s="14">
        <f t="shared" si="53"/>
        <v>141825.91047872906</v>
      </c>
      <c r="W33" s="14">
        <f t="shared" si="53"/>
        <v>141682.09711877652</v>
      </c>
      <c r="X33" s="14">
        <f t="shared" si="53"/>
        <v>144390.43145413566</v>
      </c>
      <c r="Y33" s="14">
        <f t="shared" si="53"/>
        <v>141275.26199684927</v>
      </c>
      <c r="Z33" s="14">
        <f t="shared" si="53"/>
        <v>135398.57430704613</v>
      </c>
      <c r="AA33" s="14">
        <f t="shared" si="53"/>
        <v>134778.51072658575</v>
      </c>
      <c r="AB33" s="14">
        <f t="shared" si="53"/>
        <v>141259.43812028668</v>
      </c>
      <c r="AC33" s="14">
        <f t="shared" si="53"/>
        <v>137114.99329358895</v>
      </c>
      <c r="AD33" s="14">
        <f t="shared" si="53"/>
        <v>195618.23454853601</v>
      </c>
      <c r="AE33" s="14">
        <f t="shared" si="53"/>
        <v>195861.15065862553</v>
      </c>
      <c r="AF33" s="14">
        <f t="shared" si="53"/>
        <v>203999.64646325729</v>
      </c>
      <c r="AG33" s="14">
        <f t="shared" si="53"/>
        <v>201832.58277665958</v>
      </c>
      <c r="AH33" s="14">
        <f t="shared" si="53"/>
        <v>205426.471275883</v>
      </c>
      <c r="AI33" s="14">
        <f t="shared" si="53"/>
        <v>205337.47754665386</v>
      </c>
      <c r="AJ33" s="14">
        <f t="shared" si="53"/>
        <v>208417.55192262834</v>
      </c>
      <c r="AK33" s="14">
        <f t="shared" si="53"/>
        <v>203523.52431174574</v>
      </c>
      <c r="AL33" s="14">
        <f t="shared" si="53"/>
        <v>203878.8603805787</v>
      </c>
      <c r="AM33" s="14">
        <f t="shared" si="53"/>
        <v>205239.2684565107</v>
      </c>
      <c r="AN33" s="14">
        <f t="shared" si="53"/>
        <v>216115.69108257603</v>
      </c>
      <c r="AO33" s="14">
        <f t="shared" si="53"/>
        <v>211287.64059447113</v>
      </c>
      <c r="AP33" s="14">
        <f t="shared" si="53"/>
        <v>8825001</v>
      </c>
      <c r="AQ33" s="14">
        <f t="shared" si="53"/>
        <v>8965587.629999999</v>
      </c>
      <c r="AR33" s="14">
        <f t="shared" si="53"/>
        <v>9056770.8380000032</v>
      </c>
      <c r="AS33" s="14">
        <f t="shared" si="7"/>
        <v>691.82328059884583</v>
      </c>
      <c r="AT33" s="14">
        <f t="shared" si="8"/>
        <v>707.72809451613011</v>
      </c>
      <c r="AU33" s="14">
        <f t="shared" si="9"/>
        <v>733.9582322718328</v>
      </c>
      <c r="AV33" s="14">
        <f t="shared" si="10"/>
        <v>702.89450708844481</v>
      </c>
      <c r="AW33" s="14">
        <f t="shared" si="11"/>
        <v>709.38530101851211</v>
      </c>
      <c r="AX33" s="14">
        <f t="shared" si="12"/>
        <v>709.99674594533394</v>
      </c>
      <c r="AY33" s="14">
        <f t="shared" si="13"/>
        <v>714.1430446148313</v>
      </c>
      <c r="AZ33" s="14">
        <f t="shared" si="14"/>
        <v>687.31188442703967</v>
      </c>
      <c r="BA33" s="14">
        <f t="shared" si="15"/>
        <v>763.81257871362322</v>
      </c>
      <c r="BB33" s="14">
        <f t="shared" si="16"/>
        <v>785.90228145397123</v>
      </c>
      <c r="BC33" s="14">
        <f t="shared" si="17"/>
        <v>834.92857413841728</v>
      </c>
      <c r="BD33" s="14">
        <f t="shared" si="18"/>
        <v>818.97453990634131</v>
      </c>
      <c r="BE33" s="14">
        <f t="shared" si="19"/>
        <v>1524.8136869044561</v>
      </c>
      <c r="BF33" s="14">
        <f t="shared" si="20"/>
        <v>1511.6614631578636</v>
      </c>
      <c r="BG33" s="14">
        <f t="shared" si="21"/>
        <v>1577.6522305854214</v>
      </c>
      <c r="BH33" s="14">
        <f t="shared" si="22"/>
        <v>1548.297395841621</v>
      </c>
      <c r="BI33" s="14">
        <f t="shared" si="23"/>
        <v>1581.8919666142292</v>
      </c>
      <c r="BJ33" s="14">
        <f t="shared" si="24"/>
        <v>1580.2879071159837</v>
      </c>
      <c r="BK33" s="14">
        <f t="shared" si="25"/>
        <v>1610.4960144607462</v>
      </c>
      <c r="BL33" s="14">
        <f t="shared" si="26"/>
        <v>1559.8855764804459</v>
      </c>
      <c r="BM33" s="14">
        <f t="shared" si="27"/>
        <v>1510.2030106089783</v>
      </c>
      <c r="BN33" s="14">
        <f t="shared" si="28"/>
        <v>1503.2869711250123</v>
      </c>
      <c r="BO33" s="14">
        <f t="shared" si="29"/>
        <v>1575.5736706829409</v>
      </c>
      <c r="BP33" s="14">
        <f t="shared" si="30"/>
        <v>1513.9501235726077</v>
      </c>
      <c r="BQ33" s="14">
        <f t="shared" si="31"/>
        <v>2216.6369675033015</v>
      </c>
      <c r="BR33" s="14">
        <f t="shared" si="32"/>
        <v>2219.3895576739937</v>
      </c>
      <c r="BS33" s="14">
        <f t="shared" si="33"/>
        <v>2311.6104628572539</v>
      </c>
      <c r="BT33" s="14">
        <f t="shared" si="34"/>
        <v>2251.1919029300661</v>
      </c>
      <c r="BU33" s="14">
        <f t="shared" si="35"/>
        <v>2291.2772676327409</v>
      </c>
      <c r="BV33" s="14">
        <f t="shared" si="36"/>
        <v>2290.2846530613174</v>
      </c>
      <c r="BW33" s="14">
        <f t="shared" si="37"/>
        <v>2324.6390590755773</v>
      </c>
      <c r="BX33" s="14">
        <f t="shared" si="38"/>
        <v>2247.1974609074864</v>
      </c>
      <c r="BY33" s="14">
        <f t="shared" si="39"/>
        <v>2274.015589322601</v>
      </c>
      <c r="BZ33" s="14">
        <f t="shared" si="40"/>
        <v>2289.1892525789826</v>
      </c>
      <c r="CA33" s="14">
        <f t="shared" si="41"/>
        <v>2410.502244821359</v>
      </c>
      <c r="CB33" s="14">
        <f t="shared" si="42"/>
        <v>2332.9246634789488</v>
      </c>
    </row>
    <row r="34" spans="1:80" x14ac:dyDescent="0.3">
      <c r="A34" t="s">
        <v>241</v>
      </c>
      <c r="B34" t="s">
        <v>276</v>
      </c>
      <c r="C34" t="s">
        <v>317</v>
      </c>
      <c r="D34" t="s">
        <v>218</v>
      </c>
      <c r="E34" t="s">
        <v>214</v>
      </c>
      <c r="F34" s="13">
        <v>1770.0064718564556</v>
      </c>
      <c r="G34" s="13">
        <v>1708.5866805415931</v>
      </c>
      <c r="H34" s="13">
        <v>1744.3931021849521</v>
      </c>
      <c r="I34" s="13">
        <v>1695.5025686310141</v>
      </c>
      <c r="J34" s="13">
        <v>1184.2128146786958</v>
      </c>
      <c r="K34" s="13">
        <v>1196.6098504510501</v>
      </c>
      <c r="L34" s="13">
        <v>1198.6848394527779</v>
      </c>
      <c r="M34" s="13">
        <v>1170.9166447609205</v>
      </c>
      <c r="N34" s="13">
        <v>2073.2306318361816</v>
      </c>
      <c r="O34" s="13">
        <v>1850.5681943364809</v>
      </c>
      <c r="P34" s="13">
        <v>1753.1139258518419</v>
      </c>
      <c r="Q34" s="13">
        <v>1703.8425166990719</v>
      </c>
      <c r="R34" s="13">
        <v>3451.9517072120361</v>
      </c>
      <c r="S34" s="13">
        <v>3336.3287273905335</v>
      </c>
      <c r="T34" s="13">
        <v>3505.6539424252942</v>
      </c>
      <c r="U34" s="13">
        <v>3486.7859127779188</v>
      </c>
      <c r="V34" s="13">
        <v>4127.799584107971</v>
      </c>
      <c r="W34" s="13">
        <v>4172.9941683827856</v>
      </c>
      <c r="X34" s="13">
        <v>4173.905952935218</v>
      </c>
      <c r="Y34" s="13">
        <v>4082.8510577716934</v>
      </c>
      <c r="Z34" s="13">
        <v>3621.4364812965514</v>
      </c>
      <c r="AA34" s="13">
        <v>3407.8199037435952</v>
      </c>
      <c r="AB34" s="13">
        <v>3503.3351761390495</v>
      </c>
      <c r="AC34" s="13">
        <v>3365.9735116994161</v>
      </c>
      <c r="AD34" s="14">
        <f t="shared" ref="AD34" si="54">SUM(F34,R34)</f>
        <v>5221.9581790684915</v>
      </c>
      <c r="AE34" s="14">
        <f t="shared" ref="AE34" si="55">SUM(G34,S34)</f>
        <v>5044.915407932127</v>
      </c>
      <c r="AF34" s="14">
        <f t="shared" ref="AF34" si="56">SUM(H34,T34)</f>
        <v>5250.0470446102463</v>
      </c>
      <c r="AG34" s="14">
        <f t="shared" ref="AG34" si="57">SUM(I34,U34)</f>
        <v>5182.288481408933</v>
      </c>
      <c r="AH34" s="164">
        <v>5312.0123987866664</v>
      </c>
      <c r="AI34" s="164">
        <v>5369.6040188338357</v>
      </c>
      <c r="AJ34" s="164">
        <v>5372.5907923879968</v>
      </c>
      <c r="AK34" s="164">
        <v>5253.7677025326138</v>
      </c>
      <c r="AL34" s="14">
        <f t="shared" ref="AL34" si="58">SUM(N34,Z34)</f>
        <v>5694.667113132733</v>
      </c>
      <c r="AM34" s="14">
        <f t="shared" ref="AM34" si="59">SUM(O34,AA34)</f>
        <v>5258.3880980800759</v>
      </c>
      <c r="AN34" s="14">
        <f t="shared" ref="AN34" si="60">SUM(P34,AB34)</f>
        <v>5256.449101990891</v>
      </c>
      <c r="AO34" s="14">
        <f t="shared" ref="AO34" si="61">SUM(Q34,AC34)</f>
        <v>5069.816028398488</v>
      </c>
      <c r="AP34" s="13">
        <v>210711</v>
      </c>
      <c r="AQ34" s="13">
        <v>215905.33799999999</v>
      </c>
      <c r="AR34" s="13">
        <v>219576.56099999999</v>
      </c>
      <c r="AS34" s="14">
        <f t="shared" si="7"/>
        <v>840.01616994673066</v>
      </c>
      <c r="AT34" s="14">
        <f t="shared" si="8"/>
        <v>810.86733988334402</v>
      </c>
      <c r="AU34" s="14">
        <f t="shared" si="9"/>
        <v>827.86048292920259</v>
      </c>
      <c r="AV34" s="14">
        <f t="shared" si="10"/>
        <v>785.29905019347621</v>
      </c>
      <c r="AW34" s="14">
        <f t="shared" si="11"/>
        <v>548.48704791110629</v>
      </c>
      <c r="AX34" s="14">
        <f t="shared" si="12"/>
        <v>554.22893270524423</v>
      </c>
      <c r="AY34" s="14">
        <f t="shared" si="13"/>
        <v>555.18999694800414</v>
      </c>
      <c r="AZ34" s="14">
        <f t="shared" si="14"/>
        <v>533.26121851453922</v>
      </c>
      <c r="BA34" s="14">
        <f t="shared" si="15"/>
        <v>960.2498257065705</v>
      </c>
      <c r="BB34" s="14">
        <f t="shared" si="16"/>
        <v>857.12016732836912</v>
      </c>
      <c r="BC34" s="14">
        <f t="shared" si="17"/>
        <v>811.982668928659</v>
      </c>
      <c r="BD34" s="14">
        <f t="shared" si="18"/>
        <v>775.9673933043664</v>
      </c>
      <c r="BE34" s="14">
        <f t="shared" si="19"/>
        <v>1638.2399149603184</v>
      </c>
      <c r="BF34" s="14">
        <f t="shared" si="20"/>
        <v>1583.3671366898423</v>
      </c>
      <c r="BG34" s="14">
        <f t="shared" si="21"/>
        <v>1663.7261189141973</v>
      </c>
      <c r="BH34" s="14">
        <f t="shared" si="22"/>
        <v>1614.9604938336074</v>
      </c>
      <c r="BI34" s="14">
        <f t="shared" si="23"/>
        <v>1911.8561969542279</v>
      </c>
      <c r="BJ34" s="14">
        <f t="shared" si="24"/>
        <v>1932.7887893085747</v>
      </c>
      <c r="BK34" s="14">
        <f t="shared" si="25"/>
        <v>1933.2110968628383</v>
      </c>
      <c r="BL34" s="14">
        <f t="shared" si="26"/>
        <v>1859.4202583269778</v>
      </c>
      <c r="BM34" s="14">
        <f t="shared" si="27"/>
        <v>1677.3260517053784</v>
      </c>
      <c r="BN34" s="14">
        <f t="shared" si="28"/>
        <v>1578.3861276017158</v>
      </c>
      <c r="BO34" s="14">
        <f t="shared" si="29"/>
        <v>1622.6255490445769</v>
      </c>
      <c r="BP34" s="14">
        <f t="shared" si="30"/>
        <v>1532.9384413208916</v>
      </c>
      <c r="BQ34" s="14">
        <f t="shared" si="31"/>
        <v>2478.2560849070487</v>
      </c>
      <c r="BR34" s="14">
        <f t="shared" si="32"/>
        <v>2394.2344765731864</v>
      </c>
      <c r="BS34" s="14">
        <f t="shared" si="33"/>
        <v>2491.5866018433999</v>
      </c>
      <c r="BT34" s="14">
        <f t="shared" si="34"/>
        <v>2400.2595440270834</v>
      </c>
      <c r="BU34" s="14">
        <f t="shared" si="35"/>
        <v>2460.3432448653339</v>
      </c>
      <c r="BV34" s="14">
        <f t="shared" si="36"/>
        <v>2487.0177220138189</v>
      </c>
      <c r="BW34" s="14">
        <f t="shared" si="37"/>
        <v>2488.4010938108427</v>
      </c>
      <c r="BX34" s="14">
        <f t="shared" si="38"/>
        <v>2392.681476841517</v>
      </c>
      <c r="BY34" s="14">
        <f t="shared" si="39"/>
        <v>2637.5758774119486</v>
      </c>
      <c r="BZ34" s="14">
        <f t="shared" si="40"/>
        <v>2435.5062949300846</v>
      </c>
      <c r="CA34" s="14">
        <f t="shared" si="41"/>
        <v>2434.6082179732357</v>
      </c>
      <c r="CB34" s="14">
        <f t="shared" si="42"/>
        <v>2308.9058346252577</v>
      </c>
    </row>
    <row r="35" spans="1:80" x14ac:dyDescent="0.3">
      <c r="A35" t="s">
        <v>241</v>
      </c>
      <c r="B35" t="s">
        <v>276</v>
      </c>
      <c r="C35" t="s">
        <v>317</v>
      </c>
      <c r="D35" t="s">
        <v>230</v>
      </c>
      <c r="E35" t="s">
        <v>231</v>
      </c>
      <c r="F35" s="13">
        <v>2402.7321839150518</v>
      </c>
      <c r="G35" s="13">
        <v>2256.4687285493046</v>
      </c>
      <c r="H35" s="13">
        <v>2686.6597436154398</v>
      </c>
      <c r="I35" s="13">
        <v>2541.3874177976177</v>
      </c>
      <c r="J35" s="13">
        <v>2747.9924392221865</v>
      </c>
      <c r="K35" s="13">
        <v>2614.6102104631691</v>
      </c>
      <c r="L35" s="13">
        <v>2612.5429740190648</v>
      </c>
      <c r="M35" s="13">
        <v>2373.7184043135776</v>
      </c>
      <c r="N35" s="13">
        <v>2899.2477505502202</v>
      </c>
      <c r="O35" s="13">
        <v>2785.4982394611889</v>
      </c>
      <c r="P35" s="13">
        <v>2800.2862401092088</v>
      </c>
      <c r="Q35" s="13">
        <v>2769.4567225935848</v>
      </c>
      <c r="R35" s="13">
        <v>5182.1373954844257</v>
      </c>
      <c r="S35" s="13">
        <v>4999.7188895281843</v>
      </c>
      <c r="T35" s="13">
        <v>5526.9290515629045</v>
      </c>
      <c r="U35" s="13">
        <v>5344.6890425391539</v>
      </c>
      <c r="V35" s="13">
        <v>5489.3747829160511</v>
      </c>
      <c r="W35" s="13">
        <v>5217.2835921176138</v>
      </c>
      <c r="X35" s="13">
        <v>5509.0382238621232</v>
      </c>
      <c r="Y35" s="13">
        <v>5319.6217195770805</v>
      </c>
      <c r="Z35" s="13">
        <v>5261.3699348756891</v>
      </c>
      <c r="AA35" s="13">
        <v>5396.9188493187912</v>
      </c>
      <c r="AB35" s="13">
        <v>5588.640730872713</v>
      </c>
      <c r="AC35" s="13">
        <v>5558.5110528112655</v>
      </c>
      <c r="AD35" s="14">
        <f t="shared" ref="AD35:AD98" si="62">SUM(F35,R35)</f>
        <v>7584.8695793994775</v>
      </c>
      <c r="AE35" s="14">
        <f t="shared" ref="AE35:AE98" si="63">SUM(G35,S35)</f>
        <v>7256.1876180774889</v>
      </c>
      <c r="AF35" s="14">
        <f t="shared" ref="AF35:AF98" si="64">SUM(H35,T35)</f>
        <v>8213.5887951783443</v>
      </c>
      <c r="AG35" s="14">
        <f t="shared" ref="AG35:AG98" si="65">SUM(I35,U35)</f>
        <v>7886.0764603367716</v>
      </c>
      <c r="AH35" s="164">
        <v>8237.3672221382367</v>
      </c>
      <c r="AI35" s="164">
        <v>7831.8938025807829</v>
      </c>
      <c r="AJ35" s="164">
        <v>8121.5811978811871</v>
      </c>
      <c r="AK35" s="164">
        <v>7693.3401238906572</v>
      </c>
      <c r="AL35" s="14">
        <f t="shared" ref="AL35:AL98" si="66">SUM(N35,Z35)</f>
        <v>8160.6176854259093</v>
      </c>
      <c r="AM35" s="14">
        <f t="shared" ref="AM35:AM98" si="67">SUM(O35,AA35)</f>
        <v>8182.4170887799801</v>
      </c>
      <c r="AN35" s="14">
        <f t="shared" ref="AN35:AN98" si="68">SUM(P35,AB35)</f>
        <v>8388.9269709819218</v>
      </c>
      <c r="AO35" s="14">
        <f t="shared" ref="AO35:AO98" si="69">SUM(Q35,AC35)</f>
        <v>8327.9677754048498</v>
      </c>
      <c r="AP35" s="13">
        <v>387803</v>
      </c>
      <c r="AQ35" s="13">
        <v>394761.15299999999</v>
      </c>
      <c r="AR35" s="13">
        <v>399459.33199999999</v>
      </c>
      <c r="AS35" s="14">
        <f t="shared" si="7"/>
        <v>619.57545040008756</v>
      </c>
      <c r="AT35" s="14">
        <f t="shared" si="8"/>
        <v>581.85953397712353</v>
      </c>
      <c r="AU35" s="14">
        <f t="shared" si="9"/>
        <v>692.78982978869169</v>
      </c>
      <c r="AV35" s="14">
        <f t="shared" si="10"/>
        <v>643.77849706949712</v>
      </c>
      <c r="AW35" s="14">
        <f t="shared" si="11"/>
        <v>696.11521253769024</v>
      </c>
      <c r="AX35" s="14">
        <f t="shared" si="12"/>
        <v>662.32712884572231</v>
      </c>
      <c r="AY35" s="14">
        <f t="shared" si="13"/>
        <v>661.80346119798287</v>
      </c>
      <c r="AZ35" s="14">
        <f t="shared" si="14"/>
        <v>594.23280773762917</v>
      </c>
      <c r="BA35" s="14">
        <f t="shared" si="15"/>
        <v>734.43086497171623</v>
      </c>
      <c r="BB35" s="14">
        <f t="shared" si="16"/>
        <v>705.61609679491153</v>
      </c>
      <c r="BC35" s="14">
        <f t="shared" si="17"/>
        <v>709.36215958139348</v>
      </c>
      <c r="BD35" s="14">
        <f t="shared" si="18"/>
        <v>693.3012952100928</v>
      </c>
      <c r="BE35" s="14">
        <f t="shared" si="19"/>
        <v>1336.2808940323889</v>
      </c>
      <c r="BF35" s="14">
        <f t="shared" si="20"/>
        <v>1289.2419319933533</v>
      </c>
      <c r="BG35" s="14">
        <f t="shared" si="21"/>
        <v>1425.1898648444969</v>
      </c>
      <c r="BH35" s="14">
        <f t="shared" si="22"/>
        <v>1353.9045070473676</v>
      </c>
      <c r="BI35" s="14">
        <f t="shared" si="23"/>
        <v>1390.5559706671672</v>
      </c>
      <c r="BJ35" s="14">
        <f t="shared" si="24"/>
        <v>1321.6304472891268</v>
      </c>
      <c r="BK35" s="14">
        <f t="shared" si="25"/>
        <v>1395.5370689329513</v>
      </c>
      <c r="BL35" s="14">
        <f t="shared" si="26"/>
        <v>1331.7054562082633</v>
      </c>
      <c r="BM35" s="14">
        <f t="shared" si="27"/>
        <v>1332.7982996532814</v>
      </c>
      <c r="BN35" s="14">
        <f t="shared" si="28"/>
        <v>1367.13524324892</v>
      </c>
      <c r="BO35" s="14">
        <f t="shared" si="29"/>
        <v>1415.7017954785213</v>
      </c>
      <c r="BP35" s="14">
        <f t="shared" si="30"/>
        <v>1391.5086236641646</v>
      </c>
      <c r="BQ35" s="14">
        <f t="shared" si="31"/>
        <v>1955.8563444324766</v>
      </c>
      <c r="BR35" s="14">
        <f t="shared" si="32"/>
        <v>1871.1014659704772</v>
      </c>
      <c r="BS35" s="14">
        <f t="shared" si="33"/>
        <v>2117.9796946331885</v>
      </c>
      <c r="BT35" s="14">
        <f t="shared" si="34"/>
        <v>1997.6830041168646</v>
      </c>
      <c r="BU35" s="14">
        <f t="shared" si="35"/>
        <v>2086.6711832048572</v>
      </c>
      <c r="BV35" s="14">
        <f t="shared" si="36"/>
        <v>1983.957576134849</v>
      </c>
      <c r="BW35" s="14">
        <f t="shared" si="37"/>
        <v>2057.340530130934</v>
      </c>
      <c r="BX35" s="14">
        <f t="shared" si="38"/>
        <v>1925.9382639458922</v>
      </c>
      <c r="BY35" s="14">
        <f t="shared" si="39"/>
        <v>2067.2291646249978</v>
      </c>
      <c r="BZ35" s="14">
        <f t="shared" si="40"/>
        <v>2072.7513400438315</v>
      </c>
      <c r="CA35" s="14">
        <f t="shared" si="41"/>
        <v>2125.0639550599149</v>
      </c>
      <c r="CB35" s="14">
        <f t="shared" si="42"/>
        <v>2084.8099188742572</v>
      </c>
    </row>
    <row r="36" spans="1:80" x14ac:dyDescent="0.3">
      <c r="A36" t="s">
        <v>226</v>
      </c>
      <c r="B36" t="s">
        <v>245</v>
      </c>
      <c r="C36" t="s">
        <v>220</v>
      </c>
      <c r="D36" t="s">
        <v>239</v>
      </c>
      <c r="E36" t="s">
        <v>240</v>
      </c>
      <c r="F36" s="13">
        <v>2434.0875465148915</v>
      </c>
      <c r="G36" s="13">
        <v>2144.5888882526378</v>
      </c>
      <c r="H36" s="13">
        <v>1994.4004453131815</v>
      </c>
      <c r="I36" s="13">
        <v>2179.4491505409751</v>
      </c>
      <c r="J36" s="13">
        <v>2589.9373661544578</v>
      </c>
      <c r="K36" s="13">
        <v>2347.5746177577366</v>
      </c>
      <c r="L36" s="13">
        <v>2176.7021609892545</v>
      </c>
      <c r="M36" s="13">
        <v>2593.1307970839584</v>
      </c>
      <c r="N36" s="13">
        <v>2286.2014440776106</v>
      </c>
      <c r="O36" s="13">
        <v>2302.5736851130123</v>
      </c>
      <c r="P36" s="13">
        <v>2420.6748461538182</v>
      </c>
      <c r="Q36" s="13">
        <v>2533.0818193417272</v>
      </c>
      <c r="R36" s="13">
        <v>6209.4241178032553</v>
      </c>
      <c r="S36" s="13">
        <v>5753.8204720760896</v>
      </c>
      <c r="T36" s="13">
        <v>5978.9815029648098</v>
      </c>
      <c r="U36" s="13">
        <v>6416.207191916541</v>
      </c>
      <c r="V36" s="13">
        <v>6290.4132044260741</v>
      </c>
      <c r="W36" s="13">
        <v>5788.5635781891078</v>
      </c>
      <c r="X36" s="13">
        <v>6006.1356556521359</v>
      </c>
      <c r="Y36" s="13">
        <v>6062.6796405114728</v>
      </c>
      <c r="Z36" s="13">
        <v>6167.2560794199335</v>
      </c>
      <c r="AA36" s="13">
        <v>6172.6259527116454</v>
      </c>
      <c r="AB36" s="13">
        <v>6624.1581993464952</v>
      </c>
      <c r="AC36" s="13">
        <v>6828.3912822717775</v>
      </c>
      <c r="AD36" s="14">
        <f t="shared" si="62"/>
        <v>8643.5116643181464</v>
      </c>
      <c r="AE36" s="14">
        <f t="shared" si="63"/>
        <v>7898.4093603287274</v>
      </c>
      <c r="AF36" s="14">
        <f t="shared" si="64"/>
        <v>7973.3819482779909</v>
      </c>
      <c r="AG36" s="14">
        <f t="shared" si="65"/>
        <v>8595.6563424575161</v>
      </c>
      <c r="AH36" s="164">
        <v>8880.350570580531</v>
      </c>
      <c r="AI36" s="164">
        <v>8136.1381959468436</v>
      </c>
      <c r="AJ36" s="164">
        <v>8182.8378166413895</v>
      </c>
      <c r="AK36" s="164">
        <v>8655.8104375954317</v>
      </c>
      <c r="AL36" s="14">
        <f t="shared" si="66"/>
        <v>8453.4575234975437</v>
      </c>
      <c r="AM36" s="14">
        <f t="shared" si="67"/>
        <v>8475.1996378246586</v>
      </c>
      <c r="AN36" s="14">
        <f t="shared" si="68"/>
        <v>9044.8330455003124</v>
      </c>
      <c r="AO36" s="14">
        <f t="shared" si="69"/>
        <v>9361.4731016135047</v>
      </c>
      <c r="AP36" s="13">
        <v>243341</v>
      </c>
      <c r="AQ36" s="13">
        <v>245515.23199999999</v>
      </c>
      <c r="AR36" s="13">
        <v>247356.18700000001</v>
      </c>
      <c r="AS36" s="14">
        <f t="shared" si="7"/>
        <v>1000.2784350006335</v>
      </c>
      <c r="AT36" s="14">
        <f t="shared" si="8"/>
        <v>881.31013197637799</v>
      </c>
      <c r="AU36" s="14">
        <f t="shared" si="9"/>
        <v>819.59079863778879</v>
      </c>
      <c r="AV36" s="14">
        <f t="shared" si="10"/>
        <v>887.70425068411851</v>
      </c>
      <c r="AW36" s="14">
        <f t="shared" si="11"/>
        <v>1054.8988529373437</v>
      </c>
      <c r="AX36" s="14">
        <f t="shared" si="12"/>
        <v>956.1828806441373</v>
      </c>
      <c r="AY36" s="14">
        <f t="shared" si="13"/>
        <v>886.58538342307611</v>
      </c>
      <c r="AZ36" s="14">
        <f t="shared" si="14"/>
        <v>1048.3387654596884</v>
      </c>
      <c r="BA36" s="14">
        <f t="shared" si="15"/>
        <v>931.18517554039613</v>
      </c>
      <c r="BB36" s="14">
        <f t="shared" si="16"/>
        <v>937.85369907843938</v>
      </c>
      <c r="BC36" s="14">
        <f t="shared" si="17"/>
        <v>985.95709375531465</v>
      </c>
      <c r="BD36" s="14">
        <f t="shared" si="18"/>
        <v>1024.0624461686609</v>
      </c>
      <c r="BE36" s="14">
        <f t="shared" si="19"/>
        <v>2551.7377333878198</v>
      </c>
      <c r="BF36" s="14">
        <f t="shared" si="20"/>
        <v>2364.5092574108307</v>
      </c>
      <c r="BG36" s="14">
        <f t="shared" si="21"/>
        <v>2457.0382726153052</v>
      </c>
      <c r="BH36" s="14">
        <f t="shared" si="22"/>
        <v>2613.3642054096836</v>
      </c>
      <c r="BI36" s="14">
        <f t="shared" si="23"/>
        <v>2562.127470944888</v>
      </c>
      <c r="BJ36" s="14">
        <f t="shared" si="24"/>
        <v>2357.7207536309224</v>
      </c>
      <c r="BK36" s="14">
        <f t="shared" si="25"/>
        <v>2446.339319448879</v>
      </c>
      <c r="BL36" s="14">
        <f t="shared" si="26"/>
        <v>2450.991711200445</v>
      </c>
      <c r="BM36" s="14">
        <f t="shared" si="27"/>
        <v>2511.964748248261</v>
      </c>
      <c r="BN36" s="14">
        <f t="shared" si="28"/>
        <v>2514.151933641187</v>
      </c>
      <c r="BO36" s="14">
        <f t="shared" si="29"/>
        <v>2698.0640449006828</v>
      </c>
      <c r="BP36" s="14">
        <f t="shared" si="30"/>
        <v>2760.5500250825653</v>
      </c>
      <c r="BQ36" s="14">
        <f t="shared" si="31"/>
        <v>3552.0161683884535</v>
      </c>
      <c r="BR36" s="14">
        <f t="shared" si="32"/>
        <v>3245.8193893872085</v>
      </c>
      <c r="BS36" s="14">
        <f t="shared" si="33"/>
        <v>3276.629071253094</v>
      </c>
      <c r="BT36" s="14">
        <f t="shared" si="34"/>
        <v>3501.0684560938021</v>
      </c>
      <c r="BU36" s="14">
        <f t="shared" si="35"/>
        <v>3617.0263238822308</v>
      </c>
      <c r="BV36" s="14">
        <f t="shared" si="36"/>
        <v>3313.9036342750596</v>
      </c>
      <c r="BW36" s="14">
        <f t="shared" si="37"/>
        <v>3332.9247028719547</v>
      </c>
      <c r="BX36" s="14">
        <f t="shared" si="38"/>
        <v>3499.3304766601332</v>
      </c>
      <c r="BY36" s="14">
        <f t="shared" si="39"/>
        <v>3443.1499237886569</v>
      </c>
      <c r="BZ36" s="14">
        <f t="shared" si="40"/>
        <v>3452.0056327196262</v>
      </c>
      <c r="CA36" s="14">
        <f t="shared" si="41"/>
        <v>3684.0211386559968</v>
      </c>
      <c r="CB36" s="14">
        <f t="shared" si="42"/>
        <v>3784.612471251226</v>
      </c>
    </row>
    <row r="37" spans="1:80" x14ac:dyDescent="0.3">
      <c r="A37" t="s">
        <v>250</v>
      </c>
      <c r="B37" t="s">
        <v>291</v>
      </c>
      <c r="C37" t="s">
        <v>302</v>
      </c>
      <c r="D37" t="s">
        <v>248</v>
      </c>
      <c r="E37" t="s">
        <v>249</v>
      </c>
      <c r="F37" s="13">
        <v>1459.3099568102361</v>
      </c>
      <c r="G37" s="13">
        <v>1403.6428926096312</v>
      </c>
      <c r="H37" s="13">
        <v>1449.0629173630709</v>
      </c>
      <c r="I37" s="13">
        <v>1334.0772006064187</v>
      </c>
      <c r="J37" s="13">
        <v>1462.5375402900406</v>
      </c>
      <c r="K37" s="13">
        <v>1481.1177730245565</v>
      </c>
      <c r="L37" s="13">
        <v>1508.0619420067769</v>
      </c>
      <c r="M37" s="13">
        <v>1462.3706443445465</v>
      </c>
      <c r="N37" s="13">
        <v>1426.5098351279573</v>
      </c>
      <c r="O37" s="13">
        <v>1460.2786218900305</v>
      </c>
      <c r="P37" s="13">
        <v>1710.8491753514054</v>
      </c>
      <c r="Q37" s="13">
        <v>1769.9433433441941</v>
      </c>
      <c r="R37" s="13">
        <v>2935.7556845112777</v>
      </c>
      <c r="S37" s="13">
        <v>2960.9327507866237</v>
      </c>
      <c r="T37" s="13">
        <v>3170.7784599615816</v>
      </c>
      <c r="U37" s="13">
        <v>3102.6400415931284</v>
      </c>
      <c r="V37" s="13">
        <v>2862.7153095190924</v>
      </c>
      <c r="W37" s="13">
        <v>2909.052747702031</v>
      </c>
      <c r="X37" s="13">
        <v>2954.6225451360333</v>
      </c>
      <c r="Y37" s="13">
        <v>2864.7579876038794</v>
      </c>
      <c r="Z37" s="13">
        <v>3148.3485033198558</v>
      </c>
      <c r="AA37" s="13">
        <v>3003.810046953281</v>
      </c>
      <c r="AB37" s="13">
        <v>3267.5709185278638</v>
      </c>
      <c r="AC37" s="13">
        <v>3259.7049982248764</v>
      </c>
      <c r="AD37" s="14">
        <f t="shared" si="62"/>
        <v>4395.0656413215138</v>
      </c>
      <c r="AE37" s="14">
        <f t="shared" si="63"/>
        <v>4364.5756433962551</v>
      </c>
      <c r="AF37" s="14">
        <f t="shared" si="64"/>
        <v>4619.8413773246521</v>
      </c>
      <c r="AG37" s="14">
        <f t="shared" si="65"/>
        <v>4436.7172421995474</v>
      </c>
      <c r="AH37" s="164">
        <v>4325.2528498091333</v>
      </c>
      <c r="AI37" s="164">
        <v>4390.1705207265868</v>
      </c>
      <c r="AJ37" s="164">
        <v>4462.6844871428111</v>
      </c>
      <c r="AK37" s="164">
        <v>4327.1286319484261</v>
      </c>
      <c r="AL37" s="14">
        <f t="shared" si="66"/>
        <v>4574.8583384478134</v>
      </c>
      <c r="AM37" s="14">
        <f t="shared" si="67"/>
        <v>4464.0886688433111</v>
      </c>
      <c r="AN37" s="14">
        <f t="shared" si="68"/>
        <v>4978.4200938792692</v>
      </c>
      <c r="AO37" s="14">
        <f t="shared" si="69"/>
        <v>5029.6483415690709</v>
      </c>
      <c r="AP37" s="13">
        <v>188678</v>
      </c>
      <c r="AQ37" s="13">
        <v>190036.11799999999</v>
      </c>
      <c r="AR37" s="13">
        <v>191323.92199999999</v>
      </c>
      <c r="AS37" s="14">
        <f t="shared" si="7"/>
        <v>773.43938180934504</v>
      </c>
      <c r="AT37" s="14">
        <f t="shared" si="8"/>
        <v>743.93564305834877</v>
      </c>
      <c r="AU37" s="14">
        <f t="shared" si="9"/>
        <v>768.008415057967</v>
      </c>
      <c r="AV37" s="14">
        <f t="shared" si="10"/>
        <v>702.01244618479257</v>
      </c>
      <c r="AW37" s="14">
        <f t="shared" si="11"/>
        <v>769.61030128495929</v>
      </c>
      <c r="AX37" s="14">
        <f t="shared" si="12"/>
        <v>779.38751254882857</v>
      </c>
      <c r="AY37" s="14">
        <f t="shared" si="13"/>
        <v>793.56595887039578</v>
      </c>
      <c r="AZ37" s="14">
        <f t="shared" si="14"/>
        <v>764.34281142561281</v>
      </c>
      <c r="BA37" s="14">
        <f t="shared" si="15"/>
        <v>750.65195508148486</v>
      </c>
      <c r="BB37" s="14">
        <f t="shared" si="16"/>
        <v>768.42162282542029</v>
      </c>
      <c r="BC37" s="14">
        <f t="shared" si="17"/>
        <v>900.27579670481668</v>
      </c>
      <c r="BD37" s="14">
        <f t="shared" si="18"/>
        <v>925.10300062957833</v>
      </c>
      <c r="BE37" s="14">
        <f t="shared" si="19"/>
        <v>1555.9607821321392</v>
      </c>
      <c r="BF37" s="14">
        <f t="shared" si="20"/>
        <v>1569.3047153280318</v>
      </c>
      <c r="BG37" s="14">
        <f t="shared" si="21"/>
        <v>1680.5236752358946</v>
      </c>
      <c r="BH37" s="14">
        <f t="shared" si="22"/>
        <v>1632.658083235066</v>
      </c>
      <c r="BI37" s="14">
        <f t="shared" si="23"/>
        <v>1506.4059083332215</v>
      </c>
      <c r="BJ37" s="14">
        <f t="shared" si="24"/>
        <v>1530.7893985195126</v>
      </c>
      <c r="BK37" s="14">
        <f t="shared" si="25"/>
        <v>1554.7689440467486</v>
      </c>
      <c r="BL37" s="14">
        <f t="shared" si="26"/>
        <v>1497.3339233574145</v>
      </c>
      <c r="BM37" s="14">
        <f t="shared" si="27"/>
        <v>1656.7105960982935</v>
      </c>
      <c r="BN37" s="14">
        <f t="shared" si="28"/>
        <v>1580.6521826305045</v>
      </c>
      <c r="BO37" s="14">
        <f t="shared" si="29"/>
        <v>1719.4473097623811</v>
      </c>
      <c r="BP37" s="14">
        <f t="shared" si="30"/>
        <v>1703.7623754257329</v>
      </c>
      <c r="BQ37" s="14">
        <f t="shared" si="31"/>
        <v>2329.4001639414842</v>
      </c>
      <c r="BR37" s="14">
        <f t="shared" si="32"/>
        <v>2313.2403583863806</v>
      </c>
      <c r="BS37" s="14">
        <f t="shared" si="33"/>
        <v>2448.5320902938615</v>
      </c>
      <c r="BT37" s="14">
        <f t="shared" si="34"/>
        <v>2334.6705294198587</v>
      </c>
      <c r="BU37" s="14">
        <f t="shared" si="35"/>
        <v>2276.0162096181812</v>
      </c>
      <c r="BV37" s="14">
        <f t="shared" si="36"/>
        <v>2310.1769110683408</v>
      </c>
      <c r="BW37" s="14">
        <f t="shared" si="37"/>
        <v>2348.334902917145</v>
      </c>
      <c r="BX37" s="14">
        <f t="shared" si="38"/>
        <v>2261.6767347830273</v>
      </c>
      <c r="BY37" s="14">
        <f t="shared" si="39"/>
        <v>2407.3625511797782</v>
      </c>
      <c r="BZ37" s="14">
        <f t="shared" si="40"/>
        <v>2349.0738054559247</v>
      </c>
      <c r="CA37" s="14">
        <f t="shared" si="41"/>
        <v>2619.7231064671978</v>
      </c>
      <c r="CB37" s="14">
        <f t="shared" si="42"/>
        <v>2628.8653760553116</v>
      </c>
    </row>
    <row r="38" spans="1:80" x14ac:dyDescent="0.3">
      <c r="A38" t="s">
        <v>232</v>
      </c>
      <c r="B38" t="s">
        <v>270</v>
      </c>
      <c r="C38" t="s">
        <v>281</v>
      </c>
      <c r="D38" t="s">
        <v>257</v>
      </c>
      <c r="E38" t="s">
        <v>258</v>
      </c>
      <c r="F38" s="13">
        <v>1665.9312407507364</v>
      </c>
      <c r="G38" s="13">
        <v>1565.7223565992242</v>
      </c>
      <c r="H38" s="13">
        <v>1521.3003403812004</v>
      </c>
      <c r="I38" s="13">
        <v>1497.2754751053512</v>
      </c>
      <c r="J38" s="13">
        <v>1785.435780674452</v>
      </c>
      <c r="K38" s="13">
        <v>1682.3259659638461</v>
      </c>
      <c r="L38" s="13">
        <v>1732.7220062438055</v>
      </c>
      <c r="M38" s="13">
        <v>1808.4512929555888</v>
      </c>
      <c r="N38" s="13">
        <v>1572.0179698756738</v>
      </c>
      <c r="O38" s="13">
        <v>1588.6799558897733</v>
      </c>
      <c r="P38" s="13">
        <v>1739.8891195405986</v>
      </c>
      <c r="Q38" s="13">
        <v>1650.3222435465516</v>
      </c>
      <c r="R38" s="13">
        <v>3158.5894788809355</v>
      </c>
      <c r="S38" s="13">
        <v>3093.6829027879489</v>
      </c>
      <c r="T38" s="13">
        <v>3312.9243291651678</v>
      </c>
      <c r="U38" s="13">
        <v>3331.4472605375227</v>
      </c>
      <c r="V38" s="13">
        <v>3201.8783630574871</v>
      </c>
      <c r="W38" s="13">
        <v>3113.2762130075721</v>
      </c>
      <c r="X38" s="13">
        <v>3336.8769609479473</v>
      </c>
      <c r="Y38" s="13">
        <v>3258.6349298681034</v>
      </c>
      <c r="Z38" s="13">
        <v>3226.6313521270044</v>
      </c>
      <c r="AA38" s="13">
        <v>3211.1707141515753</v>
      </c>
      <c r="AB38" s="13">
        <v>3483.1209677978086</v>
      </c>
      <c r="AC38" s="13">
        <v>3361.4953901115509</v>
      </c>
      <c r="AD38" s="14">
        <f t="shared" si="62"/>
        <v>4824.5207196316715</v>
      </c>
      <c r="AE38" s="14">
        <f t="shared" si="63"/>
        <v>4659.4052593871729</v>
      </c>
      <c r="AF38" s="14">
        <f t="shared" si="64"/>
        <v>4834.2246695463682</v>
      </c>
      <c r="AG38" s="14">
        <f t="shared" si="65"/>
        <v>4828.7227356428739</v>
      </c>
      <c r="AH38" s="164">
        <v>4987.3141437319382</v>
      </c>
      <c r="AI38" s="164">
        <v>4795.6021789714187</v>
      </c>
      <c r="AJ38" s="164">
        <v>5069.5989671917532</v>
      </c>
      <c r="AK38" s="164">
        <v>5067.0862228236911</v>
      </c>
      <c r="AL38" s="14">
        <f t="shared" si="66"/>
        <v>4798.6493220026787</v>
      </c>
      <c r="AM38" s="14">
        <f t="shared" si="67"/>
        <v>4799.8506700413491</v>
      </c>
      <c r="AN38" s="14">
        <f t="shared" si="68"/>
        <v>5223.0100873384072</v>
      </c>
      <c r="AO38" s="14">
        <f t="shared" si="69"/>
        <v>5011.8176336581027</v>
      </c>
      <c r="AP38" s="13">
        <v>169912</v>
      </c>
      <c r="AQ38" s="13">
        <v>172812.704</v>
      </c>
      <c r="AR38" s="13">
        <v>174812.43900000001</v>
      </c>
      <c r="AS38" s="14">
        <f t="shared" si="7"/>
        <v>980.46708928782914</v>
      </c>
      <c r="AT38" s="14">
        <f t="shared" si="8"/>
        <v>921.49015761054216</v>
      </c>
      <c r="AU38" s="14">
        <f t="shared" si="9"/>
        <v>895.34602640260857</v>
      </c>
      <c r="AV38" s="14">
        <f t="shared" si="10"/>
        <v>866.41516534881089</v>
      </c>
      <c r="AW38" s="14">
        <f t="shared" si="11"/>
        <v>1033.1623424366139</v>
      </c>
      <c r="AX38" s="14">
        <f t="shared" si="12"/>
        <v>973.49669730522021</v>
      </c>
      <c r="AY38" s="14">
        <f t="shared" si="13"/>
        <v>1002.6589285031994</v>
      </c>
      <c r="AZ38" s="14">
        <f t="shared" si="14"/>
        <v>1034.5095024705813</v>
      </c>
      <c r="BA38" s="14">
        <f t="shared" si="15"/>
        <v>909.66574417797074</v>
      </c>
      <c r="BB38" s="14">
        <f t="shared" si="16"/>
        <v>919.30738835599334</v>
      </c>
      <c r="BC38" s="14">
        <f t="shared" si="17"/>
        <v>1006.8062586073526</v>
      </c>
      <c r="BD38" s="14">
        <f t="shared" si="18"/>
        <v>944.05309655713427</v>
      </c>
      <c r="BE38" s="14">
        <f t="shared" si="19"/>
        <v>1858.9560942611092</v>
      </c>
      <c r="BF38" s="14">
        <f t="shared" si="20"/>
        <v>1820.7559812067122</v>
      </c>
      <c r="BG38" s="14">
        <f t="shared" si="21"/>
        <v>1949.7883193448185</v>
      </c>
      <c r="BH38" s="14">
        <f t="shared" si="22"/>
        <v>1927.779140900152</v>
      </c>
      <c r="BI38" s="14">
        <f t="shared" si="23"/>
        <v>1852.8026522040227</v>
      </c>
      <c r="BJ38" s="14">
        <f t="shared" si="24"/>
        <v>1801.5320291542757</v>
      </c>
      <c r="BK38" s="14">
        <f t="shared" si="25"/>
        <v>1930.9210976456611</v>
      </c>
      <c r="BL38" s="14">
        <f t="shared" si="26"/>
        <v>1864.074975733336</v>
      </c>
      <c r="BM38" s="14">
        <f t="shared" si="27"/>
        <v>1867.1262456069228</v>
      </c>
      <c r="BN38" s="14">
        <f t="shared" si="28"/>
        <v>1858.1797748801937</v>
      </c>
      <c r="BO38" s="14">
        <f t="shared" si="29"/>
        <v>2015.5468244960791</v>
      </c>
      <c r="BP38" s="14">
        <f t="shared" si="30"/>
        <v>1922.9154454572599</v>
      </c>
      <c r="BQ38" s="14">
        <f t="shared" si="31"/>
        <v>2839.4231835489377</v>
      </c>
      <c r="BR38" s="14">
        <f t="shared" si="32"/>
        <v>2742.2461388172542</v>
      </c>
      <c r="BS38" s="14">
        <f t="shared" si="33"/>
        <v>2845.1343457474272</v>
      </c>
      <c r="BT38" s="14">
        <f t="shared" si="34"/>
        <v>2794.1943062489627</v>
      </c>
      <c r="BU38" s="14">
        <f t="shared" si="35"/>
        <v>2885.9649946406362</v>
      </c>
      <c r="BV38" s="14">
        <f t="shared" si="36"/>
        <v>2775.0287264594963</v>
      </c>
      <c r="BW38" s="14">
        <f t="shared" si="37"/>
        <v>2933.5800261488607</v>
      </c>
      <c r="BX38" s="14">
        <f t="shared" si="38"/>
        <v>2898.5844782039171</v>
      </c>
      <c r="BY38" s="14">
        <f t="shared" si="39"/>
        <v>2776.7919897848938</v>
      </c>
      <c r="BZ38" s="14">
        <f t="shared" si="40"/>
        <v>2777.4871632361874</v>
      </c>
      <c r="CA38" s="14">
        <f t="shared" si="41"/>
        <v>3022.3530831034318</v>
      </c>
      <c r="CB38" s="14">
        <f t="shared" si="42"/>
        <v>2866.9685420143946</v>
      </c>
    </row>
    <row r="39" spans="1:80" x14ac:dyDescent="0.3">
      <c r="A39" t="s">
        <v>241</v>
      </c>
      <c r="B39" t="s">
        <v>276</v>
      </c>
      <c r="C39" t="s">
        <v>317</v>
      </c>
      <c r="D39" t="s">
        <v>266</v>
      </c>
      <c r="E39" t="s">
        <v>267</v>
      </c>
      <c r="F39" s="13">
        <v>2301.8866459911928</v>
      </c>
      <c r="G39" s="13">
        <v>2361.6248101751266</v>
      </c>
      <c r="H39" s="13">
        <v>2504.1587689165281</v>
      </c>
      <c r="I39" s="13">
        <v>2267.1600419322617</v>
      </c>
      <c r="J39" s="13">
        <v>2427.2359078455938</v>
      </c>
      <c r="K39" s="13">
        <v>2453.4840494553978</v>
      </c>
      <c r="L39" s="13">
        <v>2456.6605974169838</v>
      </c>
      <c r="M39" s="13">
        <v>2406.5354818528826</v>
      </c>
      <c r="N39" s="13">
        <v>2520.7930543164862</v>
      </c>
      <c r="O39" s="13">
        <v>2358.5488564768866</v>
      </c>
      <c r="P39" s="13">
        <v>2685.8871127241282</v>
      </c>
      <c r="Q39" s="13">
        <v>2587.4254577369002</v>
      </c>
      <c r="R39" s="13">
        <v>4158.4394563847418</v>
      </c>
      <c r="S39" s="13">
        <v>4246.2594994812762</v>
      </c>
      <c r="T39" s="13">
        <v>4301.0302610556337</v>
      </c>
      <c r="U39" s="13">
        <v>4307.214772361549</v>
      </c>
      <c r="V39" s="13">
        <v>4345.4992919188171</v>
      </c>
      <c r="W39" s="13">
        <v>4393.1397827215733</v>
      </c>
      <c r="X39" s="13">
        <v>4393.1397827215733</v>
      </c>
      <c r="Y39" s="13">
        <v>4295.7351272334372</v>
      </c>
      <c r="Z39" s="13">
        <v>4243.5144235198286</v>
      </c>
      <c r="AA39" s="13">
        <v>4047.8932279305027</v>
      </c>
      <c r="AB39" s="13">
        <v>4267.4267699139391</v>
      </c>
      <c r="AC39" s="13">
        <v>4239.8665886306853</v>
      </c>
      <c r="AD39" s="14">
        <f t="shared" si="62"/>
        <v>6460.3261023759351</v>
      </c>
      <c r="AE39" s="14">
        <f t="shared" si="63"/>
        <v>6607.8843096564033</v>
      </c>
      <c r="AF39" s="14">
        <f t="shared" si="64"/>
        <v>6805.1890299721617</v>
      </c>
      <c r="AG39" s="14">
        <f t="shared" si="65"/>
        <v>6574.3748142938111</v>
      </c>
      <c r="AH39" s="164">
        <v>6772.7351997644109</v>
      </c>
      <c r="AI39" s="164">
        <v>6846.6238321769706</v>
      </c>
      <c r="AJ39" s="164">
        <v>6849.8003801385566</v>
      </c>
      <c r="AK39" s="164">
        <v>6702.2706090863194</v>
      </c>
      <c r="AL39" s="14">
        <f t="shared" si="66"/>
        <v>6764.3074778363152</v>
      </c>
      <c r="AM39" s="14">
        <f t="shared" si="67"/>
        <v>6406.4420844073893</v>
      </c>
      <c r="AN39" s="14">
        <f t="shared" si="68"/>
        <v>6953.3138826380673</v>
      </c>
      <c r="AO39" s="14">
        <f t="shared" si="69"/>
        <v>6827.2920463675855</v>
      </c>
      <c r="AP39" s="13">
        <v>246124</v>
      </c>
      <c r="AQ39" s="13">
        <v>250065.462</v>
      </c>
      <c r="AR39" s="13">
        <v>252641.69500000001</v>
      </c>
      <c r="AS39" s="14">
        <f t="shared" si="7"/>
        <v>935.25484958443417</v>
      </c>
      <c r="AT39" s="14">
        <f t="shared" si="8"/>
        <v>959.52642171227774</v>
      </c>
      <c r="AU39" s="14">
        <f t="shared" si="9"/>
        <v>1017.4378642133754</v>
      </c>
      <c r="AV39" s="14">
        <f t="shared" si="10"/>
        <v>906.62661840612839</v>
      </c>
      <c r="AW39" s="14">
        <f t="shared" si="11"/>
        <v>970.64020294237753</v>
      </c>
      <c r="AX39" s="14">
        <f t="shared" si="12"/>
        <v>981.13671109663187</v>
      </c>
      <c r="AY39" s="14">
        <f t="shared" si="13"/>
        <v>982.40699765927036</v>
      </c>
      <c r="AZ39" s="14">
        <f t="shared" si="14"/>
        <v>952.54881893223614</v>
      </c>
      <c r="BA39" s="14">
        <f t="shared" si="15"/>
        <v>1008.0532649952619</v>
      </c>
      <c r="BB39" s="14">
        <f t="shared" si="16"/>
        <v>943.17257473840459</v>
      </c>
      <c r="BC39" s="14">
        <f t="shared" si="17"/>
        <v>1074.0736010653595</v>
      </c>
      <c r="BD39" s="14">
        <f t="shared" si="18"/>
        <v>1024.148234018498</v>
      </c>
      <c r="BE39" s="14">
        <f t="shared" si="19"/>
        <v>1689.5708896266685</v>
      </c>
      <c r="BF39" s="14">
        <f t="shared" si="20"/>
        <v>1725.252108482422</v>
      </c>
      <c r="BG39" s="14">
        <f t="shared" si="21"/>
        <v>1747.5054285870674</v>
      </c>
      <c r="BH39" s="14">
        <f t="shared" si="22"/>
        <v>1722.4348928128065</v>
      </c>
      <c r="BI39" s="14">
        <f t="shared" si="23"/>
        <v>1737.7446917954696</v>
      </c>
      <c r="BJ39" s="14">
        <f t="shared" si="24"/>
        <v>1756.7958995959118</v>
      </c>
      <c r="BK39" s="14">
        <f t="shared" si="25"/>
        <v>1756.7958995959118</v>
      </c>
      <c r="BL39" s="14">
        <f t="shared" si="26"/>
        <v>1700.3270688290138</v>
      </c>
      <c r="BM39" s="14">
        <f t="shared" si="27"/>
        <v>1696.9614234531232</v>
      </c>
      <c r="BN39" s="14">
        <f t="shared" si="28"/>
        <v>1618.733429061268</v>
      </c>
      <c r="BO39" s="14">
        <f t="shared" si="29"/>
        <v>1706.5238581063779</v>
      </c>
      <c r="BP39" s="14">
        <f t="shared" si="30"/>
        <v>1678.2133244596403</v>
      </c>
      <c r="BQ39" s="14">
        <f t="shared" si="31"/>
        <v>2624.8257392111027</v>
      </c>
      <c r="BR39" s="14">
        <f t="shared" si="32"/>
        <v>2684.7785301946997</v>
      </c>
      <c r="BS39" s="14">
        <f t="shared" si="33"/>
        <v>2764.943292800443</v>
      </c>
      <c r="BT39" s="14">
        <f t="shared" si="34"/>
        <v>2629.0615112189348</v>
      </c>
      <c r="BU39" s="14">
        <f t="shared" si="35"/>
        <v>2708.3848947378469</v>
      </c>
      <c r="BV39" s="14">
        <f t="shared" si="36"/>
        <v>2737.9326106925437</v>
      </c>
      <c r="BW39" s="14">
        <f t="shared" si="37"/>
        <v>2739.2028972551821</v>
      </c>
      <c r="BX39" s="14">
        <f t="shared" si="38"/>
        <v>2652.8758877612499</v>
      </c>
      <c r="BY39" s="14">
        <f t="shared" si="39"/>
        <v>2705.0146884483852</v>
      </c>
      <c r="BZ39" s="14">
        <f t="shared" si="40"/>
        <v>2561.9060037996728</v>
      </c>
      <c r="CA39" s="14">
        <f t="shared" si="41"/>
        <v>2780.5974591717377</v>
      </c>
      <c r="CB39" s="14">
        <f t="shared" si="42"/>
        <v>2702.3615584781382</v>
      </c>
    </row>
    <row r="40" spans="1:80" x14ac:dyDescent="0.3">
      <c r="A40" t="s">
        <v>232</v>
      </c>
      <c r="B40" t="s">
        <v>263</v>
      </c>
      <c r="C40" t="s">
        <v>274</v>
      </c>
      <c r="D40" t="s">
        <v>272</v>
      </c>
      <c r="E40" t="s">
        <v>273</v>
      </c>
      <c r="F40" s="13">
        <v>12262.570790775797</v>
      </c>
      <c r="G40" s="13">
        <v>11873.698238742314</v>
      </c>
      <c r="H40" s="13">
        <v>12793.695555030989</v>
      </c>
      <c r="I40" s="13">
        <v>13986.453876195555</v>
      </c>
      <c r="J40" s="13">
        <v>14613.808551973398</v>
      </c>
      <c r="K40" s="13">
        <v>14475.57468538409</v>
      </c>
      <c r="L40" s="13">
        <v>14926.269441771521</v>
      </c>
      <c r="M40" s="13">
        <v>14786.613749348482</v>
      </c>
      <c r="N40" s="13">
        <v>14831.379167354691</v>
      </c>
      <c r="O40" s="13">
        <v>15170.823703260437</v>
      </c>
      <c r="P40" s="13">
        <v>15662.139658527885</v>
      </c>
      <c r="Q40" s="13">
        <v>14770.408865432368</v>
      </c>
      <c r="R40" s="13">
        <v>22359.285849703414</v>
      </c>
      <c r="S40" s="13">
        <v>22358.157171830404</v>
      </c>
      <c r="T40" s="13">
        <v>24091.329583319177</v>
      </c>
      <c r="U40" s="13">
        <v>24403.638353893373</v>
      </c>
      <c r="V40" s="13">
        <v>22971.13949803148</v>
      </c>
      <c r="W40" s="13">
        <v>22675.510601804701</v>
      </c>
      <c r="X40" s="13">
        <v>23618.744531781085</v>
      </c>
      <c r="Y40" s="13">
        <v>23405.671559220991</v>
      </c>
      <c r="Z40" s="13">
        <v>24605.903198398184</v>
      </c>
      <c r="AA40" s="13">
        <v>25769.077580413174</v>
      </c>
      <c r="AB40" s="13">
        <v>25741.036119346143</v>
      </c>
      <c r="AC40" s="13">
        <v>24653.339776652472</v>
      </c>
      <c r="AD40" s="14">
        <f t="shared" si="62"/>
        <v>34621.856640479207</v>
      </c>
      <c r="AE40" s="14">
        <f t="shared" si="63"/>
        <v>34231.855410572716</v>
      </c>
      <c r="AF40" s="14">
        <f t="shared" si="64"/>
        <v>36885.025138350167</v>
      </c>
      <c r="AG40" s="14">
        <f t="shared" si="65"/>
        <v>38390.092230088929</v>
      </c>
      <c r="AH40" s="164">
        <v>37584.948050004881</v>
      </c>
      <c r="AI40" s="164">
        <v>37151.085287188791</v>
      </c>
      <c r="AJ40" s="164">
        <v>38545.013973552603</v>
      </c>
      <c r="AK40" s="164">
        <v>38192.285308569473</v>
      </c>
      <c r="AL40" s="14">
        <f t="shared" si="66"/>
        <v>39437.282365752879</v>
      </c>
      <c r="AM40" s="14">
        <f t="shared" si="67"/>
        <v>40939.901283673607</v>
      </c>
      <c r="AN40" s="14">
        <f t="shared" si="68"/>
        <v>41403.175777874028</v>
      </c>
      <c r="AO40" s="14">
        <f t="shared" si="69"/>
        <v>39423.748642084844</v>
      </c>
      <c r="AP40" s="13">
        <v>1137123</v>
      </c>
      <c r="AQ40" s="13">
        <v>1147290.426</v>
      </c>
      <c r="AR40" s="13">
        <v>1156185.061</v>
      </c>
      <c r="AS40" s="14">
        <f t="shared" si="7"/>
        <v>1078.3856091887858</v>
      </c>
      <c r="AT40" s="14">
        <f t="shared" si="8"/>
        <v>1044.1876770360211</v>
      </c>
      <c r="AU40" s="14">
        <f t="shared" si="9"/>
        <v>1125.0933764448514</v>
      </c>
      <c r="AV40" s="14">
        <f t="shared" si="10"/>
        <v>1219.0857309738899</v>
      </c>
      <c r="AW40" s="14">
        <f t="shared" si="11"/>
        <v>1273.7671491711201</v>
      </c>
      <c r="AX40" s="14">
        <f t="shared" si="12"/>
        <v>1261.7184243272061</v>
      </c>
      <c r="AY40" s="14">
        <f t="shared" si="13"/>
        <v>1301.0018303570782</v>
      </c>
      <c r="AZ40" s="14">
        <f t="shared" si="14"/>
        <v>1278.9140984540434</v>
      </c>
      <c r="BA40" s="14">
        <f t="shared" si="15"/>
        <v>1292.7310148541842</v>
      </c>
      <c r="BB40" s="14">
        <f t="shared" si="16"/>
        <v>1322.3176415890739</v>
      </c>
      <c r="BC40" s="14">
        <f t="shared" si="17"/>
        <v>1365.1416680198013</v>
      </c>
      <c r="BD40" s="14">
        <f t="shared" si="18"/>
        <v>1277.5125162625127</v>
      </c>
      <c r="BE40" s="14">
        <f t="shared" si="19"/>
        <v>1966.3031923286587</v>
      </c>
      <c r="BF40" s="14">
        <f t="shared" si="20"/>
        <v>1966.2039350035488</v>
      </c>
      <c r="BG40" s="14">
        <f t="shared" si="21"/>
        <v>2118.6212558640686</v>
      </c>
      <c r="BH40" s="14">
        <f t="shared" si="22"/>
        <v>2127.0672011947368</v>
      </c>
      <c r="BI40" s="14">
        <f t="shared" si="23"/>
        <v>2002.2078958786224</v>
      </c>
      <c r="BJ40" s="14">
        <f t="shared" si="24"/>
        <v>1976.4403230368021</v>
      </c>
      <c r="BK40" s="14">
        <f t="shared" si="25"/>
        <v>2058.6543735161513</v>
      </c>
      <c r="BL40" s="14">
        <f t="shared" si="26"/>
        <v>2024.3879936467188</v>
      </c>
      <c r="BM40" s="14">
        <f t="shared" si="27"/>
        <v>2144.696986985768</v>
      </c>
      <c r="BN40" s="14">
        <f t="shared" si="28"/>
        <v>2246.0814625862808</v>
      </c>
      <c r="BO40" s="14">
        <f t="shared" si="29"/>
        <v>2243.6373158879778</v>
      </c>
      <c r="BP40" s="14">
        <f t="shared" si="30"/>
        <v>2132.3004948126099</v>
      </c>
      <c r="BQ40" s="14">
        <f t="shared" si="31"/>
        <v>3044.6888015174445</v>
      </c>
      <c r="BR40" s="14">
        <f t="shared" si="32"/>
        <v>3010.3916120395697</v>
      </c>
      <c r="BS40" s="14">
        <f t="shared" si="33"/>
        <v>3243.714632308921</v>
      </c>
      <c r="BT40" s="14">
        <f t="shared" si="34"/>
        <v>3346.1529321686266</v>
      </c>
      <c r="BU40" s="14">
        <f t="shared" si="35"/>
        <v>3275.9750450497422</v>
      </c>
      <c r="BV40" s="14">
        <f t="shared" si="36"/>
        <v>3238.1587473640084</v>
      </c>
      <c r="BW40" s="14">
        <f t="shared" si="37"/>
        <v>3359.65620387323</v>
      </c>
      <c r="BX40" s="14">
        <f t="shared" si="38"/>
        <v>3303.3020921007619</v>
      </c>
      <c r="BY40" s="14">
        <f t="shared" si="39"/>
        <v>3437.4280018399527</v>
      </c>
      <c r="BZ40" s="14">
        <f t="shared" si="40"/>
        <v>3568.3991041753543</v>
      </c>
      <c r="CA40" s="14">
        <f t="shared" si="41"/>
        <v>3608.7789839077786</v>
      </c>
      <c r="CB40" s="14">
        <f t="shared" si="42"/>
        <v>3409.8130110751226</v>
      </c>
    </row>
    <row r="41" spans="1:80" x14ac:dyDescent="0.3">
      <c r="A41" t="s">
        <v>226</v>
      </c>
      <c r="B41" t="s">
        <v>236</v>
      </c>
      <c r="C41" t="s">
        <v>261</v>
      </c>
      <c r="D41" t="s">
        <v>279</v>
      </c>
      <c r="E41" t="s">
        <v>280</v>
      </c>
      <c r="F41" s="13">
        <v>1319.5251638818004</v>
      </c>
      <c r="G41" s="13">
        <v>1279.8770678888168</v>
      </c>
      <c r="H41" s="13">
        <v>1491.5823793108448</v>
      </c>
      <c r="I41" s="13">
        <v>1372.0363569070107</v>
      </c>
      <c r="J41" s="13">
        <v>1473.5877606794188</v>
      </c>
      <c r="K41" s="13">
        <v>1437.8643105786466</v>
      </c>
      <c r="L41" s="13">
        <v>1488.1622009410944</v>
      </c>
      <c r="M41" s="13">
        <v>1468.9190666126574</v>
      </c>
      <c r="N41" s="13">
        <v>1469.671121693754</v>
      </c>
      <c r="O41" s="13">
        <v>1541.407091936705</v>
      </c>
      <c r="P41" s="13">
        <v>1951.6751906499712</v>
      </c>
      <c r="Q41" s="13">
        <v>2103.4492509607926</v>
      </c>
      <c r="R41" s="13">
        <v>3025.9459390967859</v>
      </c>
      <c r="S41" s="13">
        <v>3026.9471582446963</v>
      </c>
      <c r="T41" s="13">
        <v>3183.2499433553116</v>
      </c>
      <c r="U41" s="13">
        <v>3121.2960507774706</v>
      </c>
      <c r="V41" s="13">
        <v>3064.9021583756266</v>
      </c>
      <c r="W41" s="13">
        <v>2992.8283406844921</v>
      </c>
      <c r="X41" s="13">
        <v>3095.8710062645214</v>
      </c>
      <c r="Y41" s="13">
        <v>3060.4206412278331</v>
      </c>
      <c r="Z41" s="13">
        <v>3041.9421934137481</v>
      </c>
      <c r="AA41" s="13">
        <v>2993.4768346743513</v>
      </c>
      <c r="AB41" s="13">
        <v>3162.0030638717835</v>
      </c>
      <c r="AC41" s="13">
        <v>3146.2170736261342</v>
      </c>
      <c r="AD41" s="14">
        <f t="shared" si="62"/>
        <v>4345.4711029785867</v>
      </c>
      <c r="AE41" s="14">
        <f t="shared" si="63"/>
        <v>4306.8242261335126</v>
      </c>
      <c r="AF41" s="14">
        <f t="shared" si="64"/>
        <v>4674.832322666156</v>
      </c>
      <c r="AG41" s="14">
        <f t="shared" si="65"/>
        <v>4493.332407684481</v>
      </c>
      <c r="AH41" s="164">
        <v>4538.489919055045</v>
      </c>
      <c r="AI41" s="164">
        <v>4430.6926512631389</v>
      </c>
      <c r="AJ41" s="164">
        <v>4584.0332072056162</v>
      </c>
      <c r="AK41" s="164">
        <v>4529.3397078404905</v>
      </c>
      <c r="AL41" s="14">
        <f t="shared" si="66"/>
        <v>4511.6133151075019</v>
      </c>
      <c r="AM41" s="14">
        <f t="shared" si="67"/>
        <v>4534.8839266110563</v>
      </c>
      <c r="AN41" s="14">
        <f t="shared" si="68"/>
        <v>5113.6782545217548</v>
      </c>
      <c r="AO41" s="14">
        <f t="shared" si="69"/>
        <v>5249.6663245869267</v>
      </c>
      <c r="AP41" s="13">
        <v>148772</v>
      </c>
      <c r="AQ41" s="13">
        <v>148535.329</v>
      </c>
      <c r="AR41" s="13">
        <v>148582.10399999999</v>
      </c>
      <c r="AS41" s="14">
        <f t="shared" si="7"/>
        <v>886.94456206934137</v>
      </c>
      <c r="AT41" s="14">
        <f t="shared" si="8"/>
        <v>860.29432143737858</v>
      </c>
      <c r="AU41" s="14">
        <f t="shared" si="9"/>
        <v>1002.5961735480095</v>
      </c>
      <c r="AV41" s="14">
        <f t="shared" si="10"/>
        <v>923.71045066794215</v>
      </c>
      <c r="AW41" s="14">
        <f t="shared" si="11"/>
        <v>992.07896909119768</v>
      </c>
      <c r="AX41" s="14">
        <f t="shared" si="12"/>
        <v>968.0284954824765</v>
      </c>
      <c r="AY41" s="14">
        <f t="shared" si="13"/>
        <v>1001.8910726222542</v>
      </c>
      <c r="AZ41" s="14">
        <f t="shared" si="14"/>
        <v>988.62448913272726</v>
      </c>
      <c r="BA41" s="14">
        <f t="shared" si="15"/>
        <v>989.44212908011548</v>
      </c>
      <c r="BB41" s="14">
        <f t="shared" si="16"/>
        <v>1037.7376899583971</v>
      </c>
      <c r="BC41" s="14">
        <f t="shared" si="17"/>
        <v>1313.9467921803109</v>
      </c>
      <c r="BD41" s="14">
        <f t="shared" si="18"/>
        <v>1415.6814275296524</v>
      </c>
      <c r="BE41" s="14">
        <f t="shared" si="19"/>
        <v>2033.9485515397964</v>
      </c>
      <c r="BF41" s="14">
        <f t="shared" si="20"/>
        <v>2034.6215405080904</v>
      </c>
      <c r="BG41" s="14">
        <f t="shared" si="21"/>
        <v>2139.683504527271</v>
      </c>
      <c r="BH41" s="14">
        <f t="shared" si="22"/>
        <v>2101.3829314489017</v>
      </c>
      <c r="BI41" s="14">
        <f t="shared" si="23"/>
        <v>2063.4162788137946</v>
      </c>
      <c r="BJ41" s="14">
        <f t="shared" si="24"/>
        <v>2014.8932653486713</v>
      </c>
      <c r="BK41" s="14">
        <f t="shared" si="25"/>
        <v>2084.2657616253177</v>
      </c>
      <c r="BL41" s="14">
        <f t="shared" si="26"/>
        <v>2059.7505075226513</v>
      </c>
      <c r="BM41" s="14">
        <f t="shared" si="27"/>
        <v>2047.9587003935933</v>
      </c>
      <c r="BN41" s="14">
        <f t="shared" si="28"/>
        <v>2015.3298577703029</v>
      </c>
      <c r="BO41" s="14">
        <f t="shared" si="29"/>
        <v>2128.7885415272372</v>
      </c>
      <c r="BP41" s="14">
        <f t="shared" si="30"/>
        <v>2117.4939571633299</v>
      </c>
      <c r="BQ41" s="14">
        <f t="shared" si="31"/>
        <v>2920.8931136091378</v>
      </c>
      <c r="BR41" s="14">
        <f t="shared" si="32"/>
        <v>2894.9158619454688</v>
      </c>
      <c r="BS41" s="14">
        <f t="shared" si="33"/>
        <v>3142.2796780752806</v>
      </c>
      <c r="BT41" s="14">
        <f t="shared" si="34"/>
        <v>3025.0933821168442</v>
      </c>
      <c r="BU41" s="14">
        <f t="shared" si="35"/>
        <v>3055.4952479049916</v>
      </c>
      <c r="BV41" s="14">
        <f t="shared" si="36"/>
        <v>2982.9217608311483</v>
      </c>
      <c r="BW41" s="14">
        <f t="shared" si="37"/>
        <v>3086.1568342475725</v>
      </c>
      <c r="BX41" s="14">
        <f t="shared" si="38"/>
        <v>3048.3749966553783</v>
      </c>
      <c r="BY41" s="14">
        <f t="shared" si="39"/>
        <v>3037.4008294737087</v>
      </c>
      <c r="BZ41" s="14">
        <f t="shared" si="40"/>
        <v>3053.0675477287</v>
      </c>
      <c r="CA41" s="14">
        <f t="shared" si="41"/>
        <v>3442.7353337075488</v>
      </c>
      <c r="CB41" s="14">
        <f t="shared" si="42"/>
        <v>3533.1753846929823</v>
      </c>
    </row>
    <row r="42" spans="1:80" x14ac:dyDescent="0.3">
      <c r="A42" t="s">
        <v>226</v>
      </c>
      <c r="B42" t="s">
        <v>236</v>
      </c>
      <c r="C42" t="s">
        <v>261</v>
      </c>
      <c r="D42" t="s">
        <v>287</v>
      </c>
      <c r="E42" t="s">
        <v>288</v>
      </c>
      <c r="F42" s="13">
        <v>1461.4000910307811</v>
      </c>
      <c r="G42" s="13">
        <v>1377.1678486828687</v>
      </c>
      <c r="H42" s="13">
        <v>1535.5687558559707</v>
      </c>
      <c r="I42" s="13">
        <v>1212.0287940977378</v>
      </c>
      <c r="J42" s="13">
        <v>1494.5217752128676</v>
      </c>
      <c r="K42" s="13">
        <v>1403.9611659025704</v>
      </c>
      <c r="L42" s="13">
        <v>1558.5326178944083</v>
      </c>
      <c r="M42" s="13">
        <v>1689.0846299122518</v>
      </c>
      <c r="N42" s="13">
        <v>1298.5053853660079</v>
      </c>
      <c r="O42" s="13">
        <v>1196.0517307132297</v>
      </c>
      <c r="P42" s="13">
        <v>1427.0463977525267</v>
      </c>
      <c r="Q42" s="13">
        <v>1448.3131740525439</v>
      </c>
      <c r="R42" s="13">
        <v>3586.3842643841672</v>
      </c>
      <c r="S42" s="13">
        <v>3605.3701762392275</v>
      </c>
      <c r="T42" s="13">
        <v>3578.0228732508203</v>
      </c>
      <c r="U42" s="13">
        <v>3505.943339757107</v>
      </c>
      <c r="V42" s="13">
        <v>3686.853233628306</v>
      </c>
      <c r="W42" s="13">
        <v>3672.9397983204954</v>
      </c>
      <c r="X42" s="13">
        <v>3648.701500042429</v>
      </c>
      <c r="Y42" s="13">
        <v>3548.9070754106092</v>
      </c>
      <c r="Z42" s="13">
        <v>3552.6618776068635</v>
      </c>
      <c r="AA42" s="13">
        <v>3485.9458990457633</v>
      </c>
      <c r="AB42" s="13">
        <v>3726.435666854115</v>
      </c>
      <c r="AC42" s="13">
        <v>3684.7149525665995</v>
      </c>
      <c r="AD42" s="14">
        <f t="shared" si="62"/>
        <v>5047.7843554149485</v>
      </c>
      <c r="AE42" s="14">
        <f t="shared" si="63"/>
        <v>4982.5380249220962</v>
      </c>
      <c r="AF42" s="14">
        <f t="shared" si="64"/>
        <v>5113.5916291067915</v>
      </c>
      <c r="AG42" s="14">
        <f t="shared" si="65"/>
        <v>4717.9721338548443</v>
      </c>
      <c r="AH42" s="164">
        <v>5181.3750088411743</v>
      </c>
      <c r="AI42" s="164">
        <v>5076.9009642230649</v>
      </c>
      <c r="AJ42" s="164">
        <v>5207.2341179368377</v>
      </c>
      <c r="AK42" s="164">
        <v>5237.9917053228601</v>
      </c>
      <c r="AL42" s="14">
        <f t="shared" si="66"/>
        <v>4851.167262972871</v>
      </c>
      <c r="AM42" s="14">
        <f t="shared" si="67"/>
        <v>4681.9976297589928</v>
      </c>
      <c r="AN42" s="14">
        <f t="shared" si="68"/>
        <v>5153.4820646066419</v>
      </c>
      <c r="AO42" s="14">
        <f t="shared" si="69"/>
        <v>5133.0281266191432</v>
      </c>
      <c r="AP42" s="13">
        <v>139870</v>
      </c>
      <c r="AQ42" s="13">
        <v>139180.52100000001</v>
      </c>
      <c r="AR42" s="13">
        <v>138879.77600000001</v>
      </c>
      <c r="AS42" s="14">
        <f t="shared" si="7"/>
        <v>1044.8274047549733</v>
      </c>
      <c r="AT42" s="14">
        <f t="shared" si="8"/>
        <v>984.60559711365454</v>
      </c>
      <c r="AU42" s="14">
        <f t="shared" si="9"/>
        <v>1097.8542617115684</v>
      </c>
      <c r="AV42" s="14">
        <f t="shared" si="10"/>
        <v>870.83220079175999</v>
      </c>
      <c r="AW42" s="14">
        <f t="shared" si="11"/>
        <v>1073.8009632920309</v>
      </c>
      <c r="AX42" s="14">
        <f t="shared" si="12"/>
        <v>1008.7339491296849</v>
      </c>
      <c r="AY42" s="14">
        <f t="shared" si="13"/>
        <v>1119.7921998685492</v>
      </c>
      <c r="AZ42" s="14">
        <f t="shared" si="14"/>
        <v>1216.2207331845434</v>
      </c>
      <c r="BA42" s="14">
        <f t="shared" si="15"/>
        <v>932.96488333019511</v>
      </c>
      <c r="BB42" s="14">
        <f t="shared" si="16"/>
        <v>859.35281900060534</v>
      </c>
      <c r="BC42" s="14">
        <f t="shared" si="17"/>
        <v>1025.3204884557995</v>
      </c>
      <c r="BD42" s="14">
        <f t="shared" si="18"/>
        <v>1042.8539098828498</v>
      </c>
      <c r="BE42" s="14">
        <f t="shared" si="19"/>
        <v>2564.0839811140108</v>
      </c>
      <c r="BF42" s="14">
        <f t="shared" si="20"/>
        <v>2577.6579511254931</v>
      </c>
      <c r="BG42" s="14">
        <f t="shared" si="21"/>
        <v>2558.1060079007798</v>
      </c>
      <c r="BH42" s="14">
        <f t="shared" si="22"/>
        <v>2518.9899524496727</v>
      </c>
      <c r="BI42" s="14">
        <f t="shared" si="23"/>
        <v>2648.9721457705318</v>
      </c>
      <c r="BJ42" s="14">
        <f t="shared" si="24"/>
        <v>2638.9754628957708</v>
      </c>
      <c r="BK42" s="14">
        <f t="shared" si="25"/>
        <v>2621.5604553186208</v>
      </c>
      <c r="BL42" s="14">
        <f t="shared" si="26"/>
        <v>2555.3807599823672</v>
      </c>
      <c r="BM42" s="14">
        <f t="shared" si="27"/>
        <v>2552.5568176360421</v>
      </c>
      <c r="BN42" s="14">
        <f t="shared" si="28"/>
        <v>2504.6219643377849</v>
      </c>
      <c r="BO42" s="14">
        <f t="shared" si="29"/>
        <v>2677.4117815337927</v>
      </c>
      <c r="BP42" s="14">
        <f t="shared" si="30"/>
        <v>2653.1688476849208</v>
      </c>
      <c r="BQ42" s="14">
        <f t="shared" si="31"/>
        <v>3608.9113858689848</v>
      </c>
      <c r="BR42" s="14">
        <f t="shared" si="32"/>
        <v>3562.2635482391479</v>
      </c>
      <c r="BS42" s="14">
        <f t="shared" si="33"/>
        <v>3655.9602696123484</v>
      </c>
      <c r="BT42" s="14">
        <f t="shared" si="34"/>
        <v>3389.8221532414327</v>
      </c>
      <c r="BU42" s="14">
        <f t="shared" si="35"/>
        <v>3722.773109062563</v>
      </c>
      <c r="BV42" s="14">
        <f t="shared" si="36"/>
        <v>3647.7094120254551</v>
      </c>
      <c r="BW42" s="14">
        <f t="shared" si="37"/>
        <v>3741.3526551871705</v>
      </c>
      <c r="BX42" s="14">
        <f t="shared" si="38"/>
        <v>3771.6014931669097</v>
      </c>
      <c r="BY42" s="14">
        <f t="shared" si="39"/>
        <v>3485.5217009662369</v>
      </c>
      <c r="BZ42" s="14">
        <f t="shared" si="40"/>
        <v>3363.9747833383899</v>
      </c>
      <c r="CA42" s="14">
        <f t="shared" si="41"/>
        <v>3702.7322699895926</v>
      </c>
      <c r="CB42" s="14">
        <f t="shared" si="42"/>
        <v>3696.0227575677704</v>
      </c>
    </row>
    <row r="43" spans="1:80" x14ac:dyDescent="0.3">
      <c r="A43" t="s">
        <v>226</v>
      </c>
      <c r="B43" t="s">
        <v>236</v>
      </c>
      <c r="C43" t="s">
        <v>252</v>
      </c>
      <c r="D43" t="s">
        <v>294</v>
      </c>
      <c r="E43" t="s">
        <v>295</v>
      </c>
      <c r="F43" s="13">
        <v>2083.187430228154</v>
      </c>
      <c r="G43" s="13">
        <v>2200.3226827228327</v>
      </c>
      <c r="H43" s="13">
        <v>2451.6482171389571</v>
      </c>
      <c r="I43" s="13">
        <v>2119.3480745495099</v>
      </c>
      <c r="J43" s="13">
        <v>2114.5048089132274</v>
      </c>
      <c r="K43" s="13">
        <v>2225.5322405326924</v>
      </c>
      <c r="L43" s="13">
        <v>2468.5873067849975</v>
      </c>
      <c r="M43" s="13">
        <v>2145.0303651163472</v>
      </c>
      <c r="N43" s="13">
        <v>2298.8453956928165</v>
      </c>
      <c r="O43" s="13">
        <v>2158.503861408602</v>
      </c>
      <c r="P43" s="13">
        <v>2463.5931774529672</v>
      </c>
      <c r="Q43" s="13">
        <v>2386.5371104213305</v>
      </c>
      <c r="R43" s="13">
        <v>5499.7195686631967</v>
      </c>
      <c r="S43" s="13">
        <v>5558.0126006240671</v>
      </c>
      <c r="T43" s="13">
        <v>6124.5304968559212</v>
      </c>
      <c r="U43" s="13">
        <v>5709.1087378767797</v>
      </c>
      <c r="V43" s="13">
        <v>5546.164747850642</v>
      </c>
      <c r="W43" s="13">
        <v>5603.6355682098656</v>
      </c>
      <c r="X43" s="13">
        <v>6177.9930282159548</v>
      </c>
      <c r="Y43" s="13">
        <v>5714.7076879077022</v>
      </c>
      <c r="Z43" s="13">
        <v>5790.224466862971</v>
      </c>
      <c r="AA43" s="13">
        <v>5445.227366784733</v>
      </c>
      <c r="AB43" s="13">
        <v>5850.4081447705303</v>
      </c>
      <c r="AC43" s="13">
        <v>5857.2905090512786</v>
      </c>
      <c r="AD43" s="14">
        <f t="shared" si="62"/>
        <v>7582.9069988913507</v>
      </c>
      <c r="AE43" s="14">
        <f t="shared" si="63"/>
        <v>7758.3352833468998</v>
      </c>
      <c r="AF43" s="14">
        <f t="shared" si="64"/>
        <v>8576.1787139948792</v>
      </c>
      <c r="AG43" s="14">
        <f t="shared" si="65"/>
        <v>7828.4568124262896</v>
      </c>
      <c r="AH43" s="164">
        <v>7660.669556763869</v>
      </c>
      <c r="AI43" s="164">
        <v>7829.1678087425571</v>
      </c>
      <c r="AJ43" s="164">
        <v>8646.5803350009519</v>
      </c>
      <c r="AK43" s="164">
        <v>7859.738053024048</v>
      </c>
      <c r="AL43" s="14">
        <f t="shared" si="66"/>
        <v>8089.069862555787</v>
      </c>
      <c r="AM43" s="14">
        <f t="shared" si="67"/>
        <v>7603.7312281933355</v>
      </c>
      <c r="AN43" s="14">
        <f t="shared" si="68"/>
        <v>8314.0013222234975</v>
      </c>
      <c r="AO43" s="14">
        <f t="shared" si="69"/>
        <v>8243.8276194726095</v>
      </c>
      <c r="AP43" s="13">
        <v>284813</v>
      </c>
      <c r="AQ43" s="13">
        <v>285841.848</v>
      </c>
      <c r="AR43" s="13">
        <v>287042.84100000001</v>
      </c>
      <c r="AS43" s="14">
        <f t="shared" si="7"/>
        <v>731.42287403600051</v>
      </c>
      <c r="AT43" s="14">
        <f t="shared" si="8"/>
        <v>772.54994776321053</v>
      </c>
      <c r="AU43" s="14">
        <f t="shared" si="9"/>
        <v>860.79224513591623</v>
      </c>
      <c r="AV43" s="14">
        <f t="shared" si="10"/>
        <v>741.44079650279548</v>
      </c>
      <c r="AW43" s="14">
        <f t="shared" si="11"/>
        <v>739.74641001944099</v>
      </c>
      <c r="AX43" s="14">
        <f t="shared" si="12"/>
        <v>778.58866926045494</v>
      </c>
      <c r="AY43" s="14">
        <f t="shared" si="13"/>
        <v>863.61997869010327</v>
      </c>
      <c r="AZ43" s="14">
        <f t="shared" si="14"/>
        <v>747.28579108382883</v>
      </c>
      <c r="BA43" s="14">
        <f t="shared" si="15"/>
        <v>804.23682248682383</v>
      </c>
      <c r="BB43" s="14">
        <f t="shared" si="16"/>
        <v>755.13920600198537</v>
      </c>
      <c r="BC43" s="14">
        <f t="shared" si="17"/>
        <v>861.87281347725104</v>
      </c>
      <c r="BD43" s="14">
        <f t="shared" si="18"/>
        <v>831.42192367770292</v>
      </c>
      <c r="BE43" s="14">
        <f t="shared" si="19"/>
        <v>1930.9931669773489</v>
      </c>
      <c r="BF43" s="14">
        <f t="shared" si="20"/>
        <v>1951.4602917086183</v>
      </c>
      <c r="BG43" s="14">
        <f t="shared" si="21"/>
        <v>2150.3690129509259</v>
      </c>
      <c r="BH43" s="14">
        <f t="shared" si="22"/>
        <v>1997.2963293592966</v>
      </c>
      <c r="BI43" s="14">
        <f t="shared" si="23"/>
        <v>1940.2913837342116</v>
      </c>
      <c r="BJ43" s="14">
        <f t="shared" si="24"/>
        <v>1960.3971942589264</v>
      </c>
      <c r="BK43" s="14">
        <f t="shared" si="25"/>
        <v>2161.3325940349905</v>
      </c>
      <c r="BL43" s="14">
        <f t="shared" si="26"/>
        <v>1990.8901639904345</v>
      </c>
      <c r="BM43" s="14">
        <f t="shared" si="27"/>
        <v>2025.6741647090705</v>
      </c>
      <c r="BN43" s="14">
        <f t="shared" si="28"/>
        <v>1904.9790661809368</v>
      </c>
      <c r="BO43" s="14">
        <f t="shared" si="29"/>
        <v>2046.7290516434564</v>
      </c>
      <c r="BP43" s="14">
        <f t="shared" si="30"/>
        <v>2040.5631746974236</v>
      </c>
      <c r="BQ43" s="14">
        <f t="shared" si="31"/>
        <v>2662.4160410133495</v>
      </c>
      <c r="BR43" s="14">
        <f t="shared" si="32"/>
        <v>2724.0102394718288</v>
      </c>
      <c r="BS43" s="14">
        <f t="shared" si="33"/>
        <v>3011.1612580868427</v>
      </c>
      <c r="BT43" s="14">
        <f t="shared" si="34"/>
        <v>2738.7371258620919</v>
      </c>
      <c r="BU43" s="14">
        <f t="shared" si="35"/>
        <v>2680.0377937536523</v>
      </c>
      <c r="BV43" s="14">
        <f t="shared" si="36"/>
        <v>2738.9858635193814</v>
      </c>
      <c r="BW43" s="14">
        <f t="shared" si="37"/>
        <v>3024.9525727250934</v>
      </c>
      <c r="BX43" s="14">
        <f t="shared" si="38"/>
        <v>2738.1759550742627</v>
      </c>
      <c r="BY43" s="14">
        <f t="shared" si="39"/>
        <v>2829.910987195894</v>
      </c>
      <c r="BZ43" s="14">
        <f t="shared" si="40"/>
        <v>2660.1182721829227</v>
      </c>
      <c r="CA43" s="14">
        <f t="shared" si="41"/>
        <v>2908.6018651207073</v>
      </c>
      <c r="CB43" s="14">
        <f t="shared" si="42"/>
        <v>2871.9850983751271</v>
      </c>
    </row>
    <row r="44" spans="1:80" x14ac:dyDescent="0.3">
      <c r="A44" t="s">
        <v>250</v>
      </c>
      <c r="B44" t="s">
        <v>291</v>
      </c>
      <c r="C44" t="s">
        <v>296</v>
      </c>
      <c r="D44" t="s">
        <v>300</v>
      </c>
      <c r="E44" t="s">
        <v>301</v>
      </c>
      <c r="F44" s="13">
        <v>3630.9710234170861</v>
      </c>
      <c r="G44" s="13">
        <v>3798.7599598806919</v>
      </c>
      <c r="H44" s="13">
        <v>3822.268849330263</v>
      </c>
      <c r="I44" s="13">
        <v>3700.5757745324827</v>
      </c>
      <c r="J44" s="13">
        <v>3398.6478806213249</v>
      </c>
      <c r="K44" s="13">
        <v>3567.3587343182471</v>
      </c>
      <c r="L44" s="13">
        <v>3587.1799548345521</v>
      </c>
      <c r="M44" s="13">
        <v>3520.3409554191048</v>
      </c>
      <c r="N44" s="13">
        <v>3867.90375237943</v>
      </c>
      <c r="O44" s="13">
        <v>3929.2112483949786</v>
      </c>
      <c r="P44" s="13">
        <v>4272.6254178053796</v>
      </c>
      <c r="Q44" s="13">
        <v>4072.1084195590374</v>
      </c>
      <c r="R44" s="13">
        <v>7249.0352055677413</v>
      </c>
      <c r="S44" s="13">
        <v>7026.8531523384618</v>
      </c>
      <c r="T44" s="13">
        <v>7348.6022667659254</v>
      </c>
      <c r="U44" s="13">
        <v>7559.7213131954059</v>
      </c>
      <c r="V44" s="13">
        <v>7547.7363891622917</v>
      </c>
      <c r="W44" s="13">
        <v>7460.1542519972227</v>
      </c>
      <c r="X44" s="13">
        <v>7802.1855455576497</v>
      </c>
      <c r="Y44" s="13">
        <v>7604.4342990112564</v>
      </c>
      <c r="Z44" s="13">
        <v>7192.7982543354346</v>
      </c>
      <c r="AA44" s="13">
        <v>7028.2360281884357</v>
      </c>
      <c r="AB44" s="13">
        <v>7652.3739951437165</v>
      </c>
      <c r="AC44" s="13">
        <v>7596.1370439114089</v>
      </c>
      <c r="AD44" s="14">
        <f t="shared" si="62"/>
        <v>10880.006228984828</v>
      </c>
      <c r="AE44" s="14">
        <f t="shared" si="63"/>
        <v>10825.613112219155</v>
      </c>
      <c r="AF44" s="14">
        <f t="shared" si="64"/>
        <v>11170.871116096188</v>
      </c>
      <c r="AG44" s="14">
        <f t="shared" si="65"/>
        <v>11260.297087727889</v>
      </c>
      <c r="AH44" s="164">
        <v>10946.384269783615</v>
      </c>
      <c r="AI44" s="164">
        <v>11027.512986315471</v>
      </c>
      <c r="AJ44" s="164">
        <v>11389.365500392201</v>
      </c>
      <c r="AK44" s="164">
        <v>11124.775254430362</v>
      </c>
      <c r="AL44" s="14">
        <f t="shared" si="66"/>
        <v>11060.702006714864</v>
      </c>
      <c r="AM44" s="14">
        <f t="shared" si="67"/>
        <v>10957.447276583414</v>
      </c>
      <c r="AN44" s="14">
        <f t="shared" si="68"/>
        <v>11924.999412949095</v>
      </c>
      <c r="AO44" s="14">
        <f t="shared" si="69"/>
        <v>11668.245463470446</v>
      </c>
      <c r="AP44" s="13">
        <v>346022</v>
      </c>
      <c r="AQ44" s="13">
        <v>348724.61699999997</v>
      </c>
      <c r="AR44" s="13">
        <v>350712.59899999999</v>
      </c>
      <c r="AS44" s="14">
        <f t="shared" si="7"/>
        <v>1049.3468691057465</v>
      </c>
      <c r="AT44" s="14">
        <f t="shared" si="8"/>
        <v>1097.8376981465606</v>
      </c>
      <c r="AU44" s="14">
        <f t="shared" si="9"/>
        <v>1104.6317428748064</v>
      </c>
      <c r="AV44" s="14">
        <f t="shared" si="10"/>
        <v>1061.1742315090085</v>
      </c>
      <c r="AW44" s="14">
        <f t="shared" si="11"/>
        <v>974.59362343247631</v>
      </c>
      <c r="AX44" s="14">
        <f t="shared" si="12"/>
        <v>1022.97301664776</v>
      </c>
      <c r="AY44" s="14">
        <f t="shared" si="13"/>
        <v>1028.6569344298834</v>
      </c>
      <c r="AZ44" s="14">
        <f t="shared" si="14"/>
        <v>1003.7680327016438</v>
      </c>
      <c r="BA44" s="14">
        <f t="shared" si="15"/>
        <v>1109.1570723208881</v>
      </c>
      <c r="BB44" s="14">
        <f t="shared" si="16"/>
        <v>1126.7375622051309</v>
      </c>
      <c r="BC44" s="14">
        <f t="shared" si="17"/>
        <v>1225.2147423837819</v>
      </c>
      <c r="BD44" s="14">
        <f t="shared" si="18"/>
        <v>1161.0955612002515</v>
      </c>
      <c r="BE44" s="14">
        <f t="shared" si="19"/>
        <v>2094.9636744391228</v>
      </c>
      <c r="BF44" s="14">
        <f t="shared" si="20"/>
        <v>2030.7532909290342</v>
      </c>
      <c r="BG44" s="14">
        <f t="shared" si="21"/>
        <v>2123.7384521116937</v>
      </c>
      <c r="BH44" s="14">
        <f t="shared" si="22"/>
        <v>2167.8198052750049</v>
      </c>
      <c r="BI44" s="14">
        <f t="shared" si="23"/>
        <v>2164.3830177788373</v>
      </c>
      <c r="BJ44" s="14">
        <f t="shared" si="24"/>
        <v>2139.2680322299193</v>
      </c>
      <c r="BK44" s="14">
        <f t="shared" si="25"/>
        <v>2237.3486600051669</v>
      </c>
      <c r="BL44" s="14">
        <f t="shared" si="26"/>
        <v>2168.2809002853237</v>
      </c>
      <c r="BM44" s="14">
        <f t="shared" si="27"/>
        <v>2062.6012342384865</v>
      </c>
      <c r="BN44" s="14">
        <f t="shared" si="28"/>
        <v>2015.4114982334145</v>
      </c>
      <c r="BO44" s="14">
        <f t="shared" si="29"/>
        <v>2194.3888163030711</v>
      </c>
      <c r="BP44" s="14">
        <f t="shared" si="30"/>
        <v>2165.9150727891042</v>
      </c>
      <c r="BQ44" s="14">
        <f t="shared" si="31"/>
        <v>3144.3105435448697</v>
      </c>
      <c r="BR44" s="14">
        <f t="shared" si="32"/>
        <v>3128.5909890755947</v>
      </c>
      <c r="BS44" s="14">
        <f t="shared" si="33"/>
        <v>3228.3701949865003</v>
      </c>
      <c r="BT44" s="14">
        <f t="shared" si="34"/>
        <v>3228.9940367840136</v>
      </c>
      <c r="BU44" s="14">
        <f t="shared" si="35"/>
        <v>3138.9766412113136</v>
      </c>
      <c r="BV44" s="14">
        <f t="shared" si="36"/>
        <v>3162.24104887768</v>
      </c>
      <c r="BW44" s="14">
        <f t="shared" si="37"/>
        <v>3266.0055944350502</v>
      </c>
      <c r="BX44" s="14">
        <f t="shared" si="38"/>
        <v>3172.0489329869679</v>
      </c>
      <c r="BY44" s="14">
        <f t="shared" si="39"/>
        <v>3171.7583065593744</v>
      </c>
      <c r="BZ44" s="14">
        <f t="shared" si="40"/>
        <v>3142.1490604385453</v>
      </c>
      <c r="CA44" s="14">
        <f t="shared" si="41"/>
        <v>3419.6035586868525</v>
      </c>
      <c r="CB44" s="14">
        <f t="shared" si="42"/>
        <v>3327.0106339893559</v>
      </c>
    </row>
    <row r="45" spans="1:80" x14ac:dyDescent="0.3">
      <c r="A45" t="s">
        <v>259</v>
      </c>
      <c r="B45" t="s">
        <v>283</v>
      </c>
      <c r="C45" t="s">
        <v>307</v>
      </c>
      <c r="D45" t="s">
        <v>305</v>
      </c>
      <c r="E45" t="s">
        <v>306</v>
      </c>
      <c r="F45" s="13">
        <v>1172.8465352843727</v>
      </c>
      <c r="G45" s="13">
        <v>1139.8984947492379</v>
      </c>
      <c r="H45" s="13">
        <v>1278.4013255182781</v>
      </c>
      <c r="I45" s="13">
        <v>1292.3037062315275</v>
      </c>
      <c r="J45" s="13">
        <v>1229.2615297034251</v>
      </c>
      <c r="K45" s="13">
        <v>1226.3129037408487</v>
      </c>
      <c r="L45" s="13">
        <v>1354.3605999428755</v>
      </c>
      <c r="M45" s="13">
        <v>1250.6170513480897</v>
      </c>
      <c r="N45" s="13">
        <v>1405.4142186920371</v>
      </c>
      <c r="O45" s="13">
        <v>1312.6548383960785</v>
      </c>
      <c r="P45" s="13">
        <v>1282.1935642884619</v>
      </c>
      <c r="Q45" s="13">
        <v>1334.9101425020895</v>
      </c>
      <c r="R45" s="13">
        <v>2015.4324574598577</v>
      </c>
      <c r="S45" s="13">
        <v>1937.7200319475542</v>
      </c>
      <c r="T45" s="13">
        <v>1969.8015705115426</v>
      </c>
      <c r="U45" s="13">
        <v>1927.5795494219744</v>
      </c>
      <c r="V45" s="13">
        <v>1852.0837630932149</v>
      </c>
      <c r="W45" s="13">
        <v>1882.2165588831012</v>
      </c>
      <c r="X45" s="13">
        <v>1940.7026927241684</v>
      </c>
      <c r="Y45" s="13">
        <v>1815.8420067439265</v>
      </c>
      <c r="Z45" s="13">
        <v>1931.149329977161</v>
      </c>
      <c r="AA45" s="13">
        <v>1976.4796349934693</v>
      </c>
      <c r="AB45" s="13">
        <v>2020.2464614671565</v>
      </c>
      <c r="AC45" s="13">
        <v>1960.8642095736705</v>
      </c>
      <c r="AD45" s="14">
        <f t="shared" si="62"/>
        <v>3188.2789927442304</v>
      </c>
      <c r="AE45" s="14">
        <f t="shared" si="63"/>
        <v>3077.6185266967923</v>
      </c>
      <c r="AF45" s="14">
        <f t="shared" si="64"/>
        <v>3248.2028960298207</v>
      </c>
      <c r="AG45" s="14">
        <f t="shared" si="65"/>
        <v>3219.8832556535017</v>
      </c>
      <c r="AH45" s="164">
        <v>3081.34529279664</v>
      </c>
      <c r="AI45" s="164">
        <v>3108.5294626239502</v>
      </c>
      <c r="AJ45" s="164">
        <v>3295.0632926670442</v>
      </c>
      <c r="AK45" s="164">
        <v>3066.4590580920167</v>
      </c>
      <c r="AL45" s="14">
        <f t="shared" si="66"/>
        <v>3336.5635486691981</v>
      </c>
      <c r="AM45" s="14">
        <f t="shared" si="67"/>
        <v>3289.1344733895476</v>
      </c>
      <c r="AN45" s="14">
        <f t="shared" si="68"/>
        <v>3302.4400257556181</v>
      </c>
      <c r="AO45" s="14">
        <f t="shared" si="69"/>
        <v>3295.7743520757599</v>
      </c>
      <c r="AP45" s="13">
        <v>120377</v>
      </c>
      <c r="AQ45" s="13">
        <v>121553.685</v>
      </c>
      <c r="AR45" s="13">
        <v>122462.446</v>
      </c>
      <c r="AS45" s="14">
        <f t="shared" si="7"/>
        <v>974.31115186819136</v>
      </c>
      <c r="AT45" s="14">
        <f t="shared" si="8"/>
        <v>946.94044107199704</v>
      </c>
      <c r="AU45" s="14">
        <f t="shared" si="9"/>
        <v>1061.9979942333487</v>
      </c>
      <c r="AV45" s="14">
        <f t="shared" si="10"/>
        <v>1063.1546927034976</v>
      </c>
      <c r="AW45" s="14">
        <f t="shared" si="11"/>
        <v>1011.291043709144</v>
      </c>
      <c r="AX45" s="14">
        <f t="shared" si="12"/>
        <v>1008.8652629007905</v>
      </c>
      <c r="AY45" s="14">
        <f t="shared" si="13"/>
        <v>1114.2077674920968</v>
      </c>
      <c r="AZ45" s="14">
        <f t="shared" si="14"/>
        <v>1021.2249487063895</v>
      </c>
      <c r="BA45" s="14">
        <f t="shared" si="15"/>
        <v>1156.2086486247103</v>
      </c>
      <c r="BB45" s="14">
        <f t="shared" si="16"/>
        <v>1079.8971980126137</v>
      </c>
      <c r="BC45" s="14">
        <f t="shared" si="17"/>
        <v>1054.837263295195</v>
      </c>
      <c r="BD45" s="14">
        <f t="shared" si="18"/>
        <v>1090.0567366603877</v>
      </c>
      <c r="BE45" s="14">
        <f t="shared" si="19"/>
        <v>1674.2670588732547</v>
      </c>
      <c r="BF45" s="14">
        <f t="shared" si="20"/>
        <v>1609.7095225396499</v>
      </c>
      <c r="BG45" s="14">
        <f t="shared" si="21"/>
        <v>1636.36040980548</v>
      </c>
      <c r="BH45" s="14">
        <f t="shared" si="22"/>
        <v>1585.784544024292</v>
      </c>
      <c r="BI45" s="14">
        <f t="shared" si="23"/>
        <v>1523.6755373506076</v>
      </c>
      <c r="BJ45" s="14">
        <f t="shared" si="24"/>
        <v>1548.4652389461505</v>
      </c>
      <c r="BK45" s="14">
        <f t="shared" si="25"/>
        <v>1596.5807147057437</v>
      </c>
      <c r="BL45" s="14">
        <f t="shared" si="26"/>
        <v>1482.7745697190521</v>
      </c>
      <c r="BM45" s="14">
        <f t="shared" si="27"/>
        <v>1588.7213373886286</v>
      </c>
      <c r="BN45" s="14">
        <f t="shared" si="28"/>
        <v>1626.0137526834085</v>
      </c>
      <c r="BO45" s="14">
        <f t="shared" si="29"/>
        <v>1662.0199226927232</v>
      </c>
      <c r="BP45" s="14">
        <f t="shared" si="30"/>
        <v>1601.196345182972</v>
      </c>
      <c r="BQ45" s="14">
        <f t="shared" si="31"/>
        <v>2648.5782107414457</v>
      </c>
      <c r="BR45" s="14">
        <f t="shared" si="32"/>
        <v>2556.6499636116473</v>
      </c>
      <c r="BS45" s="14">
        <f t="shared" si="33"/>
        <v>2698.3584040388287</v>
      </c>
      <c r="BT45" s="14">
        <f t="shared" si="34"/>
        <v>2648.9392367277896</v>
      </c>
      <c r="BU45" s="14">
        <f t="shared" si="35"/>
        <v>2534.9665810597517</v>
      </c>
      <c r="BV45" s="14">
        <f t="shared" si="36"/>
        <v>2557.3305018469414</v>
      </c>
      <c r="BW45" s="14">
        <f t="shared" si="37"/>
        <v>2710.7884821978405</v>
      </c>
      <c r="BX45" s="14">
        <f t="shared" si="38"/>
        <v>2503.9995184254421</v>
      </c>
      <c r="BY45" s="14">
        <f t="shared" si="39"/>
        <v>2744.9299860133392</v>
      </c>
      <c r="BZ45" s="14">
        <f t="shared" si="40"/>
        <v>2705.9109506960217</v>
      </c>
      <c r="CA45" s="14">
        <f t="shared" si="41"/>
        <v>2716.857185987918</v>
      </c>
      <c r="CB45" s="14">
        <f t="shared" si="42"/>
        <v>2691.2530818433597</v>
      </c>
    </row>
    <row r="46" spans="1:80" x14ac:dyDescent="0.3">
      <c r="A46" t="s">
        <v>226</v>
      </c>
      <c r="B46" t="s">
        <v>245</v>
      </c>
      <c r="C46" t="s">
        <v>220</v>
      </c>
      <c r="D46" t="s">
        <v>311</v>
      </c>
      <c r="E46" t="s">
        <v>312</v>
      </c>
      <c r="F46" s="13">
        <v>5378.2879361392843</v>
      </c>
      <c r="G46" s="13">
        <v>5475.524712658932</v>
      </c>
      <c r="H46" s="13">
        <v>7615.7277738152243</v>
      </c>
      <c r="I46" s="13">
        <v>7865.705804794271</v>
      </c>
      <c r="J46" s="13">
        <v>5299.8889713095305</v>
      </c>
      <c r="K46" s="13">
        <v>5476.5905416655496</v>
      </c>
      <c r="L46" s="13">
        <v>5776.4872658041286</v>
      </c>
      <c r="M46" s="13">
        <v>5516.539879214547</v>
      </c>
      <c r="N46" s="13">
        <v>8030.4941928374374</v>
      </c>
      <c r="O46" s="13">
        <v>7444.3079535634843</v>
      </c>
      <c r="P46" s="13">
        <v>7702.9155382405643</v>
      </c>
      <c r="Q46" s="13">
        <v>7950.3531898264137</v>
      </c>
      <c r="R46" s="13">
        <v>11810.584211589357</v>
      </c>
      <c r="S46" s="13">
        <v>11898.807939702283</v>
      </c>
      <c r="T46" s="13">
        <v>13236.453152698055</v>
      </c>
      <c r="U46" s="13">
        <v>13084.614679600825</v>
      </c>
      <c r="V46" s="13">
        <v>11465.94625339819</v>
      </c>
      <c r="W46" s="13">
        <v>11305.525646568267</v>
      </c>
      <c r="X46" s="13">
        <v>11891.520418000549</v>
      </c>
      <c r="Y46" s="13">
        <v>11657.47712789415</v>
      </c>
      <c r="Z46" s="13">
        <v>12571.123991489132</v>
      </c>
      <c r="AA46" s="13">
        <v>12545.042231381594</v>
      </c>
      <c r="AB46" s="13">
        <v>13440.093982497821</v>
      </c>
      <c r="AC46" s="13">
        <v>12839.312827360895</v>
      </c>
      <c r="AD46" s="14">
        <f t="shared" si="62"/>
        <v>17188.872147728642</v>
      </c>
      <c r="AE46" s="14">
        <f t="shared" si="63"/>
        <v>17374.332652361216</v>
      </c>
      <c r="AF46" s="14">
        <f t="shared" si="64"/>
        <v>20852.18092651328</v>
      </c>
      <c r="AG46" s="14">
        <f t="shared" si="65"/>
        <v>20950.320484395095</v>
      </c>
      <c r="AH46" s="164">
        <v>16765.835224707716</v>
      </c>
      <c r="AI46" s="164">
        <v>16782.116188233817</v>
      </c>
      <c r="AJ46" s="164">
        <v>17668.007683804677</v>
      </c>
      <c r="AK46" s="164">
        <v>17174.017007108698</v>
      </c>
      <c r="AL46" s="14">
        <f t="shared" si="66"/>
        <v>20601.618184326569</v>
      </c>
      <c r="AM46" s="14">
        <f t="shared" si="67"/>
        <v>19989.350184945077</v>
      </c>
      <c r="AN46" s="14">
        <f t="shared" si="68"/>
        <v>21143.009520738386</v>
      </c>
      <c r="AO46" s="14">
        <f t="shared" si="69"/>
        <v>20789.666017187308</v>
      </c>
      <c r="AP46" s="13">
        <v>534800</v>
      </c>
      <c r="AQ46" s="13">
        <v>535355.29799999995</v>
      </c>
      <c r="AR46" s="13">
        <v>536782.51800000004</v>
      </c>
      <c r="AS46" s="14">
        <f t="shared" si="7"/>
        <v>1005.6634136386097</v>
      </c>
      <c r="AT46" s="14">
        <f t="shared" si="8"/>
        <v>1023.8453090237346</v>
      </c>
      <c r="AU46" s="14">
        <f t="shared" si="9"/>
        <v>1424.0328672055393</v>
      </c>
      <c r="AV46" s="14">
        <f t="shared" si="10"/>
        <v>1469.2496430275864</v>
      </c>
      <c r="AW46" s="14">
        <f t="shared" si="11"/>
        <v>989.97600119192816</v>
      </c>
      <c r="AX46" s="14">
        <f t="shared" si="12"/>
        <v>1022.9824122643781</v>
      </c>
      <c r="AY46" s="14">
        <f t="shared" si="13"/>
        <v>1079.0006725223682</v>
      </c>
      <c r="AZ46" s="14">
        <f t="shared" si="14"/>
        <v>1027.7048328191916</v>
      </c>
      <c r="BA46" s="14">
        <f t="shared" si="15"/>
        <v>1500.030768881536</v>
      </c>
      <c r="BB46" s="14">
        <f t="shared" si="16"/>
        <v>1390.5359639428627</v>
      </c>
      <c r="BC46" s="14">
        <f t="shared" si="17"/>
        <v>1438.8417499588404</v>
      </c>
      <c r="BD46" s="14">
        <f t="shared" si="18"/>
        <v>1481.1125405962669</v>
      </c>
      <c r="BE46" s="14">
        <f t="shared" si="19"/>
        <v>2208.4114083001791</v>
      </c>
      <c r="BF46" s="14">
        <f t="shared" si="20"/>
        <v>2224.9079917169565</v>
      </c>
      <c r="BG46" s="14">
        <f t="shared" si="21"/>
        <v>2475.0286373780959</v>
      </c>
      <c r="BH46" s="14">
        <f t="shared" si="22"/>
        <v>2444.099223166897</v>
      </c>
      <c r="BI46" s="14">
        <f t="shared" si="23"/>
        <v>2141.7451730155831</v>
      </c>
      <c r="BJ46" s="14">
        <f t="shared" si="24"/>
        <v>2111.7799130416502</v>
      </c>
      <c r="BK46" s="14">
        <f t="shared" si="25"/>
        <v>2221.2389533502947</v>
      </c>
      <c r="BL46" s="14">
        <f t="shared" si="26"/>
        <v>2171.7318908463685</v>
      </c>
      <c r="BM46" s="14">
        <f t="shared" si="27"/>
        <v>2348.1833538311471</v>
      </c>
      <c r="BN46" s="14">
        <f t="shared" si="28"/>
        <v>2343.3114939270845</v>
      </c>
      <c r="BO46" s="14">
        <f t="shared" si="29"/>
        <v>2510.4998554619369</v>
      </c>
      <c r="BP46" s="14">
        <f t="shared" si="30"/>
        <v>2391.9021944304254</v>
      </c>
      <c r="BQ46" s="14">
        <f t="shared" si="31"/>
        <v>3214.0748219387888</v>
      </c>
      <c r="BR46" s="14">
        <f t="shared" si="32"/>
        <v>3248.7533007406905</v>
      </c>
      <c r="BS46" s="14">
        <f t="shared" si="33"/>
        <v>3899.0615045836348</v>
      </c>
      <c r="BT46" s="14">
        <f t="shared" si="34"/>
        <v>3913.3488661944834</v>
      </c>
      <c r="BU46" s="14">
        <f t="shared" si="35"/>
        <v>3131.7211742075106</v>
      </c>
      <c r="BV46" s="14">
        <f t="shared" si="36"/>
        <v>3134.7623253060287</v>
      </c>
      <c r="BW46" s="14">
        <f t="shared" si="37"/>
        <v>3300.2396258726626</v>
      </c>
      <c r="BX46" s="14">
        <f t="shared" si="38"/>
        <v>3199.4367236655598</v>
      </c>
      <c r="BY46" s="14">
        <f t="shared" si="39"/>
        <v>3848.2141227126835</v>
      </c>
      <c r="BZ46" s="14">
        <f t="shared" si="40"/>
        <v>3733.8474578699465</v>
      </c>
      <c r="CA46" s="14">
        <f t="shared" si="41"/>
        <v>3949.3416054207773</v>
      </c>
      <c r="CB46" s="14">
        <f t="shared" si="42"/>
        <v>3873.0147350266921</v>
      </c>
    </row>
    <row r="47" spans="1:80" x14ac:dyDescent="0.3">
      <c r="A47" t="s">
        <v>241</v>
      </c>
      <c r="B47" t="s">
        <v>276</v>
      </c>
      <c r="C47" t="s">
        <v>317</v>
      </c>
      <c r="D47" t="s">
        <v>315</v>
      </c>
      <c r="E47" t="s">
        <v>316</v>
      </c>
      <c r="F47" s="13">
        <v>1870.3513167007081</v>
      </c>
      <c r="G47" s="13">
        <v>1996.9217640382672</v>
      </c>
      <c r="H47" s="13">
        <v>2341.2858900032002</v>
      </c>
      <c r="I47" s="13">
        <v>2658.5170353112376</v>
      </c>
      <c r="J47" s="13">
        <v>2564.898060303889</v>
      </c>
      <c r="K47" s="13">
        <v>2528.67375051715</v>
      </c>
      <c r="L47" s="13">
        <v>2515.3440925913696</v>
      </c>
      <c r="M47" s="13">
        <v>2447.8536195892234</v>
      </c>
      <c r="N47" s="13">
        <v>2882.5414346209786</v>
      </c>
      <c r="O47" s="13">
        <v>3001.9614554261934</v>
      </c>
      <c r="P47" s="13">
        <v>3309.0077697168772</v>
      </c>
      <c r="Q47" s="13">
        <v>3453.5349148301402</v>
      </c>
      <c r="R47" s="13">
        <v>5072.3319796005644</v>
      </c>
      <c r="S47" s="13">
        <v>5104.7145978181379</v>
      </c>
      <c r="T47" s="13">
        <v>5480.7020883789519</v>
      </c>
      <c r="U47" s="13">
        <v>5454.7199257036264</v>
      </c>
      <c r="V47" s="13">
        <v>5379.1071300300819</v>
      </c>
      <c r="W47" s="13">
        <v>5283.8303828027365</v>
      </c>
      <c r="X47" s="13">
        <v>5510.8671281848956</v>
      </c>
      <c r="Y47" s="13">
        <v>5434.9119689264562</v>
      </c>
      <c r="Z47" s="13">
        <v>5241.8734985150377</v>
      </c>
      <c r="AA47" s="13">
        <v>5382.640808185768</v>
      </c>
      <c r="AB47" s="13">
        <v>5632.9568276788123</v>
      </c>
      <c r="AC47" s="13">
        <v>5646.1767039210617</v>
      </c>
      <c r="AD47" s="14">
        <f t="shared" si="62"/>
        <v>6942.683296301273</v>
      </c>
      <c r="AE47" s="14">
        <f t="shared" si="63"/>
        <v>7101.6363618564046</v>
      </c>
      <c r="AF47" s="14">
        <f t="shared" si="64"/>
        <v>7821.9879783821525</v>
      </c>
      <c r="AG47" s="14">
        <f t="shared" si="65"/>
        <v>8113.2369610148635</v>
      </c>
      <c r="AH47" s="164">
        <v>7944.0051903339699</v>
      </c>
      <c r="AI47" s="164">
        <v>7812.504133319886</v>
      </c>
      <c r="AJ47" s="164">
        <v>8026.2112207762648</v>
      </c>
      <c r="AK47" s="164">
        <v>7882.7655885156801</v>
      </c>
      <c r="AL47" s="14">
        <f t="shared" si="66"/>
        <v>8124.4149331360168</v>
      </c>
      <c r="AM47" s="14">
        <f t="shared" si="67"/>
        <v>8384.6022636119615</v>
      </c>
      <c r="AN47" s="14">
        <f t="shared" si="68"/>
        <v>8941.9645973956904</v>
      </c>
      <c r="AO47" s="14">
        <f t="shared" si="69"/>
        <v>9099.711618751202</v>
      </c>
      <c r="AP47" s="13">
        <v>329102</v>
      </c>
      <c r="AQ47" s="13">
        <v>330551.64299999998</v>
      </c>
      <c r="AR47" s="13">
        <v>332469.12800000003</v>
      </c>
      <c r="AS47" s="14">
        <f t="shared" si="7"/>
        <v>568.31964457849188</v>
      </c>
      <c r="AT47" s="14">
        <f t="shared" si="8"/>
        <v>606.7789816039608</v>
      </c>
      <c r="AU47" s="14">
        <f t="shared" si="9"/>
        <v>711.41648789834153</v>
      </c>
      <c r="AV47" s="14">
        <f t="shared" si="10"/>
        <v>804.26677392471413</v>
      </c>
      <c r="AW47" s="14">
        <f t="shared" si="11"/>
        <v>775.94473197154525</v>
      </c>
      <c r="AX47" s="14">
        <f t="shared" si="12"/>
        <v>764.98598753513079</v>
      </c>
      <c r="AY47" s="14">
        <f t="shared" si="13"/>
        <v>760.95343824727854</v>
      </c>
      <c r="AZ47" s="14">
        <f t="shared" si="14"/>
        <v>736.26493813561638</v>
      </c>
      <c r="BA47" s="14">
        <f t="shared" si="15"/>
        <v>872.03966329127536</v>
      </c>
      <c r="BB47" s="14">
        <f t="shared" si="16"/>
        <v>908.16715602475267</v>
      </c>
      <c r="BC47" s="14">
        <f t="shared" si="17"/>
        <v>1001.0562161135218</v>
      </c>
      <c r="BD47" s="14">
        <f t="shared" si="18"/>
        <v>1038.7535635579793</v>
      </c>
      <c r="BE47" s="14">
        <f t="shared" si="19"/>
        <v>1541.2644042274324</v>
      </c>
      <c r="BF47" s="14">
        <f t="shared" si="20"/>
        <v>1551.1040947238662</v>
      </c>
      <c r="BG47" s="14">
        <f t="shared" si="21"/>
        <v>1665.3505868633285</v>
      </c>
      <c r="BH47" s="14">
        <f t="shared" si="22"/>
        <v>1650.1869045931883</v>
      </c>
      <c r="BI47" s="14">
        <f t="shared" si="23"/>
        <v>1627.3121746456065</v>
      </c>
      <c r="BJ47" s="14">
        <f t="shared" si="24"/>
        <v>1598.4886158326362</v>
      </c>
      <c r="BK47" s="14">
        <f t="shared" si="25"/>
        <v>1667.1728139572115</v>
      </c>
      <c r="BL47" s="14">
        <f t="shared" si="26"/>
        <v>1634.711770569704</v>
      </c>
      <c r="BM47" s="14">
        <f t="shared" si="27"/>
        <v>1585.7956266503984</v>
      </c>
      <c r="BN47" s="14">
        <f t="shared" si="28"/>
        <v>1628.3811991779355</v>
      </c>
      <c r="BO47" s="14">
        <f t="shared" si="29"/>
        <v>1704.1079501392198</v>
      </c>
      <c r="BP47" s="14">
        <f t="shared" si="30"/>
        <v>1698.2559366898756</v>
      </c>
      <c r="BQ47" s="14">
        <f t="shared" si="31"/>
        <v>2109.5840488059243</v>
      </c>
      <c r="BR47" s="14">
        <f t="shared" si="32"/>
        <v>2157.8830763278265</v>
      </c>
      <c r="BS47" s="14">
        <f t="shared" si="33"/>
        <v>2376.7670747616703</v>
      </c>
      <c r="BT47" s="14">
        <f t="shared" si="34"/>
        <v>2454.4536785179021</v>
      </c>
      <c r="BU47" s="14">
        <f t="shared" si="35"/>
        <v>2403.2569066171518</v>
      </c>
      <c r="BV47" s="14">
        <f t="shared" si="36"/>
        <v>2363.4746033677666</v>
      </c>
      <c r="BW47" s="14">
        <f t="shared" si="37"/>
        <v>2428.1262522044899</v>
      </c>
      <c r="BX47" s="14">
        <f t="shared" si="38"/>
        <v>2370.9767087053206</v>
      </c>
      <c r="BY47" s="14">
        <f t="shared" si="39"/>
        <v>2457.8352899416741</v>
      </c>
      <c r="BZ47" s="14">
        <f t="shared" si="40"/>
        <v>2536.5483552026885</v>
      </c>
      <c r="CA47" s="14">
        <f t="shared" si="41"/>
        <v>2705.1641662527422</v>
      </c>
      <c r="CB47" s="14">
        <f t="shared" si="42"/>
        <v>2737.0095002478547</v>
      </c>
    </row>
    <row r="48" spans="1:80" x14ac:dyDescent="0.3">
      <c r="A48" t="s">
        <v>259</v>
      </c>
      <c r="B48" t="s">
        <v>283</v>
      </c>
      <c r="C48" t="s">
        <v>313</v>
      </c>
      <c r="D48" t="s">
        <v>321</v>
      </c>
      <c r="E48" t="s">
        <v>322</v>
      </c>
      <c r="F48" s="13">
        <v>1857.4891223682739</v>
      </c>
      <c r="G48" s="13">
        <v>1754.9788143754263</v>
      </c>
      <c r="H48" s="13">
        <v>1794.3236723224172</v>
      </c>
      <c r="I48" s="13">
        <v>1504.5183674291579</v>
      </c>
      <c r="J48" s="13">
        <v>1889.2149292118806</v>
      </c>
      <c r="K48" s="13">
        <v>1901.1524164745338</v>
      </c>
      <c r="L48" s="13">
        <v>1958.1544622650022</v>
      </c>
      <c r="M48" s="13">
        <v>1760.1972571861422</v>
      </c>
      <c r="N48" s="13">
        <v>1460.2392339020801</v>
      </c>
      <c r="O48" s="13">
        <v>1474.8565890088321</v>
      </c>
      <c r="P48" s="13">
        <v>1550.6781179520021</v>
      </c>
      <c r="Q48" s="13">
        <v>1399.8461040083475</v>
      </c>
      <c r="R48" s="13">
        <v>4296.163730383656</v>
      </c>
      <c r="S48" s="13">
        <v>4165.9414864165083</v>
      </c>
      <c r="T48" s="13">
        <v>4087.3748276045067</v>
      </c>
      <c r="U48" s="13">
        <v>4092.5021201812633</v>
      </c>
      <c r="V48" s="13">
        <v>4177.8482966634892</v>
      </c>
      <c r="W48" s="13">
        <v>4110.7827615027109</v>
      </c>
      <c r="X48" s="13">
        <v>4326.0840961247368</v>
      </c>
      <c r="Y48" s="13">
        <v>4169.662415606057</v>
      </c>
      <c r="Z48" s="13">
        <v>4198.0517325105993</v>
      </c>
      <c r="AA48" s="13">
        <v>3865.8158480210486</v>
      </c>
      <c r="AB48" s="13">
        <v>4156.0366220081305</v>
      </c>
      <c r="AC48" s="13">
        <v>4087.7601655733142</v>
      </c>
      <c r="AD48" s="14">
        <f t="shared" si="62"/>
        <v>6153.6528527519295</v>
      </c>
      <c r="AE48" s="14">
        <f t="shared" si="63"/>
        <v>5920.920300791935</v>
      </c>
      <c r="AF48" s="14">
        <f t="shared" si="64"/>
        <v>5881.6984999269243</v>
      </c>
      <c r="AG48" s="14">
        <f t="shared" si="65"/>
        <v>5597.0204876104217</v>
      </c>
      <c r="AH48" s="164">
        <v>6067.0632258753703</v>
      </c>
      <c r="AI48" s="164">
        <v>6011.9351779772451</v>
      </c>
      <c r="AJ48" s="164">
        <v>6284.2385583897385</v>
      </c>
      <c r="AK48" s="164">
        <v>5929.8596727921995</v>
      </c>
      <c r="AL48" s="14">
        <f t="shared" si="66"/>
        <v>5658.2909664126792</v>
      </c>
      <c r="AM48" s="14">
        <f t="shared" si="67"/>
        <v>5340.6724370298807</v>
      </c>
      <c r="AN48" s="14">
        <f t="shared" si="68"/>
        <v>5706.7147399601326</v>
      </c>
      <c r="AO48" s="14">
        <f t="shared" si="69"/>
        <v>5487.6062695816618</v>
      </c>
      <c r="AP48" s="13">
        <v>288155</v>
      </c>
      <c r="AQ48" s="13">
        <v>291840.95600000001</v>
      </c>
      <c r="AR48" s="13">
        <v>293718.76500000001</v>
      </c>
      <c r="AS48" s="14">
        <f t="shared" si="7"/>
        <v>644.61457284040671</v>
      </c>
      <c r="AT48" s="14">
        <f t="shared" si="8"/>
        <v>609.03986201017722</v>
      </c>
      <c r="AU48" s="14">
        <f t="shared" si="9"/>
        <v>622.69392248006011</v>
      </c>
      <c r="AV48" s="14">
        <f t="shared" si="10"/>
        <v>515.52680886542805</v>
      </c>
      <c r="AW48" s="14">
        <f t="shared" si="11"/>
        <v>647.34400377028669</v>
      </c>
      <c r="AX48" s="14">
        <f t="shared" si="12"/>
        <v>651.43441226752759</v>
      </c>
      <c r="AY48" s="14">
        <f t="shared" si="13"/>
        <v>670.96629928288826</v>
      </c>
      <c r="AZ48" s="14">
        <f t="shared" si="14"/>
        <v>599.27981012249666</v>
      </c>
      <c r="BA48" s="14">
        <f t="shared" si="15"/>
        <v>500.35445809808817</v>
      </c>
      <c r="BB48" s="14">
        <f t="shared" si="16"/>
        <v>505.36312970713817</v>
      </c>
      <c r="BC48" s="14">
        <f t="shared" si="17"/>
        <v>531.34355753412558</v>
      </c>
      <c r="BD48" s="14">
        <f t="shared" si="18"/>
        <v>476.59403171205196</v>
      </c>
      <c r="BE48" s="14">
        <f t="shared" si="19"/>
        <v>1490.9211120347229</v>
      </c>
      <c r="BF48" s="14">
        <f t="shared" si="20"/>
        <v>1445.7293770423933</v>
      </c>
      <c r="BG48" s="14">
        <f t="shared" si="21"/>
        <v>1418.4639612724079</v>
      </c>
      <c r="BH48" s="14">
        <f t="shared" si="22"/>
        <v>1402.3056175094434</v>
      </c>
      <c r="BI48" s="14">
        <f t="shared" si="23"/>
        <v>1431.5496885445677</v>
      </c>
      <c r="BJ48" s="14">
        <f t="shared" si="24"/>
        <v>1408.5695228817406</v>
      </c>
      <c r="BK48" s="14">
        <f t="shared" si="25"/>
        <v>1482.3430389683676</v>
      </c>
      <c r="BL48" s="14">
        <f t="shared" si="26"/>
        <v>1419.6104956406366</v>
      </c>
      <c r="BM48" s="14">
        <f t="shared" si="27"/>
        <v>1438.4724440494908</v>
      </c>
      <c r="BN48" s="14">
        <f t="shared" si="28"/>
        <v>1324.631025407225</v>
      </c>
      <c r="BO48" s="14">
        <f t="shared" si="29"/>
        <v>1424.075866174222</v>
      </c>
      <c r="BP48" s="14">
        <f t="shared" si="30"/>
        <v>1391.725913587208</v>
      </c>
      <c r="BQ48" s="14">
        <f t="shared" si="31"/>
        <v>2135.5356848751294</v>
      </c>
      <c r="BR48" s="14">
        <f t="shared" si="32"/>
        <v>2054.7692390525708</v>
      </c>
      <c r="BS48" s="14">
        <f t="shared" si="33"/>
        <v>2041.157883752468</v>
      </c>
      <c r="BT48" s="14">
        <f t="shared" si="34"/>
        <v>1917.8324263748718</v>
      </c>
      <c r="BU48" s="14">
        <f t="shared" si="35"/>
        <v>2078.8936923148544</v>
      </c>
      <c r="BV48" s="14">
        <f t="shared" si="36"/>
        <v>2060.0039351492683</v>
      </c>
      <c r="BW48" s="14">
        <f t="shared" si="37"/>
        <v>2153.3093382512557</v>
      </c>
      <c r="BX48" s="14">
        <f t="shared" si="38"/>
        <v>2018.8903057631335</v>
      </c>
      <c r="BY48" s="14">
        <f t="shared" si="39"/>
        <v>1938.8269021475789</v>
      </c>
      <c r="BZ48" s="14">
        <f t="shared" si="40"/>
        <v>1829.9941551143631</v>
      </c>
      <c r="CA48" s="14">
        <f t="shared" si="41"/>
        <v>1955.4194237083477</v>
      </c>
      <c r="CB48" s="14">
        <f t="shared" si="42"/>
        <v>1868.3199452992599</v>
      </c>
    </row>
    <row r="49" spans="1:80" x14ac:dyDescent="0.3">
      <c r="A49" t="s">
        <v>250</v>
      </c>
      <c r="B49" t="s">
        <v>291</v>
      </c>
      <c r="C49" t="s">
        <v>302</v>
      </c>
      <c r="D49" t="s">
        <v>324</v>
      </c>
      <c r="E49" t="s">
        <v>325</v>
      </c>
      <c r="F49" s="13">
        <v>3924.1102751611652</v>
      </c>
      <c r="G49" s="13">
        <v>3980.2561943246546</v>
      </c>
      <c r="H49" s="13">
        <v>4112.9944288570105</v>
      </c>
      <c r="I49" s="13">
        <v>4008.7618620930061</v>
      </c>
      <c r="J49" s="13">
        <v>3467.3992103159449</v>
      </c>
      <c r="K49" s="13">
        <v>3591.2219121292046</v>
      </c>
      <c r="L49" s="13">
        <v>3597.1781503262173</v>
      </c>
      <c r="M49" s="13">
        <v>3584.2899993256433</v>
      </c>
      <c r="N49" s="13">
        <v>4235.2783204547568</v>
      </c>
      <c r="O49" s="13">
        <v>4777.8613663318629</v>
      </c>
      <c r="P49" s="13">
        <v>5183.1491670556625</v>
      </c>
      <c r="Q49" s="13">
        <v>5127.9937132373389</v>
      </c>
      <c r="R49" s="13">
        <v>7420.1321345418037</v>
      </c>
      <c r="S49" s="13">
        <v>7343.7199972615554</v>
      </c>
      <c r="T49" s="13">
        <v>7892.4717301267328</v>
      </c>
      <c r="U49" s="13">
        <v>8162.6531171985753</v>
      </c>
      <c r="V49" s="13">
        <v>8172.1759006713719</v>
      </c>
      <c r="W49" s="13">
        <v>8266.9392113955255</v>
      </c>
      <c r="X49" s="13">
        <v>8469.2195225842443</v>
      </c>
      <c r="Y49" s="13">
        <v>8136.6643664063686</v>
      </c>
      <c r="Z49" s="13">
        <v>7991.0826101604125</v>
      </c>
      <c r="AA49" s="13">
        <v>7986.4365980366347</v>
      </c>
      <c r="AB49" s="13">
        <v>8480.5193697741615</v>
      </c>
      <c r="AC49" s="13">
        <v>8349.3132223943103</v>
      </c>
      <c r="AD49" s="14">
        <f t="shared" si="62"/>
        <v>11344.242409702969</v>
      </c>
      <c r="AE49" s="14">
        <f t="shared" si="63"/>
        <v>11323.976191586211</v>
      </c>
      <c r="AF49" s="14">
        <f t="shared" si="64"/>
        <v>12005.466158983743</v>
      </c>
      <c r="AG49" s="14">
        <f t="shared" si="65"/>
        <v>12171.414979291581</v>
      </c>
      <c r="AH49" s="164">
        <v>11639.575110987316</v>
      </c>
      <c r="AI49" s="164">
        <v>11858.161123524731</v>
      </c>
      <c r="AJ49" s="164">
        <v>12066.397672910462</v>
      </c>
      <c r="AK49" s="164">
        <v>11720.954365732012</v>
      </c>
      <c r="AL49" s="14">
        <f t="shared" si="66"/>
        <v>12226.36093061517</v>
      </c>
      <c r="AM49" s="14">
        <f t="shared" si="67"/>
        <v>12764.297964368498</v>
      </c>
      <c r="AN49" s="14">
        <f t="shared" si="68"/>
        <v>13663.668536829824</v>
      </c>
      <c r="AO49" s="14">
        <f t="shared" si="69"/>
        <v>13477.306935631648</v>
      </c>
      <c r="AP49" s="13">
        <v>459252</v>
      </c>
      <c r="AQ49" s="13">
        <v>466162.12800000003</v>
      </c>
      <c r="AR49" s="13">
        <v>470718.74699999997</v>
      </c>
      <c r="AS49" s="14">
        <f t="shared" si="7"/>
        <v>854.45687229694488</v>
      </c>
      <c r="AT49" s="14">
        <f t="shared" si="8"/>
        <v>866.68238664712499</v>
      </c>
      <c r="AU49" s="14">
        <f t="shared" si="9"/>
        <v>895.58552360294789</v>
      </c>
      <c r="AV49" s="14">
        <f t="shared" si="10"/>
        <v>859.95013779690964</v>
      </c>
      <c r="AW49" s="14">
        <f t="shared" si="11"/>
        <v>743.8182988378552</v>
      </c>
      <c r="AX49" s="14">
        <f t="shared" si="12"/>
        <v>770.38045272721172</v>
      </c>
      <c r="AY49" s="14">
        <f t="shared" si="13"/>
        <v>771.65817089418658</v>
      </c>
      <c r="AZ49" s="14">
        <f t="shared" si="14"/>
        <v>761.45044618876068</v>
      </c>
      <c r="BA49" s="14">
        <f t="shared" si="15"/>
        <v>908.54191408160818</v>
      </c>
      <c r="BB49" s="14">
        <f t="shared" si="16"/>
        <v>1024.9355491040369</v>
      </c>
      <c r="BC49" s="14">
        <f t="shared" si="17"/>
        <v>1111.8769320221702</v>
      </c>
      <c r="BD49" s="14">
        <f t="shared" si="18"/>
        <v>1089.3965336879473</v>
      </c>
      <c r="BE49" s="14">
        <f t="shared" si="19"/>
        <v>1615.6994709967087</v>
      </c>
      <c r="BF49" s="14">
        <f t="shared" si="20"/>
        <v>1599.0610813369467</v>
      </c>
      <c r="BG49" s="14">
        <f t="shared" si="21"/>
        <v>1718.549234434849</v>
      </c>
      <c r="BH49" s="14">
        <f t="shared" si="22"/>
        <v>1751.0330906157556</v>
      </c>
      <c r="BI49" s="14">
        <f t="shared" si="23"/>
        <v>1753.0758956616421</v>
      </c>
      <c r="BJ49" s="14">
        <f t="shared" si="24"/>
        <v>1773.4042975270454</v>
      </c>
      <c r="BK49" s="14">
        <f t="shared" si="25"/>
        <v>1816.7969926944052</v>
      </c>
      <c r="BL49" s="14">
        <f t="shared" si="26"/>
        <v>1728.5617830739102</v>
      </c>
      <c r="BM49" s="14">
        <f t="shared" si="27"/>
        <v>1714.2281901888889</v>
      </c>
      <c r="BN49" s="14">
        <f t="shared" si="28"/>
        <v>1713.2315386282592</v>
      </c>
      <c r="BO49" s="14">
        <f t="shared" si="29"/>
        <v>1819.2210092567111</v>
      </c>
      <c r="BP49" s="14">
        <f t="shared" si="30"/>
        <v>1773.7371361575092</v>
      </c>
      <c r="BQ49" s="14">
        <f t="shared" si="31"/>
        <v>2470.1563432936532</v>
      </c>
      <c r="BR49" s="14">
        <f t="shared" si="32"/>
        <v>2465.7434679840721</v>
      </c>
      <c r="BS49" s="14">
        <f t="shared" si="33"/>
        <v>2614.1347580377969</v>
      </c>
      <c r="BT49" s="14">
        <f t="shared" si="34"/>
        <v>2610.9832284126651</v>
      </c>
      <c r="BU49" s="14">
        <f t="shared" si="35"/>
        <v>2496.8941944994972</v>
      </c>
      <c r="BV49" s="14">
        <f t="shared" si="36"/>
        <v>2543.7847502542568</v>
      </c>
      <c r="BW49" s="14">
        <f t="shared" si="37"/>
        <v>2588.4551635885919</v>
      </c>
      <c r="BX49" s="14">
        <f t="shared" si="38"/>
        <v>2490.0122292626711</v>
      </c>
      <c r="BY49" s="14">
        <f t="shared" si="39"/>
        <v>2622.7701042704975</v>
      </c>
      <c r="BZ49" s="14">
        <f t="shared" si="40"/>
        <v>2738.1670877322958</v>
      </c>
      <c r="CA49" s="14">
        <f t="shared" si="41"/>
        <v>2931.0979412788811</v>
      </c>
      <c r="CB49" s="14">
        <f t="shared" si="42"/>
        <v>2863.1336698454561</v>
      </c>
    </row>
    <row r="50" spans="1:80" x14ac:dyDescent="0.3">
      <c r="A50" t="s">
        <v>241</v>
      </c>
      <c r="B50" t="s">
        <v>276</v>
      </c>
      <c r="C50" t="s">
        <v>317</v>
      </c>
      <c r="D50" t="s">
        <v>326</v>
      </c>
      <c r="E50" t="s">
        <v>327</v>
      </c>
      <c r="F50" s="13">
        <v>1801.6520598179141</v>
      </c>
      <c r="G50" s="13">
        <v>1798.4331467417092</v>
      </c>
      <c r="H50" s="13">
        <v>1730.7617289956447</v>
      </c>
      <c r="I50" s="13">
        <v>1356.3545984176912</v>
      </c>
      <c r="J50" s="13">
        <v>1919.0965780811948</v>
      </c>
      <c r="K50" s="13">
        <v>1940.284496376185</v>
      </c>
      <c r="L50" s="13">
        <v>1940.3496318025484</v>
      </c>
      <c r="M50" s="13">
        <v>1901.7929903970758</v>
      </c>
      <c r="N50" s="13">
        <v>1554.09704009487</v>
      </c>
      <c r="O50" s="13">
        <v>1607.7539266695867</v>
      </c>
      <c r="P50" s="13">
        <v>1638.4125821252585</v>
      </c>
      <c r="Q50" s="13">
        <v>2352.918425439254</v>
      </c>
      <c r="R50" s="13">
        <v>5198.2469292360756</v>
      </c>
      <c r="S50" s="13">
        <v>5048.7453976998777</v>
      </c>
      <c r="T50" s="13">
        <v>5403.6831032036307</v>
      </c>
      <c r="U50" s="13">
        <v>5205.5190583132999</v>
      </c>
      <c r="V50" s="13">
        <v>5037.9214734060388</v>
      </c>
      <c r="W50" s="13">
        <v>5093.8823958685825</v>
      </c>
      <c r="X50" s="13">
        <v>5094.0139438865317</v>
      </c>
      <c r="Y50" s="13">
        <v>4981.0578659380899</v>
      </c>
      <c r="Z50" s="13">
        <v>5232.9901630541217</v>
      </c>
      <c r="AA50" s="13">
        <v>5248.911021098017</v>
      </c>
      <c r="AB50" s="13">
        <v>5429.6741729929799</v>
      </c>
      <c r="AC50" s="13">
        <v>5363.9582595308375</v>
      </c>
      <c r="AD50" s="14">
        <f t="shared" si="62"/>
        <v>6999.8989890539897</v>
      </c>
      <c r="AE50" s="14">
        <f t="shared" si="63"/>
        <v>6847.1785444415873</v>
      </c>
      <c r="AF50" s="14">
        <f t="shared" si="64"/>
        <v>7134.444832199275</v>
      </c>
      <c r="AG50" s="14">
        <f t="shared" si="65"/>
        <v>6561.8736567309916</v>
      </c>
      <c r="AH50" s="164">
        <v>6957.0180514872327</v>
      </c>
      <c r="AI50" s="164">
        <v>7034.1668922447652</v>
      </c>
      <c r="AJ50" s="164">
        <v>7034.3635756890781</v>
      </c>
      <c r="AK50" s="164">
        <v>6882.8508563351643</v>
      </c>
      <c r="AL50" s="14">
        <f t="shared" si="66"/>
        <v>6787.0872031489916</v>
      </c>
      <c r="AM50" s="14">
        <f t="shared" si="67"/>
        <v>6856.6649477676037</v>
      </c>
      <c r="AN50" s="14">
        <f t="shared" si="68"/>
        <v>7068.0867551182382</v>
      </c>
      <c r="AO50" s="14">
        <f t="shared" si="69"/>
        <v>7716.8766849700914</v>
      </c>
      <c r="AP50" s="13">
        <v>329391</v>
      </c>
      <c r="AQ50" s="13">
        <v>334406.31300000002</v>
      </c>
      <c r="AR50" s="13">
        <v>337999.81900000002</v>
      </c>
      <c r="AS50" s="14">
        <f t="shared" si="7"/>
        <v>546.96456788980697</v>
      </c>
      <c r="AT50" s="14">
        <f t="shared" si="8"/>
        <v>545.98733624832164</v>
      </c>
      <c r="AU50" s="14">
        <f t="shared" si="9"/>
        <v>525.44293225851482</v>
      </c>
      <c r="AV50" s="14">
        <f t="shared" si="10"/>
        <v>405.6007753710353</v>
      </c>
      <c r="AW50" s="14">
        <f t="shared" si="11"/>
        <v>573.88168329262214</v>
      </c>
      <c r="AX50" s="14">
        <f t="shared" si="12"/>
        <v>580.21766364685368</v>
      </c>
      <c r="AY50" s="14">
        <f t="shared" si="13"/>
        <v>580.23714157649533</v>
      </c>
      <c r="AZ50" s="14">
        <f t="shared" si="14"/>
        <v>562.66094935307513</v>
      </c>
      <c r="BA50" s="14">
        <f t="shared" si="15"/>
        <v>464.73316432123397</v>
      </c>
      <c r="BB50" s="14">
        <f t="shared" si="16"/>
        <v>480.77858107588611</v>
      </c>
      <c r="BC50" s="14">
        <f t="shared" si="17"/>
        <v>489.94666620580767</v>
      </c>
      <c r="BD50" s="14">
        <f t="shared" si="18"/>
        <v>696.13008444813806</v>
      </c>
      <c r="BE50" s="14">
        <f t="shared" si="19"/>
        <v>1578.1387254770398</v>
      </c>
      <c r="BF50" s="14">
        <f t="shared" si="20"/>
        <v>1532.7514709569714</v>
      </c>
      <c r="BG50" s="14">
        <f t="shared" si="21"/>
        <v>1640.5072097305726</v>
      </c>
      <c r="BH50" s="14">
        <f t="shared" si="22"/>
        <v>1556.6449722835523</v>
      </c>
      <c r="BI50" s="14">
        <f t="shared" si="23"/>
        <v>1506.5270234315337</v>
      </c>
      <c r="BJ50" s="14">
        <f t="shared" si="24"/>
        <v>1523.2614331262885</v>
      </c>
      <c r="BK50" s="14">
        <f t="shared" si="25"/>
        <v>1523.3007709057608</v>
      </c>
      <c r="BL50" s="14">
        <f t="shared" si="26"/>
        <v>1473.6865483167876</v>
      </c>
      <c r="BM50" s="14">
        <f t="shared" si="27"/>
        <v>1564.8598604817969</v>
      </c>
      <c r="BN50" s="14">
        <f t="shared" si="28"/>
        <v>1569.6207927444291</v>
      </c>
      <c r="BO50" s="14">
        <f t="shared" si="29"/>
        <v>1623.6757387391126</v>
      </c>
      <c r="BP50" s="14">
        <f t="shared" si="30"/>
        <v>1586.9707490970097</v>
      </c>
      <c r="BQ50" s="14">
        <f t="shared" si="31"/>
        <v>2125.1032933668466</v>
      </c>
      <c r="BR50" s="14">
        <f t="shared" si="32"/>
        <v>2078.7388072052931</v>
      </c>
      <c r="BS50" s="14">
        <f t="shared" si="33"/>
        <v>2165.9501419890871</v>
      </c>
      <c r="BT50" s="14">
        <f t="shared" si="34"/>
        <v>1962.2457476545878</v>
      </c>
      <c r="BU50" s="14">
        <f t="shared" si="35"/>
        <v>2080.4087067241558</v>
      </c>
      <c r="BV50" s="14">
        <f t="shared" si="36"/>
        <v>2103.4790967731419</v>
      </c>
      <c r="BW50" s="14">
        <f t="shared" si="37"/>
        <v>2103.5379124822557</v>
      </c>
      <c r="BX50" s="14">
        <f t="shared" si="38"/>
        <v>2036.3474976698624</v>
      </c>
      <c r="BY50" s="14">
        <f t="shared" si="39"/>
        <v>2029.5930248030309</v>
      </c>
      <c r="BZ50" s="14">
        <f t="shared" si="40"/>
        <v>2050.3993738203153</v>
      </c>
      <c r="CA50" s="14">
        <f t="shared" si="41"/>
        <v>2113.6224049449202</v>
      </c>
      <c r="CB50" s="14">
        <f t="shared" si="42"/>
        <v>2283.1008335451479</v>
      </c>
    </row>
    <row r="51" spans="1:80" x14ac:dyDescent="0.3">
      <c r="A51" t="s">
        <v>259</v>
      </c>
      <c r="B51" t="s">
        <v>283</v>
      </c>
      <c r="C51" t="s">
        <v>307</v>
      </c>
      <c r="D51" t="s">
        <v>329</v>
      </c>
      <c r="E51" t="s">
        <v>330</v>
      </c>
      <c r="F51" s="13">
        <v>4571.6763372664373</v>
      </c>
      <c r="G51" s="13">
        <v>4480.0389768157129</v>
      </c>
      <c r="H51" s="13">
        <v>4637.2468308084171</v>
      </c>
      <c r="I51" s="13">
        <v>4945.5823037914852</v>
      </c>
      <c r="J51" s="13">
        <v>4825.7181114524956</v>
      </c>
      <c r="K51" s="13">
        <v>4724.490788375123</v>
      </c>
      <c r="L51" s="13">
        <v>5107.7796188179391</v>
      </c>
      <c r="M51" s="13">
        <v>4558.5623155171907</v>
      </c>
      <c r="N51" s="13">
        <v>6080.9338644469617</v>
      </c>
      <c r="O51" s="13">
        <v>5666.7310756831866</v>
      </c>
      <c r="P51" s="13">
        <v>6317.0862476265065</v>
      </c>
      <c r="Q51" s="13">
        <v>6621.6539502851865</v>
      </c>
      <c r="R51" s="13">
        <v>8043.1595844325038</v>
      </c>
      <c r="S51" s="13">
        <v>7767.9318836921666</v>
      </c>
      <c r="T51" s="13">
        <v>8073.5169710825021</v>
      </c>
      <c r="U51" s="13">
        <v>8173.2258021679399</v>
      </c>
      <c r="V51" s="13">
        <v>7905.6308687572318</v>
      </c>
      <c r="W51" s="13">
        <v>7837.0597117827056</v>
      </c>
      <c r="X51" s="13">
        <v>8156.3089524303177</v>
      </c>
      <c r="Y51" s="13">
        <v>7913.9219818684105</v>
      </c>
      <c r="Z51" s="13">
        <v>8101.5238899049209</v>
      </c>
      <c r="AA51" s="13">
        <v>8117.406664548188</v>
      </c>
      <c r="AB51" s="13">
        <v>8829.3024854737523</v>
      </c>
      <c r="AC51" s="13">
        <v>8510.3521056942263</v>
      </c>
      <c r="AD51" s="14">
        <f t="shared" si="62"/>
        <v>12614.835921698941</v>
      </c>
      <c r="AE51" s="14">
        <f t="shared" si="63"/>
        <v>12247.970860507879</v>
      </c>
      <c r="AF51" s="14">
        <f t="shared" si="64"/>
        <v>12710.76380189092</v>
      </c>
      <c r="AG51" s="14">
        <f t="shared" si="65"/>
        <v>13118.808105959426</v>
      </c>
      <c r="AH51" s="164">
        <v>12731.348980209728</v>
      </c>
      <c r="AI51" s="164">
        <v>12561.550500157829</v>
      </c>
      <c r="AJ51" s="164">
        <v>13264.088571248256</v>
      </c>
      <c r="AK51" s="164">
        <v>12472.484297385603</v>
      </c>
      <c r="AL51" s="14">
        <f t="shared" si="66"/>
        <v>14182.457754351883</v>
      </c>
      <c r="AM51" s="14">
        <f t="shared" si="67"/>
        <v>13784.137740231374</v>
      </c>
      <c r="AN51" s="14">
        <f t="shared" si="68"/>
        <v>15146.388733100259</v>
      </c>
      <c r="AO51" s="14">
        <f t="shared" si="69"/>
        <v>15132.006055979413</v>
      </c>
      <c r="AP51" s="13">
        <v>535918</v>
      </c>
      <c r="AQ51" s="13">
        <v>541632.48399999994</v>
      </c>
      <c r="AR51" s="13">
        <v>546033.14800000004</v>
      </c>
      <c r="AS51" s="14">
        <f t="shared" si="7"/>
        <v>853.05519450110603</v>
      </c>
      <c r="AT51" s="14">
        <f t="shared" si="8"/>
        <v>835.95605611599399</v>
      </c>
      <c r="AU51" s="14">
        <f t="shared" si="9"/>
        <v>865.29036733388637</v>
      </c>
      <c r="AV51" s="14">
        <f t="shared" si="10"/>
        <v>913.08820092693804</v>
      </c>
      <c r="AW51" s="14">
        <f t="shared" si="11"/>
        <v>890.95803039990778</v>
      </c>
      <c r="AX51" s="14">
        <f t="shared" si="12"/>
        <v>872.26872980076337</v>
      </c>
      <c r="AY51" s="14">
        <f t="shared" si="13"/>
        <v>943.03421041082527</v>
      </c>
      <c r="AZ51" s="14">
        <f t="shared" si="14"/>
        <v>834.85083867420997</v>
      </c>
      <c r="BA51" s="14">
        <f t="shared" si="15"/>
        <v>1122.7047941325031</v>
      </c>
      <c r="BB51" s="14">
        <f t="shared" si="16"/>
        <v>1046.2317610335917</v>
      </c>
      <c r="BC51" s="14">
        <f t="shared" si="17"/>
        <v>1166.3049086299829</v>
      </c>
      <c r="BD51" s="14">
        <f t="shared" si="18"/>
        <v>1212.683510980763</v>
      </c>
      <c r="BE51" s="14">
        <f t="shared" si="19"/>
        <v>1500.8190776261488</v>
      </c>
      <c r="BF51" s="14">
        <f t="shared" si="20"/>
        <v>1449.4627692468189</v>
      </c>
      <c r="BG51" s="14">
        <f t="shared" si="21"/>
        <v>1506.4836357581762</v>
      </c>
      <c r="BH51" s="14">
        <f t="shared" si="22"/>
        <v>1508.9984525684285</v>
      </c>
      <c r="BI51" s="14">
        <f t="shared" si="23"/>
        <v>1459.5931932245837</v>
      </c>
      <c r="BJ51" s="14">
        <f t="shared" si="24"/>
        <v>1446.9331037727616</v>
      </c>
      <c r="BK51" s="14">
        <f t="shared" si="25"/>
        <v>1505.8751447467316</v>
      </c>
      <c r="BL51" s="14">
        <f t="shared" si="26"/>
        <v>1449.3482695794889</v>
      </c>
      <c r="BM51" s="14">
        <f t="shared" si="27"/>
        <v>1495.7603410479571</v>
      </c>
      <c r="BN51" s="14">
        <f t="shared" si="28"/>
        <v>1498.692730650215</v>
      </c>
      <c r="BO51" s="14">
        <f t="shared" si="29"/>
        <v>1630.1279458478257</v>
      </c>
      <c r="BP51" s="14">
        <f t="shared" si="30"/>
        <v>1558.5779245940992</v>
      </c>
      <c r="BQ51" s="14">
        <f t="shared" si="31"/>
        <v>2353.8742721272547</v>
      </c>
      <c r="BR51" s="14">
        <f t="shared" si="32"/>
        <v>2285.4188253628131</v>
      </c>
      <c r="BS51" s="14">
        <f t="shared" si="33"/>
        <v>2371.7740030920627</v>
      </c>
      <c r="BT51" s="14">
        <f t="shared" si="34"/>
        <v>2422.086653495367</v>
      </c>
      <c r="BU51" s="14">
        <f t="shared" si="35"/>
        <v>2350.5512236244917</v>
      </c>
      <c r="BV51" s="14">
        <f t="shared" si="36"/>
        <v>2319.2018335735252</v>
      </c>
      <c r="BW51" s="14">
        <f t="shared" si="37"/>
        <v>2448.909355157557</v>
      </c>
      <c r="BX51" s="14">
        <f t="shared" si="38"/>
        <v>2284.1991082536993</v>
      </c>
      <c r="BY51" s="14">
        <f t="shared" si="39"/>
        <v>2618.46513518046</v>
      </c>
      <c r="BZ51" s="14">
        <f t="shared" si="40"/>
        <v>2544.9244916838065</v>
      </c>
      <c r="CA51" s="14">
        <f t="shared" si="41"/>
        <v>2796.4328544778086</v>
      </c>
      <c r="CB51" s="14">
        <f t="shared" si="42"/>
        <v>2771.2614355748619</v>
      </c>
    </row>
    <row r="52" spans="1:80" x14ac:dyDescent="0.3">
      <c r="A52" t="s">
        <v>226</v>
      </c>
      <c r="B52" t="s">
        <v>236</v>
      </c>
      <c r="C52" t="s">
        <v>252</v>
      </c>
      <c r="D52" t="s">
        <v>331</v>
      </c>
      <c r="E52" t="s">
        <v>332</v>
      </c>
      <c r="F52" s="13">
        <v>1825.4675215614825</v>
      </c>
      <c r="G52" s="13">
        <v>1929.0028402252842</v>
      </c>
      <c r="H52" s="13">
        <v>2184.1774809793123</v>
      </c>
      <c r="I52" s="13">
        <v>2005.3255058521672</v>
      </c>
      <c r="J52" s="13">
        <v>2039.7928698698522</v>
      </c>
      <c r="K52" s="13">
        <v>1996.1023505460084</v>
      </c>
      <c r="L52" s="13">
        <v>2108.2378482280019</v>
      </c>
      <c r="M52" s="13">
        <v>2078.5743533668574</v>
      </c>
      <c r="N52" s="13">
        <v>2233.8661435237054</v>
      </c>
      <c r="O52" s="13">
        <v>2117.5308281778812</v>
      </c>
      <c r="P52" s="13">
        <v>2405.5005896456869</v>
      </c>
      <c r="Q52" s="13">
        <v>2409.9784538056842</v>
      </c>
      <c r="R52" s="13">
        <v>3283.940904161027</v>
      </c>
      <c r="S52" s="13">
        <v>3379.7616945792156</v>
      </c>
      <c r="T52" s="13">
        <v>3698.3151414252479</v>
      </c>
      <c r="U52" s="13">
        <v>3623.9157201993958</v>
      </c>
      <c r="V52" s="13">
        <v>3438.3551558930499</v>
      </c>
      <c r="W52" s="13">
        <v>3369.7290975746682</v>
      </c>
      <c r="X52" s="13">
        <v>3561.8283817821721</v>
      </c>
      <c r="Y52" s="13">
        <v>3509.4969426898333</v>
      </c>
      <c r="Z52" s="13">
        <v>3704.9738385175551</v>
      </c>
      <c r="AA52" s="13">
        <v>3559.9963929441942</v>
      </c>
      <c r="AB52" s="13">
        <v>3763.4325533320871</v>
      </c>
      <c r="AC52" s="13">
        <v>3718.3445687125754</v>
      </c>
      <c r="AD52" s="14">
        <f t="shared" si="62"/>
        <v>5109.4084257225095</v>
      </c>
      <c r="AE52" s="14">
        <f t="shared" si="63"/>
        <v>5308.7645348044998</v>
      </c>
      <c r="AF52" s="14">
        <f t="shared" si="64"/>
        <v>5882.4926224045603</v>
      </c>
      <c r="AG52" s="14">
        <f t="shared" si="65"/>
        <v>5629.241226051563</v>
      </c>
      <c r="AH52" s="164">
        <v>5478.1480257629028</v>
      </c>
      <c r="AI52" s="164">
        <v>5365.8314481206762</v>
      </c>
      <c r="AJ52" s="164">
        <v>5670.0662300101749</v>
      </c>
      <c r="AK52" s="164">
        <v>5588.0712960566916</v>
      </c>
      <c r="AL52" s="14">
        <f t="shared" si="66"/>
        <v>5938.8399820412606</v>
      </c>
      <c r="AM52" s="14">
        <f t="shared" si="67"/>
        <v>5677.5272211220754</v>
      </c>
      <c r="AN52" s="14">
        <f t="shared" si="68"/>
        <v>6168.933142977774</v>
      </c>
      <c r="AO52" s="14">
        <f t="shared" si="69"/>
        <v>6128.3230225182597</v>
      </c>
      <c r="AP52" s="13">
        <v>189628</v>
      </c>
      <c r="AQ52" s="13">
        <v>189667.57199999999</v>
      </c>
      <c r="AR52" s="13">
        <v>190343.56299999999</v>
      </c>
      <c r="AS52" s="14">
        <f t="shared" si="7"/>
        <v>962.65716115841678</v>
      </c>
      <c r="AT52" s="14">
        <f t="shared" si="8"/>
        <v>1017.2563335716687</v>
      </c>
      <c r="AU52" s="14">
        <f t="shared" si="9"/>
        <v>1151.8222419575761</v>
      </c>
      <c r="AV52" s="14">
        <f t="shared" si="10"/>
        <v>1057.2843236756187</v>
      </c>
      <c r="AW52" s="14">
        <f t="shared" si="11"/>
        <v>1075.4568365908392</v>
      </c>
      <c r="AX52" s="14">
        <f t="shared" si="12"/>
        <v>1052.4215233513974</v>
      </c>
      <c r="AY52" s="14">
        <f t="shared" si="13"/>
        <v>1111.5436476552788</v>
      </c>
      <c r="AZ52" s="14">
        <f t="shared" si="14"/>
        <v>1092.0118971224981</v>
      </c>
      <c r="BA52" s="14">
        <f t="shared" si="15"/>
        <v>1177.7796910500367</v>
      </c>
      <c r="BB52" s="14">
        <f t="shared" si="16"/>
        <v>1116.4432622029249</v>
      </c>
      <c r="BC52" s="14">
        <f t="shared" si="17"/>
        <v>1268.2719372005706</v>
      </c>
      <c r="BD52" s="14">
        <f t="shared" si="18"/>
        <v>1266.1202805191181</v>
      </c>
      <c r="BE52" s="14">
        <f t="shared" si="19"/>
        <v>1731.7805936681432</v>
      </c>
      <c r="BF52" s="14">
        <f t="shared" si="20"/>
        <v>1782.3115228654078</v>
      </c>
      <c r="BG52" s="14">
        <f t="shared" si="21"/>
        <v>1950.3001357527621</v>
      </c>
      <c r="BH52" s="14">
        <f t="shared" si="22"/>
        <v>1910.6670064819493</v>
      </c>
      <c r="BI52" s="14">
        <f t="shared" si="23"/>
        <v>1812.8323780583062</v>
      </c>
      <c r="BJ52" s="14">
        <f t="shared" si="24"/>
        <v>1776.6500947113238</v>
      </c>
      <c r="BK52" s="14">
        <f t="shared" si="25"/>
        <v>1877.9321864162275</v>
      </c>
      <c r="BL52" s="14">
        <f t="shared" si="26"/>
        <v>1843.7697011533999</v>
      </c>
      <c r="BM52" s="14">
        <f t="shared" si="27"/>
        <v>1953.4039474694994</v>
      </c>
      <c r="BN52" s="14">
        <f t="shared" si="28"/>
        <v>1876.9662918151314</v>
      </c>
      <c r="BO52" s="14">
        <f t="shared" si="29"/>
        <v>1984.2256183529819</v>
      </c>
      <c r="BP52" s="14">
        <f t="shared" si="30"/>
        <v>1953.491103196684</v>
      </c>
      <c r="BQ52" s="14">
        <f t="shared" si="31"/>
        <v>2694.4377548265602</v>
      </c>
      <c r="BR52" s="14">
        <f t="shared" si="32"/>
        <v>2799.5678564370769</v>
      </c>
      <c r="BS52" s="14">
        <f t="shared" si="33"/>
        <v>3102.1223777103382</v>
      </c>
      <c r="BT52" s="14">
        <f t="shared" si="34"/>
        <v>2967.951330157568</v>
      </c>
      <c r="BU52" s="14">
        <f t="shared" si="35"/>
        <v>2888.2892146491458</v>
      </c>
      <c r="BV52" s="14">
        <f t="shared" si="36"/>
        <v>2829.071618062721</v>
      </c>
      <c r="BW52" s="14">
        <f t="shared" si="37"/>
        <v>2989.4758340715066</v>
      </c>
      <c r="BX52" s="14">
        <f t="shared" si="38"/>
        <v>2935.7815982758984</v>
      </c>
      <c r="BY52" s="14">
        <f t="shared" si="39"/>
        <v>3131.1836385195365</v>
      </c>
      <c r="BZ52" s="14">
        <f t="shared" si="40"/>
        <v>2993.4095540180565</v>
      </c>
      <c r="CA52" s="14">
        <f t="shared" si="41"/>
        <v>3252.4975555535525</v>
      </c>
      <c r="CB52" s="14">
        <f t="shared" si="42"/>
        <v>3219.6113837158023</v>
      </c>
    </row>
    <row r="53" spans="1:80" x14ac:dyDescent="0.3">
      <c r="A53" t="s">
        <v>226</v>
      </c>
      <c r="B53" t="s">
        <v>245</v>
      </c>
      <c r="C53" t="s">
        <v>220</v>
      </c>
      <c r="D53" t="s">
        <v>335</v>
      </c>
      <c r="E53" t="s">
        <v>336</v>
      </c>
      <c r="F53" s="13">
        <v>2125.0677345948684</v>
      </c>
      <c r="G53" s="13">
        <v>2302.2692998318926</v>
      </c>
      <c r="H53" s="13">
        <v>2363.5292621827175</v>
      </c>
      <c r="I53" s="13">
        <v>2285.1127514169925</v>
      </c>
      <c r="J53" s="13">
        <v>2101.7166312561221</v>
      </c>
      <c r="K53" s="13">
        <v>2103.8041670780267</v>
      </c>
      <c r="L53" s="13">
        <v>2268.6848588301282</v>
      </c>
      <c r="M53" s="13">
        <v>2153.8806053074813</v>
      </c>
      <c r="N53" s="13">
        <v>2413.2233717269864</v>
      </c>
      <c r="O53" s="13">
        <v>2379.1603942730917</v>
      </c>
      <c r="P53" s="13">
        <v>2494.0378142178956</v>
      </c>
      <c r="Q53" s="13">
        <v>2399.3595863305409</v>
      </c>
      <c r="R53" s="13">
        <v>4371.5447535800704</v>
      </c>
      <c r="S53" s="13">
        <v>4604.2256428109995</v>
      </c>
      <c r="T53" s="13">
        <v>4840.2833104335241</v>
      </c>
      <c r="U53" s="13">
        <v>4905.3517673993856</v>
      </c>
      <c r="V53" s="13">
        <v>4391.7787454894233</v>
      </c>
      <c r="W53" s="13">
        <v>4299.1404957557052</v>
      </c>
      <c r="X53" s="13">
        <v>4524.8485210624767</v>
      </c>
      <c r="Y53" s="13">
        <v>4369.0731714078438</v>
      </c>
      <c r="Z53" s="13">
        <v>4748.8821951532755</v>
      </c>
      <c r="AA53" s="13">
        <v>4824.6862149201543</v>
      </c>
      <c r="AB53" s="13">
        <v>5051.3812736575983</v>
      </c>
      <c r="AC53" s="13">
        <v>4978.9883885248091</v>
      </c>
      <c r="AD53" s="14">
        <f t="shared" si="62"/>
        <v>6496.6124881749383</v>
      </c>
      <c r="AE53" s="14">
        <f t="shared" si="63"/>
        <v>6906.4949426428921</v>
      </c>
      <c r="AF53" s="14">
        <f t="shared" si="64"/>
        <v>7203.8125726162416</v>
      </c>
      <c r="AG53" s="14">
        <f t="shared" si="65"/>
        <v>7190.4645188163777</v>
      </c>
      <c r="AH53" s="164">
        <v>6493.4953767455463</v>
      </c>
      <c r="AI53" s="164">
        <v>6402.9446628337319</v>
      </c>
      <c r="AJ53" s="164">
        <v>6793.5333798926058</v>
      </c>
      <c r="AK53" s="164">
        <v>6522.9537767153251</v>
      </c>
      <c r="AL53" s="14">
        <f t="shared" si="66"/>
        <v>7162.1055668802619</v>
      </c>
      <c r="AM53" s="14">
        <f t="shared" si="67"/>
        <v>7203.846609193246</v>
      </c>
      <c r="AN53" s="14">
        <f t="shared" si="68"/>
        <v>7545.4190878754944</v>
      </c>
      <c r="AO53" s="14">
        <f t="shared" si="69"/>
        <v>7378.34797485535</v>
      </c>
      <c r="AP53" s="13">
        <v>209454</v>
      </c>
      <c r="AQ53" s="13">
        <v>210675.003</v>
      </c>
      <c r="AR53" s="13">
        <v>211501.223</v>
      </c>
      <c r="AS53" s="14">
        <f t="shared" si="7"/>
        <v>1014.5749112429787</v>
      </c>
      <c r="AT53" s="14">
        <f t="shared" si="8"/>
        <v>1099.1765732962333</v>
      </c>
      <c r="AU53" s="14">
        <f t="shared" si="9"/>
        <v>1128.424027319945</v>
      </c>
      <c r="AV53" s="14">
        <f t="shared" si="10"/>
        <v>1084.6624985770109</v>
      </c>
      <c r="AW53" s="14">
        <f t="shared" si="11"/>
        <v>997.6108229869692</v>
      </c>
      <c r="AX53" s="14">
        <f t="shared" si="12"/>
        <v>998.60170267947103</v>
      </c>
      <c r="AY53" s="14">
        <f t="shared" si="13"/>
        <v>1076.8647568644526</v>
      </c>
      <c r="AZ53" s="14">
        <f t="shared" si="14"/>
        <v>1018.3773761475986</v>
      </c>
      <c r="BA53" s="14">
        <f t="shared" si="15"/>
        <v>1145.472095579838</v>
      </c>
      <c r="BB53" s="14">
        <f t="shared" si="16"/>
        <v>1129.3036005192755</v>
      </c>
      <c r="BC53" s="14">
        <f t="shared" si="17"/>
        <v>1183.8318636302076</v>
      </c>
      <c r="BD53" s="14">
        <f t="shared" si="18"/>
        <v>1134.442417068454</v>
      </c>
      <c r="BE53" s="14">
        <f t="shared" si="19"/>
        <v>2087.1144755316541</v>
      </c>
      <c r="BF53" s="14">
        <f t="shared" si="20"/>
        <v>2198.203731039273</v>
      </c>
      <c r="BG53" s="14">
        <f t="shared" si="21"/>
        <v>2310.9051679287691</v>
      </c>
      <c r="BH53" s="14">
        <f t="shared" si="22"/>
        <v>2328.3976255120242</v>
      </c>
      <c r="BI53" s="14">
        <f t="shared" si="23"/>
        <v>2084.6226096835148</v>
      </c>
      <c r="BJ53" s="14">
        <f t="shared" si="24"/>
        <v>2040.6504969911903</v>
      </c>
      <c r="BK53" s="14">
        <f t="shared" si="25"/>
        <v>2147.7861429352761</v>
      </c>
      <c r="BL53" s="14">
        <f t="shared" si="26"/>
        <v>2065.743691424349</v>
      </c>
      <c r="BM53" s="14">
        <f t="shared" si="27"/>
        <v>2254.1270333591856</v>
      </c>
      <c r="BN53" s="14">
        <f t="shared" si="28"/>
        <v>2290.1085303034997</v>
      </c>
      <c r="BO53" s="14">
        <f t="shared" si="29"/>
        <v>2397.7126862352998</v>
      </c>
      <c r="BP53" s="14">
        <f t="shared" si="30"/>
        <v>2354.1180130787279</v>
      </c>
      <c r="BQ53" s="14">
        <f t="shared" si="31"/>
        <v>3101.6893867746321</v>
      </c>
      <c r="BR53" s="14">
        <f t="shared" si="32"/>
        <v>3297.3803043355065</v>
      </c>
      <c r="BS53" s="14">
        <f t="shared" si="33"/>
        <v>3439.3291952487143</v>
      </c>
      <c r="BT53" s="14">
        <f t="shared" si="34"/>
        <v>3413.0601240890346</v>
      </c>
      <c r="BU53" s="14">
        <f t="shared" si="35"/>
        <v>3082.2334326704845</v>
      </c>
      <c r="BV53" s="14">
        <f t="shared" si="36"/>
        <v>3039.2521996706614</v>
      </c>
      <c r="BW53" s="14">
        <f t="shared" si="37"/>
        <v>3224.6508997997289</v>
      </c>
      <c r="BX53" s="14">
        <f t="shared" si="38"/>
        <v>3084.1210675719476</v>
      </c>
      <c r="BY53" s="14">
        <f t="shared" si="39"/>
        <v>3399.5991289390236</v>
      </c>
      <c r="BZ53" s="14">
        <f t="shared" si="40"/>
        <v>3419.4121308227755</v>
      </c>
      <c r="CA53" s="14">
        <f t="shared" si="41"/>
        <v>3581.5445498655076</v>
      </c>
      <c r="CB53" s="14">
        <f t="shared" si="42"/>
        <v>3488.5604301471822</v>
      </c>
    </row>
    <row r="54" spans="1:80" x14ac:dyDescent="0.3">
      <c r="A54" t="s">
        <v>232</v>
      </c>
      <c r="B54" t="s">
        <v>270</v>
      </c>
      <c r="C54" t="s">
        <v>289</v>
      </c>
      <c r="D54" t="s">
        <v>337</v>
      </c>
      <c r="E54" t="s">
        <v>338</v>
      </c>
      <c r="F54" s="13">
        <v>4706.8586447239595</v>
      </c>
      <c r="G54" s="13">
        <v>4375.8466364771302</v>
      </c>
      <c r="H54" s="13">
        <v>4626.5150163272247</v>
      </c>
      <c r="I54" s="13">
        <v>4333.4914821757829</v>
      </c>
      <c r="J54" s="13">
        <v>4674.5351181494871</v>
      </c>
      <c r="K54" s="13">
        <v>4670.6347351814902</v>
      </c>
      <c r="L54" s="13">
        <v>4974.1328545891429</v>
      </c>
      <c r="M54" s="13">
        <v>4811.0353539227926</v>
      </c>
      <c r="N54" s="13">
        <v>4777.559487573777</v>
      </c>
      <c r="O54" s="13">
        <v>4956.7124339565053</v>
      </c>
      <c r="P54" s="13">
        <v>5468.4480136705115</v>
      </c>
      <c r="Q54" s="13">
        <v>4890.7366510738839</v>
      </c>
      <c r="R54" s="13">
        <v>11442.805891392611</v>
      </c>
      <c r="S54" s="13">
        <v>11205.098639749234</v>
      </c>
      <c r="T54" s="13">
        <v>11628.711129458032</v>
      </c>
      <c r="U54" s="13">
        <v>11681.953114116212</v>
      </c>
      <c r="V54" s="13">
        <v>11776.41749898472</v>
      </c>
      <c r="W54" s="13">
        <v>11763.444701157623</v>
      </c>
      <c r="X54" s="13">
        <v>12135.738902455305</v>
      </c>
      <c r="Y54" s="13">
        <v>11970.405151636984</v>
      </c>
      <c r="Z54" s="13">
        <v>11640.181954271029</v>
      </c>
      <c r="AA54" s="13">
        <v>11365.32183702572</v>
      </c>
      <c r="AB54" s="13">
        <v>11885.808981153135</v>
      </c>
      <c r="AC54" s="13">
        <v>12036.773240996752</v>
      </c>
      <c r="AD54" s="14">
        <f t="shared" si="62"/>
        <v>16149.66453611657</v>
      </c>
      <c r="AE54" s="14">
        <f t="shared" si="63"/>
        <v>15580.945276226365</v>
      </c>
      <c r="AF54" s="14">
        <f t="shared" si="64"/>
        <v>16255.226145785256</v>
      </c>
      <c r="AG54" s="14">
        <f t="shared" si="65"/>
        <v>16015.444596291994</v>
      </c>
      <c r="AH54" s="164">
        <v>16450.952617134208</v>
      </c>
      <c r="AI54" s="164">
        <v>16434.079436339111</v>
      </c>
      <c r="AJ54" s="164">
        <v>17109.871757044446</v>
      </c>
      <c r="AK54" s="164">
        <v>16781.440505559778</v>
      </c>
      <c r="AL54" s="14">
        <f t="shared" si="66"/>
        <v>16417.741441844806</v>
      </c>
      <c r="AM54" s="14">
        <f t="shared" si="67"/>
        <v>16322.034270982225</v>
      </c>
      <c r="AN54" s="14">
        <f t="shared" si="68"/>
        <v>17354.256994823649</v>
      </c>
      <c r="AO54" s="14">
        <f t="shared" si="69"/>
        <v>16927.509892070637</v>
      </c>
      <c r="AP54" s="13">
        <v>648237</v>
      </c>
      <c r="AQ54" s="13">
        <v>651537.86199999996</v>
      </c>
      <c r="AR54" s="13">
        <v>655122.38300000003</v>
      </c>
      <c r="AS54" s="14">
        <f t="shared" si="7"/>
        <v>726.10150989899671</v>
      </c>
      <c r="AT54" s="14">
        <f t="shared" si="8"/>
        <v>675.03808583544753</v>
      </c>
      <c r="AU54" s="14">
        <f t="shared" si="9"/>
        <v>713.70733486783763</v>
      </c>
      <c r="AV54" s="14">
        <f t="shared" si="10"/>
        <v>665.1173684478498</v>
      </c>
      <c r="AW54" s="14">
        <f t="shared" si="11"/>
        <v>717.46177632720401</v>
      </c>
      <c r="AX54" s="14">
        <f t="shared" si="12"/>
        <v>716.8631337623616</v>
      </c>
      <c r="AY54" s="14">
        <f t="shared" si="13"/>
        <v>763.44494229702082</v>
      </c>
      <c r="AZ54" s="14">
        <f t="shared" si="14"/>
        <v>734.37200113536528</v>
      </c>
      <c r="BA54" s="14">
        <f t="shared" si="15"/>
        <v>733.27426788495325</v>
      </c>
      <c r="BB54" s="14">
        <f t="shared" si="16"/>
        <v>760.77120349400434</v>
      </c>
      <c r="BC54" s="14">
        <f t="shared" si="17"/>
        <v>839.3139267277935</v>
      </c>
      <c r="BD54" s="14">
        <f t="shared" si="18"/>
        <v>746.5378649829895</v>
      </c>
      <c r="BE54" s="14">
        <f t="shared" si="19"/>
        <v>1765.2194940110808</v>
      </c>
      <c r="BF54" s="14">
        <f t="shared" si="20"/>
        <v>1728.5496878069648</v>
      </c>
      <c r="BG54" s="14">
        <f t="shared" si="21"/>
        <v>1793.8980850303255</v>
      </c>
      <c r="BH54" s="14">
        <f t="shared" si="22"/>
        <v>1792.9814666881496</v>
      </c>
      <c r="BI54" s="14">
        <f t="shared" si="23"/>
        <v>1807.4801459480987</v>
      </c>
      <c r="BJ54" s="14">
        <f t="shared" si="24"/>
        <v>1805.4890417339434</v>
      </c>
      <c r="BK54" s="14">
        <f t="shared" si="25"/>
        <v>1862.6298808180859</v>
      </c>
      <c r="BL54" s="14">
        <f t="shared" si="26"/>
        <v>1827.2013691275426</v>
      </c>
      <c r="BM54" s="14">
        <f t="shared" si="27"/>
        <v>1786.570302843126</v>
      </c>
      <c r="BN54" s="14">
        <f t="shared" si="28"/>
        <v>1744.3839414240704</v>
      </c>
      <c r="BO54" s="14">
        <f t="shared" si="29"/>
        <v>1824.2698812111605</v>
      </c>
      <c r="BP54" s="14">
        <f t="shared" si="30"/>
        <v>1837.3320090021641</v>
      </c>
      <c r="BQ54" s="14">
        <f t="shared" si="31"/>
        <v>2491.3210039100777</v>
      </c>
      <c r="BR54" s="14">
        <f t="shared" si="32"/>
        <v>2403.5877736424122</v>
      </c>
      <c r="BS54" s="14">
        <f t="shared" si="33"/>
        <v>2507.6054198981633</v>
      </c>
      <c r="BT54" s="14">
        <f t="shared" si="34"/>
        <v>2458.0988351359993</v>
      </c>
      <c r="BU54" s="14">
        <f t="shared" si="35"/>
        <v>2524.9419222753027</v>
      </c>
      <c r="BV54" s="14">
        <f t="shared" si="36"/>
        <v>2522.3521754963044</v>
      </c>
      <c r="BW54" s="14">
        <f t="shared" si="37"/>
        <v>2626.0748231151065</v>
      </c>
      <c r="BX54" s="14">
        <f t="shared" si="38"/>
        <v>2561.5733702629082</v>
      </c>
      <c r="BY54" s="14">
        <f t="shared" si="39"/>
        <v>2519.8445707280798</v>
      </c>
      <c r="BZ54" s="14">
        <f t="shared" si="40"/>
        <v>2505.1551449180747</v>
      </c>
      <c r="CA54" s="14">
        <f t="shared" si="41"/>
        <v>2663.5838079389546</v>
      </c>
      <c r="CB54" s="14">
        <f t="shared" si="42"/>
        <v>2583.8698739851538</v>
      </c>
    </row>
    <row r="55" spans="1:80" x14ac:dyDescent="0.3">
      <c r="A55" t="s">
        <v>241</v>
      </c>
      <c r="B55" t="s">
        <v>276</v>
      </c>
      <c r="C55" t="s">
        <v>317</v>
      </c>
      <c r="D55" t="s">
        <v>339</v>
      </c>
      <c r="E55" t="s">
        <v>340</v>
      </c>
      <c r="F55" s="13">
        <v>1374.557309459829</v>
      </c>
      <c r="G55" s="13">
        <v>1237.436544860642</v>
      </c>
      <c r="H55" s="13">
        <v>1226.4627310607368</v>
      </c>
      <c r="I55" s="13">
        <v>1184.268143917114</v>
      </c>
      <c r="J55" s="13">
        <v>1302.7168107431701</v>
      </c>
      <c r="K55" s="13">
        <v>1313.8329873431089</v>
      </c>
      <c r="L55" s="13">
        <v>1324.0553584439588</v>
      </c>
      <c r="M55" s="13">
        <v>1295.1351374567657</v>
      </c>
      <c r="N55" s="13">
        <v>1435.9258073999958</v>
      </c>
      <c r="O55" s="13">
        <v>1425.0923320125473</v>
      </c>
      <c r="P55" s="13">
        <v>1545.0671363677357</v>
      </c>
      <c r="Q55" s="13">
        <v>1263.4189721499379</v>
      </c>
      <c r="R55" s="13">
        <v>3123.6293475778693</v>
      </c>
      <c r="S55" s="13">
        <v>3043.3802652699428</v>
      </c>
      <c r="T55" s="13">
        <v>3150.8559607658908</v>
      </c>
      <c r="U55" s="13">
        <v>3033.4283732697631</v>
      </c>
      <c r="V55" s="13">
        <v>3168.4838774871068</v>
      </c>
      <c r="W55" s="13">
        <v>3201.8202306346552</v>
      </c>
      <c r="X55" s="13">
        <v>3239.0404878268168</v>
      </c>
      <c r="Y55" s="13">
        <v>3161.3414171303452</v>
      </c>
      <c r="Z55" s="13">
        <v>2907.781364076006</v>
      </c>
      <c r="AA55" s="13">
        <v>2932.1170842543052</v>
      </c>
      <c r="AB55" s="13">
        <v>3205.1759425880914</v>
      </c>
      <c r="AC55" s="13">
        <v>3041.371963201113</v>
      </c>
      <c r="AD55" s="14">
        <f t="shared" si="62"/>
        <v>4498.1866570376988</v>
      </c>
      <c r="AE55" s="14">
        <f t="shared" si="63"/>
        <v>4280.8168101305846</v>
      </c>
      <c r="AF55" s="14">
        <f t="shared" si="64"/>
        <v>4377.3186918266274</v>
      </c>
      <c r="AG55" s="14">
        <f t="shared" si="65"/>
        <v>4217.6965171868769</v>
      </c>
      <c r="AH55" s="164">
        <v>4471.2006882302776</v>
      </c>
      <c r="AI55" s="164">
        <v>4515.6532179777651</v>
      </c>
      <c r="AJ55" s="164">
        <v>4563.0958462707758</v>
      </c>
      <c r="AK55" s="164">
        <v>4456.4765545871114</v>
      </c>
      <c r="AL55" s="14">
        <f t="shared" si="66"/>
        <v>4343.7071714760023</v>
      </c>
      <c r="AM55" s="14">
        <f t="shared" si="67"/>
        <v>4357.2094162668527</v>
      </c>
      <c r="AN55" s="14">
        <f t="shared" si="68"/>
        <v>4750.2430789558275</v>
      </c>
      <c r="AO55" s="14">
        <f t="shared" si="69"/>
        <v>4304.7909353510513</v>
      </c>
      <c r="AP55" s="13">
        <v>253361</v>
      </c>
      <c r="AQ55" s="13">
        <v>258600.32699999999</v>
      </c>
      <c r="AR55" s="13">
        <v>262477.81599999999</v>
      </c>
      <c r="AS55" s="14">
        <f t="shared" si="7"/>
        <v>542.52916173358517</v>
      </c>
      <c r="AT55" s="14">
        <f t="shared" si="8"/>
        <v>488.40845467954506</v>
      </c>
      <c r="AU55" s="14">
        <f t="shared" si="9"/>
        <v>484.07715909738948</v>
      </c>
      <c r="AV55" s="14">
        <f t="shared" si="10"/>
        <v>457.95307285791404</v>
      </c>
      <c r="AW55" s="14">
        <f t="shared" si="11"/>
        <v>503.75683041698943</v>
      </c>
      <c r="AX55" s="14">
        <f t="shared" si="12"/>
        <v>508.05542382129659</v>
      </c>
      <c r="AY55" s="14">
        <f t="shared" si="13"/>
        <v>512.0083852190794</v>
      </c>
      <c r="AZ55" s="14">
        <f t="shared" si="14"/>
        <v>493.42651397890546</v>
      </c>
      <c r="BA55" s="14">
        <f t="shared" si="15"/>
        <v>555.26836491587108</v>
      </c>
      <c r="BB55" s="14">
        <f t="shared" si="16"/>
        <v>551.07909125441574</v>
      </c>
      <c r="BC55" s="14">
        <f t="shared" si="17"/>
        <v>597.47300179080423</v>
      </c>
      <c r="BD55" s="14">
        <f t="shared" si="18"/>
        <v>481.3431441192493</v>
      </c>
      <c r="BE55" s="14">
        <f t="shared" si="19"/>
        <v>1232.8769414305552</v>
      </c>
      <c r="BF55" s="14">
        <f t="shared" si="20"/>
        <v>1201.2031312119634</v>
      </c>
      <c r="BG55" s="14">
        <f t="shared" si="21"/>
        <v>1243.6231151463292</v>
      </c>
      <c r="BH55" s="14">
        <f t="shared" si="22"/>
        <v>1173.0179959400296</v>
      </c>
      <c r="BI55" s="14">
        <f t="shared" si="23"/>
        <v>1225.2435695826121</v>
      </c>
      <c r="BJ55" s="14">
        <f t="shared" si="24"/>
        <v>1238.1346411192492</v>
      </c>
      <c r="BK55" s="14">
        <f t="shared" si="25"/>
        <v>1252.5276071390338</v>
      </c>
      <c r="BL55" s="14">
        <f t="shared" si="26"/>
        <v>1204.4223261634977</v>
      </c>
      <c r="BM55" s="14">
        <f t="shared" si="27"/>
        <v>1124.4306601654089</v>
      </c>
      <c r="BN55" s="14">
        <f t="shared" si="28"/>
        <v>1133.8412129132014</v>
      </c>
      <c r="BO55" s="14">
        <f t="shared" si="29"/>
        <v>1239.432285245367</v>
      </c>
      <c r="BP55" s="14">
        <f t="shared" si="30"/>
        <v>1158.7158143685228</v>
      </c>
      <c r="BQ55" s="14">
        <f t="shared" si="31"/>
        <v>1775.4061031641406</v>
      </c>
      <c r="BR55" s="14">
        <f t="shared" si="32"/>
        <v>1689.6115858915084</v>
      </c>
      <c r="BS55" s="14">
        <f t="shared" si="33"/>
        <v>1727.7002742437185</v>
      </c>
      <c r="BT55" s="14">
        <f t="shared" si="34"/>
        <v>1630.9710687979436</v>
      </c>
      <c r="BU55" s="14">
        <f t="shared" si="35"/>
        <v>1729.0003999996015</v>
      </c>
      <c r="BV55" s="14">
        <f t="shared" si="36"/>
        <v>1746.1900649405463</v>
      </c>
      <c r="BW55" s="14">
        <f t="shared" si="37"/>
        <v>1764.5359923581134</v>
      </c>
      <c r="BX55" s="14">
        <f t="shared" si="38"/>
        <v>1697.8488401424033</v>
      </c>
      <c r="BY55" s="14">
        <f t="shared" si="39"/>
        <v>1679.6990250812803</v>
      </c>
      <c r="BZ55" s="14">
        <f t="shared" si="40"/>
        <v>1684.9203041676174</v>
      </c>
      <c r="CA55" s="14">
        <f t="shared" si="41"/>
        <v>1836.9052870361713</v>
      </c>
      <c r="CB55" s="14">
        <f t="shared" si="42"/>
        <v>1640.0589584877723</v>
      </c>
    </row>
    <row r="56" spans="1:80" x14ac:dyDescent="0.3">
      <c r="A56" t="s">
        <v>232</v>
      </c>
      <c r="B56" t="s">
        <v>270</v>
      </c>
      <c r="C56" t="s">
        <v>281</v>
      </c>
      <c r="D56" t="s">
        <v>341</v>
      </c>
      <c r="E56" t="s">
        <v>342</v>
      </c>
      <c r="F56" s="13">
        <v>2576.2596133392303</v>
      </c>
      <c r="G56" s="13">
        <v>2430.5794880645158</v>
      </c>
      <c r="H56" s="13">
        <v>2367.0047646416806</v>
      </c>
      <c r="I56" s="13">
        <v>2335.2350667272003</v>
      </c>
      <c r="J56" s="13">
        <v>2765.3145726713933</v>
      </c>
      <c r="K56" s="13">
        <v>2611.0684775106538</v>
      </c>
      <c r="L56" s="13">
        <v>2692.1492322291788</v>
      </c>
      <c r="M56" s="13">
        <v>2796.2041293830825</v>
      </c>
      <c r="N56" s="13">
        <v>2453.4813503709106</v>
      </c>
      <c r="O56" s="13">
        <v>2475.0209523513599</v>
      </c>
      <c r="P56" s="13">
        <v>2714.4623484731246</v>
      </c>
      <c r="Q56" s="13">
        <v>2581.8966300152624</v>
      </c>
      <c r="R56" s="13">
        <v>4869.0893923703097</v>
      </c>
      <c r="S56" s="13">
        <v>4768.6714332401943</v>
      </c>
      <c r="T56" s="13">
        <v>5108.1932615756496</v>
      </c>
      <c r="U56" s="13">
        <v>5131.0479286424861</v>
      </c>
      <c r="V56" s="13">
        <v>4926.0837654734914</v>
      </c>
      <c r="W56" s="13">
        <v>4794.8829858066474</v>
      </c>
      <c r="X56" s="13">
        <v>5137.5993442956687</v>
      </c>
      <c r="Y56" s="13">
        <v>5015.8868932272262</v>
      </c>
      <c r="Z56" s="13">
        <v>4969.1783605761511</v>
      </c>
      <c r="AA56" s="13">
        <v>4948.2802116025596</v>
      </c>
      <c r="AB56" s="13">
        <v>5367.4307197445632</v>
      </c>
      <c r="AC56" s="13">
        <v>5186.5656228673306</v>
      </c>
      <c r="AD56" s="14">
        <f t="shared" si="62"/>
        <v>7445.3490057095405</v>
      </c>
      <c r="AE56" s="14">
        <f t="shared" si="63"/>
        <v>7199.2509213047106</v>
      </c>
      <c r="AF56" s="14">
        <f t="shared" si="64"/>
        <v>7475.1980262173302</v>
      </c>
      <c r="AG56" s="14">
        <f t="shared" si="65"/>
        <v>7466.2829953696864</v>
      </c>
      <c r="AH56" s="164">
        <v>7691.3983381448852</v>
      </c>
      <c r="AI56" s="164">
        <v>7405.9514633173012</v>
      </c>
      <c r="AJ56" s="164">
        <v>7829.7485765248475</v>
      </c>
      <c r="AK56" s="164">
        <v>7812.0910226103097</v>
      </c>
      <c r="AL56" s="14">
        <f t="shared" si="66"/>
        <v>7422.6597109470622</v>
      </c>
      <c r="AM56" s="14">
        <f t="shared" si="67"/>
        <v>7423.30116395392</v>
      </c>
      <c r="AN56" s="14">
        <f t="shared" si="68"/>
        <v>8081.8930682176879</v>
      </c>
      <c r="AO56" s="14">
        <f t="shared" si="69"/>
        <v>7768.462252882593</v>
      </c>
      <c r="AP56" s="13">
        <v>280030</v>
      </c>
      <c r="AQ56" s="13">
        <v>284447.97399999999</v>
      </c>
      <c r="AR56" s="13">
        <v>288314.516</v>
      </c>
      <c r="AS56" s="14">
        <f t="shared" si="7"/>
        <v>919.9941482481272</v>
      </c>
      <c r="AT56" s="14">
        <f t="shared" si="8"/>
        <v>867.97110597597248</v>
      </c>
      <c r="AU56" s="14">
        <f t="shared" si="9"/>
        <v>845.26828005630841</v>
      </c>
      <c r="AV56" s="14">
        <f t="shared" si="10"/>
        <v>820.97089105201383</v>
      </c>
      <c r="AW56" s="14">
        <f t="shared" si="11"/>
        <v>972.16884120657971</v>
      </c>
      <c r="AX56" s="14">
        <f t="shared" si="12"/>
        <v>917.94237125086852</v>
      </c>
      <c r="AY56" s="14">
        <f t="shared" si="13"/>
        <v>946.44697037960941</v>
      </c>
      <c r="AZ56" s="14">
        <f t="shared" si="14"/>
        <v>969.8450734208202</v>
      </c>
      <c r="BA56" s="14">
        <f t="shared" si="15"/>
        <v>862.54133431476316</v>
      </c>
      <c r="BB56" s="14">
        <f t="shared" si="16"/>
        <v>870.11375667290224</v>
      </c>
      <c r="BC56" s="14">
        <f t="shared" si="17"/>
        <v>954.29132797167495</v>
      </c>
      <c r="BD56" s="14">
        <f t="shared" si="18"/>
        <v>895.51392203064177</v>
      </c>
      <c r="BE56" s="14">
        <f t="shared" si="19"/>
        <v>1738.7742000393923</v>
      </c>
      <c r="BF56" s="14">
        <f t="shared" si="20"/>
        <v>1702.9144853194994</v>
      </c>
      <c r="BG56" s="14">
        <f t="shared" si="21"/>
        <v>1824.1592906387352</v>
      </c>
      <c r="BH56" s="14">
        <f t="shared" si="22"/>
        <v>1803.8616540269281</v>
      </c>
      <c r="BI56" s="14">
        <f t="shared" si="23"/>
        <v>1731.8048345366283</v>
      </c>
      <c r="BJ56" s="14">
        <f t="shared" si="24"/>
        <v>1685.6801327776893</v>
      </c>
      <c r="BK56" s="14">
        <f t="shared" si="25"/>
        <v>1806.1648575129836</v>
      </c>
      <c r="BL56" s="14">
        <f t="shared" si="26"/>
        <v>1739.7274902479157</v>
      </c>
      <c r="BM56" s="14">
        <f t="shared" si="27"/>
        <v>1746.9550901340401</v>
      </c>
      <c r="BN56" s="14">
        <f t="shared" si="28"/>
        <v>1739.6081758003872</v>
      </c>
      <c r="BO56" s="14">
        <f t="shared" si="29"/>
        <v>1886.9639478411484</v>
      </c>
      <c r="BP56" s="14">
        <f t="shared" si="30"/>
        <v>1798.9262888405283</v>
      </c>
      <c r="BQ56" s="14">
        <f t="shared" si="31"/>
        <v>2658.7683482875191</v>
      </c>
      <c r="BR56" s="14">
        <f t="shared" si="32"/>
        <v>2570.8855912954723</v>
      </c>
      <c r="BS56" s="14">
        <f t="shared" si="33"/>
        <v>2669.4275706950434</v>
      </c>
      <c r="BT56" s="14">
        <f t="shared" si="34"/>
        <v>2624.8325450789421</v>
      </c>
      <c r="BU56" s="14">
        <f t="shared" si="35"/>
        <v>2703.9736757432083</v>
      </c>
      <c r="BV56" s="14">
        <f t="shared" si="36"/>
        <v>2603.6225040285581</v>
      </c>
      <c r="BW56" s="14">
        <f t="shared" si="37"/>
        <v>2752.6118278925928</v>
      </c>
      <c r="BX56" s="14">
        <f t="shared" si="38"/>
        <v>2709.5725636687362</v>
      </c>
      <c r="BY56" s="14">
        <f t="shared" si="39"/>
        <v>2609.4964244488037</v>
      </c>
      <c r="BZ56" s="14">
        <f t="shared" si="40"/>
        <v>2609.7219324732896</v>
      </c>
      <c r="CA56" s="14">
        <f t="shared" si="41"/>
        <v>2841.2552758128236</v>
      </c>
      <c r="CB56" s="14">
        <f t="shared" si="42"/>
        <v>2694.4402108711697</v>
      </c>
    </row>
    <row r="57" spans="1:80" x14ac:dyDescent="0.3">
      <c r="A57" t="s">
        <v>226</v>
      </c>
      <c r="B57" t="s">
        <v>236</v>
      </c>
      <c r="C57" t="s">
        <v>243</v>
      </c>
      <c r="D57" t="s">
        <v>345</v>
      </c>
      <c r="E57" t="s">
        <v>346</v>
      </c>
      <c r="F57" s="13">
        <v>3819.6173074704916</v>
      </c>
      <c r="G57" s="13">
        <v>3748.3291365294763</v>
      </c>
      <c r="H57" s="13">
        <v>4080.1323855729215</v>
      </c>
      <c r="I57" s="13">
        <v>3714.3509521583901</v>
      </c>
      <c r="J57" s="13">
        <v>3967.8460326614131</v>
      </c>
      <c r="K57" s="13">
        <v>3990.341048589205</v>
      </c>
      <c r="L57" s="13">
        <v>3993.4677242126918</v>
      </c>
      <c r="M57" s="13">
        <v>4063.7950927968413</v>
      </c>
      <c r="N57" s="13">
        <v>3927.5557093398547</v>
      </c>
      <c r="O57" s="13">
        <v>3901.4469665809288</v>
      </c>
      <c r="P57" s="13">
        <v>4312.7389156689314</v>
      </c>
      <c r="Q57" s="13">
        <v>4285.5997499418199</v>
      </c>
      <c r="R57" s="13">
        <v>6958.2608165205529</v>
      </c>
      <c r="S57" s="13">
        <v>6815.849596660657</v>
      </c>
      <c r="T57" s="13">
        <v>7128.5470565091655</v>
      </c>
      <c r="U57" s="13">
        <v>7293.9918289935958</v>
      </c>
      <c r="V57" s="13">
        <v>6571.1618481392616</v>
      </c>
      <c r="W57" s="13">
        <v>6538.1991568932426</v>
      </c>
      <c r="X57" s="13">
        <v>6907.5304727264638</v>
      </c>
      <c r="Y57" s="13">
        <v>7367.4724738344921</v>
      </c>
      <c r="Z57" s="13">
        <v>7143.1959339901932</v>
      </c>
      <c r="AA57" s="13">
        <v>7090.1276248677041</v>
      </c>
      <c r="AB57" s="13">
        <v>7498.9679396089159</v>
      </c>
      <c r="AC57" s="13">
        <v>7530.355827069061</v>
      </c>
      <c r="AD57" s="14">
        <f t="shared" si="62"/>
        <v>10777.878123991044</v>
      </c>
      <c r="AE57" s="14">
        <f t="shared" si="63"/>
        <v>10564.178733190132</v>
      </c>
      <c r="AF57" s="14">
        <f t="shared" si="64"/>
        <v>11208.679442082088</v>
      </c>
      <c r="AG57" s="14">
        <f t="shared" si="65"/>
        <v>11008.342781151987</v>
      </c>
      <c r="AH57" s="164">
        <v>10539.007880800677</v>
      </c>
      <c r="AI57" s="164">
        <v>10528.540205482444</v>
      </c>
      <c r="AJ57" s="164">
        <v>10900.998196939154</v>
      </c>
      <c r="AK57" s="164">
        <v>11431.267566631332</v>
      </c>
      <c r="AL57" s="14">
        <f t="shared" si="66"/>
        <v>11070.751643330048</v>
      </c>
      <c r="AM57" s="14">
        <f t="shared" si="67"/>
        <v>10991.574591448632</v>
      </c>
      <c r="AN57" s="14">
        <f t="shared" si="68"/>
        <v>11811.706855277847</v>
      </c>
      <c r="AO57" s="14">
        <f t="shared" si="69"/>
        <v>11815.955577010882</v>
      </c>
      <c r="AP57" s="13">
        <v>378846</v>
      </c>
      <c r="AQ57" s="13">
        <v>379330.50400000002</v>
      </c>
      <c r="AR57" s="13">
        <v>380545.94900000002</v>
      </c>
      <c r="AS57" s="14">
        <f t="shared" si="7"/>
        <v>1008.2242672406443</v>
      </c>
      <c r="AT57" s="14">
        <f t="shared" si="8"/>
        <v>989.40707742182224</v>
      </c>
      <c r="AU57" s="14">
        <f t="shared" si="9"/>
        <v>1076.9896964922214</v>
      </c>
      <c r="AV57" s="14">
        <f t="shared" si="10"/>
        <v>979.18593759029454</v>
      </c>
      <c r="AW57" s="14">
        <f t="shared" si="11"/>
        <v>1046.0129071669419</v>
      </c>
      <c r="AX57" s="14">
        <f t="shared" si="12"/>
        <v>1051.9430961948699</v>
      </c>
      <c r="AY57" s="14">
        <f t="shared" si="13"/>
        <v>1052.7673577795611</v>
      </c>
      <c r="AZ57" s="14">
        <f t="shared" si="14"/>
        <v>1067.8855217026212</v>
      </c>
      <c r="BA57" s="14">
        <f t="shared" si="15"/>
        <v>1035.3914773328786</v>
      </c>
      <c r="BB57" s="14">
        <f t="shared" si="16"/>
        <v>1028.5086291349057</v>
      </c>
      <c r="BC57" s="14">
        <f t="shared" si="17"/>
        <v>1136.9343804918287</v>
      </c>
      <c r="BD57" s="14">
        <f t="shared" si="18"/>
        <v>1126.1714284972772</v>
      </c>
      <c r="BE57" s="14">
        <f t="shared" si="19"/>
        <v>1836.6990324618848</v>
      </c>
      <c r="BF57" s="14">
        <f t="shared" si="20"/>
        <v>1799.108238350321</v>
      </c>
      <c r="BG57" s="14">
        <f t="shared" si="21"/>
        <v>1881.6477028948875</v>
      </c>
      <c r="BH57" s="14">
        <f t="shared" si="22"/>
        <v>1922.8592881614381</v>
      </c>
      <c r="BI57" s="14">
        <f t="shared" si="23"/>
        <v>1732.3051478452314</v>
      </c>
      <c r="BJ57" s="14">
        <f t="shared" si="24"/>
        <v>1723.6154456202771</v>
      </c>
      <c r="BK57" s="14">
        <f t="shared" si="25"/>
        <v>1820.9794361084296</v>
      </c>
      <c r="BL57" s="14">
        <f t="shared" si="26"/>
        <v>1936.0270404125342</v>
      </c>
      <c r="BM57" s="14">
        <f t="shared" si="27"/>
        <v>1883.1061195094906</v>
      </c>
      <c r="BN57" s="14">
        <f t="shared" si="28"/>
        <v>1869.1161269929673</v>
      </c>
      <c r="BO57" s="14">
        <f t="shared" si="29"/>
        <v>1976.8955727348821</v>
      </c>
      <c r="BP57" s="14">
        <f t="shared" si="30"/>
        <v>1978.8295859822861</v>
      </c>
      <c r="BQ57" s="14">
        <f t="shared" si="31"/>
        <v>2844.9232997025292</v>
      </c>
      <c r="BR57" s="14">
        <f t="shared" si="32"/>
        <v>2788.5153157721429</v>
      </c>
      <c r="BS57" s="14">
        <f t="shared" si="33"/>
        <v>2958.6373993871093</v>
      </c>
      <c r="BT57" s="14">
        <f t="shared" si="34"/>
        <v>2902.0452257517327</v>
      </c>
      <c r="BU57" s="14">
        <f t="shared" si="35"/>
        <v>2778.3180550121738</v>
      </c>
      <c r="BV57" s="14">
        <f t="shared" si="36"/>
        <v>2775.5585418151459</v>
      </c>
      <c r="BW57" s="14">
        <f t="shared" si="37"/>
        <v>2873.74679388799</v>
      </c>
      <c r="BX57" s="14">
        <f t="shared" si="38"/>
        <v>3003.9125621151552</v>
      </c>
      <c r="BY57" s="14">
        <f t="shared" si="39"/>
        <v>2918.4975968423696</v>
      </c>
      <c r="BZ57" s="14">
        <f t="shared" si="40"/>
        <v>2897.6247561278733</v>
      </c>
      <c r="CA57" s="14">
        <f t="shared" si="41"/>
        <v>3113.829953226711</v>
      </c>
      <c r="CB57" s="14">
        <f t="shared" si="42"/>
        <v>3105.0010144795633</v>
      </c>
    </row>
    <row r="58" spans="1:80" x14ac:dyDescent="0.3">
      <c r="A58" t="s">
        <v>226</v>
      </c>
      <c r="B58" t="s">
        <v>236</v>
      </c>
      <c r="C58" t="s">
        <v>243</v>
      </c>
      <c r="D58" t="s">
        <v>347</v>
      </c>
      <c r="E58" t="s">
        <v>348</v>
      </c>
      <c r="F58" s="13">
        <v>3418.1752747485161</v>
      </c>
      <c r="G58" s="13">
        <v>3541.7989174264048</v>
      </c>
      <c r="H58" s="13">
        <v>3602.7429700964531</v>
      </c>
      <c r="I58" s="13">
        <v>3445.7530466995777</v>
      </c>
      <c r="J58" s="13">
        <v>3591.0325595890122</v>
      </c>
      <c r="K58" s="13">
        <v>3710.1359957653758</v>
      </c>
      <c r="L58" s="13">
        <v>3760.3859069298856</v>
      </c>
      <c r="M58" s="13">
        <v>3662.3167245404366</v>
      </c>
      <c r="N58" s="13">
        <v>3579.2867761612697</v>
      </c>
      <c r="O58" s="13">
        <v>3842.7523587001319</v>
      </c>
      <c r="P58" s="13">
        <v>4131.1777422035557</v>
      </c>
      <c r="Q58" s="13">
        <v>4032.4931667894762</v>
      </c>
      <c r="R58" s="13">
        <v>6854.5724411581077</v>
      </c>
      <c r="S58" s="13">
        <v>6744.5955706087479</v>
      </c>
      <c r="T58" s="13">
        <v>7199.4274013655886</v>
      </c>
      <c r="U58" s="13">
        <v>7356.1545429888847</v>
      </c>
      <c r="V58" s="13">
        <v>6808.5402966413858</v>
      </c>
      <c r="W58" s="13">
        <v>7049.6466642122596</v>
      </c>
      <c r="X58" s="13">
        <v>7034.8998317037549</v>
      </c>
      <c r="Y58" s="13">
        <v>6929.321621371033</v>
      </c>
      <c r="Z58" s="13">
        <v>7127.5131992078623</v>
      </c>
      <c r="AA58" s="13">
        <v>7040.2180236843351</v>
      </c>
      <c r="AB58" s="13">
        <v>7463.7965197993963</v>
      </c>
      <c r="AC58" s="13">
        <v>7503.4105537211653</v>
      </c>
      <c r="AD58" s="14">
        <f t="shared" si="62"/>
        <v>10272.747715906624</v>
      </c>
      <c r="AE58" s="14">
        <f t="shared" si="63"/>
        <v>10286.394488035152</v>
      </c>
      <c r="AF58" s="14">
        <f t="shared" si="64"/>
        <v>10802.170371462042</v>
      </c>
      <c r="AG58" s="14">
        <f t="shared" si="65"/>
        <v>10801.907589688462</v>
      </c>
      <c r="AH58" s="164">
        <v>10399.572856230399</v>
      </c>
      <c r="AI58" s="164">
        <v>10759.782659977636</v>
      </c>
      <c r="AJ58" s="164">
        <v>10795.285738633642</v>
      </c>
      <c r="AK58" s="164">
        <v>10591.63834591147</v>
      </c>
      <c r="AL58" s="14">
        <f t="shared" si="66"/>
        <v>10706.799975369133</v>
      </c>
      <c r="AM58" s="14">
        <f t="shared" si="67"/>
        <v>10882.970382384467</v>
      </c>
      <c r="AN58" s="14">
        <f t="shared" si="68"/>
        <v>11594.974262002952</v>
      </c>
      <c r="AO58" s="14">
        <f t="shared" si="69"/>
        <v>11535.903720510642</v>
      </c>
      <c r="AP58" s="13">
        <v>337986</v>
      </c>
      <c r="AQ58" s="13">
        <v>337914.04499999998</v>
      </c>
      <c r="AR58" s="13">
        <v>339067.02600000001</v>
      </c>
      <c r="AS58" s="14">
        <f t="shared" si="7"/>
        <v>1011.3363496560556</v>
      </c>
      <c r="AT58" s="14">
        <f t="shared" si="8"/>
        <v>1047.9129068737773</v>
      </c>
      <c r="AU58" s="14">
        <f t="shared" si="9"/>
        <v>1065.9444385555771</v>
      </c>
      <c r="AV58" s="14">
        <f t="shared" si="10"/>
        <v>1019.712881925218</v>
      </c>
      <c r="AW58" s="14">
        <f t="shared" si="11"/>
        <v>1062.7059196633902</v>
      </c>
      <c r="AX58" s="14">
        <f t="shared" si="12"/>
        <v>1097.9525860682636</v>
      </c>
      <c r="AY58" s="14">
        <f t="shared" si="13"/>
        <v>1112.823205359779</v>
      </c>
      <c r="AZ58" s="14">
        <f t="shared" si="14"/>
        <v>1080.1158602017633</v>
      </c>
      <c r="BA58" s="14">
        <f t="shared" si="15"/>
        <v>1059.2299518539603</v>
      </c>
      <c r="BB58" s="14">
        <f t="shared" si="16"/>
        <v>1137.198176743477</v>
      </c>
      <c r="BC58" s="14">
        <f t="shared" si="17"/>
        <v>1222.5528365367459</v>
      </c>
      <c r="BD58" s="14">
        <f t="shared" si="18"/>
        <v>1189.2908651015437</v>
      </c>
      <c r="BE58" s="14">
        <f t="shared" si="19"/>
        <v>2028.0640148284567</v>
      </c>
      <c r="BF58" s="14">
        <f t="shared" si="20"/>
        <v>1995.5251313985632</v>
      </c>
      <c r="BG58" s="14">
        <f t="shared" si="21"/>
        <v>2130.0963357552055</v>
      </c>
      <c r="BH58" s="14">
        <f t="shared" si="22"/>
        <v>2176.9306875033517</v>
      </c>
      <c r="BI58" s="14">
        <f t="shared" si="23"/>
        <v>2014.8734263594713</v>
      </c>
      <c r="BJ58" s="14">
        <f t="shared" si="24"/>
        <v>2086.2248161991197</v>
      </c>
      <c r="BK58" s="14">
        <f t="shared" si="25"/>
        <v>2081.8607381956426</v>
      </c>
      <c r="BL58" s="14">
        <f t="shared" si="26"/>
        <v>2043.6436132161766</v>
      </c>
      <c r="BM58" s="14">
        <f t="shared" si="27"/>
        <v>2109.2681126077086</v>
      </c>
      <c r="BN58" s="14">
        <f t="shared" si="28"/>
        <v>2083.4345680080669</v>
      </c>
      <c r="BO58" s="14">
        <f t="shared" si="29"/>
        <v>2208.7855270411733</v>
      </c>
      <c r="BP58" s="14">
        <f t="shared" si="30"/>
        <v>2212.9579045888008</v>
      </c>
      <c r="BQ58" s="14">
        <f t="shared" si="31"/>
        <v>3039.4003644845125</v>
      </c>
      <c r="BR58" s="14">
        <f t="shared" si="32"/>
        <v>3043.4380382723402</v>
      </c>
      <c r="BS58" s="14">
        <f t="shared" si="33"/>
        <v>3196.040774310783</v>
      </c>
      <c r="BT58" s="14">
        <f t="shared" si="34"/>
        <v>3196.6435694285692</v>
      </c>
      <c r="BU58" s="14">
        <f t="shared" si="35"/>
        <v>3077.579346022862</v>
      </c>
      <c r="BV58" s="14">
        <f t="shared" si="36"/>
        <v>3184.1774022673831</v>
      </c>
      <c r="BW58" s="14">
        <f t="shared" si="37"/>
        <v>3194.6839435554216</v>
      </c>
      <c r="BX58" s="14">
        <f t="shared" si="38"/>
        <v>3123.7594734179397</v>
      </c>
      <c r="BY58" s="14">
        <f t="shared" si="39"/>
        <v>3168.4980644616689</v>
      </c>
      <c r="BZ58" s="14">
        <f t="shared" si="40"/>
        <v>3220.6327447515441</v>
      </c>
      <c r="CA58" s="14">
        <f t="shared" si="41"/>
        <v>3431.3383635779187</v>
      </c>
      <c r="CB58" s="14">
        <f t="shared" si="42"/>
        <v>3402.2487696903449</v>
      </c>
    </row>
    <row r="59" spans="1:80" x14ac:dyDescent="0.3">
      <c r="A59" t="s">
        <v>241</v>
      </c>
      <c r="B59" t="s">
        <v>276</v>
      </c>
      <c r="C59" t="s">
        <v>317</v>
      </c>
      <c r="D59" t="s">
        <v>351</v>
      </c>
      <c r="E59" t="s">
        <v>352</v>
      </c>
      <c r="F59" s="13">
        <v>39.924830282939077</v>
      </c>
      <c r="G59" s="13">
        <v>38.888055771222014</v>
      </c>
      <c r="H59" s="13">
        <v>41.27269975260181</v>
      </c>
      <c r="I59" s="13">
        <v>39.277369818600278</v>
      </c>
      <c r="J59" s="13">
        <v>38.510697064766411</v>
      </c>
      <c r="K59" s="13">
        <v>37.943344030148623</v>
      </c>
      <c r="L59" s="13">
        <v>39.576309977994327</v>
      </c>
      <c r="M59" s="13">
        <v>38.408762875265701</v>
      </c>
      <c r="N59" s="13">
        <v>41.541996468846996</v>
      </c>
      <c r="O59" s="13">
        <v>44.218633220208403</v>
      </c>
      <c r="P59" s="13">
        <v>47.238824172066209</v>
      </c>
      <c r="Q59" s="13">
        <v>41.325058554504579</v>
      </c>
      <c r="R59" s="13">
        <v>103.01556953163211</v>
      </c>
      <c r="S59" s="13">
        <v>99.164568549153245</v>
      </c>
      <c r="T59" s="13">
        <v>106.7506566139419</v>
      </c>
      <c r="U59" s="13">
        <v>106.23666085169694</v>
      </c>
      <c r="V59" s="13">
        <v>105.23359574245541</v>
      </c>
      <c r="W59" s="13">
        <v>103.75882170199577</v>
      </c>
      <c r="X59" s="13">
        <v>108.6883947358523</v>
      </c>
      <c r="Y59" s="13">
        <v>105.70139162189082</v>
      </c>
      <c r="Z59" s="13">
        <v>105.09968343043511</v>
      </c>
      <c r="AA59" s="13">
        <v>101.0603908254262</v>
      </c>
      <c r="AB59" s="13">
        <v>108.41986244943922</v>
      </c>
      <c r="AC59" s="13">
        <v>85.940086106288533</v>
      </c>
      <c r="AD59" s="14">
        <f t="shared" si="62"/>
        <v>142.94039981457118</v>
      </c>
      <c r="AE59" s="14">
        <f t="shared" si="63"/>
        <v>138.05262432037526</v>
      </c>
      <c r="AF59" s="14">
        <f t="shared" si="64"/>
        <v>148.02335636654371</v>
      </c>
      <c r="AG59" s="14">
        <f t="shared" si="65"/>
        <v>145.51403067029722</v>
      </c>
      <c r="AH59" s="164">
        <v>143.7442928072218</v>
      </c>
      <c r="AI59" s="164">
        <v>141.70216573214438</v>
      </c>
      <c r="AJ59" s="164">
        <v>148.26470471384661</v>
      </c>
      <c r="AK59" s="164">
        <v>144.11015449715651</v>
      </c>
      <c r="AL59" s="14">
        <f t="shared" si="66"/>
        <v>146.64167989928211</v>
      </c>
      <c r="AM59" s="14">
        <f t="shared" si="67"/>
        <v>145.2790240456346</v>
      </c>
      <c r="AN59" s="14">
        <f t="shared" si="68"/>
        <v>155.65868662150544</v>
      </c>
      <c r="AO59" s="14">
        <f t="shared" si="69"/>
        <v>127.26514466079311</v>
      </c>
      <c r="AP59" s="13">
        <v>7654</v>
      </c>
      <c r="AQ59" s="13">
        <v>6650.9880000000003</v>
      </c>
      <c r="AR59" s="13">
        <v>6511.5360000000001</v>
      </c>
      <c r="AS59" s="14">
        <f t="shared" si="7"/>
        <v>521.62046358687064</v>
      </c>
      <c r="AT59" s="14">
        <f t="shared" si="8"/>
        <v>508.07493821821288</v>
      </c>
      <c r="AU59" s="14">
        <f t="shared" si="9"/>
        <v>539.23046449701872</v>
      </c>
      <c r="AV59" s="14">
        <f t="shared" si="10"/>
        <v>590.54940136112521</v>
      </c>
      <c r="AW59" s="14">
        <f t="shared" si="11"/>
        <v>579.02220038235532</v>
      </c>
      <c r="AX59" s="14">
        <f t="shared" si="12"/>
        <v>570.49184316899414</v>
      </c>
      <c r="AY59" s="14">
        <f t="shared" si="13"/>
        <v>595.04407432390985</v>
      </c>
      <c r="AZ59" s="14">
        <f t="shared" si="14"/>
        <v>589.85718385440396</v>
      </c>
      <c r="BA59" s="14">
        <f t="shared" si="15"/>
        <v>624.59887867557416</v>
      </c>
      <c r="BB59" s="14">
        <f t="shared" si="16"/>
        <v>664.84307624985036</v>
      </c>
      <c r="BC59" s="14">
        <f t="shared" si="17"/>
        <v>710.25273496307932</v>
      </c>
      <c r="BD59" s="14">
        <f t="shared" si="18"/>
        <v>634.64378534503351</v>
      </c>
      <c r="BE59" s="14">
        <f t="shared" si="19"/>
        <v>1345.9050108653266</v>
      </c>
      <c r="BF59" s="14">
        <f t="shared" si="20"/>
        <v>1295.591436492726</v>
      </c>
      <c r="BG59" s="14">
        <f t="shared" si="21"/>
        <v>1394.7041627115482</v>
      </c>
      <c r="BH59" s="14">
        <f t="shared" si="22"/>
        <v>1597.3064581036222</v>
      </c>
      <c r="BI59" s="14">
        <f t="shared" si="23"/>
        <v>1582.2250129222216</v>
      </c>
      <c r="BJ59" s="14">
        <f t="shared" si="24"/>
        <v>1560.0512540692566</v>
      </c>
      <c r="BK59" s="14">
        <f t="shared" si="25"/>
        <v>1634.1691600684335</v>
      </c>
      <c r="BL59" s="14">
        <f t="shared" si="26"/>
        <v>1623.2942829754886</v>
      </c>
      <c r="BM59" s="14">
        <f t="shared" si="27"/>
        <v>1580.2115930811347</v>
      </c>
      <c r="BN59" s="14">
        <f t="shared" si="28"/>
        <v>1519.4793739731028</v>
      </c>
      <c r="BO59" s="14">
        <f t="shared" si="29"/>
        <v>1630.131680427618</v>
      </c>
      <c r="BP59" s="14">
        <f t="shared" si="30"/>
        <v>1319.8128077044883</v>
      </c>
      <c r="BQ59" s="14">
        <f t="shared" si="31"/>
        <v>1867.5254744521974</v>
      </c>
      <c r="BR59" s="14">
        <f t="shared" si="32"/>
        <v>1803.666374710939</v>
      </c>
      <c r="BS59" s="14">
        <f t="shared" si="33"/>
        <v>1933.934627208567</v>
      </c>
      <c r="BT59" s="14">
        <f t="shared" si="34"/>
        <v>2187.8558594647475</v>
      </c>
      <c r="BU59" s="14">
        <f t="shared" si="35"/>
        <v>2161.2472133045767</v>
      </c>
      <c r="BV59" s="14">
        <f t="shared" si="36"/>
        <v>2130.5430972382505</v>
      </c>
      <c r="BW59" s="14">
        <f t="shared" si="37"/>
        <v>2229.2132343923431</v>
      </c>
      <c r="BX59" s="14">
        <f t="shared" si="38"/>
        <v>2213.1514668298923</v>
      </c>
      <c r="BY59" s="14">
        <f t="shared" si="39"/>
        <v>2204.8104717567089</v>
      </c>
      <c r="BZ59" s="14">
        <f t="shared" si="40"/>
        <v>2184.3224502229532</v>
      </c>
      <c r="CA59" s="14">
        <f t="shared" si="41"/>
        <v>2340.3844153906975</v>
      </c>
      <c r="CB59" s="14">
        <f t="shared" si="42"/>
        <v>1954.4565930495219</v>
      </c>
    </row>
    <row r="60" spans="1:80" x14ac:dyDescent="0.3">
      <c r="A60" t="s">
        <v>250</v>
      </c>
      <c r="B60" t="s">
        <v>291</v>
      </c>
      <c r="C60" t="s">
        <v>296</v>
      </c>
      <c r="D60" t="s">
        <v>355</v>
      </c>
      <c r="E60" t="s">
        <v>356</v>
      </c>
      <c r="F60" s="13">
        <v>4027.6957250146247</v>
      </c>
      <c r="G60" s="13">
        <v>4008.5610863624988</v>
      </c>
      <c r="H60" s="13">
        <v>4225.0839134976659</v>
      </c>
      <c r="I60" s="13">
        <v>4164.485911534247</v>
      </c>
      <c r="J60" s="13">
        <v>4141.9126558177777</v>
      </c>
      <c r="K60" s="13">
        <v>4099.3985628714936</v>
      </c>
      <c r="L60" s="13">
        <v>4257.9153841423258</v>
      </c>
      <c r="M60" s="13">
        <v>4353.4607326980667</v>
      </c>
      <c r="N60" s="13">
        <v>4536.2603432419201</v>
      </c>
      <c r="O60" s="13">
        <v>4207.328238404325</v>
      </c>
      <c r="P60" s="13">
        <v>4763.4560888492724</v>
      </c>
      <c r="Q60" s="13">
        <v>4452.2819647331071</v>
      </c>
      <c r="R60" s="13">
        <v>10947.248833441325</v>
      </c>
      <c r="S60" s="13">
        <v>10487.491588509549</v>
      </c>
      <c r="T60" s="13">
        <v>11369.582038657256</v>
      </c>
      <c r="U60" s="13">
        <v>11445.769120385781</v>
      </c>
      <c r="V60" s="13">
        <v>10680.064040871934</v>
      </c>
      <c r="W60" s="13">
        <v>10570.334151140025</v>
      </c>
      <c r="X60" s="13">
        <v>10977.377216033665</v>
      </c>
      <c r="Y60" s="13">
        <v>11224.213445605281</v>
      </c>
      <c r="Z60" s="13">
        <v>11282.789910822621</v>
      </c>
      <c r="AA60" s="13">
        <v>11015.015108948981</v>
      </c>
      <c r="AB60" s="13">
        <v>11565.18024904246</v>
      </c>
      <c r="AC60" s="13">
        <v>11616.90459403565</v>
      </c>
      <c r="AD60" s="14">
        <f t="shared" si="62"/>
        <v>14974.944558455949</v>
      </c>
      <c r="AE60" s="14">
        <f t="shared" si="63"/>
        <v>14496.052674872048</v>
      </c>
      <c r="AF60" s="14">
        <f t="shared" si="64"/>
        <v>15594.665952154923</v>
      </c>
      <c r="AG60" s="14">
        <f t="shared" si="65"/>
        <v>15610.255031920027</v>
      </c>
      <c r="AH60" s="164">
        <v>14821.976696689711</v>
      </c>
      <c r="AI60" s="164">
        <v>14669.732714011519</v>
      </c>
      <c r="AJ60" s="164">
        <v>15235.292600175992</v>
      </c>
      <c r="AK60" s="164">
        <v>15577.674178303347</v>
      </c>
      <c r="AL60" s="14">
        <f t="shared" si="66"/>
        <v>15819.050254064541</v>
      </c>
      <c r="AM60" s="14">
        <f t="shared" si="67"/>
        <v>15222.343347353306</v>
      </c>
      <c r="AN60" s="14">
        <f t="shared" si="68"/>
        <v>16328.636337891732</v>
      </c>
      <c r="AO60" s="14">
        <f t="shared" si="69"/>
        <v>16069.186558768757</v>
      </c>
      <c r="AP60" s="13">
        <v>563608</v>
      </c>
      <c r="AQ60" s="13">
        <v>565053.88199999998</v>
      </c>
      <c r="AR60" s="13">
        <v>568890.66700000002</v>
      </c>
      <c r="AS60" s="14">
        <f t="shared" si="7"/>
        <v>714.62713890055227</v>
      </c>
      <c r="AT60" s="14">
        <f t="shared" si="8"/>
        <v>711.23211280934595</v>
      </c>
      <c r="AU60" s="14">
        <f t="shared" si="9"/>
        <v>749.64938636386739</v>
      </c>
      <c r="AV60" s="14">
        <f t="shared" si="10"/>
        <v>737.00686681314528</v>
      </c>
      <c r="AW60" s="14">
        <f t="shared" si="11"/>
        <v>733.01198129239253</v>
      </c>
      <c r="AX60" s="14">
        <f t="shared" si="12"/>
        <v>725.48808059892133</v>
      </c>
      <c r="AY60" s="14">
        <f t="shared" si="13"/>
        <v>753.5414798092346</v>
      </c>
      <c r="AZ60" s="14">
        <f t="shared" si="14"/>
        <v>765.25437755126097</v>
      </c>
      <c r="BA60" s="14">
        <f t="shared" si="15"/>
        <v>802.80137660250966</v>
      </c>
      <c r="BB60" s="14">
        <f t="shared" si="16"/>
        <v>744.58885646666965</v>
      </c>
      <c r="BC60" s="14">
        <f t="shared" si="17"/>
        <v>843.00917852100918</v>
      </c>
      <c r="BD60" s="14">
        <f t="shared" si="18"/>
        <v>782.62524295078777</v>
      </c>
      <c r="BE60" s="14">
        <f t="shared" si="19"/>
        <v>1942.3515694314708</v>
      </c>
      <c r="BF60" s="14">
        <f t="shared" si="20"/>
        <v>1860.7776306421395</v>
      </c>
      <c r="BG60" s="14">
        <f t="shared" si="21"/>
        <v>2017.2854250928403</v>
      </c>
      <c r="BH60" s="14">
        <f t="shared" si="22"/>
        <v>2025.6066695575382</v>
      </c>
      <c r="BI60" s="14">
        <f t="shared" si="23"/>
        <v>1890.0965697412789</v>
      </c>
      <c r="BJ60" s="14">
        <f t="shared" si="24"/>
        <v>1870.6772022743178</v>
      </c>
      <c r="BK60" s="14">
        <f t="shared" si="25"/>
        <v>1942.7133527831716</v>
      </c>
      <c r="BL60" s="14">
        <f t="shared" si="26"/>
        <v>1973.0001029539267</v>
      </c>
      <c r="BM60" s="14">
        <f t="shared" si="27"/>
        <v>1996.7635424231314</v>
      </c>
      <c r="BN60" s="14">
        <f t="shared" si="28"/>
        <v>1949.3742915209248</v>
      </c>
      <c r="BO60" s="14">
        <f t="shared" si="29"/>
        <v>2046.7393672454161</v>
      </c>
      <c r="BP60" s="14">
        <f t="shared" si="30"/>
        <v>2042.0276281374906</v>
      </c>
      <c r="BQ60" s="14">
        <f t="shared" si="31"/>
        <v>2656.978708332023</v>
      </c>
      <c r="BR60" s="14">
        <f t="shared" si="32"/>
        <v>2572.0097434514851</v>
      </c>
      <c r="BS60" s="14">
        <f t="shared" si="33"/>
        <v>2766.9348114567083</v>
      </c>
      <c r="BT60" s="14">
        <f t="shared" si="34"/>
        <v>2762.6135363706831</v>
      </c>
      <c r="BU60" s="14">
        <f t="shared" si="35"/>
        <v>2623.1085510336716</v>
      </c>
      <c r="BV60" s="14">
        <f t="shared" si="36"/>
        <v>2596.1652828732394</v>
      </c>
      <c r="BW60" s="14">
        <f t="shared" si="37"/>
        <v>2696.2548325924063</v>
      </c>
      <c r="BX60" s="14">
        <f t="shared" si="38"/>
        <v>2738.2544805051875</v>
      </c>
      <c r="BY60" s="14">
        <f t="shared" si="39"/>
        <v>2799.5649190256413</v>
      </c>
      <c r="BZ60" s="14">
        <f t="shared" si="40"/>
        <v>2693.9631479875943</v>
      </c>
      <c r="CA60" s="14">
        <f t="shared" si="41"/>
        <v>2889.7485457664257</v>
      </c>
      <c r="CB60" s="14">
        <f t="shared" si="42"/>
        <v>2824.6528710882785</v>
      </c>
    </row>
    <row r="61" spans="1:80" x14ac:dyDescent="0.3">
      <c r="A61" t="s">
        <v>226</v>
      </c>
      <c r="B61" t="s">
        <v>221</v>
      </c>
      <c r="C61" t="s">
        <v>234</v>
      </c>
      <c r="D61" t="s">
        <v>359</v>
      </c>
      <c r="E61" t="s">
        <v>360</v>
      </c>
      <c r="F61" s="13">
        <v>5361.5751014729813</v>
      </c>
      <c r="G61" s="13">
        <v>5344.2095473396039</v>
      </c>
      <c r="H61" s="13">
        <v>5805.3913906928101</v>
      </c>
      <c r="I61" s="13">
        <v>5395.3933758415014</v>
      </c>
      <c r="J61" s="13">
        <v>5685.9732096385842</v>
      </c>
      <c r="K61" s="13">
        <v>5582.7363033637084</v>
      </c>
      <c r="L61" s="13">
        <v>5830.2528934052798</v>
      </c>
      <c r="M61" s="13">
        <v>5673.0544519317691</v>
      </c>
      <c r="N61" s="13">
        <v>5741.6643086985987</v>
      </c>
      <c r="O61" s="13">
        <v>5645.1481687659762</v>
      </c>
      <c r="P61" s="13">
        <v>5878.2365041134644</v>
      </c>
      <c r="Q61" s="13">
        <v>5729.2134095709371</v>
      </c>
      <c r="R61" s="13">
        <v>10249.698248941744</v>
      </c>
      <c r="S61" s="13">
        <v>10401.727316366214</v>
      </c>
      <c r="T61" s="13">
        <v>10723.805649621387</v>
      </c>
      <c r="U61" s="13">
        <v>10662.899820559131</v>
      </c>
      <c r="V61" s="13">
        <v>11022.196693778809</v>
      </c>
      <c r="W61" s="13">
        <v>10840.856597804537</v>
      </c>
      <c r="X61" s="13">
        <v>11010.804317237566</v>
      </c>
      <c r="Y61" s="13">
        <v>11080.039039649642</v>
      </c>
      <c r="Z61" s="13">
        <v>10462.721468399508</v>
      </c>
      <c r="AA61" s="13">
        <v>10193.740533710303</v>
      </c>
      <c r="AB61" s="13">
        <v>10939.726662298101</v>
      </c>
      <c r="AC61" s="13">
        <v>11136.158969503666</v>
      </c>
      <c r="AD61" s="14">
        <f t="shared" si="62"/>
        <v>15611.273350414725</v>
      </c>
      <c r="AE61" s="14">
        <f t="shared" si="63"/>
        <v>15745.936863705818</v>
      </c>
      <c r="AF61" s="14">
        <f t="shared" si="64"/>
        <v>16529.197040314197</v>
      </c>
      <c r="AG61" s="14">
        <f t="shared" si="65"/>
        <v>16058.293196400631</v>
      </c>
      <c r="AH61" s="164">
        <v>16708.169903417394</v>
      </c>
      <c r="AI61" s="164">
        <v>16423.592901168246</v>
      </c>
      <c r="AJ61" s="164">
        <v>16841.057210642844</v>
      </c>
      <c r="AK61" s="164">
        <v>16753.09349158141</v>
      </c>
      <c r="AL61" s="14">
        <f t="shared" si="66"/>
        <v>16204.385777098107</v>
      </c>
      <c r="AM61" s="14">
        <f t="shared" si="67"/>
        <v>15838.888702476279</v>
      </c>
      <c r="AN61" s="14">
        <f t="shared" si="68"/>
        <v>16817.963166411566</v>
      </c>
      <c r="AO61" s="14">
        <f t="shared" si="69"/>
        <v>16865.372379074601</v>
      </c>
      <c r="AP61" s="13">
        <v>523662</v>
      </c>
      <c r="AQ61" s="13">
        <v>525213.41599999997</v>
      </c>
      <c r="AR61" s="13">
        <v>526901.13500000001</v>
      </c>
      <c r="AS61" s="14">
        <f t="shared" si="7"/>
        <v>1023.861785173066</v>
      </c>
      <c r="AT61" s="14">
        <f t="shared" si="8"/>
        <v>1020.5456090645499</v>
      </c>
      <c r="AU61" s="14">
        <f t="shared" si="9"/>
        <v>1108.6142188458987</v>
      </c>
      <c r="AV61" s="14">
        <f t="shared" si="10"/>
        <v>1027.276381653111</v>
      </c>
      <c r="AW61" s="14">
        <f t="shared" si="11"/>
        <v>1082.6024310160776</v>
      </c>
      <c r="AX61" s="14">
        <f t="shared" si="12"/>
        <v>1062.9462487614194</v>
      </c>
      <c r="AY61" s="14">
        <f t="shared" si="13"/>
        <v>1110.0731085295201</v>
      </c>
      <c r="AZ61" s="14">
        <f t="shared" si="14"/>
        <v>1076.6829059747174</v>
      </c>
      <c r="BA61" s="14">
        <f t="shared" si="15"/>
        <v>1093.2059490077074</v>
      </c>
      <c r="BB61" s="14">
        <f t="shared" si="16"/>
        <v>1074.8293925465864</v>
      </c>
      <c r="BC61" s="14">
        <f t="shared" si="17"/>
        <v>1119.2091300488532</v>
      </c>
      <c r="BD61" s="14">
        <f t="shared" si="18"/>
        <v>1087.3412541749292</v>
      </c>
      <c r="BE61" s="14">
        <f t="shared" si="19"/>
        <v>1957.3118249828599</v>
      </c>
      <c r="BF61" s="14">
        <f t="shared" si="20"/>
        <v>1986.3437324774784</v>
      </c>
      <c r="BG61" s="14">
        <f t="shared" si="21"/>
        <v>2047.8487363263682</v>
      </c>
      <c r="BH61" s="14">
        <f t="shared" si="22"/>
        <v>2030.2032460951323</v>
      </c>
      <c r="BI61" s="14">
        <f t="shared" si="23"/>
        <v>2098.6129367607036</v>
      </c>
      <c r="BJ61" s="14">
        <f t="shared" si="24"/>
        <v>2064.0860015282888</v>
      </c>
      <c r="BK61" s="14">
        <f t="shared" si="25"/>
        <v>2096.4438420281263</v>
      </c>
      <c r="BL61" s="14">
        <f t="shared" si="26"/>
        <v>2102.8686984418136</v>
      </c>
      <c r="BM61" s="14">
        <f t="shared" si="27"/>
        <v>1992.0895296397966</v>
      </c>
      <c r="BN61" s="14">
        <f t="shared" si="28"/>
        <v>1940.8758845776138</v>
      </c>
      <c r="BO61" s="14">
        <f t="shared" si="29"/>
        <v>2082.9107423825026</v>
      </c>
      <c r="BP61" s="14">
        <f t="shared" si="30"/>
        <v>2113.5196396006368</v>
      </c>
      <c r="BQ61" s="14">
        <f t="shared" si="31"/>
        <v>2981.1736101559259</v>
      </c>
      <c r="BR61" s="14">
        <f t="shared" si="32"/>
        <v>3006.8893415420284</v>
      </c>
      <c r="BS61" s="14">
        <f t="shared" si="33"/>
        <v>3156.4629551722674</v>
      </c>
      <c r="BT61" s="14">
        <f t="shared" si="34"/>
        <v>3057.4796277482433</v>
      </c>
      <c r="BU61" s="14">
        <f t="shared" si="35"/>
        <v>3181.215367776781</v>
      </c>
      <c r="BV61" s="14">
        <f t="shared" si="36"/>
        <v>3127.0322502897079</v>
      </c>
      <c r="BW61" s="14">
        <f t="shared" si="37"/>
        <v>3206.5169505576459</v>
      </c>
      <c r="BX61" s="14">
        <f t="shared" si="38"/>
        <v>3179.5516044165306</v>
      </c>
      <c r="BY61" s="14">
        <f t="shared" si="39"/>
        <v>3085.2954786475043</v>
      </c>
      <c r="BZ61" s="14">
        <f t="shared" si="40"/>
        <v>3015.7052771242006</v>
      </c>
      <c r="CA61" s="14">
        <f t="shared" si="41"/>
        <v>3202.1198724313563</v>
      </c>
      <c r="CB61" s="14">
        <f t="shared" si="42"/>
        <v>3200.8608937755657</v>
      </c>
    </row>
    <row r="62" spans="1:80" x14ac:dyDescent="0.3">
      <c r="A62" t="s">
        <v>232</v>
      </c>
      <c r="B62" t="s">
        <v>263</v>
      </c>
      <c r="C62" t="s">
        <v>274</v>
      </c>
      <c r="D62" t="s">
        <v>363</v>
      </c>
      <c r="E62" t="s">
        <v>364</v>
      </c>
      <c r="F62" s="13">
        <v>3480.4684220055724</v>
      </c>
      <c r="G62" s="13">
        <v>3448.7413875842294</v>
      </c>
      <c r="H62" s="13">
        <v>3268.3807644282501</v>
      </c>
      <c r="I62" s="13">
        <v>3065.6844613370176</v>
      </c>
      <c r="J62" s="13">
        <v>3800.0935425108946</v>
      </c>
      <c r="K62" s="13">
        <v>3841.8792563986185</v>
      </c>
      <c r="L62" s="13">
        <v>3843.3771690983795</v>
      </c>
      <c r="M62" s="13">
        <v>3770.9807183023449</v>
      </c>
      <c r="N62" s="13">
        <v>3269.5044829748822</v>
      </c>
      <c r="O62" s="13">
        <v>3195.1246098219726</v>
      </c>
      <c r="P62" s="13">
        <v>3392.6295976556116</v>
      </c>
      <c r="Q62" s="13">
        <v>3458.6744775230491</v>
      </c>
      <c r="R62" s="13">
        <v>6388.5235270771063</v>
      </c>
      <c r="S62" s="13">
        <v>6378.4425845099277</v>
      </c>
      <c r="T62" s="13">
        <v>6248.8848355746331</v>
      </c>
      <c r="U62" s="13">
        <v>6328.4517454247134</v>
      </c>
      <c r="V62" s="13">
        <v>6209.1790174805719</v>
      </c>
      <c r="W62" s="13">
        <v>6280.12579229524</v>
      </c>
      <c r="X62" s="13">
        <v>6278.6353006290774</v>
      </c>
      <c r="Y62" s="13">
        <v>6141.2391996158258</v>
      </c>
      <c r="Z62" s="13">
        <v>6316.5840378910361</v>
      </c>
      <c r="AA62" s="13">
        <v>6463.5347561295566</v>
      </c>
      <c r="AB62" s="13">
        <v>6692.1773742570385</v>
      </c>
      <c r="AC62" s="13">
        <v>6643.7735002747741</v>
      </c>
      <c r="AD62" s="14">
        <f t="shared" si="62"/>
        <v>9868.9919490826796</v>
      </c>
      <c r="AE62" s="14">
        <f t="shared" si="63"/>
        <v>9827.1839720941571</v>
      </c>
      <c r="AF62" s="14">
        <f t="shared" si="64"/>
        <v>9517.2656000028837</v>
      </c>
      <c r="AG62" s="14">
        <f t="shared" si="65"/>
        <v>9394.1362067617301</v>
      </c>
      <c r="AH62" s="164">
        <v>10009.272559991467</v>
      </c>
      <c r="AI62" s="164">
        <v>10122.00504869386</v>
      </c>
      <c r="AJ62" s="164">
        <v>10122.012469727459</v>
      </c>
      <c r="AK62" s="164">
        <v>9912.2199179181698</v>
      </c>
      <c r="AL62" s="14">
        <f t="shared" si="66"/>
        <v>9586.0885208659183</v>
      </c>
      <c r="AM62" s="14">
        <f t="shared" si="67"/>
        <v>9658.6593659515293</v>
      </c>
      <c r="AN62" s="14">
        <f t="shared" si="68"/>
        <v>10084.806971912651</v>
      </c>
      <c r="AO62" s="14">
        <f t="shared" si="69"/>
        <v>10102.447977797823</v>
      </c>
      <c r="AP62" s="13">
        <v>360149</v>
      </c>
      <c r="AQ62" s="13">
        <v>366218.88199999998</v>
      </c>
      <c r="AR62" s="13">
        <v>372024.891</v>
      </c>
      <c r="AS62" s="14">
        <f t="shared" si="7"/>
        <v>966.39680299142083</v>
      </c>
      <c r="AT62" s="14">
        <f t="shared" si="8"/>
        <v>957.58738399502136</v>
      </c>
      <c r="AU62" s="14">
        <f t="shared" si="9"/>
        <v>907.50793822230537</v>
      </c>
      <c r="AV62" s="14">
        <f t="shared" si="10"/>
        <v>837.11807665258993</v>
      </c>
      <c r="AW62" s="14">
        <f t="shared" si="11"/>
        <v>1037.6563659846722</v>
      </c>
      <c r="AX62" s="14">
        <f t="shared" si="12"/>
        <v>1049.0664040634088</v>
      </c>
      <c r="AY62" s="14">
        <f t="shared" si="13"/>
        <v>1049.4754252180749</v>
      </c>
      <c r="AZ62" s="14">
        <f t="shared" si="14"/>
        <v>1013.6366704297602</v>
      </c>
      <c r="BA62" s="14">
        <f t="shared" si="15"/>
        <v>892.77332318842105</v>
      </c>
      <c r="BB62" s="14">
        <f t="shared" si="16"/>
        <v>872.46309976501232</v>
      </c>
      <c r="BC62" s="14">
        <f t="shared" si="17"/>
        <v>926.3939584785287</v>
      </c>
      <c r="BD62" s="14">
        <f t="shared" si="18"/>
        <v>929.68899694484389</v>
      </c>
      <c r="BE62" s="14">
        <f t="shared" si="19"/>
        <v>1773.8556894721646</v>
      </c>
      <c r="BF62" s="14">
        <f t="shared" si="20"/>
        <v>1771.056586165706</v>
      </c>
      <c r="BG62" s="14">
        <f t="shared" si="21"/>
        <v>1735.0832115526166</v>
      </c>
      <c r="BH62" s="14">
        <f t="shared" si="22"/>
        <v>1728.0517353074968</v>
      </c>
      <c r="BI62" s="14">
        <f t="shared" si="23"/>
        <v>1695.4830356017997</v>
      </c>
      <c r="BJ62" s="14">
        <f t="shared" si="24"/>
        <v>1714.8558146423593</v>
      </c>
      <c r="BK62" s="14">
        <f t="shared" si="25"/>
        <v>1714.4488198806412</v>
      </c>
      <c r="BL62" s="14">
        <f t="shared" si="26"/>
        <v>1650.7602980833415</v>
      </c>
      <c r="BM62" s="14">
        <f t="shared" si="27"/>
        <v>1724.8111302712775</v>
      </c>
      <c r="BN62" s="14">
        <f t="shared" si="28"/>
        <v>1764.9376025700274</v>
      </c>
      <c r="BO62" s="14">
        <f t="shared" si="29"/>
        <v>1827.3709257451774</v>
      </c>
      <c r="BP62" s="14">
        <f t="shared" si="30"/>
        <v>1785.8411254194209</v>
      </c>
      <c r="BQ62" s="14">
        <f t="shared" si="31"/>
        <v>2740.2524924635859</v>
      </c>
      <c r="BR62" s="14">
        <f t="shared" si="32"/>
        <v>2728.6439701607273</v>
      </c>
      <c r="BS62" s="14">
        <f t="shared" si="33"/>
        <v>2642.5911497749221</v>
      </c>
      <c r="BT62" s="14">
        <f t="shared" si="34"/>
        <v>2565.1698119600865</v>
      </c>
      <c r="BU62" s="14">
        <f t="shared" si="35"/>
        <v>2733.1394015864716</v>
      </c>
      <c r="BV62" s="14">
        <f t="shared" si="36"/>
        <v>2763.9222187057685</v>
      </c>
      <c r="BW62" s="14">
        <f t="shared" si="37"/>
        <v>2763.9242450987167</v>
      </c>
      <c r="BX62" s="14">
        <f t="shared" si="38"/>
        <v>2664.3969685131015</v>
      </c>
      <c r="BY62" s="14">
        <f t="shared" si="39"/>
        <v>2617.5844534596986</v>
      </c>
      <c r="BZ62" s="14">
        <f t="shared" si="40"/>
        <v>2637.4007023350396</v>
      </c>
      <c r="CA62" s="14">
        <f t="shared" si="41"/>
        <v>2753.7648842237063</v>
      </c>
      <c r="CB62" s="14">
        <f t="shared" si="42"/>
        <v>2715.530122364265</v>
      </c>
    </row>
    <row r="63" spans="1:80" x14ac:dyDescent="0.3">
      <c r="A63" t="s">
        <v>241</v>
      </c>
      <c r="B63" t="s">
        <v>276</v>
      </c>
      <c r="C63" t="s">
        <v>317</v>
      </c>
      <c r="D63" t="s">
        <v>367</v>
      </c>
      <c r="E63" t="s">
        <v>368</v>
      </c>
      <c r="F63" s="13">
        <v>2704.1296579184627</v>
      </c>
      <c r="G63" s="13">
        <v>2690.2344932957644</v>
      </c>
      <c r="H63" s="13">
        <v>2778.9205929419732</v>
      </c>
      <c r="I63" s="13">
        <v>2117.82831903022</v>
      </c>
      <c r="J63" s="13">
        <v>2729.6064774211218</v>
      </c>
      <c r="K63" s="13">
        <v>2759.7239879838744</v>
      </c>
      <c r="L63" s="13">
        <v>2760.020248303892</v>
      </c>
      <c r="M63" s="13">
        <v>2697.8626320877192</v>
      </c>
      <c r="N63" s="13">
        <v>1913.529621905001</v>
      </c>
      <c r="O63" s="13">
        <v>2244.2728269413765</v>
      </c>
      <c r="P63" s="13">
        <v>2312.2892659039403</v>
      </c>
      <c r="Q63" s="13">
        <v>1707.8213271250497</v>
      </c>
      <c r="R63" s="13">
        <v>7030.1685408009207</v>
      </c>
      <c r="S63" s="13">
        <v>7055.9043588181848</v>
      </c>
      <c r="T63" s="13">
        <v>7267.6497929212765</v>
      </c>
      <c r="U63" s="13">
        <v>6996.3982633836749</v>
      </c>
      <c r="V63" s="13">
        <v>7264.9813517375087</v>
      </c>
      <c r="W63" s="13">
        <v>7343.9389137601993</v>
      </c>
      <c r="X63" s="13">
        <v>7344.715317436543</v>
      </c>
      <c r="Y63" s="13">
        <v>7184.7119792331096</v>
      </c>
      <c r="Z63" s="13">
        <v>6579.959482078224</v>
      </c>
      <c r="AA63" s="13">
        <v>6548.3237297143978</v>
      </c>
      <c r="AB63" s="13">
        <v>7029.3168708460589</v>
      </c>
      <c r="AC63" s="13">
        <v>6537.652540985574</v>
      </c>
      <c r="AD63" s="14">
        <f t="shared" si="62"/>
        <v>9734.2981987193834</v>
      </c>
      <c r="AE63" s="14">
        <f t="shared" si="63"/>
        <v>9746.1388521139488</v>
      </c>
      <c r="AF63" s="14">
        <f t="shared" si="64"/>
        <v>10046.57038586325</v>
      </c>
      <c r="AG63" s="14">
        <f t="shared" si="65"/>
        <v>9114.2265824138958</v>
      </c>
      <c r="AH63" s="164">
        <v>9994.5878291586287</v>
      </c>
      <c r="AI63" s="164">
        <v>10103.662901744074</v>
      </c>
      <c r="AJ63" s="164">
        <v>10104.735565740433</v>
      </c>
      <c r="AK63" s="164">
        <v>9882.5746113208279</v>
      </c>
      <c r="AL63" s="14">
        <f t="shared" si="66"/>
        <v>8493.4891039832255</v>
      </c>
      <c r="AM63" s="14">
        <f t="shared" si="67"/>
        <v>8792.5965566557752</v>
      </c>
      <c r="AN63" s="14">
        <f t="shared" si="68"/>
        <v>9341.6061367499988</v>
      </c>
      <c r="AO63" s="14">
        <f t="shared" si="69"/>
        <v>8245.4738681106246</v>
      </c>
      <c r="AP63" s="13">
        <v>384837</v>
      </c>
      <c r="AQ63" s="13">
        <v>390131.75</v>
      </c>
      <c r="AR63" s="13">
        <v>393587.397</v>
      </c>
      <c r="AS63" s="14">
        <f t="shared" si="7"/>
        <v>702.66883327706603</v>
      </c>
      <c r="AT63" s="14">
        <f t="shared" si="8"/>
        <v>699.05817093880376</v>
      </c>
      <c r="AU63" s="14">
        <f t="shared" si="9"/>
        <v>722.10327825598199</v>
      </c>
      <c r="AV63" s="14">
        <f t="shared" si="10"/>
        <v>542.84951661335424</v>
      </c>
      <c r="AW63" s="14">
        <f t="shared" si="11"/>
        <v>699.66273635025141</v>
      </c>
      <c r="AX63" s="14">
        <f t="shared" si="12"/>
        <v>707.3825670389233</v>
      </c>
      <c r="AY63" s="14">
        <f t="shared" si="13"/>
        <v>707.45850556994969</v>
      </c>
      <c r="AZ63" s="14">
        <f t="shared" si="14"/>
        <v>685.45452741915904</v>
      </c>
      <c r="BA63" s="14">
        <f t="shared" si="15"/>
        <v>490.4829258077562</v>
      </c>
      <c r="BB63" s="14">
        <f t="shared" si="16"/>
        <v>575.26023630257635</v>
      </c>
      <c r="BC63" s="14">
        <f t="shared" si="17"/>
        <v>592.69445921895374</v>
      </c>
      <c r="BD63" s="14">
        <f t="shared" si="18"/>
        <v>433.91158866935211</v>
      </c>
      <c r="BE63" s="14">
        <f t="shared" si="19"/>
        <v>1826.7912235052559</v>
      </c>
      <c r="BF63" s="14">
        <f t="shared" si="20"/>
        <v>1833.4786828756551</v>
      </c>
      <c r="BG63" s="14">
        <f t="shared" si="21"/>
        <v>1888.5007920031796</v>
      </c>
      <c r="BH63" s="14">
        <f t="shared" si="22"/>
        <v>1793.3424447981163</v>
      </c>
      <c r="BI63" s="14">
        <f t="shared" si="23"/>
        <v>1862.1866463669028</v>
      </c>
      <c r="BJ63" s="14">
        <f t="shared" si="24"/>
        <v>1882.4253380454677</v>
      </c>
      <c r="BK63" s="14">
        <f t="shared" si="25"/>
        <v>1882.6243486813219</v>
      </c>
      <c r="BL63" s="14">
        <f t="shared" si="26"/>
        <v>1825.4425914031767</v>
      </c>
      <c r="BM63" s="14">
        <f t="shared" si="27"/>
        <v>1686.599330118152</v>
      </c>
      <c r="BN63" s="14">
        <f t="shared" si="28"/>
        <v>1678.4903381266454</v>
      </c>
      <c r="BO63" s="14">
        <f t="shared" si="29"/>
        <v>1801.780262910173</v>
      </c>
      <c r="BP63" s="14">
        <f t="shared" si="30"/>
        <v>1661.0421448493621</v>
      </c>
      <c r="BQ63" s="14">
        <f t="shared" si="31"/>
        <v>2529.4600567823218</v>
      </c>
      <c r="BR63" s="14">
        <f t="shared" si="32"/>
        <v>2532.5368538144589</v>
      </c>
      <c r="BS63" s="14">
        <f t="shared" si="33"/>
        <v>2610.6040702591617</v>
      </c>
      <c r="BT63" s="14">
        <f t="shared" si="34"/>
        <v>2336.1919614114709</v>
      </c>
      <c r="BU63" s="14">
        <f t="shared" si="35"/>
        <v>2561.8493827171537</v>
      </c>
      <c r="BV63" s="14">
        <f t="shared" si="36"/>
        <v>2589.8079050843908</v>
      </c>
      <c r="BW63" s="14">
        <f t="shared" si="37"/>
        <v>2590.0828542512709</v>
      </c>
      <c r="BX63" s="14">
        <f t="shared" si="38"/>
        <v>2510.8971188223359</v>
      </c>
      <c r="BY63" s="14">
        <f t="shared" si="39"/>
        <v>2177.0822559259086</v>
      </c>
      <c r="BZ63" s="14">
        <f t="shared" si="40"/>
        <v>2253.7505744292216</v>
      </c>
      <c r="CA63" s="14">
        <f t="shared" si="41"/>
        <v>2394.4747221291263</v>
      </c>
      <c r="CB63" s="14">
        <f t="shared" si="42"/>
        <v>2094.9537335187147</v>
      </c>
    </row>
    <row r="64" spans="1:80" x14ac:dyDescent="0.3">
      <c r="A64" t="s">
        <v>226</v>
      </c>
      <c r="B64" t="s">
        <v>236</v>
      </c>
      <c r="C64" t="s">
        <v>234</v>
      </c>
      <c r="D64" t="s">
        <v>371</v>
      </c>
      <c r="E64" t="s">
        <v>372</v>
      </c>
      <c r="F64" s="13">
        <v>3760.0622543900326</v>
      </c>
      <c r="G64" s="13">
        <v>3913.4778252387687</v>
      </c>
      <c r="H64" s="13">
        <v>4308.1113291871225</v>
      </c>
      <c r="I64" s="13">
        <v>4114.1191382648949</v>
      </c>
      <c r="J64" s="13">
        <v>3766.3186620799816</v>
      </c>
      <c r="K64" s="13">
        <v>3910.1387312393763</v>
      </c>
      <c r="L64" s="13">
        <v>4253.0121691196036</v>
      </c>
      <c r="M64" s="13">
        <v>3810.3017012700284</v>
      </c>
      <c r="N64" s="13">
        <v>4359.8242212300465</v>
      </c>
      <c r="O64" s="13">
        <v>4146.720331291689</v>
      </c>
      <c r="P64" s="13">
        <v>4757.2248342063649</v>
      </c>
      <c r="Q64" s="13">
        <v>4498.6489054867698</v>
      </c>
      <c r="R64" s="13">
        <v>10159.949399319763</v>
      </c>
      <c r="S64" s="13">
        <v>9865.0710672761506</v>
      </c>
      <c r="T64" s="13">
        <v>10500.909503597912</v>
      </c>
      <c r="U64" s="13">
        <v>10383.615022554071</v>
      </c>
      <c r="V64" s="13">
        <v>9998.6639857637711</v>
      </c>
      <c r="W64" s="13">
        <v>9559.5718486659935</v>
      </c>
      <c r="X64" s="13">
        <v>10410.083500360677</v>
      </c>
      <c r="Y64" s="13">
        <v>10190.6775609284</v>
      </c>
      <c r="Z64" s="13">
        <v>10173.540902486997</v>
      </c>
      <c r="AA64" s="13">
        <v>9828.4899379401395</v>
      </c>
      <c r="AB64" s="13">
        <v>10673.008864269013</v>
      </c>
      <c r="AC64" s="13">
        <v>10034.519861023298</v>
      </c>
      <c r="AD64" s="14">
        <f t="shared" si="62"/>
        <v>13920.011653709797</v>
      </c>
      <c r="AE64" s="14">
        <f t="shared" si="63"/>
        <v>13778.548892514918</v>
      </c>
      <c r="AF64" s="14">
        <f t="shared" si="64"/>
        <v>14809.020832785034</v>
      </c>
      <c r="AG64" s="14">
        <f t="shared" si="65"/>
        <v>14497.734160818967</v>
      </c>
      <c r="AH64" s="164">
        <v>13764.982647843754</v>
      </c>
      <c r="AI64" s="164">
        <v>13469.71057990537</v>
      </c>
      <c r="AJ64" s="164">
        <v>14663.095669480281</v>
      </c>
      <c r="AK64" s="164">
        <v>14000.979262198427</v>
      </c>
      <c r="AL64" s="14">
        <f t="shared" si="66"/>
        <v>14533.365123717043</v>
      </c>
      <c r="AM64" s="14">
        <f t="shared" si="67"/>
        <v>13975.210269231829</v>
      </c>
      <c r="AN64" s="14">
        <f t="shared" si="68"/>
        <v>15430.233698475378</v>
      </c>
      <c r="AO64" s="14">
        <f t="shared" si="69"/>
        <v>14533.168766510069</v>
      </c>
      <c r="AP64" s="13">
        <v>498375</v>
      </c>
      <c r="AQ64" s="13">
        <v>497467.7429999999</v>
      </c>
      <c r="AR64" s="13">
        <v>497050.70699999994</v>
      </c>
      <c r="AS64" s="14">
        <f t="shared" si="7"/>
        <v>754.46446037422277</v>
      </c>
      <c r="AT64" s="14">
        <f t="shared" si="8"/>
        <v>785.24761981214317</v>
      </c>
      <c r="AU64" s="14">
        <f t="shared" si="9"/>
        <v>864.43166876089742</v>
      </c>
      <c r="AV64" s="14">
        <f t="shared" si="10"/>
        <v>827.01224273447929</v>
      </c>
      <c r="AW64" s="14">
        <f t="shared" si="11"/>
        <v>757.09806617149491</v>
      </c>
      <c r="AX64" s="14">
        <f t="shared" si="12"/>
        <v>786.00849728650189</v>
      </c>
      <c r="AY64" s="14">
        <f t="shared" si="13"/>
        <v>854.93225017397845</v>
      </c>
      <c r="AZ64" s="14">
        <f t="shared" si="14"/>
        <v>766.58209064171569</v>
      </c>
      <c r="BA64" s="14">
        <f t="shared" si="15"/>
        <v>876.40340154277044</v>
      </c>
      <c r="BB64" s="14">
        <f t="shared" si="16"/>
        <v>833.56567127040626</v>
      </c>
      <c r="BC64" s="14">
        <f t="shared" si="17"/>
        <v>956.28810131843375</v>
      </c>
      <c r="BD64" s="14">
        <f t="shared" si="18"/>
        <v>905.06840491965545</v>
      </c>
      <c r="BE64" s="14">
        <f t="shared" si="19"/>
        <v>2038.6153798484602</v>
      </c>
      <c r="BF64" s="14">
        <f t="shared" si="20"/>
        <v>1979.4474175623077</v>
      </c>
      <c r="BG64" s="14">
        <f t="shared" si="21"/>
        <v>2107.0297473986279</v>
      </c>
      <c r="BH64" s="14">
        <f t="shared" si="22"/>
        <v>2087.2941348790273</v>
      </c>
      <c r="BI64" s="14">
        <f t="shared" si="23"/>
        <v>2009.9120247408227</v>
      </c>
      <c r="BJ64" s="14">
        <f t="shared" si="24"/>
        <v>1921.6465757189799</v>
      </c>
      <c r="BK64" s="14">
        <f t="shared" si="25"/>
        <v>2092.614776906385</v>
      </c>
      <c r="BL64" s="14">
        <f t="shared" si="26"/>
        <v>2050.2289640498188</v>
      </c>
      <c r="BM64" s="14">
        <f t="shared" si="27"/>
        <v>2045.0654430647173</v>
      </c>
      <c r="BN64" s="14">
        <f t="shared" si="28"/>
        <v>1975.7039679937884</v>
      </c>
      <c r="BO64" s="14">
        <f t="shared" si="29"/>
        <v>2145.4675231613996</v>
      </c>
      <c r="BP64" s="14">
        <f t="shared" si="30"/>
        <v>2018.8121090477191</v>
      </c>
      <c r="BQ64" s="14">
        <f t="shared" si="31"/>
        <v>2793.0798402226833</v>
      </c>
      <c r="BR64" s="14">
        <f t="shared" si="32"/>
        <v>2764.6950373744507</v>
      </c>
      <c r="BS64" s="14">
        <f t="shared" si="33"/>
        <v>2971.461416159525</v>
      </c>
      <c r="BT64" s="14">
        <f t="shared" si="34"/>
        <v>2914.3063776135068</v>
      </c>
      <c r="BU64" s="14">
        <f t="shared" si="35"/>
        <v>2767.010090912318</v>
      </c>
      <c r="BV64" s="14">
        <f t="shared" si="36"/>
        <v>2707.6550730054814</v>
      </c>
      <c r="BW64" s="14">
        <f t="shared" si="37"/>
        <v>2947.5470270803635</v>
      </c>
      <c r="BX64" s="14">
        <f t="shared" si="38"/>
        <v>2816.8110546915345</v>
      </c>
      <c r="BY64" s="14">
        <f t="shared" si="39"/>
        <v>2921.4688446074879</v>
      </c>
      <c r="BZ64" s="14">
        <f t="shared" si="40"/>
        <v>2809.2696392641951</v>
      </c>
      <c r="CA64" s="14">
        <f t="shared" si="41"/>
        <v>3101.7556244798334</v>
      </c>
      <c r="CB64" s="14">
        <f t="shared" si="42"/>
        <v>2923.880513967375</v>
      </c>
    </row>
    <row r="65" spans="1:80" x14ac:dyDescent="0.3">
      <c r="A65" t="s">
        <v>226</v>
      </c>
      <c r="B65" t="s">
        <v>221</v>
      </c>
      <c r="C65" t="s">
        <v>234</v>
      </c>
      <c r="D65" t="s">
        <v>375</v>
      </c>
      <c r="E65" t="s">
        <v>376</v>
      </c>
      <c r="F65" s="13">
        <v>1052.818398604813</v>
      </c>
      <c r="G65" s="13">
        <v>965.62964322991911</v>
      </c>
      <c r="H65" s="13">
        <v>1104.6850524029223</v>
      </c>
      <c r="I65" s="13">
        <v>1181.3343796456879</v>
      </c>
      <c r="J65" s="13">
        <v>1083.3452132475595</v>
      </c>
      <c r="K65" s="13">
        <v>1064.0984987811316</v>
      </c>
      <c r="L65" s="13">
        <v>1192.2080165278871</v>
      </c>
      <c r="M65" s="13">
        <v>1095.7706633479861</v>
      </c>
      <c r="N65" s="13">
        <v>1085.2129995706421</v>
      </c>
      <c r="O65" s="13">
        <v>992.99051149445108</v>
      </c>
      <c r="P65" s="13">
        <v>1183.5750802942116</v>
      </c>
      <c r="Q65" s="13">
        <v>1115.4880629139952</v>
      </c>
      <c r="R65" s="13">
        <v>2205.9234583020975</v>
      </c>
      <c r="S65" s="13">
        <v>2134.4737361450225</v>
      </c>
      <c r="T65" s="13">
        <v>2322.0906580902292</v>
      </c>
      <c r="U65" s="13">
        <v>2270.1705105733977</v>
      </c>
      <c r="V65" s="13">
        <v>2225.5886469664251</v>
      </c>
      <c r="W65" s="13">
        <v>2215.1847124839051</v>
      </c>
      <c r="X65" s="13">
        <v>2325.0058945169881</v>
      </c>
      <c r="Y65" s="13">
        <v>2241.2638674429245</v>
      </c>
      <c r="Z65" s="13">
        <v>2183.1160002419429</v>
      </c>
      <c r="AA65" s="13">
        <v>2249.5608968220772</v>
      </c>
      <c r="AB65" s="13">
        <v>2419.29884809747</v>
      </c>
      <c r="AC65" s="13">
        <v>2469.3485922738037</v>
      </c>
      <c r="AD65" s="14">
        <f t="shared" si="62"/>
        <v>3258.7418569069105</v>
      </c>
      <c r="AE65" s="14">
        <f t="shared" si="63"/>
        <v>3100.1033793749416</v>
      </c>
      <c r="AF65" s="14">
        <f t="shared" si="64"/>
        <v>3426.7757104931516</v>
      </c>
      <c r="AG65" s="14">
        <f t="shared" si="65"/>
        <v>3451.5048902190856</v>
      </c>
      <c r="AH65" s="164">
        <v>3308.9338602139842</v>
      </c>
      <c r="AI65" s="164">
        <v>3279.2832112650367</v>
      </c>
      <c r="AJ65" s="164">
        <v>3517.2139110448752</v>
      </c>
      <c r="AK65" s="164">
        <v>3337.0345307909101</v>
      </c>
      <c r="AL65" s="14">
        <f t="shared" si="66"/>
        <v>3268.3289998125847</v>
      </c>
      <c r="AM65" s="14">
        <f t="shared" si="67"/>
        <v>3242.5514083165281</v>
      </c>
      <c r="AN65" s="14">
        <f t="shared" si="68"/>
        <v>3602.8739283916816</v>
      </c>
      <c r="AO65" s="14">
        <f t="shared" si="69"/>
        <v>3584.8366551877989</v>
      </c>
      <c r="AP65" s="13">
        <v>106347</v>
      </c>
      <c r="AQ65" s="13">
        <v>106378.573</v>
      </c>
      <c r="AR65" s="13">
        <v>106444.939</v>
      </c>
      <c r="AS65" s="14">
        <f t="shared" si="7"/>
        <v>989.98410731361776</v>
      </c>
      <c r="AT65" s="14">
        <f t="shared" si="8"/>
        <v>907.99894988097367</v>
      </c>
      <c r="AU65" s="14">
        <f t="shared" si="9"/>
        <v>1038.755256286423</v>
      </c>
      <c r="AV65" s="14">
        <f t="shared" si="10"/>
        <v>1110.5003069045567</v>
      </c>
      <c r="AW65" s="14">
        <f t="shared" si="11"/>
        <v>1018.3866757148166</v>
      </c>
      <c r="AX65" s="14">
        <f t="shared" si="12"/>
        <v>1000.294014830535</v>
      </c>
      <c r="AY65" s="14">
        <f t="shared" si="13"/>
        <v>1120.7219488908609</v>
      </c>
      <c r="AZ65" s="14">
        <f t="shared" si="14"/>
        <v>1029.4248591264504</v>
      </c>
      <c r="BA65" s="14">
        <f t="shared" si="15"/>
        <v>1020.1424675725272</v>
      </c>
      <c r="BB65" s="14">
        <f t="shared" si="16"/>
        <v>933.44973850556437</v>
      </c>
      <c r="BC65" s="14">
        <f t="shared" si="17"/>
        <v>1112.6066527459543</v>
      </c>
      <c r="BD65" s="14">
        <f t="shared" si="18"/>
        <v>1047.9484261003665</v>
      </c>
      <c r="BE65" s="14">
        <f t="shared" si="19"/>
        <v>2074.2695687721307</v>
      </c>
      <c r="BF65" s="14">
        <f t="shared" si="20"/>
        <v>2007.0841078215863</v>
      </c>
      <c r="BG65" s="14">
        <f t="shared" si="21"/>
        <v>2183.5036795492388</v>
      </c>
      <c r="BH65" s="14">
        <f t="shared" si="22"/>
        <v>2134.0486590033479</v>
      </c>
      <c r="BI65" s="14">
        <f t="shared" si="23"/>
        <v>2092.1399716147962</v>
      </c>
      <c r="BJ65" s="14">
        <f t="shared" si="24"/>
        <v>2082.3598681699791</v>
      </c>
      <c r="BK65" s="14">
        <f t="shared" si="25"/>
        <v>2185.5960546838583</v>
      </c>
      <c r="BL65" s="14">
        <f t="shared" si="26"/>
        <v>2105.5617002541799</v>
      </c>
      <c r="BM65" s="14">
        <f t="shared" si="27"/>
        <v>2052.2140302088305</v>
      </c>
      <c r="BN65" s="14">
        <f t="shared" si="28"/>
        <v>2114.674819732802</v>
      </c>
      <c r="BO65" s="14">
        <f t="shared" si="29"/>
        <v>2274.235101929286</v>
      </c>
      <c r="BP65" s="14">
        <f t="shared" si="30"/>
        <v>2319.8365422275301</v>
      </c>
      <c r="BQ65" s="14">
        <f t="shared" si="31"/>
        <v>3064.2536760857479</v>
      </c>
      <c r="BR65" s="14">
        <f t="shared" si="32"/>
        <v>2915.0830577025599</v>
      </c>
      <c r="BS65" s="14">
        <f t="shared" si="33"/>
        <v>3222.2589358356618</v>
      </c>
      <c r="BT65" s="14">
        <f t="shared" si="34"/>
        <v>3244.5489659079049</v>
      </c>
      <c r="BU65" s="14">
        <f t="shared" si="35"/>
        <v>3110.5266473296119</v>
      </c>
      <c r="BV65" s="14">
        <f t="shared" si="36"/>
        <v>3082.6538830005143</v>
      </c>
      <c r="BW65" s="14">
        <f t="shared" si="37"/>
        <v>3306.3180035747187</v>
      </c>
      <c r="BX65" s="14">
        <f t="shared" si="38"/>
        <v>3134.9865593806298</v>
      </c>
      <c r="BY65" s="14">
        <f t="shared" si="39"/>
        <v>3072.3564977813571</v>
      </c>
      <c r="BZ65" s="14">
        <f t="shared" si="40"/>
        <v>3048.1245582383663</v>
      </c>
      <c r="CA65" s="14">
        <f t="shared" si="41"/>
        <v>3386.8417546752407</v>
      </c>
      <c r="CB65" s="14">
        <f t="shared" si="42"/>
        <v>3367.7849683278964</v>
      </c>
    </row>
    <row r="66" spans="1:80" x14ac:dyDescent="0.3">
      <c r="A66" t="s">
        <v>232</v>
      </c>
      <c r="B66" t="s">
        <v>254</v>
      </c>
      <c r="C66" t="s">
        <v>268</v>
      </c>
      <c r="D66" t="s">
        <v>379</v>
      </c>
      <c r="E66" t="s">
        <v>380</v>
      </c>
      <c r="F66" s="13">
        <v>1122.1126811908059</v>
      </c>
      <c r="G66" s="13">
        <v>1126.6171477968351</v>
      </c>
      <c r="H66" s="13">
        <v>1181.1712433587431</v>
      </c>
      <c r="I66" s="13">
        <v>1106.0967999249247</v>
      </c>
      <c r="J66" s="13">
        <v>1250.7402276074147</v>
      </c>
      <c r="K66" s="13">
        <v>1286.7759604556477</v>
      </c>
      <c r="L66" s="13">
        <v>1296.2853899572647</v>
      </c>
      <c r="M66" s="13">
        <v>1264.2536274255021</v>
      </c>
      <c r="N66" s="13">
        <v>1133.624095850658</v>
      </c>
      <c r="O66" s="13">
        <v>1168.1583398302146</v>
      </c>
      <c r="P66" s="13">
        <v>1229.7193834459456</v>
      </c>
      <c r="Q66" s="13">
        <v>1223.2129316816813</v>
      </c>
      <c r="R66" s="13">
        <v>5541.9954142844754</v>
      </c>
      <c r="S66" s="13">
        <v>5224.1802704146439</v>
      </c>
      <c r="T66" s="13">
        <v>5480.4343706687441</v>
      </c>
      <c r="U66" s="13">
        <v>5533.9874736515349</v>
      </c>
      <c r="V66" s="13">
        <v>5469.4234522984507</v>
      </c>
      <c r="W66" s="13">
        <v>5380.835609046545</v>
      </c>
      <c r="X66" s="13">
        <v>5601.554472741971</v>
      </c>
      <c r="Y66" s="13">
        <v>5634.5872278528514</v>
      </c>
      <c r="Z66" s="13">
        <v>5283.2388325825814</v>
      </c>
      <c r="AA66" s="13">
        <v>5263.2189810002292</v>
      </c>
      <c r="AB66" s="13">
        <v>5627.5802797990291</v>
      </c>
      <c r="AC66" s="13">
        <v>5512.9666294900653</v>
      </c>
      <c r="AD66" s="14">
        <f t="shared" si="62"/>
        <v>6664.1080954752815</v>
      </c>
      <c r="AE66" s="14">
        <f t="shared" si="63"/>
        <v>6350.7974182114795</v>
      </c>
      <c r="AF66" s="14">
        <f t="shared" si="64"/>
        <v>6661.6056140274868</v>
      </c>
      <c r="AG66" s="14">
        <f t="shared" si="65"/>
        <v>6640.08427357646</v>
      </c>
      <c r="AH66" s="164">
        <v>6720.163679905866</v>
      </c>
      <c r="AI66" s="164">
        <v>6667.6115695021927</v>
      </c>
      <c r="AJ66" s="164">
        <v>6897.8398626992357</v>
      </c>
      <c r="AK66" s="164">
        <v>6898.840855278354</v>
      </c>
      <c r="AL66" s="14">
        <f t="shared" si="66"/>
        <v>6416.8629284332392</v>
      </c>
      <c r="AM66" s="14">
        <f t="shared" si="67"/>
        <v>6431.3773208304438</v>
      </c>
      <c r="AN66" s="14">
        <f t="shared" si="68"/>
        <v>6857.2996632449749</v>
      </c>
      <c r="AO66" s="14">
        <f t="shared" si="69"/>
        <v>6736.1795611717462</v>
      </c>
      <c r="AP66" s="13">
        <v>257034</v>
      </c>
      <c r="AQ66" s="13">
        <v>259020.95499999999</v>
      </c>
      <c r="AR66" s="13">
        <v>260300.285</v>
      </c>
      <c r="AS66" s="14">
        <f t="shared" si="7"/>
        <v>436.56196502828652</v>
      </c>
      <c r="AT66" s="14">
        <f t="shared" si="8"/>
        <v>438.31444392447503</v>
      </c>
      <c r="AU66" s="14">
        <f t="shared" si="9"/>
        <v>459.53891055609108</v>
      </c>
      <c r="AV66" s="14">
        <f t="shared" si="10"/>
        <v>427.02985166776358</v>
      </c>
      <c r="AW66" s="14">
        <f t="shared" si="11"/>
        <v>482.87221688585572</v>
      </c>
      <c r="AX66" s="14">
        <f t="shared" si="12"/>
        <v>496.78450164607256</v>
      </c>
      <c r="AY66" s="14">
        <f t="shared" si="13"/>
        <v>500.45579901335191</v>
      </c>
      <c r="AZ66" s="14">
        <f t="shared" si="14"/>
        <v>485.69045071368328</v>
      </c>
      <c r="BA66" s="14">
        <f t="shared" si="15"/>
        <v>437.65729141515135</v>
      </c>
      <c r="BB66" s="14">
        <f t="shared" si="16"/>
        <v>450.98989764369242</v>
      </c>
      <c r="BC66" s="14">
        <f t="shared" si="17"/>
        <v>474.756717442396</v>
      </c>
      <c r="BD66" s="14">
        <f t="shared" si="18"/>
        <v>469.92377733342909</v>
      </c>
      <c r="BE66" s="14">
        <f t="shared" si="19"/>
        <v>2156.1332019438969</v>
      </c>
      <c r="BF66" s="14">
        <f t="shared" si="20"/>
        <v>2032.4860798239315</v>
      </c>
      <c r="BG66" s="14">
        <f t="shared" si="21"/>
        <v>2132.1826570293206</v>
      </c>
      <c r="BH66" s="14">
        <f t="shared" si="22"/>
        <v>2136.5018415793947</v>
      </c>
      <c r="BI66" s="14">
        <f t="shared" si="23"/>
        <v>2111.5756647173394</v>
      </c>
      <c r="BJ66" s="14">
        <f t="shared" si="24"/>
        <v>2077.3746313484735</v>
      </c>
      <c r="BK66" s="14">
        <f t="shared" si="25"/>
        <v>2162.587375504801</v>
      </c>
      <c r="BL66" s="14">
        <f t="shared" si="26"/>
        <v>2164.6488892061147</v>
      </c>
      <c r="BM66" s="14">
        <f t="shared" si="27"/>
        <v>2039.6955267895532</v>
      </c>
      <c r="BN66" s="14">
        <f t="shared" si="28"/>
        <v>2031.9664797005439</v>
      </c>
      <c r="BO66" s="14">
        <f t="shared" si="29"/>
        <v>2172.6351367205134</v>
      </c>
      <c r="BP66" s="14">
        <f t="shared" si="30"/>
        <v>2117.925698579264</v>
      </c>
      <c r="BQ66" s="14">
        <f t="shared" si="31"/>
        <v>2592.6951669721834</v>
      </c>
      <c r="BR66" s="14">
        <f t="shared" si="32"/>
        <v>2470.8005237484067</v>
      </c>
      <c r="BS66" s="14">
        <f t="shared" si="33"/>
        <v>2591.7215675854118</v>
      </c>
      <c r="BT66" s="14">
        <f t="shared" si="34"/>
        <v>2563.5316932471583</v>
      </c>
      <c r="BU66" s="14">
        <f t="shared" si="35"/>
        <v>2594.4478816031956</v>
      </c>
      <c r="BV66" s="14">
        <f t="shared" si="36"/>
        <v>2574.1591329945463</v>
      </c>
      <c r="BW66" s="14">
        <f t="shared" si="37"/>
        <v>2663.0431745181527</v>
      </c>
      <c r="BX66" s="14">
        <f t="shared" si="38"/>
        <v>2650.3393399197985</v>
      </c>
      <c r="BY66" s="14">
        <f t="shared" si="39"/>
        <v>2477.3528182047044</v>
      </c>
      <c r="BZ66" s="14">
        <f t="shared" si="40"/>
        <v>2482.956377344236</v>
      </c>
      <c r="CA66" s="14">
        <f t="shared" si="41"/>
        <v>2647.3918541629096</v>
      </c>
      <c r="CB66" s="14">
        <f t="shared" si="42"/>
        <v>2587.8494759126929</v>
      </c>
    </row>
    <row r="67" spans="1:80" x14ac:dyDescent="0.3">
      <c r="A67" t="s">
        <v>232</v>
      </c>
      <c r="B67" t="s">
        <v>254</v>
      </c>
      <c r="C67" t="s">
        <v>268</v>
      </c>
      <c r="D67" t="s">
        <v>383</v>
      </c>
      <c r="E67" t="s">
        <v>384</v>
      </c>
      <c r="F67" s="13">
        <v>5348.6091829348861</v>
      </c>
      <c r="G67" s="13">
        <v>5519.4035574076615</v>
      </c>
      <c r="H67" s="13">
        <v>6040.6551875198284</v>
      </c>
      <c r="I67" s="13">
        <v>5583.3466102794155</v>
      </c>
      <c r="J67" s="13">
        <v>6052.9318384265007</v>
      </c>
      <c r="K67" s="13">
        <v>5970.9544612383488</v>
      </c>
      <c r="L67" s="13">
        <v>6257.6185867445602</v>
      </c>
      <c r="M67" s="13">
        <v>6219.4672787621166</v>
      </c>
      <c r="N67" s="13">
        <v>5810.1711477984445</v>
      </c>
      <c r="O67" s="13">
        <v>6032.2923087479303</v>
      </c>
      <c r="P67" s="13">
        <v>6229.5704506731272</v>
      </c>
      <c r="Q67" s="13">
        <v>6005.6593739213022</v>
      </c>
      <c r="R67" s="13">
        <v>16219.794116026193</v>
      </c>
      <c r="S67" s="13">
        <v>15733.205144125885</v>
      </c>
      <c r="T67" s="13">
        <v>16480.081070807086</v>
      </c>
      <c r="U67" s="13">
        <v>16584.69908111123</v>
      </c>
      <c r="V67" s="13">
        <v>16574.142655990108</v>
      </c>
      <c r="W67" s="13">
        <v>16299.265256715091</v>
      </c>
      <c r="X67" s="13">
        <v>16871.315201227477</v>
      </c>
      <c r="Y67" s="13">
        <v>16950.711391292836</v>
      </c>
      <c r="Z67" s="13">
        <v>15765.452117556084</v>
      </c>
      <c r="AA67" s="13">
        <v>15993.393402464568</v>
      </c>
      <c r="AB67" s="13">
        <v>16962.217883867044</v>
      </c>
      <c r="AC67" s="13">
        <v>16713.354833499521</v>
      </c>
      <c r="AD67" s="14">
        <f t="shared" si="62"/>
        <v>21568.403298961079</v>
      </c>
      <c r="AE67" s="14">
        <f t="shared" si="63"/>
        <v>21252.608701533547</v>
      </c>
      <c r="AF67" s="14">
        <f t="shared" si="64"/>
        <v>22520.736258326913</v>
      </c>
      <c r="AG67" s="14">
        <f t="shared" si="65"/>
        <v>22168.045691390646</v>
      </c>
      <c r="AH67" s="164">
        <v>22627.074494416614</v>
      </c>
      <c r="AI67" s="164">
        <v>22270.219717953438</v>
      </c>
      <c r="AJ67" s="164">
        <v>23128.933787972037</v>
      </c>
      <c r="AK67" s="164">
        <v>23170.178670054956</v>
      </c>
      <c r="AL67" s="14">
        <f t="shared" si="66"/>
        <v>21575.62326535453</v>
      </c>
      <c r="AM67" s="14">
        <f t="shared" si="67"/>
        <v>22025.6857112125</v>
      </c>
      <c r="AN67" s="14">
        <f t="shared" si="68"/>
        <v>23191.788334540171</v>
      </c>
      <c r="AO67" s="14">
        <f t="shared" si="69"/>
        <v>22719.014207420823</v>
      </c>
      <c r="AP67" s="13">
        <v>791966</v>
      </c>
      <c r="AQ67" s="13">
        <v>792040.31400000001</v>
      </c>
      <c r="AR67" s="13">
        <v>794973.87199999997</v>
      </c>
      <c r="AS67" s="14">
        <f t="shared" si="7"/>
        <v>675.35843494984454</v>
      </c>
      <c r="AT67" s="14">
        <f t="shared" si="8"/>
        <v>696.92430702929948</v>
      </c>
      <c r="AU67" s="14">
        <f t="shared" si="9"/>
        <v>762.74173228646532</v>
      </c>
      <c r="AV67" s="14">
        <f t="shared" si="10"/>
        <v>704.93212423520845</v>
      </c>
      <c r="AW67" s="14">
        <f t="shared" si="11"/>
        <v>764.22017054380649</v>
      </c>
      <c r="AX67" s="14">
        <f t="shared" si="12"/>
        <v>753.87001844433246</v>
      </c>
      <c r="AY67" s="14">
        <f t="shared" si="13"/>
        <v>790.06314150122421</v>
      </c>
      <c r="AZ67" s="14">
        <f t="shared" si="14"/>
        <v>782.34864035407156</v>
      </c>
      <c r="BA67" s="14">
        <f t="shared" si="15"/>
        <v>733.57012832536759</v>
      </c>
      <c r="BB67" s="14">
        <f t="shared" si="16"/>
        <v>761.6143019644237</v>
      </c>
      <c r="BC67" s="14">
        <f t="shared" si="17"/>
        <v>786.5218904341184</v>
      </c>
      <c r="BD67" s="14">
        <f t="shared" si="18"/>
        <v>755.45368035961098</v>
      </c>
      <c r="BE67" s="14">
        <f t="shared" si="19"/>
        <v>2048.0417235116397</v>
      </c>
      <c r="BF67" s="14">
        <f t="shared" si="20"/>
        <v>1986.6010844058817</v>
      </c>
      <c r="BG67" s="14">
        <f t="shared" si="21"/>
        <v>2080.9076489151157</v>
      </c>
      <c r="BH67" s="14">
        <f t="shared" si="22"/>
        <v>2093.9210780009903</v>
      </c>
      <c r="BI67" s="14">
        <f t="shared" si="23"/>
        <v>2092.588263883511</v>
      </c>
      <c r="BJ67" s="14">
        <f t="shared" si="24"/>
        <v>2057.883288086658</v>
      </c>
      <c r="BK67" s="14">
        <f t="shared" si="25"/>
        <v>2130.1081400797834</v>
      </c>
      <c r="BL67" s="14">
        <f t="shared" si="26"/>
        <v>2132.2350316555858</v>
      </c>
      <c r="BM67" s="14">
        <f t="shared" si="27"/>
        <v>1990.4860698234716</v>
      </c>
      <c r="BN67" s="14">
        <f t="shared" si="28"/>
        <v>2019.265070194971</v>
      </c>
      <c r="BO67" s="14">
        <f t="shared" si="29"/>
        <v>2141.5851673260972</v>
      </c>
      <c r="BP67" s="14">
        <f t="shared" si="30"/>
        <v>2102.3778795964658</v>
      </c>
      <c r="BQ67" s="14">
        <f t="shared" si="31"/>
        <v>2723.4001584614844</v>
      </c>
      <c r="BR67" s="14">
        <f t="shared" si="32"/>
        <v>2683.5253914351811</v>
      </c>
      <c r="BS67" s="14">
        <f t="shared" si="33"/>
        <v>2843.649381201581</v>
      </c>
      <c r="BT67" s="14">
        <f t="shared" si="34"/>
        <v>2798.8532022361992</v>
      </c>
      <c r="BU67" s="14">
        <f t="shared" si="35"/>
        <v>2856.8084344273179</v>
      </c>
      <c r="BV67" s="14">
        <f t="shared" si="36"/>
        <v>2811.7533065309904</v>
      </c>
      <c r="BW67" s="14">
        <f t="shared" si="37"/>
        <v>2920.1712815810079</v>
      </c>
      <c r="BX67" s="14">
        <f t="shared" si="38"/>
        <v>2914.5836720096577</v>
      </c>
      <c r="BY67" s="14">
        <f t="shared" si="39"/>
        <v>2724.0561981488395</v>
      </c>
      <c r="BZ67" s="14">
        <f t="shared" si="40"/>
        <v>2780.8793721593947</v>
      </c>
      <c r="CA67" s="14">
        <f t="shared" si="41"/>
        <v>2928.1070577602154</v>
      </c>
      <c r="CB67" s="14">
        <f t="shared" si="42"/>
        <v>2857.8315599560765</v>
      </c>
    </row>
    <row r="68" spans="1:80" x14ac:dyDescent="0.3">
      <c r="A68" t="s">
        <v>250</v>
      </c>
      <c r="B68" t="s">
        <v>291</v>
      </c>
      <c r="C68" t="s">
        <v>296</v>
      </c>
      <c r="D68" t="s">
        <v>385</v>
      </c>
      <c r="E68" t="s">
        <v>386</v>
      </c>
      <c r="F68" s="13">
        <v>6100.6854638876757</v>
      </c>
      <c r="G68" s="13">
        <v>6270.3333156309163</v>
      </c>
      <c r="H68" s="13">
        <v>6855.4398147523525</v>
      </c>
      <c r="I68" s="13">
        <v>6282.2903979896982</v>
      </c>
      <c r="J68" s="13">
        <v>6635.4996419329091</v>
      </c>
      <c r="K68" s="13">
        <v>6508.3744908927965</v>
      </c>
      <c r="L68" s="13">
        <v>7091.1153968731924</v>
      </c>
      <c r="M68" s="13">
        <v>6767.2221247679745</v>
      </c>
      <c r="N68" s="13">
        <v>6490.8839776303848</v>
      </c>
      <c r="O68" s="13">
        <v>6119.7409117442994</v>
      </c>
      <c r="P68" s="13">
        <v>6576.2039265167132</v>
      </c>
      <c r="Q68" s="13">
        <v>6014.8417205471505</v>
      </c>
      <c r="R68" s="13">
        <v>14825.366432503381</v>
      </c>
      <c r="S68" s="13">
        <v>14364.276017263952</v>
      </c>
      <c r="T68" s="13">
        <v>15388.940149916772</v>
      </c>
      <c r="U68" s="13">
        <v>15394.926702133118</v>
      </c>
      <c r="V68" s="13">
        <v>15233.130177944087</v>
      </c>
      <c r="W68" s="13">
        <v>15238.630849983158</v>
      </c>
      <c r="X68" s="13">
        <v>15756.893954394478</v>
      </c>
      <c r="Y68" s="13">
        <v>15888.443108636407</v>
      </c>
      <c r="Z68" s="13">
        <v>15107.378741425031</v>
      </c>
      <c r="AA68" s="13">
        <v>14763.332919469771</v>
      </c>
      <c r="AB68" s="13">
        <v>15914.78783819063</v>
      </c>
      <c r="AC68" s="13">
        <v>15915.761921502755</v>
      </c>
      <c r="AD68" s="14">
        <f t="shared" si="62"/>
        <v>20926.051896391058</v>
      </c>
      <c r="AE68" s="14">
        <f t="shared" si="63"/>
        <v>20634.60933289487</v>
      </c>
      <c r="AF68" s="14">
        <f t="shared" si="64"/>
        <v>22244.379964669126</v>
      </c>
      <c r="AG68" s="14">
        <f t="shared" si="65"/>
        <v>21677.217100122816</v>
      </c>
      <c r="AH68" s="164">
        <v>21868.629819877002</v>
      </c>
      <c r="AI68" s="164">
        <v>21747.005340875956</v>
      </c>
      <c r="AJ68" s="164">
        <v>22848.009351267669</v>
      </c>
      <c r="AK68" s="164">
        <v>22655.665233404383</v>
      </c>
      <c r="AL68" s="14">
        <f t="shared" si="66"/>
        <v>21598.262719055416</v>
      </c>
      <c r="AM68" s="14">
        <f t="shared" si="67"/>
        <v>20883.073831214071</v>
      </c>
      <c r="AN68" s="14">
        <f t="shared" si="68"/>
        <v>22490.991764707345</v>
      </c>
      <c r="AO68" s="14">
        <f t="shared" si="69"/>
        <v>21930.603642049908</v>
      </c>
      <c r="AP68" s="13">
        <v>787171</v>
      </c>
      <c r="AQ68" s="13">
        <v>789216.09200000018</v>
      </c>
      <c r="AR68" s="13">
        <v>794503.62000000011</v>
      </c>
      <c r="AS68" s="14">
        <f t="shared" si="7"/>
        <v>775.01400126372494</v>
      </c>
      <c r="AT68" s="14">
        <f t="shared" si="8"/>
        <v>796.56558938666649</v>
      </c>
      <c r="AU68" s="14">
        <f t="shared" si="9"/>
        <v>870.89588091435689</v>
      </c>
      <c r="AV68" s="14">
        <f t="shared" si="10"/>
        <v>796.0165107720203</v>
      </c>
      <c r="AW68" s="14">
        <f t="shared" si="11"/>
        <v>840.77095097205745</v>
      </c>
      <c r="AX68" s="14">
        <f t="shared" si="12"/>
        <v>824.66317613969727</v>
      </c>
      <c r="AY68" s="14">
        <f t="shared" si="13"/>
        <v>898.50111632964399</v>
      </c>
      <c r="AZ68" s="14">
        <f t="shared" si="14"/>
        <v>851.75472514121122</v>
      </c>
      <c r="BA68" s="14">
        <f t="shared" si="15"/>
        <v>822.44698802091625</v>
      </c>
      <c r="BB68" s="14">
        <f t="shared" si="16"/>
        <v>775.42018894164903</v>
      </c>
      <c r="BC68" s="14">
        <f t="shared" si="17"/>
        <v>833.25770890600529</v>
      </c>
      <c r="BD68" s="14">
        <f t="shared" si="18"/>
        <v>757.05655319067637</v>
      </c>
      <c r="BE68" s="14">
        <f t="shared" si="19"/>
        <v>1883.3730450567132</v>
      </c>
      <c r="BF68" s="14">
        <f t="shared" si="20"/>
        <v>1824.7974096179803</v>
      </c>
      <c r="BG68" s="14">
        <f t="shared" si="21"/>
        <v>1954.9678722814701</v>
      </c>
      <c r="BH68" s="14">
        <f t="shared" si="22"/>
        <v>1950.6605172127072</v>
      </c>
      <c r="BI68" s="14">
        <f t="shared" si="23"/>
        <v>1930.1596017056486</v>
      </c>
      <c r="BJ68" s="14">
        <f t="shared" si="24"/>
        <v>1930.8565809100551</v>
      </c>
      <c r="BK68" s="14">
        <f t="shared" si="25"/>
        <v>1996.5246672130038</v>
      </c>
      <c r="BL68" s="14">
        <f t="shared" si="26"/>
        <v>1999.7949296488296</v>
      </c>
      <c r="BM68" s="14">
        <f t="shared" si="27"/>
        <v>1914.2258875057287</v>
      </c>
      <c r="BN68" s="14">
        <f t="shared" si="28"/>
        <v>1870.6325262650332</v>
      </c>
      <c r="BO68" s="14">
        <f t="shared" si="29"/>
        <v>2016.5310869244956</v>
      </c>
      <c r="BP68" s="14">
        <f t="shared" si="30"/>
        <v>2003.2334052175561</v>
      </c>
      <c r="BQ68" s="14">
        <f t="shared" si="31"/>
        <v>2658.3870463204385</v>
      </c>
      <c r="BR68" s="14">
        <f t="shared" si="32"/>
        <v>2621.362999004647</v>
      </c>
      <c r="BS68" s="14">
        <f t="shared" si="33"/>
        <v>2825.863753195827</v>
      </c>
      <c r="BT68" s="14">
        <f t="shared" si="34"/>
        <v>2746.6770279847274</v>
      </c>
      <c r="BU68" s="14">
        <f t="shared" si="35"/>
        <v>2770.9305526777066</v>
      </c>
      <c r="BV68" s="14">
        <f t="shared" si="36"/>
        <v>2755.5197570497526</v>
      </c>
      <c r="BW68" s="14">
        <f t="shared" si="37"/>
        <v>2895.0257835426478</v>
      </c>
      <c r="BX68" s="14">
        <f t="shared" si="38"/>
        <v>2851.5496547900411</v>
      </c>
      <c r="BY68" s="14">
        <f t="shared" si="39"/>
        <v>2736.6728755266449</v>
      </c>
      <c r="BZ68" s="14">
        <f t="shared" si="40"/>
        <v>2646.052715206682</v>
      </c>
      <c r="CA68" s="14">
        <f t="shared" si="41"/>
        <v>2849.7887958305009</v>
      </c>
      <c r="CB68" s="14">
        <f t="shared" si="42"/>
        <v>2760.2899584082329</v>
      </c>
    </row>
    <row r="69" spans="1:80" x14ac:dyDescent="0.3">
      <c r="A69" t="s">
        <v>226</v>
      </c>
      <c r="B69" t="s">
        <v>245</v>
      </c>
      <c r="C69" t="s">
        <v>220</v>
      </c>
      <c r="D69" t="s">
        <v>387</v>
      </c>
      <c r="E69" t="s">
        <v>388</v>
      </c>
      <c r="F69" s="13">
        <v>3024.6351753877243</v>
      </c>
      <c r="G69" s="13">
        <v>3231.8313852894485</v>
      </c>
      <c r="H69" s="13">
        <v>3156.2139292056281</v>
      </c>
      <c r="I69" s="13">
        <v>3185.9474438051425</v>
      </c>
      <c r="J69" s="13">
        <v>3215.9133164264767</v>
      </c>
      <c r="K69" s="13">
        <v>3258.3655676088065</v>
      </c>
      <c r="L69" s="13">
        <v>3304.9124966300224</v>
      </c>
      <c r="M69" s="13">
        <v>3629.8355810112607</v>
      </c>
      <c r="N69" s="13">
        <v>3176.5251224663989</v>
      </c>
      <c r="O69" s="13">
        <v>3336.2596128026726</v>
      </c>
      <c r="P69" s="13">
        <v>3180.4240689523181</v>
      </c>
      <c r="Q69" s="13">
        <v>3084.7601318268653</v>
      </c>
      <c r="R69" s="13">
        <v>6399.443592672299</v>
      </c>
      <c r="S69" s="13">
        <v>6223.8480876264548</v>
      </c>
      <c r="T69" s="13">
        <v>6225.3064705556808</v>
      </c>
      <c r="U69" s="13">
        <v>6578.423076918978</v>
      </c>
      <c r="V69" s="13">
        <v>5962.6984843208775</v>
      </c>
      <c r="W69" s="13">
        <v>6038.8986956619665</v>
      </c>
      <c r="X69" s="13">
        <v>6131.0021884945436</v>
      </c>
      <c r="Y69" s="13">
        <v>6732.3485766111207</v>
      </c>
      <c r="Z69" s="13">
        <v>6098.2643732765391</v>
      </c>
      <c r="AA69" s="13">
        <v>6020.799530164807</v>
      </c>
      <c r="AB69" s="13">
        <v>6422.8024830956783</v>
      </c>
      <c r="AC69" s="13">
        <v>6152.8729938512843</v>
      </c>
      <c r="AD69" s="14">
        <f t="shared" si="62"/>
        <v>9424.0787680600224</v>
      </c>
      <c r="AE69" s="14">
        <f t="shared" si="63"/>
        <v>9455.6794729159028</v>
      </c>
      <c r="AF69" s="14">
        <f t="shared" si="64"/>
        <v>9381.5203997613098</v>
      </c>
      <c r="AG69" s="14">
        <f t="shared" si="65"/>
        <v>9764.3705207241201</v>
      </c>
      <c r="AH69" s="164">
        <v>9178.6118007473542</v>
      </c>
      <c r="AI69" s="164">
        <v>9297.2642632707721</v>
      </c>
      <c r="AJ69" s="164">
        <v>9435.9146851245641</v>
      </c>
      <c r="AK69" s="164">
        <v>10362.184157622381</v>
      </c>
      <c r="AL69" s="14">
        <f t="shared" si="66"/>
        <v>9274.789495742938</v>
      </c>
      <c r="AM69" s="14">
        <f t="shared" si="67"/>
        <v>9357.0591429674787</v>
      </c>
      <c r="AN69" s="14">
        <f t="shared" si="68"/>
        <v>9603.2265520479959</v>
      </c>
      <c r="AO69" s="14">
        <f t="shared" si="69"/>
        <v>9237.6331256781486</v>
      </c>
      <c r="AP69" s="13">
        <v>308940</v>
      </c>
      <c r="AQ69" s="13">
        <v>308678.71999999997</v>
      </c>
      <c r="AR69" s="13">
        <v>309437.24599999998</v>
      </c>
      <c r="AS69" s="14">
        <f t="shared" si="7"/>
        <v>979.03643923989273</v>
      </c>
      <c r="AT69" s="14">
        <f t="shared" si="8"/>
        <v>1046.1032515340999</v>
      </c>
      <c r="AU69" s="14">
        <f t="shared" si="9"/>
        <v>1021.6268301953869</v>
      </c>
      <c r="AV69" s="14">
        <f t="shared" si="10"/>
        <v>1032.1240945294651</v>
      </c>
      <c r="AW69" s="14">
        <f t="shared" si="11"/>
        <v>1041.8318815195544</v>
      </c>
      <c r="AX69" s="14">
        <f t="shared" si="12"/>
        <v>1055.5847735823211</v>
      </c>
      <c r="AY69" s="14">
        <f t="shared" si="13"/>
        <v>1070.6641833392412</v>
      </c>
      <c r="AZ69" s="14">
        <f t="shared" si="14"/>
        <v>1173.0441722620751</v>
      </c>
      <c r="BA69" s="14">
        <f t="shared" si="15"/>
        <v>1029.0716258206587</v>
      </c>
      <c r="BB69" s="14">
        <f t="shared" si="16"/>
        <v>1080.8194399674435</v>
      </c>
      <c r="BC69" s="14">
        <f t="shared" si="17"/>
        <v>1030.3347341055187</v>
      </c>
      <c r="BD69" s="14">
        <f t="shared" si="18"/>
        <v>996.89360983611698</v>
      </c>
      <c r="BE69" s="14">
        <f t="shared" si="19"/>
        <v>2071.4195612974358</v>
      </c>
      <c r="BF69" s="14">
        <f t="shared" si="20"/>
        <v>2014.5815004940941</v>
      </c>
      <c r="BG69" s="14">
        <f t="shared" si="21"/>
        <v>2015.0535607417885</v>
      </c>
      <c r="BH69" s="14">
        <f t="shared" si="22"/>
        <v>2131.1553569092739</v>
      </c>
      <c r="BI69" s="14">
        <f t="shared" si="23"/>
        <v>1931.6843364909892</v>
      </c>
      <c r="BJ69" s="14">
        <f t="shared" si="24"/>
        <v>1956.3702660364688</v>
      </c>
      <c r="BK69" s="14">
        <f t="shared" si="25"/>
        <v>1986.2082454192318</v>
      </c>
      <c r="BL69" s="14">
        <f t="shared" si="26"/>
        <v>2175.6749271906078</v>
      </c>
      <c r="BM69" s="14">
        <f t="shared" si="27"/>
        <v>1975.6024559375328</v>
      </c>
      <c r="BN69" s="14">
        <f t="shared" si="28"/>
        <v>1950.5068344733343</v>
      </c>
      <c r="BO69" s="14">
        <f t="shared" si="29"/>
        <v>2080.7402865658114</v>
      </c>
      <c r="BP69" s="14">
        <f t="shared" si="30"/>
        <v>1988.4073664006448</v>
      </c>
      <c r="BQ69" s="14">
        <f t="shared" si="31"/>
        <v>3050.4560005373287</v>
      </c>
      <c r="BR69" s="14">
        <f t="shared" si="32"/>
        <v>3060.684752028194</v>
      </c>
      <c r="BS69" s="14">
        <f t="shared" si="33"/>
        <v>3036.6803909371752</v>
      </c>
      <c r="BT69" s="14">
        <f t="shared" si="34"/>
        <v>3163.2794514387392</v>
      </c>
      <c r="BU69" s="14">
        <f t="shared" si="35"/>
        <v>2973.5162180105435</v>
      </c>
      <c r="BV69" s="14">
        <f t="shared" si="36"/>
        <v>3011.9550396187897</v>
      </c>
      <c r="BW69" s="14">
        <f t="shared" si="37"/>
        <v>3056.8724287584723</v>
      </c>
      <c r="BX69" s="14">
        <f t="shared" si="38"/>
        <v>3348.7190994526827</v>
      </c>
      <c r="BY69" s="14">
        <f t="shared" si="39"/>
        <v>3004.6740817581913</v>
      </c>
      <c r="BZ69" s="14">
        <f t="shared" si="40"/>
        <v>3031.3262744407775</v>
      </c>
      <c r="CA69" s="14">
        <f t="shared" si="41"/>
        <v>3111.0750206713301</v>
      </c>
      <c r="CB69" s="14">
        <f t="shared" si="42"/>
        <v>2985.3009762367615</v>
      </c>
    </row>
    <row r="70" spans="1:80" x14ac:dyDescent="0.3">
      <c r="A70" t="s">
        <v>250</v>
      </c>
      <c r="B70" t="s">
        <v>291</v>
      </c>
      <c r="C70" t="s">
        <v>296</v>
      </c>
      <c r="D70" t="s">
        <v>389</v>
      </c>
      <c r="E70" t="s">
        <v>390</v>
      </c>
      <c r="F70" s="13">
        <v>4259.0671199037097</v>
      </c>
      <c r="G70" s="13">
        <v>4453.3375112230524</v>
      </c>
      <c r="H70" s="13">
        <v>4481.2655938307789</v>
      </c>
      <c r="I70" s="13">
        <v>4340.2427518699023</v>
      </c>
      <c r="J70" s="13">
        <v>4004.532788379297</v>
      </c>
      <c r="K70" s="13">
        <v>4198.4098501109002</v>
      </c>
      <c r="L70" s="13">
        <v>4222.7209854385492</v>
      </c>
      <c r="M70" s="13">
        <v>4143.7139016470401</v>
      </c>
      <c r="N70" s="13">
        <v>4539.0160986623905</v>
      </c>
      <c r="O70" s="13">
        <v>4604.7662470781142</v>
      </c>
      <c r="P70" s="13">
        <v>5004.8282742192832</v>
      </c>
      <c r="Q70" s="13">
        <v>4778.1628238746271</v>
      </c>
      <c r="R70" s="13">
        <v>8541.0820763810789</v>
      </c>
      <c r="S70" s="13">
        <v>8283.121168061758</v>
      </c>
      <c r="T70" s="13">
        <v>8661.1377777491216</v>
      </c>
      <c r="U70" s="13">
        <v>8910.954703372212</v>
      </c>
      <c r="V70" s="13">
        <v>8883.4752686225274</v>
      </c>
      <c r="W70" s="13">
        <v>8779.2738264630316</v>
      </c>
      <c r="X70" s="13">
        <v>9183.5198769016752</v>
      </c>
      <c r="Y70" s="13">
        <v>8955.4143400680714</v>
      </c>
      <c r="Z70" s="13">
        <v>8482.1081386897986</v>
      </c>
      <c r="AA70" s="13">
        <v>8294.7038967852204</v>
      </c>
      <c r="AB70" s="13">
        <v>9021.5513052607585</v>
      </c>
      <c r="AC70" s="13">
        <v>8960.7394647524397</v>
      </c>
      <c r="AD70" s="14">
        <f t="shared" si="62"/>
        <v>12800.149196284789</v>
      </c>
      <c r="AE70" s="14">
        <f t="shared" si="63"/>
        <v>12736.458679284809</v>
      </c>
      <c r="AF70" s="14">
        <f t="shared" si="64"/>
        <v>13142.403371579901</v>
      </c>
      <c r="AG70" s="14">
        <f t="shared" si="65"/>
        <v>13251.197455242114</v>
      </c>
      <c r="AH70" s="164">
        <v>12888.008057001825</v>
      </c>
      <c r="AI70" s="164">
        <v>12977.683676573934</v>
      </c>
      <c r="AJ70" s="164">
        <v>13406.240862340223</v>
      </c>
      <c r="AK70" s="164">
        <v>13099.128241715111</v>
      </c>
      <c r="AL70" s="14">
        <f t="shared" si="66"/>
        <v>13021.124237352189</v>
      </c>
      <c r="AM70" s="14">
        <f t="shared" si="67"/>
        <v>12899.470143863335</v>
      </c>
      <c r="AN70" s="14">
        <f t="shared" si="68"/>
        <v>14026.379579480043</v>
      </c>
      <c r="AO70" s="14">
        <f t="shared" si="69"/>
        <v>13738.902288627067</v>
      </c>
      <c r="AP70" s="13">
        <v>424667</v>
      </c>
      <c r="AQ70" s="13">
        <v>425861.29299999995</v>
      </c>
      <c r="AR70" s="13">
        <v>427583.80199999997</v>
      </c>
      <c r="AS70" s="14">
        <f t="shared" ref="AS70:AS133" si="70">IFERROR((F70/$AP70)*100000,"")</f>
        <v>1002.919256712603</v>
      </c>
      <c r="AT70" s="14">
        <f t="shared" ref="AT70:AT133" si="71">IFERROR((G70/$AP70)*100000,"")</f>
        <v>1048.6657807701217</v>
      </c>
      <c r="AU70" s="14">
        <f t="shared" ref="AU70:AU133" si="72">IFERROR((H70/$AP70)*100000,"")</f>
        <v>1055.2422471797383</v>
      </c>
      <c r="AV70" s="14">
        <f t="shared" ref="AV70:AV133" si="73">IFERROR((I70/$AQ70)*100000,"")</f>
        <v>1019.1681712359575</v>
      </c>
      <c r="AW70" s="14">
        <f t="shared" ref="AW70:AW133" si="74">IFERROR((J70/$AQ70)*100000,"")</f>
        <v>940.33734791184634</v>
      </c>
      <c r="AX70" s="14">
        <f t="shared" ref="AX70:AX133" si="75">IFERROR((K70/$AQ70)*100000,"")</f>
        <v>985.86321863980731</v>
      </c>
      <c r="AY70" s="14">
        <f t="shared" ref="AY70:AY133" si="76">IFERROR((L70/$AQ70)*100000,"")</f>
        <v>991.57191668944404</v>
      </c>
      <c r="AZ70" s="14">
        <f t="shared" ref="AZ70:AZ133" si="77">IFERROR((M70/$AR70)*100000,"")</f>
        <v>969.09983078522703</v>
      </c>
      <c r="BA70" s="14">
        <f t="shared" ref="BA70:BA133" si="78">IFERROR((N70/$AQ70)*100000,"")</f>
        <v>1065.8437790124285</v>
      </c>
      <c r="BB70" s="14">
        <f t="shared" ref="BB70:BB133" si="79">IFERROR((O70/$AQ70)*100000,"")</f>
        <v>1081.2831132502372</v>
      </c>
      <c r="BC70" s="14">
        <f t="shared" ref="BC70:BC133" si="80">IFERROR((P70/$AQ70)*100000,"")</f>
        <v>1175.2249750059543</v>
      </c>
      <c r="BD70" s="14">
        <f t="shared" ref="BD70:BD133" si="81">IFERROR((Q70/$AR70)*100000,"")</f>
        <v>1117.4798487512928</v>
      </c>
      <c r="BE70" s="14">
        <f t="shared" ref="BE70:BE133" si="82">IFERROR((R70/$AP70)*100000,"")</f>
        <v>2011.2422383611345</v>
      </c>
      <c r="BF70" s="14">
        <f t="shared" ref="BF70:BF133" si="83">IFERROR((S70/$AP70)*100000,"")</f>
        <v>1950.497959121325</v>
      </c>
      <c r="BG70" s="14">
        <f t="shared" ref="BG70:BG133" si="84">IFERROR((T70/$AP70)*100000,"")</f>
        <v>2039.5127894913244</v>
      </c>
      <c r="BH70" s="14">
        <f t="shared" ref="BH70:BH133" si="85">IFERROR((U70/$AQ70)*100000,"")</f>
        <v>2092.4547146791792</v>
      </c>
      <c r="BI70" s="14">
        <f t="shared" ref="BI70:BI133" si="86">IFERROR((V70/$AQ70)*100000,"")</f>
        <v>2086.0020421303066</v>
      </c>
      <c r="BJ70" s="14">
        <f t="shared" ref="BJ70:BJ133" si="87">IFERROR((W70/$AQ70)*100000,"")</f>
        <v>2061.5336427072357</v>
      </c>
      <c r="BK70" s="14">
        <f t="shared" ref="BK70:BK133" si="88">IFERROR((X70/$AQ70)*100000,"")</f>
        <v>2156.4579894565991</v>
      </c>
      <c r="BL70" s="14">
        <f t="shared" ref="BL70:BL133" si="89">IFERROR((Y70/$AR70)*100000,"")</f>
        <v>2094.4231980209747</v>
      </c>
      <c r="BM70" s="14">
        <f t="shared" ref="BM70:BM133" si="90">IFERROR((Z70/$AQ70)*100000,"")</f>
        <v>1991.7537184319308</v>
      </c>
      <c r="BN70" s="14">
        <f t="shared" ref="BN70:BN133" si="91">IFERROR((AA70/$AQ70)*100000,"")</f>
        <v>1947.7477838741313</v>
      </c>
      <c r="BO70" s="14">
        <f t="shared" ref="BO70:BO133" si="92">IFERROR((AB70/$AQ70)*100000,"")</f>
        <v>2118.4248142647607</v>
      </c>
      <c r="BP70" s="14">
        <f t="shared" ref="BP70:BP133" si="93">IFERROR((AC70/$AR70)*100000,"")</f>
        <v>2095.6685970888207</v>
      </c>
      <c r="BQ70" s="14">
        <f t="shared" ref="BQ70:BQ133" si="94">IFERROR((AD70/$AP70)*100000,"")</f>
        <v>3014.1614950737376</v>
      </c>
      <c r="BR70" s="14">
        <f t="shared" ref="BR70:BR133" si="95">IFERROR((AE70/$AP70)*100000,"")</f>
        <v>2999.1637398914468</v>
      </c>
      <c r="BS70" s="14">
        <f t="shared" ref="BS70:BS133" si="96">IFERROR((AF70/$AP70)*100000,"")</f>
        <v>3094.7550366710625</v>
      </c>
      <c r="BT70" s="14">
        <f t="shared" ref="BT70:BT133" si="97">IFERROR((AG70/$AQ70)*100000,"")</f>
        <v>3111.6228859151365</v>
      </c>
      <c r="BU70" s="14">
        <f t="shared" ref="BU70:BU133" si="98">IFERROR((AH70/$AQ70)*100000,"")</f>
        <v>3026.3393900421534</v>
      </c>
      <c r="BV70" s="14">
        <f t="shared" ref="BV70:BV133" si="99">IFERROR((AI70/$AQ70)*100000,"")</f>
        <v>3047.3968613470433</v>
      </c>
      <c r="BW70" s="14">
        <f t="shared" ref="BW70:BW133" si="100">IFERROR((AJ70/$AQ70)*100000,"")</f>
        <v>3148.0299061460432</v>
      </c>
      <c r="BX70" s="14">
        <f t="shared" ref="BX70:BX133" si="101">IFERROR((AK70/$AR70)*100000,"")</f>
        <v>3063.5230288062016</v>
      </c>
      <c r="BY70" s="14">
        <f t="shared" ref="BY70:BY133" si="102">IFERROR((AL70/$AQ70)*100000,"")</f>
        <v>3057.5974974443593</v>
      </c>
      <c r="BZ70" s="14">
        <f t="shared" ref="BZ70:BZ133" si="103">IFERROR((AM70/$AQ70)*100000,"")</f>
        <v>3029.0308971243689</v>
      </c>
      <c r="CA70" s="14">
        <f t="shared" ref="CA70:CA133" si="104">IFERROR((AN70/$AQ70)*100000,"")</f>
        <v>3293.6497892707152</v>
      </c>
      <c r="CB70" s="14">
        <f t="shared" ref="CB70:CB133" si="105">IFERROR((AO70/$AR70)*100000,"")</f>
        <v>3213.1484458401133</v>
      </c>
    </row>
    <row r="71" spans="1:80" x14ac:dyDescent="0.3">
      <c r="A71" t="s">
        <v>232</v>
      </c>
      <c r="B71" t="s">
        <v>263</v>
      </c>
      <c r="C71" t="s">
        <v>274</v>
      </c>
      <c r="D71" t="s">
        <v>391</v>
      </c>
      <c r="E71" t="s">
        <v>392</v>
      </c>
      <c r="F71" s="13">
        <v>3994.9629012223527</v>
      </c>
      <c r="G71" s="13">
        <v>3310.7406718173925</v>
      </c>
      <c r="H71" s="13">
        <v>1937.8332130471217</v>
      </c>
      <c r="I71" s="13">
        <v>1571.2129933466485</v>
      </c>
      <c r="J71" s="13">
        <v>2794.8604927096935</v>
      </c>
      <c r="K71" s="13">
        <v>2791.8442606672879</v>
      </c>
      <c r="L71" s="13">
        <v>2804.718574891534</v>
      </c>
      <c r="M71" s="13">
        <v>2717.9447012748051</v>
      </c>
      <c r="N71" s="13">
        <v>1861.2906931801895</v>
      </c>
      <c r="O71" s="13">
        <v>2107.4748437789931</v>
      </c>
      <c r="P71" s="13">
        <v>2069.4175237040608</v>
      </c>
      <c r="Q71" s="13">
        <v>1983.3206005436923</v>
      </c>
      <c r="R71" s="13">
        <v>6920.6171045890551</v>
      </c>
      <c r="S71" s="13">
        <v>6620.5632666501206</v>
      </c>
      <c r="T71" s="13">
        <v>6149.8011482267802</v>
      </c>
      <c r="U71" s="13">
        <v>6229.8033326985496</v>
      </c>
      <c r="V71" s="13">
        <v>5847.269625155086</v>
      </c>
      <c r="W71" s="13">
        <v>5834.7005696532833</v>
      </c>
      <c r="X71" s="13">
        <v>5877.2832034400199</v>
      </c>
      <c r="Y71" s="13">
        <v>5700.3862426003961</v>
      </c>
      <c r="Z71" s="13">
        <v>6013.914430751217</v>
      </c>
      <c r="AA71" s="13">
        <v>6129.4766050393391</v>
      </c>
      <c r="AB71" s="13">
        <v>6437.6908543617028</v>
      </c>
      <c r="AC71" s="13">
        <v>6054.5441383359848</v>
      </c>
      <c r="AD71" s="14">
        <f t="shared" si="62"/>
        <v>10915.580005811407</v>
      </c>
      <c r="AE71" s="14">
        <f t="shared" si="63"/>
        <v>9931.3039384675139</v>
      </c>
      <c r="AF71" s="14">
        <f t="shared" si="64"/>
        <v>8087.634361273902</v>
      </c>
      <c r="AG71" s="14">
        <f t="shared" si="65"/>
        <v>7801.0163260451982</v>
      </c>
      <c r="AH71" s="164">
        <v>8642.1301178647791</v>
      </c>
      <c r="AI71" s="164">
        <v>8626.5448303205703</v>
      </c>
      <c r="AJ71" s="164">
        <v>8682.0017783315525</v>
      </c>
      <c r="AK71" s="164">
        <v>8418.3309438752021</v>
      </c>
      <c r="AL71" s="14">
        <f t="shared" si="66"/>
        <v>7875.205123931406</v>
      </c>
      <c r="AM71" s="14">
        <f t="shared" si="67"/>
        <v>8236.9514488183322</v>
      </c>
      <c r="AN71" s="14">
        <f t="shared" si="68"/>
        <v>8507.1083780657646</v>
      </c>
      <c r="AO71" s="14">
        <f t="shared" si="69"/>
        <v>8037.8647388796771</v>
      </c>
      <c r="AP71" s="13">
        <v>319419</v>
      </c>
      <c r="AQ71" s="13">
        <v>319103.24300000002</v>
      </c>
      <c r="AR71" s="13">
        <v>320001.891</v>
      </c>
      <c r="AS71" s="14">
        <f t="shared" si="70"/>
        <v>1250.6967028330664</v>
      </c>
      <c r="AT71" s="14">
        <f t="shared" si="71"/>
        <v>1036.4883340744891</v>
      </c>
      <c r="AU71" s="14">
        <f t="shared" si="72"/>
        <v>606.67437223431341</v>
      </c>
      <c r="AV71" s="14">
        <f t="shared" si="73"/>
        <v>492.38390013687462</v>
      </c>
      <c r="AW71" s="14">
        <f t="shared" si="74"/>
        <v>875.84835128413067</v>
      </c>
      <c r="AX71" s="14">
        <f t="shared" si="75"/>
        <v>874.90312991500616</v>
      </c>
      <c r="AY71" s="14">
        <f t="shared" si="76"/>
        <v>878.93765933664736</v>
      </c>
      <c r="AZ71" s="14">
        <f t="shared" si="77"/>
        <v>849.35270000476498</v>
      </c>
      <c r="BA71" s="14">
        <f t="shared" si="78"/>
        <v>583.287927656752</v>
      </c>
      <c r="BB71" s="14">
        <f t="shared" si="79"/>
        <v>660.43667371283755</v>
      </c>
      <c r="BC71" s="14">
        <f t="shared" si="80"/>
        <v>648.51033923966133</v>
      </c>
      <c r="BD71" s="14">
        <f t="shared" si="81"/>
        <v>619.7840251336803</v>
      </c>
      <c r="BE71" s="14">
        <f t="shared" si="82"/>
        <v>2166.6266266530965</v>
      </c>
      <c r="BF71" s="14">
        <f t="shared" si="83"/>
        <v>2072.6892472426875</v>
      </c>
      <c r="BG71" s="14">
        <f t="shared" si="84"/>
        <v>1925.3084970608447</v>
      </c>
      <c r="BH71" s="14">
        <f t="shared" si="85"/>
        <v>1952.2845565999307</v>
      </c>
      <c r="BI71" s="14">
        <f t="shared" si="86"/>
        <v>1832.4068317773522</v>
      </c>
      <c r="BJ71" s="14">
        <f t="shared" si="87"/>
        <v>1828.4679637847753</v>
      </c>
      <c r="BK71" s="14">
        <f t="shared" si="88"/>
        <v>1841.8124329247321</v>
      </c>
      <c r="BL71" s="14">
        <f t="shared" si="89"/>
        <v>1781.3601740873451</v>
      </c>
      <c r="BM71" s="14">
        <f t="shared" si="90"/>
        <v>1884.6296810437671</v>
      </c>
      <c r="BN71" s="14">
        <f t="shared" si="91"/>
        <v>1920.8443472444869</v>
      </c>
      <c r="BO71" s="14">
        <f t="shared" si="92"/>
        <v>2017.4319740027531</v>
      </c>
      <c r="BP71" s="14">
        <f t="shared" si="93"/>
        <v>1892.0338624923893</v>
      </c>
      <c r="BQ71" s="14">
        <f t="shared" si="94"/>
        <v>3417.3233294861634</v>
      </c>
      <c r="BR71" s="14">
        <f t="shared" si="95"/>
        <v>3109.1775813171771</v>
      </c>
      <c r="BS71" s="14">
        <f t="shared" si="96"/>
        <v>2531.9828692951583</v>
      </c>
      <c r="BT71" s="14">
        <f t="shared" si="97"/>
        <v>2444.6684567368052</v>
      </c>
      <c r="BU71" s="14">
        <f t="shared" si="98"/>
        <v>2708.255183061483</v>
      </c>
      <c r="BV71" s="14">
        <f t="shared" si="99"/>
        <v>2703.3710936997813</v>
      </c>
      <c r="BW71" s="14">
        <f t="shared" si="100"/>
        <v>2720.750092261379</v>
      </c>
      <c r="BX71" s="14">
        <f t="shared" si="101"/>
        <v>2630.7128740921103</v>
      </c>
      <c r="BY71" s="14">
        <f t="shared" si="102"/>
        <v>2467.9176087005189</v>
      </c>
      <c r="BZ71" s="14">
        <f t="shared" si="103"/>
        <v>2581.2810209573245</v>
      </c>
      <c r="CA71" s="14">
        <f t="shared" si="104"/>
        <v>2665.9423132424149</v>
      </c>
      <c r="CB71" s="14">
        <f t="shared" si="105"/>
        <v>2511.8178876260695</v>
      </c>
    </row>
    <row r="72" spans="1:80" x14ac:dyDescent="0.3">
      <c r="A72" t="s">
        <v>241</v>
      </c>
      <c r="B72" t="s">
        <v>276</v>
      </c>
      <c r="C72" t="s">
        <v>317</v>
      </c>
      <c r="D72" t="s">
        <v>395</v>
      </c>
      <c r="E72" t="s">
        <v>396</v>
      </c>
      <c r="F72" s="13">
        <v>2855.9682026873852</v>
      </c>
      <c r="G72" s="13">
        <v>2843.8300048582682</v>
      </c>
      <c r="H72" s="13">
        <v>2746.2695469653231</v>
      </c>
      <c r="I72" s="13">
        <v>2816.4401453581795</v>
      </c>
      <c r="J72" s="13">
        <v>2990.4851231746557</v>
      </c>
      <c r="K72" s="13">
        <v>2943.8421456159463</v>
      </c>
      <c r="L72" s="13">
        <v>2837.6075441226376</v>
      </c>
      <c r="M72" s="13">
        <v>2823.6781183402336</v>
      </c>
      <c r="N72" s="13">
        <v>3055.6014360971203</v>
      </c>
      <c r="O72" s="13">
        <v>3303.8996821404935</v>
      </c>
      <c r="P72" s="13">
        <v>3329.0300048016479</v>
      </c>
      <c r="Q72" s="13">
        <v>3234.3238352359249</v>
      </c>
      <c r="R72" s="13">
        <v>6045.3659550755228</v>
      </c>
      <c r="S72" s="13">
        <v>5985.3131189847281</v>
      </c>
      <c r="T72" s="13">
        <v>6099.0375477116822</v>
      </c>
      <c r="U72" s="13">
        <v>6112.8233453751964</v>
      </c>
      <c r="V72" s="13">
        <v>6231.1228091538869</v>
      </c>
      <c r="W72" s="13">
        <v>6116.1698835928328</v>
      </c>
      <c r="X72" s="13">
        <v>6327.4848820024663</v>
      </c>
      <c r="Y72" s="13">
        <v>6213.1753339123698</v>
      </c>
      <c r="Z72" s="13">
        <v>5863.9688177933322</v>
      </c>
      <c r="AA72" s="13">
        <v>5881.2107096466216</v>
      </c>
      <c r="AB72" s="13">
        <v>6075.4821164215555</v>
      </c>
      <c r="AC72" s="13">
        <v>5999.9824047872189</v>
      </c>
      <c r="AD72" s="14">
        <f t="shared" si="62"/>
        <v>8901.3341577629071</v>
      </c>
      <c r="AE72" s="14">
        <f t="shared" si="63"/>
        <v>8829.1431238429959</v>
      </c>
      <c r="AF72" s="14">
        <f t="shared" si="64"/>
        <v>8845.3070946770058</v>
      </c>
      <c r="AG72" s="14">
        <f t="shared" si="65"/>
        <v>8929.2634907333759</v>
      </c>
      <c r="AH72" s="164">
        <v>9221.6079323285412</v>
      </c>
      <c r="AI72" s="164">
        <v>9060.0120292087795</v>
      </c>
      <c r="AJ72" s="164">
        <v>9165.0924261251039</v>
      </c>
      <c r="AK72" s="164">
        <v>9036.8534522526061</v>
      </c>
      <c r="AL72" s="14">
        <f t="shared" si="66"/>
        <v>8919.5702538904516</v>
      </c>
      <c r="AM72" s="14">
        <f t="shared" si="67"/>
        <v>9185.1103917871151</v>
      </c>
      <c r="AN72" s="14">
        <f t="shared" si="68"/>
        <v>9404.5121212232043</v>
      </c>
      <c r="AO72" s="14">
        <f t="shared" si="69"/>
        <v>9234.3062400231429</v>
      </c>
      <c r="AP72" s="13">
        <v>342736</v>
      </c>
      <c r="AQ72" s="13">
        <v>346747.435</v>
      </c>
      <c r="AR72" s="13">
        <v>347744.23300000001</v>
      </c>
      <c r="AS72" s="14">
        <f t="shared" si="70"/>
        <v>833.28515320461963</v>
      </c>
      <c r="AT72" s="14">
        <f t="shared" si="71"/>
        <v>829.74359415359595</v>
      </c>
      <c r="AU72" s="14">
        <f t="shared" si="72"/>
        <v>801.27840290057736</v>
      </c>
      <c r="AV72" s="14">
        <f t="shared" si="73"/>
        <v>812.24541584804501</v>
      </c>
      <c r="AW72" s="14">
        <f t="shared" si="74"/>
        <v>862.43900352850642</v>
      </c>
      <c r="AX72" s="14">
        <f t="shared" si="75"/>
        <v>848.98743248553421</v>
      </c>
      <c r="AY72" s="14">
        <f t="shared" si="76"/>
        <v>818.3499739868696</v>
      </c>
      <c r="AZ72" s="14">
        <f t="shared" si="77"/>
        <v>811.99854674232176</v>
      </c>
      <c r="BA72" s="14">
        <f t="shared" si="78"/>
        <v>881.21818005578621</v>
      </c>
      <c r="BB72" s="14">
        <f t="shared" si="79"/>
        <v>952.82599051972613</v>
      </c>
      <c r="BC72" s="14">
        <f t="shared" si="80"/>
        <v>960.07343350691201</v>
      </c>
      <c r="BD72" s="14">
        <f t="shared" si="81"/>
        <v>930.08698011561989</v>
      </c>
      <c r="BE72" s="14">
        <f t="shared" si="82"/>
        <v>1763.8549656515577</v>
      </c>
      <c r="BF72" s="14">
        <f t="shared" si="83"/>
        <v>1746.3333641592153</v>
      </c>
      <c r="BG72" s="14">
        <f t="shared" si="84"/>
        <v>1779.5147132812667</v>
      </c>
      <c r="BH72" s="14">
        <f t="shared" si="85"/>
        <v>1762.9036954160013</v>
      </c>
      <c r="BI72" s="14">
        <f t="shared" si="86"/>
        <v>1797.0205919919456</v>
      </c>
      <c r="BJ72" s="14">
        <f t="shared" si="87"/>
        <v>1763.868818119111</v>
      </c>
      <c r="BK72" s="14">
        <f t="shared" si="88"/>
        <v>1824.8108690414585</v>
      </c>
      <c r="BL72" s="14">
        <f t="shared" si="89"/>
        <v>1786.7083748049879</v>
      </c>
      <c r="BM72" s="14">
        <f t="shared" si="90"/>
        <v>1691.1354565011654</v>
      </c>
      <c r="BN72" s="14">
        <f t="shared" si="91"/>
        <v>1696.1079206387269</v>
      </c>
      <c r="BO72" s="14">
        <f t="shared" si="92"/>
        <v>1752.134696085511</v>
      </c>
      <c r="BP72" s="14">
        <f t="shared" si="93"/>
        <v>1725.4009802046721</v>
      </c>
      <c r="BQ72" s="14">
        <f t="shared" si="94"/>
        <v>2597.1401188561772</v>
      </c>
      <c r="BR72" s="14">
        <f t="shared" si="95"/>
        <v>2576.0769583128113</v>
      </c>
      <c r="BS72" s="14">
        <f t="shared" si="96"/>
        <v>2580.7931161818442</v>
      </c>
      <c r="BT72" s="14">
        <f t="shared" si="97"/>
        <v>2575.149111264046</v>
      </c>
      <c r="BU72" s="14">
        <f t="shared" si="98"/>
        <v>2659.4595955204518</v>
      </c>
      <c r="BV72" s="14">
        <f t="shared" si="99"/>
        <v>2612.8562506046451</v>
      </c>
      <c r="BW72" s="14">
        <f t="shared" si="100"/>
        <v>2643.1608430283281</v>
      </c>
      <c r="BX72" s="14">
        <f t="shared" si="101"/>
        <v>2598.7069215473102</v>
      </c>
      <c r="BY72" s="14">
        <f t="shared" si="102"/>
        <v>2572.3536365569512</v>
      </c>
      <c r="BZ72" s="14">
        <f t="shared" si="103"/>
        <v>2648.9339111584532</v>
      </c>
      <c r="CA72" s="14">
        <f t="shared" si="104"/>
        <v>2712.2081295924236</v>
      </c>
      <c r="CB72" s="14">
        <f t="shared" si="105"/>
        <v>2655.4879603202917</v>
      </c>
    </row>
    <row r="73" spans="1:80" x14ac:dyDescent="0.3">
      <c r="A73" t="s">
        <v>226</v>
      </c>
      <c r="B73" t="s">
        <v>245</v>
      </c>
      <c r="C73" t="s">
        <v>220</v>
      </c>
      <c r="D73" t="s">
        <v>399</v>
      </c>
      <c r="E73" t="s">
        <v>400</v>
      </c>
      <c r="F73" s="13">
        <v>1841.7814869259182</v>
      </c>
      <c r="G73" s="13">
        <v>1790.4226718255534</v>
      </c>
      <c r="H73" s="13">
        <v>1924.5333251108093</v>
      </c>
      <c r="I73" s="13">
        <v>1727.9378184742727</v>
      </c>
      <c r="J73" s="13">
        <v>1813.5087239471136</v>
      </c>
      <c r="K73" s="13">
        <v>1643.0490099079486</v>
      </c>
      <c r="L73" s="13">
        <v>1866.7539050347168</v>
      </c>
      <c r="M73" s="13">
        <v>1721.7494437811888</v>
      </c>
      <c r="N73" s="13">
        <v>1931.0166206163767</v>
      </c>
      <c r="O73" s="13">
        <v>1943.9862095104691</v>
      </c>
      <c r="P73" s="13">
        <v>2062.9716428706943</v>
      </c>
      <c r="Q73" s="13">
        <v>1952.2053105244568</v>
      </c>
      <c r="R73" s="13">
        <v>6399.5669265659235</v>
      </c>
      <c r="S73" s="13">
        <v>6070.7811725954462</v>
      </c>
      <c r="T73" s="13">
        <v>6614.2593968809151</v>
      </c>
      <c r="U73" s="13">
        <v>6676.1021202359398</v>
      </c>
      <c r="V73" s="13">
        <v>6309.8263748516056</v>
      </c>
      <c r="W73" s="13">
        <v>6455.6533915714836</v>
      </c>
      <c r="X73" s="13">
        <v>6603.9330431090093</v>
      </c>
      <c r="Y73" s="13">
        <v>6410.2356059262347</v>
      </c>
      <c r="Z73" s="13">
        <v>6266.9395045311858</v>
      </c>
      <c r="AA73" s="13">
        <v>6141.0652531429614</v>
      </c>
      <c r="AB73" s="13">
        <v>6690.3346709455436</v>
      </c>
      <c r="AC73" s="13">
        <v>6669.0193454657528</v>
      </c>
      <c r="AD73" s="14">
        <f t="shared" si="62"/>
        <v>8241.3484134918417</v>
      </c>
      <c r="AE73" s="14">
        <f t="shared" si="63"/>
        <v>7861.2038444209993</v>
      </c>
      <c r="AF73" s="14">
        <f t="shared" si="64"/>
        <v>8538.7927219917237</v>
      </c>
      <c r="AG73" s="14">
        <f t="shared" si="65"/>
        <v>8404.0399387102116</v>
      </c>
      <c r="AH73" s="164">
        <v>8123.3350987987178</v>
      </c>
      <c r="AI73" s="164">
        <v>8098.7024014794333</v>
      </c>
      <c r="AJ73" s="164">
        <v>8470.6869481437261</v>
      </c>
      <c r="AK73" s="164">
        <v>8131.9850497074231</v>
      </c>
      <c r="AL73" s="14">
        <f t="shared" si="66"/>
        <v>8197.9561251475625</v>
      </c>
      <c r="AM73" s="14">
        <f t="shared" si="67"/>
        <v>8085.0514626534305</v>
      </c>
      <c r="AN73" s="14">
        <f t="shared" si="68"/>
        <v>8753.3063138162379</v>
      </c>
      <c r="AO73" s="14">
        <f t="shared" si="69"/>
        <v>8621.2246559902087</v>
      </c>
      <c r="AP73" s="13">
        <v>338061</v>
      </c>
      <c r="AQ73" s="13">
        <v>338864.91200000001</v>
      </c>
      <c r="AR73" s="13">
        <v>339576.48200000002</v>
      </c>
      <c r="AS73" s="14">
        <f t="shared" si="70"/>
        <v>544.80744212610091</v>
      </c>
      <c r="AT73" s="14">
        <f t="shared" si="71"/>
        <v>529.61526819880248</v>
      </c>
      <c r="AU73" s="14">
        <f t="shared" si="72"/>
        <v>569.28581679365834</v>
      </c>
      <c r="AV73" s="14">
        <f t="shared" si="73"/>
        <v>509.91936824496975</v>
      </c>
      <c r="AW73" s="14">
        <f t="shared" si="74"/>
        <v>535.17158599976665</v>
      </c>
      <c r="AX73" s="14">
        <f t="shared" si="75"/>
        <v>484.86843922865302</v>
      </c>
      <c r="AY73" s="14">
        <f t="shared" si="76"/>
        <v>550.8843904838152</v>
      </c>
      <c r="AZ73" s="14">
        <f t="shared" si="77"/>
        <v>507.02847077059619</v>
      </c>
      <c r="BA73" s="14">
        <f t="shared" si="78"/>
        <v>569.84850075488976</v>
      </c>
      <c r="BB73" s="14">
        <f t="shared" si="79"/>
        <v>573.67586335125452</v>
      </c>
      <c r="BC73" s="14">
        <f t="shared" si="80"/>
        <v>608.7888033892084</v>
      </c>
      <c r="BD73" s="14">
        <f t="shared" si="81"/>
        <v>574.89414432547676</v>
      </c>
      <c r="BE73" s="14">
        <f t="shared" si="82"/>
        <v>1893.0213560765435</v>
      </c>
      <c r="BF73" s="14">
        <f t="shared" si="83"/>
        <v>1795.7650165489204</v>
      </c>
      <c r="BG73" s="14">
        <f t="shared" si="84"/>
        <v>1956.5283770919789</v>
      </c>
      <c r="BH73" s="14">
        <f t="shared" si="85"/>
        <v>1970.1367370357718</v>
      </c>
      <c r="BI73" s="14">
        <f t="shared" si="86"/>
        <v>1862.0477220880293</v>
      </c>
      <c r="BJ73" s="14">
        <f t="shared" si="87"/>
        <v>1905.0816897712573</v>
      </c>
      <c r="BK73" s="14">
        <f t="shared" si="88"/>
        <v>1948.8394369698003</v>
      </c>
      <c r="BL73" s="14">
        <f t="shared" si="89"/>
        <v>1887.7148288279384</v>
      </c>
      <c r="BM73" s="14">
        <f t="shared" si="90"/>
        <v>1849.3916845929405</v>
      </c>
      <c r="BN73" s="14">
        <f t="shared" si="91"/>
        <v>1812.2458347481434</v>
      </c>
      <c r="BO73" s="14">
        <f t="shared" si="92"/>
        <v>1974.3368032585042</v>
      </c>
      <c r="BP73" s="14">
        <f t="shared" si="93"/>
        <v>1963.922620962235</v>
      </c>
      <c r="BQ73" s="14">
        <f t="shared" si="94"/>
        <v>2437.8287982026445</v>
      </c>
      <c r="BR73" s="14">
        <f t="shared" si="95"/>
        <v>2325.3802847477227</v>
      </c>
      <c r="BS73" s="14">
        <f t="shared" si="96"/>
        <v>2525.8141938856375</v>
      </c>
      <c r="BT73" s="14">
        <f t="shared" si="97"/>
        <v>2480.0561052807411</v>
      </c>
      <c r="BU73" s="14">
        <f t="shared" si="98"/>
        <v>2397.2193080877955</v>
      </c>
      <c r="BV73" s="14">
        <f t="shared" si="99"/>
        <v>2389.9501289999102</v>
      </c>
      <c r="BW73" s="14">
        <f t="shared" si="100"/>
        <v>2499.7238274536157</v>
      </c>
      <c r="BX73" s="14">
        <f t="shared" si="101"/>
        <v>2394.7432995985341</v>
      </c>
      <c r="BY73" s="14">
        <f t="shared" si="102"/>
        <v>2419.2401853478304</v>
      </c>
      <c r="BZ73" s="14">
        <f t="shared" si="103"/>
        <v>2385.9216980993979</v>
      </c>
      <c r="CA73" s="14">
        <f t="shared" si="104"/>
        <v>2583.1256066477126</v>
      </c>
      <c r="CB73" s="14">
        <f t="shared" si="105"/>
        <v>2538.8167652877119</v>
      </c>
    </row>
    <row r="74" spans="1:80" x14ac:dyDescent="0.3">
      <c r="A74" t="s">
        <v>259</v>
      </c>
      <c r="B74" t="s">
        <v>283</v>
      </c>
      <c r="C74" t="s">
        <v>313</v>
      </c>
      <c r="D74" t="s">
        <v>401</v>
      </c>
      <c r="E74" t="s">
        <v>402</v>
      </c>
      <c r="F74" s="13">
        <v>4273.1243838859555</v>
      </c>
      <c r="G74" s="13">
        <v>4668.818758491705</v>
      </c>
      <c r="H74" s="13">
        <v>5027.9621622442983</v>
      </c>
      <c r="I74" s="13">
        <v>5221.1193603837582</v>
      </c>
      <c r="J74" s="13">
        <v>4669.8598330994082</v>
      </c>
      <c r="K74" s="13">
        <v>4847.2979713563454</v>
      </c>
      <c r="L74" s="13">
        <v>4790.6243186112188</v>
      </c>
      <c r="M74" s="13">
        <v>4706.3175010789691</v>
      </c>
      <c r="N74" s="13">
        <v>5762.5054879241452</v>
      </c>
      <c r="O74" s="13">
        <v>5721.1689371731718</v>
      </c>
      <c r="P74" s="13">
        <v>6271.339902394915</v>
      </c>
      <c r="Q74" s="13">
        <v>6357.7606846388608</v>
      </c>
      <c r="R74" s="13">
        <v>9524.3258542455806</v>
      </c>
      <c r="S74" s="13">
        <v>9851.3052429427808</v>
      </c>
      <c r="T74" s="13">
        <v>10319.57166445678</v>
      </c>
      <c r="U74" s="13">
        <v>10546.193233464768</v>
      </c>
      <c r="V74" s="13">
        <v>10265.159221353535</v>
      </c>
      <c r="W74" s="13">
        <v>10351.981225737316</v>
      </c>
      <c r="X74" s="13">
        <v>10537.118475548881</v>
      </c>
      <c r="Y74" s="13">
        <v>10360.294555247194</v>
      </c>
      <c r="Z74" s="13">
        <v>10103.768341494821</v>
      </c>
      <c r="AA74" s="13">
        <v>10159.467485258765</v>
      </c>
      <c r="AB74" s="13">
        <v>10214.992936034303</v>
      </c>
      <c r="AC74" s="13">
        <v>10533.845914618503</v>
      </c>
      <c r="AD74" s="14">
        <f t="shared" si="62"/>
        <v>13797.450238131536</v>
      </c>
      <c r="AE74" s="14">
        <f t="shared" si="63"/>
        <v>14520.124001434486</v>
      </c>
      <c r="AF74" s="14">
        <f t="shared" si="64"/>
        <v>15347.533826701077</v>
      </c>
      <c r="AG74" s="14">
        <f t="shared" si="65"/>
        <v>15767.312593848526</v>
      </c>
      <c r="AH74" s="164">
        <v>14935.019054452945</v>
      </c>
      <c r="AI74" s="164">
        <v>15199.27919709366</v>
      </c>
      <c r="AJ74" s="164">
        <v>15327.742794160102</v>
      </c>
      <c r="AK74" s="164">
        <v>15066.612056326163</v>
      </c>
      <c r="AL74" s="14">
        <f t="shared" si="66"/>
        <v>15866.273829418966</v>
      </c>
      <c r="AM74" s="14">
        <f t="shared" si="67"/>
        <v>15880.636422431937</v>
      </c>
      <c r="AN74" s="14">
        <f t="shared" si="68"/>
        <v>16486.332838429218</v>
      </c>
      <c r="AO74" s="14">
        <f t="shared" si="69"/>
        <v>16891.606599257364</v>
      </c>
      <c r="AP74" s="13">
        <v>552259</v>
      </c>
      <c r="AQ74" s="13">
        <v>557997.0959999999</v>
      </c>
      <c r="AR74" s="13">
        <v>562512.02300000004</v>
      </c>
      <c r="AS74" s="14">
        <f t="shared" si="70"/>
        <v>773.75368873770378</v>
      </c>
      <c r="AT74" s="14">
        <f t="shared" si="71"/>
        <v>845.4038337974946</v>
      </c>
      <c r="AU74" s="14">
        <f t="shared" si="72"/>
        <v>910.43553156115127</v>
      </c>
      <c r="AV74" s="14">
        <f t="shared" si="73"/>
        <v>935.68934279610642</v>
      </c>
      <c r="AW74" s="14">
        <f t="shared" si="74"/>
        <v>836.89679867068855</v>
      </c>
      <c r="AX74" s="14">
        <f t="shared" si="75"/>
        <v>868.69591367126873</v>
      </c>
      <c r="AY74" s="14">
        <f t="shared" si="76"/>
        <v>858.53929222083605</v>
      </c>
      <c r="AZ74" s="14">
        <f t="shared" si="77"/>
        <v>836.66078388496385</v>
      </c>
      <c r="BA74" s="14">
        <f t="shared" si="78"/>
        <v>1032.7124512354355</v>
      </c>
      <c r="BB74" s="14">
        <f t="shared" si="79"/>
        <v>1025.304428676305</v>
      </c>
      <c r="BC74" s="14">
        <f t="shared" si="80"/>
        <v>1123.9018889795291</v>
      </c>
      <c r="BD74" s="14">
        <f t="shared" si="81"/>
        <v>1130.2444080628763</v>
      </c>
      <c r="BE74" s="14">
        <f t="shared" si="82"/>
        <v>1724.6121573836876</v>
      </c>
      <c r="BF74" s="14">
        <f t="shared" si="83"/>
        <v>1783.8197735017052</v>
      </c>
      <c r="BG74" s="14">
        <f t="shared" si="84"/>
        <v>1868.6108627395445</v>
      </c>
      <c r="BH74" s="14">
        <f t="shared" si="85"/>
        <v>1890.0086235331896</v>
      </c>
      <c r="BI74" s="14">
        <f t="shared" si="86"/>
        <v>1839.6438431202043</v>
      </c>
      <c r="BJ74" s="14">
        <f t="shared" si="87"/>
        <v>1855.2034230904524</v>
      </c>
      <c r="BK74" s="14">
        <f t="shared" si="88"/>
        <v>1888.3823143676152</v>
      </c>
      <c r="BL74" s="14">
        <f t="shared" si="89"/>
        <v>1841.7907763097169</v>
      </c>
      <c r="BM74" s="14">
        <f t="shared" si="90"/>
        <v>1810.720595846044</v>
      </c>
      <c r="BN74" s="14">
        <f t="shared" si="91"/>
        <v>1820.7025732009843</v>
      </c>
      <c r="BO74" s="14">
        <f t="shared" si="92"/>
        <v>1830.6534226182252</v>
      </c>
      <c r="BP74" s="14">
        <f t="shared" si="93"/>
        <v>1872.6436918519878</v>
      </c>
      <c r="BQ74" s="14">
        <f t="shared" si="94"/>
        <v>2498.3658461213918</v>
      </c>
      <c r="BR74" s="14">
        <f t="shared" si="95"/>
        <v>2629.2236072991996</v>
      </c>
      <c r="BS74" s="14">
        <f t="shared" si="96"/>
        <v>2779.0463943006957</v>
      </c>
      <c r="BT74" s="14">
        <f t="shared" si="97"/>
        <v>2825.6979663292959</v>
      </c>
      <c r="BU74" s="14">
        <f t="shared" si="98"/>
        <v>2676.5406417908935</v>
      </c>
      <c r="BV74" s="14">
        <f t="shared" si="99"/>
        <v>2723.8993367617209</v>
      </c>
      <c r="BW74" s="14">
        <f t="shared" si="100"/>
        <v>2746.9216065884516</v>
      </c>
      <c r="BX74" s="14">
        <f t="shared" si="101"/>
        <v>2678.4515601946805</v>
      </c>
      <c r="BY74" s="14">
        <f t="shared" si="102"/>
        <v>2843.4330470814793</v>
      </c>
      <c r="BZ74" s="14">
        <f t="shared" si="103"/>
        <v>2846.0070018772894</v>
      </c>
      <c r="CA74" s="14">
        <f t="shared" si="104"/>
        <v>2954.5553115977546</v>
      </c>
      <c r="CB74" s="14">
        <f t="shared" si="105"/>
        <v>3002.8880999148641</v>
      </c>
    </row>
    <row r="75" spans="1:80" x14ac:dyDescent="0.3">
      <c r="A75" t="s">
        <v>241</v>
      </c>
      <c r="B75" t="s">
        <v>276</v>
      </c>
      <c r="C75" t="s">
        <v>317</v>
      </c>
      <c r="D75" t="s">
        <v>403</v>
      </c>
      <c r="E75" t="s">
        <v>404</v>
      </c>
      <c r="F75" s="13">
        <v>2277.8914118108119</v>
      </c>
      <c r="G75" s="13">
        <v>2493.9912286249332</v>
      </c>
      <c r="H75" s="13">
        <v>2827.1087664121874</v>
      </c>
      <c r="I75" s="13">
        <v>2678.9260708547822</v>
      </c>
      <c r="J75" s="13">
        <v>2686.0464778472888</v>
      </c>
      <c r="K75" s="13">
        <v>2713.5783914173344</v>
      </c>
      <c r="L75" s="13">
        <v>2714.1177707086717</v>
      </c>
      <c r="M75" s="13">
        <v>2651.4600740930068</v>
      </c>
      <c r="N75" s="13">
        <v>2768.1511480086501</v>
      </c>
      <c r="O75" s="13">
        <v>2760.5193109563374</v>
      </c>
      <c r="P75" s="13">
        <v>3191.263730265724</v>
      </c>
      <c r="Q75" s="13">
        <v>3154.9329983322327</v>
      </c>
      <c r="R75" s="13">
        <v>5404.9343660146978</v>
      </c>
      <c r="S75" s="13">
        <v>5075.4418812657168</v>
      </c>
      <c r="T75" s="13">
        <v>5372.2146754523683</v>
      </c>
      <c r="U75" s="13">
        <v>5450.6641025285253</v>
      </c>
      <c r="V75" s="13">
        <v>5355.6590141647948</v>
      </c>
      <c r="W75" s="13">
        <v>5412.4337188495037</v>
      </c>
      <c r="X75" s="13">
        <v>5416.4456263238544</v>
      </c>
      <c r="Y75" s="13">
        <v>5298.3284863058043</v>
      </c>
      <c r="Z75" s="13">
        <v>5196.3503154950504</v>
      </c>
      <c r="AA75" s="13">
        <v>5261.0154919498154</v>
      </c>
      <c r="AB75" s="13">
        <v>5558.0541619730475</v>
      </c>
      <c r="AC75" s="13">
        <v>5474.4740019777018</v>
      </c>
      <c r="AD75" s="14">
        <f t="shared" si="62"/>
        <v>7682.8257778255102</v>
      </c>
      <c r="AE75" s="14">
        <f t="shared" si="63"/>
        <v>7569.4331098906496</v>
      </c>
      <c r="AF75" s="14">
        <f t="shared" si="64"/>
        <v>8199.3234418645552</v>
      </c>
      <c r="AG75" s="14">
        <f t="shared" si="65"/>
        <v>8129.590173383307</v>
      </c>
      <c r="AH75" s="164">
        <v>8041.7054920120827</v>
      </c>
      <c r="AI75" s="164">
        <v>8126.0121102668381</v>
      </c>
      <c r="AJ75" s="164">
        <v>8130.5633970325252</v>
      </c>
      <c r="AK75" s="164">
        <v>7949.7885603988116</v>
      </c>
      <c r="AL75" s="14">
        <f t="shared" si="66"/>
        <v>7964.5014635037005</v>
      </c>
      <c r="AM75" s="14">
        <f t="shared" si="67"/>
        <v>8021.5348029061533</v>
      </c>
      <c r="AN75" s="14">
        <f t="shared" si="68"/>
        <v>8749.3178922387706</v>
      </c>
      <c r="AO75" s="14">
        <f t="shared" si="69"/>
        <v>8629.407000309935</v>
      </c>
      <c r="AP75" s="13">
        <v>332705</v>
      </c>
      <c r="AQ75" s="13">
        <v>339086.75</v>
      </c>
      <c r="AR75" s="13">
        <v>342464.40299999999</v>
      </c>
      <c r="AS75" s="14">
        <f t="shared" si="70"/>
        <v>684.65800388055845</v>
      </c>
      <c r="AT75" s="14">
        <f t="shared" si="71"/>
        <v>749.61038416162455</v>
      </c>
      <c r="AU75" s="14">
        <f t="shared" si="72"/>
        <v>849.73437922850201</v>
      </c>
      <c r="AV75" s="14">
        <f t="shared" si="73"/>
        <v>790.04150732954975</v>
      </c>
      <c r="AW75" s="14">
        <f t="shared" si="74"/>
        <v>792.14138501350726</v>
      </c>
      <c r="AX75" s="14">
        <f t="shared" si="75"/>
        <v>800.26081568133657</v>
      </c>
      <c r="AY75" s="14">
        <f t="shared" si="76"/>
        <v>800.41988391132122</v>
      </c>
      <c r="AZ75" s="14">
        <f t="shared" si="77"/>
        <v>774.22939460747602</v>
      </c>
      <c r="BA75" s="14">
        <f t="shared" si="78"/>
        <v>816.35485550781618</v>
      </c>
      <c r="BB75" s="14">
        <f t="shared" si="79"/>
        <v>814.10415209569169</v>
      </c>
      <c r="BC75" s="14">
        <f t="shared" si="80"/>
        <v>941.13489549966914</v>
      </c>
      <c r="BD75" s="14">
        <f t="shared" si="81"/>
        <v>921.24406819947149</v>
      </c>
      <c r="BE75" s="14">
        <f t="shared" si="82"/>
        <v>1624.5425725536729</v>
      </c>
      <c r="BF75" s="14">
        <f t="shared" si="83"/>
        <v>1525.5081472372574</v>
      </c>
      <c r="BG75" s="14">
        <f t="shared" si="84"/>
        <v>1614.708127455965</v>
      </c>
      <c r="BH75" s="14">
        <f t="shared" si="85"/>
        <v>1607.4541699221588</v>
      </c>
      <c r="BI75" s="14">
        <f t="shared" si="86"/>
        <v>1579.4362398898793</v>
      </c>
      <c r="BJ75" s="14">
        <f t="shared" si="87"/>
        <v>1596.1796557516634</v>
      </c>
      <c r="BK75" s="14">
        <f t="shared" si="88"/>
        <v>1597.3628065159887</v>
      </c>
      <c r="BL75" s="14">
        <f t="shared" si="89"/>
        <v>1547.1180186589506</v>
      </c>
      <c r="BM75" s="14">
        <f t="shared" si="90"/>
        <v>1532.4545460697152</v>
      </c>
      <c r="BN75" s="14">
        <f t="shared" si="91"/>
        <v>1551.5249392522167</v>
      </c>
      <c r="BO75" s="14">
        <f t="shared" si="92"/>
        <v>1639.1245490934243</v>
      </c>
      <c r="BP75" s="14">
        <f t="shared" si="93"/>
        <v>1598.552712054485</v>
      </c>
      <c r="BQ75" s="14">
        <f t="shared" si="94"/>
        <v>2309.2005764342316</v>
      </c>
      <c r="BR75" s="14">
        <f t="shared" si="95"/>
        <v>2275.1185313988817</v>
      </c>
      <c r="BS75" s="14">
        <f t="shared" si="96"/>
        <v>2464.4425066844665</v>
      </c>
      <c r="BT75" s="14">
        <f t="shared" si="97"/>
        <v>2397.4956772517085</v>
      </c>
      <c r="BU75" s="14">
        <f t="shared" si="98"/>
        <v>2371.5776249033861</v>
      </c>
      <c r="BV75" s="14">
        <f t="shared" si="99"/>
        <v>2396.4404714329999</v>
      </c>
      <c r="BW75" s="14">
        <f t="shared" si="100"/>
        <v>2397.7826904273093</v>
      </c>
      <c r="BX75" s="14">
        <f t="shared" si="101"/>
        <v>2321.3474132664269</v>
      </c>
      <c r="BY75" s="14">
        <f t="shared" si="102"/>
        <v>2348.8094015775314</v>
      </c>
      <c r="BZ75" s="14">
        <f t="shared" si="103"/>
        <v>2365.6290913479083</v>
      </c>
      <c r="CA75" s="14">
        <f t="shared" si="104"/>
        <v>2580.2594445930931</v>
      </c>
      <c r="CB75" s="14">
        <f t="shared" si="105"/>
        <v>2519.796780253957</v>
      </c>
    </row>
    <row r="76" spans="1:80" x14ac:dyDescent="0.3">
      <c r="A76" t="s">
        <v>232</v>
      </c>
      <c r="B76" t="s">
        <v>270</v>
      </c>
      <c r="C76" t="s">
        <v>289</v>
      </c>
      <c r="D76" t="s">
        <v>407</v>
      </c>
      <c r="E76" t="s">
        <v>408</v>
      </c>
      <c r="F76" s="13">
        <v>11125.415615827629</v>
      </c>
      <c r="G76" s="13">
        <v>11739.454420867944</v>
      </c>
      <c r="H76" s="13">
        <v>12167.4828209849</v>
      </c>
      <c r="I76" s="13">
        <v>12225.201485425046</v>
      </c>
      <c r="J76" s="13">
        <v>12393.155504608954</v>
      </c>
      <c r="K76" s="13">
        <v>12571.285656950302</v>
      </c>
      <c r="L76" s="13">
        <v>12917.904018116169</v>
      </c>
      <c r="M76" s="13">
        <v>12622.337013204216</v>
      </c>
      <c r="N76" s="13">
        <v>13691.380496880036</v>
      </c>
      <c r="O76" s="13">
        <v>14599.101698278653</v>
      </c>
      <c r="P76" s="13">
        <v>15319.712448605595</v>
      </c>
      <c r="Q76" s="13">
        <v>15007.383754024588</v>
      </c>
      <c r="R76" s="13">
        <v>26655.906713360509</v>
      </c>
      <c r="S76" s="13">
        <v>26880.470326360031</v>
      </c>
      <c r="T76" s="13">
        <v>27395.425351521873</v>
      </c>
      <c r="U76" s="13">
        <v>27924.404525169379</v>
      </c>
      <c r="V76" s="13">
        <v>27385.184143287166</v>
      </c>
      <c r="W76" s="13">
        <v>27842.025902311136</v>
      </c>
      <c r="X76" s="13">
        <v>28801.340026234335</v>
      </c>
      <c r="Y76" s="13">
        <v>28432.05841942245</v>
      </c>
      <c r="Z76" s="13">
        <v>27559.232879127165</v>
      </c>
      <c r="AA76" s="13">
        <v>27748.25134623846</v>
      </c>
      <c r="AB76" s="13">
        <v>28846.386269193797</v>
      </c>
      <c r="AC76" s="13">
        <v>29016.965695007399</v>
      </c>
      <c r="AD76" s="14">
        <f t="shared" si="62"/>
        <v>37781.322329188137</v>
      </c>
      <c r="AE76" s="14">
        <f t="shared" si="63"/>
        <v>38619.924747227975</v>
      </c>
      <c r="AF76" s="14">
        <f t="shared" si="64"/>
        <v>39562.908172506774</v>
      </c>
      <c r="AG76" s="14">
        <f t="shared" si="65"/>
        <v>40149.606010594427</v>
      </c>
      <c r="AH76" s="164">
        <v>39778.339647896122</v>
      </c>
      <c r="AI76" s="164">
        <v>40413.311559261441</v>
      </c>
      <c r="AJ76" s="164">
        <v>41719.244044350504</v>
      </c>
      <c r="AK76" s="164">
        <v>41054.395432626668</v>
      </c>
      <c r="AL76" s="14">
        <f t="shared" si="66"/>
        <v>41250.613376007197</v>
      </c>
      <c r="AM76" s="14">
        <f t="shared" si="67"/>
        <v>42347.353044517113</v>
      </c>
      <c r="AN76" s="14">
        <f t="shared" si="68"/>
        <v>44166.098717799396</v>
      </c>
      <c r="AO76" s="14">
        <f t="shared" si="69"/>
        <v>44024.349449031986</v>
      </c>
      <c r="AP76" s="13">
        <v>1468177</v>
      </c>
      <c r="AQ76" s="13">
        <v>1480463.7879999997</v>
      </c>
      <c r="AR76" s="13">
        <v>1492227.2909999997</v>
      </c>
      <c r="AS76" s="14">
        <f t="shared" si="70"/>
        <v>757.77073308106776</v>
      </c>
      <c r="AT76" s="14">
        <f t="shared" si="71"/>
        <v>799.59394683801372</v>
      </c>
      <c r="AU76" s="14">
        <f t="shared" si="72"/>
        <v>828.74767967247146</v>
      </c>
      <c r="AV76" s="14">
        <f t="shared" si="73"/>
        <v>825.76835614063987</v>
      </c>
      <c r="AW76" s="14">
        <f t="shared" si="74"/>
        <v>837.11304559169366</v>
      </c>
      <c r="AX76" s="14">
        <f t="shared" si="75"/>
        <v>849.14509620888509</v>
      </c>
      <c r="AY76" s="14">
        <f t="shared" si="76"/>
        <v>872.55791886455597</v>
      </c>
      <c r="AZ76" s="14">
        <f t="shared" si="77"/>
        <v>845.87228027075537</v>
      </c>
      <c r="BA76" s="14">
        <f t="shared" si="78"/>
        <v>924.80347090259511</v>
      </c>
      <c r="BB76" s="14">
        <f t="shared" si="79"/>
        <v>986.11677074526699</v>
      </c>
      <c r="BC76" s="14">
        <f t="shared" si="80"/>
        <v>1034.7914331157958</v>
      </c>
      <c r="BD76" s="14">
        <f t="shared" si="81"/>
        <v>1005.7036112754348</v>
      </c>
      <c r="BE76" s="14">
        <f t="shared" si="82"/>
        <v>1815.5785517250654</v>
      </c>
      <c r="BF76" s="14">
        <f t="shared" si="83"/>
        <v>1830.8739563662984</v>
      </c>
      <c r="BG76" s="14">
        <f t="shared" si="84"/>
        <v>1865.9484075504433</v>
      </c>
      <c r="BH76" s="14">
        <f t="shared" si="85"/>
        <v>1886.1930127242927</v>
      </c>
      <c r="BI76" s="14">
        <f t="shared" si="86"/>
        <v>1849.7706168337006</v>
      </c>
      <c r="BJ76" s="14">
        <f t="shared" si="87"/>
        <v>1880.6286332692889</v>
      </c>
      <c r="BK76" s="14">
        <f t="shared" si="88"/>
        <v>1945.4268493215143</v>
      </c>
      <c r="BL76" s="14">
        <f t="shared" si="89"/>
        <v>1905.3436826215006</v>
      </c>
      <c r="BM76" s="14">
        <f t="shared" si="90"/>
        <v>1861.5269824571467</v>
      </c>
      <c r="BN76" s="14">
        <f t="shared" si="91"/>
        <v>1874.2944995449266</v>
      </c>
      <c r="BO76" s="14">
        <f t="shared" si="92"/>
        <v>1948.4695608909958</v>
      </c>
      <c r="BP76" s="14">
        <f t="shared" si="93"/>
        <v>1944.5406118770284</v>
      </c>
      <c r="BQ76" s="14">
        <f t="shared" si="94"/>
        <v>2573.3492848061328</v>
      </c>
      <c r="BR76" s="14">
        <f t="shared" si="95"/>
        <v>2630.4679032043123</v>
      </c>
      <c r="BS76" s="14">
        <f t="shared" si="96"/>
        <v>2694.6960872229147</v>
      </c>
      <c r="BT76" s="14">
        <f t="shared" si="97"/>
        <v>2711.9613688649324</v>
      </c>
      <c r="BU76" s="14">
        <f t="shared" si="98"/>
        <v>2686.8836624253945</v>
      </c>
      <c r="BV76" s="14">
        <f t="shared" si="99"/>
        <v>2729.7737294781741</v>
      </c>
      <c r="BW76" s="14">
        <f t="shared" si="100"/>
        <v>2817.9847681860701</v>
      </c>
      <c r="BX76" s="14">
        <f t="shared" si="101"/>
        <v>2751.2159628922559</v>
      </c>
      <c r="BY76" s="14">
        <f t="shared" si="102"/>
        <v>2786.330453359742</v>
      </c>
      <c r="BZ76" s="14">
        <f t="shared" si="103"/>
        <v>2860.4112702901939</v>
      </c>
      <c r="CA76" s="14">
        <f t="shared" si="104"/>
        <v>2983.2609940067919</v>
      </c>
      <c r="CB76" s="14">
        <f t="shared" si="105"/>
        <v>2950.2442231524628</v>
      </c>
    </row>
    <row r="77" spans="1:80" x14ac:dyDescent="0.3">
      <c r="A77" t="s">
        <v>226</v>
      </c>
      <c r="B77" t="s">
        <v>221</v>
      </c>
      <c r="C77" t="s">
        <v>234</v>
      </c>
      <c r="D77" t="s">
        <v>410</v>
      </c>
      <c r="E77" t="s">
        <v>411</v>
      </c>
      <c r="F77" s="13">
        <v>1293.3261516745486</v>
      </c>
      <c r="G77" s="13">
        <v>1310.1051724483009</v>
      </c>
      <c r="H77" s="13">
        <v>1349.3175783511547</v>
      </c>
      <c r="I77" s="13">
        <v>1229.9452021696904</v>
      </c>
      <c r="J77" s="13">
        <v>1283.5727427510158</v>
      </c>
      <c r="K77" s="13">
        <v>1342.524471883519</v>
      </c>
      <c r="L77" s="13">
        <v>1338.6009997188276</v>
      </c>
      <c r="M77" s="13">
        <v>1228.8602999943034</v>
      </c>
      <c r="N77" s="13">
        <v>1364.0309246244731</v>
      </c>
      <c r="O77" s="13">
        <v>1408.1218548216686</v>
      </c>
      <c r="P77" s="13">
        <v>1498.1088970269582</v>
      </c>
      <c r="Q77" s="13">
        <v>1418.6102035418246</v>
      </c>
      <c r="R77" s="13">
        <v>3988.2869123863734</v>
      </c>
      <c r="S77" s="13">
        <v>3955.1359545673249</v>
      </c>
      <c r="T77" s="13">
        <v>4140.7939367928602</v>
      </c>
      <c r="U77" s="13">
        <v>4183.9930866793547</v>
      </c>
      <c r="V77" s="13">
        <v>4098.3945793310477</v>
      </c>
      <c r="W77" s="13">
        <v>4089.266251677026</v>
      </c>
      <c r="X77" s="13">
        <v>4265.3713287155606</v>
      </c>
      <c r="Y77" s="13">
        <v>4174.8031375299643</v>
      </c>
      <c r="Z77" s="13">
        <v>4023.4181744506532</v>
      </c>
      <c r="AA77" s="13">
        <v>3978.7177178564134</v>
      </c>
      <c r="AB77" s="13">
        <v>4213.4470300287021</v>
      </c>
      <c r="AC77" s="13">
        <v>4278.0450108453324</v>
      </c>
      <c r="AD77" s="14">
        <f t="shared" si="62"/>
        <v>5281.6130640609217</v>
      </c>
      <c r="AE77" s="14">
        <f t="shared" si="63"/>
        <v>5265.2411270156263</v>
      </c>
      <c r="AF77" s="14">
        <f t="shared" si="64"/>
        <v>5490.1115151440154</v>
      </c>
      <c r="AG77" s="14">
        <f t="shared" si="65"/>
        <v>5413.9382888490454</v>
      </c>
      <c r="AH77" s="164">
        <v>5381.9673220820632</v>
      </c>
      <c r="AI77" s="164">
        <v>5431.7907235605453</v>
      </c>
      <c r="AJ77" s="164">
        <v>5603.9723284343881</v>
      </c>
      <c r="AK77" s="164">
        <v>5403.6634375242684</v>
      </c>
      <c r="AL77" s="14">
        <f t="shared" si="66"/>
        <v>5387.4490990751265</v>
      </c>
      <c r="AM77" s="14">
        <f t="shared" si="67"/>
        <v>5386.8395726780818</v>
      </c>
      <c r="AN77" s="14">
        <f t="shared" si="68"/>
        <v>5711.5559270556605</v>
      </c>
      <c r="AO77" s="14">
        <f t="shared" si="69"/>
        <v>5696.6552143871568</v>
      </c>
      <c r="AP77" s="13">
        <v>202419</v>
      </c>
      <c r="AQ77" s="13">
        <v>203704.73800000001</v>
      </c>
      <c r="AR77" s="13">
        <v>204300.601</v>
      </c>
      <c r="AS77" s="14">
        <f t="shared" si="70"/>
        <v>638.93515513590557</v>
      </c>
      <c r="AT77" s="14">
        <f t="shared" si="71"/>
        <v>647.22440702122867</v>
      </c>
      <c r="AU77" s="14">
        <f t="shared" si="72"/>
        <v>666.59630684429555</v>
      </c>
      <c r="AV77" s="14">
        <f t="shared" si="73"/>
        <v>603.78821535790212</v>
      </c>
      <c r="AW77" s="14">
        <f t="shared" si="74"/>
        <v>630.11432888272623</v>
      </c>
      <c r="AX77" s="14">
        <f t="shared" si="75"/>
        <v>659.05412169819976</v>
      </c>
      <c r="AY77" s="14">
        <f t="shared" si="76"/>
        <v>657.12806332409775</v>
      </c>
      <c r="AZ77" s="14">
        <f t="shared" si="77"/>
        <v>601.49617474414742</v>
      </c>
      <c r="BA77" s="14">
        <f t="shared" si="78"/>
        <v>669.61178125590436</v>
      </c>
      <c r="BB77" s="14">
        <f t="shared" si="79"/>
        <v>691.25630981723577</v>
      </c>
      <c r="BC77" s="14">
        <f t="shared" si="80"/>
        <v>735.43154260209599</v>
      </c>
      <c r="BD77" s="14">
        <f t="shared" si="81"/>
        <v>694.3739747206248</v>
      </c>
      <c r="BE77" s="14">
        <f t="shared" si="82"/>
        <v>1970.3125261889313</v>
      </c>
      <c r="BF77" s="14">
        <f t="shared" si="83"/>
        <v>1953.9351318637703</v>
      </c>
      <c r="BG77" s="14">
        <f t="shared" si="84"/>
        <v>2045.6547739060368</v>
      </c>
      <c r="BH77" s="14">
        <f t="shared" si="85"/>
        <v>2053.9498137148653</v>
      </c>
      <c r="BI77" s="14">
        <f t="shared" si="86"/>
        <v>2011.9289416484005</v>
      </c>
      <c r="BJ77" s="14">
        <f t="shared" si="87"/>
        <v>2007.4477853711119</v>
      </c>
      <c r="BK77" s="14">
        <f t="shared" si="88"/>
        <v>2093.8989296928185</v>
      </c>
      <c r="BL77" s="14">
        <f t="shared" si="89"/>
        <v>2043.4610163138796</v>
      </c>
      <c r="BM77" s="14">
        <f t="shared" si="90"/>
        <v>1975.1225297718174</v>
      </c>
      <c r="BN77" s="14">
        <f t="shared" si="91"/>
        <v>1953.1787806803068</v>
      </c>
      <c r="BO77" s="14">
        <f t="shared" si="92"/>
        <v>2068.4089488525797</v>
      </c>
      <c r="BP77" s="14">
        <f t="shared" si="93"/>
        <v>2093.9953137217317</v>
      </c>
      <c r="BQ77" s="14">
        <f t="shared" si="94"/>
        <v>2609.2476813248368</v>
      </c>
      <c r="BR77" s="14">
        <f t="shared" si="95"/>
        <v>2601.1595388849992</v>
      </c>
      <c r="BS77" s="14">
        <f t="shared" si="96"/>
        <v>2712.2510807503322</v>
      </c>
      <c r="BT77" s="14">
        <f t="shared" si="97"/>
        <v>2657.7380290727674</v>
      </c>
      <c r="BU77" s="14">
        <f t="shared" si="98"/>
        <v>2642.0432705311268</v>
      </c>
      <c r="BV77" s="14">
        <f t="shared" si="99"/>
        <v>2666.5019070693115</v>
      </c>
      <c r="BW77" s="14">
        <f t="shared" si="100"/>
        <v>2751.0269930169165</v>
      </c>
      <c r="BX77" s="14">
        <f t="shared" si="101"/>
        <v>2644.9571910580275</v>
      </c>
      <c r="BY77" s="14">
        <f t="shared" si="102"/>
        <v>2644.734311027722</v>
      </c>
      <c r="BZ77" s="14">
        <f t="shared" si="103"/>
        <v>2644.4350904975422</v>
      </c>
      <c r="CA77" s="14">
        <f t="shared" si="104"/>
        <v>2803.8404914546759</v>
      </c>
      <c r="CB77" s="14">
        <f t="shared" si="105"/>
        <v>2788.3692884423558</v>
      </c>
    </row>
    <row r="78" spans="1:80" x14ac:dyDescent="0.3">
      <c r="A78" t="s">
        <v>250</v>
      </c>
      <c r="B78" t="s">
        <v>291</v>
      </c>
      <c r="C78" t="s">
        <v>302</v>
      </c>
      <c r="D78" t="s">
        <v>414</v>
      </c>
      <c r="E78" t="s">
        <v>415</v>
      </c>
      <c r="F78" s="13">
        <v>3368.6164490516103</v>
      </c>
      <c r="G78" s="13">
        <v>3328.5134652969646</v>
      </c>
      <c r="H78" s="13">
        <v>3668.2483292742036</v>
      </c>
      <c r="I78" s="13">
        <v>3445.285758611516</v>
      </c>
      <c r="J78" s="13">
        <v>3629.4714344386339</v>
      </c>
      <c r="K78" s="13">
        <v>3589.8453117018898</v>
      </c>
      <c r="L78" s="13">
        <v>3964.8572479430541</v>
      </c>
      <c r="M78" s="13">
        <v>3153.9968012633467</v>
      </c>
      <c r="N78" s="13">
        <v>3172.7509421357217</v>
      </c>
      <c r="O78" s="13">
        <v>3284.9711769540872</v>
      </c>
      <c r="P78" s="13">
        <v>3627.7061002368637</v>
      </c>
      <c r="Q78" s="13">
        <v>3215.9935029135791</v>
      </c>
      <c r="R78" s="13">
        <v>10793.110267156091</v>
      </c>
      <c r="S78" s="13">
        <v>10924.061792133443</v>
      </c>
      <c r="T78" s="13">
        <v>11604.808777499184</v>
      </c>
      <c r="U78" s="13">
        <v>12223.303469868726</v>
      </c>
      <c r="V78" s="13">
        <v>10578.982728968806</v>
      </c>
      <c r="W78" s="13">
        <v>10735.114801793132</v>
      </c>
      <c r="X78" s="13">
        <v>11382.074902536591</v>
      </c>
      <c r="Y78" s="13">
        <v>10266.42488441664</v>
      </c>
      <c r="Z78" s="13">
        <v>11648.146167030796</v>
      </c>
      <c r="AA78" s="13">
        <v>11506.89581842499</v>
      </c>
      <c r="AB78" s="13">
        <v>12234.568433744738</v>
      </c>
      <c r="AC78" s="13">
        <v>12051.732056114684</v>
      </c>
      <c r="AD78" s="14">
        <f t="shared" si="62"/>
        <v>14161.726716207701</v>
      </c>
      <c r="AE78" s="14">
        <f t="shared" si="63"/>
        <v>14252.575257430408</v>
      </c>
      <c r="AF78" s="14">
        <f t="shared" si="64"/>
        <v>15273.057106773387</v>
      </c>
      <c r="AG78" s="14">
        <f t="shared" si="65"/>
        <v>15668.589228480243</v>
      </c>
      <c r="AH78" s="164">
        <v>14208.454163407441</v>
      </c>
      <c r="AI78" s="164">
        <v>14324.960113495021</v>
      </c>
      <c r="AJ78" s="164">
        <v>15346.932150479646</v>
      </c>
      <c r="AK78" s="164">
        <v>13420.421685679987</v>
      </c>
      <c r="AL78" s="14">
        <f t="shared" si="66"/>
        <v>14820.897109166519</v>
      </c>
      <c r="AM78" s="14">
        <f t="shared" si="67"/>
        <v>14791.866995379078</v>
      </c>
      <c r="AN78" s="14">
        <f t="shared" si="68"/>
        <v>15862.274533981603</v>
      </c>
      <c r="AO78" s="14">
        <f t="shared" si="69"/>
        <v>15267.725559028264</v>
      </c>
      <c r="AP78" s="13">
        <v>628139</v>
      </c>
      <c r="AQ78" s="13">
        <v>632145.022</v>
      </c>
      <c r="AR78" s="13">
        <v>636745.94799999997</v>
      </c>
      <c r="AS78" s="14">
        <f t="shared" si="70"/>
        <v>536.28519309446006</v>
      </c>
      <c r="AT78" s="14">
        <f t="shared" si="71"/>
        <v>529.9007807661942</v>
      </c>
      <c r="AU78" s="14">
        <f t="shared" si="72"/>
        <v>583.98671779243193</v>
      </c>
      <c r="AV78" s="14">
        <f t="shared" si="73"/>
        <v>545.01508968799828</v>
      </c>
      <c r="AW78" s="14">
        <f t="shared" si="74"/>
        <v>574.15170698577992</v>
      </c>
      <c r="AX78" s="14">
        <f t="shared" si="75"/>
        <v>567.88318926315765</v>
      </c>
      <c r="AY78" s="14">
        <f t="shared" si="76"/>
        <v>627.2069082184521</v>
      </c>
      <c r="AZ78" s="14">
        <f t="shared" si="77"/>
        <v>495.33048638471229</v>
      </c>
      <c r="BA78" s="14">
        <f t="shared" si="78"/>
        <v>501.90238500932492</v>
      </c>
      <c r="BB78" s="14">
        <f t="shared" si="79"/>
        <v>519.65467774483045</v>
      </c>
      <c r="BC78" s="14">
        <f t="shared" si="80"/>
        <v>573.87244603452143</v>
      </c>
      <c r="BD78" s="14">
        <f t="shared" si="81"/>
        <v>505.06697577187867</v>
      </c>
      <c r="BE78" s="14">
        <f t="shared" si="82"/>
        <v>1718.2678144735626</v>
      </c>
      <c r="BF78" s="14">
        <f t="shared" si="83"/>
        <v>1739.1153537884836</v>
      </c>
      <c r="BG78" s="14">
        <f t="shared" si="84"/>
        <v>1847.4905677722898</v>
      </c>
      <c r="BH78" s="14">
        <f t="shared" si="85"/>
        <v>1933.6233054871268</v>
      </c>
      <c r="BI78" s="14">
        <f t="shared" si="86"/>
        <v>1673.5056610109325</v>
      </c>
      <c r="BJ78" s="14">
        <f t="shared" si="87"/>
        <v>1698.2044354045599</v>
      </c>
      <c r="BK78" s="14">
        <f t="shared" si="88"/>
        <v>1800.548055654323</v>
      </c>
      <c r="BL78" s="14">
        <f t="shared" si="89"/>
        <v>1612.3266927199418</v>
      </c>
      <c r="BM78" s="14">
        <f t="shared" si="90"/>
        <v>1842.6382810352648</v>
      </c>
      <c r="BN78" s="14">
        <f t="shared" si="91"/>
        <v>1820.2936696423103</v>
      </c>
      <c r="BO78" s="14">
        <f t="shared" si="92"/>
        <v>1935.4053275681317</v>
      </c>
      <c r="BP78" s="14">
        <f t="shared" si="93"/>
        <v>1892.7065172489615</v>
      </c>
      <c r="BQ78" s="14">
        <f t="shared" si="94"/>
        <v>2254.5530075680222</v>
      </c>
      <c r="BR78" s="14">
        <f t="shared" si="95"/>
        <v>2269.016134554678</v>
      </c>
      <c r="BS78" s="14">
        <f t="shared" si="96"/>
        <v>2431.477285564722</v>
      </c>
      <c r="BT78" s="14">
        <f t="shared" si="97"/>
        <v>2478.6383951751254</v>
      </c>
      <c r="BU78" s="14">
        <f t="shared" si="98"/>
        <v>2247.6573679967128</v>
      </c>
      <c r="BV78" s="14">
        <f t="shared" si="99"/>
        <v>2266.0876246677176</v>
      </c>
      <c r="BW78" s="14">
        <f t="shared" si="100"/>
        <v>2427.7549638727751</v>
      </c>
      <c r="BX78" s="14">
        <f t="shared" si="101"/>
        <v>2107.657179104654</v>
      </c>
      <c r="BY78" s="14">
        <f t="shared" si="102"/>
        <v>2344.5406660445897</v>
      </c>
      <c r="BZ78" s="14">
        <f t="shared" si="103"/>
        <v>2339.948347387141</v>
      </c>
      <c r="CA78" s="14">
        <f t="shared" si="104"/>
        <v>2509.2777736026533</v>
      </c>
      <c r="CB78" s="14">
        <f t="shared" si="105"/>
        <v>2397.7734930208403</v>
      </c>
    </row>
    <row r="79" spans="1:80" x14ac:dyDescent="0.3">
      <c r="A79" t="s">
        <v>241</v>
      </c>
      <c r="B79" t="s">
        <v>276</v>
      </c>
      <c r="C79" t="s">
        <v>317</v>
      </c>
      <c r="D79" t="s">
        <v>416</v>
      </c>
      <c r="E79" t="s">
        <v>417</v>
      </c>
      <c r="F79" s="13">
        <v>2658.5964658778125</v>
      </c>
      <c r="G79" s="13">
        <v>2790.0802228519296</v>
      </c>
      <c r="H79" s="13">
        <v>2940.3110645778356</v>
      </c>
      <c r="I79" s="13">
        <v>2544.1114544024322</v>
      </c>
      <c r="J79" s="13">
        <v>2881.54968867364</v>
      </c>
      <c r="K79" s="13">
        <v>2913.3382537183143</v>
      </c>
      <c r="L79" s="13">
        <v>2913.1927621389568</v>
      </c>
      <c r="M79" s="13">
        <v>2854.1234872217083</v>
      </c>
      <c r="N79" s="13">
        <v>2770.9349526544383</v>
      </c>
      <c r="O79" s="13">
        <v>2710.9676110513956</v>
      </c>
      <c r="P79" s="13">
        <v>3174.0934378227612</v>
      </c>
      <c r="Q79" s="13">
        <v>3013.0499574541991</v>
      </c>
      <c r="R79" s="13">
        <v>4639.1701677851215</v>
      </c>
      <c r="S79" s="13">
        <v>4596.8350586446886</v>
      </c>
      <c r="T79" s="13">
        <v>4571.3001922653712</v>
      </c>
      <c r="U79" s="13">
        <v>4582.802513681906</v>
      </c>
      <c r="V79" s="13">
        <v>4735.2257169861987</v>
      </c>
      <c r="W79" s="13">
        <v>4787.5871872704274</v>
      </c>
      <c r="X79" s="13">
        <v>4787.9402904293165</v>
      </c>
      <c r="Y79" s="13">
        <v>4682.4207930921748</v>
      </c>
      <c r="Z79" s="13">
        <v>4522.2162650411374</v>
      </c>
      <c r="AA79" s="13">
        <v>4453.4682337752947</v>
      </c>
      <c r="AB79" s="13">
        <v>4542.6175671417586</v>
      </c>
      <c r="AC79" s="13">
        <v>4484.8430855335528</v>
      </c>
      <c r="AD79" s="14">
        <f t="shared" si="62"/>
        <v>7297.7666336629336</v>
      </c>
      <c r="AE79" s="14">
        <f t="shared" si="63"/>
        <v>7386.9152814966183</v>
      </c>
      <c r="AF79" s="14">
        <f t="shared" si="64"/>
        <v>7511.6112568432072</v>
      </c>
      <c r="AG79" s="14">
        <f t="shared" si="65"/>
        <v>7126.9139680843382</v>
      </c>
      <c r="AH79" s="164">
        <v>7616.7754056598387</v>
      </c>
      <c r="AI79" s="164">
        <v>7700.9254409887417</v>
      </c>
      <c r="AJ79" s="164">
        <v>7701.1330525682743</v>
      </c>
      <c r="AK79" s="164">
        <v>7536.5442803138831</v>
      </c>
      <c r="AL79" s="14">
        <f t="shared" si="66"/>
        <v>7293.1512176955757</v>
      </c>
      <c r="AM79" s="14">
        <f t="shared" si="67"/>
        <v>7164.4358448266903</v>
      </c>
      <c r="AN79" s="14">
        <f t="shared" si="68"/>
        <v>7716.7110049645198</v>
      </c>
      <c r="AO79" s="14">
        <f t="shared" si="69"/>
        <v>7497.8930429877519</v>
      </c>
      <c r="AP79" s="13">
        <v>282849</v>
      </c>
      <c r="AQ79" s="13">
        <v>287595.234</v>
      </c>
      <c r="AR79" s="13">
        <v>291591.158</v>
      </c>
      <c r="AS79" s="14">
        <f t="shared" si="70"/>
        <v>939.93490020392949</v>
      </c>
      <c r="AT79" s="14">
        <f t="shared" si="71"/>
        <v>986.420394928718</v>
      </c>
      <c r="AU79" s="14">
        <f t="shared" si="72"/>
        <v>1039.5338376935524</v>
      </c>
      <c r="AV79" s="14">
        <f t="shared" si="73"/>
        <v>884.61530430035998</v>
      </c>
      <c r="AW79" s="14">
        <f t="shared" si="74"/>
        <v>1001.9462591906652</v>
      </c>
      <c r="AX79" s="14">
        <f t="shared" si="75"/>
        <v>1012.9994900118248</v>
      </c>
      <c r="AY79" s="14">
        <f t="shared" si="76"/>
        <v>1012.9489010026351</v>
      </c>
      <c r="AZ79" s="14">
        <f t="shared" si="77"/>
        <v>978.81002524147459</v>
      </c>
      <c r="BA79" s="14">
        <f t="shared" si="78"/>
        <v>963.48430887225277</v>
      </c>
      <c r="BB79" s="14">
        <f t="shared" si="79"/>
        <v>942.63301006281483</v>
      </c>
      <c r="BC79" s="14">
        <f t="shared" si="80"/>
        <v>1103.6669118872676</v>
      </c>
      <c r="BD79" s="14">
        <f t="shared" si="81"/>
        <v>1033.3132109081989</v>
      </c>
      <c r="BE79" s="14">
        <f t="shared" si="82"/>
        <v>1640.1578820448797</v>
      </c>
      <c r="BF79" s="14">
        <f t="shared" si="83"/>
        <v>1625.1904933885887</v>
      </c>
      <c r="BG79" s="14">
        <f t="shared" si="84"/>
        <v>1616.1627554862741</v>
      </c>
      <c r="BH79" s="14">
        <f t="shared" si="85"/>
        <v>1593.4904240040037</v>
      </c>
      <c r="BI79" s="14">
        <f t="shared" si="86"/>
        <v>1646.4896344513827</v>
      </c>
      <c r="BJ79" s="14">
        <f t="shared" si="87"/>
        <v>1664.6962888371188</v>
      </c>
      <c r="BK79" s="14">
        <f t="shared" si="88"/>
        <v>1664.8190666571743</v>
      </c>
      <c r="BL79" s="14">
        <f t="shared" si="89"/>
        <v>1605.81713972691</v>
      </c>
      <c r="BM79" s="14">
        <f t="shared" si="90"/>
        <v>1572.4239244664041</v>
      </c>
      <c r="BN79" s="14">
        <f t="shared" si="91"/>
        <v>1548.5194840799395</v>
      </c>
      <c r="BO79" s="14">
        <f t="shared" si="92"/>
        <v>1579.5176797476968</v>
      </c>
      <c r="BP79" s="14">
        <f t="shared" si="93"/>
        <v>1538.0586696437322</v>
      </c>
      <c r="BQ79" s="14">
        <f t="shared" si="94"/>
        <v>2580.0927822488088</v>
      </c>
      <c r="BR79" s="14">
        <f t="shared" si="95"/>
        <v>2611.6108883173065</v>
      </c>
      <c r="BS79" s="14">
        <f t="shared" si="96"/>
        <v>2655.6965931798263</v>
      </c>
      <c r="BT79" s="14">
        <f t="shared" si="97"/>
        <v>2478.1057283043638</v>
      </c>
      <c r="BU79" s="14">
        <f t="shared" si="98"/>
        <v>2648.4358936420481</v>
      </c>
      <c r="BV79" s="14">
        <f t="shared" si="99"/>
        <v>2677.6957788489435</v>
      </c>
      <c r="BW79" s="14">
        <f t="shared" si="100"/>
        <v>2677.76796765981</v>
      </c>
      <c r="BX79" s="14">
        <f t="shared" si="101"/>
        <v>2584.6271649683845</v>
      </c>
      <c r="BY79" s="14">
        <f t="shared" si="102"/>
        <v>2535.9082333386568</v>
      </c>
      <c r="BZ79" s="14">
        <f t="shared" si="103"/>
        <v>2491.1524941427542</v>
      </c>
      <c r="CA79" s="14">
        <f t="shared" si="104"/>
        <v>2683.1845916349644</v>
      </c>
      <c r="CB79" s="14">
        <f t="shared" si="105"/>
        <v>2571.3718805519306</v>
      </c>
    </row>
    <row r="80" spans="1:80" x14ac:dyDescent="0.3">
      <c r="A80" t="s">
        <v>241</v>
      </c>
      <c r="B80" t="s">
        <v>276</v>
      </c>
      <c r="C80" t="s">
        <v>317</v>
      </c>
      <c r="D80" t="s">
        <v>418</v>
      </c>
      <c r="E80" t="s">
        <v>419</v>
      </c>
      <c r="F80" s="13">
        <v>1542.9604741164721</v>
      </c>
      <c r="G80" s="13">
        <v>1467.3824612543806</v>
      </c>
      <c r="H80" s="13">
        <v>1556.1402255504054</v>
      </c>
      <c r="I80" s="13">
        <v>1460.7412290370605</v>
      </c>
      <c r="J80" s="13">
        <v>1572.8297605268879</v>
      </c>
      <c r="K80" s="13">
        <v>1541.3730287174726</v>
      </c>
      <c r="L80" s="13">
        <v>1621.0024305063891</v>
      </c>
      <c r="M80" s="13">
        <v>1570.6677173040209</v>
      </c>
      <c r="N80" s="13">
        <v>1509.0324877975511</v>
      </c>
      <c r="O80" s="13">
        <v>1556.3190847583428</v>
      </c>
      <c r="P80" s="13">
        <v>1675.496856707292</v>
      </c>
      <c r="Q80" s="13">
        <v>1410.4524393215172</v>
      </c>
      <c r="R80" s="13">
        <v>4107.6507225671512</v>
      </c>
      <c r="S80" s="13">
        <v>3899.8583250386528</v>
      </c>
      <c r="T80" s="13">
        <v>4217.4586475644619</v>
      </c>
      <c r="U80" s="13">
        <v>4253.1376984686922</v>
      </c>
      <c r="V80" s="13">
        <v>4018.2405908050569</v>
      </c>
      <c r="W80" s="13">
        <v>3932.1571157785793</v>
      </c>
      <c r="X80" s="13">
        <v>4172.5304159252864</v>
      </c>
      <c r="Y80" s="13">
        <v>4051.307106381571</v>
      </c>
      <c r="Z80" s="13">
        <v>4188.0592007822115</v>
      </c>
      <c r="AA80" s="13">
        <v>4013.4628331061458</v>
      </c>
      <c r="AB80" s="13">
        <v>4281.1963590564392</v>
      </c>
      <c r="AC80" s="13">
        <v>3175.6795830043939</v>
      </c>
      <c r="AD80" s="14">
        <f t="shared" si="62"/>
        <v>5650.6111966836233</v>
      </c>
      <c r="AE80" s="14">
        <f t="shared" si="63"/>
        <v>5367.2407862930331</v>
      </c>
      <c r="AF80" s="14">
        <f t="shared" si="64"/>
        <v>5773.5988731148673</v>
      </c>
      <c r="AG80" s="14">
        <f t="shared" si="65"/>
        <v>5713.8789275057525</v>
      </c>
      <c r="AH80" s="164">
        <v>5591.0703513319449</v>
      </c>
      <c r="AI80" s="164">
        <v>5473.5301444960514</v>
      </c>
      <c r="AJ80" s="164">
        <v>5793.5328464316754</v>
      </c>
      <c r="AK80" s="164">
        <v>5621.9748236855912</v>
      </c>
      <c r="AL80" s="14">
        <f t="shared" si="66"/>
        <v>5697.0916885797624</v>
      </c>
      <c r="AM80" s="14">
        <f t="shared" si="67"/>
        <v>5569.7819178644886</v>
      </c>
      <c r="AN80" s="14">
        <f t="shared" si="68"/>
        <v>5956.6932157637311</v>
      </c>
      <c r="AO80" s="14">
        <f t="shared" si="69"/>
        <v>4586.1320223259108</v>
      </c>
      <c r="AP80" s="13">
        <v>275929</v>
      </c>
      <c r="AQ80" s="13">
        <v>282283.96999999997</v>
      </c>
      <c r="AR80" s="13">
        <v>286485.48700000002</v>
      </c>
      <c r="AS80" s="14">
        <f t="shared" si="70"/>
        <v>559.18749900027626</v>
      </c>
      <c r="AT80" s="14">
        <f t="shared" si="71"/>
        <v>531.79711492970318</v>
      </c>
      <c r="AU80" s="14">
        <f t="shared" si="72"/>
        <v>563.96399999652283</v>
      </c>
      <c r="AV80" s="14">
        <f t="shared" si="73"/>
        <v>517.47225640799252</v>
      </c>
      <c r="AW80" s="14">
        <f t="shared" si="74"/>
        <v>557.17997749815129</v>
      </c>
      <c r="AX80" s="14">
        <f t="shared" si="75"/>
        <v>546.03632955759861</v>
      </c>
      <c r="AY80" s="14">
        <f t="shared" si="76"/>
        <v>574.2453000453371</v>
      </c>
      <c r="AZ80" s="14">
        <f t="shared" si="77"/>
        <v>548.25385179250657</v>
      </c>
      <c r="BA80" s="14">
        <f t="shared" si="78"/>
        <v>534.57958941046184</v>
      </c>
      <c r="BB80" s="14">
        <f t="shared" si="79"/>
        <v>551.33101775433545</v>
      </c>
      <c r="BC80" s="14">
        <f t="shared" si="80"/>
        <v>593.5501249707138</v>
      </c>
      <c r="BD80" s="14">
        <f t="shared" si="81"/>
        <v>492.32945587973779</v>
      </c>
      <c r="BE80" s="14">
        <f t="shared" si="82"/>
        <v>1488.6622002642532</v>
      </c>
      <c r="BF80" s="14">
        <f t="shared" si="83"/>
        <v>1413.3557273931528</v>
      </c>
      <c r="BG80" s="14">
        <f t="shared" si="84"/>
        <v>1528.4579176398502</v>
      </c>
      <c r="BH80" s="14">
        <f t="shared" si="85"/>
        <v>1506.6876445264295</v>
      </c>
      <c r="BI80" s="14">
        <f t="shared" si="86"/>
        <v>1423.474592200562</v>
      </c>
      <c r="BJ80" s="14">
        <f t="shared" si="87"/>
        <v>1392.9792456080943</v>
      </c>
      <c r="BK80" s="14">
        <f t="shared" si="88"/>
        <v>1478.1322566510903</v>
      </c>
      <c r="BL80" s="14">
        <f t="shared" si="89"/>
        <v>1414.1404330131286</v>
      </c>
      <c r="BM80" s="14">
        <f t="shared" si="90"/>
        <v>1483.6333783963048</v>
      </c>
      <c r="BN80" s="14">
        <f t="shared" si="91"/>
        <v>1421.7820562415025</v>
      </c>
      <c r="BO80" s="14">
        <f t="shared" si="92"/>
        <v>1516.6275148590405</v>
      </c>
      <c r="BP80" s="14">
        <f t="shared" si="93"/>
        <v>1108.4957972074842</v>
      </c>
      <c r="BQ80" s="14">
        <f t="shared" si="94"/>
        <v>2047.8496992645294</v>
      </c>
      <c r="BR80" s="14">
        <f t="shared" si="95"/>
        <v>1945.1528423228558</v>
      </c>
      <c r="BS80" s="14">
        <f t="shared" si="96"/>
        <v>2092.4219176363731</v>
      </c>
      <c r="BT80" s="14">
        <f t="shared" si="97"/>
        <v>2024.1599009344218</v>
      </c>
      <c r="BU80" s="14">
        <f t="shared" si="98"/>
        <v>1980.6545696987137</v>
      </c>
      <c r="BV80" s="14">
        <f t="shared" si="99"/>
        <v>1939.015575165693</v>
      </c>
      <c r="BW80" s="14">
        <f t="shared" si="100"/>
        <v>2052.3775566964273</v>
      </c>
      <c r="BX80" s="14">
        <f t="shared" si="101"/>
        <v>1962.3942848056354</v>
      </c>
      <c r="BY80" s="14">
        <f t="shared" si="102"/>
        <v>2018.2129678067668</v>
      </c>
      <c r="BZ80" s="14">
        <f t="shared" si="103"/>
        <v>1973.1130739958378</v>
      </c>
      <c r="CA80" s="14">
        <f t="shared" si="104"/>
        <v>2110.1776398297543</v>
      </c>
      <c r="CB80" s="14">
        <f t="shared" si="105"/>
        <v>1600.8252530872219</v>
      </c>
    </row>
    <row r="81" spans="1:80" x14ac:dyDescent="0.3">
      <c r="A81" t="s">
        <v>226</v>
      </c>
      <c r="B81" t="s">
        <v>236</v>
      </c>
      <c r="C81" t="s">
        <v>243</v>
      </c>
      <c r="D81" t="s">
        <v>422</v>
      </c>
      <c r="E81" t="s">
        <v>423</v>
      </c>
      <c r="F81" s="13">
        <v>1933.9957604188476</v>
      </c>
      <c r="G81" s="13">
        <v>1959.4999281808932</v>
      </c>
      <c r="H81" s="13">
        <v>1823.5248622878421</v>
      </c>
      <c r="I81" s="13">
        <v>1662.4671772743145</v>
      </c>
      <c r="J81" s="13">
        <v>2004.3969325357893</v>
      </c>
      <c r="K81" s="13">
        <v>2010.223203702416</v>
      </c>
      <c r="L81" s="13">
        <v>2068.0043071732212</v>
      </c>
      <c r="M81" s="13">
        <v>1995.1801164127357</v>
      </c>
      <c r="N81" s="13">
        <v>1913.6099272305378</v>
      </c>
      <c r="O81" s="13">
        <v>2049.9098314044186</v>
      </c>
      <c r="P81" s="13">
        <v>1893.4921960306501</v>
      </c>
      <c r="Q81" s="13">
        <v>1945.0961710787085</v>
      </c>
      <c r="R81" s="13">
        <v>2744.442855182016</v>
      </c>
      <c r="S81" s="13">
        <v>2937.8020348831051</v>
      </c>
      <c r="T81" s="13">
        <v>2919.5657599624401</v>
      </c>
      <c r="U81" s="13">
        <v>2924.8057468531501</v>
      </c>
      <c r="V81" s="13">
        <v>2825.1675472886154</v>
      </c>
      <c r="W81" s="13">
        <v>2839.0640769611873</v>
      </c>
      <c r="X81" s="13">
        <v>2880.5370032116602</v>
      </c>
      <c r="Y81" s="13">
        <v>2867.4581678297991</v>
      </c>
      <c r="Z81" s="13">
        <v>2924.3075797230717</v>
      </c>
      <c r="AA81" s="13">
        <v>2905.7646436910782</v>
      </c>
      <c r="AB81" s="13">
        <v>2928.0667479470449</v>
      </c>
      <c r="AC81" s="13">
        <v>2982.7108768292646</v>
      </c>
      <c r="AD81" s="14">
        <f t="shared" si="62"/>
        <v>4678.4386156008641</v>
      </c>
      <c r="AE81" s="14">
        <f t="shared" si="63"/>
        <v>4897.3019630639983</v>
      </c>
      <c r="AF81" s="14">
        <f t="shared" si="64"/>
        <v>4743.0906222502817</v>
      </c>
      <c r="AG81" s="14">
        <f t="shared" si="65"/>
        <v>4587.2729241274646</v>
      </c>
      <c r="AH81" s="164">
        <v>4829.564479824403</v>
      </c>
      <c r="AI81" s="164">
        <v>4849.2872806636033</v>
      </c>
      <c r="AJ81" s="164">
        <v>4948.5413103848814</v>
      </c>
      <c r="AK81" s="164">
        <v>4862.6382842425346</v>
      </c>
      <c r="AL81" s="14">
        <f t="shared" si="66"/>
        <v>4837.9175069536095</v>
      </c>
      <c r="AM81" s="14">
        <f t="shared" si="67"/>
        <v>4955.6744750954967</v>
      </c>
      <c r="AN81" s="14">
        <f t="shared" si="68"/>
        <v>4821.558943977695</v>
      </c>
      <c r="AO81" s="14">
        <f t="shared" si="69"/>
        <v>4927.8070479079734</v>
      </c>
      <c r="AP81" s="13">
        <v>127595</v>
      </c>
      <c r="AQ81" s="13">
        <v>127761.109</v>
      </c>
      <c r="AR81" s="13">
        <v>128023.50199999999</v>
      </c>
      <c r="AS81" s="14">
        <f t="shared" si="70"/>
        <v>1515.730052446293</v>
      </c>
      <c r="AT81" s="14">
        <f t="shared" si="71"/>
        <v>1535.7184279798528</v>
      </c>
      <c r="AU81" s="14">
        <f t="shared" si="72"/>
        <v>1429.150720865114</v>
      </c>
      <c r="AV81" s="14">
        <f t="shared" si="73"/>
        <v>1301.231016454557</v>
      </c>
      <c r="AW81" s="14">
        <f t="shared" si="74"/>
        <v>1568.8631291825977</v>
      </c>
      <c r="AX81" s="14">
        <f t="shared" si="75"/>
        <v>1573.4234145560022</v>
      </c>
      <c r="AY81" s="14">
        <f t="shared" si="76"/>
        <v>1618.6493083534685</v>
      </c>
      <c r="AZ81" s="14">
        <f t="shared" si="77"/>
        <v>1558.4483202254034</v>
      </c>
      <c r="BA81" s="14">
        <f t="shared" si="78"/>
        <v>1497.8031595127572</v>
      </c>
      <c r="BB81" s="14">
        <f t="shared" si="79"/>
        <v>1604.4865667254178</v>
      </c>
      <c r="BC81" s="14">
        <f t="shared" si="80"/>
        <v>1482.056794005013</v>
      </c>
      <c r="BD81" s="14">
        <f t="shared" si="81"/>
        <v>1519.3274208970697</v>
      </c>
      <c r="BE81" s="14">
        <f t="shared" si="82"/>
        <v>2150.9015676021913</v>
      </c>
      <c r="BF81" s="14">
        <f t="shared" si="83"/>
        <v>2302.4429130319409</v>
      </c>
      <c r="BG81" s="14">
        <f t="shared" si="84"/>
        <v>2288.1506014831616</v>
      </c>
      <c r="BH81" s="14">
        <f t="shared" si="85"/>
        <v>2289.2770497578808</v>
      </c>
      <c r="BI81" s="14">
        <f t="shared" si="86"/>
        <v>2211.2891547369204</v>
      </c>
      <c r="BJ81" s="14">
        <f t="shared" si="87"/>
        <v>2222.1661186121887</v>
      </c>
      <c r="BK81" s="14">
        <f t="shared" si="88"/>
        <v>2254.6274259498332</v>
      </c>
      <c r="BL81" s="14">
        <f t="shared" si="89"/>
        <v>2239.7904470929088</v>
      </c>
      <c r="BM81" s="14">
        <f t="shared" si="90"/>
        <v>2288.8871289643171</v>
      </c>
      <c r="BN81" s="14">
        <f t="shared" si="91"/>
        <v>2274.3733726443143</v>
      </c>
      <c r="BO81" s="14">
        <f t="shared" si="92"/>
        <v>2291.829470537114</v>
      </c>
      <c r="BP81" s="14">
        <f t="shared" si="93"/>
        <v>2329.8150966291055</v>
      </c>
      <c r="BQ81" s="14">
        <f t="shared" si="94"/>
        <v>3666.6316200484848</v>
      </c>
      <c r="BR81" s="14">
        <f t="shared" si="95"/>
        <v>3838.1613410117934</v>
      </c>
      <c r="BS81" s="14">
        <f t="shared" si="96"/>
        <v>3717.3013223482749</v>
      </c>
      <c r="BT81" s="14">
        <f t="shared" si="97"/>
        <v>3590.5080662124374</v>
      </c>
      <c r="BU81" s="14">
        <f t="shared" si="98"/>
        <v>3780.1522839195168</v>
      </c>
      <c r="BV81" s="14">
        <f t="shared" si="99"/>
        <v>3795.5895331681909</v>
      </c>
      <c r="BW81" s="14">
        <f t="shared" si="100"/>
        <v>3873.2767343033015</v>
      </c>
      <c r="BX81" s="14">
        <f t="shared" si="101"/>
        <v>3798.2387673183121</v>
      </c>
      <c r="BY81" s="14">
        <f t="shared" si="102"/>
        <v>3786.6902884770743</v>
      </c>
      <c r="BZ81" s="14">
        <f t="shared" si="103"/>
        <v>3878.8599393697318</v>
      </c>
      <c r="CA81" s="14">
        <f t="shared" si="104"/>
        <v>3773.8862645421268</v>
      </c>
      <c r="CB81" s="14">
        <f t="shared" si="105"/>
        <v>3849.1425175261752</v>
      </c>
    </row>
    <row r="82" spans="1:80" x14ac:dyDescent="0.3">
      <c r="A82" t="s">
        <v>241</v>
      </c>
      <c r="B82" t="s">
        <v>276</v>
      </c>
      <c r="C82" t="s">
        <v>317</v>
      </c>
      <c r="D82" t="s">
        <v>424</v>
      </c>
      <c r="E82" t="s">
        <v>425</v>
      </c>
      <c r="F82" s="13">
        <v>1053.3476513510418</v>
      </c>
      <c r="G82" s="13">
        <v>967.430271815536</v>
      </c>
      <c r="H82" s="13">
        <v>1021.75494399091</v>
      </c>
      <c r="I82" s="13">
        <v>1009.1400287729798</v>
      </c>
      <c r="J82" s="13">
        <v>1187.2815049600822</v>
      </c>
      <c r="K82" s="13">
        <v>1201.8860165050723</v>
      </c>
      <c r="L82" s="13">
        <v>1126.1468566115798</v>
      </c>
      <c r="M82" s="13">
        <v>1077.8770212459854</v>
      </c>
      <c r="N82" s="13">
        <v>1169.8783961354229</v>
      </c>
      <c r="O82" s="13">
        <v>1181.8865964853865</v>
      </c>
      <c r="P82" s="13">
        <v>1238.0992366274338</v>
      </c>
      <c r="Q82" s="13">
        <v>1212.1924144147076</v>
      </c>
      <c r="R82" s="13">
        <v>2841.7708894742473</v>
      </c>
      <c r="S82" s="13">
        <v>2774.764153076012</v>
      </c>
      <c r="T82" s="13">
        <v>2959.689848149641</v>
      </c>
      <c r="U82" s="13">
        <v>2976.7539111607266</v>
      </c>
      <c r="V82" s="13">
        <v>3230.8517889700402</v>
      </c>
      <c r="W82" s="13">
        <v>3100.5849540231648</v>
      </c>
      <c r="X82" s="13">
        <v>3309.4278616579722</v>
      </c>
      <c r="Y82" s="13">
        <v>3247.7388001460731</v>
      </c>
      <c r="Z82" s="13">
        <v>2853.6211914604064</v>
      </c>
      <c r="AA82" s="13">
        <v>2825.1320348560153</v>
      </c>
      <c r="AB82" s="13">
        <v>3042.7395991612757</v>
      </c>
      <c r="AC82" s="13">
        <v>2906.8260426951056</v>
      </c>
      <c r="AD82" s="14">
        <f t="shared" si="62"/>
        <v>3895.1185408252891</v>
      </c>
      <c r="AE82" s="14">
        <f t="shared" si="63"/>
        <v>3742.1944248915479</v>
      </c>
      <c r="AF82" s="14">
        <f t="shared" si="64"/>
        <v>3981.4447921405508</v>
      </c>
      <c r="AG82" s="14">
        <f t="shared" si="65"/>
        <v>3985.8939399337064</v>
      </c>
      <c r="AH82" s="164">
        <v>4418.1332939301228</v>
      </c>
      <c r="AI82" s="164">
        <v>4302.4709705282366</v>
      </c>
      <c r="AJ82" s="164">
        <v>4435.5747182695522</v>
      </c>
      <c r="AK82" s="164">
        <v>4325.615821392058</v>
      </c>
      <c r="AL82" s="14">
        <f t="shared" si="66"/>
        <v>4023.4995875958293</v>
      </c>
      <c r="AM82" s="14">
        <f t="shared" si="67"/>
        <v>4007.0186313414015</v>
      </c>
      <c r="AN82" s="14">
        <f t="shared" si="68"/>
        <v>4280.8388357887097</v>
      </c>
      <c r="AO82" s="14">
        <f t="shared" si="69"/>
        <v>4119.0184571098134</v>
      </c>
      <c r="AP82" s="13">
        <v>182998</v>
      </c>
      <c r="AQ82" s="13">
        <v>181803.28200000001</v>
      </c>
      <c r="AR82" s="13">
        <v>181934.65</v>
      </c>
      <c r="AS82" s="14">
        <f t="shared" si="70"/>
        <v>575.60610025849564</v>
      </c>
      <c r="AT82" s="14">
        <f t="shared" si="71"/>
        <v>528.65619942050512</v>
      </c>
      <c r="AU82" s="14">
        <f t="shared" si="72"/>
        <v>558.34213706756907</v>
      </c>
      <c r="AV82" s="14">
        <f t="shared" si="73"/>
        <v>555.07250346172498</v>
      </c>
      <c r="AW82" s="14">
        <f t="shared" si="74"/>
        <v>653.05834520637654</v>
      </c>
      <c r="AX82" s="14">
        <f t="shared" si="75"/>
        <v>661.0914848638829</v>
      </c>
      <c r="AY82" s="14">
        <f t="shared" si="76"/>
        <v>619.43153293106104</v>
      </c>
      <c r="AZ82" s="14">
        <f t="shared" si="77"/>
        <v>592.45285120013443</v>
      </c>
      <c r="BA82" s="14">
        <f t="shared" si="78"/>
        <v>643.4858508964777</v>
      </c>
      <c r="BB82" s="14">
        <f t="shared" si="79"/>
        <v>650.09090236632051</v>
      </c>
      <c r="BC82" s="14">
        <f t="shared" si="80"/>
        <v>681.0103882653965</v>
      </c>
      <c r="BD82" s="14">
        <f t="shared" si="81"/>
        <v>666.27902624085493</v>
      </c>
      <c r="BE82" s="14">
        <f t="shared" si="82"/>
        <v>1552.8972390267911</v>
      </c>
      <c r="BF82" s="14">
        <f t="shared" si="83"/>
        <v>1516.2811359009454</v>
      </c>
      <c r="BG82" s="14">
        <f t="shared" si="84"/>
        <v>1617.3345326996148</v>
      </c>
      <c r="BH82" s="14">
        <f t="shared" si="85"/>
        <v>1637.3488302376886</v>
      </c>
      <c r="BI82" s="14">
        <f t="shared" si="86"/>
        <v>1777.1141166582679</v>
      </c>
      <c r="BJ82" s="14">
        <f t="shared" si="87"/>
        <v>1705.4614855760219</v>
      </c>
      <c r="BK82" s="14">
        <f t="shared" si="88"/>
        <v>1820.3344985037024</v>
      </c>
      <c r="BL82" s="14">
        <f t="shared" si="89"/>
        <v>1785.1128414219465</v>
      </c>
      <c r="BM82" s="14">
        <f t="shared" si="90"/>
        <v>1569.6202841158863</v>
      </c>
      <c r="BN82" s="14">
        <f t="shared" si="91"/>
        <v>1553.9499638163932</v>
      </c>
      <c r="BO82" s="14">
        <f t="shared" si="92"/>
        <v>1673.6439329853656</v>
      </c>
      <c r="BP82" s="14">
        <f t="shared" si="93"/>
        <v>1597.7308570385605</v>
      </c>
      <c r="BQ82" s="14">
        <f t="shared" si="94"/>
        <v>2128.5033392852865</v>
      </c>
      <c r="BR82" s="14">
        <f t="shared" si="95"/>
        <v>2044.9373353214505</v>
      </c>
      <c r="BS82" s="14">
        <f t="shared" si="96"/>
        <v>2175.6766697671837</v>
      </c>
      <c r="BT82" s="14">
        <f t="shared" si="97"/>
        <v>2192.4213336994139</v>
      </c>
      <c r="BU82" s="14">
        <f t="shared" si="98"/>
        <v>2430.1724618646449</v>
      </c>
      <c r="BV82" s="14">
        <f t="shared" si="99"/>
        <v>2366.5529704399046</v>
      </c>
      <c r="BW82" s="14">
        <f t="shared" si="100"/>
        <v>2439.7660314347636</v>
      </c>
      <c r="BX82" s="14">
        <f t="shared" si="101"/>
        <v>2377.5656926220809</v>
      </c>
      <c r="BY82" s="14">
        <f t="shared" si="102"/>
        <v>2213.1061350123641</v>
      </c>
      <c r="BZ82" s="14">
        <f t="shared" si="103"/>
        <v>2204.0408661827137</v>
      </c>
      <c r="CA82" s="14">
        <f t="shared" si="104"/>
        <v>2354.6543212507627</v>
      </c>
      <c r="CB82" s="14">
        <f t="shared" si="105"/>
        <v>2264.0098832794156</v>
      </c>
    </row>
    <row r="83" spans="1:80" x14ac:dyDescent="0.3">
      <c r="A83" t="s">
        <v>259</v>
      </c>
      <c r="B83" t="s">
        <v>283</v>
      </c>
      <c r="C83" t="s">
        <v>307</v>
      </c>
      <c r="D83" t="s">
        <v>426</v>
      </c>
      <c r="E83" t="s">
        <v>427</v>
      </c>
      <c r="F83" s="13">
        <v>10193.488716330517</v>
      </c>
      <c r="G83" s="13">
        <v>10561.03143207448</v>
      </c>
      <c r="H83" s="13">
        <v>10560.285188005186</v>
      </c>
      <c r="I83" s="13">
        <v>10423.482733411362</v>
      </c>
      <c r="J83" s="13">
        <v>11081.913281852616</v>
      </c>
      <c r="K83" s="13">
        <v>11285.802972063892</v>
      </c>
      <c r="L83" s="13">
        <v>11062.294805696052</v>
      </c>
      <c r="M83" s="13">
        <v>11050.969648986957</v>
      </c>
      <c r="N83" s="13">
        <v>11248.367414148226</v>
      </c>
      <c r="O83" s="13">
        <v>10936.130084639773</v>
      </c>
      <c r="P83" s="13">
        <v>11652.469684265257</v>
      </c>
      <c r="Q83" s="13">
        <v>11662.233422790621</v>
      </c>
      <c r="R83" s="13">
        <v>22954.798544511665</v>
      </c>
      <c r="S83" s="13">
        <v>22453.693100366538</v>
      </c>
      <c r="T83" s="13">
        <v>23367.028496720872</v>
      </c>
      <c r="U83" s="13">
        <v>23549.973174114719</v>
      </c>
      <c r="V83" s="13">
        <v>22812.940132723503</v>
      </c>
      <c r="W83" s="13">
        <v>22662.885179524674</v>
      </c>
      <c r="X83" s="13">
        <v>23257.52175409441</v>
      </c>
      <c r="Y83" s="13">
        <v>22712.592665724722</v>
      </c>
      <c r="Z83" s="13">
        <v>23448.322738631956</v>
      </c>
      <c r="AA83" s="13">
        <v>23464.226109371401</v>
      </c>
      <c r="AB83" s="13">
        <v>24777.337241312125</v>
      </c>
      <c r="AC83" s="13">
        <v>24857.754078376711</v>
      </c>
      <c r="AD83" s="14">
        <f t="shared" si="62"/>
        <v>33148.287260842182</v>
      </c>
      <c r="AE83" s="14">
        <f t="shared" si="63"/>
        <v>33014.724532441018</v>
      </c>
      <c r="AF83" s="14">
        <f t="shared" si="64"/>
        <v>33927.313684726061</v>
      </c>
      <c r="AG83" s="14">
        <f t="shared" si="65"/>
        <v>33973.455907526077</v>
      </c>
      <c r="AH83" s="164">
        <v>33894.853414576115</v>
      </c>
      <c r="AI83" s="164">
        <v>33948.688151588562</v>
      </c>
      <c r="AJ83" s="164">
        <v>34319.816559790459</v>
      </c>
      <c r="AK83" s="164">
        <v>33763.562314711671</v>
      </c>
      <c r="AL83" s="14">
        <f t="shared" si="66"/>
        <v>34696.690152780182</v>
      </c>
      <c r="AM83" s="14">
        <f t="shared" si="67"/>
        <v>34400.356194011176</v>
      </c>
      <c r="AN83" s="14">
        <f t="shared" si="68"/>
        <v>36429.806925577381</v>
      </c>
      <c r="AO83" s="14">
        <f t="shared" si="69"/>
        <v>36519.987501167328</v>
      </c>
      <c r="AP83" s="13">
        <v>1370728</v>
      </c>
      <c r="AQ83" s="13">
        <v>1378406.2159999998</v>
      </c>
      <c r="AR83" s="13">
        <v>1385436.6239999998</v>
      </c>
      <c r="AS83" s="14">
        <f t="shared" si="70"/>
        <v>743.65510271407004</v>
      </c>
      <c r="AT83" s="14">
        <f t="shared" si="71"/>
        <v>770.46878972885065</v>
      </c>
      <c r="AU83" s="14">
        <f t="shared" si="72"/>
        <v>770.4143482882954</v>
      </c>
      <c r="AV83" s="14">
        <f t="shared" si="73"/>
        <v>756.19818108911977</v>
      </c>
      <c r="AW83" s="14">
        <f t="shared" si="74"/>
        <v>803.96570714917743</v>
      </c>
      <c r="AX83" s="14">
        <f t="shared" si="75"/>
        <v>818.7574055501716</v>
      </c>
      <c r="AY83" s="14">
        <f t="shared" si="76"/>
        <v>802.54243468211791</v>
      </c>
      <c r="AZ83" s="14">
        <f t="shared" si="77"/>
        <v>797.65248424578658</v>
      </c>
      <c r="BA83" s="14">
        <f t="shared" si="78"/>
        <v>816.04154737417605</v>
      </c>
      <c r="BB83" s="14">
        <f t="shared" si="79"/>
        <v>793.38949271248612</v>
      </c>
      <c r="BC83" s="14">
        <f t="shared" si="80"/>
        <v>845.35817881608125</v>
      </c>
      <c r="BD83" s="14">
        <f t="shared" si="81"/>
        <v>841.77314362599247</v>
      </c>
      <c r="BE83" s="14">
        <f t="shared" si="82"/>
        <v>1674.6428572635609</v>
      </c>
      <c r="BF83" s="14">
        <f t="shared" si="83"/>
        <v>1638.0852437804247</v>
      </c>
      <c r="BG83" s="14">
        <f t="shared" si="84"/>
        <v>1704.7166539766365</v>
      </c>
      <c r="BH83" s="14">
        <f t="shared" si="85"/>
        <v>1708.4929609831881</v>
      </c>
      <c r="BI83" s="14">
        <f t="shared" si="86"/>
        <v>1655.023016286478</v>
      </c>
      <c r="BJ83" s="14">
        <f t="shared" si="87"/>
        <v>1644.1368963998257</v>
      </c>
      <c r="BK83" s="14">
        <f t="shared" si="88"/>
        <v>1687.2763256672963</v>
      </c>
      <c r="BL83" s="14">
        <f t="shared" si="89"/>
        <v>1639.3815691221923</v>
      </c>
      <c r="BM83" s="14">
        <f t="shared" si="90"/>
        <v>1701.1184704808352</v>
      </c>
      <c r="BN83" s="14">
        <f t="shared" si="91"/>
        <v>1702.2722211353844</v>
      </c>
      <c r="BO83" s="14">
        <f t="shared" si="92"/>
        <v>1797.5352224697258</v>
      </c>
      <c r="BP83" s="14">
        <f t="shared" si="93"/>
        <v>1794.2180571643898</v>
      </c>
      <c r="BQ83" s="14">
        <f t="shared" si="94"/>
        <v>2418.2979599776309</v>
      </c>
      <c r="BR83" s="14">
        <f t="shared" si="95"/>
        <v>2408.5540335092751</v>
      </c>
      <c r="BS83" s="14">
        <f t="shared" si="96"/>
        <v>2475.1310022649322</v>
      </c>
      <c r="BT83" s="14">
        <f t="shared" si="97"/>
        <v>2464.6911420723077</v>
      </c>
      <c r="BU83" s="14">
        <f t="shared" si="98"/>
        <v>2458.9887234356552</v>
      </c>
      <c r="BV83" s="14">
        <f t="shared" si="99"/>
        <v>2462.8943019499966</v>
      </c>
      <c r="BW83" s="14">
        <f t="shared" si="100"/>
        <v>2489.8187603494139</v>
      </c>
      <c r="BX83" s="14">
        <f t="shared" si="101"/>
        <v>2437.0340533679782</v>
      </c>
      <c r="BY83" s="14">
        <f t="shared" si="102"/>
        <v>2517.1600178550116</v>
      </c>
      <c r="BZ83" s="14">
        <f t="shared" si="103"/>
        <v>2495.6617138478705</v>
      </c>
      <c r="CA83" s="14">
        <f t="shared" si="104"/>
        <v>2642.8934012858072</v>
      </c>
      <c r="CB83" s="14">
        <f t="shared" si="105"/>
        <v>2635.9912007903822</v>
      </c>
    </row>
    <row r="84" spans="1:80" x14ac:dyDescent="0.3">
      <c r="A84" t="s">
        <v>241</v>
      </c>
      <c r="B84" t="s">
        <v>276</v>
      </c>
      <c r="C84" t="s">
        <v>317</v>
      </c>
      <c r="D84" t="s">
        <v>428</v>
      </c>
      <c r="E84" t="s">
        <v>429</v>
      </c>
      <c r="F84" s="13">
        <v>1701.6557282596254</v>
      </c>
      <c r="G84" s="13">
        <v>1817.6587902840615</v>
      </c>
      <c r="H84" s="13">
        <v>2005.9224598535598</v>
      </c>
      <c r="I84" s="13">
        <v>1795.828246450154</v>
      </c>
      <c r="J84" s="13">
        <v>1906.4776056177275</v>
      </c>
      <c r="K84" s="13">
        <v>1924.0152065279904</v>
      </c>
      <c r="L84" s="13">
        <v>1926.7544592443346</v>
      </c>
      <c r="M84" s="13">
        <v>1881.8666286843102</v>
      </c>
      <c r="N84" s="13">
        <v>1895.7552288009133</v>
      </c>
      <c r="O84" s="13">
        <v>1922.6668302240685</v>
      </c>
      <c r="P84" s="13">
        <v>2252.773975785884</v>
      </c>
      <c r="Q84" s="13">
        <v>2064.8213352625598</v>
      </c>
      <c r="R84" s="13">
        <v>4045.8088708861724</v>
      </c>
      <c r="S84" s="13">
        <v>4101.9014013232827</v>
      </c>
      <c r="T84" s="13">
        <v>3963.5529932110203</v>
      </c>
      <c r="U84" s="13">
        <v>4118.4142603867094</v>
      </c>
      <c r="V84" s="13">
        <v>4055.9783270163175</v>
      </c>
      <c r="W84" s="13">
        <v>4092.0116023804844</v>
      </c>
      <c r="X84" s="13">
        <v>4104.5731343949401</v>
      </c>
      <c r="Y84" s="13">
        <v>4011.058094240414</v>
      </c>
      <c r="Z84" s="13">
        <v>4130.3738155894916</v>
      </c>
      <c r="AA84" s="13">
        <v>3917.1874072989722</v>
      </c>
      <c r="AB84" s="13">
        <v>4167.544466944024</v>
      </c>
      <c r="AC84" s="13">
        <v>4053.2916498211221</v>
      </c>
      <c r="AD84" s="14">
        <f t="shared" si="62"/>
        <v>5747.4645991457983</v>
      </c>
      <c r="AE84" s="14">
        <f t="shared" si="63"/>
        <v>5919.5601916073447</v>
      </c>
      <c r="AF84" s="14">
        <f t="shared" si="64"/>
        <v>5969.4754530645805</v>
      </c>
      <c r="AG84" s="14">
        <f t="shared" si="65"/>
        <v>5914.242506836863</v>
      </c>
      <c r="AH84" s="164">
        <v>5962.4559326340459</v>
      </c>
      <c r="AI84" s="164">
        <v>6016.0268089084748</v>
      </c>
      <c r="AJ84" s="164">
        <v>6031.3275936392756</v>
      </c>
      <c r="AK84" s="164">
        <v>5892.9247229247239</v>
      </c>
      <c r="AL84" s="14">
        <f t="shared" si="66"/>
        <v>6026.1290443904054</v>
      </c>
      <c r="AM84" s="14">
        <f t="shared" si="67"/>
        <v>5839.8542375230409</v>
      </c>
      <c r="AN84" s="14">
        <f t="shared" si="68"/>
        <v>6420.3184427299075</v>
      </c>
      <c r="AO84" s="14">
        <f t="shared" si="69"/>
        <v>6118.1129850836824</v>
      </c>
      <c r="AP84" s="13">
        <v>271224</v>
      </c>
      <c r="AQ84" s="13">
        <v>277848.364</v>
      </c>
      <c r="AR84" s="13">
        <v>280560.61099999998</v>
      </c>
      <c r="AS84" s="14">
        <f t="shared" si="70"/>
        <v>627.39865508200796</v>
      </c>
      <c r="AT84" s="14">
        <f t="shared" si="71"/>
        <v>670.16886053006431</v>
      </c>
      <c r="AU84" s="14">
        <f t="shared" si="72"/>
        <v>739.5814750367075</v>
      </c>
      <c r="AV84" s="14">
        <f t="shared" si="73"/>
        <v>646.33392854893827</v>
      </c>
      <c r="AW84" s="14">
        <f t="shared" si="74"/>
        <v>686.15757824571085</v>
      </c>
      <c r="AX84" s="14">
        <f t="shared" si="75"/>
        <v>692.46951064573852</v>
      </c>
      <c r="AY84" s="14">
        <f t="shared" si="76"/>
        <v>693.45539110114555</v>
      </c>
      <c r="AZ84" s="14">
        <f t="shared" si="77"/>
        <v>670.75225634018534</v>
      </c>
      <c r="BA84" s="14">
        <f t="shared" si="78"/>
        <v>682.29850322275536</v>
      </c>
      <c r="BB84" s="14">
        <f t="shared" si="79"/>
        <v>691.98421849410943</v>
      </c>
      <c r="BC84" s="14">
        <f t="shared" si="80"/>
        <v>810.79260045090052</v>
      </c>
      <c r="BD84" s="14">
        <f t="shared" si="81"/>
        <v>735.96265986979904</v>
      </c>
      <c r="BE84" s="14">
        <f t="shared" si="82"/>
        <v>1491.685422708231</v>
      </c>
      <c r="BF84" s="14">
        <f t="shared" si="83"/>
        <v>1512.3666789529254</v>
      </c>
      <c r="BG84" s="14">
        <f t="shared" si="84"/>
        <v>1461.3577681956685</v>
      </c>
      <c r="BH84" s="14">
        <f t="shared" si="85"/>
        <v>1482.2524779691375</v>
      </c>
      <c r="BI84" s="14">
        <f t="shared" si="86"/>
        <v>1459.7812521279834</v>
      </c>
      <c r="BJ84" s="14">
        <f t="shared" si="87"/>
        <v>1472.7499357816928</v>
      </c>
      <c r="BK84" s="14">
        <f t="shared" si="88"/>
        <v>1477.2709384730947</v>
      </c>
      <c r="BL84" s="14">
        <f t="shared" si="89"/>
        <v>1429.6583116011302</v>
      </c>
      <c r="BM84" s="14">
        <f t="shared" si="90"/>
        <v>1486.5568240630316</v>
      </c>
      <c r="BN84" s="14">
        <f t="shared" si="91"/>
        <v>1409.8292143620367</v>
      </c>
      <c r="BO84" s="14">
        <f t="shared" si="92"/>
        <v>1499.9348590528409</v>
      </c>
      <c r="BP84" s="14">
        <f t="shared" si="93"/>
        <v>1444.7115849135082</v>
      </c>
      <c r="BQ84" s="14">
        <f t="shared" si="94"/>
        <v>2119.084077790239</v>
      </c>
      <c r="BR84" s="14">
        <f t="shared" si="95"/>
        <v>2182.5355394829899</v>
      </c>
      <c r="BS84" s="14">
        <f t="shared" si="96"/>
        <v>2200.9392432323762</v>
      </c>
      <c r="BT84" s="14">
        <f t="shared" si="97"/>
        <v>2128.5864065180758</v>
      </c>
      <c r="BU84" s="14">
        <f t="shared" si="98"/>
        <v>2145.9388303736946</v>
      </c>
      <c r="BV84" s="14">
        <f t="shared" si="99"/>
        <v>2165.2194464274312</v>
      </c>
      <c r="BW84" s="14">
        <f t="shared" si="100"/>
        <v>2170.7263295742409</v>
      </c>
      <c r="BX84" s="14">
        <f t="shared" si="101"/>
        <v>2100.4105679413151</v>
      </c>
      <c r="BY84" s="14">
        <f t="shared" si="102"/>
        <v>2168.8553272857871</v>
      </c>
      <c r="BZ84" s="14">
        <f t="shared" si="103"/>
        <v>2101.8134328561464</v>
      </c>
      <c r="CA84" s="14">
        <f t="shared" si="104"/>
        <v>2310.7274595037411</v>
      </c>
      <c r="CB84" s="14">
        <f t="shared" si="105"/>
        <v>2180.6742447833071</v>
      </c>
    </row>
    <row r="85" spans="1:80" x14ac:dyDescent="0.3">
      <c r="A85" t="s">
        <v>241</v>
      </c>
      <c r="B85" t="s">
        <v>276</v>
      </c>
      <c r="C85" t="s">
        <v>317</v>
      </c>
      <c r="D85" t="s">
        <v>430</v>
      </c>
      <c r="E85" t="s">
        <v>431</v>
      </c>
      <c r="F85" s="13">
        <v>1522.005830821071</v>
      </c>
      <c r="G85" s="13">
        <v>1666.2582223892853</v>
      </c>
      <c r="H85" s="13">
        <v>2140.9025543539565</v>
      </c>
      <c r="I85" s="13">
        <v>2382.9618287229341</v>
      </c>
      <c r="J85" s="13">
        <v>2417.895605997544</v>
      </c>
      <c r="K85" s="13">
        <v>2368.1645285854388</v>
      </c>
      <c r="L85" s="13">
        <v>2359.7675141244481</v>
      </c>
      <c r="M85" s="13">
        <v>2289.0518408151456</v>
      </c>
      <c r="N85" s="13">
        <v>2481.3948406141753</v>
      </c>
      <c r="O85" s="13">
        <v>2619.6357277098323</v>
      </c>
      <c r="P85" s="13">
        <v>2792.7301419657074</v>
      </c>
      <c r="Q85" s="13">
        <v>2995.9719005823563</v>
      </c>
      <c r="R85" s="13">
        <v>4054.7466883599263</v>
      </c>
      <c r="S85" s="13">
        <v>3990.9453937794196</v>
      </c>
      <c r="T85" s="13">
        <v>4184.5702485875327</v>
      </c>
      <c r="U85" s="13">
        <v>4350.2958970952022</v>
      </c>
      <c r="V85" s="13">
        <v>4325.6258300257887</v>
      </c>
      <c r="W85" s="13">
        <v>4138.3792968833459</v>
      </c>
      <c r="X85" s="13">
        <v>4316.2402591436658</v>
      </c>
      <c r="Y85" s="13">
        <v>4117.9983667178458</v>
      </c>
      <c r="Z85" s="13">
        <v>4140.4053122155838</v>
      </c>
      <c r="AA85" s="13">
        <v>4178.7893760560137</v>
      </c>
      <c r="AB85" s="13">
        <v>4397.7890618782239</v>
      </c>
      <c r="AC85" s="13">
        <v>4339.6071823010934</v>
      </c>
      <c r="AD85" s="14">
        <f t="shared" si="62"/>
        <v>5576.7525191809973</v>
      </c>
      <c r="AE85" s="14">
        <f t="shared" si="63"/>
        <v>5657.2036161687047</v>
      </c>
      <c r="AF85" s="14">
        <f t="shared" si="64"/>
        <v>6325.4728029414891</v>
      </c>
      <c r="AG85" s="14">
        <f t="shared" si="65"/>
        <v>6733.2577258181364</v>
      </c>
      <c r="AH85" s="164">
        <v>6743.5214360233313</v>
      </c>
      <c r="AI85" s="164">
        <v>6506.5438254687851</v>
      </c>
      <c r="AJ85" s="164">
        <v>6676.0077732681139</v>
      </c>
      <c r="AK85" s="164">
        <v>6407.0502075329923</v>
      </c>
      <c r="AL85" s="14">
        <f t="shared" si="66"/>
        <v>6621.8001528297591</v>
      </c>
      <c r="AM85" s="14">
        <f t="shared" si="67"/>
        <v>6798.425103765846</v>
      </c>
      <c r="AN85" s="14">
        <f t="shared" si="68"/>
        <v>7190.5192038439309</v>
      </c>
      <c r="AO85" s="14">
        <f t="shared" si="69"/>
        <v>7335.5790828834497</v>
      </c>
      <c r="AP85" s="13">
        <v>248880</v>
      </c>
      <c r="AQ85" s="13">
        <v>251023.95499999999</v>
      </c>
      <c r="AR85" s="13">
        <v>252275.03899999999</v>
      </c>
      <c r="AS85" s="14">
        <f t="shared" si="70"/>
        <v>611.54204067063279</v>
      </c>
      <c r="AT85" s="14">
        <f t="shared" si="71"/>
        <v>669.50266087644059</v>
      </c>
      <c r="AU85" s="14">
        <f t="shared" si="72"/>
        <v>860.21478397378519</v>
      </c>
      <c r="AV85" s="14">
        <f t="shared" si="73"/>
        <v>949.29658355631216</v>
      </c>
      <c r="AW85" s="14">
        <f t="shared" si="74"/>
        <v>963.21309494049842</v>
      </c>
      <c r="AX85" s="14">
        <f t="shared" si="75"/>
        <v>943.40180744321344</v>
      </c>
      <c r="AY85" s="14">
        <f t="shared" si="76"/>
        <v>940.05670260611123</v>
      </c>
      <c r="AZ85" s="14">
        <f t="shared" si="77"/>
        <v>907.36358614343351</v>
      </c>
      <c r="BA85" s="14">
        <f t="shared" si="78"/>
        <v>988.5091805736929</v>
      </c>
      <c r="BB85" s="14">
        <f t="shared" si="79"/>
        <v>1043.5799753492979</v>
      </c>
      <c r="BC85" s="14">
        <f t="shared" si="80"/>
        <v>1112.5353124030364</v>
      </c>
      <c r="BD85" s="14">
        <f t="shared" si="81"/>
        <v>1187.5815825688392</v>
      </c>
      <c r="BE85" s="14">
        <f t="shared" si="82"/>
        <v>1629.1974800546152</v>
      </c>
      <c r="BF85" s="14">
        <f t="shared" si="83"/>
        <v>1603.5621157905091</v>
      </c>
      <c r="BG85" s="14">
        <f t="shared" si="84"/>
        <v>1681.3605949001658</v>
      </c>
      <c r="BH85" s="14">
        <f t="shared" si="85"/>
        <v>1733.0202199607616</v>
      </c>
      <c r="BI85" s="14">
        <f t="shared" si="86"/>
        <v>1723.192445926441</v>
      </c>
      <c r="BJ85" s="14">
        <f t="shared" si="87"/>
        <v>1648.599352553164</v>
      </c>
      <c r="BK85" s="14">
        <f t="shared" si="88"/>
        <v>1719.4535314941022</v>
      </c>
      <c r="BL85" s="14">
        <f t="shared" si="89"/>
        <v>1632.3447547729231</v>
      </c>
      <c r="BM85" s="14">
        <f t="shared" si="90"/>
        <v>1649.4064529481197</v>
      </c>
      <c r="BN85" s="14">
        <f t="shared" si="91"/>
        <v>1664.6974493155501</v>
      </c>
      <c r="BO85" s="14">
        <f t="shared" si="92"/>
        <v>1751.9399938855336</v>
      </c>
      <c r="BP85" s="14">
        <f t="shared" si="93"/>
        <v>1720.1888857110009</v>
      </c>
      <c r="BQ85" s="14">
        <f t="shared" si="94"/>
        <v>2240.739520725248</v>
      </c>
      <c r="BR85" s="14">
        <f t="shared" si="95"/>
        <v>2273.0647766669499</v>
      </c>
      <c r="BS85" s="14">
        <f t="shared" si="96"/>
        <v>2541.5753788739512</v>
      </c>
      <c r="BT85" s="14">
        <f t="shared" si="97"/>
        <v>2682.3168035170734</v>
      </c>
      <c r="BU85" s="14">
        <f t="shared" si="98"/>
        <v>2686.4055408669392</v>
      </c>
      <c r="BV85" s="14">
        <f t="shared" si="99"/>
        <v>2592.0011599963782</v>
      </c>
      <c r="BW85" s="14">
        <f t="shared" si="100"/>
        <v>2659.510234100213</v>
      </c>
      <c r="BX85" s="14">
        <f t="shared" si="101"/>
        <v>2539.708340916357</v>
      </c>
      <c r="BY85" s="14">
        <f t="shared" si="102"/>
        <v>2637.9156335218127</v>
      </c>
      <c r="BZ85" s="14">
        <f t="shared" si="103"/>
        <v>2708.2774246648478</v>
      </c>
      <c r="CA85" s="14">
        <f t="shared" si="104"/>
        <v>2864.4753062885693</v>
      </c>
      <c r="CB85" s="14">
        <f t="shared" si="105"/>
        <v>2907.7704682798403</v>
      </c>
    </row>
    <row r="86" spans="1:80" x14ac:dyDescent="0.3">
      <c r="A86" t="s">
        <v>226</v>
      </c>
      <c r="B86" t="s">
        <v>221</v>
      </c>
      <c r="C86" t="s">
        <v>234</v>
      </c>
      <c r="D86" t="s">
        <v>432</v>
      </c>
      <c r="E86" t="s">
        <v>433</v>
      </c>
      <c r="F86" s="13">
        <v>1196.6942565156603</v>
      </c>
      <c r="G86" s="13">
        <v>1190.7074530856976</v>
      </c>
      <c r="H86" s="13">
        <v>1208.751050887184</v>
      </c>
      <c r="I86" s="13">
        <v>1233.5653558772178</v>
      </c>
      <c r="J86" s="13">
        <v>1280.3859512948397</v>
      </c>
      <c r="K86" s="13">
        <v>1257.6159297328563</v>
      </c>
      <c r="L86" s="13">
        <v>1314.9890344873379</v>
      </c>
      <c r="M86" s="13">
        <v>1342.675871232196</v>
      </c>
      <c r="N86" s="13">
        <v>1305.9426440600682</v>
      </c>
      <c r="O86" s="13">
        <v>1229.7347022458105</v>
      </c>
      <c r="P86" s="13">
        <v>1260.1296851420402</v>
      </c>
      <c r="Q86" s="13">
        <v>1342.1942252664935</v>
      </c>
      <c r="R86" s="13">
        <v>2029.3504087530996</v>
      </c>
      <c r="S86" s="13">
        <v>2009.1363217236055</v>
      </c>
      <c r="T86" s="13">
        <v>2137.6806880993454</v>
      </c>
      <c r="U86" s="13">
        <v>2110.7982593072193</v>
      </c>
      <c r="V86" s="13">
        <v>2092.1012944368731</v>
      </c>
      <c r="W86" s="13">
        <v>2059.1323698288488</v>
      </c>
      <c r="X86" s="13">
        <v>2132.6339993666606</v>
      </c>
      <c r="Y86" s="13">
        <v>2127.8947384816802</v>
      </c>
      <c r="Z86" s="13">
        <v>2141.3612955567542</v>
      </c>
      <c r="AA86" s="13">
        <v>2157.3687845949489</v>
      </c>
      <c r="AB86" s="13">
        <v>2189.4609409630621</v>
      </c>
      <c r="AC86" s="13">
        <v>2331.3404885590971</v>
      </c>
      <c r="AD86" s="14">
        <f t="shared" si="62"/>
        <v>3226.0446652687597</v>
      </c>
      <c r="AE86" s="14">
        <f t="shared" si="63"/>
        <v>3199.8437748093029</v>
      </c>
      <c r="AF86" s="14">
        <f t="shared" si="64"/>
        <v>3346.4317389865291</v>
      </c>
      <c r="AG86" s="14">
        <f t="shared" si="65"/>
        <v>3344.3636151844371</v>
      </c>
      <c r="AH86" s="164">
        <v>3372.4872457317124</v>
      </c>
      <c r="AI86" s="164">
        <v>3316.7482995617052</v>
      </c>
      <c r="AJ86" s="164">
        <v>3447.623033853999</v>
      </c>
      <c r="AK86" s="164">
        <v>3470.5706097138764</v>
      </c>
      <c r="AL86" s="14">
        <f t="shared" si="66"/>
        <v>3447.3039396168224</v>
      </c>
      <c r="AM86" s="14">
        <f t="shared" si="67"/>
        <v>3387.1034868407596</v>
      </c>
      <c r="AN86" s="14">
        <f t="shared" si="68"/>
        <v>3449.5906261051023</v>
      </c>
      <c r="AO86" s="14">
        <f t="shared" si="69"/>
        <v>3673.5347138255906</v>
      </c>
      <c r="AP86" s="13">
        <v>93019</v>
      </c>
      <c r="AQ86" s="13">
        <v>93065.596999999994</v>
      </c>
      <c r="AR86" s="13">
        <v>93172.046000000002</v>
      </c>
      <c r="AS86" s="14">
        <f t="shared" si="70"/>
        <v>1286.5051833664738</v>
      </c>
      <c r="AT86" s="14">
        <f t="shared" si="71"/>
        <v>1280.0690752273165</v>
      </c>
      <c r="AU86" s="14">
        <f t="shared" si="72"/>
        <v>1299.4668303112096</v>
      </c>
      <c r="AV86" s="14">
        <f t="shared" si="73"/>
        <v>1325.4794420726898</v>
      </c>
      <c r="AW86" s="14">
        <f t="shared" si="74"/>
        <v>1375.788683002635</v>
      </c>
      <c r="AX86" s="14">
        <f t="shared" si="75"/>
        <v>1351.3220462475047</v>
      </c>
      <c r="AY86" s="14">
        <f t="shared" si="76"/>
        <v>1412.9700736646412</v>
      </c>
      <c r="AZ86" s="14">
        <f t="shared" si="77"/>
        <v>1441.0715755154672</v>
      </c>
      <c r="BA86" s="14">
        <f t="shared" si="78"/>
        <v>1403.2496283885314</v>
      </c>
      <c r="BB86" s="14">
        <f t="shared" si="79"/>
        <v>1321.3633629254111</v>
      </c>
      <c r="BC86" s="14">
        <f t="shared" si="80"/>
        <v>1354.023103878053</v>
      </c>
      <c r="BD86" s="14">
        <f t="shared" si="81"/>
        <v>1440.5546329491287</v>
      </c>
      <c r="BE86" s="14">
        <f t="shared" si="82"/>
        <v>2181.6514999657052</v>
      </c>
      <c r="BF86" s="14">
        <f t="shared" si="83"/>
        <v>2159.9203622094469</v>
      </c>
      <c r="BG86" s="14">
        <f t="shared" si="84"/>
        <v>2298.11187832523</v>
      </c>
      <c r="BH86" s="14">
        <f t="shared" si="85"/>
        <v>2268.0757738084667</v>
      </c>
      <c r="BI86" s="14">
        <f t="shared" si="86"/>
        <v>2247.985680935215</v>
      </c>
      <c r="BJ86" s="14">
        <f t="shared" si="87"/>
        <v>2212.560211512799</v>
      </c>
      <c r="BK86" s="14">
        <f t="shared" si="88"/>
        <v>2291.5385148892997</v>
      </c>
      <c r="BL86" s="14">
        <f t="shared" si="89"/>
        <v>2283.8338641631631</v>
      </c>
      <c r="BM86" s="14">
        <f t="shared" si="90"/>
        <v>2300.9160899239214</v>
      </c>
      <c r="BN86" s="14">
        <f t="shared" si="91"/>
        <v>2318.1163116537564</v>
      </c>
      <c r="BO86" s="14">
        <f t="shared" si="92"/>
        <v>2352.599684030461</v>
      </c>
      <c r="BP86" s="14">
        <f t="shared" si="93"/>
        <v>2502.1887879966671</v>
      </c>
      <c r="BQ86" s="14">
        <f t="shared" si="94"/>
        <v>3468.156683332179</v>
      </c>
      <c r="BR86" s="14">
        <f t="shared" si="95"/>
        <v>3439.9894374367636</v>
      </c>
      <c r="BS86" s="14">
        <f t="shared" si="96"/>
        <v>3597.5787086364389</v>
      </c>
      <c r="BT86" s="14">
        <f t="shared" si="97"/>
        <v>3593.5552158811565</v>
      </c>
      <c r="BU86" s="14">
        <f t="shared" si="98"/>
        <v>3623.7743639378496</v>
      </c>
      <c r="BV86" s="14">
        <f t="shared" si="99"/>
        <v>3563.8822577603037</v>
      </c>
      <c r="BW86" s="14">
        <f t="shared" si="100"/>
        <v>3704.5085885539411</v>
      </c>
      <c r="BX86" s="14">
        <f t="shared" si="101"/>
        <v>3724.905439678631</v>
      </c>
      <c r="BY86" s="14">
        <f t="shared" si="102"/>
        <v>3704.165718312453</v>
      </c>
      <c r="BZ86" s="14">
        <f t="shared" si="103"/>
        <v>3639.4796745791677</v>
      </c>
      <c r="CA86" s="14">
        <f t="shared" si="104"/>
        <v>3706.6227879085136</v>
      </c>
      <c r="CB86" s="14">
        <f t="shared" si="105"/>
        <v>3942.7434209457956</v>
      </c>
    </row>
    <row r="87" spans="1:80" x14ac:dyDescent="0.3">
      <c r="A87" t="s">
        <v>241</v>
      </c>
      <c r="B87" t="s">
        <v>276</v>
      </c>
      <c r="C87" t="s">
        <v>317</v>
      </c>
      <c r="D87" t="s">
        <v>434</v>
      </c>
      <c r="E87" t="s">
        <v>435</v>
      </c>
      <c r="F87" s="13">
        <v>2227.5327889769433</v>
      </c>
      <c r="G87" s="13">
        <v>2233.0306988314828</v>
      </c>
      <c r="H87" s="13">
        <v>2249.3318377578262</v>
      </c>
      <c r="I87" s="13">
        <v>2226.7239471500015</v>
      </c>
      <c r="J87" s="13">
        <v>1305.2030539766602</v>
      </c>
      <c r="K87" s="13">
        <v>1319.4538689815868</v>
      </c>
      <c r="L87" s="13">
        <v>1322.3340683552349</v>
      </c>
      <c r="M87" s="13">
        <v>1290.0182435707231</v>
      </c>
      <c r="N87" s="13">
        <v>2532.7380896219743</v>
      </c>
      <c r="O87" s="13">
        <v>2415.6263366121802</v>
      </c>
      <c r="P87" s="13">
        <v>2182.120432748447</v>
      </c>
      <c r="Q87" s="13">
        <v>2004.390918448137</v>
      </c>
      <c r="R87" s="13">
        <v>4356.7529090713206</v>
      </c>
      <c r="S87" s="13">
        <v>4494.5050223013468</v>
      </c>
      <c r="T87" s="13">
        <v>4554.4337562348037</v>
      </c>
      <c r="U87" s="13">
        <v>4556.1954068125124</v>
      </c>
      <c r="V87" s="13">
        <v>5523.437933137965</v>
      </c>
      <c r="W87" s="13">
        <v>5584.8514781139229</v>
      </c>
      <c r="X87" s="13">
        <v>5582.2864132593613</v>
      </c>
      <c r="Y87" s="13">
        <v>5463.8820835946835</v>
      </c>
      <c r="Z87" s="13">
        <v>4557.6069510185434</v>
      </c>
      <c r="AA87" s="13">
        <v>4540.8822785082539</v>
      </c>
      <c r="AB87" s="13">
        <v>4625.5606435875579</v>
      </c>
      <c r="AC87" s="13">
        <v>4421.9662187851391</v>
      </c>
      <c r="AD87" s="14">
        <f t="shared" si="62"/>
        <v>6584.2856980482638</v>
      </c>
      <c r="AE87" s="14">
        <f t="shared" si="63"/>
        <v>6727.5357211328301</v>
      </c>
      <c r="AF87" s="14">
        <f t="shared" si="64"/>
        <v>6803.7655939926299</v>
      </c>
      <c r="AG87" s="14">
        <f t="shared" si="65"/>
        <v>6782.9193539625139</v>
      </c>
      <c r="AH87" s="164">
        <v>6828.6409871146243</v>
      </c>
      <c r="AI87" s="164">
        <v>6904.3053470955092</v>
      </c>
      <c r="AJ87" s="164">
        <v>6904.6204816145964</v>
      </c>
      <c r="AK87" s="164">
        <v>6753.9003271654055</v>
      </c>
      <c r="AL87" s="14">
        <f t="shared" si="66"/>
        <v>7090.3450406405173</v>
      </c>
      <c r="AM87" s="14">
        <f t="shared" si="67"/>
        <v>6956.5086151204341</v>
      </c>
      <c r="AN87" s="14">
        <f t="shared" si="68"/>
        <v>6807.6810763360045</v>
      </c>
      <c r="AO87" s="14">
        <f t="shared" si="69"/>
        <v>6426.3571372332763</v>
      </c>
      <c r="AP87" s="13">
        <v>256039</v>
      </c>
      <c r="AQ87" s="13">
        <v>259567.34</v>
      </c>
      <c r="AR87" s="13">
        <v>262828.66100000002</v>
      </c>
      <c r="AS87" s="14">
        <f t="shared" si="70"/>
        <v>869.99745701902566</v>
      </c>
      <c r="AT87" s="14">
        <f t="shared" si="71"/>
        <v>872.14475092914859</v>
      </c>
      <c r="AU87" s="14">
        <f t="shared" si="72"/>
        <v>878.5114134010156</v>
      </c>
      <c r="AV87" s="14">
        <f t="shared" si="73"/>
        <v>857.85983211524285</v>
      </c>
      <c r="AW87" s="14">
        <f t="shared" si="74"/>
        <v>502.83793561110588</v>
      </c>
      <c r="AX87" s="14">
        <f t="shared" si="75"/>
        <v>508.3281544517838</v>
      </c>
      <c r="AY87" s="14">
        <f t="shared" si="76"/>
        <v>509.43776992715448</v>
      </c>
      <c r="AZ87" s="14">
        <f t="shared" si="77"/>
        <v>490.82099290941602</v>
      </c>
      <c r="BA87" s="14">
        <f t="shared" si="78"/>
        <v>975.75376379091995</v>
      </c>
      <c r="BB87" s="14">
        <f t="shared" si="79"/>
        <v>930.63570193853366</v>
      </c>
      <c r="BC87" s="14">
        <f t="shared" si="80"/>
        <v>840.67603911510867</v>
      </c>
      <c r="BD87" s="14">
        <f t="shared" si="81"/>
        <v>762.62265721778977</v>
      </c>
      <c r="BE87" s="14">
        <f t="shared" si="82"/>
        <v>1701.5973773805242</v>
      </c>
      <c r="BF87" s="14">
        <f t="shared" si="83"/>
        <v>1755.3986003309444</v>
      </c>
      <c r="BG87" s="14">
        <f t="shared" si="84"/>
        <v>1778.8046962512756</v>
      </c>
      <c r="BH87" s="14">
        <f t="shared" si="85"/>
        <v>1755.3038093361486</v>
      </c>
      <c r="BI87" s="14">
        <f t="shared" si="86"/>
        <v>2127.9402613356388</v>
      </c>
      <c r="BJ87" s="14">
        <f t="shared" si="87"/>
        <v>2151.6002275609571</v>
      </c>
      <c r="BK87" s="14">
        <f t="shared" si="88"/>
        <v>2150.6120197014625</v>
      </c>
      <c r="BL87" s="14">
        <f t="shared" si="89"/>
        <v>2078.8760490602217</v>
      </c>
      <c r="BM87" s="14">
        <f t="shared" si="90"/>
        <v>1755.8476158897895</v>
      </c>
      <c r="BN87" s="14">
        <f t="shared" si="91"/>
        <v>1749.4043274120133</v>
      </c>
      <c r="BO87" s="14">
        <f t="shared" si="92"/>
        <v>1782.0272163622578</v>
      </c>
      <c r="BP87" s="14">
        <f t="shared" si="93"/>
        <v>1682.4520590565041</v>
      </c>
      <c r="BQ87" s="14">
        <f t="shared" si="94"/>
        <v>2571.5948343995501</v>
      </c>
      <c r="BR87" s="14">
        <f t="shared" si="95"/>
        <v>2627.543351260093</v>
      </c>
      <c r="BS87" s="14">
        <f t="shared" si="96"/>
        <v>2657.3161096522913</v>
      </c>
      <c r="BT87" s="14">
        <f t="shared" si="97"/>
        <v>2613.1636414513914</v>
      </c>
      <c r="BU87" s="14">
        <f t="shared" si="98"/>
        <v>2630.7781969467437</v>
      </c>
      <c r="BV87" s="14">
        <f t="shared" si="99"/>
        <v>2659.9283820127403</v>
      </c>
      <c r="BW87" s="14">
        <f t="shared" si="100"/>
        <v>2660.049789628617</v>
      </c>
      <c r="BX87" s="14">
        <f t="shared" si="101"/>
        <v>2569.6970419696372</v>
      </c>
      <c r="BY87" s="14">
        <f t="shared" si="102"/>
        <v>2731.6013796807092</v>
      </c>
      <c r="BZ87" s="14">
        <f t="shared" si="103"/>
        <v>2680.0400293505472</v>
      </c>
      <c r="CA87" s="14">
        <f t="shared" si="104"/>
        <v>2622.7032554773664</v>
      </c>
      <c r="CB87" s="14">
        <f t="shared" si="105"/>
        <v>2445.0747162742937</v>
      </c>
    </row>
    <row r="88" spans="1:80" x14ac:dyDescent="0.3">
      <c r="A88" t="s">
        <v>232</v>
      </c>
      <c r="B88" t="s">
        <v>263</v>
      </c>
      <c r="C88" t="s">
        <v>274</v>
      </c>
      <c r="D88" t="s">
        <v>436</v>
      </c>
      <c r="E88" t="s">
        <v>437</v>
      </c>
      <c r="F88" s="13">
        <v>1399.8796603951178</v>
      </c>
      <c r="G88" s="13">
        <v>1466.8872396746813</v>
      </c>
      <c r="H88" s="13">
        <v>1489.9614809269465</v>
      </c>
      <c r="I88" s="13">
        <v>1369.2600888318559</v>
      </c>
      <c r="J88" s="13">
        <v>1459.749968791026</v>
      </c>
      <c r="K88" s="13">
        <v>1442.7811935419197</v>
      </c>
      <c r="L88" s="13">
        <v>1679.0046789186244</v>
      </c>
      <c r="M88" s="13">
        <v>1591.8938883440519</v>
      </c>
      <c r="N88" s="13">
        <v>1315.416026255398</v>
      </c>
      <c r="O88" s="13">
        <v>1383.8254067482858</v>
      </c>
      <c r="P88" s="13">
        <v>1571.5885810587936</v>
      </c>
      <c r="Q88" s="13">
        <v>1729.4136829601289</v>
      </c>
      <c r="R88" s="13">
        <v>3340.1172772216796</v>
      </c>
      <c r="S88" s="13">
        <v>3347.633971369306</v>
      </c>
      <c r="T88" s="13">
        <v>3492.2096502493328</v>
      </c>
      <c r="U88" s="13">
        <v>3580.9485341984746</v>
      </c>
      <c r="V88" s="13">
        <v>3278.0739900953158</v>
      </c>
      <c r="W88" s="13">
        <v>3314.3391572655</v>
      </c>
      <c r="X88" s="13">
        <v>3464.4506752844081</v>
      </c>
      <c r="Y88" s="13">
        <v>3468.3725635806586</v>
      </c>
      <c r="Z88" s="13">
        <v>3427.5603982400735</v>
      </c>
      <c r="AA88" s="13">
        <v>3335.1755745968335</v>
      </c>
      <c r="AB88" s="13">
        <v>3412.5312504592803</v>
      </c>
      <c r="AC88" s="13">
        <v>3611.1843074154344</v>
      </c>
      <c r="AD88" s="14">
        <f t="shared" si="62"/>
        <v>4739.9969376167974</v>
      </c>
      <c r="AE88" s="14">
        <f t="shared" si="63"/>
        <v>4814.521211043987</v>
      </c>
      <c r="AF88" s="14">
        <f t="shared" si="64"/>
        <v>4982.1711311762792</v>
      </c>
      <c r="AG88" s="14">
        <f t="shared" si="65"/>
        <v>4950.2086230303303</v>
      </c>
      <c r="AH88" s="164">
        <v>4737.8239588863416</v>
      </c>
      <c r="AI88" s="164">
        <v>4757.1203508074195</v>
      </c>
      <c r="AJ88" s="164">
        <v>5143.4553542030317</v>
      </c>
      <c r="AK88" s="164">
        <v>5060.2664519247101</v>
      </c>
      <c r="AL88" s="14">
        <f t="shared" si="66"/>
        <v>4742.9764244954713</v>
      </c>
      <c r="AM88" s="14">
        <f t="shared" si="67"/>
        <v>4719.0009813451197</v>
      </c>
      <c r="AN88" s="14">
        <f t="shared" si="68"/>
        <v>4984.1198315180736</v>
      </c>
      <c r="AO88" s="14">
        <f t="shared" si="69"/>
        <v>5340.5979903755633</v>
      </c>
      <c r="AP88" s="13">
        <v>191041</v>
      </c>
      <c r="AQ88" s="13">
        <v>191339.755</v>
      </c>
      <c r="AR88" s="13">
        <v>192256.872</v>
      </c>
      <c r="AS88" s="14">
        <f t="shared" si="70"/>
        <v>732.76399327637409</v>
      </c>
      <c r="AT88" s="14">
        <f t="shared" si="71"/>
        <v>767.83896633428492</v>
      </c>
      <c r="AU88" s="14">
        <f t="shared" si="72"/>
        <v>779.91712822218608</v>
      </c>
      <c r="AV88" s="14">
        <f t="shared" si="73"/>
        <v>715.61714335416389</v>
      </c>
      <c r="AW88" s="14">
        <f t="shared" si="74"/>
        <v>762.90991842809979</v>
      </c>
      <c r="AX88" s="14">
        <f t="shared" si="75"/>
        <v>754.04151821032679</v>
      </c>
      <c r="AY88" s="14">
        <f t="shared" si="76"/>
        <v>877.49912657650498</v>
      </c>
      <c r="AZ88" s="14">
        <f t="shared" si="77"/>
        <v>828.00363481626391</v>
      </c>
      <c r="BA88" s="14">
        <f t="shared" si="78"/>
        <v>687.47659170745669</v>
      </c>
      <c r="BB88" s="14">
        <f t="shared" si="79"/>
        <v>723.22942336175026</v>
      </c>
      <c r="BC88" s="14">
        <f t="shared" si="80"/>
        <v>821.36019305491095</v>
      </c>
      <c r="BD88" s="14">
        <f t="shared" si="81"/>
        <v>899.53283072249747</v>
      </c>
      <c r="BE88" s="14">
        <f t="shared" si="82"/>
        <v>1748.3771950637192</v>
      </c>
      <c r="BF88" s="14">
        <f t="shared" si="83"/>
        <v>1752.3117924263934</v>
      </c>
      <c r="BG88" s="14">
        <f t="shared" si="84"/>
        <v>1827.9896201597212</v>
      </c>
      <c r="BH88" s="14">
        <f t="shared" si="85"/>
        <v>1871.5130758887376</v>
      </c>
      <c r="BI88" s="14">
        <f t="shared" si="86"/>
        <v>1713.2215885273374</v>
      </c>
      <c r="BJ88" s="14">
        <f t="shared" si="87"/>
        <v>1732.1748725274053</v>
      </c>
      <c r="BK88" s="14">
        <f t="shared" si="88"/>
        <v>1810.6277366584943</v>
      </c>
      <c r="BL88" s="14">
        <f t="shared" si="89"/>
        <v>1804.0304762581693</v>
      </c>
      <c r="BM88" s="14">
        <f t="shared" si="90"/>
        <v>1791.3477511456381</v>
      </c>
      <c r="BN88" s="14">
        <f t="shared" si="91"/>
        <v>1743.0646206256683</v>
      </c>
      <c r="BO88" s="14">
        <f t="shared" si="92"/>
        <v>1783.4930594843088</v>
      </c>
      <c r="BP88" s="14">
        <f t="shared" si="93"/>
        <v>1878.3122131600242</v>
      </c>
      <c r="BQ88" s="14">
        <f t="shared" si="94"/>
        <v>2481.1411883400929</v>
      </c>
      <c r="BR88" s="14">
        <f t="shared" si="95"/>
        <v>2520.1507587606779</v>
      </c>
      <c r="BS88" s="14">
        <f t="shared" si="96"/>
        <v>2607.9067483819072</v>
      </c>
      <c r="BT88" s="14">
        <f t="shared" si="97"/>
        <v>2587.1302192429011</v>
      </c>
      <c r="BU88" s="14">
        <f t="shared" si="98"/>
        <v>2476.1315069554371</v>
      </c>
      <c r="BV88" s="14">
        <f t="shared" si="99"/>
        <v>2486.2163907377321</v>
      </c>
      <c r="BW88" s="14">
        <f t="shared" si="100"/>
        <v>2688.1268632349988</v>
      </c>
      <c r="BX88" s="14">
        <f t="shared" si="101"/>
        <v>2632.0341110744325</v>
      </c>
      <c r="BY88" s="14">
        <f t="shared" si="102"/>
        <v>2478.8243428530945</v>
      </c>
      <c r="BZ88" s="14">
        <f t="shared" si="103"/>
        <v>2466.2940439874192</v>
      </c>
      <c r="CA88" s="14">
        <f t="shared" si="104"/>
        <v>2604.8532525392193</v>
      </c>
      <c r="CB88" s="14">
        <f t="shared" si="105"/>
        <v>2777.8450438825216</v>
      </c>
    </row>
    <row r="89" spans="1:80" x14ac:dyDescent="0.3">
      <c r="A89" t="s">
        <v>232</v>
      </c>
      <c r="B89" t="s">
        <v>270</v>
      </c>
      <c r="C89" t="s">
        <v>281</v>
      </c>
      <c r="D89" t="s">
        <v>438</v>
      </c>
      <c r="E89" t="s">
        <v>439</v>
      </c>
      <c r="F89" s="13">
        <v>8672.6282663569673</v>
      </c>
      <c r="G89" s="13">
        <v>8846.4929526461092</v>
      </c>
      <c r="H89" s="13">
        <v>9119.5658705431106</v>
      </c>
      <c r="I89" s="13">
        <v>7931.484550118741</v>
      </c>
      <c r="J89" s="13">
        <v>9349.2071905716293</v>
      </c>
      <c r="K89" s="13">
        <v>9807.2036670560101</v>
      </c>
      <c r="L89" s="13">
        <v>10143.317076047879</v>
      </c>
      <c r="M89" s="13">
        <v>8781.3345414891428</v>
      </c>
      <c r="N89" s="13">
        <v>9250.1278894175011</v>
      </c>
      <c r="O89" s="13">
        <v>9587.9176490425543</v>
      </c>
      <c r="P89" s="13">
        <v>10448.515353186949</v>
      </c>
      <c r="Q89" s="13">
        <v>9566.7490955404355</v>
      </c>
      <c r="R89" s="13">
        <v>19033.679848272448</v>
      </c>
      <c r="S89" s="13">
        <v>18720.036339742088</v>
      </c>
      <c r="T89" s="13">
        <v>19374.52002350839</v>
      </c>
      <c r="U89" s="13">
        <v>19633.341170540698</v>
      </c>
      <c r="V89" s="13">
        <v>18040.660014338959</v>
      </c>
      <c r="W89" s="13">
        <v>18742.734616437323</v>
      </c>
      <c r="X89" s="13">
        <v>19018.474990469153</v>
      </c>
      <c r="Y89" s="13">
        <v>18794.222579619989</v>
      </c>
      <c r="Z89" s="13">
        <v>19483.800623225517</v>
      </c>
      <c r="AA89" s="13">
        <v>19319.132485487</v>
      </c>
      <c r="AB89" s="13">
        <v>20443.090615939578</v>
      </c>
      <c r="AC89" s="13">
        <v>20375.79591319869</v>
      </c>
      <c r="AD89" s="14">
        <f t="shared" si="62"/>
        <v>27706.308114629413</v>
      </c>
      <c r="AE89" s="14">
        <f t="shared" si="63"/>
        <v>27566.529292388197</v>
      </c>
      <c r="AF89" s="14">
        <f t="shared" si="64"/>
        <v>28494.085894051503</v>
      </c>
      <c r="AG89" s="14">
        <f t="shared" si="65"/>
        <v>27564.825720659439</v>
      </c>
      <c r="AH89" s="164">
        <v>27389.867204910581</v>
      </c>
      <c r="AI89" s="164">
        <v>28549.938283493342</v>
      </c>
      <c r="AJ89" s="164">
        <v>29161.792066517035</v>
      </c>
      <c r="AK89" s="164">
        <v>27575.557121109137</v>
      </c>
      <c r="AL89" s="14">
        <f t="shared" si="66"/>
        <v>28733.928512643019</v>
      </c>
      <c r="AM89" s="14">
        <f t="shared" si="67"/>
        <v>28907.050134529556</v>
      </c>
      <c r="AN89" s="14">
        <f t="shared" si="68"/>
        <v>30891.605969126525</v>
      </c>
      <c r="AO89" s="14">
        <f t="shared" si="69"/>
        <v>29942.545008739125</v>
      </c>
      <c r="AP89" s="13">
        <v>1180934</v>
      </c>
      <c r="AQ89" s="13">
        <v>1194974.379</v>
      </c>
      <c r="AR89" s="13">
        <v>1204851.064</v>
      </c>
      <c r="AS89" s="14">
        <f t="shared" si="70"/>
        <v>734.38721100052737</v>
      </c>
      <c r="AT89" s="14">
        <f t="shared" si="71"/>
        <v>749.10985310323088</v>
      </c>
      <c r="AU89" s="14">
        <f t="shared" si="72"/>
        <v>772.23332299206481</v>
      </c>
      <c r="AV89" s="14">
        <f t="shared" si="73"/>
        <v>663.73678712309368</v>
      </c>
      <c r="AW89" s="14">
        <f t="shared" si="74"/>
        <v>782.37720865575386</v>
      </c>
      <c r="AX89" s="14">
        <f t="shared" si="75"/>
        <v>820.70409536839202</v>
      </c>
      <c r="AY89" s="14">
        <f t="shared" si="76"/>
        <v>848.831343525222</v>
      </c>
      <c r="AZ89" s="14">
        <f t="shared" si="77"/>
        <v>728.83153809366956</v>
      </c>
      <c r="BA89" s="14">
        <f t="shared" si="78"/>
        <v>774.08587597989845</v>
      </c>
      <c r="BB89" s="14">
        <f t="shared" si="79"/>
        <v>802.35340753214211</v>
      </c>
      <c r="BC89" s="14">
        <f t="shared" si="80"/>
        <v>874.3714958918755</v>
      </c>
      <c r="BD89" s="14">
        <f t="shared" si="81"/>
        <v>794.01922622532834</v>
      </c>
      <c r="BE89" s="14">
        <f t="shared" si="82"/>
        <v>1611.7479764552845</v>
      </c>
      <c r="BF89" s="14">
        <f t="shared" si="83"/>
        <v>1585.1890401785442</v>
      </c>
      <c r="BG89" s="14">
        <f t="shared" si="84"/>
        <v>1640.6098921284672</v>
      </c>
      <c r="BH89" s="14">
        <f t="shared" si="85"/>
        <v>1642.9926461662403</v>
      </c>
      <c r="BI89" s="14">
        <f t="shared" si="86"/>
        <v>1509.7110307449495</v>
      </c>
      <c r="BJ89" s="14">
        <f t="shared" si="87"/>
        <v>1568.463303131399</v>
      </c>
      <c r="BK89" s="14">
        <f t="shared" si="88"/>
        <v>1591.5383061505081</v>
      </c>
      <c r="BL89" s="14">
        <f t="shared" si="89"/>
        <v>1559.8793196251838</v>
      </c>
      <c r="BM89" s="14">
        <f t="shared" si="90"/>
        <v>1630.4785245295636</v>
      </c>
      <c r="BN89" s="14">
        <f t="shared" si="91"/>
        <v>1616.6984686026478</v>
      </c>
      <c r="BO89" s="14">
        <f t="shared" si="92"/>
        <v>1710.7555588804453</v>
      </c>
      <c r="BP89" s="14">
        <f t="shared" si="93"/>
        <v>1691.1464430759461</v>
      </c>
      <c r="BQ89" s="14">
        <f t="shared" si="94"/>
        <v>2346.1351874558113</v>
      </c>
      <c r="BR89" s="14">
        <f t="shared" si="95"/>
        <v>2334.2988932817748</v>
      </c>
      <c r="BS89" s="14">
        <f t="shared" si="96"/>
        <v>2412.843215120532</v>
      </c>
      <c r="BT89" s="14">
        <f t="shared" si="97"/>
        <v>2306.7294332893339</v>
      </c>
      <c r="BU89" s="14">
        <f t="shared" si="98"/>
        <v>2292.0882394007031</v>
      </c>
      <c r="BV89" s="14">
        <f t="shared" si="99"/>
        <v>2389.1673984997919</v>
      </c>
      <c r="BW89" s="14">
        <f t="shared" si="100"/>
        <v>2440.3696496757307</v>
      </c>
      <c r="BX89" s="14">
        <f t="shared" si="101"/>
        <v>2288.7108577188542</v>
      </c>
      <c r="BY89" s="14">
        <f t="shared" si="102"/>
        <v>2404.5644005094623</v>
      </c>
      <c r="BZ89" s="14">
        <f t="shared" si="103"/>
        <v>2419.0518761347903</v>
      </c>
      <c r="CA89" s="14">
        <f t="shared" si="104"/>
        <v>2585.1270547723207</v>
      </c>
      <c r="CB89" s="14">
        <f t="shared" si="105"/>
        <v>2485.1656693012742</v>
      </c>
    </row>
    <row r="90" spans="1:80" x14ac:dyDescent="0.3">
      <c r="A90" t="s">
        <v>241</v>
      </c>
      <c r="B90" t="s">
        <v>276</v>
      </c>
      <c r="C90" t="s">
        <v>317</v>
      </c>
      <c r="D90" t="s">
        <v>441</v>
      </c>
      <c r="E90" t="s">
        <v>442</v>
      </c>
      <c r="F90" s="13">
        <v>1794.4592994467901</v>
      </c>
      <c r="G90" s="13">
        <v>1876.2438057040717</v>
      </c>
      <c r="H90" s="13">
        <v>1899.3123021475012</v>
      </c>
      <c r="I90" s="13">
        <v>1883.1179790262781</v>
      </c>
      <c r="J90" s="13">
        <v>2427.6552554886657</v>
      </c>
      <c r="K90" s="13">
        <v>2365.0528077298432</v>
      </c>
      <c r="L90" s="13">
        <v>2429.1753025011385</v>
      </c>
      <c r="M90" s="13">
        <v>2390.2171740157746</v>
      </c>
      <c r="N90" s="13">
        <v>1979.1424356950436</v>
      </c>
      <c r="O90" s="13">
        <v>2143.9824474430206</v>
      </c>
      <c r="P90" s="13">
        <v>2037.5275503605112</v>
      </c>
      <c r="Q90" s="13">
        <v>1812.6482714420595</v>
      </c>
      <c r="R90" s="13">
        <v>5119.5065074691774</v>
      </c>
      <c r="S90" s="13">
        <v>5186.7007411039422</v>
      </c>
      <c r="T90" s="13">
        <v>5280.8922208886625</v>
      </c>
      <c r="U90" s="13">
        <v>5327.9961048193018</v>
      </c>
      <c r="V90" s="13">
        <v>5079.1001158608078</v>
      </c>
      <c r="W90" s="13">
        <v>5030.7917058354969</v>
      </c>
      <c r="X90" s="13">
        <v>5170.4240366372642</v>
      </c>
      <c r="Y90" s="13">
        <v>5152.8626963537135</v>
      </c>
      <c r="Z90" s="13">
        <v>5096.8389619179743</v>
      </c>
      <c r="AA90" s="13">
        <v>5137.6900652020595</v>
      </c>
      <c r="AB90" s="13">
        <v>5411.8699362005345</v>
      </c>
      <c r="AC90" s="13">
        <v>5303.0486304836004</v>
      </c>
      <c r="AD90" s="14">
        <f t="shared" si="62"/>
        <v>6913.9658069159677</v>
      </c>
      <c r="AE90" s="14">
        <f t="shared" si="63"/>
        <v>7062.9445468080139</v>
      </c>
      <c r="AF90" s="14">
        <f t="shared" si="64"/>
        <v>7180.2045230361637</v>
      </c>
      <c r="AG90" s="14">
        <f t="shared" si="65"/>
        <v>7211.1140838455794</v>
      </c>
      <c r="AH90" s="164">
        <v>7506.7553713494726</v>
      </c>
      <c r="AI90" s="164">
        <v>7395.8445135653401</v>
      </c>
      <c r="AJ90" s="164">
        <v>7599.5993391384018</v>
      </c>
      <c r="AK90" s="164">
        <v>7543.0798703694891</v>
      </c>
      <c r="AL90" s="14">
        <f t="shared" si="66"/>
        <v>7075.9813976130181</v>
      </c>
      <c r="AM90" s="14">
        <f t="shared" si="67"/>
        <v>7281.6725126450801</v>
      </c>
      <c r="AN90" s="14">
        <f t="shared" si="68"/>
        <v>7449.3974865610453</v>
      </c>
      <c r="AO90" s="14">
        <f t="shared" si="69"/>
        <v>7115.6969019256594</v>
      </c>
      <c r="AP90" s="13">
        <v>302343</v>
      </c>
      <c r="AQ90" s="13">
        <v>308635.31300000002</v>
      </c>
      <c r="AR90" s="13">
        <v>312581.68800000002</v>
      </c>
      <c r="AS90" s="14">
        <f t="shared" si="70"/>
        <v>593.5177263726265</v>
      </c>
      <c r="AT90" s="14">
        <f t="shared" si="71"/>
        <v>620.56796608622381</v>
      </c>
      <c r="AU90" s="14">
        <f t="shared" si="72"/>
        <v>628.19787530966528</v>
      </c>
      <c r="AV90" s="14">
        <f t="shared" si="73"/>
        <v>610.14339568663615</v>
      </c>
      <c r="AW90" s="14">
        <f t="shared" si="74"/>
        <v>786.57728174114197</v>
      </c>
      <c r="AX90" s="14">
        <f t="shared" si="75"/>
        <v>766.29365082726065</v>
      </c>
      <c r="AY90" s="14">
        <f t="shared" si="76"/>
        <v>787.06978760435561</v>
      </c>
      <c r="AZ90" s="14">
        <f t="shared" si="77"/>
        <v>764.66960982556805</v>
      </c>
      <c r="BA90" s="14">
        <f t="shared" si="78"/>
        <v>641.25599124007022</v>
      </c>
      <c r="BB90" s="14">
        <f t="shared" si="79"/>
        <v>694.66530793351592</v>
      </c>
      <c r="BC90" s="14">
        <f t="shared" si="80"/>
        <v>660.17317673577782</v>
      </c>
      <c r="BD90" s="14">
        <f t="shared" si="81"/>
        <v>579.89586115551958</v>
      </c>
      <c r="BE90" s="14">
        <f t="shared" si="82"/>
        <v>1693.2776705494018</v>
      </c>
      <c r="BF90" s="14">
        <f t="shared" si="83"/>
        <v>1715.5021750475262</v>
      </c>
      <c r="BG90" s="14">
        <f t="shared" si="84"/>
        <v>1746.6560234199774</v>
      </c>
      <c r="BH90" s="14">
        <f t="shared" si="85"/>
        <v>1726.3080018388243</v>
      </c>
      <c r="BI90" s="14">
        <f t="shared" si="86"/>
        <v>1645.6639606436763</v>
      </c>
      <c r="BJ90" s="14">
        <f t="shared" si="87"/>
        <v>1630.0116979276108</v>
      </c>
      <c r="BK90" s="14">
        <f t="shared" si="88"/>
        <v>1675.2535496925666</v>
      </c>
      <c r="BL90" s="14">
        <f t="shared" si="89"/>
        <v>1648.4851461784008</v>
      </c>
      <c r="BM90" s="14">
        <f t="shared" si="90"/>
        <v>1651.4114708312634</v>
      </c>
      <c r="BN90" s="14">
        <f t="shared" si="91"/>
        <v>1664.6475140069467</v>
      </c>
      <c r="BO90" s="14">
        <f t="shared" si="92"/>
        <v>1753.483709817915</v>
      </c>
      <c r="BP90" s="14">
        <f t="shared" si="93"/>
        <v>1696.532085553137</v>
      </c>
      <c r="BQ90" s="14">
        <f t="shared" si="94"/>
        <v>2286.795396922028</v>
      </c>
      <c r="BR90" s="14">
        <f t="shared" si="95"/>
        <v>2336.07014113375</v>
      </c>
      <c r="BS90" s="14">
        <f t="shared" si="96"/>
        <v>2374.8538987296429</v>
      </c>
      <c r="BT90" s="14">
        <f t="shared" si="97"/>
        <v>2336.4513975254604</v>
      </c>
      <c r="BU90" s="14">
        <f t="shared" si="98"/>
        <v>2432.2412423848182</v>
      </c>
      <c r="BV90" s="14">
        <f t="shared" si="99"/>
        <v>2396.3053487548714</v>
      </c>
      <c r="BW90" s="14">
        <f t="shared" si="100"/>
        <v>2462.3233372969221</v>
      </c>
      <c r="BX90" s="14">
        <f t="shared" si="101"/>
        <v>2413.1547560039689</v>
      </c>
      <c r="BY90" s="14">
        <f t="shared" si="102"/>
        <v>2292.6674620713338</v>
      </c>
      <c r="BZ90" s="14">
        <f t="shared" si="103"/>
        <v>2359.312821940463</v>
      </c>
      <c r="CA90" s="14">
        <f t="shared" si="104"/>
        <v>2413.6568865536929</v>
      </c>
      <c r="CB90" s="14">
        <f t="shared" si="105"/>
        <v>2276.4279467086567</v>
      </c>
    </row>
    <row r="91" spans="1:80" x14ac:dyDescent="0.3">
      <c r="A91" t="s">
        <v>241</v>
      </c>
      <c r="B91" t="s">
        <v>276</v>
      </c>
      <c r="C91" t="s">
        <v>317</v>
      </c>
      <c r="D91" t="s">
        <v>445</v>
      </c>
      <c r="E91" t="s">
        <v>446</v>
      </c>
      <c r="F91" s="13">
        <v>2980.5890733518027</v>
      </c>
      <c r="G91" s="13">
        <v>3202.1743034240353</v>
      </c>
      <c r="H91" s="13">
        <v>2916.4721537287637</v>
      </c>
      <c r="I91" s="13">
        <v>2976.4068393324469</v>
      </c>
      <c r="J91" s="13">
        <v>3060.4709558401855</v>
      </c>
      <c r="K91" s="13">
        <v>3017.5084059556975</v>
      </c>
      <c r="L91" s="13">
        <v>3226.4402077469031</v>
      </c>
      <c r="M91" s="13">
        <v>3003.9070889298719</v>
      </c>
      <c r="N91" s="13">
        <v>2891.2924790472821</v>
      </c>
      <c r="O91" s="13">
        <v>3206.8934135691061</v>
      </c>
      <c r="P91" s="13">
        <v>3068.1030117248283</v>
      </c>
      <c r="Q91" s="13">
        <v>3319.6622161559644</v>
      </c>
      <c r="R91" s="13">
        <v>4677.1616686263333</v>
      </c>
      <c r="S91" s="13">
        <v>4735.5044585405358</v>
      </c>
      <c r="T91" s="13">
        <v>4858.8276784241862</v>
      </c>
      <c r="U91" s="13">
        <v>4795.1190405211437</v>
      </c>
      <c r="V91" s="13">
        <v>4872.9994448507787</v>
      </c>
      <c r="W91" s="13">
        <v>4713.4421168117806</v>
      </c>
      <c r="X91" s="13">
        <v>5032.0012809189275</v>
      </c>
      <c r="Y91" s="13">
        <v>4961.5654635609972</v>
      </c>
      <c r="Z91" s="13">
        <v>4406.4393202198307</v>
      </c>
      <c r="AA91" s="13">
        <v>4393.0908826584055</v>
      </c>
      <c r="AB91" s="13">
        <v>4670.836823348809</v>
      </c>
      <c r="AC91" s="13">
        <v>4670.342108796809</v>
      </c>
      <c r="AD91" s="14">
        <f t="shared" si="62"/>
        <v>7657.7507419781359</v>
      </c>
      <c r="AE91" s="14">
        <f t="shared" si="63"/>
        <v>7937.6787619645711</v>
      </c>
      <c r="AF91" s="14">
        <f t="shared" si="64"/>
        <v>7775.2998321529503</v>
      </c>
      <c r="AG91" s="14">
        <f t="shared" si="65"/>
        <v>7771.5258798535906</v>
      </c>
      <c r="AH91" s="164">
        <v>7933.4704006909651</v>
      </c>
      <c r="AI91" s="164">
        <v>7730.9505227674781</v>
      </c>
      <c r="AJ91" s="164">
        <v>8258.4414886658305</v>
      </c>
      <c r="AK91" s="164">
        <v>7965.4725524908681</v>
      </c>
      <c r="AL91" s="14">
        <f t="shared" si="66"/>
        <v>7297.7317992671124</v>
      </c>
      <c r="AM91" s="14">
        <f t="shared" si="67"/>
        <v>7599.9842962275115</v>
      </c>
      <c r="AN91" s="14">
        <f t="shared" si="68"/>
        <v>7738.9398350736374</v>
      </c>
      <c r="AO91" s="14">
        <f t="shared" si="69"/>
        <v>7990.0043249527735</v>
      </c>
      <c r="AP91" s="13">
        <v>269100</v>
      </c>
      <c r="AQ91" s="13">
        <v>272564.57199999999</v>
      </c>
      <c r="AR91" s="13">
        <v>274552.212</v>
      </c>
      <c r="AS91" s="14">
        <f t="shared" si="70"/>
        <v>1107.6139254373104</v>
      </c>
      <c r="AT91" s="14">
        <f t="shared" si="71"/>
        <v>1189.9570061033205</v>
      </c>
      <c r="AU91" s="14">
        <f t="shared" si="72"/>
        <v>1083.7874967405291</v>
      </c>
      <c r="AV91" s="14">
        <f t="shared" si="73"/>
        <v>1092.0006285088464</v>
      </c>
      <c r="AW91" s="14">
        <f t="shared" si="74"/>
        <v>1122.842537231943</v>
      </c>
      <c r="AX91" s="14">
        <f t="shared" si="75"/>
        <v>1107.0801989466547</v>
      </c>
      <c r="AY91" s="14">
        <f t="shared" si="76"/>
        <v>1183.734255729649</v>
      </c>
      <c r="AZ91" s="14">
        <f t="shared" si="77"/>
        <v>1094.1114140176267</v>
      </c>
      <c r="BA91" s="14">
        <f t="shared" si="78"/>
        <v>1060.7734005310426</v>
      </c>
      <c r="BB91" s="14">
        <f t="shared" si="79"/>
        <v>1176.5628196055893</v>
      </c>
      <c r="BC91" s="14">
        <f t="shared" si="80"/>
        <v>1125.6426281713634</v>
      </c>
      <c r="BD91" s="14">
        <f t="shared" si="81"/>
        <v>1209.1187289927805</v>
      </c>
      <c r="BE91" s="14">
        <f t="shared" si="82"/>
        <v>1738.0756851082622</v>
      </c>
      <c r="BF91" s="14">
        <f t="shared" si="83"/>
        <v>1759.7563948496975</v>
      </c>
      <c r="BG91" s="14">
        <f t="shared" si="84"/>
        <v>1805.5844215623135</v>
      </c>
      <c r="BH91" s="14">
        <f t="shared" si="85"/>
        <v>1759.2598353248727</v>
      </c>
      <c r="BI91" s="14">
        <f t="shared" si="86"/>
        <v>1787.8330294704547</v>
      </c>
      <c r="BJ91" s="14">
        <f t="shared" si="87"/>
        <v>1729.2937531190887</v>
      </c>
      <c r="BK91" s="14">
        <f t="shared" si="88"/>
        <v>1846.1685038505032</v>
      </c>
      <c r="BL91" s="14">
        <f t="shared" si="89"/>
        <v>1807.1482387331839</v>
      </c>
      <c r="BM91" s="14">
        <f t="shared" si="90"/>
        <v>1616.658866516163</v>
      </c>
      <c r="BN91" s="14">
        <f t="shared" si="91"/>
        <v>1611.7615178022497</v>
      </c>
      <c r="BO91" s="14">
        <f t="shared" si="92"/>
        <v>1713.6624870486869</v>
      </c>
      <c r="BP91" s="14">
        <f t="shared" si="93"/>
        <v>1701.076117644541</v>
      </c>
      <c r="BQ91" s="14">
        <f t="shared" si="94"/>
        <v>2845.6896105455726</v>
      </c>
      <c r="BR91" s="14">
        <f t="shared" si="95"/>
        <v>2949.7134009530182</v>
      </c>
      <c r="BS91" s="14">
        <f t="shared" si="96"/>
        <v>2889.3719183028429</v>
      </c>
      <c r="BT91" s="14">
        <f t="shared" si="97"/>
        <v>2851.2604638337189</v>
      </c>
      <c r="BU91" s="14">
        <f t="shared" si="98"/>
        <v>2910.6755667023981</v>
      </c>
      <c r="BV91" s="14">
        <f t="shared" si="99"/>
        <v>2836.3739520657432</v>
      </c>
      <c r="BW91" s="14">
        <f t="shared" si="100"/>
        <v>3029.9027595801522</v>
      </c>
      <c r="BX91" s="14">
        <f t="shared" si="101"/>
        <v>2901.2596527508103</v>
      </c>
      <c r="BY91" s="14">
        <f t="shared" si="102"/>
        <v>2677.4322670472056</v>
      </c>
      <c r="BZ91" s="14">
        <f t="shared" si="103"/>
        <v>2788.3243374078388</v>
      </c>
      <c r="CA91" s="14">
        <f t="shared" si="104"/>
        <v>2839.3051152200505</v>
      </c>
      <c r="CB91" s="14">
        <f t="shared" si="105"/>
        <v>2910.1948466373215</v>
      </c>
    </row>
    <row r="92" spans="1:80" x14ac:dyDescent="0.3">
      <c r="A92" t="s">
        <v>259</v>
      </c>
      <c r="B92" t="s">
        <v>283</v>
      </c>
      <c r="C92" t="s">
        <v>307</v>
      </c>
      <c r="D92" t="s">
        <v>449</v>
      </c>
      <c r="E92" t="s">
        <v>450</v>
      </c>
      <c r="F92" s="13">
        <v>567.99999999999989</v>
      </c>
      <c r="G92" s="13">
        <v>660.99999999999989</v>
      </c>
      <c r="H92" s="13">
        <v>673.99999999999989</v>
      </c>
      <c r="I92" s="13">
        <v>502.99999999999989</v>
      </c>
      <c r="J92" s="13">
        <v>568.99999999999989</v>
      </c>
      <c r="K92" s="13">
        <v>605.99999999999989</v>
      </c>
      <c r="L92" s="13">
        <v>590.99999999999989</v>
      </c>
      <c r="M92" s="13">
        <v>578.99999999999989</v>
      </c>
      <c r="N92" s="13">
        <v>625.99999999999989</v>
      </c>
      <c r="O92" s="13">
        <v>710.99999999999989</v>
      </c>
      <c r="P92" s="13">
        <v>796.99999999999977</v>
      </c>
      <c r="Q92" s="13">
        <v>766.99999999999989</v>
      </c>
      <c r="R92" s="13">
        <v>2576.9999999999995</v>
      </c>
      <c r="S92" s="13">
        <v>2580.9999999999995</v>
      </c>
      <c r="T92" s="13">
        <v>2861.9999999999995</v>
      </c>
      <c r="U92" s="13">
        <v>2792.9999999999995</v>
      </c>
      <c r="V92" s="13">
        <v>2575.9999999999995</v>
      </c>
      <c r="W92" s="13">
        <v>2560.9999999999995</v>
      </c>
      <c r="X92" s="13">
        <v>2634.9999999999995</v>
      </c>
      <c r="Y92" s="13">
        <v>2508.9999999999995</v>
      </c>
      <c r="Z92" s="13">
        <v>2687.9999999999995</v>
      </c>
      <c r="AA92" s="13">
        <v>2707.9999999999995</v>
      </c>
      <c r="AB92" s="13">
        <v>2832.9999999999995</v>
      </c>
      <c r="AC92" s="13">
        <v>2885.9999999999995</v>
      </c>
      <c r="AD92" s="14">
        <f t="shared" si="62"/>
        <v>3144.9999999999995</v>
      </c>
      <c r="AE92" s="14">
        <f t="shared" si="63"/>
        <v>3241.9999999999995</v>
      </c>
      <c r="AF92" s="14">
        <f t="shared" si="64"/>
        <v>3535.9999999999995</v>
      </c>
      <c r="AG92" s="14">
        <f t="shared" si="65"/>
        <v>3295.9999999999995</v>
      </c>
      <c r="AH92" s="164">
        <v>3144.9999999999991</v>
      </c>
      <c r="AI92" s="164">
        <v>3166.9999999999991</v>
      </c>
      <c r="AJ92" s="164">
        <v>3225.9999999999991</v>
      </c>
      <c r="AK92" s="164">
        <v>3087.9999999999991</v>
      </c>
      <c r="AL92" s="14">
        <f t="shared" si="66"/>
        <v>3313.9999999999995</v>
      </c>
      <c r="AM92" s="14">
        <f t="shared" si="67"/>
        <v>3418.9999999999995</v>
      </c>
      <c r="AN92" s="14">
        <f t="shared" si="68"/>
        <v>3629.9999999999991</v>
      </c>
      <c r="AO92" s="14">
        <f t="shared" si="69"/>
        <v>3652.9999999999995</v>
      </c>
      <c r="AP92" s="13">
        <v>140984</v>
      </c>
      <c r="AQ92" s="13">
        <v>141101.32399999999</v>
      </c>
      <c r="AR92" s="13">
        <v>141637.27799999999</v>
      </c>
      <c r="AS92" s="14">
        <f t="shared" si="70"/>
        <v>402.88259660670707</v>
      </c>
      <c r="AT92" s="14">
        <f t="shared" si="71"/>
        <v>468.84752879759401</v>
      </c>
      <c r="AU92" s="14">
        <f t="shared" si="72"/>
        <v>478.06843329739536</v>
      </c>
      <c r="AV92" s="14">
        <f t="shared" si="73"/>
        <v>356.48141756628723</v>
      </c>
      <c r="AW92" s="14">
        <f t="shared" si="74"/>
        <v>403.25631529864302</v>
      </c>
      <c r="AX92" s="14">
        <f t="shared" si="75"/>
        <v>429.47860645163041</v>
      </c>
      <c r="AY92" s="14">
        <f t="shared" si="76"/>
        <v>418.84794787609502</v>
      </c>
      <c r="AZ92" s="14">
        <f t="shared" si="77"/>
        <v>408.79068574023285</v>
      </c>
      <c r="BA92" s="14">
        <f t="shared" si="78"/>
        <v>443.65281788567762</v>
      </c>
      <c r="BB92" s="14">
        <f t="shared" si="79"/>
        <v>503.89321648037827</v>
      </c>
      <c r="BC92" s="14">
        <f t="shared" si="80"/>
        <v>564.84232564678121</v>
      </c>
      <c r="BD92" s="14">
        <f t="shared" si="81"/>
        <v>541.52410356262283</v>
      </c>
      <c r="BE92" s="14">
        <f t="shared" si="82"/>
        <v>1827.8669919990919</v>
      </c>
      <c r="BF92" s="14">
        <f t="shared" si="83"/>
        <v>1830.7041933836458</v>
      </c>
      <c r="BG92" s="14">
        <f t="shared" si="84"/>
        <v>2030.0175906485838</v>
      </c>
      <c r="BH92" s="14">
        <f t="shared" si="85"/>
        <v>1979.4286267646926</v>
      </c>
      <c r="BI92" s="14">
        <f t="shared" si="86"/>
        <v>1825.6384327052806</v>
      </c>
      <c r="BJ92" s="14">
        <f t="shared" si="87"/>
        <v>1815.007774129745</v>
      </c>
      <c r="BK92" s="14">
        <f t="shared" si="88"/>
        <v>1867.4523564357198</v>
      </c>
      <c r="BL92" s="14">
        <f t="shared" si="89"/>
        <v>1771.4263048743423</v>
      </c>
      <c r="BM92" s="14">
        <f t="shared" si="90"/>
        <v>1905.014016735945</v>
      </c>
      <c r="BN92" s="14">
        <f t="shared" si="91"/>
        <v>1919.188228169992</v>
      </c>
      <c r="BO92" s="14">
        <f t="shared" si="92"/>
        <v>2007.7770496327869</v>
      </c>
      <c r="BP92" s="14">
        <f t="shared" si="93"/>
        <v>2037.5991693373264</v>
      </c>
      <c r="BQ92" s="14">
        <f t="shared" si="94"/>
        <v>2230.7495886057986</v>
      </c>
      <c r="BR92" s="14">
        <f t="shared" si="95"/>
        <v>2299.5517221812402</v>
      </c>
      <c r="BS92" s="14">
        <f t="shared" si="96"/>
        <v>2508.0860239459794</v>
      </c>
      <c r="BT92" s="14">
        <f t="shared" si="97"/>
        <v>2335.9100443309799</v>
      </c>
      <c r="BU92" s="14">
        <f t="shared" si="98"/>
        <v>2228.8947480039233</v>
      </c>
      <c r="BV92" s="14">
        <f t="shared" si="99"/>
        <v>2244.4863805813752</v>
      </c>
      <c r="BW92" s="14">
        <f t="shared" si="100"/>
        <v>2286.3003043118142</v>
      </c>
      <c r="BX92" s="14">
        <f t="shared" si="101"/>
        <v>2180.216990614575</v>
      </c>
      <c r="BY92" s="14">
        <f t="shared" si="102"/>
        <v>2348.6668346216225</v>
      </c>
      <c r="BZ92" s="14">
        <f t="shared" si="103"/>
        <v>2423.08144465037</v>
      </c>
      <c r="CA92" s="14">
        <f t="shared" si="104"/>
        <v>2572.619375279568</v>
      </c>
      <c r="CB92" s="14">
        <f t="shared" si="105"/>
        <v>2579.1232728999494</v>
      </c>
    </row>
    <row r="93" spans="1:80" x14ac:dyDescent="0.3">
      <c r="A93" t="s">
        <v>241</v>
      </c>
      <c r="B93" t="s">
        <v>276</v>
      </c>
      <c r="C93" t="s">
        <v>317</v>
      </c>
      <c r="D93" t="s">
        <v>451</v>
      </c>
      <c r="E93" t="s">
        <v>452</v>
      </c>
      <c r="F93" s="13">
        <v>1579.7702163485219</v>
      </c>
      <c r="G93" s="13">
        <v>1514.1166589518393</v>
      </c>
      <c r="H93" s="13">
        <v>1551.0153419746721</v>
      </c>
      <c r="I93" s="13">
        <v>1494.1478015443081</v>
      </c>
      <c r="J93" s="13">
        <v>1598.6034086374252</v>
      </c>
      <c r="K93" s="13">
        <v>1611.729979491518</v>
      </c>
      <c r="L93" s="13">
        <v>1615.4040791478001</v>
      </c>
      <c r="M93" s="13">
        <v>1578.3885968928271</v>
      </c>
      <c r="N93" s="13">
        <v>1679.8778751112968</v>
      </c>
      <c r="O93" s="13">
        <v>1668.9031308356643</v>
      </c>
      <c r="P93" s="13">
        <v>1795.708927555223</v>
      </c>
      <c r="Q93" s="13">
        <v>1638.0493561336384</v>
      </c>
      <c r="R93" s="13">
        <v>3424.0087838781274</v>
      </c>
      <c r="S93" s="13">
        <v>3350.8640395654611</v>
      </c>
      <c r="T93" s="13">
        <v>3484.55061724607</v>
      </c>
      <c r="U93" s="13">
        <v>3352.74483324011</v>
      </c>
      <c r="V93" s="13">
        <v>3425.5885270808003</v>
      </c>
      <c r="W93" s="13">
        <v>3460.126960266035</v>
      </c>
      <c r="X93" s="13">
        <v>3472.773610504576</v>
      </c>
      <c r="Y93" s="13">
        <v>3394.8049666260004</v>
      </c>
      <c r="Z93" s="13">
        <v>3253.9859767652752</v>
      </c>
      <c r="AA93" s="13">
        <v>3100.4186620916062</v>
      </c>
      <c r="AB93" s="13">
        <v>3360.7095118416573</v>
      </c>
      <c r="AC93" s="13">
        <v>3262.3100403302678</v>
      </c>
      <c r="AD93" s="14">
        <f t="shared" si="62"/>
        <v>5003.7790002266493</v>
      </c>
      <c r="AE93" s="14">
        <f t="shared" si="63"/>
        <v>4864.9806985173</v>
      </c>
      <c r="AF93" s="14">
        <f t="shared" si="64"/>
        <v>5035.5659592207421</v>
      </c>
      <c r="AG93" s="14">
        <f t="shared" si="65"/>
        <v>4846.8926347844181</v>
      </c>
      <c r="AH93" s="164">
        <v>5024.1919357182251</v>
      </c>
      <c r="AI93" s="164">
        <v>5071.856939757552</v>
      </c>
      <c r="AJ93" s="164">
        <v>5088.1776896523761</v>
      </c>
      <c r="AK93" s="164">
        <v>4973.1935635188274</v>
      </c>
      <c r="AL93" s="14">
        <f t="shared" si="66"/>
        <v>4933.863851876572</v>
      </c>
      <c r="AM93" s="14">
        <f t="shared" si="67"/>
        <v>4769.3217929272705</v>
      </c>
      <c r="AN93" s="14">
        <f t="shared" si="68"/>
        <v>5156.4184393968808</v>
      </c>
      <c r="AO93" s="14">
        <f t="shared" si="69"/>
        <v>4900.3593964639058</v>
      </c>
      <c r="AP93" s="13">
        <v>235000</v>
      </c>
      <c r="AQ93" s="13">
        <v>239606.924</v>
      </c>
      <c r="AR93" s="13">
        <v>242802.63099999999</v>
      </c>
      <c r="AS93" s="14">
        <f t="shared" si="70"/>
        <v>672.24264525469016</v>
      </c>
      <c r="AT93" s="14">
        <f t="shared" si="71"/>
        <v>644.30496125610182</v>
      </c>
      <c r="AU93" s="14">
        <f t="shared" si="72"/>
        <v>660.00652849986045</v>
      </c>
      <c r="AV93" s="14">
        <f t="shared" si="73"/>
        <v>623.58289844090996</v>
      </c>
      <c r="AW93" s="14">
        <f t="shared" si="74"/>
        <v>667.1774679756021</v>
      </c>
      <c r="AX93" s="14">
        <f t="shared" si="75"/>
        <v>672.65584507546112</v>
      </c>
      <c r="AY93" s="14">
        <f t="shared" si="76"/>
        <v>674.18923133782232</v>
      </c>
      <c r="AZ93" s="14">
        <f t="shared" si="77"/>
        <v>650.070631603999</v>
      </c>
      <c r="BA93" s="14">
        <f t="shared" si="78"/>
        <v>701.09738360953907</v>
      </c>
      <c r="BB93" s="14">
        <f t="shared" si="79"/>
        <v>696.51707178364518</v>
      </c>
      <c r="BC93" s="14">
        <f t="shared" si="80"/>
        <v>749.43949764791569</v>
      </c>
      <c r="BD93" s="14">
        <f t="shared" si="81"/>
        <v>674.6423419660714</v>
      </c>
      <c r="BE93" s="14">
        <f t="shared" si="82"/>
        <v>1457.0250144162244</v>
      </c>
      <c r="BF93" s="14">
        <f t="shared" si="83"/>
        <v>1425.8995913044514</v>
      </c>
      <c r="BG93" s="14">
        <f t="shared" si="84"/>
        <v>1482.7874967004554</v>
      </c>
      <c r="BH93" s="14">
        <f t="shared" si="85"/>
        <v>1399.2687595455757</v>
      </c>
      <c r="BI93" s="14">
        <f t="shared" si="86"/>
        <v>1429.6700904523111</v>
      </c>
      <c r="BJ93" s="14">
        <f t="shared" si="87"/>
        <v>1444.0847127881975</v>
      </c>
      <c r="BK93" s="14">
        <f t="shared" si="88"/>
        <v>1449.3627949184706</v>
      </c>
      <c r="BL93" s="14">
        <f t="shared" si="89"/>
        <v>1398.1747037271602</v>
      </c>
      <c r="BM93" s="14">
        <f t="shared" si="90"/>
        <v>1358.0517300765796</v>
      </c>
      <c r="BN93" s="14">
        <f t="shared" si="91"/>
        <v>1293.9603790796989</v>
      </c>
      <c r="BO93" s="14">
        <f t="shared" si="92"/>
        <v>1402.59281983089</v>
      </c>
      <c r="BP93" s="14">
        <f t="shared" si="93"/>
        <v>1343.6057207840834</v>
      </c>
      <c r="BQ93" s="14">
        <f t="shared" si="94"/>
        <v>2129.2676596709148</v>
      </c>
      <c r="BR93" s="14">
        <f t="shared" si="95"/>
        <v>2070.2045525605531</v>
      </c>
      <c r="BS93" s="14">
        <f t="shared" si="96"/>
        <v>2142.7940252003159</v>
      </c>
      <c r="BT93" s="14">
        <f t="shared" si="97"/>
        <v>2022.8516579864856</v>
      </c>
      <c r="BU93" s="14">
        <f t="shared" si="98"/>
        <v>2096.8475584279131</v>
      </c>
      <c r="BV93" s="14">
        <f t="shared" si="99"/>
        <v>2116.7405578636585</v>
      </c>
      <c r="BW93" s="14">
        <f t="shared" si="100"/>
        <v>2123.5520262562932</v>
      </c>
      <c r="BX93" s="14">
        <f t="shared" si="101"/>
        <v>2048.2453353311594</v>
      </c>
      <c r="BY93" s="14">
        <f t="shared" si="102"/>
        <v>2059.1491136861187</v>
      </c>
      <c r="BZ93" s="14">
        <f t="shared" si="103"/>
        <v>1990.4774508633441</v>
      </c>
      <c r="CA93" s="14">
        <f t="shared" si="104"/>
        <v>2152.0323174788055</v>
      </c>
      <c r="CB93" s="14">
        <f t="shared" si="105"/>
        <v>2018.2480627501543</v>
      </c>
    </row>
    <row r="94" spans="1:80" x14ac:dyDescent="0.3">
      <c r="A94" t="s">
        <v>241</v>
      </c>
      <c r="B94" t="s">
        <v>276</v>
      </c>
      <c r="C94" t="s">
        <v>317</v>
      </c>
      <c r="D94" t="s">
        <v>453</v>
      </c>
      <c r="E94" t="s">
        <v>454</v>
      </c>
      <c r="F94" s="13">
        <v>801.05742422226206</v>
      </c>
      <c r="G94" s="13">
        <v>789.39566118150651</v>
      </c>
      <c r="H94" s="13">
        <v>793.15653624366587</v>
      </c>
      <c r="I94" s="13">
        <v>762.31602167712595</v>
      </c>
      <c r="J94" s="13">
        <v>815.76379587041379</v>
      </c>
      <c r="K94" s="13">
        <v>855.65199442021913</v>
      </c>
      <c r="L94" s="13">
        <v>813.79835745015544</v>
      </c>
      <c r="M94" s="13">
        <v>785.7288324377696</v>
      </c>
      <c r="N94" s="13">
        <v>841.44248256354103</v>
      </c>
      <c r="O94" s="13">
        <v>882.51702870675626</v>
      </c>
      <c r="P94" s="13">
        <v>927.62355387750449</v>
      </c>
      <c r="Q94" s="13">
        <v>872.58411777927836</v>
      </c>
      <c r="R94" s="13">
        <v>2039.3783483834782</v>
      </c>
      <c r="S94" s="13">
        <v>2047.7519303560734</v>
      </c>
      <c r="T94" s="13">
        <v>2116.6596982873166</v>
      </c>
      <c r="U94" s="13">
        <v>2046.7734516548403</v>
      </c>
      <c r="V94" s="13">
        <v>2060.8965960801993</v>
      </c>
      <c r="W94" s="13">
        <v>2020.5468932156323</v>
      </c>
      <c r="X94" s="13">
        <v>2103.9474537115789</v>
      </c>
      <c r="Y94" s="13">
        <v>2099.7957153728903</v>
      </c>
      <c r="Z94" s="13">
        <v>1984.8640580262452</v>
      </c>
      <c r="AA94" s="13">
        <v>2092.535298273413</v>
      </c>
      <c r="AB94" s="13">
        <v>2184.8720418002363</v>
      </c>
      <c r="AC94" s="13">
        <v>2239.6133474563812</v>
      </c>
      <c r="AD94" s="14">
        <f t="shared" si="62"/>
        <v>2840.4357726057401</v>
      </c>
      <c r="AE94" s="14">
        <f t="shared" si="63"/>
        <v>2837.14759153758</v>
      </c>
      <c r="AF94" s="14">
        <f t="shared" si="64"/>
        <v>2909.8162345309825</v>
      </c>
      <c r="AG94" s="14">
        <f t="shared" si="65"/>
        <v>2809.0894733319665</v>
      </c>
      <c r="AH94" s="164">
        <v>2876.6603919506128</v>
      </c>
      <c r="AI94" s="164">
        <v>2876.198887635851</v>
      </c>
      <c r="AJ94" s="164">
        <v>2917.7458111617343</v>
      </c>
      <c r="AK94" s="164">
        <v>2885.5245478106599</v>
      </c>
      <c r="AL94" s="14">
        <f t="shared" si="66"/>
        <v>2826.306540589786</v>
      </c>
      <c r="AM94" s="14">
        <f t="shared" si="67"/>
        <v>2975.0523269801693</v>
      </c>
      <c r="AN94" s="14">
        <f t="shared" si="68"/>
        <v>3112.4955956777408</v>
      </c>
      <c r="AO94" s="14">
        <f t="shared" si="69"/>
        <v>3112.1974652356594</v>
      </c>
      <c r="AP94" s="13">
        <v>155741</v>
      </c>
      <c r="AQ94" s="13">
        <v>156345.32699999999</v>
      </c>
      <c r="AR94" s="13">
        <v>156182.81400000001</v>
      </c>
      <c r="AS94" s="14">
        <f t="shared" si="70"/>
        <v>514.35230557288196</v>
      </c>
      <c r="AT94" s="14">
        <f t="shared" si="71"/>
        <v>506.86438457535684</v>
      </c>
      <c r="AU94" s="14">
        <f t="shared" si="72"/>
        <v>509.27921115420207</v>
      </c>
      <c r="AV94" s="14">
        <f t="shared" si="73"/>
        <v>487.58478190852867</v>
      </c>
      <c r="AW94" s="14">
        <f t="shared" si="74"/>
        <v>521.77050093119431</v>
      </c>
      <c r="AX94" s="14">
        <f t="shared" si="75"/>
        <v>547.28338277754813</v>
      </c>
      <c r="AY94" s="14">
        <f t="shared" si="76"/>
        <v>520.51338729820532</v>
      </c>
      <c r="AZ94" s="14">
        <f t="shared" si="77"/>
        <v>503.08277352319283</v>
      </c>
      <c r="BA94" s="14">
        <f t="shared" si="78"/>
        <v>538.1948400437584</v>
      </c>
      <c r="BB94" s="14">
        <f t="shared" si="79"/>
        <v>564.46652141176969</v>
      </c>
      <c r="BC94" s="14">
        <f t="shared" si="80"/>
        <v>593.31709599322051</v>
      </c>
      <c r="BD94" s="14">
        <f t="shared" si="81"/>
        <v>558.69406846471486</v>
      </c>
      <c r="BE94" s="14">
        <f t="shared" si="82"/>
        <v>1309.4678654840268</v>
      </c>
      <c r="BF94" s="14">
        <f t="shared" si="83"/>
        <v>1314.8444727824231</v>
      </c>
      <c r="BG94" s="14">
        <f t="shared" si="84"/>
        <v>1359.0895771102771</v>
      </c>
      <c r="BH94" s="14">
        <f t="shared" si="85"/>
        <v>1309.136314419452</v>
      </c>
      <c r="BI94" s="14">
        <f t="shared" si="86"/>
        <v>1318.1696156996104</v>
      </c>
      <c r="BJ94" s="14">
        <f t="shared" si="87"/>
        <v>1292.3615511806327</v>
      </c>
      <c r="BK94" s="14">
        <f t="shared" si="88"/>
        <v>1345.7053652211678</v>
      </c>
      <c r="BL94" s="14">
        <f t="shared" si="89"/>
        <v>1344.4473572955922</v>
      </c>
      <c r="BM94" s="14">
        <f t="shared" si="90"/>
        <v>1269.5384608625018</v>
      </c>
      <c r="BN94" s="14">
        <f t="shared" si="91"/>
        <v>1338.4060390071097</v>
      </c>
      <c r="BO94" s="14">
        <f t="shared" si="92"/>
        <v>1397.465523098261</v>
      </c>
      <c r="BP94" s="14">
        <f t="shared" si="93"/>
        <v>1433.9691353341739</v>
      </c>
      <c r="BQ94" s="14">
        <f t="shared" si="94"/>
        <v>1823.8201710569085</v>
      </c>
      <c r="BR94" s="14">
        <f t="shared" si="95"/>
        <v>1821.7088573577798</v>
      </c>
      <c r="BS94" s="14">
        <f t="shared" si="96"/>
        <v>1868.3687882644792</v>
      </c>
      <c r="BT94" s="14">
        <f t="shared" si="97"/>
        <v>1796.7210963279808</v>
      </c>
      <c r="BU94" s="14">
        <f t="shared" si="98"/>
        <v>1839.9401166308046</v>
      </c>
      <c r="BV94" s="14">
        <f t="shared" si="99"/>
        <v>1839.6449339581802</v>
      </c>
      <c r="BW94" s="14">
        <f t="shared" si="100"/>
        <v>1866.2187525193729</v>
      </c>
      <c r="BX94" s="14">
        <f t="shared" si="101"/>
        <v>1847.530130818785</v>
      </c>
      <c r="BY94" s="14">
        <f t="shared" si="102"/>
        <v>1807.73330090626</v>
      </c>
      <c r="BZ94" s="14">
        <f t="shared" si="103"/>
        <v>1902.8725604188792</v>
      </c>
      <c r="CA94" s="14">
        <f t="shared" si="104"/>
        <v>1990.7826190914816</v>
      </c>
      <c r="CB94" s="14">
        <f t="shared" si="105"/>
        <v>1992.6632037988886</v>
      </c>
    </row>
    <row r="95" spans="1:80" x14ac:dyDescent="0.3">
      <c r="A95" t="s">
        <v>259</v>
      </c>
      <c r="B95" t="s">
        <v>283</v>
      </c>
      <c r="C95" t="s">
        <v>313</v>
      </c>
      <c r="D95" t="s">
        <v>457</v>
      </c>
      <c r="E95" t="s">
        <v>458</v>
      </c>
      <c r="F95" s="13">
        <v>14484.85062665123</v>
      </c>
      <c r="G95" s="13">
        <v>15241.009078123119</v>
      </c>
      <c r="H95" s="13">
        <v>15872.626349045637</v>
      </c>
      <c r="I95" s="13">
        <v>15424.095766874374</v>
      </c>
      <c r="J95" s="13">
        <v>14898.016712125864</v>
      </c>
      <c r="K95" s="13">
        <v>14902.212277992825</v>
      </c>
      <c r="L95" s="13">
        <v>15534.439578548292</v>
      </c>
      <c r="M95" s="13">
        <v>15505.947669284727</v>
      </c>
      <c r="N95" s="13">
        <v>16086.139649185365</v>
      </c>
      <c r="O95" s="13">
        <v>16469.862029629439</v>
      </c>
      <c r="P95" s="13">
        <v>16841.221825436332</v>
      </c>
      <c r="Q95" s="13">
        <v>17752.598058953332</v>
      </c>
      <c r="R95" s="13">
        <v>26293.493001553245</v>
      </c>
      <c r="S95" s="13">
        <v>24605.588862752578</v>
      </c>
      <c r="T95" s="13">
        <v>25726.215062155992</v>
      </c>
      <c r="U95" s="13">
        <v>26239.177714256894</v>
      </c>
      <c r="V95" s="13">
        <v>25666.525105254885</v>
      </c>
      <c r="W95" s="13">
        <v>25701.728302216383</v>
      </c>
      <c r="X95" s="13">
        <v>26350.348422555035</v>
      </c>
      <c r="Y95" s="13">
        <v>26581.211990145755</v>
      </c>
      <c r="Z95" s="13">
        <v>25929.113676705267</v>
      </c>
      <c r="AA95" s="13">
        <v>25551.345389387272</v>
      </c>
      <c r="AB95" s="13">
        <v>26324.672612508555</v>
      </c>
      <c r="AC95" s="13">
        <v>26413.805026931957</v>
      </c>
      <c r="AD95" s="14">
        <f t="shared" si="62"/>
        <v>40778.343628204471</v>
      </c>
      <c r="AE95" s="14">
        <f t="shared" si="63"/>
        <v>39846.597940875698</v>
      </c>
      <c r="AF95" s="14">
        <f t="shared" si="64"/>
        <v>41598.841411201633</v>
      </c>
      <c r="AG95" s="14">
        <f t="shared" si="65"/>
        <v>41663.273481131269</v>
      </c>
      <c r="AH95" s="164">
        <v>40564.541817380756</v>
      </c>
      <c r="AI95" s="164">
        <v>40603.940580209208</v>
      </c>
      <c r="AJ95" s="164">
        <v>41884.788001103327</v>
      </c>
      <c r="AK95" s="164">
        <v>42087.159659430486</v>
      </c>
      <c r="AL95" s="14">
        <f t="shared" si="66"/>
        <v>42015.253325890633</v>
      </c>
      <c r="AM95" s="14">
        <f t="shared" si="67"/>
        <v>42021.207419016711</v>
      </c>
      <c r="AN95" s="14">
        <f t="shared" si="68"/>
        <v>43165.894437944888</v>
      </c>
      <c r="AO95" s="14">
        <f t="shared" si="69"/>
        <v>44166.403085885293</v>
      </c>
      <c r="AP95" s="13">
        <v>1554636</v>
      </c>
      <c r="AQ95" s="13">
        <v>1565757.5989999999</v>
      </c>
      <c r="AR95" s="13">
        <v>1578851.1499999997</v>
      </c>
      <c r="AS95" s="14">
        <f t="shared" si="70"/>
        <v>931.71974833023489</v>
      </c>
      <c r="AT95" s="14">
        <f t="shared" si="71"/>
        <v>980.3586870574926</v>
      </c>
      <c r="AU95" s="14">
        <f t="shared" si="72"/>
        <v>1020.9866714166941</v>
      </c>
      <c r="AV95" s="14">
        <f t="shared" si="73"/>
        <v>985.08835446337662</v>
      </c>
      <c r="AW95" s="14">
        <f t="shared" si="74"/>
        <v>951.4893443046841</v>
      </c>
      <c r="AX95" s="14">
        <f t="shared" si="75"/>
        <v>951.75730186526948</v>
      </c>
      <c r="AY95" s="14">
        <f t="shared" si="76"/>
        <v>992.13566572946229</v>
      </c>
      <c r="AZ95" s="14">
        <f t="shared" si="77"/>
        <v>982.10320012020964</v>
      </c>
      <c r="BA95" s="14">
        <f t="shared" si="78"/>
        <v>1027.3710093732948</v>
      </c>
      <c r="BB95" s="14">
        <f t="shared" si="79"/>
        <v>1051.8781476869869</v>
      </c>
      <c r="BC95" s="14">
        <f t="shared" si="80"/>
        <v>1075.595726707141</v>
      </c>
      <c r="BD95" s="14">
        <f t="shared" si="81"/>
        <v>1124.3997294458907</v>
      </c>
      <c r="BE95" s="14">
        <f t="shared" si="82"/>
        <v>1691.2957760886309</v>
      </c>
      <c r="BF95" s="14">
        <f t="shared" si="83"/>
        <v>1582.723471137461</v>
      </c>
      <c r="BG95" s="14">
        <f t="shared" si="84"/>
        <v>1654.8063380853132</v>
      </c>
      <c r="BH95" s="14">
        <f t="shared" si="85"/>
        <v>1675.813531482461</v>
      </c>
      <c r="BI95" s="14">
        <f t="shared" si="86"/>
        <v>1639.2400152901885</v>
      </c>
      <c r="BJ95" s="14">
        <f t="shared" si="87"/>
        <v>1641.4883324616319</v>
      </c>
      <c r="BK95" s="14">
        <f t="shared" si="88"/>
        <v>1682.9136540281952</v>
      </c>
      <c r="BL95" s="14">
        <f t="shared" si="89"/>
        <v>1683.5793538957589</v>
      </c>
      <c r="BM95" s="14">
        <f t="shared" si="90"/>
        <v>1656.010719236833</v>
      </c>
      <c r="BN95" s="14">
        <f t="shared" si="91"/>
        <v>1631.8838500739907</v>
      </c>
      <c r="BO95" s="14">
        <f t="shared" si="92"/>
        <v>1681.2738210129903</v>
      </c>
      <c r="BP95" s="14">
        <f t="shared" si="93"/>
        <v>1672.97626675776</v>
      </c>
      <c r="BQ95" s="14">
        <f t="shared" si="94"/>
        <v>2623.0155244188654</v>
      </c>
      <c r="BR95" s="14">
        <f t="shared" si="95"/>
        <v>2563.0821581949535</v>
      </c>
      <c r="BS95" s="14">
        <f t="shared" si="96"/>
        <v>2675.7930095020079</v>
      </c>
      <c r="BT95" s="14">
        <f t="shared" si="97"/>
        <v>2660.9018859458383</v>
      </c>
      <c r="BU95" s="14">
        <f t="shared" si="98"/>
        <v>2590.7293595948731</v>
      </c>
      <c r="BV95" s="14">
        <f t="shared" si="99"/>
        <v>2593.2456343269014</v>
      </c>
      <c r="BW95" s="14">
        <f t="shared" si="100"/>
        <v>2675.0493197576575</v>
      </c>
      <c r="BX95" s="14">
        <f t="shared" si="101"/>
        <v>2665.6825540159689</v>
      </c>
      <c r="BY95" s="14">
        <f t="shared" si="102"/>
        <v>2683.381728610128</v>
      </c>
      <c r="BZ95" s="14">
        <f t="shared" si="103"/>
        <v>2683.7619977609775</v>
      </c>
      <c r="CA95" s="14">
        <f t="shared" si="104"/>
        <v>2756.8695477201313</v>
      </c>
      <c r="CB95" s="14">
        <f t="shared" si="105"/>
        <v>2797.3759962036511</v>
      </c>
    </row>
    <row r="96" spans="1:80" x14ac:dyDescent="0.3">
      <c r="A96" t="s">
        <v>226</v>
      </c>
      <c r="B96" t="s">
        <v>245</v>
      </c>
      <c r="C96" t="s">
        <v>220</v>
      </c>
      <c r="D96" t="s">
        <v>459</v>
      </c>
      <c r="E96" t="s">
        <v>460</v>
      </c>
      <c r="F96" s="13">
        <v>1768.2150907297735</v>
      </c>
      <c r="G96" s="13">
        <v>1576.5031312303208</v>
      </c>
      <c r="H96" s="13">
        <v>1586.9196812280088</v>
      </c>
      <c r="I96" s="13">
        <v>1338.0337353621908</v>
      </c>
      <c r="J96" s="13">
        <v>1549.3653740500329</v>
      </c>
      <c r="K96" s="13">
        <v>1572.5811068975238</v>
      </c>
      <c r="L96" s="13">
        <v>1600.6587004293024</v>
      </c>
      <c r="M96" s="13">
        <v>1548.9277820756461</v>
      </c>
      <c r="N96" s="13">
        <v>1665.0404332545268</v>
      </c>
      <c r="O96" s="13">
        <v>1544.721951466923</v>
      </c>
      <c r="P96" s="13">
        <v>1632.9359914775459</v>
      </c>
      <c r="Q96" s="13">
        <v>1506.4911705725222</v>
      </c>
      <c r="R96" s="13">
        <v>5399.1142403507638</v>
      </c>
      <c r="S96" s="13">
        <v>4985.371665957915</v>
      </c>
      <c r="T96" s="13">
        <v>5302.1564353567401</v>
      </c>
      <c r="U96" s="13">
        <v>5249.4346230254469</v>
      </c>
      <c r="V96" s="13">
        <v>5289.3865379001691</v>
      </c>
      <c r="W96" s="13">
        <v>5374.6054594489406</v>
      </c>
      <c r="X96" s="13">
        <v>5462.4812626013518</v>
      </c>
      <c r="Y96" s="13">
        <v>5293.3106065970514</v>
      </c>
      <c r="Z96" s="13">
        <v>5111.6204852907031</v>
      </c>
      <c r="AA96" s="13">
        <v>4921.6990651984861</v>
      </c>
      <c r="AB96" s="13">
        <v>5279.2680532510039</v>
      </c>
      <c r="AC96" s="13">
        <v>5379.9777419666761</v>
      </c>
      <c r="AD96" s="14">
        <f t="shared" si="62"/>
        <v>7167.3293310805375</v>
      </c>
      <c r="AE96" s="14">
        <f t="shared" si="63"/>
        <v>6561.8747971882358</v>
      </c>
      <c r="AF96" s="14">
        <f t="shared" si="64"/>
        <v>6889.0761165847489</v>
      </c>
      <c r="AG96" s="14">
        <f t="shared" si="65"/>
        <v>6587.4683583876376</v>
      </c>
      <c r="AH96" s="164">
        <v>6838.7519119502003</v>
      </c>
      <c r="AI96" s="164">
        <v>6947.186566346465</v>
      </c>
      <c r="AJ96" s="164">
        <v>7063.1399630306532</v>
      </c>
      <c r="AK96" s="164">
        <v>6842.2383886726975</v>
      </c>
      <c r="AL96" s="14">
        <f t="shared" si="66"/>
        <v>6776.6609185452298</v>
      </c>
      <c r="AM96" s="14">
        <f t="shared" si="67"/>
        <v>6466.4210166654093</v>
      </c>
      <c r="AN96" s="14">
        <f t="shared" si="68"/>
        <v>6912.2040447285499</v>
      </c>
      <c r="AO96" s="14">
        <f t="shared" si="69"/>
        <v>6886.4689125391978</v>
      </c>
      <c r="AP96" s="13">
        <v>260673</v>
      </c>
      <c r="AQ96" s="13">
        <v>261155.21</v>
      </c>
      <c r="AR96" s="13">
        <v>261615.91500000001</v>
      </c>
      <c r="AS96" s="14">
        <f t="shared" si="70"/>
        <v>678.32690410198734</v>
      </c>
      <c r="AT96" s="14">
        <f t="shared" si="71"/>
        <v>604.78190346922031</v>
      </c>
      <c r="AU96" s="14">
        <f t="shared" si="72"/>
        <v>608.77792530412</v>
      </c>
      <c r="AV96" s="14">
        <f t="shared" si="73"/>
        <v>512.35192105192573</v>
      </c>
      <c r="AW96" s="14">
        <f t="shared" si="74"/>
        <v>593.27377541119438</v>
      </c>
      <c r="AX96" s="14">
        <f t="shared" si="75"/>
        <v>602.16340577602261</v>
      </c>
      <c r="AY96" s="14">
        <f t="shared" si="76"/>
        <v>612.91471092202312</v>
      </c>
      <c r="AZ96" s="14">
        <f t="shared" si="77"/>
        <v>592.06175666937008</v>
      </c>
      <c r="BA96" s="14">
        <f t="shared" si="78"/>
        <v>637.56738119623458</v>
      </c>
      <c r="BB96" s="14">
        <f t="shared" si="79"/>
        <v>591.49574364873786</v>
      </c>
      <c r="BC96" s="14">
        <f t="shared" si="80"/>
        <v>625.27413926666293</v>
      </c>
      <c r="BD96" s="14">
        <f t="shared" si="81"/>
        <v>575.84079721316732</v>
      </c>
      <c r="BE96" s="14">
        <f t="shared" si="82"/>
        <v>2071.2211239179983</v>
      </c>
      <c r="BF96" s="14">
        <f t="shared" si="83"/>
        <v>1912.5002075235698</v>
      </c>
      <c r="BG96" s="14">
        <f t="shared" si="84"/>
        <v>2034.025938764943</v>
      </c>
      <c r="BH96" s="14">
        <f t="shared" si="85"/>
        <v>2010.0822890056252</v>
      </c>
      <c r="BI96" s="14">
        <f t="shared" si="86"/>
        <v>2025.3804386671702</v>
      </c>
      <c r="BJ96" s="14">
        <f t="shared" si="87"/>
        <v>2058.0119613347715</v>
      </c>
      <c r="BK96" s="14">
        <f t="shared" si="88"/>
        <v>2091.660841306345</v>
      </c>
      <c r="BL96" s="14">
        <f t="shared" si="89"/>
        <v>2023.3136835719843</v>
      </c>
      <c r="BM96" s="14">
        <f t="shared" si="90"/>
        <v>1957.3113189243679</v>
      </c>
      <c r="BN96" s="14">
        <f t="shared" si="91"/>
        <v>1884.5877381494652</v>
      </c>
      <c r="BO96" s="14">
        <f t="shared" si="92"/>
        <v>2021.5059286969629</v>
      </c>
      <c r="BP96" s="14">
        <f t="shared" si="93"/>
        <v>2056.4413070843475</v>
      </c>
      <c r="BQ96" s="14">
        <f t="shared" si="94"/>
        <v>2749.5480280199858</v>
      </c>
      <c r="BR96" s="14">
        <f t="shared" si="95"/>
        <v>2517.28211099279</v>
      </c>
      <c r="BS96" s="14">
        <f t="shared" si="96"/>
        <v>2642.8038640690629</v>
      </c>
      <c r="BT96" s="14">
        <f t="shared" si="97"/>
        <v>2522.4342100575504</v>
      </c>
      <c r="BU96" s="14">
        <f t="shared" si="98"/>
        <v>2618.654214078364</v>
      </c>
      <c r="BV96" s="14">
        <f t="shared" si="99"/>
        <v>2660.175367110794</v>
      </c>
      <c r="BW96" s="14">
        <f t="shared" si="100"/>
        <v>2704.5755522283675</v>
      </c>
      <c r="BX96" s="14">
        <f t="shared" si="101"/>
        <v>2615.3754402413547</v>
      </c>
      <c r="BY96" s="14">
        <f t="shared" si="102"/>
        <v>2594.8787001206024</v>
      </c>
      <c r="BZ96" s="14">
        <f t="shared" si="103"/>
        <v>2476.0834817982031</v>
      </c>
      <c r="CA96" s="14">
        <f t="shared" si="104"/>
        <v>2646.7800679636262</v>
      </c>
      <c r="CB96" s="14">
        <f t="shared" si="105"/>
        <v>2632.2821042975147</v>
      </c>
    </row>
    <row r="97" spans="1:80" x14ac:dyDescent="0.3">
      <c r="A97" t="s">
        <v>241</v>
      </c>
      <c r="B97" t="s">
        <v>276</v>
      </c>
      <c r="C97" t="s">
        <v>317</v>
      </c>
      <c r="D97" t="s">
        <v>463</v>
      </c>
      <c r="E97" t="s">
        <v>464</v>
      </c>
      <c r="F97" s="13">
        <v>1434.7064414704855</v>
      </c>
      <c r="G97" s="13">
        <v>1420.3808395928231</v>
      </c>
      <c r="H97" s="13">
        <v>1584.1999845825362</v>
      </c>
      <c r="I97" s="13">
        <v>1419.1985694316115</v>
      </c>
      <c r="J97" s="13">
        <v>1666.5710893649564</v>
      </c>
      <c r="K97" s="13">
        <v>1683.8982160589003</v>
      </c>
      <c r="L97" s="13">
        <v>1684.2498446719583</v>
      </c>
      <c r="M97" s="13">
        <v>1649.4981715294277</v>
      </c>
      <c r="N97" s="13">
        <v>1539.1758427584887</v>
      </c>
      <c r="O97" s="13">
        <v>1523.5940402891492</v>
      </c>
      <c r="P97" s="13">
        <v>1671.7022265010496</v>
      </c>
      <c r="Q97" s="13">
        <v>1870.6489621003946</v>
      </c>
      <c r="R97" s="13">
        <v>2472.4760010004516</v>
      </c>
      <c r="S97" s="13">
        <v>2407.9687229852884</v>
      </c>
      <c r="T97" s="13">
        <v>2524.2951240857597</v>
      </c>
      <c r="U97" s="13">
        <v>2697.701529271988</v>
      </c>
      <c r="V97" s="13">
        <v>2606.8371627511065</v>
      </c>
      <c r="W97" s="13">
        <v>2635.0439233821753</v>
      </c>
      <c r="X97" s="13">
        <v>2637.0706733883017</v>
      </c>
      <c r="Y97" s="13">
        <v>2580.1866028281843</v>
      </c>
      <c r="Z97" s="13">
        <v>2562.0897334508304</v>
      </c>
      <c r="AA97" s="13">
        <v>2627.0519800566713</v>
      </c>
      <c r="AB97" s="13">
        <v>2736.2899324298792</v>
      </c>
      <c r="AC97" s="13">
        <v>2680.8333669336712</v>
      </c>
      <c r="AD97" s="14">
        <f t="shared" si="62"/>
        <v>3907.1824424709371</v>
      </c>
      <c r="AE97" s="14">
        <f t="shared" si="63"/>
        <v>3828.3495625781115</v>
      </c>
      <c r="AF97" s="14">
        <f t="shared" si="64"/>
        <v>4108.4951086682959</v>
      </c>
      <c r="AG97" s="14">
        <f t="shared" si="65"/>
        <v>4116.9000987035997</v>
      </c>
      <c r="AH97" s="164">
        <v>4273.4082521160626</v>
      </c>
      <c r="AI97" s="164">
        <v>4318.9421394410756</v>
      </c>
      <c r="AJ97" s="164">
        <v>4321.3205180602599</v>
      </c>
      <c r="AK97" s="164">
        <v>4229.6847743576127</v>
      </c>
      <c r="AL97" s="14">
        <f t="shared" si="66"/>
        <v>4101.2655762093191</v>
      </c>
      <c r="AM97" s="14">
        <f t="shared" si="67"/>
        <v>4150.6460203458209</v>
      </c>
      <c r="AN97" s="14">
        <f t="shared" si="68"/>
        <v>4407.9921589309288</v>
      </c>
      <c r="AO97" s="14">
        <f t="shared" si="69"/>
        <v>4551.4823290340655</v>
      </c>
      <c r="AP97" s="13">
        <v>174609</v>
      </c>
      <c r="AQ97" s="13">
        <v>178700.57699999999</v>
      </c>
      <c r="AR97" s="13">
        <v>180972.655</v>
      </c>
      <c r="AS97" s="14">
        <f t="shared" si="70"/>
        <v>821.66809355215685</v>
      </c>
      <c r="AT97" s="14">
        <f t="shared" si="71"/>
        <v>813.46370438684335</v>
      </c>
      <c r="AU97" s="14">
        <f t="shared" si="72"/>
        <v>907.28426632220339</v>
      </c>
      <c r="AV97" s="14">
        <f t="shared" si="73"/>
        <v>794.17682542323939</v>
      </c>
      <c r="AW97" s="14">
        <f t="shared" si="74"/>
        <v>932.60532077910216</v>
      </c>
      <c r="AX97" s="14">
        <f t="shared" si="75"/>
        <v>942.30149914899289</v>
      </c>
      <c r="AY97" s="14">
        <f t="shared" si="76"/>
        <v>942.49826886230949</v>
      </c>
      <c r="AZ97" s="14">
        <f t="shared" si="77"/>
        <v>911.4626580073259</v>
      </c>
      <c r="BA97" s="14">
        <f t="shared" si="78"/>
        <v>861.31554167197169</v>
      </c>
      <c r="BB97" s="14">
        <f t="shared" si="79"/>
        <v>852.59603850587985</v>
      </c>
      <c r="BC97" s="14">
        <f t="shared" si="80"/>
        <v>935.47668091807543</v>
      </c>
      <c r="BD97" s="14">
        <f t="shared" si="81"/>
        <v>1033.6638770649602</v>
      </c>
      <c r="BE97" s="14">
        <f t="shared" si="82"/>
        <v>1416.0071937875205</v>
      </c>
      <c r="BF97" s="14">
        <f t="shared" si="83"/>
        <v>1379.0633489598408</v>
      </c>
      <c r="BG97" s="14">
        <f t="shared" si="84"/>
        <v>1445.6844286868143</v>
      </c>
      <c r="BH97" s="14">
        <f t="shared" si="85"/>
        <v>1509.6210513478018</v>
      </c>
      <c r="BI97" s="14">
        <f t="shared" si="86"/>
        <v>1458.7737804288715</v>
      </c>
      <c r="BJ97" s="14">
        <f t="shared" si="87"/>
        <v>1474.558150633266</v>
      </c>
      <c r="BK97" s="14">
        <f t="shared" si="88"/>
        <v>1475.6923103769843</v>
      </c>
      <c r="BL97" s="14">
        <f t="shared" si="89"/>
        <v>1425.7328560650139</v>
      </c>
      <c r="BM97" s="14">
        <f t="shared" si="90"/>
        <v>1433.7333300556888</v>
      </c>
      <c r="BN97" s="14">
        <f t="shared" si="91"/>
        <v>1470.0858968444581</v>
      </c>
      <c r="BO97" s="14">
        <f t="shared" si="92"/>
        <v>1531.2149397424046</v>
      </c>
      <c r="BP97" s="14">
        <f t="shared" si="93"/>
        <v>1481.3472051529945</v>
      </c>
      <c r="BQ97" s="14">
        <f t="shared" si="94"/>
        <v>2237.6752873396772</v>
      </c>
      <c r="BR97" s="14">
        <f t="shared" si="95"/>
        <v>2192.5270533466842</v>
      </c>
      <c r="BS97" s="14">
        <f t="shared" si="96"/>
        <v>2352.9686950090177</v>
      </c>
      <c r="BT97" s="14">
        <f t="shared" si="97"/>
        <v>2303.7978767710415</v>
      </c>
      <c r="BU97" s="14">
        <f t="shared" si="98"/>
        <v>2391.3791012079737</v>
      </c>
      <c r="BV97" s="14">
        <f t="shared" si="99"/>
        <v>2416.8596497822591</v>
      </c>
      <c r="BW97" s="14">
        <f t="shared" si="100"/>
        <v>2418.1905792392936</v>
      </c>
      <c r="BX97" s="14">
        <f t="shared" si="101"/>
        <v>2337.1955140723403</v>
      </c>
      <c r="BY97" s="14">
        <f t="shared" si="102"/>
        <v>2295.0488717276603</v>
      </c>
      <c r="BZ97" s="14">
        <f t="shared" si="103"/>
        <v>2322.6819353503383</v>
      </c>
      <c r="CA97" s="14">
        <f t="shared" si="104"/>
        <v>2466.6916206604801</v>
      </c>
      <c r="CB97" s="14">
        <f t="shared" si="105"/>
        <v>2515.0110822179545</v>
      </c>
    </row>
    <row r="98" spans="1:80" x14ac:dyDescent="0.3">
      <c r="A98" t="s">
        <v>226</v>
      </c>
      <c r="B98" t="s">
        <v>245</v>
      </c>
      <c r="C98" t="s">
        <v>220</v>
      </c>
      <c r="D98" t="s">
        <v>465</v>
      </c>
      <c r="E98" t="s">
        <v>466</v>
      </c>
      <c r="F98" s="13">
        <v>4107.3998716119677</v>
      </c>
      <c r="G98" s="13">
        <v>4151.4589242536367</v>
      </c>
      <c r="H98" s="13">
        <v>4142.1365954722896</v>
      </c>
      <c r="I98" s="13">
        <v>3819.7647948454555</v>
      </c>
      <c r="J98" s="13">
        <v>4191.0962692200374</v>
      </c>
      <c r="K98" s="13">
        <v>4082.3513779051559</v>
      </c>
      <c r="L98" s="13">
        <v>4457.8636359200937</v>
      </c>
      <c r="M98" s="13">
        <v>4417.4101017628218</v>
      </c>
      <c r="N98" s="13">
        <v>3932.6573367656019</v>
      </c>
      <c r="O98" s="13">
        <v>3854.6644801568391</v>
      </c>
      <c r="P98" s="13">
        <v>4126.0923470192738</v>
      </c>
      <c r="Q98" s="13">
        <v>4041.287052964582</v>
      </c>
      <c r="R98" s="13">
        <v>8468.6126307828126</v>
      </c>
      <c r="S98" s="13">
        <v>8276.0199590638531</v>
      </c>
      <c r="T98" s="13">
        <v>8866.8845385671848</v>
      </c>
      <c r="U98" s="13">
        <v>8396.6686443273047</v>
      </c>
      <c r="V98" s="13">
        <v>8125.3234841015728</v>
      </c>
      <c r="W98" s="13">
        <v>8045.4567515005492</v>
      </c>
      <c r="X98" s="13">
        <v>8394.7638460527978</v>
      </c>
      <c r="Y98" s="13">
        <v>8102.1197447419363</v>
      </c>
      <c r="Z98" s="13">
        <v>8477.993581456938</v>
      </c>
      <c r="AA98" s="13">
        <v>8404.6274164828446</v>
      </c>
      <c r="AB98" s="13">
        <v>8916.5586994154801</v>
      </c>
      <c r="AC98" s="13">
        <v>8845.2294149369718</v>
      </c>
      <c r="AD98" s="14">
        <f t="shared" si="62"/>
        <v>12576.01250239478</v>
      </c>
      <c r="AE98" s="14">
        <f t="shared" si="63"/>
        <v>12427.47888331749</v>
      </c>
      <c r="AF98" s="14">
        <f t="shared" si="64"/>
        <v>13009.021134039474</v>
      </c>
      <c r="AG98" s="14">
        <f t="shared" si="65"/>
        <v>12216.433439172761</v>
      </c>
      <c r="AH98" s="164">
        <v>12316.41975332161</v>
      </c>
      <c r="AI98" s="164">
        <v>12127.808129405706</v>
      </c>
      <c r="AJ98" s="164">
        <v>12852.627481972893</v>
      </c>
      <c r="AK98" s="164">
        <v>12519.529846504758</v>
      </c>
      <c r="AL98" s="14">
        <f t="shared" si="66"/>
        <v>12410.65091822254</v>
      </c>
      <c r="AM98" s="14">
        <f t="shared" si="67"/>
        <v>12259.291896639683</v>
      </c>
      <c r="AN98" s="14">
        <f t="shared" si="68"/>
        <v>13042.651046434754</v>
      </c>
      <c r="AO98" s="14">
        <f t="shared" si="69"/>
        <v>12886.516467901554</v>
      </c>
      <c r="AP98" s="13">
        <v>437145</v>
      </c>
      <c r="AQ98" s="13">
        <v>439645.446</v>
      </c>
      <c r="AR98" s="13">
        <v>441781.71899999998</v>
      </c>
      <c r="AS98" s="14">
        <f t="shared" si="70"/>
        <v>939.59667195369218</v>
      </c>
      <c r="AT98" s="14">
        <f t="shared" si="71"/>
        <v>949.67549079907963</v>
      </c>
      <c r="AU98" s="14">
        <f t="shared" si="72"/>
        <v>947.54294238119837</v>
      </c>
      <c r="AV98" s="14">
        <f t="shared" si="73"/>
        <v>868.82846839392846</v>
      </c>
      <c r="AW98" s="14">
        <f t="shared" si="74"/>
        <v>953.29004481944241</v>
      </c>
      <c r="AX98" s="14">
        <f t="shared" si="75"/>
        <v>928.55536547628799</v>
      </c>
      <c r="AY98" s="14">
        <f t="shared" si="76"/>
        <v>1013.9678862771829</v>
      </c>
      <c r="AZ98" s="14">
        <f t="shared" si="77"/>
        <v>999.90785308226441</v>
      </c>
      <c r="BA98" s="14">
        <f t="shared" si="78"/>
        <v>894.50655580442469</v>
      </c>
      <c r="BB98" s="14">
        <f t="shared" si="79"/>
        <v>876.76661164752272</v>
      </c>
      <c r="BC98" s="14">
        <f t="shared" si="80"/>
        <v>938.50451188780744</v>
      </c>
      <c r="BD98" s="14">
        <f t="shared" si="81"/>
        <v>914.7700955377428</v>
      </c>
      <c r="BE98" s="14">
        <f t="shared" si="82"/>
        <v>1937.254830956047</v>
      </c>
      <c r="BF98" s="14">
        <f t="shared" si="83"/>
        <v>1893.1978997961437</v>
      </c>
      <c r="BG98" s="14">
        <f t="shared" si="84"/>
        <v>2028.3623371117558</v>
      </c>
      <c r="BH98" s="14">
        <f t="shared" si="85"/>
        <v>1909.8727669585151</v>
      </c>
      <c r="BI98" s="14">
        <f t="shared" si="86"/>
        <v>1848.1536788400108</v>
      </c>
      <c r="BJ98" s="14">
        <f t="shared" si="87"/>
        <v>1829.9875103222494</v>
      </c>
      <c r="BK98" s="14">
        <f t="shared" si="88"/>
        <v>1909.439509138643</v>
      </c>
      <c r="BL98" s="14">
        <f t="shared" si="89"/>
        <v>1833.9644662258959</v>
      </c>
      <c r="BM98" s="14">
        <f t="shared" si="90"/>
        <v>1928.3706128635613</v>
      </c>
      <c r="BN98" s="14">
        <f t="shared" si="91"/>
        <v>1911.6830375363072</v>
      </c>
      <c r="BO98" s="14">
        <f t="shared" si="92"/>
        <v>2028.1248857552093</v>
      </c>
      <c r="BP98" s="14">
        <f t="shared" si="93"/>
        <v>2002.171894970822</v>
      </c>
      <c r="BQ98" s="14">
        <f t="shared" si="94"/>
        <v>2876.8515029097393</v>
      </c>
      <c r="BR98" s="14">
        <f t="shared" si="95"/>
        <v>2842.8733905952236</v>
      </c>
      <c r="BS98" s="14">
        <f t="shared" si="96"/>
        <v>2975.9052794929539</v>
      </c>
      <c r="BT98" s="14">
        <f t="shared" si="97"/>
        <v>2778.7012353524437</v>
      </c>
      <c r="BU98" s="14">
        <f t="shared" si="98"/>
        <v>2801.4437236594531</v>
      </c>
      <c r="BV98" s="14">
        <f t="shared" si="99"/>
        <v>2758.5428757985374</v>
      </c>
      <c r="BW98" s="14">
        <f t="shared" si="100"/>
        <v>2923.4073954158262</v>
      </c>
      <c r="BX98" s="14">
        <f t="shared" si="101"/>
        <v>2833.8723193081601</v>
      </c>
      <c r="BY98" s="14">
        <f t="shared" si="102"/>
        <v>2822.8771686679861</v>
      </c>
      <c r="BZ98" s="14">
        <f t="shared" si="103"/>
        <v>2788.4496491838299</v>
      </c>
      <c r="CA98" s="14">
        <f t="shared" si="104"/>
        <v>2966.6293976430165</v>
      </c>
      <c r="CB98" s="14">
        <f t="shared" si="105"/>
        <v>2916.9419905085647</v>
      </c>
    </row>
    <row r="99" spans="1:80" x14ac:dyDescent="0.3">
      <c r="A99" t="s">
        <v>226</v>
      </c>
      <c r="B99" t="s">
        <v>236</v>
      </c>
      <c r="C99" t="s">
        <v>243</v>
      </c>
      <c r="D99" t="s">
        <v>467</v>
      </c>
      <c r="E99" t="s">
        <v>468</v>
      </c>
      <c r="F99" s="13">
        <v>2384.8730196622914</v>
      </c>
      <c r="G99" s="13">
        <v>2316.0633988603518</v>
      </c>
      <c r="H99" s="13">
        <v>2547.9736574898161</v>
      </c>
      <c r="I99" s="13">
        <v>2634.2977572373638</v>
      </c>
      <c r="J99" s="13">
        <v>2537.5581908030381</v>
      </c>
      <c r="K99" s="13">
        <v>2656.8523392267402</v>
      </c>
      <c r="L99" s="13">
        <v>2556.1312125536797</v>
      </c>
      <c r="M99" s="13">
        <v>3157.1244553440529</v>
      </c>
      <c r="N99" s="13">
        <v>2820.0596211380703</v>
      </c>
      <c r="O99" s="13">
        <v>2945.3087875908063</v>
      </c>
      <c r="P99" s="13">
        <v>2916.4791913313397</v>
      </c>
      <c r="Q99" s="13">
        <v>2910.19794497559</v>
      </c>
      <c r="R99" s="13">
        <v>3836.0469467308058</v>
      </c>
      <c r="S99" s="13">
        <v>3819.7789778404399</v>
      </c>
      <c r="T99" s="13">
        <v>3759.1012614193169</v>
      </c>
      <c r="U99" s="13">
        <v>4078.8166088651942</v>
      </c>
      <c r="V99" s="13">
        <v>3686.2231127179648</v>
      </c>
      <c r="W99" s="13">
        <v>3633.9515509164712</v>
      </c>
      <c r="X99" s="13">
        <v>3691.5916796818055</v>
      </c>
      <c r="Y99" s="13">
        <v>3628.4565263428785</v>
      </c>
      <c r="Z99" s="13">
        <v>4131.4917177927655</v>
      </c>
      <c r="AA99" s="13">
        <v>3998.8637015560157</v>
      </c>
      <c r="AB99" s="13">
        <v>4177.6055732577743</v>
      </c>
      <c r="AC99" s="13">
        <v>4148.9046678251079</v>
      </c>
      <c r="AD99" s="14">
        <f t="shared" ref="AD99:AD162" si="106">SUM(F99,R99)</f>
        <v>6220.9199663930976</v>
      </c>
      <c r="AE99" s="14">
        <f t="shared" ref="AE99:AE162" si="107">SUM(G99,S99)</f>
        <v>6135.8423767007916</v>
      </c>
      <c r="AF99" s="14">
        <f t="shared" ref="AF99:AF162" si="108">SUM(H99,T99)</f>
        <v>6307.074918909133</v>
      </c>
      <c r="AG99" s="14">
        <f t="shared" ref="AG99:AG162" si="109">SUM(I99,U99)</f>
        <v>6713.1143661025581</v>
      </c>
      <c r="AH99" s="164">
        <v>6223.781303521002</v>
      </c>
      <c r="AI99" s="164">
        <v>6290.8038901432119</v>
      </c>
      <c r="AJ99" s="164">
        <v>6247.7228922354861</v>
      </c>
      <c r="AK99" s="164">
        <v>6785.5809816869314</v>
      </c>
      <c r="AL99" s="14">
        <f t="shared" ref="AL99:AL162" si="110">SUM(N99,Z99)</f>
        <v>6951.5513389308362</v>
      </c>
      <c r="AM99" s="14">
        <f t="shared" ref="AM99:AM162" si="111">SUM(O99,AA99)</f>
        <v>6944.172489146822</v>
      </c>
      <c r="AN99" s="14">
        <f t="shared" ref="AN99:AN162" si="112">SUM(P99,AB99)</f>
        <v>7094.0847645891135</v>
      </c>
      <c r="AO99" s="14">
        <f t="shared" ref="AO99:AO162" si="113">SUM(Q99,AC99)</f>
        <v>7059.1026128006979</v>
      </c>
      <c r="AP99" s="13">
        <v>148560</v>
      </c>
      <c r="AQ99" s="13">
        <v>148773.19699999999</v>
      </c>
      <c r="AR99" s="13">
        <v>149243.253</v>
      </c>
      <c r="AS99" s="14">
        <f t="shared" si="70"/>
        <v>1605.3264806558234</v>
      </c>
      <c r="AT99" s="14">
        <f t="shared" si="71"/>
        <v>1559.0087499059987</v>
      </c>
      <c r="AU99" s="14">
        <f t="shared" si="72"/>
        <v>1715.1142013259398</v>
      </c>
      <c r="AV99" s="14">
        <f t="shared" si="73"/>
        <v>1770.6803445498076</v>
      </c>
      <c r="AW99" s="14">
        <f t="shared" si="74"/>
        <v>1705.6554822862606</v>
      </c>
      <c r="AX99" s="14">
        <f t="shared" si="75"/>
        <v>1785.8407245404162</v>
      </c>
      <c r="AY99" s="14">
        <f t="shared" si="76"/>
        <v>1718.1396004776855</v>
      </c>
      <c r="AZ99" s="14">
        <f t="shared" si="77"/>
        <v>2115.4218980633268</v>
      </c>
      <c r="BA99" s="14">
        <f t="shared" si="78"/>
        <v>1895.5427980337552</v>
      </c>
      <c r="BB99" s="14">
        <f t="shared" si="79"/>
        <v>1979.7307895391982</v>
      </c>
      <c r="BC99" s="14">
        <f t="shared" si="80"/>
        <v>1960.3525703163723</v>
      </c>
      <c r="BD99" s="14">
        <f t="shared" si="81"/>
        <v>1949.9695205488383</v>
      </c>
      <c r="BE99" s="14">
        <f t="shared" si="82"/>
        <v>2582.1533028613394</v>
      </c>
      <c r="BF99" s="14">
        <f t="shared" si="83"/>
        <v>2571.2028660746096</v>
      </c>
      <c r="BG99" s="14">
        <f t="shared" si="84"/>
        <v>2530.3589535671226</v>
      </c>
      <c r="BH99" s="14">
        <f t="shared" si="85"/>
        <v>2741.6340383309735</v>
      </c>
      <c r="BI99" s="14">
        <f t="shared" si="86"/>
        <v>2477.7467897782458</v>
      </c>
      <c r="BJ99" s="14">
        <f t="shared" si="87"/>
        <v>2442.6117232101101</v>
      </c>
      <c r="BK99" s="14">
        <f t="shared" si="88"/>
        <v>2481.3553476852458</v>
      </c>
      <c r="BL99" s="14">
        <f t="shared" si="89"/>
        <v>2431.2365573691154</v>
      </c>
      <c r="BM99" s="14">
        <f t="shared" si="90"/>
        <v>2777.0403547843139</v>
      </c>
      <c r="BN99" s="14">
        <f t="shared" si="91"/>
        <v>2687.8925654572149</v>
      </c>
      <c r="BO99" s="14">
        <f t="shared" si="92"/>
        <v>2808.0364323002177</v>
      </c>
      <c r="BP99" s="14">
        <f t="shared" si="93"/>
        <v>2779.9612943474958</v>
      </c>
      <c r="BQ99" s="14">
        <f t="shared" si="94"/>
        <v>4187.479783517163</v>
      </c>
      <c r="BR99" s="14">
        <f t="shared" si="95"/>
        <v>4130.2116159806083</v>
      </c>
      <c r="BS99" s="14">
        <f t="shared" si="96"/>
        <v>4245.4731548930622</v>
      </c>
      <c r="BT99" s="14">
        <f t="shared" si="97"/>
        <v>4512.3143828807815</v>
      </c>
      <c r="BU99" s="14">
        <f t="shared" si="98"/>
        <v>4183.4022720645053</v>
      </c>
      <c r="BV99" s="14">
        <f t="shared" si="99"/>
        <v>4228.4524477505265</v>
      </c>
      <c r="BW99" s="14">
        <f t="shared" si="100"/>
        <v>4199.4949481629319</v>
      </c>
      <c r="BX99" s="14">
        <f t="shared" si="101"/>
        <v>4546.6584554324418</v>
      </c>
      <c r="BY99" s="14">
        <f t="shared" si="102"/>
        <v>4672.5831528180688</v>
      </c>
      <c r="BZ99" s="14">
        <f t="shared" si="103"/>
        <v>4667.6233549964127</v>
      </c>
      <c r="CA99" s="14">
        <f t="shared" si="104"/>
        <v>4768.3890026165891</v>
      </c>
      <c r="CB99" s="14">
        <f t="shared" si="105"/>
        <v>4729.9308148963346</v>
      </c>
    </row>
    <row r="100" spans="1:80" x14ac:dyDescent="0.3">
      <c r="A100" t="s">
        <v>241</v>
      </c>
      <c r="B100" t="s">
        <v>276</v>
      </c>
      <c r="C100" t="s">
        <v>317</v>
      </c>
      <c r="D100" t="s">
        <v>471</v>
      </c>
      <c r="E100" t="s">
        <v>472</v>
      </c>
      <c r="F100" s="13">
        <v>2004.6142282921846</v>
      </c>
      <c r="G100" s="13">
        <v>1922.516635189914</v>
      </c>
      <c r="H100" s="13">
        <v>1938.652053881872</v>
      </c>
      <c r="I100" s="13">
        <v>1826.8978639897314</v>
      </c>
      <c r="J100" s="13">
        <v>2115.265044914438</v>
      </c>
      <c r="K100" s="13">
        <v>2137.6625672029804</v>
      </c>
      <c r="L100" s="13">
        <v>2140.3689076859646</v>
      </c>
      <c r="M100" s="13">
        <v>2092.7054245756649</v>
      </c>
      <c r="N100" s="13">
        <v>1963.7823444504847</v>
      </c>
      <c r="O100" s="13">
        <v>2125.2563800285975</v>
      </c>
      <c r="P100" s="13">
        <v>2465.6315122888341</v>
      </c>
      <c r="Q100" s="13">
        <v>2420.9836525740056</v>
      </c>
      <c r="R100" s="13">
        <v>4506.4370236141131</v>
      </c>
      <c r="S100" s="13">
        <v>4377.5379793009743</v>
      </c>
      <c r="T100" s="13">
        <v>4768.5515294021452</v>
      </c>
      <c r="U100" s="13">
        <v>4810.6165737890733</v>
      </c>
      <c r="V100" s="13">
        <v>4399.0468122679285</v>
      </c>
      <c r="W100" s="13">
        <v>4445.1424056694414</v>
      </c>
      <c r="X100" s="13">
        <v>4453.5084525790844</v>
      </c>
      <c r="Y100" s="13">
        <v>4360.3200432069816</v>
      </c>
      <c r="Z100" s="13">
        <v>4709.8408621540966</v>
      </c>
      <c r="AA100" s="13">
        <v>4801.5664496885074</v>
      </c>
      <c r="AB100" s="13">
        <v>4951.9771143405396</v>
      </c>
      <c r="AC100" s="13">
        <v>4786.0616460080637</v>
      </c>
      <c r="AD100" s="14">
        <f t="shared" si="106"/>
        <v>6511.0512519062977</v>
      </c>
      <c r="AE100" s="14">
        <f t="shared" si="107"/>
        <v>6300.0546144908885</v>
      </c>
      <c r="AF100" s="14">
        <f t="shared" si="108"/>
        <v>6707.2035832840174</v>
      </c>
      <c r="AG100" s="14">
        <f t="shared" si="109"/>
        <v>6637.5144377788047</v>
      </c>
      <c r="AH100" s="164">
        <v>6514.311857182367</v>
      </c>
      <c r="AI100" s="164">
        <v>6582.8049728724218</v>
      </c>
      <c r="AJ100" s="164">
        <v>6593.877360265049</v>
      </c>
      <c r="AK100" s="164">
        <v>6453.025467782646</v>
      </c>
      <c r="AL100" s="14">
        <f t="shared" si="110"/>
        <v>6673.6232066045814</v>
      </c>
      <c r="AM100" s="14">
        <f t="shared" si="111"/>
        <v>6926.8228297171045</v>
      </c>
      <c r="AN100" s="14">
        <f t="shared" si="112"/>
        <v>7417.6086266293732</v>
      </c>
      <c r="AO100" s="14">
        <f t="shared" si="113"/>
        <v>7207.0452985820693</v>
      </c>
      <c r="AP100" s="13">
        <v>324048</v>
      </c>
      <c r="AQ100" s="13">
        <v>328361.83199999999</v>
      </c>
      <c r="AR100" s="13">
        <v>330661.81400000001</v>
      </c>
      <c r="AS100" s="14">
        <f t="shared" si="70"/>
        <v>618.61644827068358</v>
      </c>
      <c r="AT100" s="14">
        <f t="shared" si="71"/>
        <v>593.28143830232375</v>
      </c>
      <c r="AU100" s="14">
        <f t="shared" si="72"/>
        <v>598.26076812134988</v>
      </c>
      <c r="AV100" s="14">
        <f t="shared" si="73"/>
        <v>556.36730154122517</v>
      </c>
      <c r="AW100" s="14">
        <f t="shared" si="74"/>
        <v>644.1872467426233</v>
      </c>
      <c r="AX100" s="14">
        <f t="shared" si="75"/>
        <v>651.00823508713415</v>
      </c>
      <c r="AY100" s="14">
        <f t="shared" si="76"/>
        <v>651.83242968566594</v>
      </c>
      <c r="AZ100" s="14">
        <f t="shared" si="77"/>
        <v>632.88391219424716</v>
      </c>
      <c r="BA100" s="14">
        <f t="shared" si="78"/>
        <v>598.05438789563243</v>
      </c>
      <c r="BB100" s="14">
        <f t="shared" si="79"/>
        <v>647.23002886297627</v>
      </c>
      <c r="BC100" s="14">
        <f t="shared" si="80"/>
        <v>750.88858448348344</v>
      </c>
      <c r="BD100" s="14">
        <f t="shared" si="81"/>
        <v>732.16305907461253</v>
      </c>
      <c r="BE100" s="14">
        <f t="shared" si="82"/>
        <v>1390.6695994464133</v>
      </c>
      <c r="BF100" s="14">
        <f t="shared" si="83"/>
        <v>1350.8918367960841</v>
      </c>
      <c r="BG100" s="14">
        <f t="shared" si="84"/>
        <v>1471.557154928327</v>
      </c>
      <c r="BH100" s="14">
        <f t="shared" si="85"/>
        <v>1465.0352461759542</v>
      </c>
      <c r="BI100" s="14">
        <f t="shared" si="86"/>
        <v>1339.6949290586028</v>
      </c>
      <c r="BJ100" s="14">
        <f t="shared" si="87"/>
        <v>1353.7329776103336</v>
      </c>
      <c r="BK100" s="14">
        <f t="shared" si="88"/>
        <v>1356.2807910570691</v>
      </c>
      <c r="BL100" s="14">
        <f t="shared" si="89"/>
        <v>1318.6645262905929</v>
      </c>
      <c r="BM100" s="14">
        <f t="shared" si="90"/>
        <v>1434.3447999017428</v>
      </c>
      <c r="BN100" s="14">
        <f t="shared" si="91"/>
        <v>1462.2791024288438</v>
      </c>
      <c r="BO100" s="14">
        <f t="shared" si="92"/>
        <v>1508.0854812445252</v>
      </c>
      <c r="BP100" s="14">
        <f t="shared" si="93"/>
        <v>1447.4189166602903</v>
      </c>
      <c r="BQ100" s="14">
        <f t="shared" si="94"/>
        <v>2009.2860477170966</v>
      </c>
      <c r="BR100" s="14">
        <f t="shared" si="95"/>
        <v>1944.1732750984077</v>
      </c>
      <c r="BS100" s="14">
        <f t="shared" si="96"/>
        <v>2069.8179230496771</v>
      </c>
      <c r="BT100" s="14">
        <f t="shared" si="97"/>
        <v>2021.4025477171795</v>
      </c>
      <c r="BU100" s="14">
        <f t="shared" si="98"/>
        <v>1983.8821758012264</v>
      </c>
      <c r="BV100" s="14">
        <f t="shared" si="99"/>
        <v>2004.7412126974677</v>
      </c>
      <c r="BW100" s="14">
        <f t="shared" si="100"/>
        <v>2008.1132207427352</v>
      </c>
      <c r="BX100" s="14">
        <f t="shared" si="101"/>
        <v>1951.5484384848398</v>
      </c>
      <c r="BY100" s="14">
        <f t="shared" si="102"/>
        <v>2032.3991877973751</v>
      </c>
      <c r="BZ100" s="14">
        <f t="shared" si="103"/>
        <v>2109.5091312918198</v>
      </c>
      <c r="CA100" s="14">
        <f t="shared" si="104"/>
        <v>2258.9740657280086</v>
      </c>
      <c r="CB100" s="14">
        <f t="shared" si="105"/>
        <v>2179.5819757349027</v>
      </c>
    </row>
    <row r="101" spans="1:80" x14ac:dyDescent="0.3">
      <c r="A101" t="s">
        <v>226</v>
      </c>
      <c r="B101" t="s">
        <v>236</v>
      </c>
      <c r="C101" t="s">
        <v>261</v>
      </c>
      <c r="D101" t="s">
        <v>473</v>
      </c>
      <c r="E101" t="s">
        <v>474</v>
      </c>
      <c r="F101" s="13">
        <v>9184.1921552664389</v>
      </c>
      <c r="G101" s="13">
        <v>9274.2854856525501</v>
      </c>
      <c r="H101" s="13">
        <v>11577.198982294411</v>
      </c>
      <c r="I101" s="13">
        <v>10775.836069992867</v>
      </c>
      <c r="J101" s="13">
        <v>9949.6853054242492</v>
      </c>
      <c r="K101" s="13">
        <v>9779.6779353800339</v>
      </c>
      <c r="L101" s="13">
        <v>10730.837109148133</v>
      </c>
      <c r="M101" s="13">
        <v>10508.380689278076</v>
      </c>
      <c r="N101" s="13">
        <v>11239.417812804873</v>
      </c>
      <c r="O101" s="13">
        <v>11186.773194542444</v>
      </c>
      <c r="P101" s="13">
        <v>13296.910631723917</v>
      </c>
      <c r="Q101" s="13">
        <v>13285.642164314748</v>
      </c>
      <c r="R101" s="13">
        <v>23709.506739454766</v>
      </c>
      <c r="S101" s="13">
        <v>23325.008081978252</v>
      </c>
      <c r="T101" s="13">
        <v>25173.605748807673</v>
      </c>
      <c r="U101" s="13">
        <v>25144.574746378988</v>
      </c>
      <c r="V101" s="13">
        <v>23379.12424345265</v>
      </c>
      <c r="W101" s="13">
        <v>22716.073494793571</v>
      </c>
      <c r="X101" s="13">
        <v>24831.433443915619</v>
      </c>
      <c r="Y101" s="13">
        <v>23993.340216313914</v>
      </c>
      <c r="Z101" s="13">
        <v>24381.534796947253</v>
      </c>
      <c r="AA101" s="13">
        <v>23724.005024867605</v>
      </c>
      <c r="AB101" s="13">
        <v>25399.882617440278</v>
      </c>
      <c r="AC101" s="13">
        <v>24810.365946669303</v>
      </c>
      <c r="AD101" s="14">
        <f t="shared" si="106"/>
        <v>32893.698894721208</v>
      </c>
      <c r="AE101" s="14">
        <f t="shared" si="107"/>
        <v>32599.293567630804</v>
      </c>
      <c r="AF101" s="14">
        <f t="shared" si="108"/>
        <v>36750.804731102085</v>
      </c>
      <c r="AG101" s="14">
        <f t="shared" si="109"/>
        <v>35920.410816371856</v>
      </c>
      <c r="AH101" s="164">
        <v>33328.809548876896</v>
      </c>
      <c r="AI101" s="164">
        <v>32495.751430173608</v>
      </c>
      <c r="AJ101" s="164">
        <v>35562.270553063754</v>
      </c>
      <c r="AK101" s="164">
        <v>34501.720905591988</v>
      </c>
      <c r="AL101" s="14">
        <f t="shared" si="110"/>
        <v>35620.95260975213</v>
      </c>
      <c r="AM101" s="14">
        <f t="shared" si="111"/>
        <v>34910.778219410051</v>
      </c>
      <c r="AN101" s="14">
        <f t="shared" si="112"/>
        <v>38696.793249164199</v>
      </c>
      <c r="AO101" s="14">
        <f t="shared" si="113"/>
        <v>38096.008110984054</v>
      </c>
      <c r="AP101" s="13">
        <v>1201855</v>
      </c>
      <c r="AQ101" s="13">
        <v>1201500.3620000002</v>
      </c>
      <c r="AR101" s="13">
        <v>1204655.9070000001</v>
      </c>
      <c r="AS101" s="14">
        <f t="shared" si="70"/>
        <v>764.16806979764112</v>
      </c>
      <c r="AT101" s="14">
        <f t="shared" si="71"/>
        <v>771.66425946994855</v>
      </c>
      <c r="AU101" s="14">
        <f t="shared" si="72"/>
        <v>963.27751536536516</v>
      </c>
      <c r="AV101" s="14">
        <f t="shared" si="73"/>
        <v>896.86498737757904</v>
      </c>
      <c r="AW101" s="14">
        <f t="shared" si="74"/>
        <v>828.10506098076803</v>
      </c>
      <c r="AX101" s="14">
        <f t="shared" si="75"/>
        <v>813.95547139918654</v>
      </c>
      <c r="AY101" s="14">
        <f t="shared" si="76"/>
        <v>893.11975664208182</v>
      </c>
      <c r="AZ101" s="14">
        <f t="shared" si="77"/>
        <v>872.31388052107684</v>
      </c>
      <c r="BA101" s="14">
        <f t="shared" si="78"/>
        <v>935.44855817570465</v>
      </c>
      <c r="BB101" s="14">
        <f t="shared" si="79"/>
        <v>931.06698494215198</v>
      </c>
      <c r="BC101" s="14">
        <f t="shared" si="80"/>
        <v>1106.6921868912357</v>
      </c>
      <c r="BD101" s="14">
        <f t="shared" si="81"/>
        <v>1102.8578440627482</v>
      </c>
      <c r="BE101" s="14">
        <f t="shared" si="82"/>
        <v>1972.742696868987</v>
      </c>
      <c r="BF101" s="14">
        <f t="shared" si="83"/>
        <v>1940.7505965343782</v>
      </c>
      <c r="BG101" s="14">
        <f t="shared" si="84"/>
        <v>2094.5626343284066</v>
      </c>
      <c r="BH101" s="14">
        <f t="shared" si="85"/>
        <v>2092.7646417453998</v>
      </c>
      <c r="BI101" s="14">
        <f t="shared" si="86"/>
        <v>1945.8274822769174</v>
      </c>
      <c r="BJ101" s="14">
        <f t="shared" si="87"/>
        <v>1890.6422514081246</v>
      </c>
      <c r="BK101" s="14">
        <f t="shared" si="88"/>
        <v>2066.7021192221346</v>
      </c>
      <c r="BL101" s="14">
        <f t="shared" si="89"/>
        <v>1991.7173092244598</v>
      </c>
      <c r="BM101" s="14">
        <f t="shared" si="90"/>
        <v>2029.2573825248044</v>
      </c>
      <c r="BN101" s="14">
        <f t="shared" si="91"/>
        <v>1974.5316585154389</v>
      </c>
      <c r="BO101" s="14">
        <f t="shared" si="92"/>
        <v>2114.0137298968434</v>
      </c>
      <c r="BP101" s="14">
        <f t="shared" si="93"/>
        <v>2059.539641361614</v>
      </c>
      <c r="BQ101" s="14">
        <f t="shared" si="94"/>
        <v>2736.9107666666287</v>
      </c>
      <c r="BR101" s="14">
        <f t="shared" si="95"/>
        <v>2712.4148560043268</v>
      </c>
      <c r="BS101" s="14">
        <f t="shared" si="96"/>
        <v>3057.8401496937722</v>
      </c>
      <c r="BT101" s="14">
        <f t="shared" si="97"/>
        <v>2989.6296291229792</v>
      </c>
      <c r="BU101" s="14">
        <f t="shared" si="98"/>
        <v>2773.9325432576848</v>
      </c>
      <c r="BV101" s="14">
        <f t="shared" si="99"/>
        <v>2704.5977228073116</v>
      </c>
      <c r="BW101" s="14">
        <f t="shared" si="100"/>
        <v>2959.8218758642161</v>
      </c>
      <c r="BX101" s="14">
        <f t="shared" si="101"/>
        <v>2864.0311897455367</v>
      </c>
      <c r="BY101" s="14">
        <f t="shared" si="102"/>
        <v>2964.7059407005095</v>
      </c>
      <c r="BZ101" s="14">
        <f t="shared" si="103"/>
        <v>2905.5986434575907</v>
      </c>
      <c r="CA101" s="14">
        <f t="shared" si="104"/>
        <v>3220.7059167880798</v>
      </c>
      <c r="CB101" s="14">
        <f t="shared" si="105"/>
        <v>3162.3974854243625</v>
      </c>
    </row>
    <row r="102" spans="1:80" x14ac:dyDescent="0.3">
      <c r="A102" t="s">
        <v>226</v>
      </c>
      <c r="B102" t="s">
        <v>245</v>
      </c>
      <c r="C102" t="s">
        <v>220</v>
      </c>
      <c r="D102" t="s">
        <v>477</v>
      </c>
      <c r="E102" t="s">
        <v>478</v>
      </c>
      <c r="F102" s="13">
        <v>5074.0942927366023</v>
      </c>
      <c r="G102" s="13">
        <v>5120.3402752377142</v>
      </c>
      <c r="H102" s="13">
        <v>4526.7928464950046</v>
      </c>
      <c r="I102" s="13">
        <v>4619.4615144831796</v>
      </c>
      <c r="J102" s="13">
        <v>5453.7742890992113</v>
      </c>
      <c r="K102" s="13">
        <v>5381.3887377973524</v>
      </c>
      <c r="L102" s="13">
        <v>5491.7442023495232</v>
      </c>
      <c r="M102" s="13">
        <v>5415.6938029440025</v>
      </c>
      <c r="N102" s="13">
        <v>5433.8475579092546</v>
      </c>
      <c r="O102" s="13">
        <v>5066.7840295913556</v>
      </c>
      <c r="P102" s="13">
        <v>4474.2041758901269</v>
      </c>
      <c r="Q102" s="13">
        <v>4346.0735936351848</v>
      </c>
      <c r="R102" s="13">
        <v>14915.010854195847</v>
      </c>
      <c r="S102" s="13">
        <v>14114.485033756504</v>
      </c>
      <c r="T102" s="13">
        <v>13931.190077902271</v>
      </c>
      <c r="U102" s="13">
        <v>13607.481635759108</v>
      </c>
      <c r="V102" s="13">
        <v>14696.694998047304</v>
      </c>
      <c r="W102" s="13">
        <v>14475.569731172229</v>
      </c>
      <c r="X102" s="13">
        <v>14940.915339141087</v>
      </c>
      <c r="Y102" s="13">
        <v>14892.523407846751</v>
      </c>
      <c r="Z102" s="13">
        <v>13915.916590166453</v>
      </c>
      <c r="AA102" s="13">
        <v>14054.591876348084</v>
      </c>
      <c r="AB102" s="13">
        <v>13683.627655980561</v>
      </c>
      <c r="AC102" s="13">
        <v>13584.07514843134</v>
      </c>
      <c r="AD102" s="14">
        <f t="shared" si="106"/>
        <v>19989.105146932448</v>
      </c>
      <c r="AE102" s="14">
        <f t="shared" si="107"/>
        <v>19234.825308994219</v>
      </c>
      <c r="AF102" s="14">
        <f t="shared" si="108"/>
        <v>18457.982924397274</v>
      </c>
      <c r="AG102" s="14">
        <f t="shared" si="109"/>
        <v>18226.943150242289</v>
      </c>
      <c r="AH102" s="164">
        <v>20150.469287146516</v>
      </c>
      <c r="AI102" s="164">
        <v>19856.958468969584</v>
      </c>
      <c r="AJ102" s="164">
        <v>20432.659541490611</v>
      </c>
      <c r="AK102" s="164">
        <v>20308.217210790754</v>
      </c>
      <c r="AL102" s="14">
        <f t="shared" si="110"/>
        <v>19349.764148075708</v>
      </c>
      <c r="AM102" s="14">
        <f t="shared" si="111"/>
        <v>19121.37590593944</v>
      </c>
      <c r="AN102" s="14">
        <f t="shared" si="112"/>
        <v>18157.831831870688</v>
      </c>
      <c r="AO102" s="14">
        <f t="shared" si="113"/>
        <v>17930.148742066525</v>
      </c>
      <c r="AP102" s="13">
        <v>784846</v>
      </c>
      <c r="AQ102" s="13">
        <v>791125.299</v>
      </c>
      <c r="AR102" s="13">
        <v>795639.55599999998</v>
      </c>
      <c r="AS102" s="14">
        <f t="shared" si="70"/>
        <v>646.50826948682948</v>
      </c>
      <c r="AT102" s="14">
        <f t="shared" si="71"/>
        <v>652.40063340294967</v>
      </c>
      <c r="AU102" s="14">
        <f t="shared" si="72"/>
        <v>576.7746598052363</v>
      </c>
      <c r="AV102" s="14">
        <f t="shared" si="73"/>
        <v>583.91022513403141</v>
      </c>
      <c r="AW102" s="14">
        <f t="shared" si="74"/>
        <v>689.36921825062393</v>
      </c>
      <c r="AX102" s="14">
        <f t="shared" si="75"/>
        <v>680.21952332955948</v>
      </c>
      <c r="AY102" s="14">
        <f t="shared" si="76"/>
        <v>694.16869986223548</v>
      </c>
      <c r="AZ102" s="14">
        <f t="shared" si="77"/>
        <v>680.67176425602486</v>
      </c>
      <c r="BA102" s="14">
        <f t="shared" si="78"/>
        <v>686.85043504205453</v>
      </c>
      <c r="BB102" s="14">
        <f t="shared" si="79"/>
        <v>640.45278744035659</v>
      </c>
      <c r="BC102" s="14">
        <f t="shared" si="80"/>
        <v>565.5493739797754</v>
      </c>
      <c r="BD102" s="14">
        <f t="shared" si="81"/>
        <v>546.23649124292467</v>
      </c>
      <c r="BE102" s="14">
        <f t="shared" si="82"/>
        <v>1900.3741949625592</v>
      </c>
      <c r="BF102" s="14">
        <f t="shared" si="83"/>
        <v>1798.3763736779579</v>
      </c>
      <c r="BG102" s="14">
        <f t="shared" si="84"/>
        <v>1775.0221161733984</v>
      </c>
      <c r="BH102" s="14">
        <f t="shared" si="85"/>
        <v>1720.0159889917902</v>
      </c>
      <c r="BI102" s="14">
        <f t="shared" si="86"/>
        <v>1857.6949841730827</v>
      </c>
      <c r="BJ102" s="14">
        <f t="shared" si="87"/>
        <v>1829.7442578905857</v>
      </c>
      <c r="BK102" s="14">
        <f t="shared" si="88"/>
        <v>1888.5649792803663</v>
      </c>
      <c r="BL102" s="14">
        <f t="shared" si="89"/>
        <v>1871.7675982221717</v>
      </c>
      <c r="BM102" s="14">
        <f t="shared" si="90"/>
        <v>1759.0028542579134</v>
      </c>
      <c r="BN102" s="14">
        <f t="shared" si="91"/>
        <v>1776.5317193260539</v>
      </c>
      <c r="BO102" s="14">
        <f t="shared" si="92"/>
        <v>1729.6410155606161</v>
      </c>
      <c r="BP102" s="14">
        <f t="shared" si="93"/>
        <v>1707.3152090029246</v>
      </c>
      <c r="BQ102" s="14">
        <f t="shared" si="94"/>
        <v>2546.8824644493889</v>
      </c>
      <c r="BR102" s="14">
        <f t="shared" si="95"/>
        <v>2450.7770070809074</v>
      </c>
      <c r="BS102" s="14">
        <f t="shared" si="96"/>
        <v>2351.7967759786347</v>
      </c>
      <c r="BT102" s="14">
        <f t="shared" si="97"/>
        <v>2303.9262141258218</v>
      </c>
      <c r="BU102" s="14">
        <f t="shared" si="98"/>
        <v>2547.0642024237068</v>
      </c>
      <c r="BV102" s="14">
        <f t="shared" si="99"/>
        <v>2509.9637812201458</v>
      </c>
      <c r="BW102" s="14">
        <f t="shared" si="100"/>
        <v>2582.7336791426023</v>
      </c>
      <c r="BX102" s="14">
        <f t="shared" si="101"/>
        <v>2552.4393624781965</v>
      </c>
      <c r="BY102" s="14">
        <f t="shared" si="102"/>
        <v>2445.8532892999683</v>
      </c>
      <c r="BZ102" s="14">
        <f t="shared" si="103"/>
        <v>2416.9845067664105</v>
      </c>
      <c r="CA102" s="14">
        <f t="shared" si="104"/>
        <v>2295.1903895403916</v>
      </c>
      <c r="CB102" s="14">
        <f t="shared" si="105"/>
        <v>2253.5517002458491</v>
      </c>
    </row>
    <row r="103" spans="1:80" x14ac:dyDescent="0.3">
      <c r="A103" t="s">
        <v>232</v>
      </c>
      <c r="B103" t="s">
        <v>254</v>
      </c>
      <c r="C103" t="s">
        <v>281</v>
      </c>
      <c r="D103" t="s">
        <v>481</v>
      </c>
      <c r="E103" t="s">
        <v>482</v>
      </c>
      <c r="F103" s="13">
        <v>3537.2666081704438</v>
      </c>
      <c r="G103" s="13">
        <v>3484.2359992489064</v>
      </c>
      <c r="H103" s="13">
        <v>3541.1091484978015</v>
      </c>
      <c r="I103" s="13">
        <v>3469.2318073866345</v>
      </c>
      <c r="J103" s="13">
        <v>3734.8548072137364</v>
      </c>
      <c r="K103" s="13">
        <v>3681.1917174044502</v>
      </c>
      <c r="L103" s="13">
        <v>3686.2391066729797</v>
      </c>
      <c r="M103" s="13">
        <v>3588.8935142851487</v>
      </c>
      <c r="N103" s="13">
        <v>3704.6151674734861</v>
      </c>
      <c r="O103" s="13">
        <v>3262.4362018212337</v>
      </c>
      <c r="P103" s="13">
        <v>3389.3523457762299</v>
      </c>
      <c r="Q103" s="13">
        <v>3176.5766452188168</v>
      </c>
      <c r="R103" s="13">
        <v>6576.5626868005102</v>
      </c>
      <c r="S103" s="13">
        <v>6679.883510427082</v>
      </c>
      <c r="T103" s="13">
        <v>6583.895410662064</v>
      </c>
      <c r="U103" s="13">
        <v>6812.4633389361934</v>
      </c>
      <c r="V103" s="13">
        <v>6593.286140221644</v>
      </c>
      <c r="W103" s="13">
        <v>6604.5542875581086</v>
      </c>
      <c r="X103" s="13">
        <v>6678.86344516596</v>
      </c>
      <c r="Y103" s="13">
        <v>6728.2300831931479</v>
      </c>
      <c r="Z103" s="13">
        <v>6689.750920077513</v>
      </c>
      <c r="AA103" s="13">
        <v>6434.6659703970245</v>
      </c>
      <c r="AB103" s="13">
        <v>7066.0120405572634</v>
      </c>
      <c r="AC103" s="13">
        <v>7148.8028731036757</v>
      </c>
      <c r="AD103" s="14">
        <f t="shared" si="106"/>
        <v>10113.829294970954</v>
      </c>
      <c r="AE103" s="14">
        <f t="shared" si="107"/>
        <v>10164.119509675988</v>
      </c>
      <c r="AF103" s="14">
        <f t="shared" si="108"/>
        <v>10125.004559159865</v>
      </c>
      <c r="AG103" s="14">
        <f t="shared" si="109"/>
        <v>10281.695146322829</v>
      </c>
      <c r="AH103" s="164">
        <v>10328.140947435379</v>
      </c>
      <c r="AI103" s="164">
        <v>10285.746004962559</v>
      </c>
      <c r="AJ103" s="164">
        <v>10365.10255183894</v>
      </c>
      <c r="AK103" s="164">
        <v>10317.123597478296</v>
      </c>
      <c r="AL103" s="14">
        <f t="shared" si="110"/>
        <v>10394.366087551</v>
      </c>
      <c r="AM103" s="14">
        <f t="shared" si="111"/>
        <v>9697.1021722182577</v>
      </c>
      <c r="AN103" s="14">
        <f t="shared" si="112"/>
        <v>10455.364386333493</v>
      </c>
      <c r="AO103" s="14">
        <f t="shared" si="113"/>
        <v>10325.379518322492</v>
      </c>
      <c r="AP103" s="13">
        <v>353540</v>
      </c>
      <c r="AQ103" s="13">
        <v>356460.18699999998</v>
      </c>
      <c r="AR103" s="13">
        <v>359496.11599999998</v>
      </c>
      <c r="AS103" s="14">
        <f t="shared" si="70"/>
        <v>1000.5279765148057</v>
      </c>
      <c r="AT103" s="14">
        <f t="shared" si="71"/>
        <v>985.52808713268837</v>
      </c>
      <c r="AU103" s="14">
        <f t="shared" si="72"/>
        <v>1001.6148522084633</v>
      </c>
      <c r="AV103" s="14">
        <f t="shared" si="73"/>
        <v>973.2452413785652</v>
      </c>
      <c r="AW103" s="14">
        <f t="shared" si="74"/>
        <v>1047.7621185823305</v>
      </c>
      <c r="AX103" s="14">
        <f t="shared" si="75"/>
        <v>1032.7076772263631</v>
      </c>
      <c r="AY103" s="14">
        <f t="shared" si="76"/>
        <v>1034.1236528254922</v>
      </c>
      <c r="AZ103" s="14">
        <f t="shared" si="77"/>
        <v>998.31218045347373</v>
      </c>
      <c r="BA103" s="14">
        <f t="shared" si="78"/>
        <v>1039.2788037990583</v>
      </c>
      <c r="BB103" s="14">
        <f t="shared" si="79"/>
        <v>915.23158007579502</v>
      </c>
      <c r="BC103" s="14">
        <f t="shared" si="80"/>
        <v>950.83615769304129</v>
      </c>
      <c r="BD103" s="14">
        <f t="shared" si="81"/>
        <v>883.61918358495336</v>
      </c>
      <c r="BE103" s="14">
        <f t="shared" si="82"/>
        <v>1860.2032830232818</v>
      </c>
      <c r="BF103" s="14">
        <f t="shared" si="83"/>
        <v>1889.4279318965555</v>
      </c>
      <c r="BG103" s="14">
        <f t="shared" si="84"/>
        <v>1862.2773690847046</v>
      </c>
      <c r="BH103" s="14">
        <f t="shared" si="85"/>
        <v>1911.1428393365552</v>
      </c>
      <c r="BI103" s="14">
        <f t="shared" si="86"/>
        <v>1849.6556924663353</v>
      </c>
      <c r="BJ103" s="14">
        <f t="shared" si="87"/>
        <v>1852.8168161338335</v>
      </c>
      <c r="BK103" s="14">
        <f t="shared" si="88"/>
        <v>1873.6632276877419</v>
      </c>
      <c r="BL103" s="14">
        <f t="shared" si="89"/>
        <v>1871.5723991836253</v>
      </c>
      <c r="BM103" s="14">
        <f t="shared" si="90"/>
        <v>1876.7175589450931</v>
      </c>
      <c r="BN103" s="14">
        <f t="shared" si="91"/>
        <v>1805.156986689519</v>
      </c>
      <c r="BO103" s="14">
        <f t="shared" si="92"/>
        <v>1982.2724383402917</v>
      </c>
      <c r="BP103" s="14">
        <f t="shared" si="93"/>
        <v>1988.5619217938022</v>
      </c>
      <c r="BQ103" s="14">
        <f t="shared" si="94"/>
        <v>2860.7312595380872</v>
      </c>
      <c r="BR103" s="14">
        <f t="shared" si="95"/>
        <v>2874.9560190292436</v>
      </c>
      <c r="BS103" s="14">
        <f t="shared" si="96"/>
        <v>2863.8922212931675</v>
      </c>
      <c r="BT103" s="14">
        <f t="shared" si="97"/>
        <v>2884.3880807151204</v>
      </c>
      <c r="BU103" s="14">
        <f t="shared" si="98"/>
        <v>2897.4178110486655</v>
      </c>
      <c r="BV103" s="14">
        <f t="shared" si="99"/>
        <v>2885.5244933601966</v>
      </c>
      <c r="BW103" s="14">
        <f t="shared" si="100"/>
        <v>2907.7868805132339</v>
      </c>
      <c r="BX103" s="14">
        <f t="shared" si="101"/>
        <v>2869.8845796370988</v>
      </c>
      <c r="BY103" s="14">
        <f t="shared" si="102"/>
        <v>2915.9963627441512</v>
      </c>
      <c r="BZ103" s="14">
        <f t="shared" si="103"/>
        <v>2720.388566765314</v>
      </c>
      <c r="CA103" s="14">
        <f t="shared" si="104"/>
        <v>2933.108596033333</v>
      </c>
      <c r="CB103" s="14">
        <f t="shared" si="105"/>
        <v>2872.1811053787555</v>
      </c>
    </row>
    <row r="104" spans="1:80" x14ac:dyDescent="0.3">
      <c r="A104" t="s">
        <v>232</v>
      </c>
      <c r="B104" t="s">
        <v>254</v>
      </c>
      <c r="C104" t="s">
        <v>281</v>
      </c>
      <c r="D104" t="s">
        <v>485</v>
      </c>
      <c r="E104" t="s">
        <v>486</v>
      </c>
      <c r="F104" s="13">
        <v>4919.65183045095</v>
      </c>
      <c r="G104" s="13">
        <v>4914.2371782529135</v>
      </c>
      <c r="H104" s="13">
        <v>5105.4404009154041</v>
      </c>
      <c r="I104" s="13">
        <v>5146.0509718253861</v>
      </c>
      <c r="J104" s="13">
        <v>5132.528418581569</v>
      </c>
      <c r="K104" s="13">
        <v>5198.293163007058</v>
      </c>
      <c r="L104" s="13">
        <v>5172.0825918614155</v>
      </c>
      <c r="M104" s="13">
        <v>5186.0879045446163</v>
      </c>
      <c r="N104" s="13">
        <v>5202.7182288623444</v>
      </c>
      <c r="O104" s="13">
        <v>4825.2058193183584</v>
      </c>
      <c r="P104" s="13">
        <v>4984.0541541812599</v>
      </c>
      <c r="Q104" s="13">
        <v>5007.5940647759162</v>
      </c>
      <c r="R104" s="13">
        <v>11802.689760881505</v>
      </c>
      <c r="S104" s="13">
        <v>12200.585545115002</v>
      </c>
      <c r="T104" s="13">
        <v>12494.570754650071</v>
      </c>
      <c r="U104" s="13">
        <v>12872.929207772875</v>
      </c>
      <c r="V104" s="13">
        <v>12271.941855956049</v>
      </c>
      <c r="W104" s="13">
        <v>12218.454239745854</v>
      </c>
      <c r="X104" s="13">
        <v>12653.838804884646</v>
      </c>
      <c r="Y104" s="13">
        <v>12735.611815940028</v>
      </c>
      <c r="Z104" s="13">
        <v>12432.144491318762</v>
      </c>
      <c r="AA104" s="13">
        <v>12310.086105900124</v>
      </c>
      <c r="AB104" s="13">
        <v>12847.479993325052</v>
      </c>
      <c r="AC104" s="13">
        <v>13166.014850406416</v>
      </c>
      <c r="AD104" s="14">
        <f t="shared" si="106"/>
        <v>16722.341591332457</v>
      </c>
      <c r="AE104" s="14">
        <f t="shared" si="107"/>
        <v>17114.822723367914</v>
      </c>
      <c r="AF104" s="14">
        <f t="shared" si="108"/>
        <v>17600.011155565473</v>
      </c>
      <c r="AG104" s="14">
        <f t="shared" si="109"/>
        <v>18018.98017959826</v>
      </c>
      <c r="AH104" s="164">
        <v>17404.47027453762</v>
      </c>
      <c r="AI104" s="164">
        <v>17416.74740275291</v>
      </c>
      <c r="AJ104" s="164">
        <v>17825.92139674606</v>
      </c>
      <c r="AK104" s="164">
        <v>17921.699720484645</v>
      </c>
      <c r="AL104" s="14">
        <f t="shared" si="110"/>
        <v>17634.862720181107</v>
      </c>
      <c r="AM104" s="14">
        <f t="shared" si="111"/>
        <v>17135.29192521848</v>
      </c>
      <c r="AN104" s="14">
        <f t="shared" si="112"/>
        <v>17831.534147506311</v>
      </c>
      <c r="AO104" s="14">
        <f t="shared" si="113"/>
        <v>18173.608915182333</v>
      </c>
      <c r="AP104" s="13">
        <v>690212</v>
      </c>
      <c r="AQ104" s="13">
        <v>690345.42599999998</v>
      </c>
      <c r="AR104" s="13">
        <v>695430.21099999989</v>
      </c>
      <c r="AS104" s="14">
        <f t="shared" si="70"/>
        <v>712.77402167029118</v>
      </c>
      <c r="AT104" s="14">
        <f t="shared" si="71"/>
        <v>711.98953049974693</v>
      </c>
      <c r="AU104" s="14">
        <f t="shared" si="72"/>
        <v>739.69163110977559</v>
      </c>
      <c r="AV104" s="14">
        <f t="shared" si="73"/>
        <v>745.4313127911397</v>
      </c>
      <c r="AW104" s="14">
        <f t="shared" si="74"/>
        <v>743.47250308015646</v>
      </c>
      <c r="AX104" s="14">
        <f t="shared" si="75"/>
        <v>752.99885640251318</v>
      </c>
      <c r="AY104" s="14">
        <f t="shared" si="76"/>
        <v>749.20212361360893</v>
      </c>
      <c r="AZ104" s="14">
        <f t="shared" si="77"/>
        <v>745.73808018596662</v>
      </c>
      <c r="BA104" s="14">
        <f t="shared" si="78"/>
        <v>753.63984940234025</v>
      </c>
      <c r="BB104" s="14">
        <f t="shared" si="79"/>
        <v>698.95528203562822</v>
      </c>
      <c r="BC104" s="14">
        <f t="shared" si="80"/>
        <v>721.96526064637965</v>
      </c>
      <c r="BD104" s="14">
        <f t="shared" si="81"/>
        <v>720.07140120864221</v>
      </c>
      <c r="BE104" s="14">
        <f t="shared" si="82"/>
        <v>1710.0093537755799</v>
      </c>
      <c r="BF104" s="14">
        <f t="shared" si="83"/>
        <v>1767.6576972169423</v>
      </c>
      <c r="BG104" s="14">
        <f t="shared" si="84"/>
        <v>1810.2511626355483</v>
      </c>
      <c r="BH104" s="14">
        <f t="shared" si="85"/>
        <v>1864.7084087108699</v>
      </c>
      <c r="BI104" s="14">
        <f t="shared" si="86"/>
        <v>1777.6523742703914</v>
      </c>
      <c r="BJ104" s="14">
        <f t="shared" si="87"/>
        <v>1769.9044245924872</v>
      </c>
      <c r="BK104" s="14">
        <f t="shared" si="88"/>
        <v>1832.9720641742397</v>
      </c>
      <c r="BL104" s="14">
        <f t="shared" si="89"/>
        <v>1831.3285236237789</v>
      </c>
      <c r="BM104" s="14">
        <f t="shared" si="90"/>
        <v>1800.858530106168</v>
      </c>
      <c r="BN104" s="14">
        <f t="shared" si="91"/>
        <v>1783.1777603318433</v>
      </c>
      <c r="BO104" s="14">
        <f t="shared" si="92"/>
        <v>1861.0219622611148</v>
      </c>
      <c r="BP104" s="14">
        <f t="shared" si="93"/>
        <v>1893.2187072336462</v>
      </c>
      <c r="BQ104" s="14">
        <f t="shared" si="94"/>
        <v>2422.7833754458711</v>
      </c>
      <c r="BR104" s="14">
        <f t="shared" si="95"/>
        <v>2479.647227716689</v>
      </c>
      <c r="BS104" s="14">
        <f t="shared" si="96"/>
        <v>2549.9427937453233</v>
      </c>
      <c r="BT104" s="14">
        <f t="shared" si="97"/>
        <v>2610.1397215020093</v>
      </c>
      <c r="BU104" s="14">
        <f t="shared" si="98"/>
        <v>2521.1248773505486</v>
      </c>
      <c r="BV104" s="14">
        <f t="shared" si="99"/>
        <v>2522.9032809949999</v>
      </c>
      <c r="BW104" s="14">
        <f t="shared" si="100"/>
        <v>2582.174187787848</v>
      </c>
      <c r="BX104" s="14">
        <f t="shared" si="101"/>
        <v>2577.0666038097456</v>
      </c>
      <c r="BY104" s="14">
        <f t="shared" si="102"/>
        <v>2554.4983795085082</v>
      </c>
      <c r="BZ104" s="14">
        <f t="shared" si="103"/>
        <v>2482.1330423674713</v>
      </c>
      <c r="CA104" s="14">
        <f t="shared" si="104"/>
        <v>2582.9872229074945</v>
      </c>
      <c r="CB104" s="14">
        <f t="shared" si="105"/>
        <v>2613.2901084422883</v>
      </c>
    </row>
    <row r="105" spans="1:80" x14ac:dyDescent="0.3">
      <c r="A105" t="s">
        <v>241</v>
      </c>
      <c r="B105" t="s">
        <v>276</v>
      </c>
      <c r="C105" t="s">
        <v>317</v>
      </c>
      <c r="D105" t="s">
        <v>487</v>
      </c>
      <c r="E105" t="s">
        <v>488</v>
      </c>
      <c r="F105" s="13">
        <v>1825.248994898534</v>
      </c>
      <c r="G105" s="13">
        <v>1826.3505040769403</v>
      </c>
      <c r="H105" s="13">
        <v>1808.8468147565882</v>
      </c>
      <c r="I105" s="13">
        <v>1571.6479375519057</v>
      </c>
      <c r="J105" s="13">
        <v>1777.9490669790227</v>
      </c>
      <c r="K105" s="13">
        <v>1798.1013524459454</v>
      </c>
      <c r="L105" s="13">
        <v>1798.3842878614487</v>
      </c>
      <c r="M105" s="13">
        <v>1758.008587579659</v>
      </c>
      <c r="N105" s="13">
        <v>1820.7560020082105</v>
      </c>
      <c r="O105" s="13">
        <v>1852.4694672607334</v>
      </c>
      <c r="P105" s="13">
        <v>2207.6554365528787</v>
      </c>
      <c r="Q105" s="13">
        <v>2180.2806485073734</v>
      </c>
      <c r="R105" s="13">
        <v>4882.2426471560684</v>
      </c>
      <c r="S105" s="13">
        <v>4805.1214359612586</v>
      </c>
      <c r="T105" s="13">
        <v>4875.3614624471284</v>
      </c>
      <c r="U105" s="13">
        <v>4721.9942990156251</v>
      </c>
      <c r="V105" s="13">
        <v>4995.1708344932467</v>
      </c>
      <c r="W105" s="13">
        <v>5050.0288314549616</v>
      </c>
      <c r="X105" s="13">
        <v>5051.9300503888962</v>
      </c>
      <c r="Y105" s="13">
        <v>4940.3952953356302</v>
      </c>
      <c r="Z105" s="13">
        <v>4772.8080904670924</v>
      </c>
      <c r="AA105" s="13">
        <v>4760.5091594262003</v>
      </c>
      <c r="AB105" s="13">
        <v>4817.1956656254424</v>
      </c>
      <c r="AC105" s="13">
        <v>4742.4566216760077</v>
      </c>
      <c r="AD105" s="14">
        <f t="shared" si="106"/>
        <v>6707.4916420546024</v>
      </c>
      <c r="AE105" s="14">
        <f t="shared" si="107"/>
        <v>6631.4719400381991</v>
      </c>
      <c r="AF105" s="14">
        <f t="shared" si="108"/>
        <v>6684.2082772037165</v>
      </c>
      <c r="AG105" s="14">
        <f t="shared" si="109"/>
        <v>6293.6422365675307</v>
      </c>
      <c r="AH105" s="164">
        <v>6773.1199014722697</v>
      </c>
      <c r="AI105" s="164">
        <v>6848.1301839009066</v>
      </c>
      <c r="AJ105" s="164">
        <v>6850.314338250344</v>
      </c>
      <c r="AK105" s="164">
        <v>6698.4038829152896</v>
      </c>
      <c r="AL105" s="14">
        <f t="shared" si="110"/>
        <v>6593.5640924753025</v>
      </c>
      <c r="AM105" s="14">
        <f t="shared" si="111"/>
        <v>6612.9786266869341</v>
      </c>
      <c r="AN105" s="14">
        <f t="shared" si="112"/>
        <v>7024.8511021783215</v>
      </c>
      <c r="AO105" s="14">
        <f t="shared" si="113"/>
        <v>6922.737270183381</v>
      </c>
      <c r="AP105" s="13">
        <v>301307</v>
      </c>
      <c r="AQ105" s="13">
        <v>307105.93800000002</v>
      </c>
      <c r="AR105" s="13">
        <v>310952.94</v>
      </c>
      <c r="AS105" s="14">
        <f t="shared" si="70"/>
        <v>605.77716246171974</v>
      </c>
      <c r="AT105" s="14">
        <f t="shared" si="71"/>
        <v>606.14273949059941</v>
      </c>
      <c r="AU105" s="14">
        <f t="shared" si="72"/>
        <v>600.33348536761116</v>
      </c>
      <c r="AV105" s="14">
        <f t="shared" si="73"/>
        <v>511.76084311072674</v>
      </c>
      <c r="AW105" s="14">
        <f t="shared" si="74"/>
        <v>578.93672735791347</v>
      </c>
      <c r="AX105" s="14">
        <f t="shared" si="75"/>
        <v>585.49872534406848</v>
      </c>
      <c r="AY105" s="14">
        <f t="shared" si="76"/>
        <v>585.5908549255887</v>
      </c>
      <c r="AZ105" s="14">
        <f t="shared" si="77"/>
        <v>565.36162275219499</v>
      </c>
      <c r="BA105" s="14">
        <f t="shared" si="78"/>
        <v>592.87554446707259</v>
      </c>
      <c r="BB105" s="14">
        <f t="shared" si="79"/>
        <v>603.20210000652389</v>
      </c>
      <c r="BC105" s="14">
        <f t="shared" si="80"/>
        <v>718.85794554479719</v>
      </c>
      <c r="BD105" s="14">
        <f t="shared" si="81"/>
        <v>701.1609694082241</v>
      </c>
      <c r="BE105" s="14">
        <f t="shared" si="82"/>
        <v>1620.3548696698281</v>
      </c>
      <c r="BF105" s="14">
        <f t="shared" si="83"/>
        <v>1594.759310590613</v>
      </c>
      <c r="BG105" s="14">
        <f t="shared" si="84"/>
        <v>1618.0710910955036</v>
      </c>
      <c r="BH105" s="14">
        <f t="shared" si="85"/>
        <v>1537.5783124765321</v>
      </c>
      <c r="BI105" s="14">
        <f t="shared" si="86"/>
        <v>1626.5302022565406</v>
      </c>
      <c r="BJ105" s="14">
        <f t="shared" si="87"/>
        <v>1644.3930926060314</v>
      </c>
      <c r="BK105" s="14">
        <f t="shared" si="88"/>
        <v>1645.0121685334836</v>
      </c>
      <c r="BL105" s="14">
        <f t="shared" si="89"/>
        <v>1588.7919552507303</v>
      </c>
      <c r="BM105" s="14">
        <f t="shared" si="90"/>
        <v>1554.1243264619297</v>
      </c>
      <c r="BN105" s="14">
        <f t="shared" si="91"/>
        <v>1550.1195419497881</v>
      </c>
      <c r="BO105" s="14">
        <f t="shared" si="92"/>
        <v>1568.5778324564476</v>
      </c>
      <c r="BP105" s="14">
        <f t="shared" si="93"/>
        <v>1525.1364472308921</v>
      </c>
      <c r="BQ105" s="14">
        <f t="shared" si="94"/>
        <v>2226.1320321315475</v>
      </c>
      <c r="BR105" s="14">
        <f t="shared" si="95"/>
        <v>2200.9020500812126</v>
      </c>
      <c r="BS105" s="14">
        <f t="shared" si="96"/>
        <v>2218.4045764631146</v>
      </c>
      <c r="BT105" s="14">
        <f t="shared" si="97"/>
        <v>2049.3391555872586</v>
      </c>
      <c r="BU105" s="14">
        <f t="shared" si="98"/>
        <v>2205.4669296144543</v>
      </c>
      <c r="BV105" s="14">
        <f t="shared" si="99"/>
        <v>2229.8918179500997</v>
      </c>
      <c r="BW105" s="14">
        <f t="shared" si="100"/>
        <v>2230.6030234590721</v>
      </c>
      <c r="BX105" s="14">
        <f t="shared" si="101"/>
        <v>2154.1535780029253</v>
      </c>
      <c r="BY105" s="14">
        <f t="shared" si="102"/>
        <v>2146.9998709290021</v>
      </c>
      <c r="BZ105" s="14">
        <f t="shared" si="103"/>
        <v>2153.3216419563123</v>
      </c>
      <c r="CA105" s="14">
        <f t="shared" si="104"/>
        <v>2287.4357780012447</v>
      </c>
      <c r="CB105" s="14">
        <f t="shared" si="105"/>
        <v>2226.2974166391164</v>
      </c>
    </row>
    <row r="106" spans="1:80" x14ac:dyDescent="0.3">
      <c r="A106" t="s">
        <v>232</v>
      </c>
      <c r="B106" t="s">
        <v>254</v>
      </c>
      <c r="C106" t="s">
        <v>281</v>
      </c>
      <c r="D106" t="s">
        <v>491</v>
      </c>
      <c r="E106" t="s">
        <v>492</v>
      </c>
      <c r="F106" s="13">
        <v>4371.6165680562499</v>
      </c>
      <c r="G106" s="13">
        <v>4387.8603694290186</v>
      </c>
      <c r="H106" s="13">
        <v>4780.9825165871416</v>
      </c>
      <c r="I106" s="13">
        <v>4260.9417773177856</v>
      </c>
      <c r="J106" s="13">
        <v>4755.5124870189675</v>
      </c>
      <c r="K106" s="13">
        <v>4996.7016852735696</v>
      </c>
      <c r="L106" s="13">
        <v>4879.0656793973749</v>
      </c>
      <c r="M106" s="13">
        <v>4634.9627189502044</v>
      </c>
      <c r="N106" s="13">
        <v>4508.6393119091799</v>
      </c>
      <c r="O106" s="13">
        <v>4494.0077197673272</v>
      </c>
      <c r="P106" s="13">
        <v>5124.3164153286571</v>
      </c>
      <c r="Q106" s="13">
        <v>4963.7867703495722</v>
      </c>
      <c r="R106" s="13">
        <v>13960.158139834431</v>
      </c>
      <c r="S106" s="13">
        <v>14284.220439481742</v>
      </c>
      <c r="T106" s="13">
        <v>14956.473671574473</v>
      </c>
      <c r="U106" s="13">
        <v>14899.892578211093</v>
      </c>
      <c r="V106" s="13">
        <v>14237.982421658522</v>
      </c>
      <c r="W106" s="13">
        <v>14047.36633092468</v>
      </c>
      <c r="X106" s="13">
        <v>14792.892940312711</v>
      </c>
      <c r="Y106" s="13">
        <v>14533.938409208762</v>
      </c>
      <c r="Z106" s="13">
        <v>14358.655660529759</v>
      </c>
      <c r="AA106" s="13">
        <v>14403.650281231839</v>
      </c>
      <c r="AB106" s="13">
        <v>14953.757308748021</v>
      </c>
      <c r="AC106" s="13">
        <v>15389.658982351832</v>
      </c>
      <c r="AD106" s="14">
        <f t="shared" si="106"/>
        <v>18331.774707890683</v>
      </c>
      <c r="AE106" s="14">
        <f t="shared" si="107"/>
        <v>18672.08080891076</v>
      </c>
      <c r="AF106" s="14">
        <f t="shared" si="108"/>
        <v>19737.456188161614</v>
      </c>
      <c r="AG106" s="14">
        <f t="shared" si="109"/>
        <v>19160.834355528877</v>
      </c>
      <c r="AH106" s="164">
        <v>18993.494908677487</v>
      </c>
      <c r="AI106" s="164">
        <v>19044.068016198245</v>
      </c>
      <c r="AJ106" s="164">
        <v>19671.958619710087</v>
      </c>
      <c r="AK106" s="164">
        <v>19168.901128158966</v>
      </c>
      <c r="AL106" s="14">
        <f t="shared" si="110"/>
        <v>18867.29497243894</v>
      </c>
      <c r="AM106" s="14">
        <f t="shared" si="111"/>
        <v>18897.658000999167</v>
      </c>
      <c r="AN106" s="14">
        <f t="shared" si="112"/>
        <v>20078.073724076679</v>
      </c>
      <c r="AO106" s="14">
        <f t="shared" si="113"/>
        <v>20353.445752701402</v>
      </c>
      <c r="AP106" s="13">
        <v>751171</v>
      </c>
      <c r="AQ106" s="13">
        <v>753424.50400000007</v>
      </c>
      <c r="AR106" s="13">
        <v>757781.80900000012</v>
      </c>
      <c r="AS106" s="14">
        <f t="shared" si="70"/>
        <v>581.97355436461862</v>
      </c>
      <c r="AT106" s="14">
        <f t="shared" si="71"/>
        <v>584.13601822075384</v>
      </c>
      <c r="AU106" s="14">
        <f t="shared" si="72"/>
        <v>636.47059279273856</v>
      </c>
      <c r="AV106" s="14">
        <f t="shared" si="73"/>
        <v>565.54329660052906</v>
      </c>
      <c r="AW106" s="14">
        <f t="shared" si="74"/>
        <v>631.18633144681564</v>
      </c>
      <c r="AX106" s="14">
        <f t="shared" si="75"/>
        <v>663.19872246596981</v>
      </c>
      <c r="AY106" s="14">
        <f t="shared" si="76"/>
        <v>647.58521304974363</v>
      </c>
      <c r="AZ106" s="14">
        <f t="shared" si="77"/>
        <v>611.6487178633505</v>
      </c>
      <c r="BA106" s="14">
        <f t="shared" si="78"/>
        <v>598.41952152769102</v>
      </c>
      <c r="BB106" s="14">
        <f t="shared" si="79"/>
        <v>596.47750981129855</v>
      </c>
      <c r="BC106" s="14">
        <f t="shared" si="80"/>
        <v>680.13668099765664</v>
      </c>
      <c r="BD106" s="14">
        <f t="shared" si="81"/>
        <v>655.04169028549109</v>
      </c>
      <c r="BE106" s="14">
        <f t="shared" si="82"/>
        <v>1858.4527544107043</v>
      </c>
      <c r="BF106" s="14">
        <f t="shared" si="83"/>
        <v>1901.5937036283005</v>
      </c>
      <c r="BG106" s="14">
        <f t="shared" si="84"/>
        <v>1991.0877378885066</v>
      </c>
      <c r="BH106" s="14">
        <f t="shared" si="85"/>
        <v>1977.6225088388007</v>
      </c>
      <c r="BI106" s="14">
        <f t="shared" si="86"/>
        <v>1889.7689610661403</v>
      </c>
      <c r="BJ106" s="14">
        <f t="shared" si="87"/>
        <v>1864.4690020494318</v>
      </c>
      <c r="BK106" s="14">
        <f t="shared" si="88"/>
        <v>1963.4207358236799</v>
      </c>
      <c r="BL106" s="14">
        <f t="shared" si="89"/>
        <v>1917.9582086284629</v>
      </c>
      <c r="BM106" s="14">
        <f t="shared" si="90"/>
        <v>1905.7855942165852</v>
      </c>
      <c r="BN106" s="14">
        <f t="shared" si="91"/>
        <v>1911.7576087267582</v>
      </c>
      <c r="BO106" s="14">
        <f t="shared" si="92"/>
        <v>1984.7718290760583</v>
      </c>
      <c r="BP106" s="14">
        <f t="shared" si="93"/>
        <v>2030.8826102147602</v>
      </c>
      <c r="BQ106" s="14">
        <f t="shared" si="94"/>
        <v>2440.4263087753229</v>
      </c>
      <c r="BR106" s="14">
        <f t="shared" si="95"/>
        <v>2485.7297218490544</v>
      </c>
      <c r="BS106" s="14">
        <f t="shared" si="96"/>
        <v>2627.558330681245</v>
      </c>
      <c r="BT106" s="14">
        <f t="shared" si="97"/>
        <v>2543.1658054393297</v>
      </c>
      <c r="BU106" s="14">
        <f t="shared" si="98"/>
        <v>2520.9552925129556</v>
      </c>
      <c r="BV106" s="14">
        <f t="shared" si="99"/>
        <v>2527.6677245154006</v>
      </c>
      <c r="BW106" s="14">
        <f t="shared" si="100"/>
        <v>2611.0059488734237</v>
      </c>
      <c r="BX106" s="14">
        <f t="shared" si="101"/>
        <v>2529.6069264918133</v>
      </c>
      <c r="BY106" s="14">
        <f t="shared" si="102"/>
        <v>2504.2051157442761</v>
      </c>
      <c r="BZ106" s="14">
        <f t="shared" si="103"/>
        <v>2508.2351185380562</v>
      </c>
      <c r="CA106" s="14">
        <f t="shared" si="104"/>
        <v>2664.9085100737152</v>
      </c>
      <c r="CB106" s="14">
        <f t="shared" si="105"/>
        <v>2685.9243005002509</v>
      </c>
    </row>
    <row r="107" spans="1:80" x14ac:dyDescent="0.3">
      <c r="A107" t="s">
        <v>226</v>
      </c>
      <c r="B107" t="s">
        <v>236</v>
      </c>
      <c r="C107" t="s">
        <v>243</v>
      </c>
      <c r="D107" t="s">
        <v>495</v>
      </c>
      <c r="E107" t="s">
        <v>496</v>
      </c>
      <c r="F107" s="13">
        <v>5277.5801042547846</v>
      </c>
      <c r="G107" s="13">
        <v>5679.6937097568734</v>
      </c>
      <c r="H107" s="13">
        <v>6551.0954820473271</v>
      </c>
      <c r="I107" s="13">
        <v>6481.6881785666601</v>
      </c>
      <c r="J107" s="13">
        <v>6860.1511835826686</v>
      </c>
      <c r="K107" s="13">
        <v>6896.4471747697344</v>
      </c>
      <c r="L107" s="13">
        <v>6907.2155247300907</v>
      </c>
      <c r="M107" s="13">
        <v>6954.415720554106</v>
      </c>
      <c r="N107" s="13">
        <v>7142.2166326901197</v>
      </c>
      <c r="O107" s="13">
        <v>7426.2782867992246</v>
      </c>
      <c r="P107" s="13">
        <v>7540.964226608281</v>
      </c>
      <c r="Q107" s="13">
        <v>7473.64596896288</v>
      </c>
      <c r="R107" s="13">
        <v>10048.375237168568</v>
      </c>
      <c r="S107" s="13">
        <v>10077.147955263777</v>
      </c>
      <c r="T107" s="13">
        <v>10257.623699303314</v>
      </c>
      <c r="U107" s="13">
        <v>10742.564063411815</v>
      </c>
      <c r="V107" s="13">
        <v>10268.834326631048</v>
      </c>
      <c r="W107" s="13">
        <v>10312.311980698389</v>
      </c>
      <c r="X107" s="13">
        <v>10341.198496358507</v>
      </c>
      <c r="Y107" s="13">
        <v>10307.472862526971</v>
      </c>
      <c r="Z107" s="13">
        <v>10657.083884095813</v>
      </c>
      <c r="AA107" s="13">
        <v>10455.847675418205</v>
      </c>
      <c r="AB107" s="13">
        <v>10891.005020294431</v>
      </c>
      <c r="AC107" s="13">
        <v>10904.994423285549</v>
      </c>
      <c r="AD107" s="14">
        <f t="shared" si="106"/>
        <v>15325.955341423352</v>
      </c>
      <c r="AE107" s="14">
        <f t="shared" si="107"/>
        <v>15756.841665020651</v>
      </c>
      <c r="AF107" s="14">
        <f t="shared" si="108"/>
        <v>16808.719181350643</v>
      </c>
      <c r="AG107" s="14">
        <f t="shared" si="109"/>
        <v>17224.252241978476</v>
      </c>
      <c r="AH107" s="164">
        <v>17128.985510213715</v>
      </c>
      <c r="AI107" s="164">
        <v>17208.759155468128</v>
      </c>
      <c r="AJ107" s="164">
        <v>17248.4140210886</v>
      </c>
      <c r="AK107" s="164">
        <v>17261.888583081076</v>
      </c>
      <c r="AL107" s="14">
        <f t="shared" si="110"/>
        <v>17799.300516785934</v>
      </c>
      <c r="AM107" s="14">
        <f t="shared" si="111"/>
        <v>17882.125962217429</v>
      </c>
      <c r="AN107" s="14">
        <f t="shared" si="112"/>
        <v>18431.969246902714</v>
      </c>
      <c r="AO107" s="14">
        <f t="shared" si="113"/>
        <v>18378.640392248428</v>
      </c>
      <c r="AP107" s="13">
        <v>491549</v>
      </c>
      <c r="AQ107" s="13">
        <v>495262.02500000002</v>
      </c>
      <c r="AR107" s="13">
        <v>498610.54800000001</v>
      </c>
      <c r="AS107" s="14">
        <f t="shared" si="70"/>
        <v>1073.6630741299005</v>
      </c>
      <c r="AT107" s="14">
        <f t="shared" si="71"/>
        <v>1155.468470031853</v>
      </c>
      <c r="AU107" s="14">
        <f t="shared" si="72"/>
        <v>1332.7451550196067</v>
      </c>
      <c r="AV107" s="14">
        <f t="shared" si="73"/>
        <v>1308.7391827723234</v>
      </c>
      <c r="AW107" s="14">
        <f t="shared" si="74"/>
        <v>1385.155904812744</v>
      </c>
      <c r="AX107" s="14">
        <f t="shared" si="75"/>
        <v>1392.4845489152403</v>
      </c>
      <c r="AY107" s="14">
        <f t="shared" si="76"/>
        <v>1394.6588222123612</v>
      </c>
      <c r="AZ107" s="14">
        <f t="shared" si="77"/>
        <v>1394.7590456016799</v>
      </c>
      <c r="BA107" s="14">
        <f t="shared" si="78"/>
        <v>1442.108676248723</v>
      </c>
      <c r="BB107" s="14">
        <f t="shared" si="79"/>
        <v>1499.4645080650439</v>
      </c>
      <c r="BC107" s="14">
        <f t="shared" si="80"/>
        <v>1522.6211269899566</v>
      </c>
      <c r="BD107" s="14">
        <f t="shared" si="81"/>
        <v>1498.8944776521014</v>
      </c>
      <c r="BE107" s="14">
        <f t="shared" si="82"/>
        <v>2044.2265648325126</v>
      </c>
      <c r="BF107" s="14">
        <f t="shared" si="83"/>
        <v>2050.0800439556947</v>
      </c>
      <c r="BG107" s="14">
        <f t="shared" si="84"/>
        <v>2086.7957618270639</v>
      </c>
      <c r="BH107" s="14">
        <f t="shared" si="85"/>
        <v>2169.0667810462182</v>
      </c>
      <c r="BI107" s="14">
        <f t="shared" si="86"/>
        <v>2073.4144368591651</v>
      </c>
      <c r="BJ107" s="14">
        <f t="shared" si="87"/>
        <v>2082.1931543607425</v>
      </c>
      <c r="BK107" s="14">
        <f t="shared" si="88"/>
        <v>2088.0257266562089</v>
      </c>
      <c r="BL107" s="14">
        <f t="shared" si="89"/>
        <v>2067.2392318758107</v>
      </c>
      <c r="BM107" s="14">
        <f t="shared" si="90"/>
        <v>2151.807194201052</v>
      </c>
      <c r="BN107" s="14">
        <f t="shared" si="91"/>
        <v>2111.1749230961536</v>
      </c>
      <c r="BO107" s="14">
        <f t="shared" si="92"/>
        <v>2199.0389875529886</v>
      </c>
      <c r="BP107" s="14">
        <f t="shared" si="93"/>
        <v>2187.0765604592762</v>
      </c>
      <c r="BQ107" s="14">
        <f t="shared" si="94"/>
        <v>3117.8896389624133</v>
      </c>
      <c r="BR107" s="14">
        <f t="shared" si="95"/>
        <v>3205.5485139875473</v>
      </c>
      <c r="BS107" s="14">
        <f t="shared" si="96"/>
        <v>3419.5409168466708</v>
      </c>
      <c r="BT107" s="14">
        <f t="shared" si="97"/>
        <v>3477.8059638185414</v>
      </c>
      <c r="BU107" s="14">
        <f t="shared" si="98"/>
        <v>3458.5703416719084</v>
      </c>
      <c r="BV107" s="14">
        <f t="shared" si="99"/>
        <v>3474.6777032759837</v>
      </c>
      <c r="BW107" s="14">
        <f t="shared" si="100"/>
        <v>3482.6845488685713</v>
      </c>
      <c r="BX107" s="14">
        <f t="shared" si="101"/>
        <v>3461.9982774774903</v>
      </c>
      <c r="BY107" s="14">
        <f t="shared" si="102"/>
        <v>3593.915870449775</v>
      </c>
      <c r="BZ107" s="14">
        <f t="shared" si="103"/>
        <v>3610.639431161198</v>
      </c>
      <c r="CA107" s="14">
        <f t="shared" si="104"/>
        <v>3721.6601145429463</v>
      </c>
      <c r="CB107" s="14">
        <f t="shared" si="105"/>
        <v>3685.9710381113778</v>
      </c>
    </row>
    <row r="108" spans="1:80" x14ac:dyDescent="0.3">
      <c r="A108" t="s">
        <v>232</v>
      </c>
      <c r="B108" t="s">
        <v>270</v>
      </c>
      <c r="C108" t="s">
        <v>281</v>
      </c>
      <c r="D108" t="s">
        <v>497</v>
      </c>
      <c r="E108" t="s">
        <v>498</v>
      </c>
      <c r="F108" s="13">
        <v>2411.0077313903698</v>
      </c>
      <c r="G108" s="13">
        <v>2470.3903826050359</v>
      </c>
      <c r="H108" s="13">
        <v>2646.6328431397405</v>
      </c>
      <c r="I108" s="13">
        <v>2732.9421701443471</v>
      </c>
      <c r="J108" s="13">
        <v>2670.0083569893695</v>
      </c>
      <c r="K108" s="13">
        <v>2649.3254829973826</v>
      </c>
      <c r="L108" s="13">
        <v>2822.4334351148723</v>
      </c>
      <c r="M108" s="13">
        <v>2770.535141080542</v>
      </c>
      <c r="N108" s="13">
        <v>2577.6071068288402</v>
      </c>
      <c r="O108" s="13">
        <v>2616.4414063796057</v>
      </c>
      <c r="P108" s="13">
        <v>3012.3666186892469</v>
      </c>
      <c r="Q108" s="13">
        <v>2932.3694682926662</v>
      </c>
      <c r="R108" s="13">
        <v>4499.9666737278567</v>
      </c>
      <c r="S108" s="13">
        <v>4417.4164488090155</v>
      </c>
      <c r="T108" s="13">
        <v>4743.5524466315064</v>
      </c>
      <c r="U108" s="13">
        <v>4501.4050832411021</v>
      </c>
      <c r="V108" s="13">
        <v>4442.1246538277046</v>
      </c>
      <c r="W108" s="13">
        <v>4413.5558981541699</v>
      </c>
      <c r="X108" s="13">
        <v>4707.7878696353073</v>
      </c>
      <c r="Y108" s="13">
        <v>4611.7426409201071</v>
      </c>
      <c r="Z108" s="13">
        <v>4354.1372650607555</v>
      </c>
      <c r="AA108" s="13">
        <v>4430.1242134525201</v>
      </c>
      <c r="AB108" s="13">
        <v>4697.958378078165</v>
      </c>
      <c r="AC108" s="13">
        <v>4929.1069774588595</v>
      </c>
      <c r="AD108" s="14">
        <f t="shared" si="106"/>
        <v>6910.9744051182261</v>
      </c>
      <c r="AE108" s="14">
        <f t="shared" si="107"/>
        <v>6887.806831414051</v>
      </c>
      <c r="AF108" s="14">
        <f t="shared" si="108"/>
        <v>7390.185289771247</v>
      </c>
      <c r="AG108" s="14">
        <f t="shared" si="109"/>
        <v>7234.3472533854492</v>
      </c>
      <c r="AH108" s="164">
        <v>7112.1330108170741</v>
      </c>
      <c r="AI108" s="164">
        <v>7062.881381151552</v>
      </c>
      <c r="AJ108" s="164">
        <v>7530.2213047501791</v>
      </c>
      <c r="AK108" s="164">
        <v>7382.2777820006486</v>
      </c>
      <c r="AL108" s="14">
        <f t="shared" si="110"/>
        <v>6931.7443718895956</v>
      </c>
      <c r="AM108" s="14">
        <f t="shared" si="111"/>
        <v>7046.5656198321258</v>
      </c>
      <c r="AN108" s="14">
        <f t="shared" si="112"/>
        <v>7710.3249967674119</v>
      </c>
      <c r="AO108" s="14">
        <f t="shared" si="113"/>
        <v>7861.4764457515257</v>
      </c>
      <c r="AP108" s="13">
        <v>214658</v>
      </c>
      <c r="AQ108" s="13">
        <v>220057.49400000001</v>
      </c>
      <c r="AR108" s="13">
        <v>222008.035</v>
      </c>
      <c r="AS108" s="14">
        <f t="shared" si="70"/>
        <v>1123.1855935443216</v>
      </c>
      <c r="AT108" s="14">
        <f t="shared" si="71"/>
        <v>1150.8494361286494</v>
      </c>
      <c r="AU108" s="14">
        <f t="shared" si="72"/>
        <v>1232.953275973754</v>
      </c>
      <c r="AV108" s="14">
        <f t="shared" si="73"/>
        <v>1241.9218816262385</v>
      </c>
      <c r="AW108" s="14">
        <f t="shared" si="74"/>
        <v>1213.3230768270812</v>
      </c>
      <c r="AX108" s="14">
        <f t="shared" si="75"/>
        <v>1203.9242267283942</v>
      </c>
      <c r="AY108" s="14">
        <f t="shared" si="76"/>
        <v>1282.5891015167483</v>
      </c>
      <c r="AZ108" s="14">
        <f t="shared" si="77"/>
        <v>1247.9436345988747</v>
      </c>
      <c r="BA108" s="14">
        <f t="shared" si="78"/>
        <v>1171.3334819803229</v>
      </c>
      <c r="BB108" s="14">
        <f t="shared" si="79"/>
        <v>1188.9808244292765</v>
      </c>
      <c r="BC108" s="14">
        <f t="shared" si="80"/>
        <v>1368.8998106509598</v>
      </c>
      <c r="BD108" s="14">
        <f t="shared" si="81"/>
        <v>1320.8393418250228</v>
      </c>
      <c r="BE108" s="14">
        <f t="shared" si="82"/>
        <v>2096.3424022062336</v>
      </c>
      <c r="BF108" s="14">
        <f t="shared" si="83"/>
        <v>2057.885775889562</v>
      </c>
      <c r="BG108" s="14">
        <f t="shared" si="84"/>
        <v>2209.8186168843026</v>
      </c>
      <c r="BH108" s="14">
        <f t="shared" si="85"/>
        <v>2045.5586407982553</v>
      </c>
      <c r="BI108" s="14">
        <f t="shared" si="86"/>
        <v>2018.6200311031916</v>
      </c>
      <c r="BJ108" s="14">
        <f t="shared" si="87"/>
        <v>2005.6376258443486</v>
      </c>
      <c r="BK108" s="14">
        <f t="shared" si="88"/>
        <v>2139.3444885977419</v>
      </c>
      <c r="BL108" s="14">
        <f t="shared" si="89"/>
        <v>2077.2863652975925</v>
      </c>
      <c r="BM108" s="14">
        <f t="shared" si="90"/>
        <v>1978.6362127075549</v>
      </c>
      <c r="BN108" s="14">
        <f t="shared" si="91"/>
        <v>2013.1667106290504</v>
      </c>
      <c r="BO108" s="14">
        <f t="shared" si="92"/>
        <v>2134.8777052228743</v>
      </c>
      <c r="BP108" s="14">
        <f t="shared" si="93"/>
        <v>2220.2380996970942</v>
      </c>
      <c r="BQ108" s="14">
        <f t="shared" si="94"/>
        <v>3219.5279957505545</v>
      </c>
      <c r="BR108" s="14">
        <f t="shared" si="95"/>
        <v>3208.7352120182109</v>
      </c>
      <c r="BS108" s="14">
        <f t="shared" si="96"/>
        <v>3442.7718928580562</v>
      </c>
      <c r="BT108" s="14">
        <f t="shared" si="97"/>
        <v>3287.4805224244933</v>
      </c>
      <c r="BU108" s="14">
        <f t="shared" si="98"/>
        <v>3231.9431079302726</v>
      </c>
      <c r="BV108" s="14">
        <f t="shared" si="99"/>
        <v>3209.5618525727427</v>
      </c>
      <c r="BW108" s="14">
        <f t="shared" si="100"/>
        <v>3421.9335901144905</v>
      </c>
      <c r="BX108" s="14">
        <f t="shared" si="101"/>
        <v>3325.2299998964668</v>
      </c>
      <c r="BY108" s="14">
        <f t="shared" si="102"/>
        <v>3149.9696946878776</v>
      </c>
      <c r="BZ108" s="14">
        <f t="shared" si="103"/>
        <v>3202.1475350583273</v>
      </c>
      <c r="CA108" s="14">
        <f t="shared" si="104"/>
        <v>3503.7775158738341</v>
      </c>
      <c r="CB108" s="14">
        <f t="shared" si="105"/>
        <v>3541.0774415221167</v>
      </c>
    </row>
    <row r="109" spans="1:80" x14ac:dyDescent="0.3">
      <c r="A109" t="s">
        <v>226</v>
      </c>
      <c r="B109" t="s">
        <v>236</v>
      </c>
      <c r="C109" t="s">
        <v>252</v>
      </c>
      <c r="D109" t="s">
        <v>501</v>
      </c>
      <c r="E109" t="s">
        <v>502</v>
      </c>
      <c r="F109" s="13">
        <v>5766.7139449713104</v>
      </c>
      <c r="G109" s="13">
        <v>5812.9555286838659</v>
      </c>
      <c r="H109" s="13">
        <v>6641.6819909562682</v>
      </c>
      <c r="I109" s="13">
        <v>6393.2979887992924</v>
      </c>
      <c r="J109" s="13">
        <v>6694.7575350952957</v>
      </c>
      <c r="K109" s="13">
        <v>6564.7372466144952</v>
      </c>
      <c r="L109" s="13">
        <v>6880.1094398502146</v>
      </c>
      <c r="M109" s="13">
        <v>6566.2161545841464</v>
      </c>
      <c r="N109" s="13">
        <v>6664.6877652137482</v>
      </c>
      <c r="O109" s="13">
        <v>6835.8697086427874</v>
      </c>
      <c r="P109" s="13">
        <v>7187.4915574338183</v>
      </c>
      <c r="Q109" s="13">
        <v>7342.6715569284925</v>
      </c>
      <c r="R109" s="13">
        <v>9886.5858307582257</v>
      </c>
      <c r="S109" s="13">
        <v>10290.226083719677</v>
      </c>
      <c r="T109" s="13">
        <v>10664.940843266357</v>
      </c>
      <c r="U109" s="13">
        <v>10511.849440585454</v>
      </c>
      <c r="V109" s="13">
        <v>10132.119157511917</v>
      </c>
      <c r="W109" s="13">
        <v>9946.2996294921904</v>
      </c>
      <c r="X109" s="13">
        <v>10419.163871591823</v>
      </c>
      <c r="Y109" s="13">
        <v>9944.9442919648482</v>
      </c>
      <c r="Z109" s="13">
        <v>10524.601055781903</v>
      </c>
      <c r="AA109" s="13">
        <v>10586.041335492058</v>
      </c>
      <c r="AB109" s="13">
        <v>10967.567521120969</v>
      </c>
      <c r="AC109" s="13">
        <v>10824.379204395971</v>
      </c>
      <c r="AD109" s="14">
        <f t="shared" si="106"/>
        <v>15653.299775729536</v>
      </c>
      <c r="AE109" s="14">
        <f t="shared" si="107"/>
        <v>16103.181612403543</v>
      </c>
      <c r="AF109" s="14">
        <f t="shared" si="108"/>
        <v>17306.622834222624</v>
      </c>
      <c r="AG109" s="14">
        <f t="shared" si="109"/>
        <v>16905.147429384746</v>
      </c>
      <c r="AH109" s="164">
        <v>16826.876692607213</v>
      </c>
      <c r="AI109" s="164">
        <v>16511.036876106686</v>
      </c>
      <c r="AJ109" s="164">
        <v>17299.273311442037</v>
      </c>
      <c r="AK109" s="164">
        <v>16511.160446548995</v>
      </c>
      <c r="AL109" s="14">
        <f t="shared" si="110"/>
        <v>17189.288820995651</v>
      </c>
      <c r="AM109" s="14">
        <f t="shared" si="111"/>
        <v>17421.911044134846</v>
      </c>
      <c r="AN109" s="14">
        <f t="shared" si="112"/>
        <v>18155.059078554787</v>
      </c>
      <c r="AO109" s="14">
        <f t="shared" si="113"/>
        <v>18167.050761324463</v>
      </c>
      <c r="AP109" s="13">
        <v>545501</v>
      </c>
      <c r="AQ109" s="13">
        <v>553536.61199999996</v>
      </c>
      <c r="AR109" s="13">
        <v>558704.93000000005</v>
      </c>
      <c r="AS109" s="14">
        <f t="shared" si="70"/>
        <v>1057.1408567484407</v>
      </c>
      <c r="AT109" s="14">
        <f t="shared" si="71"/>
        <v>1065.6177584796114</v>
      </c>
      <c r="AU109" s="14">
        <f t="shared" si="72"/>
        <v>1217.5380046885832</v>
      </c>
      <c r="AV109" s="14">
        <f t="shared" si="73"/>
        <v>1154.9909888886073</v>
      </c>
      <c r="AW109" s="14">
        <f t="shared" si="74"/>
        <v>1209.4516225234431</v>
      </c>
      <c r="AX109" s="14">
        <f t="shared" si="75"/>
        <v>1185.9626092112035</v>
      </c>
      <c r="AY109" s="14">
        <f t="shared" si="76"/>
        <v>1242.9366532760105</v>
      </c>
      <c r="AZ109" s="14">
        <f t="shared" si="77"/>
        <v>1175.2565266578454</v>
      </c>
      <c r="BA109" s="14">
        <f t="shared" si="78"/>
        <v>1204.0193224316929</v>
      </c>
      <c r="BB109" s="14">
        <f t="shared" si="79"/>
        <v>1234.9444572318168</v>
      </c>
      <c r="BC109" s="14">
        <f t="shared" si="80"/>
        <v>1298.4672380503384</v>
      </c>
      <c r="BD109" s="14">
        <f t="shared" si="81"/>
        <v>1314.2306721597199</v>
      </c>
      <c r="BE109" s="14">
        <f t="shared" si="82"/>
        <v>1812.3863807322491</v>
      </c>
      <c r="BF109" s="14">
        <f t="shared" si="83"/>
        <v>1886.3807919178291</v>
      </c>
      <c r="BG109" s="14">
        <f t="shared" si="84"/>
        <v>1955.0726475783465</v>
      </c>
      <c r="BH109" s="14">
        <f t="shared" si="85"/>
        <v>1899.0341763672636</v>
      </c>
      <c r="BI109" s="14">
        <f t="shared" si="86"/>
        <v>1830.4334235278943</v>
      </c>
      <c r="BJ109" s="14">
        <f t="shared" si="87"/>
        <v>1796.8639135819603</v>
      </c>
      <c r="BK109" s="14">
        <f t="shared" si="88"/>
        <v>1882.2899236865337</v>
      </c>
      <c r="BL109" s="14">
        <f t="shared" si="89"/>
        <v>1779.9993803464108</v>
      </c>
      <c r="BM109" s="14">
        <f t="shared" si="90"/>
        <v>1901.3378388387257</v>
      </c>
      <c r="BN109" s="14">
        <f t="shared" si="91"/>
        <v>1912.4374261791484</v>
      </c>
      <c r="BO109" s="14">
        <f t="shared" si="92"/>
        <v>1981.3626205308656</v>
      </c>
      <c r="BP109" s="14">
        <f t="shared" si="93"/>
        <v>1937.4053499753386</v>
      </c>
      <c r="BQ109" s="14">
        <f t="shared" si="94"/>
        <v>2869.5272374806896</v>
      </c>
      <c r="BR109" s="14">
        <f t="shared" si="95"/>
        <v>2951.9985503974408</v>
      </c>
      <c r="BS109" s="14">
        <f t="shared" si="96"/>
        <v>3172.6106522669293</v>
      </c>
      <c r="BT109" s="14">
        <f t="shared" si="97"/>
        <v>3054.0251652558704</v>
      </c>
      <c r="BU109" s="14">
        <f t="shared" si="98"/>
        <v>3039.8850460513377</v>
      </c>
      <c r="BV109" s="14">
        <f t="shared" si="99"/>
        <v>2982.8265227931638</v>
      </c>
      <c r="BW109" s="14">
        <f t="shared" si="100"/>
        <v>3125.2265769625442</v>
      </c>
      <c r="BX109" s="14">
        <f t="shared" si="101"/>
        <v>2955.2559070042557</v>
      </c>
      <c r="BY109" s="14">
        <f t="shared" si="102"/>
        <v>3105.3571612704186</v>
      </c>
      <c r="BZ109" s="14">
        <f t="shared" si="103"/>
        <v>3147.3818834109652</v>
      </c>
      <c r="CA109" s="14">
        <f t="shared" si="104"/>
        <v>3279.829858581204</v>
      </c>
      <c r="CB109" s="14">
        <f t="shared" si="105"/>
        <v>3251.6360221350578</v>
      </c>
    </row>
    <row r="110" spans="1:80" x14ac:dyDescent="0.3">
      <c r="A110" t="s">
        <v>259</v>
      </c>
      <c r="B110" t="s">
        <v>283</v>
      </c>
      <c r="C110" t="s">
        <v>313</v>
      </c>
      <c r="D110" t="s">
        <v>505</v>
      </c>
      <c r="E110" t="s">
        <v>506</v>
      </c>
      <c r="F110" s="13">
        <v>2506.4536701000511</v>
      </c>
      <c r="G110" s="13">
        <v>2428.7524602349376</v>
      </c>
      <c r="H110" s="13">
        <v>2681.7616376057731</v>
      </c>
      <c r="I110" s="13">
        <v>2390.3070750641382</v>
      </c>
      <c r="J110" s="13">
        <v>2676.6419661543164</v>
      </c>
      <c r="K110" s="13">
        <v>2489.0457131900039</v>
      </c>
      <c r="L110" s="13">
        <v>2686.1270650008037</v>
      </c>
      <c r="M110" s="13">
        <v>2469.1702859854204</v>
      </c>
      <c r="N110" s="13">
        <v>2369.9748500427177</v>
      </c>
      <c r="O110" s="13">
        <v>2277.5699204312336</v>
      </c>
      <c r="P110" s="13">
        <v>2757.1359501398779</v>
      </c>
      <c r="Q110" s="13">
        <v>2501.339372550251</v>
      </c>
      <c r="R110" s="13">
        <v>5018.6585839533909</v>
      </c>
      <c r="S110" s="13">
        <v>5132.6716582670724</v>
      </c>
      <c r="T110" s="13">
        <v>5277.5766150957788</v>
      </c>
      <c r="U110" s="13">
        <v>4885.4299552369939</v>
      </c>
      <c r="V110" s="13">
        <v>5087.2463654468656</v>
      </c>
      <c r="W110" s="13">
        <v>5060.3474690656303</v>
      </c>
      <c r="X110" s="13">
        <v>5259.7462765012988</v>
      </c>
      <c r="Y110" s="13">
        <v>5016.5127633769935</v>
      </c>
      <c r="Z110" s="13">
        <v>4774.4369482056436</v>
      </c>
      <c r="AA110" s="13">
        <v>4996.504346054654</v>
      </c>
      <c r="AB110" s="13">
        <v>4788.3328372001561</v>
      </c>
      <c r="AC110" s="13">
        <v>4570.1065467975295</v>
      </c>
      <c r="AD110" s="14">
        <f t="shared" si="106"/>
        <v>7525.1122540534416</v>
      </c>
      <c r="AE110" s="14">
        <f t="shared" si="107"/>
        <v>7561.4241185020101</v>
      </c>
      <c r="AF110" s="14">
        <f t="shared" si="108"/>
        <v>7959.3382527015519</v>
      </c>
      <c r="AG110" s="14">
        <f t="shared" si="109"/>
        <v>7275.7370303011321</v>
      </c>
      <c r="AH110" s="164">
        <v>7763.8883316011834</v>
      </c>
      <c r="AI110" s="164">
        <v>7549.3931822556342</v>
      </c>
      <c r="AJ110" s="164">
        <v>7945.8733415021034</v>
      </c>
      <c r="AK110" s="164">
        <v>7485.6830493624129</v>
      </c>
      <c r="AL110" s="14">
        <f t="shared" si="110"/>
        <v>7144.4117982483613</v>
      </c>
      <c r="AM110" s="14">
        <f t="shared" si="111"/>
        <v>7274.0742664858881</v>
      </c>
      <c r="AN110" s="14">
        <f t="shared" si="112"/>
        <v>7545.4687873400344</v>
      </c>
      <c r="AO110" s="14">
        <f t="shared" si="113"/>
        <v>7071.4459193477805</v>
      </c>
      <c r="AP110" s="13">
        <v>277616</v>
      </c>
      <c r="AQ110" s="13">
        <v>281567.391</v>
      </c>
      <c r="AR110" s="13">
        <v>283928.70699999999</v>
      </c>
      <c r="AS110" s="14">
        <f t="shared" si="70"/>
        <v>902.84914057548963</v>
      </c>
      <c r="AT110" s="14">
        <f t="shared" si="71"/>
        <v>874.86040438409088</v>
      </c>
      <c r="AU110" s="14">
        <f t="shared" si="72"/>
        <v>965.99678606628333</v>
      </c>
      <c r="AV110" s="14">
        <f t="shared" si="73"/>
        <v>848.92894257919875</v>
      </c>
      <c r="AW110" s="14">
        <f t="shared" si="74"/>
        <v>950.62214294350451</v>
      </c>
      <c r="AX110" s="14">
        <f t="shared" si="75"/>
        <v>883.99644019502375</v>
      </c>
      <c r="AY110" s="14">
        <f t="shared" si="76"/>
        <v>953.99082097571579</v>
      </c>
      <c r="AZ110" s="14">
        <f t="shared" si="77"/>
        <v>869.64446535708009</v>
      </c>
      <c r="BA110" s="14">
        <f t="shared" si="78"/>
        <v>841.70785602183525</v>
      </c>
      <c r="BB110" s="14">
        <f t="shared" si="79"/>
        <v>808.88980515191611</v>
      </c>
      <c r="BC110" s="14">
        <f t="shared" si="80"/>
        <v>979.20996474335254</v>
      </c>
      <c r="BD110" s="14">
        <f t="shared" si="81"/>
        <v>880.97445269958246</v>
      </c>
      <c r="BE110" s="14">
        <f t="shared" si="82"/>
        <v>1807.7699354336173</v>
      </c>
      <c r="BF110" s="14">
        <f t="shared" si="83"/>
        <v>1848.8385605538126</v>
      </c>
      <c r="BG110" s="14">
        <f t="shared" si="84"/>
        <v>1901.0347440694263</v>
      </c>
      <c r="BH110" s="14">
        <f t="shared" si="85"/>
        <v>1735.0837175733159</v>
      </c>
      <c r="BI110" s="14">
        <f t="shared" si="86"/>
        <v>1806.7597768971996</v>
      </c>
      <c r="BJ110" s="14">
        <f t="shared" si="87"/>
        <v>1797.2065057297884</v>
      </c>
      <c r="BK110" s="14">
        <f t="shared" si="88"/>
        <v>1868.023941913536</v>
      </c>
      <c r="BL110" s="14">
        <f t="shared" si="89"/>
        <v>1766.8212617109525</v>
      </c>
      <c r="BM110" s="14">
        <f t="shared" si="90"/>
        <v>1695.6640224739815</v>
      </c>
      <c r="BN110" s="14">
        <f t="shared" si="91"/>
        <v>1774.5323165119835</v>
      </c>
      <c r="BO110" s="14">
        <f t="shared" si="92"/>
        <v>1700.5992136355578</v>
      </c>
      <c r="BP110" s="14">
        <f t="shared" si="93"/>
        <v>1609.5965057867606</v>
      </c>
      <c r="BQ110" s="14">
        <f t="shared" si="94"/>
        <v>2710.6190760091067</v>
      </c>
      <c r="BR110" s="14">
        <f t="shared" si="95"/>
        <v>2723.6989649379038</v>
      </c>
      <c r="BS110" s="14">
        <f t="shared" si="96"/>
        <v>2867.0315301357095</v>
      </c>
      <c r="BT110" s="14">
        <f t="shared" si="97"/>
        <v>2584.0126601525149</v>
      </c>
      <c r="BU110" s="14">
        <f t="shared" si="98"/>
        <v>2757.3819198407045</v>
      </c>
      <c r="BV110" s="14">
        <f t="shared" si="99"/>
        <v>2681.202945924812</v>
      </c>
      <c r="BW110" s="14">
        <f t="shared" si="100"/>
        <v>2822.0147628892523</v>
      </c>
      <c r="BX110" s="14">
        <f t="shared" si="101"/>
        <v>2636.4657270680323</v>
      </c>
      <c r="BY110" s="14">
        <f t="shared" si="102"/>
        <v>2537.3718784958169</v>
      </c>
      <c r="BZ110" s="14">
        <f t="shared" si="103"/>
        <v>2583.4221216638998</v>
      </c>
      <c r="CA110" s="14">
        <f t="shared" si="104"/>
        <v>2679.8091783789105</v>
      </c>
      <c r="CB110" s="14">
        <f t="shared" si="105"/>
        <v>2490.570958486343</v>
      </c>
    </row>
    <row r="111" spans="1:80" x14ac:dyDescent="0.3">
      <c r="A111" t="s">
        <v>241</v>
      </c>
      <c r="B111" t="s">
        <v>276</v>
      </c>
      <c r="C111" t="s">
        <v>317</v>
      </c>
      <c r="D111" t="s">
        <v>509</v>
      </c>
      <c r="E111" t="s">
        <v>510</v>
      </c>
      <c r="F111" s="13">
        <v>1998.7096617852551</v>
      </c>
      <c r="G111" s="13">
        <v>1988.0608986960513</v>
      </c>
      <c r="H111" s="13">
        <v>1908.589616302444</v>
      </c>
      <c r="I111" s="13">
        <v>1847.971562273528</v>
      </c>
      <c r="J111" s="13">
        <v>2686.063983098717</v>
      </c>
      <c r="K111" s="13">
        <v>2711.687650806869</v>
      </c>
      <c r="L111" s="13">
        <v>2714.9546505562889</v>
      </c>
      <c r="M111" s="13">
        <v>2655.5166327567213</v>
      </c>
      <c r="N111" s="13">
        <v>2025.7406721406985</v>
      </c>
      <c r="O111" s="13">
        <v>2098.7980217979648</v>
      </c>
      <c r="P111" s="13">
        <v>2243.8928412335104</v>
      </c>
      <c r="Q111" s="13">
        <v>2401.0866401101634</v>
      </c>
      <c r="R111" s="13">
        <v>3394.9625998331876</v>
      </c>
      <c r="S111" s="13">
        <v>3350.8818318263111</v>
      </c>
      <c r="T111" s="13">
        <v>3480.5159500802847</v>
      </c>
      <c r="U111" s="13">
        <v>3546.2692863478669</v>
      </c>
      <c r="V111" s="13">
        <v>3303.4558855502728</v>
      </c>
      <c r="W111" s="13">
        <v>3335.9866781142287</v>
      </c>
      <c r="X111" s="13">
        <v>3340.8201746970976</v>
      </c>
      <c r="Y111" s="13">
        <v>3269.1034051340002</v>
      </c>
      <c r="Z111" s="13">
        <v>3387.7652240969551</v>
      </c>
      <c r="AA111" s="13">
        <v>3238.324553486525</v>
      </c>
      <c r="AB111" s="13">
        <v>3456.3048658163971</v>
      </c>
      <c r="AC111" s="13">
        <v>3447.7099556647295</v>
      </c>
      <c r="AD111" s="14">
        <f t="shared" si="106"/>
        <v>5393.6722616184425</v>
      </c>
      <c r="AE111" s="14">
        <f t="shared" si="107"/>
        <v>5338.9427305223626</v>
      </c>
      <c r="AF111" s="14">
        <f t="shared" si="108"/>
        <v>5389.1055663827283</v>
      </c>
      <c r="AG111" s="14">
        <f t="shared" si="109"/>
        <v>5394.2408486213953</v>
      </c>
      <c r="AH111" s="164">
        <v>5989.5198686489903</v>
      </c>
      <c r="AI111" s="164">
        <v>6047.674328921099</v>
      </c>
      <c r="AJ111" s="164">
        <v>6055.7748252533875</v>
      </c>
      <c r="AK111" s="164">
        <v>5924.6200378907215</v>
      </c>
      <c r="AL111" s="14">
        <f t="shared" si="110"/>
        <v>5413.5058962376534</v>
      </c>
      <c r="AM111" s="14">
        <f t="shared" si="111"/>
        <v>5337.1225752844894</v>
      </c>
      <c r="AN111" s="14">
        <f t="shared" si="112"/>
        <v>5700.197707049907</v>
      </c>
      <c r="AO111" s="14">
        <f t="shared" si="113"/>
        <v>5848.7965957748929</v>
      </c>
      <c r="AP111" s="13">
        <v>206052</v>
      </c>
      <c r="AQ111" s="13">
        <v>209192.79300000001</v>
      </c>
      <c r="AR111" s="13">
        <v>210465.15700000001</v>
      </c>
      <c r="AS111" s="14">
        <f t="shared" si="70"/>
        <v>970.00255362008386</v>
      </c>
      <c r="AT111" s="14">
        <f t="shared" si="71"/>
        <v>964.83455569276259</v>
      </c>
      <c r="AU111" s="14">
        <f t="shared" si="72"/>
        <v>926.26599902085104</v>
      </c>
      <c r="AV111" s="14">
        <f t="shared" si="73"/>
        <v>883.38203996995628</v>
      </c>
      <c r="AW111" s="14">
        <f t="shared" si="74"/>
        <v>1284.0136338247164</v>
      </c>
      <c r="AX111" s="14">
        <f t="shared" si="75"/>
        <v>1296.2624629266595</v>
      </c>
      <c r="AY111" s="14">
        <f t="shared" si="76"/>
        <v>1297.8241800884073</v>
      </c>
      <c r="AZ111" s="14">
        <f t="shared" si="77"/>
        <v>1261.7369405030406</v>
      </c>
      <c r="BA111" s="14">
        <f t="shared" si="78"/>
        <v>968.36064143983128</v>
      </c>
      <c r="BB111" s="14">
        <f t="shared" si="79"/>
        <v>1003.2840958330552</v>
      </c>
      <c r="BC111" s="14">
        <f t="shared" si="80"/>
        <v>1072.6434735414189</v>
      </c>
      <c r="BD111" s="14">
        <f t="shared" si="81"/>
        <v>1140.8475751215026</v>
      </c>
      <c r="BE111" s="14">
        <f t="shared" si="82"/>
        <v>1647.6241918705898</v>
      </c>
      <c r="BF111" s="14">
        <f t="shared" si="83"/>
        <v>1626.2311609818451</v>
      </c>
      <c r="BG111" s="14">
        <f t="shared" si="84"/>
        <v>1689.1444635724401</v>
      </c>
      <c r="BH111" s="14">
        <f t="shared" si="85"/>
        <v>1695.215803322568</v>
      </c>
      <c r="BI111" s="14">
        <f t="shared" si="86"/>
        <v>1579.1442134195668</v>
      </c>
      <c r="BJ111" s="14">
        <f t="shared" si="87"/>
        <v>1594.6948411909336</v>
      </c>
      <c r="BK111" s="14">
        <f t="shared" si="88"/>
        <v>1597.0053876077354</v>
      </c>
      <c r="BL111" s="14">
        <f t="shared" si="89"/>
        <v>1553.275350529399</v>
      </c>
      <c r="BM111" s="14">
        <f t="shared" si="90"/>
        <v>1619.4464328878457</v>
      </c>
      <c r="BN111" s="14">
        <f t="shared" si="91"/>
        <v>1548.0096168927412</v>
      </c>
      <c r="BO111" s="14">
        <f t="shared" si="92"/>
        <v>1652.2102966598839</v>
      </c>
      <c r="BP111" s="14">
        <f t="shared" si="93"/>
        <v>1638.1381150252485</v>
      </c>
      <c r="BQ111" s="14">
        <f t="shared" si="94"/>
        <v>2617.6267454906733</v>
      </c>
      <c r="BR111" s="14">
        <f t="shared" si="95"/>
        <v>2591.0657166746078</v>
      </c>
      <c r="BS111" s="14">
        <f t="shared" si="96"/>
        <v>2615.410462593291</v>
      </c>
      <c r="BT111" s="14">
        <f t="shared" si="97"/>
        <v>2578.5978432925244</v>
      </c>
      <c r="BU111" s="14">
        <f t="shared" si="98"/>
        <v>2863.1578472442834</v>
      </c>
      <c r="BV111" s="14">
        <f t="shared" si="99"/>
        <v>2890.957304117594</v>
      </c>
      <c r="BW111" s="14">
        <f t="shared" si="100"/>
        <v>2894.8295676961429</v>
      </c>
      <c r="BX111" s="14">
        <f t="shared" si="101"/>
        <v>2815.0122910324399</v>
      </c>
      <c r="BY111" s="14">
        <f t="shared" si="102"/>
        <v>2587.8070743276771</v>
      </c>
      <c r="BZ111" s="14">
        <f t="shared" si="103"/>
        <v>2551.293712725796</v>
      </c>
      <c r="CA111" s="14">
        <f t="shared" si="104"/>
        <v>2724.8537702013027</v>
      </c>
      <c r="CB111" s="14">
        <f t="shared" si="105"/>
        <v>2778.985690146751</v>
      </c>
    </row>
    <row r="112" spans="1:80" x14ac:dyDescent="0.3">
      <c r="A112" t="s">
        <v>226</v>
      </c>
      <c r="B112" t="s">
        <v>221</v>
      </c>
      <c r="C112" t="s">
        <v>234</v>
      </c>
      <c r="D112" t="s">
        <v>513</v>
      </c>
      <c r="E112" t="s">
        <v>514</v>
      </c>
      <c r="F112" s="13">
        <v>1675.1135432201731</v>
      </c>
      <c r="G112" s="13">
        <v>1784.5489595697281</v>
      </c>
      <c r="H112" s="13">
        <v>1815.5259770644484</v>
      </c>
      <c r="I112" s="13">
        <v>1854.0322847566047</v>
      </c>
      <c r="J112" s="13">
        <v>1916.1110617322961</v>
      </c>
      <c r="K112" s="13">
        <v>1862.8093759092062</v>
      </c>
      <c r="L112" s="13">
        <v>1906.4407802028163</v>
      </c>
      <c r="M112" s="13">
        <v>1904.4389363307173</v>
      </c>
      <c r="N112" s="13">
        <v>1918.2509338465829</v>
      </c>
      <c r="O112" s="13">
        <v>1887.2275944859507</v>
      </c>
      <c r="P112" s="13">
        <v>2009.5476408899208</v>
      </c>
      <c r="Q112" s="13">
        <v>1946.1384946038638</v>
      </c>
      <c r="R112" s="13">
        <v>2813.6310150954323</v>
      </c>
      <c r="S112" s="13">
        <v>2804.078123014111</v>
      </c>
      <c r="T112" s="13">
        <v>3083.0561918420781</v>
      </c>
      <c r="U112" s="13">
        <v>2978.8856875645724</v>
      </c>
      <c r="V112" s="13">
        <v>2844.2054898911529</v>
      </c>
      <c r="W112" s="13">
        <v>2807.1571693944579</v>
      </c>
      <c r="X112" s="13">
        <v>2913.0295634128424</v>
      </c>
      <c r="Y112" s="13">
        <v>2841.8709209969602</v>
      </c>
      <c r="Z112" s="13">
        <v>2941.4751072873237</v>
      </c>
      <c r="AA112" s="13">
        <v>2931.7632307624153</v>
      </c>
      <c r="AB112" s="13">
        <v>3097.3108554859095</v>
      </c>
      <c r="AC112" s="13">
        <v>3275.1733345401472</v>
      </c>
      <c r="AD112" s="14">
        <f t="shared" si="106"/>
        <v>4488.7445583156059</v>
      </c>
      <c r="AE112" s="14">
        <f t="shared" si="107"/>
        <v>4588.6270825838392</v>
      </c>
      <c r="AF112" s="14">
        <f t="shared" si="108"/>
        <v>4898.5821689065269</v>
      </c>
      <c r="AG112" s="14">
        <f t="shared" si="109"/>
        <v>4832.9179723211773</v>
      </c>
      <c r="AH112" s="164">
        <v>4760.3165516234494</v>
      </c>
      <c r="AI112" s="164">
        <v>4669.9665453036641</v>
      </c>
      <c r="AJ112" s="164">
        <v>4819.4703436156578</v>
      </c>
      <c r="AK112" s="164">
        <v>4746.3098573276775</v>
      </c>
      <c r="AL112" s="14">
        <f t="shared" si="110"/>
        <v>4859.7260411339066</v>
      </c>
      <c r="AM112" s="14">
        <f t="shared" si="111"/>
        <v>4818.9908252483656</v>
      </c>
      <c r="AN112" s="14">
        <f t="shared" si="112"/>
        <v>5106.8584963758303</v>
      </c>
      <c r="AO112" s="14">
        <f t="shared" si="113"/>
        <v>5221.3118291440114</v>
      </c>
      <c r="AP112" s="13">
        <v>140639</v>
      </c>
      <c r="AQ112" s="13">
        <v>140903.55499999999</v>
      </c>
      <c r="AR112" s="13">
        <v>141117.16500000001</v>
      </c>
      <c r="AS112" s="14">
        <f t="shared" si="70"/>
        <v>1191.0732749949682</v>
      </c>
      <c r="AT112" s="14">
        <f t="shared" si="71"/>
        <v>1268.8862687943799</v>
      </c>
      <c r="AU112" s="14">
        <f t="shared" si="72"/>
        <v>1290.9121773223987</v>
      </c>
      <c r="AV112" s="14">
        <f t="shared" si="73"/>
        <v>1315.8165418584397</v>
      </c>
      <c r="AW112" s="14">
        <f t="shared" si="74"/>
        <v>1359.874178995907</v>
      </c>
      <c r="AX112" s="14">
        <f t="shared" si="75"/>
        <v>1322.0456899822054</v>
      </c>
      <c r="AY112" s="14">
        <f t="shared" si="76"/>
        <v>1353.0111289263186</v>
      </c>
      <c r="AZ112" s="14">
        <f t="shared" si="77"/>
        <v>1349.5444982406761</v>
      </c>
      <c r="BA112" s="14">
        <f t="shared" si="78"/>
        <v>1361.3928575801958</v>
      </c>
      <c r="BB112" s="14">
        <f t="shared" si="79"/>
        <v>1339.3754291621319</v>
      </c>
      <c r="BC112" s="14">
        <f t="shared" si="80"/>
        <v>1426.1866145889087</v>
      </c>
      <c r="BD112" s="14">
        <f t="shared" si="81"/>
        <v>1379.0940985838708</v>
      </c>
      <c r="BE112" s="14">
        <f t="shared" si="82"/>
        <v>2000.6051060484162</v>
      </c>
      <c r="BF112" s="14">
        <f t="shared" si="83"/>
        <v>1993.8126145764054</v>
      </c>
      <c r="BG112" s="14">
        <f t="shared" si="84"/>
        <v>2192.1772707727432</v>
      </c>
      <c r="BH112" s="14">
        <f t="shared" si="85"/>
        <v>2114.1309653717203</v>
      </c>
      <c r="BI112" s="14">
        <f t="shared" si="86"/>
        <v>2018.547715060243</v>
      </c>
      <c r="BJ112" s="14">
        <f t="shared" si="87"/>
        <v>1992.2543255877808</v>
      </c>
      <c r="BK112" s="14">
        <f t="shared" si="88"/>
        <v>2067.3925249173753</v>
      </c>
      <c r="BL112" s="14">
        <f t="shared" si="89"/>
        <v>2013.8378779058949</v>
      </c>
      <c r="BM112" s="14">
        <f t="shared" si="90"/>
        <v>2087.5804782124364</v>
      </c>
      <c r="BN112" s="14">
        <f t="shared" si="91"/>
        <v>2080.6879079540722</v>
      </c>
      <c r="BO112" s="14">
        <f t="shared" si="92"/>
        <v>2198.1779348902228</v>
      </c>
      <c r="BP112" s="14">
        <f t="shared" si="93"/>
        <v>2320.8894074226523</v>
      </c>
      <c r="BQ112" s="14">
        <f t="shared" si="94"/>
        <v>3191.6783810433849</v>
      </c>
      <c r="BR112" s="14">
        <f t="shared" si="95"/>
        <v>3262.6988833707856</v>
      </c>
      <c r="BS112" s="14">
        <f t="shared" si="96"/>
        <v>3483.089448095142</v>
      </c>
      <c r="BT112" s="14">
        <f t="shared" si="97"/>
        <v>3429.9475072301598</v>
      </c>
      <c r="BU112" s="14">
        <f t="shared" si="98"/>
        <v>3378.42189405615</v>
      </c>
      <c r="BV112" s="14">
        <f t="shared" si="99"/>
        <v>3314.300015569986</v>
      </c>
      <c r="BW112" s="14">
        <f t="shared" si="100"/>
        <v>3420.4036538436935</v>
      </c>
      <c r="BX112" s="14">
        <f t="shared" si="101"/>
        <v>3363.382376146571</v>
      </c>
      <c r="BY112" s="14">
        <f t="shared" si="102"/>
        <v>3448.973335792633</v>
      </c>
      <c r="BZ112" s="14">
        <f t="shared" si="103"/>
        <v>3420.0633371162039</v>
      </c>
      <c r="CA112" s="14">
        <f t="shared" si="104"/>
        <v>3624.3645494791317</v>
      </c>
      <c r="CB112" s="14">
        <f t="shared" si="105"/>
        <v>3699.9835060065238</v>
      </c>
    </row>
    <row r="113" spans="1:80" x14ac:dyDescent="0.3">
      <c r="A113" t="s">
        <v>232</v>
      </c>
      <c r="B113" t="s">
        <v>283</v>
      </c>
      <c r="C113" t="s">
        <v>281</v>
      </c>
      <c r="D113" t="s">
        <v>515</v>
      </c>
      <c r="E113" t="s">
        <v>516</v>
      </c>
      <c r="F113" s="13">
        <v>2064.794395600843</v>
      </c>
      <c r="G113" s="13">
        <v>2057.987092237558</v>
      </c>
      <c r="H113" s="13">
        <v>2179.5117844581191</v>
      </c>
      <c r="I113" s="13">
        <v>1937.1880000571853</v>
      </c>
      <c r="J113" s="13">
        <v>2188.5268289940973</v>
      </c>
      <c r="K113" s="13">
        <v>2186.444399337749</v>
      </c>
      <c r="L113" s="13">
        <v>2285.8695606370825</v>
      </c>
      <c r="M113" s="13">
        <v>2225.4020550537234</v>
      </c>
      <c r="N113" s="13">
        <v>3035.5357524214287</v>
      </c>
      <c r="O113" s="13">
        <v>3410.7421637056086</v>
      </c>
      <c r="P113" s="13">
        <v>3958.478917453459</v>
      </c>
      <c r="Q113" s="13">
        <v>2636.044221388227</v>
      </c>
      <c r="R113" s="13">
        <v>4784.6835501570495</v>
      </c>
      <c r="S113" s="13">
        <v>4800.8923288141477</v>
      </c>
      <c r="T113" s="13">
        <v>5018.9565778442338</v>
      </c>
      <c r="U113" s="13">
        <v>5011.8000998917851</v>
      </c>
      <c r="V113" s="13">
        <v>4884.1442142832257</v>
      </c>
      <c r="W113" s="13">
        <v>4884.0569337744655</v>
      </c>
      <c r="X113" s="13">
        <v>5112.0095215673027</v>
      </c>
      <c r="Y113" s="13">
        <v>4964.45439427157</v>
      </c>
      <c r="Z113" s="13">
        <v>4997.2021099420817</v>
      </c>
      <c r="AA113" s="13">
        <v>4843.1910116416238</v>
      </c>
      <c r="AB113" s="13">
        <v>5424.0030992027423</v>
      </c>
      <c r="AC113" s="13">
        <v>4957.5711518508151</v>
      </c>
      <c r="AD113" s="14">
        <f t="shared" si="106"/>
        <v>6849.4779457578925</v>
      </c>
      <c r="AE113" s="14">
        <f t="shared" si="107"/>
        <v>6858.8794210517062</v>
      </c>
      <c r="AF113" s="14">
        <f t="shared" si="108"/>
        <v>7198.4683623023529</v>
      </c>
      <c r="AG113" s="14">
        <f t="shared" si="109"/>
        <v>6948.9880999489706</v>
      </c>
      <c r="AH113" s="164">
        <v>7072.6710432773225</v>
      </c>
      <c r="AI113" s="164">
        <v>7070.5013331122136</v>
      </c>
      <c r="AJ113" s="164">
        <v>7397.8790822043848</v>
      </c>
      <c r="AK113" s="164">
        <v>7189.8564493252934</v>
      </c>
      <c r="AL113" s="14">
        <f t="shared" si="110"/>
        <v>8032.7378623635104</v>
      </c>
      <c r="AM113" s="14">
        <f t="shared" si="111"/>
        <v>8253.9331753472325</v>
      </c>
      <c r="AN113" s="14">
        <f t="shared" si="112"/>
        <v>9382.4820166562022</v>
      </c>
      <c r="AO113" s="14">
        <f t="shared" si="113"/>
        <v>7593.6153732390421</v>
      </c>
      <c r="AP113" s="13">
        <v>267521</v>
      </c>
      <c r="AQ113" s="13">
        <v>271938.49099999998</v>
      </c>
      <c r="AR113" s="13">
        <v>274759.549</v>
      </c>
      <c r="AS113" s="14">
        <f t="shared" si="70"/>
        <v>771.82516348280808</v>
      </c>
      <c r="AT113" s="14">
        <f t="shared" si="71"/>
        <v>769.28057694071049</v>
      </c>
      <c r="AU113" s="14">
        <f t="shared" si="72"/>
        <v>814.70680225407318</v>
      </c>
      <c r="AV113" s="14">
        <f t="shared" si="73"/>
        <v>712.36256145040727</v>
      </c>
      <c r="AW113" s="14">
        <f t="shared" si="74"/>
        <v>804.7874432730074</v>
      </c>
      <c r="AX113" s="14">
        <f t="shared" si="75"/>
        <v>804.02167096593519</v>
      </c>
      <c r="AY113" s="14">
        <f t="shared" si="76"/>
        <v>840.58330699389035</v>
      </c>
      <c r="AZ113" s="14">
        <f t="shared" si="77"/>
        <v>809.94530059216379</v>
      </c>
      <c r="BA113" s="14">
        <f t="shared" si="78"/>
        <v>1116.2582175325188</v>
      </c>
      <c r="BB113" s="14">
        <f t="shared" si="79"/>
        <v>1254.2329521515248</v>
      </c>
      <c r="BC113" s="14">
        <f t="shared" si="80"/>
        <v>1455.6523068495881</v>
      </c>
      <c r="BD113" s="14">
        <f t="shared" si="81"/>
        <v>959.40040336440757</v>
      </c>
      <c r="BE113" s="14">
        <f t="shared" si="82"/>
        <v>1788.526340046968</v>
      </c>
      <c r="BF113" s="14">
        <f t="shared" si="83"/>
        <v>1794.5852209038346</v>
      </c>
      <c r="BG113" s="14">
        <f t="shared" si="84"/>
        <v>1876.0981671884576</v>
      </c>
      <c r="BH113" s="14">
        <f t="shared" si="85"/>
        <v>1842.9903326527563</v>
      </c>
      <c r="BI113" s="14">
        <f t="shared" si="86"/>
        <v>1796.0474062802773</v>
      </c>
      <c r="BJ113" s="14">
        <f t="shared" si="87"/>
        <v>1796.0153105999498</v>
      </c>
      <c r="BK113" s="14">
        <f t="shared" si="88"/>
        <v>1879.8403649181473</v>
      </c>
      <c r="BL113" s="14">
        <f t="shared" si="89"/>
        <v>1806.8359816209952</v>
      </c>
      <c r="BM113" s="14">
        <f t="shared" si="90"/>
        <v>1837.6222106572191</v>
      </c>
      <c r="BN113" s="14">
        <f t="shared" si="91"/>
        <v>1780.9876762321317</v>
      </c>
      <c r="BO113" s="14">
        <f t="shared" si="92"/>
        <v>1994.5698305734668</v>
      </c>
      <c r="BP113" s="14">
        <f t="shared" si="93"/>
        <v>1804.3307939229494</v>
      </c>
      <c r="BQ113" s="14">
        <f t="shared" si="94"/>
        <v>2560.351503529776</v>
      </c>
      <c r="BR113" s="14">
        <f t="shared" si="95"/>
        <v>2563.8657978445453</v>
      </c>
      <c r="BS113" s="14">
        <f t="shared" si="96"/>
        <v>2690.8049694425308</v>
      </c>
      <c r="BT113" s="14">
        <f t="shared" si="97"/>
        <v>2555.3528941031636</v>
      </c>
      <c r="BU113" s="14">
        <f t="shared" si="98"/>
        <v>2600.8348495532846</v>
      </c>
      <c r="BV113" s="14">
        <f t="shared" si="99"/>
        <v>2600.0369815658846</v>
      </c>
      <c r="BW113" s="14">
        <f t="shared" si="100"/>
        <v>2720.4236719120372</v>
      </c>
      <c r="BX113" s="14">
        <f t="shared" si="101"/>
        <v>2616.7812822131591</v>
      </c>
      <c r="BY113" s="14">
        <f t="shared" si="102"/>
        <v>2953.8804281897374</v>
      </c>
      <c r="BZ113" s="14">
        <f t="shared" si="103"/>
        <v>3035.2206283836563</v>
      </c>
      <c r="CA113" s="14">
        <f t="shared" si="104"/>
        <v>3450.2221374230558</v>
      </c>
      <c r="CB113" s="14">
        <f t="shared" si="105"/>
        <v>2763.7311972873567</v>
      </c>
    </row>
    <row r="114" spans="1:80" x14ac:dyDescent="0.3">
      <c r="A114" t="s">
        <v>226</v>
      </c>
      <c r="B114" t="s">
        <v>221</v>
      </c>
      <c r="C114" t="s">
        <v>234</v>
      </c>
      <c r="D114" t="s">
        <v>518</v>
      </c>
      <c r="E114" t="s">
        <v>519</v>
      </c>
      <c r="F114" s="13">
        <v>2078.6446762850487</v>
      </c>
      <c r="G114" s="13">
        <v>2110.5387544239456</v>
      </c>
      <c r="H114" s="13">
        <v>2175.3920486997463</v>
      </c>
      <c r="I114" s="13">
        <v>1998.6004067641538</v>
      </c>
      <c r="J114" s="13">
        <v>2077.7402983942648</v>
      </c>
      <c r="K114" s="13">
        <v>2181.6806260645249</v>
      </c>
      <c r="L114" s="13">
        <v>2167.3475431639208</v>
      </c>
      <c r="M114" s="13">
        <v>2001.961445670282</v>
      </c>
      <c r="N114" s="13">
        <v>2189.3682664278481</v>
      </c>
      <c r="O114" s="13">
        <v>2274.0132093724151</v>
      </c>
      <c r="P114" s="13">
        <v>2425.2533694511303</v>
      </c>
      <c r="Q114" s="13">
        <v>2300.6047455203552</v>
      </c>
      <c r="R114" s="13">
        <v>6269.1385503110778</v>
      </c>
      <c r="S114" s="13">
        <v>6212.9063296051218</v>
      </c>
      <c r="T114" s="13">
        <v>6501.8019328947348</v>
      </c>
      <c r="U114" s="13">
        <v>6579.6259024595456</v>
      </c>
      <c r="V114" s="13">
        <v>6431.5763910733904</v>
      </c>
      <c r="W114" s="13">
        <v>6414.7421283944459</v>
      </c>
      <c r="X114" s="13">
        <v>6689.9040839655172</v>
      </c>
      <c r="Y114" s="13">
        <v>6561.2767331264604</v>
      </c>
      <c r="Z114" s="13">
        <v>6314.8748583080142</v>
      </c>
      <c r="AA114" s="13">
        <v>6252.6603892472676</v>
      </c>
      <c r="AB114" s="13">
        <v>6620.1218019056341</v>
      </c>
      <c r="AC114" s="13">
        <v>6723.335667006213</v>
      </c>
      <c r="AD114" s="14">
        <f t="shared" si="106"/>
        <v>8347.783226596126</v>
      </c>
      <c r="AE114" s="14">
        <f t="shared" si="107"/>
        <v>8323.4450840290665</v>
      </c>
      <c r="AF114" s="14">
        <f t="shared" si="108"/>
        <v>8677.1939815944806</v>
      </c>
      <c r="AG114" s="14">
        <f t="shared" si="109"/>
        <v>8578.226309223699</v>
      </c>
      <c r="AH114" s="164">
        <v>8509.316689467656</v>
      </c>
      <c r="AI114" s="164">
        <v>8596.4227544589685</v>
      </c>
      <c r="AJ114" s="164">
        <v>8857.2516271294371</v>
      </c>
      <c r="AK114" s="164">
        <v>8563.2381787967424</v>
      </c>
      <c r="AL114" s="14">
        <f t="shared" si="110"/>
        <v>8504.2431247358618</v>
      </c>
      <c r="AM114" s="14">
        <f t="shared" si="111"/>
        <v>8526.6735986196836</v>
      </c>
      <c r="AN114" s="14">
        <f t="shared" si="112"/>
        <v>9045.3751713567653</v>
      </c>
      <c r="AO114" s="14">
        <f t="shared" si="113"/>
        <v>9023.9404125265683</v>
      </c>
      <c r="AP114" s="13">
        <v>295842</v>
      </c>
      <c r="AQ114" s="13">
        <v>297417.38900000002</v>
      </c>
      <c r="AR114" s="13">
        <v>298872.42800000001</v>
      </c>
      <c r="AS114" s="14">
        <f t="shared" si="70"/>
        <v>702.61987016213004</v>
      </c>
      <c r="AT114" s="14">
        <f t="shared" si="71"/>
        <v>713.4006511664827</v>
      </c>
      <c r="AU114" s="14">
        <f t="shared" si="72"/>
        <v>735.32224927486504</v>
      </c>
      <c r="AV114" s="14">
        <f t="shared" si="73"/>
        <v>671.98505557593796</v>
      </c>
      <c r="AW114" s="14">
        <f t="shared" si="74"/>
        <v>698.59408872500876</v>
      </c>
      <c r="AX114" s="14">
        <f t="shared" si="75"/>
        <v>733.54171839109404</v>
      </c>
      <c r="AY114" s="14">
        <f t="shared" si="76"/>
        <v>728.72253718961963</v>
      </c>
      <c r="AZ114" s="14">
        <f t="shared" si="77"/>
        <v>669.83811757646708</v>
      </c>
      <c r="BA114" s="14">
        <f t="shared" si="78"/>
        <v>736.12651694277633</v>
      </c>
      <c r="BB114" s="14">
        <f t="shared" si="79"/>
        <v>764.58650148812069</v>
      </c>
      <c r="BC114" s="14">
        <f t="shared" si="80"/>
        <v>815.43765063821809</v>
      </c>
      <c r="BD114" s="14">
        <f t="shared" si="81"/>
        <v>769.76145337848129</v>
      </c>
      <c r="BE114" s="14">
        <f t="shared" si="82"/>
        <v>2119.0833452691227</v>
      </c>
      <c r="BF114" s="14">
        <f t="shared" si="83"/>
        <v>2100.0758275042494</v>
      </c>
      <c r="BG114" s="14">
        <f t="shared" si="84"/>
        <v>2197.7278185297337</v>
      </c>
      <c r="BH114" s="14">
        <f t="shared" si="85"/>
        <v>2212.2532662202698</v>
      </c>
      <c r="BI114" s="14">
        <f t="shared" si="86"/>
        <v>2162.4749019208793</v>
      </c>
      <c r="BJ114" s="14">
        <f t="shared" si="87"/>
        <v>2156.8147544979106</v>
      </c>
      <c r="BK114" s="14">
        <f t="shared" si="88"/>
        <v>2249.3318586579067</v>
      </c>
      <c r="BL114" s="14">
        <f t="shared" si="89"/>
        <v>2195.3436043041283</v>
      </c>
      <c r="BM114" s="14">
        <f t="shared" si="90"/>
        <v>2123.2366000994025</v>
      </c>
      <c r="BN114" s="14">
        <f t="shared" si="91"/>
        <v>2102.3183648644253</v>
      </c>
      <c r="BO114" s="14">
        <f t="shared" si="92"/>
        <v>2225.86911416455</v>
      </c>
      <c r="BP114" s="14">
        <f t="shared" si="93"/>
        <v>2249.5670517342646</v>
      </c>
      <c r="BQ114" s="14">
        <f t="shared" si="94"/>
        <v>2821.7032154312524</v>
      </c>
      <c r="BR114" s="14">
        <f t="shared" si="95"/>
        <v>2813.4764786707319</v>
      </c>
      <c r="BS114" s="14">
        <f t="shared" si="96"/>
        <v>2933.0500678045987</v>
      </c>
      <c r="BT114" s="14">
        <f t="shared" si="97"/>
        <v>2884.2383217962074</v>
      </c>
      <c r="BU114" s="14">
        <f t="shared" si="98"/>
        <v>2861.0689906458883</v>
      </c>
      <c r="BV114" s="14">
        <f t="shared" si="99"/>
        <v>2890.3564728890037</v>
      </c>
      <c r="BW114" s="14">
        <f t="shared" si="100"/>
        <v>2978.0543958475259</v>
      </c>
      <c r="BX114" s="14">
        <f t="shared" si="101"/>
        <v>2865.1817218805954</v>
      </c>
      <c r="BY114" s="14">
        <f t="shared" si="102"/>
        <v>2859.3631170421786</v>
      </c>
      <c r="BZ114" s="14">
        <f t="shared" si="103"/>
        <v>2866.9048663525464</v>
      </c>
      <c r="CA114" s="14">
        <f t="shared" si="104"/>
        <v>3041.3067648027682</v>
      </c>
      <c r="CB114" s="14">
        <f t="shared" si="105"/>
        <v>3019.3285051127459</v>
      </c>
    </row>
    <row r="115" spans="1:80" x14ac:dyDescent="0.3">
      <c r="A115" t="s">
        <v>241</v>
      </c>
      <c r="B115" t="s">
        <v>276</v>
      </c>
      <c r="C115" t="s">
        <v>317</v>
      </c>
      <c r="D115" t="s">
        <v>520</v>
      </c>
      <c r="E115" t="s">
        <v>521</v>
      </c>
      <c r="F115" s="13">
        <v>2302.4459357693772</v>
      </c>
      <c r="G115" s="13">
        <v>2154.7453219993695</v>
      </c>
      <c r="H115" s="13">
        <v>2158.1161954977679</v>
      </c>
      <c r="I115" s="13">
        <v>2438.1993169338339</v>
      </c>
      <c r="J115" s="13">
        <v>1278.1187886675648</v>
      </c>
      <c r="K115" s="13">
        <v>1292.0205175402425</v>
      </c>
      <c r="L115" s="13">
        <v>1299.027760000698</v>
      </c>
      <c r="M115" s="13">
        <v>1270.9166591888852</v>
      </c>
      <c r="N115" s="13">
        <v>3061.4941615307616</v>
      </c>
      <c r="O115" s="13">
        <v>2989.2644680194403</v>
      </c>
      <c r="P115" s="13">
        <v>3157.1649653695454</v>
      </c>
      <c r="Q115" s="13">
        <v>3103.5742353086248</v>
      </c>
      <c r="R115" s="13">
        <v>4661.1156467791079</v>
      </c>
      <c r="S115" s="13">
        <v>4704.5566595650198</v>
      </c>
      <c r="T115" s="13">
        <v>4691.5211056835287</v>
      </c>
      <c r="U115" s="13">
        <v>4959.3521210847757</v>
      </c>
      <c r="V115" s="13">
        <v>5586.5441568924216</v>
      </c>
      <c r="W115" s="13">
        <v>5647.6892417877934</v>
      </c>
      <c r="X115" s="13">
        <v>5682.0824797694113</v>
      </c>
      <c r="Y115" s="13">
        <v>5558.0859204508051</v>
      </c>
      <c r="Z115" s="13">
        <v>4894.4771019441505</v>
      </c>
      <c r="AA115" s="13">
        <v>4917.1101253522584</v>
      </c>
      <c r="AB115" s="13">
        <v>5070.9410966542728</v>
      </c>
      <c r="AC115" s="13">
        <v>4975.841671206038</v>
      </c>
      <c r="AD115" s="14">
        <f t="shared" si="106"/>
        <v>6963.5615825484856</v>
      </c>
      <c r="AE115" s="14">
        <f t="shared" si="107"/>
        <v>6859.3019815643893</v>
      </c>
      <c r="AF115" s="14">
        <f t="shared" si="108"/>
        <v>6849.6373011812966</v>
      </c>
      <c r="AG115" s="14">
        <f t="shared" si="109"/>
        <v>7397.5514380186096</v>
      </c>
      <c r="AH115" s="164">
        <v>6864.6629455599868</v>
      </c>
      <c r="AI115" s="164">
        <v>6939.7097593280359</v>
      </c>
      <c r="AJ115" s="164">
        <v>6981.1102397701088</v>
      </c>
      <c r="AK115" s="164">
        <v>6829.0025796396894</v>
      </c>
      <c r="AL115" s="14">
        <f t="shared" si="110"/>
        <v>7955.9712634749121</v>
      </c>
      <c r="AM115" s="14">
        <f t="shared" si="111"/>
        <v>7906.3745933716982</v>
      </c>
      <c r="AN115" s="14">
        <f t="shared" si="112"/>
        <v>8228.1060620238186</v>
      </c>
      <c r="AO115" s="14">
        <f t="shared" si="113"/>
        <v>8079.4159065146632</v>
      </c>
      <c r="AP115" s="13">
        <v>347996</v>
      </c>
      <c r="AQ115" s="13">
        <v>355186.66</v>
      </c>
      <c r="AR115" s="13">
        <v>359775.22100000002</v>
      </c>
      <c r="AS115" s="14">
        <f t="shared" si="70"/>
        <v>661.63000027855981</v>
      </c>
      <c r="AT115" s="14">
        <f t="shared" si="71"/>
        <v>619.18680731944323</v>
      </c>
      <c r="AU115" s="14">
        <f t="shared" si="72"/>
        <v>620.15546026326967</v>
      </c>
      <c r="AV115" s="14">
        <f t="shared" si="73"/>
        <v>686.45576861862833</v>
      </c>
      <c r="AW115" s="14">
        <f t="shared" si="74"/>
        <v>359.84425447384905</v>
      </c>
      <c r="AX115" s="14">
        <f t="shared" si="75"/>
        <v>363.75817648676406</v>
      </c>
      <c r="AY115" s="14">
        <f t="shared" si="76"/>
        <v>365.73101028081913</v>
      </c>
      <c r="AZ115" s="14">
        <f t="shared" si="77"/>
        <v>353.25297157940878</v>
      </c>
      <c r="BA115" s="14">
        <f t="shared" si="78"/>
        <v>861.9395113349027</v>
      </c>
      <c r="BB115" s="14">
        <f t="shared" si="79"/>
        <v>841.60381136483011</v>
      </c>
      <c r="BC115" s="14">
        <f t="shared" si="80"/>
        <v>888.87487085510065</v>
      </c>
      <c r="BD115" s="14">
        <f t="shared" si="81"/>
        <v>862.64257629588803</v>
      </c>
      <c r="BE115" s="14">
        <f t="shared" si="82"/>
        <v>1339.4164435163359</v>
      </c>
      <c r="BF115" s="14">
        <f t="shared" si="83"/>
        <v>1351.8996366524384</v>
      </c>
      <c r="BG115" s="14">
        <f t="shared" si="84"/>
        <v>1348.1537447796898</v>
      </c>
      <c r="BH115" s="14">
        <f t="shared" si="85"/>
        <v>1396.266436663127</v>
      </c>
      <c r="BI115" s="14">
        <f t="shared" si="86"/>
        <v>1572.8474027972845</v>
      </c>
      <c r="BJ115" s="14">
        <f t="shared" si="87"/>
        <v>1590.0623187221599</v>
      </c>
      <c r="BK115" s="14">
        <f t="shared" si="88"/>
        <v>1599.7454633485986</v>
      </c>
      <c r="BL115" s="14">
        <f t="shared" si="89"/>
        <v>1544.8773556450139</v>
      </c>
      <c r="BM115" s="14">
        <f t="shared" si="90"/>
        <v>1378.001387198537</v>
      </c>
      <c r="BN115" s="14">
        <f t="shared" si="91"/>
        <v>1384.3735362561924</v>
      </c>
      <c r="BO115" s="14">
        <f t="shared" si="92"/>
        <v>1427.6834317635332</v>
      </c>
      <c r="BP115" s="14">
        <f t="shared" si="93"/>
        <v>1383.0417940889924</v>
      </c>
      <c r="BQ115" s="14">
        <f t="shared" si="94"/>
        <v>2001.0464437948956</v>
      </c>
      <c r="BR115" s="14">
        <f t="shared" si="95"/>
        <v>1971.0864439718814</v>
      </c>
      <c r="BS115" s="14">
        <f t="shared" si="96"/>
        <v>1968.3092050429593</v>
      </c>
      <c r="BT115" s="14">
        <f t="shared" si="97"/>
        <v>2082.7222052817551</v>
      </c>
      <c r="BU115" s="14">
        <f t="shared" si="98"/>
        <v>1932.6916572711339</v>
      </c>
      <c r="BV115" s="14">
        <f t="shared" si="99"/>
        <v>1953.8204952089238</v>
      </c>
      <c r="BW115" s="14">
        <f t="shared" si="100"/>
        <v>1965.4764736294176</v>
      </c>
      <c r="BX115" s="14">
        <f t="shared" si="101"/>
        <v>1898.1303272244224</v>
      </c>
      <c r="BY115" s="14">
        <f t="shared" si="102"/>
        <v>2239.9408985334398</v>
      </c>
      <c r="BZ115" s="14">
        <f t="shared" si="103"/>
        <v>2225.9773476210225</v>
      </c>
      <c r="CA115" s="14">
        <f t="shared" si="104"/>
        <v>2316.5583026186341</v>
      </c>
      <c r="CB115" s="14">
        <f t="shared" si="105"/>
        <v>2245.6843703848808</v>
      </c>
    </row>
    <row r="116" spans="1:80" x14ac:dyDescent="0.3">
      <c r="A116" t="s">
        <v>232</v>
      </c>
      <c r="B116" t="s">
        <v>270</v>
      </c>
      <c r="C116" t="s">
        <v>289</v>
      </c>
      <c r="D116" t="s">
        <v>522</v>
      </c>
      <c r="E116" t="s">
        <v>523</v>
      </c>
      <c r="F116" s="13">
        <v>6711.299530090384</v>
      </c>
      <c r="G116" s="13">
        <v>6457.3312650109528</v>
      </c>
      <c r="H116" s="13">
        <v>7148.8584400836207</v>
      </c>
      <c r="I116" s="13">
        <v>6820.7716272927219</v>
      </c>
      <c r="J116" s="13">
        <v>7356.4135638884745</v>
      </c>
      <c r="K116" s="13">
        <v>7560.2625040600269</v>
      </c>
      <c r="L116" s="13">
        <v>7697.99937026108</v>
      </c>
      <c r="M116" s="13">
        <v>7826.8376342784104</v>
      </c>
      <c r="N116" s="13">
        <v>7243.3688760793102</v>
      </c>
      <c r="O116" s="13">
        <v>7389.0212700917127</v>
      </c>
      <c r="P116" s="13">
        <v>7928.0494438099904</v>
      </c>
      <c r="Q116" s="13">
        <v>7886.9446642138373</v>
      </c>
      <c r="R116" s="13">
        <v>17327.777097232014</v>
      </c>
      <c r="S116" s="13">
        <v>17044.363989792088</v>
      </c>
      <c r="T116" s="13">
        <v>17796.613677363843</v>
      </c>
      <c r="U116" s="13">
        <v>17934.652614261424</v>
      </c>
      <c r="V116" s="13">
        <v>17778.577340019747</v>
      </c>
      <c r="W116" s="13">
        <v>17857.778656229439</v>
      </c>
      <c r="X116" s="13">
        <v>18082.513258481515</v>
      </c>
      <c r="Y116" s="13">
        <v>18135.823985760366</v>
      </c>
      <c r="Z116" s="13">
        <v>17473.949428915072</v>
      </c>
      <c r="AA116" s="13">
        <v>17162.897032524575</v>
      </c>
      <c r="AB116" s="13">
        <v>17729.121659786768</v>
      </c>
      <c r="AC116" s="13">
        <v>17933.412629666796</v>
      </c>
      <c r="AD116" s="14">
        <f t="shared" si="106"/>
        <v>24039.0766273224</v>
      </c>
      <c r="AE116" s="14">
        <f t="shared" si="107"/>
        <v>23501.695254803039</v>
      </c>
      <c r="AF116" s="14">
        <f t="shared" si="108"/>
        <v>24945.472117447462</v>
      </c>
      <c r="AG116" s="14">
        <f t="shared" si="109"/>
        <v>24755.424241554145</v>
      </c>
      <c r="AH116" s="164">
        <v>25134.990903908219</v>
      </c>
      <c r="AI116" s="164">
        <v>25418.041160289464</v>
      </c>
      <c r="AJ116" s="164">
        <v>25780.512628742596</v>
      </c>
      <c r="AK116" s="164">
        <v>25962.66162003878</v>
      </c>
      <c r="AL116" s="14">
        <f t="shared" si="110"/>
        <v>24717.318304994384</v>
      </c>
      <c r="AM116" s="14">
        <f t="shared" si="111"/>
        <v>24551.918302616286</v>
      </c>
      <c r="AN116" s="14">
        <f t="shared" si="112"/>
        <v>25657.17110359676</v>
      </c>
      <c r="AO116" s="14">
        <f t="shared" si="113"/>
        <v>25820.357293880632</v>
      </c>
      <c r="AP116" s="13">
        <v>898390</v>
      </c>
      <c r="AQ116" s="13">
        <v>902780.21000000008</v>
      </c>
      <c r="AR116" s="13">
        <v>908253.15600000008</v>
      </c>
      <c r="AS116" s="14">
        <f t="shared" si="70"/>
        <v>747.03631274729059</v>
      </c>
      <c r="AT116" s="14">
        <f t="shared" si="71"/>
        <v>718.76704605026248</v>
      </c>
      <c r="AU116" s="14">
        <f t="shared" si="72"/>
        <v>795.74109686034149</v>
      </c>
      <c r="AV116" s="14">
        <f t="shared" si="73"/>
        <v>755.52959089485603</v>
      </c>
      <c r="AW116" s="14">
        <f t="shared" si="74"/>
        <v>814.86207632846481</v>
      </c>
      <c r="AX116" s="14">
        <f t="shared" si="75"/>
        <v>837.44220579004786</v>
      </c>
      <c r="AY116" s="14">
        <f t="shared" si="76"/>
        <v>852.6991714030903</v>
      </c>
      <c r="AZ116" s="14">
        <f t="shared" si="77"/>
        <v>861.74626342596594</v>
      </c>
      <c r="BA116" s="14">
        <f t="shared" si="78"/>
        <v>802.34023695305757</v>
      </c>
      <c r="BB116" s="14">
        <f t="shared" si="79"/>
        <v>818.47399713067603</v>
      </c>
      <c r="BC116" s="14">
        <f t="shared" si="80"/>
        <v>878.18157243499934</v>
      </c>
      <c r="BD116" s="14">
        <f t="shared" si="81"/>
        <v>868.36413527572006</v>
      </c>
      <c r="BE116" s="14">
        <f t="shared" si="82"/>
        <v>1928.7589017277589</v>
      </c>
      <c r="BF116" s="14">
        <f t="shared" si="83"/>
        <v>1897.212122774306</v>
      </c>
      <c r="BG116" s="14">
        <f t="shared" si="84"/>
        <v>1980.9452105838047</v>
      </c>
      <c r="BH116" s="14">
        <f t="shared" si="85"/>
        <v>1986.6023219828248</v>
      </c>
      <c r="BI116" s="14">
        <f t="shared" si="86"/>
        <v>1969.3140304902945</v>
      </c>
      <c r="BJ116" s="14">
        <f t="shared" si="87"/>
        <v>1978.0870757268192</v>
      </c>
      <c r="BK116" s="14">
        <f t="shared" si="88"/>
        <v>2002.9806876782905</v>
      </c>
      <c r="BL116" s="14">
        <f t="shared" si="89"/>
        <v>1996.7807285836025</v>
      </c>
      <c r="BM116" s="14">
        <f t="shared" si="90"/>
        <v>1935.5707220160564</v>
      </c>
      <c r="BN116" s="14">
        <f t="shared" si="91"/>
        <v>1901.1157801658694</v>
      </c>
      <c r="BO116" s="14">
        <f t="shared" si="92"/>
        <v>1963.8358775927049</v>
      </c>
      <c r="BP116" s="14">
        <f t="shared" si="93"/>
        <v>1974.4949424284514</v>
      </c>
      <c r="BQ116" s="14">
        <f t="shared" si="94"/>
        <v>2675.7952144750498</v>
      </c>
      <c r="BR116" s="14">
        <f t="shared" si="95"/>
        <v>2615.9791688245682</v>
      </c>
      <c r="BS116" s="14">
        <f t="shared" si="96"/>
        <v>2776.6863074441458</v>
      </c>
      <c r="BT116" s="14">
        <f t="shared" si="97"/>
        <v>2742.1319128776809</v>
      </c>
      <c r="BU116" s="14">
        <f t="shared" si="98"/>
        <v>2784.1761068187589</v>
      </c>
      <c r="BV116" s="14">
        <f t="shared" si="99"/>
        <v>2815.5292815168668</v>
      </c>
      <c r="BW116" s="14">
        <f t="shared" si="100"/>
        <v>2855.679859081381</v>
      </c>
      <c r="BX116" s="14">
        <f t="shared" si="101"/>
        <v>2858.5269920095689</v>
      </c>
      <c r="BY116" s="14">
        <f t="shared" si="102"/>
        <v>2737.9109589691143</v>
      </c>
      <c r="BZ116" s="14">
        <f t="shared" si="103"/>
        <v>2719.5897772965454</v>
      </c>
      <c r="CA116" s="14">
        <f t="shared" si="104"/>
        <v>2842.0174500277049</v>
      </c>
      <c r="CB116" s="14">
        <f t="shared" si="105"/>
        <v>2842.8590777041718</v>
      </c>
    </row>
    <row r="117" spans="1:80" x14ac:dyDescent="0.3">
      <c r="A117" t="s">
        <v>226</v>
      </c>
      <c r="B117" t="s">
        <v>245</v>
      </c>
      <c r="C117" t="s">
        <v>220</v>
      </c>
      <c r="D117" t="s">
        <v>526</v>
      </c>
      <c r="E117" t="s">
        <v>527</v>
      </c>
      <c r="F117" s="13">
        <v>383.32266099662661</v>
      </c>
      <c r="G117" s="13">
        <v>504.71862795448067</v>
      </c>
      <c r="H117" s="13">
        <v>918.68887467969091</v>
      </c>
      <c r="I117" s="13">
        <v>897.39187017071163</v>
      </c>
      <c r="J117" s="13">
        <v>1007.094625287193</v>
      </c>
      <c r="K117" s="13">
        <v>1008.5033616956187</v>
      </c>
      <c r="L117" s="13">
        <v>1053.3062600099395</v>
      </c>
      <c r="M117" s="13">
        <v>1007.7050624589674</v>
      </c>
      <c r="N117" s="13">
        <v>898.7814981065593</v>
      </c>
      <c r="O117" s="13">
        <v>1162.1510503941324</v>
      </c>
      <c r="P117" s="13">
        <v>1096.788117135352</v>
      </c>
      <c r="Q117" s="13">
        <v>1034.7664763456667</v>
      </c>
      <c r="R117" s="13">
        <v>3033.5047182304161</v>
      </c>
      <c r="S117" s="13">
        <v>3137.8785467850657</v>
      </c>
      <c r="T117" s="13">
        <v>3254.2148163656179</v>
      </c>
      <c r="U117" s="13">
        <v>3306.2304141516779</v>
      </c>
      <c r="V117" s="13">
        <v>3125.5666058441516</v>
      </c>
      <c r="W117" s="13">
        <v>3168.1059809426397</v>
      </c>
      <c r="X117" s="13">
        <v>3102.3701547166975</v>
      </c>
      <c r="Y117" s="13">
        <v>3108.9447212287628</v>
      </c>
      <c r="Z117" s="13">
        <v>3137.3215727810684</v>
      </c>
      <c r="AA117" s="13">
        <v>3193.3531108879324</v>
      </c>
      <c r="AB117" s="13">
        <v>3483.3608518800565</v>
      </c>
      <c r="AC117" s="13">
        <v>3287.5262133824208</v>
      </c>
      <c r="AD117" s="14">
        <f t="shared" si="106"/>
        <v>3416.8273792270429</v>
      </c>
      <c r="AE117" s="14">
        <f t="shared" si="107"/>
        <v>3642.5971747395465</v>
      </c>
      <c r="AF117" s="14">
        <f t="shared" si="108"/>
        <v>4172.9036910453087</v>
      </c>
      <c r="AG117" s="14">
        <f t="shared" si="109"/>
        <v>4203.6222843223895</v>
      </c>
      <c r="AH117" s="164">
        <v>4132.6612311313438</v>
      </c>
      <c r="AI117" s="164">
        <v>4176.6093426382577</v>
      </c>
      <c r="AJ117" s="164">
        <v>4155.6764147266367</v>
      </c>
      <c r="AK117" s="164">
        <v>4116.6497836877306</v>
      </c>
      <c r="AL117" s="14">
        <f t="shared" si="110"/>
        <v>4036.1030708876278</v>
      </c>
      <c r="AM117" s="14">
        <f t="shared" si="111"/>
        <v>4355.5041612820651</v>
      </c>
      <c r="AN117" s="14">
        <f t="shared" si="112"/>
        <v>4580.1489690154085</v>
      </c>
      <c r="AO117" s="14">
        <f t="shared" si="113"/>
        <v>4322.2926897280877</v>
      </c>
      <c r="AP117" s="13">
        <v>159826</v>
      </c>
      <c r="AQ117" s="13">
        <v>159589.68900000001</v>
      </c>
      <c r="AR117" s="13">
        <v>159541.51999999999</v>
      </c>
      <c r="AS117" s="14">
        <f t="shared" si="70"/>
        <v>239.83748638934003</v>
      </c>
      <c r="AT117" s="14">
        <f t="shared" si="71"/>
        <v>315.79256688804116</v>
      </c>
      <c r="AU117" s="14">
        <f t="shared" si="72"/>
        <v>574.80564781680755</v>
      </c>
      <c r="AV117" s="14">
        <f t="shared" si="73"/>
        <v>562.3119361869999</v>
      </c>
      <c r="AW117" s="14">
        <f t="shared" si="74"/>
        <v>631.0524392883508</v>
      </c>
      <c r="AX117" s="14">
        <f t="shared" si="75"/>
        <v>631.93516323953645</v>
      </c>
      <c r="AY117" s="14">
        <f t="shared" si="76"/>
        <v>660.00896838011852</v>
      </c>
      <c r="AZ117" s="14">
        <f t="shared" si="77"/>
        <v>631.62558715685259</v>
      </c>
      <c r="BA117" s="14">
        <f t="shared" si="78"/>
        <v>563.18268663745516</v>
      </c>
      <c r="BB117" s="14">
        <f t="shared" si="79"/>
        <v>728.21186486185354</v>
      </c>
      <c r="BC117" s="14">
        <f t="shared" si="80"/>
        <v>687.25499999899864</v>
      </c>
      <c r="BD117" s="14">
        <f t="shared" si="81"/>
        <v>648.58757541338878</v>
      </c>
      <c r="BE117" s="14">
        <f t="shared" si="82"/>
        <v>1898.0045288191006</v>
      </c>
      <c r="BF117" s="14">
        <f t="shared" si="83"/>
        <v>1963.3091904853188</v>
      </c>
      <c r="BG117" s="14">
        <f t="shared" si="84"/>
        <v>2036.0985173661468</v>
      </c>
      <c r="BH117" s="14">
        <f t="shared" si="85"/>
        <v>2071.7067843597824</v>
      </c>
      <c r="BI117" s="14">
        <f t="shared" si="86"/>
        <v>1958.5015958293845</v>
      </c>
      <c r="BJ117" s="14">
        <f t="shared" si="87"/>
        <v>1985.1570617088171</v>
      </c>
      <c r="BK117" s="14">
        <f t="shared" si="88"/>
        <v>1943.9665395404693</v>
      </c>
      <c r="BL117" s="14">
        <f t="shared" si="89"/>
        <v>1948.6743771958313</v>
      </c>
      <c r="BM117" s="14">
        <f t="shared" si="90"/>
        <v>1965.8673391995069</v>
      </c>
      <c r="BN117" s="14">
        <f t="shared" si="91"/>
        <v>2000.9770874908666</v>
      </c>
      <c r="BO117" s="14">
        <f t="shared" si="92"/>
        <v>2182.6979385115892</v>
      </c>
      <c r="BP117" s="14">
        <f t="shared" si="93"/>
        <v>2060.6085571846256</v>
      </c>
      <c r="BQ117" s="14">
        <f t="shared" si="94"/>
        <v>2137.8420152084409</v>
      </c>
      <c r="BR117" s="14">
        <f t="shared" si="95"/>
        <v>2279.1017573733602</v>
      </c>
      <c r="BS117" s="14">
        <f t="shared" si="96"/>
        <v>2610.9041651829543</v>
      </c>
      <c r="BT117" s="14">
        <f t="shared" si="97"/>
        <v>2634.0187205467823</v>
      </c>
      <c r="BU117" s="14">
        <f t="shared" si="98"/>
        <v>2589.5540351177347</v>
      </c>
      <c r="BV117" s="14">
        <f t="shared" si="99"/>
        <v>2617.0922249483533</v>
      </c>
      <c r="BW117" s="14">
        <f t="shared" si="100"/>
        <v>2603.9755079205879</v>
      </c>
      <c r="BX117" s="14">
        <f t="shared" si="101"/>
        <v>2580.2999643526841</v>
      </c>
      <c r="BY117" s="14">
        <f t="shared" si="102"/>
        <v>2529.050025836962</v>
      </c>
      <c r="BZ117" s="14">
        <f t="shared" si="103"/>
        <v>2729.1889523527202</v>
      </c>
      <c r="CA117" s="14">
        <f t="shared" si="104"/>
        <v>2869.9529385105875</v>
      </c>
      <c r="CB117" s="14">
        <f t="shared" si="105"/>
        <v>2709.1961325980146</v>
      </c>
    </row>
    <row r="118" spans="1:80" x14ac:dyDescent="0.3">
      <c r="A118" t="s">
        <v>226</v>
      </c>
      <c r="B118" t="s">
        <v>245</v>
      </c>
      <c r="C118" t="s">
        <v>220</v>
      </c>
      <c r="D118" t="s">
        <v>528</v>
      </c>
      <c r="E118" t="s">
        <v>529</v>
      </c>
      <c r="F118" s="13">
        <v>1031.0934795680362</v>
      </c>
      <c r="G118" s="13">
        <v>1095.1915485558914</v>
      </c>
      <c r="H118" s="13">
        <v>1224.5090262075014</v>
      </c>
      <c r="I118" s="13">
        <v>1192.50017081142</v>
      </c>
      <c r="J118" s="13">
        <v>1160.110221256826</v>
      </c>
      <c r="K118" s="13">
        <v>1131.4971470670541</v>
      </c>
      <c r="L118" s="13">
        <v>1148.6937879798827</v>
      </c>
      <c r="M118" s="13">
        <v>1122.0615877076345</v>
      </c>
      <c r="N118" s="13">
        <v>1374.4864763965022</v>
      </c>
      <c r="O118" s="13">
        <v>1346.3983178294195</v>
      </c>
      <c r="P118" s="13">
        <v>1443.8241571252781</v>
      </c>
      <c r="Q118" s="13">
        <v>1340.0286438967917</v>
      </c>
      <c r="R118" s="13">
        <v>3422.8892886840331</v>
      </c>
      <c r="S118" s="13">
        <v>3478.6062428656987</v>
      </c>
      <c r="T118" s="13">
        <v>3649.6682340936122</v>
      </c>
      <c r="U118" s="13">
        <v>3562.8144438378476</v>
      </c>
      <c r="V118" s="13">
        <v>3504.3329705290971</v>
      </c>
      <c r="W118" s="13">
        <v>3415.2343520219865</v>
      </c>
      <c r="X118" s="13">
        <v>3470.4194122439289</v>
      </c>
      <c r="Y118" s="13">
        <v>3392.2958399531199</v>
      </c>
      <c r="Z118" s="13">
        <v>3617.5713088692305</v>
      </c>
      <c r="AA118" s="13">
        <v>3686.9035648081381</v>
      </c>
      <c r="AB118" s="13">
        <v>3844.9078042731735</v>
      </c>
      <c r="AC118" s="13">
        <v>3722.0353693250399</v>
      </c>
      <c r="AD118" s="14">
        <f t="shared" si="106"/>
        <v>4453.982768252069</v>
      </c>
      <c r="AE118" s="14">
        <f t="shared" si="107"/>
        <v>4573.7977914215899</v>
      </c>
      <c r="AF118" s="14">
        <f t="shared" si="108"/>
        <v>4874.1772603011141</v>
      </c>
      <c r="AG118" s="14">
        <f t="shared" si="109"/>
        <v>4755.3146146492672</v>
      </c>
      <c r="AH118" s="164">
        <v>4664.4431917859238</v>
      </c>
      <c r="AI118" s="164">
        <v>4546.7314990890409</v>
      </c>
      <c r="AJ118" s="164">
        <v>4619.1132002238119</v>
      </c>
      <c r="AK118" s="164">
        <v>4514.3574276607542</v>
      </c>
      <c r="AL118" s="14">
        <f t="shared" si="110"/>
        <v>4992.0577852657325</v>
      </c>
      <c r="AM118" s="14">
        <f t="shared" si="111"/>
        <v>5033.3018826375574</v>
      </c>
      <c r="AN118" s="14">
        <f t="shared" si="112"/>
        <v>5288.7319613984519</v>
      </c>
      <c r="AO118" s="14">
        <f t="shared" si="113"/>
        <v>5062.0640132218314</v>
      </c>
      <c r="AP118" s="13">
        <v>171294</v>
      </c>
      <c r="AQ118" s="13">
        <v>171815.88099999999</v>
      </c>
      <c r="AR118" s="13">
        <v>172317.429</v>
      </c>
      <c r="AS118" s="14">
        <f t="shared" si="70"/>
        <v>601.94372223664345</v>
      </c>
      <c r="AT118" s="14">
        <f t="shared" si="71"/>
        <v>639.3636371127368</v>
      </c>
      <c r="AU118" s="14">
        <f t="shared" si="72"/>
        <v>714.85809555938988</v>
      </c>
      <c r="AV118" s="14">
        <f t="shared" si="73"/>
        <v>694.05701258280078</v>
      </c>
      <c r="AW118" s="14">
        <f t="shared" si="74"/>
        <v>675.20546675008814</v>
      </c>
      <c r="AX118" s="14">
        <f t="shared" si="75"/>
        <v>658.55213178289046</v>
      </c>
      <c r="AY118" s="14">
        <f t="shared" si="76"/>
        <v>668.56089279656442</v>
      </c>
      <c r="AZ118" s="14">
        <f t="shared" si="77"/>
        <v>651.15966168903003</v>
      </c>
      <c r="BA118" s="14">
        <f t="shared" si="78"/>
        <v>799.97638658122776</v>
      </c>
      <c r="BB118" s="14">
        <f t="shared" si="79"/>
        <v>783.62856215219108</v>
      </c>
      <c r="BC118" s="14">
        <f t="shared" si="80"/>
        <v>840.33219090223577</v>
      </c>
      <c r="BD118" s="14">
        <f t="shared" si="81"/>
        <v>777.65125192112259</v>
      </c>
      <c r="BE118" s="14">
        <f t="shared" si="82"/>
        <v>1998.2540478265632</v>
      </c>
      <c r="BF118" s="14">
        <f t="shared" si="83"/>
        <v>2030.7811381984768</v>
      </c>
      <c r="BG118" s="14">
        <f t="shared" si="84"/>
        <v>2130.645693423945</v>
      </c>
      <c r="BH118" s="14">
        <f t="shared" si="85"/>
        <v>2073.6234759567119</v>
      </c>
      <c r="BI118" s="14">
        <f t="shared" si="86"/>
        <v>2039.5861838458911</v>
      </c>
      <c r="BJ118" s="14">
        <f t="shared" si="87"/>
        <v>1987.7291506144222</v>
      </c>
      <c r="BK118" s="14">
        <f t="shared" si="88"/>
        <v>2019.8478697344217</v>
      </c>
      <c r="BL118" s="14">
        <f t="shared" si="89"/>
        <v>1968.6318787597045</v>
      </c>
      <c r="BM118" s="14">
        <f t="shared" si="90"/>
        <v>2105.4929776073673</v>
      </c>
      <c r="BN118" s="14">
        <f t="shared" si="91"/>
        <v>2145.8456246009869</v>
      </c>
      <c r="BO118" s="14">
        <f t="shared" si="92"/>
        <v>2237.8069954273747</v>
      </c>
      <c r="BP118" s="14">
        <f t="shared" si="93"/>
        <v>2159.9877568536845</v>
      </c>
      <c r="BQ118" s="14">
        <f t="shared" si="94"/>
        <v>2600.1977700632065</v>
      </c>
      <c r="BR118" s="14">
        <f t="shared" si="95"/>
        <v>2670.1447753112134</v>
      </c>
      <c r="BS118" s="14">
        <f t="shared" si="96"/>
        <v>2845.5037889833352</v>
      </c>
      <c r="BT118" s="14">
        <f t="shared" si="97"/>
        <v>2767.6804885395127</v>
      </c>
      <c r="BU118" s="14">
        <f t="shared" si="98"/>
        <v>2714.7916505959797</v>
      </c>
      <c r="BV118" s="14">
        <f t="shared" si="99"/>
        <v>2646.2812823973127</v>
      </c>
      <c r="BW118" s="14">
        <f t="shared" si="100"/>
        <v>2688.4087625309862</v>
      </c>
      <c r="BX118" s="14">
        <f t="shared" si="101"/>
        <v>2619.7915404487344</v>
      </c>
      <c r="BY118" s="14">
        <f t="shared" si="102"/>
        <v>2905.4693641885947</v>
      </c>
      <c r="BZ118" s="14">
        <f t="shared" si="103"/>
        <v>2929.4741867531779</v>
      </c>
      <c r="CA118" s="14">
        <f t="shared" si="104"/>
        <v>3078.1391863296108</v>
      </c>
      <c r="CB118" s="14">
        <f t="shared" si="105"/>
        <v>2937.6390087748068</v>
      </c>
    </row>
    <row r="119" spans="1:80" x14ac:dyDescent="0.3">
      <c r="A119" t="s">
        <v>250</v>
      </c>
      <c r="B119" t="s">
        <v>291</v>
      </c>
      <c r="C119" t="s">
        <v>302</v>
      </c>
      <c r="D119" t="s">
        <v>530</v>
      </c>
      <c r="E119" t="s">
        <v>531</v>
      </c>
      <c r="F119" s="13">
        <v>1761.9430864788683</v>
      </c>
      <c r="G119" s="13">
        <v>1785.8606422706152</v>
      </c>
      <c r="H119" s="13">
        <v>1845.3851625850907</v>
      </c>
      <c r="I119" s="13">
        <v>1797.3010845067488</v>
      </c>
      <c r="J119" s="13">
        <v>1559.7678912141312</v>
      </c>
      <c r="K119" s="13">
        <v>1614.90242302922</v>
      </c>
      <c r="L119" s="13">
        <v>1617.9818906407809</v>
      </c>
      <c r="M119" s="13">
        <v>1611.5170939319764</v>
      </c>
      <c r="N119" s="13">
        <v>1899.1440504998384</v>
      </c>
      <c r="O119" s="13">
        <v>2139.9628732115461</v>
      </c>
      <c r="P119" s="13">
        <v>2323.6408601368744</v>
      </c>
      <c r="Q119" s="13">
        <v>2300.2092616949171</v>
      </c>
      <c r="R119" s="13">
        <v>3334.5758144907077</v>
      </c>
      <c r="S119" s="13">
        <v>3301.1627450398282</v>
      </c>
      <c r="T119" s="13">
        <v>3547.6478668657255</v>
      </c>
      <c r="U119" s="13">
        <v>3666.1141816076515</v>
      </c>
      <c r="V119" s="13">
        <v>3666.3240073413263</v>
      </c>
      <c r="W119" s="13">
        <v>3709.0629209645995</v>
      </c>
      <c r="X119" s="13">
        <v>3799.3683097917042</v>
      </c>
      <c r="Y119" s="13">
        <v>3650.5977566874144</v>
      </c>
      <c r="Z119" s="13">
        <v>3590.9389600291474</v>
      </c>
      <c r="AA119" s="13">
        <v>3586.4518365999093</v>
      </c>
      <c r="AB119" s="13">
        <v>3809.6419183754078</v>
      </c>
      <c r="AC119" s="13">
        <v>3751.411180204861</v>
      </c>
      <c r="AD119" s="14">
        <f t="shared" si="106"/>
        <v>5096.518900969576</v>
      </c>
      <c r="AE119" s="14">
        <f t="shared" si="107"/>
        <v>5087.0233873104435</v>
      </c>
      <c r="AF119" s="14">
        <f t="shared" si="108"/>
        <v>5393.0330294508167</v>
      </c>
      <c r="AG119" s="14">
        <f t="shared" si="109"/>
        <v>5463.4152661143999</v>
      </c>
      <c r="AH119" s="164">
        <v>5226.0918985554572</v>
      </c>
      <c r="AI119" s="164">
        <v>5323.9653439938193</v>
      </c>
      <c r="AJ119" s="164">
        <v>5417.3502004324846</v>
      </c>
      <c r="AK119" s="164">
        <v>5262.1148506193904</v>
      </c>
      <c r="AL119" s="14">
        <f t="shared" si="110"/>
        <v>5490.0830105289861</v>
      </c>
      <c r="AM119" s="14">
        <f t="shared" si="111"/>
        <v>5726.4147098114554</v>
      </c>
      <c r="AN119" s="14">
        <f t="shared" si="112"/>
        <v>6133.2827785122827</v>
      </c>
      <c r="AO119" s="14">
        <f t="shared" si="113"/>
        <v>6051.6204418997786</v>
      </c>
      <c r="AP119" s="13">
        <v>212834</v>
      </c>
      <c r="AQ119" s="13">
        <v>215162.519</v>
      </c>
      <c r="AR119" s="13">
        <v>216934.74</v>
      </c>
      <c r="AS119" s="14">
        <f t="shared" si="70"/>
        <v>827.84850469326716</v>
      </c>
      <c r="AT119" s="14">
        <f t="shared" si="71"/>
        <v>839.08616211254559</v>
      </c>
      <c r="AU119" s="14">
        <f t="shared" si="72"/>
        <v>867.05374262810005</v>
      </c>
      <c r="AV119" s="14">
        <f t="shared" si="73"/>
        <v>835.32257052016985</v>
      </c>
      <c r="AW119" s="14">
        <f t="shared" si="74"/>
        <v>724.92546492920133</v>
      </c>
      <c r="AX119" s="14">
        <f t="shared" si="75"/>
        <v>750.55006352162104</v>
      </c>
      <c r="AY119" s="14">
        <f t="shared" si="76"/>
        <v>751.98129216956272</v>
      </c>
      <c r="AZ119" s="14">
        <f t="shared" si="77"/>
        <v>742.85801063120482</v>
      </c>
      <c r="BA119" s="14">
        <f t="shared" si="78"/>
        <v>882.65561275560185</v>
      </c>
      <c r="BB119" s="14">
        <f t="shared" si="79"/>
        <v>994.57976377918601</v>
      </c>
      <c r="BC119" s="14">
        <f t="shared" si="80"/>
        <v>1079.946856421064</v>
      </c>
      <c r="BD119" s="14">
        <f t="shared" si="81"/>
        <v>1060.3231468113024</v>
      </c>
      <c r="BE119" s="14">
        <f t="shared" si="82"/>
        <v>1566.7495862929361</v>
      </c>
      <c r="BF119" s="14">
        <f t="shared" si="83"/>
        <v>1551.0504642302585</v>
      </c>
      <c r="BG119" s="14">
        <f t="shared" si="84"/>
        <v>1666.8614351399331</v>
      </c>
      <c r="BH119" s="14">
        <f t="shared" si="85"/>
        <v>1703.88141886722</v>
      </c>
      <c r="BI119" s="14">
        <f t="shared" si="86"/>
        <v>1703.9789385163901</v>
      </c>
      <c r="BJ119" s="14">
        <f t="shared" si="87"/>
        <v>1723.8424880890148</v>
      </c>
      <c r="BK119" s="14">
        <f t="shared" si="88"/>
        <v>1765.8132687095488</v>
      </c>
      <c r="BL119" s="14">
        <f t="shared" si="89"/>
        <v>1682.8091972209775</v>
      </c>
      <c r="BM119" s="14">
        <f t="shared" si="90"/>
        <v>1668.9426098553658</v>
      </c>
      <c r="BN119" s="14">
        <f t="shared" si="91"/>
        <v>1666.8571521045956</v>
      </c>
      <c r="BO119" s="14">
        <f t="shared" si="92"/>
        <v>1770.5880820141392</v>
      </c>
      <c r="BP119" s="14">
        <f t="shared" si="93"/>
        <v>1729.2809718742426</v>
      </c>
      <c r="BQ119" s="14">
        <f t="shared" si="94"/>
        <v>2394.5980909862033</v>
      </c>
      <c r="BR119" s="14">
        <f t="shared" si="95"/>
        <v>2390.136626342804</v>
      </c>
      <c r="BS119" s="14">
        <f t="shared" si="96"/>
        <v>2533.9151777680336</v>
      </c>
      <c r="BT119" s="14">
        <f t="shared" si="97"/>
        <v>2539.2039893873894</v>
      </c>
      <c r="BU119" s="14">
        <f t="shared" si="98"/>
        <v>2428.9044034455915</v>
      </c>
      <c r="BV119" s="14">
        <f t="shared" si="99"/>
        <v>2474.392551610636</v>
      </c>
      <c r="BW119" s="14">
        <f t="shared" si="100"/>
        <v>2517.7945608791115</v>
      </c>
      <c r="BX119" s="14">
        <f t="shared" si="101"/>
        <v>2425.6672078521819</v>
      </c>
      <c r="BY119" s="14">
        <f t="shared" si="102"/>
        <v>2551.5982226109677</v>
      </c>
      <c r="BZ119" s="14">
        <f t="shared" si="103"/>
        <v>2661.4369158837817</v>
      </c>
      <c r="CA119" s="14">
        <f t="shared" si="104"/>
        <v>2850.534938435203</v>
      </c>
      <c r="CB119" s="14">
        <f t="shared" si="105"/>
        <v>2789.604118685545</v>
      </c>
    </row>
    <row r="120" spans="1:80" x14ac:dyDescent="0.3">
      <c r="A120" t="s">
        <v>226</v>
      </c>
      <c r="B120" t="s">
        <v>221</v>
      </c>
      <c r="C120" t="s">
        <v>234</v>
      </c>
      <c r="D120" t="s">
        <v>532</v>
      </c>
      <c r="E120" t="s">
        <v>533</v>
      </c>
      <c r="F120" s="13">
        <v>2362.3966980871119</v>
      </c>
      <c r="G120" s="13">
        <v>2439.6466080832838</v>
      </c>
      <c r="H120" s="13">
        <v>2605.2876111858304</v>
      </c>
      <c r="I120" s="13">
        <v>2630.8917056986884</v>
      </c>
      <c r="J120" s="13">
        <v>2624.389271599016</v>
      </c>
      <c r="K120" s="13">
        <v>2827.1912974987954</v>
      </c>
      <c r="L120" s="13">
        <v>2710.1716434725936</v>
      </c>
      <c r="M120" s="13">
        <v>2728.7966471406744</v>
      </c>
      <c r="N120" s="13">
        <v>2468.1063541033454</v>
      </c>
      <c r="O120" s="13">
        <v>2752.3982833697332</v>
      </c>
      <c r="P120" s="13">
        <v>2993.5292466427718</v>
      </c>
      <c r="Q120" s="13">
        <v>2907.5852463423034</v>
      </c>
      <c r="R120" s="13">
        <v>4156.4401736700293</v>
      </c>
      <c r="S120" s="13">
        <v>4083.1596688797263</v>
      </c>
      <c r="T120" s="13">
        <v>4253.2350497999469</v>
      </c>
      <c r="U120" s="13">
        <v>4368.0906079228071</v>
      </c>
      <c r="V120" s="13">
        <v>4128.8178152734763</v>
      </c>
      <c r="W120" s="13">
        <v>4062.8252599782973</v>
      </c>
      <c r="X120" s="13">
        <v>4219.5185043761358</v>
      </c>
      <c r="Y120" s="13">
        <v>4365.4110352173348</v>
      </c>
      <c r="Z120" s="13">
        <v>4027.4867019810208</v>
      </c>
      <c r="AA120" s="13">
        <v>4110.2335414896734</v>
      </c>
      <c r="AB120" s="13">
        <v>4327.9886523652513</v>
      </c>
      <c r="AC120" s="13">
        <v>4428.4412238949135</v>
      </c>
      <c r="AD120" s="14">
        <f t="shared" si="106"/>
        <v>6518.8368717571411</v>
      </c>
      <c r="AE120" s="14">
        <f t="shared" si="107"/>
        <v>6522.8062769630105</v>
      </c>
      <c r="AF120" s="14">
        <f t="shared" si="108"/>
        <v>6858.5226609857773</v>
      </c>
      <c r="AG120" s="14">
        <f t="shared" si="109"/>
        <v>6998.9823136214955</v>
      </c>
      <c r="AH120" s="164">
        <v>6753.2070868724913</v>
      </c>
      <c r="AI120" s="164">
        <v>6890.0165574770926</v>
      </c>
      <c r="AJ120" s="164">
        <v>6929.6901478487289</v>
      </c>
      <c r="AK120" s="164">
        <v>7094.2076823580082</v>
      </c>
      <c r="AL120" s="14">
        <f t="shared" si="110"/>
        <v>6495.5930560843663</v>
      </c>
      <c r="AM120" s="14">
        <f t="shared" si="111"/>
        <v>6862.6318248594071</v>
      </c>
      <c r="AN120" s="14">
        <f t="shared" si="112"/>
        <v>7321.5178990080231</v>
      </c>
      <c r="AO120" s="14">
        <f t="shared" si="113"/>
        <v>7336.0264702372169</v>
      </c>
      <c r="AP120" s="13">
        <v>204473</v>
      </c>
      <c r="AQ120" s="13">
        <v>204685.14799999999</v>
      </c>
      <c r="AR120" s="13">
        <v>205317.003</v>
      </c>
      <c r="AS120" s="14">
        <f t="shared" si="70"/>
        <v>1155.3587505866847</v>
      </c>
      <c r="AT120" s="14">
        <f t="shared" si="71"/>
        <v>1193.1387557688711</v>
      </c>
      <c r="AU120" s="14">
        <f t="shared" si="72"/>
        <v>1274.1474968263931</v>
      </c>
      <c r="AV120" s="14">
        <f t="shared" si="73"/>
        <v>1285.3359080545933</v>
      </c>
      <c r="AW120" s="14">
        <f t="shared" si="74"/>
        <v>1282.1591098534498</v>
      </c>
      <c r="AX120" s="14">
        <f t="shared" si="75"/>
        <v>1381.2391006985986</v>
      </c>
      <c r="AY120" s="14">
        <f t="shared" si="76"/>
        <v>1324.0685364590272</v>
      </c>
      <c r="AZ120" s="14">
        <f t="shared" si="77"/>
        <v>1329.0651077449609</v>
      </c>
      <c r="BA120" s="14">
        <f t="shared" si="78"/>
        <v>1205.8062728143548</v>
      </c>
      <c r="BB120" s="14">
        <f t="shared" si="79"/>
        <v>1344.6985823171369</v>
      </c>
      <c r="BC120" s="14">
        <f t="shared" si="80"/>
        <v>1462.5043760589665</v>
      </c>
      <c r="BD120" s="14">
        <f t="shared" si="81"/>
        <v>1416.1444029758723</v>
      </c>
      <c r="BE120" s="14">
        <f t="shared" si="82"/>
        <v>2032.7574661055639</v>
      </c>
      <c r="BF120" s="14">
        <f t="shared" si="83"/>
        <v>1996.9187466705757</v>
      </c>
      <c r="BG120" s="14">
        <f t="shared" si="84"/>
        <v>2080.0961739691534</v>
      </c>
      <c r="BH120" s="14">
        <f t="shared" si="85"/>
        <v>2134.053521031632</v>
      </c>
      <c r="BI120" s="14">
        <f t="shared" si="86"/>
        <v>2017.1555462702534</v>
      </c>
      <c r="BJ120" s="14">
        <f t="shared" si="87"/>
        <v>1984.9145380974576</v>
      </c>
      <c r="BK120" s="14">
        <f t="shared" si="88"/>
        <v>2061.467842491501</v>
      </c>
      <c r="BL120" s="14">
        <f t="shared" si="89"/>
        <v>2126.1809647676064</v>
      </c>
      <c r="BM120" s="14">
        <f t="shared" si="90"/>
        <v>1967.6497006910442</v>
      </c>
      <c r="BN120" s="14">
        <f t="shared" si="91"/>
        <v>2008.0761020773591</v>
      </c>
      <c r="BO120" s="14">
        <f t="shared" si="92"/>
        <v>2114.4615008243059</v>
      </c>
      <c r="BP120" s="14">
        <f t="shared" si="93"/>
        <v>2156.8799267418262</v>
      </c>
      <c r="BQ120" s="14">
        <f t="shared" si="94"/>
        <v>3188.1162166922486</v>
      </c>
      <c r="BR120" s="14">
        <f t="shared" si="95"/>
        <v>3190.0575024394475</v>
      </c>
      <c r="BS120" s="14">
        <f t="shared" si="96"/>
        <v>3354.2436707955462</v>
      </c>
      <c r="BT120" s="14">
        <f t="shared" si="97"/>
        <v>3419.3894290862254</v>
      </c>
      <c r="BU120" s="14">
        <f t="shared" si="98"/>
        <v>3299.3146561237022</v>
      </c>
      <c r="BV120" s="14">
        <f t="shared" si="99"/>
        <v>3366.1536387960564</v>
      </c>
      <c r="BW120" s="14">
        <f t="shared" si="100"/>
        <v>3385.5363789505282</v>
      </c>
      <c r="BX120" s="14">
        <f t="shared" si="101"/>
        <v>3455.2460725125666</v>
      </c>
      <c r="BY120" s="14">
        <f t="shared" si="102"/>
        <v>3173.455973505399</v>
      </c>
      <c r="BZ120" s="14">
        <f t="shared" si="103"/>
        <v>3352.774684394496</v>
      </c>
      <c r="CA120" s="14">
        <f t="shared" si="104"/>
        <v>3576.9658768832724</v>
      </c>
      <c r="CB120" s="14">
        <f t="shared" si="105"/>
        <v>3573.0243297176985</v>
      </c>
    </row>
    <row r="121" spans="1:80" x14ac:dyDescent="0.3">
      <c r="A121" t="s">
        <v>226</v>
      </c>
      <c r="B121" t="s">
        <v>245</v>
      </c>
      <c r="C121" t="s">
        <v>220</v>
      </c>
      <c r="D121" t="s">
        <v>534</v>
      </c>
      <c r="E121" t="s">
        <v>535</v>
      </c>
      <c r="F121" s="13">
        <v>5000.1169250631974</v>
      </c>
      <c r="G121" s="13">
        <v>5148.2793867280116</v>
      </c>
      <c r="H121" s="13">
        <v>5628.6813097839558</v>
      </c>
      <c r="I121" s="13">
        <v>5236.8971246214242</v>
      </c>
      <c r="J121" s="13">
        <v>5350.3343976186952</v>
      </c>
      <c r="K121" s="13">
        <v>5339.8603733756063</v>
      </c>
      <c r="L121" s="13">
        <v>5632.9036017583649</v>
      </c>
      <c r="M121" s="13">
        <v>5552.2688116830914</v>
      </c>
      <c r="N121" s="13">
        <v>5494.4938137032996</v>
      </c>
      <c r="O121" s="13">
        <v>5296.7615347828569</v>
      </c>
      <c r="P121" s="13">
        <v>5776.3019678404244</v>
      </c>
      <c r="Q121" s="13">
        <v>5868.5944489798258</v>
      </c>
      <c r="R121" s="13">
        <v>11542.774292031809</v>
      </c>
      <c r="S121" s="13">
        <v>11217.246047942182</v>
      </c>
      <c r="T121" s="13">
        <v>12087.952830133965</v>
      </c>
      <c r="U121" s="13">
        <v>12000.29521532818</v>
      </c>
      <c r="V121" s="13">
        <v>11510.977516981897</v>
      </c>
      <c r="W121" s="13">
        <v>11487.287775594499</v>
      </c>
      <c r="X121" s="13">
        <v>11944.599966499674</v>
      </c>
      <c r="Y121" s="13">
        <v>11963.564578693453</v>
      </c>
      <c r="Z121" s="13">
        <v>11807.687009796569</v>
      </c>
      <c r="AA121" s="13">
        <v>11656.20407035572</v>
      </c>
      <c r="AB121" s="13">
        <v>12444.339993110139</v>
      </c>
      <c r="AC121" s="13">
        <v>12009.121927754873</v>
      </c>
      <c r="AD121" s="14">
        <f t="shared" si="106"/>
        <v>16542.891217095006</v>
      </c>
      <c r="AE121" s="14">
        <f t="shared" si="107"/>
        <v>16365.525434670195</v>
      </c>
      <c r="AF121" s="14">
        <f t="shared" si="108"/>
        <v>17716.634139917922</v>
      </c>
      <c r="AG121" s="14">
        <f t="shared" si="109"/>
        <v>17237.192339949605</v>
      </c>
      <c r="AH121" s="164">
        <v>16861.311914600592</v>
      </c>
      <c r="AI121" s="164">
        <v>16827.148148970104</v>
      </c>
      <c r="AJ121" s="164">
        <v>17577.503568258042</v>
      </c>
      <c r="AK121" s="164">
        <v>17515.833390376545</v>
      </c>
      <c r="AL121" s="14">
        <f t="shared" si="110"/>
        <v>17302.180823499868</v>
      </c>
      <c r="AM121" s="14">
        <f t="shared" si="111"/>
        <v>16952.965605138575</v>
      </c>
      <c r="AN121" s="14">
        <f t="shared" si="112"/>
        <v>18220.641960950565</v>
      </c>
      <c r="AO121" s="14">
        <f t="shared" si="113"/>
        <v>17877.716376734701</v>
      </c>
      <c r="AP121" s="13">
        <v>611633</v>
      </c>
      <c r="AQ121" s="13">
        <v>611851.24699999997</v>
      </c>
      <c r="AR121" s="13">
        <v>613061.28800000006</v>
      </c>
      <c r="AS121" s="14">
        <f t="shared" si="70"/>
        <v>817.50280397937945</v>
      </c>
      <c r="AT121" s="14">
        <f t="shared" si="71"/>
        <v>841.72688307007832</v>
      </c>
      <c r="AU121" s="14">
        <f t="shared" si="72"/>
        <v>920.27103014127033</v>
      </c>
      <c r="AV121" s="14">
        <f t="shared" si="73"/>
        <v>855.91018246652766</v>
      </c>
      <c r="AW121" s="14">
        <f t="shared" si="74"/>
        <v>874.45019093320491</v>
      </c>
      <c r="AX121" s="14">
        <f t="shared" si="75"/>
        <v>872.73833297844146</v>
      </c>
      <c r="AY121" s="14">
        <f t="shared" si="76"/>
        <v>920.63285469750224</v>
      </c>
      <c r="AZ121" s="14">
        <f t="shared" si="77"/>
        <v>905.66292805672811</v>
      </c>
      <c r="BA121" s="14">
        <f t="shared" si="78"/>
        <v>898.01137787062487</v>
      </c>
      <c r="BB121" s="14">
        <f t="shared" si="79"/>
        <v>865.69432697141451</v>
      </c>
      <c r="BC121" s="14">
        <f t="shared" si="80"/>
        <v>944.06965682631437</v>
      </c>
      <c r="BD121" s="14">
        <f t="shared" si="81"/>
        <v>957.26064650486069</v>
      </c>
      <c r="BE121" s="14">
        <f t="shared" si="82"/>
        <v>1887.2059375527169</v>
      </c>
      <c r="BF121" s="14">
        <f t="shared" si="83"/>
        <v>1833.9831317051535</v>
      </c>
      <c r="BG121" s="14">
        <f t="shared" si="84"/>
        <v>1976.3408498452445</v>
      </c>
      <c r="BH121" s="14">
        <f t="shared" si="85"/>
        <v>1961.3092682522849</v>
      </c>
      <c r="BI121" s="14">
        <f t="shared" si="86"/>
        <v>1881.3359576240102</v>
      </c>
      <c r="BJ121" s="14">
        <f t="shared" si="87"/>
        <v>1877.464143763443</v>
      </c>
      <c r="BK121" s="14">
        <f t="shared" si="88"/>
        <v>1952.2065248809856</v>
      </c>
      <c r="BL121" s="14">
        <f t="shared" si="89"/>
        <v>1951.4467497568453</v>
      </c>
      <c r="BM121" s="14">
        <f t="shared" si="90"/>
        <v>1929.8296878026251</v>
      </c>
      <c r="BN121" s="14">
        <f t="shared" si="91"/>
        <v>1905.0715557920109</v>
      </c>
      <c r="BO121" s="14">
        <f t="shared" si="92"/>
        <v>2033.8832443550025</v>
      </c>
      <c r="BP121" s="14">
        <f t="shared" si="93"/>
        <v>1958.8778744996982</v>
      </c>
      <c r="BQ121" s="14">
        <f t="shared" si="94"/>
        <v>2704.7087415320962</v>
      </c>
      <c r="BR121" s="14">
        <f t="shared" si="95"/>
        <v>2675.7100147752321</v>
      </c>
      <c r="BS121" s="14">
        <f t="shared" si="96"/>
        <v>2896.6118799865153</v>
      </c>
      <c r="BT121" s="14">
        <f t="shared" si="97"/>
        <v>2817.2194507188124</v>
      </c>
      <c r="BU121" s="14">
        <f t="shared" si="98"/>
        <v>2755.7861485572153</v>
      </c>
      <c r="BV121" s="14">
        <f t="shared" si="99"/>
        <v>2750.2024767418843</v>
      </c>
      <c r="BW121" s="14">
        <f t="shared" si="100"/>
        <v>2872.8393795784882</v>
      </c>
      <c r="BX121" s="14">
        <f t="shared" si="101"/>
        <v>2857.1096778135734</v>
      </c>
      <c r="BY121" s="14">
        <f t="shared" si="102"/>
        <v>2827.8410656732499</v>
      </c>
      <c r="BZ121" s="14">
        <f t="shared" si="103"/>
        <v>2770.7658827634255</v>
      </c>
      <c r="CA121" s="14">
        <f t="shared" si="104"/>
        <v>2977.952901181317</v>
      </c>
      <c r="CB121" s="14">
        <f t="shared" si="105"/>
        <v>2916.1385210045592</v>
      </c>
    </row>
    <row r="122" spans="1:80" x14ac:dyDescent="0.3">
      <c r="A122" t="s">
        <v>232</v>
      </c>
      <c r="B122" t="s">
        <v>254</v>
      </c>
      <c r="C122" t="s">
        <v>281</v>
      </c>
      <c r="D122" t="s">
        <v>536</v>
      </c>
      <c r="E122" t="s">
        <v>537</v>
      </c>
      <c r="F122" s="13">
        <v>7633.0813978564038</v>
      </c>
      <c r="G122" s="13">
        <v>7234.669623366739</v>
      </c>
      <c r="H122" s="13">
        <v>7920.4481736731132</v>
      </c>
      <c r="I122" s="13">
        <v>7023.5092623133578</v>
      </c>
      <c r="J122" s="13">
        <v>8302.0093715535113</v>
      </c>
      <c r="K122" s="13">
        <v>8143.5227627760978</v>
      </c>
      <c r="L122" s="13">
        <v>8541.9992372863362</v>
      </c>
      <c r="M122" s="13">
        <v>8617.3957932588855</v>
      </c>
      <c r="N122" s="13">
        <v>7933.0856137503797</v>
      </c>
      <c r="O122" s="13">
        <v>8253.3350722425766</v>
      </c>
      <c r="P122" s="13">
        <v>9047.9690865141711</v>
      </c>
      <c r="Q122" s="13">
        <v>8588.326988816043</v>
      </c>
      <c r="R122" s="13">
        <v>14129.333339549496</v>
      </c>
      <c r="S122" s="13">
        <v>13794.176594648019</v>
      </c>
      <c r="T122" s="13">
        <v>13605.906862279777</v>
      </c>
      <c r="U122" s="13">
        <v>13778.593228516082</v>
      </c>
      <c r="V122" s="13">
        <v>13939.710010638948</v>
      </c>
      <c r="W122" s="13">
        <v>13681.287142895788</v>
      </c>
      <c r="X122" s="13">
        <v>14350.681010729568</v>
      </c>
      <c r="Y122" s="13">
        <v>14478.520122373713</v>
      </c>
      <c r="Z122" s="13">
        <v>13802.500972590926</v>
      </c>
      <c r="AA122" s="13">
        <v>14123.06859147083</v>
      </c>
      <c r="AB122" s="13">
        <v>15075.816095455655</v>
      </c>
      <c r="AC122" s="13">
        <v>14717.005752511823</v>
      </c>
      <c r="AD122" s="14">
        <f t="shared" si="106"/>
        <v>21762.414737405899</v>
      </c>
      <c r="AE122" s="14">
        <f t="shared" si="107"/>
        <v>21028.846218014758</v>
      </c>
      <c r="AF122" s="14">
        <f t="shared" si="108"/>
        <v>21526.355035952889</v>
      </c>
      <c r="AG122" s="14">
        <f t="shared" si="109"/>
        <v>20802.102490829438</v>
      </c>
      <c r="AH122" s="164">
        <v>22241.719382192456</v>
      </c>
      <c r="AI122" s="164">
        <v>21824.809905671886</v>
      </c>
      <c r="AJ122" s="164">
        <v>22892.680248015902</v>
      </c>
      <c r="AK122" s="164">
        <v>23095.915915632602</v>
      </c>
      <c r="AL122" s="14">
        <f t="shared" si="110"/>
        <v>21735.586586341306</v>
      </c>
      <c r="AM122" s="14">
        <f t="shared" si="111"/>
        <v>22376.403663713405</v>
      </c>
      <c r="AN122" s="14">
        <f t="shared" si="112"/>
        <v>24123.785181969826</v>
      </c>
      <c r="AO122" s="14">
        <f t="shared" si="113"/>
        <v>23305.332741327868</v>
      </c>
      <c r="AP122" s="13">
        <v>741209</v>
      </c>
      <c r="AQ122" s="13">
        <v>745608.93</v>
      </c>
      <c r="AR122" s="13">
        <v>752153.14199999999</v>
      </c>
      <c r="AS122" s="14">
        <f t="shared" si="70"/>
        <v>1029.8149911639503</v>
      </c>
      <c r="AT122" s="14">
        <f t="shared" si="71"/>
        <v>976.06338068840762</v>
      </c>
      <c r="AU122" s="14">
        <f t="shared" si="72"/>
        <v>1068.5849974397388</v>
      </c>
      <c r="AV122" s="14">
        <f t="shared" si="73"/>
        <v>941.9829859485933</v>
      </c>
      <c r="AW122" s="14">
        <f t="shared" si="74"/>
        <v>1113.4535863932733</v>
      </c>
      <c r="AX122" s="14">
        <f t="shared" si="75"/>
        <v>1092.1975897976567</v>
      </c>
      <c r="AY122" s="14">
        <f t="shared" si="76"/>
        <v>1145.6406828826925</v>
      </c>
      <c r="AZ122" s="14">
        <f t="shared" si="77"/>
        <v>1145.6969747337553</v>
      </c>
      <c r="BA122" s="14">
        <f t="shared" si="78"/>
        <v>1063.9740612750413</v>
      </c>
      <c r="BB122" s="14">
        <f t="shared" si="79"/>
        <v>1106.9254592005191</v>
      </c>
      <c r="BC122" s="14">
        <f t="shared" si="80"/>
        <v>1213.5006331689415</v>
      </c>
      <c r="BD122" s="14">
        <f t="shared" si="81"/>
        <v>1141.8322292690818</v>
      </c>
      <c r="BE122" s="14">
        <f t="shared" si="82"/>
        <v>1906.2549617651023</v>
      </c>
      <c r="BF122" s="14">
        <f t="shared" si="83"/>
        <v>1861.0373854942425</v>
      </c>
      <c r="BG122" s="14">
        <f t="shared" si="84"/>
        <v>1835.6370284602287</v>
      </c>
      <c r="BH122" s="14">
        <f t="shared" si="85"/>
        <v>1847.9651562805291</v>
      </c>
      <c r="BI122" s="14">
        <f t="shared" si="86"/>
        <v>1869.5739079518464</v>
      </c>
      <c r="BJ122" s="14">
        <f t="shared" si="87"/>
        <v>1834.9146036778002</v>
      </c>
      <c r="BK122" s="14">
        <f t="shared" si="88"/>
        <v>1924.6927488823887</v>
      </c>
      <c r="BL122" s="14">
        <f t="shared" si="89"/>
        <v>1924.9431151580184</v>
      </c>
      <c r="BM122" s="14">
        <f t="shared" si="90"/>
        <v>1851.1716286164819</v>
      </c>
      <c r="BN122" s="14">
        <f t="shared" si="91"/>
        <v>1894.1656977567088</v>
      </c>
      <c r="BO122" s="14">
        <f t="shared" si="92"/>
        <v>2021.9468261271568</v>
      </c>
      <c r="BP122" s="14">
        <f t="shared" si="93"/>
        <v>1956.6501727798172</v>
      </c>
      <c r="BQ122" s="14">
        <f t="shared" si="94"/>
        <v>2936.0699529290523</v>
      </c>
      <c r="BR122" s="14">
        <f t="shared" si="95"/>
        <v>2837.1007661826502</v>
      </c>
      <c r="BS122" s="14">
        <f t="shared" si="96"/>
        <v>2904.2220258999673</v>
      </c>
      <c r="BT122" s="14">
        <f t="shared" si="97"/>
        <v>2789.9481422291224</v>
      </c>
      <c r="BU122" s="14">
        <f t="shared" si="98"/>
        <v>2983.0274943451191</v>
      </c>
      <c r="BV122" s="14">
        <f t="shared" si="99"/>
        <v>2927.1121934754569</v>
      </c>
      <c r="BW122" s="14">
        <f t="shared" si="100"/>
        <v>3070.3334317650811</v>
      </c>
      <c r="BX122" s="14">
        <f t="shared" si="101"/>
        <v>3070.6400898917741</v>
      </c>
      <c r="BY122" s="14">
        <f t="shared" si="102"/>
        <v>2915.1456898915235</v>
      </c>
      <c r="BZ122" s="14">
        <f t="shared" si="103"/>
        <v>3001.0911569572272</v>
      </c>
      <c r="CA122" s="14">
        <f t="shared" si="104"/>
        <v>3235.4474592960987</v>
      </c>
      <c r="CB122" s="14">
        <f t="shared" si="105"/>
        <v>3098.4824020488995</v>
      </c>
    </row>
    <row r="123" spans="1:80" x14ac:dyDescent="0.3">
      <c r="A123" t="s">
        <v>226</v>
      </c>
      <c r="B123" t="s">
        <v>221</v>
      </c>
      <c r="C123" t="s">
        <v>234</v>
      </c>
      <c r="D123" t="s">
        <v>538</v>
      </c>
      <c r="E123" t="s">
        <v>539</v>
      </c>
      <c r="F123" s="13">
        <v>3612.8247766730619</v>
      </c>
      <c r="G123" s="13">
        <v>3673.324433108206</v>
      </c>
      <c r="H123" s="13">
        <v>3917.1234445087848</v>
      </c>
      <c r="I123" s="13">
        <v>3900.1802578696388</v>
      </c>
      <c r="J123" s="13">
        <v>3839.0865851305962</v>
      </c>
      <c r="K123" s="13">
        <v>4110.8555209528495</v>
      </c>
      <c r="L123" s="13">
        <v>3911.2196508714569</v>
      </c>
      <c r="M123" s="13">
        <v>3677.1555627053594</v>
      </c>
      <c r="N123" s="13">
        <v>3815.6600002902414</v>
      </c>
      <c r="O123" s="13">
        <v>3961.7530011972149</v>
      </c>
      <c r="P123" s="13">
        <v>4402.3300915606405</v>
      </c>
      <c r="Q123" s="13">
        <v>4517.9302802252432</v>
      </c>
      <c r="R123" s="13">
        <v>6203.0489143370241</v>
      </c>
      <c r="S123" s="13">
        <v>6234.2921078260897</v>
      </c>
      <c r="T123" s="13">
        <v>6420.5559387122776</v>
      </c>
      <c r="U123" s="13">
        <v>6553.5884320190289</v>
      </c>
      <c r="V123" s="13">
        <v>6359.0008916099669</v>
      </c>
      <c r="W123" s="13">
        <v>6401.906093642664</v>
      </c>
      <c r="X123" s="13">
        <v>6444.986779553722</v>
      </c>
      <c r="Y123" s="13">
        <v>6486.9030646823148</v>
      </c>
      <c r="Z123" s="13">
        <v>6259.7395125406983</v>
      </c>
      <c r="AA123" s="13">
        <v>6280.6437942119737</v>
      </c>
      <c r="AB123" s="13">
        <v>6567.7106244814786</v>
      </c>
      <c r="AC123" s="13">
        <v>6831.4074208071615</v>
      </c>
      <c r="AD123" s="14">
        <f t="shared" si="106"/>
        <v>9815.8736910100852</v>
      </c>
      <c r="AE123" s="14">
        <f t="shared" si="107"/>
        <v>9907.6165409342957</v>
      </c>
      <c r="AF123" s="14">
        <f t="shared" si="108"/>
        <v>10337.679383221062</v>
      </c>
      <c r="AG123" s="14">
        <f t="shared" si="109"/>
        <v>10453.768689888668</v>
      </c>
      <c r="AH123" s="164">
        <v>10198.087476740564</v>
      </c>
      <c r="AI123" s="164">
        <v>10512.761614595514</v>
      </c>
      <c r="AJ123" s="164">
        <v>10356.206430425178</v>
      </c>
      <c r="AK123" s="164">
        <v>10164.058627387674</v>
      </c>
      <c r="AL123" s="14">
        <f t="shared" si="110"/>
        <v>10075.39951283094</v>
      </c>
      <c r="AM123" s="14">
        <f t="shared" si="111"/>
        <v>10242.39679540919</v>
      </c>
      <c r="AN123" s="14">
        <f t="shared" si="112"/>
        <v>10970.04071604212</v>
      </c>
      <c r="AO123" s="14">
        <f t="shared" si="113"/>
        <v>11349.337701032404</v>
      </c>
      <c r="AP123" s="13">
        <v>319030</v>
      </c>
      <c r="AQ123" s="13">
        <v>317516.79800000001</v>
      </c>
      <c r="AR123" s="13">
        <v>317687.495</v>
      </c>
      <c r="AS123" s="14">
        <f t="shared" si="70"/>
        <v>1132.4404528329819</v>
      </c>
      <c r="AT123" s="14">
        <f t="shared" si="71"/>
        <v>1151.4040789606638</v>
      </c>
      <c r="AU123" s="14">
        <f t="shared" si="72"/>
        <v>1227.8229146189337</v>
      </c>
      <c r="AV123" s="14">
        <f t="shared" si="73"/>
        <v>1228.3382430272677</v>
      </c>
      <c r="AW123" s="14">
        <f t="shared" si="74"/>
        <v>1209.0971593668553</v>
      </c>
      <c r="AX123" s="14">
        <f t="shared" si="75"/>
        <v>1294.6891461638038</v>
      </c>
      <c r="AY123" s="14">
        <f t="shared" si="76"/>
        <v>1231.815033254227</v>
      </c>
      <c r="AZ123" s="14">
        <f t="shared" si="77"/>
        <v>1157.4757019332346</v>
      </c>
      <c r="BA123" s="14">
        <f t="shared" si="78"/>
        <v>1201.7190978003757</v>
      </c>
      <c r="BB123" s="14">
        <f t="shared" si="79"/>
        <v>1247.7302070793794</v>
      </c>
      <c r="BC123" s="14">
        <f t="shared" si="80"/>
        <v>1386.4873037553878</v>
      </c>
      <c r="BD123" s="14">
        <f t="shared" si="81"/>
        <v>1422.1303486387599</v>
      </c>
      <c r="BE123" s="14">
        <f t="shared" si="82"/>
        <v>1944.3465863201029</v>
      </c>
      <c r="BF123" s="14">
        <f t="shared" si="83"/>
        <v>1954.1397698730807</v>
      </c>
      <c r="BG123" s="14">
        <f t="shared" si="84"/>
        <v>2012.5241948131143</v>
      </c>
      <c r="BH123" s="14">
        <f t="shared" si="85"/>
        <v>2064.0131398714311</v>
      </c>
      <c r="BI123" s="14">
        <f t="shared" si="86"/>
        <v>2002.7289679363569</v>
      </c>
      <c r="BJ123" s="14">
        <f t="shared" si="87"/>
        <v>2016.2417024760573</v>
      </c>
      <c r="BK123" s="14">
        <f t="shared" si="88"/>
        <v>2029.8097046045805</v>
      </c>
      <c r="BL123" s="14">
        <f t="shared" si="89"/>
        <v>2041.913253363125</v>
      </c>
      <c r="BM123" s="14">
        <f t="shared" si="90"/>
        <v>1971.467195427153</v>
      </c>
      <c r="BN123" s="14">
        <f t="shared" si="91"/>
        <v>1978.0508728271986</v>
      </c>
      <c r="BO123" s="14">
        <f t="shared" si="92"/>
        <v>2068.4608391904603</v>
      </c>
      <c r="BP123" s="14">
        <f t="shared" si="93"/>
        <v>2150.3545239661266</v>
      </c>
      <c r="BQ123" s="14">
        <f t="shared" si="94"/>
        <v>3076.7870391530846</v>
      </c>
      <c r="BR123" s="14">
        <f t="shared" si="95"/>
        <v>3105.543848833745</v>
      </c>
      <c r="BS123" s="14">
        <f t="shared" si="96"/>
        <v>3240.347109432048</v>
      </c>
      <c r="BT123" s="14">
        <f t="shared" si="97"/>
        <v>3292.3513828986984</v>
      </c>
      <c r="BU123" s="14">
        <f t="shared" si="98"/>
        <v>3211.8261273032126</v>
      </c>
      <c r="BV123" s="14">
        <f t="shared" si="99"/>
        <v>3310.9308486398613</v>
      </c>
      <c r="BW123" s="14">
        <f t="shared" si="100"/>
        <v>3261.6247378588073</v>
      </c>
      <c r="BX123" s="14">
        <f t="shared" si="101"/>
        <v>3199.3889552963597</v>
      </c>
      <c r="BY123" s="14">
        <f t="shared" si="102"/>
        <v>3173.1862932275285</v>
      </c>
      <c r="BZ123" s="14">
        <f t="shared" si="103"/>
        <v>3225.7810799065783</v>
      </c>
      <c r="CA123" s="14">
        <f t="shared" si="104"/>
        <v>3454.9481429458483</v>
      </c>
      <c r="CB123" s="14">
        <f t="shared" si="105"/>
        <v>3572.4848726048863</v>
      </c>
    </row>
    <row r="124" spans="1:80" x14ac:dyDescent="0.3">
      <c r="A124" t="s">
        <v>232</v>
      </c>
      <c r="B124" t="s">
        <v>254</v>
      </c>
      <c r="C124" t="s">
        <v>268</v>
      </c>
      <c r="D124" t="s">
        <v>542</v>
      </c>
      <c r="E124" t="s">
        <v>543</v>
      </c>
      <c r="F124" s="13">
        <v>1854.0234794485582</v>
      </c>
      <c r="G124" s="13">
        <v>1925.3655176287741</v>
      </c>
      <c r="H124" s="13">
        <v>2100.6869395274816</v>
      </c>
      <c r="I124" s="13">
        <v>2259.581071291178</v>
      </c>
      <c r="J124" s="13">
        <v>1927.6741027879343</v>
      </c>
      <c r="K124" s="13">
        <v>1949.3970597701291</v>
      </c>
      <c r="L124" s="13">
        <v>1949.3538303526529</v>
      </c>
      <c r="M124" s="13">
        <v>1906.8018158301647</v>
      </c>
      <c r="N124" s="13">
        <v>2342.176988901283</v>
      </c>
      <c r="O124" s="13">
        <v>2349.2652611130343</v>
      </c>
      <c r="P124" s="13">
        <v>2424.9783912417197</v>
      </c>
      <c r="Q124" s="13">
        <v>2720.1665167650845</v>
      </c>
      <c r="R124" s="13">
        <v>5470.3036069512991</v>
      </c>
      <c r="S124" s="13">
        <v>5335.6577762434363</v>
      </c>
      <c r="T124" s="13">
        <v>5539.9371984089621</v>
      </c>
      <c r="U124" s="13">
        <v>5681.4847943367204</v>
      </c>
      <c r="V124" s="13">
        <v>5476.0237996383948</v>
      </c>
      <c r="W124" s="13">
        <v>5535.7659616453666</v>
      </c>
      <c r="X124" s="13">
        <v>5534.8759645322225</v>
      </c>
      <c r="Y124" s="13">
        <v>5416.4487018081882</v>
      </c>
      <c r="Z124" s="13">
        <v>5538.3237336263646</v>
      </c>
      <c r="AA124" s="13">
        <v>5620.4654417815709</v>
      </c>
      <c r="AB124" s="13">
        <v>5781.8431782937987</v>
      </c>
      <c r="AC124" s="13">
        <v>5731.6341114477254</v>
      </c>
      <c r="AD124" s="14">
        <f t="shared" si="106"/>
        <v>7324.3270863998569</v>
      </c>
      <c r="AE124" s="14">
        <f t="shared" si="107"/>
        <v>7261.0232938722102</v>
      </c>
      <c r="AF124" s="14">
        <f t="shared" si="108"/>
        <v>7640.6241379364437</v>
      </c>
      <c r="AG124" s="14">
        <f t="shared" si="109"/>
        <v>7941.0658656278983</v>
      </c>
      <c r="AH124" s="164">
        <v>7403.6979024263292</v>
      </c>
      <c r="AI124" s="164">
        <v>7485.1630214154957</v>
      </c>
      <c r="AJ124" s="164">
        <v>7484.2297948848754</v>
      </c>
      <c r="AK124" s="164">
        <v>7323.2505176383529</v>
      </c>
      <c r="AL124" s="14">
        <f t="shared" si="110"/>
        <v>7880.5007225276477</v>
      </c>
      <c r="AM124" s="14">
        <f t="shared" si="111"/>
        <v>7969.7307028946052</v>
      </c>
      <c r="AN124" s="14">
        <f t="shared" si="112"/>
        <v>8206.8215695355175</v>
      </c>
      <c r="AO124" s="14">
        <f t="shared" si="113"/>
        <v>8451.8006282128099</v>
      </c>
      <c r="AP124" s="13">
        <v>329209</v>
      </c>
      <c r="AQ124" s="13">
        <v>329462.48800000001</v>
      </c>
      <c r="AR124" s="13">
        <v>331286.11099999998</v>
      </c>
      <c r="AS124" s="14">
        <f t="shared" si="70"/>
        <v>563.17521071676606</v>
      </c>
      <c r="AT124" s="14">
        <f t="shared" si="71"/>
        <v>584.84595428095042</v>
      </c>
      <c r="AU124" s="14">
        <f t="shared" si="72"/>
        <v>638.10130935894267</v>
      </c>
      <c r="AV124" s="14">
        <f t="shared" si="73"/>
        <v>685.83864737013027</v>
      </c>
      <c r="AW124" s="14">
        <f t="shared" si="74"/>
        <v>585.09668717973568</v>
      </c>
      <c r="AX124" s="14">
        <f t="shared" si="75"/>
        <v>591.69014099417871</v>
      </c>
      <c r="AY124" s="14">
        <f t="shared" si="76"/>
        <v>591.67701979857964</v>
      </c>
      <c r="AZ124" s="14">
        <f t="shared" si="77"/>
        <v>575.57553803701865</v>
      </c>
      <c r="BA124" s="14">
        <f t="shared" si="78"/>
        <v>710.9085477741196</v>
      </c>
      <c r="BB124" s="14">
        <f t="shared" si="79"/>
        <v>713.06001340979196</v>
      </c>
      <c r="BC124" s="14">
        <f t="shared" si="80"/>
        <v>736.04081786747133</v>
      </c>
      <c r="BD124" s="14">
        <f t="shared" si="81"/>
        <v>821.09283379075453</v>
      </c>
      <c r="BE124" s="14">
        <f t="shared" si="82"/>
        <v>1661.650686023559</v>
      </c>
      <c r="BF124" s="14">
        <f t="shared" si="83"/>
        <v>1620.7508835552601</v>
      </c>
      <c r="BG124" s="14">
        <f t="shared" si="84"/>
        <v>1682.802474540174</v>
      </c>
      <c r="BH124" s="14">
        <f t="shared" si="85"/>
        <v>1724.4709189280206</v>
      </c>
      <c r="BI124" s="14">
        <f t="shared" si="86"/>
        <v>1662.1084339162749</v>
      </c>
      <c r="BJ124" s="14">
        <f t="shared" si="87"/>
        <v>1680.2416552033585</v>
      </c>
      <c r="BK124" s="14">
        <f t="shared" si="88"/>
        <v>1679.9715191042394</v>
      </c>
      <c r="BL124" s="14">
        <f t="shared" si="89"/>
        <v>1634.9760892355032</v>
      </c>
      <c r="BM124" s="14">
        <f t="shared" si="90"/>
        <v>1681.0180021545773</v>
      </c>
      <c r="BN124" s="14">
        <f t="shared" si="91"/>
        <v>1705.9500387739349</v>
      </c>
      <c r="BO124" s="14">
        <f t="shared" si="92"/>
        <v>1754.9321664485817</v>
      </c>
      <c r="BP124" s="14">
        <f t="shared" si="93"/>
        <v>1730.1160299617045</v>
      </c>
      <c r="BQ124" s="14">
        <f t="shared" si="94"/>
        <v>2224.8258967403253</v>
      </c>
      <c r="BR124" s="14">
        <f t="shared" si="95"/>
        <v>2205.5968378362104</v>
      </c>
      <c r="BS124" s="14">
        <f t="shared" si="96"/>
        <v>2320.9037838991171</v>
      </c>
      <c r="BT124" s="14">
        <f t="shared" si="97"/>
        <v>2410.3095662981514</v>
      </c>
      <c r="BU124" s="14">
        <f t="shared" si="98"/>
        <v>2247.2051210960103</v>
      </c>
      <c r="BV124" s="14">
        <f t="shared" si="99"/>
        <v>2271.9317961975371</v>
      </c>
      <c r="BW124" s="14">
        <f t="shared" si="100"/>
        <v>2271.6485389028189</v>
      </c>
      <c r="BX124" s="14">
        <f t="shared" si="101"/>
        <v>2210.5516272725217</v>
      </c>
      <c r="BY124" s="14">
        <f t="shared" si="102"/>
        <v>2391.9265499286971</v>
      </c>
      <c r="BZ124" s="14">
        <f t="shared" si="103"/>
        <v>2419.0100521837271</v>
      </c>
      <c r="CA124" s="14">
        <f t="shared" si="104"/>
        <v>2490.9729843160526</v>
      </c>
      <c r="CB124" s="14">
        <f t="shared" si="105"/>
        <v>2551.2088637524589</v>
      </c>
    </row>
    <row r="125" spans="1:80" x14ac:dyDescent="0.3">
      <c r="A125" t="s">
        <v>232</v>
      </c>
      <c r="B125" t="s">
        <v>254</v>
      </c>
      <c r="C125" t="s">
        <v>268</v>
      </c>
      <c r="D125" t="s">
        <v>544</v>
      </c>
      <c r="E125" t="s">
        <v>545</v>
      </c>
      <c r="F125" s="13">
        <v>5819.2425661782818</v>
      </c>
      <c r="G125" s="13">
        <v>5823.0178104941206</v>
      </c>
      <c r="H125" s="13">
        <v>5903.0581051471445</v>
      </c>
      <c r="I125" s="13">
        <v>6037.1098804781632</v>
      </c>
      <c r="J125" s="13">
        <v>5931.766151914786</v>
      </c>
      <c r="K125" s="13">
        <v>5891.4432858827286</v>
      </c>
      <c r="L125" s="13">
        <v>6123.8486774316261</v>
      </c>
      <c r="M125" s="13">
        <v>6084.6179860578559</v>
      </c>
      <c r="N125" s="13">
        <v>6368.7168630183132</v>
      </c>
      <c r="O125" s="13">
        <v>6682.185246343045</v>
      </c>
      <c r="P125" s="13">
        <v>7179.8079320565557</v>
      </c>
      <c r="Q125" s="13">
        <v>7441.5017392707814</v>
      </c>
      <c r="R125" s="13">
        <v>15232.714950085114</v>
      </c>
      <c r="S125" s="13">
        <v>14920.76920997</v>
      </c>
      <c r="T125" s="13">
        <v>15293.128743281377</v>
      </c>
      <c r="U125" s="13">
        <v>15779.474114590343</v>
      </c>
      <c r="V125" s="13">
        <v>14802.216650878017</v>
      </c>
      <c r="W125" s="13">
        <v>14847.253998603865</v>
      </c>
      <c r="X125" s="13">
        <v>15335.544478994623</v>
      </c>
      <c r="Y125" s="13">
        <v>15466.358237944532</v>
      </c>
      <c r="Z125" s="13">
        <v>15700.476332503835</v>
      </c>
      <c r="AA125" s="13">
        <v>15480.690753015859</v>
      </c>
      <c r="AB125" s="13">
        <v>16198.162231636241</v>
      </c>
      <c r="AC125" s="13">
        <v>16479.34831522037</v>
      </c>
      <c r="AD125" s="14">
        <f t="shared" si="106"/>
        <v>21051.957516263396</v>
      </c>
      <c r="AE125" s="14">
        <f t="shared" si="107"/>
        <v>20743.787020464122</v>
      </c>
      <c r="AF125" s="14">
        <f t="shared" si="108"/>
        <v>21196.186848428522</v>
      </c>
      <c r="AG125" s="14">
        <f t="shared" si="109"/>
        <v>21816.583995068504</v>
      </c>
      <c r="AH125" s="164">
        <v>20733.982802792802</v>
      </c>
      <c r="AI125" s="164">
        <v>20738.697284486592</v>
      </c>
      <c r="AJ125" s="164">
        <v>21459.393156426249</v>
      </c>
      <c r="AK125" s="164">
        <v>21550.976224002388</v>
      </c>
      <c r="AL125" s="14">
        <f t="shared" si="110"/>
        <v>22069.193195522148</v>
      </c>
      <c r="AM125" s="14">
        <f t="shared" si="111"/>
        <v>22162.875999358905</v>
      </c>
      <c r="AN125" s="14">
        <f t="shared" si="112"/>
        <v>23377.970163692797</v>
      </c>
      <c r="AO125" s="14">
        <f t="shared" si="113"/>
        <v>23920.850054491151</v>
      </c>
      <c r="AP125" s="13">
        <v>817851</v>
      </c>
      <c r="AQ125" s="13">
        <v>821135.88199999998</v>
      </c>
      <c r="AR125" s="13">
        <v>826113.85399999982</v>
      </c>
      <c r="AS125" s="14">
        <f t="shared" si="70"/>
        <v>711.52845275952245</v>
      </c>
      <c r="AT125" s="14">
        <f t="shared" si="71"/>
        <v>711.990058151683</v>
      </c>
      <c r="AU125" s="14">
        <f t="shared" si="72"/>
        <v>721.776717904257</v>
      </c>
      <c r="AV125" s="14">
        <f t="shared" si="73"/>
        <v>735.21447702101068</v>
      </c>
      <c r="AW125" s="14">
        <f t="shared" si="74"/>
        <v>722.38545190195282</v>
      </c>
      <c r="AX125" s="14">
        <f t="shared" si="75"/>
        <v>717.47483151427161</v>
      </c>
      <c r="AY125" s="14">
        <f t="shared" si="76"/>
        <v>745.77774661558715</v>
      </c>
      <c r="AZ125" s="14">
        <f t="shared" si="77"/>
        <v>736.53503770654083</v>
      </c>
      <c r="BA125" s="14">
        <f t="shared" si="78"/>
        <v>775.59841222701721</v>
      </c>
      <c r="BB125" s="14">
        <f t="shared" si="79"/>
        <v>813.77338304442105</v>
      </c>
      <c r="BC125" s="14">
        <f t="shared" si="80"/>
        <v>874.3751295545693</v>
      </c>
      <c r="BD125" s="14">
        <f t="shared" si="81"/>
        <v>900.78403881491897</v>
      </c>
      <c r="BE125" s="14">
        <f t="shared" si="82"/>
        <v>1862.5293543793566</v>
      </c>
      <c r="BF125" s="14">
        <f t="shared" si="83"/>
        <v>1824.387230677715</v>
      </c>
      <c r="BG125" s="14">
        <f t="shared" si="84"/>
        <v>1869.9162492044854</v>
      </c>
      <c r="BH125" s="14">
        <f t="shared" si="85"/>
        <v>1921.6641801302192</v>
      </c>
      <c r="BI125" s="14">
        <f t="shared" si="86"/>
        <v>1802.651299907269</v>
      </c>
      <c r="BJ125" s="14">
        <f t="shared" si="87"/>
        <v>1808.1360617734965</v>
      </c>
      <c r="BK125" s="14">
        <f t="shared" si="88"/>
        <v>1867.6013087678737</v>
      </c>
      <c r="BL125" s="14">
        <f t="shared" si="89"/>
        <v>1872.1824071896674</v>
      </c>
      <c r="BM125" s="14">
        <f t="shared" si="90"/>
        <v>1912.0436308620397</v>
      </c>
      <c r="BN125" s="14">
        <f t="shared" si="91"/>
        <v>1885.2775883219604</v>
      </c>
      <c r="BO125" s="14">
        <f t="shared" si="92"/>
        <v>1972.6530756618722</v>
      </c>
      <c r="BP125" s="14">
        <f t="shared" si="93"/>
        <v>1994.8035292506272</v>
      </c>
      <c r="BQ125" s="14">
        <f t="shared" si="94"/>
        <v>2574.0578071388795</v>
      </c>
      <c r="BR125" s="14">
        <f t="shared" si="95"/>
        <v>2536.3772888293984</v>
      </c>
      <c r="BS125" s="14">
        <f t="shared" si="96"/>
        <v>2591.6929671087428</v>
      </c>
      <c r="BT125" s="14">
        <f t="shared" si="97"/>
        <v>2656.8786571512296</v>
      </c>
      <c r="BU125" s="14">
        <f t="shared" si="98"/>
        <v>2525.0367518092216</v>
      </c>
      <c r="BV125" s="14">
        <f t="shared" si="99"/>
        <v>2525.6108932877682</v>
      </c>
      <c r="BW125" s="14">
        <f t="shared" si="100"/>
        <v>2613.3790553834606</v>
      </c>
      <c r="BX125" s="14">
        <f t="shared" si="101"/>
        <v>2608.7174448962082</v>
      </c>
      <c r="BY125" s="14">
        <f t="shared" si="102"/>
        <v>2687.6420430890571</v>
      </c>
      <c r="BZ125" s="14">
        <f t="shared" si="103"/>
        <v>2699.0509713663814</v>
      </c>
      <c r="CA125" s="14">
        <f t="shared" si="104"/>
        <v>2847.0282052164416</v>
      </c>
      <c r="CB125" s="14">
        <f t="shared" si="105"/>
        <v>2895.5875680655463</v>
      </c>
    </row>
    <row r="126" spans="1:80" x14ac:dyDescent="0.3">
      <c r="A126" t="s">
        <v>226</v>
      </c>
      <c r="B126" t="s">
        <v>236</v>
      </c>
      <c r="C126" t="s">
        <v>252</v>
      </c>
      <c r="D126" t="s">
        <v>548</v>
      </c>
      <c r="E126" t="s">
        <v>549</v>
      </c>
      <c r="F126" s="13">
        <v>2509.7350868635272</v>
      </c>
      <c r="G126" s="13">
        <v>2639.0124022683572</v>
      </c>
      <c r="H126" s="13">
        <v>3344.7045045870018</v>
      </c>
      <c r="I126" s="13">
        <v>3077.9984218492791</v>
      </c>
      <c r="J126" s="13">
        <v>2867.9230991659551</v>
      </c>
      <c r="K126" s="13">
        <v>2683.9427922080567</v>
      </c>
      <c r="L126" s="13">
        <v>3198.7984923114336</v>
      </c>
      <c r="M126" s="13">
        <v>2914.7133487300375</v>
      </c>
      <c r="N126" s="13">
        <v>3539.0457975342915</v>
      </c>
      <c r="O126" s="13">
        <v>3229.1825936921941</v>
      </c>
      <c r="P126" s="13">
        <v>3718.1755765208773</v>
      </c>
      <c r="Q126" s="13">
        <v>3444.4770603545544</v>
      </c>
      <c r="R126" s="13">
        <v>5050.5983307666811</v>
      </c>
      <c r="S126" s="13">
        <v>5129.0162693965158</v>
      </c>
      <c r="T126" s="13">
        <v>5499.0386673871008</v>
      </c>
      <c r="U126" s="13">
        <v>5293.4574284848168</v>
      </c>
      <c r="V126" s="13">
        <v>5078.1828164097842</v>
      </c>
      <c r="W126" s="13">
        <v>5050.9103347154696</v>
      </c>
      <c r="X126" s="13">
        <v>5183.2483543941134</v>
      </c>
      <c r="Y126" s="13">
        <v>5283.3825438284621</v>
      </c>
      <c r="Z126" s="13">
        <v>5430.0707052016314</v>
      </c>
      <c r="AA126" s="13">
        <v>5239.538939814176</v>
      </c>
      <c r="AB126" s="13">
        <v>5530.5569556629607</v>
      </c>
      <c r="AC126" s="13">
        <v>5507.5058281921283</v>
      </c>
      <c r="AD126" s="14">
        <f t="shared" si="106"/>
        <v>7560.3334176302087</v>
      </c>
      <c r="AE126" s="14">
        <f t="shared" si="107"/>
        <v>7768.0286716648734</v>
      </c>
      <c r="AF126" s="14">
        <f t="shared" si="108"/>
        <v>8843.7431719741035</v>
      </c>
      <c r="AG126" s="14">
        <f t="shared" si="109"/>
        <v>8371.4558503340959</v>
      </c>
      <c r="AH126" s="164">
        <v>7946.1059155757393</v>
      </c>
      <c r="AI126" s="164">
        <v>7734.8531269235264</v>
      </c>
      <c r="AJ126" s="164">
        <v>8382.0468467055471</v>
      </c>
      <c r="AK126" s="164">
        <v>8198.0958925585001</v>
      </c>
      <c r="AL126" s="14">
        <f t="shared" si="110"/>
        <v>8969.1165027359239</v>
      </c>
      <c r="AM126" s="14">
        <f t="shared" si="111"/>
        <v>8468.7215335063702</v>
      </c>
      <c r="AN126" s="14">
        <f t="shared" si="112"/>
        <v>9248.732532183838</v>
      </c>
      <c r="AO126" s="14">
        <f t="shared" si="113"/>
        <v>8951.9828885466832</v>
      </c>
      <c r="AP126" s="13">
        <v>233759</v>
      </c>
      <c r="AQ126" s="13">
        <v>235099.179</v>
      </c>
      <c r="AR126" s="13">
        <v>236458.59099999999</v>
      </c>
      <c r="AS126" s="14">
        <f t="shared" si="70"/>
        <v>1073.6421215283806</v>
      </c>
      <c r="AT126" s="14">
        <f t="shared" si="71"/>
        <v>1128.9457955708046</v>
      </c>
      <c r="AU126" s="14">
        <f t="shared" si="72"/>
        <v>1430.8345366753801</v>
      </c>
      <c r="AV126" s="14">
        <f t="shared" si="73"/>
        <v>1309.2340155935972</v>
      </c>
      <c r="AW126" s="14">
        <f t="shared" si="74"/>
        <v>1219.8779729324172</v>
      </c>
      <c r="AX126" s="14">
        <f t="shared" si="75"/>
        <v>1141.6215078352343</v>
      </c>
      <c r="AY126" s="14">
        <f t="shared" si="76"/>
        <v>1360.6166154716489</v>
      </c>
      <c r="AZ126" s="14">
        <f t="shared" si="77"/>
        <v>1232.6527602162857</v>
      </c>
      <c r="BA126" s="14">
        <f t="shared" si="78"/>
        <v>1505.3416233045593</v>
      </c>
      <c r="BB126" s="14">
        <f t="shared" si="79"/>
        <v>1373.5405659124799</v>
      </c>
      <c r="BC126" s="14">
        <f t="shared" si="80"/>
        <v>1581.5349046884069</v>
      </c>
      <c r="BD126" s="14">
        <f t="shared" si="81"/>
        <v>1456.6935571203478</v>
      </c>
      <c r="BE126" s="14">
        <f t="shared" si="82"/>
        <v>2160.6005889684166</v>
      </c>
      <c r="BF126" s="14">
        <f t="shared" si="83"/>
        <v>2194.1470785708852</v>
      </c>
      <c r="BG126" s="14">
        <f t="shared" si="84"/>
        <v>2352.4393359772675</v>
      </c>
      <c r="BH126" s="14">
        <f t="shared" si="85"/>
        <v>2251.5848209256469</v>
      </c>
      <c r="BI126" s="14">
        <f t="shared" si="86"/>
        <v>2160.0172480439774</v>
      </c>
      <c r="BJ126" s="14">
        <f t="shared" si="87"/>
        <v>2148.4168325043233</v>
      </c>
      <c r="BK126" s="14">
        <f t="shared" si="88"/>
        <v>2204.7071267714264</v>
      </c>
      <c r="BL126" s="14">
        <f t="shared" si="89"/>
        <v>2234.3796101823436</v>
      </c>
      <c r="BM126" s="14">
        <f t="shared" si="90"/>
        <v>2309.6936060340863</v>
      </c>
      <c r="BN126" s="14">
        <f t="shared" si="91"/>
        <v>2228.6504623711066</v>
      </c>
      <c r="BO126" s="14">
        <f t="shared" si="92"/>
        <v>2352.435673823838</v>
      </c>
      <c r="BP126" s="14">
        <f t="shared" si="93"/>
        <v>2329.162922311471</v>
      </c>
      <c r="BQ126" s="14">
        <f t="shared" si="94"/>
        <v>3234.2427104967974</v>
      </c>
      <c r="BR126" s="14">
        <f t="shared" si="95"/>
        <v>3323.0928741416901</v>
      </c>
      <c r="BS126" s="14">
        <f t="shared" si="96"/>
        <v>3783.2738726526482</v>
      </c>
      <c r="BT126" s="14">
        <f t="shared" si="97"/>
        <v>3560.8188365192445</v>
      </c>
      <c r="BU126" s="14">
        <f t="shared" si="98"/>
        <v>3379.8952209763943</v>
      </c>
      <c r="BV126" s="14">
        <f t="shared" si="99"/>
        <v>3290.0383403395581</v>
      </c>
      <c r="BW126" s="14">
        <f t="shared" si="100"/>
        <v>3565.3237422430752</v>
      </c>
      <c r="BX126" s="14">
        <f t="shared" si="101"/>
        <v>3467.0323703986296</v>
      </c>
      <c r="BY126" s="14">
        <f t="shared" si="102"/>
        <v>3815.0352293386459</v>
      </c>
      <c r="BZ126" s="14">
        <f t="shared" si="103"/>
        <v>3602.191028283587</v>
      </c>
      <c r="CA126" s="14">
        <f t="shared" si="104"/>
        <v>3933.9705785122451</v>
      </c>
      <c r="CB126" s="14">
        <f t="shared" si="105"/>
        <v>3785.856479431819</v>
      </c>
    </row>
    <row r="127" spans="1:80" x14ac:dyDescent="0.3">
      <c r="A127" t="s">
        <v>259</v>
      </c>
      <c r="B127" t="s">
        <v>283</v>
      </c>
      <c r="C127" t="s">
        <v>307</v>
      </c>
      <c r="D127" t="s">
        <v>550</v>
      </c>
      <c r="E127" t="s">
        <v>551</v>
      </c>
      <c r="F127" s="13">
        <v>6298.7607361589817</v>
      </c>
      <c r="G127" s="13">
        <v>6116.2416383803093</v>
      </c>
      <c r="H127" s="13">
        <v>6447.2628852561265</v>
      </c>
      <c r="I127" s="13">
        <v>6351.774096574446</v>
      </c>
      <c r="J127" s="13">
        <v>6127.0487819326718</v>
      </c>
      <c r="K127" s="13">
        <v>6108.4631595923238</v>
      </c>
      <c r="L127" s="13">
        <v>6342.5597248580825</v>
      </c>
      <c r="M127" s="13">
        <v>6207.1490452476492</v>
      </c>
      <c r="N127" s="13">
        <v>6896.1077400410741</v>
      </c>
      <c r="O127" s="13">
        <v>6839.9428518022241</v>
      </c>
      <c r="P127" s="13">
        <v>7599.8522042751447</v>
      </c>
      <c r="Q127" s="13">
        <v>7324.3876115231878</v>
      </c>
      <c r="R127" s="13">
        <v>9814.4981351214265</v>
      </c>
      <c r="S127" s="13">
        <v>9913.4665427491673</v>
      </c>
      <c r="T127" s="13">
        <v>10175.620607087782</v>
      </c>
      <c r="U127" s="13">
        <v>10202.464983881564</v>
      </c>
      <c r="V127" s="13">
        <v>9489.012797865933</v>
      </c>
      <c r="W127" s="13">
        <v>9466.0578370715248</v>
      </c>
      <c r="X127" s="13">
        <v>9833.0357628912589</v>
      </c>
      <c r="Y127" s="13">
        <v>9641.7675698179555</v>
      </c>
      <c r="Z127" s="13">
        <v>10052.527077312945</v>
      </c>
      <c r="AA127" s="13">
        <v>9823.3464295220383</v>
      </c>
      <c r="AB127" s="13">
        <v>10393.841115891897</v>
      </c>
      <c r="AC127" s="13">
        <v>10613.842895962085</v>
      </c>
      <c r="AD127" s="14">
        <f t="shared" si="106"/>
        <v>16113.258871280408</v>
      </c>
      <c r="AE127" s="14">
        <f t="shared" si="107"/>
        <v>16029.708181129477</v>
      </c>
      <c r="AF127" s="14">
        <f t="shared" si="108"/>
        <v>16622.883492343906</v>
      </c>
      <c r="AG127" s="14">
        <f t="shared" si="109"/>
        <v>16554.239080456009</v>
      </c>
      <c r="AH127" s="164">
        <v>15616.061579798603</v>
      </c>
      <c r="AI127" s="164">
        <v>15574.520996663847</v>
      </c>
      <c r="AJ127" s="164">
        <v>16175.595487749342</v>
      </c>
      <c r="AK127" s="164">
        <v>15848.916615065602</v>
      </c>
      <c r="AL127" s="14">
        <f t="shared" si="110"/>
        <v>16948.634817354017</v>
      </c>
      <c r="AM127" s="14">
        <f t="shared" si="111"/>
        <v>16663.289281324262</v>
      </c>
      <c r="AN127" s="14">
        <f t="shared" si="112"/>
        <v>17993.69332016704</v>
      </c>
      <c r="AO127" s="14">
        <f t="shared" si="113"/>
        <v>17938.230507485274</v>
      </c>
      <c r="AP127" s="13">
        <v>682444</v>
      </c>
      <c r="AQ127" s="13">
        <v>684317.86100000003</v>
      </c>
      <c r="AR127" s="13">
        <v>687149.55800000008</v>
      </c>
      <c r="AS127" s="14">
        <f t="shared" si="70"/>
        <v>922.97107691751739</v>
      </c>
      <c r="AT127" s="14">
        <f t="shared" si="71"/>
        <v>896.22615751333581</v>
      </c>
      <c r="AU127" s="14">
        <f t="shared" si="72"/>
        <v>944.73141902575549</v>
      </c>
      <c r="AV127" s="14">
        <f t="shared" si="73"/>
        <v>928.19060535589983</v>
      </c>
      <c r="AW127" s="14">
        <f t="shared" si="74"/>
        <v>895.35128792037642</v>
      </c>
      <c r="AX127" s="14">
        <f t="shared" si="75"/>
        <v>892.63535379099562</v>
      </c>
      <c r="AY127" s="14">
        <f t="shared" si="76"/>
        <v>926.84410072091953</v>
      </c>
      <c r="AZ127" s="14">
        <f t="shared" si="77"/>
        <v>903.31849493056768</v>
      </c>
      <c r="BA127" s="14">
        <f t="shared" si="78"/>
        <v>1007.7345825759578</v>
      </c>
      <c r="BB127" s="14">
        <f t="shared" si="79"/>
        <v>999.52715567104326</v>
      </c>
      <c r="BC127" s="14">
        <f t="shared" si="80"/>
        <v>1110.5734100187608</v>
      </c>
      <c r="BD127" s="14">
        <f t="shared" si="81"/>
        <v>1065.9088005297367</v>
      </c>
      <c r="BE127" s="14">
        <f t="shared" si="82"/>
        <v>1438.1397059863411</v>
      </c>
      <c r="BF127" s="14">
        <f t="shared" si="83"/>
        <v>1452.6417614850695</v>
      </c>
      <c r="BG127" s="14">
        <f t="shared" si="84"/>
        <v>1491.0557653210785</v>
      </c>
      <c r="BH127" s="14">
        <f t="shared" si="85"/>
        <v>1490.895615229538</v>
      </c>
      <c r="BI127" s="14">
        <f t="shared" si="86"/>
        <v>1386.6381894518361</v>
      </c>
      <c r="BJ127" s="14">
        <f t="shared" si="87"/>
        <v>1383.2837598654355</v>
      </c>
      <c r="BK127" s="14">
        <f t="shared" si="88"/>
        <v>1436.9105825357462</v>
      </c>
      <c r="BL127" s="14">
        <f t="shared" si="89"/>
        <v>1403.1541543708531</v>
      </c>
      <c r="BM127" s="14">
        <f t="shared" si="90"/>
        <v>1468.985050693123</v>
      </c>
      <c r="BN127" s="14">
        <f t="shared" si="91"/>
        <v>1435.4946713164977</v>
      </c>
      <c r="BO127" s="14">
        <f t="shared" si="92"/>
        <v>1518.8615858576716</v>
      </c>
      <c r="BP127" s="14">
        <f t="shared" si="93"/>
        <v>1544.6190385182615</v>
      </c>
      <c r="BQ127" s="14">
        <f t="shared" si="94"/>
        <v>2361.1107829038583</v>
      </c>
      <c r="BR127" s="14">
        <f t="shared" si="95"/>
        <v>2348.8679189984055</v>
      </c>
      <c r="BS127" s="14">
        <f t="shared" si="96"/>
        <v>2435.7871843468338</v>
      </c>
      <c r="BT127" s="14">
        <f t="shared" si="97"/>
        <v>2419.0862205854378</v>
      </c>
      <c r="BU127" s="14">
        <f t="shared" si="98"/>
        <v>2281.9894773722121</v>
      </c>
      <c r="BV127" s="14">
        <f t="shared" si="99"/>
        <v>2275.9191136564305</v>
      </c>
      <c r="BW127" s="14">
        <f t="shared" si="100"/>
        <v>2363.7546832566659</v>
      </c>
      <c r="BX127" s="14">
        <f t="shared" si="101"/>
        <v>2306.4726493014205</v>
      </c>
      <c r="BY127" s="14">
        <f t="shared" si="102"/>
        <v>2476.7196332690805</v>
      </c>
      <c r="BZ127" s="14">
        <f t="shared" si="103"/>
        <v>2435.0218269875409</v>
      </c>
      <c r="CA127" s="14">
        <f t="shared" si="104"/>
        <v>2629.4349958764324</v>
      </c>
      <c r="CB127" s="14">
        <f t="shared" si="105"/>
        <v>2610.5278390479984</v>
      </c>
    </row>
    <row r="128" spans="1:80" x14ac:dyDescent="0.3">
      <c r="A128" t="s">
        <v>232</v>
      </c>
      <c r="B128" t="s">
        <v>270</v>
      </c>
      <c r="C128" t="s">
        <v>289</v>
      </c>
      <c r="D128" t="s">
        <v>552</v>
      </c>
      <c r="E128" t="s">
        <v>553</v>
      </c>
      <c r="F128" s="13">
        <v>1494.4395460106841</v>
      </c>
      <c r="G128" s="13">
        <v>1391.0608093802166</v>
      </c>
      <c r="H128" s="13">
        <v>1477.4733359230383</v>
      </c>
      <c r="I128" s="13">
        <v>1382.6831686313046</v>
      </c>
      <c r="J128" s="13">
        <v>1484.8266058982647</v>
      </c>
      <c r="K128" s="13">
        <v>1481.1810039447569</v>
      </c>
      <c r="L128" s="13">
        <v>1580.2634377608292</v>
      </c>
      <c r="M128" s="13">
        <v>1530.5042287553727</v>
      </c>
      <c r="N128" s="13">
        <v>1524.1634688974946</v>
      </c>
      <c r="O128" s="13">
        <v>1578.0030067649541</v>
      </c>
      <c r="P128" s="13">
        <v>1742.9711816048984</v>
      </c>
      <c r="Q128" s="13">
        <v>1555.0417009156652</v>
      </c>
      <c r="R128" s="13">
        <v>3670.0377773820287</v>
      </c>
      <c r="S128" s="13">
        <v>3594.9039327197406</v>
      </c>
      <c r="T128" s="13">
        <v>3732.2347745481184</v>
      </c>
      <c r="U128" s="13">
        <v>3740.9792699160616</v>
      </c>
      <c r="V128" s="13">
        <v>3766.5090707434206</v>
      </c>
      <c r="W128" s="13">
        <v>3763.955711853062</v>
      </c>
      <c r="X128" s="13">
        <v>3884.6072170531916</v>
      </c>
      <c r="Y128" s="13">
        <v>3821.3959398385587</v>
      </c>
      <c r="Z128" s="13">
        <v>3732.2728710898227</v>
      </c>
      <c r="AA128" s="13">
        <v>3642.6562847957553</v>
      </c>
      <c r="AB128" s="13">
        <v>3805.4359372193439</v>
      </c>
      <c r="AC128" s="13">
        <v>3854.5674058179056</v>
      </c>
      <c r="AD128" s="14">
        <f t="shared" si="106"/>
        <v>5164.4773233927126</v>
      </c>
      <c r="AE128" s="14">
        <f t="shared" si="107"/>
        <v>4985.9647420999572</v>
      </c>
      <c r="AF128" s="14">
        <f t="shared" si="108"/>
        <v>5209.7081104711569</v>
      </c>
      <c r="AG128" s="14">
        <f t="shared" si="109"/>
        <v>5123.662438547366</v>
      </c>
      <c r="AH128" s="164">
        <v>5251.3356766416846</v>
      </c>
      <c r="AI128" s="164">
        <v>5245.1367157978193</v>
      </c>
      <c r="AJ128" s="164">
        <v>5464.8706548140217</v>
      </c>
      <c r="AK128" s="164">
        <v>5351.9001685939302</v>
      </c>
      <c r="AL128" s="14">
        <f t="shared" si="110"/>
        <v>5256.4363399873173</v>
      </c>
      <c r="AM128" s="14">
        <f t="shared" si="111"/>
        <v>5220.6592915607089</v>
      </c>
      <c r="AN128" s="14">
        <f t="shared" si="112"/>
        <v>5548.4071188242424</v>
      </c>
      <c r="AO128" s="14">
        <f t="shared" si="113"/>
        <v>5409.609106733571</v>
      </c>
      <c r="AP128" s="13">
        <v>198914</v>
      </c>
      <c r="AQ128" s="13">
        <v>200724.56200000001</v>
      </c>
      <c r="AR128" s="13">
        <v>202616.58600000001</v>
      </c>
      <c r="AS128" s="14">
        <f t="shared" si="70"/>
        <v>751.29932835832778</v>
      </c>
      <c r="AT128" s="14">
        <f t="shared" si="71"/>
        <v>699.32775439648117</v>
      </c>
      <c r="AU128" s="14">
        <f t="shared" si="72"/>
        <v>742.76990856502732</v>
      </c>
      <c r="AV128" s="14">
        <f t="shared" si="73"/>
        <v>688.8460260440396</v>
      </c>
      <c r="AW128" s="14">
        <f t="shared" si="74"/>
        <v>739.73338942857663</v>
      </c>
      <c r="AX128" s="14">
        <f t="shared" si="75"/>
        <v>737.91716827597645</v>
      </c>
      <c r="AY128" s="14">
        <f t="shared" si="76"/>
        <v>787.27955463707974</v>
      </c>
      <c r="AZ128" s="14">
        <f t="shared" si="77"/>
        <v>755.36966591440466</v>
      </c>
      <c r="BA128" s="14">
        <f t="shared" si="78"/>
        <v>759.3308231493337</v>
      </c>
      <c r="BB128" s="14">
        <f t="shared" si="79"/>
        <v>786.15341891489788</v>
      </c>
      <c r="BC128" s="14">
        <f t="shared" si="80"/>
        <v>868.33976083350387</v>
      </c>
      <c r="BD128" s="14">
        <f t="shared" si="81"/>
        <v>767.4799638148404</v>
      </c>
      <c r="BE128" s="14">
        <f t="shared" si="82"/>
        <v>1845.0374420010803</v>
      </c>
      <c r="BF128" s="14">
        <f t="shared" si="83"/>
        <v>1807.265417577315</v>
      </c>
      <c r="BG128" s="14">
        <f t="shared" si="84"/>
        <v>1876.3057273736983</v>
      </c>
      <c r="BH128" s="14">
        <f t="shared" si="85"/>
        <v>1863.7376674988393</v>
      </c>
      <c r="BI128" s="14">
        <f t="shared" si="86"/>
        <v>1876.4564900350465</v>
      </c>
      <c r="BJ128" s="14">
        <f t="shared" si="87"/>
        <v>1875.1844190613115</v>
      </c>
      <c r="BK128" s="14">
        <f t="shared" si="88"/>
        <v>1935.2924118241153</v>
      </c>
      <c r="BL128" s="14">
        <f t="shared" si="89"/>
        <v>1886.0232596351016</v>
      </c>
      <c r="BM128" s="14">
        <f t="shared" si="90"/>
        <v>1859.4001819716627</v>
      </c>
      <c r="BN128" s="14">
        <f t="shared" si="91"/>
        <v>1814.753634782252</v>
      </c>
      <c r="BO128" s="14">
        <f t="shared" si="92"/>
        <v>1895.8496654830633</v>
      </c>
      <c r="BP128" s="14">
        <f t="shared" si="93"/>
        <v>1902.3948048448046</v>
      </c>
      <c r="BQ128" s="14">
        <f t="shared" si="94"/>
        <v>2596.3367703594081</v>
      </c>
      <c r="BR128" s="14">
        <f t="shared" si="95"/>
        <v>2506.5931719737964</v>
      </c>
      <c r="BS128" s="14">
        <f t="shared" si="96"/>
        <v>2619.075635938726</v>
      </c>
      <c r="BT128" s="14">
        <f t="shared" si="97"/>
        <v>2552.5836935428788</v>
      </c>
      <c r="BU128" s="14">
        <f t="shared" si="98"/>
        <v>2616.1898794636227</v>
      </c>
      <c r="BV128" s="14">
        <f t="shared" si="99"/>
        <v>2613.101587337288</v>
      </c>
      <c r="BW128" s="14">
        <f t="shared" si="100"/>
        <v>2722.5719664611956</v>
      </c>
      <c r="BX128" s="14">
        <f t="shared" si="101"/>
        <v>2641.3929255495054</v>
      </c>
      <c r="BY128" s="14">
        <f t="shared" si="102"/>
        <v>2618.7310051209961</v>
      </c>
      <c r="BZ128" s="14">
        <f t="shared" si="103"/>
        <v>2600.9070536971499</v>
      </c>
      <c r="CA128" s="14">
        <f t="shared" si="104"/>
        <v>2764.1894263165673</v>
      </c>
      <c r="CB128" s="14">
        <f t="shared" si="105"/>
        <v>2669.8747686596453</v>
      </c>
    </row>
    <row r="129" spans="1:80" x14ac:dyDescent="0.3">
      <c r="A129" t="s">
        <v>250</v>
      </c>
      <c r="B129" t="s">
        <v>291</v>
      </c>
      <c r="C129" t="s">
        <v>296</v>
      </c>
      <c r="D129" t="s">
        <v>556</v>
      </c>
      <c r="E129" t="s">
        <v>557</v>
      </c>
      <c r="F129" s="13">
        <v>1846.7732070505047</v>
      </c>
      <c r="G129" s="13">
        <v>1910.1143900487755</v>
      </c>
      <c r="H129" s="13">
        <v>2074.8595770213428</v>
      </c>
      <c r="I129" s="13">
        <v>1859.5576660042843</v>
      </c>
      <c r="J129" s="13">
        <v>1965.9011200289042</v>
      </c>
      <c r="K129" s="13">
        <v>1916.7971754109785</v>
      </c>
      <c r="L129" s="13">
        <v>2146.6268806936955</v>
      </c>
      <c r="M129" s="13">
        <v>2053.6489973934813</v>
      </c>
      <c r="N129" s="13">
        <v>1921.1555136906761</v>
      </c>
      <c r="O129" s="13">
        <v>1778.4925740019098</v>
      </c>
      <c r="P129" s="13">
        <v>1984.78725257426</v>
      </c>
      <c r="Q129" s="13">
        <v>1749.1464295852797</v>
      </c>
      <c r="R129" s="13">
        <v>4765.697630906604</v>
      </c>
      <c r="S129" s="13">
        <v>4608.7974528374925</v>
      </c>
      <c r="T129" s="13">
        <v>4959.4984064104883</v>
      </c>
      <c r="U129" s="13">
        <v>4990.2973302536848</v>
      </c>
      <c r="V129" s="13">
        <v>4928.1183707966657</v>
      </c>
      <c r="W129" s="13">
        <v>4925.79392371416</v>
      </c>
      <c r="X129" s="13">
        <v>5093.7352254251728</v>
      </c>
      <c r="Y129" s="13">
        <v>5133.5413817130775</v>
      </c>
      <c r="Z129" s="13">
        <v>4879.3049820640535</v>
      </c>
      <c r="AA129" s="13">
        <v>4761.9204043975333</v>
      </c>
      <c r="AB129" s="13">
        <v>5203.5653500735507</v>
      </c>
      <c r="AC129" s="13">
        <v>5193.1053382022765</v>
      </c>
      <c r="AD129" s="14">
        <f t="shared" si="106"/>
        <v>6612.4708379571084</v>
      </c>
      <c r="AE129" s="14">
        <f t="shared" si="107"/>
        <v>6518.9118428862676</v>
      </c>
      <c r="AF129" s="14">
        <f t="shared" si="108"/>
        <v>7034.3579834318316</v>
      </c>
      <c r="AG129" s="14">
        <f t="shared" si="109"/>
        <v>6849.8549962579691</v>
      </c>
      <c r="AH129" s="164">
        <v>6894.0194908255708</v>
      </c>
      <c r="AI129" s="164">
        <v>6842.5910991251394</v>
      </c>
      <c r="AJ129" s="164">
        <v>7240.3621061188678</v>
      </c>
      <c r="AK129" s="164">
        <v>7187.1903791065579</v>
      </c>
      <c r="AL129" s="14">
        <f t="shared" si="110"/>
        <v>6800.4604957547299</v>
      </c>
      <c r="AM129" s="14">
        <f t="shared" si="111"/>
        <v>6540.4129783994431</v>
      </c>
      <c r="AN129" s="14">
        <f t="shared" si="112"/>
        <v>7188.3526026478103</v>
      </c>
      <c r="AO129" s="14">
        <f t="shared" si="113"/>
        <v>6942.2517677875567</v>
      </c>
      <c r="AP129" s="13">
        <v>263070</v>
      </c>
      <c r="AQ129" s="13">
        <v>264264.74699999997</v>
      </c>
      <c r="AR129" s="13">
        <v>265071.79599999997</v>
      </c>
      <c r="AS129" s="14">
        <f t="shared" si="70"/>
        <v>702.00828944786736</v>
      </c>
      <c r="AT129" s="14">
        <f t="shared" si="71"/>
        <v>726.0859809361674</v>
      </c>
      <c r="AU129" s="14">
        <f t="shared" si="72"/>
        <v>788.7100684309662</v>
      </c>
      <c r="AV129" s="14">
        <f t="shared" si="73"/>
        <v>703.67224047643572</v>
      </c>
      <c r="AW129" s="14">
        <f t="shared" si="74"/>
        <v>743.91349672868182</v>
      </c>
      <c r="AX129" s="14">
        <f t="shared" si="75"/>
        <v>725.33215162860097</v>
      </c>
      <c r="AY129" s="14">
        <f t="shared" si="76"/>
        <v>812.30164259998537</v>
      </c>
      <c r="AZ129" s="14">
        <f t="shared" si="77"/>
        <v>774.75198356956901</v>
      </c>
      <c r="BA129" s="14">
        <f t="shared" si="78"/>
        <v>726.98138344221763</v>
      </c>
      <c r="BB129" s="14">
        <f t="shared" si="79"/>
        <v>672.99652874316598</v>
      </c>
      <c r="BC129" s="14">
        <f t="shared" si="80"/>
        <v>751.06016792102059</v>
      </c>
      <c r="BD129" s="14">
        <f t="shared" si="81"/>
        <v>659.8764772338435</v>
      </c>
      <c r="BE129" s="14">
        <f t="shared" si="82"/>
        <v>1811.5701641793453</v>
      </c>
      <c r="BF129" s="14">
        <f t="shared" si="83"/>
        <v>1751.9281760890608</v>
      </c>
      <c r="BG129" s="14">
        <f t="shared" si="84"/>
        <v>1885.2390642834564</v>
      </c>
      <c r="BH129" s="14">
        <f t="shared" si="85"/>
        <v>1888.3704265910601</v>
      </c>
      <c r="BI129" s="14">
        <f t="shared" si="86"/>
        <v>1864.8413860501287</v>
      </c>
      <c r="BJ129" s="14">
        <f t="shared" si="87"/>
        <v>1863.9617957495329</v>
      </c>
      <c r="BK129" s="14">
        <f t="shared" si="88"/>
        <v>1927.5121949675615</v>
      </c>
      <c r="BL129" s="14">
        <f t="shared" si="89"/>
        <v>1936.6607308583964</v>
      </c>
      <c r="BM129" s="14">
        <f t="shared" si="90"/>
        <v>1846.3699897376225</v>
      </c>
      <c r="BN129" s="14">
        <f t="shared" si="91"/>
        <v>1801.9506795575476</v>
      </c>
      <c r="BO129" s="14">
        <f t="shared" si="92"/>
        <v>1969.072836670701</v>
      </c>
      <c r="BP129" s="14">
        <f t="shared" si="93"/>
        <v>1959.1316075748312</v>
      </c>
      <c r="BQ129" s="14">
        <f t="shared" si="94"/>
        <v>2513.5784536272126</v>
      </c>
      <c r="BR129" s="14">
        <f t="shared" si="95"/>
        <v>2478.0141570252281</v>
      </c>
      <c r="BS129" s="14">
        <f t="shared" si="96"/>
        <v>2673.9491327144224</v>
      </c>
      <c r="BT129" s="14">
        <f t="shared" si="97"/>
        <v>2592.0426670674956</v>
      </c>
      <c r="BU129" s="14">
        <f t="shared" si="98"/>
        <v>2608.754882778811</v>
      </c>
      <c r="BV129" s="14">
        <f t="shared" si="99"/>
        <v>2589.2939473781344</v>
      </c>
      <c r="BW129" s="14">
        <f t="shared" si="100"/>
        <v>2739.8138375675467</v>
      </c>
      <c r="BX129" s="14">
        <f t="shared" si="101"/>
        <v>2711.4127144279651</v>
      </c>
      <c r="BY129" s="14">
        <f t="shared" si="102"/>
        <v>2573.3513731798403</v>
      </c>
      <c r="BZ129" s="14">
        <f t="shared" si="103"/>
        <v>2474.9472083007136</v>
      </c>
      <c r="CA129" s="14">
        <f t="shared" si="104"/>
        <v>2720.1330045917211</v>
      </c>
      <c r="CB129" s="14">
        <f t="shared" si="105"/>
        <v>2619.0080848086745</v>
      </c>
    </row>
    <row r="130" spans="1:80" x14ac:dyDescent="0.3">
      <c r="A130" t="s">
        <v>259</v>
      </c>
      <c r="B130" t="s">
        <v>283</v>
      </c>
      <c r="C130" t="s">
        <v>307</v>
      </c>
      <c r="D130" t="s">
        <v>560</v>
      </c>
      <c r="E130" t="s">
        <v>561</v>
      </c>
      <c r="F130" s="13">
        <v>1502.1595088811498</v>
      </c>
      <c r="G130" s="13">
        <v>1428.9500266246298</v>
      </c>
      <c r="H130" s="13">
        <v>1515.0068089052961</v>
      </c>
      <c r="I130" s="13">
        <v>1437.189214806765</v>
      </c>
      <c r="J130" s="13">
        <v>1530.5767248162538</v>
      </c>
      <c r="K130" s="13">
        <v>1548.0308145086458</v>
      </c>
      <c r="L130" s="13">
        <v>1548.0308145086458</v>
      </c>
      <c r="M130" s="13">
        <v>1515.0442829483884</v>
      </c>
      <c r="N130" s="13">
        <v>1723.4936845929706</v>
      </c>
      <c r="O130" s="13">
        <v>1595.4668815890143</v>
      </c>
      <c r="P130" s="13">
        <v>1667.0332127673553</v>
      </c>
      <c r="Q130" s="13">
        <v>1755.4847093451499</v>
      </c>
      <c r="R130" s="13">
        <v>3231.0171789067995</v>
      </c>
      <c r="S130" s="13">
        <v>3267.6817868330718</v>
      </c>
      <c r="T130" s="13">
        <v>3374.9900524352547</v>
      </c>
      <c r="U130" s="13">
        <v>3273.493071327699</v>
      </c>
      <c r="V130" s="13">
        <v>3254.8917343848702</v>
      </c>
      <c r="W130" s="13">
        <v>3289.9007935929858</v>
      </c>
      <c r="X130" s="13">
        <v>3289.9007935929858</v>
      </c>
      <c r="Y130" s="13">
        <v>3217.9585886683717</v>
      </c>
      <c r="Z130" s="13">
        <v>3540.8243707067159</v>
      </c>
      <c r="AA130" s="13">
        <v>3479.8179444061811</v>
      </c>
      <c r="AB130" s="13">
        <v>3684.5300163982711</v>
      </c>
      <c r="AC130" s="13">
        <v>3641.3758901853962</v>
      </c>
      <c r="AD130" s="14">
        <f t="shared" si="106"/>
        <v>4733.176687787949</v>
      </c>
      <c r="AE130" s="14">
        <f t="shared" si="107"/>
        <v>4696.6318134577014</v>
      </c>
      <c r="AF130" s="14">
        <f t="shared" si="108"/>
        <v>4889.9968613405508</v>
      </c>
      <c r="AG130" s="14">
        <f t="shared" si="109"/>
        <v>4710.6822861344644</v>
      </c>
      <c r="AH130" s="164">
        <v>4785.4684592011236</v>
      </c>
      <c r="AI130" s="164">
        <v>4837.9316081016314</v>
      </c>
      <c r="AJ130" s="164">
        <v>4837.9316081016314</v>
      </c>
      <c r="AK130" s="164">
        <v>4733.0028716167599</v>
      </c>
      <c r="AL130" s="14">
        <f t="shared" si="110"/>
        <v>5264.3180552996864</v>
      </c>
      <c r="AM130" s="14">
        <f t="shared" si="111"/>
        <v>5075.2848259951952</v>
      </c>
      <c r="AN130" s="14">
        <f t="shared" si="112"/>
        <v>5351.5632291656266</v>
      </c>
      <c r="AO130" s="14">
        <f t="shared" si="113"/>
        <v>5396.8605995305461</v>
      </c>
      <c r="AP130" s="13">
        <v>214718</v>
      </c>
      <c r="AQ130" s="13">
        <v>215772.75</v>
      </c>
      <c r="AR130" s="13">
        <v>216811.74400000001</v>
      </c>
      <c r="AS130" s="14">
        <f t="shared" si="70"/>
        <v>699.59645156957026</v>
      </c>
      <c r="AT130" s="14">
        <f t="shared" si="71"/>
        <v>665.50080879322172</v>
      </c>
      <c r="AU130" s="14">
        <f t="shared" si="72"/>
        <v>705.5797878637544</v>
      </c>
      <c r="AV130" s="14">
        <f t="shared" si="73"/>
        <v>666.06613430415337</v>
      </c>
      <c r="AW130" s="14">
        <f t="shared" si="74"/>
        <v>709.34662732724769</v>
      </c>
      <c r="AX130" s="14">
        <f t="shared" si="75"/>
        <v>717.43573482223587</v>
      </c>
      <c r="AY130" s="14">
        <f t="shared" si="76"/>
        <v>717.43573482223587</v>
      </c>
      <c r="AZ130" s="14">
        <f t="shared" si="77"/>
        <v>698.78331081013232</v>
      </c>
      <c r="BA130" s="14">
        <f t="shared" si="78"/>
        <v>798.7540987418339</v>
      </c>
      <c r="BB130" s="14">
        <f t="shared" si="79"/>
        <v>739.42000627466359</v>
      </c>
      <c r="BC130" s="14">
        <f t="shared" si="80"/>
        <v>772.58746193268394</v>
      </c>
      <c r="BD130" s="14">
        <f t="shared" si="81"/>
        <v>809.68155919872584</v>
      </c>
      <c r="BE130" s="14">
        <f t="shared" si="82"/>
        <v>1504.7723893231121</v>
      </c>
      <c r="BF130" s="14">
        <f t="shared" si="83"/>
        <v>1521.8480923038924</v>
      </c>
      <c r="BG130" s="14">
        <f t="shared" si="84"/>
        <v>1571.8244639179084</v>
      </c>
      <c r="BH130" s="14">
        <f t="shared" si="85"/>
        <v>1517.1021694480416</v>
      </c>
      <c r="BI130" s="14">
        <f t="shared" si="86"/>
        <v>1508.4813695820581</v>
      </c>
      <c r="BJ130" s="14">
        <f t="shared" si="87"/>
        <v>1524.7063373817991</v>
      </c>
      <c r="BK130" s="14">
        <f t="shared" si="88"/>
        <v>1524.7063373817991</v>
      </c>
      <c r="BL130" s="14">
        <f t="shared" si="89"/>
        <v>1484.2178423085659</v>
      </c>
      <c r="BM130" s="14">
        <f t="shared" si="90"/>
        <v>1640.9970075955912</v>
      </c>
      <c r="BN130" s="14">
        <f t="shared" si="91"/>
        <v>1612.7235456776543</v>
      </c>
      <c r="BO130" s="14">
        <f t="shared" si="92"/>
        <v>1707.5974683542158</v>
      </c>
      <c r="BP130" s="14">
        <f t="shared" si="93"/>
        <v>1679.5104467151909</v>
      </c>
      <c r="BQ130" s="14">
        <f t="shared" si="94"/>
        <v>2204.3688408926823</v>
      </c>
      <c r="BR130" s="14">
        <f t="shared" si="95"/>
        <v>2187.3489010971139</v>
      </c>
      <c r="BS130" s="14">
        <f t="shared" si="96"/>
        <v>2277.4042517816629</v>
      </c>
      <c r="BT130" s="14">
        <f t="shared" si="97"/>
        <v>2183.1683037521952</v>
      </c>
      <c r="BU130" s="14">
        <f t="shared" si="98"/>
        <v>2217.8279969093055</v>
      </c>
      <c r="BV130" s="14">
        <f t="shared" si="99"/>
        <v>2242.1420722040348</v>
      </c>
      <c r="BW130" s="14">
        <f t="shared" si="100"/>
        <v>2242.1420722040348</v>
      </c>
      <c r="BX130" s="14">
        <f t="shared" si="101"/>
        <v>2183.0011531186979</v>
      </c>
      <c r="BY130" s="14">
        <f t="shared" si="102"/>
        <v>2439.751106337425</v>
      </c>
      <c r="BZ130" s="14">
        <f t="shared" si="103"/>
        <v>2352.1435519523179</v>
      </c>
      <c r="CA130" s="14">
        <f t="shared" si="104"/>
        <v>2480.1849302869</v>
      </c>
      <c r="CB130" s="14">
        <f t="shared" si="105"/>
        <v>2489.1920059139165</v>
      </c>
    </row>
    <row r="131" spans="1:80" x14ac:dyDescent="0.3">
      <c r="A131" t="s">
        <v>259</v>
      </c>
      <c r="B131" t="s">
        <v>283</v>
      </c>
      <c r="C131" t="s">
        <v>307</v>
      </c>
      <c r="D131" t="s">
        <v>563</v>
      </c>
      <c r="E131" t="s">
        <v>564</v>
      </c>
      <c r="F131" s="13">
        <v>1242.7030045621484</v>
      </c>
      <c r="G131" s="13">
        <v>1144.7891726491641</v>
      </c>
      <c r="H131" s="13">
        <v>1197.3012947040784</v>
      </c>
      <c r="I131" s="13">
        <v>1165.2955641472299</v>
      </c>
      <c r="J131" s="13">
        <v>1239.5537063556544</v>
      </c>
      <c r="K131" s="13">
        <v>1206.6355761515288</v>
      </c>
      <c r="L131" s="13">
        <v>1281.9919117496747</v>
      </c>
      <c r="M131" s="13">
        <v>1247.4828049541466</v>
      </c>
      <c r="N131" s="13">
        <v>1289.2247801076851</v>
      </c>
      <c r="O131" s="13">
        <v>1291.6383551615095</v>
      </c>
      <c r="P131" s="13">
        <v>1343.4444504830492</v>
      </c>
      <c r="Q131" s="13">
        <v>1420.0720835272784</v>
      </c>
      <c r="R131" s="13">
        <v>2765.1197498161523</v>
      </c>
      <c r="S131" s="13">
        <v>2751.8521111082155</v>
      </c>
      <c r="T131" s="13">
        <v>2869.3298988301649</v>
      </c>
      <c r="U131" s="13">
        <v>2870.4267990935996</v>
      </c>
      <c r="V131" s="13">
        <v>2720.7320096544527</v>
      </c>
      <c r="W131" s="13">
        <v>2793.5451364792016</v>
      </c>
      <c r="X131" s="13">
        <v>2867.6892932111527</v>
      </c>
      <c r="Y131" s="13">
        <v>2782.5006877768142</v>
      </c>
      <c r="Z131" s="13">
        <v>2722.352036102006</v>
      </c>
      <c r="AA131" s="13">
        <v>2691.908878843552</v>
      </c>
      <c r="AB131" s="13">
        <v>2933.6590993997506</v>
      </c>
      <c r="AC131" s="13">
        <v>2943.5916134768358</v>
      </c>
      <c r="AD131" s="14">
        <f t="shared" si="106"/>
        <v>4007.8227543783005</v>
      </c>
      <c r="AE131" s="14">
        <f t="shared" si="107"/>
        <v>3896.6412837573798</v>
      </c>
      <c r="AF131" s="14">
        <f t="shared" si="108"/>
        <v>4066.6311935342433</v>
      </c>
      <c r="AG131" s="14">
        <f t="shared" si="109"/>
        <v>4035.7223632408295</v>
      </c>
      <c r="AH131" s="164">
        <v>3960.2857160101066</v>
      </c>
      <c r="AI131" s="164">
        <v>4000.1807126307303</v>
      </c>
      <c r="AJ131" s="164">
        <v>4149.681204960827</v>
      </c>
      <c r="AK131" s="164">
        <v>4029.9834927309607</v>
      </c>
      <c r="AL131" s="14">
        <f t="shared" si="110"/>
        <v>4011.5768162096911</v>
      </c>
      <c r="AM131" s="14">
        <f t="shared" si="111"/>
        <v>3983.5472340050615</v>
      </c>
      <c r="AN131" s="14">
        <f t="shared" si="112"/>
        <v>4277.1035498827996</v>
      </c>
      <c r="AO131" s="14">
        <f t="shared" si="113"/>
        <v>4363.6636970041145</v>
      </c>
      <c r="AP131" s="13">
        <v>163075</v>
      </c>
      <c r="AQ131" s="13">
        <v>165388.348</v>
      </c>
      <c r="AR131" s="13">
        <v>166496.14799999999</v>
      </c>
      <c r="AS131" s="14">
        <f t="shared" si="70"/>
        <v>762.04384765423788</v>
      </c>
      <c r="AT131" s="14">
        <f t="shared" si="71"/>
        <v>702.00163890796512</v>
      </c>
      <c r="AU131" s="14">
        <f t="shared" si="72"/>
        <v>734.20284820118252</v>
      </c>
      <c r="AV131" s="14">
        <f t="shared" si="73"/>
        <v>704.5814159454751</v>
      </c>
      <c r="AW131" s="14">
        <f t="shared" si="74"/>
        <v>749.48067463353243</v>
      </c>
      <c r="AX131" s="14">
        <f t="shared" si="75"/>
        <v>729.57713813764485</v>
      </c>
      <c r="AY131" s="14">
        <f t="shared" si="76"/>
        <v>775.14040574954811</v>
      </c>
      <c r="AZ131" s="14">
        <f t="shared" si="77"/>
        <v>749.25625603911669</v>
      </c>
      <c r="BA131" s="14">
        <f t="shared" si="78"/>
        <v>779.5136693110237</v>
      </c>
      <c r="BB131" s="14">
        <f t="shared" si="79"/>
        <v>780.97300733756015</v>
      </c>
      <c r="BC131" s="14">
        <f t="shared" si="80"/>
        <v>812.29691615460672</v>
      </c>
      <c r="BD131" s="14">
        <f t="shared" si="81"/>
        <v>852.91587858673972</v>
      </c>
      <c r="BE131" s="14">
        <f t="shared" si="82"/>
        <v>1695.6122948435702</v>
      </c>
      <c r="BF131" s="14">
        <f t="shared" si="83"/>
        <v>1687.4763827123811</v>
      </c>
      <c r="BG131" s="14">
        <f t="shared" si="84"/>
        <v>1759.5154982861659</v>
      </c>
      <c r="BH131" s="14">
        <f t="shared" si="85"/>
        <v>1735.567731224693</v>
      </c>
      <c r="BI131" s="14">
        <f t="shared" si="86"/>
        <v>1645.0566454986615</v>
      </c>
      <c r="BJ131" s="14">
        <f t="shared" si="87"/>
        <v>1689.0821936737657</v>
      </c>
      <c r="BK131" s="14">
        <f t="shared" si="88"/>
        <v>1733.912532466406</v>
      </c>
      <c r="BL131" s="14">
        <f t="shared" si="89"/>
        <v>1671.210247925264</v>
      </c>
      <c r="BM131" s="14">
        <f t="shared" si="90"/>
        <v>1646.0361742666455</v>
      </c>
      <c r="BN131" s="14">
        <f t="shared" si="91"/>
        <v>1627.6290992661418</v>
      </c>
      <c r="BO131" s="14">
        <f t="shared" si="92"/>
        <v>1773.8003522471552</v>
      </c>
      <c r="BP131" s="14">
        <f t="shared" si="93"/>
        <v>1767.9637930583451</v>
      </c>
      <c r="BQ131" s="14">
        <f t="shared" si="94"/>
        <v>2457.6561424978081</v>
      </c>
      <c r="BR131" s="14">
        <f t="shared" si="95"/>
        <v>2389.4780216203462</v>
      </c>
      <c r="BS131" s="14">
        <f t="shared" si="96"/>
        <v>2493.7183464873483</v>
      </c>
      <c r="BT131" s="14">
        <f t="shared" si="97"/>
        <v>2440.1491471701679</v>
      </c>
      <c r="BU131" s="14">
        <f t="shared" si="98"/>
        <v>2394.5373201321936</v>
      </c>
      <c r="BV131" s="14">
        <f t="shared" si="99"/>
        <v>2418.6593318114105</v>
      </c>
      <c r="BW131" s="14">
        <f t="shared" si="100"/>
        <v>2509.0529382159539</v>
      </c>
      <c r="BX131" s="14">
        <f t="shared" si="101"/>
        <v>2420.4665039643805</v>
      </c>
      <c r="BY131" s="14">
        <f t="shared" si="102"/>
        <v>2425.5498435776694</v>
      </c>
      <c r="BZ131" s="14">
        <f t="shared" si="103"/>
        <v>2408.6021066037019</v>
      </c>
      <c r="CA131" s="14">
        <f t="shared" si="104"/>
        <v>2586.0972684017615</v>
      </c>
      <c r="CB131" s="14">
        <f t="shared" si="105"/>
        <v>2620.8796716450847</v>
      </c>
    </row>
    <row r="132" spans="1:80" x14ac:dyDescent="0.3">
      <c r="A132" t="s">
        <v>241</v>
      </c>
      <c r="B132" t="s">
        <v>276</v>
      </c>
      <c r="C132" t="s">
        <v>317</v>
      </c>
      <c r="D132" t="s">
        <v>565</v>
      </c>
      <c r="E132" t="s">
        <v>566</v>
      </c>
      <c r="F132" s="13">
        <v>1830.3526200334422</v>
      </c>
      <c r="G132" s="13">
        <v>2095.30593128992</v>
      </c>
      <c r="H132" s="13">
        <v>2133.0613377168711</v>
      </c>
      <c r="I132" s="13">
        <v>2295.6912591120627</v>
      </c>
      <c r="J132" s="13">
        <v>1462.6172634121976</v>
      </c>
      <c r="K132" s="13">
        <v>1478.888867736965</v>
      </c>
      <c r="L132" s="13">
        <v>1481.8553789109294</v>
      </c>
      <c r="M132" s="13">
        <v>1452.420589054133</v>
      </c>
      <c r="N132" s="13">
        <v>2488.4550689843813</v>
      </c>
      <c r="O132" s="13">
        <v>2347.6613497080693</v>
      </c>
      <c r="P132" s="13">
        <v>2450.9184369970826</v>
      </c>
      <c r="Q132" s="13">
        <v>2393.0931720621311</v>
      </c>
      <c r="R132" s="13">
        <v>4480.3561819552788</v>
      </c>
      <c r="S132" s="13">
        <v>4391.391498888569</v>
      </c>
      <c r="T132" s="13">
        <v>4673.631244708713</v>
      </c>
      <c r="U132" s="13">
        <v>4576.7670839033162</v>
      </c>
      <c r="V132" s="13">
        <v>5272.728798780845</v>
      </c>
      <c r="W132" s="13">
        <v>5331.3508816884569</v>
      </c>
      <c r="X132" s="13">
        <v>5344.3539588581289</v>
      </c>
      <c r="Y132" s="13">
        <v>5230.8790538071598</v>
      </c>
      <c r="Z132" s="13">
        <v>4584.5956047672362</v>
      </c>
      <c r="AA132" s="13">
        <v>4478.3981526539565</v>
      </c>
      <c r="AB132" s="13">
        <v>4754.5431714851638</v>
      </c>
      <c r="AC132" s="13">
        <v>4592.3197903427963</v>
      </c>
      <c r="AD132" s="14">
        <f t="shared" si="106"/>
        <v>6310.7088019887215</v>
      </c>
      <c r="AE132" s="14">
        <f t="shared" si="107"/>
        <v>6486.6974301784885</v>
      </c>
      <c r="AF132" s="14">
        <f t="shared" si="108"/>
        <v>6806.6925824255841</v>
      </c>
      <c r="AG132" s="14">
        <f t="shared" si="109"/>
        <v>6872.4583430153789</v>
      </c>
      <c r="AH132" s="164">
        <v>6735.3460621930426</v>
      </c>
      <c r="AI132" s="164">
        <v>6810.2397494254219</v>
      </c>
      <c r="AJ132" s="164">
        <v>6826.2093377690599</v>
      </c>
      <c r="AK132" s="164">
        <v>6683.2996428612933</v>
      </c>
      <c r="AL132" s="14">
        <f t="shared" si="110"/>
        <v>7073.0506737516171</v>
      </c>
      <c r="AM132" s="14">
        <f t="shared" si="111"/>
        <v>6826.0595023620263</v>
      </c>
      <c r="AN132" s="14">
        <f t="shared" si="112"/>
        <v>7205.4616084822464</v>
      </c>
      <c r="AO132" s="14">
        <f t="shared" si="113"/>
        <v>6985.4129624049274</v>
      </c>
      <c r="AP132" s="13">
        <v>301785</v>
      </c>
      <c r="AQ132" s="13">
        <v>309013.31900000002</v>
      </c>
      <c r="AR132" s="13">
        <v>312744.15600000002</v>
      </c>
      <c r="AS132" s="14">
        <f t="shared" si="70"/>
        <v>606.50881257631829</v>
      </c>
      <c r="AT132" s="14">
        <f t="shared" si="71"/>
        <v>694.30420043737092</v>
      </c>
      <c r="AU132" s="14">
        <f t="shared" si="72"/>
        <v>706.81489726688574</v>
      </c>
      <c r="AV132" s="14">
        <f t="shared" si="73"/>
        <v>742.91013298105202</v>
      </c>
      <c r="AW132" s="14">
        <f t="shared" si="74"/>
        <v>473.31851848502282</v>
      </c>
      <c r="AX132" s="14">
        <f t="shared" si="75"/>
        <v>478.58418288338078</v>
      </c>
      <c r="AY132" s="14">
        <f t="shared" si="76"/>
        <v>479.54417748282538</v>
      </c>
      <c r="AZ132" s="14">
        <f t="shared" si="77"/>
        <v>464.41174397328558</v>
      </c>
      <c r="BA132" s="14">
        <f t="shared" si="78"/>
        <v>805.29055415387484</v>
      </c>
      <c r="BB132" s="14">
        <f t="shared" si="79"/>
        <v>759.72820760779871</v>
      </c>
      <c r="BC132" s="14">
        <f t="shared" si="80"/>
        <v>793.14330040158643</v>
      </c>
      <c r="BD132" s="14">
        <f t="shared" si="81"/>
        <v>765.19197118494867</v>
      </c>
      <c r="BE132" s="14">
        <f t="shared" si="82"/>
        <v>1484.6185801001636</v>
      </c>
      <c r="BF132" s="14">
        <f t="shared" si="83"/>
        <v>1455.1390887183159</v>
      </c>
      <c r="BG132" s="14">
        <f t="shared" si="84"/>
        <v>1548.6625394597852</v>
      </c>
      <c r="BH132" s="14">
        <f t="shared" si="85"/>
        <v>1481.0905558097695</v>
      </c>
      <c r="BI132" s="14">
        <f t="shared" si="86"/>
        <v>1706.311176438594</v>
      </c>
      <c r="BJ132" s="14">
        <f t="shared" si="87"/>
        <v>1725.2819065991316</v>
      </c>
      <c r="BK132" s="14">
        <f t="shared" si="88"/>
        <v>1729.489840811078</v>
      </c>
      <c r="BL132" s="14">
        <f t="shared" si="89"/>
        <v>1672.5745160869319</v>
      </c>
      <c r="BM132" s="14">
        <f t="shared" si="90"/>
        <v>1483.6239485092342</v>
      </c>
      <c r="BN132" s="14">
        <f t="shared" si="91"/>
        <v>1449.2573223531365</v>
      </c>
      <c r="BO132" s="14">
        <f t="shared" si="92"/>
        <v>1538.6207904796374</v>
      </c>
      <c r="BP132" s="14">
        <f t="shared" si="93"/>
        <v>1468.3950770107424</v>
      </c>
      <c r="BQ132" s="14">
        <f t="shared" si="94"/>
        <v>2091.127392676482</v>
      </c>
      <c r="BR132" s="14">
        <f t="shared" si="95"/>
        <v>2149.4432891556862</v>
      </c>
      <c r="BS132" s="14">
        <f t="shared" si="96"/>
        <v>2255.4774367266709</v>
      </c>
      <c r="BT132" s="14">
        <f t="shared" si="97"/>
        <v>2224.0006887908216</v>
      </c>
      <c r="BU132" s="14">
        <f t="shared" si="98"/>
        <v>2179.6296949236166</v>
      </c>
      <c r="BV132" s="14">
        <f t="shared" si="99"/>
        <v>2203.8660894825125</v>
      </c>
      <c r="BW132" s="14">
        <f t="shared" si="100"/>
        <v>2209.034018293904</v>
      </c>
      <c r="BX132" s="14">
        <f t="shared" si="101"/>
        <v>2136.9862600602178</v>
      </c>
      <c r="BY132" s="14">
        <f t="shared" si="102"/>
        <v>2288.914502663109</v>
      </c>
      <c r="BZ132" s="14">
        <f t="shared" si="103"/>
        <v>2208.9855299609353</v>
      </c>
      <c r="CA132" s="14">
        <f t="shared" si="104"/>
        <v>2331.7640908812236</v>
      </c>
      <c r="CB132" s="14">
        <f t="shared" si="105"/>
        <v>2233.5870481956908</v>
      </c>
    </row>
    <row r="133" spans="1:80" x14ac:dyDescent="0.3">
      <c r="A133" t="s">
        <v>226</v>
      </c>
      <c r="B133" t="s">
        <v>221</v>
      </c>
      <c r="C133" t="s">
        <v>234</v>
      </c>
      <c r="D133" t="s">
        <v>567</v>
      </c>
      <c r="E133" t="s">
        <v>568</v>
      </c>
      <c r="F133" s="13">
        <v>1520.8993278028447</v>
      </c>
      <c r="G133" s="13">
        <v>1621.0651525439293</v>
      </c>
      <c r="H133" s="13">
        <v>1649.295447218879</v>
      </c>
      <c r="I133" s="13">
        <v>1683.1456106899159</v>
      </c>
      <c r="J133" s="13">
        <v>1739.9168660854602</v>
      </c>
      <c r="K133" s="13">
        <v>1692.0346879413732</v>
      </c>
      <c r="L133" s="13">
        <v>1731.3114536402254</v>
      </c>
      <c r="M133" s="13">
        <v>1729.2150576389586</v>
      </c>
      <c r="N133" s="13">
        <v>1741.4990562180731</v>
      </c>
      <c r="O133" s="13">
        <v>1712.4885987828438</v>
      </c>
      <c r="P133" s="13">
        <v>1824.7614441519295</v>
      </c>
      <c r="Q133" s="13">
        <v>1766.6972394248905</v>
      </c>
      <c r="R133" s="13">
        <v>2561.0910132788963</v>
      </c>
      <c r="S133" s="13">
        <v>2552.3481954091994</v>
      </c>
      <c r="T133" s="13">
        <v>2806.1013274808024</v>
      </c>
      <c r="U133" s="13">
        <v>2711.5460782109799</v>
      </c>
      <c r="V133" s="13">
        <v>2588.4517268855275</v>
      </c>
      <c r="W133" s="13">
        <v>2555.7105395025392</v>
      </c>
      <c r="X133" s="13">
        <v>2651.2997765045648</v>
      </c>
      <c r="Y133" s="13">
        <v>2586.5355867977773</v>
      </c>
      <c r="Z133" s="13">
        <v>2675.9017701945495</v>
      </c>
      <c r="AA133" s="13">
        <v>2667.48918495006</v>
      </c>
      <c r="AB133" s="13">
        <v>2818.4603144157622</v>
      </c>
      <c r="AC133" s="13">
        <v>2977.5105185383436</v>
      </c>
      <c r="AD133" s="14">
        <f t="shared" si="106"/>
        <v>4081.990341081741</v>
      </c>
      <c r="AE133" s="14">
        <f t="shared" si="107"/>
        <v>4173.4133479531283</v>
      </c>
      <c r="AF133" s="14">
        <f t="shared" si="108"/>
        <v>4455.3967746996814</v>
      </c>
      <c r="AG133" s="14">
        <f t="shared" si="109"/>
        <v>4394.6916889008953</v>
      </c>
      <c r="AH133" s="164">
        <v>4328.3685929709873</v>
      </c>
      <c r="AI133" s="164">
        <v>4247.7452274439129</v>
      </c>
      <c r="AJ133" s="164">
        <v>4382.6112301447902</v>
      </c>
      <c r="AK133" s="164">
        <v>4315.7506444367355</v>
      </c>
      <c r="AL133" s="14">
        <f t="shared" si="110"/>
        <v>4417.4008264126223</v>
      </c>
      <c r="AM133" s="14">
        <f t="shared" si="111"/>
        <v>4379.9777837329038</v>
      </c>
      <c r="AN133" s="14">
        <f t="shared" si="112"/>
        <v>4643.2217585676917</v>
      </c>
      <c r="AO133" s="14">
        <f t="shared" si="113"/>
        <v>4744.2077579632341</v>
      </c>
      <c r="AP133" s="13">
        <v>136005</v>
      </c>
      <c r="AQ133" s="13">
        <v>135518.166</v>
      </c>
      <c r="AR133" s="13">
        <v>135565.08100000001</v>
      </c>
      <c r="AS133" s="14">
        <f t="shared" si="70"/>
        <v>1118.2672165014851</v>
      </c>
      <c r="AT133" s="14">
        <f t="shared" si="71"/>
        <v>1191.9158505525013</v>
      </c>
      <c r="AU133" s="14">
        <f t="shared" si="72"/>
        <v>1212.6726570485489</v>
      </c>
      <c r="AV133" s="14">
        <f t="shared" si="73"/>
        <v>1242.0073709453211</v>
      </c>
      <c r="AW133" s="14">
        <f t="shared" si="74"/>
        <v>1283.8993600942476</v>
      </c>
      <c r="AX133" s="14">
        <f t="shared" si="75"/>
        <v>1248.5666961736874</v>
      </c>
      <c r="AY133" s="14">
        <f t="shared" si="76"/>
        <v>1277.5493535237376</v>
      </c>
      <c r="AZ133" s="14">
        <f t="shared" si="77"/>
        <v>1275.5608191160661</v>
      </c>
      <c r="BA133" s="14">
        <f t="shared" si="78"/>
        <v>1285.0668715647118</v>
      </c>
      <c r="BB133" s="14">
        <f t="shared" si="79"/>
        <v>1263.6598098463373</v>
      </c>
      <c r="BC133" s="14">
        <f t="shared" si="80"/>
        <v>1346.5068912989343</v>
      </c>
      <c r="BD133" s="14">
        <f t="shared" si="81"/>
        <v>1303.209666082736</v>
      </c>
      <c r="BE133" s="14">
        <f t="shared" si="82"/>
        <v>1883.0859257225077</v>
      </c>
      <c r="BF133" s="14">
        <f t="shared" si="83"/>
        <v>1876.6576195060472</v>
      </c>
      <c r="BG133" s="14">
        <f t="shared" si="84"/>
        <v>2063.2339454290668</v>
      </c>
      <c r="BH133" s="14">
        <f t="shared" si="85"/>
        <v>2000.8727672797609</v>
      </c>
      <c r="BI133" s="14">
        <f t="shared" si="86"/>
        <v>1910.040405125854</v>
      </c>
      <c r="BJ133" s="14">
        <f t="shared" si="87"/>
        <v>1885.8804062494021</v>
      </c>
      <c r="BK133" s="14">
        <f t="shared" si="88"/>
        <v>1956.4165120892833</v>
      </c>
      <c r="BL133" s="14">
        <f t="shared" si="89"/>
        <v>1907.9659509057331</v>
      </c>
      <c r="BM133" s="14">
        <f t="shared" si="90"/>
        <v>1974.5705311526644</v>
      </c>
      <c r="BN133" s="14">
        <f t="shared" si="91"/>
        <v>1968.3628134032303</v>
      </c>
      <c r="BO133" s="14">
        <f t="shared" si="92"/>
        <v>2079.7656857426496</v>
      </c>
      <c r="BP133" s="14">
        <f t="shared" si="93"/>
        <v>2196.3698148333224</v>
      </c>
      <c r="BQ133" s="14">
        <f t="shared" si="94"/>
        <v>3001.3531422239926</v>
      </c>
      <c r="BR133" s="14">
        <f t="shared" si="95"/>
        <v>3068.5734700585481</v>
      </c>
      <c r="BS133" s="14">
        <f t="shared" si="96"/>
        <v>3275.9066024776157</v>
      </c>
      <c r="BT133" s="14">
        <f t="shared" si="97"/>
        <v>3242.8801382250813</v>
      </c>
      <c r="BU133" s="14">
        <f t="shared" si="98"/>
        <v>3193.9397652201019</v>
      </c>
      <c r="BV133" s="14">
        <f t="shared" si="99"/>
        <v>3134.4471024230902</v>
      </c>
      <c r="BW133" s="14">
        <f t="shared" si="100"/>
        <v>3233.9658656130205</v>
      </c>
      <c r="BX133" s="14">
        <f t="shared" si="101"/>
        <v>3183.5267700217987</v>
      </c>
      <c r="BY133" s="14">
        <f t="shared" si="102"/>
        <v>3259.6374027173761</v>
      </c>
      <c r="BZ133" s="14">
        <f t="shared" si="103"/>
        <v>3232.0226232495675</v>
      </c>
      <c r="CA133" s="14">
        <f t="shared" si="104"/>
        <v>3426.2725770415841</v>
      </c>
      <c r="CB133" s="14">
        <f t="shared" si="105"/>
        <v>3499.5794809160584</v>
      </c>
    </row>
    <row r="134" spans="1:80" x14ac:dyDescent="0.3">
      <c r="A134" t="s">
        <v>241</v>
      </c>
      <c r="B134" t="s">
        <v>276</v>
      </c>
      <c r="C134" t="s">
        <v>317</v>
      </c>
      <c r="D134" t="s">
        <v>571</v>
      </c>
      <c r="E134" t="s">
        <v>572</v>
      </c>
      <c r="F134" s="13">
        <v>1636.4612761074459</v>
      </c>
      <c r="G134" s="13">
        <v>1769.0434130477847</v>
      </c>
      <c r="H134" s="13">
        <v>1729.0069976249879</v>
      </c>
      <c r="I134" s="13">
        <v>1649.8358482743552</v>
      </c>
      <c r="J134" s="13">
        <v>1795.1016390387765</v>
      </c>
      <c r="K134" s="13">
        <v>1811.5022280928331</v>
      </c>
      <c r="L134" s="13">
        <v>1823.3067155700014</v>
      </c>
      <c r="M134" s="13">
        <v>1774.2452204950052</v>
      </c>
      <c r="N134" s="13">
        <v>1739.8377136761701</v>
      </c>
      <c r="O134" s="13">
        <v>1769.755045053633</v>
      </c>
      <c r="P134" s="13">
        <v>1873.4933632746131</v>
      </c>
      <c r="Q134" s="13">
        <v>1966.4166203991558</v>
      </c>
      <c r="R134" s="13">
        <v>2930.3928551308463</v>
      </c>
      <c r="S134" s="13">
        <v>2746.6303276001549</v>
      </c>
      <c r="T134" s="13">
        <v>2941.0263808678878</v>
      </c>
      <c r="U134" s="13">
        <v>2914.678152505388</v>
      </c>
      <c r="V134" s="13">
        <v>2920.5874923341134</v>
      </c>
      <c r="W134" s="13">
        <v>2940.317729252949</v>
      </c>
      <c r="X134" s="13">
        <v>2958.3886210662081</v>
      </c>
      <c r="Y134" s="13">
        <v>2899.4545207707506</v>
      </c>
      <c r="Z134" s="13">
        <v>2926.7413147932848</v>
      </c>
      <c r="AA134" s="13">
        <v>2940.0388947909209</v>
      </c>
      <c r="AB134" s="13">
        <v>3043.1501948965629</v>
      </c>
      <c r="AC134" s="13">
        <v>2952.9421293645328</v>
      </c>
      <c r="AD134" s="14">
        <f t="shared" si="106"/>
        <v>4566.8541312382922</v>
      </c>
      <c r="AE134" s="14">
        <f t="shared" si="107"/>
        <v>4515.6737406479397</v>
      </c>
      <c r="AF134" s="14">
        <f t="shared" si="108"/>
        <v>4670.0333784928753</v>
      </c>
      <c r="AG134" s="14">
        <f t="shared" si="109"/>
        <v>4564.5140007797436</v>
      </c>
      <c r="AH134" s="164">
        <v>4715.6891313728902</v>
      </c>
      <c r="AI134" s="164">
        <v>4751.8199573457823</v>
      </c>
      <c r="AJ134" s="164">
        <v>4781.6953366362104</v>
      </c>
      <c r="AK134" s="164">
        <v>4673.6997412657556</v>
      </c>
      <c r="AL134" s="14">
        <f t="shared" si="110"/>
        <v>4666.5790284694549</v>
      </c>
      <c r="AM134" s="14">
        <f t="shared" si="111"/>
        <v>4709.7939398445542</v>
      </c>
      <c r="AN134" s="14">
        <f t="shared" si="112"/>
        <v>4916.6435581711758</v>
      </c>
      <c r="AO134" s="14">
        <f t="shared" si="113"/>
        <v>4919.358749763689</v>
      </c>
      <c r="AP134" s="13">
        <v>195680</v>
      </c>
      <c r="AQ134" s="13">
        <v>198554.554</v>
      </c>
      <c r="AR134" s="13">
        <v>200219.201</v>
      </c>
      <c r="AS134" s="14">
        <f t="shared" ref="AS134:AS183" si="114">IFERROR((F134/$AP134)*100000,"")</f>
        <v>836.29460144493351</v>
      </c>
      <c r="AT134" s="14">
        <f t="shared" ref="AT134:AT183" si="115">IFERROR((G134/$AP134)*100000,"")</f>
        <v>904.0491685648941</v>
      </c>
      <c r="AU134" s="14">
        <f t="shared" ref="AU134:AU183" si="116">IFERROR((H134/$AP134)*100000,"")</f>
        <v>883.58902168079919</v>
      </c>
      <c r="AV134" s="14">
        <f t="shared" ref="AV134:AV183" si="117">IFERROR((I134/$AQ134)*100000,"")</f>
        <v>830.9231971956458</v>
      </c>
      <c r="AW134" s="14">
        <f t="shared" ref="AW134:AW183" si="118">IFERROR((J134/$AQ134)*100000,"")</f>
        <v>904.08484866017045</v>
      </c>
      <c r="AX134" s="14">
        <f t="shared" ref="AX134:AX183" si="119">IFERROR((K134/$AQ134)*100000,"")</f>
        <v>912.34484004473313</v>
      </c>
      <c r="AY134" s="14">
        <f t="shared" ref="AY134:AY183" si="120">IFERROR((L134/$AQ134)*100000,"")</f>
        <v>918.29005119167471</v>
      </c>
      <c r="AZ134" s="14">
        <f t="shared" ref="AZ134:AZ183" si="121">IFERROR((M134/$AR134)*100000,"")</f>
        <v>886.15138389999129</v>
      </c>
      <c r="BA134" s="14">
        <f t="shared" ref="BA134:BA183" si="122">IFERROR((N134/$AQ134)*100000,"")</f>
        <v>876.25172962598992</v>
      </c>
      <c r="BB134" s="14">
        <f t="shared" ref="BB134:BB183" si="123">IFERROR((O134/$AQ134)*100000,"")</f>
        <v>891.31929205392737</v>
      </c>
      <c r="BC134" s="14">
        <f t="shared" ref="BC134:BC183" si="124">IFERROR((P134/$AQ134)*100000,"")</f>
        <v>943.56605050449423</v>
      </c>
      <c r="BD134" s="14">
        <f t="shared" ref="BD134:BD183" si="125">IFERROR((Q134/$AR134)*100000,"")</f>
        <v>982.13188873886065</v>
      </c>
      <c r="BE134" s="14">
        <f t="shared" ref="BE134:BE183" si="126">IFERROR((R134/$AP134)*100000,"")</f>
        <v>1497.5433642328528</v>
      </c>
      <c r="BF134" s="14">
        <f t="shared" ref="BF134:BF183" si="127">IFERROR((S134/$AP134)*100000,"")</f>
        <v>1403.6336506542084</v>
      </c>
      <c r="BG134" s="14">
        <f t="shared" ref="BG134:BG183" si="128">IFERROR((T134/$AP134)*100000,"")</f>
        <v>1502.9775045318315</v>
      </c>
      <c r="BH134" s="14">
        <f t="shared" ref="BH134:BH183" si="129">IFERROR((U134/$AQ134)*100000,"")</f>
        <v>1467.9482760719695</v>
      </c>
      <c r="BI134" s="14">
        <f t="shared" ref="BI134:BI183" si="130">IFERROR((V134/$AQ134)*100000,"")</f>
        <v>1470.9244555197224</v>
      </c>
      <c r="BJ134" s="14">
        <f t="shared" ref="BJ134:BJ183" si="131">IFERROR((W134/$AQ134)*100000,"")</f>
        <v>1480.8613904936922</v>
      </c>
      <c r="BK134" s="14">
        <f t="shared" ref="BK134:BK183" si="132">IFERROR((X134/$AQ134)*100000,"")</f>
        <v>1489.9626130288646</v>
      </c>
      <c r="BL134" s="14">
        <f t="shared" ref="BL134:BL183" si="133">IFERROR((Y134/$AR134)*100000,"")</f>
        <v>1448.1400916042767</v>
      </c>
      <c r="BM134" s="14">
        <f t="shared" ref="BM134:BM183" si="134">IFERROR((Z134/$AQ134)*100000,"")</f>
        <v>1474.0237661802935</v>
      </c>
      <c r="BN134" s="14">
        <f t="shared" ref="BN134:BN183" si="135">IFERROR((AA134/$AQ134)*100000,"")</f>
        <v>1480.7209583271108</v>
      </c>
      <c r="BO134" s="14">
        <f t="shared" ref="BO134:BO183" si="136">IFERROR((AB134/$AQ134)*100000,"")</f>
        <v>1532.651925423258</v>
      </c>
      <c r="BP134" s="14">
        <f t="shared" ref="BP134:BP183" si="137">IFERROR((AC134/$AR134)*100000,"")</f>
        <v>1474.8546166481469</v>
      </c>
      <c r="BQ134" s="14">
        <f t="shared" ref="BQ134:BQ183" si="138">IFERROR((AD134/$AP134)*100000,"")</f>
        <v>2333.8379656777865</v>
      </c>
      <c r="BR134" s="14">
        <f t="shared" ref="BR134:BR183" si="139">IFERROR((AE134/$AP134)*100000,"")</f>
        <v>2307.6828192191024</v>
      </c>
      <c r="BS134" s="14">
        <f t="shared" ref="BS134:BS183" si="140">IFERROR((AF134/$AP134)*100000,"")</f>
        <v>2386.5665262126304</v>
      </c>
      <c r="BT134" s="14">
        <f t="shared" ref="BT134:BT183" si="141">IFERROR((AG134/$AQ134)*100000,"")</f>
        <v>2298.8714732676158</v>
      </c>
      <c r="BU134" s="14">
        <f t="shared" ref="BU134:BU183" si="142">IFERROR((AH134/$AQ134)*100000,"")</f>
        <v>2375.0093041798932</v>
      </c>
      <c r="BV134" s="14">
        <f t="shared" ref="BV134:BV183" si="143">IFERROR((AI134/$AQ134)*100000,"")</f>
        <v>2393.2062305384252</v>
      </c>
      <c r="BW134" s="14">
        <f t="shared" ref="BW134:BW183" si="144">IFERROR((AJ134/$AQ134)*100000,"")</f>
        <v>2408.2526642205398</v>
      </c>
      <c r="BX134" s="14">
        <f t="shared" ref="BX134:BX183" si="145">IFERROR((AK134/$AR134)*100000,"")</f>
        <v>2334.2914755042675</v>
      </c>
      <c r="BY134" s="14">
        <f t="shared" ref="BY134:BY183" si="146">IFERROR((AL134/$AQ134)*100000,"")</f>
        <v>2350.2754958062833</v>
      </c>
      <c r="BZ134" s="14">
        <f t="shared" ref="BZ134:BZ183" si="147">IFERROR((AM134/$AQ134)*100000,"")</f>
        <v>2372.0402503810383</v>
      </c>
      <c r="CA134" s="14">
        <f t="shared" ref="CA134:CA183" si="148">IFERROR((AN134/$AQ134)*100000,"")</f>
        <v>2476.2179759277524</v>
      </c>
      <c r="CB134" s="14">
        <f t="shared" ref="CB134:CB183" si="149">IFERROR((AO134/$AR134)*100000,"")</f>
        <v>2456.986505387008</v>
      </c>
    </row>
    <row r="135" spans="1:80" x14ac:dyDescent="0.3">
      <c r="A135" t="s">
        <v>226</v>
      </c>
      <c r="B135" t="s">
        <v>236</v>
      </c>
      <c r="C135" t="s">
        <v>252</v>
      </c>
      <c r="D135" t="s">
        <v>573</v>
      </c>
      <c r="E135" t="s">
        <v>574</v>
      </c>
      <c r="F135" s="13">
        <v>2335.5861776779757</v>
      </c>
      <c r="G135" s="13">
        <v>2600.2522985907813</v>
      </c>
      <c r="H135" s="13">
        <v>2816.0168334750683</v>
      </c>
      <c r="I135" s="13">
        <v>2660.492761130537</v>
      </c>
      <c r="J135" s="13">
        <v>2776.5035235882306</v>
      </c>
      <c r="K135" s="13">
        <v>2613.2725783141668</v>
      </c>
      <c r="L135" s="13">
        <v>2530.5182637123212</v>
      </c>
      <c r="M135" s="13">
        <v>2448.3494213027388</v>
      </c>
      <c r="N135" s="13">
        <v>2789.8194172904491</v>
      </c>
      <c r="O135" s="13">
        <v>2613.1557444937521</v>
      </c>
      <c r="P135" s="13">
        <v>3049.8896780274226</v>
      </c>
      <c r="Q135" s="13">
        <v>2947.3745769117877</v>
      </c>
      <c r="R135" s="13">
        <v>4728.4426825293667</v>
      </c>
      <c r="S135" s="13">
        <v>4709.9853440719016</v>
      </c>
      <c r="T135" s="13">
        <v>5110.3351049569937</v>
      </c>
      <c r="U135" s="13">
        <v>4908.9341682494669</v>
      </c>
      <c r="V135" s="13">
        <v>4987.0250026970762</v>
      </c>
      <c r="W135" s="13">
        <v>4792.6085473152307</v>
      </c>
      <c r="X135" s="13">
        <v>4708.2210689549138</v>
      </c>
      <c r="Y135" s="13">
        <v>4366.8045505595774</v>
      </c>
      <c r="Z135" s="13">
        <v>4882.7029418427483</v>
      </c>
      <c r="AA135" s="13">
        <v>4769.0635580061826</v>
      </c>
      <c r="AB135" s="13">
        <v>5000.3288501574834</v>
      </c>
      <c r="AC135" s="13">
        <v>5176.0928419487509</v>
      </c>
      <c r="AD135" s="14">
        <f t="shared" si="106"/>
        <v>7064.0288602073424</v>
      </c>
      <c r="AE135" s="14">
        <f t="shared" si="107"/>
        <v>7310.2376426626834</v>
      </c>
      <c r="AF135" s="14">
        <f t="shared" si="108"/>
        <v>7926.3519384320625</v>
      </c>
      <c r="AG135" s="14">
        <f t="shared" si="109"/>
        <v>7569.4269293800044</v>
      </c>
      <c r="AH135" s="164">
        <v>7763.5285262853067</v>
      </c>
      <c r="AI135" s="164">
        <v>7405.8811256293984</v>
      </c>
      <c r="AJ135" s="164">
        <v>7238.7393326672354</v>
      </c>
      <c r="AK135" s="164">
        <v>6815.1539718623153</v>
      </c>
      <c r="AL135" s="14">
        <f t="shared" si="110"/>
        <v>7672.5223591331978</v>
      </c>
      <c r="AM135" s="14">
        <f t="shared" si="111"/>
        <v>7382.2193024999342</v>
      </c>
      <c r="AN135" s="14">
        <f t="shared" si="112"/>
        <v>8050.2185281849061</v>
      </c>
      <c r="AO135" s="14">
        <f t="shared" si="113"/>
        <v>8123.4674188605386</v>
      </c>
      <c r="AP135" s="13">
        <v>218459</v>
      </c>
      <c r="AQ135" s="13">
        <v>218073.16800000001</v>
      </c>
      <c r="AR135" s="13">
        <v>218984.845</v>
      </c>
      <c r="AS135" s="14">
        <f t="shared" si="114"/>
        <v>1069.1187717960695</v>
      </c>
      <c r="AT135" s="14">
        <f t="shared" si="115"/>
        <v>1190.270164466001</v>
      </c>
      <c r="AU135" s="14">
        <f t="shared" si="116"/>
        <v>1289.0367682151195</v>
      </c>
      <c r="AV135" s="14">
        <f t="shared" si="117"/>
        <v>1220.0000511436313</v>
      </c>
      <c r="AW135" s="14">
        <f t="shared" si="118"/>
        <v>1273.1981421887861</v>
      </c>
      <c r="AX135" s="14">
        <f t="shared" si="119"/>
        <v>1198.3466844092286</v>
      </c>
      <c r="AY135" s="14">
        <f t="shared" si="120"/>
        <v>1160.3987262258331</v>
      </c>
      <c r="AZ135" s="14">
        <f t="shared" si="121"/>
        <v>1118.0451420292297</v>
      </c>
      <c r="BA135" s="14">
        <f t="shared" si="122"/>
        <v>1279.3043008805416</v>
      </c>
      <c r="BB135" s="14">
        <f t="shared" si="123"/>
        <v>1198.2931088953374</v>
      </c>
      <c r="BC135" s="14">
        <f t="shared" si="124"/>
        <v>1398.562558612173</v>
      </c>
      <c r="BD135" s="14">
        <f t="shared" si="125"/>
        <v>1345.9262794700646</v>
      </c>
      <c r="BE135" s="14">
        <f t="shared" si="126"/>
        <v>2164.4531388175201</v>
      </c>
      <c r="BF135" s="14">
        <f t="shared" si="127"/>
        <v>2156.0042589556401</v>
      </c>
      <c r="BG135" s="14">
        <f t="shared" si="128"/>
        <v>2339.2650817576728</v>
      </c>
      <c r="BH135" s="14">
        <f t="shared" si="129"/>
        <v>2251.0491378973625</v>
      </c>
      <c r="BI135" s="14">
        <f t="shared" si="130"/>
        <v>2286.8586027498241</v>
      </c>
      <c r="BJ135" s="14">
        <f t="shared" si="131"/>
        <v>2197.7066648177597</v>
      </c>
      <c r="BK135" s="14">
        <f t="shared" si="132"/>
        <v>2159.009800304691</v>
      </c>
      <c r="BL135" s="14">
        <f t="shared" si="133"/>
        <v>1994.1126750390315</v>
      </c>
      <c r="BM135" s="14">
        <f t="shared" si="134"/>
        <v>2239.0205024410652</v>
      </c>
      <c r="BN135" s="14">
        <f t="shared" si="135"/>
        <v>2186.9098347790232</v>
      </c>
      <c r="BO135" s="14">
        <f t="shared" si="136"/>
        <v>2292.9592374966019</v>
      </c>
      <c r="BP135" s="14">
        <f t="shared" si="137"/>
        <v>2363.676281775915</v>
      </c>
      <c r="BQ135" s="14">
        <f t="shared" si="138"/>
        <v>3233.5719106135898</v>
      </c>
      <c r="BR135" s="14">
        <f t="shared" si="139"/>
        <v>3346.2744234216411</v>
      </c>
      <c r="BS135" s="14">
        <f t="shared" si="140"/>
        <v>3628.3018499727928</v>
      </c>
      <c r="BT135" s="14">
        <f t="shared" si="141"/>
        <v>3471.0491890409935</v>
      </c>
      <c r="BU135" s="14">
        <f t="shared" si="142"/>
        <v>3560.0567449386099</v>
      </c>
      <c r="BV135" s="14">
        <f t="shared" si="143"/>
        <v>3396.0533492269892</v>
      </c>
      <c r="BW135" s="14">
        <f t="shared" si="144"/>
        <v>3319.4085265305248</v>
      </c>
      <c r="BX135" s="14">
        <f t="shared" si="145"/>
        <v>3112.157817068261</v>
      </c>
      <c r="BY135" s="14">
        <f t="shared" si="146"/>
        <v>3518.3248033216069</v>
      </c>
      <c r="BZ135" s="14">
        <f t="shared" si="147"/>
        <v>3385.2029436743605</v>
      </c>
      <c r="CA135" s="14">
        <f t="shared" si="148"/>
        <v>3691.5217961087747</v>
      </c>
      <c r="CB135" s="14">
        <f t="shared" si="149"/>
        <v>3709.6025612459798</v>
      </c>
    </row>
    <row r="136" spans="1:80" x14ac:dyDescent="0.3">
      <c r="A136" t="s">
        <v>226</v>
      </c>
      <c r="B136" t="s">
        <v>245</v>
      </c>
      <c r="C136" t="s">
        <v>220</v>
      </c>
      <c r="D136" t="s">
        <v>575</v>
      </c>
      <c r="E136" t="s">
        <v>576</v>
      </c>
      <c r="F136" s="13">
        <v>1345.1690702464723</v>
      </c>
      <c r="G136" s="13">
        <v>1346.6994064911892</v>
      </c>
      <c r="H136" s="13">
        <v>1104.5127711208293</v>
      </c>
      <c r="I136" s="13">
        <v>1188.3987950588016</v>
      </c>
      <c r="J136" s="13">
        <v>3667.2552532845907</v>
      </c>
      <c r="K136" s="13">
        <v>3673.2964896183476</v>
      </c>
      <c r="L136" s="13">
        <v>3460.7909012269415</v>
      </c>
      <c r="M136" s="13">
        <v>3465.2423844888854</v>
      </c>
      <c r="N136" s="13">
        <v>1312.3872350780211</v>
      </c>
      <c r="O136" s="13">
        <v>1373.7314693734982</v>
      </c>
      <c r="P136" s="13">
        <v>1417.3445149117222</v>
      </c>
      <c r="Q136" s="13">
        <v>1400.0399642107691</v>
      </c>
      <c r="R136" s="13">
        <v>6052.6541334599633</v>
      </c>
      <c r="S136" s="13">
        <v>5791.6525137046629</v>
      </c>
      <c r="T136" s="13">
        <v>5906.0411433941881</v>
      </c>
      <c r="U136" s="13">
        <v>6150.2792657162945</v>
      </c>
      <c r="V136" s="13">
        <v>6149.2565005958531</v>
      </c>
      <c r="W136" s="13">
        <v>6154.5049248876367</v>
      </c>
      <c r="X136" s="13">
        <v>5828.0317891402356</v>
      </c>
      <c r="Y136" s="13">
        <v>5813.8603801949021</v>
      </c>
      <c r="Z136" s="13">
        <v>5995.2378532495559</v>
      </c>
      <c r="AA136" s="13">
        <v>5851.1783561119018</v>
      </c>
      <c r="AB136" s="13">
        <v>6104.3658336950957</v>
      </c>
      <c r="AC136" s="13">
        <v>6264.7078306734766</v>
      </c>
      <c r="AD136" s="14">
        <f t="shared" si="106"/>
        <v>7397.8232037064354</v>
      </c>
      <c r="AE136" s="14">
        <f t="shared" si="107"/>
        <v>7138.3519201958516</v>
      </c>
      <c r="AF136" s="14">
        <f t="shared" si="108"/>
        <v>7010.5539145150178</v>
      </c>
      <c r="AG136" s="14">
        <f t="shared" si="109"/>
        <v>7338.6780607750961</v>
      </c>
      <c r="AH136" s="164">
        <v>9816.5117538804443</v>
      </c>
      <c r="AI136" s="164">
        <v>9827.801414505986</v>
      </c>
      <c r="AJ136" s="164">
        <v>9288.8226903671748</v>
      </c>
      <c r="AK136" s="164">
        <v>9279.1027646837865</v>
      </c>
      <c r="AL136" s="14">
        <f t="shared" si="110"/>
        <v>7307.625088327577</v>
      </c>
      <c r="AM136" s="14">
        <f t="shared" si="111"/>
        <v>7224.9098254853998</v>
      </c>
      <c r="AN136" s="14">
        <f t="shared" si="112"/>
        <v>7521.7103486068181</v>
      </c>
      <c r="AO136" s="14">
        <f t="shared" si="113"/>
        <v>7664.7477948842461</v>
      </c>
      <c r="AP136" s="13">
        <v>263375</v>
      </c>
      <c r="AQ136" s="13">
        <v>263756.68</v>
      </c>
      <c r="AR136" s="13">
        <v>264655.29700000002</v>
      </c>
      <c r="AS136" s="14">
        <f t="shared" si="114"/>
        <v>510.74288381451254</v>
      </c>
      <c r="AT136" s="14">
        <f t="shared" si="115"/>
        <v>511.3239322225682</v>
      </c>
      <c r="AU136" s="14">
        <f t="shared" si="116"/>
        <v>419.36887370510846</v>
      </c>
      <c r="AV136" s="14">
        <f t="shared" si="117"/>
        <v>450.56633070252542</v>
      </c>
      <c r="AW136" s="14">
        <f t="shared" si="118"/>
        <v>1390.3933175397078</v>
      </c>
      <c r="AX136" s="14">
        <f t="shared" si="119"/>
        <v>1392.6837756747423</v>
      </c>
      <c r="AY136" s="14">
        <f t="shared" si="120"/>
        <v>1312.1149770413176</v>
      </c>
      <c r="AZ136" s="14">
        <f t="shared" si="121"/>
        <v>1309.3417829792709</v>
      </c>
      <c r="BA136" s="14">
        <f t="shared" si="122"/>
        <v>497.57497519229508</v>
      </c>
      <c r="BB136" s="14">
        <f t="shared" si="123"/>
        <v>520.83286359742556</v>
      </c>
      <c r="BC136" s="14">
        <f t="shared" si="124"/>
        <v>537.36819666964345</v>
      </c>
      <c r="BD136" s="14">
        <f t="shared" si="125"/>
        <v>529.00507946786684</v>
      </c>
      <c r="BE136" s="14">
        <f t="shared" si="126"/>
        <v>2298.1126277968538</v>
      </c>
      <c r="BF136" s="14">
        <f t="shared" si="127"/>
        <v>2199.013768848472</v>
      </c>
      <c r="BG136" s="14">
        <f t="shared" si="128"/>
        <v>2242.4456168558854</v>
      </c>
      <c r="BH136" s="14">
        <f t="shared" si="129"/>
        <v>2331.8003796970356</v>
      </c>
      <c r="BI136" s="14">
        <f t="shared" si="130"/>
        <v>2331.4126112733347</v>
      </c>
      <c r="BJ136" s="14">
        <f t="shared" si="131"/>
        <v>2333.4024847778783</v>
      </c>
      <c r="BK136" s="14">
        <f t="shared" si="132"/>
        <v>2209.6243360131148</v>
      </c>
      <c r="BL136" s="14">
        <f t="shared" si="133"/>
        <v>2196.7670574131384</v>
      </c>
      <c r="BM136" s="14">
        <f t="shared" si="134"/>
        <v>2273.0183945481708</v>
      </c>
      <c r="BN136" s="14">
        <f t="shared" si="135"/>
        <v>2218.4000633128617</v>
      </c>
      <c r="BO136" s="14">
        <f t="shared" si="136"/>
        <v>2314.3928842655646</v>
      </c>
      <c r="BP136" s="14">
        <f t="shared" si="137"/>
        <v>2367.1197598109952</v>
      </c>
      <c r="BQ136" s="14">
        <f t="shared" si="138"/>
        <v>2808.8555116113662</v>
      </c>
      <c r="BR136" s="14">
        <f t="shared" si="139"/>
        <v>2710.3377010710401</v>
      </c>
      <c r="BS136" s="14">
        <f t="shared" si="140"/>
        <v>2661.8144905609943</v>
      </c>
      <c r="BT136" s="14">
        <f t="shared" si="141"/>
        <v>2782.3667103995608</v>
      </c>
      <c r="BU136" s="14">
        <f t="shared" si="142"/>
        <v>3721.8059288130426</v>
      </c>
      <c r="BV136" s="14">
        <f t="shared" si="143"/>
        <v>3726.0862604526214</v>
      </c>
      <c r="BW136" s="14">
        <f t="shared" si="144"/>
        <v>3521.7393130544319</v>
      </c>
      <c r="BX136" s="14">
        <f t="shared" si="145"/>
        <v>3506.1088403924086</v>
      </c>
      <c r="BY136" s="14">
        <f t="shared" si="146"/>
        <v>2770.5933697404657</v>
      </c>
      <c r="BZ136" s="14">
        <f t="shared" si="147"/>
        <v>2739.232926910287</v>
      </c>
      <c r="CA136" s="14">
        <f t="shared" si="148"/>
        <v>2851.7610809352086</v>
      </c>
      <c r="CB136" s="14">
        <f t="shared" si="149"/>
        <v>2896.1248392788625</v>
      </c>
    </row>
    <row r="137" spans="1:80" x14ac:dyDescent="0.3">
      <c r="A137" t="s">
        <v>232</v>
      </c>
      <c r="B137" t="s">
        <v>254</v>
      </c>
      <c r="C137" t="s">
        <v>281</v>
      </c>
      <c r="D137" t="s">
        <v>577</v>
      </c>
      <c r="E137" t="s">
        <v>578</v>
      </c>
      <c r="F137" s="13">
        <v>256.49198332389079</v>
      </c>
      <c r="G137" s="13">
        <v>255.3643785056089</v>
      </c>
      <c r="H137" s="13">
        <v>273.72378760510799</v>
      </c>
      <c r="I137" s="13">
        <v>273.76035663034781</v>
      </c>
      <c r="J137" s="13">
        <v>282.97257905052277</v>
      </c>
      <c r="K137" s="13">
        <v>274.17720413057918</v>
      </c>
      <c r="L137" s="13">
        <v>270.29806339456695</v>
      </c>
      <c r="M137" s="13">
        <v>266.52281788989171</v>
      </c>
      <c r="N137" s="13">
        <v>278.56248258837275</v>
      </c>
      <c r="O137" s="13">
        <v>248.41889867228471</v>
      </c>
      <c r="P137" s="13">
        <v>268.70776943625486</v>
      </c>
      <c r="Q137" s="13">
        <v>253.65499480514376</v>
      </c>
      <c r="R137" s="13">
        <v>646.60200945285897</v>
      </c>
      <c r="S137" s="13">
        <v>665.80106193115068</v>
      </c>
      <c r="T137" s="13">
        <v>682.37103412640363</v>
      </c>
      <c r="U137" s="13">
        <v>695.98898750245871</v>
      </c>
      <c r="V137" s="13">
        <v>660.42506986915714</v>
      </c>
      <c r="W137" s="13">
        <v>660.04879442146557</v>
      </c>
      <c r="X137" s="13">
        <v>690.21302128262448</v>
      </c>
      <c r="Y137" s="13">
        <v>688.16960610025558</v>
      </c>
      <c r="Z137" s="13">
        <v>666.5930962414227</v>
      </c>
      <c r="AA137" s="13">
        <v>662.1101422895174</v>
      </c>
      <c r="AB137" s="13">
        <v>691.58195919593163</v>
      </c>
      <c r="AC137" s="13">
        <v>694.67887539268759</v>
      </c>
      <c r="AD137" s="14">
        <f t="shared" si="106"/>
        <v>903.0939927767497</v>
      </c>
      <c r="AE137" s="14">
        <f t="shared" si="107"/>
        <v>921.16544043675958</v>
      </c>
      <c r="AF137" s="14">
        <f t="shared" si="108"/>
        <v>956.09482173151162</v>
      </c>
      <c r="AG137" s="14">
        <f t="shared" si="109"/>
        <v>969.74934413280653</v>
      </c>
      <c r="AH137" s="164">
        <v>943.3976489196798</v>
      </c>
      <c r="AI137" s="164">
        <v>934.22599855204476</v>
      </c>
      <c r="AJ137" s="164">
        <v>960.51108467719143</v>
      </c>
      <c r="AK137" s="164">
        <v>954.69242399014729</v>
      </c>
      <c r="AL137" s="14">
        <f t="shared" si="110"/>
        <v>945.15557882979545</v>
      </c>
      <c r="AM137" s="14">
        <f t="shared" si="111"/>
        <v>910.52904096180214</v>
      </c>
      <c r="AN137" s="14">
        <f t="shared" si="112"/>
        <v>960.28972863218655</v>
      </c>
      <c r="AO137" s="14">
        <f t="shared" si="113"/>
        <v>948.3338701978314</v>
      </c>
      <c r="AP137" s="13">
        <v>39474</v>
      </c>
      <c r="AQ137" s="13">
        <v>39192.385000000002</v>
      </c>
      <c r="AR137" s="13">
        <v>39289.71</v>
      </c>
      <c r="AS137" s="14">
        <f t="shared" si="114"/>
        <v>649.77449289124684</v>
      </c>
      <c r="AT137" s="14">
        <f t="shared" si="115"/>
        <v>646.91791687087425</v>
      </c>
      <c r="AU137" s="14">
        <f t="shared" si="116"/>
        <v>693.42804784189082</v>
      </c>
      <c r="AV137" s="14">
        <f t="shared" si="117"/>
        <v>698.50394822960584</v>
      </c>
      <c r="AW137" s="14">
        <f t="shared" si="118"/>
        <v>722.00908174004405</v>
      </c>
      <c r="AX137" s="14">
        <f t="shared" si="119"/>
        <v>699.56754132359936</v>
      </c>
      <c r="AY137" s="14">
        <f t="shared" si="120"/>
        <v>689.66985141263274</v>
      </c>
      <c r="AZ137" s="14">
        <f t="shared" si="121"/>
        <v>678.35272362634316</v>
      </c>
      <c r="BA137" s="14">
        <f t="shared" si="122"/>
        <v>710.75664976339851</v>
      </c>
      <c r="BB137" s="14">
        <f t="shared" si="123"/>
        <v>633.84481110880267</v>
      </c>
      <c r="BC137" s="14">
        <f t="shared" si="124"/>
        <v>685.61219082802654</v>
      </c>
      <c r="BD137" s="14">
        <f t="shared" si="125"/>
        <v>645.60159595258847</v>
      </c>
      <c r="BE137" s="14">
        <f t="shared" si="126"/>
        <v>1638.045319584686</v>
      </c>
      <c r="BF137" s="14">
        <f t="shared" si="127"/>
        <v>1686.6825300986745</v>
      </c>
      <c r="BG137" s="14">
        <f t="shared" si="128"/>
        <v>1728.6594571778985</v>
      </c>
      <c r="BH137" s="14">
        <f t="shared" si="129"/>
        <v>1775.8270835073156</v>
      </c>
      <c r="BI137" s="14">
        <f t="shared" si="130"/>
        <v>1685.0851762891111</v>
      </c>
      <c r="BJ137" s="14">
        <f t="shared" si="131"/>
        <v>1684.1251034390114</v>
      </c>
      <c r="BK137" s="14">
        <f t="shared" si="132"/>
        <v>1761.0896128996089</v>
      </c>
      <c r="BL137" s="14">
        <f t="shared" si="133"/>
        <v>1751.5263057432992</v>
      </c>
      <c r="BM137" s="14">
        <f t="shared" si="134"/>
        <v>1700.8229946746612</v>
      </c>
      <c r="BN137" s="14">
        <f t="shared" si="135"/>
        <v>1689.3846656423625</v>
      </c>
      <c r="BO137" s="14">
        <f t="shared" si="136"/>
        <v>1764.5824799790357</v>
      </c>
      <c r="BP137" s="14">
        <f t="shared" si="137"/>
        <v>1768.0936697997709</v>
      </c>
      <c r="BQ137" s="14">
        <f t="shared" si="138"/>
        <v>2287.8198124759328</v>
      </c>
      <c r="BR137" s="14">
        <f t="shared" si="139"/>
        <v>2333.6004469695486</v>
      </c>
      <c r="BS137" s="14">
        <f t="shared" si="140"/>
        <v>2422.0875050197892</v>
      </c>
      <c r="BT137" s="14">
        <f t="shared" si="141"/>
        <v>2474.3310317369214</v>
      </c>
      <c r="BU137" s="14">
        <f t="shared" si="142"/>
        <v>2407.0942580291548</v>
      </c>
      <c r="BV137" s="14">
        <f t="shared" si="143"/>
        <v>2383.6926447626106</v>
      </c>
      <c r="BW137" s="14">
        <f t="shared" si="144"/>
        <v>2450.7594643122416</v>
      </c>
      <c r="BX137" s="14">
        <f t="shared" si="145"/>
        <v>2429.879029369642</v>
      </c>
      <c r="BY137" s="14">
        <f t="shared" si="146"/>
        <v>2411.5796444380599</v>
      </c>
      <c r="BZ137" s="14">
        <f t="shared" si="147"/>
        <v>2323.2294767511653</v>
      </c>
      <c r="CA137" s="14">
        <f t="shared" si="148"/>
        <v>2450.1946708070623</v>
      </c>
      <c r="CB137" s="14">
        <f t="shared" si="149"/>
        <v>2413.6952657523598</v>
      </c>
    </row>
    <row r="138" spans="1:80" x14ac:dyDescent="0.3">
      <c r="A138" t="s">
        <v>226</v>
      </c>
      <c r="B138" t="s">
        <v>236</v>
      </c>
      <c r="C138" t="s">
        <v>252</v>
      </c>
      <c r="D138" t="s">
        <v>579</v>
      </c>
      <c r="E138" t="s">
        <v>580</v>
      </c>
      <c r="F138" s="13">
        <v>3151.0052583366241</v>
      </c>
      <c r="G138" s="13">
        <v>3131.5837986667257</v>
      </c>
      <c r="H138" s="13">
        <v>3295.4304910262385</v>
      </c>
      <c r="I138" s="13">
        <v>3290.3087132271266</v>
      </c>
      <c r="J138" s="13">
        <v>3219.5965722375968</v>
      </c>
      <c r="K138" s="13">
        <v>3168.3998423294793</v>
      </c>
      <c r="L138" s="13">
        <v>3330.989230404075</v>
      </c>
      <c r="M138" s="13">
        <v>3061.1192167514737</v>
      </c>
      <c r="N138" s="13">
        <v>3434.9689609072266</v>
      </c>
      <c r="O138" s="13">
        <v>3494.934740744673</v>
      </c>
      <c r="P138" s="13">
        <v>3507.6915364118395</v>
      </c>
      <c r="Q138" s="13">
        <v>3484.232666445354</v>
      </c>
      <c r="R138" s="13">
        <v>4988.3891218776153</v>
      </c>
      <c r="S138" s="13">
        <v>5217.2983394073281</v>
      </c>
      <c r="T138" s="13">
        <v>5650.3244690860902</v>
      </c>
      <c r="U138" s="13">
        <v>5159.5594236257912</v>
      </c>
      <c r="V138" s="13">
        <v>5167.5995717246178</v>
      </c>
      <c r="W138" s="13">
        <v>5413.6105102362371</v>
      </c>
      <c r="X138" s="13">
        <v>5840.2226105840855</v>
      </c>
      <c r="Y138" s="13">
        <v>5275.1552121436653</v>
      </c>
      <c r="Z138" s="13">
        <v>5140.5389818712738</v>
      </c>
      <c r="AA138" s="13">
        <v>5240.7647455047918</v>
      </c>
      <c r="AB138" s="13">
        <v>5448.5615235522037</v>
      </c>
      <c r="AC138" s="13">
        <v>5397.4478138898303</v>
      </c>
      <c r="AD138" s="14">
        <f t="shared" si="106"/>
        <v>8139.3943802142394</v>
      </c>
      <c r="AE138" s="14">
        <f t="shared" si="107"/>
        <v>8348.8821380740537</v>
      </c>
      <c r="AF138" s="14">
        <f t="shared" si="108"/>
        <v>8945.7549601123283</v>
      </c>
      <c r="AG138" s="14">
        <f t="shared" si="109"/>
        <v>8449.8681368529178</v>
      </c>
      <c r="AH138" s="164">
        <v>8387.1961439622137</v>
      </c>
      <c r="AI138" s="164">
        <v>8582.0103525657178</v>
      </c>
      <c r="AJ138" s="164">
        <v>9171.2118409881605</v>
      </c>
      <c r="AK138" s="164">
        <v>8336.2744288951399</v>
      </c>
      <c r="AL138" s="14">
        <f t="shared" si="110"/>
        <v>8575.5079427785004</v>
      </c>
      <c r="AM138" s="14">
        <f t="shared" si="111"/>
        <v>8735.6994862494648</v>
      </c>
      <c r="AN138" s="14">
        <f t="shared" si="112"/>
        <v>8956.2530599640431</v>
      </c>
      <c r="AO138" s="14">
        <f t="shared" si="113"/>
        <v>8881.6804803351843</v>
      </c>
      <c r="AP138" s="13">
        <v>251332</v>
      </c>
      <c r="AQ138" s="13">
        <v>253322.084</v>
      </c>
      <c r="AR138" s="13">
        <v>255799.098</v>
      </c>
      <c r="AS138" s="14">
        <f t="shared" si="114"/>
        <v>1253.7222710743654</v>
      </c>
      <c r="AT138" s="14">
        <f t="shared" si="115"/>
        <v>1245.9948588586913</v>
      </c>
      <c r="AU138" s="14">
        <f t="shared" si="116"/>
        <v>1311.186196356309</v>
      </c>
      <c r="AV138" s="14">
        <f t="shared" si="117"/>
        <v>1298.8637473972174</v>
      </c>
      <c r="AW138" s="14">
        <f t="shared" si="118"/>
        <v>1270.9498206392445</v>
      </c>
      <c r="AX138" s="14">
        <f t="shared" si="119"/>
        <v>1250.7396877129272</v>
      </c>
      <c r="AY138" s="14">
        <f t="shared" si="120"/>
        <v>1314.9225593786268</v>
      </c>
      <c r="AZ138" s="14">
        <f t="shared" si="121"/>
        <v>1196.6888236452944</v>
      </c>
      <c r="BA138" s="14">
        <f t="shared" si="122"/>
        <v>1355.9690125189506</v>
      </c>
      <c r="BB138" s="14">
        <f t="shared" si="123"/>
        <v>1379.6407662368169</v>
      </c>
      <c r="BC138" s="14">
        <f t="shared" si="124"/>
        <v>1384.6765670899183</v>
      </c>
      <c r="BD138" s="14">
        <f t="shared" si="125"/>
        <v>1362.0973231286978</v>
      </c>
      <c r="BE138" s="14">
        <f t="shared" si="126"/>
        <v>1984.7807369843931</v>
      </c>
      <c r="BF138" s="14">
        <f t="shared" si="127"/>
        <v>2075.8591581682108</v>
      </c>
      <c r="BG138" s="14">
        <f t="shared" si="128"/>
        <v>2248.1516357193236</v>
      </c>
      <c r="BH138" s="14">
        <f t="shared" si="129"/>
        <v>2036.7586363397322</v>
      </c>
      <c r="BI138" s="14">
        <f t="shared" si="130"/>
        <v>2039.9325199474586</v>
      </c>
      <c r="BJ138" s="14">
        <f t="shared" si="131"/>
        <v>2137.0464133068781</v>
      </c>
      <c r="BK138" s="14">
        <f t="shared" si="132"/>
        <v>2305.4534047588545</v>
      </c>
      <c r="BL138" s="14">
        <f t="shared" si="133"/>
        <v>2062.2258848401666</v>
      </c>
      <c r="BM138" s="14">
        <f t="shared" si="134"/>
        <v>2029.2502338135171</v>
      </c>
      <c r="BN138" s="14">
        <f t="shared" si="135"/>
        <v>2068.8147921224236</v>
      </c>
      <c r="BO138" s="14">
        <f t="shared" si="136"/>
        <v>2150.8434785939166</v>
      </c>
      <c r="BP138" s="14">
        <f t="shared" si="137"/>
        <v>2110.0339508976026</v>
      </c>
      <c r="BQ138" s="14">
        <f t="shared" si="138"/>
        <v>3238.503008058759</v>
      </c>
      <c r="BR138" s="14">
        <f t="shared" si="139"/>
        <v>3321.8540170269021</v>
      </c>
      <c r="BS138" s="14">
        <f t="shared" si="140"/>
        <v>3559.3378320756328</v>
      </c>
      <c r="BT138" s="14">
        <f t="shared" si="141"/>
        <v>3335.6223837369498</v>
      </c>
      <c r="BU138" s="14">
        <f t="shared" si="142"/>
        <v>3310.8823405867029</v>
      </c>
      <c r="BV138" s="14">
        <f t="shared" si="143"/>
        <v>3387.7861010198062</v>
      </c>
      <c r="BW138" s="14">
        <f t="shared" si="144"/>
        <v>3620.3759641374818</v>
      </c>
      <c r="BX138" s="14">
        <f t="shared" si="145"/>
        <v>3258.9147084854617</v>
      </c>
      <c r="BY138" s="14">
        <f t="shared" si="146"/>
        <v>3385.2192463324673</v>
      </c>
      <c r="BZ138" s="14">
        <f t="shared" si="147"/>
        <v>3448.4555583592405</v>
      </c>
      <c r="CA138" s="14">
        <f t="shared" si="148"/>
        <v>3535.5200456838347</v>
      </c>
      <c r="CB138" s="14">
        <f t="shared" si="149"/>
        <v>3472.1312740263002</v>
      </c>
    </row>
    <row r="139" spans="1:80" x14ac:dyDescent="0.3">
      <c r="A139" t="s">
        <v>232</v>
      </c>
      <c r="B139" t="s">
        <v>263</v>
      </c>
      <c r="C139" t="s">
        <v>274</v>
      </c>
      <c r="D139" t="s">
        <v>581</v>
      </c>
      <c r="E139" t="s">
        <v>582</v>
      </c>
      <c r="F139" s="13">
        <v>2734.0641335283135</v>
      </c>
      <c r="G139" s="13">
        <v>2555.138636632887</v>
      </c>
      <c r="H139" s="13">
        <v>2457.0481948891597</v>
      </c>
      <c r="I139" s="13">
        <v>2558.8485758956335</v>
      </c>
      <c r="J139" s="13">
        <v>2791.161348054613</v>
      </c>
      <c r="K139" s="13">
        <v>2781.4078406702979</v>
      </c>
      <c r="L139" s="13">
        <v>2864.4070990160976</v>
      </c>
      <c r="M139" s="13">
        <v>2831.7454435386171</v>
      </c>
      <c r="N139" s="13">
        <v>2721.0459581736959</v>
      </c>
      <c r="O139" s="13">
        <v>2633.6851500219259</v>
      </c>
      <c r="P139" s="13">
        <v>2793.3554560375451</v>
      </c>
      <c r="Q139" s="13">
        <v>2727.2246265457134</v>
      </c>
      <c r="R139" s="13">
        <v>6515.6461843897414</v>
      </c>
      <c r="S139" s="13">
        <v>6307.5443217640241</v>
      </c>
      <c r="T139" s="13">
        <v>6684.8159286623904</v>
      </c>
      <c r="U139" s="13">
        <v>6866.4829789270534</v>
      </c>
      <c r="V139" s="13">
        <v>6382.7443014034088</v>
      </c>
      <c r="W139" s="13">
        <v>6232.9549596587185</v>
      </c>
      <c r="X139" s="13">
        <v>6753.1519427077992</v>
      </c>
      <c r="Y139" s="13">
        <v>6693.9365532370366</v>
      </c>
      <c r="Z139" s="13">
        <v>6675.7793659596473</v>
      </c>
      <c r="AA139" s="13">
        <v>6922.3057567477172</v>
      </c>
      <c r="AB139" s="13">
        <v>7198.8386612693921</v>
      </c>
      <c r="AC139" s="13">
        <v>6992.0204795333211</v>
      </c>
      <c r="AD139" s="14">
        <f t="shared" si="106"/>
        <v>9249.7103179180558</v>
      </c>
      <c r="AE139" s="14">
        <f t="shared" si="107"/>
        <v>8862.682958396912</v>
      </c>
      <c r="AF139" s="14">
        <f t="shared" si="108"/>
        <v>9141.8641235515497</v>
      </c>
      <c r="AG139" s="14">
        <f t="shared" si="109"/>
        <v>9425.3315548226874</v>
      </c>
      <c r="AH139" s="164">
        <v>9173.9056494580218</v>
      </c>
      <c r="AI139" s="164">
        <v>9014.362800329016</v>
      </c>
      <c r="AJ139" s="164">
        <v>9617.5590417238964</v>
      </c>
      <c r="AK139" s="164">
        <v>9525.6819967756546</v>
      </c>
      <c r="AL139" s="14">
        <f t="shared" si="110"/>
        <v>9396.8253241333441</v>
      </c>
      <c r="AM139" s="14">
        <f t="shared" si="111"/>
        <v>9555.9909067696426</v>
      </c>
      <c r="AN139" s="14">
        <f t="shared" si="112"/>
        <v>9992.1941173069372</v>
      </c>
      <c r="AO139" s="14">
        <f t="shared" si="113"/>
        <v>9719.2451060790336</v>
      </c>
      <c r="AP139" s="13">
        <v>325460</v>
      </c>
      <c r="AQ139" s="13">
        <v>327716.897</v>
      </c>
      <c r="AR139" s="13">
        <v>330221.31300000002</v>
      </c>
      <c r="AS139" s="14">
        <f t="shared" si="114"/>
        <v>840.06149251161844</v>
      </c>
      <c r="AT139" s="14">
        <f t="shared" si="115"/>
        <v>785.08530591559247</v>
      </c>
      <c r="AU139" s="14">
        <f t="shared" si="116"/>
        <v>754.94628983259383</v>
      </c>
      <c r="AV139" s="14">
        <f t="shared" si="117"/>
        <v>780.81069341250156</v>
      </c>
      <c r="AW139" s="14">
        <f t="shared" si="118"/>
        <v>851.69894308336904</v>
      </c>
      <c r="AX139" s="14">
        <f t="shared" si="119"/>
        <v>848.7227439695605</v>
      </c>
      <c r="AY139" s="14">
        <f t="shared" si="120"/>
        <v>874.04925569525869</v>
      </c>
      <c r="AZ139" s="14">
        <f t="shared" si="121"/>
        <v>857.52958154418604</v>
      </c>
      <c r="BA139" s="14">
        <f t="shared" si="122"/>
        <v>830.30383330332086</v>
      </c>
      <c r="BB139" s="14">
        <f t="shared" si="123"/>
        <v>803.64643206722599</v>
      </c>
      <c r="BC139" s="14">
        <f t="shared" si="124"/>
        <v>852.36845631354345</v>
      </c>
      <c r="BD139" s="14">
        <f t="shared" si="125"/>
        <v>825.87783379860559</v>
      </c>
      <c r="BE139" s="14">
        <f t="shared" si="126"/>
        <v>2001.9806379861552</v>
      </c>
      <c r="BF139" s="14">
        <f t="shared" si="127"/>
        <v>1938.0397965230823</v>
      </c>
      <c r="BG139" s="14">
        <f t="shared" si="128"/>
        <v>2053.9592971985467</v>
      </c>
      <c r="BH139" s="14">
        <f t="shared" si="129"/>
        <v>2095.2483810827289</v>
      </c>
      <c r="BI139" s="14">
        <f t="shared" si="130"/>
        <v>1947.6396730936362</v>
      </c>
      <c r="BJ139" s="14">
        <f t="shared" si="131"/>
        <v>1901.9327403367665</v>
      </c>
      <c r="BK139" s="14">
        <f t="shared" si="132"/>
        <v>2060.666387521605</v>
      </c>
      <c r="BL139" s="14">
        <f t="shared" si="133"/>
        <v>2027.1061526658748</v>
      </c>
      <c r="BM139" s="14">
        <f t="shared" si="134"/>
        <v>2037.0568094203722</v>
      </c>
      <c r="BN139" s="14">
        <f t="shared" si="135"/>
        <v>2112.2822228930472</v>
      </c>
      <c r="BO139" s="14">
        <f t="shared" si="136"/>
        <v>2196.6638666389522</v>
      </c>
      <c r="BP139" s="14">
        <f t="shared" si="137"/>
        <v>2117.3740774064818</v>
      </c>
      <c r="BQ139" s="14">
        <f t="shared" si="138"/>
        <v>2842.0421304977745</v>
      </c>
      <c r="BR139" s="14">
        <f t="shared" si="139"/>
        <v>2723.1251024386752</v>
      </c>
      <c r="BS139" s="14">
        <f t="shared" si="140"/>
        <v>2808.9055870311404</v>
      </c>
      <c r="BT139" s="14">
        <f t="shared" si="141"/>
        <v>2876.0590744952306</v>
      </c>
      <c r="BU139" s="14">
        <f t="shared" si="142"/>
        <v>2799.3386161770054</v>
      </c>
      <c r="BV139" s="14">
        <f t="shared" si="143"/>
        <v>2750.6554843063268</v>
      </c>
      <c r="BW139" s="14">
        <f t="shared" si="144"/>
        <v>2934.7156432168636</v>
      </c>
      <c r="BX139" s="14">
        <f t="shared" si="145"/>
        <v>2884.6357342100609</v>
      </c>
      <c r="BY139" s="14">
        <f t="shared" si="146"/>
        <v>2867.3606427236932</v>
      </c>
      <c r="BZ139" s="14">
        <f t="shared" si="147"/>
        <v>2915.9286549602725</v>
      </c>
      <c r="CA139" s="14">
        <f t="shared" si="148"/>
        <v>3049.0323229524956</v>
      </c>
      <c r="CB139" s="14">
        <f t="shared" si="149"/>
        <v>2943.2519112050873</v>
      </c>
    </row>
    <row r="140" spans="1:80" x14ac:dyDescent="0.3">
      <c r="A140" t="s">
        <v>226</v>
      </c>
      <c r="B140" t="s">
        <v>236</v>
      </c>
      <c r="C140" t="s">
        <v>243</v>
      </c>
      <c r="D140" t="s">
        <v>583</v>
      </c>
      <c r="E140" t="s">
        <v>584</v>
      </c>
      <c r="F140" s="13">
        <v>2814.906569779273</v>
      </c>
      <c r="G140" s="13">
        <v>2931.2686218359459</v>
      </c>
      <c r="H140" s="13">
        <v>3366.5599669774683</v>
      </c>
      <c r="I140" s="13">
        <v>3335.541883664182</v>
      </c>
      <c r="J140" s="13">
        <v>3273.4537287135036</v>
      </c>
      <c r="K140" s="13">
        <v>3020.0632227881301</v>
      </c>
      <c r="L140" s="13">
        <v>3230.4631302235466</v>
      </c>
      <c r="M140" s="13">
        <v>3352.9442895543179</v>
      </c>
      <c r="N140" s="13">
        <v>4131.4258757764219</v>
      </c>
      <c r="O140" s="13">
        <v>4830.0391663093942</v>
      </c>
      <c r="P140" s="13">
        <v>5446.3261858525811</v>
      </c>
      <c r="Q140" s="13">
        <v>5176.776036696996</v>
      </c>
      <c r="R140" s="13">
        <v>6400.416467133462</v>
      </c>
      <c r="S140" s="13">
        <v>6384.2310935468049</v>
      </c>
      <c r="T140" s="13">
        <v>6442.7764971715987</v>
      </c>
      <c r="U140" s="13">
        <v>6549.8652195107115</v>
      </c>
      <c r="V140" s="13">
        <v>6437.4642075933925</v>
      </c>
      <c r="W140" s="13">
        <v>6507.7083274714787</v>
      </c>
      <c r="X140" s="13">
        <v>6660.8694639070945</v>
      </c>
      <c r="Y140" s="13">
        <v>6604.011965883019</v>
      </c>
      <c r="Z140" s="13">
        <v>6764.8972505252605</v>
      </c>
      <c r="AA140" s="13">
        <v>6717.4840995445193</v>
      </c>
      <c r="AB140" s="13">
        <v>6935.3219358153856</v>
      </c>
      <c r="AC140" s="13">
        <v>7035.5646173484965</v>
      </c>
      <c r="AD140" s="14">
        <f t="shared" si="106"/>
        <v>9215.3230369127341</v>
      </c>
      <c r="AE140" s="14">
        <f t="shared" si="107"/>
        <v>9315.4997153827499</v>
      </c>
      <c r="AF140" s="14">
        <f t="shared" si="108"/>
        <v>9809.3364641490662</v>
      </c>
      <c r="AG140" s="14">
        <f t="shared" si="109"/>
        <v>9885.4071031748936</v>
      </c>
      <c r="AH140" s="164">
        <v>9710.9179363068961</v>
      </c>
      <c r="AI140" s="164">
        <v>9527.7715502596075</v>
      </c>
      <c r="AJ140" s="164">
        <v>9891.332594130643</v>
      </c>
      <c r="AK140" s="164">
        <v>9956.9562554373369</v>
      </c>
      <c r="AL140" s="14">
        <f t="shared" si="110"/>
        <v>10896.323126301682</v>
      </c>
      <c r="AM140" s="14">
        <f t="shared" si="111"/>
        <v>11547.523265853913</v>
      </c>
      <c r="AN140" s="14">
        <f t="shared" si="112"/>
        <v>12381.648121667968</v>
      </c>
      <c r="AO140" s="14">
        <f t="shared" si="113"/>
        <v>12212.340654045493</v>
      </c>
      <c r="AP140" s="13">
        <v>274589</v>
      </c>
      <c r="AQ140" s="13">
        <v>275263.17</v>
      </c>
      <c r="AR140" s="13">
        <v>275671.88799999998</v>
      </c>
      <c r="AS140" s="14">
        <f t="shared" si="114"/>
        <v>1025.1344991165972</v>
      </c>
      <c r="AT140" s="14">
        <f t="shared" si="115"/>
        <v>1067.5113066568383</v>
      </c>
      <c r="AU140" s="14">
        <f t="shared" si="116"/>
        <v>1226.035990872711</v>
      </c>
      <c r="AV140" s="14">
        <f t="shared" si="117"/>
        <v>1211.7646845613897</v>
      </c>
      <c r="AW140" s="14">
        <f t="shared" si="118"/>
        <v>1189.2087592806199</v>
      </c>
      <c r="AX140" s="14">
        <f t="shared" si="119"/>
        <v>1097.1548510424152</v>
      </c>
      <c r="AY140" s="14">
        <f t="shared" si="120"/>
        <v>1173.5907605160353</v>
      </c>
      <c r="AZ140" s="14">
        <f t="shared" si="121"/>
        <v>1216.2808162558522</v>
      </c>
      <c r="BA140" s="14">
        <f t="shared" si="122"/>
        <v>1500.9003477568112</v>
      </c>
      <c r="BB140" s="14">
        <f t="shared" si="123"/>
        <v>1754.698663940183</v>
      </c>
      <c r="BC140" s="14">
        <f t="shared" si="124"/>
        <v>1978.5887759167276</v>
      </c>
      <c r="BD140" s="14">
        <f t="shared" si="125"/>
        <v>1877.8759322376013</v>
      </c>
      <c r="BE140" s="14">
        <f t="shared" si="126"/>
        <v>2330.9078175503978</v>
      </c>
      <c r="BF140" s="14">
        <f t="shared" si="127"/>
        <v>2325.0134177067566</v>
      </c>
      <c r="BG140" s="14">
        <f t="shared" si="128"/>
        <v>2346.334520746133</v>
      </c>
      <c r="BH140" s="14">
        <f t="shared" si="129"/>
        <v>2379.4920401122722</v>
      </c>
      <c r="BI140" s="14">
        <f t="shared" si="130"/>
        <v>2338.6580222822372</v>
      </c>
      <c r="BJ140" s="14">
        <f t="shared" si="131"/>
        <v>2364.1769174828146</v>
      </c>
      <c r="BK140" s="14">
        <f t="shared" si="132"/>
        <v>2419.8186280812993</v>
      </c>
      <c r="BL140" s="14">
        <f t="shared" si="133"/>
        <v>2395.6058827017646</v>
      </c>
      <c r="BM140" s="14">
        <f t="shared" si="134"/>
        <v>2457.6107477528726</v>
      </c>
      <c r="BN140" s="14">
        <f t="shared" si="135"/>
        <v>2440.3860856301694</v>
      </c>
      <c r="BO140" s="14">
        <f t="shared" si="136"/>
        <v>2519.524110623076</v>
      </c>
      <c r="BP140" s="14">
        <f t="shared" si="137"/>
        <v>2552.151642444041</v>
      </c>
      <c r="BQ140" s="14">
        <f t="shared" si="138"/>
        <v>3356.0423166669948</v>
      </c>
      <c r="BR140" s="14">
        <f t="shared" si="139"/>
        <v>3392.5247243635945</v>
      </c>
      <c r="BS140" s="14">
        <f t="shared" si="140"/>
        <v>3572.3705116188435</v>
      </c>
      <c r="BT140" s="14">
        <f t="shared" si="141"/>
        <v>3591.2567246736617</v>
      </c>
      <c r="BU140" s="14">
        <f t="shared" si="142"/>
        <v>3527.8667815628573</v>
      </c>
      <c r="BV140" s="14">
        <f t="shared" si="143"/>
        <v>3461.3317685252291</v>
      </c>
      <c r="BW140" s="14">
        <f t="shared" si="144"/>
        <v>3593.4093885973352</v>
      </c>
      <c r="BX140" s="14">
        <f t="shared" si="145"/>
        <v>3611.8866989576163</v>
      </c>
      <c r="BY140" s="14">
        <f t="shared" si="146"/>
        <v>3958.5110955096834</v>
      </c>
      <c r="BZ140" s="14">
        <f t="shared" si="147"/>
        <v>4195.0847495703529</v>
      </c>
      <c r="CA140" s="14">
        <f t="shared" si="148"/>
        <v>4498.1128865398041</v>
      </c>
      <c r="CB140" s="14">
        <f t="shared" si="149"/>
        <v>4430.0275746816424</v>
      </c>
    </row>
    <row r="141" spans="1:80" x14ac:dyDescent="0.3">
      <c r="A141" t="s">
        <v>226</v>
      </c>
      <c r="B141" t="s">
        <v>245</v>
      </c>
      <c r="C141" t="s">
        <v>220</v>
      </c>
      <c r="D141" t="s">
        <v>585</v>
      </c>
      <c r="E141" t="s">
        <v>586</v>
      </c>
      <c r="F141" s="13">
        <v>3375.5776089893006</v>
      </c>
      <c r="G141" s="13">
        <v>3526.8361924308706</v>
      </c>
      <c r="H141" s="13">
        <v>3497.7392473213022</v>
      </c>
      <c r="I141" s="13">
        <v>3356.9065186880448</v>
      </c>
      <c r="J141" s="13">
        <v>3767.5985122079378</v>
      </c>
      <c r="K141" s="13">
        <v>3798.9742195357312</v>
      </c>
      <c r="L141" s="13">
        <v>3387.5714539376158</v>
      </c>
      <c r="M141" s="13">
        <v>3519.2335492689508</v>
      </c>
      <c r="N141" s="13">
        <v>3416.5955097948554</v>
      </c>
      <c r="O141" s="13">
        <v>3438.9836378488135</v>
      </c>
      <c r="P141" s="13">
        <v>3417.3837859872865</v>
      </c>
      <c r="Q141" s="13">
        <v>3437.0518143312529</v>
      </c>
      <c r="R141" s="13">
        <v>10186.438515394453</v>
      </c>
      <c r="S141" s="13">
        <v>10574.782963546601</v>
      </c>
      <c r="T141" s="13">
        <v>10782.261871508226</v>
      </c>
      <c r="U141" s="13">
        <v>10704.160099860595</v>
      </c>
      <c r="V141" s="13">
        <v>10472.70275337889</v>
      </c>
      <c r="W141" s="13">
        <v>10426.779558400816</v>
      </c>
      <c r="X141" s="13">
        <v>10463.689912884282</v>
      </c>
      <c r="Y141" s="13">
        <v>10589.918937796279</v>
      </c>
      <c r="Z141" s="13">
        <v>10672.633653071873</v>
      </c>
      <c r="AA141" s="13">
        <v>10390.160030127234</v>
      </c>
      <c r="AB141" s="13">
        <v>10784.743014768977</v>
      </c>
      <c r="AC141" s="13">
        <v>11067.728339801344</v>
      </c>
      <c r="AD141" s="14">
        <f t="shared" si="106"/>
        <v>13562.016124383754</v>
      </c>
      <c r="AE141" s="14">
        <f t="shared" si="107"/>
        <v>14101.619155977471</v>
      </c>
      <c r="AF141" s="14">
        <f t="shared" si="108"/>
        <v>14280.001118829528</v>
      </c>
      <c r="AG141" s="14">
        <f t="shared" si="109"/>
        <v>14061.066618548641</v>
      </c>
      <c r="AH141" s="164">
        <v>14240.30126558683</v>
      </c>
      <c r="AI141" s="164">
        <v>14225.753777936548</v>
      </c>
      <c r="AJ141" s="164">
        <v>13851.261366821898</v>
      </c>
      <c r="AK141" s="164">
        <v>14109.152487065228</v>
      </c>
      <c r="AL141" s="14">
        <f t="shared" si="110"/>
        <v>14089.229162866728</v>
      </c>
      <c r="AM141" s="14">
        <f t="shared" si="111"/>
        <v>13829.143667976048</v>
      </c>
      <c r="AN141" s="14">
        <f t="shared" si="112"/>
        <v>14202.126800756265</v>
      </c>
      <c r="AO141" s="14">
        <f t="shared" si="113"/>
        <v>14504.780154132597</v>
      </c>
      <c r="AP141" s="13">
        <v>577789</v>
      </c>
      <c r="AQ141" s="13">
        <v>581887.19700000004</v>
      </c>
      <c r="AR141" s="13">
        <v>585242.87600000005</v>
      </c>
      <c r="AS141" s="14">
        <f t="shared" si="114"/>
        <v>584.22323875831842</v>
      </c>
      <c r="AT141" s="14">
        <f t="shared" si="115"/>
        <v>610.40210049531413</v>
      </c>
      <c r="AU141" s="14">
        <f t="shared" si="116"/>
        <v>605.36618857771646</v>
      </c>
      <c r="AV141" s="14">
        <f t="shared" si="117"/>
        <v>576.89987612634218</v>
      </c>
      <c r="AW141" s="14">
        <f t="shared" si="118"/>
        <v>647.47919040534202</v>
      </c>
      <c r="AX141" s="14">
        <f t="shared" si="119"/>
        <v>652.87125049698091</v>
      </c>
      <c r="AY141" s="14">
        <f t="shared" si="120"/>
        <v>582.16978675638666</v>
      </c>
      <c r="AZ141" s="14">
        <f t="shared" si="121"/>
        <v>601.32872924863261</v>
      </c>
      <c r="BA141" s="14">
        <f t="shared" si="122"/>
        <v>587.15770469080371</v>
      </c>
      <c r="BB141" s="14">
        <f t="shared" si="123"/>
        <v>591.00520780985892</v>
      </c>
      <c r="BC141" s="14">
        <f t="shared" si="124"/>
        <v>587.29317359207789</v>
      </c>
      <c r="BD141" s="14">
        <f t="shared" si="125"/>
        <v>587.28639942150323</v>
      </c>
      <c r="BE141" s="14">
        <f t="shared" si="126"/>
        <v>1763.0031924101106</v>
      </c>
      <c r="BF141" s="14">
        <f t="shared" si="127"/>
        <v>1830.2153491233998</v>
      </c>
      <c r="BG141" s="14">
        <f t="shared" si="128"/>
        <v>1866.1244626512839</v>
      </c>
      <c r="BH141" s="14">
        <f t="shared" si="129"/>
        <v>1839.5593089257461</v>
      </c>
      <c r="BI141" s="14">
        <f t="shared" si="130"/>
        <v>1799.7822958422796</v>
      </c>
      <c r="BJ141" s="14">
        <f t="shared" si="131"/>
        <v>1791.8901828666314</v>
      </c>
      <c r="BK141" s="14">
        <f t="shared" si="132"/>
        <v>1798.2333976123348</v>
      </c>
      <c r="BL141" s="14">
        <f t="shared" si="133"/>
        <v>1809.4913021711484</v>
      </c>
      <c r="BM141" s="14">
        <f t="shared" si="134"/>
        <v>1834.1413435621391</v>
      </c>
      <c r="BN141" s="14">
        <f t="shared" si="135"/>
        <v>1785.5969479471521</v>
      </c>
      <c r="BO141" s="14">
        <f t="shared" si="136"/>
        <v>1853.4078547132865</v>
      </c>
      <c r="BP141" s="14">
        <f t="shared" si="137"/>
        <v>1891.1342271172462</v>
      </c>
      <c r="BQ141" s="14">
        <f t="shared" si="138"/>
        <v>2347.2264311684289</v>
      </c>
      <c r="BR141" s="14">
        <f t="shared" si="139"/>
        <v>2440.6174496187141</v>
      </c>
      <c r="BS141" s="14">
        <f t="shared" si="140"/>
        <v>2471.4906512290004</v>
      </c>
      <c r="BT141" s="14">
        <f t="shared" si="141"/>
        <v>2416.4591850520883</v>
      </c>
      <c r="BU141" s="14">
        <f t="shared" si="142"/>
        <v>2447.2614862476221</v>
      </c>
      <c r="BV141" s="14">
        <f t="shared" si="143"/>
        <v>2444.7614333636125</v>
      </c>
      <c r="BW141" s="14">
        <f t="shared" si="144"/>
        <v>2380.4031843687217</v>
      </c>
      <c r="BX141" s="14">
        <f t="shared" si="145"/>
        <v>2410.8200314197807</v>
      </c>
      <c r="BY141" s="14">
        <f t="shared" si="146"/>
        <v>2421.2990482529431</v>
      </c>
      <c r="BZ141" s="14">
        <f t="shared" si="147"/>
        <v>2376.6021557570111</v>
      </c>
      <c r="CA141" s="14">
        <f t="shared" si="148"/>
        <v>2440.7010283053646</v>
      </c>
      <c r="CB141" s="14">
        <f t="shared" si="149"/>
        <v>2478.4206265387493</v>
      </c>
    </row>
    <row r="142" spans="1:80" x14ac:dyDescent="0.3">
      <c r="A142" t="s">
        <v>232</v>
      </c>
      <c r="B142" t="s">
        <v>263</v>
      </c>
      <c r="C142" t="s">
        <v>268</v>
      </c>
      <c r="D142" t="s">
        <v>589</v>
      </c>
      <c r="E142" t="s">
        <v>590</v>
      </c>
      <c r="F142" s="13">
        <v>2257.5891235637723</v>
      </c>
      <c r="G142" s="13">
        <v>2092.6445647307301</v>
      </c>
      <c r="H142" s="13">
        <v>2260.2285891328102</v>
      </c>
      <c r="I142" s="13">
        <v>2362.7363064791393</v>
      </c>
      <c r="J142" s="13">
        <v>2198.8500558546289</v>
      </c>
      <c r="K142" s="13">
        <v>2150.3960215007687</v>
      </c>
      <c r="L142" s="13">
        <v>2381.4538390443377</v>
      </c>
      <c r="M142" s="13">
        <v>2279.9398246542405</v>
      </c>
      <c r="N142" s="13">
        <v>2513.7470980351791</v>
      </c>
      <c r="O142" s="13">
        <v>2481.0902136816635</v>
      </c>
      <c r="P142" s="13">
        <v>2705.217797767812</v>
      </c>
      <c r="Q142" s="13">
        <v>2856.8262059662111</v>
      </c>
      <c r="R142" s="13">
        <v>6327.9187444583258</v>
      </c>
      <c r="S142" s="13">
        <v>6319.8227462125296</v>
      </c>
      <c r="T142" s="13">
        <v>6458.6749372844388</v>
      </c>
      <c r="U142" s="13">
        <v>6563.2290076871395</v>
      </c>
      <c r="V142" s="13">
        <v>6311.9736089068538</v>
      </c>
      <c r="W142" s="13">
        <v>6160.7297337365817</v>
      </c>
      <c r="X142" s="13">
        <v>6451.4710375676405</v>
      </c>
      <c r="Y142" s="13">
        <v>6283.6737033230002</v>
      </c>
      <c r="Z142" s="13">
        <v>6420.9808941231349</v>
      </c>
      <c r="AA142" s="13">
        <v>6557.5328390335399</v>
      </c>
      <c r="AB142" s="13">
        <v>6710.4337207105291</v>
      </c>
      <c r="AC142" s="13">
        <v>6888.020000682799</v>
      </c>
      <c r="AD142" s="14">
        <f t="shared" si="106"/>
        <v>8585.5078680220977</v>
      </c>
      <c r="AE142" s="14">
        <f t="shared" si="107"/>
        <v>8412.4673109432588</v>
      </c>
      <c r="AF142" s="14">
        <f t="shared" si="108"/>
        <v>8718.9035264172489</v>
      </c>
      <c r="AG142" s="14">
        <f t="shared" si="109"/>
        <v>8925.9653141662784</v>
      </c>
      <c r="AH142" s="164">
        <v>8510.8236647614831</v>
      </c>
      <c r="AI142" s="164">
        <v>8311.1257552373499</v>
      </c>
      <c r="AJ142" s="164">
        <v>8832.9248766119781</v>
      </c>
      <c r="AK142" s="164">
        <v>8563.6135279772388</v>
      </c>
      <c r="AL142" s="14">
        <f t="shared" si="110"/>
        <v>8934.727992158314</v>
      </c>
      <c r="AM142" s="14">
        <f t="shared" si="111"/>
        <v>9038.6230527152038</v>
      </c>
      <c r="AN142" s="14">
        <f t="shared" si="112"/>
        <v>9415.651518478342</v>
      </c>
      <c r="AO142" s="14">
        <f t="shared" si="113"/>
        <v>9744.8462066490101</v>
      </c>
      <c r="AP142" s="13">
        <v>317459</v>
      </c>
      <c r="AQ142" s="13">
        <v>316693.57</v>
      </c>
      <c r="AR142" s="13">
        <v>318003.29300000001</v>
      </c>
      <c r="AS142" s="14">
        <f t="shared" si="114"/>
        <v>711.14352516821771</v>
      </c>
      <c r="AT142" s="14">
        <f t="shared" si="115"/>
        <v>659.18577351114004</v>
      </c>
      <c r="AU142" s="14">
        <f t="shared" si="116"/>
        <v>711.97496027292027</v>
      </c>
      <c r="AV142" s="14">
        <f t="shared" si="117"/>
        <v>746.06387066183231</v>
      </c>
      <c r="AW142" s="14">
        <f t="shared" si="118"/>
        <v>694.31471433241563</v>
      </c>
      <c r="AX142" s="14">
        <f t="shared" si="119"/>
        <v>679.01474017952705</v>
      </c>
      <c r="AY142" s="14">
        <f t="shared" si="120"/>
        <v>751.97416829281929</v>
      </c>
      <c r="AZ142" s="14">
        <f t="shared" si="121"/>
        <v>716.95478469596867</v>
      </c>
      <c r="BA142" s="14">
        <f t="shared" si="122"/>
        <v>793.74743795245956</v>
      </c>
      <c r="BB142" s="14">
        <f t="shared" si="123"/>
        <v>783.43561370117607</v>
      </c>
      <c r="BC142" s="14">
        <f t="shared" si="124"/>
        <v>854.20673295255483</v>
      </c>
      <c r="BD142" s="14">
        <f t="shared" si="125"/>
        <v>898.36371787703808</v>
      </c>
      <c r="BE142" s="14">
        <f t="shared" si="126"/>
        <v>1993.3026767104809</v>
      </c>
      <c r="BF142" s="14">
        <f t="shared" si="127"/>
        <v>1990.7524266795176</v>
      </c>
      <c r="BG142" s="14">
        <f t="shared" si="128"/>
        <v>2034.4910483824492</v>
      </c>
      <c r="BH142" s="14">
        <f t="shared" si="129"/>
        <v>2072.4225653483081</v>
      </c>
      <c r="BI142" s="14">
        <f t="shared" si="130"/>
        <v>1993.0854955175926</v>
      </c>
      <c r="BJ142" s="14">
        <f t="shared" si="131"/>
        <v>1945.328329127927</v>
      </c>
      <c r="BK142" s="14">
        <f t="shared" si="132"/>
        <v>2037.1335728627646</v>
      </c>
      <c r="BL142" s="14">
        <f t="shared" si="133"/>
        <v>1975.977557981766</v>
      </c>
      <c r="BM142" s="14">
        <f t="shared" si="134"/>
        <v>2027.505924456608</v>
      </c>
      <c r="BN142" s="14">
        <f t="shared" si="135"/>
        <v>2070.6239280556092</v>
      </c>
      <c r="BO142" s="14">
        <f t="shared" si="136"/>
        <v>2118.9043152061877</v>
      </c>
      <c r="BP142" s="14">
        <f t="shared" si="137"/>
        <v>2166.0215954690752</v>
      </c>
      <c r="BQ142" s="14">
        <f t="shared" si="138"/>
        <v>2704.4462018786985</v>
      </c>
      <c r="BR142" s="14">
        <f t="shared" si="139"/>
        <v>2649.9382001906574</v>
      </c>
      <c r="BS142" s="14">
        <f t="shared" si="140"/>
        <v>2746.4660086553695</v>
      </c>
      <c r="BT142" s="14">
        <f t="shared" si="141"/>
        <v>2818.4864360101401</v>
      </c>
      <c r="BU142" s="14">
        <f t="shared" si="142"/>
        <v>2687.4002098500082</v>
      </c>
      <c r="BV142" s="14">
        <f t="shared" si="143"/>
        <v>2624.3430693074538</v>
      </c>
      <c r="BW142" s="14">
        <f t="shared" si="144"/>
        <v>2789.1077411555839</v>
      </c>
      <c r="BX142" s="14">
        <f t="shared" si="145"/>
        <v>2692.9323426777341</v>
      </c>
      <c r="BY142" s="14">
        <f t="shared" si="146"/>
        <v>2821.2533624090674</v>
      </c>
      <c r="BZ142" s="14">
        <f t="shared" si="147"/>
        <v>2854.0595417567852</v>
      </c>
      <c r="CA142" s="14">
        <f t="shared" si="148"/>
        <v>2973.111048158743</v>
      </c>
      <c r="CB142" s="14">
        <f t="shared" si="149"/>
        <v>3064.3853133461139</v>
      </c>
    </row>
    <row r="143" spans="1:80" x14ac:dyDescent="0.3">
      <c r="A143" t="s">
        <v>259</v>
      </c>
      <c r="B143" t="s">
        <v>283</v>
      </c>
      <c r="C143" t="s">
        <v>307</v>
      </c>
      <c r="D143" t="s">
        <v>591</v>
      </c>
      <c r="E143" t="s">
        <v>592</v>
      </c>
      <c r="F143" s="13">
        <v>1573.7118465788712</v>
      </c>
      <c r="G143" s="13">
        <v>1529.2668477637021</v>
      </c>
      <c r="H143" s="13">
        <v>1710.333410436757</v>
      </c>
      <c r="I143" s="13">
        <v>1736.3800408710918</v>
      </c>
      <c r="J143" s="13">
        <v>1649.7717713058055</v>
      </c>
      <c r="K143" s="13">
        <v>1644.0077228973487</v>
      </c>
      <c r="L143" s="13">
        <v>1816.676166983749</v>
      </c>
      <c r="M143" s="13">
        <v>1671.9922584588082</v>
      </c>
      <c r="N143" s="13">
        <v>1901.113645800418</v>
      </c>
      <c r="O143" s="13">
        <v>1771.7960132934954</v>
      </c>
      <c r="P143" s="13">
        <v>1744.0373486682802</v>
      </c>
      <c r="Q143" s="13">
        <v>1818.8540194272614</v>
      </c>
      <c r="R143" s="13">
        <v>2693.3147581306071</v>
      </c>
      <c r="S143" s="13">
        <v>2587.548710143034</v>
      </c>
      <c r="T143" s="13">
        <v>2632.848983210587</v>
      </c>
      <c r="U143" s="13">
        <v>2579.7313152230317</v>
      </c>
      <c r="V143" s="13">
        <v>2481.2139932124396</v>
      </c>
      <c r="W143" s="13">
        <v>2516.9406427837489</v>
      </c>
      <c r="X143" s="13">
        <v>2598.3414969638279</v>
      </c>
      <c r="Y143" s="13">
        <v>2432.7636757803875</v>
      </c>
      <c r="Z143" s="13">
        <v>2585.141507626442</v>
      </c>
      <c r="AA143" s="13">
        <v>2645.3723846703888</v>
      </c>
      <c r="AB143" s="13">
        <v>2710.9522307838761</v>
      </c>
      <c r="AC143" s="13">
        <v>2626.7893119548685</v>
      </c>
      <c r="AD143" s="14">
        <f t="shared" si="106"/>
        <v>4267.0266047094783</v>
      </c>
      <c r="AE143" s="14">
        <f t="shared" si="107"/>
        <v>4116.8155579067361</v>
      </c>
      <c r="AF143" s="14">
        <f t="shared" si="108"/>
        <v>4343.1823936473438</v>
      </c>
      <c r="AG143" s="14">
        <f t="shared" si="109"/>
        <v>4316.111356094123</v>
      </c>
      <c r="AH143" s="164">
        <v>4130.9857645182447</v>
      </c>
      <c r="AI143" s="164">
        <v>4160.948365681098</v>
      </c>
      <c r="AJ143" s="164">
        <v>4415.0176639475767</v>
      </c>
      <c r="AK143" s="164">
        <v>4104.755934239196</v>
      </c>
      <c r="AL143" s="14">
        <f t="shared" si="110"/>
        <v>4486.2551534268605</v>
      </c>
      <c r="AM143" s="14">
        <f t="shared" si="111"/>
        <v>4417.1683979638838</v>
      </c>
      <c r="AN143" s="14">
        <f t="shared" si="112"/>
        <v>4454.9895794521562</v>
      </c>
      <c r="AO143" s="14">
        <f t="shared" si="113"/>
        <v>4445.6433313821299</v>
      </c>
      <c r="AP143" s="13">
        <v>148768</v>
      </c>
      <c r="AQ143" s="13">
        <v>149889.04699999999</v>
      </c>
      <c r="AR143" s="13">
        <v>150916.397</v>
      </c>
      <c r="AS143" s="14">
        <f t="shared" si="114"/>
        <v>1057.8295376551889</v>
      </c>
      <c r="AT143" s="14">
        <f t="shared" si="115"/>
        <v>1027.9541620265798</v>
      </c>
      <c r="AU143" s="14">
        <f t="shared" si="116"/>
        <v>1149.6648542944431</v>
      </c>
      <c r="AV143" s="14">
        <f t="shared" si="117"/>
        <v>1158.443579183669</v>
      </c>
      <c r="AW143" s="14">
        <f t="shared" si="118"/>
        <v>1100.6619925375905</v>
      </c>
      <c r="AX143" s="14">
        <f t="shared" si="119"/>
        <v>1096.8164491014134</v>
      </c>
      <c r="AY143" s="14">
        <f t="shared" si="120"/>
        <v>1212.0139552183216</v>
      </c>
      <c r="AZ143" s="14">
        <f t="shared" si="121"/>
        <v>1107.8930399185242</v>
      </c>
      <c r="BA143" s="14">
        <f t="shared" si="122"/>
        <v>1268.3472767696082</v>
      </c>
      <c r="BB143" s="14">
        <f t="shared" si="123"/>
        <v>1182.0717048748036</v>
      </c>
      <c r="BC143" s="14">
        <f t="shared" si="124"/>
        <v>1163.5522298492433</v>
      </c>
      <c r="BD143" s="14">
        <f t="shared" si="125"/>
        <v>1205.2063629820566</v>
      </c>
      <c r="BE143" s="14">
        <f t="shared" si="126"/>
        <v>1810.4126950221869</v>
      </c>
      <c r="BF143" s="14">
        <f t="shared" si="127"/>
        <v>1739.3180725310779</v>
      </c>
      <c r="BG143" s="14">
        <f t="shared" si="128"/>
        <v>1769.7683528787015</v>
      </c>
      <c r="BH143" s="14">
        <f t="shared" si="129"/>
        <v>1721.0939470600758</v>
      </c>
      <c r="BI143" s="14">
        <f t="shared" si="130"/>
        <v>1655.3671151251228</v>
      </c>
      <c r="BJ143" s="14">
        <f t="shared" si="131"/>
        <v>1679.2025122314299</v>
      </c>
      <c r="BK143" s="14">
        <f t="shared" si="132"/>
        <v>1733.5099188160348</v>
      </c>
      <c r="BL143" s="14">
        <f t="shared" si="133"/>
        <v>1611.994272418515</v>
      </c>
      <c r="BM143" s="14">
        <f t="shared" si="134"/>
        <v>1724.7034118686752</v>
      </c>
      <c r="BN143" s="14">
        <f t="shared" si="135"/>
        <v>1764.8870532016851</v>
      </c>
      <c r="BO143" s="14">
        <f t="shared" si="136"/>
        <v>1808.639313574311</v>
      </c>
      <c r="BP143" s="14">
        <f t="shared" si="137"/>
        <v>1740.5592527860763</v>
      </c>
      <c r="BQ143" s="14">
        <f t="shared" si="138"/>
        <v>2868.2422326773758</v>
      </c>
      <c r="BR143" s="14">
        <f t="shared" si="139"/>
        <v>2767.2722345576576</v>
      </c>
      <c r="BS143" s="14">
        <f t="shared" si="140"/>
        <v>2919.4332071731446</v>
      </c>
      <c r="BT143" s="14">
        <f t="shared" si="141"/>
        <v>2879.5375262437447</v>
      </c>
      <c r="BU143" s="14">
        <f t="shared" si="142"/>
        <v>2756.0291076627132</v>
      </c>
      <c r="BV143" s="14">
        <f t="shared" si="143"/>
        <v>2776.0189613328439</v>
      </c>
      <c r="BW143" s="14">
        <f t="shared" si="144"/>
        <v>2945.5238740343561</v>
      </c>
      <c r="BX143" s="14">
        <f t="shared" si="145"/>
        <v>2719.887312337039</v>
      </c>
      <c r="BY143" s="14">
        <f t="shared" si="146"/>
        <v>2993.0506886382836</v>
      </c>
      <c r="BZ143" s="14">
        <f t="shared" si="147"/>
        <v>2946.9587580764883</v>
      </c>
      <c r="CA143" s="14">
        <f t="shared" si="148"/>
        <v>2972.1915434235543</v>
      </c>
      <c r="CB143" s="14">
        <f t="shared" si="149"/>
        <v>2945.7656157681326</v>
      </c>
    </row>
    <row r="144" spans="1:80" x14ac:dyDescent="0.3">
      <c r="A144" t="s">
        <v>232</v>
      </c>
      <c r="B144" t="s">
        <v>263</v>
      </c>
      <c r="C144" t="s">
        <v>274</v>
      </c>
      <c r="D144" t="s">
        <v>593</v>
      </c>
      <c r="E144" t="s">
        <v>594</v>
      </c>
      <c r="F144" s="13">
        <v>2310.5217660532662</v>
      </c>
      <c r="G144" s="13">
        <v>2249.8058672553357</v>
      </c>
      <c r="H144" s="13">
        <v>2463.1694326921393</v>
      </c>
      <c r="I144" s="13">
        <v>2707.9357936654469</v>
      </c>
      <c r="J144" s="13">
        <v>2818.2327819202233</v>
      </c>
      <c r="K144" s="13">
        <v>2789.5273939941262</v>
      </c>
      <c r="L144" s="13">
        <v>2875.9320881519507</v>
      </c>
      <c r="M144" s="13">
        <v>2849.429627268391</v>
      </c>
      <c r="N144" s="13">
        <v>2871.284894887754</v>
      </c>
      <c r="O144" s="13">
        <v>2961.0794106625954</v>
      </c>
      <c r="P144" s="13">
        <v>3046.0759769322794</v>
      </c>
      <c r="Q144" s="13">
        <v>2857.9172537547001</v>
      </c>
      <c r="R144" s="13">
        <v>3978.2871483679874</v>
      </c>
      <c r="S144" s="13">
        <v>4009.9136423409564</v>
      </c>
      <c r="T144" s="13">
        <v>4332.9656550973314</v>
      </c>
      <c r="U144" s="13">
        <v>4373.4149027973635</v>
      </c>
      <c r="V144" s="13">
        <v>4129.8989388213813</v>
      </c>
      <c r="W144" s="13">
        <v>4088.0595047039728</v>
      </c>
      <c r="X144" s="13">
        <v>4214.4414110228627</v>
      </c>
      <c r="Y144" s="13">
        <v>4175.1460757050763</v>
      </c>
      <c r="Z144" s="13">
        <v>4447.4138183915538</v>
      </c>
      <c r="AA144" s="13">
        <v>4666.3847993875779</v>
      </c>
      <c r="AB144" s="13">
        <v>4619.2406724869434</v>
      </c>
      <c r="AC144" s="13">
        <v>4409.4842364123579</v>
      </c>
      <c r="AD144" s="14">
        <f t="shared" si="106"/>
        <v>6288.8089144212536</v>
      </c>
      <c r="AE144" s="14">
        <f t="shared" si="107"/>
        <v>6259.7195095962925</v>
      </c>
      <c r="AF144" s="14">
        <f t="shared" si="108"/>
        <v>6796.1350877894711</v>
      </c>
      <c r="AG144" s="14">
        <f t="shared" si="109"/>
        <v>7081.3506964628104</v>
      </c>
      <c r="AH144" s="164">
        <v>6948.131720741605</v>
      </c>
      <c r="AI144" s="164">
        <v>6877.5868986980986</v>
      </c>
      <c r="AJ144" s="164">
        <v>7090.3734991748133</v>
      </c>
      <c r="AK144" s="164">
        <v>7024.5757029734668</v>
      </c>
      <c r="AL144" s="14">
        <f t="shared" si="110"/>
        <v>7318.6987132793074</v>
      </c>
      <c r="AM144" s="14">
        <f t="shared" si="111"/>
        <v>7627.4642100501733</v>
      </c>
      <c r="AN144" s="14">
        <f t="shared" si="112"/>
        <v>7665.3166494192228</v>
      </c>
      <c r="AO144" s="14">
        <f t="shared" si="113"/>
        <v>7267.401490167058</v>
      </c>
      <c r="AP144" s="13">
        <v>213933</v>
      </c>
      <c r="AQ144" s="13">
        <v>214078.40599999999</v>
      </c>
      <c r="AR144" s="13">
        <v>215186.351</v>
      </c>
      <c r="AS144" s="14">
        <f t="shared" si="114"/>
        <v>1080.0212057294882</v>
      </c>
      <c r="AT144" s="14">
        <f t="shared" si="115"/>
        <v>1051.6404048254994</v>
      </c>
      <c r="AU144" s="14">
        <f t="shared" si="116"/>
        <v>1151.3742305731885</v>
      </c>
      <c r="AV144" s="14">
        <f t="shared" si="117"/>
        <v>1264.9271097737187</v>
      </c>
      <c r="AW144" s="14">
        <f t="shared" si="118"/>
        <v>1316.4488817803619</v>
      </c>
      <c r="AX144" s="14">
        <f t="shared" si="119"/>
        <v>1303.0400618706617</v>
      </c>
      <c r="AY144" s="14">
        <f t="shared" si="120"/>
        <v>1343.401299499563</v>
      </c>
      <c r="AZ144" s="14">
        <f t="shared" si="121"/>
        <v>1324.168384298868</v>
      </c>
      <c r="BA144" s="14">
        <f t="shared" si="122"/>
        <v>1341.2305092031347</v>
      </c>
      <c r="BB144" s="14">
        <f t="shared" si="123"/>
        <v>1383.1751954760889</v>
      </c>
      <c r="BC144" s="14">
        <f t="shared" si="124"/>
        <v>1422.8786704121292</v>
      </c>
      <c r="BD144" s="14">
        <f t="shared" si="125"/>
        <v>1328.1126988182907</v>
      </c>
      <c r="BE144" s="14">
        <f t="shared" si="126"/>
        <v>1859.5948957701651</v>
      </c>
      <c r="BF144" s="14">
        <f t="shared" si="127"/>
        <v>1874.3782597079255</v>
      </c>
      <c r="BG144" s="14">
        <f t="shared" si="128"/>
        <v>2025.3844218037102</v>
      </c>
      <c r="BH144" s="14">
        <f t="shared" si="129"/>
        <v>2042.9033383205235</v>
      </c>
      <c r="BI144" s="14">
        <f t="shared" si="130"/>
        <v>1929.1525081802888</v>
      </c>
      <c r="BJ144" s="14">
        <f t="shared" si="131"/>
        <v>1909.6085313265894</v>
      </c>
      <c r="BK144" s="14">
        <f t="shared" si="132"/>
        <v>1968.6438673421655</v>
      </c>
      <c r="BL144" s="14">
        <f t="shared" si="133"/>
        <v>1940.2467007329271</v>
      </c>
      <c r="BM144" s="14">
        <f t="shared" si="134"/>
        <v>2077.4696063420588</v>
      </c>
      <c r="BN144" s="14">
        <f t="shared" si="135"/>
        <v>2179.7550190034476</v>
      </c>
      <c r="BO144" s="14">
        <f t="shared" si="136"/>
        <v>2157.7331216147713</v>
      </c>
      <c r="BP144" s="14">
        <f t="shared" si="137"/>
        <v>2049.1468050463654</v>
      </c>
      <c r="BQ144" s="14">
        <f t="shared" si="138"/>
        <v>2939.6161014996537</v>
      </c>
      <c r="BR144" s="14">
        <f t="shared" si="139"/>
        <v>2926.0186645334252</v>
      </c>
      <c r="BS144" s="14">
        <f t="shared" si="140"/>
        <v>3176.7586523768987</v>
      </c>
      <c r="BT144" s="14">
        <f t="shared" si="141"/>
        <v>3307.830448094242</v>
      </c>
      <c r="BU144" s="14">
        <f t="shared" si="142"/>
        <v>3245.6013899606505</v>
      </c>
      <c r="BV144" s="14">
        <f t="shared" si="143"/>
        <v>3212.6485931972511</v>
      </c>
      <c r="BW144" s="14">
        <f t="shared" si="144"/>
        <v>3312.045166841729</v>
      </c>
      <c r="BX144" s="14">
        <f t="shared" si="145"/>
        <v>3264.4150850317951</v>
      </c>
      <c r="BY144" s="14">
        <f t="shared" si="146"/>
        <v>3418.7001155451931</v>
      </c>
      <c r="BZ144" s="14">
        <f t="shared" si="147"/>
        <v>3562.930214479537</v>
      </c>
      <c r="CA144" s="14">
        <f t="shared" si="148"/>
        <v>3580.6117920269007</v>
      </c>
      <c r="CB144" s="14">
        <f t="shared" si="149"/>
        <v>3377.2595038646568</v>
      </c>
    </row>
    <row r="145" spans="1:80" x14ac:dyDescent="0.3">
      <c r="A145" t="s">
        <v>250</v>
      </c>
      <c r="B145" t="s">
        <v>291</v>
      </c>
      <c r="C145" t="s">
        <v>296</v>
      </c>
      <c r="D145" t="s">
        <v>595</v>
      </c>
      <c r="E145" t="s">
        <v>596</v>
      </c>
      <c r="F145" s="13">
        <v>5533.4558761143608</v>
      </c>
      <c r="G145" s="13">
        <v>5520.7686198129086</v>
      </c>
      <c r="H145" s="13">
        <v>5845.2166230493431</v>
      </c>
      <c r="I145" s="13">
        <v>5683.5307732148722</v>
      </c>
      <c r="J145" s="13">
        <v>5614.1596852634657</v>
      </c>
      <c r="K145" s="13">
        <v>5696.6355746049894</v>
      </c>
      <c r="L145" s="13">
        <v>5859.0903699189912</v>
      </c>
      <c r="M145" s="13">
        <v>5640.7661336809324</v>
      </c>
      <c r="N145" s="13">
        <v>5942.562487232015</v>
      </c>
      <c r="O145" s="13">
        <v>5950.9544875322044</v>
      </c>
      <c r="P145" s="13">
        <v>6026.2113629567266</v>
      </c>
      <c r="Q145" s="13">
        <v>6292.1475293105486</v>
      </c>
      <c r="R145" s="13">
        <v>11683.781144183315</v>
      </c>
      <c r="S145" s="13">
        <v>11722.709346493068</v>
      </c>
      <c r="T145" s="13">
        <v>12625.011098667441</v>
      </c>
      <c r="U145" s="13">
        <v>13019.726462397979</v>
      </c>
      <c r="V145" s="13">
        <v>12125.704529738523</v>
      </c>
      <c r="W145" s="13">
        <v>12059.898625118421</v>
      </c>
      <c r="X145" s="13">
        <v>12667.26509440747</v>
      </c>
      <c r="Y145" s="13">
        <v>12681.943186826938</v>
      </c>
      <c r="Z145" s="13">
        <v>12462.463313706963</v>
      </c>
      <c r="AA145" s="13">
        <v>12125.641582146141</v>
      </c>
      <c r="AB145" s="13">
        <v>13024.901951277494</v>
      </c>
      <c r="AC145" s="13">
        <v>13115.911285754422</v>
      </c>
      <c r="AD145" s="14">
        <f t="shared" si="106"/>
        <v>17217.237020297674</v>
      </c>
      <c r="AE145" s="14">
        <f t="shared" si="107"/>
        <v>17243.477966305974</v>
      </c>
      <c r="AF145" s="14">
        <f t="shared" si="108"/>
        <v>18470.227721716783</v>
      </c>
      <c r="AG145" s="14">
        <f t="shared" si="109"/>
        <v>18703.257235612851</v>
      </c>
      <c r="AH145" s="164">
        <v>17739.864215001991</v>
      </c>
      <c r="AI145" s="164">
        <v>17756.53419972341</v>
      </c>
      <c r="AJ145" s="164">
        <v>18526.355464326462</v>
      </c>
      <c r="AK145" s="164">
        <v>18322.709320507871</v>
      </c>
      <c r="AL145" s="14">
        <f t="shared" si="110"/>
        <v>18405.02580093898</v>
      </c>
      <c r="AM145" s="14">
        <f t="shared" si="111"/>
        <v>18076.596069678344</v>
      </c>
      <c r="AN145" s="14">
        <f t="shared" si="112"/>
        <v>19051.113314234222</v>
      </c>
      <c r="AO145" s="14">
        <f t="shared" si="113"/>
        <v>19408.058815064971</v>
      </c>
      <c r="AP145" s="13">
        <v>555195</v>
      </c>
      <c r="AQ145" s="13">
        <v>558214.576</v>
      </c>
      <c r="AR145" s="13">
        <v>561858.04600000009</v>
      </c>
      <c r="AS145" s="14">
        <f t="shared" si="114"/>
        <v>996.66889581396822</v>
      </c>
      <c r="AT145" s="14">
        <f t="shared" si="115"/>
        <v>994.38370659190173</v>
      </c>
      <c r="AU145" s="14">
        <f t="shared" si="116"/>
        <v>1052.8222738045808</v>
      </c>
      <c r="AV145" s="14">
        <f t="shared" si="117"/>
        <v>1018.1623729608366</v>
      </c>
      <c r="AW145" s="14">
        <f t="shared" si="118"/>
        <v>1005.7350572055764</v>
      </c>
      <c r="AX145" s="14">
        <f t="shared" si="119"/>
        <v>1020.5100009077853</v>
      </c>
      <c r="AY145" s="14">
        <f t="shared" si="120"/>
        <v>1049.6125722662948</v>
      </c>
      <c r="AZ145" s="14">
        <f t="shared" si="121"/>
        <v>1003.948626141225</v>
      </c>
      <c r="BA145" s="14">
        <f t="shared" si="122"/>
        <v>1064.5659828187672</v>
      </c>
      <c r="BB145" s="14">
        <f t="shared" si="123"/>
        <v>1066.0693474138525</v>
      </c>
      <c r="BC145" s="14">
        <f t="shared" si="124"/>
        <v>1079.5510583293558</v>
      </c>
      <c r="BD145" s="14">
        <f t="shared" si="125"/>
        <v>1119.8820723678925</v>
      </c>
      <c r="BE145" s="14">
        <f t="shared" si="126"/>
        <v>2104.4463916611849</v>
      </c>
      <c r="BF145" s="14">
        <f t="shared" si="127"/>
        <v>2111.4580186228386</v>
      </c>
      <c r="BG145" s="14">
        <f t="shared" si="128"/>
        <v>2273.9778093584127</v>
      </c>
      <c r="BH145" s="14">
        <f t="shared" si="129"/>
        <v>2332.387404802912</v>
      </c>
      <c r="BI145" s="14">
        <f t="shared" si="130"/>
        <v>2172.2300081498629</v>
      </c>
      <c r="BJ145" s="14">
        <f t="shared" si="131"/>
        <v>2160.4413685389723</v>
      </c>
      <c r="BK145" s="14">
        <f t="shared" si="132"/>
        <v>2269.2465655729256</v>
      </c>
      <c r="BL145" s="14">
        <f t="shared" si="133"/>
        <v>2257.1436463556379</v>
      </c>
      <c r="BM145" s="14">
        <f t="shared" si="134"/>
        <v>2232.5578459468538</v>
      </c>
      <c r="BN145" s="14">
        <f t="shared" si="135"/>
        <v>2172.2187315556844</v>
      </c>
      <c r="BO145" s="14">
        <f t="shared" si="136"/>
        <v>2333.314555239685</v>
      </c>
      <c r="BP145" s="14">
        <f t="shared" si="137"/>
        <v>2334.3816786338984</v>
      </c>
      <c r="BQ145" s="14">
        <f t="shared" si="138"/>
        <v>3101.1152874751529</v>
      </c>
      <c r="BR145" s="14">
        <f t="shared" si="139"/>
        <v>3105.8417252147397</v>
      </c>
      <c r="BS145" s="14">
        <f t="shared" si="140"/>
        <v>3326.8000831629938</v>
      </c>
      <c r="BT145" s="14">
        <f t="shared" si="141"/>
        <v>3350.5497777637484</v>
      </c>
      <c r="BU145" s="14">
        <f t="shared" si="142"/>
        <v>3177.9650653554399</v>
      </c>
      <c r="BV145" s="14">
        <f t="shared" si="143"/>
        <v>3180.9513694467573</v>
      </c>
      <c r="BW145" s="14">
        <f t="shared" si="144"/>
        <v>3318.8591378392211</v>
      </c>
      <c r="BX145" s="14">
        <f t="shared" si="145"/>
        <v>3261.0922724968627</v>
      </c>
      <c r="BY145" s="14">
        <f t="shared" si="146"/>
        <v>3297.1238287656211</v>
      </c>
      <c r="BZ145" s="14">
        <f t="shared" si="147"/>
        <v>3238.2880789695369</v>
      </c>
      <c r="CA145" s="14">
        <f t="shared" si="148"/>
        <v>3412.8656135690412</v>
      </c>
      <c r="CB145" s="14">
        <f t="shared" si="149"/>
        <v>3454.2637510017912</v>
      </c>
    </row>
    <row r="146" spans="1:80" x14ac:dyDescent="0.3">
      <c r="A146" t="s">
        <v>250</v>
      </c>
      <c r="B146" t="s">
        <v>291</v>
      </c>
      <c r="C146" t="s">
        <v>302</v>
      </c>
      <c r="D146" t="s">
        <v>597</v>
      </c>
      <c r="E146" t="s">
        <v>598</v>
      </c>
      <c r="F146" s="13">
        <v>2283.0939844346631</v>
      </c>
      <c r="G146" s="13">
        <v>2314.4747057220188</v>
      </c>
      <c r="H146" s="13">
        <v>2393.5266597188129</v>
      </c>
      <c r="I146" s="13">
        <v>2331.2427892401606</v>
      </c>
      <c r="J146" s="13">
        <v>2023.9843650971977</v>
      </c>
      <c r="K146" s="13">
        <v>2094.6225873755689</v>
      </c>
      <c r="L146" s="13">
        <v>2101.2947080478934</v>
      </c>
      <c r="M146" s="13">
        <v>2086.8725824141297</v>
      </c>
      <c r="N146" s="13">
        <v>2459.2041786289328</v>
      </c>
      <c r="O146" s="13">
        <v>2770.781767599211</v>
      </c>
      <c r="P146" s="13">
        <v>3007.2774223108831</v>
      </c>
      <c r="Q146" s="13">
        <v>2972.7413701974233</v>
      </c>
      <c r="R146" s="13">
        <v>4354.8883684049861</v>
      </c>
      <c r="S146" s="13">
        <v>4312.4541466919045</v>
      </c>
      <c r="T146" s="13">
        <v>4633.525282370163</v>
      </c>
      <c r="U146" s="13">
        <v>4792.7193647876529</v>
      </c>
      <c r="V146" s="13">
        <v>4782.8279556434572</v>
      </c>
      <c r="W146" s="13">
        <v>4838.6697087836728</v>
      </c>
      <c r="X146" s="13">
        <v>4960.010929641343</v>
      </c>
      <c r="Y146" s="13">
        <v>4759.8466003986887</v>
      </c>
      <c r="Z146" s="13">
        <v>4690.1464724530806</v>
      </c>
      <c r="AA146" s="13">
        <v>4685.2457273776981</v>
      </c>
      <c r="AB146" s="13">
        <v>4975.8401449844823</v>
      </c>
      <c r="AC146" s="13">
        <v>4899.1827780037875</v>
      </c>
      <c r="AD146" s="14">
        <f t="shared" si="106"/>
        <v>6637.9823528396491</v>
      </c>
      <c r="AE146" s="14">
        <f t="shared" si="107"/>
        <v>6626.9288524139229</v>
      </c>
      <c r="AF146" s="14">
        <f t="shared" si="108"/>
        <v>7027.0519420889759</v>
      </c>
      <c r="AG146" s="14">
        <f t="shared" si="109"/>
        <v>7123.9621540278131</v>
      </c>
      <c r="AH146" s="164">
        <v>6806.8123207406552</v>
      </c>
      <c r="AI146" s="164">
        <v>6933.2922961592412</v>
      </c>
      <c r="AJ146" s="164">
        <v>7061.3056376892355</v>
      </c>
      <c r="AK146" s="164">
        <v>6846.719182812818</v>
      </c>
      <c r="AL146" s="14">
        <f t="shared" si="110"/>
        <v>7149.3506510820134</v>
      </c>
      <c r="AM146" s="14">
        <f t="shared" si="111"/>
        <v>7456.0274949769091</v>
      </c>
      <c r="AN146" s="14">
        <f t="shared" si="112"/>
        <v>7983.117567295365</v>
      </c>
      <c r="AO146" s="14">
        <f t="shared" si="113"/>
        <v>7871.9241482012112</v>
      </c>
      <c r="AP146" s="13">
        <v>279027</v>
      </c>
      <c r="AQ146" s="13">
        <v>281871.674</v>
      </c>
      <c r="AR146" s="13">
        <v>284501.386</v>
      </c>
      <c r="AS146" s="14">
        <f t="shared" si="114"/>
        <v>818.23407212730774</v>
      </c>
      <c r="AT146" s="14">
        <f t="shared" si="115"/>
        <v>829.48055411197436</v>
      </c>
      <c r="AU146" s="14">
        <f t="shared" si="116"/>
        <v>857.81184606465058</v>
      </c>
      <c r="AV146" s="14">
        <f t="shared" si="117"/>
        <v>827.05819856171877</v>
      </c>
      <c r="AW146" s="14">
        <f t="shared" si="118"/>
        <v>718.05170642907444</v>
      </c>
      <c r="AX146" s="14">
        <f t="shared" si="119"/>
        <v>743.11212533387402</v>
      </c>
      <c r="AY146" s="14">
        <f t="shared" si="120"/>
        <v>745.47920272680312</v>
      </c>
      <c r="AZ146" s="14">
        <f t="shared" si="121"/>
        <v>733.51930257876836</v>
      </c>
      <c r="BA146" s="14">
        <f t="shared" si="122"/>
        <v>872.4552360053508</v>
      </c>
      <c r="BB146" s="14">
        <f t="shared" si="123"/>
        <v>982.9940441618163</v>
      </c>
      <c r="BC146" s="14">
        <f t="shared" si="124"/>
        <v>1066.8959316255678</v>
      </c>
      <c r="BD146" s="14">
        <f t="shared" si="125"/>
        <v>1044.8952154480623</v>
      </c>
      <c r="BE146" s="14">
        <f t="shared" si="126"/>
        <v>1560.7408488802109</v>
      </c>
      <c r="BF146" s="14">
        <f t="shared" si="127"/>
        <v>1545.5329221515854</v>
      </c>
      <c r="BG146" s="14">
        <f t="shared" si="128"/>
        <v>1660.6010466263706</v>
      </c>
      <c r="BH146" s="14">
        <f t="shared" si="129"/>
        <v>1700.3196159354604</v>
      </c>
      <c r="BI146" s="14">
        <f t="shared" si="130"/>
        <v>1696.8104271603599</v>
      </c>
      <c r="BJ146" s="14">
        <f t="shared" si="131"/>
        <v>1716.6214824351853</v>
      </c>
      <c r="BK146" s="14">
        <f t="shared" si="132"/>
        <v>1759.6698736182136</v>
      </c>
      <c r="BL146" s="14">
        <f t="shared" si="133"/>
        <v>1673.0486509470604</v>
      </c>
      <c r="BM146" s="14">
        <f t="shared" si="134"/>
        <v>1663.929690378566</v>
      </c>
      <c r="BN146" s="14">
        <f t="shared" si="135"/>
        <v>1662.1910463332681</v>
      </c>
      <c r="BO146" s="14">
        <f t="shared" si="136"/>
        <v>1765.2856260343783</v>
      </c>
      <c r="BP146" s="14">
        <f t="shared" si="137"/>
        <v>1722.0242217040684</v>
      </c>
      <c r="BQ146" s="14">
        <f t="shared" si="138"/>
        <v>2378.9749210075183</v>
      </c>
      <c r="BR146" s="14">
        <f t="shared" si="139"/>
        <v>2375.0134762635598</v>
      </c>
      <c r="BS146" s="14">
        <f t="shared" si="140"/>
        <v>2518.4128926910212</v>
      </c>
      <c r="BT146" s="14">
        <f t="shared" si="141"/>
        <v>2527.3778144971789</v>
      </c>
      <c r="BU146" s="14">
        <f t="shared" si="142"/>
        <v>2414.8621335894345</v>
      </c>
      <c r="BV146" s="14">
        <f t="shared" si="143"/>
        <v>2459.7336077690593</v>
      </c>
      <c r="BW146" s="14">
        <f t="shared" si="144"/>
        <v>2505.1490763450165</v>
      </c>
      <c r="BX146" s="14">
        <f t="shared" si="145"/>
        <v>2406.5679535258287</v>
      </c>
      <c r="BY146" s="14">
        <f t="shared" si="146"/>
        <v>2536.3849263839165</v>
      </c>
      <c r="BZ146" s="14">
        <f t="shared" si="147"/>
        <v>2645.1850904950843</v>
      </c>
      <c r="CA146" s="14">
        <f t="shared" si="148"/>
        <v>2832.1815576599461</v>
      </c>
      <c r="CB146" s="14">
        <f t="shared" si="149"/>
        <v>2766.9194371521307</v>
      </c>
    </row>
    <row r="147" spans="1:80" x14ac:dyDescent="0.3">
      <c r="A147" t="s">
        <v>226</v>
      </c>
      <c r="B147" t="s">
        <v>221</v>
      </c>
      <c r="C147" t="s">
        <v>234</v>
      </c>
      <c r="D147" t="s">
        <v>599</v>
      </c>
      <c r="E147" t="s">
        <v>600</v>
      </c>
      <c r="F147" s="13">
        <v>1443.8444741554415</v>
      </c>
      <c r="G147" s="13">
        <v>1495.5089412552716</v>
      </c>
      <c r="H147" s="13">
        <v>1608.3741523346798</v>
      </c>
      <c r="I147" s="13">
        <v>1838.1818190102349</v>
      </c>
      <c r="J147" s="13">
        <v>1631.0571780644455</v>
      </c>
      <c r="K147" s="13">
        <v>1612.0239821886676</v>
      </c>
      <c r="L147" s="13">
        <v>1532.2355940654595</v>
      </c>
      <c r="M147" s="13">
        <v>1517.2971070205213</v>
      </c>
      <c r="N147" s="13">
        <v>2123.3302454805184</v>
      </c>
      <c r="O147" s="13">
        <v>2054.7428002540159</v>
      </c>
      <c r="P147" s="13">
        <v>2043.2581664155496</v>
      </c>
      <c r="Q147" s="13">
        <v>2089.6229109373517</v>
      </c>
      <c r="R147" s="13">
        <v>3468.4776568095313</v>
      </c>
      <c r="S147" s="13">
        <v>3550.4439616565833</v>
      </c>
      <c r="T147" s="13">
        <v>3908.4267316924916</v>
      </c>
      <c r="U147" s="13">
        <v>3706.1633818692808</v>
      </c>
      <c r="V147" s="13">
        <v>3749.621639748626</v>
      </c>
      <c r="W147" s="13">
        <v>3672.261948928709</v>
      </c>
      <c r="X147" s="13">
        <v>3729.4453543342906</v>
      </c>
      <c r="Y147" s="13">
        <v>3681.8562535010897</v>
      </c>
      <c r="Z147" s="13">
        <v>3493.1651889405384</v>
      </c>
      <c r="AA147" s="13">
        <v>3311.2135224811404</v>
      </c>
      <c r="AB147" s="13">
        <v>3551.5593828594165</v>
      </c>
      <c r="AC147" s="13">
        <v>3614.6479050996736</v>
      </c>
      <c r="AD147" s="14">
        <f t="shared" si="106"/>
        <v>4912.3221309649725</v>
      </c>
      <c r="AE147" s="14">
        <f t="shared" si="107"/>
        <v>5045.9529029118548</v>
      </c>
      <c r="AF147" s="14">
        <f t="shared" si="108"/>
        <v>5516.8008840271714</v>
      </c>
      <c r="AG147" s="14">
        <f t="shared" si="109"/>
        <v>5544.3452008795157</v>
      </c>
      <c r="AH147" s="164">
        <v>5380.6788178130719</v>
      </c>
      <c r="AI147" s="164">
        <v>5284.2859311173761</v>
      </c>
      <c r="AJ147" s="164">
        <v>5261.6809483997504</v>
      </c>
      <c r="AK147" s="164">
        <v>5199.1533605216109</v>
      </c>
      <c r="AL147" s="14">
        <f t="shared" si="110"/>
        <v>5616.4954344210564</v>
      </c>
      <c r="AM147" s="14">
        <f t="shared" si="111"/>
        <v>5365.9563227351564</v>
      </c>
      <c r="AN147" s="14">
        <f t="shared" si="112"/>
        <v>5594.817549274966</v>
      </c>
      <c r="AO147" s="14">
        <f t="shared" si="113"/>
        <v>5704.2708160370257</v>
      </c>
      <c r="AP147" s="13">
        <v>149555</v>
      </c>
      <c r="AQ147" s="13">
        <v>149469.95199999999</v>
      </c>
      <c r="AR147" s="13">
        <v>149663.31200000001</v>
      </c>
      <c r="AS147" s="14">
        <f t="shared" si="114"/>
        <v>965.42708311687443</v>
      </c>
      <c r="AT147" s="14">
        <f t="shared" si="115"/>
        <v>999.97254605681633</v>
      </c>
      <c r="AU147" s="14">
        <f t="shared" si="116"/>
        <v>1075.4399066127378</v>
      </c>
      <c r="AV147" s="14">
        <f t="shared" si="117"/>
        <v>1229.8002337019784</v>
      </c>
      <c r="AW147" s="14">
        <f t="shared" si="118"/>
        <v>1091.2274716355337</v>
      </c>
      <c r="AX147" s="14">
        <f t="shared" si="119"/>
        <v>1078.4936775711735</v>
      </c>
      <c r="AY147" s="14">
        <f t="shared" si="120"/>
        <v>1025.1127892684808</v>
      </c>
      <c r="AZ147" s="14">
        <f t="shared" si="121"/>
        <v>1013.8069823154264</v>
      </c>
      <c r="BA147" s="14">
        <f t="shared" si="122"/>
        <v>1420.5733106012628</v>
      </c>
      <c r="BB147" s="14">
        <f t="shared" si="123"/>
        <v>1374.6861979684159</v>
      </c>
      <c r="BC147" s="14">
        <f t="shared" si="124"/>
        <v>1367.0026243238171</v>
      </c>
      <c r="BD147" s="14">
        <f t="shared" si="125"/>
        <v>1396.2158681463309</v>
      </c>
      <c r="BE147" s="14">
        <f t="shared" si="126"/>
        <v>2319.1987274310663</v>
      </c>
      <c r="BF147" s="14">
        <f t="shared" si="127"/>
        <v>2374.005524159395</v>
      </c>
      <c r="BG147" s="14">
        <f t="shared" si="128"/>
        <v>2613.3708212313136</v>
      </c>
      <c r="BH147" s="14">
        <f t="shared" si="129"/>
        <v>2479.5374135594029</v>
      </c>
      <c r="BI147" s="14">
        <f t="shared" si="130"/>
        <v>2508.6123261407261</v>
      </c>
      <c r="BJ147" s="14">
        <f t="shared" si="131"/>
        <v>2456.8563111124231</v>
      </c>
      <c r="BK147" s="14">
        <f t="shared" si="132"/>
        <v>2495.1137699798624</v>
      </c>
      <c r="BL147" s="14">
        <f t="shared" si="133"/>
        <v>2460.0927270011834</v>
      </c>
      <c r="BM147" s="14">
        <f t="shared" si="134"/>
        <v>2337.0350643723623</v>
      </c>
      <c r="BN147" s="14">
        <f t="shared" si="135"/>
        <v>2215.3037973017749</v>
      </c>
      <c r="BO147" s="14">
        <f t="shared" si="136"/>
        <v>2376.1025780348259</v>
      </c>
      <c r="BP147" s="14">
        <f t="shared" si="137"/>
        <v>2415.1863651792455</v>
      </c>
      <c r="BQ147" s="14">
        <f t="shared" si="138"/>
        <v>3284.6258105479405</v>
      </c>
      <c r="BR147" s="14">
        <f t="shared" si="139"/>
        <v>3373.9780702162111</v>
      </c>
      <c r="BS147" s="14">
        <f t="shared" si="140"/>
        <v>3688.8107278440516</v>
      </c>
      <c r="BT147" s="14">
        <f t="shared" si="141"/>
        <v>3709.3376472613813</v>
      </c>
      <c r="BU147" s="14">
        <f t="shared" si="142"/>
        <v>3599.8397977762593</v>
      </c>
      <c r="BV147" s="14">
        <f t="shared" si="143"/>
        <v>3535.3499886835962</v>
      </c>
      <c r="BW147" s="14">
        <f t="shared" si="144"/>
        <v>3520.2265592483432</v>
      </c>
      <c r="BX147" s="14">
        <f t="shared" si="145"/>
        <v>3473.8997093166099</v>
      </c>
      <c r="BY147" s="14">
        <f t="shared" si="146"/>
        <v>3757.6083749736249</v>
      </c>
      <c r="BZ147" s="14">
        <f t="shared" si="147"/>
        <v>3589.9899952701908</v>
      </c>
      <c r="CA147" s="14">
        <f t="shared" si="148"/>
        <v>3743.1052023586431</v>
      </c>
      <c r="CB147" s="14">
        <f t="shared" si="149"/>
        <v>3811.4022333255766</v>
      </c>
    </row>
    <row r="148" spans="1:80" x14ac:dyDescent="0.3">
      <c r="A148" t="s">
        <v>259</v>
      </c>
      <c r="B148" t="s">
        <v>283</v>
      </c>
      <c r="C148" t="s">
        <v>307</v>
      </c>
      <c r="D148" t="s">
        <v>603</v>
      </c>
      <c r="E148" t="s">
        <v>604</v>
      </c>
      <c r="F148" s="13">
        <v>2866.5278722131784</v>
      </c>
      <c r="G148" s="13">
        <v>2693.1651233837824</v>
      </c>
      <c r="H148" s="13">
        <v>2541.8826583084119</v>
      </c>
      <c r="I148" s="13">
        <v>2427.9681140365205</v>
      </c>
      <c r="J148" s="13">
        <v>2938.6935290724432</v>
      </c>
      <c r="K148" s="13">
        <v>2971.0326001899994</v>
      </c>
      <c r="L148" s="13">
        <v>2970.7936603410581</v>
      </c>
      <c r="M148" s="13">
        <v>2905.3723454284891</v>
      </c>
      <c r="N148" s="13">
        <v>2553.7862956791241</v>
      </c>
      <c r="O148" s="13">
        <v>2557.1256762561393</v>
      </c>
      <c r="P148" s="13">
        <v>2893.101688211822</v>
      </c>
      <c r="Q148" s="13">
        <v>3043.9654171162756</v>
      </c>
      <c r="R148" s="13">
        <v>4523.1063217731662</v>
      </c>
      <c r="S148" s="13">
        <v>4323.9176611047405</v>
      </c>
      <c r="T148" s="13">
        <v>4354.7893127960124</v>
      </c>
      <c r="U148" s="13">
        <v>4486.5167297845555</v>
      </c>
      <c r="V148" s="13">
        <v>4470.0219048274657</v>
      </c>
      <c r="W148" s="13">
        <v>4517.6516386930898</v>
      </c>
      <c r="X148" s="13">
        <v>4518.6286897585633</v>
      </c>
      <c r="Y148" s="13">
        <v>4418.4238332366804</v>
      </c>
      <c r="Z148" s="13">
        <v>4415.4207178715988</v>
      </c>
      <c r="AA148" s="13">
        <v>4362.4120046404141</v>
      </c>
      <c r="AB148" s="13">
        <v>4641.7347421887562</v>
      </c>
      <c r="AC148" s="13">
        <v>4673.4063443433706</v>
      </c>
      <c r="AD148" s="14">
        <f t="shared" si="106"/>
        <v>7389.6341939863451</v>
      </c>
      <c r="AE148" s="14">
        <f t="shared" si="107"/>
        <v>7017.0827844885225</v>
      </c>
      <c r="AF148" s="14">
        <f t="shared" si="108"/>
        <v>6896.6719711044243</v>
      </c>
      <c r="AG148" s="14">
        <f t="shared" si="109"/>
        <v>6914.4848438210756</v>
      </c>
      <c r="AH148" s="164">
        <v>7408.7154338999107</v>
      </c>
      <c r="AI148" s="164">
        <v>7488.6842388830901</v>
      </c>
      <c r="AJ148" s="164">
        <v>7489.4223500996213</v>
      </c>
      <c r="AK148" s="164">
        <v>7323.7961786651704</v>
      </c>
      <c r="AL148" s="14">
        <f t="shared" si="110"/>
        <v>6969.2070135507229</v>
      </c>
      <c r="AM148" s="14">
        <f t="shared" si="111"/>
        <v>6919.5376808965539</v>
      </c>
      <c r="AN148" s="14">
        <f t="shared" si="112"/>
        <v>7534.8364304005781</v>
      </c>
      <c r="AO148" s="14">
        <f t="shared" si="113"/>
        <v>7717.3717614596462</v>
      </c>
      <c r="AP148" s="13">
        <v>252359</v>
      </c>
      <c r="AQ148" s="13">
        <v>254248.74400000001</v>
      </c>
      <c r="AR148" s="13">
        <v>255756.22700000001</v>
      </c>
      <c r="AS148" s="14">
        <f t="shared" si="114"/>
        <v>1135.8928638222446</v>
      </c>
      <c r="AT148" s="14">
        <f t="shared" si="115"/>
        <v>1067.1959880106447</v>
      </c>
      <c r="AU148" s="14">
        <f t="shared" si="116"/>
        <v>1007.2486649211686</v>
      </c>
      <c r="AV148" s="14">
        <f t="shared" si="117"/>
        <v>954.95776137895905</v>
      </c>
      <c r="AW148" s="14">
        <f t="shared" si="118"/>
        <v>1155.8340398615474</v>
      </c>
      <c r="AX148" s="14">
        <f t="shared" si="119"/>
        <v>1168.5535013655758</v>
      </c>
      <c r="AY148" s="14">
        <f t="shared" si="120"/>
        <v>1168.4595225929841</v>
      </c>
      <c r="AZ148" s="14">
        <f t="shared" si="121"/>
        <v>1135.9928082722649</v>
      </c>
      <c r="BA148" s="14">
        <f t="shared" si="122"/>
        <v>1004.4440163209317</v>
      </c>
      <c r="BB148" s="14">
        <f t="shared" si="123"/>
        <v>1005.7574468317292</v>
      </c>
      <c r="BC148" s="14">
        <f t="shared" si="124"/>
        <v>1137.9020571333961</v>
      </c>
      <c r="BD148" s="14">
        <f t="shared" si="125"/>
        <v>1190.1823282356584</v>
      </c>
      <c r="BE148" s="14">
        <f t="shared" si="126"/>
        <v>1792.3301018680397</v>
      </c>
      <c r="BF148" s="14">
        <f t="shared" si="127"/>
        <v>1713.3994274445297</v>
      </c>
      <c r="BG148" s="14">
        <f t="shared" si="128"/>
        <v>1725.6326553822184</v>
      </c>
      <c r="BH148" s="14">
        <f t="shared" si="129"/>
        <v>1764.6170672074413</v>
      </c>
      <c r="BI148" s="14">
        <f t="shared" si="130"/>
        <v>1758.1293950570964</v>
      </c>
      <c r="BJ148" s="14">
        <f t="shared" si="131"/>
        <v>1776.8629129169228</v>
      </c>
      <c r="BK148" s="14">
        <f t="shared" si="132"/>
        <v>1777.2472023533628</v>
      </c>
      <c r="BL148" s="14">
        <f t="shared" si="133"/>
        <v>1727.5918889891504</v>
      </c>
      <c r="BM148" s="14">
        <f t="shared" si="134"/>
        <v>1736.6538958680553</v>
      </c>
      <c r="BN148" s="14">
        <f t="shared" si="135"/>
        <v>1715.804741454461</v>
      </c>
      <c r="BO148" s="14">
        <f t="shared" si="136"/>
        <v>1825.6667345380301</v>
      </c>
      <c r="BP148" s="14">
        <f t="shared" si="137"/>
        <v>1827.2893681463991</v>
      </c>
      <c r="BQ148" s="14">
        <f t="shared" si="138"/>
        <v>2928.2229656902846</v>
      </c>
      <c r="BR148" s="14">
        <f t="shared" si="139"/>
        <v>2780.5954154551741</v>
      </c>
      <c r="BS148" s="14">
        <f t="shared" si="140"/>
        <v>2732.8813203033869</v>
      </c>
      <c r="BT148" s="14">
        <f t="shared" si="141"/>
        <v>2719.5748285864001</v>
      </c>
      <c r="BU148" s="14">
        <f t="shared" si="142"/>
        <v>2913.9634349186445</v>
      </c>
      <c r="BV148" s="14">
        <f t="shared" si="143"/>
        <v>2945.4164142824989</v>
      </c>
      <c r="BW148" s="14">
        <f t="shared" si="144"/>
        <v>2945.7067249463466</v>
      </c>
      <c r="BX148" s="14">
        <f t="shared" si="145"/>
        <v>2863.5846972614158</v>
      </c>
      <c r="BY148" s="14">
        <f t="shared" si="146"/>
        <v>2741.0979121889873</v>
      </c>
      <c r="BZ148" s="14">
        <f t="shared" si="147"/>
        <v>2721.5621882861901</v>
      </c>
      <c r="CA148" s="14">
        <f t="shared" si="148"/>
        <v>2963.5687916714264</v>
      </c>
      <c r="CB148" s="14">
        <f t="shared" si="149"/>
        <v>3017.4716963820574</v>
      </c>
    </row>
    <row r="149" spans="1:80" x14ac:dyDescent="0.3">
      <c r="A149" t="s">
        <v>232</v>
      </c>
      <c r="B149" t="s">
        <v>270</v>
      </c>
      <c r="C149" t="s">
        <v>289</v>
      </c>
      <c r="D149" t="s">
        <v>607</v>
      </c>
      <c r="E149" t="s">
        <v>608</v>
      </c>
      <c r="F149" s="13">
        <v>1600.288473905139</v>
      </c>
      <c r="G149" s="13">
        <v>1777.2804930088228</v>
      </c>
      <c r="H149" s="13">
        <v>1806.5137599677723</v>
      </c>
      <c r="I149" s="13">
        <v>1989.7707934168038</v>
      </c>
      <c r="J149" s="13">
        <v>1744.3555316912716</v>
      </c>
      <c r="K149" s="13">
        <v>1763.4749981186242</v>
      </c>
      <c r="L149" s="13">
        <v>1763.4749981186244</v>
      </c>
      <c r="M149" s="13">
        <v>1725.1879836577716</v>
      </c>
      <c r="N149" s="13">
        <v>2064.5491396704329</v>
      </c>
      <c r="O149" s="13">
        <v>2194.8148683765212</v>
      </c>
      <c r="P149" s="13">
        <v>2054.7344180904784</v>
      </c>
      <c r="Q149" s="13">
        <v>2148.3206543893548</v>
      </c>
      <c r="R149" s="13">
        <v>3701.0677082868388</v>
      </c>
      <c r="S149" s="13">
        <v>3668.4774100966133</v>
      </c>
      <c r="T149" s="13">
        <v>3957.5792317176902</v>
      </c>
      <c r="U149" s="13">
        <v>4103.4817221577377</v>
      </c>
      <c r="V149" s="13">
        <v>3748.8226333485977</v>
      </c>
      <c r="W149" s="13">
        <v>3790.2955312456506</v>
      </c>
      <c r="X149" s="13">
        <v>3790.2955312456506</v>
      </c>
      <c r="Y149" s="13">
        <v>3708.3155333846507</v>
      </c>
      <c r="Z149" s="13">
        <v>3890.943340143609</v>
      </c>
      <c r="AA149" s="13">
        <v>3852.7524888950516</v>
      </c>
      <c r="AB149" s="13">
        <v>4047.9190055437557</v>
      </c>
      <c r="AC149" s="13">
        <v>4098.4520744473139</v>
      </c>
      <c r="AD149" s="14">
        <f t="shared" si="106"/>
        <v>5301.3561821919775</v>
      </c>
      <c r="AE149" s="14">
        <f t="shared" si="107"/>
        <v>5445.7579031054356</v>
      </c>
      <c r="AF149" s="14">
        <f t="shared" si="108"/>
        <v>5764.092991685462</v>
      </c>
      <c r="AG149" s="14">
        <f t="shared" si="109"/>
        <v>6093.2525155745416</v>
      </c>
      <c r="AH149" s="164">
        <v>5493.1781650398698</v>
      </c>
      <c r="AI149" s="164">
        <v>5553.7705293642748</v>
      </c>
      <c r="AJ149" s="164">
        <v>5553.7705293642748</v>
      </c>
      <c r="AK149" s="164">
        <v>5433.5035170424217</v>
      </c>
      <c r="AL149" s="14">
        <f t="shared" si="110"/>
        <v>5955.4924798140419</v>
      </c>
      <c r="AM149" s="14">
        <f t="shared" si="111"/>
        <v>6047.5673572715732</v>
      </c>
      <c r="AN149" s="14">
        <f t="shared" si="112"/>
        <v>6102.6534236342341</v>
      </c>
      <c r="AO149" s="14">
        <f t="shared" si="113"/>
        <v>6246.7727288366686</v>
      </c>
      <c r="AP149" s="13">
        <v>181808</v>
      </c>
      <c r="AQ149" s="13">
        <v>183087.916</v>
      </c>
      <c r="AR149" s="13">
        <v>184414.64499999999</v>
      </c>
      <c r="AS149" s="14">
        <f t="shared" si="114"/>
        <v>880.20795229315479</v>
      </c>
      <c r="AT149" s="14">
        <f t="shared" si="115"/>
        <v>977.55901445966219</v>
      </c>
      <c r="AU149" s="14">
        <f t="shared" si="116"/>
        <v>993.63821172213136</v>
      </c>
      <c r="AV149" s="14">
        <f t="shared" si="117"/>
        <v>1086.784336666328</v>
      </c>
      <c r="AW149" s="14">
        <f t="shared" si="118"/>
        <v>952.74203224382745</v>
      </c>
      <c r="AX149" s="14">
        <f t="shared" si="119"/>
        <v>963.1848112349611</v>
      </c>
      <c r="AY149" s="14">
        <f t="shared" si="120"/>
        <v>963.18481123496122</v>
      </c>
      <c r="AZ149" s="14">
        <f t="shared" si="121"/>
        <v>935.49402416373812</v>
      </c>
      <c r="BA149" s="14">
        <f t="shared" si="122"/>
        <v>1127.6271994217427</v>
      </c>
      <c r="BB149" s="14">
        <f t="shared" si="123"/>
        <v>1198.7764765297352</v>
      </c>
      <c r="BC149" s="14">
        <f t="shared" si="124"/>
        <v>1122.2665389290239</v>
      </c>
      <c r="BD149" s="14">
        <f t="shared" si="125"/>
        <v>1164.9403735746448</v>
      </c>
      <c r="BE149" s="14">
        <f t="shared" si="126"/>
        <v>2035.7012388271357</v>
      </c>
      <c r="BF149" s="14">
        <f t="shared" si="127"/>
        <v>2017.7755709851124</v>
      </c>
      <c r="BG149" s="14">
        <f t="shared" si="128"/>
        <v>2176.7904777114813</v>
      </c>
      <c r="BH149" s="14">
        <f t="shared" si="129"/>
        <v>2241.2630018453747</v>
      </c>
      <c r="BI149" s="14">
        <f t="shared" si="130"/>
        <v>2047.5532821885404</v>
      </c>
      <c r="BJ149" s="14">
        <f t="shared" si="131"/>
        <v>2070.2051856036478</v>
      </c>
      <c r="BK149" s="14">
        <f t="shared" si="132"/>
        <v>2070.2051856036478</v>
      </c>
      <c r="BL149" s="14">
        <f t="shared" si="133"/>
        <v>2010.8573987627994</v>
      </c>
      <c r="BM149" s="14">
        <f t="shared" si="134"/>
        <v>2125.1775787013762</v>
      </c>
      <c r="BN149" s="14">
        <f t="shared" si="135"/>
        <v>2104.3182822044091</v>
      </c>
      <c r="BO149" s="14">
        <f t="shared" si="136"/>
        <v>2210.9154410516944</v>
      </c>
      <c r="BP149" s="14">
        <f t="shared" si="137"/>
        <v>2222.4113895332521</v>
      </c>
      <c r="BQ149" s="14">
        <f t="shared" si="138"/>
        <v>2915.9091911202904</v>
      </c>
      <c r="BR149" s="14">
        <f t="shared" si="139"/>
        <v>2995.3345854447743</v>
      </c>
      <c r="BS149" s="14">
        <f t="shared" si="140"/>
        <v>3170.4286894336124</v>
      </c>
      <c r="BT149" s="14">
        <f t="shared" si="141"/>
        <v>3328.0473385117025</v>
      </c>
      <c r="BU149" s="14">
        <f t="shared" si="142"/>
        <v>3000.2953144323678</v>
      </c>
      <c r="BV149" s="14">
        <f t="shared" si="143"/>
        <v>3033.3899968386086</v>
      </c>
      <c r="BW149" s="14">
        <f t="shared" si="144"/>
        <v>3033.3899968386086</v>
      </c>
      <c r="BX149" s="14">
        <f t="shared" si="145"/>
        <v>2946.351422926537</v>
      </c>
      <c r="BY149" s="14">
        <f t="shared" si="146"/>
        <v>3252.8047781231189</v>
      </c>
      <c r="BZ149" s="14">
        <f t="shared" si="147"/>
        <v>3303.0947587341443</v>
      </c>
      <c r="CA149" s="14">
        <f t="shared" si="148"/>
        <v>3333.1819799807186</v>
      </c>
      <c r="CB149" s="14">
        <f t="shared" si="149"/>
        <v>3387.3517631078967</v>
      </c>
    </row>
    <row r="150" spans="1:80" x14ac:dyDescent="0.3">
      <c r="A150" t="s">
        <v>241</v>
      </c>
      <c r="B150" t="s">
        <v>276</v>
      </c>
      <c r="C150" t="s">
        <v>317</v>
      </c>
      <c r="D150" t="s">
        <v>609</v>
      </c>
      <c r="E150" t="s">
        <v>610</v>
      </c>
      <c r="F150" s="13">
        <v>1885.37700100701</v>
      </c>
      <c r="G150" s="13">
        <v>1848.8973147274542</v>
      </c>
      <c r="H150" s="13">
        <v>1874.2234885077637</v>
      </c>
      <c r="I150" s="13">
        <v>1776.8811488433771</v>
      </c>
      <c r="J150" s="13">
        <v>1948.4913966479558</v>
      </c>
      <c r="K150" s="13">
        <v>1969.5766168406399</v>
      </c>
      <c r="L150" s="13">
        <v>1973.9869741323175</v>
      </c>
      <c r="M150" s="13">
        <v>1927.6244677949003</v>
      </c>
      <c r="N150" s="13">
        <v>1952.6769327921384</v>
      </c>
      <c r="O150" s="13">
        <v>2089.1217800692657</v>
      </c>
      <c r="P150" s="13">
        <v>2310.980085009287</v>
      </c>
      <c r="Q150" s="13">
        <v>2260.5809461239296</v>
      </c>
      <c r="R150" s="13">
        <v>4430.9596396711922</v>
      </c>
      <c r="S150" s="13">
        <v>4574.54515443942</v>
      </c>
      <c r="T150" s="13">
        <v>4736.1840730283375</v>
      </c>
      <c r="U150" s="13">
        <v>4661.6853005951443</v>
      </c>
      <c r="V150" s="13">
        <v>4399.002236168426</v>
      </c>
      <c r="W150" s="13">
        <v>4447.72877826484</v>
      </c>
      <c r="X150" s="13">
        <v>4463.2601347419577</v>
      </c>
      <c r="Y150" s="13">
        <v>4361.9328987237723</v>
      </c>
      <c r="Z150" s="13">
        <v>4775.7633714404055</v>
      </c>
      <c r="AA150" s="13">
        <v>4880.4230007744191</v>
      </c>
      <c r="AB150" s="13">
        <v>5031.1830806484368</v>
      </c>
      <c r="AC150" s="13">
        <v>4806.1362688824811</v>
      </c>
      <c r="AD150" s="14">
        <f t="shared" si="106"/>
        <v>6316.3366406782025</v>
      </c>
      <c r="AE150" s="14">
        <f t="shared" si="107"/>
        <v>6423.4424691668737</v>
      </c>
      <c r="AF150" s="14">
        <f t="shared" si="108"/>
        <v>6610.4075615361016</v>
      </c>
      <c r="AG150" s="14">
        <f t="shared" si="109"/>
        <v>6438.5664494385219</v>
      </c>
      <c r="AH150" s="164">
        <v>6347.4936328163803</v>
      </c>
      <c r="AI150" s="164">
        <v>6417.305395105479</v>
      </c>
      <c r="AJ150" s="164">
        <v>6437.247108874275</v>
      </c>
      <c r="AK150" s="164">
        <v>6289.5573665186721</v>
      </c>
      <c r="AL150" s="14">
        <f t="shared" si="110"/>
        <v>6728.4403042325439</v>
      </c>
      <c r="AM150" s="14">
        <f t="shared" si="111"/>
        <v>6969.5447808436847</v>
      </c>
      <c r="AN150" s="14">
        <f t="shared" si="112"/>
        <v>7342.1631656577238</v>
      </c>
      <c r="AO150" s="14">
        <f t="shared" si="113"/>
        <v>7066.7172150064107</v>
      </c>
      <c r="AP150" s="13">
        <v>314232</v>
      </c>
      <c r="AQ150" s="13">
        <v>319623.90700000001</v>
      </c>
      <c r="AR150" s="13">
        <v>323049.36800000002</v>
      </c>
      <c r="AS150" s="14">
        <f t="shared" si="114"/>
        <v>599.9952267773524</v>
      </c>
      <c r="AT150" s="14">
        <f t="shared" si="115"/>
        <v>588.38606975974892</v>
      </c>
      <c r="AU150" s="14">
        <f t="shared" si="116"/>
        <v>596.44577525769614</v>
      </c>
      <c r="AV150" s="14">
        <f t="shared" si="117"/>
        <v>555.92873684613869</v>
      </c>
      <c r="AW150" s="14">
        <f t="shared" si="118"/>
        <v>609.62004217286403</v>
      </c>
      <c r="AX150" s="14">
        <f t="shared" si="119"/>
        <v>616.21692673966334</v>
      </c>
      <c r="AY150" s="14">
        <f t="shared" si="120"/>
        <v>617.59678512794017</v>
      </c>
      <c r="AZ150" s="14">
        <f t="shared" si="121"/>
        <v>596.69656056869303</v>
      </c>
      <c r="BA150" s="14">
        <f t="shared" si="122"/>
        <v>610.92956128345509</v>
      </c>
      <c r="BB150" s="14">
        <f t="shared" si="123"/>
        <v>653.61874825879829</v>
      </c>
      <c r="BC150" s="14">
        <f t="shared" si="124"/>
        <v>723.03104817790961</v>
      </c>
      <c r="BD150" s="14">
        <f t="shared" si="125"/>
        <v>699.76330866059129</v>
      </c>
      <c r="BE150" s="14">
        <f t="shared" si="126"/>
        <v>1410.091791947094</v>
      </c>
      <c r="BF150" s="14">
        <f t="shared" si="127"/>
        <v>1455.7859016393684</v>
      </c>
      <c r="BG150" s="14">
        <f t="shared" si="128"/>
        <v>1507.2252580985826</v>
      </c>
      <c r="BH150" s="14">
        <f t="shared" si="129"/>
        <v>1458.4908070081078</v>
      </c>
      <c r="BI150" s="14">
        <f t="shared" si="130"/>
        <v>1376.3057580572111</v>
      </c>
      <c r="BJ150" s="14">
        <f t="shared" si="131"/>
        <v>1391.5507197228646</v>
      </c>
      <c r="BK150" s="14">
        <f t="shared" si="132"/>
        <v>1396.409979664618</v>
      </c>
      <c r="BL150" s="14">
        <f t="shared" si="133"/>
        <v>1350.2372487921944</v>
      </c>
      <c r="BM150" s="14">
        <f t="shared" si="134"/>
        <v>1494.1821518502386</v>
      </c>
      <c r="BN150" s="14">
        <f t="shared" si="135"/>
        <v>1526.9267704603897</v>
      </c>
      <c r="BO150" s="14">
        <f t="shared" si="136"/>
        <v>1574.0947314834109</v>
      </c>
      <c r="BP150" s="14">
        <f t="shared" si="137"/>
        <v>1487.7404957134852</v>
      </c>
      <c r="BQ150" s="14">
        <f t="shared" si="138"/>
        <v>2010.0870187244464</v>
      </c>
      <c r="BR150" s="14">
        <f t="shared" si="139"/>
        <v>2044.1719713991172</v>
      </c>
      <c r="BS150" s="14">
        <f t="shared" si="140"/>
        <v>2103.6710333562787</v>
      </c>
      <c r="BT150" s="14">
        <f t="shared" si="141"/>
        <v>2014.4195438542467</v>
      </c>
      <c r="BU150" s="14">
        <f t="shared" si="142"/>
        <v>1985.9258002300749</v>
      </c>
      <c r="BV150" s="14">
        <f t="shared" si="143"/>
        <v>2007.7676464625279</v>
      </c>
      <c r="BW150" s="14">
        <f t="shared" si="144"/>
        <v>2014.0067647925582</v>
      </c>
      <c r="BX150" s="14">
        <f t="shared" si="145"/>
        <v>1946.9338093608874</v>
      </c>
      <c r="BY150" s="14">
        <f t="shared" si="146"/>
        <v>2105.1117131336937</v>
      </c>
      <c r="BZ150" s="14">
        <f t="shared" si="147"/>
        <v>2180.5455187191878</v>
      </c>
      <c r="CA150" s="14">
        <f t="shared" si="148"/>
        <v>2297.1257796613204</v>
      </c>
      <c r="CB150" s="14">
        <f t="shared" si="149"/>
        <v>2187.5038043740765</v>
      </c>
    </row>
    <row r="151" spans="1:80" x14ac:dyDescent="0.3">
      <c r="A151" t="s">
        <v>226</v>
      </c>
      <c r="B151" t="s">
        <v>236</v>
      </c>
      <c r="C151" t="s">
        <v>243</v>
      </c>
      <c r="D151" t="s">
        <v>611</v>
      </c>
      <c r="E151" t="s">
        <v>612</v>
      </c>
      <c r="F151" s="13">
        <v>2578.2318065003137</v>
      </c>
      <c r="G151" s="13">
        <v>2482.0707384391453</v>
      </c>
      <c r="H151" s="13">
        <v>2735.5185288918219</v>
      </c>
      <c r="I151" s="13">
        <v>2517.9257604720706</v>
      </c>
      <c r="J151" s="13">
        <v>2660.9645329974865</v>
      </c>
      <c r="K151" s="13">
        <v>2686.3193936520702</v>
      </c>
      <c r="L151" s="13">
        <v>2840.2824985949869</v>
      </c>
      <c r="M151" s="13">
        <v>2794.2543349951852</v>
      </c>
      <c r="N151" s="13">
        <v>2720.0688296980861</v>
      </c>
      <c r="O151" s="13">
        <v>2841.3000855882919</v>
      </c>
      <c r="P151" s="13">
        <v>2736.577080345688</v>
      </c>
      <c r="Q151" s="13">
        <v>2675.0355035987404</v>
      </c>
      <c r="R151" s="13">
        <v>4243.5514434953802</v>
      </c>
      <c r="S151" s="13">
        <v>4205.1885858745027</v>
      </c>
      <c r="T151" s="13">
        <v>4369.6913911085849</v>
      </c>
      <c r="U151" s="13">
        <v>4228.9486849587129</v>
      </c>
      <c r="V151" s="13">
        <v>4115.8156627211201</v>
      </c>
      <c r="W151" s="13">
        <v>4153.3536673674316</v>
      </c>
      <c r="X151" s="13">
        <v>4399.7830437962884</v>
      </c>
      <c r="Y151" s="13">
        <v>4299.5350080388571</v>
      </c>
      <c r="Z151" s="13">
        <v>4312.279106842474</v>
      </c>
      <c r="AA151" s="13">
        <v>4305.0213071734306</v>
      </c>
      <c r="AB151" s="13">
        <v>4418.4569736844696</v>
      </c>
      <c r="AC151" s="13">
        <v>4341.4273981022197</v>
      </c>
      <c r="AD151" s="14">
        <f t="shared" si="106"/>
        <v>6821.783249995694</v>
      </c>
      <c r="AE151" s="14">
        <f t="shared" si="107"/>
        <v>6687.259324313648</v>
      </c>
      <c r="AF151" s="14">
        <f t="shared" si="108"/>
        <v>7105.2099200004068</v>
      </c>
      <c r="AG151" s="14">
        <f t="shared" si="109"/>
        <v>6746.8744454307835</v>
      </c>
      <c r="AH151" s="164">
        <v>6776.7801957186066</v>
      </c>
      <c r="AI151" s="164">
        <v>6839.6730610195027</v>
      </c>
      <c r="AJ151" s="164">
        <v>7240.065542391274</v>
      </c>
      <c r="AK151" s="164">
        <v>7093.7893430340428</v>
      </c>
      <c r="AL151" s="14">
        <f t="shared" si="110"/>
        <v>7032.3479365405601</v>
      </c>
      <c r="AM151" s="14">
        <f t="shared" si="111"/>
        <v>7146.3213927617226</v>
      </c>
      <c r="AN151" s="14">
        <f t="shared" si="112"/>
        <v>7155.0340540301577</v>
      </c>
      <c r="AO151" s="14">
        <f t="shared" si="113"/>
        <v>7016.4629017009602</v>
      </c>
      <c r="AP151" s="13">
        <v>179331</v>
      </c>
      <c r="AQ151" s="13">
        <v>179498.663</v>
      </c>
      <c r="AR151" s="13">
        <v>180049.01</v>
      </c>
      <c r="AS151" s="14">
        <f t="shared" si="114"/>
        <v>1437.69443459319</v>
      </c>
      <c r="AT151" s="14">
        <f t="shared" si="115"/>
        <v>1384.0723234907214</v>
      </c>
      <c r="AU151" s="14">
        <f t="shared" si="116"/>
        <v>1525.4019265446698</v>
      </c>
      <c r="AV151" s="14">
        <f t="shared" si="117"/>
        <v>1402.7546046245873</v>
      </c>
      <c r="AW151" s="14">
        <f t="shared" si="118"/>
        <v>1482.4425366318671</v>
      </c>
      <c r="AX151" s="14">
        <f t="shared" si="119"/>
        <v>1496.5679124039327</v>
      </c>
      <c r="AY151" s="14">
        <f t="shared" si="120"/>
        <v>1582.3418688054446</v>
      </c>
      <c r="AZ151" s="14">
        <f t="shared" si="121"/>
        <v>1551.9409604058278</v>
      </c>
      <c r="BA151" s="14">
        <f t="shared" si="122"/>
        <v>1515.3699666821954</v>
      </c>
      <c r="BB151" s="14">
        <f t="shared" si="123"/>
        <v>1582.9087738599433</v>
      </c>
      <c r="BC151" s="14">
        <f t="shared" si="124"/>
        <v>1524.5668322029162</v>
      </c>
      <c r="BD151" s="14">
        <f t="shared" si="125"/>
        <v>1485.7263050759013</v>
      </c>
      <c r="BE151" s="14">
        <f t="shared" si="126"/>
        <v>2366.3234150790327</v>
      </c>
      <c r="BF151" s="14">
        <f t="shared" si="127"/>
        <v>2344.9312087003937</v>
      </c>
      <c r="BG151" s="14">
        <f t="shared" si="128"/>
        <v>2436.6625910236294</v>
      </c>
      <c r="BH151" s="14">
        <f t="shared" si="129"/>
        <v>2355.9778185972964</v>
      </c>
      <c r="BI151" s="14">
        <f t="shared" si="130"/>
        <v>2292.9505958053405</v>
      </c>
      <c r="BJ151" s="14">
        <f t="shared" si="131"/>
        <v>2313.8632889802816</v>
      </c>
      <c r="BK151" s="14">
        <f t="shared" si="132"/>
        <v>2451.1508722470476</v>
      </c>
      <c r="BL151" s="14">
        <f t="shared" si="133"/>
        <v>2387.9803660341463</v>
      </c>
      <c r="BM151" s="14">
        <f t="shared" si="134"/>
        <v>2402.4017977462449</v>
      </c>
      <c r="BN151" s="14">
        <f t="shared" si="135"/>
        <v>2398.3584251953066</v>
      </c>
      <c r="BO151" s="14">
        <f t="shared" si="136"/>
        <v>2461.5542532951731</v>
      </c>
      <c r="BP151" s="14">
        <f t="shared" si="137"/>
        <v>2411.2475809237826</v>
      </c>
      <c r="BQ151" s="14">
        <f t="shared" si="138"/>
        <v>3804.0178496722228</v>
      </c>
      <c r="BR151" s="14">
        <f t="shared" si="139"/>
        <v>3729.003532191115</v>
      </c>
      <c r="BS151" s="14">
        <f t="shared" si="140"/>
        <v>3962.0645175682994</v>
      </c>
      <c r="BT151" s="14">
        <f t="shared" si="141"/>
        <v>3758.7324232218839</v>
      </c>
      <c r="BU151" s="14">
        <f t="shared" si="142"/>
        <v>3775.3931324372074</v>
      </c>
      <c r="BV151" s="14">
        <f t="shared" si="143"/>
        <v>3810.4312013842145</v>
      </c>
      <c r="BW151" s="14">
        <f t="shared" si="144"/>
        <v>4033.4927410524911</v>
      </c>
      <c r="BX151" s="14">
        <f t="shared" si="145"/>
        <v>3939.9213264399746</v>
      </c>
      <c r="BY151" s="14">
        <f t="shared" si="146"/>
        <v>3917.7717644284403</v>
      </c>
      <c r="BZ151" s="14">
        <f t="shared" si="147"/>
        <v>3981.2671990552503</v>
      </c>
      <c r="CA151" s="14">
        <f t="shared" si="148"/>
        <v>3986.1210854980891</v>
      </c>
      <c r="CB151" s="14">
        <f t="shared" si="149"/>
        <v>3896.9738859996842</v>
      </c>
    </row>
    <row r="152" spans="1:80" x14ac:dyDescent="0.3">
      <c r="A152" t="s">
        <v>232</v>
      </c>
      <c r="B152" t="s">
        <v>263</v>
      </c>
      <c r="C152" t="s">
        <v>268</v>
      </c>
      <c r="D152" t="s">
        <v>613</v>
      </c>
      <c r="E152" t="s">
        <v>614</v>
      </c>
      <c r="F152" s="13">
        <v>8766.1969024772879</v>
      </c>
      <c r="G152" s="13">
        <v>8247.6976382636785</v>
      </c>
      <c r="H152" s="13">
        <v>8811.8677141415974</v>
      </c>
      <c r="I152" s="13">
        <v>8550.277423970334</v>
      </c>
      <c r="J152" s="13">
        <v>9053.217701275953</v>
      </c>
      <c r="K152" s="13">
        <v>9177.380874066821</v>
      </c>
      <c r="L152" s="13">
        <v>9193.0140397167306</v>
      </c>
      <c r="M152" s="13">
        <v>8995.2238422213886</v>
      </c>
      <c r="N152" s="13">
        <v>9902.5230567265935</v>
      </c>
      <c r="O152" s="13">
        <v>10167.653722319512</v>
      </c>
      <c r="P152" s="13">
        <v>11282.296400387339</v>
      </c>
      <c r="Q152" s="13">
        <v>11117.270207501269</v>
      </c>
      <c r="R152" s="13">
        <v>15452.897209257451</v>
      </c>
      <c r="S152" s="13">
        <v>15327.46480104711</v>
      </c>
      <c r="T152" s="13">
        <v>16029.911078881622</v>
      </c>
      <c r="U152" s="13">
        <v>16379.594354119876</v>
      </c>
      <c r="V152" s="13">
        <v>15447.413888110348</v>
      </c>
      <c r="W152" s="13">
        <v>15655.210095410879</v>
      </c>
      <c r="X152" s="13">
        <v>15676.811858445137</v>
      </c>
      <c r="Y152" s="13">
        <v>15360.650466041716</v>
      </c>
      <c r="Z152" s="13">
        <v>16234.180676034026</v>
      </c>
      <c r="AA152" s="13">
        <v>16453.291939143422</v>
      </c>
      <c r="AB152" s="13">
        <v>17143.467837571225</v>
      </c>
      <c r="AC152" s="13">
        <v>17157.007896263436</v>
      </c>
      <c r="AD152" s="14">
        <f t="shared" si="106"/>
        <v>24219.094111734739</v>
      </c>
      <c r="AE152" s="14">
        <f t="shared" si="107"/>
        <v>23575.162439310789</v>
      </c>
      <c r="AF152" s="14">
        <f t="shared" si="108"/>
        <v>24841.778793023219</v>
      </c>
      <c r="AG152" s="14">
        <f t="shared" si="109"/>
        <v>24929.871778090208</v>
      </c>
      <c r="AH152" s="164">
        <v>24500.631589386299</v>
      </c>
      <c r="AI152" s="164">
        <v>24832.5909694777</v>
      </c>
      <c r="AJ152" s="164">
        <v>24869.825898161871</v>
      </c>
      <c r="AK152" s="164">
        <v>24355.874308263112</v>
      </c>
      <c r="AL152" s="14">
        <f t="shared" si="110"/>
        <v>26136.703732760619</v>
      </c>
      <c r="AM152" s="14">
        <f t="shared" si="111"/>
        <v>26620.945661462934</v>
      </c>
      <c r="AN152" s="14">
        <f t="shared" si="112"/>
        <v>28425.764237958563</v>
      </c>
      <c r="AO152" s="14">
        <f t="shared" si="113"/>
        <v>28274.278103764707</v>
      </c>
      <c r="AP152" s="13">
        <v>870825</v>
      </c>
      <c r="AQ152" s="13">
        <v>870683.29599999986</v>
      </c>
      <c r="AR152" s="13">
        <v>873014.68599999999</v>
      </c>
      <c r="AS152" s="14">
        <f t="shared" si="114"/>
        <v>1006.6542534352239</v>
      </c>
      <c r="AT152" s="14">
        <f t="shared" si="115"/>
        <v>947.11309829916217</v>
      </c>
      <c r="AU152" s="14">
        <f t="shared" si="116"/>
        <v>1011.8987987416068</v>
      </c>
      <c r="AV152" s="14">
        <f t="shared" si="117"/>
        <v>982.01923285436908</v>
      </c>
      <c r="AW152" s="14">
        <f t="shared" si="118"/>
        <v>1039.7830925282794</v>
      </c>
      <c r="AX152" s="14">
        <f t="shared" si="119"/>
        <v>1054.0435214765878</v>
      </c>
      <c r="AY152" s="14">
        <f t="shared" si="120"/>
        <v>1055.8390268827129</v>
      </c>
      <c r="AZ152" s="14">
        <f t="shared" si="121"/>
        <v>1030.3634047023797</v>
      </c>
      <c r="BA152" s="14">
        <f t="shared" si="122"/>
        <v>1137.3277863741853</v>
      </c>
      <c r="BB152" s="14">
        <f t="shared" si="123"/>
        <v>1167.7786594770637</v>
      </c>
      <c r="BC152" s="14">
        <f t="shared" si="124"/>
        <v>1295.7979614653525</v>
      </c>
      <c r="BD152" s="14">
        <f t="shared" si="125"/>
        <v>1273.4345006770332</v>
      </c>
      <c r="BE152" s="14">
        <f t="shared" si="126"/>
        <v>1774.5123542913275</v>
      </c>
      <c r="BF152" s="14">
        <f t="shared" si="127"/>
        <v>1760.1084949383758</v>
      </c>
      <c r="BG152" s="14">
        <f t="shared" si="128"/>
        <v>1840.7729542539112</v>
      </c>
      <c r="BH152" s="14">
        <f t="shared" si="129"/>
        <v>1881.2344774924773</v>
      </c>
      <c r="BI152" s="14">
        <f t="shared" si="130"/>
        <v>1774.1713845984189</v>
      </c>
      <c r="BJ152" s="14">
        <f t="shared" si="131"/>
        <v>1798.0372619220298</v>
      </c>
      <c r="BK152" s="14">
        <f t="shared" si="132"/>
        <v>1800.5182746086746</v>
      </c>
      <c r="BL152" s="14">
        <f t="shared" si="133"/>
        <v>1759.4950820840734</v>
      </c>
      <c r="BM152" s="14">
        <f t="shared" si="134"/>
        <v>1864.5333786251974</v>
      </c>
      <c r="BN152" s="14">
        <f t="shared" si="135"/>
        <v>1889.6988164044699</v>
      </c>
      <c r="BO152" s="14">
        <f t="shared" si="136"/>
        <v>1968.9671222969259</v>
      </c>
      <c r="BP152" s="14">
        <f t="shared" si="137"/>
        <v>1965.2599402277908</v>
      </c>
      <c r="BQ152" s="14">
        <f t="shared" si="138"/>
        <v>2781.1666077265513</v>
      </c>
      <c r="BR152" s="14">
        <f t="shared" si="139"/>
        <v>2707.2215932375379</v>
      </c>
      <c r="BS152" s="14">
        <f t="shared" si="140"/>
        <v>2852.6717529955181</v>
      </c>
      <c r="BT152" s="14">
        <f t="shared" si="141"/>
        <v>2863.2537103468458</v>
      </c>
      <c r="BU152" s="14">
        <f t="shared" si="142"/>
        <v>2813.9544771266983</v>
      </c>
      <c r="BV152" s="14">
        <f t="shared" si="143"/>
        <v>2852.0807833986173</v>
      </c>
      <c r="BW152" s="14">
        <f t="shared" si="144"/>
        <v>2856.3573014913882</v>
      </c>
      <c r="BX152" s="14">
        <f t="shared" si="145"/>
        <v>2789.8584867864538</v>
      </c>
      <c r="BY152" s="14">
        <f t="shared" si="146"/>
        <v>3001.8611649993827</v>
      </c>
      <c r="BZ152" s="14">
        <f t="shared" si="147"/>
        <v>3057.4774758815333</v>
      </c>
      <c r="CA152" s="14">
        <f t="shared" si="148"/>
        <v>3264.7650837622782</v>
      </c>
      <c r="CB152" s="14">
        <f t="shared" si="149"/>
        <v>3238.6944409048242</v>
      </c>
    </row>
    <row r="153" spans="1:80" x14ac:dyDescent="0.3">
      <c r="A153" t="s">
        <v>226</v>
      </c>
      <c r="B153" t="s">
        <v>236</v>
      </c>
      <c r="C153" t="s">
        <v>252</v>
      </c>
      <c r="D153" t="s">
        <v>616</v>
      </c>
      <c r="E153" t="s">
        <v>617</v>
      </c>
      <c r="F153" s="13">
        <v>4262.4349237579327</v>
      </c>
      <c r="G153" s="13">
        <v>4070.902465191336</v>
      </c>
      <c r="H153" s="13">
        <v>4340.4736724728064</v>
      </c>
      <c r="I153" s="13">
        <v>4051.1493432124771</v>
      </c>
      <c r="J153" s="13">
        <v>4181.9249675847041</v>
      </c>
      <c r="K153" s="13">
        <v>4160.483974309619</v>
      </c>
      <c r="L153" s="13">
        <v>4370.6718611064161</v>
      </c>
      <c r="M153" s="13">
        <v>4217.2856593477436</v>
      </c>
      <c r="N153" s="13">
        <v>4295.7851095195892</v>
      </c>
      <c r="O153" s="13">
        <v>4275.6969376260959</v>
      </c>
      <c r="P153" s="13">
        <v>4224.3401641904957</v>
      </c>
      <c r="Q153" s="13">
        <v>4196.8829522555689</v>
      </c>
      <c r="R153" s="13">
        <v>6502.7795533792887</v>
      </c>
      <c r="S153" s="13">
        <v>6369.649171983704</v>
      </c>
      <c r="T153" s="13">
        <v>6606.4178317071564</v>
      </c>
      <c r="U153" s="13">
        <v>6485.7655080229051</v>
      </c>
      <c r="V153" s="13">
        <v>6215.9338905575223</v>
      </c>
      <c r="W153" s="13">
        <v>6242.4098245745517</v>
      </c>
      <c r="X153" s="13">
        <v>6511.3493490665078</v>
      </c>
      <c r="Y153" s="13">
        <v>6198.3688075408118</v>
      </c>
      <c r="Z153" s="13">
        <v>6748.2004944222062</v>
      </c>
      <c r="AA153" s="13">
        <v>6545.906134595898</v>
      </c>
      <c r="AB153" s="13">
        <v>6448.462378768485</v>
      </c>
      <c r="AC153" s="13">
        <v>6478.0047221556806</v>
      </c>
      <c r="AD153" s="14">
        <f t="shared" si="106"/>
        <v>10765.214477137222</v>
      </c>
      <c r="AE153" s="14">
        <f t="shared" si="107"/>
        <v>10440.55163717504</v>
      </c>
      <c r="AF153" s="14">
        <f t="shared" si="108"/>
        <v>10946.891504179963</v>
      </c>
      <c r="AG153" s="14">
        <f t="shared" si="109"/>
        <v>10536.914851235382</v>
      </c>
      <c r="AH153" s="164">
        <v>10397.858858142226</v>
      </c>
      <c r="AI153" s="164">
        <v>10402.89379888417</v>
      </c>
      <c r="AJ153" s="164">
        <v>10882.021210172925</v>
      </c>
      <c r="AK153" s="164">
        <v>10415.654466888556</v>
      </c>
      <c r="AL153" s="14">
        <f t="shared" si="110"/>
        <v>11043.985603941795</v>
      </c>
      <c r="AM153" s="14">
        <f t="shared" si="111"/>
        <v>10821.603072221995</v>
      </c>
      <c r="AN153" s="14">
        <f t="shared" si="112"/>
        <v>10672.80254295898</v>
      </c>
      <c r="AO153" s="14">
        <f t="shared" si="113"/>
        <v>10674.887674411249</v>
      </c>
      <c r="AP153" s="13">
        <v>291045</v>
      </c>
      <c r="AQ153" s="13">
        <v>292413.67700000003</v>
      </c>
      <c r="AR153" s="13">
        <v>293877.11200000002</v>
      </c>
      <c r="AS153" s="14">
        <f t="shared" si="114"/>
        <v>1464.5277959621133</v>
      </c>
      <c r="AT153" s="14">
        <f t="shared" si="115"/>
        <v>1398.7192582560554</v>
      </c>
      <c r="AU153" s="14">
        <f t="shared" si="116"/>
        <v>1491.3410889975112</v>
      </c>
      <c r="AV153" s="14">
        <f t="shared" si="117"/>
        <v>1385.4171886811152</v>
      </c>
      <c r="AW153" s="14">
        <f t="shared" si="118"/>
        <v>1430.1400025090836</v>
      </c>
      <c r="AX153" s="14">
        <f t="shared" si="119"/>
        <v>1422.8075844446971</v>
      </c>
      <c r="AY153" s="14">
        <f t="shared" si="120"/>
        <v>1494.6879044602335</v>
      </c>
      <c r="AZ153" s="14">
        <f t="shared" si="121"/>
        <v>1435.0507362232902</v>
      </c>
      <c r="BA153" s="14">
        <f t="shared" si="122"/>
        <v>1469.0780382066703</v>
      </c>
      <c r="BB153" s="14">
        <f t="shared" si="123"/>
        <v>1462.2082597135479</v>
      </c>
      <c r="BC153" s="14">
        <f t="shared" si="124"/>
        <v>1444.645205220854</v>
      </c>
      <c r="BD153" s="14">
        <f t="shared" si="125"/>
        <v>1428.1081380218438</v>
      </c>
      <c r="BE153" s="14">
        <f t="shared" si="126"/>
        <v>2234.2866406841858</v>
      </c>
      <c r="BF153" s="14">
        <f t="shared" si="127"/>
        <v>2188.5444422627788</v>
      </c>
      <c r="BG153" s="14">
        <f t="shared" si="128"/>
        <v>2269.8956627693851</v>
      </c>
      <c r="BH153" s="14">
        <f t="shared" si="129"/>
        <v>2218.0103114748986</v>
      </c>
      <c r="BI153" s="14">
        <f t="shared" si="130"/>
        <v>2125.7329528254322</v>
      </c>
      <c r="BJ153" s="14">
        <f t="shared" si="131"/>
        <v>2134.7872263083477</v>
      </c>
      <c r="BK153" s="14">
        <f t="shared" si="132"/>
        <v>2226.7595058717129</v>
      </c>
      <c r="BL153" s="14">
        <f t="shared" si="133"/>
        <v>2109.1703145431793</v>
      </c>
      <c r="BM153" s="14">
        <f t="shared" si="134"/>
        <v>2307.7581608544956</v>
      </c>
      <c r="BN153" s="14">
        <f t="shared" si="135"/>
        <v>2238.5772792002126</v>
      </c>
      <c r="BO153" s="14">
        <f t="shared" si="136"/>
        <v>2205.253340037335</v>
      </c>
      <c r="BP153" s="14">
        <f t="shared" si="137"/>
        <v>2204.3243443047313</v>
      </c>
      <c r="BQ153" s="14">
        <f t="shared" si="138"/>
        <v>3698.8144366462993</v>
      </c>
      <c r="BR153" s="14">
        <f t="shared" si="139"/>
        <v>3587.263700518834</v>
      </c>
      <c r="BS153" s="14">
        <f t="shared" si="140"/>
        <v>3761.2367517668963</v>
      </c>
      <c r="BT153" s="14">
        <f t="shared" si="141"/>
        <v>3603.427500156014</v>
      </c>
      <c r="BU153" s="14">
        <f t="shared" si="142"/>
        <v>3555.8729553345161</v>
      </c>
      <c r="BV153" s="14">
        <f t="shared" si="143"/>
        <v>3557.5948107530444</v>
      </c>
      <c r="BW153" s="14">
        <f t="shared" si="144"/>
        <v>3721.4474103319467</v>
      </c>
      <c r="BX153" s="14">
        <f t="shared" si="145"/>
        <v>3544.2210507664695</v>
      </c>
      <c r="BY153" s="14">
        <f t="shared" si="146"/>
        <v>3776.8361990611656</v>
      </c>
      <c r="BZ153" s="14">
        <f t="shared" si="147"/>
        <v>3700.7855389137612</v>
      </c>
      <c r="CA153" s="14">
        <f t="shared" si="148"/>
        <v>3649.8985452581887</v>
      </c>
      <c r="CB153" s="14">
        <f t="shared" si="149"/>
        <v>3632.4324823265747</v>
      </c>
    </row>
    <row r="154" spans="1:80" x14ac:dyDescent="0.3">
      <c r="A154" t="s">
        <v>226</v>
      </c>
      <c r="B154" t="s">
        <v>221</v>
      </c>
      <c r="C154" t="s">
        <v>234</v>
      </c>
      <c r="D154" t="s">
        <v>618</v>
      </c>
      <c r="E154" t="s">
        <v>619</v>
      </c>
      <c r="F154" s="13">
        <v>2487.7754976803944</v>
      </c>
      <c r="G154" s="13">
        <v>2476.1527075561903</v>
      </c>
      <c r="H154" s="13">
        <v>2514.2587927564778</v>
      </c>
      <c r="I154" s="13">
        <v>2565.9249261826158</v>
      </c>
      <c r="J154" s="13">
        <v>2662.7013087695996</v>
      </c>
      <c r="K154" s="13">
        <v>2615.2665908457197</v>
      </c>
      <c r="L154" s="13">
        <v>2734.4902133659334</v>
      </c>
      <c r="M154" s="13">
        <v>2791.1242465332989</v>
      </c>
      <c r="N154" s="13">
        <v>2715.3845893586658</v>
      </c>
      <c r="O154" s="13">
        <v>2557.3739052923688</v>
      </c>
      <c r="P154" s="13">
        <v>2622.1711930125598</v>
      </c>
      <c r="Q154" s="13">
        <v>2790.5183329649039</v>
      </c>
      <c r="R154" s="13">
        <v>4221.4209082261286</v>
      </c>
      <c r="S154" s="13">
        <v>4179.3215186684538</v>
      </c>
      <c r="T154" s="13">
        <v>4447.8187951031668</v>
      </c>
      <c r="U154" s="13">
        <v>4391.2300304647442</v>
      </c>
      <c r="V154" s="13">
        <v>4351.1467838341496</v>
      </c>
      <c r="W154" s="13">
        <v>4282.9202096155841</v>
      </c>
      <c r="X154" s="13">
        <v>4435.8502446165694</v>
      </c>
      <c r="Y154" s="13">
        <v>4425.0619220217495</v>
      </c>
      <c r="Z154" s="13">
        <v>4453.2885996524838</v>
      </c>
      <c r="AA154" s="13">
        <v>4486.5767346239045</v>
      </c>
      <c r="AB154" s="13">
        <v>4555.0726034657791</v>
      </c>
      <c r="AC154" s="13">
        <v>4849.1071074867014</v>
      </c>
      <c r="AD154" s="14">
        <f t="shared" si="106"/>
        <v>6709.1964059065231</v>
      </c>
      <c r="AE154" s="14">
        <f t="shared" si="107"/>
        <v>6655.4742262246436</v>
      </c>
      <c r="AF154" s="14">
        <f t="shared" si="108"/>
        <v>6962.0775878596451</v>
      </c>
      <c r="AG154" s="14">
        <f t="shared" si="109"/>
        <v>6957.1549566473605</v>
      </c>
      <c r="AH154" s="164">
        <v>7013.84809260375</v>
      </c>
      <c r="AI154" s="164">
        <v>6898.1868004613025</v>
      </c>
      <c r="AJ154" s="164">
        <v>7170.3404579825019</v>
      </c>
      <c r="AK154" s="164">
        <v>7216.1861685550484</v>
      </c>
      <c r="AL154" s="14">
        <f t="shared" si="110"/>
        <v>7168.6731890111496</v>
      </c>
      <c r="AM154" s="14">
        <f t="shared" si="111"/>
        <v>7043.9506399162728</v>
      </c>
      <c r="AN154" s="14">
        <f t="shared" si="112"/>
        <v>7177.2437964783385</v>
      </c>
      <c r="AO154" s="14">
        <f t="shared" si="113"/>
        <v>7639.6254404516058</v>
      </c>
      <c r="AP154" s="13">
        <v>196487</v>
      </c>
      <c r="AQ154" s="13">
        <v>197596.49400000001</v>
      </c>
      <c r="AR154" s="13">
        <v>198356.33900000001</v>
      </c>
      <c r="AS154" s="14">
        <f t="shared" si="114"/>
        <v>1266.1272744153021</v>
      </c>
      <c r="AT154" s="14">
        <f t="shared" si="115"/>
        <v>1260.2119771568555</v>
      </c>
      <c r="AU154" s="14">
        <f t="shared" si="116"/>
        <v>1279.6056699712844</v>
      </c>
      <c r="AV154" s="14">
        <f t="shared" si="117"/>
        <v>1298.5680435112456</v>
      </c>
      <c r="AW154" s="14">
        <f t="shared" si="118"/>
        <v>1347.5448146208503</v>
      </c>
      <c r="AX154" s="14">
        <f t="shared" si="119"/>
        <v>1323.5389646365486</v>
      </c>
      <c r="AY154" s="14">
        <f t="shared" si="120"/>
        <v>1383.87587654563</v>
      </c>
      <c r="AZ154" s="14">
        <f t="shared" si="121"/>
        <v>1407.1263165092489</v>
      </c>
      <c r="BA154" s="14">
        <f t="shared" si="122"/>
        <v>1374.2068669288562</v>
      </c>
      <c r="BB154" s="14">
        <f t="shared" si="123"/>
        <v>1294.2405270067031</v>
      </c>
      <c r="BC154" s="14">
        <f t="shared" si="124"/>
        <v>1327.0332585013173</v>
      </c>
      <c r="BD154" s="14">
        <f t="shared" si="125"/>
        <v>1406.8208493023778</v>
      </c>
      <c r="BE154" s="14">
        <f t="shared" si="126"/>
        <v>2148.4479422181257</v>
      </c>
      <c r="BF154" s="14">
        <f t="shared" si="127"/>
        <v>2127.0218989899859</v>
      </c>
      <c r="BG154" s="14">
        <f t="shared" si="128"/>
        <v>2263.6707747093533</v>
      </c>
      <c r="BH154" s="14">
        <f t="shared" si="129"/>
        <v>2222.3218345487162</v>
      </c>
      <c r="BI154" s="14">
        <f t="shared" si="130"/>
        <v>2202.0364307851278</v>
      </c>
      <c r="BJ154" s="14">
        <f t="shared" si="131"/>
        <v>2167.5081996219951</v>
      </c>
      <c r="BK154" s="14">
        <f t="shared" si="132"/>
        <v>2244.9033152463571</v>
      </c>
      <c r="BL154" s="14">
        <f t="shared" si="133"/>
        <v>2230.8648890831514</v>
      </c>
      <c r="BM154" s="14">
        <f t="shared" si="134"/>
        <v>2253.7285502912232</v>
      </c>
      <c r="BN154" s="14">
        <f t="shared" si="135"/>
        <v>2270.5750713491425</v>
      </c>
      <c r="BO154" s="14">
        <f t="shared" si="136"/>
        <v>2305.2395876344744</v>
      </c>
      <c r="BP154" s="14">
        <f t="shared" si="137"/>
        <v>2444.6443869316931</v>
      </c>
      <c r="BQ154" s="14">
        <f t="shared" si="138"/>
        <v>3414.5752166334273</v>
      </c>
      <c r="BR154" s="14">
        <f t="shared" si="139"/>
        <v>3387.2338761468409</v>
      </c>
      <c r="BS154" s="14">
        <f t="shared" si="140"/>
        <v>3543.2764446806382</v>
      </c>
      <c r="BT154" s="14">
        <f t="shared" si="141"/>
        <v>3520.889878059962</v>
      </c>
      <c r="BU154" s="14">
        <f t="shared" si="142"/>
        <v>3549.5812454059783</v>
      </c>
      <c r="BV154" s="14">
        <f t="shared" si="143"/>
        <v>3491.0471642585426</v>
      </c>
      <c r="BW154" s="14">
        <f t="shared" si="144"/>
        <v>3628.7791917919867</v>
      </c>
      <c r="BX154" s="14">
        <f t="shared" si="145"/>
        <v>3637.9912055924001</v>
      </c>
      <c r="BY154" s="14">
        <f t="shared" si="146"/>
        <v>3627.9354172200797</v>
      </c>
      <c r="BZ154" s="14">
        <f t="shared" si="147"/>
        <v>3564.8155983558459</v>
      </c>
      <c r="CA154" s="14">
        <f t="shared" si="148"/>
        <v>3632.2728461357915</v>
      </c>
      <c r="CB154" s="14">
        <f t="shared" si="149"/>
        <v>3851.4652362340717</v>
      </c>
    </row>
    <row r="155" spans="1:80" x14ac:dyDescent="0.3">
      <c r="A155" t="s">
        <v>232</v>
      </c>
      <c r="B155" t="s">
        <v>263</v>
      </c>
      <c r="C155" t="s">
        <v>268</v>
      </c>
      <c r="D155" t="s">
        <v>622</v>
      </c>
      <c r="E155" t="s">
        <v>623</v>
      </c>
      <c r="F155" s="13">
        <v>4139.1435606619179</v>
      </c>
      <c r="G155" s="13">
        <v>4095.7160127209208</v>
      </c>
      <c r="H155" s="13">
        <v>4066.188949802126</v>
      </c>
      <c r="I155" s="13">
        <v>4272.29097972001</v>
      </c>
      <c r="J155" s="13">
        <v>4447.8101544828678</v>
      </c>
      <c r="K155" s="13">
        <v>4496.3293905593764</v>
      </c>
      <c r="L155" s="13">
        <v>4496.3293905593764</v>
      </c>
      <c r="M155" s="13">
        <v>4401.0382918686046</v>
      </c>
      <c r="N155" s="13">
        <v>4782.164598019358</v>
      </c>
      <c r="O155" s="13">
        <v>5075.1908702635583</v>
      </c>
      <c r="P155" s="13">
        <v>5905.6344683079878</v>
      </c>
      <c r="Q155" s="13">
        <v>5620.1857982408592</v>
      </c>
      <c r="R155" s="13">
        <v>4976.5858444820669</v>
      </c>
      <c r="S155" s="13">
        <v>4761.8081053870128</v>
      </c>
      <c r="T155" s="13">
        <v>4952.4403751360151</v>
      </c>
      <c r="U155" s="13">
        <v>5208.1348025685547</v>
      </c>
      <c r="V155" s="13">
        <v>4748.1437283712667</v>
      </c>
      <c r="W155" s="13">
        <v>4800.6022290819501</v>
      </c>
      <c r="X155" s="13">
        <v>4800.6022290819501</v>
      </c>
      <c r="Y155" s="13">
        <v>4698.4783368136032</v>
      </c>
      <c r="Z155" s="13">
        <v>5193.2446487114721</v>
      </c>
      <c r="AA155" s="13">
        <v>5350.4355990582835</v>
      </c>
      <c r="AB155" s="13">
        <v>5414.156329568681</v>
      </c>
      <c r="AC155" s="13">
        <v>5441.2749487104065</v>
      </c>
      <c r="AD155" s="14">
        <f t="shared" si="106"/>
        <v>9115.7294051439858</v>
      </c>
      <c r="AE155" s="14">
        <f t="shared" si="107"/>
        <v>8857.5241181079327</v>
      </c>
      <c r="AF155" s="14">
        <f t="shared" si="108"/>
        <v>9018.6293249381415</v>
      </c>
      <c r="AG155" s="14">
        <f t="shared" si="109"/>
        <v>9480.4257822885647</v>
      </c>
      <c r="AH155" s="164">
        <v>9195.9538828541336</v>
      </c>
      <c r="AI155" s="164">
        <v>9296.9316196413256</v>
      </c>
      <c r="AJ155" s="164">
        <v>9296.9316196413274</v>
      </c>
      <c r="AK155" s="164">
        <v>9099.5166286822077</v>
      </c>
      <c r="AL155" s="14">
        <f t="shared" si="110"/>
        <v>9975.4092467308292</v>
      </c>
      <c r="AM155" s="14">
        <f t="shared" si="111"/>
        <v>10425.626469321842</v>
      </c>
      <c r="AN155" s="14">
        <f t="shared" si="112"/>
        <v>11319.790797876669</v>
      </c>
      <c r="AO155" s="14">
        <f t="shared" si="113"/>
        <v>11061.460746951267</v>
      </c>
      <c r="AP155" s="13">
        <v>255378</v>
      </c>
      <c r="AQ155" s="13">
        <v>255545.68</v>
      </c>
      <c r="AR155" s="13">
        <v>256453.106</v>
      </c>
      <c r="AS155" s="14">
        <f t="shared" si="114"/>
        <v>1620.7909689409103</v>
      </c>
      <c r="AT155" s="14">
        <f t="shared" si="115"/>
        <v>1603.7857656967008</v>
      </c>
      <c r="AU155" s="14">
        <f t="shared" si="116"/>
        <v>1592.2236644511765</v>
      </c>
      <c r="AV155" s="14">
        <f t="shared" si="117"/>
        <v>1671.8306408936398</v>
      </c>
      <c r="AW155" s="14">
        <f t="shared" si="118"/>
        <v>1740.5147112965744</v>
      </c>
      <c r="AX155" s="14">
        <f t="shared" si="119"/>
        <v>1759.5012330317522</v>
      </c>
      <c r="AY155" s="14">
        <f t="shared" si="120"/>
        <v>1759.5012330317522</v>
      </c>
      <c r="AZ155" s="14">
        <f t="shared" si="121"/>
        <v>1716.1181474903271</v>
      </c>
      <c r="BA155" s="14">
        <f t="shared" si="122"/>
        <v>1871.3541148570223</v>
      </c>
      <c r="BB155" s="14">
        <f t="shared" si="123"/>
        <v>1986.0210003407446</v>
      </c>
      <c r="BC155" s="14">
        <f t="shared" si="124"/>
        <v>2310.9897488026359</v>
      </c>
      <c r="BD155" s="14">
        <f t="shared" si="125"/>
        <v>2191.5062312565087</v>
      </c>
      <c r="BE155" s="14">
        <f t="shared" si="126"/>
        <v>1948.713610601566</v>
      </c>
      <c r="BF155" s="14">
        <f t="shared" si="127"/>
        <v>1864.6117149429524</v>
      </c>
      <c r="BG155" s="14">
        <f t="shared" si="128"/>
        <v>1939.2588144382112</v>
      </c>
      <c r="BH155" s="14">
        <f t="shared" si="129"/>
        <v>2038.0445494396754</v>
      </c>
      <c r="BI155" s="14">
        <f t="shared" si="130"/>
        <v>1858.0410861851656</v>
      </c>
      <c r="BJ155" s="14">
        <f t="shared" si="131"/>
        <v>1878.5691188682786</v>
      </c>
      <c r="BK155" s="14">
        <f t="shared" si="132"/>
        <v>1878.5691188682786</v>
      </c>
      <c r="BL155" s="14">
        <f t="shared" si="133"/>
        <v>1832.1003828331889</v>
      </c>
      <c r="BM155" s="14">
        <f t="shared" si="134"/>
        <v>2032.2177423275057</v>
      </c>
      <c r="BN155" s="14">
        <f t="shared" si="135"/>
        <v>2093.7296216700997</v>
      </c>
      <c r="BO155" s="14">
        <f t="shared" si="136"/>
        <v>2118.6647841468816</v>
      </c>
      <c r="BP155" s="14">
        <f t="shared" si="137"/>
        <v>2121.7426583674937</v>
      </c>
      <c r="BQ155" s="14">
        <f t="shared" si="138"/>
        <v>3569.5045795424762</v>
      </c>
      <c r="BR155" s="14">
        <f t="shared" si="139"/>
        <v>3468.3974806396532</v>
      </c>
      <c r="BS155" s="14">
        <f t="shared" si="140"/>
        <v>3531.4824788893884</v>
      </c>
      <c r="BT155" s="14">
        <f t="shared" si="141"/>
        <v>3709.875190333315</v>
      </c>
      <c r="BU155" s="14">
        <f t="shared" si="142"/>
        <v>3598.5557974817393</v>
      </c>
      <c r="BV155" s="14">
        <f t="shared" si="143"/>
        <v>3638.0703519000308</v>
      </c>
      <c r="BW155" s="14">
        <f t="shared" si="144"/>
        <v>3638.0703519000317</v>
      </c>
      <c r="BX155" s="14">
        <f t="shared" si="145"/>
        <v>3548.218530323516</v>
      </c>
      <c r="BY155" s="14">
        <f t="shared" si="146"/>
        <v>3903.5718571845277</v>
      </c>
      <c r="BZ155" s="14">
        <f t="shared" si="147"/>
        <v>4079.7506220108444</v>
      </c>
      <c r="CA155" s="14">
        <f t="shared" si="148"/>
        <v>4429.6545329495184</v>
      </c>
      <c r="CB155" s="14">
        <f t="shared" si="149"/>
        <v>4313.2488896240029</v>
      </c>
    </row>
    <row r="156" spans="1:80" x14ac:dyDescent="0.3">
      <c r="A156" t="s">
        <v>232</v>
      </c>
      <c r="B156" t="s">
        <v>270</v>
      </c>
      <c r="C156" t="s">
        <v>289</v>
      </c>
      <c r="D156" t="s">
        <v>624</v>
      </c>
      <c r="E156" t="s">
        <v>625</v>
      </c>
      <c r="F156" s="13">
        <v>5045.4244677367024</v>
      </c>
      <c r="G156" s="13">
        <v>4674.6063384916233</v>
      </c>
      <c r="H156" s="13">
        <v>5009.8939781222589</v>
      </c>
      <c r="I156" s="13">
        <v>4692.9918265861843</v>
      </c>
      <c r="J156" s="13">
        <v>5130.7481730131931</v>
      </c>
      <c r="K156" s="13">
        <v>5020.2743259352173</v>
      </c>
      <c r="L156" s="13">
        <v>5424.3394374277868</v>
      </c>
      <c r="M156" s="13">
        <v>5445.309239118169</v>
      </c>
      <c r="N156" s="13">
        <v>4601.5171509060483</v>
      </c>
      <c r="O156" s="13">
        <v>4596.8823979840745</v>
      </c>
      <c r="P156" s="13">
        <v>5198.546058956772</v>
      </c>
      <c r="Q156" s="13">
        <v>5311.563804816461</v>
      </c>
      <c r="R156" s="13">
        <v>13915.634215216493</v>
      </c>
      <c r="S156" s="13">
        <v>13638.360354371951</v>
      </c>
      <c r="T156" s="13">
        <v>14080.038284900342</v>
      </c>
      <c r="U156" s="13">
        <v>14656.396017211484</v>
      </c>
      <c r="V156" s="13">
        <v>14069.76202394609</v>
      </c>
      <c r="W156" s="13">
        <v>13719.780042962104</v>
      </c>
      <c r="X156" s="13">
        <v>14573.018037728873</v>
      </c>
      <c r="Y156" s="13">
        <v>14694.945507075208</v>
      </c>
      <c r="Z156" s="13">
        <v>14106.598135476872</v>
      </c>
      <c r="AA156" s="13">
        <v>14091.87059932798</v>
      </c>
      <c r="AB156" s="13">
        <v>14892.581252540947</v>
      </c>
      <c r="AC156" s="13">
        <v>15134.749934898318</v>
      </c>
      <c r="AD156" s="14">
        <f t="shared" si="106"/>
        <v>18961.058682953197</v>
      </c>
      <c r="AE156" s="14">
        <f t="shared" si="107"/>
        <v>18312.966692863574</v>
      </c>
      <c r="AF156" s="14">
        <f t="shared" si="108"/>
        <v>19089.932263022602</v>
      </c>
      <c r="AG156" s="14">
        <f t="shared" si="109"/>
        <v>19349.387843797667</v>
      </c>
      <c r="AH156" s="164">
        <v>19200.51019695928</v>
      </c>
      <c r="AI156" s="164">
        <v>18740.054368897319</v>
      </c>
      <c r="AJ156" s="164">
        <v>19997.357475156659</v>
      </c>
      <c r="AK156" s="164">
        <v>20140.254746193375</v>
      </c>
      <c r="AL156" s="14">
        <f t="shared" si="110"/>
        <v>18708.115286382919</v>
      </c>
      <c r="AM156" s="14">
        <f t="shared" si="111"/>
        <v>18688.752997312055</v>
      </c>
      <c r="AN156" s="14">
        <f t="shared" si="112"/>
        <v>20091.127311497719</v>
      </c>
      <c r="AO156" s="14">
        <f t="shared" si="113"/>
        <v>20446.31373971478</v>
      </c>
      <c r="AP156" s="13">
        <v>756978</v>
      </c>
      <c r="AQ156" s="13">
        <v>758468.36199999996</v>
      </c>
      <c r="AR156" s="13">
        <v>762361.92299999995</v>
      </c>
      <c r="AS156" s="14">
        <f t="shared" si="114"/>
        <v>666.52194221452976</v>
      </c>
      <c r="AT156" s="14">
        <f t="shared" si="115"/>
        <v>617.53529673142725</v>
      </c>
      <c r="AU156" s="14">
        <f t="shared" si="116"/>
        <v>661.82821404614913</v>
      </c>
      <c r="AV156" s="14">
        <f t="shared" si="117"/>
        <v>618.74589128691764</v>
      </c>
      <c r="AW156" s="14">
        <f t="shared" si="118"/>
        <v>676.46172603481557</v>
      </c>
      <c r="AX156" s="14">
        <f t="shared" si="119"/>
        <v>661.89633970984505</v>
      </c>
      <c r="AY156" s="14">
        <f t="shared" si="120"/>
        <v>715.17016518980222</v>
      </c>
      <c r="AZ156" s="14">
        <f t="shared" si="121"/>
        <v>714.26825958071481</v>
      </c>
      <c r="BA156" s="14">
        <f t="shared" si="122"/>
        <v>606.68544417229737</v>
      </c>
      <c r="BB156" s="14">
        <f t="shared" si="123"/>
        <v>606.07437676933375</v>
      </c>
      <c r="BC156" s="14">
        <f t="shared" si="124"/>
        <v>685.40051496001252</v>
      </c>
      <c r="BD156" s="14">
        <f t="shared" si="125"/>
        <v>696.72469788558169</v>
      </c>
      <c r="BE156" s="14">
        <f t="shared" si="126"/>
        <v>1838.3142198606158</v>
      </c>
      <c r="BF156" s="14">
        <f t="shared" si="127"/>
        <v>1801.6851684424053</v>
      </c>
      <c r="BG156" s="14">
        <f t="shared" si="128"/>
        <v>1860.0326938035639</v>
      </c>
      <c r="BH156" s="14">
        <f t="shared" si="129"/>
        <v>1932.3674857793849</v>
      </c>
      <c r="BI156" s="14">
        <f t="shared" si="130"/>
        <v>1855.0229289519255</v>
      </c>
      <c r="BJ156" s="14">
        <f t="shared" si="131"/>
        <v>1808.8796751896823</v>
      </c>
      <c r="BK156" s="14">
        <f t="shared" si="132"/>
        <v>1921.3745447867307</v>
      </c>
      <c r="BL156" s="14">
        <f t="shared" si="133"/>
        <v>1927.5550186515818</v>
      </c>
      <c r="BM156" s="14">
        <f t="shared" si="134"/>
        <v>1859.8795733917341</v>
      </c>
      <c r="BN156" s="14">
        <f t="shared" si="135"/>
        <v>1857.937826459791</v>
      </c>
      <c r="BO156" s="14">
        <f t="shared" si="136"/>
        <v>1963.5072467981133</v>
      </c>
      <c r="BP156" s="14">
        <f t="shared" si="137"/>
        <v>1985.2447345928529</v>
      </c>
      <c r="BQ156" s="14">
        <f t="shared" si="138"/>
        <v>2504.8361620751457</v>
      </c>
      <c r="BR156" s="14">
        <f t="shared" si="139"/>
        <v>2419.2204651738325</v>
      </c>
      <c r="BS156" s="14">
        <f t="shared" si="140"/>
        <v>2521.8609078497134</v>
      </c>
      <c r="BT156" s="14">
        <f t="shared" si="141"/>
        <v>2551.1133770663023</v>
      </c>
      <c r="BU156" s="14">
        <f t="shared" si="142"/>
        <v>2531.4846549867402</v>
      </c>
      <c r="BV156" s="14">
        <f t="shared" si="143"/>
        <v>2470.7760148995271</v>
      </c>
      <c r="BW156" s="14">
        <f t="shared" si="144"/>
        <v>2636.5447099765329</v>
      </c>
      <c r="BX156" s="14">
        <f t="shared" si="145"/>
        <v>2641.8232782322966</v>
      </c>
      <c r="BY156" s="14">
        <f t="shared" si="146"/>
        <v>2466.5650175640312</v>
      </c>
      <c r="BZ156" s="14">
        <f t="shared" si="147"/>
        <v>2464.0122032291251</v>
      </c>
      <c r="CA156" s="14">
        <f t="shared" si="148"/>
        <v>2648.9077617581261</v>
      </c>
      <c r="CB156" s="14">
        <f t="shared" si="149"/>
        <v>2681.9694324784346</v>
      </c>
    </row>
    <row r="157" spans="1:80" x14ac:dyDescent="0.3">
      <c r="A157" t="s">
        <v>226</v>
      </c>
      <c r="B157" t="s">
        <v>221</v>
      </c>
      <c r="C157" t="s">
        <v>234</v>
      </c>
      <c r="D157" t="s">
        <v>626</v>
      </c>
      <c r="E157" t="s">
        <v>627</v>
      </c>
      <c r="F157" s="13">
        <v>2269.2296402706697</v>
      </c>
      <c r="G157" s="13">
        <v>2288.7612887053397</v>
      </c>
      <c r="H157" s="13">
        <v>2525.2449042279832</v>
      </c>
      <c r="I157" s="13">
        <v>2396.5492170508905</v>
      </c>
      <c r="J157" s="13">
        <v>2479.7094541726592</v>
      </c>
      <c r="K157" s="13">
        <v>2423.3123941866247</v>
      </c>
      <c r="L157" s="13">
        <v>2604.676905721572</v>
      </c>
      <c r="M157" s="13">
        <v>2584.3945218543881</v>
      </c>
      <c r="N157" s="13">
        <v>2518.8624581645381</v>
      </c>
      <c r="O157" s="13">
        <v>2481.7292939636077</v>
      </c>
      <c r="P157" s="13">
        <v>2615.3604008462303</v>
      </c>
      <c r="Q157" s="13">
        <v>2528.3444680814955</v>
      </c>
      <c r="R157" s="13">
        <v>5853.9822299245934</v>
      </c>
      <c r="S157" s="13">
        <v>5736.7534397049039</v>
      </c>
      <c r="T157" s="13">
        <v>6286.691738145103</v>
      </c>
      <c r="U157" s="13">
        <v>6329.7112288850913</v>
      </c>
      <c r="V157" s="13">
        <v>5969.6118530888962</v>
      </c>
      <c r="W157" s="13">
        <v>5977.3799275480214</v>
      </c>
      <c r="X157" s="13">
        <v>6175.3758317954698</v>
      </c>
      <c r="Y157" s="13">
        <v>6186.5985941171639</v>
      </c>
      <c r="Z157" s="13">
        <v>6123.0394815383825</v>
      </c>
      <c r="AA157" s="13">
        <v>6005.9527323810735</v>
      </c>
      <c r="AB157" s="13">
        <v>6088.0317304114324</v>
      </c>
      <c r="AC157" s="13">
        <v>6268.59642645437</v>
      </c>
      <c r="AD157" s="14">
        <f t="shared" si="106"/>
        <v>8123.2118701952631</v>
      </c>
      <c r="AE157" s="14">
        <f t="shared" si="107"/>
        <v>8025.5147284102441</v>
      </c>
      <c r="AF157" s="14">
        <f t="shared" si="108"/>
        <v>8811.9366423730862</v>
      </c>
      <c r="AG157" s="14">
        <f t="shared" si="109"/>
        <v>8726.2604459359827</v>
      </c>
      <c r="AH157" s="164">
        <v>8449.3213072615545</v>
      </c>
      <c r="AI157" s="164">
        <v>8400.6923217346466</v>
      </c>
      <c r="AJ157" s="164">
        <v>8780.0527375170423</v>
      </c>
      <c r="AK157" s="164">
        <v>8770.9931159715525</v>
      </c>
      <c r="AL157" s="14">
        <f t="shared" si="110"/>
        <v>8641.9019397029206</v>
      </c>
      <c r="AM157" s="14">
        <f t="shared" si="111"/>
        <v>8487.6820263446807</v>
      </c>
      <c r="AN157" s="14">
        <f t="shared" si="112"/>
        <v>8703.3921312576622</v>
      </c>
      <c r="AO157" s="14">
        <f t="shared" si="113"/>
        <v>8796.9408945358664</v>
      </c>
      <c r="AP157" s="13">
        <v>277249</v>
      </c>
      <c r="AQ157" s="13">
        <v>277764.14</v>
      </c>
      <c r="AR157" s="13">
        <v>277994.21000000002</v>
      </c>
      <c r="AS157" s="14">
        <f t="shared" si="114"/>
        <v>818.48073041586065</v>
      </c>
      <c r="AT157" s="14">
        <f t="shared" si="115"/>
        <v>825.52553434109393</v>
      </c>
      <c r="AU157" s="14">
        <f t="shared" si="116"/>
        <v>910.82200629325382</v>
      </c>
      <c r="AV157" s="14">
        <f t="shared" si="117"/>
        <v>862.8000781709585</v>
      </c>
      <c r="AW157" s="14">
        <f t="shared" si="118"/>
        <v>892.73923342756166</v>
      </c>
      <c r="AX157" s="14">
        <f t="shared" si="119"/>
        <v>872.43529499042768</v>
      </c>
      <c r="AY157" s="14">
        <f t="shared" si="120"/>
        <v>937.72972483833655</v>
      </c>
      <c r="AZ157" s="14">
        <f t="shared" si="121"/>
        <v>929.65767950864438</v>
      </c>
      <c r="BA157" s="14">
        <f t="shared" si="122"/>
        <v>906.835006910733</v>
      </c>
      <c r="BB157" s="14">
        <f t="shared" si="123"/>
        <v>893.46641145383546</v>
      </c>
      <c r="BC157" s="14">
        <f t="shared" si="124"/>
        <v>941.57597191856007</v>
      </c>
      <c r="BD157" s="14">
        <f t="shared" si="125"/>
        <v>909.49536973503712</v>
      </c>
      <c r="BE157" s="14">
        <f t="shared" si="126"/>
        <v>2111.4529646363353</v>
      </c>
      <c r="BF157" s="14">
        <f t="shared" si="127"/>
        <v>2069.1701105161437</v>
      </c>
      <c r="BG157" s="14">
        <f t="shared" si="128"/>
        <v>2267.5254872497658</v>
      </c>
      <c r="BH157" s="14">
        <f t="shared" si="129"/>
        <v>2278.8079227524081</v>
      </c>
      <c r="BI157" s="14">
        <f t="shared" si="130"/>
        <v>2149.1657825552629</v>
      </c>
      <c r="BJ157" s="14">
        <f t="shared" si="131"/>
        <v>2151.9624266645869</v>
      </c>
      <c r="BK157" s="14">
        <f t="shared" si="132"/>
        <v>2223.2444518559773</v>
      </c>
      <c r="BL157" s="14">
        <f t="shared" si="133"/>
        <v>2225.4415277631729</v>
      </c>
      <c r="BM157" s="14">
        <f t="shared" si="134"/>
        <v>2204.4024406960461</v>
      </c>
      <c r="BN157" s="14">
        <f t="shared" si="135"/>
        <v>2162.2491414410347</v>
      </c>
      <c r="BO157" s="14">
        <f t="shared" si="136"/>
        <v>2191.7990315133666</v>
      </c>
      <c r="BP157" s="14">
        <f t="shared" si="137"/>
        <v>2254.9377652341641</v>
      </c>
      <c r="BQ157" s="14">
        <f t="shared" si="138"/>
        <v>2929.9336950521961</v>
      </c>
      <c r="BR157" s="14">
        <f t="shared" si="139"/>
        <v>2894.6956448572382</v>
      </c>
      <c r="BS157" s="14">
        <f t="shared" si="140"/>
        <v>3178.3474935430199</v>
      </c>
      <c r="BT157" s="14">
        <f t="shared" si="141"/>
        <v>3141.6080009233669</v>
      </c>
      <c r="BU157" s="14">
        <f t="shared" si="142"/>
        <v>3041.9050159828239</v>
      </c>
      <c r="BV157" s="14">
        <f t="shared" si="143"/>
        <v>3024.3977216550152</v>
      </c>
      <c r="BW157" s="14">
        <f t="shared" si="144"/>
        <v>3160.9741766943139</v>
      </c>
      <c r="BX157" s="14">
        <f t="shared" si="145"/>
        <v>3155.0992072718177</v>
      </c>
      <c r="BY157" s="14">
        <f t="shared" si="146"/>
        <v>3111.2374476067789</v>
      </c>
      <c r="BZ157" s="14">
        <f t="shared" si="147"/>
        <v>3055.7155528948701</v>
      </c>
      <c r="CA157" s="14">
        <f t="shared" si="148"/>
        <v>3133.3750034319269</v>
      </c>
      <c r="CB157" s="14">
        <f t="shared" si="149"/>
        <v>3164.4331349692015</v>
      </c>
    </row>
    <row r="158" spans="1:80" x14ac:dyDescent="0.3">
      <c r="A158" t="s">
        <v>259</v>
      </c>
      <c r="B158" t="s">
        <v>283</v>
      </c>
      <c r="C158" t="s">
        <v>313</v>
      </c>
      <c r="D158" t="s">
        <v>628</v>
      </c>
      <c r="E158" t="s">
        <v>629</v>
      </c>
      <c r="F158" s="13">
        <v>8502.7490044374208</v>
      </c>
      <c r="G158" s="13">
        <v>8674.8300823033169</v>
      </c>
      <c r="H158" s="13">
        <v>9098.4313110466264</v>
      </c>
      <c r="I158" s="13">
        <v>8906.6805002891087</v>
      </c>
      <c r="J158" s="13">
        <v>9008.7888438923474</v>
      </c>
      <c r="K158" s="13">
        <v>8832.0484486422847</v>
      </c>
      <c r="L158" s="13">
        <v>9025.002907060818</v>
      </c>
      <c r="M158" s="13">
        <v>8802.741089602303</v>
      </c>
      <c r="N158" s="13">
        <v>9105.2438684909175</v>
      </c>
      <c r="O158" s="13">
        <v>9392.275983698195</v>
      </c>
      <c r="P158" s="13">
        <v>9764.4742259100858</v>
      </c>
      <c r="Q158" s="13">
        <v>10068.296903693295</v>
      </c>
      <c r="R158" s="13">
        <v>20137.547151796163</v>
      </c>
      <c r="S158" s="13">
        <v>19652.909260805576</v>
      </c>
      <c r="T158" s="13">
        <v>20370.729326605375</v>
      </c>
      <c r="U158" s="13">
        <v>20339.370905306838</v>
      </c>
      <c r="V158" s="13">
        <v>19753.76788975122</v>
      </c>
      <c r="W158" s="13">
        <v>19560.163151625864</v>
      </c>
      <c r="X158" s="13">
        <v>20109.065597447268</v>
      </c>
      <c r="Y158" s="13">
        <v>19766.652295115462</v>
      </c>
      <c r="Z158" s="13">
        <v>19409.625937979348</v>
      </c>
      <c r="AA158" s="13">
        <v>19126.092973746559</v>
      </c>
      <c r="AB158" s="13">
        <v>20594.573637523288</v>
      </c>
      <c r="AC158" s="13">
        <v>20432.211468880938</v>
      </c>
      <c r="AD158" s="14">
        <f t="shared" si="106"/>
        <v>28640.296156233584</v>
      </c>
      <c r="AE158" s="14">
        <f t="shared" si="107"/>
        <v>28327.739343108893</v>
      </c>
      <c r="AF158" s="14">
        <f t="shared" si="108"/>
        <v>29469.160637651999</v>
      </c>
      <c r="AG158" s="14">
        <f t="shared" si="109"/>
        <v>29246.051405595947</v>
      </c>
      <c r="AH158" s="164">
        <v>28762.556733643571</v>
      </c>
      <c r="AI158" s="164">
        <v>28392.211600268151</v>
      </c>
      <c r="AJ158" s="164">
        <v>29134.06850450809</v>
      </c>
      <c r="AK158" s="164">
        <v>28569.393384717769</v>
      </c>
      <c r="AL158" s="14">
        <f t="shared" si="110"/>
        <v>28514.869806470266</v>
      </c>
      <c r="AM158" s="14">
        <f t="shared" si="111"/>
        <v>28518.368957444756</v>
      </c>
      <c r="AN158" s="14">
        <f t="shared" si="112"/>
        <v>30359.047863433374</v>
      </c>
      <c r="AO158" s="14">
        <f t="shared" si="113"/>
        <v>30500.508372574233</v>
      </c>
      <c r="AP158" s="13">
        <v>1185321</v>
      </c>
      <c r="AQ158" s="13">
        <v>1194509.423</v>
      </c>
      <c r="AR158" s="13">
        <v>1201472.148</v>
      </c>
      <c r="AS158" s="14">
        <f t="shared" si="114"/>
        <v>717.33724488450139</v>
      </c>
      <c r="AT158" s="14">
        <f t="shared" si="115"/>
        <v>731.85492219435218</v>
      </c>
      <c r="AU158" s="14">
        <f t="shared" si="116"/>
        <v>767.59218060311309</v>
      </c>
      <c r="AV158" s="14">
        <f t="shared" si="117"/>
        <v>745.63501373811334</v>
      </c>
      <c r="AW158" s="14">
        <f t="shared" si="118"/>
        <v>754.18315422467356</v>
      </c>
      <c r="AX158" s="14">
        <f t="shared" si="119"/>
        <v>739.38708884025982</v>
      </c>
      <c r="AY158" s="14">
        <f t="shared" si="120"/>
        <v>755.54053683348945</v>
      </c>
      <c r="AZ158" s="14">
        <f t="shared" si="121"/>
        <v>732.66293390617182</v>
      </c>
      <c r="BA158" s="14">
        <f t="shared" si="122"/>
        <v>762.25801933175023</v>
      </c>
      <c r="BB158" s="14">
        <f t="shared" si="123"/>
        <v>786.28730781458194</v>
      </c>
      <c r="BC158" s="14">
        <f t="shared" si="124"/>
        <v>817.44639580880778</v>
      </c>
      <c r="BD158" s="14">
        <f t="shared" si="125"/>
        <v>837.99669600774598</v>
      </c>
      <c r="BE158" s="14">
        <f t="shared" si="126"/>
        <v>1698.9108563668544</v>
      </c>
      <c r="BF158" s="14">
        <f t="shared" si="127"/>
        <v>1658.0242196675481</v>
      </c>
      <c r="BG158" s="14">
        <f t="shared" si="128"/>
        <v>1718.5833480217912</v>
      </c>
      <c r="BH158" s="14">
        <f t="shared" si="129"/>
        <v>1702.738422458375</v>
      </c>
      <c r="BI158" s="14">
        <f t="shared" si="130"/>
        <v>1653.7138602171763</v>
      </c>
      <c r="BJ158" s="14">
        <f t="shared" si="131"/>
        <v>1637.5059731635004</v>
      </c>
      <c r="BK158" s="14">
        <f t="shared" si="132"/>
        <v>1683.4580967091517</v>
      </c>
      <c r="BL158" s="14">
        <f t="shared" si="133"/>
        <v>1645.202706364814</v>
      </c>
      <c r="BM158" s="14">
        <f t="shared" si="134"/>
        <v>1624.903543182794</v>
      </c>
      <c r="BN158" s="14">
        <f t="shared" si="135"/>
        <v>1601.1671909386489</v>
      </c>
      <c r="BO158" s="14">
        <f t="shared" si="136"/>
        <v>1724.1030703466699</v>
      </c>
      <c r="BP158" s="14">
        <f t="shared" si="137"/>
        <v>1700.5980124377329</v>
      </c>
      <c r="BQ158" s="14">
        <f t="shared" si="138"/>
        <v>2416.2481012513558</v>
      </c>
      <c r="BR158" s="14">
        <f t="shared" si="139"/>
        <v>2389.8791418618998</v>
      </c>
      <c r="BS158" s="14">
        <f t="shared" si="140"/>
        <v>2486.175528624904</v>
      </c>
      <c r="BT158" s="14">
        <f t="shared" si="141"/>
        <v>2448.3734361964885</v>
      </c>
      <c r="BU158" s="14">
        <f t="shared" si="142"/>
        <v>2407.8970144418504</v>
      </c>
      <c r="BV158" s="14">
        <f t="shared" si="143"/>
        <v>2376.8930620037604</v>
      </c>
      <c r="BW158" s="14">
        <f t="shared" si="144"/>
        <v>2438.9986335426415</v>
      </c>
      <c r="BX158" s="14">
        <f t="shared" si="145"/>
        <v>2377.8656402709862</v>
      </c>
      <c r="BY158" s="14">
        <f t="shared" si="146"/>
        <v>2387.1615625145441</v>
      </c>
      <c r="BZ158" s="14">
        <f t="shared" si="147"/>
        <v>2387.4544987532308</v>
      </c>
      <c r="CA158" s="14">
        <f t="shared" si="148"/>
        <v>2541.5494661554776</v>
      </c>
      <c r="CB158" s="14">
        <f t="shared" si="149"/>
        <v>2538.5947084454788</v>
      </c>
    </row>
    <row r="159" spans="1:80" x14ac:dyDescent="0.3">
      <c r="A159" t="s">
        <v>241</v>
      </c>
      <c r="B159" t="s">
        <v>276</v>
      </c>
      <c r="C159" t="s">
        <v>317</v>
      </c>
      <c r="D159" t="s">
        <v>630</v>
      </c>
      <c r="E159" t="s">
        <v>631</v>
      </c>
      <c r="F159" s="13">
        <v>2337.9469877055317</v>
      </c>
      <c r="G159" s="13">
        <v>2313.7127507967061</v>
      </c>
      <c r="H159" s="13">
        <v>2204.1878733167323</v>
      </c>
      <c r="I159" s="13">
        <v>2057.5054862211427</v>
      </c>
      <c r="J159" s="13">
        <v>2356.5574973364733</v>
      </c>
      <c r="K159" s="13">
        <v>2358.4134422894176</v>
      </c>
      <c r="L159" s="13">
        <v>2382.5112580975306</v>
      </c>
      <c r="M159" s="13">
        <v>2309.6710411211679</v>
      </c>
      <c r="N159" s="13">
        <v>2123.9683981523722</v>
      </c>
      <c r="O159" s="13">
        <v>2424.5407365699261</v>
      </c>
      <c r="P159" s="13">
        <v>2482.3207222731648</v>
      </c>
      <c r="Q159" s="13">
        <v>2689.7369955485815</v>
      </c>
      <c r="R159" s="13">
        <v>3482.9884864072483</v>
      </c>
      <c r="S159" s="13">
        <v>3451.5528136303183</v>
      </c>
      <c r="T159" s="13">
        <v>3660.8509967299879</v>
      </c>
      <c r="U159" s="13">
        <v>3774.9319625958078</v>
      </c>
      <c r="V159" s="13">
        <v>3510.3550592750125</v>
      </c>
      <c r="W159" s="13">
        <v>3514.1082547944234</v>
      </c>
      <c r="X159" s="13">
        <v>3551.5724128477386</v>
      </c>
      <c r="Y159" s="13">
        <v>3473.589659254073</v>
      </c>
      <c r="Z159" s="13">
        <v>3586.8410552015839</v>
      </c>
      <c r="AA159" s="13">
        <v>3581.2282820550863</v>
      </c>
      <c r="AB159" s="13">
        <v>3708.1910243431048</v>
      </c>
      <c r="AC159" s="13">
        <v>3608.4277747599558</v>
      </c>
      <c r="AD159" s="14">
        <f t="shared" si="106"/>
        <v>5820.93547411278</v>
      </c>
      <c r="AE159" s="14">
        <f t="shared" si="107"/>
        <v>5765.2655644270244</v>
      </c>
      <c r="AF159" s="14">
        <f t="shared" si="108"/>
        <v>5865.0388700467201</v>
      </c>
      <c r="AG159" s="14">
        <f t="shared" si="109"/>
        <v>5832.4374488169506</v>
      </c>
      <c r="AH159" s="164">
        <v>5866.9125566114853</v>
      </c>
      <c r="AI159" s="164">
        <v>5872.521697083841</v>
      </c>
      <c r="AJ159" s="164">
        <v>5934.0836709452688</v>
      </c>
      <c r="AK159" s="164">
        <v>5783.260700375241</v>
      </c>
      <c r="AL159" s="14">
        <f t="shared" si="110"/>
        <v>5710.8094533539561</v>
      </c>
      <c r="AM159" s="14">
        <f t="shared" si="111"/>
        <v>6005.7690186250129</v>
      </c>
      <c r="AN159" s="14">
        <f t="shared" si="112"/>
        <v>6190.5117466162701</v>
      </c>
      <c r="AO159" s="14">
        <f t="shared" si="113"/>
        <v>6298.1647703085373</v>
      </c>
      <c r="AP159" s="13">
        <v>203243</v>
      </c>
      <c r="AQ159" s="13">
        <v>205898.62100000001</v>
      </c>
      <c r="AR159" s="13">
        <v>207910.26800000001</v>
      </c>
      <c r="AS159" s="14">
        <f t="shared" si="114"/>
        <v>1150.32103821806</v>
      </c>
      <c r="AT159" s="14">
        <f t="shared" si="115"/>
        <v>1138.3972637663812</v>
      </c>
      <c r="AU159" s="14">
        <f t="shared" si="116"/>
        <v>1084.5086292353155</v>
      </c>
      <c r="AV159" s="14">
        <f t="shared" si="117"/>
        <v>999.2808481321216</v>
      </c>
      <c r="AW159" s="14">
        <f t="shared" si="118"/>
        <v>1144.5232055908102</v>
      </c>
      <c r="AX159" s="14">
        <f t="shared" si="119"/>
        <v>1145.4245933436423</v>
      </c>
      <c r="AY159" s="14">
        <f t="shared" si="120"/>
        <v>1157.1283219509908</v>
      </c>
      <c r="AZ159" s="14">
        <f t="shared" si="121"/>
        <v>1110.8980154463404</v>
      </c>
      <c r="BA159" s="14">
        <f t="shared" si="122"/>
        <v>1031.5602833262162</v>
      </c>
      <c r="BB159" s="14">
        <f t="shared" si="123"/>
        <v>1177.5410271300098</v>
      </c>
      <c r="BC159" s="14">
        <f t="shared" si="124"/>
        <v>1205.6033742320035</v>
      </c>
      <c r="BD159" s="14">
        <f t="shared" si="125"/>
        <v>1293.7008938628185</v>
      </c>
      <c r="BE159" s="14">
        <f t="shared" si="126"/>
        <v>1713.7064924288895</v>
      </c>
      <c r="BF159" s="14">
        <f t="shared" si="127"/>
        <v>1698.2394540674554</v>
      </c>
      <c r="BG159" s="14">
        <f t="shared" si="128"/>
        <v>1801.2187365518062</v>
      </c>
      <c r="BH159" s="14">
        <f t="shared" si="129"/>
        <v>1833.3935138865293</v>
      </c>
      <c r="BI159" s="14">
        <f t="shared" si="130"/>
        <v>1704.894885757886</v>
      </c>
      <c r="BJ159" s="14">
        <f t="shared" si="131"/>
        <v>1706.7177224049613</v>
      </c>
      <c r="BK159" s="14">
        <f t="shared" si="132"/>
        <v>1724.913161437705</v>
      </c>
      <c r="BL159" s="14">
        <f t="shared" si="133"/>
        <v>1670.7157817015909</v>
      </c>
      <c r="BM159" s="14">
        <f t="shared" si="134"/>
        <v>1742.0422913864895</v>
      </c>
      <c r="BN159" s="14">
        <f t="shared" si="135"/>
        <v>1739.3163026842642</v>
      </c>
      <c r="BO159" s="14">
        <f t="shared" si="136"/>
        <v>1800.9790480059139</v>
      </c>
      <c r="BP159" s="14">
        <f t="shared" si="137"/>
        <v>1735.5697770347522</v>
      </c>
      <c r="BQ159" s="14">
        <f t="shared" si="138"/>
        <v>2864.0275306469493</v>
      </c>
      <c r="BR159" s="14">
        <f t="shared" si="139"/>
        <v>2836.6367178338364</v>
      </c>
      <c r="BS159" s="14">
        <f t="shared" si="140"/>
        <v>2885.7273657871219</v>
      </c>
      <c r="BT159" s="14">
        <f t="shared" si="141"/>
        <v>2832.6743620186512</v>
      </c>
      <c r="BU159" s="14">
        <f t="shared" si="142"/>
        <v>2849.4180913486957</v>
      </c>
      <c r="BV159" s="14">
        <f t="shared" si="143"/>
        <v>2852.1423157486033</v>
      </c>
      <c r="BW159" s="14">
        <f t="shared" si="144"/>
        <v>2882.0414833886957</v>
      </c>
      <c r="BX159" s="14">
        <f t="shared" si="145"/>
        <v>2781.6137971479316</v>
      </c>
      <c r="BY159" s="14">
        <f t="shared" si="146"/>
        <v>2773.6025747127055</v>
      </c>
      <c r="BZ159" s="14">
        <f t="shared" si="147"/>
        <v>2916.8573298142742</v>
      </c>
      <c r="CA159" s="14">
        <f t="shared" si="148"/>
        <v>3006.5824222379174</v>
      </c>
      <c r="CB159" s="14">
        <f t="shared" si="149"/>
        <v>3029.2706708975707</v>
      </c>
    </row>
    <row r="160" spans="1:80" x14ac:dyDescent="0.3">
      <c r="A160" t="s">
        <v>250</v>
      </c>
      <c r="B160" t="s">
        <v>291</v>
      </c>
      <c r="C160" t="s">
        <v>302</v>
      </c>
      <c r="D160" t="s">
        <v>632</v>
      </c>
      <c r="E160" t="s">
        <v>633</v>
      </c>
      <c r="F160" s="13">
        <v>2249.9109452957837</v>
      </c>
      <c r="G160" s="13">
        <v>2345.34057863213</v>
      </c>
      <c r="H160" s="13">
        <v>2756.6208375133569</v>
      </c>
      <c r="I160" s="13">
        <v>2940.1949654452919</v>
      </c>
      <c r="J160" s="13">
        <v>2621.7874469807275</v>
      </c>
      <c r="K160" s="13">
        <v>2664.3357000319365</v>
      </c>
      <c r="L160" s="13">
        <v>2513.479295529457</v>
      </c>
      <c r="M160" s="13">
        <v>2579.3566020727194</v>
      </c>
      <c r="N160" s="13">
        <v>3041.7901502193263</v>
      </c>
      <c r="O160" s="13">
        <v>2751.8545072925112</v>
      </c>
      <c r="P160" s="13">
        <v>2900.5480448678054</v>
      </c>
      <c r="Q160" s="13">
        <v>2817.576671842121</v>
      </c>
      <c r="R160" s="13">
        <v>4066.5032278154549</v>
      </c>
      <c r="S160" s="13">
        <v>4216.0818869567338</v>
      </c>
      <c r="T160" s="13">
        <v>4281.8823236018106</v>
      </c>
      <c r="U160" s="13">
        <v>4329.5335615523427</v>
      </c>
      <c r="V160" s="13">
        <v>3944.0471599828597</v>
      </c>
      <c r="W160" s="13">
        <v>4016.8270813130653</v>
      </c>
      <c r="X160" s="13">
        <v>4327.3345746419036</v>
      </c>
      <c r="Y160" s="13">
        <v>4446.1044129596667</v>
      </c>
      <c r="Z160" s="13">
        <v>4348.641735646579</v>
      </c>
      <c r="AA160" s="13">
        <v>4295.0415272784739</v>
      </c>
      <c r="AB160" s="13">
        <v>4492.7814563087013</v>
      </c>
      <c r="AC160" s="13">
        <v>4453.0238608156151</v>
      </c>
      <c r="AD160" s="14">
        <f t="shared" si="106"/>
        <v>6316.4141731112386</v>
      </c>
      <c r="AE160" s="14">
        <f t="shared" si="107"/>
        <v>6561.4224655888638</v>
      </c>
      <c r="AF160" s="14">
        <f t="shared" si="108"/>
        <v>7038.503161115168</v>
      </c>
      <c r="AG160" s="14">
        <f t="shared" si="109"/>
        <v>7269.7285269976346</v>
      </c>
      <c r="AH160" s="164">
        <v>6565.8346069635863</v>
      </c>
      <c r="AI160" s="164">
        <v>6681.1627813450013</v>
      </c>
      <c r="AJ160" s="164">
        <v>6840.8138701713597</v>
      </c>
      <c r="AK160" s="164">
        <v>7025.4610150323861</v>
      </c>
      <c r="AL160" s="14">
        <f t="shared" si="110"/>
        <v>7390.4318858659053</v>
      </c>
      <c r="AM160" s="14">
        <f t="shared" si="111"/>
        <v>7046.8960345709856</v>
      </c>
      <c r="AN160" s="14">
        <f t="shared" si="112"/>
        <v>7393.3295011765067</v>
      </c>
      <c r="AO160" s="14">
        <f t="shared" si="113"/>
        <v>7270.600532657736</v>
      </c>
      <c r="AP160" s="13">
        <v>220363</v>
      </c>
      <c r="AQ160" s="13">
        <v>221575.33799999999</v>
      </c>
      <c r="AR160" s="13">
        <v>223051.19699999999</v>
      </c>
      <c r="AS160" s="14">
        <f t="shared" si="114"/>
        <v>1021.0021397856191</v>
      </c>
      <c r="AT160" s="14">
        <f t="shared" si="115"/>
        <v>1064.3077915222293</v>
      </c>
      <c r="AU160" s="14">
        <f t="shared" si="116"/>
        <v>1250.9454116677286</v>
      </c>
      <c r="AV160" s="14">
        <f t="shared" si="117"/>
        <v>1326.9504593716526</v>
      </c>
      <c r="AW160" s="14">
        <f t="shared" si="118"/>
        <v>1183.2487634434874</v>
      </c>
      <c r="AX160" s="14">
        <f t="shared" si="119"/>
        <v>1202.4513757176067</v>
      </c>
      <c r="AY160" s="14">
        <f t="shared" si="120"/>
        <v>1134.3678038435203</v>
      </c>
      <c r="AZ160" s="14">
        <f t="shared" si="121"/>
        <v>1156.3966644270999</v>
      </c>
      <c r="BA160" s="14">
        <f t="shared" si="122"/>
        <v>1372.8017647069216</v>
      </c>
      <c r="BB160" s="14">
        <f t="shared" si="123"/>
        <v>1241.9498181212348</v>
      </c>
      <c r="BC160" s="14">
        <f t="shared" si="124"/>
        <v>1309.0572583794526</v>
      </c>
      <c r="BD160" s="14">
        <f t="shared" si="125"/>
        <v>1263.197288218149</v>
      </c>
      <c r="BE160" s="14">
        <f t="shared" si="126"/>
        <v>1845.3657046852034</v>
      </c>
      <c r="BF160" s="14">
        <f t="shared" si="127"/>
        <v>1913.2440050991927</v>
      </c>
      <c r="BG160" s="14">
        <f t="shared" si="128"/>
        <v>1943.10402544974</v>
      </c>
      <c r="BH160" s="14">
        <f t="shared" si="129"/>
        <v>1953.9780918905076</v>
      </c>
      <c r="BI160" s="14">
        <f t="shared" si="130"/>
        <v>1780.0027726835106</v>
      </c>
      <c r="BJ160" s="14">
        <f t="shared" si="131"/>
        <v>1812.84935298759</v>
      </c>
      <c r="BK160" s="14">
        <f t="shared" si="132"/>
        <v>1952.9856588290093</v>
      </c>
      <c r="BL160" s="14">
        <f t="shared" si="133"/>
        <v>1993.3111647724836</v>
      </c>
      <c r="BM160" s="14">
        <f t="shared" si="134"/>
        <v>1962.6018738811895</v>
      </c>
      <c r="BN160" s="14">
        <f t="shared" si="135"/>
        <v>1938.4113620435835</v>
      </c>
      <c r="BO160" s="14">
        <f t="shared" si="136"/>
        <v>2027.6541138836947</v>
      </c>
      <c r="BP160" s="14">
        <f t="shared" si="137"/>
        <v>1996.4133439802231</v>
      </c>
      <c r="BQ160" s="14">
        <f t="shared" si="138"/>
        <v>2866.3678444708225</v>
      </c>
      <c r="BR160" s="14">
        <f t="shared" si="139"/>
        <v>2977.5517966214215</v>
      </c>
      <c r="BS160" s="14">
        <f t="shared" si="140"/>
        <v>3194.0494371174686</v>
      </c>
      <c r="BT160" s="14">
        <f t="shared" si="141"/>
        <v>3280.9285512621605</v>
      </c>
      <c r="BU160" s="14">
        <f t="shared" si="142"/>
        <v>2963.2515361269975</v>
      </c>
      <c r="BV160" s="14">
        <f t="shared" si="143"/>
        <v>3015.300728705196</v>
      </c>
      <c r="BW160" s="14">
        <f t="shared" si="144"/>
        <v>3087.3534626725291</v>
      </c>
      <c r="BX160" s="14">
        <f t="shared" si="145"/>
        <v>3149.7078291995836</v>
      </c>
      <c r="BY160" s="14">
        <f t="shared" si="146"/>
        <v>3335.4036385881109</v>
      </c>
      <c r="BZ160" s="14">
        <f t="shared" si="147"/>
        <v>3180.361180164819</v>
      </c>
      <c r="CA160" s="14">
        <f t="shared" si="148"/>
        <v>3336.711372263147</v>
      </c>
      <c r="CB160" s="14">
        <f t="shared" si="149"/>
        <v>3259.6106321983725</v>
      </c>
    </row>
    <row r="161" spans="1:80" x14ac:dyDescent="0.3">
      <c r="A161" t="s">
        <v>226</v>
      </c>
      <c r="B161" t="s">
        <v>236</v>
      </c>
      <c r="C161" t="s">
        <v>252</v>
      </c>
      <c r="D161" t="s">
        <v>634</v>
      </c>
      <c r="E161" t="s">
        <v>635</v>
      </c>
      <c r="F161" s="13">
        <v>2123.2593033027501</v>
      </c>
      <c r="G161" s="13">
        <v>2129.8751767110202</v>
      </c>
      <c r="H161" s="13">
        <v>2287.0364376693142</v>
      </c>
      <c r="I161" s="13">
        <v>1755.2376817495765</v>
      </c>
      <c r="J161" s="13">
        <v>2171.3242167790759</v>
      </c>
      <c r="K161" s="13">
        <v>2264.0540623872776</v>
      </c>
      <c r="L161" s="13">
        <v>2290.5245638336446</v>
      </c>
      <c r="M161" s="13">
        <v>2160.7945123985746</v>
      </c>
      <c r="N161" s="13">
        <v>2571.7503630239339</v>
      </c>
      <c r="O161" s="13">
        <v>2411.1659676924919</v>
      </c>
      <c r="P161" s="13">
        <v>2388.9904061155012</v>
      </c>
      <c r="Q161" s="13">
        <v>2638.2087760637373</v>
      </c>
      <c r="R161" s="13">
        <v>4892.3670468129285</v>
      </c>
      <c r="S161" s="13">
        <v>4703.9603569766823</v>
      </c>
      <c r="T161" s="13">
        <v>4959.3779947239018</v>
      </c>
      <c r="U161" s="13">
        <v>3853.0122595303624</v>
      </c>
      <c r="V161" s="13">
        <v>4784.7765315323995</v>
      </c>
      <c r="W161" s="13">
        <v>4827.4624774007325</v>
      </c>
      <c r="X161" s="13">
        <v>4870.3665457812722</v>
      </c>
      <c r="Y161" s="13">
        <v>4729.2726675732483</v>
      </c>
      <c r="Z161" s="13">
        <v>4932.6621456017674</v>
      </c>
      <c r="AA161" s="13">
        <v>4801.629808810716</v>
      </c>
      <c r="AB161" s="13">
        <v>5050.0986124157971</v>
      </c>
      <c r="AC161" s="13">
        <v>5095.6318207363656</v>
      </c>
      <c r="AD161" s="14">
        <f t="shared" si="106"/>
        <v>7015.6263501156791</v>
      </c>
      <c r="AE161" s="14">
        <f t="shared" si="107"/>
        <v>6833.835533687703</v>
      </c>
      <c r="AF161" s="14">
        <f t="shared" si="108"/>
        <v>7246.414432393216</v>
      </c>
      <c r="AG161" s="14">
        <f t="shared" si="109"/>
        <v>5608.2499412799389</v>
      </c>
      <c r="AH161" s="164">
        <v>6956.1007483114754</v>
      </c>
      <c r="AI161" s="164">
        <v>7091.51653978801</v>
      </c>
      <c r="AJ161" s="164">
        <v>7160.8911096149168</v>
      </c>
      <c r="AK161" s="164">
        <v>6890.067179971822</v>
      </c>
      <c r="AL161" s="14">
        <f t="shared" si="110"/>
        <v>7504.4125086257009</v>
      </c>
      <c r="AM161" s="14">
        <f t="shared" si="111"/>
        <v>7212.7957765032079</v>
      </c>
      <c r="AN161" s="14">
        <f t="shared" si="112"/>
        <v>7439.0890185312983</v>
      </c>
      <c r="AO161" s="14">
        <f t="shared" si="113"/>
        <v>7733.8405968001025</v>
      </c>
      <c r="AP161" s="13">
        <v>224119</v>
      </c>
      <c r="AQ161" s="13">
        <v>224357.83799999999</v>
      </c>
      <c r="AR161" s="13">
        <v>225089.14</v>
      </c>
      <c r="AS161" s="14">
        <f t="shared" si="114"/>
        <v>947.380321749941</v>
      </c>
      <c r="AT161" s="14">
        <f t="shared" si="115"/>
        <v>950.33226844266676</v>
      </c>
      <c r="AU161" s="14">
        <f t="shared" si="116"/>
        <v>1020.4562922685333</v>
      </c>
      <c r="AV161" s="14">
        <f t="shared" si="117"/>
        <v>782.3384720571147</v>
      </c>
      <c r="AW161" s="14">
        <f t="shared" si="118"/>
        <v>967.7951241351667</v>
      </c>
      <c r="AX161" s="14">
        <f t="shared" si="119"/>
        <v>1009.1263503739405</v>
      </c>
      <c r="AY161" s="14">
        <f t="shared" si="120"/>
        <v>1020.9246907761897</v>
      </c>
      <c r="AZ161" s="14">
        <f t="shared" si="121"/>
        <v>959.97279673225216</v>
      </c>
      <c r="BA161" s="14">
        <f t="shared" si="122"/>
        <v>1146.2716818584845</v>
      </c>
      <c r="BB161" s="14">
        <f t="shared" si="123"/>
        <v>1074.6965602746145</v>
      </c>
      <c r="BC161" s="14">
        <f t="shared" si="124"/>
        <v>1064.812545624326</v>
      </c>
      <c r="BD161" s="14">
        <f t="shared" si="125"/>
        <v>1172.0728845753008</v>
      </c>
      <c r="BE161" s="14">
        <f t="shared" si="126"/>
        <v>2182.9327485902259</v>
      </c>
      <c r="BF161" s="14">
        <f t="shared" si="127"/>
        <v>2098.8672789797752</v>
      </c>
      <c r="BG161" s="14">
        <f t="shared" si="128"/>
        <v>2212.8324661112633</v>
      </c>
      <c r="BH161" s="14">
        <f t="shared" si="129"/>
        <v>1717.3513053421216</v>
      </c>
      <c r="BI161" s="14">
        <f t="shared" si="130"/>
        <v>2132.6540557644344</v>
      </c>
      <c r="BJ161" s="14">
        <f t="shared" si="131"/>
        <v>2151.6798880013866</v>
      </c>
      <c r="BK161" s="14">
        <f t="shared" si="132"/>
        <v>2170.8029410504805</v>
      </c>
      <c r="BL161" s="14">
        <f t="shared" si="133"/>
        <v>2101.0665674822194</v>
      </c>
      <c r="BM161" s="14">
        <f t="shared" si="134"/>
        <v>2198.5691204609343</v>
      </c>
      <c r="BN161" s="14">
        <f t="shared" si="135"/>
        <v>2140.1658402550288</v>
      </c>
      <c r="BO161" s="14">
        <f t="shared" si="136"/>
        <v>2250.9124964984717</v>
      </c>
      <c r="BP161" s="14">
        <f t="shared" si="137"/>
        <v>2263.8283751656636</v>
      </c>
      <c r="BQ161" s="14">
        <f t="shared" si="138"/>
        <v>3130.3130703401671</v>
      </c>
      <c r="BR161" s="14">
        <f t="shared" si="139"/>
        <v>3049.1995474224423</v>
      </c>
      <c r="BS161" s="14">
        <f t="shared" si="140"/>
        <v>3233.2887583797965</v>
      </c>
      <c r="BT161" s="14">
        <f t="shared" si="141"/>
        <v>2499.6897773992364</v>
      </c>
      <c r="BU161" s="14">
        <f t="shared" si="142"/>
        <v>3100.4491798996009</v>
      </c>
      <c r="BV161" s="14">
        <f t="shared" si="143"/>
        <v>3160.8062383753272</v>
      </c>
      <c r="BW161" s="14">
        <f t="shared" si="144"/>
        <v>3191.7276318266699</v>
      </c>
      <c r="BX161" s="14">
        <f t="shared" si="145"/>
        <v>3061.0393642144713</v>
      </c>
      <c r="BY161" s="14">
        <f t="shared" si="146"/>
        <v>3344.8408023194188</v>
      </c>
      <c r="BZ161" s="14">
        <f t="shared" si="147"/>
        <v>3214.8624005296429</v>
      </c>
      <c r="CA161" s="14">
        <f t="shared" si="148"/>
        <v>3315.7250421227982</v>
      </c>
      <c r="CB161" s="14">
        <f t="shared" si="149"/>
        <v>3435.9012597409637</v>
      </c>
    </row>
    <row r="162" spans="1:80" x14ac:dyDescent="0.3">
      <c r="A162" t="s">
        <v>232</v>
      </c>
      <c r="B162" t="s">
        <v>263</v>
      </c>
      <c r="C162" t="s">
        <v>268</v>
      </c>
      <c r="D162" t="s">
        <v>638</v>
      </c>
      <c r="E162" t="s">
        <v>639</v>
      </c>
      <c r="F162" s="13">
        <v>1324.606653542945</v>
      </c>
      <c r="G162" s="13">
        <v>1337.1535479566492</v>
      </c>
      <c r="H162" s="13">
        <v>1458.9984958249181</v>
      </c>
      <c r="I162" s="13">
        <v>1495.7536312447803</v>
      </c>
      <c r="J162" s="13">
        <v>1300.2143761549853</v>
      </c>
      <c r="K162" s="13">
        <v>1325.4203328829815</v>
      </c>
      <c r="L162" s="13">
        <v>1544.2090185157972</v>
      </c>
      <c r="M162" s="13">
        <v>1422.5023302939917</v>
      </c>
      <c r="N162" s="13">
        <v>1843.6256968121552</v>
      </c>
      <c r="O162" s="13">
        <v>1881.6002834493365</v>
      </c>
      <c r="P162" s="13">
        <v>1958.0652609160995</v>
      </c>
      <c r="Q162" s="13">
        <v>2013.0224700059744</v>
      </c>
      <c r="R162" s="13">
        <v>3348.2910835542889</v>
      </c>
      <c r="S162" s="13">
        <v>3337.5449062751054</v>
      </c>
      <c r="T162" s="13">
        <v>3572.9759042081323</v>
      </c>
      <c r="U162" s="13">
        <v>3642.5508373827461</v>
      </c>
      <c r="V162" s="13">
        <v>3308.4541245085034</v>
      </c>
      <c r="W162" s="13">
        <v>3234.1323099142137</v>
      </c>
      <c r="X162" s="13">
        <v>3363.0252467105579</v>
      </c>
      <c r="Y162" s="13">
        <v>3380.3387075334008</v>
      </c>
      <c r="Z162" s="13">
        <v>3655.4662692802785</v>
      </c>
      <c r="AA162" s="13">
        <v>3732.3391542097952</v>
      </c>
      <c r="AB162" s="13">
        <v>3922.6204595786812</v>
      </c>
      <c r="AC162" s="13">
        <v>3942.2594487905526</v>
      </c>
      <c r="AD162" s="14">
        <f t="shared" si="106"/>
        <v>4672.8977370972334</v>
      </c>
      <c r="AE162" s="14">
        <f t="shared" si="107"/>
        <v>4674.698454231755</v>
      </c>
      <c r="AF162" s="14">
        <f t="shared" si="108"/>
        <v>5031.9744000330502</v>
      </c>
      <c r="AG162" s="14">
        <f t="shared" si="109"/>
        <v>5138.3044686275261</v>
      </c>
      <c r="AH162" s="164">
        <v>4608.6685006634889</v>
      </c>
      <c r="AI162" s="164">
        <v>4559.5526427971945</v>
      </c>
      <c r="AJ162" s="164">
        <v>4907.2342652263551</v>
      </c>
      <c r="AK162" s="164">
        <v>4802.8410378273929</v>
      </c>
      <c r="AL162" s="14">
        <f t="shared" si="110"/>
        <v>5499.0919660924337</v>
      </c>
      <c r="AM162" s="14">
        <f t="shared" si="111"/>
        <v>5613.9394376591317</v>
      </c>
      <c r="AN162" s="14">
        <f t="shared" si="112"/>
        <v>5880.685720494781</v>
      </c>
      <c r="AO162" s="14">
        <f t="shared" si="113"/>
        <v>5955.281918796527</v>
      </c>
      <c r="AP162" s="13">
        <v>175768</v>
      </c>
      <c r="AQ162" s="13">
        <v>176003.07500000001</v>
      </c>
      <c r="AR162" s="13">
        <v>177095.538</v>
      </c>
      <c r="AS162" s="14">
        <f t="shared" si="114"/>
        <v>753.61081285725788</v>
      </c>
      <c r="AT162" s="14">
        <f t="shared" si="115"/>
        <v>760.74913975049446</v>
      </c>
      <c r="AU162" s="14">
        <f t="shared" si="116"/>
        <v>830.07060205777964</v>
      </c>
      <c r="AV162" s="14">
        <f t="shared" si="117"/>
        <v>849.84516960557653</v>
      </c>
      <c r="AW162" s="14">
        <f t="shared" si="118"/>
        <v>738.74526121488805</v>
      </c>
      <c r="AX162" s="14">
        <f t="shared" si="119"/>
        <v>753.06657732143685</v>
      </c>
      <c r="AY162" s="14">
        <f t="shared" si="120"/>
        <v>877.37615863574956</v>
      </c>
      <c r="AZ162" s="14">
        <f t="shared" si="121"/>
        <v>803.24007389389533</v>
      </c>
      <c r="BA162" s="14">
        <f t="shared" si="122"/>
        <v>1047.4962990346362</v>
      </c>
      <c r="BB162" s="14">
        <f t="shared" si="123"/>
        <v>1069.0723917461876</v>
      </c>
      <c r="BC162" s="14">
        <f t="shared" si="124"/>
        <v>1112.5176426128346</v>
      </c>
      <c r="BD162" s="14">
        <f t="shared" si="125"/>
        <v>1136.6872890981444</v>
      </c>
      <c r="BE162" s="14">
        <f t="shared" si="126"/>
        <v>1904.9491850361208</v>
      </c>
      <c r="BF162" s="14">
        <f t="shared" si="127"/>
        <v>1898.8353433361619</v>
      </c>
      <c r="BG162" s="14">
        <f t="shared" si="128"/>
        <v>2032.7795185745599</v>
      </c>
      <c r="BH162" s="14">
        <f t="shared" si="129"/>
        <v>2069.5949984866716</v>
      </c>
      <c r="BI162" s="14">
        <f t="shared" si="130"/>
        <v>1879.7706372507998</v>
      </c>
      <c r="BJ162" s="14">
        <f t="shared" si="131"/>
        <v>1837.5430712868019</v>
      </c>
      <c r="BK162" s="14">
        <f t="shared" si="132"/>
        <v>1910.7764149635213</v>
      </c>
      <c r="BL162" s="14">
        <f t="shared" si="133"/>
        <v>1908.7655994660922</v>
      </c>
      <c r="BM162" s="14">
        <f t="shared" si="134"/>
        <v>2076.9331838550424</v>
      </c>
      <c r="BN162" s="14">
        <f t="shared" si="135"/>
        <v>2120.6101962762837</v>
      </c>
      <c r="BO162" s="14">
        <f t="shared" si="136"/>
        <v>2228.7226854296046</v>
      </c>
      <c r="BP162" s="14">
        <f t="shared" si="137"/>
        <v>2226.063679137163</v>
      </c>
      <c r="BQ162" s="14">
        <f t="shared" si="138"/>
        <v>2658.5599978933783</v>
      </c>
      <c r="BR162" s="14">
        <f t="shared" si="139"/>
        <v>2659.5844830866567</v>
      </c>
      <c r="BS162" s="14">
        <f t="shared" si="140"/>
        <v>2862.8501206323394</v>
      </c>
      <c r="BT162" s="14">
        <f t="shared" si="141"/>
        <v>2919.4401680922483</v>
      </c>
      <c r="BU162" s="14">
        <f t="shared" si="142"/>
        <v>2618.5158984656882</v>
      </c>
      <c r="BV162" s="14">
        <f t="shared" si="143"/>
        <v>2590.6096486082383</v>
      </c>
      <c r="BW162" s="14">
        <f t="shared" si="144"/>
        <v>2788.1525735992709</v>
      </c>
      <c r="BX162" s="14">
        <f t="shared" si="145"/>
        <v>2712.0056733599877</v>
      </c>
      <c r="BY162" s="14">
        <f t="shared" si="146"/>
        <v>3124.4294828896786</v>
      </c>
      <c r="BZ162" s="14">
        <f t="shared" si="147"/>
        <v>3189.6825880224715</v>
      </c>
      <c r="CA162" s="14">
        <f t="shared" si="148"/>
        <v>3341.2403280424392</v>
      </c>
      <c r="CB162" s="14">
        <f t="shared" si="149"/>
        <v>3362.7509682353075</v>
      </c>
    </row>
    <row r="163" spans="1:80" x14ac:dyDescent="0.3">
      <c r="A163" t="s">
        <v>232</v>
      </c>
      <c r="B163" t="s">
        <v>270</v>
      </c>
      <c r="C163" t="s">
        <v>289</v>
      </c>
      <c r="D163" t="s">
        <v>640</v>
      </c>
      <c r="E163" t="s">
        <v>641</v>
      </c>
      <c r="F163" s="13">
        <v>1094.2657001756725</v>
      </c>
      <c r="G163" s="13">
        <v>1365.6291725587316</v>
      </c>
      <c r="H163" s="13">
        <v>1498.8980814229949</v>
      </c>
      <c r="I163" s="13">
        <v>1716.1070260148972</v>
      </c>
      <c r="J163" s="13">
        <v>1372.4547266178818</v>
      </c>
      <c r="K163" s="13">
        <v>1350.9082556259805</v>
      </c>
      <c r="L163" s="13">
        <v>1394.2435360811592</v>
      </c>
      <c r="M163" s="13">
        <v>1393.9893270088835</v>
      </c>
      <c r="N163" s="13">
        <v>2150.0806077243196</v>
      </c>
      <c r="O163" s="13">
        <v>2174.1743329781775</v>
      </c>
      <c r="P163" s="13">
        <v>2140.028908637928</v>
      </c>
      <c r="Q163" s="13">
        <v>2143.5886322359302</v>
      </c>
      <c r="R163" s="13">
        <v>2840.4980679970813</v>
      </c>
      <c r="S163" s="13">
        <v>2827.8635238141396</v>
      </c>
      <c r="T163" s="13">
        <v>2819.5168225966145</v>
      </c>
      <c r="U163" s="13">
        <v>2879.5914471274909</v>
      </c>
      <c r="V163" s="13">
        <v>2947.7026407032972</v>
      </c>
      <c r="W163" s="13">
        <v>2901.7805547121538</v>
      </c>
      <c r="X163" s="13">
        <v>2994.3306474639307</v>
      </c>
      <c r="Y163" s="13">
        <v>2993.6348845899447</v>
      </c>
      <c r="Z163" s="13">
        <v>2830.736135161379</v>
      </c>
      <c r="AA163" s="13">
        <v>2906.9566936547035</v>
      </c>
      <c r="AB163" s="13">
        <v>2950.1423658911867</v>
      </c>
      <c r="AC163" s="13">
        <v>2884.4839420674521</v>
      </c>
      <c r="AD163" s="14">
        <f t="shared" ref="AD163:AD183" si="150">SUM(F163,R163)</f>
        <v>3934.7637681727538</v>
      </c>
      <c r="AE163" s="14">
        <f t="shared" ref="AE163:AE183" si="151">SUM(G163,S163)</f>
        <v>4193.4926963728713</v>
      </c>
      <c r="AF163" s="14">
        <f t="shared" ref="AF163:AF183" si="152">SUM(H163,T163)</f>
        <v>4318.4149040196098</v>
      </c>
      <c r="AG163" s="14">
        <f t="shared" ref="AG163:AG183" si="153">SUM(I163,U163)</f>
        <v>4595.6984731423881</v>
      </c>
      <c r="AH163" s="164">
        <v>4320.1573673211788</v>
      </c>
      <c r="AI163" s="164">
        <v>4252.6888103381343</v>
      </c>
      <c r="AJ163" s="164">
        <v>4388.5741835450899</v>
      </c>
      <c r="AK163" s="164">
        <v>4387.6242115988271</v>
      </c>
      <c r="AL163" s="14">
        <f t="shared" ref="AL163:AL183" si="154">SUM(N163,Z163)</f>
        <v>4980.8167428856987</v>
      </c>
      <c r="AM163" s="14">
        <f t="shared" ref="AM163:AM183" si="155">SUM(O163,AA163)</f>
        <v>5081.131026632881</v>
      </c>
      <c r="AN163" s="14">
        <f t="shared" ref="AN163:AN183" si="156">SUM(P163,AB163)</f>
        <v>5090.1712745291152</v>
      </c>
      <c r="AO163" s="14">
        <f t="shared" ref="AO163:AO183" si="157">SUM(Q163,AC163)</f>
        <v>5028.0725743033818</v>
      </c>
      <c r="AP163" s="13">
        <v>170394</v>
      </c>
      <c r="AQ163" s="13">
        <v>172323.80799999999</v>
      </c>
      <c r="AR163" s="13">
        <v>174314.40100000001</v>
      </c>
      <c r="AS163" s="14">
        <f t="shared" si="114"/>
        <v>642.19731925752808</v>
      </c>
      <c r="AT163" s="14">
        <f t="shared" si="115"/>
        <v>801.45379095433611</v>
      </c>
      <c r="AU163" s="14">
        <f t="shared" si="116"/>
        <v>879.66599846414488</v>
      </c>
      <c r="AV163" s="14">
        <f t="shared" si="117"/>
        <v>995.86182892087515</v>
      </c>
      <c r="AW163" s="14">
        <f t="shared" si="118"/>
        <v>796.4394140001142</v>
      </c>
      <c r="AX163" s="14">
        <f t="shared" si="119"/>
        <v>783.93593508912033</v>
      </c>
      <c r="AY163" s="14">
        <f t="shared" si="120"/>
        <v>809.08352262106416</v>
      </c>
      <c r="AZ163" s="14">
        <f t="shared" si="121"/>
        <v>799.69831466126743</v>
      </c>
      <c r="BA163" s="14">
        <f t="shared" si="122"/>
        <v>1247.6979430052518</v>
      </c>
      <c r="BB163" s="14">
        <f t="shared" si="123"/>
        <v>1261.6796008698796</v>
      </c>
      <c r="BC163" s="14">
        <f t="shared" si="124"/>
        <v>1241.864913197559</v>
      </c>
      <c r="BD163" s="14">
        <f t="shared" si="125"/>
        <v>1229.7254959651498</v>
      </c>
      <c r="BE163" s="14">
        <f t="shared" si="126"/>
        <v>1667.0176578970395</v>
      </c>
      <c r="BF163" s="14">
        <f t="shared" si="127"/>
        <v>1659.6027582040092</v>
      </c>
      <c r="BG163" s="14">
        <f t="shared" si="128"/>
        <v>1654.7042868860492</v>
      </c>
      <c r="BH163" s="14">
        <f t="shared" si="129"/>
        <v>1671.0351753180219</v>
      </c>
      <c r="BI163" s="14">
        <f t="shared" si="130"/>
        <v>1710.5602962901662</v>
      </c>
      <c r="BJ163" s="14">
        <f t="shared" si="131"/>
        <v>1683.9115780868503</v>
      </c>
      <c r="BK163" s="14">
        <f t="shared" si="132"/>
        <v>1737.6186623405692</v>
      </c>
      <c r="BL163" s="14">
        <f t="shared" si="133"/>
        <v>1717.3766868463981</v>
      </c>
      <c r="BM163" s="14">
        <f t="shared" si="134"/>
        <v>1642.6842976690598</v>
      </c>
      <c r="BN163" s="14">
        <f t="shared" si="135"/>
        <v>1686.9153063601657</v>
      </c>
      <c r="BO163" s="14">
        <f t="shared" si="136"/>
        <v>1711.9760758137302</v>
      </c>
      <c r="BP163" s="14">
        <f t="shared" si="137"/>
        <v>1654.7594034226995</v>
      </c>
      <c r="BQ163" s="14">
        <f t="shared" si="138"/>
        <v>2309.2149771545674</v>
      </c>
      <c r="BR163" s="14">
        <f t="shared" si="139"/>
        <v>2461.0565491583457</v>
      </c>
      <c r="BS163" s="14">
        <f t="shared" si="140"/>
        <v>2534.3702853501941</v>
      </c>
      <c r="BT163" s="14">
        <f t="shared" si="141"/>
        <v>2666.8970042388969</v>
      </c>
      <c r="BU163" s="14">
        <f t="shared" si="142"/>
        <v>2506.9997102902803</v>
      </c>
      <c r="BV163" s="14">
        <f t="shared" si="143"/>
        <v>2467.847513175971</v>
      </c>
      <c r="BW163" s="14">
        <f t="shared" si="144"/>
        <v>2546.7021849616335</v>
      </c>
      <c r="BX163" s="14">
        <f t="shared" si="145"/>
        <v>2517.0750015076646</v>
      </c>
      <c r="BY163" s="14">
        <f t="shared" si="146"/>
        <v>2890.3822406743116</v>
      </c>
      <c r="BZ163" s="14">
        <f t="shared" si="147"/>
        <v>2948.594907230045</v>
      </c>
      <c r="CA163" s="14">
        <f t="shared" si="148"/>
        <v>2953.8409890112894</v>
      </c>
      <c r="CB163" s="14">
        <f t="shared" si="149"/>
        <v>2884.4848993878491</v>
      </c>
    </row>
    <row r="164" spans="1:80" x14ac:dyDescent="0.3">
      <c r="A164" t="s">
        <v>250</v>
      </c>
      <c r="B164" t="s">
        <v>291</v>
      </c>
      <c r="C164" t="s">
        <v>296</v>
      </c>
      <c r="D164" t="s">
        <v>644</v>
      </c>
      <c r="E164" t="s">
        <v>645</v>
      </c>
      <c r="F164" s="13">
        <v>1497.3815810570629</v>
      </c>
      <c r="G164" s="13">
        <v>1511.9996895607114</v>
      </c>
      <c r="H164" s="13">
        <v>1687.4169916044934</v>
      </c>
      <c r="I164" s="13">
        <v>1639.1772335424535</v>
      </c>
      <c r="J164" s="13">
        <v>1732.7331279658038</v>
      </c>
      <c r="K164" s="13">
        <v>1723.4749925801598</v>
      </c>
      <c r="L164" s="13">
        <v>1747.8385067529075</v>
      </c>
      <c r="M164" s="13">
        <v>1654.7698826130118</v>
      </c>
      <c r="N164" s="13">
        <v>1692.7769647224982</v>
      </c>
      <c r="O164" s="13">
        <v>1668.4134505497507</v>
      </c>
      <c r="P164" s="13">
        <v>1624.0718547553502</v>
      </c>
      <c r="Q164" s="13">
        <v>1633.3299901409941</v>
      </c>
      <c r="R164" s="13">
        <v>3014.2539734523234</v>
      </c>
      <c r="S164" s="13">
        <v>2939.2143498002615</v>
      </c>
      <c r="T164" s="13">
        <v>3099.0390027734848</v>
      </c>
      <c r="U164" s="13">
        <v>3030.8211630897922</v>
      </c>
      <c r="V164" s="13">
        <v>3025.4611899717879</v>
      </c>
      <c r="W164" s="13">
        <v>3037.1556767747065</v>
      </c>
      <c r="X164" s="13">
        <v>3138.0206254498812</v>
      </c>
      <c r="Y164" s="13">
        <v>3172.1295452917275</v>
      </c>
      <c r="Z164" s="13">
        <v>3017.6648654365085</v>
      </c>
      <c r="AA164" s="13">
        <v>2963.5778639730088</v>
      </c>
      <c r="AB164" s="13">
        <v>3033.7447847905219</v>
      </c>
      <c r="AC164" s="13">
        <v>3058.5955692467242</v>
      </c>
      <c r="AD164" s="14">
        <f t="shared" si="150"/>
        <v>4511.6355545093866</v>
      </c>
      <c r="AE164" s="14">
        <f t="shared" si="151"/>
        <v>4451.2140393609734</v>
      </c>
      <c r="AF164" s="14">
        <f t="shared" si="152"/>
        <v>4786.4559943779786</v>
      </c>
      <c r="AG164" s="14">
        <f t="shared" si="153"/>
        <v>4669.9983966322452</v>
      </c>
      <c r="AH164" s="164">
        <v>4758.1943179375921</v>
      </c>
      <c r="AI164" s="164">
        <v>4760.6306693548668</v>
      </c>
      <c r="AJ164" s="164">
        <v>4885.8591322027878</v>
      </c>
      <c r="AK164" s="164">
        <v>4826.8994279047392</v>
      </c>
      <c r="AL164" s="14">
        <f t="shared" si="154"/>
        <v>4710.4418301590067</v>
      </c>
      <c r="AM164" s="14">
        <f t="shared" si="155"/>
        <v>4631.9913145227592</v>
      </c>
      <c r="AN164" s="14">
        <f t="shared" si="156"/>
        <v>4657.816639545872</v>
      </c>
      <c r="AO164" s="14">
        <f t="shared" si="157"/>
        <v>4691.9255593877187</v>
      </c>
      <c r="AP164" s="13">
        <v>135247</v>
      </c>
      <c r="AQ164" s="13">
        <v>135643.56599999999</v>
      </c>
      <c r="AR164" s="13">
        <v>136322.91</v>
      </c>
      <c r="AS164" s="14">
        <f t="shared" si="114"/>
        <v>1107.1458746272103</v>
      </c>
      <c r="AT164" s="14">
        <f t="shared" si="115"/>
        <v>1117.9543276824709</v>
      </c>
      <c r="AU164" s="14">
        <f t="shared" si="116"/>
        <v>1247.6557643455999</v>
      </c>
      <c r="AV164" s="14">
        <f t="shared" si="117"/>
        <v>1208.4445151954008</v>
      </c>
      <c r="AW164" s="14">
        <f t="shared" si="118"/>
        <v>1277.4163781316422</v>
      </c>
      <c r="AX164" s="14">
        <f t="shared" si="119"/>
        <v>1270.5910375285769</v>
      </c>
      <c r="AY164" s="14">
        <f t="shared" si="120"/>
        <v>1288.5524601682232</v>
      </c>
      <c r="AZ164" s="14">
        <f t="shared" si="121"/>
        <v>1213.8604454768547</v>
      </c>
      <c r="BA164" s="14">
        <f t="shared" si="122"/>
        <v>1247.9596450026227</v>
      </c>
      <c r="BB164" s="14">
        <f t="shared" si="123"/>
        <v>1229.9982223629765</v>
      </c>
      <c r="BC164" s="14">
        <f t="shared" si="124"/>
        <v>1197.3084331588204</v>
      </c>
      <c r="BD164" s="14">
        <f t="shared" si="125"/>
        <v>1198.1331605531266</v>
      </c>
      <c r="BE164" s="14">
        <f t="shared" si="126"/>
        <v>2228.7030199947676</v>
      </c>
      <c r="BF164" s="14">
        <f t="shared" si="127"/>
        <v>2173.2196276444292</v>
      </c>
      <c r="BG164" s="14">
        <f t="shared" si="128"/>
        <v>2291.3920477152801</v>
      </c>
      <c r="BH164" s="14">
        <f t="shared" si="129"/>
        <v>2234.4009763719955</v>
      </c>
      <c r="BI164" s="14">
        <f t="shared" si="130"/>
        <v>2230.4494633912736</v>
      </c>
      <c r="BJ164" s="14">
        <f t="shared" si="131"/>
        <v>2239.0709462583036</v>
      </c>
      <c r="BK164" s="14">
        <f t="shared" si="132"/>
        <v>2313.4312359864393</v>
      </c>
      <c r="BL164" s="14">
        <f t="shared" si="133"/>
        <v>2326.9232921243593</v>
      </c>
      <c r="BM164" s="14">
        <f t="shared" si="134"/>
        <v>2224.7018081465867</v>
      </c>
      <c r="BN164" s="14">
        <f t="shared" si="135"/>
        <v>2184.8274498865717</v>
      </c>
      <c r="BO164" s="14">
        <f t="shared" si="136"/>
        <v>2236.5563470887532</v>
      </c>
      <c r="BP164" s="14">
        <f t="shared" si="137"/>
        <v>2243.6401696873431</v>
      </c>
      <c r="BQ164" s="14">
        <f t="shared" si="138"/>
        <v>3335.8488946219782</v>
      </c>
      <c r="BR164" s="14">
        <f t="shared" si="139"/>
        <v>3291.1739553269008</v>
      </c>
      <c r="BS164" s="14">
        <f t="shared" si="140"/>
        <v>3539.0478120608805</v>
      </c>
      <c r="BT164" s="14">
        <f t="shared" si="141"/>
        <v>3442.8454915673965</v>
      </c>
      <c r="BU164" s="14">
        <f t="shared" si="142"/>
        <v>3507.8658415229161</v>
      </c>
      <c r="BV164" s="14">
        <f t="shared" si="143"/>
        <v>3509.6619837868811</v>
      </c>
      <c r="BW164" s="14">
        <f t="shared" si="144"/>
        <v>3601.9836961546621</v>
      </c>
      <c r="BX164" s="14">
        <f t="shared" si="145"/>
        <v>3540.7837376012144</v>
      </c>
      <c r="BY164" s="14">
        <f t="shared" si="146"/>
        <v>3472.6614531492096</v>
      </c>
      <c r="BZ164" s="14">
        <f t="shared" si="147"/>
        <v>3414.825672249548</v>
      </c>
      <c r="CA164" s="14">
        <f t="shared" si="148"/>
        <v>3433.864780247573</v>
      </c>
      <c r="CB164" s="14">
        <f t="shared" si="149"/>
        <v>3441.7733302404699</v>
      </c>
    </row>
    <row r="165" spans="1:80" x14ac:dyDescent="0.3">
      <c r="A165" t="s">
        <v>241</v>
      </c>
      <c r="B165" t="s">
        <v>276</v>
      </c>
      <c r="C165" t="s">
        <v>317</v>
      </c>
      <c r="D165" t="s">
        <v>646</v>
      </c>
      <c r="E165" t="s">
        <v>647</v>
      </c>
      <c r="F165" s="13">
        <v>1674.837423335734</v>
      </c>
      <c r="G165" s="13">
        <v>1881.7127529414597</v>
      </c>
      <c r="H165" s="13">
        <v>2055.8692169542765</v>
      </c>
      <c r="I165" s="13">
        <v>2058.9756749753124</v>
      </c>
      <c r="J165" s="13">
        <v>1185.39875543371</v>
      </c>
      <c r="K165" s="13">
        <v>1198.1920309037355</v>
      </c>
      <c r="L165" s="13">
        <v>1205.4535942381976</v>
      </c>
      <c r="M165" s="13">
        <v>1178.4993434280577</v>
      </c>
      <c r="N165" s="13">
        <v>2271.8821971676821</v>
      </c>
      <c r="O165" s="13">
        <v>2740.0048579035579</v>
      </c>
      <c r="P165" s="13">
        <v>2856.6924000192603</v>
      </c>
      <c r="Q165" s="13">
        <v>2855.5578529438371</v>
      </c>
      <c r="R165" s="13">
        <v>3863.6572246127816</v>
      </c>
      <c r="S165" s="13">
        <v>4000.2017151140021</v>
      </c>
      <c r="T165" s="13">
        <v>4257.8409907632176</v>
      </c>
      <c r="U165" s="13">
        <v>4007.3798843823483</v>
      </c>
      <c r="V165" s="13">
        <v>4911.601539425531</v>
      </c>
      <c r="W165" s="13">
        <v>4963.2661774661556</v>
      </c>
      <c r="X165" s="13">
        <v>4995.3144374469402</v>
      </c>
      <c r="Y165" s="13">
        <v>4886.1527926252238</v>
      </c>
      <c r="Z165" s="13">
        <v>4114.3738397753214</v>
      </c>
      <c r="AA165" s="13">
        <v>3967.5887575719453</v>
      </c>
      <c r="AB165" s="13">
        <v>4348.4902104174207</v>
      </c>
      <c r="AC165" s="13">
        <v>4401.2082751310581</v>
      </c>
      <c r="AD165" s="14">
        <f t="shared" si="150"/>
        <v>5538.4946479485152</v>
      </c>
      <c r="AE165" s="14">
        <f t="shared" si="151"/>
        <v>5881.9144680554618</v>
      </c>
      <c r="AF165" s="14">
        <f t="shared" si="152"/>
        <v>6313.7102077174941</v>
      </c>
      <c r="AG165" s="14">
        <f t="shared" si="153"/>
        <v>6066.3555593576602</v>
      </c>
      <c r="AH165" s="164">
        <v>6097.000294859241</v>
      </c>
      <c r="AI165" s="164">
        <v>6161.4582083698915</v>
      </c>
      <c r="AJ165" s="164">
        <v>6200.7680316851383</v>
      </c>
      <c r="AK165" s="164">
        <v>6064.6521360532824</v>
      </c>
      <c r="AL165" s="14">
        <f t="shared" si="154"/>
        <v>6386.256036943003</v>
      </c>
      <c r="AM165" s="14">
        <f t="shared" si="155"/>
        <v>6707.5936154755036</v>
      </c>
      <c r="AN165" s="14">
        <f t="shared" si="156"/>
        <v>7205.182610436681</v>
      </c>
      <c r="AO165" s="14">
        <f t="shared" si="157"/>
        <v>7256.7661280748953</v>
      </c>
      <c r="AP165" s="13">
        <v>307964</v>
      </c>
      <c r="AQ165" s="13">
        <v>315589.80499999999</v>
      </c>
      <c r="AR165" s="13">
        <v>321995.5</v>
      </c>
      <c r="AS165" s="14">
        <f t="shared" si="114"/>
        <v>543.84195014213799</v>
      </c>
      <c r="AT165" s="14">
        <f t="shared" si="115"/>
        <v>611.01711659202363</v>
      </c>
      <c r="AU165" s="14">
        <f t="shared" si="116"/>
        <v>667.5680329370565</v>
      </c>
      <c r="AV165" s="14">
        <f t="shared" si="117"/>
        <v>652.42147951367201</v>
      </c>
      <c r="AW165" s="14">
        <f t="shared" si="118"/>
        <v>375.61376719178554</v>
      </c>
      <c r="AX165" s="14">
        <f t="shared" si="119"/>
        <v>379.66753422333636</v>
      </c>
      <c r="AY165" s="14">
        <f t="shared" si="120"/>
        <v>381.96848413344583</v>
      </c>
      <c r="AZ165" s="14">
        <f t="shared" si="121"/>
        <v>365.99869980420772</v>
      </c>
      <c r="BA165" s="14">
        <f t="shared" si="122"/>
        <v>719.88453402912751</v>
      </c>
      <c r="BB165" s="14">
        <f t="shared" si="123"/>
        <v>868.21716496943179</v>
      </c>
      <c r="BC165" s="14">
        <f t="shared" si="124"/>
        <v>905.19159832151752</v>
      </c>
      <c r="BD165" s="14">
        <f t="shared" si="125"/>
        <v>886.83160259812234</v>
      </c>
      <c r="BE165" s="14">
        <f t="shared" si="126"/>
        <v>1254.5808031499728</v>
      </c>
      <c r="BF165" s="14">
        <f t="shared" si="127"/>
        <v>1298.9186122774097</v>
      </c>
      <c r="BG165" s="14">
        <f t="shared" si="128"/>
        <v>1382.5775060601945</v>
      </c>
      <c r="BH165" s="14">
        <f t="shared" si="129"/>
        <v>1269.8065086045312</v>
      </c>
      <c r="BI165" s="14">
        <f t="shared" si="130"/>
        <v>1556.3245268412682</v>
      </c>
      <c r="BJ165" s="14">
        <f t="shared" si="131"/>
        <v>1572.6953465642387</v>
      </c>
      <c r="BK165" s="14">
        <f t="shared" si="132"/>
        <v>1582.8503830936304</v>
      </c>
      <c r="BL165" s="14">
        <f t="shared" si="133"/>
        <v>1517.4599622122744</v>
      </c>
      <c r="BM165" s="14">
        <f t="shared" si="134"/>
        <v>1303.7093640510095</v>
      </c>
      <c r="BN165" s="14">
        <f t="shared" si="135"/>
        <v>1257.1980129624103</v>
      </c>
      <c r="BO165" s="14">
        <f t="shared" si="136"/>
        <v>1377.8931199686317</v>
      </c>
      <c r="BP165" s="14">
        <f t="shared" si="137"/>
        <v>1366.8539700495994</v>
      </c>
      <c r="BQ165" s="14">
        <f t="shared" si="138"/>
        <v>1798.4227532921104</v>
      </c>
      <c r="BR165" s="14">
        <f t="shared" si="139"/>
        <v>1909.9357288694332</v>
      </c>
      <c r="BS165" s="14">
        <f t="shared" si="140"/>
        <v>2050.1455389972512</v>
      </c>
      <c r="BT165" s="14">
        <f t="shared" si="141"/>
        <v>1922.2279881182033</v>
      </c>
      <c r="BU165" s="14">
        <f t="shared" si="142"/>
        <v>1931.9382940330538</v>
      </c>
      <c r="BV165" s="14">
        <f t="shared" si="143"/>
        <v>1952.3628807875752</v>
      </c>
      <c r="BW165" s="14">
        <f t="shared" si="144"/>
        <v>1964.818867227076</v>
      </c>
      <c r="BX165" s="14">
        <f t="shared" si="145"/>
        <v>1883.4586620164823</v>
      </c>
      <c r="BY165" s="14">
        <f t="shared" si="146"/>
        <v>2023.593898080137</v>
      </c>
      <c r="BZ165" s="14">
        <f t="shared" si="147"/>
        <v>2125.4151779318422</v>
      </c>
      <c r="CA165" s="14">
        <f t="shared" si="148"/>
        <v>2283.0847182901489</v>
      </c>
      <c r="CB165" s="14">
        <f t="shared" si="149"/>
        <v>2253.685572647722</v>
      </c>
    </row>
    <row r="166" spans="1:80" x14ac:dyDescent="0.3">
      <c r="A166" t="s">
        <v>226</v>
      </c>
      <c r="B166" t="s">
        <v>236</v>
      </c>
      <c r="C166" t="s">
        <v>252</v>
      </c>
      <c r="D166" t="s">
        <v>648</v>
      </c>
      <c r="E166" t="s">
        <v>649</v>
      </c>
      <c r="F166" s="13">
        <v>2248.8938280674947</v>
      </c>
      <c r="G166" s="13">
        <v>2314.1978464445683</v>
      </c>
      <c r="H166" s="13">
        <v>2552.1460318767708</v>
      </c>
      <c r="I166" s="13">
        <v>2445.7078685458032</v>
      </c>
      <c r="J166" s="13">
        <v>2420.6876707581405</v>
      </c>
      <c r="K166" s="13">
        <v>2441.7638736468016</v>
      </c>
      <c r="L166" s="13">
        <v>2450.9286390134403</v>
      </c>
      <c r="M166" s="13">
        <v>2392.7137930237086</v>
      </c>
      <c r="N166" s="13">
        <v>2432.0582838339451</v>
      </c>
      <c r="O166" s="13">
        <v>2663.1894936647386</v>
      </c>
      <c r="P166" s="13">
        <v>2740.5055105209303</v>
      </c>
      <c r="Q166" s="13">
        <v>2633.9719996806944</v>
      </c>
      <c r="R166" s="13">
        <v>4489.1980570289434</v>
      </c>
      <c r="S166" s="13">
        <v>4520.2444319396454</v>
      </c>
      <c r="T166" s="13">
        <v>4696.4530445223363</v>
      </c>
      <c r="U166" s="13">
        <v>4736.992412551399</v>
      </c>
      <c r="V166" s="13">
        <v>4550.3398662824166</v>
      </c>
      <c r="W166" s="13">
        <v>4591.7943999803665</v>
      </c>
      <c r="X166" s="13">
        <v>4605.7958863923841</v>
      </c>
      <c r="Y166" s="13">
        <v>4498.7185878623395</v>
      </c>
      <c r="Z166" s="13">
        <v>4652.1878057481963</v>
      </c>
      <c r="AA166" s="13">
        <v>4569.8146874595805</v>
      </c>
      <c r="AB166" s="13">
        <v>4781.0527861976216</v>
      </c>
      <c r="AC166" s="13">
        <v>4832.285351806715</v>
      </c>
      <c r="AD166" s="14">
        <f t="shared" si="150"/>
        <v>6738.0918850964381</v>
      </c>
      <c r="AE166" s="14">
        <f t="shared" si="151"/>
        <v>6834.4422783842138</v>
      </c>
      <c r="AF166" s="14">
        <f t="shared" si="152"/>
        <v>7248.5990763991067</v>
      </c>
      <c r="AG166" s="14">
        <f t="shared" si="153"/>
        <v>7182.7002810972026</v>
      </c>
      <c r="AH166" s="164">
        <v>6971.027537040557</v>
      </c>
      <c r="AI166" s="164">
        <v>7033.5582736271681</v>
      </c>
      <c r="AJ166" s="164">
        <v>7056.7245254058244</v>
      </c>
      <c r="AK166" s="164">
        <v>6891.4323808860481</v>
      </c>
      <c r="AL166" s="14">
        <f t="shared" si="154"/>
        <v>7084.2460895821414</v>
      </c>
      <c r="AM166" s="14">
        <f t="shared" si="155"/>
        <v>7233.0041811243191</v>
      </c>
      <c r="AN166" s="14">
        <f t="shared" si="156"/>
        <v>7521.5582967185519</v>
      </c>
      <c r="AO166" s="14">
        <f t="shared" si="157"/>
        <v>7466.2573514874093</v>
      </c>
      <c r="AP166" s="13">
        <v>235493</v>
      </c>
      <c r="AQ166" s="13">
        <v>237122.68400000001</v>
      </c>
      <c r="AR166" s="13">
        <v>238729.32500000001</v>
      </c>
      <c r="AS166" s="14">
        <f t="shared" si="114"/>
        <v>954.97268626561925</v>
      </c>
      <c r="AT166" s="14">
        <f t="shared" si="115"/>
        <v>982.7034546439038</v>
      </c>
      <c r="AU166" s="14">
        <f t="shared" si="116"/>
        <v>1083.7460272181215</v>
      </c>
      <c r="AV166" s="14">
        <f t="shared" si="117"/>
        <v>1031.4103346374923</v>
      </c>
      <c r="AW166" s="14">
        <f t="shared" si="118"/>
        <v>1020.8587512269135</v>
      </c>
      <c r="AX166" s="14">
        <f t="shared" si="119"/>
        <v>1029.7470627680655</v>
      </c>
      <c r="AY166" s="14">
        <f t="shared" si="120"/>
        <v>1033.6120516472561</v>
      </c>
      <c r="AZ166" s="14">
        <f t="shared" si="121"/>
        <v>1002.2705811377418</v>
      </c>
      <c r="BA166" s="14">
        <f t="shared" si="122"/>
        <v>1025.6539959854474</v>
      </c>
      <c r="BB166" s="14">
        <f t="shared" si="123"/>
        <v>1123.1272557899767</v>
      </c>
      <c r="BC166" s="14">
        <f t="shared" si="124"/>
        <v>1155.7331691306808</v>
      </c>
      <c r="BD166" s="14">
        <f t="shared" si="125"/>
        <v>1103.3298903185414</v>
      </c>
      <c r="BE166" s="14">
        <f t="shared" si="126"/>
        <v>1906.2978759576476</v>
      </c>
      <c r="BF166" s="14">
        <f t="shared" si="127"/>
        <v>1919.4814418855954</v>
      </c>
      <c r="BG166" s="14">
        <f t="shared" si="128"/>
        <v>1994.306856051915</v>
      </c>
      <c r="BH166" s="14">
        <f t="shared" si="129"/>
        <v>1997.6968599728734</v>
      </c>
      <c r="BI166" s="14">
        <f t="shared" si="130"/>
        <v>1918.9812587826545</v>
      </c>
      <c r="BJ166" s="14">
        <f t="shared" si="131"/>
        <v>1936.4635734219198</v>
      </c>
      <c r="BK166" s="14">
        <f t="shared" si="132"/>
        <v>1942.3683169815943</v>
      </c>
      <c r="BL166" s="14">
        <f t="shared" si="133"/>
        <v>1884.4432236644323</v>
      </c>
      <c r="BM166" s="14">
        <f t="shared" si="134"/>
        <v>1961.9328388456483</v>
      </c>
      <c r="BN166" s="14">
        <f t="shared" si="135"/>
        <v>1927.1942314298283</v>
      </c>
      <c r="BO166" s="14">
        <f t="shared" si="136"/>
        <v>2016.2781162672827</v>
      </c>
      <c r="BP166" s="14">
        <f t="shared" si="137"/>
        <v>2024.1691513209425</v>
      </c>
      <c r="BQ166" s="14">
        <f t="shared" si="138"/>
        <v>2861.270562223267</v>
      </c>
      <c r="BR166" s="14">
        <f t="shared" si="139"/>
        <v>2902.1848965294994</v>
      </c>
      <c r="BS166" s="14">
        <f t="shared" si="140"/>
        <v>3078.0528832700365</v>
      </c>
      <c r="BT166" s="14">
        <f t="shared" si="141"/>
        <v>3029.1071946103657</v>
      </c>
      <c r="BU166" s="14">
        <f t="shared" si="142"/>
        <v>2939.8400100095682</v>
      </c>
      <c r="BV166" s="14">
        <f t="shared" si="143"/>
        <v>2966.2106361899851</v>
      </c>
      <c r="BW166" s="14">
        <f t="shared" si="144"/>
        <v>2975.9803686288501</v>
      </c>
      <c r="BX166" s="14">
        <f t="shared" si="145"/>
        <v>2886.7138048021739</v>
      </c>
      <c r="BY166" s="14">
        <f t="shared" si="146"/>
        <v>2987.5868348310955</v>
      </c>
      <c r="BZ166" s="14">
        <f t="shared" si="147"/>
        <v>3050.321487219805</v>
      </c>
      <c r="CA166" s="14">
        <f t="shared" si="148"/>
        <v>3172.011285397964</v>
      </c>
      <c r="CB166" s="14">
        <f t="shared" si="149"/>
        <v>3127.4990416394839</v>
      </c>
    </row>
    <row r="167" spans="1:80" x14ac:dyDescent="0.3">
      <c r="A167" t="s">
        <v>226</v>
      </c>
      <c r="B167" t="s">
        <v>245</v>
      </c>
      <c r="C167" t="s">
        <v>220</v>
      </c>
      <c r="D167" t="s">
        <v>650</v>
      </c>
      <c r="E167" t="s">
        <v>651</v>
      </c>
      <c r="F167" s="13">
        <v>3808.4059083917891</v>
      </c>
      <c r="G167" s="13">
        <v>3493.6675057448151</v>
      </c>
      <c r="H167" s="13">
        <v>3054.2589816997524</v>
      </c>
      <c r="I167" s="13">
        <v>3025.0413165928485</v>
      </c>
      <c r="J167" s="13">
        <v>3852.3353140203626</v>
      </c>
      <c r="K167" s="13">
        <v>3522.5093659540989</v>
      </c>
      <c r="L167" s="13">
        <v>3392.6579227463594</v>
      </c>
      <c r="M167" s="13">
        <v>4525.3063478925078</v>
      </c>
      <c r="N167" s="13">
        <v>3097.7279054047967</v>
      </c>
      <c r="O167" s="13">
        <v>2991.952499049758</v>
      </c>
      <c r="P167" s="13">
        <v>3228.2403787284047</v>
      </c>
      <c r="Q167" s="13">
        <v>3087.8865628813601</v>
      </c>
      <c r="R167" s="13">
        <v>7009.9954672509739</v>
      </c>
      <c r="S167" s="13">
        <v>6553.9373537552055</v>
      </c>
      <c r="T167" s="13">
        <v>6928.4907906346652</v>
      </c>
      <c r="U167" s="13">
        <v>6921.0478331679415</v>
      </c>
      <c r="V167" s="13">
        <v>6907.4093875093495</v>
      </c>
      <c r="W167" s="13">
        <v>6674.4387406020378</v>
      </c>
      <c r="X167" s="13">
        <v>7022.7766919582282</v>
      </c>
      <c r="Y167" s="13">
        <v>6969.3397980860536</v>
      </c>
      <c r="Z167" s="13">
        <v>6913.2445665512842</v>
      </c>
      <c r="AA167" s="13">
        <v>6678.1822265712872</v>
      </c>
      <c r="AB167" s="13">
        <v>6941.0172921707053</v>
      </c>
      <c r="AC167" s="13">
        <v>7181.7392508890061</v>
      </c>
      <c r="AD167" s="14">
        <f t="shared" si="150"/>
        <v>10818.401375642763</v>
      </c>
      <c r="AE167" s="14">
        <f t="shared" si="151"/>
        <v>10047.604859500021</v>
      </c>
      <c r="AF167" s="14">
        <f t="shared" si="152"/>
        <v>9982.7497723344168</v>
      </c>
      <c r="AG167" s="14">
        <f t="shared" si="153"/>
        <v>9946.08914976079</v>
      </c>
      <c r="AH167" s="164">
        <v>10759.744701529711</v>
      </c>
      <c r="AI167" s="164">
        <v>10196.948106556138</v>
      </c>
      <c r="AJ167" s="164">
        <v>10415.434614704589</v>
      </c>
      <c r="AK167" s="164">
        <v>11494.646145978561</v>
      </c>
      <c r="AL167" s="14">
        <f t="shared" si="154"/>
        <v>10010.97247195608</v>
      </c>
      <c r="AM167" s="14">
        <f t="shared" si="155"/>
        <v>9670.1347256210447</v>
      </c>
      <c r="AN167" s="14">
        <f t="shared" si="156"/>
        <v>10169.257670899111</v>
      </c>
      <c r="AO167" s="14">
        <f t="shared" si="157"/>
        <v>10269.625813770366</v>
      </c>
      <c r="AP167" s="13">
        <v>340790</v>
      </c>
      <c r="AQ167" s="13">
        <v>340881.44699999999</v>
      </c>
      <c r="AR167" s="13">
        <v>342836.83799999999</v>
      </c>
      <c r="AS167" s="14">
        <f t="shared" si="114"/>
        <v>1117.5227877554476</v>
      </c>
      <c r="AT167" s="14">
        <f t="shared" si="115"/>
        <v>1025.1672601146793</v>
      </c>
      <c r="AU167" s="14">
        <f t="shared" si="116"/>
        <v>896.2290506469534</v>
      </c>
      <c r="AV167" s="14">
        <f t="shared" si="117"/>
        <v>887.41741248031269</v>
      </c>
      <c r="AW167" s="14">
        <f t="shared" si="118"/>
        <v>1130.1099980429155</v>
      </c>
      <c r="AX167" s="14">
        <f t="shared" si="119"/>
        <v>1033.3532073847653</v>
      </c>
      <c r="AY167" s="14">
        <f t="shared" si="120"/>
        <v>995.26036180735866</v>
      </c>
      <c r="AZ167" s="14">
        <f t="shared" si="121"/>
        <v>1319.9591894184102</v>
      </c>
      <c r="BA167" s="14">
        <f t="shared" si="122"/>
        <v>908.74054093204927</v>
      </c>
      <c r="BB167" s="14">
        <f t="shared" si="123"/>
        <v>877.71057221831086</v>
      </c>
      <c r="BC167" s="14">
        <f t="shared" si="124"/>
        <v>947.02730440134656</v>
      </c>
      <c r="BD167" s="14">
        <f t="shared" si="125"/>
        <v>900.68692177162143</v>
      </c>
      <c r="BE167" s="14">
        <f t="shared" si="126"/>
        <v>2056.9839101062162</v>
      </c>
      <c r="BF167" s="14">
        <f t="shared" si="127"/>
        <v>1923.1601143681464</v>
      </c>
      <c r="BG167" s="14">
        <f t="shared" si="128"/>
        <v>2033.0675168387174</v>
      </c>
      <c r="BH167" s="14">
        <f t="shared" si="129"/>
        <v>2030.3386687888419</v>
      </c>
      <c r="BI167" s="14">
        <f t="shared" si="130"/>
        <v>2026.3377336312908</v>
      </c>
      <c r="BJ167" s="14">
        <f t="shared" si="131"/>
        <v>1957.9941353047702</v>
      </c>
      <c r="BK167" s="14">
        <f t="shared" si="132"/>
        <v>2060.1815539577397</v>
      </c>
      <c r="BL167" s="14">
        <f t="shared" si="133"/>
        <v>2032.8444979083763</v>
      </c>
      <c r="BM167" s="14">
        <f t="shared" si="134"/>
        <v>2028.0495249573628</v>
      </c>
      <c r="BN167" s="14">
        <f t="shared" si="135"/>
        <v>1959.0923135723745</v>
      </c>
      <c r="BO167" s="14">
        <f t="shared" si="136"/>
        <v>2036.1968517960163</v>
      </c>
      <c r="BP167" s="14">
        <f t="shared" si="137"/>
        <v>2094.7980073509507</v>
      </c>
      <c r="BQ167" s="14">
        <f t="shared" si="138"/>
        <v>3174.5066978616633</v>
      </c>
      <c r="BR167" s="14">
        <f t="shared" si="139"/>
        <v>2948.3273744828257</v>
      </c>
      <c r="BS167" s="14">
        <f t="shared" si="140"/>
        <v>2929.2965674856705</v>
      </c>
      <c r="BT167" s="14">
        <f t="shared" si="141"/>
        <v>2917.7560812691549</v>
      </c>
      <c r="BU167" s="14">
        <f t="shared" si="142"/>
        <v>3156.4477316742064</v>
      </c>
      <c r="BV167" s="14">
        <f t="shared" si="143"/>
        <v>2991.3473426895357</v>
      </c>
      <c r="BW167" s="14">
        <f t="shared" si="144"/>
        <v>3055.4419157650987</v>
      </c>
      <c r="BX167" s="14">
        <f t="shared" si="145"/>
        <v>3352.8036873267865</v>
      </c>
      <c r="BY167" s="14">
        <f t="shared" si="146"/>
        <v>2936.7900658894118</v>
      </c>
      <c r="BZ167" s="14">
        <f t="shared" si="147"/>
        <v>2836.8028857906852</v>
      </c>
      <c r="CA167" s="14">
        <f t="shared" si="148"/>
        <v>2983.2241561973628</v>
      </c>
      <c r="CB167" s="14">
        <f t="shared" si="149"/>
        <v>2995.4849291225719</v>
      </c>
    </row>
    <row r="168" spans="1:80" x14ac:dyDescent="0.3">
      <c r="A168" t="s">
        <v>232</v>
      </c>
      <c r="B168" t="s">
        <v>263</v>
      </c>
      <c r="C168" t="s">
        <v>274</v>
      </c>
      <c r="D168" t="s">
        <v>652</v>
      </c>
      <c r="E168" t="s">
        <v>653</v>
      </c>
      <c r="F168" s="13">
        <v>2774.5535859555766</v>
      </c>
      <c r="G168" s="13">
        <v>2912.7142107078726</v>
      </c>
      <c r="H168" s="13">
        <v>3101.9802287626644</v>
      </c>
      <c r="I168" s="13">
        <v>3009.9254448479896</v>
      </c>
      <c r="J168" s="13">
        <v>3055.0739263175446</v>
      </c>
      <c r="K168" s="13">
        <v>3232.3555930112798</v>
      </c>
      <c r="L168" s="13">
        <v>3273.5909440455989</v>
      </c>
      <c r="M168" s="13">
        <v>3200.3520160263624</v>
      </c>
      <c r="N168" s="13">
        <v>3028.981534876777</v>
      </c>
      <c r="O168" s="13">
        <v>3110.4978696382664</v>
      </c>
      <c r="P168" s="13">
        <v>3459.8317323015199</v>
      </c>
      <c r="Q168" s="13">
        <v>3319.5773137517945</v>
      </c>
      <c r="R168" s="13">
        <v>5748.8503199765782</v>
      </c>
      <c r="S168" s="13">
        <v>5906.8273303807191</v>
      </c>
      <c r="T168" s="13">
        <v>5931.263935366298</v>
      </c>
      <c r="U168" s="13">
        <v>5915.5743661789293</v>
      </c>
      <c r="V168" s="13">
        <v>5808.4402424761229</v>
      </c>
      <c r="W168" s="13">
        <v>5660.198175437934</v>
      </c>
      <c r="X168" s="13">
        <v>6027.2005155616498</v>
      </c>
      <c r="Y168" s="13">
        <v>5889.0779420924555</v>
      </c>
      <c r="Z168" s="13">
        <v>5708.1504831260681</v>
      </c>
      <c r="AA168" s="13">
        <v>5713.072090439402</v>
      </c>
      <c r="AB168" s="13">
        <v>6097.0627830849571</v>
      </c>
      <c r="AC168" s="13">
        <v>6011.9640412537819</v>
      </c>
      <c r="AD168" s="14">
        <f t="shared" si="150"/>
        <v>8523.4039059321549</v>
      </c>
      <c r="AE168" s="14">
        <f t="shared" si="151"/>
        <v>8819.5415410885907</v>
      </c>
      <c r="AF168" s="14">
        <f t="shared" si="152"/>
        <v>9033.2441641289624</v>
      </c>
      <c r="AG168" s="14">
        <f t="shared" si="153"/>
        <v>8925.4998110269189</v>
      </c>
      <c r="AH168" s="164">
        <v>8863.5141687936684</v>
      </c>
      <c r="AI168" s="164">
        <v>8892.5537684492137</v>
      </c>
      <c r="AJ168" s="164">
        <v>9300.7914596072496</v>
      </c>
      <c r="AK168" s="164">
        <v>9089.4299581188188</v>
      </c>
      <c r="AL168" s="14">
        <f t="shared" si="154"/>
        <v>8737.1320180028451</v>
      </c>
      <c r="AM168" s="14">
        <f t="shared" si="155"/>
        <v>8823.5699600776679</v>
      </c>
      <c r="AN168" s="14">
        <f t="shared" si="156"/>
        <v>9556.894515386477</v>
      </c>
      <c r="AO168" s="14">
        <f t="shared" si="157"/>
        <v>9331.5413550055764</v>
      </c>
      <c r="AP168" s="13">
        <v>281293</v>
      </c>
      <c r="AQ168" s="13">
        <v>282302.35100000002</v>
      </c>
      <c r="AR168" s="13">
        <v>284044.96799999999</v>
      </c>
      <c r="AS168" s="14">
        <f t="shared" si="114"/>
        <v>986.3571386261217</v>
      </c>
      <c r="AT168" s="14">
        <f t="shared" si="115"/>
        <v>1035.4734069841313</v>
      </c>
      <c r="AU168" s="14">
        <f t="shared" si="116"/>
        <v>1102.7577041599557</v>
      </c>
      <c r="AV168" s="14">
        <f t="shared" si="117"/>
        <v>1066.206297675498</v>
      </c>
      <c r="AW168" s="14">
        <f t="shared" si="118"/>
        <v>1082.1992503766091</v>
      </c>
      <c r="AX168" s="14">
        <f t="shared" si="119"/>
        <v>1144.9977591618708</v>
      </c>
      <c r="AY168" s="14">
        <f t="shared" si="120"/>
        <v>1159.6045631393267</v>
      </c>
      <c r="AZ168" s="14">
        <f t="shared" si="121"/>
        <v>1126.7061122611974</v>
      </c>
      <c r="BA168" s="14">
        <f t="shared" si="122"/>
        <v>1072.9565390253433</v>
      </c>
      <c r="BB168" s="14">
        <f t="shared" si="123"/>
        <v>1101.8320813198848</v>
      </c>
      <c r="BC168" s="14">
        <f t="shared" si="124"/>
        <v>1225.5766627680405</v>
      </c>
      <c r="BD168" s="14">
        <f t="shared" si="125"/>
        <v>1168.680204801866</v>
      </c>
      <c r="BE168" s="14">
        <f t="shared" si="126"/>
        <v>2043.7232067547284</v>
      </c>
      <c r="BF168" s="14">
        <f t="shared" si="127"/>
        <v>2099.884224058444</v>
      </c>
      <c r="BG168" s="14">
        <f t="shared" si="128"/>
        <v>2108.5714665371333</v>
      </c>
      <c r="BH168" s="14">
        <f t="shared" si="129"/>
        <v>2095.474708313332</v>
      </c>
      <c r="BI168" s="14">
        <f t="shared" si="130"/>
        <v>2057.5245731751352</v>
      </c>
      <c r="BJ168" s="14">
        <f t="shared" si="131"/>
        <v>2005.0127657059199</v>
      </c>
      <c r="BK168" s="14">
        <f t="shared" si="132"/>
        <v>2135.0160543160509</v>
      </c>
      <c r="BL168" s="14">
        <f t="shared" si="133"/>
        <v>2073.2907129312198</v>
      </c>
      <c r="BM168" s="14">
        <f t="shared" si="134"/>
        <v>2021.9989181478929</v>
      </c>
      <c r="BN168" s="14">
        <f t="shared" si="135"/>
        <v>2023.7422997725591</v>
      </c>
      <c r="BO168" s="14">
        <f t="shared" si="136"/>
        <v>2159.7633747956129</v>
      </c>
      <c r="BP168" s="14">
        <f t="shared" si="137"/>
        <v>2116.5536159942753</v>
      </c>
      <c r="BQ168" s="14">
        <f t="shared" si="138"/>
        <v>3030.0803453808503</v>
      </c>
      <c r="BR168" s="14">
        <f t="shared" si="139"/>
        <v>3135.3576310425747</v>
      </c>
      <c r="BS168" s="14">
        <f t="shared" si="140"/>
        <v>3211.3291706970886</v>
      </c>
      <c r="BT168" s="14">
        <f t="shared" si="141"/>
        <v>3161.6810059888298</v>
      </c>
      <c r="BU168" s="14">
        <f t="shared" si="142"/>
        <v>3139.7238235517448</v>
      </c>
      <c r="BV168" s="14">
        <f t="shared" si="143"/>
        <v>3150.0105248677905</v>
      </c>
      <c r="BW168" s="14">
        <f t="shared" si="144"/>
        <v>3294.6206174553781</v>
      </c>
      <c r="BX168" s="14">
        <f t="shared" si="145"/>
        <v>3199.9968251924179</v>
      </c>
      <c r="BY168" s="14">
        <f t="shared" si="146"/>
        <v>3094.9554571732365</v>
      </c>
      <c r="BZ168" s="14">
        <f t="shared" si="147"/>
        <v>3125.5743810924432</v>
      </c>
      <c r="CA168" s="14">
        <f t="shared" si="148"/>
        <v>3385.3400375636534</v>
      </c>
      <c r="CB168" s="14">
        <f t="shared" si="149"/>
        <v>3285.2338207961416</v>
      </c>
    </row>
    <row r="169" spans="1:80" x14ac:dyDescent="0.3">
      <c r="A169" t="s">
        <v>241</v>
      </c>
      <c r="B169" t="s">
        <v>276</v>
      </c>
      <c r="C169" t="s">
        <v>317</v>
      </c>
      <c r="D169" t="s">
        <v>656</v>
      </c>
      <c r="E169" t="s">
        <v>657</v>
      </c>
      <c r="F169" s="13">
        <v>1350.6579953094124</v>
      </c>
      <c r="G169" s="13">
        <v>1991.896230701846</v>
      </c>
      <c r="H169" s="13">
        <v>2218.1187558617885</v>
      </c>
      <c r="I169" s="13">
        <v>2682.6124808901586</v>
      </c>
      <c r="J169" s="13">
        <v>1164.9287826675413</v>
      </c>
      <c r="K169" s="13">
        <v>1177.4838076296769</v>
      </c>
      <c r="L169" s="13">
        <v>1183.3768390752798</v>
      </c>
      <c r="M169" s="13">
        <v>1156.8476830155225</v>
      </c>
      <c r="N169" s="13">
        <v>2867.029206688102</v>
      </c>
      <c r="O169" s="13">
        <v>2834.0840142805505</v>
      </c>
      <c r="P169" s="13">
        <v>3021.1419759320752</v>
      </c>
      <c r="Q169" s="13">
        <v>3127.9572169557232</v>
      </c>
      <c r="R169" s="13">
        <v>4137.3500044261364</v>
      </c>
      <c r="S169" s="13">
        <v>4339.2551901629759</v>
      </c>
      <c r="T169" s="13">
        <v>4530.2565303407437</v>
      </c>
      <c r="U169" s="13">
        <v>4678.5878972172104</v>
      </c>
      <c r="V169" s="13">
        <v>5196.4151759432507</v>
      </c>
      <c r="W169" s="13">
        <v>5252.0349592406092</v>
      </c>
      <c r="X169" s="13">
        <v>5281.1482363115592</v>
      </c>
      <c r="Y169" s="13">
        <v>5166.140960540637</v>
      </c>
      <c r="Z169" s="13">
        <v>4494.4870315984699</v>
      </c>
      <c r="AA169" s="13">
        <v>4339.1373335245262</v>
      </c>
      <c r="AB169" s="13">
        <v>4580.1265415859607</v>
      </c>
      <c r="AC169" s="13">
        <v>4351.6014133280532</v>
      </c>
      <c r="AD169" s="14">
        <f t="shared" si="150"/>
        <v>5488.0079997355488</v>
      </c>
      <c r="AE169" s="14">
        <f t="shared" si="151"/>
        <v>6331.1514208648223</v>
      </c>
      <c r="AF169" s="14">
        <f t="shared" si="152"/>
        <v>6748.3752862025322</v>
      </c>
      <c r="AG169" s="14">
        <f t="shared" si="153"/>
        <v>7361.200378107369</v>
      </c>
      <c r="AH169" s="164">
        <v>6361.3439586107916</v>
      </c>
      <c r="AI169" s="164">
        <v>6429.5187668702856</v>
      </c>
      <c r="AJ169" s="164">
        <v>6464.5250753868395</v>
      </c>
      <c r="AK169" s="164">
        <v>6322.9886435561593</v>
      </c>
      <c r="AL169" s="14">
        <f t="shared" si="154"/>
        <v>7361.5162382865719</v>
      </c>
      <c r="AM169" s="14">
        <f t="shared" si="155"/>
        <v>7173.2213478050762</v>
      </c>
      <c r="AN169" s="14">
        <f t="shared" si="156"/>
        <v>7601.2685175180359</v>
      </c>
      <c r="AO169" s="14">
        <f t="shared" si="157"/>
        <v>7479.5586302837764</v>
      </c>
      <c r="AP169" s="13">
        <v>275505</v>
      </c>
      <c r="AQ169" s="13">
        <v>279477.03499999997</v>
      </c>
      <c r="AR169" s="13">
        <v>281966.26799999998</v>
      </c>
      <c r="AS169" s="14">
        <f t="shared" si="114"/>
        <v>490.24808816878544</v>
      </c>
      <c r="AT169" s="14">
        <f t="shared" si="115"/>
        <v>722.99821444323914</v>
      </c>
      <c r="AU169" s="14">
        <f t="shared" si="116"/>
        <v>805.11016346773692</v>
      </c>
      <c r="AV169" s="14">
        <f t="shared" si="117"/>
        <v>959.86866358810448</v>
      </c>
      <c r="AW169" s="14">
        <f t="shared" si="118"/>
        <v>416.82451034573967</v>
      </c>
      <c r="AX169" s="14">
        <f t="shared" si="119"/>
        <v>421.31683829752848</v>
      </c>
      <c r="AY169" s="14">
        <f t="shared" si="120"/>
        <v>423.42543067099592</v>
      </c>
      <c r="AZ169" s="14">
        <f t="shared" si="121"/>
        <v>410.2787511503052</v>
      </c>
      <c r="BA169" s="14">
        <f t="shared" si="122"/>
        <v>1025.855024792324</v>
      </c>
      <c r="BB169" s="14">
        <f t="shared" si="123"/>
        <v>1014.0668675265396</v>
      </c>
      <c r="BC169" s="14">
        <f t="shared" si="124"/>
        <v>1080.9982923756422</v>
      </c>
      <c r="BD169" s="14">
        <f t="shared" si="125"/>
        <v>1109.3373824970167</v>
      </c>
      <c r="BE169" s="14">
        <f t="shared" si="126"/>
        <v>1501.7331824925634</v>
      </c>
      <c r="BF169" s="14">
        <f t="shared" si="127"/>
        <v>1575.0186712266477</v>
      </c>
      <c r="BG169" s="14">
        <f t="shared" si="128"/>
        <v>1644.3463931111028</v>
      </c>
      <c r="BH169" s="14">
        <f t="shared" si="129"/>
        <v>1674.0509277326528</v>
      </c>
      <c r="BI169" s="14">
        <f t="shared" si="130"/>
        <v>1859.3353031469119</v>
      </c>
      <c r="BJ169" s="14">
        <f t="shared" si="131"/>
        <v>1879.2366819122042</v>
      </c>
      <c r="BK169" s="14">
        <f t="shared" si="132"/>
        <v>1889.6537371349887</v>
      </c>
      <c r="BL169" s="14">
        <f t="shared" si="133"/>
        <v>1832.1840400216372</v>
      </c>
      <c r="BM169" s="14">
        <f t="shared" si="134"/>
        <v>1608.1775848231932</v>
      </c>
      <c r="BN169" s="14">
        <f t="shared" si="135"/>
        <v>1552.5917303096214</v>
      </c>
      <c r="BO169" s="14">
        <f t="shared" si="136"/>
        <v>1638.8203565942229</v>
      </c>
      <c r="BP169" s="14">
        <f t="shared" si="137"/>
        <v>1543.3056741837124</v>
      </c>
      <c r="BQ169" s="14">
        <f t="shared" si="138"/>
        <v>1991.9812706613488</v>
      </c>
      <c r="BR169" s="14">
        <f t="shared" si="139"/>
        <v>2298.016885669887</v>
      </c>
      <c r="BS169" s="14">
        <f t="shared" si="140"/>
        <v>2449.4565565788394</v>
      </c>
      <c r="BT169" s="14">
        <f t="shared" si="141"/>
        <v>2633.9195913207573</v>
      </c>
      <c r="BU169" s="14">
        <f t="shared" si="142"/>
        <v>2276.1598134926517</v>
      </c>
      <c r="BV169" s="14">
        <f t="shared" si="143"/>
        <v>2300.5535202097326</v>
      </c>
      <c r="BW169" s="14">
        <f t="shared" si="144"/>
        <v>2313.0791678059845</v>
      </c>
      <c r="BX169" s="14">
        <f t="shared" si="145"/>
        <v>2242.4627911719426</v>
      </c>
      <c r="BY169" s="14">
        <f t="shared" si="146"/>
        <v>2634.0326096155172</v>
      </c>
      <c r="BZ169" s="14">
        <f t="shared" si="147"/>
        <v>2566.6585978361609</v>
      </c>
      <c r="CA169" s="14">
        <f t="shared" si="148"/>
        <v>2719.8186489698651</v>
      </c>
      <c r="CB169" s="14">
        <f t="shared" si="149"/>
        <v>2652.6430566807294</v>
      </c>
    </row>
    <row r="170" spans="1:80" x14ac:dyDescent="0.3">
      <c r="A170" t="s">
        <v>241</v>
      </c>
      <c r="B170" t="s">
        <v>276</v>
      </c>
      <c r="C170" t="s">
        <v>317</v>
      </c>
      <c r="D170" t="s">
        <v>658</v>
      </c>
      <c r="E170" t="s">
        <v>659</v>
      </c>
      <c r="F170" s="13">
        <v>2310.9435796374064</v>
      </c>
      <c r="G170" s="13">
        <v>2363.106927103619</v>
      </c>
      <c r="H170" s="13">
        <v>2298.4252622585714</v>
      </c>
      <c r="I170" s="13">
        <v>2325.0318720126229</v>
      </c>
      <c r="J170" s="13">
        <v>3291.5290346677893</v>
      </c>
      <c r="K170" s="13">
        <v>3293.0442006487019</v>
      </c>
      <c r="L170" s="13">
        <v>3327.9429657578944</v>
      </c>
      <c r="M170" s="13">
        <v>3258.0322606124892</v>
      </c>
      <c r="N170" s="13">
        <v>2464.5140878365041</v>
      </c>
      <c r="O170" s="13">
        <v>2639.6622345651649</v>
      </c>
      <c r="P170" s="13">
        <v>2884.5489005865152</v>
      </c>
      <c r="Q170" s="13">
        <v>2939.1618317306552</v>
      </c>
      <c r="R170" s="13">
        <v>4495.1522961745268</v>
      </c>
      <c r="S170" s="13">
        <v>4405.8103843385443</v>
      </c>
      <c r="T170" s="13">
        <v>4787.0617606389233</v>
      </c>
      <c r="U170" s="13">
        <v>4709.3714581544609</v>
      </c>
      <c r="V170" s="13">
        <v>4321.8045493987102</v>
      </c>
      <c r="W170" s="13">
        <v>4323.6728982801169</v>
      </c>
      <c r="X170" s="13">
        <v>4375.4977851686781</v>
      </c>
      <c r="Y170" s="13">
        <v>4306.9255833728785</v>
      </c>
      <c r="Z170" s="13">
        <v>4473.1002028801267</v>
      </c>
      <c r="AA170" s="13">
        <v>4550.7593391546825</v>
      </c>
      <c r="AB170" s="13">
        <v>4716.2765928945819</v>
      </c>
      <c r="AC170" s="13">
        <v>4656.94601723497</v>
      </c>
      <c r="AD170" s="14">
        <f t="shared" si="150"/>
        <v>6806.0958758119332</v>
      </c>
      <c r="AE170" s="14">
        <f t="shared" si="151"/>
        <v>6768.9173114421628</v>
      </c>
      <c r="AF170" s="14">
        <f t="shared" si="152"/>
        <v>7085.4870228974942</v>
      </c>
      <c r="AG170" s="14">
        <f t="shared" si="153"/>
        <v>7034.4033301670843</v>
      </c>
      <c r="AH170" s="164">
        <v>7613.3335840664986</v>
      </c>
      <c r="AI170" s="164">
        <v>7616.7170989288188</v>
      </c>
      <c r="AJ170" s="164">
        <v>7703.4407509265711</v>
      </c>
      <c r="AK170" s="164">
        <v>7564.9578439853676</v>
      </c>
      <c r="AL170" s="14">
        <f t="shared" si="154"/>
        <v>6937.6142907166304</v>
      </c>
      <c r="AM170" s="14">
        <f t="shared" si="155"/>
        <v>7190.4215737198474</v>
      </c>
      <c r="AN170" s="14">
        <f t="shared" si="156"/>
        <v>7600.8254934810975</v>
      </c>
      <c r="AO170" s="14">
        <f t="shared" si="157"/>
        <v>7596.1078489656247</v>
      </c>
      <c r="AP170" s="13">
        <v>323257</v>
      </c>
      <c r="AQ170" s="13">
        <v>326359.99300000002</v>
      </c>
      <c r="AR170" s="13">
        <v>328469.98300000001</v>
      </c>
      <c r="AS170" s="14">
        <f t="shared" si="114"/>
        <v>714.89359229263596</v>
      </c>
      <c r="AT170" s="14">
        <f t="shared" si="115"/>
        <v>731.03039597088969</v>
      </c>
      <c r="AU170" s="14">
        <f t="shared" si="116"/>
        <v>711.02103349921936</v>
      </c>
      <c r="AV170" s="14">
        <f t="shared" si="117"/>
        <v>712.41326200562298</v>
      </c>
      <c r="AW170" s="14">
        <f t="shared" si="118"/>
        <v>1008.5577599175242</v>
      </c>
      <c r="AX170" s="14">
        <f t="shared" si="119"/>
        <v>1009.0220220861146</v>
      </c>
      <c r="AY170" s="14">
        <f t="shared" si="120"/>
        <v>1019.7153563972206</v>
      </c>
      <c r="AZ170" s="14">
        <f t="shared" si="121"/>
        <v>991.88127659521604</v>
      </c>
      <c r="BA170" s="14">
        <f t="shared" si="122"/>
        <v>755.15202252026768</v>
      </c>
      <c r="BB170" s="14">
        <f t="shared" si="123"/>
        <v>808.81918469864809</v>
      </c>
      <c r="BC170" s="14">
        <f t="shared" si="124"/>
        <v>883.85493395525191</v>
      </c>
      <c r="BD170" s="14">
        <f t="shared" si="125"/>
        <v>894.80378233850831</v>
      </c>
      <c r="BE170" s="14">
        <f t="shared" si="126"/>
        <v>1390.5815794165408</v>
      </c>
      <c r="BF170" s="14">
        <f t="shared" si="127"/>
        <v>1362.9435354342038</v>
      </c>
      <c r="BG170" s="14">
        <f t="shared" si="128"/>
        <v>1480.8841759463594</v>
      </c>
      <c r="BH170" s="14">
        <f t="shared" si="129"/>
        <v>1442.9990069752394</v>
      </c>
      <c r="BI170" s="14">
        <f t="shared" si="130"/>
        <v>1324.2445894398306</v>
      </c>
      <c r="BJ170" s="14">
        <f t="shared" si="131"/>
        <v>1324.8170704183453</v>
      </c>
      <c r="BK170" s="14">
        <f t="shared" si="132"/>
        <v>1340.6967394954804</v>
      </c>
      <c r="BL170" s="14">
        <f t="shared" si="133"/>
        <v>1311.2082705508219</v>
      </c>
      <c r="BM170" s="14">
        <f t="shared" si="134"/>
        <v>1370.603106637561</v>
      </c>
      <c r="BN170" s="14">
        <f t="shared" si="135"/>
        <v>1394.3986508035873</v>
      </c>
      <c r="BO170" s="14">
        <f t="shared" si="136"/>
        <v>1445.1148100418613</v>
      </c>
      <c r="BP170" s="14">
        <f t="shared" si="137"/>
        <v>1417.7691290698456</v>
      </c>
      <c r="BQ170" s="14">
        <f t="shared" si="138"/>
        <v>2105.4751717091767</v>
      </c>
      <c r="BR170" s="14">
        <f t="shared" si="139"/>
        <v>2093.9739314050935</v>
      </c>
      <c r="BS170" s="14">
        <f t="shared" si="140"/>
        <v>2191.9052094455783</v>
      </c>
      <c r="BT170" s="14">
        <f t="shared" si="141"/>
        <v>2155.4122689808623</v>
      </c>
      <c r="BU170" s="14">
        <f t="shared" si="142"/>
        <v>2332.8023493573546</v>
      </c>
      <c r="BV170" s="14">
        <f t="shared" si="143"/>
        <v>2333.8390925044596</v>
      </c>
      <c r="BW170" s="14">
        <f t="shared" si="144"/>
        <v>2360.4120958927006</v>
      </c>
      <c r="BX170" s="14">
        <f t="shared" si="145"/>
        <v>2303.0895471460376</v>
      </c>
      <c r="BY170" s="14">
        <f t="shared" si="146"/>
        <v>2125.7551291578284</v>
      </c>
      <c r="BZ170" s="14">
        <f t="shared" si="147"/>
        <v>2203.2178355022356</v>
      </c>
      <c r="CA170" s="14">
        <f t="shared" si="148"/>
        <v>2328.9697439971133</v>
      </c>
      <c r="CB170" s="14">
        <f t="shared" si="149"/>
        <v>2312.5729114083538</v>
      </c>
    </row>
    <row r="171" spans="1:80" x14ac:dyDescent="0.3">
      <c r="A171" t="s">
        <v>226</v>
      </c>
      <c r="B171" t="s">
        <v>236</v>
      </c>
      <c r="C171" t="s">
        <v>243</v>
      </c>
      <c r="D171" t="s">
        <v>660</v>
      </c>
      <c r="E171" t="s">
        <v>661</v>
      </c>
      <c r="F171" s="13">
        <v>3040.238701770686</v>
      </c>
      <c r="G171" s="13">
        <v>2984.0301963450547</v>
      </c>
      <c r="H171" s="13">
        <v>2792.1562602660961</v>
      </c>
      <c r="I171" s="13">
        <v>2095.2166867192886</v>
      </c>
      <c r="J171" s="13">
        <v>3134.7938965664557</v>
      </c>
      <c r="K171" s="13">
        <v>3155.7698429968355</v>
      </c>
      <c r="L171" s="13">
        <v>3166.1293044943623</v>
      </c>
      <c r="M171" s="13">
        <v>2974.6961678034081</v>
      </c>
      <c r="N171" s="13">
        <v>2547.2105058181519</v>
      </c>
      <c r="O171" s="13">
        <v>2816.7871614374631</v>
      </c>
      <c r="P171" s="13">
        <v>2298.306520942665</v>
      </c>
      <c r="Q171" s="13">
        <v>2701.4045133413147</v>
      </c>
      <c r="R171" s="13">
        <v>3839.5608712573503</v>
      </c>
      <c r="S171" s="13">
        <v>3714.5250651653378</v>
      </c>
      <c r="T171" s="13">
        <v>3727.1084678257607</v>
      </c>
      <c r="U171" s="13">
        <v>3738.595008156411</v>
      </c>
      <c r="V171" s="13">
        <v>3971.0550376715391</v>
      </c>
      <c r="W171" s="13">
        <v>3998.6810911451876</v>
      </c>
      <c r="X171" s="13">
        <v>4015.2860976386801</v>
      </c>
      <c r="Y171" s="13">
        <v>3770.3686563197061</v>
      </c>
      <c r="Z171" s="13">
        <v>3877.425946643275</v>
      </c>
      <c r="AA171" s="13">
        <v>3627.5111961224447</v>
      </c>
      <c r="AB171" s="13">
        <v>3828.3368924541646</v>
      </c>
      <c r="AC171" s="13">
        <v>3909.3608751846818</v>
      </c>
      <c r="AD171" s="14">
        <f t="shared" si="150"/>
        <v>6879.7995730280363</v>
      </c>
      <c r="AE171" s="14">
        <f t="shared" si="151"/>
        <v>6698.5552615103925</v>
      </c>
      <c r="AF171" s="14">
        <f t="shared" si="152"/>
        <v>6519.2647280918573</v>
      </c>
      <c r="AG171" s="14">
        <f t="shared" si="153"/>
        <v>5833.8116948756997</v>
      </c>
      <c r="AH171" s="164">
        <v>7105.8489342379962</v>
      </c>
      <c r="AI171" s="164">
        <v>7154.4509341420226</v>
      </c>
      <c r="AJ171" s="164">
        <v>7181.4154021330432</v>
      </c>
      <c r="AK171" s="164">
        <v>6745.0648241231138</v>
      </c>
      <c r="AL171" s="14">
        <f t="shared" si="154"/>
        <v>6424.6364524614273</v>
      </c>
      <c r="AM171" s="14">
        <f t="shared" si="155"/>
        <v>6444.2983575599083</v>
      </c>
      <c r="AN171" s="14">
        <f t="shared" si="156"/>
        <v>6126.6434133968296</v>
      </c>
      <c r="AO171" s="14">
        <f t="shared" si="157"/>
        <v>6610.765388525997</v>
      </c>
      <c r="AP171" s="13">
        <v>209704</v>
      </c>
      <c r="AQ171" s="13">
        <v>210989.59599999999</v>
      </c>
      <c r="AR171" s="13">
        <v>212063.41699999999</v>
      </c>
      <c r="AS171" s="14">
        <f t="shared" si="114"/>
        <v>1449.7762092142668</v>
      </c>
      <c r="AT171" s="14">
        <f t="shared" si="115"/>
        <v>1422.9724737463544</v>
      </c>
      <c r="AU171" s="14">
        <f t="shared" si="116"/>
        <v>1331.4749648390568</v>
      </c>
      <c r="AV171" s="14">
        <f t="shared" si="117"/>
        <v>993.04265539201697</v>
      </c>
      <c r="AW171" s="14">
        <f t="shared" si="118"/>
        <v>1485.7575709877449</v>
      </c>
      <c r="AX171" s="14">
        <f t="shared" si="119"/>
        <v>1495.6992680325507</v>
      </c>
      <c r="AY171" s="14">
        <f t="shared" si="120"/>
        <v>1500.6092075243191</v>
      </c>
      <c r="AZ171" s="14">
        <f t="shared" si="121"/>
        <v>1402.7389588857791</v>
      </c>
      <c r="BA171" s="14">
        <f t="shared" si="122"/>
        <v>1207.2682985838562</v>
      </c>
      <c r="BB171" s="14">
        <f t="shared" si="123"/>
        <v>1335.0360467240589</v>
      </c>
      <c r="BC171" s="14">
        <f t="shared" si="124"/>
        <v>1089.2985078480672</v>
      </c>
      <c r="BD171" s="14">
        <f t="shared" si="125"/>
        <v>1273.8663516590016</v>
      </c>
      <c r="BE171" s="14">
        <f t="shared" si="126"/>
        <v>1830.9430775079877</v>
      </c>
      <c r="BF171" s="14">
        <f t="shared" si="127"/>
        <v>1771.3181747440858</v>
      </c>
      <c r="BG171" s="14">
        <f t="shared" si="128"/>
        <v>1777.3187291733875</v>
      </c>
      <c r="BH171" s="14">
        <f t="shared" si="129"/>
        <v>1771.9333460197777</v>
      </c>
      <c r="BI171" s="14">
        <f t="shared" si="130"/>
        <v>1882.1094086892983</v>
      </c>
      <c r="BJ171" s="14">
        <f t="shared" si="131"/>
        <v>1895.2029706456181</v>
      </c>
      <c r="BK171" s="14">
        <f t="shared" si="132"/>
        <v>1903.0730300268838</v>
      </c>
      <c r="BL171" s="14">
        <f t="shared" si="133"/>
        <v>1777.9439328376504</v>
      </c>
      <c r="BM171" s="14">
        <f t="shared" si="134"/>
        <v>1837.7332437961895</v>
      </c>
      <c r="BN171" s="14">
        <f t="shared" si="135"/>
        <v>1719.2843935880348</v>
      </c>
      <c r="BO171" s="14">
        <f t="shared" si="136"/>
        <v>1814.4671419979234</v>
      </c>
      <c r="BP171" s="14">
        <f t="shared" si="137"/>
        <v>1843.4866939754547</v>
      </c>
      <c r="BQ171" s="14">
        <f t="shared" si="138"/>
        <v>3280.7192867222543</v>
      </c>
      <c r="BR171" s="14">
        <f t="shared" si="139"/>
        <v>3194.2906484904402</v>
      </c>
      <c r="BS171" s="14">
        <f t="shared" si="140"/>
        <v>3108.7936940124446</v>
      </c>
      <c r="BT171" s="14">
        <f t="shared" si="141"/>
        <v>2764.9760014117951</v>
      </c>
      <c r="BU171" s="14">
        <f t="shared" si="142"/>
        <v>3367.8669796770437</v>
      </c>
      <c r="BV171" s="14">
        <f t="shared" si="143"/>
        <v>3390.902238678168</v>
      </c>
      <c r="BW171" s="14">
        <f t="shared" si="144"/>
        <v>3403.6822375512033</v>
      </c>
      <c r="BX171" s="14">
        <f t="shared" si="145"/>
        <v>3180.6828917234293</v>
      </c>
      <c r="BY171" s="14">
        <f t="shared" si="146"/>
        <v>3045.001542380046</v>
      </c>
      <c r="BZ171" s="14">
        <f t="shared" si="147"/>
        <v>3054.320440312094</v>
      </c>
      <c r="CA171" s="14">
        <f t="shared" si="148"/>
        <v>2903.7656498459905</v>
      </c>
      <c r="CB171" s="14">
        <f t="shared" si="149"/>
        <v>3117.3530456344565</v>
      </c>
    </row>
    <row r="172" spans="1:80" x14ac:dyDescent="0.3">
      <c r="A172" t="s">
        <v>232</v>
      </c>
      <c r="B172" t="s">
        <v>263</v>
      </c>
      <c r="C172" t="s">
        <v>274</v>
      </c>
      <c r="D172" t="s">
        <v>662</v>
      </c>
      <c r="E172" t="s">
        <v>663</v>
      </c>
      <c r="F172" s="13">
        <v>4209.2252133533902</v>
      </c>
      <c r="G172" s="13">
        <v>4098.3192989202671</v>
      </c>
      <c r="H172" s="13">
        <v>4225.216733436584</v>
      </c>
      <c r="I172" s="13">
        <v>3671.8079225597749</v>
      </c>
      <c r="J172" s="13">
        <v>4489.2625755221379</v>
      </c>
      <c r="K172" s="13">
        <v>4540.0623017815242</v>
      </c>
      <c r="L172" s="13">
        <v>4547.0001297223098</v>
      </c>
      <c r="M172" s="13">
        <v>4453.8315917054842</v>
      </c>
      <c r="N172" s="13">
        <v>4209.672046868779</v>
      </c>
      <c r="O172" s="13">
        <v>4063.6886138782311</v>
      </c>
      <c r="P172" s="13">
        <v>4451.1523161903042</v>
      </c>
      <c r="Q172" s="13">
        <v>4273.7754967483252</v>
      </c>
      <c r="R172" s="13">
        <v>10207.626163026409</v>
      </c>
      <c r="S172" s="13">
        <v>10243.967237866262</v>
      </c>
      <c r="T172" s="13">
        <v>10544.186836956747</v>
      </c>
      <c r="U172" s="13">
        <v>10548.05625474824</v>
      </c>
      <c r="V172" s="13">
        <v>10301.266717104612</v>
      </c>
      <c r="W172" s="13">
        <v>10419.929611095311</v>
      </c>
      <c r="X172" s="13">
        <v>10428.124468327689</v>
      </c>
      <c r="Y172" s="13">
        <v>10211.393943954095</v>
      </c>
      <c r="Z172" s="13">
        <v>10790.944087340416</v>
      </c>
      <c r="AA172" s="13">
        <v>10856.237147864384</v>
      </c>
      <c r="AB172" s="13">
        <v>11158.575279424649</v>
      </c>
      <c r="AC172" s="13">
        <v>11284.974743858886</v>
      </c>
      <c r="AD172" s="14">
        <f t="shared" si="150"/>
        <v>14416.8513763798</v>
      </c>
      <c r="AE172" s="14">
        <f t="shared" si="151"/>
        <v>14342.286536786529</v>
      </c>
      <c r="AF172" s="14">
        <f t="shared" si="152"/>
        <v>14769.403570393331</v>
      </c>
      <c r="AG172" s="14">
        <f t="shared" si="153"/>
        <v>14219.864177308016</v>
      </c>
      <c r="AH172" s="164">
        <v>14790.52929262675</v>
      </c>
      <c r="AI172" s="164">
        <v>14959.991912876834</v>
      </c>
      <c r="AJ172" s="164">
        <v>14975.124598049997</v>
      </c>
      <c r="AK172" s="164">
        <v>14665.225535659582</v>
      </c>
      <c r="AL172" s="14">
        <f t="shared" si="154"/>
        <v>15000.616134209195</v>
      </c>
      <c r="AM172" s="14">
        <f t="shared" si="155"/>
        <v>14919.925761742616</v>
      </c>
      <c r="AN172" s="14">
        <f t="shared" si="156"/>
        <v>15609.727595614953</v>
      </c>
      <c r="AO172" s="14">
        <f t="shared" si="157"/>
        <v>15558.750240607211</v>
      </c>
      <c r="AP172" s="13">
        <v>564562</v>
      </c>
      <c r="AQ172" s="13">
        <v>563026.01600000006</v>
      </c>
      <c r="AR172" s="13">
        <v>565237.85000000009</v>
      </c>
      <c r="AS172" s="14">
        <f t="shared" si="114"/>
        <v>745.57359747085172</v>
      </c>
      <c r="AT172" s="14">
        <f t="shared" si="115"/>
        <v>725.92900317773194</v>
      </c>
      <c r="AU172" s="14">
        <f t="shared" si="116"/>
        <v>748.40615086325045</v>
      </c>
      <c r="AV172" s="14">
        <f t="shared" si="117"/>
        <v>652.15599603123394</v>
      </c>
      <c r="AW172" s="14">
        <f t="shared" si="118"/>
        <v>797.3454952252398</v>
      </c>
      <c r="AX172" s="14">
        <f t="shared" si="119"/>
        <v>806.36812025779</v>
      </c>
      <c r="AY172" s="14">
        <f t="shared" si="120"/>
        <v>807.60035957597904</v>
      </c>
      <c r="AZ172" s="14">
        <f t="shared" si="121"/>
        <v>787.95706828647155</v>
      </c>
      <c r="BA172" s="14">
        <f t="shared" si="122"/>
        <v>747.6869500234211</v>
      </c>
      <c r="BB172" s="14">
        <f t="shared" si="123"/>
        <v>721.75858635246982</v>
      </c>
      <c r="BC172" s="14">
        <f t="shared" si="124"/>
        <v>790.57666780895318</v>
      </c>
      <c r="BD172" s="14">
        <f t="shared" si="125"/>
        <v>756.10214297367463</v>
      </c>
      <c r="BE172" s="14">
        <f t="shared" si="126"/>
        <v>1808.0611452819014</v>
      </c>
      <c r="BF172" s="14">
        <f t="shared" si="127"/>
        <v>1814.4981840552962</v>
      </c>
      <c r="BG172" s="14">
        <f t="shared" si="128"/>
        <v>1867.6756205619129</v>
      </c>
      <c r="BH172" s="14">
        <f t="shared" si="129"/>
        <v>1873.4580561101884</v>
      </c>
      <c r="BI172" s="14">
        <f t="shared" si="130"/>
        <v>1829.6253502261984</v>
      </c>
      <c r="BJ172" s="14">
        <f t="shared" si="131"/>
        <v>1850.7012669011922</v>
      </c>
      <c r="BK172" s="14">
        <f t="shared" si="132"/>
        <v>1852.1567693112938</v>
      </c>
      <c r="BL172" s="14">
        <f t="shared" si="133"/>
        <v>1806.5658455027549</v>
      </c>
      <c r="BM172" s="14">
        <f t="shared" si="134"/>
        <v>1916.5977735814636</v>
      </c>
      <c r="BN172" s="14">
        <f t="shared" si="135"/>
        <v>1928.1945841494442</v>
      </c>
      <c r="BO172" s="14">
        <f t="shared" si="136"/>
        <v>1981.8933694574866</v>
      </c>
      <c r="BP172" s="14">
        <f t="shared" si="137"/>
        <v>1996.5001890547289</v>
      </c>
      <c r="BQ172" s="14">
        <f t="shared" si="138"/>
        <v>2553.6347427527535</v>
      </c>
      <c r="BR172" s="14">
        <f t="shared" si="139"/>
        <v>2540.4271872330282</v>
      </c>
      <c r="BS172" s="14">
        <f t="shared" si="140"/>
        <v>2616.0817714251634</v>
      </c>
      <c r="BT172" s="14">
        <f t="shared" si="141"/>
        <v>2525.6140521414227</v>
      </c>
      <c r="BU172" s="14">
        <f t="shared" si="142"/>
        <v>2626.970845451438</v>
      </c>
      <c r="BV172" s="14">
        <f t="shared" si="143"/>
        <v>2657.069387158982</v>
      </c>
      <c r="BW172" s="14">
        <f t="shared" si="144"/>
        <v>2659.7571288872723</v>
      </c>
      <c r="BX172" s="14">
        <f t="shared" si="145"/>
        <v>2594.5229137892265</v>
      </c>
      <c r="BY172" s="14">
        <f t="shared" si="146"/>
        <v>2664.2847236048842</v>
      </c>
      <c r="BZ172" s="14">
        <f t="shared" si="147"/>
        <v>2649.953170501914</v>
      </c>
      <c r="CA172" s="14">
        <f t="shared" si="148"/>
        <v>2772.4700372664397</v>
      </c>
      <c r="CB172" s="14">
        <f t="shared" si="149"/>
        <v>2752.602332028403</v>
      </c>
    </row>
    <row r="173" spans="1:80" x14ac:dyDescent="0.3">
      <c r="A173" t="s">
        <v>259</v>
      </c>
      <c r="B173" t="s">
        <v>283</v>
      </c>
      <c r="C173" t="s">
        <v>307</v>
      </c>
      <c r="D173" t="s">
        <v>665</v>
      </c>
      <c r="E173" t="s">
        <v>666</v>
      </c>
      <c r="F173" s="13">
        <v>1077.6305348017015</v>
      </c>
      <c r="G173" s="13">
        <v>995.45036162540077</v>
      </c>
      <c r="H173" s="13">
        <v>1040.0143234762061</v>
      </c>
      <c r="I173" s="13">
        <v>1012.6778307100715</v>
      </c>
      <c r="J173" s="13">
        <v>1075.4116446992707</v>
      </c>
      <c r="K173" s="13">
        <v>1048.3593013080483</v>
      </c>
      <c r="L173" s="13">
        <v>1112.4655926467983</v>
      </c>
      <c r="M173" s="13">
        <v>1082.7221103443021</v>
      </c>
      <c r="N173" s="13">
        <v>1119.7922007647185</v>
      </c>
      <c r="O173" s="13">
        <v>1120.6810620074764</v>
      </c>
      <c r="P173" s="13">
        <v>1166.1535508969828</v>
      </c>
      <c r="Q173" s="13">
        <v>1233.1876820849034</v>
      </c>
      <c r="R173" s="13">
        <v>2393.0035386661793</v>
      </c>
      <c r="S173" s="13">
        <v>2381.5673476690013</v>
      </c>
      <c r="T173" s="13">
        <v>2483.3955835498227</v>
      </c>
      <c r="U173" s="13">
        <v>2484.0801182200521</v>
      </c>
      <c r="V173" s="13">
        <v>2354.9314751046086</v>
      </c>
      <c r="W173" s="13">
        <v>2417.1957900292196</v>
      </c>
      <c r="X173" s="13">
        <v>2483.0173656459797</v>
      </c>
      <c r="Y173" s="13">
        <v>2409.3593878789625</v>
      </c>
      <c r="Z173" s="13">
        <v>2356.704710751595</v>
      </c>
      <c r="AA173" s="13">
        <v>2331.5042135509234</v>
      </c>
      <c r="AB173" s="13">
        <v>2539.2153405849485</v>
      </c>
      <c r="AC173" s="13">
        <v>2547.3871121187594</v>
      </c>
      <c r="AD173" s="14">
        <f t="shared" si="150"/>
        <v>3470.6340734678806</v>
      </c>
      <c r="AE173" s="14">
        <f t="shared" si="151"/>
        <v>3377.0177092944023</v>
      </c>
      <c r="AF173" s="14">
        <f t="shared" si="152"/>
        <v>3523.409907026029</v>
      </c>
      <c r="AG173" s="14">
        <f t="shared" si="153"/>
        <v>3496.7579489301233</v>
      </c>
      <c r="AH173" s="164">
        <v>3430.3431198038797</v>
      </c>
      <c r="AI173" s="164">
        <v>3465.5550913372676</v>
      </c>
      <c r="AJ173" s="164">
        <v>3595.4829582927778</v>
      </c>
      <c r="AK173" s="164">
        <v>3492.0814982232646</v>
      </c>
      <c r="AL173" s="14">
        <f t="shared" si="154"/>
        <v>3476.4969115163135</v>
      </c>
      <c r="AM173" s="14">
        <f t="shared" si="155"/>
        <v>3452.1852755583996</v>
      </c>
      <c r="AN173" s="14">
        <f t="shared" si="156"/>
        <v>3705.3688914819313</v>
      </c>
      <c r="AO173" s="14">
        <f t="shared" si="157"/>
        <v>3780.5747942036628</v>
      </c>
      <c r="AP173" s="13">
        <v>158473</v>
      </c>
      <c r="AQ173" s="13">
        <v>159809.78899999999</v>
      </c>
      <c r="AR173" s="13">
        <v>160479.18900000001</v>
      </c>
      <c r="AS173" s="14">
        <f t="shared" si="114"/>
        <v>680.00891937535198</v>
      </c>
      <c r="AT173" s="14">
        <f t="shared" si="115"/>
        <v>628.15139590050092</v>
      </c>
      <c r="AU173" s="14">
        <f t="shared" si="116"/>
        <v>656.27225046298497</v>
      </c>
      <c r="AV173" s="14">
        <f t="shared" si="117"/>
        <v>633.67697125867028</v>
      </c>
      <c r="AW173" s="14">
        <f t="shared" si="118"/>
        <v>672.93227244000093</v>
      </c>
      <c r="AX173" s="14">
        <f t="shared" si="119"/>
        <v>656.00443368838216</v>
      </c>
      <c r="AY173" s="14">
        <f t="shared" si="120"/>
        <v>696.11855419369738</v>
      </c>
      <c r="AZ173" s="14">
        <f t="shared" si="121"/>
        <v>674.68069666298106</v>
      </c>
      <c r="BA173" s="14">
        <f t="shared" si="122"/>
        <v>700.70313450242929</v>
      </c>
      <c r="BB173" s="14">
        <f t="shared" si="123"/>
        <v>701.25933399954397</v>
      </c>
      <c r="BC173" s="14">
        <f t="shared" si="124"/>
        <v>729.71346636155238</v>
      </c>
      <c r="BD173" s="14">
        <f t="shared" si="125"/>
        <v>768.44087371659339</v>
      </c>
      <c r="BE173" s="14">
        <f t="shared" si="126"/>
        <v>1510.0386429651608</v>
      </c>
      <c r="BF173" s="14">
        <f t="shared" si="127"/>
        <v>1502.8221511986278</v>
      </c>
      <c r="BG173" s="14">
        <f t="shared" si="128"/>
        <v>1567.0780407702402</v>
      </c>
      <c r="BH173" s="14">
        <f t="shared" si="129"/>
        <v>1554.3979713408246</v>
      </c>
      <c r="BI173" s="14">
        <f t="shared" si="130"/>
        <v>1473.5839962247924</v>
      </c>
      <c r="BJ173" s="14">
        <f t="shared" si="131"/>
        <v>1512.5455112322436</v>
      </c>
      <c r="BK173" s="14">
        <f t="shared" si="132"/>
        <v>1553.7329604045594</v>
      </c>
      <c r="BL173" s="14">
        <f t="shared" si="133"/>
        <v>1501.3531679045077</v>
      </c>
      <c r="BM173" s="14">
        <f t="shared" si="134"/>
        <v>1474.6935876071991</v>
      </c>
      <c r="BN173" s="14">
        <f t="shared" si="135"/>
        <v>1458.9245303057896</v>
      </c>
      <c r="BO173" s="14">
        <f t="shared" si="136"/>
        <v>1588.8985001944709</v>
      </c>
      <c r="BP173" s="14">
        <f t="shared" si="137"/>
        <v>1587.3629023129968</v>
      </c>
      <c r="BQ173" s="14">
        <f t="shared" si="138"/>
        <v>2190.0475623405127</v>
      </c>
      <c r="BR173" s="14">
        <f t="shared" si="139"/>
        <v>2130.9735470991286</v>
      </c>
      <c r="BS173" s="14">
        <f t="shared" si="140"/>
        <v>2223.3502912332256</v>
      </c>
      <c r="BT173" s="14">
        <f t="shared" si="141"/>
        <v>2188.0749425994945</v>
      </c>
      <c r="BU173" s="14">
        <f t="shared" si="142"/>
        <v>2146.5162686647936</v>
      </c>
      <c r="BV173" s="14">
        <f t="shared" si="143"/>
        <v>2168.5499449206254</v>
      </c>
      <c r="BW173" s="14">
        <f t="shared" si="144"/>
        <v>2249.8515145982565</v>
      </c>
      <c r="BX173" s="14">
        <f t="shared" si="145"/>
        <v>2176.0338645674888</v>
      </c>
      <c r="BY173" s="14">
        <f t="shared" si="146"/>
        <v>2175.3967221096286</v>
      </c>
      <c r="BZ173" s="14">
        <f t="shared" si="147"/>
        <v>2160.1838643053334</v>
      </c>
      <c r="CA173" s="14">
        <f t="shared" si="148"/>
        <v>2318.6119665560232</v>
      </c>
      <c r="CB173" s="14">
        <f t="shared" si="149"/>
        <v>2355.8037760295902</v>
      </c>
    </row>
    <row r="174" spans="1:80" x14ac:dyDescent="0.3">
      <c r="A174" t="s">
        <v>259</v>
      </c>
      <c r="B174" t="s">
        <v>283</v>
      </c>
      <c r="C174" t="s">
        <v>313</v>
      </c>
      <c r="D174" t="s">
        <v>667</v>
      </c>
      <c r="E174" t="s">
        <v>668</v>
      </c>
      <c r="F174" s="13">
        <v>6452.4483911398947</v>
      </c>
      <c r="G174" s="13">
        <v>6643.2456518360568</v>
      </c>
      <c r="H174" s="13">
        <v>7032.9750898359543</v>
      </c>
      <c r="I174" s="13">
        <v>7114.9579464786857</v>
      </c>
      <c r="J174" s="13">
        <v>6430.4082325081699</v>
      </c>
      <c r="K174" s="13">
        <v>6450.5800702834622</v>
      </c>
      <c r="L174" s="13">
        <v>6736.5461062398244</v>
      </c>
      <c r="M174" s="13">
        <v>6703.5909909321563</v>
      </c>
      <c r="N174" s="13">
        <v>7524.7630498083718</v>
      </c>
      <c r="O174" s="13">
        <v>7448.2728648735429</v>
      </c>
      <c r="P174" s="13">
        <v>7836.7210564351453</v>
      </c>
      <c r="Q174" s="13">
        <v>7794.377296264257</v>
      </c>
      <c r="R174" s="13">
        <v>16142.130242225805</v>
      </c>
      <c r="S174" s="13">
        <v>15740.990711773</v>
      </c>
      <c r="T174" s="13">
        <v>16378.804519667019</v>
      </c>
      <c r="U174" s="13">
        <v>16520.327685546956</v>
      </c>
      <c r="V174" s="13">
        <v>16460.993606704073</v>
      </c>
      <c r="W174" s="13">
        <v>16275.295687134461</v>
      </c>
      <c r="X174" s="13">
        <v>17018.23538473302</v>
      </c>
      <c r="Y174" s="13">
        <v>17185.356053160991</v>
      </c>
      <c r="Z174" s="13">
        <v>16349.706734803131</v>
      </c>
      <c r="AA174" s="13">
        <v>15921.577576565342</v>
      </c>
      <c r="AB174" s="13">
        <v>16600.460585825247</v>
      </c>
      <c r="AC174" s="13">
        <v>16761.661865963095</v>
      </c>
      <c r="AD174" s="14">
        <f t="shared" si="150"/>
        <v>22594.578633365702</v>
      </c>
      <c r="AE174" s="14">
        <f t="shared" si="151"/>
        <v>22384.236363609056</v>
      </c>
      <c r="AF174" s="14">
        <f t="shared" si="152"/>
        <v>23411.779609502973</v>
      </c>
      <c r="AG174" s="14">
        <f t="shared" si="153"/>
        <v>23635.28563202564</v>
      </c>
      <c r="AH174" s="164">
        <v>22891.401839212245</v>
      </c>
      <c r="AI174" s="164">
        <v>22725.875757417918</v>
      </c>
      <c r="AJ174" s="164">
        <v>23754.781490972844</v>
      </c>
      <c r="AK174" s="164">
        <v>23888.947044093147</v>
      </c>
      <c r="AL174" s="14">
        <f t="shared" si="154"/>
        <v>23874.469784611501</v>
      </c>
      <c r="AM174" s="14">
        <f t="shared" si="155"/>
        <v>23369.850441438884</v>
      </c>
      <c r="AN174" s="14">
        <f t="shared" si="156"/>
        <v>24437.181642260392</v>
      </c>
      <c r="AO174" s="14">
        <f t="shared" si="157"/>
        <v>24556.039162227353</v>
      </c>
      <c r="AP174" s="13">
        <v>852353</v>
      </c>
      <c r="AQ174" s="13">
        <v>860453.73200000008</v>
      </c>
      <c r="AR174" s="13">
        <v>867419.625</v>
      </c>
      <c r="AS174" s="14">
        <f t="shared" si="114"/>
        <v>757.0159770822529</v>
      </c>
      <c r="AT174" s="14">
        <f t="shared" si="115"/>
        <v>779.40074732370942</v>
      </c>
      <c r="AU174" s="14">
        <f t="shared" si="116"/>
        <v>825.1246947961647</v>
      </c>
      <c r="AV174" s="14">
        <f t="shared" si="117"/>
        <v>826.88443107115074</v>
      </c>
      <c r="AW174" s="14">
        <f t="shared" si="118"/>
        <v>747.32760093463912</v>
      </c>
      <c r="AX174" s="14">
        <f t="shared" si="119"/>
        <v>749.67192661132663</v>
      </c>
      <c r="AY174" s="14">
        <f t="shared" si="120"/>
        <v>782.90625697929158</v>
      </c>
      <c r="AZ174" s="14">
        <f t="shared" si="121"/>
        <v>772.81984379038647</v>
      </c>
      <c r="BA174" s="14">
        <f t="shared" si="122"/>
        <v>874.51105968453999</v>
      </c>
      <c r="BB174" s="14">
        <f t="shared" si="123"/>
        <v>865.62154220205559</v>
      </c>
      <c r="BC174" s="14">
        <f t="shared" si="124"/>
        <v>910.7661185012031</v>
      </c>
      <c r="BD174" s="14">
        <f t="shared" si="125"/>
        <v>898.57055012610033</v>
      </c>
      <c r="BE174" s="14">
        <f t="shared" si="126"/>
        <v>1893.8315747379086</v>
      </c>
      <c r="BF174" s="14">
        <f t="shared" si="127"/>
        <v>1846.7689691680559</v>
      </c>
      <c r="BG174" s="14">
        <f t="shared" si="128"/>
        <v>1921.5987413274804</v>
      </c>
      <c r="BH174" s="14">
        <f t="shared" si="129"/>
        <v>1919.9553760023618</v>
      </c>
      <c r="BI174" s="14">
        <f t="shared" si="130"/>
        <v>1913.0597026341993</v>
      </c>
      <c r="BJ174" s="14">
        <f t="shared" si="131"/>
        <v>1891.4783075325729</v>
      </c>
      <c r="BK174" s="14">
        <f t="shared" si="132"/>
        <v>1977.8210904119849</v>
      </c>
      <c r="BL174" s="14">
        <f t="shared" si="133"/>
        <v>1981.2044318412777</v>
      </c>
      <c r="BM174" s="14">
        <f t="shared" si="134"/>
        <v>1900.1261923520983</v>
      </c>
      <c r="BN174" s="14">
        <f t="shared" si="135"/>
        <v>1850.3699832363957</v>
      </c>
      <c r="BO174" s="14">
        <f t="shared" si="136"/>
        <v>1929.268241679873</v>
      </c>
      <c r="BP174" s="14">
        <f t="shared" si="137"/>
        <v>1932.3590777604434</v>
      </c>
      <c r="BQ174" s="14">
        <f t="shared" si="138"/>
        <v>2650.8475518201617</v>
      </c>
      <c r="BR174" s="14">
        <f t="shared" si="139"/>
        <v>2626.1697164917655</v>
      </c>
      <c r="BS174" s="14">
        <f t="shared" si="140"/>
        <v>2746.7234361236451</v>
      </c>
      <c r="BT174" s="14">
        <f t="shared" si="141"/>
        <v>2746.8398070735125</v>
      </c>
      <c r="BU174" s="14">
        <f t="shared" si="142"/>
        <v>2660.3873035688389</v>
      </c>
      <c r="BV174" s="14">
        <f t="shared" si="143"/>
        <v>2641.1502341438986</v>
      </c>
      <c r="BW174" s="14">
        <f t="shared" si="144"/>
        <v>2760.7273473912765</v>
      </c>
      <c r="BX174" s="14">
        <f t="shared" si="145"/>
        <v>2754.0242756316643</v>
      </c>
      <c r="BY174" s="14">
        <f t="shared" si="146"/>
        <v>2774.6372520366381</v>
      </c>
      <c r="BZ174" s="14">
        <f t="shared" si="147"/>
        <v>2715.9915254384514</v>
      </c>
      <c r="CA174" s="14">
        <f t="shared" si="148"/>
        <v>2840.034360181076</v>
      </c>
      <c r="CB174" s="14">
        <f t="shared" si="149"/>
        <v>2830.9296278865436</v>
      </c>
    </row>
    <row r="175" spans="1:80" x14ac:dyDescent="0.3">
      <c r="A175" t="s">
        <v>241</v>
      </c>
      <c r="B175" t="s">
        <v>276</v>
      </c>
      <c r="C175" t="s">
        <v>317</v>
      </c>
      <c r="D175" t="s">
        <v>669</v>
      </c>
      <c r="E175" t="s">
        <v>670</v>
      </c>
      <c r="F175" s="13">
        <v>1200.0342425160163</v>
      </c>
      <c r="G175" s="13">
        <v>1131.095344020586</v>
      </c>
      <c r="H175" s="13">
        <v>1158.9107492816838</v>
      </c>
      <c r="I175" s="13">
        <v>1177.0168717769893</v>
      </c>
      <c r="J175" s="13">
        <v>1107.4364329530315</v>
      </c>
      <c r="K175" s="13">
        <v>1124.1516253939487</v>
      </c>
      <c r="L175" s="13">
        <v>1258.7258872673428</v>
      </c>
      <c r="M175" s="13">
        <v>1235.0677368599775</v>
      </c>
      <c r="N175" s="13">
        <v>1264.8242560066412</v>
      </c>
      <c r="O175" s="13">
        <v>1334.8136693418746</v>
      </c>
      <c r="P175" s="13">
        <v>1474.2363790374825</v>
      </c>
      <c r="Q175" s="13">
        <v>1350.7453708266103</v>
      </c>
      <c r="R175" s="13">
        <v>2750.5557072746024</v>
      </c>
      <c r="S175" s="13">
        <v>2674.0836979481082</v>
      </c>
      <c r="T175" s="13">
        <v>2894.2849959584282</v>
      </c>
      <c r="U175" s="13">
        <v>2895.9116733799397</v>
      </c>
      <c r="V175" s="13">
        <v>2569.232993969526</v>
      </c>
      <c r="W175" s="13">
        <v>2595.9951583690254</v>
      </c>
      <c r="X175" s="13">
        <v>3085.9995403729072</v>
      </c>
      <c r="Y175" s="13">
        <v>2981.2248270625278</v>
      </c>
      <c r="Z175" s="13">
        <v>2726.9356573055788</v>
      </c>
      <c r="AA175" s="13">
        <v>2835.8064095566083</v>
      </c>
      <c r="AB175" s="13">
        <v>2960.5499863127225</v>
      </c>
      <c r="AC175" s="13">
        <v>2941.0733601979791</v>
      </c>
      <c r="AD175" s="14">
        <f t="shared" si="150"/>
        <v>3950.5899497906184</v>
      </c>
      <c r="AE175" s="14">
        <f t="shared" si="151"/>
        <v>3805.179041968694</v>
      </c>
      <c r="AF175" s="14">
        <f t="shared" si="152"/>
        <v>4053.195745240112</v>
      </c>
      <c r="AG175" s="14">
        <f t="shared" si="153"/>
        <v>4072.928545156929</v>
      </c>
      <c r="AH175" s="164">
        <v>3676.6694269225582</v>
      </c>
      <c r="AI175" s="164">
        <v>3720.1467837629743</v>
      </c>
      <c r="AJ175" s="164">
        <v>4344.7254276402509</v>
      </c>
      <c r="AK175" s="164">
        <v>4216.292563922505</v>
      </c>
      <c r="AL175" s="14">
        <f t="shared" si="154"/>
        <v>3991.7599133122203</v>
      </c>
      <c r="AM175" s="14">
        <f t="shared" si="155"/>
        <v>4170.6200788984825</v>
      </c>
      <c r="AN175" s="14">
        <f t="shared" si="156"/>
        <v>4434.7863653502045</v>
      </c>
      <c r="AO175" s="14">
        <f t="shared" si="157"/>
        <v>4291.8187310245894</v>
      </c>
      <c r="AP175" s="13">
        <v>244796</v>
      </c>
      <c r="AQ175" s="13">
        <v>248341.15599999999</v>
      </c>
      <c r="AR175" s="13">
        <v>250861.43599999999</v>
      </c>
      <c r="AS175" s="14">
        <f t="shared" si="114"/>
        <v>490.21807648655061</v>
      </c>
      <c r="AT175" s="14">
        <f t="shared" si="115"/>
        <v>462.05630158196465</v>
      </c>
      <c r="AU175" s="14">
        <f t="shared" si="116"/>
        <v>473.41898939593943</v>
      </c>
      <c r="AV175" s="14">
        <f t="shared" si="117"/>
        <v>473.95159575442642</v>
      </c>
      <c r="AW175" s="14">
        <f t="shared" si="118"/>
        <v>445.93350968899875</v>
      </c>
      <c r="AX175" s="14">
        <f t="shared" si="119"/>
        <v>452.66424764244425</v>
      </c>
      <c r="AY175" s="14">
        <f t="shared" si="120"/>
        <v>506.85351857963599</v>
      </c>
      <c r="AZ175" s="14">
        <f t="shared" si="121"/>
        <v>492.33064936293255</v>
      </c>
      <c r="BA175" s="14">
        <f t="shared" si="122"/>
        <v>509.30916018069968</v>
      </c>
      <c r="BB175" s="14">
        <f t="shared" si="123"/>
        <v>537.49192878117822</v>
      </c>
      <c r="BC175" s="14">
        <f t="shared" si="124"/>
        <v>593.63353331474491</v>
      </c>
      <c r="BD175" s="14">
        <f t="shared" si="125"/>
        <v>538.44281224102144</v>
      </c>
      <c r="BE175" s="14">
        <f t="shared" si="126"/>
        <v>1123.6113773405621</v>
      </c>
      <c r="BF175" s="14">
        <f t="shared" si="127"/>
        <v>1092.3723009967925</v>
      </c>
      <c r="BG175" s="14">
        <f t="shared" si="128"/>
        <v>1182.3252814418652</v>
      </c>
      <c r="BH175" s="14">
        <f t="shared" si="129"/>
        <v>1166.1021958760391</v>
      </c>
      <c r="BI175" s="14">
        <f t="shared" si="130"/>
        <v>1034.5578781027846</v>
      </c>
      <c r="BJ175" s="14">
        <f t="shared" si="131"/>
        <v>1045.3342491363073</v>
      </c>
      <c r="BK175" s="14">
        <f t="shared" si="132"/>
        <v>1242.6452345147768</v>
      </c>
      <c r="BL175" s="14">
        <f t="shared" si="133"/>
        <v>1188.3950257952472</v>
      </c>
      <c r="BM175" s="14">
        <f t="shared" si="134"/>
        <v>1098.0603059227037</v>
      </c>
      <c r="BN175" s="14">
        <f t="shared" si="135"/>
        <v>1141.8994963350369</v>
      </c>
      <c r="BO175" s="14">
        <f t="shared" si="136"/>
        <v>1192.1302268210118</v>
      </c>
      <c r="BP175" s="14">
        <f t="shared" si="137"/>
        <v>1172.3895896848726</v>
      </c>
      <c r="BQ175" s="14">
        <f t="shared" si="138"/>
        <v>1613.8294538271127</v>
      </c>
      <c r="BR175" s="14">
        <f t="shared" si="139"/>
        <v>1554.4286025787571</v>
      </c>
      <c r="BS175" s="14">
        <f t="shared" si="140"/>
        <v>1655.7442708378046</v>
      </c>
      <c r="BT175" s="14">
        <f t="shared" si="141"/>
        <v>1640.0537916304654</v>
      </c>
      <c r="BU175" s="14">
        <f t="shared" si="142"/>
        <v>1480.4913877917836</v>
      </c>
      <c r="BV175" s="14">
        <f t="shared" si="143"/>
        <v>1497.9984967787516</v>
      </c>
      <c r="BW175" s="14">
        <f t="shared" si="144"/>
        <v>1749.4987530944129</v>
      </c>
      <c r="BX175" s="14">
        <f t="shared" si="145"/>
        <v>1680.7256751581799</v>
      </c>
      <c r="BY175" s="14">
        <f t="shared" si="146"/>
        <v>1607.3694661034035</v>
      </c>
      <c r="BZ175" s="14">
        <f t="shared" si="147"/>
        <v>1679.391425116215</v>
      </c>
      <c r="CA175" s="14">
        <f t="shared" si="148"/>
        <v>1785.7637601357565</v>
      </c>
      <c r="CB175" s="14">
        <f t="shared" si="149"/>
        <v>1710.8324019258944</v>
      </c>
    </row>
    <row r="176" spans="1:80" x14ac:dyDescent="0.3">
      <c r="A176" t="s">
        <v>226</v>
      </c>
      <c r="B176" t="s">
        <v>236</v>
      </c>
      <c r="C176" t="s">
        <v>252</v>
      </c>
      <c r="D176" t="s">
        <v>671</v>
      </c>
      <c r="E176" t="s">
        <v>672</v>
      </c>
      <c r="F176" s="13">
        <v>2161.554824659278</v>
      </c>
      <c r="G176" s="13">
        <v>2686.1592092461892</v>
      </c>
      <c r="H176" s="13">
        <v>3213.2489734902611</v>
      </c>
      <c r="I176" s="13">
        <v>3108.7075575222893</v>
      </c>
      <c r="J176" s="13">
        <v>3079.9605015771231</v>
      </c>
      <c r="K176" s="13">
        <v>2546.8306185339861</v>
      </c>
      <c r="L176" s="13">
        <v>2975.556102183029</v>
      </c>
      <c r="M176" s="13">
        <v>3006.7373047808487</v>
      </c>
      <c r="N176" s="13">
        <v>3581.5633229064115</v>
      </c>
      <c r="O176" s="13">
        <v>3294.5445751128095</v>
      </c>
      <c r="P176" s="13">
        <v>3153.9025879192923</v>
      </c>
      <c r="Q176" s="13">
        <v>2895.3259008487339</v>
      </c>
      <c r="R176" s="13">
        <v>6439.7631076524049</v>
      </c>
      <c r="S176" s="13">
        <v>6466.3890636140804</v>
      </c>
      <c r="T176" s="13">
        <v>6842.835505967194</v>
      </c>
      <c r="U176" s="13">
        <v>6894.4973855964818</v>
      </c>
      <c r="V176" s="13">
        <v>6247.8559558354955</v>
      </c>
      <c r="W176" s="13">
        <v>6236.9825419328909</v>
      </c>
      <c r="X176" s="13">
        <v>6593.2942700071326</v>
      </c>
      <c r="Y176" s="13">
        <v>6223.7282912864848</v>
      </c>
      <c r="Z176" s="13">
        <v>7099.0725298405778</v>
      </c>
      <c r="AA176" s="13">
        <v>6766.2533343000487</v>
      </c>
      <c r="AB176" s="13">
        <v>6754.3711711094456</v>
      </c>
      <c r="AC176" s="13">
        <v>6776.5274068145463</v>
      </c>
      <c r="AD176" s="14">
        <f t="shared" si="150"/>
        <v>8601.3179323116819</v>
      </c>
      <c r="AE176" s="14">
        <f t="shared" si="151"/>
        <v>9152.5482728602692</v>
      </c>
      <c r="AF176" s="14">
        <f t="shared" si="152"/>
        <v>10056.084479457455</v>
      </c>
      <c r="AG176" s="14">
        <f t="shared" si="153"/>
        <v>10003.204943118772</v>
      </c>
      <c r="AH176" s="164">
        <v>9327.8164574126185</v>
      </c>
      <c r="AI176" s="164">
        <v>8783.8131604668761</v>
      </c>
      <c r="AJ176" s="164">
        <v>9568.8503721901634</v>
      </c>
      <c r="AK176" s="164">
        <v>9230.4655960673335</v>
      </c>
      <c r="AL176" s="14">
        <f t="shared" si="154"/>
        <v>10680.635852746989</v>
      </c>
      <c r="AM176" s="14">
        <f t="shared" si="155"/>
        <v>10060.797909412859</v>
      </c>
      <c r="AN176" s="14">
        <f t="shared" si="156"/>
        <v>9908.2737590287379</v>
      </c>
      <c r="AO176" s="14">
        <f t="shared" si="157"/>
        <v>9671.8533076632812</v>
      </c>
      <c r="AP176" s="13">
        <v>324650</v>
      </c>
      <c r="AQ176" s="13">
        <v>325316.674</v>
      </c>
      <c r="AR176" s="13">
        <v>326254.97399999999</v>
      </c>
      <c r="AS176" s="14">
        <f t="shared" si="114"/>
        <v>665.81081923895829</v>
      </c>
      <c r="AT176" s="14">
        <f t="shared" si="115"/>
        <v>827.4015737705804</v>
      </c>
      <c r="AU176" s="14">
        <f t="shared" si="116"/>
        <v>989.75788495002655</v>
      </c>
      <c r="AV176" s="14">
        <f t="shared" si="117"/>
        <v>955.59428888120544</v>
      </c>
      <c r="AW176" s="14">
        <f t="shared" si="118"/>
        <v>946.75765115474019</v>
      </c>
      <c r="AX176" s="14">
        <f t="shared" si="119"/>
        <v>782.87736906285534</v>
      </c>
      <c r="AY176" s="14">
        <f t="shared" si="120"/>
        <v>914.66449155416763</v>
      </c>
      <c r="AZ176" s="14">
        <f t="shared" si="121"/>
        <v>921.59125358832034</v>
      </c>
      <c r="BA176" s="14">
        <f t="shared" si="122"/>
        <v>1100.9467417911728</v>
      </c>
      <c r="BB176" s="14">
        <f t="shared" si="123"/>
        <v>1012.7192481725698</v>
      </c>
      <c r="BC176" s="14">
        <f t="shared" si="124"/>
        <v>969.48691536152</v>
      </c>
      <c r="BD176" s="14">
        <f t="shared" si="125"/>
        <v>887.44268488876241</v>
      </c>
      <c r="BE176" s="14">
        <f t="shared" si="126"/>
        <v>1983.601758094072</v>
      </c>
      <c r="BF176" s="14">
        <f t="shared" si="127"/>
        <v>1991.8031922421317</v>
      </c>
      <c r="BG176" s="14">
        <f t="shared" si="128"/>
        <v>2107.7577409416895</v>
      </c>
      <c r="BH176" s="14">
        <f t="shared" si="129"/>
        <v>2119.3187858537131</v>
      </c>
      <c r="BI176" s="14">
        <f t="shared" si="130"/>
        <v>1920.545872737988</v>
      </c>
      <c r="BJ176" s="14">
        <f t="shared" si="131"/>
        <v>1917.2034637034592</v>
      </c>
      <c r="BK176" s="14">
        <f t="shared" si="132"/>
        <v>2026.7311198463599</v>
      </c>
      <c r="BL176" s="14">
        <f t="shared" si="133"/>
        <v>1907.6270975983603</v>
      </c>
      <c r="BM176" s="14">
        <f t="shared" si="134"/>
        <v>2182.2037101733608</v>
      </c>
      <c r="BN176" s="14">
        <f t="shared" si="135"/>
        <v>2079.8974891462367</v>
      </c>
      <c r="BO176" s="14">
        <f t="shared" si="136"/>
        <v>2076.2449978538284</v>
      </c>
      <c r="BP176" s="14">
        <f t="shared" si="137"/>
        <v>2077.0648562784968</v>
      </c>
      <c r="BQ176" s="14">
        <f t="shared" si="138"/>
        <v>2649.4125773330297</v>
      </c>
      <c r="BR176" s="14">
        <f t="shared" si="139"/>
        <v>2819.2047660127118</v>
      </c>
      <c r="BS176" s="14">
        <f t="shared" si="140"/>
        <v>3097.5156258917154</v>
      </c>
      <c r="BT176" s="14">
        <f t="shared" si="141"/>
        <v>3074.9130747349186</v>
      </c>
      <c r="BU176" s="14">
        <f t="shared" si="142"/>
        <v>2867.3035238927282</v>
      </c>
      <c r="BV176" s="14">
        <f t="shared" si="143"/>
        <v>2700.0808327663144</v>
      </c>
      <c r="BW176" s="14">
        <f t="shared" si="144"/>
        <v>2941.3956114005282</v>
      </c>
      <c r="BX176" s="14">
        <f t="shared" si="145"/>
        <v>2829.2183511866806</v>
      </c>
      <c r="BY176" s="14">
        <f t="shared" si="146"/>
        <v>3283.1504519645337</v>
      </c>
      <c r="BZ176" s="14">
        <f t="shared" si="147"/>
        <v>3092.6167373188068</v>
      </c>
      <c r="CA176" s="14">
        <f t="shared" si="148"/>
        <v>3045.7319132153484</v>
      </c>
      <c r="CB176" s="14">
        <f t="shared" si="149"/>
        <v>2964.5075411672597</v>
      </c>
    </row>
    <row r="177" spans="1:80" x14ac:dyDescent="0.3">
      <c r="A177" t="s">
        <v>250</v>
      </c>
      <c r="B177" t="s">
        <v>291</v>
      </c>
      <c r="C177" t="s">
        <v>302</v>
      </c>
      <c r="D177" t="s">
        <v>673</v>
      </c>
      <c r="E177" t="s">
        <v>674</v>
      </c>
      <c r="F177" s="13">
        <v>3330.5830822153816</v>
      </c>
      <c r="G177" s="13">
        <v>3520.5875278134163</v>
      </c>
      <c r="H177" s="13">
        <v>3865.4495087902769</v>
      </c>
      <c r="I177" s="13">
        <v>3639.7931693895684</v>
      </c>
      <c r="J177" s="13">
        <v>3399.8790506290597</v>
      </c>
      <c r="K177" s="13">
        <v>3577.1603089079972</v>
      </c>
      <c r="L177" s="13">
        <v>3945.1917495058383</v>
      </c>
      <c r="M177" s="13">
        <v>3632.5687839401089</v>
      </c>
      <c r="N177" s="13">
        <v>4019.8569335635584</v>
      </c>
      <c r="O177" s="13">
        <v>4003.9112050380472</v>
      </c>
      <c r="P177" s="13">
        <v>4268.8466321311043</v>
      </c>
      <c r="Q177" s="13">
        <v>4206.5300032186269</v>
      </c>
      <c r="R177" s="13">
        <v>8047.1182032883844</v>
      </c>
      <c r="S177" s="13">
        <v>8161.0322356306806</v>
      </c>
      <c r="T177" s="13">
        <v>8642.1026331555786</v>
      </c>
      <c r="U177" s="13">
        <v>8865.5880982396829</v>
      </c>
      <c r="V177" s="13">
        <v>8102.7519276400781</v>
      </c>
      <c r="W177" s="13">
        <v>8345.193064936866</v>
      </c>
      <c r="X177" s="13">
        <v>8954.982109265613</v>
      </c>
      <c r="Y177" s="13">
        <v>9047.3281564830686</v>
      </c>
      <c r="Z177" s="13">
        <v>8584.1910836315092</v>
      </c>
      <c r="AA177" s="13">
        <v>8598.6741724932799</v>
      </c>
      <c r="AB177" s="13">
        <v>9017.055057588952</v>
      </c>
      <c r="AC177" s="13">
        <v>8959.2271589660086</v>
      </c>
      <c r="AD177" s="14">
        <f t="shared" si="150"/>
        <v>11377.701285503766</v>
      </c>
      <c r="AE177" s="14">
        <f t="shared" si="151"/>
        <v>11681.619763444098</v>
      </c>
      <c r="AF177" s="14">
        <f t="shared" si="152"/>
        <v>12507.552141945856</v>
      </c>
      <c r="AG177" s="14">
        <f t="shared" si="153"/>
        <v>12505.381267629251</v>
      </c>
      <c r="AH177" s="164">
        <v>11502.630978269139</v>
      </c>
      <c r="AI177" s="164">
        <v>11922.353373844864</v>
      </c>
      <c r="AJ177" s="164">
        <v>12900.17385877145</v>
      </c>
      <c r="AK177" s="164">
        <v>12679.896940423179</v>
      </c>
      <c r="AL177" s="14">
        <f t="shared" si="154"/>
        <v>12604.048017195068</v>
      </c>
      <c r="AM177" s="14">
        <f t="shared" si="155"/>
        <v>12602.585377531326</v>
      </c>
      <c r="AN177" s="14">
        <f t="shared" si="156"/>
        <v>13285.901689720056</v>
      </c>
      <c r="AO177" s="14">
        <f t="shared" si="157"/>
        <v>13165.757162184636</v>
      </c>
      <c r="AP177" s="13">
        <v>496043</v>
      </c>
      <c r="AQ177" s="13">
        <v>498500.06599999999</v>
      </c>
      <c r="AR177" s="13">
        <v>503644.45699999999</v>
      </c>
      <c r="AS177" s="14">
        <f t="shared" si="114"/>
        <v>671.43031596361232</v>
      </c>
      <c r="AT177" s="14">
        <f t="shared" si="115"/>
        <v>709.73434315440716</v>
      </c>
      <c r="AU177" s="14">
        <f t="shared" si="116"/>
        <v>779.25694119063803</v>
      </c>
      <c r="AV177" s="14">
        <f t="shared" si="117"/>
        <v>730.14898445160247</v>
      </c>
      <c r="AW177" s="14">
        <f t="shared" si="118"/>
        <v>682.02178545530217</v>
      </c>
      <c r="AX177" s="14">
        <f t="shared" si="119"/>
        <v>717.58472122408853</v>
      </c>
      <c r="AY177" s="14">
        <f t="shared" si="120"/>
        <v>791.4124828833701</v>
      </c>
      <c r="AZ177" s="14">
        <f t="shared" si="121"/>
        <v>721.25657960732985</v>
      </c>
      <c r="BA177" s="14">
        <f t="shared" si="122"/>
        <v>806.39045162404432</v>
      </c>
      <c r="BB177" s="14">
        <f t="shared" si="123"/>
        <v>803.19171011665367</v>
      </c>
      <c r="BC177" s="14">
        <f t="shared" si="124"/>
        <v>856.33822807379624</v>
      </c>
      <c r="BD177" s="14">
        <f t="shared" si="125"/>
        <v>835.21816725139229</v>
      </c>
      <c r="BE177" s="14">
        <f t="shared" si="126"/>
        <v>1622.2622238976026</v>
      </c>
      <c r="BF177" s="14">
        <f t="shared" si="127"/>
        <v>1645.2267717981465</v>
      </c>
      <c r="BG177" s="14">
        <f t="shared" si="128"/>
        <v>1742.2083636208108</v>
      </c>
      <c r="BH177" s="14">
        <f t="shared" si="129"/>
        <v>1778.452743121539</v>
      </c>
      <c r="BI177" s="14">
        <f t="shared" si="130"/>
        <v>1625.4264503226923</v>
      </c>
      <c r="BJ177" s="14">
        <f t="shared" si="131"/>
        <v>1674.0605737325752</v>
      </c>
      <c r="BK177" s="14">
        <f t="shared" si="132"/>
        <v>1796.385340752515</v>
      </c>
      <c r="BL177" s="14">
        <f t="shared" si="133"/>
        <v>1796.3720300575192</v>
      </c>
      <c r="BM177" s="14">
        <f t="shared" si="134"/>
        <v>1722.0040014260519</v>
      </c>
      <c r="BN177" s="14">
        <f t="shared" si="135"/>
        <v>1724.9093348150689</v>
      </c>
      <c r="BO177" s="14">
        <f t="shared" si="136"/>
        <v>1808.8372846050843</v>
      </c>
      <c r="BP177" s="14">
        <f t="shared" si="137"/>
        <v>1778.8793333162821</v>
      </c>
      <c r="BQ177" s="14">
        <f t="shared" si="138"/>
        <v>2293.6925398612152</v>
      </c>
      <c r="BR177" s="14">
        <f t="shared" si="139"/>
        <v>2354.961114952554</v>
      </c>
      <c r="BS177" s="14">
        <f t="shared" si="140"/>
        <v>2521.4653048114492</v>
      </c>
      <c r="BT177" s="14">
        <f t="shared" si="141"/>
        <v>2508.6017275731415</v>
      </c>
      <c r="BU177" s="14">
        <f t="shared" si="142"/>
        <v>2307.4482357779943</v>
      </c>
      <c r="BV177" s="14">
        <f t="shared" si="143"/>
        <v>2391.6452949566637</v>
      </c>
      <c r="BW177" s="14">
        <f t="shared" si="144"/>
        <v>2587.7978236358849</v>
      </c>
      <c r="BX177" s="14">
        <f t="shared" si="145"/>
        <v>2517.6286096648496</v>
      </c>
      <c r="BY177" s="14">
        <f t="shared" si="146"/>
        <v>2528.3944530500962</v>
      </c>
      <c r="BZ177" s="14">
        <f t="shared" si="147"/>
        <v>2528.1010449317228</v>
      </c>
      <c r="CA177" s="14">
        <f t="shared" si="148"/>
        <v>2665.1755126788803</v>
      </c>
      <c r="CB177" s="14">
        <f t="shared" si="149"/>
        <v>2614.0975005676746</v>
      </c>
    </row>
    <row r="178" spans="1:80" x14ac:dyDescent="0.3">
      <c r="A178" t="s">
        <v>259</v>
      </c>
      <c r="B178" t="s">
        <v>283</v>
      </c>
      <c r="C178" t="s">
        <v>307</v>
      </c>
      <c r="D178" t="s">
        <v>675</v>
      </c>
      <c r="E178" t="s">
        <v>676</v>
      </c>
      <c r="F178" s="13">
        <v>1536.0681690448955</v>
      </c>
      <c r="G178" s="13">
        <v>1492.056517844205</v>
      </c>
      <c r="H178" s="13">
        <v>1672.8257005103103</v>
      </c>
      <c r="I178" s="13">
        <v>1693.2427147880528</v>
      </c>
      <c r="J178" s="13">
        <v>1609.1933705769102</v>
      </c>
      <c r="K178" s="13">
        <v>1604.7053839631972</v>
      </c>
      <c r="L178" s="13">
        <v>1773.9083833192717</v>
      </c>
      <c r="M178" s="13">
        <v>1635.9691816125637</v>
      </c>
      <c r="N178" s="13">
        <v>1842.990260017182</v>
      </c>
      <c r="O178" s="13">
        <v>1719.5532253377455</v>
      </c>
      <c r="P178" s="13">
        <v>1682.0936542482582</v>
      </c>
      <c r="Q178" s="13">
        <v>1752.989387195983</v>
      </c>
      <c r="R178" s="13">
        <v>2639.4134153282271</v>
      </c>
      <c r="S178" s="13">
        <v>2536.3870337620378</v>
      </c>
      <c r="T178" s="13">
        <v>2579.1270421469012</v>
      </c>
      <c r="U178" s="13">
        <v>2523.8477091280129</v>
      </c>
      <c r="V178" s="13">
        <v>2425.8827658421487</v>
      </c>
      <c r="W178" s="13">
        <v>2463.9656705572324</v>
      </c>
      <c r="X178" s="13">
        <v>2542.2267556200759</v>
      </c>
      <c r="Y178" s="13">
        <v>2377.5394909126453</v>
      </c>
      <c r="Z178" s="13">
        <v>2528.0477698103778</v>
      </c>
      <c r="AA178" s="13">
        <v>2588.0665508261554</v>
      </c>
      <c r="AB178" s="13">
        <v>2646.618315759014</v>
      </c>
      <c r="AC178" s="13">
        <v>2566.7808874901766</v>
      </c>
      <c r="AD178" s="14">
        <f t="shared" si="150"/>
        <v>4175.481584373123</v>
      </c>
      <c r="AE178" s="14">
        <f t="shared" si="151"/>
        <v>4028.4435516062431</v>
      </c>
      <c r="AF178" s="14">
        <f t="shared" si="152"/>
        <v>4251.9527426572113</v>
      </c>
      <c r="AG178" s="14">
        <f t="shared" si="153"/>
        <v>4217.0904239160654</v>
      </c>
      <c r="AH178" s="164">
        <v>4035.0761364190585</v>
      </c>
      <c r="AI178" s="164">
        <v>4068.6710545204296</v>
      </c>
      <c r="AJ178" s="164">
        <v>4316.1351389393476</v>
      </c>
      <c r="AK178" s="164">
        <v>4013.5086725252095</v>
      </c>
      <c r="AL178" s="14">
        <f t="shared" si="154"/>
        <v>4371.0380298275595</v>
      </c>
      <c r="AM178" s="14">
        <f t="shared" si="155"/>
        <v>4307.6197761639014</v>
      </c>
      <c r="AN178" s="14">
        <f t="shared" si="156"/>
        <v>4328.7119700072726</v>
      </c>
      <c r="AO178" s="14">
        <f t="shared" si="157"/>
        <v>4319.7702746861596</v>
      </c>
      <c r="AP178" s="13">
        <v>150140</v>
      </c>
      <c r="AQ178" s="13">
        <v>150646.95800000001</v>
      </c>
      <c r="AR178" s="13">
        <v>151246.22399999999</v>
      </c>
      <c r="AS178" s="14">
        <f t="shared" si="114"/>
        <v>1023.0905615058582</v>
      </c>
      <c r="AT178" s="14">
        <f t="shared" si="115"/>
        <v>993.77682019728582</v>
      </c>
      <c r="AU178" s="14">
        <f t="shared" si="116"/>
        <v>1114.1772349209473</v>
      </c>
      <c r="AV178" s="14">
        <f t="shared" si="117"/>
        <v>1123.9806878729357</v>
      </c>
      <c r="AW178" s="14">
        <f t="shared" si="118"/>
        <v>1068.1884267300704</v>
      </c>
      <c r="AX178" s="14">
        <f t="shared" si="119"/>
        <v>1065.2092848520692</v>
      </c>
      <c r="AY178" s="14">
        <f t="shared" si="120"/>
        <v>1177.5268527621192</v>
      </c>
      <c r="AZ178" s="14">
        <f t="shared" si="121"/>
        <v>1081.6595207114485</v>
      </c>
      <c r="BA178" s="14">
        <f t="shared" si="122"/>
        <v>1223.3836543962486</v>
      </c>
      <c r="BB178" s="14">
        <f t="shared" si="123"/>
        <v>1141.4457007075744</v>
      </c>
      <c r="BC178" s="14">
        <f t="shared" si="124"/>
        <v>1116.5799008356066</v>
      </c>
      <c r="BD178" s="14">
        <f t="shared" si="125"/>
        <v>1159.0301832566631</v>
      </c>
      <c r="BE178" s="14">
        <f t="shared" si="126"/>
        <v>1757.9681732571114</v>
      </c>
      <c r="BF178" s="14">
        <f t="shared" si="127"/>
        <v>1689.3479644079111</v>
      </c>
      <c r="BG178" s="14">
        <f t="shared" si="128"/>
        <v>1717.8147343458779</v>
      </c>
      <c r="BH178" s="14">
        <f t="shared" si="129"/>
        <v>1675.3393116162442</v>
      </c>
      <c r="BI178" s="14">
        <f t="shared" si="130"/>
        <v>1610.309825069384</v>
      </c>
      <c r="BJ178" s="14">
        <f t="shared" si="131"/>
        <v>1635.5893960747833</v>
      </c>
      <c r="BK178" s="14">
        <f t="shared" si="132"/>
        <v>1687.539389690216</v>
      </c>
      <c r="BL178" s="14">
        <f t="shared" si="133"/>
        <v>1571.9661807309951</v>
      </c>
      <c r="BM178" s="14">
        <f t="shared" si="134"/>
        <v>1678.1273272111989</v>
      </c>
      <c r="BN178" s="14">
        <f t="shared" si="135"/>
        <v>1717.9680128862312</v>
      </c>
      <c r="BO178" s="14">
        <f t="shared" si="136"/>
        <v>1756.8348879364783</v>
      </c>
      <c r="BP178" s="14">
        <f t="shared" si="137"/>
        <v>1697.087583151945</v>
      </c>
      <c r="BQ178" s="14">
        <f t="shared" si="138"/>
        <v>2781.0587347629698</v>
      </c>
      <c r="BR178" s="14">
        <f t="shared" si="139"/>
        <v>2683.124784605197</v>
      </c>
      <c r="BS178" s="14">
        <f t="shared" si="140"/>
        <v>2831.991969266825</v>
      </c>
      <c r="BT178" s="14">
        <f t="shared" si="141"/>
        <v>2799.3199994891802</v>
      </c>
      <c r="BU178" s="14">
        <f t="shared" si="142"/>
        <v>2678.498251799454</v>
      </c>
      <c r="BV178" s="14">
        <f t="shared" si="143"/>
        <v>2700.7986809268523</v>
      </c>
      <c r="BW178" s="14">
        <f t="shared" si="144"/>
        <v>2865.0662424523352</v>
      </c>
      <c r="BX178" s="14">
        <f t="shared" si="145"/>
        <v>2653.6257014424436</v>
      </c>
      <c r="BY178" s="14">
        <f t="shared" si="146"/>
        <v>2901.5109816074478</v>
      </c>
      <c r="BZ178" s="14">
        <f t="shared" si="147"/>
        <v>2859.4137135938058</v>
      </c>
      <c r="CA178" s="14">
        <f t="shared" si="148"/>
        <v>2873.4147887720851</v>
      </c>
      <c r="CB178" s="14">
        <f t="shared" si="149"/>
        <v>2856.1177664086081</v>
      </c>
    </row>
    <row r="179" spans="1:80" x14ac:dyDescent="0.3">
      <c r="A179" t="s">
        <v>226</v>
      </c>
      <c r="B179" t="s">
        <v>236</v>
      </c>
      <c r="C179" t="s">
        <v>243</v>
      </c>
      <c r="D179" t="s">
        <v>679</v>
      </c>
      <c r="E179" t="s">
        <v>680</v>
      </c>
      <c r="F179" s="13">
        <v>3225.268636721506</v>
      </c>
      <c r="G179" s="13">
        <v>3389.0698925193642</v>
      </c>
      <c r="H179" s="13">
        <v>3818.8667368962542</v>
      </c>
      <c r="I179" s="13">
        <v>3630.1888389676292</v>
      </c>
      <c r="J179" s="13">
        <v>3427.9369755091566</v>
      </c>
      <c r="K179" s="13">
        <v>3594.777396624113</v>
      </c>
      <c r="L179" s="13">
        <v>3811.1585260513357</v>
      </c>
      <c r="M179" s="13">
        <v>3667.4130268926629</v>
      </c>
      <c r="N179" s="13">
        <v>3520.1034299707389</v>
      </c>
      <c r="O179" s="13">
        <v>3602.3170717808325</v>
      </c>
      <c r="P179" s="13">
        <v>3743.6567951855332</v>
      </c>
      <c r="Q179" s="13">
        <v>3672.8506062229367</v>
      </c>
      <c r="R179" s="13">
        <v>8483.9974557870264</v>
      </c>
      <c r="S179" s="13">
        <v>8463.8115506074719</v>
      </c>
      <c r="T179" s="13">
        <v>8735.5570750136612</v>
      </c>
      <c r="U179" s="13">
        <v>8995.9602208425404</v>
      </c>
      <c r="V179" s="13">
        <v>8592.6649031081797</v>
      </c>
      <c r="W179" s="13">
        <v>8656.2140628324687</v>
      </c>
      <c r="X179" s="13">
        <v>9027.1488035658876</v>
      </c>
      <c r="Y179" s="13">
        <v>8786.4803813099516</v>
      </c>
      <c r="Z179" s="13">
        <v>8308.9505785033525</v>
      </c>
      <c r="AA179" s="13">
        <v>8375.5035398530272</v>
      </c>
      <c r="AB179" s="13">
        <v>8822.5735917623424</v>
      </c>
      <c r="AC179" s="13">
        <v>8534.467214434866</v>
      </c>
      <c r="AD179" s="14">
        <f t="shared" si="150"/>
        <v>11709.266092508533</v>
      </c>
      <c r="AE179" s="14">
        <f t="shared" si="151"/>
        <v>11852.881443126837</v>
      </c>
      <c r="AF179" s="14">
        <f t="shared" si="152"/>
        <v>12554.423811909915</v>
      </c>
      <c r="AG179" s="14">
        <f t="shared" si="153"/>
        <v>12626.14905981017</v>
      </c>
      <c r="AH179" s="164">
        <v>12020.601878617335</v>
      </c>
      <c r="AI179" s="164">
        <v>12250.99145945658</v>
      </c>
      <c r="AJ179" s="164">
        <v>12838.307329617222</v>
      </c>
      <c r="AK179" s="164">
        <v>12453.893408202614</v>
      </c>
      <c r="AL179" s="14">
        <f t="shared" si="154"/>
        <v>11829.054008474091</v>
      </c>
      <c r="AM179" s="14">
        <f t="shared" si="155"/>
        <v>11977.820611633859</v>
      </c>
      <c r="AN179" s="14">
        <f t="shared" si="156"/>
        <v>12566.230386947875</v>
      </c>
      <c r="AO179" s="14">
        <f t="shared" si="157"/>
        <v>12207.317820657803</v>
      </c>
      <c r="AP179" s="13">
        <v>322796</v>
      </c>
      <c r="AQ179" s="13">
        <v>322775.647</v>
      </c>
      <c r="AR179" s="13">
        <v>323221.85499999998</v>
      </c>
      <c r="AS179" s="14">
        <f t="shared" si="114"/>
        <v>999.16623400584456</v>
      </c>
      <c r="AT179" s="14">
        <f t="shared" si="115"/>
        <v>1049.9107462667951</v>
      </c>
      <c r="AU179" s="14">
        <f t="shared" si="116"/>
        <v>1183.0588783306653</v>
      </c>
      <c r="AV179" s="14">
        <f t="shared" si="117"/>
        <v>1124.6786654160526</v>
      </c>
      <c r="AW179" s="14">
        <f t="shared" si="118"/>
        <v>1062.0184661915205</v>
      </c>
      <c r="AX179" s="14">
        <f t="shared" si="119"/>
        <v>1113.7077502703023</v>
      </c>
      <c r="AY179" s="14">
        <f t="shared" si="120"/>
        <v>1180.7453757660148</v>
      </c>
      <c r="AZ179" s="14">
        <f t="shared" si="121"/>
        <v>1134.6426518382129</v>
      </c>
      <c r="BA179" s="14">
        <f t="shared" si="122"/>
        <v>1090.5728058135498</v>
      </c>
      <c r="BB179" s="14">
        <f t="shared" si="123"/>
        <v>1116.0436375117336</v>
      </c>
      <c r="BC179" s="14">
        <f t="shared" si="124"/>
        <v>1159.832481161608</v>
      </c>
      <c r="BD179" s="14">
        <f t="shared" si="125"/>
        <v>1136.3249574268227</v>
      </c>
      <c r="BE179" s="14">
        <f t="shared" si="126"/>
        <v>2628.2845685160369</v>
      </c>
      <c r="BF179" s="14">
        <f t="shared" si="127"/>
        <v>2622.0311127174659</v>
      </c>
      <c r="BG179" s="14">
        <f t="shared" si="128"/>
        <v>2706.2160234369885</v>
      </c>
      <c r="BH179" s="14">
        <f t="shared" si="129"/>
        <v>2787.0628730681592</v>
      </c>
      <c r="BI179" s="14">
        <f t="shared" si="130"/>
        <v>2662.1168551505311</v>
      </c>
      <c r="BJ179" s="14">
        <f t="shared" si="131"/>
        <v>2681.8051929526359</v>
      </c>
      <c r="BK179" s="14">
        <f t="shared" si="132"/>
        <v>2796.7254926038108</v>
      </c>
      <c r="BL179" s="14">
        <f t="shared" si="133"/>
        <v>2718.4054065001119</v>
      </c>
      <c r="BM179" s="14">
        <f t="shared" si="134"/>
        <v>2574.2185495497906</v>
      </c>
      <c r="BN179" s="14">
        <f t="shared" si="135"/>
        <v>2594.837503293124</v>
      </c>
      <c r="BO179" s="14">
        <f t="shared" si="136"/>
        <v>2733.3454905172393</v>
      </c>
      <c r="BP179" s="14">
        <f t="shared" si="137"/>
        <v>2640.436307883595</v>
      </c>
      <c r="BQ179" s="14">
        <f t="shared" si="138"/>
        <v>3627.4508025218815</v>
      </c>
      <c r="BR179" s="14">
        <f t="shared" si="139"/>
        <v>3671.9418589842617</v>
      </c>
      <c r="BS179" s="14">
        <f t="shared" si="140"/>
        <v>3889.2749017676538</v>
      </c>
      <c r="BT179" s="14">
        <f t="shared" si="141"/>
        <v>3911.7415384842125</v>
      </c>
      <c r="BU179" s="14">
        <f t="shared" si="142"/>
        <v>3724.1353213420516</v>
      </c>
      <c r="BV179" s="14">
        <f t="shared" si="143"/>
        <v>3795.5129432229373</v>
      </c>
      <c r="BW179" s="14">
        <f t="shared" si="144"/>
        <v>3977.4708683698254</v>
      </c>
      <c r="BX179" s="14">
        <f t="shared" si="145"/>
        <v>3853.0480583383242</v>
      </c>
      <c r="BY179" s="14">
        <f t="shared" si="146"/>
        <v>3664.7913553633407</v>
      </c>
      <c r="BZ179" s="14">
        <f t="shared" si="147"/>
        <v>3710.8811408048573</v>
      </c>
      <c r="CA179" s="14">
        <f t="shared" si="148"/>
        <v>3893.1779716788469</v>
      </c>
      <c r="CB179" s="14">
        <f t="shared" si="149"/>
        <v>3776.7612653104179</v>
      </c>
    </row>
    <row r="180" spans="1:80" x14ac:dyDescent="0.3">
      <c r="A180" t="s">
        <v>259</v>
      </c>
      <c r="B180" t="s">
        <v>283</v>
      </c>
      <c r="C180" t="s">
        <v>307</v>
      </c>
      <c r="D180" t="s">
        <v>681</v>
      </c>
      <c r="E180" t="s">
        <v>682</v>
      </c>
      <c r="F180" s="13">
        <v>1147.6099515317535</v>
      </c>
      <c r="G180" s="13">
        <v>1059.2672835611045</v>
      </c>
      <c r="H180" s="13">
        <v>1111.1521711289008</v>
      </c>
      <c r="I180" s="13">
        <v>1083.2881456955818</v>
      </c>
      <c r="J180" s="13">
        <v>1147.0023417750499</v>
      </c>
      <c r="K180" s="13">
        <v>1117.5966372611579</v>
      </c>
      <c r="L180" s="13">
        <v>1189.4737108286226</v>
      </c>
      <c r="M180" s="13">
        <v>1154.8329386281193</v>
      </c>
      <c r="N180" s="13">
        <v>1197.6190364880836</v>
      </c>
      <c r="O180" s="13">
        <v>1196.1993190460485</v>
      </c>
      <c r="P180" s="13">
        <v>1240.8035474691847</v>
      </c>
      <c r="Q180" s="13">
        <v>1311.1600739841056</v>
      </c>
      <c r="R180" s="13">
        <v>2532.6116595969393</v>
      </c>
      <c r="S180" s="13">
        <v>2517.7829775351493</v>
      </c>
      <c r="T180" s="13">
        <v>2623.4215131768574</v>
      </c>
      <c r="U180" s="13">
        <v>2622.7566177063381</v>
      </c>
      <c r="V180" s="13">
        <v>2487.0302850850285</v>
      </c>
      <c r="W180" s="13">
        <v>2552.9584309690854</v>
      </c>
      <c r="X180" s="13">
        <v>2621.0405602457695</v>
      </c>
      <c r="Y180" s="13">
        <v>2540.5229734137838</v>
      </c>
      <c r="Z180" s="13">
        <v>2491.208590033877</v>
      </c>
      <c r="AA180" s="13">
        <v>2465.9804823366812</v>
      </c>
      <c r="AB180" s="13">
        <v>2682.4854461231971</v>
      </c>
      <c r="AC180" s="13">
        <v>2688.9144767666371</v>
      </c>
      <c r="AD180" s="14">
        <f t="shared" si="150"/>
        <v>3680.2216111286925</v>
      </c>
      <c r="AE180" s="14">
        <f t="shared" si="151"/>
        <v>3577.050261096254</v>
      </c>
      <c r="AF180" s="14">
        <f t="shared" si="152"/>
        <v>3734.5736843057584</v>
      </c>
      <c r="AG180" s="14">
        <f t="shared" si="153"/>
        <v>3706.0447634019201</v>
      </c>
      <c r="AH180" s="164">
        <v>3634.0326268600784</v>
      </c>
      <c r="AI180" s="164">
        <v>3670.5550682302433</v>
      </c>
      <c r="AJ180" s="164">
        <v>3810.5142710743926</v>
      </c>
      <c r="AK180" s="164">
        <v>3695.3559120419022</v>
      </c>
      <c r="AL180" s="14">
        <f t="shared" si="154"/>
        <v>3688.8276265219606</v>
      </c>
      <c r="AM180" s="14">
        <f t="shared" si="155"/>
        <v>3662.1798013827297</v>
      </c>
      <c r="AN180" s="14">
        <f t="shared" si="156"/>
        <v>3923.2889935923818</v>
      </c>
      <c r="AO180" s="14">
        <f t="shared" si="157"/>
        <v>4000.0745507507427</v>
      </c>
      <c r="AP180" s="13">
        <v>164980</v>
      </c>
      <c r="AQ180" s="13">
        <v>165833.296</v>
      </c>
      <c r="AR180" s="13">
        <v>167181.51800000001</v>
      </c>
      <c r="AS180" s="14">
        <f t="shared" si="114"/>
        <v>695.60549856452508</v>
      </c>
      <c r="AT180" s="14">
        <f t="shared" si="115"/>
        <v>642.05799706698053</v>
      </c>
      <c r="AU180" s="14">
        <f t="shared" si="116"/>
        <v>673.50719549575751</v>
      </c>
      <c r="AV180" s="14">
        <f t="shared" si="117"/>
        <v>653.2392298923985</v>
      </c>
      <c r="AW180" s="14">
        <f t="shared" si="118"/>
        <v>691.65985929330498</v>
      </c>
      <c r="AX180" s="14">
        <f t="shared" si="119"/>
        <v>673.92777217740274</v>
      </c>
      <c r="AY180" s="14">
        <f t="shared" si="120"/>
        <v>717.27074087017036</v>
      </c>
      <c r="AZ180" s="14">
        <f t="shared" si="121"/>
        <v>690.76591266991568</v>
      </c>
      <c r="BA180" s="14">
        <f t="shared" si="122"/>
        <v>722.18249614244144</v>
      </c>
      <c r="BB180" s="14">
        <f t="shared" si="123"/>
        <v>721.32638492938622</v>
      </c>
      <c r="BC180" s="14">
        <f t="shared" si="124"/>
        <v>748.2234131493019</v>
      </c>
      <c r="BD180" s="14">
        <f t="shared" si="125"/>
        <v>784.27333934370995</v>
      </c>
      <c r="BE180" s="14">
        <f t="shared" si="126"/>
        <v>1535.102230329094</v>
      </c>
      <c r="BF180" s="14">
        <f t="shared" si="127"/>
        <v>1526.1140608165531</v>
      </c>
      <c r="BG180" s="14">
        <f t="shared" si="128"/>
        <v>1590.1451770983497</v>
      </c>
      <c r="BH180" s="14">
        <f t="shared" si="129"/>
        <v>1581.5621355715791</v>
      </c>
      <c r="BI180" s="14">
        <f t="shared" si="130"/>
        <v>1499.7170924498953</v>
      </c>
      <c r="BJ180" s="14">
        <f t="shared" si="131"/>
        <v>1539.4727672596493</v>
      </c>
      <c r="BK180" s="14">
        <f t="shared" si="132"/>
        <v>1580.5273268196813</v>
      </c>
      <c r="BL180" s="14">
        <f t="shared" si="133"/>
        <v>1519.6195152467653</v>
      </c>
      <c r="BM180" s="14">
        <f t="shared" si="134"/>
        <v>1502.2366738907951</v>
      </c>
      <c r="BN180" s="14">
        <f t="shared" si="135"/>
        <v>1487.0237412013335</v>
      </c>
      <c r="BO180" s="14">
        <f t="shared" si="136"/>
        <v>1617.5795276499823</v>
      </c>
      <c r="BP180" s="14">
        <f t="shared" si="137"/>
        <v>1608.3802258373064</v>
      </c>
      <c r="BQ180" s="14">
        <f t="shared" si="138"/>
        <v>2230.7077288936189</v>
      </c>
      <c r="BR180" s="14">
        <f t="shared" si="139"/>
        <v>2168.1720578835339</v>
      </c>
      <c r="BS180" s="14">
        <f t="shared" si="140"/>
        <v>2263.6523725941074</v>
      </c>
      <c r="BT180" s="14">
        <f t="shared" si="141"/>
        <v>2234.8013654639781</v>
      </c>
      <c r="BU180" s="14">
        <f t="shared" si="142"/>
        <v>2191.3769517432002</v>
      </c>
      <c r="BV180" s="14">
        <f t="shared" si="143"/>
        <v>2213.400539437052</v>
      </c>
      <c r="BW180" s="14">
        <f t="shared" si="144"/>
        <v>2297.7980676898519</v>
      </c>
      <c r="BX180" s="14">
        <f t="shared" si="145"/>
        <v>2210.3854279166803</v>
      </c>
      <c r="BY180" s="14">
        <f t="shared" si="146"/>
        <v>2224.4191700332367</v>
      </c>
      <c r="BZ180" s="14">
        <f t="shared" si="147"/>
        <v>2208.3501261307197</v>
      </c>
      <c r="CA180" s="14">
        <f t="shared" si="148"/>
        <v>2365.802940799284</v>
      </c>
      <c r="CB180" s="14">
        <f t="shared" si="149"/>
        <v>2392.6535651810163</v>
      </c>
    </row>
    <row r="181" spans="1:80" x14ac:dyDescent="0.3">
      <c r="A181" t="s">
        <v>232</v>
      </c>
      <c r="B181" t="s">
        <v>263</v>
      </c>
      <c r="C181" t="s">
        <v>274</v>
      </c>
      <c r="D181" t="s">
        <v>685</v>
      </c>
      <c r="E181" t="s">
        <v>686</v>
      </c>
      <c r="F181" s="13">
        <v>2365.6635434971649</v>
      </c>
      <c r="G181" s="13">
        <v>2151.0395793219718</v>
      </c>
      <c r="H181" s="13">
        <v>2302.4502687659206</v>
      </c>
      <c r="I181" s="13">
        <v>2077.799663002213</v>
      </c>
      <c r="J181" s="13">
        <v>2656.5630919157966</v>
      </c>
      <c r="K181" s="13">
        <v>2553.9168196047049</v>
      </c>
      <c r="L181" s="13">
        <v>2888.1760680104921</v>
      </c>
      <c r="M181" s="13">
        <v>2748.4862429773675</v>
      </c>
      <c r="N181" s="13">
        <v>2118.8398423595881</v>
      </c>
      <c r="O181" s="13">
        <v>2280.4401099985566</v>
      </c>
      <c r="P181" s="13">
        <v>2604.1491878438337</v>
      </c>
      <c r="Q181" s="13">
        <v>2615.4373672539209</v>
      </c>
      <c r="R181" s="13">
        <v>5017.968961470071</v>
      </c>
      <c r="S181" s="13">
        <v>4856.9193998463743</v>
      </c>
      <c r="T181" s="13">
        <v>4955.5717739585252</v>
      </c>
      <c r="U181" s="13">
        <v>5033.2412361134102</v>
      </c>
      <c r="V181" s="13">
        <v>4295.9419956118118</v>
      </c>
      <c r="W181" s="13">
        <v>4187.0655609658252</v>
      </c>
      <c r="X181" s="13">
        <v>4422.4229993303934</v>
      </c>
      <c r="Y181" s="13">
        <v>4388.9079095195048</v>
      </c>
      <c r="Z181" s="13">
        <v>4936.3633485665478</v>
      </c>
      <c r="AA181" s="13">
        <v>4866.3233763493699</v>
      </c>
      <c r="AB181" s="13">
        <v>5150.3778941654546</v>
      </c>
      <c r="AC181" s="13">
        <v>4793.2434854820431</v>
      </c>
      <c r="AD181" s="14">
        <f t="shared" si="150"/>
        <v>7383.6325049672359</v>
      </c>
      <c r="AE181" s="14">
        <f t="shared" si="151"/>
        <v>7007.9589791683466</v>
      </c>
      <c r="AF181" s="14">
        <f t="shared" si="152"/>
        <v>7258.0220427244458</v>
      </c>
      <c r="AG181" s="14">
        <f t="shared" si="153"/>
        <v>7111.0408991156237</v>
      </c>
      <c r="AH181" s="164">
        <v>6952.5050875276083</v>
      </c>
      <c r="AI181" s="164">
        <v>6740.98238057053</v>
      </c>
      <c r="AJ181" s="164">
        <v>7310.5990673408851</v>
      </c>
      <c r="AK181" s="164">
        <v>7137.3941524968723</v>
      </c>
      <c r="AL181" s="14">
        <f t="shared" si="154"/>
        <v>7055.2031909261359</v>
      </c>
      <c r="AM181" s="14">
        <f t="shared" si="155"/>
        <v>7146.763486347927</v>
      </c>
      <c r="AN181" s="14">
        <f t="shared" si="156"/>
        <v>7754.5270820092883</v>
      </c>
      <c r="AO181" s="14">
        <f t="shared" si="157"/>
        <v>7408.6808527359644</v>
      </c>
      <c r="AP181" s="13">
        <v>259926</v>
      </c>
      <c r="AQ181" s="13">
        <v>260993.07800000001</v>
      </c>
      <c r="AR181" s="13">
        <v>262473.90000000002</v>
      </c>
      <c r="AS181" s="14">
        <f t="shared" si="114"/>
        <v>910.12963054760382</v>
      </c>
      <c r="AT181" s="14">
        <f t="shared" si="115"/>
        <v>827.55845099065573</v>
      </c>
      <c r="AU181" s="14">
        <f t="shared" si="116"/>
        <v>885.8099108076608</v>
      </c>
      <c r="AV181" s="14">
        <f t="shared" si="117"/>
        <v>796.11293867426355</v>
      </c>
      <c r="AW181" s="14">
        <f t="shared" si="118"/>
        <v>1017.8672600335387</v>
      </c>
      <c r="AX181" s="14">
        <f t="shared" si="119"/>
        <v>978.53814330076011</v>
      </c>
      <c r="AY181" s="14">
        <f t="shared" si="120"/>
        <v>1106.6102174596722</v>
      </c>
      <c r="AZ181" s="14">
        <f t="shared" si="121"/>
        <v>1047.1464945571224</v>
      </c>
      <c r="BA181" s="14">
        <f t="shared" si="122"/>
        <v>811.83756235848841</v>
      </c>
      <c r="BB181" s="14">
        <f t="shared" si="123"/>
        <v>873.75501583170592</v>
      </c>
      <c r="BC181" s="14">
        <f t="shared" si="124"/>
        <v>997.78477184127996</v>
      </c>
      <c r="BD181" s="14">
        <f t="shared" si="125"/>
        <v>996.45616850053307</v>
      </c>
      <c r="BE181" s="14">
        <f t="shared" si="126"/>
        <v>1930.5375227834347</v>
      </c>
      <c r="BF181" s="14">
        <f t="shared" si="127"/>
        <v>1868.5777489925497</v>
      </c>
      <c r="BG181" s="14">
        <f t="shared" si="128"/>
        <v>1906.5317721038009</v>
      </c>
      <c r="BH181" s="14">
        <f t="shared" si="129"/>
        <v>1928.4960638356126</v>
      </c>
      <c r="BI181" s="14">
        <f t="shared" si="130"/>
        <v>1645.998441235216</v>
      </c>
      <c r="BJ181" s="14">
        <f t="shared" si="131"/>
        <v>1604.2822258166652</v>
      </c>
      <c r="BK181" s="14">
        <f t="shared" si="132"/>
        <v>1694.459881166041</v>
      </c>
      <c r="BL181" s="14">
        <f t="shared" si="133"/>
        <v>1672.1311755262157</v>
      </c>
      <c r="BM181" s="14">
        <f t="shared" si="134"/>
        <v>1891.3771148239218</v>
      </c>
      <c r="BN181" s="14">
        <f t="shared" si="135"/>
        <v>1864.5411647083492</v>
      </c>
      <c r="BO181" s="14">
        <f t="shared" si="136"/>
        <v>1973.3771997452955</v>
      </c>
      <c r="BP181" s="14">
        <f t="shared" si="137"/>
        <v>1826.1790926572291</v>
      </c>
      <c r="BQ181" s="14">
        <f t="shared" si="138"/>
        <v>2840.6671533310387</v>
      </c>
      <c r="BR181" s="14">
        <f t="shared" si="139"/>
        <v>2696.1361999832052</v>
      </c>
      <c r="BS181" s="14">
        <f t="shared" si="140"/>
        <v>2792.3416829114617</v>
      </c>
      <c r="BT181" s="14">
        <f t="shared" si="141"/>
        <v>2724.6090025098765</v>
      </c>
      <c r="BU181" s="14">
        <f t="shared" si="142"/>
        <v>2663.8657012687549</v>
      </c>
      <c r="BV181" s="14">
        <f t="shared" si="143"/>
        <v>2582.8203691174253</v>
      </c>
      <c r="BW181" s="14">
        <f t="shared" si="144"/>
        <v>2801.0700986257134</v>
      </c>
      <c r="BX181" s="14">
        <f t="shared" si="145"/>
        <v>2719.2776700833383</v>
      </c>
      <c r="BY181" s="14">
        <f t="shared" si="146"/>
        <v>2703.21467718241</v>
      </c>
      <c r="BZ181" s="14">
        <f t="shared" si="147"/>
        <v>2738.296180540055</v>
      </c>
      <c r="CA181" s="14">
        <f t="shared" si="148"/>
        <v>2971.161971586575</v>
      </c>
      <c r="CB181" s="14">
        <f t="shared" si="149"/>
        <v>2822.6352611577622</v>
      </c>
    </row>
    <row r="182" spans="1:80" x14ac:dyDescent="0.3">
      <c r="A182" t="s">
        <v>232</v>
      </c>
      <c r="B182" t="s">
        <v>263</v>
      </c>
      <c r="C182" t="s">
        <v>274</v>
      </c>
      <c r="D182" t="s">
        <v>687</v>
      </c>
      <c r="E182" t="s">
        <v>688</v>
      </c>
      <c r="F182" s="13">
        <v>4183.5134245181443</v>
      </c>
      <c r="G182" s="13">
        <v>3853.7937506449362</v>
      </c>
      <c r="H182" s="13">
        <v>4243.7426305188983</v>
      </c>
      <c r="I182" s="13">
        <v>3871.1375995771541</v>
      </c>
      <c r="J182" s="13">
        <v>4282.7344650416844</v>
      </c>
      <c r="K182" s="13">
        <v>4276.3533870285155</v>
      </c>
      <c r="L182" s="13">
        <v>4782.9541091538968</v>
      </c>
      <c r="M182" s="13">
        <v>4739.6498047545938</v>
      </c>
      <c r="N182" s="13">
        <v>4312.4852083610504</v>
      </c>
      <c r="O182" s="13">
        <v>4510.9729437555579</v>
      </c>
      <c r="P182" s="13">
        <v>4811.1494952265266</v>
      </c>
      <c r="Q182" s="13">
        <v>4892.6267140905693</v>
      </c>
      <c r="R182" s="13">
        <v>9923.6054885302128</v>
      </c>
      <c r="S182" s="13">
        <v>9675.5609723815014</v>
      </c>
      <c r="T182" s="13">
        <v>9974.5899210697207</v>
      </c>
      <c r="U182" s="13">
        <v>9915.0555647269011</v>
      </c>
      <c r="V182" s="13">
        <v>9325.5893057909525</v>
      </c>
      <c r="W182" s="13">
        <v>9313.7846547574773</v>
      </c>
      <c r="X182" s="13">
        <v>10417.325824250365</v>
      </c>
      <c r="Y182" s="13">
        <v>10329.525071521244</v>
      </c>
      <c r="Z182" s="13">
        <v>10060.085714037978</v>
      </c>
      <c r="AA182" s="13">
        <v>10253.066539560628</v>
      </c>
      <c r="AB182" s="13">
        <v>10426.22529713686</v>
      </c>
      <c r="AC182" s="13">
        <v>10562.441703129618</v>
      </c>
      <c r="AD182" s="14">
        <f t="shared" si="150"/>
        <v>14107.118913048358</v>
      </c>
      <c r="AE182" s="14">
        <f t="shared" si="151"/>
        <v>13529.354723026438</v>
      </c>
      <c r="AF182" s="14">
        <f t="shared" si="152"/>
        <v>14218.332551588619</v>
      </c>
      <c r="AG182" s="14">
        <f t="shared" si="153"/>
        <v>13786.193164304055</v>
      </c>
      <c r="AH182" s="164">
        <v>13608.323770832638</v>
      </c>
      <c r="AI182" s="164">
        <v>13590.138041785991</v>
      </c>
      <c r="AJ182" s="164">
        <v>15200.279933404265</v>
      </c>
      <c r="AK182" s="164">
        <v>15069.17487627584</v>
      </c>
      <c r="AL182" s="14">
        <f t="shared" si="154"/>
        <v>14372.570922399027</v>
      </c>
      <c r="AM182" s="14">
        <f t="shared" si="155"/>
        <v>14764.039483316186</v>
      </c>
      <c r="AN182" s="14">
        <f t="shared" si="156"/>
        <v>15237.374792363385</v>
      </c>
      <c r="AO182" s="14">
        <f t="shared" si="157"/>
        <v>15455.068417220187</v>
      </c>
      <c r="AP182" s="13">
        <v>588370</v>
      </c>
      <c r="AQ182" s="13">
        <v>589170.25399999996</v>
      </c>
      <c r="AR182" s="13">
        <v>592144.25199999998</v>
      </c>
      <c r="AS182" s="14">
        <f t="shared" si="114"/>
        <v>711.03445527782594</v>
      </c>
      <c r="AT182" s="14">
        <f t="shared" si="115"/>
        <v>654.99494376751636</v>
      </c>
      <c r="AU182" s="14">
        <f t="shared" si="116"/>
        <v>721.27107611178303</v>
      </c>
      <c r="AV182" s="14">
        <f t="shared" si="117"/>
        <v>657.04905726234347</v>
      </c>
      <c r="AW182" s="14">
        <f t="shared" si="118"/>
        <v>726.90948600430954</v>
      </c>
      <c r="AX182" s="14">
        <f t="shared" si="119"/>
        <v>725.82642419495198</v>
      </c>
      <c r="AY182" s="14">
        <f t="shared" si="120"/>
        <v>811.81187894015727</v>
      </c>
      <c r="AZ182" s="14">
        <f t="shared" si="121"/>
        <v>800.42148323591164</v>
      </c>
      <c r="BA182" s="14">
        <f t="shared" si="122"/>
        <v>731.95908637319803</v>
      </c>
      <c r="BB182" s="14">
        <f t="shared" si="123"/>
        <v>765.64845443734134</v>
      </c>
      <c r="BC182" s="14">
        <f t="shared" si="124"/>
        <v>816.59748817300726</v>
      </c>
      <c r="BD182" s="14">
        <f t="shared" si="125"/>
        <v>826.25588234040129</v>
      </c>
      <c r="BE182" s="14">
        <f t="shared" si="126"/>
        <v>1686.6266955368581</v>
      </c>
      <c r="BF182" s="14">
        <f t="shared" si="127"/>
        <v>1644.4687819537878</v>
      </c>
      <c r="BG182" s="14">
        <f t="shared" si="128"/>
        <v>1695.2920646990365</v>
      </c>
      <c r="BH182" s="14">
        <f t="shared" si="129"/>
        <v>1682.8846156796812</v>
      </c>
      <c r="BI182" s="14">
        <f t="shared" si="130"/>
        <v>1582.8343746951884</v>
      </c>
      <c r="BJ182" s="14">
        <f t="shared" si="131"/>
        <v>1580.8307686147168</v>
      </c>
      <c r="BK182" s="14">
        <f t="shared" si="132"/>
        <v>1768.1350600314533</v>
      </c>
      <c r="BL182" s="14">
        <f t="shared" si="133"/>
        <v>1744.4271453505969</v>
      </c>
      <c r="BM182" s="14">
        <f t="shared" si="134"/>
        <v>1707.5006156094869</v>
      </c>
      <c r="BN182" s="14">
        <f t="shared" si="135"/>
        <v>1740.2552946199196</v>
      </c>
      <c r="BO182" s="14">
        <f t="shared" si="136"/>
        <v>1769.6455695702623</v>
      </c>
      <c r="BP182" s="14">
        <f t="shared" si="137"/>
        <v>1783.7615863793978</v>
      </c>
      <c r="BQ182" s="14">
        <f t="shared" si="138"/>
        <v>2397.6611508146843</v>
      </c>
      <c r="BR182" s="14">
        <f t="shared" si="139"/>
        <v>2299.4637257213039</v>
      </c>
      <c r="BS182" s="14">
        <f t="shared" si="140"/>
        <v>2416.5631408108197</v>
      </c>
      <c r="BT182" s="14">
        <f t="shared" si="141"/>
        <v>2339.9336729420247</v>
      </c>
      <c r="BU182" s="14">
        <f t="shared" si="142"/>
        <v>2309.7438606994979</v>
      </c>
      <c r="BV182" s="14">
        <f t="shared" si="143"/>
        <v>2306.6571928096682</v>
      </c>
      <c r="BW182" s="14">
        <f t="shared" si="144"/>
        <v>2579.9469389716114</v>
      </c>
      <c r="BX182" s="14">
        <f t="shared" si="145"/>
        <v>2544.8486285865088</v>
      </c>
      <c r="BY182" s="14">
        <f t="shared" si="146"/>
        <v>2439.4597019826847</v>
      </c>
      <c r="BZ182" s="14">
        <f t="shared" si="147"/>
        <v>2505.9037490572609</v>
      </c>
      <c r="CA182" s="14">
        <f t="shared" si="148"/>
        <v>2586.2430577432692</v>
      </c>
      <c r="CB182" s="14">
        <f t="shared" si="149"/>
        <v>2610.0174687197991</v>
      </c>
    </row>
    <row r="183" spans="1:80" x14ac:dyDescent="0.3">
      <c r="A183" t="s">
        <v>226</v>
      </c>
      <c r="B183" t="s">
        <v>245</v>
      </c>
      <c r="C183" t="s">
        <v>220</v>
      </c>
      <c r="D183" t="s">
        <v>691</v>
      </c>
      <c r="E183" t="s">
        <v>692</v>
      </c>
      <c r="F183" s="13">
        <v>1954.7207010586117</v>
      </c>
      <c r="G183" s="13">
        <v>1867.9760126507013</v>
      </c>
      <c r="H183" s="13">
        <v>2156.9693950409956</v>
      </c>
      <c r="I183" s="13">
        <v>2065.7823218659901</v>
      </c>
      <c r="J183" s="13">
        <v>2051.4033749442092</v>
      </c>
      <c r="K183" s="13">
        <v>1969.9261895767891</v>
      </c>
      <c r="L183" s="13">
        <v>2146.6610633071159</v>
      </c>
      <c r="M183" s="13">
        <v>2138.3095091056339</v>
      </c>
      <c r="N183" s="13">
        <v>2068.1138891156843</v>
      </c>
      <c r="O183" s="13">
        <v>2071.7978653566729</v>
      </c>
      <c r="P183" s="13">
        <v>2302.265255404403</v>
      </c>
      <c r="Q183" s="13">
        <v>2264.3648134518089</v>
      </c>
      <c r="R183" s="13">
        <v>3716.8803208061936</v>
      </c>
      <c r="S183" s="13">
        <v>3644.997493257606</v>
      </c>
      <c r="T183" s="13">
        <v>3818.3594330243568</v>
      </c>
      <c r="U183" s="13">
        <v>3880.9471536326109</v>
      </c>
      <c r="V183" s="13">
        <v>3598.2640643196901</v>
      </c>
      <c r="W183" s="13">
        <v>3640.2884429934556</v>
      </c>
      <c r="X183" s="13">
        <v>3741.7512625208974</v>
      </c>
      <c r="Y183" s="13">
        <v>3674.4070947300315</v>
      </c>
      <c r="Z183" s="13">
        <v>3949.5830031129908</v>
      </c>
      <c r="AA183" s="13">
        <v>3828.4367047807291</v>
      </c>
      <c r="AB183" s="13">
        <v>4047.1514647430631</v>
      </c>
      <c r="AC183" s="13">
        <v>3753.5053159292943</v>
      </c>
      <c r="AD183" s="14">
        <f t="shared" si="150"/>
        <v>5671.6010218648053</v>
      </c>
      <c r="AE183" s="14">
        <f t="shared" si="151"/>
        <v>5512.9735059083068</v>
      </c>
      <c r="AF183" s="14">
        <f t="shared" si="152"/>
        <v>5975.3288280653524</v>
      </c>
      <c r="AG183" s="14">
        <f t="shared" si="153"/>
        <v>5946.7294754986015</v>
      </c>
      <c r="AH183" s="164">
        <v>5649.6674392638997</v>
      </c>
      <c r="AI183" s="164">
        <v>5610.2146325702461</v>
      </c>
      <c r="AJ183" s="164">
        <v>5888.4123258280133</v>
      </c>
      <c r="AK183" s="164">
        <v>5812.7166038356645</v>
      </c>
      <c r="AL183" s="14">
        <f t="shared" si="154"/>
        <v>6017.6968922286751</v>
      </c>
      <c r="AM183" s="14">
        <f t="shared" si="155"/>
        <v>5900.2345701374015</v>
      </c>
      <c r="AN183" s="14">
        <f t="shared" si="156"/>
        <v>6349.4167201474665</v>
      </c>
      <c r="AO183" s="14">
        <f t="shared" si="157"/>
        <v>6017.8701293811027</v>
      </c>
      <c r="AP183" s="13">
        <v>208163</v>
      </c>
      <c r="AQ183" s="13">
        <v>209432.00700000001</v>
      </c>
      <c r="AR183" s="13">
        <v>210410.12100000001</v>
      </c>
      <c r="AS183" s="14">
        <f t="shared" si="114"/>
        <v>939.03369045344834</v>
      </c>
      <c r="AT183" s="14">
        <f t="shared" si="115"/>
        <v>897.36216938202335</v>
      </c>
      <c r="AU183" s="14">
        <f t="shared" si="116"/>
        <v>1036.1925006081751</v>
      </c>
      <c r="AV183" s="14">
        <f t="shared" si="117"/>
        <v>986.37374079406595</v>
      </c>
      <c r="AW183" s="14">
        <f t="shared" si="118"/>
        <v>979.50805339138503</v>
      </c>
      <c r="AX183" s="14">
        <f t="shared" si="119"/>
        <v>940.60416924562492</v>
      </c>
      <c r="AY183" s="14">
        <f t="shared" si="120"/>
        <v>1024.9918787757765</v>
      </c>
      <c r="AZ183" s="14">
        <f t="shared" si="121"/>
        <v>1016.2579152291033</v>
      </c>
      <c r="BA183" s="14">
        <f t="shared" si="122"/>
        <v>987.4870220365525</v>
      </c>
      <c r="BB183" s="14">
        <f t="shared" si="123"/>
        <v>989.24605414141536</v>
      </c>
      <c r="BC183" s="14">
        <f t="shared" si="124"/>
        <v>1099.2900695472028</v>
      </c>
      <c r="BD183" s="14">
        <f t="shared" si="125"/>
        <v>1076.1672502682554</v>
      </c>
      <c r="BE183" s="14">
        <f t="shared" si="126"/>
        <v>1785.5624298296018</v>
      </c>
      <c r="BF183" s="14">
        <f t="shared" si="127"/>
        <v>1751.0304392507821</v>
      </c>
      <c r="BG183" s="14">
        <f t="shared" si="128"/>
        <v>1834.3122615567399</v>
      </c>
      <c r="BH183" s="14">
        <f t="shared" si="129"/>
        <v>1853.0821574147503</v>
      </c>
      <c r="BI183" s="14">
        <f t="shared" si="130"/>
        <v>1718.1060888747966</v>
      </c>
      <c r="BJ183" s="14">
        <f t="shared" si="131"/>
        <v>1738.1719705304909</v>
      </c>
      <c r="BK183" s="14">
        <f t="shared" si="132"/>
        <v>1786.6186339516373</v>
      </c>
      <c r="BL183" s="14">
        <f t="shared" si="133"/>
        <v>1746.3072010352732</v>
      </c>
      <c r="BM183" s="14">
        <f t="shared" si="134"/>
        <v>1885.8545356503175</v>
      </c>
      <c r="BN183" s="14">
        <f t="shared" si="135"/>
        <v>1828.0093666775247</v>
      </c>
      <c r="BO183" s="14">
        <f t="shared" si="136"/>
        <v>1932.441713526177</v>
      </c>
      <c r="BP183" s="14">
        <f t="shared" si="137"/>
        <v>1783.8996043014938</v>
      </c>
      <c r="BQ183" s="14">
        <f t="shared" si="138"/>
        <v>2724.5961202830499</v>
      </c>
      <c r="BR183" s="14">
        <f t="shared" si="139"/>
        <v>2648.3926086328051</v>
      </c>
      <c r="BS183" s="14">
        <f t="shared" si="140"/>
        <v>2870.5047621649155</v>
      </c>
      <c r="BT183" s="14">
        <f t="shared" si="141"/>
        <v>2839.4558982088165</v>
      </c>
      <c r="BU183" s="14">
        <f t="shared" si="142"/>
        <v>2697.6141422661817</v>
      </c>
      <c r="BV183" s="14">
        <f t="shared" si="143"/>
        <v>2678.7761397761165</v>
      </c>
      <c r="BW183" s="14">
        <f t="shared" si="144"/>
        <v>2811.6105127274136</v>
      </c>
      <c r="BX183" s="14">
        <f t="shared" si="145"/>
        <v>2762.5651162643762</v>
      </c>
      <c r="BY183" s="14">
        <f t="shared" si="146"/>
        <v>2873.3415576868701</v>
      </c>
      <c r="BZ183" s="14">
        <f t="shared" si="147"/>
        <v>2817.2554208189395</v>
      </c>
      <c r="CA183" s="14">
        <f t="shared" si="148"/>
        <v>3031.73178307338</v>
      </c>
      <c r="CB183" s="14">
        <f t="shared" si="149"/>
        <v>2860.0668545697486</v>
      </c>
    </row>
  </sheetData>
  <mergeCells count="19">
    <mergeCell ref="AS3:AV3"/>
    <mergeCell ref="AW3:AZ3"/>
    <mergeCell ref="BA3:BD3"/>
    <mergeCell ref="BE3:BH3"/>
    <mergeCell ref="Z3:AC3"/>
    <mergeCell ref="AD3:AG3"/>
    <mergeCell ref="AH3:AK3"/>
    <mergeCell ref="AL3:AO3"/>
    <mergeCell ref="AP3:AR3"/>
    <mergeCell ref="F3:I3"/>
    <mergeCell ref="N3:Q3"/>
    <mergeCell ref="J3:M3"/>
    <mergeCell ref="R3:U3"/>
    <mergeCell ref="V3:Y3"/>
    <mergeCell ref="BI3:BL3"/>
    <mergeCell ref="BM3:BP3"/>
    <mergeCell ref="BQ3:BT3"/>
    <mergeCell ref="BU3:BX3"/>
    <mergeCell ref="BY3:CB3"/>
  </mergeCells>
  <pageMargins left="0.7" right="0.7" top="0.75" bottom="0.75" header="0.3" footer="0.3"/>
  <ignoredErrors>
    <ignoredError sqref="AD34 AZ5:AZ183 BL5:BL183 BX5:BX183" 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U191"/>
  <sheetViews>
    <sheetView showGridLines="0" zoomScale="70" zoomScaleNormal="70" workbookViewId="0"/>
  </sheetViews>
  <sheetFormatPr defaultColWidth="9.109375" defaultRowHeight="14.4" outlineLevelCol="1" x14ac:dyDescent="0.3"/>
  <cols>
    <col min="1" max="1" width="4.6640625" style="162" customWidth="1"/>
    <col min="2" max="4" width="25.6640625" style="162" hidden="1" customWidth="1" outlineLevel="1"/>
    <col min="5" max="5" width="25.6640625" style="162" customWidth="1" collapsed="1"/>
    <col min="6" max="6" width="50.6640625" style="162" customWidth="1"/>
    <col min="7" max="18" width="17.6640625" style="162" customWidth="1"/>
    <col min="19" max="20" width="4.6640625" style="162" customWidth="1"/>
    <col min="21" max="21" width="9.109375" style="1" hidden="1" customWidth="1"/>
    <col min="22" max="22" width="4.6640625" style="162" customWidth="1"/>
    <col min="23" max="16384" width="9.109375" style="162"/>
  </cols>
  <sheetData>
    <row r="1" spans="1:21" ht="21" x14ac:dyDescent="0.4">
      <c r="A1" s="37"/>
      <c r="B1" s="340" t="s">
        <v>1128</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165"/>
      <c r="R4" s="165"/>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96"/>
      <c r="C11" s="197"/>
      <c r="D11" s="198"/>
      <c r="E11" s="191"/>
      <c r="F11" s="193"/>
      <c r="G11" s="378" t="s">
        <v>1131</v>
      </c>
      <c r="H11" s="379"/>
      <c r="I11" s="379"/>
      <c r="J11" s="380"/>
      <c r="K11" s="378" t="s">
        <v>1130</v>
      </c>
      <c r="L11" s="379"/>
      <c r="M11" s="379"/>
      <c r="N11" s="380"/>
      <c r="O11" s="378" t="s">
        <v>1129</v>
      </c>
      <c r="P11" s="379"/>
      <c r="Q11" s="379"/>
      <c r="R11" s="380"/>
    </row>
    <row r="12" spans="1:21" ht="15" thickBot="1" x14ac:dyDescent="0.35">
      <c r="B12" s="199" t="s">
        <v>1027</v>
      </c>
      <c r="C12" s="200" t="s">
        <v>1108</v>
      </c>
      <c r="D12" s="201" t="s">
        <v>1029</v>
      </c>
      <c r="E12" s="192" t="s">
        <v>195</v>
      </c>
      <c r="F12" s="194" t="s">
        <v>1017</v>
      </c>
      <c r="G12" s="86" t="s">
        <v>881</v>
      </c>
      <c r="H12" s="87" t="s">
        <v>882</v>
      </c>
      <c r="I12" s="85" t="s">
        <v>883</v>
      </c>
      <c r="J12" s="88" t="s">
        <v>884</v>
      </c>
      <c r="K12" s="86" t="s">
        <v>881</v>
      </c>
      <c r="L12" s="87" t="s">
        <v>882</v>
      </c>
      <c r="M12" s="85" t="s">
        <v>883</v>
      </c>
      <c r="N12" s="88" t="s">
        <v>884</v>
      </c>
      <c r="O12" s="86" t="s">
        <v>881</v>
      </c>
      <c r="P12" s="87" t="s">
        <v>882</v>
      </c>
      <c r="Q12" s="85" t="s">
        <v>883</v>
      </c>
      <c r="R12" s="88" t="s">
        <v>884</v>
      </c>
    </row>
    <row r="13" spans="1:21" ht="15" customHeight="1" x14ac:dyDescent="0.3">
      <c r="A13" s="57">
        <v>0</v>
      </c>
      <c r="B13" s="94" t="str">
        <f ca="1">IFERROR(IF((VLOOKUP($E13,'Org List'!$AJ$10:$AL$188,3,FALSE))="","",(VLOOKUP($E13,'Org List'!$AJ$10:$AL$188,3,FALSE))),"")</f>
        <v/>
      </c>
      <c r="C13" s="95" t="str">
        <f ca="1">IFERROR(IF((VLOOKUP($E13,'Org List'!$AO$10:$AQ$188,3,FALSE))="","",(VLOOKUP($E13,'Org List'!$AO$10:$AQ$188,3,FALSE))),"")</f>
        <v/>
      </c>
      <c r="D13" s="112" t="str">
        <f ca="1">IFERROR(IF((VLOOKUP($E13,'Org List'!$AT$10:$AV$188,3,FALSE))="","",(VLOOKUP($E13,'Org List'!$AT$10:$AV$188,3,FALSE))),"")</f>
        <v/>
      </c>
      <c r="E13" s="94" t="str">
        <f t="shared" ref="E13:E44" ca="1" si="0">IF($A13&gt;$U$5-1,"",INDIRECT("'Comms by AT'!D"&amp;$A13+$U$4))</f>
        <v>HWB</v>
      </c>
      <c r="F13" s="96" t="str">
        <f ca="1">IF(E13="","",VLOOKUP(E13,'Org List'!$J$9:$K$488,2,0))</f>
        <v>Health and Wellbeing Board</v>
      </c>
      <c r="G13" s="115">
        <f ca="1">IFERROR(IF((VLOOKUP($E13,'NEA Backsheet'!$D$5:$CB$183,G$9,FALSE))="","",(VLOOKUP($E13,'NEA Backsheet'!$D$5:$CB$183,G$9,FALSE))),"")</f>
        <v>509754.99999999988</v>
      </c>
      <c r="H13" s="116">
        <f ca="1">IFERROR(IF((VLOOKUP($E13,'NEA Backsheet'!$D$5:$CB$183,H$9,FALSE))="","",(VLOOKUP($E13,'NEA Backsheet'!$D$5:$CB$183,H$9,FALSE))),"")</f>
        <v>514851</v>
      </c>
      <c r="I13" s="116">
        <f ca="1">IFERROR(IF((VLOOKUP($E13,'NEA Backsheet'!$D$5:$CB$183,I$9,FALSE))="","",(VLOOKUP($E13,'NEA Backsheet'!$D$5:$CB$183,I$9,FALSE))),"")</f>
        <v>548680.00000000012</v>
      </c>
      <c r="J13" s="117">
        <f ca="1">IFERROR(IF((VLOOKUP($E13,'NEA Backsheet'!$D$5:$CB$183,J$9,FALSE))="","",(VLOOKUP($E13,'NEA Backsheet'!$D$5:$CB$183,J$9,FALSE))),"")</f>
        <v>540711.00000000023</v>
      </c>
      <c r="K13" s="115">
        <f ca="1">IFERROR(IF((VLOOKUP($E13,'NEA Backsheet'!$D$5:$CB$183,K$9,FALSE))="","",(VLOOKUP($E13,'NEA Backsheet'!$D$5:$CB$183,K$9,FALSE))),"")</f>
        <v>1032292</v>
      </c>
      <c r="L13" s="116">
        <f ca="1">IFERROR(IF((VLOOKUP($E13,'NEA Backsheet'!$D$5:$CB$183,L$9,FALSE))="","",(VLOOKUP($E13,'NEA Backsheet'!$D$5:$CB$183,L$9,FALSE))),"")</f>
        <v>1025619.0000000003</v>
      </c>
      <c r="M13" s="116">
        <f ca="1">IFERROR(IF((VLOOKUP($E13,'NEA Backsheet'!$D$5:$CB$183,M$9,FALSE))="","",(VLOOKUP($E13,'NEA Backsheet'!$D$5:$CB$183,M$9,FALSE))),"")</f>
        <v>1075894.0000000002</v>
      </c>
      <c r="N13" s="118">
        <f ca="1">IFERROR(IF((VLOOKUP($E13,'NEA Backsheet'!$D$5:$CB$183,N$9,FALSE))="","",(VLOOKUP($E13,'NEA Backsheet'!$D$5:$CB$183,N$9,FALSE))),"")</f>
        <v>1069358.9999999993</v>
      </c>
      <c r="O13" s="115">
        <f ca="1">IFERROR(IF((VLOOKUP($E13,'NEA Backsheet'!$D$5:$CB$183,O$9,FALSE))="","",(VLOOKUP($E13,'NEA Backsheet'!$D$5:$CB$183,O$9,FALSE))),"")</f>
        <v>1542047</v>
      </c>
      <c r="P13" s="119">
        <f ca="1">IFERROR(IF((VLOOKUP($E13,'NEA Backsheet'!$D$5:$CB$183,P$9,FALSE))="","",(VLOOKUP($E13,'NEA Backsheet'!$D$5:$CB$183,P$9,FALSE))),"")</f>
        <v>1540470</v>
      </c>
      <c r="Q13" s="116">
        <f ca="1">IFERROR(IF((VLOOKUP($E13,'NEA Backsheet'!$D$5:$CB$183,Q$9,FALSE))="","",(VLOOKUP($E13,'NEA Backsheet'!$D$5:$CB$183,Q$9,FALSE))),"")</f>
        <v>1624573.9999999998</v>
      </c>
      <c r="R13" s="118">
        <f ca="1">IFERROR(IF((VLOOKUP($E13,'NEA Backsheet'!$D$5:$CB$183,R$9,FALSE))="","",(VLOOKUP($E13,'NEA Backsheet'!$D$5:$CB$183,R$9,FALSE))),"")</f>
        <v>1610070.0000000002</v>
      </c>
    </row>
    <row r="14" spans="1:21" ht="15" customHeight="1" x14ac:dyDescent="0.3">
      <c r="A14" s="57">
        <v>1</v>
      </c>
      <c r="B14" s="97" t="str">
        <f ca="1">IFERROR(IF((VLOOKUP($E14,'Org List'!$AJ$10:$AL$188,3,FALSE))="","",(VLOOKUP($E14,'Org List'!$AJ$10:$AL$188,3,FALSE))),"")</f>
        <v>North of England Commissioning Region</v>
      </c>
      <c r="C14" s="98" t="str">
        <f ca="1">IFERROR(IF((VLOOKUP($E14,'Org List'!$AO$10:$AQ$188,3,FALSE))="","",(VLOOKUP($E14,'Org List'!$AO$10:$AQ$188,3,FALSE))),"")</f>
        <v/>
      </c>
      <c r="D14" s="113" t="str">
        <f ca="1">IFERROR(IF((VLOOKUP($E14,'Org List'!$AT$10:$AV$188,3,FALSE))="","",(VLOOKUP($E14,'Org List'!$AT$10:$AV$188,3,FALSE))),"")</f>
        <v/>
      </c>
      <c r="E14" s="97" t="str">
        <f t="shared" ca="1" si="0"/>
        <v>Y54</v>
      </c>
      <c r="F14" s="99" t="str">
        <f ca="1">IF(E14="","",VLOOKUP(E14,'Org List'!$J$9:$K$488,2,0))</f>
        <v>North of England Commissioning Region</v>
      </c>
      <c r="G14" s="120">
        <f ca="1">IFERROR(IF((VLOOKUP($E14,'NEA Backsheet'!$D$5:$CB$183,G$9,FALSE))="","",(VLOOKUP($E14,'NEA Backsheet'!$D$5:$CB$183,G$9,FALSE))),"")</f>
        <v>160030.25159646152</v>
      </c>
      <c r="H14" s="121">
        <f ca="1">IFERROR(IF((VLOOKUP($E14,'NEA Backsheet'!$D$5:$CB$183,H$9,FALSE))="","",(VLOOKUP($E14,'NEA Backsheet'!$D$5:$CB$183,H$9,FALSE))),"")</f>
        <v>159932.82313109061</v>
      </c>
      <c r="I14" s="121">
        <f ca="1">IFERROR(IF((VLOOKUP($E14,'NEA Backsheet'!$D$5:$CB$183,I$9,FALSE))="","",(VLOOKUP($E14,'NEA Backsheet'!$D$5:$CB$183,I$9,FALSE))),"")</f>
        <v>168825.32301424333</v>
      </c>
      <c r="J14" s="122">
        <f ca="1">IFERROR(IF((VLOOKUP($E14,'NEA Backsheet'!$D$5:$CB$183,J$9,FALSE))="","",(VLOOKUP($E14,'NEA Backsheet'!$D$5:$CB$183,J$9,FALSE))),"")</f>
        <v>167288.10640865265</v>
      </c>
      <c r="K14" s="120">
        <f ca="1">IFERROR(IF((VLOOKUP($E14,'NEA Backsheet'!$D$5:$CB$183,K$9,FALSE))="","",(VLOOKUP($E14,'NEA Backsheet'!$D$5:$CB$183,K$9,FALSE))),"")</f>
        <v>319852.92386077839</v>
      </c>
      <c r="L14" s="121">
        <f ca="1">IFERROR(IF((VLOOKUP($E14,'NEA Backsheet'!$D$5:$CB$183,L$9,FALSE))="","",(VLOOKUP($E14,'NEA Backsheet'!$D$5:$CB$183,L$9,FALSE))),"")</f>
        <v>315067.97247927578</v>
      </c>
      <c r="M14" s="121">
        <f ca="1">IFERROR(IF((VLOOKUP($E14,'NEA Backsheet'!$D$5:$CB$183,M$9,FALSE))="","",(VLOOKUP($E14,'NEA Backsheet'!$D$5:$CB$183,M$9,FALSE))),"")</f>
        <v>330666.60262375616</v>
      </c>
      <c r="N14" s="123">
        <f ca="1">IFERROR(IF((VLOOKUP($E14,'NEA Backsheet'!$D$5:$CB$183,N$9,FALSE))="","",(VLOOKUP($E14,'NEA Backsheet'!$D$5:$CB$183,N$9,FALSE))),"")</f>
        <v>329977.86841096415</v>
      </c>
      <c r="O14" s="120">
        <f ca="1">IFERROR(IF((VLOOKUP($E14,'NEA Backsheet'!$D$5:$CB$183,O$9,FALSE))="","",(VLOOKUP($E14,'NEA Backsheet'!$D$5:$CB$183,O$9,FALSE))),"")</f>
        <v>479883.17545723997</v>
      </c>
      <c r="P14" s="124">
        <f ca="1">IFERROR(IF((VLOOKUP($E14,'NEA Backsheet'!$D$5:$CB$183,P$9,FALSE))="","",(VLOOKUP($E14,'NEA Backsheet'!$D$5:$CB$183,P$9,FALSE))),"")</f>
        <v>475000.79561036651</v>
      </c>
      <c r="Q14" s="121">
        <f ca="1">IFERROR(IF((VLOOKUP($E14,'NEA Backsheet'!$D$5:$CB$183,Q$9,FALSE))="","",(VLOOKUP($E14,'NEA Backsheet'!$D$5:$CB$183,Q$9,FALSE))),"")</f>
        <v>499491.92563799943</v>
      </c>
      <c r="R14" s="123">
        <f ca="1">IFERROR(IF((VLOOKUP($E14,'NEA Backsheet'!$D$5:$CB$183,R$9,FALSE))="","",(VLOOKUP($E14,'NEA Backsheet'!$D$5:$CB$183,R$9,FALSE))),"")</f>
        <v>497265.97481961665</v>
      </c>
    </row>
    <row r="15" spans="1:21" ht="15" customHeight="1" x14ac:dyDescent="0.3">
      <c r="A15" s="57">
        <v>2</v>
      </c>
      <c r="B15" s="97" t="str">
        <f ca="1">IFERROR(IF((VLOOKUP($E15,'Org List'!$AJ$10:$AL$188,3,FALSE))="","",(VLOOKUP($E15,'Org List'!$AJ$10:$AL$188,3,FALSE))),"")</f>
        <v>Midlands and East of England Commissioning Region</v>
      </c>
      <c r="C15" s="98" t="str">
        <f ca="1">IFERROR(IF((VLOOKUP($E15,'Org List'!$AO$10:$AQ$188,3,FALSE))="","",(VLOOKUP($E15,'Org List'!$AO$10:$AQ$188,3,FALSE))),"")</f>
        <v/>
      </c>
      <c r="D15" s="113" t="str">
        <f ca="1">IFERROR(IF((VLOOKUP($E15,'Org List'!$AT$10:$AV$188,3,FALSE))="","",(VLOOKUP($E15,'Org List'!$AT$10:$AV$188,3,FALSE))),"")</f>
        <v/>
      </c>
      <c r="E15" s="97" t="str">
        <f t="shared" ca="1" si="0"/>
        <v>Y55</v>
      </c>
      <c r="F15" s="99" t="str">
        <f ca="1">IF(E15="","",VLOOKUP(E15,'Org List'!$J$9:$K$488,2,0))</f>
        <v>Midlands and East of England Commissioning Region</v>
      </c>
      <c r="G15" s="120">
        <f ca="1">IFERROR(IF((VLOOKUP($E15,'NEA Backsheet'!$D$5:$CB$183,G$9,FALSE))="","",(VLOOKUP($E15,'NEA Backsheet'!$D$5:$CB$183,G$9,FALSE))),"")</f>
        <v>151805.65950168431</v>
      </c>
      <c r="H15" s="121">
        <f ca="1">IFERROR(IF((VLOOKUP($E15,'NEA Backsheet'!$D$5:$CB$183,H$9,FALSE))="","",(VLOOKUP($E15,'NEA Backsheet'!$D$5:$CB$183,H$9,FALSE))),"")</f>
        <v>155505.96475493439</v>
      </c>
      <c r="I15" s="121">
        <f ca="1">IFERROR(IF((VLOOKUP($E15,'NEA Backsheet'!$D$5:$CB$183,I$9,FALSE))="","",(VLOOKUP($E15,'NEA Backsheet'!$D$5:$CB$183,I$9,FALSE))),"")</f>
        <v>167317.38221223105</v>
      </c>
      <c r="J15" s="122">
        <f ca="1">IFERROR(IF((VLOOKUP($E15,'NEA Backsheet'!$D$5:$CB$183,J$9,FALSE))="","",(VLOOKUP($E15,'NEA Backsheet'!$D$5:$CB$183,J$9,FALSE))),"")</f>
        <v>161927.12262637576</v>
      </c>
      <c r="K15" s="120">
        <f ca="1">IFERROR(IF((VLOOKUP($E15,'NEA Backsheet'!$D$5:$CB$183,K$9,FALSE))="","",(VLOOKUP($E15,'NEA Backsheet'!$D$5:$CB$183,K$9,FALSE))),"")</f>
        <v>322988.57198299532</v>
      </c>
      <c r="L15" s="121">
        <f ca="1">IFERROR(IF((VLOOKUP($E15,'NEA Backsheet'!$D$5:$CB$183,L$9,FALSE))="","",(VLOOKUP($E15,'NEA Backsheet'!$D$5:$CB$183,L$9,FALSE))),"")</f>
        <v>324882.208346322</v>
      </c>
      <c r="M15" s="121">
        <f ca="1">IFERROR(IF((VLOOKUP($E15,'NEA Backsheet'!$D$5:$CB$183,M$9,FALSE))="","",(VLOOKUP($E15,'NEA Backsheet'!$D$5:$CB$183,M$9,FALSE))),"")</f>
        <v>338901.88475639146</v>
      </c>
      <c r="N15" s="123">
        <f ca="1">IFERROR(IF((VLOOKUP($E15,'NEA Backsheet'!$D$5:$CB$183,N$9,FALSE))="","",(VLOOKUP($E15,'NEA Backsheet'!$D$5:$CB$183,N$9,FALSE))),"")</f>
        <v>337768.93790860922</v>
      </c>
      <c r="O15" s="120">
        <f ca="1">IFERROR(IF((VLOOKUP($E15,'NEA Backsheet'!$D$5:$CB$183,O$9,FALSE))="","",(VLOOKUP($E15,'NEA Backsheet'!$D$5:$CB$183,O$9,FALSE))),"")</f>
        <v>474794.23148467974</v>
      </c>
      <c r="P15" s="124">
        <f ca="1">IFERROR(IF((VLOOKUP($E15,'NEA Backsheet'!$D$5:$CB$183,P$9,FALSE))="","",(VLOOKUP($E15,'NEA Backsheet'!$D$5:$CB$183,P$9,FALSE))),"")</f>
        <v>480388.1731012566</v>
      </c>
      <c r="Q15" s="121">
        <f ca="1">IFERROR(IF((VLOOKUP($E15,'NEA Backsheet'!$D$5:$CB$183,Q$9,FALSE))="","",(VLOOKUP($E15,'NEA Backsheet'!$D$5:$CB$183,Q$9,FALSE))),"")</f>
        <v>506219.26696862251</v>
      </c>
      <c r="R15" s="123">
        <f ca="1">IFERROR(IF((VLOOKUP($E15,'NEA Backsheet'!$D$5:$CB$183,R$9,FALSE))="","",(VLOOKUP($E15,'NEA Backsheet'!$D$5:$CB$183,R$9,FALSE))),"")</f>
        <v>499696.06053498498</v>
      </c>
    </row>
    <row r="16" spans="1:21" ht="15" customHeight="1" x14ac:dyDescent="0.3">
      <c r="A16" s="57">
        <v>3</v>
      </c>
      <c r="B16" s="97" t="str">
        <f ca="1">IFERROR(IF((VLOOKUP($E16,'Org List'!$AJ$10:$AL$188,3,FALSE))="","",(VLOOKUP($E16,'Org List'!$AJ$10:$AL$188,3,FALSE))),"")</f>
        <v>London Commissioning Region</v>
      </c>
      <c r="C16" s="98" t="str">
        <f ca="1">IFERROR(IF((VLOOKUP($E16,'Org List'!$AO$10:$AQ$188,3,FALSE))="","",(VLOOKUP($E16,'Org List'!$AO$10:$AQ$188,3,FALSE))),"")</f>
        <v/>
      </c>
      <c r="D16" s="113" t="str">
        <f ca="1">IFERROR(IF((VLOOKUP($E16,'Org List'!$AT$10:$AV$188,3,FALSE))="","",(VLOOKUP($E16,'Org List'!$AT$10:$AV$188,3,FALSE))),"")</f>
        <v/>
      </c>
      <c r="E16" s="97" t="str">
        <f t="shared" ca="1" si="0"/>
        <v>Y56</v>
      </c>
      <c r="F16" s="99" t="str">
        <f ca="1">IF(E16="","",VLOOKUP(E16,'Org List'!$J$9:$K$488,2,0))</f>
        <v>London Commissioning Region</v>
      </c>
      <c r="G16" s="120">
        <f ca="1">IFERROR(IF((VLOOKUP($E16,'NEA Backsheet'!$D$5:$CB$183,G$9,FALSE))="","",(VLOOKUP($E16,'NEA Backsheet'!$D$5:$CB$183,G$9,FALSE))),"")</f>
        <v>68480.28607353261</v>
      </c>
      <c r="H16" s="121">
        <f ca="1">IFERROR(IF((VLOOKUP($E16,'NEA Backsheet'!$D$5:$CB$183,H$9,FALSE))="","",(VLOOKUP($E16,'NEA Backsheet'!$D$5:$CB$183,H$9,FALSE))),"")</f>
        <v>70460.757729925012</v>
      </c>
      <c r="I16" s="121">
        <f ca="1">IFERROR(IF((VLOOKUP($E16,'NEA Backsheet'!$D$5:$CB$183,I$9,FALSE))="","",(VLOOKUP($E16,'NEA Backsheet'!$D$5:$CB$183,I$9,FALSE))),"")</f>
        <v>74856.252962289305</v>
      </c>
      <c r="J16" s="122">
        <f ca="1">IFERROR(IF((VLOOKUP($E16,'NEA Backsheet'!$D$5:$CB$183,J$9,FALSE))="","",(VLOOKUP($E16,'NEA Backsheet'!$D$5:$CB$183,J$9,FALSE))),"")</f>
        <v>74172.647300882207</v>
      </c>
      <c r="K16" s="120">
        <f ca="1">IFERROR(IF((VLOOKUP($E16,'NEA Backsheet'!$D$5:$CB$183,K$9,FALSE))="","",(VLOOKUP($E16,'NEA Backsheet'!$D$5:$CB$183,K$9,FALSE))),"")</f>
        <v>135398.57430704613</v>
      </c>
      <c r="L16" s="121">
        <f ca="1">IFERROR(IF((VLOOKUP($E16,'NEA Backsheet'!$D$5:$CB$183,L$9,FALSE))="","",(VLOOKUP($E16,'NEA Backsheet'!$D$5:$CB$183,L$9,FALSE))),"")</f>
        <v>134778.51072658575</v>
      </c>
      <c r="M16" s="121">
        <f ca="1">IFERROR(IF((VLOOKUP($E16,'NEA Backsheet'!$D$5:$CB$183,M$9,FALSE))="","",(VLOOKUP($E16,'NEA Backsheet'!$D$5:$CB$183,M$9,FALSE))),"")</f>
        <v>141259.43812028668</v>
      </c>
      <c r="N16" s="123">
        <f ca="1">IFERROR(IF((VLOOKUP($E16,'NEA Backsheet'!$D$5:$CB$183,N$9,FALSE))="","",(VLOOKUP($E16,'NEA Backsheet'!$D$5:$CB$183,N$9,FALSE))),"")</f>
        <v>137114.99329358895</v>
      </c>
      <c r="O16" s="120">
        <f ca="1">IFERROR(IF((VLOOKUP($E16,'NEA Backsheet'!$D$5:$CB$183,O$9,FALSE))="","",(VLOOKUP($E16,'NEA Backsheet'!$D$5:$CB$183,O$9,FALSE))),"")</f>
        <v>203878.8603805787</v>
      </c>
      <c r="P16" s="124">
        <f ca="1">IFERROR(IF((VLOOKUP($E16,'NEA Backsheet'!$D$5:$CB$183,P$9,FALSE))="","",(VLOOKUP($E16,'NEA Backsheet'!$D$5:$CB$183,P$9,FALSE))),"")</f>
        <v>205239.2684565107</v>
      </c>
      <c r="Q16" s="121">
        <f ca="1">IFERROR(IF((VLOOKUP($E16,'NEA Backsheet'!$D$5:$CB$183,Q$9,FALSE))="","",(VLOOKUP($E16,'NEA Backsheet'!$D$5:$CB$183,Q$9,FALSE))),"")</f>
        <v>216115.69108257603</v>
      </c>
      <c r="R16" s="123">
        <f ca="1">IFERROR(IF((VLOOKUP($E16,'NEA Backsheet'!$D$5:$CB$183,R$9,FALSE))="","",(VLOOKUP($E16,'NEA Backsheet'!$D$5:$CB$183,R$9,FALSE))),"")</f>
        <v>211287.64059447113</v>
      </c>
    </row>
    <row r="17" spans="1:18" ht="15" customHeight="1" x14ac:dyDescent="0.3">
      <c r="A17" s="57">
        <v>4</v>
      </c>
      <c r="B17" s="97" t="str">
        <f ca="1">IFERROR(IF((VLOOKUP($E17,'Org List'!$AJ$10:$AL$188,3,FALSE))="","",(VLOOKUP($E17,'Org List'!$AJ$10:$AL$188,3,FALSE))),"")</f>
        <v>South West England Commissioning Region</v>
      </c>
      <c r="C17" s="98" t="str">
        <f ca="1">IFERROR(IF((VLOOKUP($E17,'Org List'!$AO$10:$AQ$188,3,FALSE))="","",(VLOOKUP($E17,'Org List'!$AO$10:$AQ$188,3,FALSE))),"")</f>
        <v/>
      </c>
      <c r="D17" s="113" t="str">
        <f ca="1">IFERROR(IF((VLOOKUP($E17,'Org List'!$AT$10:$AV$188,3,FALSE))="","",(VLOOKUP($E17,'Org List'!$AT$10:$AV$188,3,FALSE))),"")</f>
        <v/>
      </c>
      <c r="E17" s="97" t="str">
        <f t="shared" ca="1" si="0"/>
        <v>Y58</v>
      </c>
      <c r="F17" s="99" t="str">
        <f ca="1">IF(E17="","",VLOOKUP(E17,'Org List'!$J$9:$K$488,2,0))</f>
        <v>South West England Commissioning Region</v>
      </c>
      <c r="G17" s="120">
        <f ca="1">IFERROR(IF((VLOOKUP($E17,'NEA Backsheet'!$D$5:$CB$183,G$9,FALSE))="","",(VLOOKUP($E17,'NEA Backsheet'!$D$5:$CB$183,G$9,FALSE))),"")</f>
        <v>49245.093548189412</v>
      </c>
      <c r="H17" s="121">
        <f ca="1">IFERROR(IF((VLOOKUP($E17,'NEA Backsheet'!$D$5:$CB$183,H$9,FALSE))="","",(VLOOKUP($E17,'NEA Backsheet'!$D$5:$CB$183,H$9,FALSE))),"")</f>
        <v>49448.528676022885</v>
      </c>
      <c r="I17" s="121">
        <f ca="1">IFERROR(IF((VLOOKUP($E17,'NEA Backsheet'!$D$5:$CB$183,I$9,FALSE))="","",(VLOOKUP($E17,'NEA Backsheet'!$D$5:$CB$183,I$9,FALSE))),"")</f>
        <v>53274.201579767585</v>
      </c>
      <c r="J17" s="122">
        <f ca="1">IFERROR(IF((VLOOKUP($E17,'NEA Backsheet'!$D$5:$CB$183,J$9,FALSE))="","",(VLOOKUP($E17,'NEA Backsheet'!$D$5:$CB$183,J$9,FALSE))),"")</f>
        <v>51403.006744198938</v>
      </c>
      <c r="K17" s="120">
        <f ca="1">IFERROR(IF((VLOOKUP($E17,'NEA Backsheet'!$D$5:$CB$183,K$9,FALSE))="","",(VLOOKUP($E17,'NEA Backsheet'!$D$5:$CB$183,K$9,FALSE))),"")</f>
        <v>106426.00373875181</v>
      </c>
      <c r="L17" s="121">
        <f ca="1">IFERROR(IF((VLOOKUP($E17,'NEA Backsheet'!$D$5:$CB$183,L$9,FALSE))="","",(VLOOKUP($E17,'NEA Backsheet'!$D$5:$CB$183,L$9,FALSE))),"")</f>
        <v>104614.98353107336</v>
      </c>
      <c r="M17" s="121">
        <f ca="1">IFERROR(IF((VLOOKUP($E17,'NEA Backsheet'!$D$5:$CB$183,M$9,FALSE))="","",(VLOOKUP($E17,'NEA Backsheet'!$D$5:$CB$183,M$9,FALSE))),"")</f>
        <v>111694.08277308344</v>
      </c>
      <c r="N17" s="123">
        <f ca="1">IFERROR(IF((VLOOKUP($E17,'NEA Backsheet'!$D$5:$CB$183,N$9,FALSE))="","",(VLOOKUP($E17,'NEA Backsheet'!$D$5:$CB$183,N$9,FALSE))),"")</f>
        <v>111180.75047212983</v>
      </c>
      <c r="O17" s="120">
        <f ca="1">IFERROR(IF((VLOOKUP($E17,'NEA Backsheet'!$D$5:$CB$183,O$9,FALSE))="","",(VLOOKUP($E17,'NEA Backsheet'!$D$5:$CB$183,O$9,FALSE))),"")</f>
        <v>155671.09728694122</v>
      </c>
      <c r="P17" s="124">
        <f ca="1">IFERROR(IF((VLOOKUP($E17,'NEA Backsheet'!$D$5:$CB$183,P$9,FALSE))="","",(VLOOKUP($E17,'NEA Backsheet'!$D$5:$CB$183,P$9,FALSE))),"")</f>
        <v>154063.51220709621</v>
      </c>
      <c r="Q17" s="121">
        <f ca="1">IFERROR(IF((VLOOKUP($E17,'NEA Backsheet'!$D$5:$CB$183,Q$9,FALSE))="","",(VLOOKUP($E17,'NEA Backsheet'!$D$5:$CB$183,Q$9,FALSE))),"")</f>
        <v>164968.28435285101</v>
      </c>
      <c r="R17" s="123">
        <f ca="1">IFERROR(IF((VLOOKUP($E17,'NEA Backsheet'!$D$5:$CB$183,R$9,FALSE))="","",(VLOOKUP($E17,'NEA Backsheet'!$D$5:$CB$183,R$9,FALSE))),"")</f>
        <v>162583.75721632876</v>
      </c>
    </row>
    <row r="18" spans="1:18" ht="15" customHeight="1" x14ac:dyDescent="0.3">
      <c r="A18" s="57">
        <v>5</v>
      </c>
      <c r="B18" s="97" t="str">
        <f ca="1">IFERROR(IF((VLOOKUP($E18,'Org List'!$AJ$10:$AL$188,3,FALSE))="","",(VLOOKUP($E18,'Org List'!$AJ$10:$AL$188,3,FALSE))),"")</f>
        <v>South East England Commissioning Region</v>
      </c>
      <c r="C18" s="98" t="str">
        <f ca="1">IFERROR(IF((VLOOKUP($E18,'Org List'!$AO$10:$AQ$188,3,FALSE))="","",(VLOOKUP($E18,'Org List'!$AO$10:$AQ$188,3,FALSE))),"")</f>
        <v/>
      </c>
      <c r="D18" s="113" t="str">
        <f ca="1">IFERROR(IF((VLOOKUP($E18,'Org List'!$AT$10:$AV$188,3,FALSE))="","",(VLOOKUP($E18,'Org List'!$AT$10:$AV$188,3,FALSE))),"")</f>
        <v/>
      </c>
      <c r="E18" s="97" t="str">
        <f t="shared" ca="1" si="0"/>
        <v>Y59</v>
      </c>
      <c r="F18" s="99" t="str">
        <f ca="1">IF(E18="","",VLOOKUP(E18,'Org List'!$J$9:$K$488,2,0))</f>
        <v>South East England Commissioning Region</v>
      </c>
      <c r="G18" s="120">
        <f ca="1">IFERROR(IF((VLOOKUP($E18,'NEA Backsheet'!$D$5:$CB$183,G$9,FALSE))="","",(VLOOKUP($E18,'NEA Backsheet'!$D$5:$CB$183,G$9,FALSE))),"")</f>
        <v>80193.709280132069</v>
      </c>
      <c r="H18" s="121">
        <f ca="1">IFERROR(IF((VLOOKUP($E18,'NEA Backsheet'!$D$5:$CB$183,H$9,FALSE))="","",(VLOOKUP($E18,'NEA Backsheet'!$D$5:$CB$183,H$9,FALSE))),"")</f>
        <v>79502.925708027105</v>
      </c>
      <c r="I18" s="121">
        <f ca="1">IFERROR(IF((VLOOKUP($E18,'NEA Backsheet'!$D$5:$CB$183,I$9,FALSE))="","",(VLOOKUP($E18,'NEA Backsheet'!$D$5:$CB$183,I$9,FALSE))),"")</f>
        <v>84406.840231468639</v>
      </c>
      <c r="J18" s="122">
        <f ca="1">IFERROR(IF((VLOOKUP($E18,'NEA Backsheet'!$D$5:$CB$183,J$9,FALSE))="","",(VLOOKUP($E18,'NEA Backsheet'!$D$5:$CB$183,J$9,FALSE))),"")</f>
        <v>85920.116919890395</v>
      </c>
      <c r="K18" s="120">
        <f ca="1">IFERROR(IF((VLOOKUP($E18,'NEA Backsheet'!$D$5:$CB$183,K$9,FALSE))="","",(VLOOKUP($E18,'NEA Backsheet'!$D$5:$CB$183,K$9,FALSE))),"")</f>
        <v>147625.92611042841</v>
      </c>
      <c r="L18" s="121">
        <f ca="1">IFERROR(IF((VLOOKUP($E18,'NEA Backsheet'!$D$5:$CB$183,L$9,FALSE))="","",(VLOOKUP($E18,'NEA Backsheet'!$D$5:$CB$183,L$9,FALSE))),"")</f>
        <v>146275.32491674306</v>
      </c>
      <c r="M18" s="121">
        <f ca="1">IFERROR(IF((VLOOKUP($E18,'NEA Backsheet'!$D$5:$CB$183,M$9,FALSE))="","",(VLOOKUP($E18,'NEA Backsheet'!$D$5:$CB$183,M$9,FALSE))),"")</f>
        <v>153371.99172648246</v>
      </c>
      <c r="N18" s="123">
        <f ca="1">IFERROR(IF((VLOOKUP($E18,'NEA Backsheet'!$D$5:$CB$183,N$9,FALSE))="","",(VLOOKUP($E18,'NEA Backsheet'!$D$5:$CB$183,N$9,FALSE))),"")</f>
        <v>153316.44991470806</v>
      </c>
      <c r="O18" s="120">
        <f ca="1">IFERROR(IF((VLOOKUP($E18,'NEA Backsheet'!$D$5:$CB$183,O$9,FALSE))="","",(VLOOKUP($E18,'NEA Backsheet'!$D$5:$CB$183,O$9,FALSE))),"")</f>
        <v>227819.63539056049</v>
      </c>
      <c r="P18" s="124">
        <f ca="1">IFERROR(IF((VLOOKUP($E18,'NEA Backsheet'!$D$5:$CB$183,P$9,FALSE))="","",(VLOOKUP($E18,'NEA Backsheet'!$D$5:$CB$183,P$9,FALSE))),"")</f>
        <v>225778.25062477015</v>
      </c>
      <c r="Q18" s="121">
        <f ca="1">IFERROR(IF((VLOOKUP($E18,'NEA Backsheet'!$D$5:$CB$183,Q$9,FALSE))="","",(VLOOKUP($E18,'NEA Backsheet'!$D$5:$CB$183,Q$9,FALSE))),"")</f>
        <v>237778.83195795107</v>
      </c>
      <c r="R18" s="123">
        <f ca="1">IFERROR(IF((VLOOKUP($E18,'NEA Backsheet'!$D$5:$CB$183,R$9,FALSE))="","",(VLOOKUP($E18,'NEA Backsheet'!$D$5:$CB$183,R$9,FALSE))),"")</f>
        <v>239236.56683459846</v>
      </c>
    </row>
    <row r="19" spans="1:18" ht="15" customHeight="1" x14ac:dyDescent="0.3">
      <c r="A19" s="57">
        <v>6</v>
      </c>
      <c r="B19" s="97" t="str">
        <f ca="1">IFERROR(IF((VLOOKUP($E19,'Org List'!$AJ$10:$AL$188,3,FALSE))="","",(VLOOKUP($E19,'Org List'!$AJ$10:$AL$188,3,FALSE))),"")</f>
        <v/>
      </c>
      <c r="C19" s="98" t="str">
        <f ca="1">IFERROR(IF((VLOOKUP($E19,'Org List'!$AO$10:$AQ$188,3,FALSE))="","",(VLOOKUP($E19,'Org List'!$AO$10:$AQ$188,3,FALSE))),"")</f>
        <v>North East Region</v>
      </c>
      <c r="D19" s="113" t="str">
        <f ca="1">IFERROR(IF((VLOOKUP($E19,'Org List'!$AT$10:$AV$188,3,FALSE))="","",(VLOOKUP($E19,'Org List'!$AT$10:$AV$188,3,FALSE))),"")</f>
        <v/>
      </c>
      <c r="E19" s="97" t="str">
        <f t="shared" ca="1" si="0"/>
        <v>E12000001</v>
      </c>
      <c r="F19" s="99" t="str">
        <f ca="1">IF(E19="","",VLOOKUP(E19,'Org List'!$J$9:$K$488,2,0))</f>
        <v>North East Region</v>
      </c>
      <c r="G19" s="120">
        <f ca="1">IFERROR(IF((VLOOKUP($E19,'NEA Backsheet'!$D$5:$CB$183,G$9,FALSE))="","",(VLOOKUP($E19,'NEA Backsheet'!$D$5:$CB$183,G$9,FALSE))),"")</f>
        <v>28987.312780843597</v>
      </c>
      <c r="H19" s="121">
        <f ca="1">IFERROR(IF((VLOOKUP($E19,'NEA Backsheet'!$D$5:$CB$183,H$9,FALSE))="","",(VLOOKUP($E19,'NEA Backsheet'!$D$5:$CB$183,H$9,FALSE))),"")</f>
        <v>28957.721924046054</v>
      </c>
      <c r="I19" s="121">
        <f ca="1">IFERROR(IF((VLOOKUP($E19,'NEA Backsheet'!$D$5:$CB$183,I$9,FALSE))="","",(VLOOKUP($E19,'NEA Backsheet'!$D$5:$CB$183,I$9,FALSE))),"")</f>
        <v>30756.261719547412</v>
      </c>
      <c r="J19" s="122">
        <f ca="1">IFERROR(IF((VLOOKUP($E19,'NEA Backsheet'!$D$5:$CB$183,J$9,FALSE))="","",(VLOOKUP($E19,'NEA Backsheet'!$D$5:$CB$183,J$9,FALSE))),"")</f>
        <v>30452.947619393657</v>
      </c>
      <c r="K19" s="120">
        <f ca="1">IFERROR(IF((VLOOKUP($E19,'NEA Backsheet'!$D$5:$CB$183,K$9,FALSE))="","",(VLOOKUP($E19,'NEA Backsheet'!$D$5:$CB$183,K$9,FALSE))),"")</f>
        <v>55099.588159091873</v>
      </c>
      <c r="L19" s="121">
        <f ca="1">IFERROR(IF((VLOOKUP($E19,'NEA Backsheet'!$D$5:$CB$183,L$9,FALSE))="","",(VLOOKUP($E19,'NEA Backsheet'!$D$5:$CB$183,L$9,FALSE))),"")</f>
        <v>54625.92106313126</v>
      </c>
      <c r="M19" s="121">
        <f ca="1">IFERROR(IF((VLOOKUP($E19,'NEA Backsheet'!$D$5:$CB$183,M$9,FALSE))="","",(VLOOKUP($E19,'NEA Backsheet'!$D$5:$CB$183,M$9,FALSE))),"")</f>
        <v>57388.189446777993</v>
      </c>
      <c r="N19" s="123">
        <f ca="1">IFERROR(IF((VLOOKUP($E19,'NEA Backsheet'!$D$5:$CB$183,N$9,FALSE))="","",(VLOOKUP($E19,'NEA Backsheet'!$D$5:$CB$183,N$9,FALSE))),"")</f>
        <v>59183.112665009423</v>
      </c>
      <c r="O19" s="120">
        <f ca="1">IFERROR(IF((VLOOKUP($E19,'NEA Backsheet'!$D$5:$CB$183,O$9,FALSE))="","",(VLOOKUP($E19,'NEA Backsheet'!$D$5:$CB$183,O$9,FALSE))),"")</f>
        <v>84086.900939935469</v>
      </c>
      <c r="P19" s="124">
        <f ca="1">IFERROR(IF((VLOOKUP($E19,'NEA Backsheet'!$D$5:$CB$183,P$9,FALSE))="","",(VLOOKUP($E19,'NEA Backsheet'!$D$5:$CB$183,P$9,FALSE))),"")</f>
        <v>83583.642987177314</v>
      </c>
      <c r="Q19" s="121">
        <f ca="1">IFERROR(IF((VLOOKUP($E19,'NEA Backsheet'!$D$5:$CB$183,Q$9,FALSE))="","",(VLOOKUP($E19,'NEA Backsheet'!$D$5:$CB$183,Q$9,FALSE))),"")</f>
        <v>88144.451166325423</v>
      </c>
      <c r="R19" s="123">
        <f ca="1">IFERROR(IF((VLOOKUP($E19,'NEA Backsheet'!$D$5:$CB$183,R$9,FALSE))="","",(VLOOKUP($E19,'NEA Backsheet'!$D$5:$CB$183,R$9,FALSE))),"")</f>
        <v>89636.060284403095</v>
      </c>
    </row>
    <row r="20" spans="1:18" ht="15" customHeight="1" x14ac:dyDescent="0.3">
      <c r="A20" s="57">
        <v>7</v>
      </c>
      <c r="B20" s="97" t="str">
        <f ca="1">IFERROR(IF((VLOOKUP($E20,'Org List'!$AJ$10:$AL$188,3,FALSE))="","",(VLOOKUP($E20,'Org List'!$AJ$10:$AL$188,3,FALSE))),"")</f>
        <v/>
      </c>
      <c r="C20" s="98" t="str">
        <f ca="1">IFERROR(IF((VLOOKUP($E20,'Org List'!$AO$10:$AQ$188,3,FALSE))="","",(VLOOKUP($E20,'Org List'!$AO$10:$AQ$188,3,FALSE))),"")</f>
        <v>North West Region</v>
      </c>
      <c r="D20" s="113" t="str">
        <f ca="1">IFERROR(IF((VLOOKUP($E20,'Org List'!$AT$10:$AV$188,3,FALSE))="","",(VLOOKUP($E20,'Org List'!$AT$10:$AV$188,3,FALSE))),"")</f>
        <v/>
      </c>
      <c r="E20" s="97" t="str">
        <f t="shared" ca="1" si="0"/>
        <v>E12000002</v>
      </c>
      <c r="F20" s="99" t="str">
        <f ca="1">IF(E20="","",VLOOKUP(E20,'Org List'!$J$9:$K$488,2,0))</f>
        <v>North West Region</v>
      </c>
      <c r="G20" s="120">
        <f ca="1">IFERROR(IF((VLOOKUP($E20,'NEA Backsheet'!$D$5:$CB$183,G$9,FALSE))="","",(VLOOKUP($E20,'NEA Backsheet'!$D$5:$CB$183,G$9,FALSE))),"")</f>
        <v>84511.346408364043</v>
      </c>
      <c r="H20" s="121">
        <f ca="1">IFERROR(IF((VLOOKUP($E20,'NEA Backsheet'!$D$5:$CB$183,H$9,FALSE))="","",(VLOOKUP($E20,'NEA Backsheet'!$D$5:$CB$183,H$9,FALSE))),"")</f>
        <v>85420.866515931586</v>
      </c>
      <c r="I20" s="121">
        <f ca="1">IFERROR(IF((VLOOKUP($E20,'NEA Backsheet'!$D$5:$CB$183,I$9,FALSE))="","",(VLOOKUP($E20,'NEA Backsheet'!$D$5:$CB$183,I$9,FALSE))),"")</f>
        <v>91292.656692740842</v>
      </c>
      <c r="J20" s="122">
        <f ca="1">IFERROR(IF((VLOOKUP($E20,'NEA Backsheet'!$D$5:$CB$183,J$9,FALSE))="","",(VLOOKUP($E20,'NEA Backsheet'!$D$5:$CB$183,J$9,FALSE))),"")</f>
        <v>90588.814210139273</v>
      </c>
      <c r="K20" s="120">
        <f ca="1">IFERROR(IF((VLOOKUP($E20,'NEA Backsheet'!$D$5:$CB$183,K$9,FALSE))="","",(VLOOKUP($E20,'NEA Backsheet'!$D$5:$CB$183,K$9,FALSE))),"")</f>
        <v>155302.05993346975</v>
      </c>
      <c r="L20" s="121">
        <f ca="1">IFERROR(IF((VLOOKUP($E20,'NEA Backsheet'!$D$5:$CB$183,L$9,FALSE))="","",(VLOOKUP($E20,'NEA Backsheet'!$D$5:$CB$183,L$9,FALSE))),"")</f>
        <v>152072.495812151</v>
      </c>
      <c r="M20" s="121">
        <f ca="1">IFERROR(IF((VLOOKUP($E20,'NEA Backsheet'!$D$5:$CB$183,M$9,FALSE))="","",(VLOOKUP($E20,'NEA Backsheet'!$D$5:$CB$183,M$9,FALSE))),"")</f>
        <v>159520.30190414671</v>
      </c>
      <c r="N20" s="123">
        <f ca="1">IFERROR(IF((VLOOKUP($E20,'NEA Backsheet'!$D$5:$CB$183,N$9,FALSE))="","",(VLOOKUP($E20,'NEA Backsheet'!$D$5:$CB$183,N$9,FALSE))),"")</f>
        <v>158230.52435538959</v>
      </c>
      <c r="O20" s="120">
        <f ca="1">IFERROR(IF((VLOOKUP($E20,'NEA Backsheet'!$D$5:$CB$183,O$9,FALSE))="","",(VLOOKUP($E20,'NEA Backsheet'!$D$5:$CB$183,O$9,FALSE))),"")</f>
        <v>239813.40634183382</v>
      </c>
      <c r="P20" s="124">
        <f ca="1">IFERROR(IF((VLOOKUP($E20,'NEA Backsheet'!$D$5:$CB$183,P$9,FALSE))="","",(VLOOKUP($E20,'NEA Backsheet'!$D$5:$CB$183,P$9,FALSE))),"")</f>
        <v>237493.36232808261</v>
      </c>
      <c r="Q20" s="121">
        <f ca="1">IFERROR(IF((VLOOKUP($E20,'NEA Backsheet'!$D$5:$CB$183,Q$9,FALSE))="","",(VLOOKUP($E20,'NEA Backsheet'!$D$5:$CB$183,Q$9,FALSE))),"")</f>
        <v>250812.95859688753</v>
      </c>
      <c r="R20" s="123">
        <f ca="1">IFERROR(IF((VLOOKUP($E20,'NEA Backsheet'!$D$5:$CB$183,R$9,FALSE))="","",(VLOOKUP($E20,'NEA Backsheet'!$D$5:$CB$183,R$9,FALSE))),"")</f>
        <v>248819.33856552883</v>
      </c>
    </row>
    <row r="21" spans="1:18" ht="15" customHeight="1" x14ac:dyDescent="0.3">
      <c r="A21" s="57">
        <v>8</v>
      </c>
      <c r="B21" s="97" t="str">
        <f ca="1">IFERROR(IF((VLOOKUP($E21,'Org List'!$AJ$10:$AL$188,3,FALSE))="","",(VLOOKUP($E21,'Org List'!$AJ$10:$AL$188,3,FALSE))),"")</f>
        <v/>
      </c>
      <c r="C21" s="98" t="str">
        <f ca="1">IFERROR(IF((VLOOKUP($E21,'Org List'!$AO$10:$AQ$188,3,FALSE))="","",(VLOOKUP($E21,'Org List'!$AO$10:$AQ$188,3,FALSE))),"")</f>
        <v>Yorkshire and The Humber Region</v>
      </c>
      <c r="D21" s="113" t="str">
        <f ca="1">IFERROR(IF((VLOOKUP($E21,'Org List'!$AT$10:$AV$188,3,FALSE))="","",(VLOOKUP($E21,'Org List'!$AT$10:$AV$188,3,FALSE))),"")</f>
        <v/>
      </c>
      <c r="E21" s="97" t="str">
        <f t="shared" ca="1" si="0"/>
        <v>E12000003</v>
      </c>
      <c r="F21" s="99" t="str">
        <f ca="1">IF(E21="","",VLOOKUP(E21,'Org List'!$J$9:$K$488,2,0))</f>
        <v>Yorkshire and The Humber Region</v>
      </c>
      <c r="G21" s="120">
        <f ca="1">IFERROR(IF((VLOOKUP($E21,'NEA Backsheet'!$D$5:$CB$183,G$9,FALSE))="","",(VLOOKUP($E21,'NEA Backsheet'!$D$5:$CB$183,G$9,FALSE))),"")</f>
        <v>46531.59240725392</v>
      </c>
      <c r="H21" s="121">
        <f ca="1">IFERROR(IF((VLOOKUP($E21,'NEA Backsheet'!$D$5:$CB$183,H$9,FALSE))="","",(VLOOKUP($E21,'NEA Backsheet'!$D$5:$CB$183,H$9,FALSE))),"")</f>
        <v>45554.234691112993</v>
      </c>
      <c r="I21" s="121">
        <f ca="1">IFERROR(IF((VLOOKUP($E21,'NEA Backsheet'!$D$5:$CB$183,I$9,FALSE))="","",(VLOOKUP($E21,'NEA Backsheet'!$D$5:$CB$183,I$9,FALSE))),"")</f>
        <v>46776.40460195511</v>
      </c>
      <c r="J21" s="122">
        <f ca="1">IFERROR(IF((VLOOKUP($E21,'NEA Backsheet'!$D$5:$CB$183,J$9,FALSE))="","",(VLOOKUP($E21,'NEA Backsheet'!$D$5:$CB$183,J$9,FALSE))),"")</f>
        <v>46246.344579119759</v>
      </c>
      <c r="K21" s="120">
        <f ca="1">IFERROR(IF((VLOOKUP($E21,'NEA Backsheet'!$D$5:$CB$183,K$9,FALSE))="","",(VLOOKUP($E21,'NEA Backsheet'!$D$5:$CB$183,K$9,FALSE))),"")</f>
        <v>109451.27576821671</v>
      </c>
      <c r="L21" s="121">
        <f ca="1">IFERROR(IF((VLOOKUP($E21,'NEA Backsheet'!$D$5:$CB$183,L$9,FALSE))="","",(VLOOKUP($E21,'NEA Backsheet'!$D$5:$CB$183,L$9,FALSE))),"")</f>
        <v>108369.5556039935</v>
      </c>
      <c r="M21" s="121">
        <f ca="1">IFERROR(IF((VLOOKUP($E21,'NEA Backsheet'!$D$5:$CB$183,M$9,FALSE))="","",(VLOOKUP($E21,'NEA Backsheet'!$D$5:$CB$183,M$9,FALSE))),"")</f>
        <v>113758.11127283137</v>
      </c>
      <c r="N21" s="123">
        <f ca="1">IFERROR(IF((VLOOKUP($E21,'NEA Backsheet'!$D$5:$CB$183,N$9,FALSE))="","",(VLOOKUP($E21,'NEA Backsheet'!$D$5:$CB$183,N$9,FALSE))),"")</f>
        <v>112564.23139056495</v>
      </c>
      <c r="O21" s="120">
        <f ca="1">IFERROR(IF((VLOOKUP($E21,'NEA Backsheet'!$D$5:$CB$183,O$9,FALSE))="","",(VLOOKUP($E21,'NEA Backsheet'!$D$5:$CB$183,O$9,FALSE))),"")</f>
        <v>155982.86817547062</v>
      </c>
      <c r="P21" s="124">
        <f ca="1">IFERROR(IF((VLOOKUP($E21,'NEA Backsheet'!$D$5:$CB$183,P$9,FALSE))="","",(VLOOKUP($E21,'NEA Backsheet'!$D$5:$CB$183,P$9,FALSE))),"")</f>
        <v>153923.79029510653</v>
      </c>
      <c r="Q21" s="121">
        <f ca="1">IFERROR(IF((VLOOKUP($E21,'NEA Backsheet'!$D$5:$CB$183,Q$9,FALSE))="","",(VLOOKUP($E21,'NEA Backsheet'!$D$5:$CB$183,Q$9,FALSE))),"")</f>
        <v>160534.51587478654</v>
      </c>
      <c r="R21" s="123">
        <f ca="1">IFERROR(IF((VLOOKUP($E21,'NEA Backsheet'!$D$5:$CB$183,R$9,FALSE))="","",(VLOOKUP($E21,'NEA Backsheet'!$D$5:$CB$183,R$9,FALSE))),"")</f>
        <v>158810.57596968469</v>
      </c>
    </row>
    <row r="22" spans="1:18" ht="15" customHeight="1" x14ac:dyDescent="0.3">
      <c r="A22" s="57">
        <v>9</v>
      </c>
      <c r="B22" s="97" t="str">
        <f ca="1">IFERROR(IF((VLOOKUP($E22,'Org List'!$AJ$10:$AL$188,3,FALSE))="","",(VLOOKUP($E22,'Org List'!$AJ$10:$AL$188,3,FALSE))),"")</f>
        <v/>
      </c>
      <c r="C22" s="98" t="str">
        <f ca="1">IFERROR(IF((VLOOKUP($E22,'Org List'!$AO$10:$AQ$188,3,FALSE))="","",(VLOOKUP($E22,'Org List'!$AO$10:$AQ$188,3,FALSE))),"")</f>
        <v>East Midlands Region</v>
      </c>
      <c r="D22" s="113" t="str">
        <f ca="1">IFERROR(IF((VLOOKUP($E22,'Org List'!$AT$10:$AV$188,3,FALSE))="","",(VLOOKUP($E22,'Org List'!$AT$10:$AV$188,3,FALSE))),"")</f>
        <v/>
      </c>
      <c r="E22" s="97" t="str">
        <f t="shared" ca="1" si="0"/>
        <v>E12000004</v>
      </c>
      <c r="F22" s="99" t="str">
        <f ca="1">IF(E22="","",VLOOKUP(E22,'Org List'!$J$9:$K$488,2,0))</f>
        <v>East Midlands Region</v>
      </c>
      <c r="G22" s="120">
        <f ca="1">IFERROR(IF((VLOOKUP($E22,'NEA Backsheet'!$D$5:$CB$183,G$9,FALSE))="","",(VLOOKUP($E22,'NEA Backsheet'!$D$5:$CB$183,G$9,FALSE))),"")</f>
        <v>37282.309900152461</v>
      </c>
      <c r="H22" s="121">
        <f ca="1">IFERROR(IF((VLOOKUP($E22,'NEA Backsheet'!$D$5:$CB$183,H$9,FALSE))="","",(VLOOKUP($E22,'NEA Backsheet'!$D$5:$CB$183,H$9,FALSE))),"")</f>
        <v>37315.304867856008</v>
      </c>
      <c r="I22" s="121">
        <f ca="1">IFERROR(IF((VLOOKUP($E22,'NEA Backsheet'!$D$5:$CB$183,I$9,FALSE))="","",(VLOOKUP($E22,'NEA Backsheet'!$D$5:$CB$183,I$9,FALSE))),"")</f>
        <v>39878.475928653919</v>
      </c>
      <c r="J22" s="122">
        <f ca="1">IFERROR(IF((VLOOKUP($E22,'NEA Backsheet'!$D$5:$CB$183,J$9,FALSE))="","",(VLOOKUP($E22,'NEA Backsheet'!$D$5:$CB$183,J$9,FALSE))),"")</f>
        <v>39380.480025604345</v>
      </c>
      <c r="K22" s="120">
        <f ca="1">IFERROR(IF((VLOOKUP($E22,'NEA Backsheet'!$D$5:$CB$183,K$9,FALSE))="","",(VLOOKUP($E22,'NEA Backsheet'!$D$5:$CB$183,K$9,FALSE))),"")</f>
        <v>90237.136157027257</v>
      </c>
      <c r="L22" s="121">
        <f ca="1">IFERROR(IF((VLOOKUP($E22,'NEA Backsheet'!$D$5:$CB$183,L$9,FALSE))="","",(VLOOKUP($E22,'NEA Backsheet'!$D$5:$CB$183,L$9,FALSE))),"")</f>
        <v>90291.349669551564</v>
      </c>
      <c r="M22" s="121">
        <f ca="1">IFERROR(IF((VLOOKUP($E22,'NEA Backsheet'!$D$5:$CB$183,M$9,FALSE))="","",(VLOOKUP($E22,'NEA Backsheet'!$D$5:$CB$183,M$9,FALSE))),"")</f>
        <v>95204.450970878039</v>
      </c>
      <c r="N22" s="123">
        <f ca="1">IFERROR(IF((VLOOKUP($E22,'NEA Backsheet'!$D$5:$CB$183,N$9,FALSE))="","",(VLOOKUP($E22,'NEA Backsheet'!$D$5:$CB$183,N$9,FALSE))),"")</f>
        <v>95553.465223424108</v>
      </c>
      <c r="O22" s="120">
        <f ca="1">IFERROR(IF((VLOOKUP($E22,'NEA Backsheet'!$D$5:$CB$183,O$9,FALSE))="","",(VLOOKUP($E22,'NEA Backsheet'!$D$5:$CB$183,O$9,FALSE))),"")</f>
        <v>127519.44605717971</v>
      </c>
      <c r="P22" s="124">
        <f ca="1">IFERROR(IF((VLOOKUP($E22,'NEA Backsheet'!$D$5:$CB$183,P$9,FALSE))="","",(VLOOKUP($E22,'NEA Backsheet'!$D$5:$CB$183,P$9,FALSE))),"")</f>
        <v>127606.65453740758</v>
      </c>
      <c r="Q22" s="121">
        <f ca="1">IFERROR(IF((VLOOKUP($E22,'NEA Backsheet'!$D$5:$CB$183,Q$9,FALSE))="","",(VLOOKUP($E22,'NEA Backsheet'!$D$5:$CB$183,Q$9,FALSE))),"")</f>
        <v>135082.92689953197</v>
      </c>
      <c r="R22" s="123">
        <f ca="1">IFERROR(IF((VLOOKUP($E22,'NEA Backsheet'!$D$5:$CB$183,R$9,FALSE))="","",(VLOOKUP($E22,'NEA Backsheet'!$D$5:$CB$183,R$9,FALSE))),"")</f>
        <v>134933.94524902845</v>
      </c>
    </row>
    <row r="23" spans="1:18" ht="15" customHeight="1" x14ac:dyDescent="0.3">
      <c r="A23" s="57">
        <v>10</v>
      </c>
      <c r="B23" s="97" t="str">
        <f ca="1">IFERROR(IF((VLOOKUP($E23,'Org List'!$AJ$10:$AL$188,3,FALSE))="","",(VLOOKUP($E23,'Org List'!$AJ$10:$AL$188,3,FALSE))),"")</f>
        <v/>
      </c>
      <c r="C23" s="98" t="str">
        <f ca="1">IFERROR(IF((VLOOKUP($E23,'Org List'!$AO$10:$AQ$188,3,FALSE))="","",(VLOOKUP($E23,'Org List'!$AO$10:$AQ$188,3,FALSE))),"")</f>
        <v>West Midlands Region</v>
      </c>
      <c r="D23" s="113" t="str">
        <f ca="1">IFERROR(IF((VLOOKUP($E23,'Org List'!$AT$10:$AV$188,3,FALSE))="","",(VLOOKUP($E23,'Org List'!$AT$10:$AV$188,3,FALSE))),"")</f>
        <v/>
      </c>
      <c r="E23" s="97" t="str">
        <f t="shared" ca="1" si="0"/>
        <v>E12000005</v>
      </c>
      <c r="F23" s="99" t="str">
        <f ca="1">IF(E23="","",VLOOKUP(E23,'Org List'!$J$9:$K$488,2,0))</f>
        <v>West Midlands Region</v>
      </c>
      <c r="G23" s="120">
        <f ca="1">IFERROR(IF((VLOOKUP($E23,'NEA Backsheet'!$D$5:$CB$183,G$9,FALSE))="","",(VLOOKUP($E23,'NEA Backsheet'!$D$5:$CB$183,G$9,FALSE))),"")</f>
        <v>59581.960304886095</v>
      </c>
      <c r="H23" s="121">
        <f ca="1">IFERROR(IF((VLOOKUP($E23,'NEA Backsheet'!$D$5:$CB$183,H$9,FALSE))="","",(VLOOKUP($E23,'NEA Backsheet'!$D$5:$CB$183,H$9,FALSE))),"")</f>
        <v>61023.147751278877</v>
      </c>
      <c r="I23" s="121">
        <f ca="1">IFERROR(IF((VLOOKUP($E23,'NEA Backsheet'!$D$5:$CB$183,I$9,FALSE))="","",(VLOOKUP($E23,'NEA Backsheet'!$D$5:$CB$183,I$9,FALSE))),"")</f>
        <v>65712.70345285759</v>
      </c>
      <c r="J23" s="122">
        <f ca="1">IFERROR(IF((VLOOKUP($E23,'NEA Backsheet'!$D$5:$CB$183,J$9,FALSE))="","",(VLOOKUP($E23,'NEA Backsheet'!$D$5:$CB$183,J$9,FALSE))),"")</f>
        <v>64235.681080318594</v>
      </c>
      <c r="K23" s="120">
        <f ca="1">IFERROR(IF((VLOOKUP($E23,'NEA Backsheet'!$D$5:$CB$183,K$9,FALSE))="","",(VLOOKUP($E23,'NEA Backsheet'!$D$5:$CB$183,K$9,FALSE))),"")</f>
        <v>114486.57137085164</v>
      </c>
      <c r="L23" s="121">
        <f ca="1">IFERROR(IF((VLOOKUP($E23,'NEA Backsheet'!$D$5:$CB$183,L$9,FALSE))="","",(VLOOKUP($E23,'NEA Backsheet'!$D$5:$CB$183,L$9,FALSE))),"")</f>
        <v>117068.25375797304</v>
      </c>
      <c r="M23" s="121">
        <f ca="1">IFERROR(IF((VLOOKUP($E23,'NEA Backsheet'!$D$5:$CB$183,M$9,FALSE))="","",(VLOOKUP($E23,'NEA Backsheet'!$D$5:$CB$183,M$9,FALSE))),"")</f>
        <v>120124.43453342155</v>
      </c>
      <c r="N23" s="123">
        <f ca="1">IFERROR(IF((VLOOKUP($E23,'NEA Backsheet'!$D$5:$CB$183,N$9,FALSE))="","",(VLOOKUP($E23,'NEA Backsheet'!$D$5:$CB$183,N$9,FALSE))),"")</f>
        <v>118445.53270679587</v>
      </c>
      <c r="O23" s="120">
        <f ca="1">IFERROR(IF((VLOOKUP($E23,'NEA Backsheet'!$D$5:$CB$183,O$9,FALSE))="","",(VLOOKUP($E23,'NEA Backsheet'!$D$5:$CB$183,O$9,FALSE))),"")</f>
        <v>174068.53167573776</v>
      </c>
      <c r="P23" s="124">
        <f ca="1">IFERROR(IF((VLOOKUP($E23,'NEA Backsheet'!$D$5:$CB$183,P$9,FALSE))="","",(VLOOKUP($E23,'NEA Backsheet'!$D$5:$CB$183,P$9,FALSE))),"")</f>
        <v>178091.40150925191</v>
      </c>
      <c r="Q23" s="121">
        <f ca="1">IFERROR(IF((VLOOKUP($E23,'NEA Backsheet'!$D$5:$CB$183,Q$9,FALSE))="","",(VLOOKUP($E23,'NEA Backsheet'!$D$5:$CB$183,Q$9,FALSE))),"")</f>
        <v>185837.13798627915</v>
      </c>
      <c r="R23" s="123">
        <f ca="1">IFERROR(IF((VLOOKUP($E23,'NEA Backsheet'!$D$5:$CB$183,R$9,FALSE))="","",(VLOOKUP($E23,'NEA Backsheet'!$D$5:$CB$183,R$9,FALSE))),"")</f>
        <v>182681.21378711448</v>
      </c>
    </row>
    <row r="24" spans="1:18" ht="15" customHeight="1" x14ac:dyDescent="0.3">
      <c r="A24" s="57">
        <v>11</v>
      </c>
      <c r="B24" s="97" t="str">
        <f ca="1">IFERROR(IF((VLOOKUP($E24,'Org List'!$AJ$10:$AL$188,3,FALSE))="","",(VLOOKUP($E24,'Org List'!$AJ$10:$AL$188,3,FALSE))),"")</f>
        <v/>
      </c>
      <c r="C24" s="98" t="str">
        <f ca="1">IFERROR(IF((VLOOKUP($E24,'Org List'!$AO$10:$AQ$188,3,FALSE))="","",(VLOOKUP($E24,'Org List'!$AO$10:$AQ$188,3,FALSE))),"")</f>
        <v>East Region</v>
      </c>
      <c r="D24" s="113" t="str">
        <f ca="1">IFERROR(IF((VLOOKUP($E24,'Org List'!$AT$10:$AV$188,3,FALSE))="","",(VLOOKUP($E24,'Org List'!$AT$10:$AV$188,3,FALSE))),"")</f>
        <v/>
      </c>
      <c r="E24" s="97" t="str">
        <f t="shared" ca="1" si="0"/>
        <v>E12000006</v>
      </c>
      <c r="F24" s="99" t="str">
        <f ca="1">IF(E24="","",VLOOKUP(E24,'Org List'!$J$9:$K$488,2,0))</f>
        <v>East Region</v>
      </c>
      <c r="G24" s="120">
        <f ca="1">IFERROR(IF((VLOOKUP($E24,'NEA Backsheet'!$D$5:$CB$183,G$9,FALSE))="","",(VLOOKUP($E24,'NEA Backsheet'!$D$5:$CB$183,G$9,FALSE))),"")</f>
        <v>51905.853544224337</v>
      </c>
      <c r="H24" s="121">
        <f ca="1">IFERROR(IF((VLOOKUP($E24,'NEA Backsheet'!$D$5:$CB$183,H$9,FALSE))="","",(VLOOKUP($E24,'NEA Backsheet'!$D$5:$CB$183,H$9,FALSE))),"")</f>
        <v>53756.769972093891</v>
      </c>
      <c r="I24" s="121">
        <f ca="1">IFERROR(IF((VLOOKUP($E24,'NEA Backsheet'!$D$5:$CB$183,I$9,FALSE))="","",(VLOOKUP($E24,'NEA Backsheet'!$D$5:$CB$183,I$9,FALSE))),"")</f>
        <v>57767.723913266091</v>
      </c>
      <c r="J24" s="122">
        <f ca="1">IFERROR(IF((VLOOKUP($E24,'NEA Backsheet'!$D$5:$CB$183,J$9,FALSE))="","",(VLOOKUP($E24,'NEA Backsheet'!$D$5:$CB$183,J$9,FALSE))),"")</f>
        <v>55674.917299064633</v>
      </c>
      <c r="K24" s="120">
        <f ca="1">IFERROR(IF((VLOOKUP($E24,'NEA Backsheet'!$D$5:$CB$183,K$9,FALSE))="","",(VLOOKUP($E24,'NEA Backsheet'!$D$5:$CB$183,K$9,FALSE))),"")</f>
        <v>113267.66234517438</v>
      </c>
      <c r="L24" s="121">
        <f ca="1">IFERROR(IF((VLOOKUP($E24,'NEA Backsheet'!$D$5:$CB$183,L$9,FALSE))="","",(VLOOKUP($E24,'NEA Backsheet'!$D$5:$CB$183,L$9,FALSE))),"")</f>
        <v>112679.41390715592</v>
      </c>
      <c r="M24" s="121">
        <f ca="1">IFERROR(IF((VLOOKUP($E24,'NEA Backsheet'!$D$5:$CB$183,M$9,FALSE))="","",(VLOOKUP($E24,'NEA Backsheet'!$D$5:$CB$183,M$9,FALSE))),"")</f>
        <v>118148.99615288903</v>
      </c>
      <c r="N24" s="123">
        <f ca="1">IFERROR(IF((VLOOKUP($E24,'NEA Backsheet'!$D$5:$CB$183,N$9,FALSE))="","",(VLOOKUP($E24,'NEA Backsheet'!$D$5:$CB$183,N$9,FALSE))),"")</f>
        <v>118812.36882653835</v>
      </c>
      <c r="O24" s="120">
        <f ca="1">IFERROR(IF((VLOOKUP($E24,'NEA Backsheet'!$D$5:$CB$183,O$9,FALSE))="","",(VLOOKUP($E24,'NEA Backsheet'!$D$5:$CB$183,O$9,FALSE))),"")</f>
        <v>165173.51588939872</v>
      </c>
      <c r="P24" s="124">
        <f ca="1">IFERROR(IF((VLOOKUP($E24,'NEA Backsheet'!$D$5:$CB$183,P$9,FALSE))="","",(VLOOKUP($E24,'NEA Backsheet'!$D$5:$CB$183,P$9,FALSE))),"")</f>
        <v>166436.18387924979</v>
      </c>
      <c r="Q24" s="121">
        <f ca="1">IFERROR(IF((VLOOKUP($E24,'NEA Backsheet'!$D$5:$CB$183,Q$9,FALSE))="","",(VLOOKUP($E24,'NEA Backsheet'!$D$5:$CB$183,Q$9,FALSE))),"")</f>
        <v>175916.72006615513</v>
      </c>
      <c r="R24" s="123">
        <f ca="1">IFERROR(IF((VLOOKUP($E24,'NEA Backsheet'!$D$5:$CB$183,R$9,FALSE))="","",(VLOOKUP($E24,'NEA Backsheet'!$D$5:$CB$183,R$9,FALSE))),"")</f>
        <v>174487.28612560296</v>
      </c>
    </row>
    <row r="25" spans="1:18" ht="15" customHeight="1" x14ac:dyDescent="0.3">
      <c r="A25" s="57">
        <v>12</v>
      </c>
      <c r="B25" s="97" t="str">
        <f ca="1">IFERROR(IF((VLOOKUP($E25,'Org List'!$AJ$10:$AL$188,3,FALSE))="","",(VLOOKUP($E25,'Org List'!$AJ$10:$AL$188,3,FALSE))),"")</f>
        <v/>
      </c>
      <c r="C25" s="98" t="str">
        <f ca="1">IFERROR(IF((VLOOKUP($E25,'Org List'!$AO$10:$AQ$188,3,FALSE))="","",(VLOOKUP($E25,'Org List'!$AO$10:$AQ$188,3,FALSE))),"")</f>
        <v>London Region</v>
      </c>
      <c r="D25" s="113" t="str">
        <f ca="1">IFERROR(IF((VLOOKUP($E25,'Org List'!$AT$10:$AV$188,3,FALSE))="","",(VLOOKUP($E25,'Org List'!$AT$10:$AV$188,3,FALSE))),"")</f>
        <v/>
      </c>
      <c r="E25" s="97" t="str">
        <f t="shared" ca="1" si="0"/>
        <v>E12000007</v>
      </c>
      <c r="F25" s="99" t="str">
        <f ca="1">IF(E25="","",VLOOKUP(E25,'Org List'!$J$9:$K$488,2,0))</f>
        <v>London Region</v>
      </c>
      <c r="G25" s="120">
        <f ca="1">IFERROR(IF((VLOOKUP($E25,'NEA Backsheet'!$D$5:$CB$183,G$9,FALSE))="","",(VLOOKUP($E25,'NEA Backsheet'!$D$5:$CB$183,G$9,FALSE))),"")</f>
        <v>68480.28607353261</v>
      </c>
      <c r="H25" s="121">
        <f ca="1">IFERROR(IF((VLOOKUP($E25,'NEA Backsheet'!$D$5:$CB$183,H$9,FALSE))="","",(VLOOKUP($E25,'NEA Backsheet'!$D$5:$CB$183,H$9,FALSE))),"")</f>
        <v>70460.757729925012</v>
      </c>
      <c r="I25" s="121">
        <f ca="1">IFERROR(IF((VLOOKUP($E25,'NEA Backsheet'!$D$5:$CB$183,I$9,FALSE))="","",(VLOOKUP($E25,'NEA Backsheet'!$D$5:$CB$183,I$9,FALSE))),"")</f>
        <v>74856.252962289305</v>
      </c>
      <c r="J25" s="122">
        <f ca="1">IFERROR(IF((VLOOKUP($E25,'NEA Backsheet'!$D$5:$CB$183,J$9,FALSE))="","",(VLOOKUP($E25,'NEA Backsheet'!$D$5:$CB$183,J$9,FALSE))),"")</f>
        <v>74172.647300882207</v>
      </c>
      <c r="K25" s="120">
        <f ca="1">IFERROR(IF((VLOOKUP($E25,'NEA Backsheet'!$D$5:$CB$183,K$9,FALSE))="","",(VLOOKUP($E25,'NEA Backsheet'!$D$5:$CB$183,K$9,FALSE))),"")</f>
        <v>135398.57430704613</v>
      </c>
      <c r="L25" s="121">
        <f ca="1">IFERROR(IF((VLOOKUP($E25,'NEA Backsheet'!$D$5:$CB$183,L$9,FALSE))="","",(VLOOKUP($E25,'NEA Backsheet'!$D$5:$CB$183,L$9,FALSE))),"")</f>
        <v>134778.51072658575</v>
      </c>
      <c r="M25" s="121">
        <f ca="1">IFERROR(IF((VLOOKUP($E25,'NEA Backsheet'!$D$5:$CB$183,M$9,FALSE))="","",(VLOOKUP($E25,'NEA Backsheet'!$D$5:$CB$183,M$9,FALSE))),"")</f>
        <v>141259.43812028668</v>
      </c>
      <c r="N25" s="123">
        <f ca="1">IFERROR(IF((VLOOKUP($E25,'NEA Backsheet'!$D$5:$CB$183,N$9,FALSE))="","",(VLOOKUP($E25,'NEA Backsheet'!$D$5:$CB$183,N$9,FALSE))),"")</f>
        <v>137114.99329358895</v>
      </c>
      <c r="O25" s="120">
        <f ca="1">IFERROR(IF((VLOOKUP($E25,'NEA Backsheet'!$D$5:$CB$183,O$9,FALSE))="","",(VLOOKUP($E25,'NEA Backsheet'!$D$5:$CB$183,O$9,FALSE))),"")</f>
        <v>203878.8603805787</v>
      </c>
      <c r="P25" s="124">
        <f ca="1">IFERROR(IF((VLOOKUP($E25,'NEA Backsheet'!$D$5:$CB$183,P$9,FALSE))="","",(VLOOKUP($E25,'NEA Backsheet'!$D$5:$CB$183,P$9,FALSE))),"")</f>
        <v>205239.2684565107</v>
      </c>
      <c r="Q25" s="121">
        <f ca="1">IFERROR(IF((VLOOKUP($E25,'NEA Backsheet'!$D$5:$CB$183,Q$9,FALSE))="","",(VLOOKUP($E25,'NEA Backsheet'!$D$5:$CB$183,Q$9,FALSE))),"")</f>
        <v>216115.69108257603</v>
      </c>
      <c r="R25" s="123">
        <f ca="1">IFERROR(IF((VLOOKUP($E25,'NEA Backsheet'!$D$5:$CB$183,R$9,FALSE))="","",(VLOOKUP($E25,'NEA Backsheet'!$D$5:$CB$183,R$9,FALSE))),"")</f>
        <v>211287.64059447113</v>
      </c>
    </row>
    <row r="26" spans="1:18" ht="15" customHeight="1" x14ac:dyDescent="0.3">
      <c r="A26" s="57">
        <v>13</v>
      </c>
      <c r="B26" s="97" t="str">
        <f ca="1">IFERROR(IF((VLOOKUP($E26,'Org List'!$AJ$10:$AL$188,3,FALSE))="","",(VLOOKUP($E26,'Org List'!$AJ$10:$AL$188,3,FALSE))),"")</f>
        <v/>
      </c>
      <c r="C26" s="98" t="str">
        <f ca="1">IFERROR(IF((VLOOKUP($E26,'Org List'!$AO$10:$AQ$188,3,FALSE))="","",(VLOOKUP($E26,'Org List'!$AO$10:$AQ$188,3,FALSE))),"")</f>
        <v>South East Region</v>
      </c>
      <c r="D26" s="113" t="str">
        <f ca="1">IFERROR(IF((VLOOKUP($E26,'Org List'!$AT$10:$AV$188,3,FALSE))="","",(VLOOKUP($E26,'Org List'!$AT$10:$AV$188,3,FALSE))),"")</f>
        <v/>
      </c>
      <c r="E26" s="97" t="str">
        <f t="shared" ca="1" si="0"/>
        <v>E12000008</v>
      </c>
      <c r="F26" s="99" t="str">
        <f ca="1">IF(E26="","",VLOOKUP(E26,'Org List'!$J$9:$K$488,2,0))</f>
        <v>South East Region</v>
      </c>
      <c r="G26" s="120">
        <f ca="1">IFERROR(IF((VLOOKUP($E26,'NEA Backsheet'!$D$5:$CB$183,G$9,FALSE))="","",(VLOOKUP($E26,'NEA Backsheet'!$D$5:$CB$183,G$9,FALSE))),"")</f>
        <v>83229.245032553503</v>
      </c>
      <c r="H26" s="121">
        <f ca="1">IFERROR(IF((VLOOKUP($E26,'NEA Backsheet'!$D$5:$CB$183,H$9,FALSE))="","",(VLOOKUP($E26,'NEA Backsheet'!$D$5:$CB$183,H$9,FALSE))),"")</f>
        <v>82913.667871732716</v>
      </c>
      <c r="I26" s="121">
        <f ca="1">IFERROR(IF((VLOOKUP($E26,'NEA Backsheet'!$D$5:$CB$183,I$9,FALSE))="","",(VLOOKUP($E26,'NEA Backsheet'!$D$5:$CB$183,I$9,FALSE))),"")</f>
        <v>88365.319148922106</v>
      </c>
      <c r="J26" s="122">
        <f ca="1">IFERROR(IF((VLOOKUP($E26,'NEA Backsheet'!$D$5:$CB$183,J$9,FALSE))="","",(VLOOKUP($E26,'NEA Backsheet'!$D$5:$CB$183,J$9,FALSE))),"")</f>
        <v>88556.161141278615</v>
      </c>
      <c r="K26" s="120">
        <f ca="1">IFERROR(IF((VLOOKUP($E26,'NEA Backsheet'!$D$5:$CB$183,K$9,FALSE))="","",(VLOOKUP($E26,'NEA Backsheet'!$D$5:$CB$183,K$9,FALSE))),"")</f>
        <v>152623.12822037048</v>
      </c>
      <c r="L26" s="121">
        <f ca="1">IFERROR(IF((VLOOKUP($E26,'NEA Backsheet'!$D$5:$CB$183,L$9,FALSE))="","",(VLOOKUP($E26,'NEA Backsheet'!$D$5:$CB$183,L$9,FALSE))),"")</f>
        <v>151118.51592838467</v>
      </c>
      <c r="M26" s="121">
        <f ca="1">IFERROR(IF((VLOOKUP($E26,'NEA Backsheet'!$D$5:$CB$183,M$9,FALSE))="","",(VLOOKUP($E26,'NEA Backsheet'!$D$5:$CB$183,M$9,FALSE))),"")</f>
        <v>158795.99482568522</v>
      </c>
      <c r="N26" s="123">
        <f ca="1">IFERROR(IF((VLOOKUP($E26,'NEA Backsheet'!$D$5:$CB$183,N$9,FALSE))="","",(VLOOKUP($E26,'NEA Backsheet'!$D$5:$CB$183,N$9,FALSE))),"")</f>
        <v>158274.0210665589</v>
      </c>
      <c r="O26" s="120">
        <f ca="1">IFERROR(IF((VLOOKUP($E26,'NEA Backsheet'!$D$5:$CB$183,O$9,FALSE))="","",(VLOOKUP($E26,'NEA Backsheet'!$D$5:$CB$183,O$9,FALSE))),"")</f>
        <v>235852.37325292401</v>
      </c>
      <c r="P26" s="124">
        <f ca="1">IFERROR(IF((VLOOKUP($E26,'NEA Backsheet'!$D$5:$CB$183,P$9,FALSE))="","",(VLOOKUP($E26,'NEA Backsheet'!$D$5:$CB$183,P$9,FALSE))),"")</f>
        <v>234032.18380011737</v>
      </c>
      <c r="Q26" s="121">
        <f ca="1">IFERROR(IF((VLOOKUP($E26,'NEA Backsheet'!$D$5:$CB$183,Q$9,FALSE))="","",(VLOOKUP($E26,'NEA Backsheet'!$D$5:$CB$183,Q$9,FALSE))),"")</f>
        <v>247161.31397460727</v>
      </c>
      <c r="R26" s="123">
        <f ca="1">IFERROR(IF((VLOOKUP($E26,'NEA Backsheet'!$D$5:$CB$183,R$9,FALSE))="","",(VLOOKUP($E26,'NEA Backsheet'!$D$5:$CB$183,R$9,FALSE))),"")</f>
        <v>246830.1822078375</v>
      </c>
    </row>
    <row r="27" spans="1:18" ht="15" customHeight="1" x14ac:dyDescent="0.3">
      <c r="A27" s="57">
        <v>14</v>
      </c>
      <c r="B27" s="97" t="str">
        <f ca="1">IFERROR(IF((VLOOKUP($E27,'Org List'!$AJ$10:$AL$188,3,FALSE))="","",(VLOOKUP($E27,'Org List'!$AJ$10:$AL$188,3,FALSE))),"")</f>
        <v/>
      </c>
      <c r="C27" s="98" t="str">
        <f ca="1">IFERROR(IF((VLOOKUP($E27,'Org List'!$AO$10:$AQ$188,3,FALSE))="","",(VLOOKUP($E27,'Org List'!$AO$10:$AQ$188,3,FALSE))),"")</f>
        <v>South West Region</v>
      </c>
      <c r="D27" s="113" t="str">
        <f ca="1">IFERROR(IF((VLOOKUP($E27,'Org List'!$AT$10:$AV$188,3,FALSE))="","",(VLOOKUP($E27,'Org List'!$AT$10:$AV$188,3,FALSE))),"")</f>
        <v/>
      </c>
      <c r="E27" s="97" t="str">
        <f t="shared" ca="1" si="0"/>
        <v>E12000009</v>
      </c>
      <c r="F27" s="99" t="str">
        <f ca="1">IF(E27="","",VLOOKUP(E27,'Org List'!$J$9:$K$488,2,0))</f>
        <v>South West Region</v>
      </c>
      <c r="G27" s="120">
        <f ca="1">IFERROR(IF((VLOOKUP($E27,'NEA Backsheet'!$D$5:$CB$183,G$9,FALSE))="","",(VLOOKUP($E27,'NEA Backsheet'!$D$5:$CB$183,G$9,FALSE))),"")</f>
        <v>49245.093548189412</v>
      </c>
      <c r="H27" s="121">
        <f ca="1">IFERROR(IF((VLOOKUP($E27,'NEA Backsheet'!$D$5:$CB$183,H$9,FALSE))="","",(VLOOKUP($E27,'NEA Backsheet'!$D$5:$CB$183,H$9,FALSE))),"")</f>
        <v>49448.528676022885</v>
      </c>
      <c r="I27" s="121">
        <f ca="1">IFERROR(IF((VLOOKUP($E27,'NEA Backsheet'!$D$5:$CB$183,I$9,FALSE))="","",(VLOOKUP($E27,'NEA Backsheet'!$D$5:$CB$183,I$9,FALSE))),"")</f>
        <v>53274.201579767585</v>
      </c>
      <c r="J27" s="122">
        <f ca="1">IFERROR(IF((VLOOKUP($E27,'NEA Backsheet'!$D$5:$CB$183,J$9,FALSE))="","",(VLOOKUP($E27,'NEA Backsheet'!$D$5:$CB$183,J$9,FALSE))),"")</f>
        <v>51403.006744198938</v>
      </c>
      <c r="K27" s="120">
        <f ca="1">IFERROR(IF((VLOOKUP($E27,'NEA Backsheet'!$D$5:$CB$183,K$9,FALSE))="","",(VLOOKUP($E27,'NEA Backsheet'!$D$5:$CB$183,K$9,FALSE))),"")</f>
        <v>106426.00373875181</v>
      </c>
      <c r="L27" s="121">
        <f ca="1">IFERROR(IF((VLOOKUP($E27,'NEA Backsheet'!$D$5:$CB$183,L$9,FALSE))="","",(VLOOKUP($E27,'NEA Backsheet'!$D$5:$CB$183,L$9,FALSE))),"")</f>
        <v>104614.98353107336</v>
      </c>
      <c r="M27" s="121">
        <f ca="1">IFERROR(IF((VLOOKUP($E27,'NEA Backsheet'!$D$5:$CB$183,M$9,FALSE))="","",(VLOOKUP($E27,'NEA Backsheet'!$D$5:$CB$183,M$9,FALSE))),"")</f>
        <v>111694.08277308344</v>
      </c>
      <c r="N27" s="123">
        <f ca="1">IFERROR(IF((VLOOKUP($E27,'NEA Backsheet'!$D$5:$CB$183,N$9,FALSE))="","",(VLOOKUP($E27,'NEA Backsheet'!$D$5:$CB$183,N$9,FALSE))),"")</f>
        <v>111180.75047212983</v>
      </c>
      <c r="O27" s="120">
        <f ca="1">IFERROR(IF((VLOOKUP($E27,'NEA Backsheet'!$D$5:$CB$183,O$9,FALSE))="","",(VLOOKUP($E27,'NEA Backsheet'!$D$5:$CB$183,O$9,FALSE))),"")</f>
        <v>155671.09728694122</v>
      </c>
      <c r="P27" s="124">
        <f ca="1">IFERROR(IF((VLOOKUP($E27,'NEA Backsheet'!$D$5:$CB$183,P$9,FALSE))="","",(VLOOKUP($E27,'NEA Backsheet'!$D$5:$CB$183,P$9,FALSE))),"")</f>
        <v>154063.51220709621</v>
      </c>
      <c r="Q27" s="121">
        <f ca="1">IFERROR(IF((VLOOKUP($E27,'NEA Backsheet'!$D$5:$CB$183,Q$9,FALSE))="","",(VLOOKUP($E27,'NEA Backsheet'!$D$5:$CB$183,Q$9,FALSE))),"")</f>
        <v>164968.28435285101</v>
      </c>
      <c r="R27" s="123">
        <f ca="1">IFERROR(IF((VLOOKUP($E27,'NEA Backsheet'!$D$5:$CB$183,R$9,FALSE))="","",(VLOOKUP($E27,'NEA Backsheet'!$D$5:$CB$183,R$9,FALSE))),"")</f>
        <v>162583.75721632876</v>
      </c>
    </row>
    <row r="28" spans="1:18" ht="15" customHeight="1" x14ac:dyDescent="0.3">
      <c r="A28" s="57">
        <v>15</v>
      </c>
      <c r="B28" s="97" t="str">
        <f ca="1">IFERROR(IF((VLOOKUP($E28,'Org List'!$AJ$10:$AL$188,3,FALSE))="","",(VLOOKUP($E28,'Org List'!$AJ$10:$AL$188,3,FALSE))),"")</f>
        <v>NHS England North (Yorkshire And Humber)</v>
      </c>
      <c r="C28" s="98" t="str">
        <f ca="1">IFERROR(IF((VLOOKUP($E28,'Org List'!$AO$10:$AQ$188,3,FALSE))="","",(VLOOKUP($E28,'Org List'!$AO$10:$AQ$188,3,FALSE))),"")</f>
        <v/>
      </c>
      <c r="D28" s="113" t="str">
        <f ca="1">IFERROR(IF((VLOOKUP($E28,'Org List'!$AT$10:$AV$188,3,FALSE))="","",(VLOOKUP($E28,'Org List'!$AT$10:$AV$188,3,FALSE))),"")</f>
        <v>NHS England North (Yorkshire And Humber)</v>
      </c>
      <c r="E28" s="97" t="str">
        <f t="shared" ca="1" si="0"/>
        <v>Q72</v>
      </c>
      <c r="F28" s="99" t="str">
        <f ca="1">IF(E28="","",VLOOKUP(E28,'Org List'!$J$9:$K$488,2,0))</f>
        <v>NHS England North (Yorkshire And Humber)</v>
      </c>
      <c r="G28" s="120">
        <f ca="1">IFERROR(IF((VLOOKUP($E28,'NEA Backsheet'!$D$5:$CB$183,G$9,FALSE))="","",(VLOOKUP($E28,'NEA Backsheet'!$D$5:$CB$183,G$9,FALSE))),"")</f>
        <v>46531.59240725392</v>
      </c>
      <c r="H28" s="121">
        <f ca="1">IFERROR(IF((VLOOKUP($E28,'NEA Backsheet'!$D$5:$CB$183,H$9,FALSE))="","",(VLOOKUP($E28,'NEA Backsheet'!$D$5:$CB$183,H$9,FALSE))),"")</f>
        <v>45554.234691112993</v>
      </c>
      <c r="I28" s="121">
        <f ca="1">IFERROR(IF((VLOOKUP($E28,'NEA Backsheet'!$D$5:$CB$183,I$9,FALSE))="","",(VLOOKUP($E28,'NEA Backsheet'!$D$5:$CB$183,I$9,FALSE))),"")</f>
        <v>46776.40460195511</v>
      </c>
      <c r="J28" s="122">
        <f ca="1">IFERROR(IF((VLOOKUP($E28,'NEA Backsheet'!$D$5:$CB$183,J$9,FALSE))="","",(VLOOKUP($E28,'NEA Backsheet'!$D$5:$CB$183,J$9,FALSE))),"")</f>
        <v>46246.344579119759</v>
      </c>
      <c r="K28" s="120">
        <f ca="1">IFERROR(IF((VLOOKUP($E28,'NEA Backsheet'!$D$5:$CB$183,K$9,FALSE))="","",(VLOOKUP($E28,'NEA Backsheet'!$D$5:$CB$183,K$9,FALSE))),"")</f>
        <v>109451.27576821671</v>
      </c>
      <c r="L28" s="121">
        <f ca="1">IFERROR(IF((VLOOKUP($E28,'NEA Backsheet'!$D$5:$CB$183,L$9,FALSE))="","",(VLOOKUP($E28,'NEA Backsheet'!$D$5:$CB$183,L$9,FALSE))),"")</f>
        <v>108369.5556039935</v>
      </c>
      <c r="M28" s="121">
        <f ca="1">IFERROR(IF((VLOOKUP($E28,'NEA Backsheet'!$D$5:$CB$183,M$9,FALSE))="","",(VLOOKUP($E28,'NEA Backsheet'!$D$5:$CB$183,M$9,FALSE))),"")</f>
        <v>113758.11127283137</v>
      </c>
      <c r="N28" s="123">
        <f ca="1">IFERROR(IF((VLOOKUP($E28,'NEA Backsheet'!$D$5:$CB$183,N$9,FALSE))="","",(VLOOKUP($E28,'NEA Backsheet'!$D$5:$CB$183,N$9,FALSE))),"")</f>
        <v>112564.23139056495</v>
      </c>
      <c r="O28" s="120">
        <f ca="1">IFERROR(IF((VLOOKUP($E28,'NEA Backsheet'!$D$5:$CB$183,O$9,FALSE))="","",(VLOOKUP($E28,'NEA Backsheet'!$D$5:$CB$183,O$9,FALSE))),"")</f>
        <v>155982.86817547062</v>
      </c>
      <c r="P28" s="124">
        <f ca="1">IFERROR(IF((VLOOKUP($E28,'NEA Backsheet'!$D$5:$CB$183,P$9,FALSE))="","",(VLOOKUP($E28,'NEA Backsheet'!$D$5:$CB$183,P$9,FALSE))),"")</f>
        <v>153923.79029510653</v>
      </c>
      <c r="Q28" s="121">
        <f ca="1">IFERROR(IF((VLOOKUP($E28,'NEA Backsheet'!$D$5:$CB$183,Q$9,FALSE))="","",(VLOOKUP($E28,'NEA Backsheet'!$D$5:$CB$183,Q$9,FALSE))),"")</f>
        <v>160534.51587478654</v>
      </c>
      <c r="R28" s="123">
        <f ca="1">IFERROR(IF((VLOOKUP($E28,'NEA Backsheet'!$D$5:$CB$183,R$9,FALSE))="","",(VLOOKUP($E28,'NEA Backsheet'!$D$5:$CB$183,R$9,FALSE))),"")</f>
        <v>158810.57596968469</v>
      </c>
    </row>
    <row r="29" spans="1:18" ht="15" customHeight="1" x14ac:dyDescent="0.3">
      <c r="A29" s="57">
        <v>16</v>
      </c>
      <c r="B29" s="97" t="str">
        <f ca="1">IFERROR(IF((VLOOKUP($E29,'Org List'!$AJ$10:$AL$188,3,FALSE))="","",(VLOOKUP($E29,'Org List'!$AJ$10:$AL$188,3,FALSE))),"")</f>
        <v>NHS England North (Cumbria And North East)</v>
      </c>
      <c r="C29" s="98" t="str">
        <f ca="1">IFERROR(IF((VLOOKUP($E29,'Org List'!$AO$10:$AQ$188,3,FALSE))="","",(VLOOKUP($E29,'Org List'!$AO$10:$AQ$188,3,FALSE))),"")</f>
        <v/>
      </c>
      <c r="D29" s="113" t="str">
        <f ca="1">IFERROR(IF((VLOOKUP($E29,'Org List'!$AT$10:$AV$188,3,FALSE))="","",(VLOOKUP($E29,'Org List'!$AT$10:$AV$188,3,FALSE))),"")</f>
        <v>NHS England North (Cumbria And North East)</v>
      </c>
      <c r="E29" s="97" t="str">
        <f t="shared" ca="1" si="0"/>
        <v>Q74</v>
      </c>
      <c r="F29" s="99" t="str">
        <f ca="1">IF(E29="","",VLOOKUP(E29,'Org List'!$J$9:$K$488,2,0))</f>
        <v>NHS England North (Cumbria And North East)</v>
      </c>
      <c r="G29" s="120">
        <f ca="1">IFERROR(IF((VLOOKUP($E29,'NEA Backsheet'!$D$5:$CB$183,G$9,FALSE))="","",(VLOOKUP($E29,'NEA Backsheet'!$D$5:$CB$183,G$9,FALSE))),"")</f>
        <v>33347.137002073643</v>
      </c>
      <c r="H29" s="121">
        <f ca="1">IFERROR(IF((VLOOKUP($E29,'NEA Backsheet'!$D$5:$CB$183,H$9,FALSE))="","",(VLOOKUP($E29,'NEA Backsheet'!$D$5:$CB$183,H$9,FALSE))),"")</f>
        <v>33104.442255337744</v>
      </c>
      <c r="I29" s="121">
        <f ca="1">IFERROR(IF((VLOOKUP($E29,'NEA Backsheet'!$D$5:$CB$183,I$9,FALSE))="","",(VLOOKUP($E29,'NEA Backsheet'!$D$5:$CB$183,I$9,FALSE))),"")</f>
        <v>35513.48655375377</v>
      </c>
      <c r="J29" s="122">
        <f ca="1">IFERROR(IF((VLOOKUP($E29,'NEA Backsheet'!$D$5:$CB$183,J$9,FALSE))="","",(VLOOKUP($E29,'NEA Backsheet'!$D$5:$CB$183,J$9,FALSE))),"")</f>
        <v>34951.596524880428</v>
      </c>
      <c r="K29" s="120">
        <f ca="1">IFERROR(IF((VLOOKUP($E29,'NEA Backsheet'!$D$5:$CB$183,K$9,FALSE))="","",(VLOOKUP($E29,'NEA Backsheet'!$D$5:$CB$183,K$9,FALSE))),"")</f>
        <v>65273.129061578868</v>
      </c>
      <c r="L29" s="121">
        <f ca="1">IFERROR(IF((VLOOKUP($E29,'NEA Backsheet'!$D$5:$CB$183,L$9,FALSE))="","",(VLOOKUP($E29,'NEA Backsheet'!$D$5:$CB$183,L$9,FALSE))),"")</f>
        <v>64454.411001071407</v>
      </c>
      <c r="M29" s="121">
        <f ca="1">IFERROR(IF((VLOOKUP($E29,'NEA Backsheet'!$D$5:$CB$183,M$9,FALSE))="","",(VLOOKUP($E29,'NEA Backsheet'!$D$5:$CB$183,M$9,FALSE))),"")</f>
        <v>68061.198311047003</v>
      </c>
      <c r="N29" s="123">
        <f ca="1">IFERROR(IF((VLOOKUP($E29,'NEA Backsheet'!$D$5:$CB$183,N$9,FALSE))="","",(VLOOKUP($E29,'NEA Backsheet'!$D$5:$CB$183,N$9,FALSE))),"")</f>
        <v>69217.632526032714</v>
      </c>
      <c r="O29" s="120">
        <f ca="1">IFERROR(IF((VLOOKUP($E29,'NEA Backsheet'!$D$5:$CB$183,O$9,FALSE))="","",(VLOOKUP($E29,'NEA Backsheet'!$D$5:$CB$183,O$9,FALSE))),"")</f>
        <v>98620.266063652525</v>
      </c>
      <c r="P29" s="124">
        <f ca="1">IFERROR(IF((VLOOKUP($E29,'NEA Backsheet'!$D$5:$CB$183,P$9,FALSE))="","",(VLOOKUP($E29,'NEA Backsheet'!$D$5:$CB$183,P$9,FALSE))),"")</f>
        <v>97558.853256409144</v>
      </c>
      <c r="Q29" s="121">
        <f ca="1">IFERROR(IF((VLOOKUP($E29,'NEA Backsheet'!$D$5:$CB$183,Q$9,FALSE))="","",(VLOOKUP($E29,'NEA Backsheet'!$D$5:$CB$183,Q$9,FALSE))),"")</f>
        <v>103574.68486480077</v>
      </c>
      <c r="R29" s="123">
        <f ca="1">IFERROR(IF((VLOOKUP($E29,'NEA Backsheet'!$D$5:$CB$183,R$9,FALSE))="","",(VLOOKUP($E29,'NEA Backsheet'!$D$5:$CB$183,R$9,FALSE))),"")</f>
        <v>104169.22905091316</v>
      </c>
    </row>
    <row r="30" spans="1:18" ht="15" customHeight="1" x14ac:dyDescent="0.3">
      <c r="A30" s="57">
        <v>17</v>
      </c>
      <c r="B30" s="97" t="str">
        <f ca="1">IFERROR(IF((VLOOKUP($E30,'Org List'!$AJ$10:$AL$188,3,FALSE))="","",(VLOOKUP($E30,'Org List'!$AJ$10:$AL$188,3,FALSE))),"")</f>
        <v>NHS England North (Cheshire And Merseyside)</v>
      </c>
      <c r="C30" s="98" t="str">
        <f ca="1">IFERROR(IF((VLOOKUP($E30,'Org List'!$AO$10:$AQ$188,3,FALSE))="","",(VLOOKUP($E30,'Org List'!$AO$10:$AQ$188,3,FALSE))),"")</f>
        <v/>
      </c>
      <c r="D30" s="113" t="str">
        <f ca="1">IFERROR(IF((VLOOKUP($E30,'Org List'!$AT$10:$AV$188,3,FALSE))="","",(VLOOKUP($E30,'Org List'!$AT$10:$AV$188,3,FALSE))),"")</f>
        <v>NHS England North (Cheshire And Merseyside)</v>
      </c>
      <c r="E30" s="97" t="str">
        <f t="shared" ca="1" si="0"/>
        <v>Q75</v>
      </c>
      <c r="F30" s="99" t="str">
        <f ca="1">IF(E30="","",VLOOKUP(E30,'Org List'!$J$9:$K$488,2,0))</f>
        <v>NHS England North (Cheshire And Merseyside)</v>
      </c>
      <c r="G30" s="120">
        <f ca="1">IFERROR(IF((VLOOKUP($E30,'NEA Backsheet'!$D$5:$CB$183,G$9,FALSE))="","",(VLOOKUP($E30,'NEA Backsheet'!$D$5:$CB$183,G$9,FALSE))),"")</f>
        <v>32301.537307823248</v>
      </c>
      <c r="H30" s="121">
        <f ca="1">IFERROR(IF((VLOOKUP($E30,'NEA Backsheet'!$D$5:$CB$183,H$9,FALSE))="","",(VLOOKUP($E30,'NEA Backsheet'!$D$5:$CB$183,H$9,FALSE))),"")</f>
        <v>34256.139716191494</v>
      </c>
      <c r="I30" s="121">
        <f ca="1">IFERROR(IF((VLOOKUP($E30,'NEA Backsheet'!$D$5:$CB$183,I$9,FALSE))="","",(VLOOKUP($E30,'NEA Backsheet'!$D$5:$CB$183,I$9,FALSE))),"")</f>
        <v>35019.718854169223</v>
      </c>
      <c r="J30" s="122">
        <f ca="1">IFERROR(IF((VLOOKUP($E30,'NEA Backsheet'!$D$5:$CB$183,J$9,FALSE))="","",(VLOOKUP($E30,'NEA Backsheet'!$D$5:$CB$183,J$9,FALSE))),"")</f>
        <v>34873.099661608459</v>
      </c>
      <c r="K30" s="120">
        <f ca="1">IFERROR(IF((VLOOKUP($E30,'NEA Backsheet'!$D$5:$CB$183,K$9,FALSE))="","",(VLOOKUP($E30,'NEA Backsheet'!$D$5:$CB$183,K$9,FALSE))),"")</f>
        <v>55247.145197324069</v>
      </c>
      <c r="L30" s="121">
        <f ca="1">IFERROR(IF((VLOOKUP($E30,'NEA Backsheet'!$D$5:$CB$183,L$9,FALSE))="","",(VLOOKUP($E30,'NEA Backsheet'!$D$5:$CB$183,L$9,FALSE))),"")</f>
        <v>54516.341811910766</v>
      </c>
      <c r="M30" s="121">
        <f ca="1">IFERROR(IF((VLOOKUP($E30,'NEA Backsheet'!$D$5:$CB$183,M$9,FALSE))="","",(VLOOKUP($E30,'NEA Backsheet'!$D$5:$CB$183,M$9,FALSE))),"")</f>
        <v>56964.131194623929</v>
      </c>
      <c r="N30" s="123">
        <f ca="1">IFERROR(IF((VLOOKUP($E30,'NEA Backsheet'!$D$5:$CB$183,N$9,FALSE))="","",(VLOOKUP($E30,'NEA Backsheet'!$D$5:$CB$183,N$9,FALSE))),"")</f>
        <v>56891.196453800418</v>
      </c>
      <c r="O30" s="120">
        <f ca="1">IFERROR(IF((VLOOKUP($E30,'NEA Backsheet'!$D$5:$CB$183,O$9,FALSE))="","",(VLOOKUP($E30,'NEA Backsheet'!$D$5:$CB$183,O$9,FALSE))),"")</f>
        <v>87548.682505147328</v>
      </c>
      <c r="P30" s="124">
        <f ca="1">IFERROR(IF((VLOOKUP($E30,'NEA Backsheet'!$D$5:$CB$183,P$9,FALSE))="","",(VLOOKUP($E30,'NEA Backsheet'!$D$5:$CB$183,P$9,FALSE))),"")</f>
        <v>88772.481528102246</v>
      </c>
      <c r="Q30" s="121">
        <f ca="1">IFERROR(IF((VLOOKUP($E30,'NEA Backsheet'!$D$5:$CB$183,Q$9,FALSE))="","",(VLOOKUP($E30,'NEA Backsheet'!$D$5:$CB$183,Q$9,FALSE))),"")</f>
        <v>91983.850048793145</v>
      </c>
      <c r="R30" s="123">
        <f ca="1">IFERROR(IF((VLOOKUP($E30,'NEA Backsheet'!$D$5:$CB$183,R$9,FALSE))="","",(VLOOKUP($E30,'NEA Backsheet'!$D$5:$CB$183,R$9,FALSE))),"")</f>
        <v>91764.296115408855</v>
      </c>
    </row>
    <row r="31" spans="1:18" ht="15" customHeight="1" x14ac:dyDescent="0.3">
      <c r="A31" s="57">
        <v>18</v>
      </c>
      <c r="B31" s="97" t="str">
        <f ca="1">IFERROR(IF((VLOOKUP($E31,'Org List'!$AJ$10:$AL$188,3,FALSE))="","",(VLOOKUP($E31,'Org List'!$AJ$10:$AL$188,3,FALSE))),"")</f>
        <v>NHS England North (Greater Manchester)</v>
      </c>
      <c r="C31" s="98" t="str">
        <f ca="1">IFERROR(IF((VLOOKUP($E31,'Org List'!$AO$10:$AQ$188,3,FALSE))="","",(VLOOKUP($E31,'Org List'!$AO$10:$AQ$188,3,FALSE))),"")</f>
        <v/>
      </c>
      <c r="D31" s="113" t="str">
        <f ca="1">IFERROR(IF((VLOOKUP($E31,'Org List'!$AT$10:$AV$188,3,FALSE))="","",(VLOOKUP($E31,'Org List'!$AT$10:$AV$188,3,FALSE))),"")</f>
        <v>NHS England North (Greater Manchester)</v>
      </c>
      <c r="E31" s="97" t="str">
        <f t="shared" ca="1" si="0"/>
        <v>Q83</v>
      </c>
      <c r="F31" s="99" t="str">
        <f ca="1">IF(E31="","",VLOOKUP(E31,'Org List'!$J$9:$K$488,2,0))</f>
        <v>NHS England North (Greater Manchester)</v>
      </c>
      <c r="G31" s="120">
        <f ca="1">IFERROR(IF((VLOOKUP($E31,'NEA Backsheet'!$D$5:$CB$183,G$9,FALSE))="","",(VLOOKUP($E31,'NEA Backsheet'!$D$5:$CB$183,G$9,FALSE))),"")</f>
        <v>33842.39055944611</v>
      </c>
      <c r="H31" s="121">
        <f ca="1">IFERROR(IF((VLOOKUP($E31,'NEA Backsheet'!$D$5:$CB$183,H$9,FALSE))="","",(VLOOKUP($E31,'NEA Backsheet'!$D$5:$CB$183,H$9,FALSE))),"")</f>
        <v>33093.774451256024</v>
      </c>
      <c r="I31" s="121">
        <f ca="1">IFERROR(IF((VLOOKUP($E31,'NEA Backsheet'!$D$5:$CB$183,I$9,FALSE))="","",(VLOOKUP($E31,'NEA Backsheet'!$D$5:$CB$183,I$9,FALSE))),"")</f>
        <v>34840.080784238831</v>
      </c>
      <c r="J31" s="122">
        <f ca="1">IFERROR(IF((VLOOKUP($E31,'NEA Backsheet'!$D$5:$CB$183,J$9,FALSE))="","",(VLOOKUP($E31,'NEA Backsheet'!$D$5:$CB$183,J$9,FALSE))),"")</f>
        <v>34379.661053715943</v>
      </c>
      <c r="K31" s="120">
        <f ca="1">IFERROR(IF((VLOOKUP($E31,'NEA Backsheet'!$D$5:$CB$183,K$9,FALSE))="","",(VLOOKUP($E31,'NEA Backsheet'!$D$5:$CB$183,K$9,FALSE))),"")</f>
        <v>58905.234965690834</v>
      </c>
      <c r="L31" s="121">
        <f ca="1">IFERROR(IF((VLOOKUP($E31,'NEA Backsheet'!$D$5:$CB$183,L$9,FALSE))="","",(VLOOKUP($E31,'NEA Backsheet'!$D$5:$CB$183,L$9,FALSE))),"")</f>
        <v>57524.23630371238</v>
      </c>
      <c r="M31" s="121">
        <f ca="1">IFERROR(IF((VLOOKUP($E31,'NEA Backsheet'!$D$5:$CB$183,M$9,FALSE))="","",(VLOOKUP($E31,'NEA Backsheet'!$D$5:$CB$183,M$9,FALSE))),"")</f>
        <v>59594.840497087585</v>
      </c>
      <c r="N31" s="123">
        <f ca="1">IFERROR(IF((VLOOKUP($E31,'NEA Backsheet'!$D$5:$CB$183,N$9,FALSE))="","",(VLOOKUP($E31,'NEA Backsheet'!$D$5:$CB$183,N$9,FALSE))),"")</f>
        <v>59663.510067703843</v>
      </c>
      <c r="O31" s="120">
        <f ca="1">IFERROR(IF((VLOOKUP($E31,'NEA Backsheet'!$D$5:$CB$183,O$9,FALSE))="","",(VLOOKUP($E31,'NEA Backsheet'!$D$5:$CB$183,O$9,FALSE))),"")</f>
        <v>92747.625525136944</v>
      </c>
      <c r="P31" s="124">
        <f ca="1">IFERROR(IF((VLOOKUP($E31,'NEA Backsheet'!$D$5:$CB$183,P$9,FALSE))="","",(VLOOKUP($E31,'NEA Backsheet'!$D$5:$CB$183,P$9,FALSE))),"")</f>
        <v>90618.010754968389</v>
      </c>
      <c r="Q31" s="121">
        <f ca="1">IFERROR(IF((VLOOKUP($E31,'NEA Backsheet'!$D$5:$CB$183,Q$9,FALSE))="","",(VLOOKUP($E31,'NEA Backsheet'!$D$5:$CB$183,Q$9,FALSE))),"")</f>
        <v>94434.921281326417</v>
      </c>
      <c r="R31" s="123">
        <f ca="1">IFERROR(IF((VLOOKUP($E31,'NEA Backsheet'!$D$5:$CB$183,R$9,FALSE))="","",(VLOOKUP($E31,'NEA Backsheet'!$D$5:$CB$183,R$9,FALSE))),"")</f>
        <v>94043.171121419786</v>
      </c>
    </row>
    <row r="32" spans="1:18" ht="15" customHeight="1" x14ac:dyDescent="0.3">
      <c r="A32" s="57">
        <v>19</v>
      </c>
      <c r="B32" s="97" t="str">
        <f ca="1">IFERROR(IF((VLOOKUP($E32,'Org List'!$AJ$10:$AL$188,3,FALSE))="","",(VLOOKUP($E32,'Org List'!$AJ$10:$AL$188,3,FALSE))),"")</f>
        <v>NHS England North (Lancashire)</v>
      </c>
      <c r="C32" s="98" t="str">
        <f ca="1">IFERROR(IF((VLOOKUP($E32,'Org List'!$AO$10:$AQ$188,3,FALSE))="","",(VLOOKUP($E32,'Org List'!$AO$10:$AQ$188,3,FALSE))),"")</f>
        <v/>
      </c>
      <c r="D32" s="113" t="str">
        <f ca="1">IFERROR(IF((VLOOKUP($E32,'Org List'!$AT$10:$AV$188,3,FALSE))="","",(VLOOKUP($E32,'Org List'!$AT$10:$AV$188,3,FALSE))),"")</f>
        <v>NHS England North (Lancashire)</v>
      </c>
      <c r="E32" s="97" t="str">
        <f t="shared" ca="1" si="0"/>
        <v>Q84</v>
      </c>
      <c r="F32" s="99" t="str">
        <f ca="1">IF(E32="","",VLOOKUP(E32,'Org List'!$J$9:$K$488,2,0))</f>
        <v>NHS England North (Lancashire)</v>
      </c>
      <c r="G32" s="120">
        <f ca="1">IFERROR(IF((VLOOKUP($E32,'NEA Backsheet'!$D$5:$CB$183,G$9,FALSE))="","",(VLOOKUP($E32,'NEA Backsheet'!$D$5:$CB$183,G$9,FALSE))),"")</f>
        <v>14007.594319864635</v>
      </c>
      <c r="H32" s="121">
        <f ca="1">IFERROR(IF((VLOOKUP($E32,'NEA Backsheet'!$D$5:$CB$183,H$9,FALSE))="","",(VLOOKUP($E32,'NEA Backsheet'!$D$5:$CB$183,H$9,FALSE))),"")</f>
        <v>13924.232017192378</v>
      </c>
      <c r="I32" s="121">
        <f ca="1">IFERROR(IF((VLOOKUP($E32,'NEA Backsheet'!$D$5:$CB$183,I$9,FALSE))="","",(VLOOKUP($E32,'NEA Backsheet'!$D$5:$CB$183,I$9,FALSE))),"")</f>
        <v>16675.632220126416</v>
      </c>
      <c r="J32" s="122">
        <f ca="1">IFERROR(IF((VLOOKUP($E32,'NEA Backsheet'!$D$5:$CB$183,J$9,FALSE))="","",(VLOOKUP($E32,'NEA Backsheet'!$D$5:$CB$183,J$9,FALSE))),"")</f>
        <v>16837.404589328085</v>
      </c>
      <c r="K32" s="120">
        <f ca="1">IFERROR(IF((VLOOKUP($E32,'NEA Backsheet'!$D$5:$CB$183,K$9,FALSE))="","",(VLOOKUP($E32,'NEA Backsheet'!$D$5:$CB$183,K$9,FALSE))),"")</f>
        <v>30976.138867967864</v>
      </c>
      <c r="L32" s="121">
        <f ca="1">IFERROR(IF((VLOOKUP($E32,'NEA Backsheet'!$D$5:$CB$183,L$9,FALSE))="","",(VLOOKUP($E32,'NEA Backsheet'!$D$5:$CB$183,L$9,FALSE))),"")</f>
        <v>30203.427758587721</v>
      </c>
      <c r="M32" s="121">
        <f ca="1">IFERROR(IF((VLOOKUP($E32,'NEA Backsheet'!$D$5:$CB$183,M$9,FALSE))="","",(VLOOKUP($E32,'NEA Backsheet'!$D$5:$CB$183,M$9,FALSE))),"")</f>
        <v>32288.321348166177</v>
      </c>
      <c r="N32" s="123">
        <f ca="1">IFERROR(IF((VLOOKUP($E32,'NEA Backsheet'!$D$5:$CB$183,N$9,FALSE))="","",(VLOOKUP($E32,'NEA Backsheet'!$D$5:$CB$183,N$9,FALSE))),"")</f>
        <v>31641.297972862034</v>
      </c>
      <c r="O32" s="120">
        <f ca="1">IFERROR(IF((VLOOKUP($E32,'NEA Backsheet'!$D$5:$CB$183,O$9,FALSE))="","",(VLOOKUP($E32,'NEA Backsheet'!$D$5:$CB$183,O$9,FALSE))),"")</f>
        <v>44983.733187832506</v>
      </c>
      <c r="P32" s="124">
        <f ca="1">IFERROR(IF((VLOOKUP($E32,'NEA Backsheet'!$D$5:$CB$183,P$9,FALSE))="","",(VLOOKUP($E32,'NEA Backsheet'!$D$5:$CB$183,P$9,FALSE))),"")</f>
        <v>44127.659775780099</v>
      </c>
      <c r="Q32" s="121">
        <f ca="1">IFERROR(IF((VLOOKUP($E32,'NEA Backsheet'!$D$5:$CB$183,Q$9,FALSE))="","",(VLOOKUP($E32,'NEA Backsheet'!$D$5:$CB$183,Q$9,FALSE))),"")</f>
        <v>48963.953568292593</v>
      </c>
      <c r="R32" s="123">
        <f ca="1">IFERROR(IF((VLOOKUP($E32,'NEA Backsheet'!$D$5:$CB$183,R$9,FALSE))="","",(VLOOKUP($E32,'NEA Backsheet'!$D$5:$CB$183,R$9,FALSE))),"")</f>
        <v>48478.702562190127</v>
      </c>
    </row>
    <row r="33" spans="1:18" ht="15" customHeight="1" x14ac:dyDescent="0.3">
      <c r="A33" s="57">
        <v>20</v>
      </c>
      <c r="B33" s="97" t="str">
        <f ca="1">IFERROR(IF((VLOOKUP($E33,'Org List'!$AJ$10:$AL$188,3,FALSE))="","",(VLOOKUP($E33,'Org List'!$AJ$10:$AL$188,3,FALSE))),"")</f>
        <v>NHS England Midlands And East (North Midlands)</v>
      </c>
      <c r="C33" s="98" t="str">
        <f ca="1">IFERROR(IF((VLOOKUP($E33,'Org List'!$AO$10:$AQ$188,3,FALSE))="","",(VLOOKUP($E33,'Org List'!$AO$10:$AQ$188,3,FALSE))),"")</f>
        <v/>
      </c>
      <c r="D33" s="113" t="str">
        <f ca="1">IFERROR(IF((VLOOKUP($E33,'Org List'!$AT$10:$AV$188,3,FALSE))="","",(VLOOKUP($E33,'Org List'!$AT$10:$AV$188,3,FALSE))),"")</f>
        <v>NHS England Midlands And East (North Midlands)</v>
      </c>
      <c r="E33" s="97" t="str">
        <f t="shared" ca="1" si="0"/>
        <v>Q76</v>
      </c>
      <c r="F33" s="99" t="str">
        <f ca="1">IF(E33="","",VLOOKUP(E33,'Org List'!$J$9:$K$488,2,0))</f>
        <v>NHS England Midlands And East (North Midlands)</v>
      </c>
      <c r="G33" s="120">
        <f ca="1">IFERROR(IF((VLOOKUP($E33,'NEA Backsheet'!$D$5:$CB$183,G$9,FALSE))="","",(VLOOKUP($E33,'NEA Backsheet'!$D$5:$CB$183,G$9,FALSE))),"")</f>
        <v>34696.749545161983</v>
      </c>
      <c r="H33" s="121">
        <f ca="1">IFERROR(IF((VLOOKUP($E33,'NEA Backsheet'!$D$5:$CB$183,H$9,FALSE))="","",(VLOOKUP($E33,'NEA Backsheet'!$D$5:$CB$183,H$9,FALSE))),"")</f>
        <v>35837.436245748286</v>
      </c>
      <c r="I33" s="121">
        <f ca="1">IFERROR(IF((VLOOKUP($E33,'NEA Backsheet'!$D$5:$CB$183,I$9,FALSE))="","",(VLOOKUP($E33,'NEA Backsheet'!$D$5:$CB$183,I$9,FALSE))),"")</f>
        <v>38915.290084796587</v>
      </c>
      <c r="J33" s="122">
        <f ca="1">IFERROR(IF((VLOOKUP($E33,'NEA Backsheet'!$D$5:$CB$183,J$9,FALSE))="","",(VLOOKUP($E33,'NEA Backsheet'!$D$5:$CB$183,J$9,FALSE))),"")</f>
        <v>38997.845243353171</v>
      </c>
      <c r="K33" s="120">
        <f ca="1">IFERROR(IF((VLOOKUP($E33,'NEA Backsheet'!$D$5:$CB$183,K$9,FALSE))="","",(VLOOKUP($E33,'NEA Backsheet'!$D$5:$CB$183,K$9,FALSE))),"")</f>
        <v>73791.363504417779</v>
      </c>
      <c r="L33" s="121">
        <f ca="1">IFERROR(IF((VLOOKUP($E33,'NEA Backsheet'!$D$5:$CB$183,L$9,FALSE))="","",(VLOOKUP($E33,'NEA Backsheet'!$D$5:$CB$183,L$9,FALSE))),"")</f>
        <v>74451.368109707269</v>
      </c>
      <c r="M33" s="121">
        <f ca="1">IFERROR(IF((VLOOKUP($E33,'NEA Backsheet'!$D$5:$CB$183,M$9,FALSE))="","",(VLOOKUP($E33,'NEA Backsheet'!$D$5:$CB$183,M$9,FALSE))),"")</f>
        <v>77760.481921025232</v>
      </c>
      <c r="N33" s="123">
        <f ca="1">IFERROR(IF((VLOOKUP($E33,'NEA Backsheet'!$D$5:$CB$183,N$9,FALSE))="","",(VLOOKUP($E33,'NEA Backsheet'!$D$5:$CB$183,N$9,FALSE))),"")</f>
        <v>77865.866184104889</v>
      </c>
      <c r="O33" s="120">
        <f ca="1">IFERROR(IF((VLOOKUP($E33,'NEA Backsheet'!$D$5:$CB$183,O$9,FALSE))="","",(VLOOKUP($E33,'NEA Backsheet'!$D$5:$CB$183,O$9,FALSE))),"")</f>
        <v>108488.11304957976</v>
      </c>
      <c r="P33" s="124">
        <f ca="1">IFERROR(IF((VLOOKUP($E33,'NEA Backsheet'!$D$5:$CB$183,P$9,FALSE))="","",(VLOOKUP($E33,'NEA Backsheet'!$D$5:$CB$183,P$9,FALSE))),"")</f>
        <v>110288.80435545556</v>
      </c>
      <c r="Q33" s="121">
        <f ca="1">IFERROR(IF((VLOOKUP($E33,'NEA Backsheet'!$D$5:$CB$183,Q$9,FALSE))="","",(VLOOKUP($E33,'NEA Backsheet'!$D$5:$CB$183,Q$9,FALSE))),"")</f>
        <v>116675.77200582181</v>
      </c>
      <c r="R33" s="123">
        <f ca="1">IFERROR(IF((VLOOKUP($E33,'NEA Backsheet'!$D$5:$CB$183,R$9,FALSE))="","",(VLOOKUP($E33,'NEA Backsheet'!$D$5:$CB$183,R$9,FALSE))),"")</f>
        <v>116863.71142745804</v>
      </c>
    </row>
    <row r="34" spans="1:18" ht="15" customHeight="1" x14ac:dyDescent="0.3">
      <c r="A34" s="57">
        <v>21</v>
      </c>
      <c r="B34" s="97" t="str">
        <f ca="1">IFERROR(IF((VLOOKUP($E34,'Org List'!$AJ$10:$AL$188,3,FALSE))="","",(VLOOKUP($E34,'Org List'!$AJ$10:$AL$188,3,FALSE))),"")</f>
        <v>NHS England Midlands And East (West Midlands)</v>
      </c>
      <c r="C34" s="98" t="str">
        <f ca="1">IFERROR(IF((VLOOKUP($E34,'Org List'!$AO$10:$AQ$188,3,FALSE))="","",(VLOOKUP($E34,'Org List'!$AO$10:$AQ$188,3,FALSE))),"")</f>
        <v/>
      </c>
      <c r="D34" s="113" t="str">
        <f ca="1">IFERROR(IF((VLOOKUP($E34,'Org List'!$AT$10:$AV$188,3,FALSE))="","",(VLOOKUP($E34,'Org List'!$AT$10:$AV$188,3,FALSE))),"")</f>
        <v>NHS England Midlands And East (West Midlands)</v>
      </c>
      <c r="E34" s="97" t="str">
        <f t="shared" ca="1" si="0"/>
        <v>Q77</v>
      </c>
      <c r="F34" s="99" t="str">
        <f ca="1">IF(E34="","",VLOOKUP(E34,'Org List'!$J$9:$K$488,2,0))</f>
        <v>NHS England Midlands And East (West Midlands)</v>
      </c>
      <c r="G34" s="120">
        <f ca="1">IFERROR(IF((VLOOKUP($E34,'NEA Backsheet'!$D$5:$CB$183,G$9,FALSE))="","",(VLOOKUP($E34,'NEA Backsheet'!$D$5:$CB$183,G$9,FALSE))),"")</f>
        <v>40539.89985529281</v>
      </c>
      <c r="H34" s="121">
        <f ca="1">IFERROR(IF((VLOOKUP($E34,'NEA Backsheet'!$D$5:$CB$183,H$9,FALSE))="","",(VLOOKUP($E34,'NEA Backsheet'!$D$5:$CB$183,H$9,FALSE))),"")</f>
        <v>41417.612661564817</v>
      </c>
      <c r="I34" s="121">
        <f ca="1">IFERROR(IF((VLOOKUP($E34,'NEA Backsheet'!$D$5:$CB$183,I$9,FALSE))="","",(VLOOKUP($E34,'NEA Backsheet'!$D$5:$CB$183,I$9,FALSE))),"")</f>
        <v>43861.489525478355</v>
      </c>
      <c r="J34" s="122">
        <f ca="1">IFERROR(IF((VLOOKUP($E34,'NEA Backsheet'!$D$5:$CB$183,J$9,FALSE))="","",(VLOOKUP($E34,'NEA Backsheet'!$D$5:$CB$183,J$9,FALSE))),"")</f>
        <v>42628.376398604261</v>
      </c>
      <c r="K34" s="120">
        <f ca="1">IFERROR(IF((VLOOKUP($E34,'NEA Backsheet'!$D$5:$CB$183,K$9,FALSE))="","",(VLOOKUP($E34,'NEA Backsheet'!$D$5:$CB$183,K$9,FALSE))),"")</f>
        <v>82982.698882702723</v>
      </c>
      <c r="L34" s="121">
        <f ca="1">IFERROR(IF((VLOOKUP($E34,'NEA Backsheet'!$D$5:$CB$183,L$9,FALSE))="","",(VLOOKUP($E34,'NEA Backsheet'!$D$5:$CB$183,L$9,FALSE))),"")</f>
        <v>84974.654226528</v>
      </c>
      <c r="M34" s="121">
        <f ca="1">IFERROR(IF((VLOOKUP($E34,'NEA Backsheet'!$D$5:$CB$183,M$9,FALSE))="","",(VLOOKUP($E34,'NEA Backsheet'!$D$5:$CB$183,M$9,FALSE))),"")</f>
        <v>86933.756185992417</v>
      </c>
      <c r="N34" s="123">
        <f ca="1">IFERROR(IF((VLOOKUP($E34,'NEA Backsheet'!$D$5:$CB$183,N$9,FALSE))="","",(VLOOKUP($E34,'NEA Backsheet'!$D$5:$CB$183,N$9,FALSE))),"")</f>
        <v>85016.970412348674</v>
      </c>
      <c r="O34" s="120">
        <f ca="1">IFERROR(IF((VLOOKUP($E34,'NEA Backsheet'!$D$5:$CB$183,O$9,FALSE))="","",(VLOOKUP($E34,'NEA Backsheet'!$D$5:$CB$183,O$9,FALSE))),"")</f>
        <v>123522.59873799552</v>
      </c>
      <c r="P34" s="124">
        <f ca="1">IFERROR(IF((VLOOKUP($E34,'NEA Backsheet'!$D$5:$CB$183,P$9,FALSE))="","",(VLOOKUP($E34,'NEA Backsheet'!$D$5:$CB$183,P$9,FALSE))),"")</f>
        <v>126392.26688809282</v>
      </c>
      <c r="Q34" s="121">
        <f ca="1">IFERROR(IF((VLOOKUP($E34,'NEA Backsheet'!$D$5:$CB$183,Q$9,FALSE))="","",(VLOOKUP($E34,'NEA Backsheet'!$D$5:$CB$183,Q$9,FALSE))),"")</f>
        <v>130795.24571147078</v>
      </c>
      <c r="R34" s="123">
        <f ca="1">IFERROR(IF((VLOOKUP($E34,'NEA Backsheet'!$D$5:$CB$183,R$9,FALSE))="","",(VLOOKUP($E34,'NEA Backsheet'!$D$5:$CB$183,R$9,FALSE))),"")</f>
        <v>127645.34681095296</v>
      </c>
    </row>
    <row r="35" spans="1:18" ht="15" customHeight="1" x14ac:dyDescent="0.3">
      <c r="A35" s="57">
        <v>22</v>
      </c>
      <c r="B35" s="97" t="str">
        <f ca="1">IFERROR(IF((VLOOKUP($E35,'Org List'!$AJ$10:$AL$188,3,FALSE))="","",(VLOOKUP($E35,'Org List'!$AJ$10:$AL$188,3,FALSE))),"")</f>
        <v>NHS England Midlands And East (Central Midlands)</v>
      </c>
      <c r="C35" s="98" t="str">
        <f ca="1">IFERROR(IF((VLOOKUP($E35,'Org List'!$AO$10:$AQ$188,3,FALSE))="","",(VLOOKUP($E35,'Org List'!$AO$10:$AQ$188,3,FALSE))),"")</f>
        <v/>
      </c>
      <c r="D35" s="113" t="str">
        <f ca="1">IFERROR(IF((VLOOKUP($E35,'Org List'!$AT$10:$AV$188,3,FALSE))="","",(VLOOKUP($E35,'Org List'!$AT$10:$AV$188,3,FALSE))),"")</f>
        <v>NHS England Midlands And East (Central Midlands)</v>
      </c>
      <c r="E35" s="97" t="str">
        <f t="shared" ca="1" si="0"/>
        <v>Q78</v>
      </c>
      <c r="F35" s="99" t="str">
        <f ca="1">IF(E35="","",VLOOKUP(E35,'Org List'!$J$9:$K$488,2,0))</f>
        <v>NHS England Midlands And East (Central Midlands)</v>
      </c>
      <c r="G35" s="120">
        <f ca="1">IFERROR(IF((VLOOKUP($E35,'NEA Backsheet'!$D$5:$CB$183,G$9,FALSE))="","",(VLOOKUP($E35,'NEA Backsheet'!$D$5:$CB$183,G$9,FALSE))),"")</f>
        <v>40516.390873498116</v>
      </c>
      <c r="H35" s="121">
        <f ca="1">IFERROR(IF((VLOOKUP($E35,'NEA Backsheet'!$D$5:$CB$183,H$9,FALSE))="","",(VLOOKUP($E35,'NEA Backsheet'!$D$5:$CB$183,H$9,FALSE))),"")</f>
        <v>40762.205839190683</v>
      </c>
      <c r="I35" s="121">
        <f ca="1">IFERROR(IF((VLOOKUP($E35,'NEA Backsheet'!$D$5:$CB$183,I$9,FALSE))="","",(VLOOKUP($E35,'NEA Backsheet'!$D$5:$CB$183,I$9,FALSE))),"")</f>
        <v>44688.112128579945</v>
      </c>
      <c r="J35" s="122">
        <f ca="1">IFERROR(IF((VLOOKUP($E35,'NEA Backsheet'!$D$5:$CB$183,J$9,FALSE))="","",(VLOOKUP($E35,'NEA Backsheet'!$D$5:$CB$183,J$9,FALSE))),"")</f>
        <v>41357.321122748639</v>
      </c>
      <c r="K35" s="120">
        <f ca="1">IFERROR(IF((VLOOKUP($E35,'NEA Backsheet'!$D$5:$CB$183,K$9,FALSE))="","",(VLOOKUP($E35,'NEA Backsheet'!$D$5:$CB$183,K$9,FALSE))),"")</f>
        <v>84980.594851689893</v>
      </c>
      <c r="L35" s="121">
        <f ca="1">IFERROR(IF((VLOOKUP($E35,'NEA Backsheet'!$D$5:$CB$183,L$9,FALSE))="","",(VLOOKUP($E35,'NEA Backsheet'!$D$5:$CB$183,L$9,FALSE))),"")</f>
        <v>84685.479727624625</v>
      </c>
      <c r="M35" s="121">
        <f ca="1">IFERROR(IF((VLOOKUP($E35,'NEA Backsheet'!$D$5:$CB$183,M$9,FALSE))="","",(VLOOKUP($E35,'NEA Backsheet'!$D$5:$CB$183,M$9,FALSE))),"")</f>
        <v>90050.251178044782</v>
      </c>
      <c r="N35" s="123">
        <f ca="1">IFERROR(IF((VLOOKUP($E35,'NEA Backsheet'!$D$5:$CB$183,N$9,FALSE))="","",(VLOOKUP($E35,'NEA Backsheet'!$D$5:$CB$183,N$9,FALSE))),"")</f>
        <v>89926.696389253659</v>
      </c>
      <c r="O35" s="120">
        <f ca="1">IFERROR(IF((VLOOKUP($E35,'NEA Backsheet'!$D$5:$CB$183,O$9,FALSE))="","",(VLOOKUP($E35,'NEA Backsheet'!$D$5:$CB$183,O$9,FALSE))),"")</f>
        <v>125496.98572518802</v>
      </c>
      <c r="P35" s="124">
        <f ca="1">IFERROR(IF((VLOOKUP($E35,'NEA Backsheet'!$D$5:$CB$183,P$9,FALSE))="","",(VLOOKUP($E35,'NEA Backsheet'!$D$5:$CB$183,P$9,FALSE))),"")</f>
        <v>125447.68556681527</v>
      </c>
      <c r="Q35" s="121">
        <f ca="1">IFERROR(IF((VLOOKUP($E35,'NEA Backsheet'!$D$5:$CB$183,Q$9,FALSE))="","",(VLOOKUP($E35,'NEA Backsheet'!$D$5:$CB$183,Q$9,FALSE))),"")</f>
        <v>134738.36330662473</v>
      </c>
      <c r="R35" s="123">
        <f ca="1">IFERROR(IF((VLOOKUP($E35,'NEA Backsheet'!$D$5:$CB$183,R$9,FALSE))="","",(VLOOKUP($E35,'NEA Backsheet'!$D$5:$CB$183,R$9,FALSE))),"")</f>
        <v>131284.01751200229</v>
      </c>
    </row>
    <row r="36" spans="1:18" ht="15" customHeight="1" x14ac:dyDescent="0.3">
      <c r="A36" s="57">
        <v>23</v>
      </c>
      <c r="B36" s="97" t="str">
        <f ca="1">IFERROR(IF((VLOOKUP($E36,'Org List'!$AJ$10:$AL$188,3,FALSE))="","",(VLOOKUP($E36,'Org List'!$AJ$10:$AL$188,3,FALSE))),"")</f>
        <v>NHS England Midlands And East (East)</v>
      </c>
      <c r="C36" s="98" t="str">
        <f ca="1">IFERROR(IF((VLOOKUP($E36,'Org List'!$AO$10:$AQ$188,3,FALSE))="","",(VLOOKUP($E36,'Org List'!$AO$10:$AQ$188,3,FALSE))),"")</f>
        <v/>
      </c>
      <c r="D36" s="113" t="str">
        <f ca="1">IFERROR(IF((VLOOKUP($E36,'Org List'!$AT$10:$AV$188,3,FALSE))="","",(VLOOKUP($E36,'Org List'!$AT$10:$AV$188,3,FALSE))),"")</f>
        <v>NHS England Midlands And East (East)</v>
      </c>
      <c r="E36" s="97" t="str">
        <f t="shared" ca="1" si="0"/>
        <v>Q79</v>
      </c>
      <c r="F36" s="99" t="str">
        <f ca="1">IF(E36="","",VLOOKUP(E36,'Org List'!$J$9:$K$488,2,0))</f>
        <v>NHS England Midlands And East (East)</v>
      </c>
      <c r="G36" s="120">
        <f ca="1">IFERROR(IF((VLOOKUP($E36,'NEA Backsheet'!$D$5:$CB$183,G$9,FALSE))="","",(VLOOKUP($E36,'NEA Backsheet'!$D$5:$CB$183,G$9,FALSE))),"")</f>
        <v>36052.619227731411</v>
      </c>
      <c r="H36" s="121">
        <f ca="1">IFERROR(IF((VLOOKUP($E36,'NEA Backsheet'!$D$5:$CB$183,H$9,FALSE))="","",(VLOOKUP($E36,'NEA Backsheet'!$D$5:$CB$183,H$9,FALSE))),"")</f>
        <v>37488.710008430593</v>
      </c>
      <c r="I36" s="121">
        <f ca="1">IFERROR(IF((VLOOKUP($E36,'NEA Backsheet'!$D$5:$CB$183,I$9,FALSE))="","",(VLOOKUP($E36,'NEA Backsheet'!$D$5:$CB$183,I$9,FALSE))),"")</f>
        <v>39852.49047337618</v>
      </c>
      <c r="J36" s="122">
        <f ca="1">IFERROR(IF((VLOOKUP($E36,'NEA Backsheet'!$D$5:$CB$183,J$9,FALSE))="","",(VLOOKUP($E36,'NEA Backsheet'!$D$5:$CB$183,J$9,FALSE))),"")</f>
        <v>38943.579861669721</v>
      </c>
      <c r="K36" s="120">
        <f ca="1">IFERROR(IF((VLOOKUP($E36,'NEA Backsheet'!$D$5:$CB$183,K$9,FALSE))="","",(VLOOKUP($E36,'NEA Backsheet'!$D$5:$CB$183,K$9,FALSE))),"")</f>
        <v>81233.914744184949</v>
      </c>
      <c r="L36" s="121">
        <f ca="1">IFERROR(IF((VLOOKUP($E36,'NEA Backsheet'!$D$5:$CB$183,L$9,FALSE))="","",(VLOOKUP($E36,'NEA Backsheet'!$D$5:$CB$183,L$9,FALSE))),"")</f>
        <v>80770.706282462241</v>
      </c>
      <c r="M36" s="121">
        <f ca="1">IFERROR(IF((VLOOKUP($E36,'NEA Backsheet'!$D$5:$CB$183,M$9,FALSE))="","",(VLOOKUP($E36,'NEA Backsheet'!$D$5:$CB$183,M$9,FALSE))),"")</f>
        <v>84157.395471328928</v>
      </c>
      <c r="N36" s="123">
        <f ca="1">IFERROR(IF((VLOOKUP($E36,'NEA Backsheet'!$D$5:$CB$183,N$9,FALSE))="","",(VLOOKUP($E36,'NEA Backsheet'!$D$5:$CB$183,N$9,FALSE))),"")</f>
        <v>84959.404922901944</v>
      </c>
      <c r="O36" s="120">
        <f ca="1">IFERROR(IF((VLOOKUP($E36,'NEA Backsheet'!$D$5:$CB$183,O$9,FALSE))="","",(VLOOKUP($E36,'NEA Backsheet'!$D$5:$CB$183,O$9,FALSE))),"")</f>
        <v>117286.53397191635</v>
      </c>
      <c r="P36" s="124">
        <f ca="1">IFERROR(IF((VLOOKUP($E36,'NEA Backsheet'!$D$5:$CB$183,P$9,FALSE))="","",(VLOOKUP($E36,'NEA Backsheet'!$D$5:$CB$183,P$9,FALSE))),"")</f>
        <v>118259.41629089283</v>
      </c>
      <c r="Q36" s="121">
        <f ca="1">IFERROR(IF((VLOOKUP($E36,'NEA Backsheet'!$D$5:$CB$183,Q$9,FALSE))="","",(VLOOKUP($E36,'NEA Backsheet'!$D$5:$CB$183,Q$9,FALSE))),"")</f>
        <v>124009.88594470512</v>
      </c>
      <c r="R36" s="123">
        <f ca="1">IFERROR(IF((VLOOKUP($E36,'NEA Backsheet'!$D$5:$CB$183,R$9,FALSE))="","",(VLOOKUP($E36,'NEA Backsheet'!$D$5:$CB$183,R$9,FALSE))),"")</f>
        <v>123902.98478457166</v>
      </c>
    </row>
    <row r="37" spans="1:18" ht="15" customHeight="1" x14ac:dyDescent="0.3">
      <c r="A37" s="57">
        <v>24</v>
      </c>
      <c r="B37" s="97" t="str">
        <f ca="1">IFERROR(IF((VLOOKUP($E37,'Org List'!$AJ$10:$AL$188,3,FALSE))="","",(VLOOKUP($E37,'Org List'!$AJ$10:$AL$188,3,FALSE))),"")</f>
        <v>NHS England South West (South West South)</v>
      </c>
      <c r="C37" s="98" t="str">
        <f ca="1">IFERROR(IF((VLOOKUP($E37,'Org List'!$AO$10:$AQ$188,3,FALSE))="","",(VLOOKUP($E37,'Org List'!$AO$10:$AQ$188,3,FALSE))),"")</f>
        <v/>
      </c>
      <c r="D37" s="113" t="str">
        <f ca="1">IFERROR(IF((VLOOKUP($E37,'Org List'!$AT$10:$AV$188,3,FALSE))="","",(VLOOKUP($E37,'Org List'!$AT$10:$AV$188,3,FALSE))),"")</f>
        <v>NHS England South West (South West South)</v>
      </c>
      <c r="E37" s="97" t="str">
        <f t="shared" ca="1" si="0"/>
        <v>Q85</v>
      </c>
      <c r="F37" s="99" t="str">
        <f ca="1">IF(E37="","",VLOOKUP(E37,'Org List'!$J$9:$K$488,2,0))</f>
        <v>NHS England South West (South West South)</v>
      </c>
      <c r="G37" s="120">
        <f ca="1">IFERROR(IF((VLOOKUP($E37,'NEA Backsheet'!$D$5:$CB$183,G$9,FALSE))="","",(VLOOKUP($E37,'NEA Backsheet'!$D$5:$CB$183,G$9,FALSE))),"")</f>
        <v>28990.559137559318</v>
      </c>
      <c r="H37" s="121">
        <f ca="1">IFERROR(IF((VLOOKUP($E37,'NEA Backsheet'!$D$5:$CB$183,H$9,FALSE))="","",(VLOOKUP($E37,'NEA Backsheet'!$D$5:$CB$183,H$9,FALSE))),"")</f>
        <v>28258.90715770558</v>
      </c>
      <c r="I37" s="121">
        <f ca="1">IFERROR(IF((VLOOKUP($E37,'NEA Backsheet'!$D$5:$CB$183,I$9,FALSE))="","",(VLOOKUP($E37,'NEA Backsheet'!$D$5:$CB$183,I$9,FALSE))),"")</f>
        <v>30252.184177676991</v>
      </c>
      <c r="J37" s="122">
        <f ca="1">IFERROR(IF((VLOOKUP($E37,'NEA Backsheet'!$D$5:$CB$183,J$9,FALSE))="","",(VLOOKUP($E37,'NEA Backsheet'!$D$5:$CB$183,J$9,FALSE))),"")</f>
        <v>28992.018877750746</v>
      </c>
      <c r="K37" s="120">
        <f ca="1">IFERROR(IF((VLOOKUP($E37,'NEA Backsheet'!$D$5:$CB$183,K$9,FALSE))="","",(VLOOKUP($E37,'NEA Backsheet'!$D$5:$CB$183,K$9,FALSE))),"")</f>
        <v>62424.508206480408</v>
      </c>
      <c r="L37" s="121">
        <f ca="1">IFERROR(IF((VLOOKUP($E37,'NEA Backsheet'!$D$5:$CB$183,L$9,FALSE))="","",(VLOOKUP($E37,'NEA Backsheet'!$D$5:$CB$183,L$9,FALSE))),"")</f>
        <v>60952.427803909086</v>
      </c>
      <c r="M37" s="121">
        <f ca="1">IFERROR(IF((VLOOKUP($E37,'NEA Backsheet'!$D$5:$CB$183,M$9,FALSE))="","",(VLOOKUP($E37,'NEA Backsheet'!$D$5:$CB$183,M$9,FALSE))),"")</f>
        <v>65416.105473779135</v>
      </c>
      <c r="N37" s="123">
        <f ca="1">IFERROR(IF((VLOOKUP($E37,'NEA Backsheet'!$D$5:$CB$183,N$9,FALSE))="","",(VLOOKUP($E37,'NEA Backsheet'!$D$5:$CB$183,N$9,FALSE))),"")</f>
        <v>65457.155217405685</v>
      </c>
      <c r="O37" s="120">
        <f ca="1">IFERROR(IF((VLOOKUP($E37,'NEA Backsheet'!$D$5:$CB$183,O$9,FALSE))="","",(VLOOKUP($E37,'NEA Backsheet'!$D$5:$CB$183,O$9,FALSE))),"")</f>
        <v>91415.067344039722</v>
      </c>
      <c r="P37" s="124">
        <f ca="1">IFERROR(IF((VLOOKUP($E37,'NEA Backsheet'!$D$5:$CB$183,P$9,FALSE))="","",(VLOOKUP($E37,'NEA Backsheet'!$D$5:$CB$183,P$9,FALSE))),"")</f>
        <v>89211.334961614673</v>
      </c>
      <c r="Q37" s="121">
        <f ca="1">IFERROR(IF((VLOOKUP($E37,'NEA Backsheet'!$D$5:$CB$183,Q$9,FALSE))="","",(VLOOKUP($E37,'NEA Backsheet'!$D$5:$CB$183,Q$9,FALSE))),"")</f>
        <v>95668.289651456114</v>
      </c>
      <c r="R37" s="123">
        <f ca="1">IFERROR(IF((VLOOKUP($E37,'NEA Backsheet'!$D$5:$CB$183,R$9,FALSE))="","",(VLOOKUP($E37,'NEA Backsheet'!$D$5:$CB$183,R$9,FALSE))),"")</f>
        <v>94449.174095156428</v>
      </c>
    </row>
    <row r="38" spans="1:18" ht="15" customHeight="1" x14ac:dyDescent="0.3">
      <c r="A38" s="57">
        <v>25</v>
      </c>
      <c r="B38" s="97" t="str">
        <f ca="1">IFERROR(IF((VLOOKUP($E38,'Org List'!$AJ$10:$AL$188,3,FALSE))="","",(VLOOKUP($E38,'Org List'!$AJ$10:$AL$188,3,FALSE))),"")</f>
        <v>NHS England South West (South West North)</v>
      </c>
      <c r="C38" s="98" t="str">
        <f ca="1">IFERROR(IF((VLOOKUP($E38,'Org List'!$AO$10:$AQ$188,3,FALSE))="","",(VLOOKUP($E38,'Org List'!$AO$10:$AQ$188,3,FALSE))),"")</f>
        <v/>
      </c>
      <c r="D38" s="113" t="str">
        <f ca="1">IFERROR(IF((VLOOKUP($E38,'Org List'!$AT$10:$AV$188,3,FALSE))="","",(VLOOKUP($E38,'Org List'!$AT$10:$AV$188,3,FALSE))),"")</f>
        <v>NHS England South West (South West North)</v>
      </c>
      <c r="E38" s="97" t="str">
        <f t="shared" ca="1" si="0"/>
        <v>Q86</v>
      </c>
      <c r="F38" s="99" t="str">
        <f ca="1">IF(E38="","",VLOOKUP(E38,'Org List'!$J$9:$K$488,2,0))</f>
        <v>NHS England South West (South West North)</v>
      </c>
      <c r="G38" s="120">
        <f ca="1">IFERROR(IF((VLOOKUP($E38,'NEA Backsheet'!$D$5:$CB$183,G$9,FALSE))="","",(VLOOKUP($E38,'NEA Backsheet'!$D$5:$CB$183,G$9,FALSE))),"")</f>
        <v>20254.534410630094</v>
      </c>
      <c r="H38" s="121">
        <f ca="1">IFERROR(IF((VLOOKUP($E38,'NEA Backsheet'!$D$5:$CB$183,H$9,FALSE))="","",(VLOOKUP($E38,'NEA Backsheet'!$D$5:$CB$183,H$9,FALSE))),"")</f>
        <v>21189.621518317297</v>
      </c>
      <c r="I38" s="121">
        <f ca="1">IFERROR(IF((VLOOKUP($E38,'NEA Backsheet'!$D$5:$CB$183,I$9,FALSE))="","",(VLOOKUP($E38,'NEA Backsheet'!$D$5:$CB$183,I$9,FALSE))),"")</f>
        <v>23022.017402090598</v>
      </c>
      <c r="J38" s="122">
        <f ca="1">IFERROR(IF((VLOOKUP($E38,'NEA Backsheet'!$D$5:$CB$183,J$9,FALSE))="","",(VLOOKUP($E38,'NEA Backsheet'!$D$5:$CB$183,J$9,FALSE))),"")</f>
        <v>22410.987866448202</v>
      </c>
      <c r="K38" s="120">
        <f ca="1">IFERROR(IF((VLOOKUP($E38,'NEA Backsheet'!$D$5:$CB$183,K$9,FALSE))="","",(VLOOKUP($E38,'NEA Backsheet'!$D$5:$CB$183,K$9,FALSE))),"")</f>
        <v>44001.495532271379</v>
      </c>
      <c r="L38" s="121">
        <f ca="1">IFERROR(IF((VLOOKUP($E38,'NEA Backsheet'!$D$5:$CB$183,L$9,FALSE))="","",(VLOOKUP($E38,'NEA Backsheet'!$D$5:$CB$183,L$9,FALSE))),"")</f>
        <v>43662.555727164268</v>
      </c>
      <c r="M38" s="121">
        <f ca="1">IFERROR(IF((VLOOKUP($E38,'NEA Backsheet'!$D$5:$CB$183,M$9,FALSE))="","",(VLOOKUP($E38,'NEA Backsheet'!$D$5:$CB$183,M$9,FALSE))),"")</f>
        <v>46277.977299304301</v>
      </c>
      <c r="N38" s="123">
        <f ca="1">IFERROR(IF((VLOOKUP($E38,'NEA Backsheet'!$D$5:$CB$183,N$9,FALSE))="","",(VLOOKUP($E38,'NEA Backsheet'!$D$5:$CB$183,N$9,FALSE))),"")</f>
        <v>45723.59525472414</v>
      </c>
      <c r="O38" s="120">
        <f ca="1">IFERROR(IF((VLOOKUP($E38,'NEA Backsheet'!$D$5:$CB$183,O$9,FALSE))="","",(VLOOKUP($E38,'NEA Backsheet'!$D$5:$CB$183,O$9,FALSE))),"")</f>
        <v>64256.02994290147</v>
      </c>
      <c r="P38" s="124">
        <f ca="1">IFERROR(IF((VLOOKUP($E38,'NEA Backsheet'!$D$5:$CB$183,P$9,FALSE))="","",(VLOOKUP($E38,'NEA Backsheet'!$D$5:$CB$183,P$9,FALSE))),"")</f>
        <v>64852.177245481565</v>
      </c>
      <c r="Q38" s="121">
        <f ca="1">IFERROR(IF((VLOOKUP($E38,'NEA Backsheet'!$D$5:$CB$183,Q$9,FALSE))="","",(VLOOKUP($E38,'NEA Backsheet'!$D$5:$CB$183,Q$9,FALSE))),"")</f>
        <v>69299.994701394913</v>
      </c>
      <c r="R38" s="123">
        <f ca="1">IFERROR(IF((VLOOKUP($E38,'NEA Backsheet'!$D$5:$CB$183,R$9,FALSE))="","",(VLOOKUP($E38,'NEA Backsheet'!$D$5:$CB$183,R$9,FALSE))),"")</f>
        <v>68134.583121172342</v>
      </c>
    </row>
    <row r="39" spans="1:18" ht="15" customHeight="1" x14ac:dyDescent="0.3">
      <c r="A39" s="57">
        <v>26</v>
      </c>
      <c r="B39" s="97" t="str">
        <f ca="1">IFERROR(IF((VLOOKUP($E39,'Org List'!$AJ$10:$AL$188,3,FALSE))="","",(VLOOKUP($E39,'Org List'!$AJ$10:$AL$188,3,FALSE))),"")</f>
        <v>NHS England South East (Hampshire, Isle of Wight and Thames Valley)</v>
      </c>
      <c r="C39" s="98" t="str">
        <f ca="1">IFERROR(IF((VLOOKUP($E39,'Org List'!$AO$10:$AQ$188,3,FALSE))="","",(VLOOKUP($E39,'Org List'!$AO$10:$AQ$188,3,FALSE))),"")</f>
        <v/>
      </c>
      <c r="D39" s="113" t="str">
        <f ca="1">IFERROR(IF((VLOOKUP($E39,'Org List'!$AT$10:$AV$188,3,FALSE))="","",(VLOOKUP($E39,'Org List'!$AT$10:$AV$188,3,FALSE))),"")</f>
        <v>NHS England South East (Hampshire, Isle of Wight and Thames Valley)</v>
      </c>
      <c r="E39" s="97" t="str">
        <f t="shared" ca="1" si="0"/>
        <v>Q87</v>
      </c>
      <c r="F39" s="99" t="str">
        <f ca="1">IF(E39="","",VLOOKUP(E39,'Org List'!$J$9:$K$488,2,0))</f>
        <v>NHS England South East (Hampshire, Isle of Wight and Thames Valley)</v>
      </c>
      <c r="G39" s="120">
        <f ca="1">IFERROR(IF((VLOOKUP($E39,'NEA Backsheet'!$D$5:$CB$183,G$9,FALSE))="","",(VLOOKUP($E39,'NEA Backsheet'!$D$5:$CB$183,G$9,FALSE))),"")</f>
        <v>37884.843140778481</v>
      </c>
      <c r="H39" s="121">
        <f ca="1">IFERROR(IF((VLOOKUP($E39,'NEA Backsheet'!$D$5:$CB$183,H$9,FALSE))="","",(VLOOKUP($E39,'NEA Backsheet'!$D$5:$CB$183,H$9,FALSE))),"")</f>
        <v>36718.919383212698</v>
      </c>
      <c r="I39" s="121">
        <f ca="1">IFERROR(IF((VLOOKUP($E39,'NEA Backsheet'!$D$5:$CB$183,I$9,FALSE))="","",(VLOOKUP($E39,'NEA Backsheet'!$D$5:$CB$183,I$9,FALSE))),"")</f>
        <v>39385.269153200308</v>
      </c>
      <c r="J39" s="122">
        <f ca="1">IFERROR(IF((VLOOKUP($E39,'NEA Backsheet'!$D$5:$CB$183,J$9,FALSE))="","",(VLOOKUP($E39,'NEA Backsheet'!$D$5:$CB$183,J$9,FALSE))),"")</f>
        <v>40045.898499782052</v>
      </c>
      <c r="K39" s="120">
        <f ca="1">IFERROR(IF((VLOOKUP($E39,'NEA Backsheet'!$D$5:$CB$183,K$9,FALSE))="","",(VLOOKUP($E39,'NEA Backsheet'!$D$5:$CB$183,K$9,FALSE))),"")</f>
        <v>66861.222738729601</v>
      </c>
      <c r="L39" s="121">
        <f ca="1">IFERROR(IF((VLOOKUP($E39,'NEA Backsheet'!$D$5:$CB$183,L$9,FALSE))="","",(VLOOKUP($E39,'NEA Backsheet'!$D$5:$CB$183,L$9,FALSE))),"")</f>
        <v>66654.521297709405</v>
      </c>
      <c r="M39" s="121">
        <f ca="1">IFERROR(IF((VLOOKUP($E39,'NEA Backsheet'!$D$5:$CB$183,M$9,FALSE))="","",(VLOOKUP($E39,'NEA Backsheet'!$D$5:$CB$183,M$9,FALSE))),"")</f>
        <v>70692.922495382751</v>
      </c>
      <c r="N39" s="123">
        <f ca="1">IFERROR(IF((VLOOKUP($E39,'NEA Backsheet'!$D$5:$CB$183,N$9,FALSE))="","",(VLOOKUP($E39,'NEA Backsheet'!$D$5:$CB$183,N$9,FALSE))),"")</f>
        <v>70517.058925942751</v>
      </c>
      <c r="O39" s="120">
        <f ca="1">IFERROR(IF((VLOOKUP($E39,'NEA Backsheet'!$D$5:$CB$183,O$9,FALSE))="","",(VLOOKUP($E39,'NEA Backsheet'!$D$5:$CB$183,O$9,FALSE))),"")</f>
        <v>104746.06587950807</v>
      </c>
      <c r="P39" s="124">
        <f ca="1">IFERROR(IF((VLOOKUP($E39,'NEA Backsheet'!$D$5:$CB$183,P$9,FALSE))="","",(VLOOKUP($E39,'NEA Backsheet'!$D$5:$CB$183,P$9,FALSE))),"")</f>
        <v>103373.4406809221</v>
      </c>
      <c r="Q39" s="121">
        <f ca="1">IFERROR(IF((VLOOKUP($E39,'NEA Backsheet'!$D$5:$CB$183,Q$9,FALSE))="","",(VLOOKUP($E39,'NEA Backsheet'!$D$5:$CB$183,Q$9,FALSE))),"")</f>
        <v>110078.19164858306</v>
      </c>
      <c r="R39" s="123">
        <f ca="1">IFERROR(IF((VLOOKUP($E39,'NEA Backsheet'!$D$5:$CB$183,R$9,FALSE))="","",(VLOOKUP($E39,'NEA Backsheet'!$D$5:$CB$183,R$9,FALSE))),"")</f>
        <v>110562.95742572477</v>
      </c>
    </row>
    <row r="40" spans="1:18" ht="15" customHeight="1" x14ac:dyDescent="0.3">
      <c r="A40" s="57">
        <v>27</v>
      </c>
      <c r="B40" s="97" t="str">
        <f ca="1">IFERROR(IF((VLOOKUP($E40,'Org List'!$AJ$10:$AL$188,3,FALSE))="","",(VLOOKUP($E40,'Org List'!$AJ$10:$AL$188,3,FALSE))),"")</f>
        <v>NHS England South East (Kent, Surrey and Sussex)</v>
      </c>
      <c r="C40" s="98" t="str">
        <f ca="1">IFERROR(IF((VLOOKUP($E40,'Org List'!$AO$10:$AQ$188,3,FALSE))="","",(VLOOKUP($E40,'Org List'!$AO$10:$AQ$188,3,FALSE))),"")</f>
        <v/>
      </c>
      <c r="D40" s="113" t="str">
        <f ca="1">IFERROR(IF((VLOOKUP($E40,'Org List'!$AT$10:$AV$188,3,FALSE))="","",(VLOOKUP($E40,'Org List'!$AT$10:$AV$188,3,FALSE))),"")</f>
        <v>NHS England South East (Kent, Surrey and Sussex)</v>
      </c>
      <c r="E40" s="97" t="str">
        <f t="shared" ca="1" si="0"/>
        <v>Q88</v>
      </c>
      <c r="F40" s="99" t="str">
        <f ca="1">IF(E40="","",VLOOKUP(E40,'Org List'!$J$9:$K$488,2,0))</f>
        <v>NHS England South East (Kent, Surrey and Sussex)</v>
      </c>
      <c r="G40" s="120">
        <f ca="1">IFERROR(IF((VLOOKUP($E40,'NEA Backsheet'!$D$5:$CB$183,G$9,FALSE))="","",(VLOOKUP($E40,'NEA Backsheet'!$D$5:$CB$183,G$9,FALSE))),"")</f>
        <v>42308.866139353602</v>
      </c>
      <c r="H40" s="121">
        <f ca="1">IFERROR(IF((VLOOKUP($E40,'NEA Backsheet'!$D$5:$CB$183,H$9,FALSE))="","",(VLOOKUP($E40,'NEA Backsheet'!$D$5:$CB$183,H$9,FALSE))),"")</f>
        <v>42784.006324814414</v>
      </c>
      <c r="I40" s="121">
        <f ca="1">IFERROR(IF((VLOOKUP($E40,'NEA Backsheet'!$D$5:$CB$183,I$9,FALSE))="","",(VLOOKUP($E40,'NEA Backsheet'!$D$5:$CB$183,I$9,FALSE))),"")</f>
        <v>45021.57107826836</v>
      </c>
      <c r="J40" s="122">
        <f ca="1">IFERROR(IF((VLOOKUP($E40,'NEA Backsheet'!$D$5:$CB$183,J$9,FALSE))="","",(VLOOKUP($E40,'NEA Backsheet'!$D$5:$CB$183,J$9,FALSE))),"")</f>
        <v>45874.218420108344</v>
      </c>
      <c r="K40" s="120">
        <f ca="1">IFERROR(IF((VLOOKUP($E40,'NEA Backsheet'!$D$5:$CB$183,K$9,FALSE))="","",(VLOOKUP($E40,'NEA Backsheet'!$D$5:$CB$183,K$9,FALSE))),"")</f>
        <v>80764.703371698808</v>
      </c>
      <c r="L40" s="121">
        <f ca="1">IFERROR(IF((VLOOKUP($E40,'NEA Backsheet'!$D$5:$CB$183,L$9,FALSE))="","",(VLOOKUP($E40,'NEA Backsheet'!$D$5:$CB$183,L$9,FALSE))),"")</f>
        <v>79620.803619033628</v>
      </c>
      <c r="M40" s="121">
        <f ca="1">IFERROR(IF((VLOOKUP($E40,'NEA Backsheet'!$D$5:$CB$183,M$9,FALSE))="","",(VLOOKUP($E40,'NEA Backsheet'!$D$5:$CB$183,M$9,FALSE))),"")</f>
        <v>82679.069231099682</v>
      </c>
      <c r="N40" s="123">
        <f ca="1">IFERROR(IF((VLOOKUP($E40,'NEA Backsheet'!$D$5:$CB$183,N$9,FALSE))="","",(VLOOKUP($E40,'NEA Backsheet'!$D$5:$CB$183,N$9,FALSE))),"")</f>
        <v>82799.390988765328</v>
      </c>
      <c r="O40" s="120">
        <f ca="1">IFERROR(IF((VLOOKUP($E40,'NEA Backsheet'!$D$5:$CB$183,O$9,FALSE))="","",(VLOOKUP($E40,'NEA Backsheet'!$D$5:$CB$183,O$9,FALSE))),"")</f>
        <v>123073.5695110524</v>
      </c>
      <c r="P40" s="124">
        <f ca="1">IFERROR(IF((VLOOKUP($E40,'NEA Backsheet'!$D$5:$CB$183,P$9,FALSE))="","",(VLOOKUP($E40,'NEA Backsheet'!$D$5:$CB$183,P$9,FALSE))),"")</f>
        <v>122404.80994384807</v>
      </c>
      <c r="Q40" s="121">
        <f ca="1">IFERROR(IF((VLOOKUP($E40,'NEA Backsheet'!$D$5:$CB$183,Q$9,FALSE))="","",(VLOOKUP($E40,'NEA Backsheet'!$D$5:$CB$183,Q$9,FALSE))),"")</f>
        <v>127700.64030936803</v>
      </c>
      <c r="R40" s="123">
        <f ca="1">IFERROR(IF((VLOOKUP($E40,'NEA Backsheet'!$D$5:$CB$183,R$9,FALSE))="","",(VLOOKUP($E40,'NEA Backsheet'!$D$5:$CB$183,R$9,FALSE))),"")</f>
        <v>128673.60940887369</v>
      </c>
    </row>
    <row r="41" spans="1:18" ht="15" customHeight="1" x14ac:dyDescent="0.3">
      <c r="A41" s="57">
        <v>28</v>
      </c>
      <c r="B41" s="97" t="str">
        <f ca="1">IFERROR(IF((VLOOKUP($E41,'Org List'!$AJ$10:$AL$188,3,FALSE))="","",(VLOOKUP($E41,'Org List'!$AJ$10:$AL$188,3,FALSE))),"")</f>
        <v>NHS England London</v>
      </c>
      <c r="C41" s="98" t="str">
        <f ca="1">IFERROR(IF((VLOOKUP($E41,'Org List'!$AO$10:$AQ$188,3,FALSE))="","",(VLOOKUP($E41,'Org List'!$AO$10:$AQ$188,3,FALSE))),"")</f>
        <v/>
      </c>
      <c r="D41" s="113" t="str">
        <f ca="1">IFERROR(IF((VLOOKUP($E41,'Org List'!$AT$10:$AV$188,3,FALSE))="","",(VLOOKUP($E41,'Org List'!$AT$10:$AV$188,3,FALSE))),"")</f>
        <v>NHS England London</v>
      </c>
      <c r="E41" s="97" t="str">
        <f t="shared" ca="1" si="0"/>
        <v>Q71</v>
      </c>
      <c r="F41" s="99" t="str">
        <f ca="1">IF(E41="","",VLOOKUP(E41,'Org List'!$J$9:$K$488,2,0))</f>
        <v>NHS England London</v>
      </c>
      <c r="G41" s="120">
        <f ca="1">IFERROR(IF((VLOOKUP($E41,'NEA Backsheet'!$D$5:$CB$183,G$9,FALSE))="","",(VLOOKUP($E41,'NEA Backsheet'!$D$5:$CB$183,G$9,FALSE))),"")</f>
        <v>68480.28607353261</v>
      </c>
      <c r="H41" s="121">
        <f ca="1">IFERROR(IF((VLOOKUP($E41,'NEA Backsheet'!$D$5:$CB$183,H$9,FALSE))="","",(VLOOKUP($E41,'NEA Backsheet'!$D$5:$CB$183,H$9,FALSE))),"")</f>
        <v>70460.757729925012</v>
      </c>
      <c r="I41" s="121">
        <f ca="1">IFERROR(IF((VLOOKUP($E41,'NEA Backsheet'!$D$5:$CB$183,I$9,FALSE))="","",(VLOOKUP($E41,'NEA Backsheet'!$D$5:$CB$183,I$9,FALSE))),"")</f>
        <v>74856.252962289305</v>
      </c>
      <c r="J41" s="122">
        <f ca="1">IFERROR(IF((VLOOKUP($E41,'NEA Backsheet'!$D$5:$CB$183,J$9,FALSE))="","",(VLOOKUP($E41,'NEA Backsheet'!$D$5:$CB$183,J$9,FALSE))),"")</f>
        <v>74172.647300882207</v>
      </c>
      <c r="K41" s="120">
        <f ca="1">IFERROR(IF((VLOOKUP($E41,'NEA Backsheet'!$D$5:$CB$183,K$9,FALSE))="","",(VLOOKUP($E41,'NEA Backsheet'!$D$5:$CB$183,K$9,FALSE))),"")</f>
        <v>135398.57430704613</v>
      </c>
      <c r="L41" s="121">
        <f ca="1">IFERROR(IF((VLOOKUP($E41,'NEA Backsheet'!$D$5:$CB$183,L$9,FALSE))="","",(VLOOKUP($E41,'NEA Backsheet'!$D$5:$CB$183,L$9,FALSE))),"")</f>
        <v>134778.51072658575</v>
      </c>
      <c r="M41" s="121">
        <f ca="1">IFERROR(IF((VLOOKUP($E41,'NEA Backsheet'!$D$5:$CB$183,M$9,FALSE))="","",(VLOOKUP($E41,'NEA Backsheet'!$D$5:$CB$183,M$9,FALSE))),"")</f>
        <v>141259.43812028668</v>
      </c>
      <c r="N41" s="123">
        <f ca="1">IFERROR(IF((VLOOKUP($E41,'NEA Backsheet'!$D$5:$CB$183,N$9,FALSE))="","",(VLOOKUP($E41,'NEA Backsheet'!$D$5:$CB$183,N$9,FALSE))),"")</f>
        <v>137114.99329358895</v>
      </c>
      <c r="O41" s="120">
        <f ca="1">IFERROR(IF((VLOOKUP($E41,'NEA Backsheet'!$D$5:$CB$183,O$9,FALSE))="","",(VLOOKUP($E41,'NEA Backsheet'!$D$5:$CB$183,O$9,FALSE))),"")</f>
        <v>203878.8603805787</v>
      </c>
      <c r="P41" s="124">
        <f ca="1">IFERROR(IF((VLOOKUP($E41,'NEA Backsheet'!$D$5:$CB$183,P$9,FALSE))="","",(VLOOKUP($E41,'NEA Backsheet'!$D$5:$CB$183,P$9,FALSE))),"")</f>
        <v>205239.2684565107</v>
      </c>
      <c r="Q41" s="121">
        <f ca="1">IFERROR(IF((VLOOKUP($E41,'NEA Backsheet'!$D$5:$CB$183,Q$9,FALSE))="","",(VLOOKUP($E41,'NEA Backsheet'!$D$5:$CB$183,Q$9,FALSE))),"")</f>
        <v>216115.69108257603</v>
      </c>
      <c r="R41" s="123">
        <f ca="1">IFERROR(IF((VLOOKUP($E41,'NEA Backsheet'!$D$5:$CB$183,R$9,FALSE))="","",(VLOOKUP($E41,'NEA Backsheet'!$D$5:$CB$183,R$9,FALSE))),"")</f>
        <v>211287.64059447113</v>
      </c>
    </row>
    <row r="42" spans="1:18" ht="15" customHeight="1" x14ac:dyDescent="0.3">
      <c r="A42" s="57">
        <v>29</v>
      </c>
      <c r="B42" s="97" t="str">
        <f ca="1">IFERROR(IF((VLOOKUP($E42,'Org List'!$AJ$10:$AL$188,3,FALSE))="","",(VLOOKUP($E42,'Org List'!$AJ$10:$AL$188,3,FALSE))),"")</f>
        <v>London Commissioning Region</v>
      </c>
      <c r="C42" s="98" t="str">
        <f ca="1">IFERROR(IF((VLOOKUP($E42,'Org List'!$AO$10:$AQ$188,3,FALSE))="","",(VLOOKUP($E42,'Org List'!$AO$10:$AQ$188,3,FALSE))),"")</f>
        <v>London Region</v>
      </c>
      <c r="D42" s="113" t="str">
        <f ca="1">IFERROR(IF((VLOOKUP($E42,'Org List'!$AT$10:$AV$188,3,FALSE))="","",(VLOOKUP($E42,'Org List'!$AT$10:$AV$188,3,FALSE))),"")</f>
        <v>NHS England London</v>
      </c>
      <c r="E42" s="97" t="str">
        <f t="shared" ca="1" si="0"/>
        <v>E09000002</v>
      </c>
      <c r="F42" s="99" t="str">
        <f ca="1">IF(E42="","",VLOOKUP(E42,'Org List'!$J$9:$K$488,2,0))</f>
        <v>Barking and Dagenham</v>
      </c>
      <c r="G42" s="120">
        <f ca="1">IFERROR(IF((VLOOKUP($E42,'NEA Backsheet'!$D$5:$CB$183,G$9,FALSE))="","",(VLOOKUP($E42,'NEA Backsheet'!$D$5:$CB$183,G$9,FALSE))),"")</f>
        <v>2073.2306318361816</v>
      </c>
      <c r="H42" s="121">
        <f ca="1">IFERROR(IF((VLOOKUP($E42,'NEA Backsheet'!$D$5:$CB$183,H$9,FALSE))="","",(VLOOKUP($E42,'NEA Backsheet'!$D$5:$CB$183,H$9,FALSE))),"")</f>
        <v>1850.5681943364809</v>
      </c>
      <c r="I42" s="121">
        <f ca="1">IFERROR(IF((VLOOKUP($E42,'NEA Backsheet'!$D$5:$CB$183,I$9,FALSE))="","",(VLOOKUP($E42,'NEA Backsheet'!$D$5:$CB$183,I$9,FALSE))),"")</f>
        <v>1753.1139258518419</v>
      </c>
      <c r="J42" s="122">
        <f ca="1">IFERROR(IF((VLOOKUP($E42,'NEA Backsheet'!$D$5:$CB$183,J$9,FALSE))="","",(VLOOKUP($E42,'NEA Backsheet'!$D$5:$CB$183,J$9,FALSE))),"")</f>
        <v>1703.8425166990719</v>
      </c>
      <c r="K42" s="120">
        <f ca="1">IFERROR(IF((VLOOKUP($E42,'NEA Backsheet'!$D$5:$CB$183,K$9,FALSE))="","",(VLOOKUP($E42,'NEA Backsheet'!$D$5:$CB$183,K$9,FALSE))),"")</f>
        <v>3621.4364812965514</v>
      </c>
      <c r="L42" s="121">
        <f ca="1">IFERROR(IF((VLOOKUP($E42,'NEA Backsheet'!$D$5:$CB$183,L$9,FALSE))="","",(VLOOKUP($E42,'NEA Backsheet'!$D$5:$CB$183,L$9,FALSE))),"")</f>
        <v>3407.8199037435952</v>
      </c>
      <c r="M42" s="121">
        <f ca="1">IFERROR(IF((VLOOKUP($E42,'NEA Backsheet'!$D$5:$CB$183,M$9,FALSE))="","",(VLOOKUP($E42,'NEA Backsheet'!$D$5:$CB$183,M$9,FALSE))),"")</f>
        <v>3503.3351761390495</v>
      </c>
      <c r="N42" s="123">
        <f ca="1">IFERROR(IF((VLOOKUP($E42,'NEA Backsheet'!$D$5:$CB$183,N$9,FALSE))="","",(VLOOKUP($E42,'NEA Backsheet'!$D$5:$CB$183,N$9,FALSE))),"")</f>
        <v>3365.9735116994161</v>
      </c>
      <c r="O42" s="120">
        <f ca="1">IFERROR(IF((VLOOKUP($E42,'NEA Backsheet'!$D$5:$CB$183,O$9,FALSE))="","",(VLOOKUP($E42,'NEA Backsheet'!$D$5:$CB$183,O$9,FALSE))),"")</f>
        <v>5694.667113132733</v>
      </c>
      <c r="P42" s="124">
        <f ca="1">IFERROR(IF((VLOOKUP($E42,'NEA Backsheet'!$D$5:$CB$183,P$9,FALSE))="","",(VLOOKUP($E42,'NEA Backsheet'!$D$5:$CB$183,P$9,FALSE))),"")</f>
        <v>5258.3880980800759</v>
      </c>
      <c r="Q42" s="121">
        <f ca="1">IFERROR(IF((VLOOKUP($E42,'NEA Backsheet'!$D$5:$CB$183,Q$9,FALSE))="","",(VLOOKUP($E42,'NEA Backsheet'!$D$5:$CB$183,Q$9,FALSE))),"")</f>
        <v>5256.449101990891</v>
      </c>
      <c r="R42" s="123">
        <f ca="1">IFERROR(IF((VLOOKUP($E42,'NEA Backsheet'!$D$5:$CB$183,R$9,FALSE))="","",(VLOOKUP($E42,'NEA Backsheet'!$D$5:$CB$183,R$9,FALSE))),"")</f>
        <v>5069.816028398488</v>
      </c>
    </row>
    <row r="43" spans="1:18" ht="15" customHeight="1" x14ac:dyDescent="0.3">
      <c r="A43" s="57">
        <v>30</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E09000003</v>
      </c>
      <c r="F43" s="99" t="str">
        <f ca="1">IF(E43="","",VLOOKUP(E43,'Org List'!$J$9:$K$488,2,0))</f>
        <v>Barnet</v>
      </c>
      <c r="G43" s="120">
        <f ca="1">IFERROR(IF((VLOOKUP($E43,'NEA Backsheet'!$D$5:$CB$183,G$9,FALSE))="","",(VLOOKUP($E43,'NEA Backsheet'!$D$5:$CB$183,G$9,FALSE))),"")</f>
        <v>2899.2477505502202</v>
      </c>
      <c r="H43" s="121">
        <f ca="1">IFERROR(IF((VLOOKUP($E43,'NEA Backsheet'!$D$5:$CB$183,H$9,FALSE))="","",(VLOOKUP($E43,'NEA Backsheet'!$D$5:$CB$183,H$9,FALSE))),"")</f>
        <v>2785.4982394611889</v>
      </c>
      <c r="I43" s="121">
        <f ca="1">IFERROR(IF((VLOOKUP($E43,'NEA Backsheet'!$D$5:$CB$183,I$9,FALSE))="","",(VLOOKUP($E43,'NEA Backsheet'!$D$5:$CB$183,I$9,FALSE))),"")</f>
        <v>2800.2862401092088</v>
      </c>
      <c r="J43" s="122">
        <f ca="1">IFERROR(IF((VLOOKUP($E43,'NEA Backsheet'!$D$5:$CB$183,J$9,FALSE))="","",(VLOOKUP($E43,'NEA Backsheet'!$D$5:$CB$183,J$9,FALSE))),"")</f>
        <v>2769.4567225935848</v>
      </c>
      <c r="K43" s="120">
        <f ca="1">IFERROR(IF((VLOOKUP($E43,'NEA Backsheet'!$D$5:$CB$183,K$9,FALSE))="","",(VLOOKUP($E43,'NEA Backsheet'!$D$5:$CB$183,K$9,FALSE))),"")</f>
        <v>5261.3699348756891</v>
      </c>
      <c r="L43" s="121">
        <f ca="1">IFERROR(IF((VLOOKUP($E43,'NEA Backsheet'!$D$5:$CB$183,L$9,FALSE))="","",(VLOOKUP($E43,'NEA Backsheet'!$D$5:$CB$183,L$9,FALSE))),"")</f>
        <v>5396.9188493187912</v>
      </c>
      <c r="M43" s="121">
        <f ca="1">IFERROR(IF((VLOOKUP($E43,'NEA Backsheet'!$D$5:$CB$183,M$9,FALSE))="","",(VLOOKUP($E43,'NEA Backsheet'!$D$5:$CB$183,M$9,FALSE))),"")</f>
        <v>5588.640730872713</v>
      </c>
      <c r="N43" s="123">
        <f ca="1">IFERROR(IF((VLOOKUP($E43,'NEA Backsheet'!$D$5:$CB$183,N$9,FALSE))="","",(VLOOKUP($E43,'NEA Backsheet'!$D$5:$CB$183,N$9,FALSE))),"")</f>
        <v>5558.5110528112655</v>
      </c>
      <c r="O43" s="120">
        <f ca="1">IFERROR(IF((VLOOKUP($E43,'NEA Backsheet'!$D$5:$CB$183,O$9,FALSE))="","",(VLOOKUP($E43,'NEA Backsheet'!$D$5:$CB$183,O$9,FALSE))),"")</f>
        <v>8160.6176854259093</v>
      </c>
      <c r="P43" s="124">
        <f ca="1">IFERROR(IF((VLOOKUP($E43,'NEA Backsheet'!$D$5:$CB$183,P$9,FALSE))="","",(VLOOKUP($E43,'NEA Backsheet'!$D$5:$CB$183,P$9,FALSE))),"")</f>
        <v>8182.4170887799801</v>
      </c>
      <c r="Q43" s="121">
        <f ca="1">IFERROR(IF((VLOOKUP($E43,'NEA Backsheet'!$D$5:$CB$183,Q$9,FALSE))="","",(VLOOKUP($E43,'NEA Backsheet'!$D$5:$CB$183,Q$9,FALSE))),"")</f>
        <v>8388.9269709819218</v>
      </c>
      <c r="R43" s="123">
        <f ca="1">IFERROR(IF((VLOOKUP($E43,'NEA Backsheet'!$D$5:$CB$183,R$9,FALSE))="","",(VLOOKUP($E43,'NEA Backsheet'!$D$5:$CB$183,R$9,FALSE))),"")</f>
        <v>8327.9677754048498</v>
      </c>
    </row>
    <row r="44" spans="1:18" ht="15" customHeight="1" x14ac:dyDescent="0.3">
      <c r="A44" s="57">
        <v>31</v>
      </c>
      <c r="B44" s="97" t="str">
        <f ca="1">IFERROR(IF((VLOOKUP($E44,'Org List'!$AJ$10:$AL$188,3,FALSE))="","",(VLOOKUP($E44,'Org List'!$AJ$10:$AL$188,3,FALSE))),"")</f>
        <v>North of England Commissioning Region</v>
      </c>
      <c r="C44" s="98" t="str">
        <f ca="1">IFERROR(IF((VLOOKUP($E44,'Org List'!$AO$10:$AQ$188,3,FALSE))="","",(VLOOKUP($E44,'Org List'!$AO$10:$AQ$188,3,FALSE))),"")</f>
        <v>Yorkshire and The Humber Region</v>
      </c>
      <c r="D44" s="113" t="str">
        <f ca="1">IFERROR(IF((VLOOKUP($E44,'Org List'!$AT$10:$AV$188,3,FALSE))="","",(VLOOKUP($E44,'Org List'!$AT$10:$AV$188,3,FALSE))),"")</f>
        <v>NHS England North (Yorkshire And Humber)</v>
      </c>
      <c r="E44" s="97" t="str">
        <f t="shared" ca="1" si="0"/>
        <v>E08000016</v>
      </c>
      <c r="F44" s="99" t="str">
        <f ca="1">IF(E44="","",VLOOKUP(E44,'Org List'!$J$9:$K$488,2,0))</f>
        <v>Barnsley</v>
      </c>
      <c r="G44" s="120">
        <f ca="1">IFERROR(IF((VLOOKUP($E44,'NEA Backsheet'!$D$5:$CB$183,G$9,FALSE))="","",(VLOOKUP($E44,'NEA Backsheet'!$D$5:$CB$183,G$9,FALSE))),"")</f>
        <v>2286.2014440776106</v>
      </c>
      <c r="H44" s="121">
        <f ca="1">IFERROR(IF((VLOOKUP($E44,'NEA Backsheet'!$D$5:$CB$183,H$9,FALSE))="","",(VLOOKUP($E44,'NEA Backsheet'!$D$5:$CB$183,H$9,FALSE))),"")</f>
        <v>2302.5736851130123</v>
      </c>
      <c r="I44" s="121">
        <f ca="1">IFERROR(IF((VLOOKUP($E44,'NEA Backsheet'!$D$5:$CB$183,I$9,FALSE))="","",(VLOOKUP($E44,'NEA Backsheet'!$D$5:$CB$183,I$9,FALSE))),"")</f>
        <v>2420.6748461538182</v>
      </c>
      <c r="J44" s="122">
        <f ca="1">IFERROR(IF((VLOOKUP($E44,'NEA Backsheet'!$D$5:$CB$183,J$9,FALSE))="","",(VLOOKUP($E44,'NEA Backsheet'!$D$5:$CB$183,J$9,FALSE))),"")</f>
        <v>2533.0818193417272</v>
      </c>
      <c r="K44" s="120">
        <f ca="1">IFERROR(IF((VLOOKUP($E44,'NEA Backsheet'!$D$5:$CB$183,K$9,FALSE))="","",(VLOOKUP($E44,'NEA Backsheet'!$D$5:$CB$183,K$9,FALSE))),"")</f>
        <v>6167.2560794199335</v>
      </c>
      <c r="L44" s="121">
        <f ca="1">IFERROR(IF((VLOOKUP($E44,'NEA Backsheet'!$D$5:$CB$183,L$9,FALSE))="","",(VLOOKUP($E44,'NEA Backsheet'!$D$5:$CB$183,L$9,FALSE))),"")</f>
        <v>6172.6259527116454</v>
      </c>
      <c r="M44" s="121">
        <f ca="1">IFERROR(IF((VLOOKUP($E44,'NEA Backsheet'!$D$5:$CB$183,M$9,FALSE))="","",(VLOOKUP($E44,'NEA Backsheet'!$D$5:$CB$183,M$9,FALSE))),"")</f>
        <v>6624.1581993464952</v>
      </c>
      <c r="N44" s="123">
        <f ca="1">IFERROR(IF((VLOOKUP($E44,'NEA Backsheet'!$D$5:$CB$183,N$9,FALSE))="","",(VLOOKUP($E44,'NEA Backsheet'!$D$5:$CB$183,N$9,FALSE))),"")</f>
        <v>6828.3912822717775</v>
      </c>
      <c r="O44" s="120">
        <f ca="1">IFERROR(IF((VLOOKUP($E44,'NEA Backsheet'!$D$5:$CB$183,O$9,FALSE))="","",(VLOOKUP($E44,'NEA Backsheet'!$D$5:$CB$183,O$9,FALSE))),"")</f>
        <v>8453.4575234975437</v>
      </c>
      <c r="P44" s="124">
        <f ca="1">IFERROR(IF((VLOOKUP($E44,'NEA Backsheet'!$D$5:$CB$183,P$9,FALSE))="","",(VLOOKUP($E44,'NEA Backsheet'!$D$5:$CB$183,P$9,FALSE))),"")</f>
        <v>8475.1996378246586</v>
      </c>
      <c r="Q44" s="121">
        <f ca="1">IFERROR(IF((VLOOKUP($E44,'NEA Backsheet'!$D$5:$CB$183,Q$9,FALSE))="","",(VLOOKUP($E44,'NEA Backsheet'!$D$5:$CB$183,Q$9,FALSE))),"")</f>
        <v>9044.8330455003124</v>
      </c>
      <c r="R44" s="123">
        <f ca="1">IFERROR(IF((VLOOKUP($E44,'NEA Backsheet'!$D$5:$CB$183,R$9,FALSE))="","",(VLOOKUP($E44,'NEA Backsheet'!$D$5:$CB$183,R$9,FALSE))),"")</f>
        <v>9361.4731016135047</v>
      </c>
    </row>
    <row r="45" spans="1:18" ht="15" customHeight="1" x14ac:dyDescent="0.3">
      <c r="A45" s="57">
        <v>32</v>
      </c>
      <c r="B45" s="97" t="str">
        <f ca="1">IFERROR(IF((VLOOKUP($E45,'Org List'!$AJ$10:$AL$188,3,FALSE))="","",(VLOOKUP($E45,'Org List'!$AJ$10:$AL$188,3,FALSE))),"")</f>
        <v>South West England Commissioning Region</v>
      </c>
      <c r="C45" s="98" t="str">
        <f ca="1">IFERROR(IF((VLOOKUP($E45,'Org List'!$AO$10:$AQ$188,3,FALSE))="","",(VLOOKUP($E45,'Org List'!$AO$10:$AQ$188,3,FALSE))),"")</f>
        <v>South West Region</v>
      </c>
      <c r="D45" s="113" t="str">
        <f ca="1">IFERROR(IF((VLOOKUP($E45,'Org List'!$AT$10:$AV$188,3,FALSE))="","",(VLOOKUP($E45,'Org List'!$AT$10:$AV$188,3,FALSE))),"")</f>
        <v>NHS England South West (South West North)</v>
      </c>
      <c r="E45" s="97" t="str">
        <f t="shared" ref="E45:E76" ca="1" si="1">IF($A45&gt;$U$5-1,"",INDIRECT("'Comms by AT'!D"&amp;$A45+$U$4))</f>
        <v>E06000022</v>
      </c>
      <c r="F45" s="99" t="str">
        <f ca="1">IF(E45="","",VLOOKUP(E45,'Org List'!$J$9:$K$488,2,0))</f>
        <v>Bath and North East Somerset</v>
      </c>
      <c r="G45" s="120">
        <f ca="1">IFERROR(IF((VLOOKUP($E45,'NEA Backsheet'!$D$5:$CB$183,G$9,FALSE))="","",(VLOOKUP($E45,'NEA Backsheet'!$D$5:$CB$183,G$9,FALSE))),"")</f>
        <v>1426.5098351279573</v>
      </c>
      <c r="H45" s="121">
        <f ca="1">IFERROR(IF((VLOOKUP($E45,'NEA Backsheet'!$D$5:$CB$183,H$9,FALSE))="","",(VLOOKUP($E45,'NEA Backsheet'!$D$5:$CB$183,H$9,FALSE))),"")</f>
        <v>1460.2786218900305</v>
      </c>
      <c r="I45" s="121">
        <f ca="1">IFERROR(IF((VLOOKUP($E45,'NEA Backsheet'!$D$5:$CB$183,I$9,FALSE))="","",(VLOOKUP($E45,'NEA Backsheet'!$D$5:$CB$183,I$9,FALSE))),"")</f>
        <v>1710.8491753514054</v>
      </c>
      <c r="J45" s="122">
        <f ca="1">IFERROR(IF((VLOOKUP($E45,'NEA Backsheet'!$D$5:$CB$183,J$9,FALSE))="","",(VLOOKUP($E45,'NEA Backsheet'!$D$5:$CB$183,J$9,FALSE))),"")</f>
        <v>1769.9433433441941</v>
      </c>
      <c r="K45" s="120">
        <f ca="1">IFERROR(IF((VLOOKUP($E45,'NEA Backsheet'!$D$5:$CB$183,K$9,FALSE))="","",(VLOOKUP($E45,'NEA Backsheet'!$D$5:$CB$183,K$9,FALSE))),"")</f>
        <v>3148.3485033198558</v>
      </c>
      <c r="L45" s="121">
        <f ca="1">IFERROR(IF((VLOOKUP($E45,'NEA Backsheet'!$D$5:$CB$183,L$9,FALSE))="","",(VLOOKUP($E45,'NEA Backsheet'!$D$5:$CB$183,L$9,FALSE))),"")</f>
        <v>3003.810046953281</v>
      </c>
      <c r="M45" s="121">
        <f ca="1">IFERROR(IF((VLOOKUP($E45,'NEA Backsheet'!$D$5:$CB$183,M$9,FALSE))="","",(VLOOKUP($E45,'NEA Backsheet'!$D$5:$CB$183,M$9,FALSE))),"")</f>
        <v>3267.5709185278638</v>
      </c>
      <c r="N45" s="123">
        <f ca="1">IFERROR(IF((VLOOKUP($E45,'NEA Backsheet'!$D$5:$CB$183,N$9,FALSE))="","",(VLOOKUP($E45,'NEA Backsheet'!$D$5:$CB$183,N$9,FALSE))),"")</f>
        <v>3259.7049982248764</v>
      </c>
      <c r="O45" s="120">
        <f ca="1">IFERROR(IF((VLOOKUP($E45,'NEA Backsheet'!$D$5:$CB$183,O$9,FALSE))="","",(VLOOKUP($E45,'NEA Backsheet'!$D$5:$CB$183,O$9,FALSE))),"")</f>
        <v>4574.8583384478134</v>
      </c>
      <c r="P45" s="124">
        <f ca="1">IFERROR(IF((VLOOKUP($E45,'NEA Backsheet'!$D$5:$CB$183,P$9,FALSE))="","",(VLOOKUP($E45,'NEA Backsheet'!$D$5:$CB$183,P$9,FALSE))),"")</f>
        <v>4464.0886688433111</v>
      </c>
      <c r="Q45" s="121">
        <f ca="1">IFERROR(IF((VLOOKUP($E45,'NEA Backsheet'!$D$5:$CB$183,Q$9,FALSE))="","",(VLOOKUP($E45,'NEA Backsheet'!$D$5:$CB$183,Q$9,FALSE))),"")</f>
        <v>4978.4200938792692</v>
      </c>
      <c r="R45" s="123">
        <f ca="1">IFERROR(IF((VLOOKUP($E45,'NEA Backsheet'!$D$5:$CB$183,R$9,FALSE))="","",(VLOOKUP($E45,'NEA Backsheet'!$D$5:$CB$183,R$9,FALSE))),"")</f>
        <v>5029.6483415690709</v>
      </c>
    </row>
    <row r="46" spans="1:18" ht="15" customHeight="1" x14ac:dyDescent="0.3">
      <c r="A46" s="57">
        <v>33</v>
      </c>
      <c r="B46" s="97" t="str">
        <f ca="1">IFERROR(IF((VLOOKUP($E46,'Org List'!$AJ$10:$AL$188,3,FALSE))="","",(VLOOKUP($E46,'Org List'!$AJ$10:$AL$188,3,FALSE))),"")</f>
        <v>Midlands and East of England Commissioning Region</v>
      </c>
      <c r="C46" s="98" t="str">
        <f ca="1">IFERROR(IF((VLOOKUP($E46,'Org List'!$AO$10:$AQ$188,3,FALSE))="","",(VLOOKUP($E46,'Org List'!$AO$10:$AQ$188,3,FALSE))),"")</f>
        <v>East Region</v>
      </c>
      <c r="D46" s="113" t="str">
        <f ca="1">IFERROR(IF((VLOOKUP($E46,'Org List'!$AT$10:$AV$188,3,FALSE))="","",(VLOOKUP($E46,'Org List'!$AT$10:$AV$188,3,FALSE))),"")</f>
        <v>NHS England Midlands And East (Central Midlands)</v>
      </c>
      <c r="E46" s="97" t="str">
        <f t="shared" ca="1" si="1"/>
        <v>E06000055</v>
      </c>
      <c r="F46" s="99" t="str">
        <f ca="1">IF(E46="","",VLOOKUP(E46,'Org List'!$J$9:$K$488,2,0))</f>
        <v>Bedford</v>
      </c>
      <c r="G46" s="120">
        <f ca="1">IFERROR(IF((VLOOKUP($E46,'NEA Backsheet'!$D$5:$CB$183,G$9,FALSE))="","",(VLOOKUP($E46,'NEA Backsheet'!$D$5:$CB$183,G$9,FALSE))),"")</f>
        <v>1572.0179698756738</v>
      </c>
      <c r="H46" s="121">
        <f ca="1">IFERROR(IF((VLOOKUP($E46,'NEA Backsheet'!$D$5:$CB$183,H$9,FALSE))="","",(VLOOKUP($E46,'NEA Backsheet'!$D$5:$CB$183,H$9,FALSE))),"")</f>
        <v>1588.6799558897733</v>
      </c>
      <c r="I46" s="121">
        <f ca="1">IFERROR(IF((VLOOKUP($E46,'NEA Backsheet'!$D$5:$CB$183,I$9,FALSE))="","",(VLOOKUP($E46,'NEA Backsheet'!$D$5:$CB$183,I$9,FALSE))),"")</f>
        <v>1739.8891195405986</v>
      </c>
      <c r="J46" s="122">
        <f ca="1">IFERROR(IF((VLOOKUP($E46,'NEA Backsheet'!$D$5:$CB$183,J$9,FALSE))="","",(VLOOKUP($E46,'NEA Backsheet'!$D$5:$CB$183,J$9,FALSE))),"")</f>
        <v>1650.3222435465516</v>
      </c>
      <c r="K46" s="120">
        <f ca="1">IFERROR(IF((VLOOKUP($E46,'NEA Backsheet'!$D$5:$CB$183,K$9,FALSE))="","",(VLOOKUP($E46,'NEA Backsheet'!$D$5:$CB$183,K$9,FALSE))),"")</f>
        <v>3226.6313521270044</v>
      </c>
      <c r="L46" s="121">
        <f ca="1">IFERROR(IF((VLOOKUP($E46,'NEA Backsheet'!$D$5:$CB$183,L$9,FALSE))="","",(VLOOKUP($E46,'NEA Backsheet'!$D$5:$CB$183,L$9,FALSE))),"")</f>
        <v>3211.1707141515753</v>
      </c>
      <c r="M46" s="121">
        <f ca="1">IFERROR(IF((VLOOKUP($E46,'NEA Backsheet'!$D$5:$CB$183,M$9,FALSE))="","",(VLOOKUP($E46,'NEA Backsheet'!$D$5:$CB$183,M$9,FALSE))),"")</f>
        <v>3483.1209677978086</v>
      </c>
      <c r="N46" s="123">
        <f ca="1">IFERROR(IF((VLOOKUP($E46,'NEA Backsheet'!$D$5:$CB$183,N$9,FALSE))="","",(VLOOKUP($E46,'NEA Backsheet'!$D$5:$CB$183,N$9,FALSE))),"")</f>
        <v>3361.4953901115509</v>
      </c>
      <c r="O46" s="120">
        <f ca="1">IFERROR(IF((VLOOKUP($E46,'NEA Backsheet'!$D$5:$CB$183,O$9,FALSE))="","",(VLOOKUP($E46,'NEA Backsheet'!$D$5:$CB$183,O$9,FALSE))),"")</f>
        <v>4798.6493220026787</v>
      </c>
      <c r="P46" s="124">
        <f ca="1">IFERROR(IF((VLOOKUP($E46,'NEA Backsheet'!$D$5:$CB$183,P$9,FALSE))="","",(VLOOKUP($E46,'NEA Backsheet'!$D$5:$CB$183,P$9,FALSE))),"")</f>
        <v>4799.8506700413491</v>
      </c>
      <c r="Q46" s="121">
        <f ca="1">IFERROR(IF((VLOOKUP($E46,'NEA Backsheet'!$D$5:$CB$183,Q$9,FALSE))="","",(VLOOKUP($E46,'NEA Backsheet'!$D$5:$CB$183,Q$9,FALSE))),"")</f>
        <v>5223.0100873384072</v>
      </c>
      <c r="R46" s="123">
        <f ca="1">IFERROR(IF((VLOOKUP($E46,'NEA Backsheet'!$D$5:$CB$183,R$9,FALSE))="","",(VLOOKUP($E46,'NEA Backsheet'!$D$5:$CB$183,R$9,FALSE))),"")</f>
        <v>5011.8176336581027</v>
      </c>
    </row>
    <row r="47" spans="1:18" ht="15" customHeight="1" x14ac:dyDescent="0.3">
      <c r="A47" s="57">
        <v>34</v>
      </c>
      <c r="B47" s="97" t="str">
        <f ca="1">IFERROR(IF((VLOOKUP($E47,'Org List'!$AJ$10:$AL$188,3,FALSE))="","",(VLOOKUP($E47,'Org List'!$AJ$10:$AL$188,3,FALSE))),"")</f>
        <v>London Commissioning Region</v>
      </c>
      <c r="C47" s="98" t="str">
        <f ca="1">IFERROR(IF((VLOOKUP($E47,'Org List'!$AO$10:$AQ$188,3,FALSE))="","",(VLOOKUP($E47,'Org List'!$AO$10:$AQ$188,3,FALSE))),"")</f>
        <v>London Region</v>
      </c>
      <c r="D47" s="113" t="str">
        <f ca="1">IFERROR(IF((VLOOKUP($E47,'Org List'!$AT$10:$AV$188,3,FALSE))="","",(VLOOKUP($E47,'Org List'!$AT$10:$AV$188,3,FALSE))),"")</f>
        <v>NHS England London</v>
      </c>
      <c r="E47" s="97" t="str">
        <f t="shared" ca="1" si="1"/>
        <v>E09000004</v>
      </c>
      <c r="F47" s="99" t="str">
        <f ca="1">IF(E47="","",VLOOKUP(E47,'Org List'!$J$9:$K$488,2,0))</f>
        <v>Bexley</v>
      </c>
      <c r="G47" s="120">
        <f ca="1">IFERROR(IF((VLOOKUP($E47,'NEA Backsheet'!$D$5:$CB$183,G$9,FALSE))="","",(VLOOKUP($E47,'NEA Backsheet'!$D$5:$CB$183,G$9,FALSE))),"")</f>
        <v>2520.7930543164862</v>
      </c>
      <c r="H47" s="121">
        <f ca="1">IFERROR(IF((VLOOKUP($E47,'NEA Backsheet'!$D$5:$CB$183,H$9,FALSE))="","",(VLOOKUP($E47,'NEA Backsheet'!$D$5:$CB$183,H$9,FALSE))),"")</f>
        <v>2358.5488564768866</v>
      </c>
      <c r="I47" s="121">
        <f ca="1">IFERROR(IF((VLOOKUP($E47,'NEA Backsheet'!$D$5:$CB$183,I$9,FALSE))="","",(VLOOKUP($E47,'NEA Backsheet'!$D$5:$CB$183,I$9,FALSE))),"")</f>
        <v>2685.8871127241282</v>
      </c>
      <c r="J47" s="122">
        <f ca="1">IFERROR(IF((VLOOKUP($E47,'NEA Backsheet'!$D$5:$CB$183,J$9,FALSE))="","",(VLOOKUP($E47,'NEA Backsheet'!$D$5:$CB$183,J$9,FALSE))),"")</f>
        <v>2587.4254577369002</v>
      </c>
      <c r="K47" s="120">
        <f ca="1">IFERROR(IF((VLOOKUP($E47,'NEA Backsheet'!$D$5:$CB$183,K$9,FALSE))="","",(VLOOKUP($E47,'NEA Backsheet'!$D$5:$CB$183,K$9,FALSE))),"")</f>
        <v>4243.5144235198286</v>
      </c>
      <c r="L47" s="121">
        <f ca="1">IFERROR(IF((VLOOKUP($E47,'NEA Backsheet'!$D$5:$CB$183,L$9,FALSE))="","",(VLOOKUP($E47,'NEA Backsheet'!$D$5:$CB$183,L$9,FALSE))),"")</f>
        <v>4047.8932279305027</v>
      </c>
      <c r="M47" s="121">
        <f ca="1">IFERROR(IF((VLOOKUP($E47,'NEA Backsheet'!$D$5:$CB$183,M$9,FALSE))="","",(VLOOKUP($E47,'NEA Backsheet'!$D$5:$CB$183,M$9,FALSE))),"")</f>
        <v>4267.4267699139391</v>
      </c>
      <c r="N47" s="123">
        <f ca="1">IFERROR(IF((VLOOKUP($E47,'NEA Backsheet'!$D$5:$CB$183,N$9,FALSE))="","",(VLOOKUP($E47,'NEA Backsheet'!$D$5:$CB$183,N$9,FALSE))),"")</f>
        <v>4239.8665886306853</v>
      </c>
      <c r="O47" s="120">
        <f ca="1">IFERROR(IF((VLOOKUP($E47,'NEA Backsheet'!$D$5:$CB$183,O$9,FALSE))="","",(VLOOKUP($E47,'NEA Backsheet'!$D$5:$CB$183,O$9,FALSE))),"")</f>
        <v>6764.3074778363152</v>
      </c>
      <c r="P47" s="124">
        <f ca="1">IFERROR(IF((VLOOKUP($E47,'NEA Backsheet'!$D$5:$CB$183,P$9,FALSE))="","",(VLOOKUP($E47,'NEA Backsheet'!$D$5:$CB$183,P$9,FALSE))),"")</f>
        <v>6406.4420844073893</v>
      </c>
      <c r="Q47" s="121">
        <f ca="1">IFERROR(IF((VLOOKUP($E47,'NEA Backsheet'!$D$5:$CB$183,Q$9,FALSE))="","",(VLOOKUP($E47,'NEA Backsheet'!$D$5:$CB$183,Q$9,FALSE))),"")</f>
        <v>6953.3138826380673</v>
      </c>
      <c r="R47" s="123">
        <f ca="1">IFERROR(IF((VLOOKUP($E47,'NEA Backsheet'!$D$5:$CB$183,R$9,FALSE))="","",(VLOOKUP($E47,'NEA Backsheet'!$D$5:$CB$183,R$9,FALSE))),"")</f>
        <v>6827.2920463675855</v>
      </c>
    </row>
    <row r="48" spans="1:18" ht="15" customHeight="1" x14ac:dyDescent="0.3">
      <c r="A48" s="57">
        <v>35</v>
      </c>
      <c r="B48" s="97" t="str">
        <f ca="1">IFERROR(IF((VLOOKUP($E48,'Org List'!$AJ$10:$AL$188,3,FALSE))="","",(VLOOKUP($E48,'Org List'!$AJ$10:$AL$188,3,FALSE))),"")</f>
        <v>Midlands and East of England Commissioning Region</v>
      </c>
      <c r="C48" s="98" t="str">
        <f ca="1">IFERROR(IF((VLOOKUP($E48,'Org List'!$AO$10:$AQ$188,3,FALSE))="","",(VLOOKUP($E48,'Org List'!$AO$10:$AQ$188,3,FALSE))),"")</f>
        <v>West Midlands Region</v>
      </c>
      <c r="D48" s="113" t="str">
        <f ca="1">IFERROR(IF((VLOOKUP($E48,'Org List'!$AT$10:$AV$188,3,FALSE))="","",(VLOOKUP($E48,'Org List'!$AT$10:$AV$188,3,FALSE))),"")</f>
        <v>NHS England Midlands And East (West Midlands)</v>
      </c>
      <c r="E48" s="97" t="str">
        <f t="shared" ca="1" si="1"/>
        <v>E08000025</v>
      </c>
      <c r="F48" s="99" t="str">
        <f ca="1">IF(E48="","",VLOOKUP(E48,'Org List'!$J$9:$K$488,2,0))</f>
        <v>Birmingham</v>
      </c>
      <c r="G48" s="120">
        <f ca="1">IFERROR(IF((VLOOKUP($E48,'NEA Backsheet'!$D$5:$CB$183,G$9,FALSE))="","",(VLOOKUP($E48,'NEA Backsheet'!$D$5:$CB$183,G$9,FALSE))),"")</f>
        <v>14831.379167354691</v>
      </c>
      <c r="H48" s="121">
        <f ca="1">IFERROR(IF((VLOOKUP($E48,'NEA Backsheet'!$D$5:$CB$183,H$9,FALSE))="","",(VLOOKUP($E48,'NEA Backsheet'!$D$5:$CB$183,H$9,FALSE))),"")</f>
        <v>15170.823703260437</v>
      </c>
      <c r="I48" s="121">
        <f ca="1">IFERROR(IF((VLOOKUP($E48,'NEA Backsheet'!$D$5:$CB$183,I$9,FALSE))="","",(VLOOKUP($E48,'NEA Backsheet'!$D$5:$CB$183,I$9,FALSE))),"")</f>
        <v>15662.139658527885</v>
      </c>
      <c r="J48" s="122">
        <f ca="1">IFERROR(IF((VLOOKUP($E48,'NEA Backsheet'!$D$5:$CB$183,J$9,FALSE))="","",(VLOOKUP($E48,'NEA Backsheet'!$D$5:$CB$183,J$9,FALSE))),"")</f>
        <v>14770.408865432368</v>
      </c>
      <c r="K48" s="120">
        <f ca="1">IFERROR(IF((VLOOKUP($E48,'NEA Backsheet'!$D$5:$CB$183,K$9,FALSE))="","",(VLOOKUP($E48,'NEA Backsheet'!$D$5:$CB$183,K$9,FALSE))),"")</f>
        <v>24605.903198398184</v>
      </c>
      <c r="L48" s="121">
        <f ca="1">IFERROR(IF((VLOOKUP($E48,'NEA Backsheet'!$D$5:$CB$183,L$9,FALSE))="","",(VLOOKUP($E48,'NEA Backsheet'!$D$5:$CB$183,L$9,FALSE))),"")</f>
        <v>25769.077580413174</v>
      </c>
      <c r="M48" s="121">
        <f ca="1">IFERROR(IF((VLOOKUP($E48,'NEA Backsheet'!$D$5:$CB$183,M$9,FALSE))="","",(VLOOKUP($E48,'NEA Backsheet'!$D$5:$CB$183,M$9,FALSE))),"")</f>
        <v>25741.036119346143</v>
      </c>
      <c r="N48" s="123">
        <f ca="1">IFERROR(IF((VLOOKUP($E48,'NEA Backsheet'!$D$5:$CB$183,N$9,FALSE))="","",(VLOOKUP($E48,'NEA Backsheet'!$D$5:$CB$183,N$9,FALSE))),"")</f>
        <v>24653.339776652472</v>
      </c>
      <c r="O48" s="120">
        <f ca="1">IFERROR(IF((VLOOKUP($E48,'NEA Backsheet'!$D$5:$CB$183,O$9,FALSE))="","",(VLOOKUP($E48,'NEA Backsheet'!$D$5:$CB$183,O$9,FALSE))),"")</f>
        <v>39437.282365752879</v>
      </c>
      <c r="P48" s="124">
        <f ca="1">IFERROR(IF((VLOOKUP($E48,'NEA Backsheet'!$D$5:$CB$183,P$9,FALSE))="","",(VLOOKUP($E48,'NEA Backsheet'!$D$5:$CB$183,P$9,FALSE))),"")</f>
        <v>40939.901283673607</v>
      </c>
      <c r="Q48" s="121">
        <f ca="1">IFERROR(IF((VLOOKUP($E48,'NEA Backsheet'!$D$5:$CB$183,Q$9,FALSE))="","",(VLOOKUP($E48,'NEA Backsheet'!$D$5:$CB$183,Q$9,FALSE))),"")</f>
        <v>41403.175777874028</v>
      </c>
      <c r="R48" s="123">
        <f ca="1">IFERROR(IF((VLOOKUP($E48,'NEA Backsheet'!$D$5:$CB$183,R$9,FALSE))="","",(VLOOKUP($E48,'NEA Backsheet'!$D$5:$CB$183,R$9,FALSE))),"")</f>
        <v>39423.748642084844</v>
      </c>
    </row>
    <row r="49" spans="1:18" ht="15" customHeight="1" x14ac:dyDescent="0.3">
      <c r="A49" s="57">
        <v>36</v>
      </c>
      <c r="B49" s="97" t="str">
        <f ca="1">IFERROR(IF((VLOOKUP($E49,'Org List'!$AJ$10:$AL$188,3,FALSE))="","",(VLOOKUP($E49,'Org List'!$AJ$10:$AL$188,3,FALSE))),"")</f>
        <v>North of England Commissioning Region</v>
      </c>
      <c r="C49" s="98" t="str">
        <f ca="1">IFERROR(IF((VLOOKUP($E49,'Org List'!$AO$10:$AQ$188,3,FALSE))="","",(VLOOKUP($E49,'Org List'!$AO$10:$AQ$188,3,FALSE))),"")</f>
        <v>North West Region</v>
      </c>
      <c r="D49" s="113" t="str">
        <f ca="1">IFERROR(IF((VLOOKUP($E49,'Org List'!$AT$10:$AV$188,3,FALSE))="","",(VLOOKUP($E49,'Org List'!$AT$10:$AV$188,3,FALSE))),"")</f>
        <v>NHS England North (Lancashire)</v>
      </c>
      <c r="E49" s="97" t="str">
        <f t="shared" ca="1" si="1"/>
        <v>E06000008</v>
      </c>
      <c r="F49" s="99" t="str">
        <f ca="1">IF(E49="","",VLOOKUP(E49,'Org List'!$J$9:$K$488,2,0))</f>
        <v>Blackburn with Darwen</v>
      </c>
      <c r="G49" s="120">
        <f ca="1">IFERROR(IF((VLOOKUP($E49,'NEA Backsheet'!$D$5:$CB$183,G$9,FALSE))="","",(VLOOKUP($E49,'NEA Backsheet'!$D$5:$CB$183,G$9,FALSE))),"")</f>
        <v>1469.671121693754</v>
      </c>
      <c r="H49" s="121">
        <f ca="1">IFERROR(IF((VLOOKUP($E49,'NEA Backsheet'!$D$5:$CB$183,H$9,FALSE))="","",(VLOOKUP($E49,'NEA Backsheet'!$D$5:$CB$183,H$9,FALSE))),"")</f>
        <v>1541.407091936705</v>
      </c>
      <c r="I49" s="121">
        <f ca="1">IFERROR(IF((VLOOKUP($E49,'NEA Backsheet'!$D$5:$CB$183,I$9,FALSE))="","",(VLOOKUP($E49,'NEA Backsheet'!$D$5:$CB$183,I$9,FALSE))),"")</f>
        <v>1951.6751906499712</v>
      </c>
      <c r="J49" s="122">
        <f ca="1">IFERROR(IF((VLOOKUP($E49,'NEA Backsheet'!$D$5:$CB$183,J$9,FALSE))="","",(VLOOKUP($E49,'NEA Backsheet'!$D$5:$CB$183,J$9,FALSE))),"")</f>
        <v>2103.4492509607926</v>
      </c>
      <c r="K49" s="120">
        <f ca="1">IFERROR(IF((VLOOKUP($E49,'NEA Backsheet'!$D$5:$CB$183,K$9,FALSE))="","",(VLOOKUP($E49,'NEA Backsheet'!$D$5:$CB$183,K$9,FALSE))),"")</f>
        <v>3041.9421934137481</v>
      </c>
      <c r="L49" s="121">
        <f ca="1">IFERROR(IF((VLOOKUP($E49,'NEA Backsheet'!$D$5:$CB$183,L$9,FALSE))="","",(VLOOKUP($E49,'NEA Backsheet'!$D$5:$CB$183,L$9,FALSE))),"")</f>
        <v>2993.4768346743513</v>
      </c>
      <c r="M49" s="121">
        <f ca="1">IFERROR(IF((VLOOKUP($E49,'NEA Backsheet'!$D$5:$CB$183,M$9,FALSE))="","",(VLOOKUP($E49,'NEA Backsheet'!$D$5:$CB$183,M$9,FALSE))),"")</f>
        <v>3162.0030638717835</v>
      </c>
      <c r="N49" s="123">
        <f ca="1">IFERROR(IF((VLOOKUP($E49,'NEA Backsheet'!$D$5:$CB$183,N$9,FALSE))="","",(VLOOKUP($E49,'NEA Backsheet'!$D$5:$CB$183,N$9,FALSE))),"")</f>
        <v>3146.2170736261342</v>
      </c>
      <c r="O49" s="120">
        <f ca="1">IFERROR(IF((VLOOKUP($E49,'NEA Backsheet'!$D$5:$CB$183,O$9,FALSE))="","",(VLOOKUP($E49,'NEA Backsheet'!$D$5:$CB$183,O$9,FALSE))),"")</f>
        <v>4511.6133151075019</v>
      </c>
      <c r="P49" s="124">
        <f ca="1">IFERROR(IF((VLOOKUP($E49,'NEA Backsheet'!$D$5:$CB$183,P$9,FALSE))="","",(VLOOKUP($E49,'NEA Backsheet'!$D$5:$CB$183,P$9,FALSE))),"")</f>
        <v>4534.8839266110563</v>
      </c>
      <c r="Q49" s="121">
        <f ca="1">IFERROR(IF((VLOOKUP($E49,'NEA Backsheet'!$D$5:$CB$183,Q$9,FALSE))="","",(VLOOKUP($E49,'NEA Backsheet'!$D$5:$CB$183,Q$9,FALSE))),"")</f>
        <v>5113.6782545217548</v>
      </c>
      <c r="R49" s="123">
        <f ca="1">IFERROR(IF((VLOOKUP($E49,'NEA Backsheet'!$D$5:$CB$183,R$9,FALSE))="","",(VLOOKUP($E49,'NEA Backsheet'!$D$5:$CB$183,R$9,FALSE))),"")</f>
        <v>5249.6663245869267</v>
      </c>
    </row>
    <row r="50" spans="1:18" ht="15" customHeight="1" x14ac:dyDescent="0.3">
      <c r="A50" s="57">
        <v>37</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E06000009</v>
      </c>
      <c r="F50" s="99" t="str">
        <f ca="1">IF(E50="","",VLOOKUP(E50,'Org List'!$J$9:$K$488,2,0))</f>
        <v>Blackpool</v>
      </c>
      <c r="G50" s="120">
        <f ca="1">IFERROR(IF((VLOOKUP($E50,'NEA Backsheet'!$D$5:$CB$183,G$9,FALSE))="","",(VLOOKUP($E50,'NEA Backsheet'!$D$5:$CB$183,G$9,FALSE))),"")</f>
        <v>1298.5053853660079</v>
      </c>
      <c r="H50" s="121">
        <f ca="1">IFERROR(IF((VLOOKUP($E50,'NEA Backsheet'!$D$5:$CB$183,H$9,FALSE))="","",(VLOOKUP($E50,'NEA Backsheet'!$D$5:$CB$183,H$9,FALSE))),"")</f>
        <v>1196.0517307132297</v>
      </c>
      <c r="I50" s="121">
        <f ca="1">IFERROR(IF((VLOOKUP($E50,'NEA Backsheet'!$D$5:$CB$183,I$9,FALSE))="","",(VLOOKUP($E50,'NEA Backsheet'!$D$5:$CB$183,I$9,FALSE))),"")</f>
        <v>1427.0463977525267</v>
      </c>
      <c r="J50" s="122">
        <f ca="1">IFERROR(IF((VLOOKUP($E50,'NEA Backsheet'!$D$5:$CB$183,J$9,FALSE))="","",(VLOOKUP($E50,'NEA Backsheet'!$D$5:$CB$183,J$9,FALSE))),"")</f>
        <v>1448.3131740525439</v>
      </c>
      <c r="K50" s="120">
        <f ca="1">IFERROR(IF((VLOOKUP($E50,'NEA Backsheet'!$D$5:$CB$183,K$9,FALSE))="","",(VLOOKUP($E50,'NEA Backsheet'!$D$5:$CB$183,K$9,FALSE))),"")</f>
        <v>3552.6618776068635</v>
      </c>
      <c r="L50" s="121">
        <f ca="1">IFERROR(IF((VLOOKUP($E50,'NEA Backsheet'!$D$5:$CB$183,L$9,FALSE))="","",(VLOOKUP($E50,'NEA Backsheet'!$D$5:$CB$183,L$9,FALSE))),"")</f>
        <v>3485.9458990457633</v>
      </c>
      <c r="M50" s="121">
        <f ca="1">IFERROR(IF((VLOOKUP($E50,'NEA Backsheet'!$D$5:$CB$183,M$9,FALSE))="","",(VLOOKUP($E50,'NEA Backsheet'!$D$5:$CB$183,M$9,FALSE))),"")</f>
        <v>3726.435666854115</v>
      </c>
      <c r="N50" s="123">
        <f ca="1">IFERROR(IF((VLOOKUP($E50,'NEA Backsheet'!$D$5:$CB$183,N$9,FALSE))="","",(VLOOKUP($E50,'NEA Backsheet'!$D$5:$CB$183,N$9,FALSE))),"")</f>
        <v>3684.7149525665995</v>
      </c>
      <c r="O50" s="120">
        <f ca="1">IFERROR(IF((VLOOKUP($E50,'NEA Backsheet'!$D$5:$CB$183,O$9,FALSE))="","",(VLOOKUP($E50,'NEA Backsheet'!$D$5:$CB$183,O$9,FALSE))),"")</f>
        <v>4851.167262972871</v>
      </c>
      <c r="P50" s="124">
        <f ca="1">IFERROR(IF((VLOOKUP($E50,'NEA Backsheet'!$D$5:$CB$183,P$9,FALSE))="","",(VLOOKUP($E50,'NEA Backsheet'!$D$5:$CB$183,P$9,FALSE))),"")</f>
        <v>4681.9976297589928</v>
      </c>
      <c r="Q50" s="121">
        <f ca="1">IFERROR(IF((VLOOKUP($E50,'NEA Backsheet'!$D$5:$CB$183,Q$9,FALSE))="","",(VLOOKUP($E50,'NEA Backsheet'!$D$5:$CB$183,Q$9,FALSE))),"")</f>
        <v>5153.4820646066419</v>
      </c>
      <c r="R50" s="123">
        <f ca="1">IFERROR(IF((VLOOKUP($E50,'NEA Backsheet'!$D$5:$CB$183,R$9,FALSE))="","",(VLOOKUP($E50,'NEA Backsheet'!$D$5:$CB$183,R$9,FALSE))),"")</f>
        <v>5133.0281266191432</v>
      </c>
    </row>
    <row r="51" spans="1:18" ht="15" customHeight="1" x14ac:dyDescent="0.3">
      <c r="A51" s="57">
        <v>38</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(Greater Manchester)</v>
      </c>
      <c r="E51" s="97" t="str">
        <f t="shared" ca="1" si="1"/>
        <v>E08000001</v>
      </c>
      <c r="F51" s="99" t="str">
        <f ca="1">IF(E51="","",VLOOKUP(E51,'Org List'!$J$9:$K$488,2,0))</f>
        <v>Bolton</v>
      </c>
      <c r="G51" s="120">
        <f ca="1">IFERROR(IF((VLOOKUP($E51,'NEA Backsheet'!$D$5:$CB$183,G$9,FALSE))="","",(VLOOKUP($E51,'NEA Backsheet'!$D$5:$CB$183,G$9,FALSE))),"")</f>
        <v>2298.8453956928165</v>
      </c>
      <c r="H51" s="121">
        <f ca="1">IFERROR(IF((VLOOKUP($E51,'NEA Backsheet'!$D$5:$CB$183,H$9,FALSE))="","",(VLOOKUP($E51,'NEA Backsheet'!$D$5:$CB$183,H$9,FALSE))),"")</f>
        <v>2158.503861408602</v>
      </c>
      <c r="I51" s="121">
        <f ca="1">IFERROR(IF((VLOOKUP($E51,'NEA Backsheet'!$D$5:$CB$183,I$9,FALSE))="","",(VLOOKUP($E51,'NEA Backsheet'!$D$5:$CB$183,I$9,FALSE))),"")</f>
        <v>2463.5931774529672</v>
      </c>
      <c r="J51" s="122">
        <f ca="1">IFERROR(IF((VLOOKUP($E51,'NEA Backsheet'!$D$5:$CB$183,J$9,FALSE))="","",(VLOOKUP($E51,'NEA Backsheet'!$D$5:$CB$183,J$9,FALSE))),"")</f>
        <v>2386.5371104213305</v>
      </c>
      <c r="K51" s="120">
        <f ca="1">IFERROR(IF((VLOOKUP($E51,'NEA Backsheet'!$D$5:$CB$183,K$9,FALSE))="","",(VLOOKUP($E51,'NEA Backsheet'!$D$5:$CB$183,K$9,FALSE))),"")</f>
        <v>5790.224466862971</v>
      </c>
      <c r="L51" s="121">
        <f ca="1">IFERROR(IF((VLOOKUP($E51,'NEA Backsheet'!$D$5:$CB$183,L$9,FALSE))="","",(VLOOKUP($E51,'NEA Backsheet'!$D$5:$CB$183,L$9,FALSE))),"")</f>
        <v>5445.227366784733</v>
      </c>
      <c r="M51" s="121">
        <f ca="1">IFERROR(IF((VLOOKUP($E51,'NEA Backsheet'!$D$5:$CB$183,M$9,FALSE))="","",(VLOOKUP($E51,'NEA Backsheet'!$D$5:$CB$183,M$9,FALSE))),"")</f>
        <v>5850.4081447705303</v>
      </c>
      <c r="N51" s="123">
        <f ca="1">IFERROR(IF((VLOOKUP($E51,'NEA Backsheet'!$D$5:$CB$183,N$9,FALSE))="","",(VLOOKUP($E51,'NEA Backsheet'!$D$5:$CB$183,N$9,FALSE))),"")</f>
        <v>5857.2905090512786</v>
      </c>
      <c r="O51" s="120">
        <f ca="1">IFERROR(IF((VLOOKUP($E51,'NEA Backsheet'!$D$5:$CB$183,O$9,FALSE))="","",(VLOOKUP($E51,'NEA Backsheet'!$D$5:$CB$183,O$9,FALSE))),"")</f>
        <v>8089.069862555787</v>
      </c>
      <c r="P51" s="124">
        <f ca="1">IFERROR(IF((VLOOKUP($E51,'NEA Backsheet'!$D$5:$CB$183,P$9,FALSE))="","",(VLOOKUP($E51,'NEA Backsheet'!$D$5:$CB$183,P$9,FALSE))),"")</f>
        <v>7603.7312281933355</v>
      </c>
      <c r="Q51" s="121">
        <f ca="1">IFERROR(IF((VLOOKUP($E51,'NEA Backsheet'!$D$5:$CB$183,Q$9,FALSE))="","",(VLOOKUP($E51,'NEA Backsheet'!$D$5:$CB$183,Q$9,FALSE))),"")</f>
        <v>8314.0013222234975</v>
      </c>
      <c r="R51" s="123">
        <f ca="1">IFERROR(IF((VLOOKUP($E51,'NEA Backsheet'!$D$5:$CB$183,R$9,FALSE))="","",(VLOOKUP($E51,'NEA Backsheet'!$D$5:$CB$183,R$9,FALSE))),"")</f>
        <v>8243.8276194726095</v>
      </c>
    </row>
    <row r="52" spans="1:18" ht="15" customHeight="1" x14ac:dyDescent="0.3">
      <c r="A52" s="57">
        <v>39</v>
      </c>
      <c r="B52" s="97" t="str">
        <f ca="1">IFERROR(IF((VLOOKUP($E52,'Org List'!$AJ$10:$AL$188,3,FALSE))="","",(VLOOKUP($E52,'Org List'!$AJ$10:$AL$188,3,FALSE))),"")</f>
        <v>South West England Commissioning Region</v>
      </c>
      <c r="C52" s="98" t="str">
        <f ca="1">IFERROR(IF((VLOOKUP($E52,'Org List'!$AO$10:$AQ$188,3,FALSE))="","",(VLOOKUP($E52,'Org List'!$AO$10:$AQ$188,3,FALSE))),"")</f>
        <v>South West Region</v>
      </c>
      <c r="D52" s="113" t="str">
        <f ca="1">IFERROR(IF((VLOOKUP($E52,'Org List'!$AT$10:$AV$188,3,FALSE))="","",(VLOOKUP($E52,'Org List'!$AT$10:$AV$188,3,FALSE))),"")</f>
        <v>NHS England South West (South West South)</v>
      </c>
      <c r="E52" s="97" t="str">
        <f t="shared" ca="1" si="1"/>
        <v>E06000028 &amp; E06000029</v>
      </c>
      <c r="F52" s="99" t="str">
        <f ca="1">IF(E52="","",VLOOKUP(E52,'Org List'!$J$9:$K$488,2,0))</f>
        <v>Bournemouth &amp; Poole</v>
      </c>
      <c r="G52" s="120">
        <f ca="1">IFERROR(IF((VLOOKUP($E52,'NEA Backsheet'!$D$5:$CB$183,G$9,FALSE))="","",(VLOOKUP($E52,'NEA Backsheet'!$D$5:$CB$183,G$9,FALSE))),"")</f>
        <v>3867.90375237943</v>
      </c>
      <c r="H52" s="121">
        <f ca="1">IFERROR(IF((VLOOKUP($E52,'NEA Backsheet'!$D$5:$CB$183,H$9,FALSE))="","",(VLOOKUP($E52,'NEA Backsheet'!$D$5:$CB$183,H$9,FALSE))),"")</f>
        <v>3929.2112483949786</v>
      </c>
      <c r="I52" s="121">
        <f ca="1">IFERROR(IF((VLOOKUP($E52,'NEA Backsheet'!$D$5:$CB$183,I$9,FALSE))="","",(VLOOKUP($E52,'NEA Backsheet'!$D$5:$CB$183,I$9,FALSE))),"")</f>
        <v>4272.6254178053796</v>
      </c>
      <c r="J52" s="122">
        <f ca="1">IFERROR(IF((VLOOKUP($E52,'NEA Backsheet'!$D$5:$CB$183,J$9,FALSE))="","",(VLOOKUP($E52,'NEA Backsheet'!$D$5:$CB$183,J$9,FALSE))),"")</f>
        <v>4072.1084195590374</v>
      </c>
      <c r="K52" s="120">
        <f ca="1">IFERROR(IF((VLOOKUP($E52,'NEA Backsheet'!$D$5:$CB$183,K$9,FALSE))="","",(VLOOKUP($E52,'NEA Backsheet'!$D$5:$CB$183,K$9,FALSE))),"")</f>
        <v>7192.7982543354346</v>
      </c>
      <c r="L52" s="121">
        <f ca="1">IFERROR(IF((VLOOKUP($E52,'NEA Backsheet'!$D$5:$CB$183,L$9,FALSE))="","",(VLOOKUP($E52,'NEA Backsheet'!$D$5:$CB$183,L$9,FALSE))),"")</f>
        <v>7028.2360281884357</v>
      </c>
      <c r="M52" s="121">
        <f ca="1">IFERROR(IF((VLOOKUP($E52,'NEA Backsheet'!$D$5:$CB$183,M$9,FALSE))="","",(VLOOKUP($E52,'NEA Backsheet'!$D$5:$CB$183,M$9,FALSE))),"")</f>
        <v>7652.3739951437165</v>
      </c>
      <c r="N52" s="123">
        <f ca="1">IFERROR(IF((VLOOKUP($E52,'NEA Backsheet'!$D$5:$CB$183,N$9,FALSE))="","",(VLOOKUP($E52,'NEA Backsheet'!$D$5:$CB$183,N$9,FALSE))),"")</f>
        <v>7596.1370439114089</v>
      </c>
      <c r="O52" s="120">
        <f ca="1">IFERROR(IF((VLOOKUP($E52,'NEA Backsheet'!$D$5:$CB$183,O$9,FALSE))="","",(VLOOKUP($E52,'NEA Backsheet'!$D$5:$CB$183,O$9,FALSE))),"")</f>
        <v>11060.702006714864</v>
      </c>
      <c r="P52" s="124">
        <f ca="1">IFERROR(IF((VLOOKUP($E52,'NEA Backsheet'!$D$5:$CB$183,P$9,FALSE))="","",(VLOOKUP($E52,'NEA Backsheet'!$D$5:$CB$183,P$9,FALSE))),"")</f>
        <v>10957.447276583414</v>
      </c>
      <c r="Q52" s="121">
        <f ca="1">IFERROR(IF((VLOOKUP($E52,'NEA Backsheet'!$D$5:$CB$183,Q$9,FALSE))="","",(VLOOKUP($E52,'NEA Backsheet'!$D$5:$CB$183,Q$9,FALSE))),"")</f>
        <v>11924.999412949095</v>
      </c>
      <c r="R52" s="123">
        <f ca="1">IFERROR(IF((VLOOKUP($E52,'NEA Backsheet'!$D$5:$CB$183,R$9,FALSE))="","",(VLOOKUP($E52,'NEA Backsheet'!$D$5:$CB$183,R$9,FALSE))),"")</f>
        <v>11668.245463470446</v>
      </c>
    </row>
    <row r="53" spans="1:18" ht="15" customHeight="1" x14ac:dyDescent="0.3">
      <c r="A53" s="57">
        <v>40</v>
      </c>
      <c r="B53" s="97" t="str">
        <f ca="1">IFERROR(IF((VLOOKUP($E53,'Org List'!$AJ$10:$AL$188,3,FALSE))="","",(VLOOKUP($E53,'Org List'!$AJ$10:$AL$188,3,FALSE))),"")</f>
        <v>South East England Commissioning Region</v>
      </c>
      <c r="C53" s="98" t="str">
        <f ca="1">IFERROR(IF((VLOOKUP($E53,'Org List'!$AO$10:$AQ$188,3,FALSE))="","",(VLOOKUP($E53,'Org List'!$AO$10:$AQ$188,3,FALSE))),"")</f>
        <v>South East Region</v>
      </c>
      <c r="D53" s="113" t="str">
        <f ca="1">IFERROR(IF((VLOOKUP($E53,'Org List'!$AT$10:$AV$188,3,FALSE))="","",(VLOOKUP($E53,'Org List'!$AT$10:$AV$188,3,FALSE))),"")</f>
        <v>NHS England South East (Hampshire, Isle of Wight and Thames Valley)</v>
      </c>
      <c r="E53" s="97" t="str">
        <f t="shared" ca="1" si="1"/>
        <v>E06000036</v>
      </c>
      <c r="F53" s="99" t="str">
        <f ca="1">IF(E53="","",VLOOKUP(E53,'Org List'!$J$9:$K$488,2,0))</f>
        <v>Bracknell Forest</v>
      </c>
      <c r="G53" s="120">
        <f ca="1">IFERROR(IF((VLOOKUP($E53,'NEA Backsheet'!$D$5:$CB$183,G$9,FALSE))="","",(VLOOKUP($E53,'NEA Backsheet'!$D$5:$CB$183,G$9,FALSE))),"")</f>
        <v>1405.4142186920371</v>
      </c>
      <c r="H53" s="121">
        <f ca="1">IFERROR(IF((VLOOKUP($E53,'NEA Backsheet'!$D$5:$CB$183,H$9,FALSE))="","",(VLOOKUP($E53,'NEA Backsheet'!$D$5:$CB$183,H$9,FALSE))),"")</f>
        <v>1312.6548383960785</v>
      </c>
      <c r="I53" s="121">
        <f ca="1">IFERROR(IF((VLOOKUP($E53,'NEA Backsheet'!$D$5:$CB$183,I$9,FALSE))="","",(VLOOKUP($E53,'NEA Backsheet'!$D$5:$CB$183,I$9,FALSE))),"")</f>
        <v>1282.1935642884619</v>
      </c>
      <c r="J53" s="122">
        <f ca="1">IFERROR(IF((VLOOKUP($E53,'NEA Backsheet'!$D$5:$CB$183,J$9,FALSE))="","",(VLOOKUP($E53,'NEA Backsheet'!$D$5:$CB$183,J$9,FALSE))),"")</f>
        <v>1334.9101425020895</v>
      </c>
      <c r="K53" s="120">
        <f ca="1">IFERROR(IF((VLOOKUP($E53,'NEA Backsheet'!$D$5:$CB$183,K$9,FALSE))="","",(VLOOKUP($E53,'NEA Backsheet'!$D$5:$CB$183,K$9,FALSE))),"")</f>
        <v>1931.149329977161</v>
      </c>
      <c r="L53" s="121">
        <f ca="1">IFERROR(IF((VLOOKUP($E53,'NEA Backsheet'!$D$5:$CB$183,L$9,FALSE))="","",(VLOOKUP($E53,'NEA Backsheet'!$D$5:$CB$183,L$9,FALSE))),"")</f>
        <v>1976.4796349934693</v>
      </c>
      <c r="M53" s="121">
        <f ca="1">IFERROR(IF((VLOOKUP($E53,'NEA Backsheet'!$D$5:$CB$183,M$9,FALSE))="","",(VLOOKUP($E53,'NEA Backsheet'!$D$5:$CB$183,M$9,FALSE))),"")</f>
        <v>2020.2464614671565</v>
      </c>
      <c r="N53" s="123">
        <f ca="1">IFERROR(IF((VLOOKUP($E53,'NEA Backsheet'!$D$5:$CB$183,N$9,FALSE))="","",(VLOOKUP($E53,'NEA Backsheet'!$D$5:$CB$183,N$9,FALSE))),"")</f>
        <v>1960.8642095736705</v>
      </c>
      <c r="O53" s="120">
        <f ca="1">IFERROR(IF((VLOOKUP($E53,'NEA Backsheet'!$D$5:$CB$183,O$9,FALSE))="","",(VLOOKUP($E53,'NEA Backsheet'!$D$5:$CB$183,O$9,FALSE))),"")</f>
        <v>3336.5635486691981</v>
      </c>
      <c r="P53" s="124">
        <f ca="1">IFERROR(IF((VLOOKUP($E53,'NEA Backsheet'!$D$5:$CB$183,P$9,FALSE))="","",(VLOOKUP($E53,'NEA Backsheet'!$D$5:$CB$183,P$9,FALSE))),"")</f>
        <v>3289.1344733895476</v>
      </c>
      <c r="Q53" s="121">
        <f ca="1">IFERROR(IF((VLOOKUP($E53,'NEA Backsheet'!$D$5:$CB$183,Q$9,FALSE))="","",(VLOOKUP($E53,'NEA Backsheet'!$D$5:$CB$183,Q$9,FALSE))),"")</f>
        <v>3302.4400257556181</v>
      </c>
      <c r="R53" s="123">
        <f ca="1">IFERROR(IF((VLOOKUP($E53,'NEA Backsheet'!$D$5:$CB$183,R$9,FALSE))="","",(VLOOKUP($E53,'NEA Backsheet'!$D$5:$CB$183,R$9,FALSE))),"")</f>
        <v>3295.7743520757599</v>
      </c>
    </row>
    <row r="54" spans="1:18" ht="15" customHeight="1" x14ac:dyDescent="0.3">
      <c r="A54" s="57">
        <v>41</v>
      </c>
      <c r="B54" s="97" t="str">
        <f ca="1">IFERROR(IF((VLOOKUP($E54,'Org List'!$AJ$10:$AL$188,3,FALSE))="","",(VLOOKUP($E54,'Org List'!$AJ$10:$AL$188,3,FALSE))),"")</f>
        <v>North of England Commissioning Region</v>
      </c>
      <c r="C54" s="98" t="str">
        <f ca="1">IFERROR(IF((VLOOKUP($E54,'Org List'!$AO$10:$AQ$188,3,FALSE))="","",(VLOOKUP($E54,'Org List'!$AO$10:$AQ$188,3,FALSE))),"")</f>
        <v>Yorkshire and The Humber Region</v>
      </c>
      <c r="D54" s="113" t="str">
        <f ca="1">IFERROR(IF((VLOOKUP($E54,'Org List'!$AT$10:$AV$188,3,FALSE))="","",(VLOOKUP($E54,'Org List'!$AT$10:$AV$188,3,FALSE))),"")</f>
        <v>NHS England North (Yorkshire And Humber)</v>
      </c>
      <c r="E54" s="97" t="str">
        <f t="shared" ca="1" si="1"/>
        <v>E08000032</v>
      </c>
      <c r="F54" s="99" t="str">
        <f ca="1">IF(E54="","",VLOOKUP(E54,'Org List'!$J$9:$K$488,2,0))</f>
        <v>Bradford</v>
      </c>
      <c r="G54" s="120">
        <f ca="1">IFERROR(IF((VLOOKUP($E54,'NEA Backsheet'!$D$5:$CB$183,G$9,FALSE))="","",(VLOOKUP($E54,'NEA Backsheet'!$D$5:$CB$183,G$9,FALSE))),"")</f>
        <v>8030.4941928374374</v>
      </c>
      <c r="H54" s="121">
        <f ca="1">IFERROR(IF((VLOOKUP($E54,'NEA Backsheet'!$D$5:$CB$183,H$9,FALSE))="","",(VLOOKUP($E54,'NEA Backsheet'!$D$5:$CB$183,H$9,FALSE))),"")</f>
        <v>7444.3079535634843</v>
      </c>
      <c r="I54" s="121">
        <f ca="1">IFERROR(IF((VLOOKUP($E54,'NEA Backsheet'!$D$5:$CB$183,I$9,FALSE))="","",(VLOOKUP($E54,'NEA Backsheet'!$D$5:$CB$183,I$9,FALSE))),"")</f>
        <v>7702.9155382405643</v>
      </c>
      <c r="J54" s="122">
        <f ca="1">IFERROR(IF((VLOOKUP($E54,'NEA Backsheet'!$D$5:$CB$183,J$9,FALSE))="","",(VLOOKUP($E54,'NEA Backsheet'!$D$5:$CB$183,J$9,FALSE))),"")</f>
        <v>7950.3531898264137</v>
      </c>
      <c r="K54" s="120">
        <f ca="1">IFERROR(IF((VLOOKUP($E54,'NEA Backsheet'!$D$5:$CB$183,K$9,FALSE))="","",(VLOOKUP($E54,'NEA Backsheet'!$D$5:$CB$183,K$9,FALSE))),"")</f>
        <v>12571.123991489132</v>
      </c>
      <c r="L54" s="121">
        <f ca="1">IFERROR(IF((VLOOKUP($E54,'NEA Backsheet'!$D$5:$CB$183,L$9,FALSE))="","",(VLOOKUP($E54,'NEA Backsheet'!$D$5:$CB$183,L$9,FALSE))),"")</f>
        <v>12545.042231381594</v>
      </c>
      <c r="M54" s="121">
        <f ca="1">IFERROR(IF((VLOOKUP($E54,'NEA Backsheet'!$D$5:$CB$183,M$9,FALSE))="","",(VLOOKUP($E54,'NEA Backsheet'!$D$5:$CB$183,M$9,FALSE))),"")</f>
        <v>13440.093982497821</v>
      </c>
      <c r="N54" s="123">
        <f ca="1">IFERROR(IF((VLOOKUP($E54,'NEA Backsheet'!$D$5:$CB$183,N$9,FALSE))="","",(VLOOKUP($E54,'NEA Backsheet'!$D$5:$CB$183,N$9,FALSE))),"")</f>
        <v>12839.312827360895</v>
      </c>
      <c r="O54" s="120">
        <f ca="1">IFERROR(IF((VLOOKUP($E54,'NEA Backsheet'!$D$5:$CB$183,O$9,FALSE))="","",(VLOOKUP($E54,'NEA Backsheet'!$D$5:$CB$183,O$9,FALSE))),"")</f>
        <v>20601.618184326569</v>
      </c>
      <c r="P54" s="124">
        <f ca="1">IFERROR(IF((VLOOKUP($E54,'NEA Backsheet'!$D$5:$CB$183,P$9,FALSE))="","",(VLOOKUP($E54,'NEA Backsheet'!$D$5:$CB$183,P$9,FALSE))),"")</f>
        <v>19989.350184945077</v>
      </c>
      <c r="Q54" s="121">
        <f ca="1">IFERROR(IF((VLOOKUP($E54,'NEA Backsheet'!$D$5:$CB$183,Q$9,FALSE))="","",(VLOOKUP($E54,'NEA Backsheet'!$D$5:$CB$183,Q$9,FALSE))),"")</f>
        <v>21143.009520738386</v>
      </c>
      <c r="R54" s="123">
        <f ca="1">IFERROR(IF((VLOOKUP($E54,'NEA Backsheet'!$D$5:$CB$183,R$9,FALSE))="","",(VLOOKUP($E54,'NEA Backsheet'!$D$5:$CB$183,R$9,FALSE))),"")</f>
        <v>20789.666017187308</v>
      </c>
    </row>
    <row r="55" spans="1:18" ht="15" customHeight="1" x14ac:dyDescent="0.3">
      <c r="A55" s="57">
        <v>42</v>
      </c>
      <c r="B55" s="97" t="str">
        <f ca="1">IFERROR(IF((VLOOKUP($E55,'Org List'!$AJ$10:$AL$188,3,FALSE))="","",(VLOOKUP($E55,'Org List'!$AJ$10:$AL$188,3,FALSE))),"")</f>
        <v>London Commissioning Region</v>
      </c>
      <c r="C55" s="98" t="str">
        <f ca="1">IFERROR(IF((VLOOKUP($E55,'Org List'!$AO$10:$AQ$188,3,FALSE))="","",(VLOOKUP($E55,'Org List'!$AO$10:$AQ$188,3,FALSE))),"")</f>
        <v>London Region</v>
      </c>
      <c r="D55" s="113" t="str">
        <f ca="1">IFERROR(IF((VLOOKUP($E55,'Org List'!$AT$10:$AV$188,3,FALSE))="","",(VLOOKUP($E55,'Org List'!$AT$10:$AV$188,3,FALSE))),"")</f>
        <v>NHS England London</v>
      </c>
      <c r="E55" s="97" t="str">
        <f t="shared" ca="1" si="1"/>
        <v>E09000005</v>
      </c>
      <c r="F55" s="99" t="str">
        <f ca="1">IF(E55="","",VLOOKUP(E55,'Org List'!$J$9:$K$488,2,0))</f>
        <v>Brent</v>
      </c>
      <c r="G55" s="120">
        <f ca="1">IFERROR(IF((VLOOKUP($E55,'NEA Backsheet'!$D$5:$CB$183,G$9,FALSE))="","",(VLOOKUP($E55,'NEA Backsheet'!$D$5:$CB$183,G$9,FALSE))),"")</f>
        <v>2882.5414346209786</v>
      </c>
      <c r="H55" s="121">
        <f ca="1">IFERROR(IF((VLOOKUP($E55,'NEA Backsheet'!$D$5:$CB$183,H$9,FALSE))="","",(VLOOKUP($E55,'NEA Backsheet'!$D$5:$CB$183,H$9,FALSE))),"")</f>
        <v>3001.9614554261934</v>
      </c>
      <c r="I55" s="121">
        <f ca="1">IFERROR(IF((VLOOKUP($E55,'NEA Backsheet'!$D$5:$CB$183,I$9,FALSE))="","",(VLOOKUP($E55,'NEA Backsheet'!$D$5:$CB$183,I$9,FALSE))),"")</f>
        <v>3309.0077697168772</v>
      </c>
      <c r="J55" s="122">
        <f ca="1">IFERROR(IF((VLOOKUP($E55,'NEA Backsheet'!$D$5:$CB$183,J$9,FALSE))="","",(VLOOKUP($E55,'NEA Backsheet'!$D$5:$CB$183,J$9,FALSE))),"")</f>
        <v>3453.5349148301402</v>
      </c>
      <c r="K55" s="120">
        <f ca="1">IFERROR(IF((VLOOKUP($E55,'NEA Backsheet'!$D$5:$CB$183,K$9,FALSE))="","",(VLOOKUP($E55,'NEA Backsheet'!$D$5:$CB$183,K$9,FALSE))),"")</f>
        <v>5241.8734985150377</v>
      </c>
      <c r="L55" s="121">
        <f ca="1">IFERROR(IF((VLOOKUP($E55,'NEA Backsheet'!$D$5:$CB$183,L$9,FALSE))="","",(VLOOKUP($E55,'NEA Backsheet'!$D$5:$CB$183,L$9,FALSE))),"")</f>
        <v>5382.640808185768</v>
      </c>
      <c r="M55" s="121">
        <f ca="1">IFERROR(IF((VLOOKUP($E55,'NEA Backsheet'!$D$5:$CB$183,M$9,FALSE))="","",(VLOOKUP($E55,'NEA Backsheet'!$D$5:$CB$183,M$9,FALSE))),"")</f>
        <v>5632.9568276788123</v>
      </c>
      <c r="N55" s="123">
        <f ca="1">IFERROR(IF((VLOOKUP($E55,'NEA Backsheet'!$D$5:$CB$183,N$9,FALSE))="","",(VLOOKUP($E55,'NEA Backsheet'!$D$5:$CB$183,N$9,FALSE))),"")</f>
        <v>5646.1767039210617</v>
      </c>
      <c r="O55" s="120">
        <f ca="1">IFERROR(IF((VLOOKUP($E55,'NEA Backsheet'!$D$5:$CB$183,O$9,FALSE))="","",(VLOOKUP($E55,'NEA Backsheet'!$D$5:$CB$183,O$9,FALSE))),"")</f>
        <v>8124.4149331360168</v>
      </c>
      <c r="P55" s="124">
        <f ca="1">IFERROR(IF((VLOOKUP($E55,'NEA Backsheet'!$D$5:$CB$183,P$9,FALSE))="","",(VLOOKUP($E55,'NEA Backsheet'!$D$5:$CB$183,P$9,FALSE))),"")</f>
        <v>8384.6022636119615</v>
      </c>
      <c r="Q55" s="121">
        <f ca="1">IFERROR(IF((VLOOKUP($E55,'NEA Backsheet'!$D$5:$CB$183,Q$9,FALSE))="","",(VLOOKUP($E55,'NEA Backsheet'!$D$5:$CB$183,Q$9,FALSE))),"")</f>
        <v>8941.9645973956904</v>
      </c>
      <c r="R55" s="123">
        <f ca="1">IFERROR(IF((VLOOKUP($E55,'NEA Backsheet'!$D$5:$CB$183,R$9,FALSE))="","",(VLOOKUP($E55,'NEA Backsheet'!$D$5:$CB$183,R$9,FALSE))),"")</f>
        <v>9099.711618751202</v>
      </c>
    </row>
    <row r="56" spans="1:18" ht="15" customHeight="1" x14ac:dyDescent="0.3">
      <c r="A56" s="57">
        <v>43</v>
      </c>
      <c r="B56" s="97" t="str">
        <f ca="1">IFERROR(IF((VLOOKUP($E56,'Org List'!$AJ$10:$AL$188,3,FALSE))="","",(VLOOKUP($E56,'Org List'!$AJ$10:$AL$188,3,FALSE))),"")</f>
        <v>South East England Commissioning Region</v>
      </c>
      <c r="C56" s="98" t="str">
        <f ca="1">IFERROR(IF((VLOOKUP($E56,'Org List'!$AO$10:$AQ$188,3,FALSE))="","",(VLOOKUP($E56,'Org List'!$AO$10:$AQ$188,3,FALSE))),"")</f>
        <v>South East Region</v>
      </c>
      <c r="D56" s="113" t="str">
        <f ca="1">IFERROR(IF((VLOOKUP($E56,'Org List'!$AT$10:$AV$188,3,FALSE))="","",(VLOOKUP($E56,'Org List'!$AT$10:$AV$188,3,FALSE))),"")</f>
        <v>NHS England South East (Kent, Surrey and Sussex)</v>
      </c>
      <c r="E56" s="97" t="str">
        <f t="shared" ca="1" si="1"/>
        <v>E06000043</v>
      </c>
      <c r="F56" s="99" t="str">
        <f ca="1">IF(E56="","",VLOOKUP(E56,'Org List'!$J$9:$K$488,2,0))</f>
        <v>Brighton and Hove</v>
      </c>
      <c r="G56" s="120">
        <f ca="1">IFERROR(IF((VLOOKUP($E56,'NEA Backsheet'!$D$5:$CB$183,G$9,FALSE))="","",(VLOOKUP($E56,'NEA Backsheet'!$D$5:$CB$183,G$9,FALSE))),"")</f>
        <v>1460.2392339020801</v>
      </c>
      <c r="H56" s="121">
        <f ca="1">IFERROR(IF((VLOOKUP($E56,'NEA Backsheet'!$D$5:$CB$183,H$9,FALSE))="","",(VLOOKUP($E56,'NEA Backsheet'!$D$5:$CB$183,H$9,FALSE))),"")</f>
        <v>1474.8565890088321</v>
      </c>
      <c r="I56" s="121">
        <f ca="1">IFERROR(IF((VLOOKUP($E56,'NEA Backsheet'!$D$5:$CB$183,I$9,FALSE))="","",(VLOOKUP($E56,'NEA Backsheet'!$D$5:$CB$183,I$9,FALSE))),"")</f>
        <v>1550.6781179520021</v>
      </c>
      <c r="J56" s="122">
        <f ca="1">IFERROR(IF((VLOOKUP($E56,'NEA Backsheet'!$D$5:$CB$183,J$9,FALSE))="","",(VLOOKUP($E56,'NEA Backsheet'!$D$5:$CB$183,J$9,FALSE))),"")</f>
        <v>1399.8461040083475</v>
      </c>
      <c r="K56" s="120">
        <f ca="1">IFERROR(IF((VLOOKUP($E56,'NEA Backsheet'!$D$5:$CB$183,K$9,FALSE))="","",(VLOOKUP($E56,'NEA Backsheet'!$D$5:$CB$183,K$9,FALSE))),"")</f>
        <v>4198.0517325105993</v>
      </c>
      <c r="L56" s="121">
        <f ca="1">IFERROR(IF((VLOOKUP($E56,'NEA Backsheet'!$D$5:$CB$183,L$9,FALSE))="","",(VLOOKUP($E56,'NEA Backsheet'!$D$5:$CB$183,L$9,FALSE))),"")</f>
        <v>3865.8158480210486</v>
      </c>
      <c r="M56" s="121">
        <f ca="1">IFERROR(IF((VLOOKUP($E56,'NEA Backsheet'!$D$5:$CB$183,M$9,FALSE))="","",(VLOOKUP($E56,'NEA Backsheet'!$D$5:$CB$183,M$9,FALSE))),"")</f>
        <v>4156.0366220081305</v>
      </c>
      <c r="N56" s="123">
        <f ca="1">IFERROR(IF((VLOOKUP($E56,'NEA Backsheet'!$D$5:$CB$183,N$9,FALSE))="","",(VLOOKUP($E56,'NEA Backsheet'!$D$5:$CB$183,N$9,FALSE))),"")</f>
        <v>4087.7601655733142</v>
      </c>
      <c r="O56" s="120">
        <f ca="1">IFERROR(IF((VLOOKUP($E56,'NEA Backsheet'!$D$5:$CB$183,O$9,FALSE))="","",(VLOOKUP($E56,'NEA Backsheet'!$D$5:$CB$183,O$9,FALSE))),"")</f>
        <v>5658.2909664126792</v>
      </c>
      <c r="P56" s="124">
        <f ca="1">IFERROR(IF((VLOOKUP($E56,'NEA Backsheet'!$D$5:$CB$183,P$9,FALSE))="","",(VLOOKUP($E56,'NEA Backsheet'!$D$5:$CB$183,P$9,FALSE))),"")</f>
        <v>5340.6724370298807</v>
      </c>
      <c r="Q56" s="121">
        <f ca="1">IFERROR(IF((VLOOKUP($E56,'NEA Backsheet'!$D$5:$CB$183,Q$9,FALSE))="","",(VLOOKUP($E56,'NEA Backsheet'!$D$5:$CB$183,Q$9,FALSE))),"")</f>
        <v>5706.7147399601326</v>
      </c>
      <c r="R56" s="123">
        <f ca="1">IFERROR(IF((VLOOKUP($E56,'NEA Backsheet'!$D$5:$CB$183,R$9,FALSE))="","",(VLOOKUP($E56,'NEA Backsheet'!$D$5:$CB$183,R$9,FALSE))),"")</f>
        <v>5487.6062695816618</v>
      </c>
    </row>
    <row r="57" spans="1:18" ht="15" customHeight="1" x14ac:dyDescent="0.3">
      <c r="A57" s="57">
        <v>44</v>
      </c>
      <c r="B57" s="97" t="str">
        <f ca="1">IFERROR(IF((VLOOKUP($E57,'Org List'!$AJ$10:$AL$188,3,FALSE))="","",(VLOOKUP($E57,'Org List'!$AJ$10:$AL$188,3,FALSE))),"")</f>
        <v>South West England Commissioning Region</v>
      </c>
      <c r="C57" s="98" t="str">
        <f ca="1">IFERROR(IF((VLOOKUP($E57,'Org List'!$AO$10:$AQ$188,3,FALSE))="","",(VLOOKUP($E57,'Org List'!$AO$10:$AQ$188,3,FALSE))),"")</f>
        <v>South West Region</v>
      </c>
      <c r="D57" s="113" t="str">
        <f ca="1">IFERROR(IF((VLOOKUP($E57,'Org List'!$AT$10:$AV$188,3,FALSE))="","",(VLOOKUP($E57,'Org List'!$AT$10:$AV$188,3,FALSE))),"")</f>
        <v>NHS England South West (South West North)</v>
      </c>
      <c r="E57" s="97" t="str">
        <f t="shared" ca="1" si="1"/>
        <v>E06000023</v>
      </c>
      <c r="F57" s="99" t="str">
        <f ca="1">IF(E57="","",VLOOKUP(E57,'Org List'!$J$9:$K$488,2,0))</f>
        <v>Bristol, City of</v>
      </c>
      <c r="G57" s="120">
        <f ca="1">IFERROR(IF((VLOOKUP($E57,'NEA Backsheet'!$D$5:$CB$183,G$9,FALSE))="","",(VLOOKUP($E57,'NEA Backsheet'!$D$5:$CB$183,G$9,FALSE))),"")</f>
        <v>4235.2783204547568</v>
      </c>
      <c r="H57" s="121">
        <f ca="1">IFERROR(IF((VLOOKUP($E57,'NEA Backsheet'!$D$5:$CB$183,H$9,FALSE))="","",(VLOOKUP($E57,'NEA Backsheet'!$D$5:$CB$183,H$9,FALSE))),"")</f>
        <v>4777.8613663318629</v>
      </c>
      <c r="I57" s="121">
        <f ca="1">IFERROR(IF((VLOOKUP($E57,'NEA Backsheet'!$D$5:$CB$183,I$9,FALSE))="","",(VLOOKUP($E57,'NEA Backsheet'!$D$5:$CB$183,I$9,FALSE))),"")</f>
        <v>5183.1491670556625</v>
      </c>
      <c r="J57" s="122">
        <f ca="1">IFERROR(IF((VLOOKUP($E57,'NEA Backsheet'!$D$5:$CB$183,J$9,FALSE))="","",(VLOOKUP($E57,'NEA Backsheet'!$D$5:$CB$183,J$9,FALSE))),"")</f>
        <v>5127.9937132373389</v>
      </c>
      <c r="K57" s="120">
        <f ca="1">IFERROR(IF((VLOOKUP($E57,'NEA Backsheet'!$D$5:$CB$183,K$9,FALSE))="","",(VLOOKUP($E57,'NEA Backsheet'!$D$5:$CB$183,K$9,FALSE))),"")</f>
        <v>7991.0826101604125</v>
      </c>
      <c r="L57" s="121">
        <f ca="1">IFERROR(IF((VLOOKUP($E57,'NEA Backsheet'!$D$5:$CB$183,L$9,FALSE))="","",(VLOOKUP($E57,'NEA Backsheet'!$D$5:$CB$183,L$9,FALSE))),"")</f>
        <v>7986.4365980366347</v>
      </c>
      <c r="M57" s="121">
        <f ca="1">IFERROR(IF((VLOOKUP($E57,'NEA Backsheet'!$D$5:$CB$183,M$9,FALSE))="","",(VLOOKUP($E57,'NEA Backsheet'!$D$5:$CB$183,M$9,FALSE))),"")</f>
        <v>8480.5193697741615</v>
      </c>
      <c r="N57" s="123">
        <f ca="1">IFERROR(IF((VLOOKUP($E57,'NEA Backsheet'!$D$5:$CB$183,N$9,FALSE))="","",(VLOOKUP($E57,'NEA Backsheet'!$D$5:$CB$183,N$9,FALSE))),"")</f>
        <v>8349.3132223943103</v>
      </c>
      <c r="O57" s="120">
        <f ca="1">IFERROR(IF((VLOOKUP($E57,'NEA Backsheet'!$D$5:$CB$183,O$9,FALSE))="","",(VLOOKUP($E57,'NEA Backsheet'!$D$5:$CB$183,O$9,FALSE))),"")</f>
        <v>12226.36093061517</v>
      </c>
      <c r="P57" s="124">
        <f ca="1">IFERROR(IF((VLOOKUP($E57,'NEA Backsheet'!$D$5:$CB$183,P$9,FALSE))="","",(VLOOKUP($E57,'NEA Backsheet'!$D$5:$CB$183,P$9,FALSE))),"")</f>
        <v>12764.297964368498</v>
      </c>
      <c r="Q57" s="121">
        <f ca="1">IFERROR(IF((VLOOKUP($E57,'NEA Backsheet'!$D$5:$CB$183,Q$9,FALSE))="","",(VLOOKUP($E57,'NEA Backsheet'!$D$5:$CB$183,Q$9,FALSE))),"")</f>
        <v>13663.668536829824</v>
      </c>
      <c r="R57" s="123">
        <f ca="1">IFERROR(IF((VLOOKUP($E57,'NEA Backsheet'!$D$5:$CB$183,R$9,FALSE))="","",(VLOOKUP($E57,'NEA Backsheet'!$D$5:$CB$183,R$9,FALSE))),"")</f>
        <v>13477.306935631648</v>
      </c>
    </row>
    <row r="58" spans="1:18" ht="15" customHeight="1" x14ac:dyDescent="0.3">
      <c r="A58" s="57">
        <v>45</v>
      </c>
      <c r="B58" s="97" t="str">
        <f ca="1">IFERROR(IF((VLOOKUP($E58,'Org List'!$AJ$10:$AL$188,3,FALSE))="","",(VLOOKUP($E58,'Org List'!$AJ$10:$AL$188,3,FALSE))),"")</f>
        <v>London Commissioning Region</v>
      </c>
      <c r="C58" s="98" t="str">
        <f ca="1">IFERROR(IF((VLOOKUP($E58,'Org List'!$AO$10:$AQ$188,3,FALSE))="","",(VLOOKUP($E58,'Org List'!$AO$10:$AQ$188,3,FALSE))),"")</f>
        <v>London Region</v>
      </c>
      <c r="D58" s="113" t="str">
        <f ca="1">IFERROR(IF((VLOOKUP($E58,'Org List'!$AT$10:$AV$188,3,FALSE))="","",(VLOOKUP($E58,'Org List'!$AT$10:$AV$188,3,FALSE))),"")</f>
        <v>NHS England London</v>
      </c>
      <c r="E58" s="97" t="str">
        <f t="shared" ca="1" si="1"/>
        <v>E09000006</v>
      </c>
      <c r="F58" s="99" t="str">
        <f ca="1">IF(E58="","",VLOOKUP(E58,'Org List'!$J$9:$K$488,2,0))</f>
        <v>Bromley</v>
      </c>
      <c r="G58" s="120">
        <f ca="1">IFERROR(IF((VLOOKUP($E58,'NEA Backsheet'!$D$5:$CB$183,G$9,FALSE))="","",(VLOOKUP($E58,'NEA Backsheet'!$D$5:$CB$183,G$9,FALSE))),"")</f>
        <v>1554.09704009487</v>
      </c>
      <c r="H58" s="121">
        <f ca="1">IFERROR(IF((VLOOKUP($E58,'NEA Backsheet'!$D$5:$CB$183,H$9,FALSE))="","",(VLOOKUP($E58,'NEA Backsheet'!$D$5:$CB$183,H$9,FALSE))),"")</f>
        <v>1607.7539266695867</v>
      </c>
      <c r="I58" s="121">
        <f ca="1">IFERROR(IF((VLOOKUP($E58,'NEA Backsheet'!$D$5:$CB$183,I$9,FALSE))="","",(VLOOKUP($E58,'NEA Backsheet'!$D$5:$CB$183,I$9,FALSE))),"")</f>
        <v>1638.4125821252585</v>
      </c>
      <c r="J58" s="122">
        <f ca="1">IFERROR(IF((VLOOKUP($E58,'NEA Backsheet'!$D$5:$CB$183,J$9,FALSE))="","",(VLOOKUP($E58,'NEA Backsheet'!$D$5:$CB$183,J$9,FALSE))),"")</f>
        <v>2352.918425439254</v>
      </c>
      <c r="K58" s="120">
        <f ca="1">IFERROR(IF((VLOOKUP($E58,'NEA Backsheet'!$D$5:$CB$183,K$9,FALSE))="","",(VLOOKUP($E58,'NEA Backsheet'!$D$5:$CB$183,K$9,FALSE))),"")</f>
        <v>5232.9901630541217</v>
      </c>
      <c r="L58" s="121">
        <f ca="1">IFERROR(IF((VLOOKUP($E58,'NEA Backsheet'!$D$5:$CB$183,L$9,FALSE))="","",(VLOOKUP($E58,'NEA Backsheet'!$D$5:$CB$183,L$9,FALSE))),"")</f>
        <v>5248.911021098017</v>
      </c>
      <c r="M58" s="121">
        <f ca="1">IFERROR(IF((VLOOKUP($E58,'NEA Backsheet'!$D$5:$CB$183,M$9,FALSE))="","",(VLOOKUP($E58,'NEA Backsheet'!$D$5:$CB$183,M$9,FALSE))),"")</f>
        <v>5429.6741729929799</v>
      </c>
      <c r="N58" s="123">
        <f ca="1">IFERROR(IF((VLOOKUP($E58,'NEA Backsheet'!$D$5:$CB$183,N$9,FALSE))="","",(VLOOKUP($E58,'NEA Backsheet'!$D$5:$CB$183,N$9,FALSE))),"")</f>
        <v>5363.9582595308375</v>
      </c>
      <c r="O58" s="120">
        <f ca="1">IFERROR(IF((VLOOKUP($E58,'NEA Backsheet'!$D$5:$CB$183,O$9,FALSE))="","",(VLOOKUP($E58,'NEA Backsheet'!$D$5:$CB$183,O$9,FALSE))),"")</f>
        <v>6787.0872031489916</v>
      </c>
      <c r="P58" s="124">
        <f ca="1">IFERROR(IF((VLOOKUP($E58,'NEA Backsheet'!$D$5:$CB$183,P$9,FALSE))="","",(VLOOKUP($E58,'NEA Backsheet'!$D$5:$CB$183,P$9,FALSE))),"")</f>
        <v>6856.6649477676037</v>
      </c>
      <c r="Q58" s="121">
        <f ca="1">IFERROR(IF((VLOOKUP($E58,'NEA Backsheet'!$D$5:$CB$183,Q$9,FALSE))="","",(VLOOKUP($E58,'NEA Backsheet'!$D$5:$CB$183,Q$9,FALSE))),"")</f>
        <v>7068.0867551182382</v>
      </c>
      <c r="R58" s="123">
        <f ca="1">IFERROR(IF((VLOOKUP($E58,'NEA Backsheet'!$D$5:$CB$183,R$9,FALSE))="","",(VLOOKUP($E58,'NEA Backsheet'!$D$5:$CB$183,R$9,FALSE))),"")</f>
        <v>7716.8766849700914</v>
      </c>
    </row>
    <row r="59" spans="1:18" ht="15" customHeight="1" x14ac:dyDescent="0.3">
      <c r="A59" s="57">
        <v>46</v>
      </c>
      <c r="B59" s="97" t="str">
        <f ca="1">IFERROR(IF((VLOOKUP($E59,'Org List'!$AJ$10:$AL$188,3,FALSE))="","",(VLOOKUP($E59,'Org List'!$AJ$10:$AL$188,3,FALSE))),"")</f>
        <v>South East England Commissioning Region</v>
      </c>
      <c r="C59" s="98" t="str">
        <f ca="1">IFERROR(IF((VLOOKUP($E59,'Org List'!$AO$10:$AQ$188,3,FALSE))="","",(VLOOKUP($E59,'Org List'!$AO$10:$AQ$188,3,FALSE))),"")</f>
        <v>South East Region</v>
      </c>
      <c r="D59" s="113" t="str">
        <f ca="1">IFERROR(IF((VLOOKUP($E59,'Org List'!$AT$10:$AV$188,3,FALSE))="","",(VLOOKUP($E59,'Org List'!$AT$10:$AV$188,3,FALSE))),"")</f>
        <v>NHS England South East (Hampshire, Isle of Wight and Thames Valley)</v>
      </c>
      <c r="E59" s="97" t="str">
        <f t="shared" ca="1" si="1"/>
        <v>E10000002</v>
      </c>
      <c r="F59" s="99" t="str">
        <f ca="1">IF(E59="","",VLOOKUP(E59,'Org List'!$J$9:$K$488,2,0))</f>
        <v>Buckinghamshire</v>
      </c>
      <c r="G59" s="120">
        <f ca="1">IFERROR(IF((VLOOKUP($E59,'NEA Backsheet'!$D$5:$CB$183,G$9,FALSE))="","",(VLOOKUP($E59,'NEA Backsheet'!$D$5:$CB$183,G$9,FALSE))),"")</f>
        <v>6080.9338644469617</v>
      </c>
      <c r="H59" s="121">
        <f ca="1">IFERROR(IF((VLOOKUP($E59,'NEA Backsheet'!$D$5:$CB$183,H$9,FALSE))="","",(VLOOKUP($E59,'NEA Backsheet'!$D$5:$CB$183,H$9,FALSE))),"")</f>
        <v>5666.7310756831866</v>
      </c>
      <c r="I59" s="121">
        <f ca="1">IFERROR(IF((VLOOKUP($E59,'NEA Backsheet'!$D$5:$CB$183,I$9,FALSE))="","",(VLOOKUP($E59,'NEA Backsheet'!$D$5:$CB$183,I$9,FALSE))),"")</f>
        <v>6317.0862476265065</v>
      </c>
      <c r="J59" s="122">
        <f ca="1">IFERROR(IF((VLOOKUP($E59,'NEA Backsheet'!$D$5:$CB$183,J$9,FALSE))="","",(VLOOKUP($E59,'NEA Backsheet'!$D$5:$CB$183,J$9,FALSE))),"")</f>
        <v>6621.6539502851865</v>
      </c>
      <c r="K59" s="120">
        <f ca="1">IFERROR(IF((VLOOKUP($E59,'NEA Backsheet'!$D$5:$CB$183,K$9,FALSE))="","",(VLOOKUP($E59,'NEA Backsheet'!$D$5:$CB$183,K$9,FALSE))),"")</f>
        <v>8101.5238899049209</v>
      </c>
      <c r="L59" s="121">
        <f ca="1">IFERROR(IF((VLOOKUP($E59,'NEA Backsheet'!$D$5:$CB$183,L$9,FALSE))="","",(VLOOKUP($E59,'NEA Backsheet'!$D$5:$CB$183,L$9,FALSE))),"")</f>
        <v>8117.406664548188</v>
      </c>
      <c r="M59" s="121">
        <f ca="1">IFERROR(IF((VLOOKUP($E59,'NEA Backsheet'!$D$5:$CB$183,M$9,FALSE))="","",(VLOOKUP($E59,'NEA Backsheet'!$D$5:$CB$183,M$9,FALSE))),"")</f>
        <v>8829.3024854737523</v>
      </c>
      <c r="N59" s="123">
        <f ca="1">IFERROR(IF((VLOOKUP($E59,'NEA Backsheet'!$D$5:$CB$183,N$9,FALSE))="","",(VLOOKUP($E59,'NEA Backsheet'!$D$5:$CB$183,N$9,FALSE))),"")</f>
        <v>8510.3521056942263</v>
      </c>
      <c r="O59" s="120">
        <f ca="1">IFERROR(IF((VLOOKUP($E59,'NEA Backsheet'!$D$5:$CB$183,O$9,FALSE))="","",(VLOOKUP($E59,'NEA Backsheet'!$D$5:$CB$183,O$9,FALSE))),"")</f>
        <v>14182.457754351883</v>
      </c>
      <c r="P59" s="124">
        <f ca="1">IFERROR(IF((VLOOKUP($E59,'NEA Backsheet'!$D$5:$CB$183,P$9,FALSE))="","",(VLOOKUP($E59,'NEA Backsheet'!$D$5:$CB$183,P$9,FALSE))),"")</f>
        <v>13784.137740231374</v>
      </c>
      <c r="Q59" s="121">
        <f ca="1">IFERROR(IF((VLOOKUP($E59,'NEA Backsheet'!$D$5:$CB$183,Q$9,FALSE))="","",(VLOOKUP($E59,'NEA Backsheet'!$D$5:$CB$183,Q$9,FALSE))),"")</f>
        <v>15146.388733100259</v>
      </c>
      <c r="R59" s="123">
        <f ca="1">IFERROR(IF((VLOOKUP($E59,'NEA Backsheet'!$D$5:$CB$183,R$9,FALSE))="","",(VLOOKUP($E59,'NEA Backsheet'!$D$5:$CB$183,R$9,FALSE))),"")</f>
        <v>15132.006055979413</v>
      </c>
    </row>
    <row r="60" spans="1:18" ht="15" customHeight="1" x14ac:dyDescent="0.3">
      <c r="A60" s="57">
        <v>47</v>
      </c>
      <c r="B60" s="97" t="str">
        <f ca="1">IFERROR(IF((VLOOKUP($E60,'Org List'!$AJ$10:$AL$188,3,FALSE))="","",(VLOOKUP($E60,'Org List'!$AJ$10:$AL$188,3,FALSE))),"")</f>
        <v>North of England Commissioning Region</v>
      </c>
      <c r="C60" s="98" t="str">
        <f ca="1">IFERROR(IF((VLOOKUP($E60,'Org List'!$AO$10:$AQ$188,3,FALSE))="","",(VLOOKUP($E60,'Org List'!$AO$10:$AQ$188,3,FALSE))),"")</f>
        <v>North West Region</v>
      </c>
      <c r="D60" s="113" t="str">
        <f ca="1">IFERROR(IF((VLOOKUP($E60,'Org List'!$AT$10:$AV$188,3,FALSE))="","",(VLOOKUP($E60,'Org List'!$AT$10:$AV$188,3,FALSE))),"")</f>
        <v>NHS England North (Greater Manchester)</v>
      </c>
      <c r="E60" s="97" t="str">
        <f t="shared" ca="1" si="1"/>
        <v>E08000002</v>
      </c>
      <c r="F60" s="99" t="str">
        <f ca="1">IF(E60="","",VLOOKUP(E60,'Org List'!$J$9:$K$488,2,0))</f>
        <v>Bury</v>
      </c>
      <c r="G60" s="120">
        <f ca="1">IFERROR(IF((VLOOKUP($E60,'NEA Backsheet'!$D$5:$CB$183,G$9,FALSE))="","",(VLOOKUP($E60,'NEA Backsheet'!$D$5:$CB$183,G$9,FALSE))),"")</f>
        <v>2233.8661435237054</v>
      </c>
      <c r="H60" s="121">
        <f ca="1">IFERROR(IF((VLOOKUP($E60,'NEA Backsheet'!$D$5:$CB$183,H$9,FALSE))="","",(VLOOKUP($E60,'NEA Backsheet'!$D$5:$CB$183,H$9,FALSE))),"")</f>
        <v>2117.5308281778812</v>
      </c>
      <c r="I60" s="121">
        <f ca="1">IFERROR(IF((VLOOKUP($E60,'NEA Backsheet'!$D$5:$CB$183,I$9,FALSE))="","",(VLOOKUP($E60,'NEA Backsheet'!$D$5:$CB$183,I$9,FALSE))),"")</f>
        <v>2405.5005896456869</v>
      </c>
      <c r="J60" s="122">
        <f ca="1">IFERROR(IF((VLOOKUP($E60,'NEA Backsheet'!$D$5:$CB$183,J$9,FALSE))="","",(VLOOKUP($E60,'NEA Backsheet'!$D$5:$CB$183,J$9,FALSE))),"")</f>
        <v>2409.9784538056842</v>
      </c>
      <c r="K60" s="120">
        <f ca="1">IFERROR(IF((VLOOKUP($E60,'NEA Backsheet'!$D$5:$CB$183,K$9,FALSE))="","",(VLOOKUP($E60,'NEA Backsheet'!$D$5:$CB$183,K$9,FALSE))),"")</f>
        <v>3704.9738385175551</v>
      </c>
      <c r="L60" s="121">
        <f ca="1">IFERROR(IF((VLOOKUP($E60,'NEA Backsheet'!$D$5:$CB$183,L$9,FALSE))="","",(VLOOKUP($E60,'NEA Backsheet'!$D$5:$CB$183,L$9,FALSE))),"")</f>
        <v>3559.9963929441942</v>
      </c>
      <c r="M60" s="121">
        <f ca="1">IFERROR(IF((VLOOKUP($E60,'NEA Backsheet'!$D$5:$CB$183,M$9,FALSE))="","",(VLOOKUP($E60,'NEA Backsheet'!$D$5:$CB$183,M$9,FALSE))),"")</f>
        <v>3763.4325533320871</v>
      </c>
      <c r="N60" s="123">
        <f ca="1">IFERROR(IF((VLOOKUP($E60,'NEA Backsheet'!$D$5:$CB$183,N$9,FALSE))="","",(VLOOKUP($E60,'NEA Backsheet'!$D$5:$CB$183,N$9,FALSE))),"")</f>
        <v>3718.3445687125754</v>
      </c>
      <c r="O60" s="120">
        <f ca="1">IFERROR(IF((VLOOKUP($E60,'NEA Backsheet'!$D$5:$CB$183,O$9,FALSE))="","",(VLOOKUP($E60,'NEA Backsheet'!$D$5:$CB$183,O$9,FALSE))),"")</f>
        <v>5938.8399820412606</v>
      </c>
      <c r="P60" s="124">
        <f ca="1">IFERROR(IF((VLOOKUP($E60,'NEA Backsheet'!$D$5:$CB$183,P$9,FALSE))="","",(VLOOKUP($E60,'NEA Backsheet'!$D$5:$CB$183,P$9,FALSE))),"")</f>
        <v>5677.5272211220754</v>
      </c>
      <c r="Q60" s="121">
        <f ca="1">IFERROR(IF((VLOOKUP($E60,'NEA Backsheet'!$D$5:$CB$183,Q$9,FALSE))="","",(VLOOKUP($E60,'NEA Backsheet'!$D$5:$CB$183,Q$9,FALSE))),"")</f>
        <v>6168.933142977774</v>
      </c>
      <c r="R60" s="123">
        <f ca="1">IFERROR(IF((VLOOKUP($E60,'NEA Backsheet'!$D$5:$CB$183,R$9,FALSE))="","",(VLOOKUP($E60,'NEA Backsheet'!$D$5:$CB$183,R$9,FALSE))),"")</f>
        <v>6128.3230225182597</v>
      </c>
    </row>
    <row r="61" spans="1:18" ht="15" customHeight="1" x14ac:dyDescent="0.3">
      <c r="A61" s="57">
        <v>48</v>
      </c>
      <c r="B61" s="97" t="str">
        <f ca="1">IFERROR(IF((VLOOKUP($E61,'Org List'!$AJ$10:$AL$188,3,FALSE))="","",(VLOOKUP($E61,'Org List'!$AJ$10:$AL$188,3,FALSE))),"")</f>
        <v>North of England Commissioning Region</v>
      </c>
      <c r="C61" s="98" t="str">
        <f ca="1">IFERROR(IF((VLOOKUP($E61,'Org List'!$AO$10:$AQ$188,3,FALSE))="","",(VLOOKUP($E61,'Org List'!$AO$10:$AQ$188,3,FALSE))),"")</f>
        <v>Yorkshire and The Humber Region</v>
      </c>
      <c r="D61" s="113" t="str">
        <f ca="1">IFERROR(IF((VLOOKUP($E61,'Org List'!$AT$10:$AV$188,3,FALSE))="","",(VLOOKUP($E61,'Org List'!$AT$10:$AV$188,3,FALSE))),"")</f>
        <v>NHS England North (Yorkshire And Humber)</v>
      </c>
      <c r="E61" s="97" t="str">
        <f t="shared" ca="1" si="1"/>
        <v>E08000033</v>
      </c>
      <c r="F61" s="99" t="str">
        <f ca="1">IF(E61="","",VLOOKUP(E61,'Org List'!$J$9:$K$488,2,0))</f>
        <v>Calderdale</v>
      </c>
      <c r="G61" s="120">
        <f ca="1">IFERROR(IF((VLOOKUP($E61,'NEA Backsheet'!$D$5:$CB$183,G$9,FALSE))="","",(VLOOKUP($E61,'NEA Backsheet'!$D$5:$CB$183,G$9,FALSE))),"")</f>
        <v>2413.2233717269864</v>
      </c>
      <c r="H61" s="121">
        <f ca="1">IFERROR(IF((VLOOKUP($E61,'NEA Backsheet'!$D$5:$CB$183,H$9,FALSE))="","",(VLOOKUP($E61,'NEA Backsheet'!$D$5:$CB$183,H$9,FALSE))),"")</f>
        <v>2379.1603942730917</v>
      </c>
      <c r="I61" s="121">
        <f ca="1">IFERROR(IF((VLOOKUP($E61,'NEA Backsheet'!$D$5:$CB$183,I$9,FALSE))="","",(VLOOKUP($E61,'NEA Backsheet'!$D$5:$CB$183,I$9,FALSE))),"")</f>
        <v>2494.0378142178956</v>
      </c>
      <c r="J61" s="122">
        <f ca="1">IFERROR(IF((VLOOKUP($E61,'NEA Backsheet'!$D$5:$CB$183,J$9,FALSE))="","",(VLOOKUP($E61,'NEA Backsheet'!$D$5:$CB$183,J$9,FALSE))),"")</f>
        <v>2399.3595863305409</v>
      </c>
      <c r="K61" s="120">
        <f ca="1">IFERROR(IF((VLOOKUP($E61,'NEA Backsheet'!$D$5:$CB$183,K$9,FALSE))="","",(VLOOKUP($E61,'NEA Backsheet'!$D$5:$CB$183,K$9,FALSE))),"")</f>
        <v>4748.8821951532755</v>
      </c>
      <c r="L61" s="121">
        <f ca="1">IFERROR(IF((VLOOKUP($E61,'NEA Backsheet'!$D$5:$CB$183,L$9,FALSE))="","",(VLOOKUP($E61,'NEA Backsheet'!$D$5:$CB$183,L$9,FALSE))),"")</f>
        <v>4824.6862149201543</v>
      </c>
      <c r="M61" s="121">
        <f ca="1">IFERROR(IF((VLOOKUP($E61,'NEA Backsheet'!$D$5:$CB$183,M$9,FALSE))="","",(VLOOKUP($E61,'NEA Backsheet'!$D$5:$CB$183,M$9,FALSE))),"")</f>
        <v>5051.3812736575983</v>
      </c>
      <c r="N61" s="123">
        <f ca="1">IFERROR(IF((VLOOKUP($E61,'NEA Backsheet'!$D$5:$CB$183,N$9,FALSE))="","",(VLOOKUP($E61,'NEA Backsheet'!$D$5:$CB$183,N$9,FALSE))),"")</f>
        <v>4978.9883885248091</v>
      </c>
      <c r="O61" s="120">
        <f ca="1">IFERROR(IF((VLOOKUP($E61,'NEA Backsheet'!$D$5:$CB$183,O$9,FALSE))="","",(VLOOKUP($E61,'NEA Backsheet'!$D$5:$CB$183,O$9,FALSE))),"")</f>
        <v>7162.1055668802619</v>
      </c>
      <c r="P61" s="124">
        <f ca="1">IFERROR(IF((VLOOKUP($E61,'NEA Backsheet'!$D$5:$CB$183,P$9,FALSE))="","",(VLOOKUP($E61,'NEA Backsheet'!$D$5:$CB$183,P$9,FALSE))),"")</f>
        <v>7203.846609193246</v>
      </c>
      <c r="Q61" s="121">
        <f ca="1">IFERROR(IF((VLOOKUP($E61,'NEA Backsheet'!$D$5:$CB$183,Q$9,FALSE))="","",(VLOOKUP($E61,'NEA Backsheet'!$D$5:$CB$183,Q$9,FALSE))),"")</f>
        <v>7545.4190878754944</v>
      </c>
      <c r="R61" s="123">
        <f ca="1">IFERROR(IF((VLOOKUP($E61,'NEA Backsheet'!$D$5:$CB$183,R$9,FALSE))="","",(VLOOKUP($E61,'NEA Backsheet'!$D$5:$CB$183,R$9,FALSE))),"")</f>
        <v>7378.34797485535</v>
      </c>
    </row>
    <row r="62" spans="1:18" ht="15" customHeight="1" x14ac:dyDescent="0.3">
      <c r="A62" s="57">
        <v>49</v>
      </c>
      <c r="B62" s="97" t="str">
        <f ca="1">IFERROR(IF((VLOOKUP($E62,'Org List'!$AJ$10:$AL$188,3,FALSE))="","",(VLOOKUP($E62,'Org List'!$AJ$10:$AL$188,3,FALSE))),"")</f>
        <v>Midlands and East of England Commissioning Region</v>
      </c>
      <c r="C62" s="98" t="str">
        <f ca="1">IFERROR(IF((VLOOKUP($E62,'Org List'!$AO$10:$AQ$188,3,FALSE))="","",(VLOOKUP($E62,'Org List'!$AO$10:$AQ$188,3,FALSE))),"")</f>
        <v>East Region</v>
      </c>
      <c r="D62" s="113" t="str">
        <f ca="1">IFERROR(IF((VLOOKUP($E62,'Org List'!$AT$10:$AV$188,3,FALSE))="","",(VLOOKUP($E62,'Org List'!$AT$10:$AV$188,3,FALSE))),"")</f>
        <v>NHS England Midlands And East (East)</v>
      </c>
      <c r="E62" s="97" t="str">
        <f t="shared" ca="1" si="1"/>
        <v>E10000003</v>
      </c>
      <c r="F62" s="99" t="str">
        <f ca="1">IF(E62="","",VLOOKUP(E62,'Org List'!$J$9:$K$488,2,0))</f>
        <v>Cambridgeshire</v>
      </c>
      <c r="G62" s="120">
        <f ca="1">IFERROR(IF((VLOOKUP($E62,'NEA Backsheet'!$D$5:$CB$183,G$9,FALSE))="","",(VLOOKUP($E62,'NEA Backsheet'!$D$5:$CB$183,G$9,FALSE))),"")</f>
        <v>4777.559487573777</v>
      </c>
      <c r="H62" s="121">
        <f ca="1">IFERROR(IF((VLOOKUP($E62,'NEA Backsheet'!$D$5:$CB$183,H$9,FALSE))="","",(VLOOKUP($E62,'NEA Backsheet'!$D$5:$CB$183,H$9,FALSE))),"")</f>
        <v>4956.7124339565053</v>
      </c>
      <c r="I62" s="121">
        <f ca="1">IFERROR(IF((VLOOKUP($E62,'NEA Backsheet'!$D$5:$CB$183,I$9,FALSE))="","",(VLOOKUP($E62,'NEA Backsheet'!$D$5:$CB$183,I$9,FALSE))),"")</f>
        <v>5468.4480136705115</v>
      </c>
      <c r="J62" s="122">
        <f ca="1">IFERROR(IF((VLOOKUP($E62,'NEA Backsheet'!$D$5:$CB$183,J$9,FALSE))="","",(VLOOKUP($E62,'NEA Backsheet'!$D$5:$CB$183,J$9,FALSE))),"")</f>
        <v>4890.7366510738839</v>
      </c>
      <c r="K62" s="120">
        <f ca="1">IFERROR(IF((VLOOKUP($E62,'NEA Backsheet'!$D$5:$CB$183,K$9,FALSE))="","",(VLOOKUP($E62,'NEA Backsheet'!$D$5:$CB$183,K$9,FALSE))),"")</f>
        <v>11640.181954271029</v>
      </c>
      <c r="L62" s="121">
        <f ca="1">IFERROR(IF((VLOOKUP($E62,'NEA Backsheet'!$D$5:$CB$183,L$9,FALSE))="","",(VLOOKUP($E62,'NEA Backsheet'!$D$5:$CB$183,L$9,FALSE))),"")</f>
        <v>11365.32183702572</v>
      </c>
      <c r="M62" s="121">
        <f ca="1">IFERROR(IF((VLOOKUP($E62,'NEA Backsheet'!$D$5:$CB$183,M$9,FALSE))="","",(VLOOKUP($E62,'NEA Backsheet'!$D$5:$CB$183,M$9,FALSE))),"")</f>
        <v>11885.808981153135</v>
      </c>
      <c r="N62" s="123">
        <f ca="1">IFERROR(IF((VLOOKUP($E62,'NEA Backsheet'!$D$5:$CB$183,N$9,FALSE))="","",(VLOOKUP($E62,'NEA Backsheet'!$D$5:$CB$183,N$9,FALSE))),"")</f>
        <v>12036.773240996752</v>
      </c>
      <c r="O62" s="120">
        <f ca="1">IFERROR(IF((VLOOKUP($E62,'NEA Backsheet'!$D$5:$CB$183,O$9,FALSE))="","",(VLOOKUP($E62,'NEA Backsheet'!$D$5:$CB$183,O$9,FALSE))),"")</f>
        <v>16417.741441844806</v>
      </c>
      <c r="P62" s="124">
        <f ca="1">IFERROR(IF((VLOOKUP($E62,'NEA Backsheet'!$D$5:$CB$183,P$9,FALSE))="","",(VLOOKUP($E62,'NEA Backsheet'!$D$5:$CB$183,P$9,FALSE))),"")</f>
        <v>16322.034270982225</v>
      </c>
      <c r="Q62" s="121">
        <f ca="1">IFERROR(IF((VLOOKUP($E62,'NEA Backsheet'!$D$5:$CB$183,Q$9,FALSE))="","",(VLOOKUP($E62,'NEA Backsheet'!$D$5:$CB$183,Q$9,FALSE))),"")</f>
        <v>17354.256994823649</v>
      </c>
      <c r="R62" s="123">
        <f ca="1">IFERROR(IF((VLOOKUP($E62,'NEA Backsheet'!$D$5:$CB$183,R$9,FALSE))="","",(VLOOKUP($E62,'NEA Backsheet'!$D$5:$CB$183,R$9,FALSE))),"")</f>
        <v>16927.509892070637</v>
      </c>
    </row>
    <row r="63" spans="1:18" ht="15" customHeight="1" x14ac:dyDescent="0.3">
      <c r="A63" s="57">
        <v>50</v>
      </c>
      <c r="B63" s="97" t="str">
        <f ca="1">IFERROR(IF((VLOOKUP($E63,'Org List'!$AJ$10:$AL$188,3,FALSE))="","",(VLOOKUP($E63,'Org List'!$AJ$10:$AL$188,3,FALSE))),"")</f>
        <v>London Commissioning Region</v>
      </c>
      <c r="C63" s="98" t="str">
        <f ca="1">IFERROR(IF((VLOOKUP($E63,'Org List'!$AO$10:$AQ$188,3,FALSE))="","",(VLOOKUP($E63,'Org List'!$AO$10:$AQ$188,3,FALSE))),"")</f>
        <v>London Region</v>
      </c>
      <c r="D63" s="113" t="str">
        <f ca="1">IFERROR(IF((VLOOKUP($E63,'Org List'!$AT$10:$AV$188,3,FALSE))="","",(VLOOKUP($E63,'Org List'!$AT$10:$AV$188,3,FALSE))),"")</f>
        <v>NHS England London</v>
      </c>
      <c r="E63" s="97" t="str">
        <f t="shared" ca="1" si="1"/>
        <v>E09000007</v>
      </c>
      <c r="F63" s="99" t="str">
        <f ca="1">IF(E63="","",VLOOKUP(E63,'Org List'!$J$9:$K$488,2,0))</f>
        <v>Camden</v>
      </c>
      <c r="G63" s="120">
        <f ca="1">IFERROR(IF((VLOOKUP($E63,'NEA Backsheet'!$D$5:$CB$183,G$9,FALSE))="","",(VLOOKUP($E63,'NEA Backsheet'!$D$5:$CB$183,G$9,FALSE))),"")</f>
        <v>1435.9258073999958</v>
      </c>
      <c r="H63" s="121">
        <f ca="1">IFERROR(IF((VLOOKUP($E63,'NEA Backsheet'!$D$5:$CB$183,H$9,FALSE))="","",(VLOOKUP($E63,'NEA Backsheet'!$D$5:$CB$183,H$9,FALSE))),"")</f>
        <v>1425.0923320125473</v>
      </c>
      <c r="I63" s="121">
        <f ca="1">IFERROR(IF((VLOOKUP($E63,'NEA Backsheet'!$D$5:$CB$183,I$9,FALSE))="","",(VLOOKUP($E63,'NEA Backsheet'!$D$5:$CB$183,I$9,FALSE))),"")</f>
        <v>1545.0671363677357</v>
      </c>
      <c r="J63" s="122">
        <f ca="1">IFERROR(IF((VLOOKUP($E63,'NEA Backsheet'!$D$5:$CB$183,J$9,FALSE))="","",(VLOOKUP($E63,'NEA Backsheet'!$D$5:$CB$183,J$9,FALSE))),"")</f>
        <v>1263.4189721499379</v>
      </c>
      <c r="K63" s="120">
        <f ca="1">IFERROR(IF((VLOOKUP($E63,'NEA Backsheet'!$D$5:$CB$183,K$9,FALSE))="","",(VLOOKUP($E63,'NEA Backsheet'!$D$5:$CB$183,K$9,FALSE))),"")</f>
        <v>2907.781364076006</v>
      </c>
      <c r="L63" s="121">
        <f ca="1">IFERROR(IF((VLOOKUP($E63,'NEA Backsheet'!$D$5:$CB$183,L$9,FALSE))="","",(VLOOKUP($E63,'NEA Backsheet'!$D$5:$CB$183,L$9,FALSE))),"")</f>
        <v>2932.1170842543052</v>
      </c>
      <c r="M63" s="121">
        <f ca="1">IFERROR(IF((VLOOKUP($E63,'NEA Backsheet'!$D$5:$CB$183,M$9,FALSE))="","",(VLOOKUP($E63,'NEA Backsheet'!$D$5:$CB$183,M$9,FALSE))),"")</f>
        <v>3205.1759425880914</v>
      </c>
      <c r="N63" s="123">
        <f ca="1">IFERROR(IF((VLOOKUP($E63,'NEA Backsheet'!$D$5:$CB$183,N$9,FALSE))="","",(VLOOKUP($E63,'NEA Backsheet'!$D$5:$CB$183,N$9,FALSE))),"")</f>
        <v>3041.371963201113</v>
      </c>
      <c r="O63" s="120">
        <f ca="1">IFERROR(IF((VLOOKUP($E63,'NEA Backsheet'!$D$5:$CB$183,O$9,FALSE))="","",(VLOOKUP($E63,'NEA Backsheet'!$D$5:$CB$183,O$9,FALSE))),"")</f>
        <v>4343.7071714760023</v>
      </c>
      <c r="P63" s="124">
        <f ca="1">IFERROR(IF((VLOOKUP($E63,'NEA Backsheet'!$D$5:$CB$183,P$9,FALSE))="","",(VLOOKUP($E63,'NEA Backsheet'!$D$5:$CB$183,P$9,FALSE))),"")</f>
        <v>4357.2094162668527</v>
      </c>
      <c r="Q63" s="121">
        <f ca="1">IFERROR(IF((VLOOKUP($E63,'NEA Backsheet'!$D$5:$CB$183,Q$9,FALSE))="","",(VLOOKUP($E63,'NEA Backsheet'!$D$5:$CB$183,Q$9,FALSE))),"")</f>
        <v>4750.2430789558275</v>
      </c>
      <c r="R63" s="123">
        <f ca="1">IFERROR(IF((VLOOKUP($E63,'NEA Backsheet'!$D$5:$CB$183,R$9,FALSE))="","",(VLOOKUP($E63,'NEA Backsheet'!$D$5:$CB$183,R$9,FALSE))),"")</f>
        <v>4304.7909353510513</v>
      </c>
    </row>
    <row r="64" spans="1:18" ht="15" customHeight="1" x14ac:dyDescent="0.3">
      <c r="A64" s="57">
        <v>51</v>
      </c>
      <c r="B64" s="97" t="str">
        <f ca="1">IFERROR(IF((VLOOKUP($E64,'Org List'!$AJ$10:$AL$188,3,FALSE))="","",(VLOOKUP($E64,'Org List'!$AJ$10:$AL$188,3,FALSE))),"")</f>
        <v>Midlands and East of England Commissioning Region</v>
      </c>
      <c r="C64" s="98" t="str">
        <f ca="1">IFERROR(IF((VLOOKUP($E64,'Org List'!$AO$10:$AQ$188,3,FALSE))="","",(VLOOKUP($E64,'Org List'!$AO$10:$AQ$188,3,FALSE))),"")</f>
        <v>East Region</v>
      </c>
      <c r="D64" s="113" t="str">
        <f ca="1">IFERROR(IF((VLOOKUP($E64,'Org List'!$AT$10:$AV$188,3,FALSE))="","",(VLOOKUP($E64,'Org List'!$AT$10:$AV$188,3,FALSE))),"")</f>
        <v>NHS England Midlands And East (Central Midlands)</v>
      </c>
      <c r="E64" s="97" t="str">
        <f t="shared" ca="1" si="1"/>
        <v>E06000056</v>
      </c>
      <c r="F64" s="99" t="str">
        <f ca="1">IF(E64="","",VLOOKUP(E64,'Org List'!$J$9:$K$488,2,0))</f>
        <v>Central Bedfordshire</v>
      </c>
      <c r="G64" s="120">
        <f ca="1">IFERROR(IF((VLOOKUP($E64,'NEA Backsheet'!$D$5:$CB$183,G$9,FALSE))="","",(VLOOKUP($E64,'NEA Backsheet'!$D$5:$CB$183,G$9,FALSE))),"")</f>
        <v>2453.4813503709106</v>
      </c>
      <c r="H64" s="121">
        <f ca="1">IFERROR(IF((VLOOKUP($E64,'NEA Backsheet'!$D$5:$CB$183,H$9,FALSE))="","",(VLOOKUP($E64,'NEA Backsheet'!$D$5:$CB$183,H$9,FALSE))),"")</f>
        <v>2475.0209523513599</v>
      </c>
      <c r="I64" s="121">
        <f ca="1">IFERROR(IF((VLOOKUP($E64,'NEA Backsheet'!$D$5:$CB$183,I$9,FALSE))="","",(VLOOKUP($E64,'NEA Backsheet'!$D$5:$CB$183,I$9,FALSE))),"")</f>
        <v>2714.4623484731246</v>
      </c>
      <c r="J64" s="122">
        <f ca="1">IFERROR(IF((VLOOKUP($E64,'NEA Backsheet'!$D$5:$CB$183,J$9,FALSE))="","",(VLOOKUP($E64,'NEA Backsheet'!$D$5:$CB$183,J$9,FALSE))),"")</f>
        <v>2581.8966300152624</v>
      </c>
      <c r="K64" s="120">
        <f ca="1">IFERROR(IF((VLOOKUP($E64,'NEA Backsheet'!$D$5:$CB$183,K$9,FALSE))="","",(VLOOKUP($E64,'NEA Backsheet'!$D$5:$CB$183,K$9,FALSE))),"")</f>
        <v>4969.1783605761511</v>
      </c>
      <c r="L64" s="121">
        <f ca="1">IFERROR(IF((VLOOKUP($E64,'NEA Backsheet'!$D$5:$CB$183,L$9,FALSE))="","",(VLOOKUP($E64,'NEA Backsheet'!$D$5:$CB$183,L$9,FALSE))),"")</f>
        <v>4948.2802116025596</v>
      </c>
      <c r="M64" s="121">
        <f ca="1">IFERROR(IF((VLOOKUP($E64,'NEA Backsheet'!$D$5:$CB$183,M$9,FALSE))="","",(VLOOKUP($E64,'NEA Backsheet'!$D$5:$CB$183,M$9,FALSE))),"")</f>
        <v>5367.4307197445632</v>
      </c>
      <c r="N64" s="123">
        <f ca="1">IFERROR(IF((VLOOKUP($E64,'NEA Backsheet'!$D$5:$CB$183,N$9,FALSE))="","",(VLOOKUP($E64,'NEA Backsheet'!$D$5:$CB$183,N$9,FALSE))),"")</f>
        <v>5186.5656228673306</v>
      </c>
      <c r="O64" s="120">
        <f ca="1">IFERROR(IF((VLOOKUP($E64,'NEA Backsheet'!$D$5:$CB$183,O$9,FALSE))="","",(VLOOKUP($E64,'NEA Backsheet'!$D$5:$CB$183,O$9,FALSE))),"")</f>
        <v>7422.6597109470622</v>
      </c>
      <c r="P64" s="124">
        <f ca="1">IFERROR(IF((VLOOKUP($E64,'NEA Backsheet'!$D$5:$CB$183,P$9,FALSE))="","",(VLOOKUP($E64,'NEA Backsheet'!$D$5:$CB$183,P$9,FALSE))),"")</f>
        <v>7423.30116395392</v>
      </c>
      <c r="Q64" s="121">
        <f ca="1">IFERROR(IF((VLOOKUP($E64,'NEA Backsheet'!$D$5:$CB$183,Q$9,FALSE))="","",(VLOOKUP($E64,'NEA Backsheet'!$D$5:$CB$183,Q$9,FALSE))),"")</f>
        <v>8081.8930682176879</v>
      </c>
      <c r="R64" s="123">
        <f ca="1">IFERROR(IF((VLOOKUP($E64,'NEA Backsheet'!$D$5:$CB$183,R$9,FALSE))="","",(VLOOKUP($E64,'NEA Backsheet'!$D$5:$CB$183,R$9,FALSE))),"")</f>
        <v>7768.462252882593</v>
      </c>
    </row>
    <row r="65" spans="1:18" ht="15" customHeight="1" x14ac:dyDescent="0.3">
      <c r="A65" s="57">
        <v>52</v>
      </c>
      <c r="B65" s="97" t="str">
        <f ca="1">IFERROR(IF((VLOOKUP($E65,'Org List'!$AJ$10:$AL$188,3,FALSE))="","",(VLOOKUP($E65,'Org List'!$AJ$10:$AL$188,3,FALSE))),"")</f>
        <v>North of England Commissioning Region</v>
      </c>
      <c r="C65" s="98" t="str">
        <f ca="1">IFERROR(IF((VLOOKUP($E65,'Org List'!$AO$10:$AQ$188,3,FALSE))="","",(VLOOKUP($E65,'Org List'!$AO$10:$AQ$188,3,FALSE))),"")</f>
        <v>North West Region</v>
      </c>
      <c r="D65" s="113" t="str">
        <f ca="1">IFERROR(IF((VLOOKUP($E65,'Org List'!$AT$10:$AV$188,3,FALSE))="","",(VLOOKUP($E65,'Org List'!$AT$10:$AV$188,3,FALSE))),"")</f>
        <v>NHS England North (Cheshire And Merseyside)</v>
      </c>
      <c r="E65" s="97" t="str">
        <f t="shared" ca="1" si="1"/>
        <v>E06000049</v>
      </c>
      <c r="F65" s="99" t="str">
        <f ca="1">IF(E65="","",VLOOKUP(E65,'Org List'!$J$9:$K$488,2,0))</f>
        <v>Cheshire East</v>
      </c>
      <c r="G65" s="120">
        <f ca="1">IFERROR(IF((VLOOKUP($E65,'NEA Backsheet'!$D$5:$CB$183,G$9,FALSE))="","",(VLOOKUP($E65,'NEA Backsheet'!$D$5:$CB$183,G$9,FALSE))),"")</f>
        <v>3927.5557093398547</v>
      </c>
      <c r="H65" s="121">
        <f ca="1">IFERROR(IF((VLOOKUP($E65,'NEA Backsheet'!$D$5:$CB$183,H$9,FALSE))="","",(VLOOKUP($E65,'NEA Backsheet'!$D$5:$CB$183,H$9,FALSE))),"")</f>
        <v>3901.4469665809288</v>
      </c>
      <c r="I65" s="121">
        <f ca="1">IFERROR(IF((VLOOKUP($E65,'NEA Backsheet'!$D$5:$CB$183,I$9,FALSE))="","",(VLOOKUP($E65,'NEA Backsheet'!$D$5:$CB$183,I$9,FALSE))),"")</f>
        <v>4312.7389156689314</v>
      </c>
      <c r="J65" s="122">
        <f ca="1">IFERROR(IF((VLOOKUP($E65,'NEA Backsheet'!$D$5:$CB$183,J$9,FALSE))="","",(VLOOKUP($E65,'NEA Backsheet'!$D$5:$CB$183,J$9,FALSE))),"")</f>
        <v>4285.5997499418199</v>
      </c>
      <c r="K65" s="120">
        <f ca="1">IFERROR(IF((VLOOKUP($E65,'NEA Backsheet'!$D$5:$CB$183,K$9,FALSE))="","",(VLOOKUP($E65,'NEA Backsheet'!$D$5:$CB$183,K$9,FALSE))),"")</f>
        <v>7143.1959339901932</v>
      </c>
      <c r="L65" s="121">
        <f ca="1">IFERROR(IF((VLOOKUP($E65,'NEA Backsheet'!$D$5:$CB$183,L$9,FALSE))="","",(VLOOKUP($E65,'NEA Backsheet'!$D$5:$CB$183,L$9,FALSE))),"")</f>
        <v>7090.1276248677041</v>
      </c>
      <c r="M65" s="121">
        <f ca="1">IFERROR(IF((VLOOKUP($E65,'NEA Backsheet'!$D$5:$CB$183,M$9,FALSE))="","",(VLOOKUP($E65,'NEA Backsheet'!$D$5:$CB$183,M$9,FALSE))),"")</f>
        <v>7498.9679396089159</v>
      </c>
      <c r="N65" s="123">
        <f ca="1">IFERROR(IF((VLOOKUP($E65,'NEA Backsheet'!$D$5:$CB$183,N$9,FALSE))="","",(VLOOKUP($E65,'NEA Backsheet'!$D$5:$CB$183,N$9,FALSE))),"")</f>
        <v>7530.355827069061</v>
      </c>
      <c r="O65" s="120">
        <f ca="1">IFERROR(IF((VLOOKUP($E65,'NEA Backsheet'!$D$5:$CB$183,O$9,FALSE))="","",(VLOOKUP($E65,'NEA Backsheet'!$D$5:$CB$183,O$9,FALSE))),"")</f>
        <v>11070.751643330048</v>
      </c>
      <c r="P65" s="124">
        <f ca="1">IFERROR(IF((VLOOKUP($E65,'NEA Backsheet'!$D$5:$CB$183,P$9,FALSE))="","",(VLOOKUP($E65,'NEA Backsheet'!$D$5:$CB$183,P$9,FALSE))),"")</f>
        <v>10991.574591448632</v>
      </c>
      <c r="Q65" s="121">
        <f ca="1">IFERROR(IF((VLOOKUP($E65,'NEA Backsheet'!$D$5:$CB$183,Q$9,FALSE))="","",(VLOOKUP($E65,'NEA Backsheet'!$D$5:$CB$183,Q$9,FALSE))),"")</f>
        <v>11811.706855277847</v>
      </c>
      <c r="R65" s="123">
        <f ca="1">IFERROR(IF((VLOOKUP($E65,'NEA Backsheet'!$D$5:$CB$183,R$9,FALSE))="","",(VLOOKUP($E65,'NEA Backsheet'!$D$5:$CB$183,R$9,FALSE))),"")</f>
        <v>11815.955577010882</v>
      </c>
    </row>
    <row r="66" spans="1:18" ht="15" customHeight="1" x14ac:dyDescent="0.3">
      <c r="A66" s="57">
        <v>53</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E06000050</v>
      </c>
      <c r="F66" s="99" t="str">
        <f ca="1">IF(E66="","",VLOOKUP(E66,'Org List'!$J$9:$K$488,2,0))</f>
        <v>Cheshire West and Chester</v>
      </c>
      <c r="G66" s="120">
        <f ca="1">IFERROR(IF((VLOOKUP($E66,'NEA Backsheet'!$D$5:$CB$183,G$9,FALSE))="","",(VLOOKUP($E66,'NEA Backsheet'!$D$5:$CB$183,G$9,FALSE))),"")</f>
        <v>3579.2867761612697</v>
      </c>
      <c r="H66" s="121">
        <f ca="1">IFERROR(IF((VLOOKUP($E66,'NEA Backsheet'!$D$5:$CB$183,H$9,FALSE))="","",(VLOOKUP($E66,'NEA Backsheet'!$D$5:$CB$183,H$9,FALSE))),"")</f>
        <v>3842.7523587001319</v>
      </c>
      <c r="I66" s="121">
        <f ca="1">IFERROR(IF((VLOOKUP($E66,'NEA Backsheet'!$D$5:$CB$183,I$9,FALSE))="","",(VLOOKUP($E66,'NEA Backsheet'!$D$5:$CB$183,I$9,FALSE))),"")</f>
        <v>4131.1777422035557</v>
      </c>
      <c r="J66" s="122">
        <f ca="1">IFERROR(IF((VLOOKUP($E66,'NEA Backsheet'!$D$5:$CB$183,J$9,FALSE))="","",(VLOOKUP($E66,'NEA Backsheet'!$D$5:$CB$183,J$9,FALSE))),"")</f>
        <v>4032.4931667894762</v>
      </c>
      <c r="K66" s="120">
        <f ca="1">IFERROR(IF((VLOOKUP($E66,'NEA Backsheet'!$D$5:$CB$183,K$9,FALSE))="","",(VLOOKUP($E66,'NEA Backsheet'!$D$5:$CB$183,K$9,FALSE))),"")</f>
        <v>7127.5131992078623</v>
      </c>
      <c r="L66" s="121">
        <f ca="1">IFERROR(IF((VLOOKUP($E66,'NEA Backsheet'!$D$5:$CB$183,L$9,FALSE))="","",(VLOOKUP($E66,'NEA Backsheet'!$D$5:$CB$183,L$9,FALSE))),"")</f>
        <v>7040.2180236843351</v>
      </c>
      <c r="M66" s="121">
        <f ca="1">IFERROR(IF((VLOOKUP($E66,'NEA Backsheet'!$D$5:$CB$183,M$9,FALSE))="","",(VLOOKUP($E66,'NEA Backsheet'!$D$5:$CB$183,M$9,FALSE))),"")</f>
        <v>7463.7965197993963</v>
      </c>
      <c r="N66" s="123">
        <f ca="1">IFERROR(IF((VLOOKUP($E66,'NEA Backsheet'!$D$5:$CB$183,N$9,FALSE))="","",(VLOOKUP($E66,'NEA Backsheet'!$D$5:$CB$183,N$9,FALSE))),"")</f>
        <v>7503.4105537211653</v>
      </c>
      <c r="O66" s="120">
        <f ca="1">IFERROR(IF((VLOOKUP($E66,'NEA Backsheet'!$D$5:$CB$183,O$9,FALSE))="","",(VLOOKUP($E66,'NEA Backsheet'!$D$5:$CB$183,O$9,FALSE))),"")</f>
        <v>10706.799975369133</v>
      </c>
      <c r="P66" s="124">
        <f ca="1">IFERROR(IF((VLOOKUP($E66,'NEA Backsheet'!$D$5:$CB$183,P$9,FALSE))="","",(VLOOKUP($E66,'NEA Backsheet'!$D$5:$CB$183,P$9,FALSE))),"")</f>
        <v>10882.970382384467</v>
      </c>
      <c r="Q66" s="121">
        <f ca="1">IFERROR(IF((VLOOKUP($E66,'NEA Backsheet'!$D$5:$CB$183,Q$9,FALSE))="","",(VLOOKUP($E66,'NEA Backsheet'!$D$5:$CB$183,Q$9,FALSE))),"")</f>
        <v>11594.974262002952</v>
      </c>
      <c r="R66" s="123">
        <f ca="1">IFERROR(IF((VLOOKUP($E66,'NEA Backsheet'!$D$5:$CB$183,R$9,FALSE))="","",(VLOOKUP($E66,'NEA Backsheet'!$D$5:$CB$183,R$9,FALSE))),"")</f>
        <v>11535.903720510642</v>
      </c>
    </row>
    <row r="67" spans="1:18" ht="15" customHeight="1" x14ac:dyDescent="0.3">
      <c r="A67" s="57">
        <v>54</v>
      </c>
      <c r="B67" s="97" t="str">
        <f ca="1">IFERROR(IF((VLOOKUP($E67,'Org List'!$AJ$10:$AL$188,3,FALSE))="","",(VLOOKUP($E67,'Org List'!$AJ$10:$AL$188,3,FALSE))),"")</f>
        <v>London Commissioning Region</v>
      </c>
      <c r="C67" s="98" t="str">
        <f ca="1">IFERROR(IF((VLOOKUP($E67,'Org List'!$AO$10:$AQ$188,3,FALSE))="","",(VLOOKUP($E67,'Org List'!$AO$10:$AQ$188,3,FALSE))),"")</f>
        <v>London Region</v>
      </c>
      <c r="D67" s="113" t="str">
        <f ca="1">IFERROR(IF((VLOOKUP($E67,'Org List'!$AT$10:$AV$188,3,FALSE))="","",(VLOOKUP($E67,'Org List'!$AT$10:$AV$188,3,FALSE))),"")</f>
        <v>NHS England London</v>
      </c>
      <c r="E67" s="97" t="str">
        <f t="shared" ca="1" si="1"/>
        <v>E09000001</v>
      </c>
      <c r="F67" s="99" t="str">
        <f ca="1">IF(E67="","",VLOOKUP(E67,'Org List'!$J$9:$K$488,2,0))</f>
        <v>City of London</v>
      </c>
      <c r="G67" s="120">
        <f ca="1">IFERROR(IF((VLOOKUP($E67,'NEA Backsheet'!$D$5:$CB$183,G$9,FALSE))="","",(VLOOKUP($E67,'NEA Backsheet'!$D$5:$CB$183,G$9,FALSE))),"")</f>
        <v>41.541996468846996</v>
      </c>
      <c r="H67" s="121">
        <f ca="1">IFERROR(IF((VLOOKUP($E67,'NEA Backsheet'!$D$5:$CB$183,H$9,FALSE))="","",(VLOOKUP($E67,'NEA Backsheet'!$D$5:$CB$183,H$9,FALSE))),"")</f>
        <v>44.218633220208403</v>
      </c>
      <c r="I67" s="121">
        <f ca="1">IFERROR(IF((VLOOKUP($E67,'NEA Backsheet'!$D$5:$CB$183,I$9,FALSE))="","",(VLOOKUP($E67,'NEA Backsheet'!$D$5:$CB$183,I$9,FALSE))),"")</f>
        <v>47.238824172066209</v>
      </c>
      <c r="J67" s="122">
        <f ca="1">IFERROR(IF((VLOOKUP($E67,'NEA Backsheet'!$D$5:$CB$183,J$9,FALSE))="","",(VLOOKUP($E67,'NEA Backsheet'!$D$5:$CB$183,J$9,FALSE))),"")</f>
        <v>41.325058554504579</v>
      </c>
      <c r="K67" s="120">
        <f ca="1">IFERROR(IF((VLOOKUP($E67,'NEA Backsheet'!$D$5:$CB$183,K$9,FALSE))="","",(VLOOKUP($E67,'NEA Backsheet'!$D$5:$CB$183,K$9,FALSE))),"")</f>
        <v>105.09968343043511</v>
      </c>
      <c r="L67" s="121">
        <f ca="1">IFERROR(IF((VLOOKUP($E67,'NEA Backsheet'!$D$5:$CB$183,L$9,FALSE))="","",(VLOOKUP($E67,'NEA Backsheet'!$D$5:$CB$183,L$9,FALSE))),"")</f>
        <v>101.0603908254262</v>
      </c>
      <c r="M67" s="121">
        <f ca="1">IFERROR(IF((VLOOKUP($E67,'NEA Backsheet'!$D$5:$CB$183,M$9,FALSE))="","",(VLOOKUP($E67,'NEA Backsheet'!$D$5:$CB$183,M$9,FALSE))),"")</f>
        <v>108.41986244943922</v>
      </c>
      <c r="N67" s="123">
        <f ca="1">IFERROR(IF((VLOOKUP($E67,'NEA Backsheet'!$D$5:$CB$183,N$9,FALSE))="","",(VLOOKUP($E67,'NEA Backsheet'!$D$5:$CB$183,N$9,FALSE))),"")</f>
        <v>85.940086106288533</v>
      </c>
      <c r="O67" s="120">
        <f ca="1">IFERROR(IF((VLOOKUP($E67,'NEA Backsheet'!$D$5:$CB$183,O$9,FALSE))="","",(VLOOKUP($E67,'NEA Backsheet'!$D$5:$CB$183,O$9,FALSE))),"")</f>
        <v>146.64167989928211</v>
      </c>
      <c r="P67" s="124">
        <f ca="1">IFERROR(IF((VLOOKUP($E67,'NEA Backsheet'!$D$5:$CB$183,P$9,FALSE))="","",(VLOOKUP($E67,'NEA Backsheet'!$D$5:$CB$183,P$9,FALSE))),"")</f>
        <v>145.2790240456346</v>
      </c>
      <c r="Q67" s="121">
        <f ca="1">IFERROR(IF((VLOOKUP($E67,'NEA Backsheet'!$D$5:$CB$183,Q$9,FALSE))="","",(VLOOKUP($E67,'NEA Backsheet'!$D$5:$CB$183,Q$9,FALSE))),"")</f>
        <v>155.65868662150544</v>
      </c>
      <c r="R67" s="123">
        <f ca="1">IFERROR(IF((VLOOKUP($E67,'NEA Backsheet'!$D$5:$CB$183,R$9,FALSE))="","",(VLOOKUP($E67,'NEA Backsheet'!$D$5:$CB$183,R$9,FALSE))),"")</f>
        <v>127.26514466079311</v>
      </c>
    </row>
    <row r="68" spans="1:18" ht="15" customHeight="1" x14ac:dyDescent="0.3">
      <c r="A68" s="57">
        <v>55</v>
      </c>
      <c r="B68" s="97" t="str">
        <f ca="1">IFERROR(IF((VLOOKUP($E68,'Org List'!$AJ$10:$AL$188,3,FALSE))="","",(VLOOKUP($E68,'Org List'!$AJ$10:$AL$188,3,FALSE))),"")</f>
        <v>South West England Commissioning Region</v>
      </c>
      <c r="C68" s="98" t="str">
        <f ca="1">IFERROR(IF((VLOOKUP($E68,'Org List'!$AO$10:$AQ$188,3,FALSE))="","",(VLOOKUP($E68,'Org List'!$AO$10:$AQ$188,3,FALSE))),"")</f>
        <v>South West Region</v>
      </c>
      <c r="D68" s="113" t="str">
        <f ca="1">IFERROR(IF((VLOOKUP($E68,'Org List'!$AT$10:$AV$188,3,FALSE))="","",(VLOOKUP($E68,'Org List'!$AT$10:$AV$188,3,FALSE))),"")</f>
        <v>NHS England South West (South West South)</v>
      </c>
      <c r="E68" s="97" t="str">
        <f t="shared" ca="1" si="1"/>
        <v>E06000052</v>
      </c>
      <c r="F68" s="99" t="str">
        <f ca="1">IF(E68="","",VLOOKUP(E68,'Org List'!$J$9:$K$488,2,0))</f>
        <v>Cornwall &amp; Scilly</v>
      </c>
      <c r="G68" s="120">
        <f ca="1">IFERROR(IF((VLOOKUP($E68,'NEA Backsheet'!$D$5:$CB$183,G$9,FALSE))="","",(VLOOKUP($E68,'NEA Backsheet'!$D$5:$CB$183,G$9,FALSE))),"")</f>
        <v>4536.2603432419201</v>
      </c>
      <c r="H68" s="121">
        <f ca="1">IFERROR(IF((VLOOKUP($E68,'NEA Backsheet'!$D$5:$CB$183,H$9,FALSE))="","",(VLOOKUP($E68,'NEA Backsheet'!$D$5:$CB$183,H$9,FALSE))),"")</f>
        <v>4207.328238404325</v>
      </c>
      <c r="I68" s="121">
        <f ca="1">IFERROR(IF((VLOOKUP($E68,'NEA Backsheet'!$D$5:$CB$183,I$9,FALSE))="","",(VLOOKUP($E68,'NEA Backsheet'!$D$5:$CB$183,I$9,FALSE))),"")</f>
        <v>4763.4560888492724</v>
      </c>
      <c r="J68" s="122">
        <f ca="1">IFERROR(IF((VLOOKUP($E68,'NEA Backsheet'!$D$5:$CB$183,J$9,FALSE))="","",(VLOOKUP($E68,'NEA Backsheet'!$D$5:$CB$183,J$9,FALSE))),"")</f>
        <v>4452.2819647331071</v>
      </c>
      <c r="K68" s="120">
        <f ca="1">IFERROR(IF((VLOOKUP($E68,'NEA Backsheet'!$D$5:$CB$183,K$9,FALSE))="","",(VLOOKUP($E68,'NEA Backsheet'!$D$5:$CB$183,K$9,FALSE))),"")</f>
        <v>11282.789910822621</v>
      </c>
      <c r="L68" s="121">
        <f ca="1">IFERROR(IF((VLOOKUP($E68,'NEA Backsheet'!$D$5:$CB$183,L$9,FALSE))="","",(VLOOKUP($E68,'NEA Backsheet'!$D$5:$CB$183,L$9,FALSE))),"")</f>
        <v>11015.015108948981</v>
      </c>
      <c r="M68" s="121">
        <f ca="1">IFERROR(IF((VLOOKUP($E68,'NEA Backsheet'!$D$5:$CB$183,M$9,FALSE))="","",(VLOOKUP($E68,'NEA Backsheet'!$D$5:$CB$183,M$9,FALSE))),"")</f>
        <v>11565.18024904246</v>
      </c>
      <c r="N68" s="123">
        <f ca="1">IFERROR(IF((VLOOKUP($E68,'NEA Backsheet'!$D$5:$CB$183,N$9,FALSE))="","",(VLOOKUP($E68,'NEA Backsheet'!$D$5:$CB$183,N$9,FALSE))),"")</f>
        <v>11616.90459403565</v>
      </c>
      <c r="O68" s="120">
        <f ca="1">IFERROR(IF((VLOOKUP($E68,'NEA Backsheet'!$D$5:$CB$183,O$9,FALSE))="","",(VLOOKUP($E68,'NEA Backsheet'!$D$5:$CB$183,O$9,FALSE))),"")</f>
        <v>15819.050254064541</v>
      </c>
      <c r="P68" s="124">
        <f ca="1">IFERROR(IF((VLOOKUP($E68,'NEA Backsheet'!$D$5:$CB$183,P$9,FALSE))="","",(VLOOKUP($E68,'NEA Backsheet'!$D$5:$CB$183,P$9,FALSE))),"")</f>
        <v>15222.343347353306</v>
      </c>
      <c r="Q68" s="121">
        <f ca="1">IFERROR(IF((VLOOKUP($E68,'NEA Backsheet'!$D$5:$CB$183,Q$9,FALSE))="","",(VLOOKUP($E68,'NEA Backsheet'!$D$5:$CB$183,Q$9,FALSE))),"")</f>
        <v>16328.636337891732</v>
      </c>
      <c r="R68" s="123">
        <f ca="1">IFERROR(IF((VLOOKUP($E68,'NEA Backsheet'!$D$5:$CB$183,R$9,FALSE))="","",(VLOOKUP($E68,'NEA Backsheet'!$D$5:$CB$183,R$9,FALSE))),"")</f>
        <v>16069.186558768757</v>
      </c>
    </row>
    <row r="69" spans="1:18" ht="15" customHeight="1" x14ac:dyDescent="0.3">
      <c r="A69" s="57">
        <v>56</v>
      </c>
      <c r="B69" s="97" t="str">
        <f ca="1">IFERROR(IF((VLOOKUP($E69,'Org List'!$AJ$10:$AL$188,3,FALSE))="","",(VLOOKUP($E69,'Org List'!$AJ$10:$AL$188,3,FALSE))),"")</f>
        <v>North of England Commissioning Region</v>
      </c>
      <c r="C69" s="98" t="str">
        <f ca="1">IFERROR(IF((VLOOKUP($E69,'Org List'!$AO$10:$AQ$188,3,FALSE))="","",(VLOOKUP($E69,'Org List'!$AO$10:$AQ$188,3,FALSE))),"")</f>
        <v>North East Region</v>
      </c>
      <c r="D69" s="113" t="str">
        <f ca="1">IFERROR(IF((VLOOKUP($E69,'Org List'!$AT$10:$AV$188,3,FALSE))="","",(VLOOKUP($E69,'Org List'!$AT$10:$AV$188,3,FALSE))),"")</f>
        <v>NHS England North (Cumbria And North East)</v>
      </c>
      <c r="E69" s="97" t="str">
        <f t="shared" ca="1" si="1"/>
        <v>E06000047</v>
      </c>
      <c r="F69" s="99" t="str">
        <f ca="1">IF(E69="","",VLOOKUP(E69,'Org List'!$J$9:$K$488,2,0))</f>
        <v>County Durham</v>
      </c>
      <c r="G69" s="120">
        <f ca="1">IFERROR(IF((VLOOKUP($E69,'NEA Backsheet'!$D$5:$CB$183,G$9,FALSE))="","",(VLOOKUP($E69,'NEA Backsheet'!$D$5:$CB$183,G$9,FALSE))),"")</f>
        <v>5741.6643086985987</v>
      </c>
      <c r="H69" s="121">
        <f ca="1">IFERROR(IF((VLOOKUP($E69,'NEA Backsheet'!$D$5:$CB$183,H$9,FALSE))="","",(VLOOKUP($E69,'NEA Backsheet'!$D$5:$CB$183,H$9,FALSE))),"")</f>
        <v>5645.1481687659762</v>
      </c>
      <c r="I69" s="121">
        <f ca="1">IFERROR(IF((VLOOKUP($E69,'NEA Backsheet'!$D$5:$CB$183,I$9,FALSE))="","",(VLOOKUP($E69,'NEA Backsheet'!$D$5:$CB$183,I$9,FALSE))),"")</f>
        <v>5878.2365041134644</v>
      </c>
      <c r="J69" s="122">
        <f ca="1">IFERROR(IF((VLOOKUP($E69,'NEA Backsheet'!$D$5:$CB$183,J$9,FALSE))="","",(VLOOKUP($E69,'NEA Backsheet'!$D$5:$CB$183,J$9,FALSE))),"")</f>
        <v>5729.2134095709371</v>
      </c>
      <c r="K69" s="120">
        <f ca="1">IFERROR(IF((VLOOKUP($E69,'NEA Backsheet'!$D$5:$CB$183,K$9,FALSE))="","",(VLOOKUP($E69,'NEA Backsheet'!$D$5:$CB$183,K$9,FALSE))),"")</f>
        <v>10462.721468399508</v>
      </c>
      <c r="L69" s="121">
        <f ca="1">IFERROR(IF((VLOOKUP($E69,'NEA Backsheet'!$D$5:$CB$183,L$9,FALSE))="","",(VLOOKUP($E69,'NEA Backsheet'!$D$5:$CB$183,L$9,FALSE))),"")</f>
        <v>10193.740533710303</v>
      </c>
      <c r="M69" s="121">
        <f ca="1">IFERROR(IF((VLOOKUP($E69,'NEA Backsheet'!$D$5:$CB$183,M$9,FALSE))="","",(VLOOKUP($E69,'NEA Backsheet'!$D$5:$CB$183,M$9,FALSE))),"")</f>
        <v>10939.726662298101</v>
      </c>
      <c r="N69" s="123">
        <f ca="1">IFERROR(IF((VLOOKUP($E69,'NEA Backsheet'!$D$5:$CB$183,N$9,FALSE))="","",(VLOOKUP($E69,'NEA Backsheet'!$D$5:$CB$183,N$9,FALSE))),"")</f>
        <v>11136.158969503666</v>
      </c>
      <c r="O69" s="120">
        <f ca="1">IFERROR(IF((VLOOKUP($E69,'NEA Backsheet'!$D$5:$CB$183,O$9,FALSE))="","",(VLOOKUP($E69,'NEA Backsheet'!$D$5:$CB$183,O$9,FALSE))),"")</f>
        <v>16204.385777098107</v>
      </c>
      <c r="P69" s="124">
        <f ca="1">IFERROR(IF((VLOOKUP($E69,'NEA Backsheet'!$D$5:$CB$183,P$9,FALSE))="","",(VLOOKUP($E69,'NEA Backsheet'!$D$5:$CB$183,P$9,FALSE))),"")</f>
        <v>15838.888702476279</v>
      </c>
      <c r="Q69" s="121">
        <f ca="1">IFERROR(IF((VLOOKUP($E69,'NEA Backsheet'!$D$5:$CB$183,Q$9,FALSE))="","",(VLOOKUP($E69,'NEA Backsheet'!$D$5:$CB$183,Q$9,FALSE))),"")</f>
        <v>16817.963166411566</v>
      </c>
      <c r="R69" s="123">
        <f ca="1">IFERROR(IF((VLOOKUP($E69,'NEA Backsheet'!$D$5:$CB$183,R$9,FALSE))="","",(VLOOKUP($E69,'NEA Backsheet'!$D$5:$CB$183,R$9,FALSE))),"")</f>
        <v>16865.372379074601</v>
      </c>
    </row>
    <row r="70" spans="1:18" ht="15" customHeight="1" x14ac:dyDescent="0.3">
      <c r="A70" s="57">
        <v>57</v>
      </c>
      <c r="B70" s="97" t="str">
        <f ca="1">IFERROR(IF((VLOOKUP($E70,'Org List'!$AJ$10:$AL$188,3,FALSE))="","",(VLOOKUP($E70,'Org List'!$AJ$10:$AL$188,3,FALSE))),"")</f>
        <v>Midlands and East of England Commissioning Region</v>
      </c>
      <c r="C70" s="98" t="str">
        <f ca="1">IFERROR(IF((VLOOKUP($E70,'Org List'!$AO$10:$AQ$188,3,FALSE))="","",(VLOOKUP($E70,'Org List'!$AO$10:$AQ$188,3,FALSE))),"")</f>
        <v>West Midlands Region</v>
      </c>
      <c r="D70" s="113" t="str">
        <f ca="1">IFERROR(IF((VLOOKUP($E70,'Org List'!$AT$10:$AV$188,3,FALSE))="","",(VLOOKUP($E70,'Org List'!$AT$10:$AV$188,3,FALSE))),"")</f>
        <v>NHS England Midlands And East (West Midlands)</v>
      </c>
      <c r="E70" s="97" t="str">
        <f t="shared" ca="1" si="1"/>
        <v>E08000026</v>
      </c>
      <c r="F70" s="99" t="str">
        <f ca="1">IF(E70="","",VLOOKUP(E70,'Org List'!$J$9:$K$488,2,0))</f>
        <v>Coventry</v>
      </c>
      <c r="G70" s="120">
        <f ca="1">IFERROR(IF((VLOOKUP($E70,'NEA Backsheet'!$D$5:$CB$183,G$9,FALSE))="","",(VLOOKUP($E70,'NEA Backsheet'!$D$5:$CB$183,G$9,FALSE))),"")</f>
        <v>3269.5044829748822</v>
      </c>
      <c r="H70" s="121">
        <f ca="1">IFERROR(IF((VLOOKUP($E70,'NEA Backsheet'!$D$5:$CB$183,H$9,FALSE))="","",(VLOOKUP($E70,'NEA Backsheet'!$D$5:$CB$183,H$9,FALSE))),"")</f>
        <v>3195.1246098219726</v>
      </c>
      <c r="I70" s="121">
        <f ca="1">IFERROR(IF((VLOOKUP($E70,'NEA Backsheet'!$D$5:$CB$183,I$9,FALSE))="","",(VLOOKUP($E70,'NEA Backsheet'!$D$5:$CB$183,I$9,FALSE))),"")</f>
        <v>3392.6295976556116</v>
      </c>
      <c r="J70" s="122">
        <f ca="1">IFERROR(IF((VLOOKUP($E70,'NEA Backsheet'!$D$5:$CB$183,J$9,FALSE))="","",(VLOOKUP($E70,'NEA Backsheet'!$D$5:$CB$183,J$9,FALSE))),"")</f>
        <v>3458.6744775230491</v>
      </c>
      <c r="K70" s="120">
        <f ca="1">IFERROR(IF((VLOOKUP($E70,'NEA Backsheet'!$D$5:$CB$183,K$9,FALSE))="","",(VLOOKUP($E70,'NEA Backsheet'!$D$5:$CB$183,K$9,FALSE))),"")</f>
        <v>6316.5840378910361</v>
      </c>
      <c r="L70" s="121">
        <f ca="1">IFERROR(IF((VLOOKUP($E70,'NEA Backsheet'!$D$5:$CB$183,L$9,FALSE))="","",(VLOOKUP($E70,'NEA Backsheet'!$D$5:$CB$183,L$9,FALSE))),"")</f>
        <v>6463.5347561295566</v>
      </c>
      <c r="M70" s="121">
        <f ca="1">IFERROR(IF((VLOOKUP($E70,'NEA Backsheet'!$D$5:$CB$183,M$9,FALSE))="","",(VLOOKUP($E70,'NEA Backsheet'!$D$5:$CB$183,M$9,FALSE))),"")</f>
        <v>6692.1773742570385</v>
      </c>
      <c r="N70" s="123">
        <f ca="1">IFERROR(IF((VLOOKUP($E70,'NEA Backsheet'!$D$5:$CB$183,N$9,FALSE))="","",(VLOOKUP($E70,'NEA Backsheet'!$D$5:$CB$183,N$9,FALSE))),"")</f>
        <v>6643.7735002747741</v>
      </c>
      <c r="O70" s="120">
        <f ca="1">IFERROR(IF((VLOOKUP($E70,'NEA Backsheet'!$D$5:$CB$183,O$9,FALSE))="","",(VLOOKUP($E70,'NEA Backsheet'!$D$5:$CB$183,O$9,FALSE))),"")</f>
        <v>9586.0885208659183</v>
      </c>
      <c r="P70" s="124">
        <f ca="1">IFERROR(IF((VLOOKUP($E70,'NEA Backsheet'!$D$5:$CB$183,P$9,FALSE))="","",(VLOOKUP($E70,'NEA Backsheet'!$D$5:$CB$183,P$9,FALSE))),"")</f>
        <v>9658.6593659515293</v>
      </c>
      <c r="Q70" s="121">
        <f ca="1">IFERROR(IF((VLOOKUP($E70,'NEA Backsheet'!$D$5:$CB$183,Q$9,FALSE))="","",(VLOOKUP($E70,'NEA Backsheet'!$D$5:$CB$183,Q$9,FALSE))),"")</f>
        <v>10084.806971912651</v>
      </c>
      <c r="R70" s="123">
        <f ca="1">IFERROR(IF((VLOOKUP($E70,'NEA Backsheet'!$D$5:$CB$183,R$9,FALSE))="","",(VLOOKUP($E70,'NEA Backsheet'!$D$5:$CB$183,R$9,FALSE))),"")</f>
        <v>10102.447977797823</v>
      </c>
    </row>
    <row r="71" spans="1:18" ht="15" customHeight="1" x14ac:dyDescent="0.3">
      <c r="A71" s="57">
        <v>58</v>
      </c>
      <c r="B71" s="97" t="str">
        <f ca="1">IFERROR(IF((VLOOKUP($E71,'Org List'!$AJ$10:$AL$188,3,FALSE))="","",(VLOOKUP($E71,'Org List'!$AJ$10:$AL$188,3,FALSE))),"")</f>
        <v>London Commissioning Region</v>
      </c>
      <c r="C71" s="98" t="str">
        <f ca="1">IFERROR(IF((VLOOKUP($E71,'Org List'!$AO$10:$AQ$188,3,FALSE))="","",(VLOOKUP($E71,'Org List'!$AO$10:$AQ$188,3,FALSE))),"")</f>
        <v>London Region</v>
      </c>
      <c r="D71" s="113" t="str">
        <f ca="1">IFERROR(IF((VLOOKUP($E71,'Org List'!$AT$10:$AV$188,3,FALSE))="","",(VLOOKUP($E71,'Org List'!$AT$10:$AV$188,3,FALSE))),"")</f>
        <v>NHS England London</v>
      </c>
      <c r="E71" s="97" t="str">
        <f t="shared" ca="1" si="1"/>
        <v>E09000008</v>
      </c>
      <c r="F71" s="99" t="str">
        <f ca="1">IF(E71="","",VLOOKUP(E71,'Org List'!$J$9:$K$488,2,0))</f>
        <v>Croydon</v>
      </c>
      <c r="G71" s="120">
        <f ca="1">IFERROR(IF((VLOOKUP($E71,'NEA Backsheet'!$D$5:$CB$183,G$9,FALSE))="","",(VLOOKUP($E71,'NEA Backsheet'!$D$5:$CB$183,G$9,FALSE))),"")</f>
        <v>1913.529621905001</v>
      </c>
      <c r="H71" s="121">
        <f ca="1">IFERROR(IF((VLOOKUP($E71,'NEA Backsheet'!$D$5:$CB$183,H$9,FALSE))="","",(VLOOKUP($E71,'NEA Backsheet'!$D$5:$CB$183,H$9,FALSE))),"")</f>
        <v>2244.2728269413765</v>
      </c>
      <c r="I71" s="121">
        <f ca="1">IFERROR(IF((VLOOKUP($E71,'NEA Backsheet'!$D$5:$CB$183,I$9,FALSE))="","",(VLOOKUP($E71,'NEA Backsheet'!$D$5:$CB$183,I$9,FALSE))),"")</f>
        <v>2312.2892659039403</v>
      </c>
      <c r="J71" s="122">
        <f ca="1">IFERROR(IF((VLOOKUP($E71,'NEA Backsheet'!$D$5:$CB$183,J$9,FALSE))="","",(VLOOKUP($E71,'NEA Backsheet'!$D$5:$CB$183,J$9,FALSE))),"")</f>
        <v>1707.8213271250497</v>
      </c>
      <c r="K71" s="120">
        <f ca="1">IFERROR(IF((VLOOKUP($E71,'NEA Backsheet'!$D$5:$CB$183,K$9,FALSE))="","",(VLOOKUP($E71,'NEA Backsheet'!$D$5:$CB$183,K$9,FALSE))),"")</f>
        <v>6579.959482078224</v>
      </c>
      <c r="L71" s="121">
        <f ca="1">IFERROR(IF((VLOOKUP($E71,'NEA Backsheet'!$D$5:$CB$183,L$9,FALSE))="","",(VLOOKUP($E71,'NEA Backsheet'!$D$5:$CB$183,L$9,FALSE))),"")</f>
        <v>6548.3237297143978</v>
      </c>
      <c r="M71" s="121">
        <f ca="1">IFERROR(IF((VLOOKUP($E71,'NEA Backsheet'!$D$5:$CB$183,M$9,FALSE))="","",(VLOOKUP($E71,'NEA Backsheet'!$D$5:$CB$183,M$9,FALSE))),"")</f>
        <v>7029.3168708460589</v>
      </c>
      <c r="N71" s="123">
        <f ca="1">IFERROR(IF((VLOOKUP($E71,'NEA Backsheet'!$D$5:$CB$183,N$9,FALSE))="","",(VLOOKUP($E71,'NEA Backsheet'!$D$5:$CB$183,N$9,FALSE))),"")</f>
        <v>6537.652540985574</v>
      </c>
      <c r="O71" s="120">
        <f ca="1">IFERROR(IF((VLOOKUP($E71,'NEA Backsheet'!$D$5:$CB$183,O$9,FALSE))="","",(VLOOKUP($E71,'NEA Backsheet'!$D$5:$CB$183,O$9,FALSE))),"")</f>
        <v>8493.4891039832255</v>
      </c>
      <c r="P71" s="124">
        <f ca="1">IFERROR(IF((VLOOKUP($E71,'NEA Backsheet'!$D$5:$CB$183,P$9,FALSE))="","",(VLOOKUP($E71,'NEA Backsheet'!$D$5:$CB$183,P$9,FALSE))),"")</f>
        <v>8792.5965566557752</v>
      </c>
      <c r="Q71" s="121">
        <f ca="1">IFERROR(IF((VLOOKUP($E71,'NEA Backsheet'!$D$5:$CB$183,Q$9,FALSE))="","",(VLOOKUP($E71,'NEA Backsheet'!$D$5:$CB$183,Q$9,FALSE))),"")</f>
        <v>9341.6061367499988</v>
      </c>
      <c r="R71" s="123">
        <f ca="1">IFERROR(IF((VLOOKUP($E71,'NEA Backsheet'!$D$5:$CB$183,R$9,FALSE))="","",(VLOOKUP($E71,'NEA Backsheet'!$D$5:$CB$183,R$9,FALSE))),"")</f>
        <v>8245.4738681106246</v>
      </c>
    </row>
    <row r="72" spans="1:18" ht="15" customHeight="1" x14ac:dyDescent="0.3">
      <c r="A72" s="57">
        <v>59</v>
      </c>
      <c r="B72" s="97" t="str">
        <f ca="1">IFERROR(IF((VLOOKUP($E72,'Org List'!$AJ$10:$AL$188,3,FALSE))="","",(VLOOKUP($E72,'Org List'!$AJ$10:$AL$188,3,FALSE))),"")</f>
        <v>North of England Commissioning Region</v>
      </c>
      <c r="C72" s="98" t="str">
        <f ca="1">IFERROR(IF((VLOOKUP($E72,'Org List'!$AO$10:$AQ$188,3,FALSE))="","",(VLOOKUP($E72,'Org List'!$AO$10:$AQ$188,3,FALSE))),"")</f>
        <v>North West Region</v>
      </c>
      <c r="D72" s="113" t="str">
        <f ca="1">IFERROR(IF((VLOOKUP($E72,'Org List'!$AT$10:$AV$188,3,FALSE))="","",(VLOOKUP($E72,'Org List'!$AT$10:$AV$188,3,FALSE))),"")</f>
        <v>NHS England North (Cumbria And North East)</v>
      </c>
      <c r="E72" s="97" t="str">
        <f t="shared" ca="1" si="1"/>
        <v>E10000006</v>
      </c>
      <c r="F72" s="99" t="str">
        <f ca="1">IF(E72="","",VLOOKUP(E72,'Org List'!$J$9:$K$488,2,0))</f>
        <v>Cumbria</v>
      </c>
      <c r="G72" s="120">
        <f ca="1">IFERROR(IF((VLOOKUP($E72,'NEA Backsheet'!$D$5:$CB$183,G$9,FALSE))="","",(VLOOKUP($E72,'NEA Backsheet'!$D$5:$CB$183,G$9,FALSE))),"")</f>
        <v>4359.8242212300465</v>
      </c>
      <c r="H72" s="121">
        <f ca="1">IFERROR(IF((VLOOKUP($E72,'NEA Backsheet'!$D$5:$CB$183,H$9,FALSE))="","",(VLOOKUP($E72,'NEA Backsheet'!$D$5:$CB$183,H$9,FALSE))),"")</f>
        <v>4146.720331291689</v>
      </c>
      <c r="I72" s="121">
        <f ca="1">IFERROR(IF((VLOOKUP($E72,'NEA Backsheet'!$D$5:$CB$183,I$9,FALSE))="","",(VLOOKUP($E72,'NEA Backsheet'!$D$5:$CB$183,I$9,FALSE))),"")</f>
        <v>4757.2248342063649</v>
      </c>
      <c r="J72" s="122">
        <f ca="1">IFERROR(IF((VLOOKUP($E72,'NEA Backsheet'!$D$5:$CB$183,J$9,FALSE))="","",(VLOOKUP($E72,'NEA Backsheet'!$D$5:$CB$183,J$9,FALSE))),"")</f>
        <v>4498.6489054867698</v>
      </c>
      <c r="K72" s="120">
        <f ca="1">IFERROR(IF((VLOOKUP($E72,'NEA Backsheet'!$D$5:$CB$183,K$9,FALSE))="","",(VLOOKUP($E72,'NEA Backsheet'!$D$5:$CB$183,K$9,FALSE))),"")</f>
        <v>10173.540902486997</v>
      </c>
      <c r="L72" s="121">
        <f ca="1">IFERROR(IF((VLOOKUP($E72,'NEA Backsheet'!$D$5:$CB$183,L$9,FALSE))="","",(VLOOKUP($E72,'NEA Backsheet'!$D$5:$CB$183,L$9,FALSE))),"")</f>
        <v>9828.4899379401395</v>
      </c>
      <c r="M72" s="121">
        <f ca="1">IFERROR(IF((VLOOKUP($E72,'NEA Backsheet'!$D$5:$CB$183,M$9,FALSE))="","",(VLOOKUP($E72,'NEA Backsheet'!$D$5:$CB$183,M$9,FALSE))),"")</f>
        <v>10673.008864269013</v>
      </c>
      <c r="N72" s="123">
        <f ca="1">IFERROR(IF((VLOOKUP($E72,'NEA Backsheet'!$D$5:$CB$183,N$9,FALSE))="","",(VLOOKUP($E72,'NEA Backsheet'!$D$5:$CB$183,N$9,FALSE))),"")</f>
        <v>10034.519861023298</v>
      </c>
      <c r="O72" s="120">
        <f ca="1">IFERROR(IF((VLOOKUP($E72,'NEA Backsheet'!$D$5:$CB$183,O$9,FALSE))="","",(VLOOKUP($E72,'NEA Backsheet'!$D$5:$CB$183,O$9,FALSE))),"")</f>
        <v>14533.365123717043</v>
      </c>
      <c r="P72" s="124">
        <f ca="1">IFERROR(IF((VLOOKUP($E72,'NEA Backsheet'!$D$5:$CB$183,P$9,FALSE))="","",(VLOOKUP($E72,'NEA Backsheet'!$D$5:$CB$183,P$9,FALSE))),"")</f>
        <v>13975.210269231829</v>
      </c>
      <c r="Q72" s="121">
        <f ca="1">IFERROR(IF((VLOOKUP($E72,'NEA Backsheet'!$D$5:$CB$183,Q$9,FALSE))="","",(VLOOKUP($E72,'NEA Backsheet'!$D$5:$CB$183,Q$9,FALSE))),"")</f>
        <v>15430.233698475378</v>
      </c>
      <c r="R72" s="123">
        <f ca="1">IFERROR(IF((VLOOKUP($E72,'NEA Backsheet'!$D$5:$CB$183,R$9,FALSE))="","",(VLOOKUP($E72,'NEA Backsheet'!$D$5:$CB$183,R$9,FALSE))),"")</f>
        <v>14533.168766510069</v>
      </c>
    </row>
    <row r="73" spans="1:18" ht="15" customHeight="1" x14ac:dyDescent="0.3">
      <c r="A73" s="57">
        <v>60</v>
      </c>
      <c r="B73" s="97" t="str">
        <f ca="1">IFERROR(IF((VLOOKUP($E73,'Org List'!$AJ$10:$AL$188,3,FALSE))="","",(VLOOKUP($E73,'Org List'!$AJ$10:$AL$188,3,FALSE))),"")</f>
        <v>North of England Commissioning Region</v>
      </c>
      <c r="C73" s="98" t="str">
        <f ca="1">IFERROR(IF((VLOOKUP($E73,'Org List'!$AO$10:$AQ$188,3,FALSE))="","",(VLOOKUP($E73,'Org List'!$AO$10:$AQ$188,3,FALSE))),"")</f>
        <v>North East Region</v>
      </c>
      <c r="D73" s="113" t="str">
        <f ca="1">IFERROR(IF((VLOOKUP($E73,'Org List'!$AT$10:$AV$188,3,FALSE))="","",(VLOOKUP($E73,'Org List'!$AT$10:$AV$188,3,FALSE))),"")</f>
        <v>NHS England North (Cumbria And North East)</v>
      </c>
      <c r="E73" s="97" t="str">
        <f t="shared" ca="1" si="1"/>
        <v>E06000005</v>
      </c>
      <c r="F73" s="99" t="str">
        <f ca="1">IF(E73="","",VLOOKUP(E73,'Org List'!$J$9:$K$488,2,0))</f>
        <v>Darlington</v>
      </c>
      <c r="G73" s="120">
        <f ca="1">IFERROR(IF((VLOOKUP($E73,'NEA Backsheet'!$D$5:$CB$183,G$9,FALSE))="","",(VLOOKUP($E73,'NEA Backsheet'!$D$5:$CB$183,G$9,FALSE))),"")</f>
        <v>1085.2129995706421</v>
      </c>
      <c r="H73" s="121">
        <f ca="1">IFERROR(IF((VLOOKUP($E73,'NEA Backsheet'!$D$5:$CB$183,H$9,FALSE))="","",(VLOOKUP($E73,'NEA Backsheet'!$D$5:$CB$183,H$9,FALSE))),"")</f>
        <v>992.99051149445108</v>
      </c>
      <c r="I73" s="121">
        <f ca="1">IFERROR(IF((VLOOKUP($E73,'NEA Backsheet'!$D$5:$CB$183,I$9,FALSE))="","",(VLOOKUP($E73,'NEA Backsheet'!$D$5:$CB$183,I$9,FALSE))),"")</f>
        <v>1183.5750802942116</v>
      </c>
      <c r="J73" s="122">
        <f ca="1">IFERROR(IF((VLOOKUP($E73,'NEA Backsheet'!$D$5:$CB$183,J$9,FALSE))="","",(VLOOKUP($E73,'NEA Backsheet'!$D$5:$CB$183,J$9,FALSE))),"")</f>
        <v>1115.4880629139952</v>
      </c>
      <c r="K73" s="120">
        <f ca="1">IFERROR(IF((VLOOKUP($E73,'NEA Backsheet'!$D$5:$CB$183,K$9,FALSE))="","",(VLOOKUP($E73,'NEA Backsheet'!$D$5:$CB$183,K$9,FALSE))),"")</f>
        <v>2183.1160002419429</v>
      </c>
      <c r="L73" s="121">
        <f ca="1">IFERROR(IF((VLOOKUP($E73,'NEA Backsheet'!$D$5:$CB$183,L$9,FALSE))="","",(VLOOKUP($E73,'NEA Backsheet'!$D$5:$CB$183,L$9,FALSE))),"")</f>
        <v>2249.5608968220772</v>
      </c>
      <c r="M73" s="121">
        <f ca="1">IFERROR(IF((VLOOKUP($E73,'NEA Backsheet'!$D$5:$CB$183,M$9,FALSE))="","",(VLOOKUP($E73,'NEA Backsheet'!$D$5:$CB$183,M$9,FALSE))),"")</f>
        <v>2419.29884809747</v>
      </c>
      <c r="N73" s="123">
        <f ca="1">IFERROR(IF((VLOOKUP($E73,'NEA Backsheet'!$D$5:$CB$183,N$9,FALSE))="","",(VLOOKUP($E73,'NEA Backsheet'!$D$5:$CB$183,N$9,FALSE))),"")</f>
        <v>2469.3485922738037</v>
      </c>
      <c r="O73" s="120">
        <f ca="1">IFERROR(IF((VLOOKUP($E73,'NEA Backsheet'!$D$5:$CB$183,O$9,FALSE))="","",(VLOOKUP($E73,'NEA Backsheet'!$D$5:$CB$183,O$9,FALSE))),"")</f>
        <v>3268.3289998125847</v>
      </c>
      <c r="P73" s="124">
        <f ca="1">IFERROR(IF((VLOOKUP($E73,'NEA Backsheet'!$D$5:$CB$183,P$9,FALSE))="","",(VLOOKUP($E73,'NEA Backsheet'!$D$5:$CB$183,P$9,FALSE))),"")</f>
        <v>3242.5514083165281</v>
      </c>
      <c r="Q73" s="121">
        <f ca="1">IFERROR(IF((VLOOKUP($E73,'NEA Backsheet'!$D$5:$CB$183,Q$9,FALSE))="","",(VLOOKUP($E73,'NEA Backsheet'!$D$5:$CB$183,Q$9,FALSE))),"")</f>
        <v>3602.8739283916816</v>
      </c>
      <c r="R73" s="123">
        <f ca="1">IFERROR(IF((VLOOKUP($E73,'NEA Backsheet'!$D$5:$CB$183,R$9,FALSE))="","",(VLOOKUP($E73,'NEA Backsheet'!$D$5:$CB$183,R$9,FALSE))),"")</f>
        <v>3584.8366551877989</v>
      </c>
    </row>
    <row r="74" spans="1:18" ht="15" customHeight="1" x14ac:dyDescent="0.3">
      <c r="A74" s="57">
        <v>61</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113" t="str">
        <f ca="1">IFERROR(IF((VLOOKUP($E74,'Org List'!$AT$10:$AV$188,3,FALSE))="","",(VLOOKUP($E74,'Org List'!$AT$10:$AV$188,3,FALSE))),"")</f>
        <v>NHS England Midlands And East (North Midlands)</v>
      </c>
      <c r="E74" s="97" t="str">
        <f t="shared" ca="1" si="1"/>
        <v>E06000015</v>
      </c>
      <c r="F74" s="99" t="str">
        <f ca="1">IF(E74="","",VLOOKUP(E74,'Org List'!$J$9:$K$488,2,0))</f>
        <v>Derby</v>
      </c>
      <c r="G74" s="120">
        <f ca="1">IFERROR(IF((VLOOKUP($E74,'NEA Backsheet'!$D$5:$CB$183,G$9,FALSE))="","",(VLOOKUP($E74,'NEA Backsheet'!$D$5:$CB$183,G$9,FALSE))),"")</f>
        <v>1133.624095850658</v>
      </c>
      <c r="H74" s="121">
        <f ca="1">IFERROR(IF((VLOOKUP($E74,'NEA Backsheet'!$D$5:$CB$183,H$9,FALSE))="","",(VLOOKUP($E74,'NEA Backsheet'!$D$5:$CB$183,H$9,FALSE))),"")</f>
        <v>1168.1583398302146</v>
      </c>
      <c r="I74" s="121">
        <f ca="1">IFERROR(IF((VLOOKUP($E74,'NEA Backsheet'!$D$5:$CB$183,I$9,FALSE))="","",(VLOOKUP($E74,'NEA Backsheet'!$D$5:$CB$183,I$9,FALSE))),"")</f>
        <v>1229.7193834459456</v>
      </c>
      <c r="J74" s="122">
        <f ca="1">IFERROR(IF((VLOOKUP($E74,'NEA Backsheet'!$D$5:$CB$183,J$9,FALSE))="","",(VLOOKUP($E74,'NEA Backsheet'!$D$5:$CB$183,J$9,FALSE))),"")</f>
        <v>1223.2129316816813</v>
      </c>
      <c r="K74" s="120">
        <f ca="1">IFERROR(IF((VLOOKUP($E74,'NEA Backsheet'!$D$5:$CB$183,K$9,FALSE))="","",(VLOOKUP($E74,'NEA Backsheet'!$D$5:$CB$183,K$9,FALSE))),"")</f>
        <v>5283.2388325825814</v>
      </c>
      <c r="L74" s="121">
        <f ca="1">IFERROR(IF((VLOOKUP($E74,'NEA Backsheet'!$D$5:$CB$183,L$9,FALSE))="","",(VLOOKUP($E74,'NEA Backsheet'!$D$5:$CB$183,L$9,FALSE))),"")</f>
        <v>5263.2189810002292</v>
      </c>
      <c r="M74" s="121">
        <f ca="1">IFERROR(IF((VLOOKUP($E74,'NEA Backsheet'!$D$5:$CB$183,M$9,FALSE))="","",(VLOOKUP($E74,'NEA Backsheet'!$D$5:$CB$183,M$9,FALSE))),"")</f>
        <v>5627.5802797990291</v>
      </c>
      <c r="N74" s="123">
        <f ca="1">IFERROR(IF((VLOOKUP($E74,'NEA Backsheet'!$D$5:$CB$183,N$9,FALSE))="","",(VLOOKUP($E74,'NEA Backsheet'!$D$5:$CB$183,N$9,FALSE))),"")</f>
        <v>5512.9666294900653</v>
      </c>
      <c r="O74" s="120">
        <f ca="1">IFERROR(IF((VLOOKUP($E74,'NEA Backsheet'!$D$5:$CB$183,O$9,FALSE))="","",(VLOOKUP($E74,'NEA Backsheet'!$D$5:$CB$183,O$9,FALSE))),"")</f>
        <v>6416.8629284332392</v>
      </c>
      <c r="P74" s="124">
        <f ca="1">IFERROR(IF((VLOOKUP($E74,'NEA Backsheet'!$D$5:$CB$183,P$9,FALSE))="","",(VLOOKUP($E74,'NEA Backsheet'!$D$5:$CB$183,P$9,FALSE))),"")</f>
        <v>6431.3773208304438</v>
      </c>
      <c r="Q74" s="121">
        <f ca="1">IFERROR(IF((VLOOKUP($E74,'NEA Backsheet'!$D$5:$CB$183,Q$9,FALSE))="","",(VLOOKUP($E74,'NEA Backsheet'!$D$5:$CB$183,Q$9,FALSE))),"")</f>
        <v>6857.2996632449749</v>
      </c>
      <c r="R74" s="123">
        <f ca="1">IFERROR(IF((VLOOKUP($E74,'NEA Backsheet'!$D$5:$CB$183,R$9,FALSE))="","",(VLOOKUP($E74,'NEA Backsheet'!$D$5:$CB$183,R$9,FALSE))),"")</f>
        <v>6736.1795611717462</v>
      </c>
    </row>
    <row r="75" spans="1:18" ht="15" customHeight="1" x14ac:dyDescent="0.3">
      <c r="A75" s="57">
        <v>62</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E10000007</v>
      </c>
      <c r="F75" s="99" t="str">
        <f ca="1">IF(E75="","",VLOOKUP(E75,'Org List'!$J$9:$K$488,2,0))</f>
        <v>Derbyshire</v>
      </c>
      <c r="G75" s="120">
        <f ca="1">IFERROR(IF((VLOOKUP($E75,'NEA Backsheet'!$D$5:$CB$183,G$9,FALSE))="","",(VLOOKUP($E75,'NEA Backsheet'!$D$5:$CB$183,G$9,FALSE))),"")</f>
        <v>5810.1711477984445</v>
      </c>
      <c r="H75" s="121">
        <f ca="1">IFERROR(IF((VLOOKUP($E75,'NEA Backsheet'!$D$5:$CB$183,H$9,FALSE))="","",(VLOOKUP($E75,'NEA Backsheet'!$D$5:$CB$183,H$9,FALSE))),"")</f>
        <v>6032.2923087479303</v>
      </c>
      <c r="I75" s="121">
        <f ca="1">IFERROR(IF((VLOOKUP($E75,'NEA Backsheet'!$D$5:$CB$183,I$9,FALSE))="","",(VLOOKUP($E75,'NEA Backsheet'!$D$5:$CB$183,I$9,FALSE))),"")</f>
        <v>6229.5704506731272</v>
      </c>
      <c r="J75" s="122">
        <f ca="1">IFERROR(IF((VLOOKUP($E75,'NEA Backsheet'!$D$5:$CB$183,J$9,FALSE))="","",(VLOOKUP($E75,'NEA Backsheet'!$D$5:$CB$183,J$9,FALSE))),"")</f>
        <v>6005.6593739213022</v>
      </c>
      <c r="K75" s="120">
        <f ca="1">IFERROR(IF((VLOOKUP($E75,'NEA Backsheet'!$D$5:$CB$183,K$9,FALSE))="","",(VLOOKUP($E75,'NEA Backsheet'!$D$5:$CB$183,K$9,FALSE))),"")</f>
        <v>15765.452117556084</v>
      </c>
      <c r="L75" s="121">
        <f ca="1">IFERROR(IF((VLOOKUP($E75,'NEA Backsheet'!$D$5:$CB$183,L$9,FALSE))="","",(VLOOKUP($E75,'NEA Backsheet'!$D$5:$CB$183,L$9,FALSE))),"")</f>
        <v>15993.393402464568</v>
      </c>
      <c r="M75" s="121">
        <f ca="1">IFERROR(IF((VLOOKUP($E75,'NEA Backsheet'!$D$5:$CB$183,M$9,FALSE))="","",(VLOOKUP($E75,'NEA Backsheet'!$D$5:$CB$183,M$9,FALSE))),"")</f>
        <v>16962.217883867044</v>
      </c>
      <c r="N75" s="123">
        <f ca="1">IFERROR(IF((VLOOKUP($E75,'NEA Backsheet'!$D$5:$CB$183,N$9,FALSE))="","",(VLOOKUP($E75,'NEA Backsheet'!$D$5:$CB$183,N$9,FALSE))),"")</f>
        <v>16713.354833499521</v>
      </c>
      <c r="O75" s="120">
        <f ca="1">IFERROR(IF((VLOOKUP($E75,'NEA Backsheet'!$D$5:$CB$183,O$9,FALSE))="","",(VLOOKUP($E75,'NEA Backsheet'!$D$5:$CB$183,O$9,FALSE))),"")</f>
        <v>21575.62326535453</v>
      </c>
      <c r="P75" s="124">
        <f ca="1">IFERROR(IF((VLOOKUP($E75,'NEA Backsheet'!$D$5:$CB$183,P$9,FALSE))="","",(VLOOKUP($E75,'NEA Backsheet'!$D$5:$CB$183,P$9,FALSE))),"")</f>
        <v>22025.6857112125</v>
      </c>
      <c r="Q75" s="121">
        <f ca="1">IFERROR(IF((VLOOKUP($E75,'NEA Backsheet'!$D$5:$CB$183,Q$9,FALSE))="","",(VLOOKUP($E75,'NEA Backsheet'!$D$5:$CB$183,Q$9,FALSE))),"")</f>
        <v>23191.788334540171</v>
      </c>
      <c r="R75" s="123">
        <f ca="1">IFERROR(IF((VLOOKUP($E75,'NEA Backsheet'!$D$5:$CB$183,R$9,FALSE))="","",(VLOOKUP($E75,'NEA Backsheet'!$D$5:$CB$183,R$9,FALSE))),"")</f>
        <v>22719.014207420823</v>
      </c>
    </row>
    <row r="76" spans="1:18" ht="15" customHeight="1" x14ac:dyDescent="0.3">
      <c r="A76" s="57">
        <v>63</v>
      </c>
      <c r="B76" s="97" t="str">
        <f ca="1">IFERROR(IF((VLOOKUP($E76,'Org List'!$AJ$10:$AL$188,3,FALSE))="","",(VLOOKUP($E76,'Org List'!$AJ$10:$AL$188,3,FALSE))),"")</f>
        <v>South West England Commissioning Region</v>
      </c>
      <c r="C76" s="98" t="str">
        <f ca="1">IFERROR(IF((VLOOKUP($E76,'Org List'!$AO$10:$AQ$188,3,FALSE))="","",(VLOOKUP($E76,'Org List'!$AO$10:$AQ$188,3,FALSE))),"")</f>
        <v>South West Region</v>
      </c>
      <c r="D76" s="113" t="str">
        <f ca="1">IFERROR(IF((VLOOKUP($E76,'Org List'!$AT$10:$AV$188,3,FALSE))="","",(VLOOKUP($E76,'Org List'!$AT$10:$AV$188,3,FALSE))),"")</f>
        <v>NHS England South West (South West South)</v>
      </c>
      <c r="E76" s="97" t="str">
        <f t="shared" ca="1" si="1"/>
        <v>E10000008</v>
      </c>
      <c r="F76" s="99" t="str">
        <f ca="1">IF(E76="","",VLOOKUP(E76,'Org List'!$J$9:$K$488,2,0))</f>
        <v>Devon</v>
      </c>
      <c r="G76" s="120">
        <f ca="1">IFERROR(IF((VLOOKUP($E76,'NEA Backsheet'!$D$5:$CB$183,G$9,FALSE))="","",(VLOOKUP($E76,'NEA Backsheet'!$D$5:$CB$183,G$9,FALSE))),"")</f>
        <v>6490.8839776303848</v>
      </c>
      <c r="H76" s="121">
        <f ca="1">IFERROR(IF((VLOOKUP($E76,'NEA Backsheet'!$D$5:$CB$183,H$9,FALSE))="","",(VLOOKUP($E76,'NEA Backsheet'!$D$5:$CB$183,H$9,FALSE))),"")</f>
        <v>6119.7409117442994</v>
      </c>
      <c r="I76" s="121">
        <f ca="1">IFERROR(IF((VLOOKUP($E76,'NEA Backsheet'!$D$5:$CB$183,I$9,FALSE))="","",(VLOOKUP($E76,'NEA Backsheet'!$D$5:$CB$183,I$9,FALSE))),"")</f>
        <v>6576.2039265167132</v>
      </c>
      <c r="J76" s="122">
        <f ca="1">IFERROR(IF((VLOOKUP($E76,'NEA Backsheet'!$D$5:$CB$183,J$9,FALSE))="","",(VLOOKUP($E76,'NEA Backsheet'!$D$5:$CB$183,J$9,FALSE))),"")</f>
        <v>6014.8417205471505</v>
      </c>
      <c r="K76" s="120">
        <f ca="1">IFERROR(IF((VLOOKUP($E76,'NEA Backsheet'!$D$5:$CB$183,K$9,FALSE))="","",(VLOOKUP($E76,'NEA Backsheet'!$D$5:$CB$183,K$9,FALSE))),"")</f>
        <v>15107.378741425031</v>
      </c>
      <c r="L76" s="121">
        <f ca="1">IFERROR(IF((VLOOKUP($E76,'NEA Backsheet'!$D$5:$CB$183,L$9,FALSE))="","",(VLOOKUP($E76,'NEA Backsheet'!$D$5:$CB$183,L$9,FALSE))),"")</f>
        <v>14763.332919469771</v>
      </c>
      <c r="M76" s="121">
        <f ca="1">IFERROR(IF((VLOOKUP($E76,'NEA Backsheet'!$D$5:$CB$183,M$9,FALSE))="","",(VLOOKUP($E76,'NEA Backsheet'!$D$5:$CB$183,M$9,FALSE))),"")</f>
        <v>15914.78783819063</v>
      </c>
      <c r="N76" s="123">
        <f ca="1">IFERROR(IF((VLOOKUP($E76,'NEA Backsheet'!$D$5:$CB$183,N$9,FALSE))="","",(VLOOKUP($E76,'NEA Backsheet'!$D$5:$CB$183,N$9,FALSE))),"")</f>
        <v>15915.761921502755</v>
      </c>
      <c r="O76" s="120">
        <f ca="1">IFERROR(IF((VLOOKUP($E76,'NEA Backsheet'!$D$5:$CB$183,O$9,FALSE))="","",(VLOOKUP($E76,'NEA Backsheet'!$D$5:$CB$183,O$9,FALSE))),"")</f>
        <v>21598.262719055416</v>
      </c>
      <c r="P76" s="124">
        <f ca="1">IFERROR(IF((VLOOKUP($E76,'NEA Backsheet'!$D$5:$CB$183,P$9,FALSE))="","",(VLOOKUP($E76,'NEA Backsheet'!$D$5:$CB$183,P$9,FALSE))),"")</f>
        <v>20883.073831214071</v>
      </c>
      <c r="Q76" s="121">
        <f ca="1">IFERROR(IF((VLOOKUP($E76,'NEA Backsheet'!$D$5:$CB$183,Q$9,FALSE))="","",(VLOOKUP($E76,'NEA Backsheet'!$D$5:$CB$183,Q$9,FALSE))),"")</f>
        <v>22490.991764707345</v>
      </c>
      <c r="R76" s="123">
        <f ca="1">IFERROR(IF((VLOOKUP($E76,'NEA Backsheet'!$D$5:$CB$183,R$9,FALSE))="","",(VLOOKUP($E76,'NEA Backsheet'!$D$5:$CB$183,R$9,FALSE))),"")</f>
        <v>21930.603642049908</v>
      </c>
    </row>
    <row r="77" spans="1:18" ht="15" customHeight="1" x14ac:dyDescent="0.3">
      <c r="A77" s="57">
        <v>64</v>
      </c>
      <c r="B77" s="97" t="str">
        <f ca="1">IFERROR(IF((VLOOKUP($E77,'Org List'!$AJ$10:$AL$188,3,FALSE))="","",(VLOOKUP($E77,'Org List'!$AJ$10:$AL$188,3,FALSE))),"")</f>
        <v>North of England Commissioning Region</v>
      </c>
      <c r="C77" s="98" t="str">
        <f ca="1">IFERROR(IF((VLOOKUP($E77,'Org List'!$AO$10:$AQ$188,3,FALSE))="","",(VLOOKUP($E77,'Org List'!$AO$10:$AQ$188,3,FALSE))),"")</f>
        <v>Yorkshire and The Humber Region</v>
      </c>
      <c r="D77" s="113" t="str">
        <f ca="1">IFERROR(IF((VLOOKUP($E77,'Org List'!$AT$10:$AV$188,3,FALSE))="","",(VLOOKUP($E77,'Org List'!$AT$10:$AV$188,3,FALSE))),"")</f>
        <v>NHS England North (Yorkshire And Humber)</v>
      </c>
      <c r="E77" s="97" t="str">
        <f t="shared" ref="E77:E108" ca="1" si="2">IF($A77&gt;$U$5-1,"",INDIRECT("'Comms by AT'!D"&amp;$A77+$U$4))</f>
        <v>E08000017</v>
      </c>
      <c r="F77" s="99" t="str">
        <f ca="1">IF(E77="","",VLOOKUP(E77,'Org List'!$J$9:$K$488,2,0))</f>
        <v>Doncaster</v>
      </c>
      <c r="G77" s="120">
        <f ca="1">IFERROR(IF((VLOOKUP($E77,'NEA Backsheet'!$D$5:$CB$183,G$9,FALSE))="","",(VLOOKUP($E77,'NEA Backsheet'!$D$5:$CB$183,G$9,FALSE))),"")</f>
        <v>3176.5251224663989</v>
      </c>
      <c r="H77" s="121">
        <f ca="1">IFERROR(IF((VLOOKUP($E77,'NEA Backsheet'!$D$5:$CB$183,H$9,FALSE))="","",(VLOOKUP($E77,'NEA Backsheet'!$D$5:$CB$183,H$9,FALSE))),"")</f>
        <v>3336.2596128026726</v>
      </c>
      <c r="I77" s="121">
        <f ca="1">IFERROR(IF((VLOOKUP($E77,'NEA Backsheet'!$D$5:$CB$183,I$9,FALSE))="","",(VLOOKUP($E77,'NEA Backsheet'!$D$5:$CB$183,I$9,FALSE))),"")</f>
        <v>3180.4240689523181</v>
      </c>
      <c r="J77" s="122">
        <f ca="1">IFERROR(IF((VLOOKUP($E77,'NEA Backsheet'!$D$5:$CB$183,J$9,FALSE))="","",(VLOOKUP($E77,'NEA Backsheet'!$D$5:$CB$183,J$9,FALSE))),"")</f>
        <v>3084.7601318268653</v>
      </c>
      <c r="K77" s="120">
        <f ca="1">IFERROR(IF((VLOOKUP($E77,'NEA Backsheet'!$D$5:$CB$183,K$9,FALSE))="","",(VLOOKUP($E77,'NEA Backsheet'!$D$5:$CB$183,K$9,FALSE))),"")</f>
        <v>6098.2643732765391</v>
      </c>
      <c r="L77" s="121">
        <f ca="1">IFERROR(IF((VLOOKUP($E77,'NEA Backsheet'!$D$5:$CB$183,L$9,FALSE))="","",(VLOOKUP($E77,'NEA Backsheet'!$D$5:$CB$183,L$9,FALSE))),"")</f>
        <v>6020.799530164807</v>
      </c>
      <c r="M77" s="121">
        <f ca="1">IFERROR(IF((VLOOKUP($E77,'NEA Backsheet'!$D$5:$CB$183,M$9,FALSE))="","",(VLOOKUP($E77,'NEA Backsheet'!$D$5:$CB$183,M$9,FALSE))),"")</f>
        <v>6422.8024830956783</v>
      </c>
      <c r="N77" s="123">
        <f ca="1">IFERROR(IF((VLOOKUP($E77,'NEA Backsheet'!$D$5:$CB$183,N$9,FALSE))="","",(VLOOKUP($E77,'NEA Backsheet'!$D$5:$CB$183,N$9,FALSE))),"")</f>
        <v>6152.8729938512843</v>
      </c>
      <c r="O77" s="120">
        <f ca="1">IFERROR(IF((VLOOKUP($E77,'NEA Backsheet'!$D$5:$CB$183,O$9,FALSE))="","",(VLOOKUP($E77,'NEA Backsheet'!$D$5:$CB$183,O$9,FALSE))),"")</f>
        <v>9274.789495742938</v>
      </c>
      <c r="P77" s="124">
        <f ca="1">IFERROR(IF((VLOOKUP($E77,'NEA Backsheet'!$D$5:$CB$183,P$9,FALSE))="","",(VLOOKUP($E77,'NEA Backsheet'!$D$5:$CB$183,P$9,FALSE))),"")</f>
        <v>9357.0591429674787</v>
      </c>
      <c r="Q77" s="121">
        <f ca="1">IFERROR(IF((VLOOKUP($E77,'NEA Backsheet'!$D$5:$CB$183,Q$9,FALSE))="","",(VLOOKUP($E77,'NEA Backsheet'!$D$5:$CB$183,Q$9,FALSE))),"")</f>
        <v>9603.2265520479959</v>
      </c>
      <c r="R77" s="123">
        <f ca="1">IFERROR(IF((VLOOKUP($E77,'NEA Backsheet'!$D$5:$CB$183,R$9,FALSE))="","",(VLOOKUP($E77,'NEA Backsheet'!$D$5:$CB$183,R$9,FALSE))),"")</f>
        <v>9237.6331256781486</v>
      </c>
    </row>
    <row r="78" spans="1:18" ht="15" customHeight="1" x14ac:dyDescent="0.3">
      <c r="A78" s="57">
        <v>65</v>
      </c>
      <c r="B78" s="97" t="str">
        <f ca="1">IFERROR(IF((VLOOKUP($E78,'Org List'!$AJ$10:$AL$188,3,FALSE))="","",(VLOOKUP($E78,'Org List'!$AJ$10:$AL$188,3,FALSE))),"")</f>
        <v>South West England Commissioning Region</v>
      </c>
      <c r="C78" s="98" t="str">
        <f ca="1">IFERROR(IF((VLOOKUP($E78,'Org List'!$AO$10:$AQ$188,3,FALSE))="","",(VLOOKUP($E78,'Org List'!$AO$10:$AQ$188,3,FALSE))),"")</f>
        <v>South West Region</v>
      </c>
      <c r="D78" s="113" t="str">
        <f ca="1">IFERROR(IF((VLOOKUP($E78,'Org List'!$AT$10:$AV$188,3,FALSE))="","",(VLOOKUP($E78,'Org List'!$AT$10:$AV$188,3,FALSE))),"")</f>
        <v>NHS England South West (South West South)</v>
      </c>
      <c r="E78" s="97" t="str">
        <f t="shared" ca="1" si="2"/>
        <v>E10000009</v>
      </c>
      <c r="F78" s="99" t="str">
        <f ca="1">IF(E78="","",VLOOKUP(E78,'Org List'!$J$9:$K$488,2,0))</f>
        <v>Dorset</v>
      </c>
      <c r="G78" s="120">
        <f ca="1">IFERROR(IF((VLOOKUP($E78,'NEA Backsheet'!$D$5:$CB$183,G$9,FALSE))="","",(VLOOKUP($E78,'NEA Backsheet'!$D$5:$CB$183,G$9,FALSE))),"")</f>
        <v>4539.0160986623905</v>
      </c>
      <c r="H78" s="121">
        <f ca="1">IFERROR(IF((VLOOKUP($E78,'NEA Backsheet'!$D$5:$CB$183,H$9,FALSE))="","",(VLOOKUP($E78,'NEA Backsheet'!$D$5:$CB$183,H$9,FALSE))),"")</f>
        <v>4604.7662470781142</v>
      </c>
      <c r="I78" s="121">
        <f ca="1">IFERROR(IF((VLOOKUP($E78,'NEA Backsheet'!$D$5:$CB$183,I$9,FALSE))="","",(VLOOKUP($E78,'NEA Backsheet'!$D$5:$CB$183,I$9,FALSE))),"")</f>
        <v>5004.8282742192832</v>
      </c>
      <c r="J78" s="122">
        <f ca="1">IFERROR(IF((VLOOKUP($E78,'NEA Backsheet'!$D$5:$CB$183,J$9,FALSE))="","",(VLOOKUP($E78,'NEA Backsheet'!$D$5:$CB$183,J$9,FALSE))),"")</f>
        <v>4778.1628238746271</v>
      </c>
      <c r="K78" s="120">
        <f ca="1">IFERROR(IF((VLOOKUP($E78,'NEA Backsheet'!$D$5:$CB$183,K$9,FALSE))="","",(VLOOKUP($E78,'NEA Backsheet'!$D$5:$CB$183,K$9,FALSE))),"")</f>
        <v>8482.1081386897986</v>
      </c>
      <c r="L78" s="121">
        <f ca="1">IFERROR(IF((VLOOKUP($E78,'NEA Backsheet'!$D$5:$CB$183,L$9,FALSE))="","",(VLOOKUP($E78,'NEA Backsheet'!$D$5:$CB$183,L$9,FALSE))),"")</f>
        <v>8294.7038967852204</v>
      </c>
      <c r="M78" s="121">
        <f ca="1">IFERROR(IF((VLOOKUP($E78,'NEA Backsheet'!$D$5:$CB$183,M$9,FALSE))="","",(VLOOKUP($E78,'NEA Backsheet'!$D$5:$CB$183,M$9,FALSE))),"")</f>
        <v>9021.5513052607585</v>
      </c>
      <c r="N78" s="123">
        <f ca="1">IFERROR(IF((VLOOKUP($E78,'NEA Backsheet'!$D$5:$CB$183,N$9,FALSE))="","",(VLOOKUP($E78,'NEA Backsheet'!$D$5:$CB$183,N$9,FALSE))),"")</f>
        <v>8960.7394647524397</v>
      </c>
      <c r="O78" s="120">
        <f ca="1">IFERROR(IF((VLOOKUP($E78,'NEA Backsheet'!$D$5:$CB$183,O$9,FALSE))="","",(VLOOKUP($E78,'NEA Backsheet'!$D$5:$CB$183,O$9,FALSE))),"")</f>
        <v>13021.124237352189</v>
      </c>
      <c r="P78" s="124">
        <f ca="1">IFERROR(IF((VLOOKUP($E78,'NEA Backsheet'!$D$5:$CB$183,P$9,FALSE))="","",(VLOOKUP($E78,'NEA Backsheet'!$D$5:$CB$183,P$9,FALSE))),"")</f>
        <v>12899.470143863335</v>
      </c>
      <c r="Q78" s="121">
        <f ca="1">IFERROR(IF((VLOOKUP($E78,'NEA Backsheet'!$D$5:$CB$183,Q$9,FALSE))="","",(VLOOKUP($E78,'NEA Backsheet'!$D$5:$CB$183,Q$9,FALSE))),"")</f>
        <v>14026.379579480043</v>
      </c>
      <c r="R78" s="123">
        <f ca="1">IFERROR(IF((VLOOKUP($E78,'NEA Backsheet'!$D$5:$CB$183,R$9,FALSE))="","",(VLOOKUP($E78,'NEA Backsheet'!$D$5:$CB$183,R$9,FALSE))),"")</f>
        <v>13738.902288627067</v>
      </c>
    </row>
    <row r="79" spans="1:18" ht="15" customHeight="1" x14ac:dyDescent="0.3">
      <c r="A79" s="57">
        <v>66</v>
      </c>
      <c r="B79" s="97" t="str">
        <f ca="1">IFERROR(IF((VLOOKUP($E79,'Org List'!$AJ$10:$AL$188,3,FALSE))="","",(VLOOKUP($E79,'Org List'!$AJ$10:$AL$188,3,FALSE))),"")</f>
        <v>Midlands and East of England Commissioning Region</v>
      </c>
      <c r="C79" s="98" t="str">
        <f ca="1">IFERROR(IF((VLOOKUP($E79,'Org List'!$AO$10:$AQ$188,3,FALSE))="","",(VLOOKUP($E79,'Org List'!$AO$10:$AQ$188,3,FALSE))),"")</f>
        <v>West Midlands Region</v>
      </c>
      <c r="D79" s="113" t="str">
        <f ca="1">IFERROR(IF((VLOOKUP($E79,'Org List'!$AT$10:$AV$188,3,FALSE))="","",(VLOOKUP($E79,'Org List'!$AT$10:$AV$188,3,FALSE))),"")</f>
        <v>NHS England Midlands And East (West Midlands)</v>
      </c>
      <c r="E79" s="97" t="str">
        <f t="shared" ca="1" si="2"/>
        <v>E08000027</v>
      </c>
      <c r="F79" s="99" t="str">
        <f ca="1">IF(E79="","",VLOOKUP(E79,'Org List'!$J$9:$K$488,2,0))</f>
        <v>Dudley</v>
      </c>
      <c r="G79" s="120">
        <f ca="1">IFERROR(IF((VLOOKUP($E79,'NEA Backsheet'!$D$5:$CB$183,G$9,FALSE))="","",(VLOOKUP($E79,'NEA Backsheet'!$D$5:$CB$183,G$9,FALSE))),"")</f>
        <v>1861.2906931801895</v>
      </c>
      <c r="H79" s="121">
        <f ca="1">IFERROR(IF((VLOOKUP($E79,'NEA Backsheet'!$D$5:$CB$183,H$9,FALSE))="","",(VLOOKUP($E79,'NEA Backsheet'!$D$5:$CB$183,H$9,FALSE))),"")</f>
        <v>2107.4748437789931</v>
      </c>
      <c r="I79" s="121">
        <f ca="1">IFERROR(IF((VLOOKUP($E79,'NEA Backsheet'!$D$5:$CB$183,I$9,FALSE))="","",(VLOOKUP($E79,'NEA Backsheet'!$D$5:$CB$183,I$9,FALSE))),"")</f>
        <v>2069.4175237040608</v>
      </c>
      <c r="J79" s="122">
        <f ca="1">IFERROR(IF((VLOOKUP($E79,'NEA Backsheet'!$D$5:$CB$183,J$9,FALSE))="","",(VLOOKUP($E79,'NEA Backsheet'!$D$5:$CB$183,J$9,FALSE))),"")</f>
        <v>1983.3206005436923</v>
      </c>
      <c r="K79" s="120">
        <f ca="1">IFERROR(IF((VLOOKUP($E79,'NEA Backsheet'!$D$5:$CB$183,K$9,FALSE))="","",(VLOOKUP($E79,'NEA Backsheet'!$D$5:$CB$183,K$9,FALSE))),"")</f>
        <v>6013.914430751217</v>
      </c>
      <c r="L79" s="121">
        <f ca="1">IFERROR(IF((VLOOKUP($E79,'NEA Backsheet'!$D$5:$CB$183,L$9,FALSE))="","",(VLOOKUP($E79,'NEA Backsheet'!$D$5:$CB$183,L$9,FALSE))),"")</f>
        <v>6129.4766050393391</v>
      </c>
      <c r="M79" s="121">
        <f ca="1">IFERROR(IF((VLOOKUP($E79,'NEA Backsheet'!$D$5:$CB$183,M$9,FALSE))="","",(VLOOKUP($E79,'NEA Backsheet'!$D$5:$CB$183,M$9,FALSE))),"")</f>
        <v>6437.6908543617028</v>
      </c>
      <c r="N79" s="123">
        <f ca="1">IFERROR(IF((VLOOKUP($E79,'NEA Backsheet'!$D$5:$CB$183,N$9,FALSE))="","",(VLOOKUP($E79,'NEA Backsheet'!$D$5:$CB$183,N$9,FALSE))),"")</f>
        <v>6054.5441383359848</v>
      </c>
      <c r="O79" s="120">
        <f ca="1">IFERROR(IF((VLOOKUP($E79,'NEA Backsheet'!$D$5:$CB$183,O$9,FALSE))="","",(VLOOKUP($E79,'NEA Backsheet'!$D$5:$CB$183,O$9,FALSE))),"")</f>
        <v>7875.205123931406</v>
      </c>
      <c r="P79" s="124">
        <f ca="1">IFERROR(IF((VLOOKUP($E79,'NEA Backsheet'!$D$5:$CB$183,P$9,FALSE))="","",(VLOOKUP($E79,'NEA Backsheet'!$D$5:$CB$183,P$9,FALSE))),"")</f>
        <v>8236.9514488183322</v>
      </c>
      <c r="Q79" s="121">
        <f ca="1">IFERROR(IF((VLOOKUP($E79,'NEA Backsheet'!$D$5:$CB$183,Q$9,FALSE))="","",(VLOOKUP($E79,'NEA Backsheet'!$D$5:$CB$183,Q$9,FALSE))),"")</f>
        <v>8507.1083780657646</v>
      </c>
      <c r="R79" s="123">
        <f ca="1">IFERROR(IF((VLOOKUP($E79,'NEA Backsheet'!$D$5:$CB$183,R$9,FALSE))="","",(VLOOKUP($E79,'NEA Backsheet'!$D$5:$CB$183,R$9,FALSE))),"")</f>
        <v>8037.8647388796771</v>
      </c>
    </row>
    <row r="80" spans="1:18" ht="15" customHeight="1" x14ac:dyDescent="0.3">
      <c r="A80" s="57">
        <v>67</v>
      </c>
      <c r="B80" s="97" t="str">
        <f ca="1">IFERROR(IF((VLOOKUP($E80,'Org List'!$AJ$10:$AL$188,3,FALSE))="","",(VLOOKUP($E80,'Org List'!$AJ$10:$AL$188,3,FALSE))),"")</f>
        <v>London Commissioning Region</v>
      </c>
      <c r="C80" s="98" t="str">
        <f ca="1">IFERROR(IF((VLOOKUP($E80,'Org List'!$AO$10:$AQ$188,3,FALSE))="","",(VLOOKUP($E80,'Org List'!$AO$10:$AQ$188,3,FALSE))),"")</f>
        <v>London Region</v>
      </c>
      <c r="D80" s="113" t="str">
        <f ca="1">IFERROR(IF((VLOOKUP($E80,'Org List'!$AT$10:$AV$188,3,FALSE))="","",(VLOOKUP($E80,'Org List'!$AT$10:$AV$188,3,FALSE))),"")</f>
        <v>NHS England London</v>
      </c>
      <c r="E80" s="97" t="str">
        <f t="shared" ca="1" si="2"/>
        <v>E09000009</v>
      </c>
      <c r="F80" s="99" t="str">
        <f ca="1">IF(E80="","",VLOOKUP(E80,'Org List'!$J$9:$K$488,2,0))</f>
        <v>Ealing</v>
      </c>
      <c r="G80" s="120">
        <f ca="1">IFERROR(IF((VLOOKUP($E80,'NEA Backsheet'!$D$5:$CB$183,G$9,FALSE))="","",(VLOOKUP($E80,'NEA Backsheet'!$D$5:$CB$183,G$9,FALSE))),"")</f>
        <v>3055.6014360971203</v>
      </c>
      <c r="H80" s="121">
        <f ca="1">IFERROR(IF((VLOOKUP($E80,'NEA Backsheet'!$D$5:$CB$183,H$9,FALSE))="","",(VLOOKUP($E80,'NEA Backsheet'!$D$5:$CB$183,H$9,FALSE))),"")</f>
        <v>3303.8996821404935</v>
      </c>
      <c r="I80" s="121">
        <f ca="1">IFERROR(IF((VLOOKUP($E80,'NEA Backsheet'!$D$5:$CB$183,I$9,FALSE))="","",(VLOOKUP($E80,'NEA Backsheet'!$D$5:$CB$183,I$9,FALSE))),"")</f>
        <v>3329.0300048016479</v>
      </c>
      <c r="J80" s="122">
        <f ca="1">IFERROR(IF((VLOOKUP($E80,'NEA Backsheet'!$D$5:$CB$183,J$9,FALSE))="","",(VLOOKUP($E80,'NEA Backsheet'!$D$5:$CB$183,J$9,FALSE))),"")</f>
        <v>3234.3238352359249</v>
      </c>
      <c r="K80" s="120">
        <f ca="1">IFERROR(IF((VLOOKUP($E80,'NEA Backsheet'!$D$5:$CB$183,K$9,FALSE))="","",(VLOOKUP($E80,'NEA Backsheet'!$D$5:$CB$183,K$9,FALSE))),"")</f>
        <v>5863.9688177933322</v>
      </c>
      <c r="L80" s="121">
        <f ca="1">IFERROR(IF((VLOOKUP($E80,'NEA Backsheet'!$D$5:$CB$183,L$9,FALSE))="","",(VLOOKUP($E80,'NEA Backsheet'!$D$5:$CB$183,L$9,FALSE))),"")</f>
        <v>5881.2107096466216</v>
      </c>
      <c r="M80" s="121">
        <f ca="1">IFERROR(IF((VLOOKUP($E80,'NEA Backsheet'!$D$5:$CB$183,M$9,FALSE))="","",(VLOOKUP($E80,'NEA Backsheet'!$D$5:$CB$183,M$9,FALSE))),"")</f>
        <v>6075.4821164215555</v>
      </c>
      <c r="N80" s="123">
        <f ca="1">IFERROR(IF((VLOOKUP($E80,'NEA Backsheet'!$D$5:$CB$183,N$9,FALSE))="","",(VLOOKUP($E80,'NEA Backsheet'!$D$5:$CB$183,N$9,FALSE))),"")</f>
        <v>5999.9824047872189</v>
      </c>
      <c r="O80" s="120">
        <f ca="1">IFERROR(IF((VLOOKUP($E80,'NEA Backsheet'!$D$5:$CB$183,O$9,FALSE))="","",(VLOOKUP($E80,'NEA Backsheet'!$D$5:$CB$183,O$9,FALSE))),"")</f>
        <v>8919.5702538904516</v>
      </c>
      <c r="P80" s="124">
        <f ca="1">IFERROR(IF((VLOOKUP($E80,'NEA Backsheet'!$D$5:$CB$183,P$9,FALSE))="","",(VLOOKUP($E80,'NEA Backsheet'!$D$5:$CB$183,P$9,FALSE))),"")</f>
        <v>9185.1103917871151</v>
      </c>
      <c r="Q80" s="121">
        <f ca="1">IFERROR(IF((VLOOKUP($E80,'NEA Backsheet'!$D$5:$CB$183,Q$9,FALSE))="","",(VLOOKUP($E80,'NEA Backsheet'!$D$5:$CB$183,Q$9,FALSE))),"")</f>
        <v>9404.5121212232043</v>
      </c>
      <c r="R80" s="123">
        <f ca="1">IFERROR(IF((VLOOKUP($E80,'NEA Backsheet'!$D$5:$CB$183,R$9,FALSE))="","",(VLOOKUP($E80,'NEA Backsheet'!$D$5:$CB$183,R$9,FALSE))),"")</f>
        <v>9234.3062400231429</v>
      </c>
    </row>
    <row r="81" spans="1:18" ht="15" customHeight="1" x14ac:dyDescent="0.3">
      <c r="A81" s="57">
        <v>68</v>
      </c>
      <c r="B81" s="97" t="str">
        <f ca="1">IFERROR(IF((VLOOKUP($E81,'Org List'!$AJ$10:$AL$188,3,FALSE))="","",(VLOOKUP($E81,'Org List'!$AJ$10:$AL$188,3,FALSE))),"")</f>
        <v>North of England Commissioning Region</v>
      </c>
      <c r="C81" s="98" t="str">
        <f ca="1">IFERROR(IF((VLOOKUP($E81,'Org List'!$AO$10:$AQ$188,3,FALSE))="","",(VLOOKUP($E81,'Org List'!$AO$10:$AQ$188,3,FALSE))),"")</f>
        <v>Yorkshire and The Humber Region</v>
      </c>
      <c r="D81" s="113" t="str">
        <f ca="1">IFERROR(IF((VLOOKUP($E81,'Org List'!$AT$10:$AV$188,3,FALSE))="","",(VLOOKUP($E81,'Org List'!$AT$10:$AV$188,3,FALSE))),"")</f>
        <v>NHS England North (Yorkshire And Humber)</v>
      </c>
      <c r="E81" s="97" t="str">
        <f t="shared" ca="1" si="2"/>
        <v>E06000011</v>
      </c>
      <c r="F81" s="99" t="str">
        <f ca="1">IF(E81="","",VLOOKUP(E81,'Org List'!$J$9:$K$488,2,0))</f>
        <v>East Riding of Yorkshire</v>
      </c>
      <c r="G81" s="120">
        <f ca="1">IFERROR(IF((VLOOKUP($E81,'NEA Backsheet'!$D$5:$CB$183,G$9,FALSE))="","",(VLOOKUP($E81,'NEA Backsheet'!$D$5:$CB$183,G$9,FALSE))),"")</f>
        <v>1931.0166206163767</v>
      </c>
      <c r="H81" s="121">
        <f ca="1">IFERROR(IF((VLOOKUP($E81,'NEA Backsheet'!$D$5:$CB$183,H$9,FALSE))="","",(VLOOKUP($E81,'NEA Backsheet'!$D$5:$CB$183,H$9,FALSE))),"")</f>
        <v>1943.9862095104691</v>
      </c>
      <c r="I81" s="121">
        <f ca="1">IFERROR(IF((VLOOKUP($E81,'NEA Backsheet'!$D$5:$CB$183,I$9,FALSE))="","",(VLOOKUP($E81,'NEA Backsheet'!$D$5:$CB$183,I$9,FALSE))),"")</f>
        <v>2062.9716428706943</v>
      </c>
      <c r="J81" s="122">
        <f ca="1">IFERROR(IF((VLOOKUP($E81,'NEA Backsheet'!$D$5:$CB$183,J$9,FALSE))="","",(VLOOKUP($E81,'NEA Backsheet'!$D$5:$CB$183,J$9,FALSE))),"")</f>
        <v>1952.2053105244568</v>
      </c>
      <c r="K81" s="120">
        <f ca="1">IFERROR(IF((VLOOKUP($E81,'NEA Backsheet'!$D$5:$CB$183,K$9,FALSE))="","",(VLOOKUP($E81,'NEA Backsheet'!$D$5:$CB$183,K$9,FALSE))),"")</f>
        <v>6266.9395045311858</v>
      </c>
      <c r="L81" s="121">
        <f ca="1">IFERROR(IF((VLOOKUP($E81,'NEA Backsheet'!$D$5:$CB$183,L$9,FALSE))="","",(VLOOKUP($E81,'NEA Backsheet'!$D$5:$CB$183,L$9,FALSE))),"")</f>
        <v>6141.0652531429614</v>
      </c>
      <c r="M81" s="121">
        <f ca="1">IFERROR(IF((VLOOKUP($E81,'NEA Backsheet'!$D$5:$CB$183,M$9,FALSE))="","",(VLOOKUP($E81,'NEA Backsheet'!$D$5:$CB$183,M$9,FALSE))),"")</f>
        <v>6690.3346709455436</v>
      </c>
      <c r="N81" s="123">
        <f ca="1">IFERROR(IF((VLOOKUP($E81,'NEA Backsheet'!$D$5:$CB$183,N$9,FALSE))="","",(VLOOKUP($E81,'NEA Backsheet'!$D$5:$CB$183,N$9,FALSE))),"")</f>
        <v>6669.0193454657528</v>
      </c>
      <c r="O81" s="120">
        <f ca="1">IFERROR(IF((VLOOKUP($E81,'NEA Backsheet'!$D$5:$CB$183,O$9,FALSE))="","",(VLOOKUP($E81,'NEA Backsheet'!$D$5:$CB$183,O$9,FALSE))),"")</f>
        <v>8197.9561251475625</v>
      </c>
      <c r="P81" s="124">
        <f ca="1">IFERROR(IF((VLOOKUP($E81,'NEA Backsheet'!$D$5:$CB$183,P$9,FALSE))="","",(VLOOKUP($E81,'NEA Backsheet'!$D$5:$CB$183,P$9,FALSE))),"")</f>
        <v>8085.0514626534305</v>
      </c>
      <c r="Q81" s="121">
        <f ca="1">IFERROR(IF((VLOOKUP($E81,'NEA Backsheet'!$D$5:$CB$183,Q$9,FALSE))="","",(VLOOKUP($E81,'NEA Backsheet'!$D$5:$CB$183,Q$9,FALSE))),"")</f>
        <v>8753.3063138162379</v>
      </c>
      <c r="R81" s="123">
        <f ca="1">IFERROR(IF((VLOOKUP($E81,'NEA Backsheet'!$D$5:$CB$183,R$9,FALSE))="","",(VLOOKUP($E81,'NEA Backsheet'!$D$5:$CB$183,R$9,FALSE))),"")</f>
        <v>8621.2246559902087</v>
      </c>
    </row>
    <row r="82" spans="1:18" ht="15" customHeight="1" x14ac:dyDescent="0.3">
      <c r="A82" s="57">
        <v>69</v>
      </c>
      <c r="B82" s="97" t="str">
        <f ca="1">IFERROR(IF((VLOOKUP($E82,'Org List'!$AJ$10:$AL$188,3,FALSE))="","",(VLOOKUP($E82,'Org List'!$AJ$10:$AL$188,3,FALSE))),"")</f>
        <v>South East England Commissioning Region</v>
      </c>
      <c r="C82" s="98" t="str">
        <f ca="1">IFERROR(IF((VLOOKUP($E82,'Org List'!$AO$10:$AQ$188,3,FALSE))="","",(VLOOKUP($E82,'Org List'!$AO$10:$AQ$188,3,FALSE))),"")</f>
        <v>South East Region</v>
      </c>
      <c r="D82" s="113" t="str">
        <f ca="1">IFERROR(IF((VLOOKUP($E82,'Org List'!$AT$10:$AV$188,3,FALSE))="","",(VLOOKUP($E82,'Org List'!$AT$10:$AV$188,3,FALSE))),"")</f>
        <v>NHS England South East (Kent, Surrey and Sussex)</v>
      </c>
      <c r="E82" s="97" t="str">
        <f t="shared" ca="1" si="2"/>
        <v>E10000011</v>
      </c>
      <c r="F82" s="99" t="str">
        <f ca="1">IF(E82="","",VLOOKUP(E82,'Org List'!$J$9:$K$488,2,0))</f>
        <v>East Sussex</v>
      </c>
      <c r="G82" s="120">
        <f ca="1">IFERROR(IF((VLOOKUP($E82,'NEA Backsheet'!$D$5:$CB$183,G$9,FALSE))="","",(VLOOKUP($E82,'NEA Backsheet'!$D$5:$CB$183,G$9,FALSE))),"")</f>
        <v>5762.5054879241452</v>
      </c>
      <c r="H82" s="121">
        <f ca="1">IFERROR(IF((VLOOKUP($E82,'NEA Backsheet'!$D$5:$CB$183,H$9,FALSE))="","",(VLOOKUP($E82,'NEA Backsheet'!$D$5:$CB$183,H$9,FALSE))),"")</f>
        <v>5721.1689371731718</v>
      </c>
      <c r="I82" s="121">
        <f ca="1">IFERROR(IF((VLOOKUP($E82,'NEA Backsheet'!$D$5:$CB$183,I$9,FALSE))="","",(VLOOKUP($E82,'NEA Backsheet'!$D$5:$CB$183,I$9,FALSE))),"")</f>
        <v>6271.339902394915</v>
      </c>
      <c r="J82" s="122">
        <f ca="1">IFERROR(IF((VLOOKUP($E82,'NEA Backsheet'!$D$5:$CB$183,J$9,FALSE))="","",(VLOOKUP($E82,'NEA Backsheet'!$D$5:$CB$183,J$9,FALSE))),"")</f>
        <v>6357.7606846388608</v>
      </c>
      <c r="K82" s="120">
        <f ca="1">IFERROR(IF((VLOOKUP($E82,'NEA Backsheet'!$D$5:$CB$183,K$9,FALSE))="","",(VLOOKUP($E82,'NEA Backsheet'!$D$5:$CB$183,K$9,FALSE))),"")</f>
        <v>10103.768341494821</v>
      </c>
      <c r="L82" s="121">
        <f ca="1">IFERROR(IF((VLOOKUP($E82,'NEA Backsheet'!$D$5:$CB$183,L$9,FALSE))="","",(VLOOKUP($E82,'NEA Backsheet'!$D$5:$CB$183,L$9,FALSE))),"")</f>
        <v>10159.467485258765</v>
      </c>
      <c r="M82" s="121">
        <f ca="1">IFERROR(IF((VLOOKUP($E82,'NEA Backsheet'!$D$5:$CB$183,M$9,FALSE))="","",(VLOOKUP($E82,'NEA Backsheet'!$D$5:$CB$183,M$9,FALSE))),"")</f>
        <v>10214.992936034303</v>
      </c>
      <c r="N82" s="123">
        <f ca="1">IFERROR(IF((VLOOKUP($E82,'NEA Backsheet'!$D$5:$CB$183,N$9,FALSE))="","",(VLOOKUP($E82,'NEA Backsheet'!$D$5:$CB$183,N$9,FALSE))),"")</f>
        <v>10533.845914618503</v>
      </c>
      <c r="O82" s="120">
        <f ca="1">IFERROR(IF((VLOOKUP($E82,'NEA Backsheet'!$D$5:$CB$183,O$9,FALSE))="","",(VLOOKUP($E82,'NEA Backsheet'!$D$5:$CB$183,O$9,FALSE))),"")</f>
        <v>15866.273829418966</v>
      </c>
      <c r="P82" s="124">
        <f ca="1">IFERROR(IF((VLOOKUP($E82,'NEA Backsheet'!$D$5:$CB$183,P$9,FALSE))="","",(VLOOKUP($E82,'NEA Backsheet'!$D$5:$CB$183,P$9,FALSE))),"")</f>
        <v>15880.636422431937</v>
      </c>
      <c r="Q82" s="121">
        <f ca="1">IFERROR(IF((VLOOKUP($E82,'NEA Backsheet'!$D$5:$CB$183,Q$9,FALSE))="","",(VLOOKUP($E82,'NEA Backsheet'!$D$5:$CB$183,Q$9,FALSE))),"")</f>
        <v>16486.332838429218</v>
      </c>
      <c r="R82" s="123">
        <f ca="1">IFERROR(IF((VLOOKUP($E82,'NEA Backsheet'!$D$5:$CB$183,R$9,FALSE))="","",(VLOOKUP($E82,'NEA Backsheet'!$D$5:$CB$183,R$9,FALSE))),"")</f>
        <v>16891.606599257364</v>
      </c>
    </row>
    <row r="83" spans="1:18" ht="15" customHeight="1" x14ac:dyDescent="0.3">
      <c r="A83" s="57">
        <v>70</v>
      </c>
      <c r="B83" s="97" t="str">
        <f ca="1">IFERROR(IF((VLOOKUP($E83,'Org List'!$AJ$10:$AL$188,3,FALSE))="","",(VLOOKUP($E83,'Org List'!$AJ$10:$AL$188,3,FALSE))),"")</f>
        <v>London Commissioning Region</v>
      </c>
      <c r="C83" s="98" t="str">
        <f ca="1">IFERROR(IF((VLOOKUP($E83,'Org List'!$AO$10:$AQ$188,3,FALSE))="","",(VLOOKUP($E83,'Org List'!$AO$10:$AQ$188,3,FALSE))),"")</f>
        <v>London Region</v>
      </c>
      <c r="D83" s="113" t="str">
        <f ca="1">IFERROR(IF((VLOOKUP($E83,'Org List'!$AT$10:$AV$188,3,FALSE))="","",(VLOOKUP($E83,'Org List'!$AT$10:$AV$188,3,FALSE))),"")</f>
        <v>NHS England London</v>
      </c>
      <c r="E83" s="97" t="str">
        <f t="shared" ca="1" si="2"/>
        <v>E09000010</v>
      </c>
      <c r="F83" s="99" t="str">
        <f ca="1">IF(E83="","",VLOOKUP(E83,'Org List'!$J$9:$K$488,2,0))</f>
        <v>Enfield</v>
      </c>
      <c r="G83" s="120">
        <f ca="1">IFERROR(IF((VLOOKUP($E83,'NEA Backsheet'!$D$5:$CB$183,G$9,FALSE))="","",(VLOOKUP($E83,'NEA Backsheet'!$D$5:$CB$183,G$9,FALSE))),"")</f>
        <v>2768.1511480086501</v>
      </c>
      <c r="H83" s="121">
        <f ca="1">IFERROR(IF((VLOOKUP($E83,'NEA Backsheet'!$D$5:$CB$183,H$9,FALSE))="","",(VLOOKUP($E83,'NEA Backsheet'!$D$5:$CB$183,H$9,FALSE))),"")</f>
        <v>2760.5193109563374</v>
      </c>
      <c r="I83" s="121">
        <f ca="1">IFERROR(IF((VLOOKUP($E83,'NEA Backsheet'!$D$5:$CB$183,I$9,FALSE))="","",(VLOOKUP($E83,'NEA Backsheet'!$D$5:$CB$183,I$9,FALSE))),"")</f>
        <v>3191.263730265724</v>
      </c>
      <c r="J83" s="122">
        <f ca="1">IFERROR(IF((VLOOKUP($E83,'NEA Backsheet'!$D$5:$CB$183,J$9,FALSE))="","",(VLOOKUP($E83,'NEA Backsheet'!$D$5:$CB$183,J$9,FALSE))),"")</f>
        <v>3154.9329983322327</v>
      </c>
      <c r="K83" s="120">
        <f ca="1">IFERROR(IF((VLOOKUP($E83,'NEA Backsheet'!$D$5:$CB$183,K$9,FALSE))="","",(VLOOKUP($E83,'NEA Backsheet'!$D$5:$CB$183,K$9,FALSE))),"")</f>
        <v>5196.3503154950504</v>
      </c>
      <c r="L83" s="121">
        <f ca="1">IFERROR(IF((VLOOKUP($E83,'NEA Backsheet'!$D$5:$CB$183,L$9,FALSE))="","",(VLOOKUP($E83,'NEA Backsheet'!$D$5:$CB$183,L$9,FALSE))),"")</f>
        <v>5261.0154919498154</v>
      </c>
      <c r="M83" s="121">
        <f ca="1">IFERROR(IF((VLOOKUP($E83,'NEA Backsheet'!$D$5:$CB$183,M$9,FALSE))="","",(VLOOKUP($E83,'NEA Backsheet'!$D$5:$CB$183,M$9,FALSE))),"")</f>
        <v>5558.0541619730475</v>
      </c>
      <c r="N83" s="123">
        <f ca="1">IFERROR(IF((VLOOKUP($E83,'NEA Backsheet'!$D$5:$CB$183,N$9,FALSE))="","",(VLOOKUP($E83,'NEA Backsheet'!$D$5:$CB$183,N$9,FALSE))),"")</f>
        <v>5474.4740019777018</v>
      </c>
      <c r="O83" s="120">
        <f ca="1">IFERROR(IF((VLOOKUP($E83,'NEA Backsheet'!$D$5:$CB$183,O$9,FALSE))="","",(VLOOKUP($E83,'NEA Backsheet'!$D$5:$CB$183,O$9,FALSE))),"")</f>
        <v>7964.5014635037005</v>
      </c>
      <c r="P83" s="124">
        <f ca="1">IFERROR(IF((VLOOKUP($E83,'NEA Backsheet'!$D$5:$CB$183,P$9,FALSE))="","",(VLOOKUP($E83,'NEA Backsheet'!$D$5:$CB$183,P$9,FALSE))),"")</f>
        <v>8021.5348029061533</v>
      </c>
      <c r="Q83" s="121">
        <f ca="1">IFERROR(IF((VLOOKUP($E83,'NEA Backsheet'!$D$5:$CB$183,Q$9,FALSE))="","",(VLOOKUP($E83,'NEA Backsheet'!$D$5:$CB$183,Q$9,FALSE))),"")</f>
        <v>8749.3178922387706</v>
      </c>
      <c r="R83" s="123">
        <f ca="1">IFERROR(IF((VLOOKUP($E83,'NEA Backsheet'!$D$5:$CB$183,R$9,FALSE))="","",(VLOOKUP($E83,'NEA Backsheet'!$D$5:$CB$183,R$9,FALSE))),"")</f>
        <v>8629.407000309935</v>
      </c>
    </row>
    <row r="84" spans="1:18" ht="15" customHeight="1" x14ac:dyDescent="0.3">
      <c r="A84" s="57">
        <v>71</v>
      </c>
      <c r="B84" s="97" t="str">
        <f ca="1">IFERROR(IF((VLOOKUP($E84,'Org List'!$AJ$10:$AL$188,3,FALSE))="","",(VLOOKUP($E84,'Org List'!$AJ$10:$AL$188,3,FALSE))),"")</f>
        <v>Midlands and East of England Commissioning Region</v>
      </c>
      <c r="C84" s="98" t="str">
        <f ca="1">IFERROR(IF((VLOOKUP($E84,'Org List'!$AO$10:$AQ$188,3,FALSE))="","",(VLOOKUP($E84,'Org List'!$AO$10:$AQ$188,3,FALSE))),"")</f>
        <v>East Region</v>
      </c>
      <c r="D84" s="113" t="str">
        <f ca="1">IFERROR(IF((VLOOKUP($E84,'Org List'!$AT$10:$AV$188,3,FALSE))="","",(VLOOKUP($E84,'Org List'!$AT$10:$AV$188,3,FALSE))),"")</f>
        <v>NHS England Midlands And East (East)</v>
      </c>
      <c r="E84" s="97" t="str">
        <f t="shared" ca="1" si="2"/>
        <v>E10000012</v>
      </c>
      <c r="F84" s="99" t="str">
        <f ca="1">IF(E84="","",VLOOKUP(E84,'Org List'!$J$9:$K$488,2,0))</f>
        <v>Essex</v>
      </c>
      <c r="G84" s="120">
        <f ca="1">IFERROR(IF((VLOOKUP($E84,'NEA Backsheet'!$D$5:$CB$183,G$9,FALSE))="","",(VLOOKUP($E84,'NEA Backsheet'!$D$5:$CB$183,G$9,FALSE))),"")</f>
        <v>13691.380496880036</v>
      </c>
      <c r="H84" s="121">
        <f ca="1">IFERROR(IF((VLOOKUP($E84,'NEA Backsheet'!$D$5:$CB$183,H$9,FALSE))="","",(VLOOKUP($E84,'NEA Backsheet'!$D$5:$CB$183,H$9,FALSE))),"")</f>
        <v>14599.101698278653</v>
      </c>
      <c r="I84" s="121">
        <f ca="1">IFERROR(IF((VLOOKUP($E84,'NEA Backsheet'!$D$5:$CB$183,I$9,FALSE))="","",(VLOOKUP($E84,'NEA Backsheet'!$D$5:$CB$183,I$9,FALSE))),"")</f>
        <v>15319.712448605595</v>
      </c>
      <c r="J84" s="122">
        <f ca="1">IFERROR(IF((VLOOKUP($E84,'NEA Backsheet'!$D$5:$CB$183,J$9,FALSE))="","",(VLOOKUP($E84,'NEA Backsheet'!$D$5:$CB$183,J$9,FALSE))),"")</f>
        <v>15007.383754024588</v>
      </c>
      <c r="K84" s="120">
        <f ca="1">IFERROR(IF((VLOOKUP($E84,'NEA Backsheet'!$D$5:$CB$183,K$9,FALSE))="","",(VLOOKUP($E84,'NEA Backsheet'!$D$5:$CB$183,K$9,FALSE))),"")</f>
        <v>27559.232879127165</v>
      </c>
      <c r="L84" s="121">
        <f ca="1">IFERROR(IF((VLOOKUP($E84,'NEA Backsheet'!$D$5:$CB$183,L$9,FALSE))="","",(VLOOKUP($E84,'NEA Backsheet'!$D$5:$CB$183,L$9,FALSE))),"")</f>
        <v>27748.25134623846</v>
      </c>
      <c r="M84" s="121">
        <f ca="1">IFERROR(IF((VLOOKUP($E84,'NEA Backsheet'!$D$5:$CB$183,M$9,FALSE))="","",(VLOOKUP($E84,'NEA Backsheet'!$D$5:$CB$183,M$9,FALSE))),"")</f>
        <v>28846.386269193797</v>
      </c>
      <c r="N84" s="123">
        <f ca="1">IFERROR(IF((VLOOKUP($E84,'NEA Backsheet'!$D$5:$CB$183,N$9,FALSE))="","",(VLOOKUP($E84,'NEA Backsheet'!$D$5:$CB$183,N$9,FALSE))),"")</f>
        <v>29016.965695007399</v>
      </c>
      <c r="O84" s="120">
        <f ca="1">IFERROR(IF((VLOOKUP($E84,'NEA Backsheet'!$D$5:$CB$183,O$9,FALSE))="","",(VLOOKUP($E84,'NEA Backsheet'!$D$5:$CB$183,O$9,FALSE))),"")</f>
        <v>41250.613376007197</v>
      </c>
      <c r="P84" s="124">
        <f ca="1">IFERROR(IF((VLOOKUP($E84,'NEA Backsheet'!$D$5:$CB$183,P$9,FALSE))="","",(VLOOKUP($E84,'NEA Backsheet'!$D$5:$CB$183,P$9,FALSE))),"")</f>
        <v>42347.353044517113</v>
      </c>
      <c r="Q84" s="121">
        <f ca="1">IFERROR(IF((VLOOKUP($E84,'NEA Backsheet'!$D$5:$CB$183,Q$9,FALSE))="","",(VLOOKUP($E84,'NEA Backsheet'!$D$5:$CB$183,Q$9,FALSE))),"")</f>
        <v>44166.098717799396</v>
      </c>
      <c r="R84" s="123">
        <f ca="1">IFERROR(IF((VLOOKUP($E84,'NEA Backsheet'!$D$5:$CB$183,R$9,FALSE))="","",(VLOOKUP($E84,'NEA Backsheet'!$D$5:$CB$183,R$9,FALSE))),"")</f>
        <v>44024.349449031986</v>
      </c>
    </row>
    <row r="85" spans="1:18" ht="15" customHeight="1" x14ac:dyDescent="0.3">
      <c r="A85" s="57">
        <v>72</v>
      </c>
      <c r="B85" s="97" t="str">
        <f ca="1">IFERROR(IF((VLOOKUP($E85,'Org List'!$AJ$10:$AL$188,3,FALSE))="","",(VLOOKUP($E85,'Org List'!$AJ$10:$AL$188,3,FALSE))),"")</f>
        <v>North of England Commissioning Region</v>
      </c>
      <c r="C85" s="98" t="str">
        <f ca="1">IFERROR(IF((VLOOKUP($E85,'Org List'!$AO$10:$AQ$188,3,FALSE))="","",(VLOOKUP($E85,'Org List'!$AO$10:$AQ$188,3,FALSE))),"")</f>
        <v>North East Region</v>
      </c>
      <c r="D85" s="113" t="str">
        <f ca="1">IFERROR(IF((VLOOKUP($E85,'Org List'!$AT$10:$AV$188,3,FALSE))="","",(VLOOKUP($E85,'Org List'!$AT$10:$AV$188,3,FALSE))),"")</f>
        <v>NHS England North (Cumbria And North East)</v>
      </c>
      <c r="E85" s="97" t="str">
        <f t="shared" ca="1" si="2"/>
        <v>E08000037</v>
      </c>
      <c r="F85" s="99" t="str">
        <f ca="1">IF(E85="","",VLOOKUP(E85,'Org List'!$J$9:$K$488,2,0))</f>
        <v>Gateshead</v>
      </c>
      <c r="G85" s="120">
        <f ca="1">IFERROR(IF((VLOOKUP($E85,'NEA Backsheet'!$D$5:$CB$183,G$9,FALSE))="","",(VLOOKUP($E85,'NEA Backsheet'!$D$5:$CB$183,G$9,FALSE))),"")</f>
        <v>1364.0309246244731</v>
      </c>
      <c r="H85" s="121">
        <f ca="1">IFERROR(IF((VLOOKUP($E85,'NEA Backsheet'!$D$5:$CB$183,H$9,FALSE))="","",(VLOOKUP($E85,'NEA Backsheet'!$D$5:$CB$183,H$9,FALSE))),"")</f>
        <v>1408.1218548216686</v>
      </c>
      <c r="I85" s="121">
        <f ca="1">IFERROR(IF((VLOOKUP($E85,'NEA Backsheet'!$D$5:$CB$183,I$9,FALSE))="","",(VLOOKUP($E85,'NEA Backsheet'!$D$5:$CB$183,I$9,FALSE))),"")</f>
        <v>1498.1088970269582</v>
      </c>
      <c r="J85" s="122">
        <f ca="1">IFERROR(IF((VLOOKUP($E85,'NEA Backsheet'!$D$5:$CB$183,J$9,FALSE))="","",(VLOOKUP($E85,'NEA Backsheet'!$D$5:$CB$183,J$9,FALSE))),"")</f>
        <v>1418.6102035418246</v>
      </c>
      <c r="K85" s="120">
        <f ca="1">IFERROR(IF((VLOOKUP($E85,'NEA Backsheet'!$D$5:$CB$183,K$9,FALSE))="","",(VLOOKUP($E85,'NEA Backsheet'!$D$5:$CB$183,K$9,FALSE))),"")</f>
        <v>4023.4181744506532</v>
      </c>
      <c r="L85" s="121">
        <f ca="1">IFERROR(IF((VLOOKUP($E85,'NEA Backsheet'!$D$5:$CB$183,L$9,FALSE))="","",(VLOOKUP($E85,'NEA Backsheet'!$D$5:$CB$183,L$9,FALSE))),"")</f>
        <v>3978.7177178564134</v>
      </c>
      <c r="M85" s="121">
        <f ca="1">IFERROR(IF((VLOOKUP($E85,'NEA Backsheet'!$D$5:$CB$183,M$9,FALSE))="","",(VLOOKUP($E85,'NEA Backsheet'!$D$5:$CB$183,M$9,FALSE))),"")</f>
        <v>4213.4470300287021</v>
      </c>
      <c r="N85" s="123">
        <f ca="1">IFERROR(IF((VLOOKUP($E85,'NEA Backsheet'!$D$5:$CB$183,N$9,FALSE))="","",(VLOOKUP($E85,'NEA Backsheet'!$D$5:$CB$183,N$9,FALSE))),"")</f>
        <v>4278.0450108453324</v>
      </c>
      <c r="O85" s="120">
        <f ca="1">IFERROR(IF((VLOOKUP($E85,'NEA Backsheet'!$D$5:$CB$183,O$9,FALSE))="","",(VLOOKUP($E85,'NEA Backsheet'!$D$5:$CB$183,O$9,FALSE))),"")</f>
        <v>5387.4490990751265</v>
      </c>
      <c r="P85" s="124">
        <f ca="1">IFERROR(IF((VLOOKUP($E85,'NEA Backsheet'!$D$5:$CB$183,P$9,FALSE))="","",(VLOOKUP($E85,'NEA Backsheet'!$D$5:$CB$183,P$9,FALSE))),"")</f>
        <v>5386.8395726780818</v>
      </c>
      <c r="Q85" s="121">
        <f ca="1">IFERROR(IF((VLOOKUP($E85,'NEA Backsheet'!$D$5:$CB$183,Q$9,FALSE))="","",(VLOOKUP($E85,'NEA Backsheet'!$D$5:$CB$183,Q$9,FALSE))),"")</f>
        <v>5711.5559270556605</v>
      </c>
      <c r="R85" s="123">
        <f ca="1">IFERROR(IF((VLOOKUP($E85,'NEA Backsheet'!$D$5:$CB$183,R$9,FALSE))="","",(VLOOKUP($E85,'NEA Backsheet'!$D$5:$CB$183,R$9,FALSE))),"")</f>
        <v>5696.6552143871568</v>
      </c>
    </row>
    <row r="86" spans="1:18" ht="15" customHeight="1" x14ac:dyDescent="0.3">
      <c r="A86" s="57">
        <v>73</v>
      </c>
      <c r="B86" s="97" t="str">
        <f ca="1">IFERROR(IF((VLOOKUP($E86,'Org List'!$AJ$10:$AL$188,3,FALSE))="","",(VLOOKUP($E86,'Org List'!$AJ$10:$AL$188,3,FALSE))),"")</f>
        <v>South West England Commissioning Region</v>
      </c>
      <c r="C86" s="98" t="str">
        <f ca="1">IFERROR(IF((VLOOKUP($E86,'Org List'!$AO$10:$AQ$188,3,FALSE))="","",(VLOOKUP($E86,'Org List'!$AO$10:$AQ$188,3,FALSE))),"")</f>
        <v>South West Region</v>
      </c>
      <c r="D86" s="113" t="str">
        <f ca="1">IFERROR(IF((VLOOKUP($E86,'Org List'!$AT$10:$AV$188,3,FALSE))="","",(VLOOKUP($E86,'Org List'!$AT$10:$AV$188,3,FALSE))),"")</f>
        <v>NHS England South West (South West North)</v>
      </c>
      <c r="E86" s="97" t="str">
        <f t="shared" ca="1" si="2"/>
        <v>E10000013</v>
      </c>
      <c r="F86" s="99" t="str">
        <f ca="1">IF(E86="","",VLOOKUP(E86,'Org List'!$J$9:$K$488,2,0))</f>
        <v>Gloucestershire</v>
      </c>
      <c r="G86" s="120">
        <f ca="1">IFERROR(IF((VLOOKUP($E86,'NEA Backsheet'!$D$5:$CB$183,G$9,FALSE))="","",(VLOOKUP($E86,'NEA Backsheet'!$D$5:$CB$183,G$9,FALSE))),"")</f>
        <v>3172.7509421357217</v>
      </c>
      <c r="H86" s="121">
        <f ca="1">IFERROR(IF((VLOOKUP($E86,'NEA Backsheet'!$D$5:$CB$183,H$9,FALSE))="","",(VLOOKUP($E86,'NEA Backsheet'!$D$5:$CB$183,H$9,FALSE))),"")</f>
        <v>3284.9711769540872</v>
      </c>
      <c r="I86" s="121">
        <f ca="1">IFERROR(IF((VLOOKUP($E86,'NEA Backsheet'!$D$5:$CB$183,I$9,FALSE))="","",(VLOOKUP($E86,'NEA Backsheet'!$D$5:$CB$183,I$9,FALSE))),"")</f>
        <v>3627.7061002368637</v>
      </c>
      <c r="J86" s="122">
        <f ca="1">IFERROR(IF((VLOOKUP($E86,'NEA Backsheet'!$D$5:$CB$183,J$9,FALSE))="","",(VLOOKUP($E86,'NEA Backsheet'!$D$5:$CB$183,J$9,FALSE))),"")</f>
        <v>3215.9935029135791</v>
      </c>
      <c r="K86" s="120">
        <f ca="1">IFERROR(IF((VLOOKUP($E86,'NEA Backsheet'!$D$5:$CB$183,K$9,FALSE))="","",(VLOOKUP($E86,'NEA Backsheet'!$D$5:$CB$183,K$9,FALSE))),"")</f>
        <v>11648.146167030796</v>
      </c>
      <c r="L86" s="121">
        <f ca="1">IFERROR(IF((VLOOKUP($E86,'NEA Backsheet'!$D$5:$CB$183,L$9,FALSE))="","",(VLOOKUP($E86,'NEA Backsheet'!$D$5:$CB$183,L$9,FALSE))),"")</f>
        <v>11506.89581842499</v>
      </c>
      <c r="M86" s="121">
        <f ca="1">IFERROR(IF((VLOOKUP($E86,'NEA Backsheet'!$D$5:$CB$183,M$9,FALSE))="","",(VLOOKUP($E86,'NEA Backsheet'!$D$5:$CB$183,M$9,FALSE))),"")</f>
        <v>12234.568433744738</v>
      </c>
      <c r="N86" s="123">
        <f ca="1">IFERROR(IF((VLOOKUP($E86,'NEA Backsheet'!$D$5:$CB$183,N$9,FALSE))="","",(VLOOKUP($E86,'NEA Backsheet'!$D$5:$CB$183,N$9,FALSE))),"")</f>
        <v>12051.732056114684</v>
      </c>
      <c r="O86" s="120">
        <f ca="1">IFERROR(IF((VLOOKUP($E86,'NEA Backsheet'!$D$5:$CB$183,O$9,FALSE))="","",(VLOOKUP($E86,'NEA Backsheet'!$D$5:$CB$183,O$9,FALSE))),"")</f>
        <v>14820.897109166519</v>
      </c>
      <c r="P86" s="124">
        <f ca="1">IFERROR(IF((VLOOKUP($E86,'NEA Backsheet'!$D$5:$CB$183,P$9,FALSE))="","",(VLOOKUP($E86,'NEA Backsheet'!$D$5:$CB$183,P$9,FALSE))),"")</f>
        <v>14791.866995379078</v>
      </c>
      <c r="Q86" s="121">
        <f ca="1">IFERROR(IF((VLOOKUP($E86,'NEA Backsheet'!$D$5:$CB$183,Q$9,FALSE))="","",(VLOOKUP($E86,'NEA Backsheet'!$D$5:$CB$183,Q$9,FALSE))),"")</f>
        <v>15862.274533981603</v>
      </c>
      <c r="R86" s="123">
        <f ca="1">IFERROR(IF((VLOOKUP($E86,'NEA Backsheet'!$D$5:$CB$183,R$9,FALSE))="","",(VLOOKUP($E86,'NEA Backsheet'!$D$5:$CB$183,R$9,FALSE))),"")</f>
        <v>15267.725559028264</v>
      </c>
    </row>
    <row r="87" spans="1:18" ht="15" customHeight="1" x14ac:dyDescent="0.3">
      <c r="A87" s="57">
        <v>74</v>
      </c>
      <c r="B87" s="97" t="str">
        <f ca="1">IFERROR(IF((VLOOKUP($E87,'Org List'!$AJ$10:$AL$188,3,FALSE))="","",(VLOOKUP($E87,'Org List'!$AJ$10:$AL$188,3,FALSE))),"")</f>
        <v>London Commissioning Region</v>
      </c>
      <c r="C87" s="98" t="str">
        <f ca="1">IFERROR(IF((VLOOKUP($E87,'Org List'!$AO$10:$AQ$188,3,FALSE))="","",(VLOOKUP($E87,'Org List'!$AO$10:$AQ$188,3,FALSE))),"")</f>
        <v>London Region</v>
      </c>
      <c r="D87" s="113" t="str">
        <f ca="1">IFERROR(IF((VLOOKUP($E87,'Org List'!$AT$10:$AV$188,3,FALSE))="","",(VLOOKUP($E87,'Org List'!$AT$10:$AV$188,3,FALSE))),"")</f>
        <v>NHS England London</v>
      </c>
      <c r="E87" s="97" t="str">
        <f t="shared" ca="1" si="2"/>
        <v>E09000011</v>
      </c>
      <c r="F87" s="99" t="str">
        <f ca="1">IF(E87="","",VLOOKUP(E87,'Org List'!$J$9:$K$488,2,0))</f>
        <v>Greenwich</v>
      </c>
      <c r="G87" s="120">
        <f ca="1">IFERROR(IF((VLOOKUP($E87,'NEA Backsheet'!$D$5:$CB$183,G$9,FALSE))="","",(VLOOKUP($E87,'NEA Backsheet'!$D$5:$CB$183,G$9,FALSE))),"")</f>
        <v>2770.9349526544383</v>
      </c>
      <c r="H87" s="121">
        <f ca="1">IFERROR(IF((VLOOKUP($E87,'NEA Backsheet'!$D$5:$CB$183,H$9,FALSE))="","",(VLOOKUP($E87,'NEA Backsheet'!$D$5:$CB$183,H$9,FALSE))),"")</f>
        <v>2710.9676110513956</v>
      </c>
      <c r="I87" s="121">
        <f ca="1">IFERROR(IF((VLOOKUP($E87,'NEA Backsheet'!$D$5:$CB$183,I$9,FALSE))="","",(VLOOKUP($E87,'NEA Backsheet'!$D$5:$CB$183,I$9,FALSE))),"")</f>
        <v>3174.0934378227612</v>
      </c>
      <c r="J87" s="122">
        <f ca="1">IFERROR(IF((VLOOKUP($E87,'NEA Backsheet'!$D$5:$CB$183,J$9,FALSE))="","",(VLOOKUP($E87,'NEA Backsheet'!$D$5:$CB$183,J$9,FALSE))),"")</f>
        <v>3013.0499574541991</v>
      </c>
      <c r="K87" s="120">
        <f ca="1">IFERROR(IF((VLOOKUP($E87,'NEA Backsheet'!$D$5:$CB$183,K$9,FALSE))="","",(VLOOKUP($E87,'NEA Backsheet'!$D$5:$CB$183,K$9,FALSE))),"")</f>
        <v>4522.2162650411374</v>
      </c>
      <c r="L87" s="121">
        <f ca="1">IFERROR(IF((VLOOKUP($E87,'NEA Backsheet'!$D$5:$CB$183,L$9,FALSE))="","",(VLOOKUP($E87,'NEA Backsheet'!$D$5:$CB$183,L$9,FALSE))),"")</f>
        <v>4453.4682337752947</v>
      </c>
      <c r="M87" s="121">
        <f ca="1">IFERROR(IF((VLOOKUP($E87,'NEA Backsheet'!$D$5:$CB$183,M$9,FALSE))="","",(VLOOKUP($E87,'NEA Backsheet'!$D$5:$CB$183,M$9,FALSE))),"")</f>
        <v>4542.6175671417586</v>
      </c>
      <c r="N87" s="123">
        <f ca="1">IFERROR(IF((VLOOKUP($E87,'NEA Backsheet'!$D$5:$CB$183,N$9,FALSE))="","",(VLOOKUP($E87,'NEA Backsheet'!$D$5:$CB$183,N$9,FALSE))),"")</f>
        <v>4484.8430855335528</v>
      </c>
      <c r="O87" s="120">
        <f ca="1">IFERROR(IF((VLOOKUP($E87,'NEA Backsheet'!$D$5:$CB$183,O$9,FALSE))="","",(VLOOKUP($E87,'NEA Backsheet'!$D$5:$CB$183,O$9,FALSE))),"")</f>
        <v>7293.1512176955757</v>
      </c>
      <c r="P87" s="124">
        <f ca="1">IFERROR(IF((VLOOKUP($E87,'NEA Backsheet'!$D$5:$CB$183,P$9,FALSE))="","",(VLOOKUP($E87,'NEA Backsheet'!$D$5:$CB$183,P$9,FALSE))),"")</f>
        <v>7164.4358448266903</v>
      </c>
      <c r="Q87" s="121">
        <f ca="1">IFERROR(IF((VLOOKUP($E87,'NEA Backsheet'!$D$5:$CB$183,Q$9,FALSE))="","",(VLOOKUP($E87,'NEA Backsheet'!$D$5:$CB$183,Q$9,FALSE))),"")</f>
        <v>7716.7110049645198</v>
      </c>
      <c r="R87" s="123">
        <f ca="1">IFERROR(IF((VLOOKUP($E87,'NEA Backsheet'!$D$5:$CB$183,R$9,FALSE))="","",(VLOOKUP($E87,'NEA Backsheet'!$D$5:$CB$183,R$9,FALSE))),"")</f>
        <v>7497.8930429877519</v>
      </c>
    </row>
    <row r="88" spans="1:18" ht="15" customHeight="1" x14ac:dyDescent="0.3">
      <c r="A88" s="57">
        <v>75</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E09000012</v>
      </c>
      <c r="F88" s="99" t="str">
        <f ca="1">IF(E88="","",VLOOKUP(E88,'Org List'!$J$9:$K$488,2,0))</f>
        <v>Hackney</v>
      </c>
      <c r="G88" s="120">
        <f ca="1">IFERROR(IF((VLOOKUP($E88,'NEA Backsheet'!$D$5:$CB$183,G$9,FALSE))="","",(VLOOKUP($E88,'NEA Backsheet'!$D$5:$CB$183,G$9,FALSE))),"")</f>
        <v>1509.0324877975511</v>
      </c>
      <c r="H88" s="121">
        <f ca="1">IFERROR(IF((VLOOKUP($E88,'NEA Backsheet'!$D$5:$CB$183,H$9,FALSE))="","",(VLOOKUP($E88,'NEA Backsheet'!$D$5:$CB$183,H$9,FALSE))),"")</f>
        <v>1556.3190847583428</v>
      </c>
      <c r="I88" s="121">
        <f ca="1">IFERROR(IF((VLOOKUP($E88,'NEA Backsheet'!$D$5:$CB$183,I$9,FALSE))="","",(VLOOKUP($E88,'NEA Backsheet'!$D$5:$CB$183,I$9,FALSE))),"")</f>
        <v>1675.496856707292</v>
      </c>
      <c r="J88" s="122">
        <f ca="1">IFERROR(IF((VLOOKUP($E88,'NEA Backsheet'!$D$5:$CB$183,J$9,FALSE))="","",(VLOOKUP($E88,'NEA Backsheet'!$D$5:$CB$183,J$9,FALSE))),"")</f>
        <v>1410.4524393215172</v>
      </c>
      <c r="K88" s="120">
        <f ca="1">IFERROR(IF((VLOOKUP($E88,'NEA Backsheet'!$D$5:$CB$183,K$9,FALSE))="","",(VLOOKUP($E88,'NEA Backsheet'!$D$5:$CB$183,K$9,FALSE))),"")</f>
        <v>4188.0592007822115</v>
      </c>
      <c r="L88" s="121">
        <f ca="1">IFERROR(IF((VLOOKUP($E88,'NEA Backsheet'!$D$5:$CB$183,L$9,FALSE))="","",(VLOOKUP($E88,'NEA Backsheet'!$D$5:$CB$183,L$9,FALSE))),"")</f>
        <v>4013.4628331061458</v>
      </c>
      <c r="M88" s="121">
        <f ca="1">IFERROR(IF((VLOOKUP($E88,'NEA Backsheet'!$D$5:$CB$183,M$9,FALSE))="","",(VLOOKUP($E88,'NEA Backsheet'!$D$5:$CB$183,M$9,FALSE))),"")</f>
        <v>4281.1963590564392</v>
      </c>
      <c r="N88" s="123">
        <f ca="1">IFERROR(IF((VLOOKUP($E88,'NEA Backsheet'!$D$5:$CB$183,N$9,FALSE))="","",(VLOOKUP($E88,'NEA Backsheet'!$D$5:$CB$183,N$9,FALSE))),"")</f>
        <v>3175.6795830043939</v>
      </c>
      <c r="O88" s="120">
        <f ca="1">IFERROR(IF((VLOOKUP($E88,'NEA Backsheet'!$D$5:$CB$183,O$9,FALSE))="","",(VLOOKUP($E88,'NEA Backsheet'!$D$5:$CB$183,O$9,FALSE))),"")</f>
        <v>5697.0916885797624</v>
      </c>
      <c r="P88" s="124">
        <f ca="1">IFERROR(IF((VLOOKUP($E88,'NEA Backsheet'!$D$5:$CB$183,P$9,FALSE))="","",(VLOOKUP($E88,'NEA Backsheet'!$D$5:$CB$183,P$9,FALSE))),"")</f>
        <v>5569.7819178644886</v>
      </c>
      <c r="Q88" s="121">
        <f ca="1">IFERROR(IF((VLOOKUP($E88,'NEA Backsheet'!$D$5:$CB$183,Q$9,FALSE))="","",(VLOOKUP($E88,'NEA Backsheet'!$D$5:$CB$183,Q$9,FALSE))),"")</f>
        <v>5956.6932157637311</v>
      </c>
      <c r="R88" s="123">
        <f ca="1">IFERROR(IF((VLOOKUP($E88,'NEA Backsheet'!$D$5:$CB$183,R$9,FALSE))="","",(VLOOKUP($E88,'NEA Backsheet'!$D$5:$CB$183,R$9,FALSE))),"")</f>
        <v>4586.1320223259108</v>
      </c>
    </row>
    <row r="89" spans="1:18" ht="15" customHeight="1" x14ac:dyDescent="0.3">
      <c r="A89" s="57">
        <v>76</v>
      </c>
      <c r="B89" s="97" t="str">
        <f ca="1">IFERROR(IF((VLOOKUP($E89,'Org List'!$AJ$10:$AL$188,3,FALSE))="","",(VLOOKUP($E89,'Org List'!$AJ$10:$AL$188,3,FALSE))),"")</f>
        <v>North of England Commissioning Region</v>
      </c>
      <c r="C89" s="98" t="str">
        <f ca="1">IFERROR(IF((VLOOKUP($E89,'Org List'!$AO$10:$AQ$188,3,FALSE))="","",(VLOOKUP($E89,'Org List'!$AO$10:$AQ$188,3,FALSE))),"")</f>
        <v>North West Region</v>
      </c>
      <c r="D89" s="113" t="str">
        <f ca="1">IFERROR(IF((VLOOKUP($E89,'Org List'!$AT$10:$AV$188,3,FALSE))="","",(VLOOKUP($E89,'Org List'!$AT$10:$AV$188,3,FALSE))),"")</f>
        <v>NHS England North (Cheshire And Merseyside)</v>
      </c>
      <c r="E89" s="97" t="str">
        <f t="shared" ca="1" si="2"/>
        <v>E06000006</v>
      </c>
      <c r="F89" s="99" t="str">
        <f ca="1">IF(E89="","",VLOOKUP(E89,'Org List'!$J$9:$K$488,2,0))</f>
        <v>Halton</v>
      </c>
      <c r="G89" s="120">
        <f ca="1">IFERROR(IF((VLOOKUP($E89,'NEA Backsheet'!$D$5:$CB$183,G$9,FALSE))="","",(VLOOKUP($E89,'NEA Backsheet'!$D$5:$CB$183,G$9,FALSE))),"")</f>
        <v>1913.6099272305378</v>
      </c>
      <c r="H89" s="121">
        <f ca="1">IFERROR(IF((VLOOKUP($E89,'NEA Backsheet'!$D$5:$CB$183,H$9,FALSE))="","",(VLOOKUP($E89,'NEA Backsheet'!$D$5:$CB$183,H$9,FALSE))),"")</f>
        <v>2049.9098314044186</v>
      </c>
      <c r="I89" s="121">
        <f ca="1">IFERROR(IF((VLOOKUP($E89,'NEA Backsheet'!$D$5:$CB$183,I$9,FALSE))="","",(VLOOKUP($E89,'NEA Backsheet'!$D$5:$CB$183,I$9,FALSE))),"")</f>
        <v>1893.4921960306501</v>
      </c>
      <c r="J89" s="122">
        <f ca="1">IFERROR(IF((VLOOKUP($E89,'NEA Backsheet'!$D$5:$CB$183,J$9,FALSE))="","",(VLOOKUP($E89,'NEA Backsheet'!$D$5:$CB$183,J$9,FALSE))),"")</f>
        <v>1945.0961710787085</v>
      </c>
      <c r="K89" s="120">
        <f ca="1">IFERROR(IF((VLOOKUP($E89,'NEA Backsheet'!$D$5:$CB$183,K$9,FALSE))="","",(VLOOKUP($E89,'NEA Backsheet'!$D$5:$CB$183,K$9,FALSE))),"")</f>
        <v>2924.3075797230717</v>
      </c>
      <c r="L89" s="121">
        <f ca="1">IFERROR(IF((VLOOKUP($E89,'NEA Backsheet'!$D$5:$CB$183,L$9,FALSE))="","",(VLOOKUP($E89,'NEA Backsheet'!$D$5:$CB$183,L$9,FALSE))),"")</f>
        <v>2905.7646436910782</v>
      </c>
      <c r="M89" s="121">
        <f ca="1">IFERROR(IF((VLOOKUP($E89,'NEA Backsheet'!$D$5:$CB$183,M$9,FALSE))="","",(VLOOKUP($E89,'NEA Backsheet'!$D$5:$CB$183,M$9,FALSE))),"")</f>
        <v>2928.0667479470449</v>
      </c>
      <c r="N89" s="123">
        <f ca="1">IFERROR(IF((VLOOKUP($E89,'NEA Backsheet'!$D$5:$CB$183,N$9,FALSE))="","",(VLOOKUP($E89,'NEA Backsheet'!$D$5:$CB$183,N$9,FALSE))),"")</f>
        <v>2982.7108768292646</v>
      </c>
      <c r="O89" s="120">
        <f ca="1">IFERROR(IF((VLOOKUP($E89,'NEA Backsheet'!$D$5:$CB$183,O$9,FALSE))="","",(VLOOKUP($E89,'NEA Backsheet'!$D$5:$CB$183,O$9,FALSE))),"")</f>
        <v>4837.9175069536095</v>
      </c>
      <c r="P89" s="124">
        <f ca="1">IFERROR(IF((VLOOKUP($E89,'NEA Backsheet'!$D$5:$CB$183,P$9,FALSE))="","",(VLOOKUP($E89,'NEA Backsheet'!$D$5:$CB$183,P$9,FALSE))),"")</f>
        <v>4955.6744750954967</v>
      </c>
      <c r="Q89" s="121">
        <f ca="1">IFERROR(IF((VLOOKUP($E89,'NEA Backsheet'!$D$5:$CB$183,Q$9,FALSE))="","",(VLOOKUP($E89,'NEA Backsheet'!$D$5:$CB$183,Q$9,FALSE))),"")</f>
        <v>4821.558943977695</v>
      </c>
      <c r="R89" s="123">
        <f ca="1">IFERROR(IF((VLOOKUP($E89,'NEA Backsheet'!$D$5:$CB$183,R$9,FALSE))="","",(VLOOKUP($E89,'NEA Backsheet'!$D$5:$CB$183,R$9,FALSE))),"")</f>
        <v>4927.8070479079734</v>
      </c>
    </row>
    <row r="90" spans="1:18" ht="15" customHeight="1" x14ac:dyDescent="0.3">
      <c r="A90" s="57">
        <v>77</v>
      </c>
      <c r="B90" s="97" t="str">
        <f ca="1">IFERROR(IF((VLOOKUP($E90,'Org List'!$AJ$10:$AL$188,3,FALSE))="","",(VLOOKUP($E90,'Org List'!$AJ$10:$AL$188,3,FALSE))),"")</f>
        <v>London Commissioning Region</v>
      </c>
      <c r="C90" s="98" t="str">
        <f ca="1">IFERROR(IF((VLOOKUP($E90,'Org List'!$AO$10:$AQ$188,3,FALSE))="","",(VLOOKUP($E90,'Org List'!$AO$10:$AQ$188,3,FALSE))),"")</f>
        <v>London Region</v>
      </c>
      <c r="D90" s="113" t="str">
        <f ca="1">IFERROR(IF((VLOOKUP($E90,'Org List'!$AT$10:$AV$188,3,FALSE))="","",(VLOOKUP($E90,'Org List'!$AT$10:$AV$188,3,FALSE))),"")</f>
        <v>NHS England London</v>
      </c>
      <c r="E90" s="97" t="str">
        <f t="shared" ca="1" si="2"/>
        <v>E09000013</v>
      </c>
      <c r="F90" s="99" t="str">
        <f ca="1">IF(E90="","",VLOOKUP(E90,'Org List'!$J$9:$K$488,2,0))</f>
        <v>Hammersmith and Fulham</v>
      </c>
      <c r="G90" s="120">
        <f ca="1">IFERROR(IF((VLOOKUP($E90,'NEA Backsheet'!$D$5:$CB$183,G$9,FALSE))="","",(VLOOKUP($E90,'NEA Backsheet'!$D$5:$CB$183,G$9,FALSE))),"")</f>
        <v>1169.8783961354229</v>
      </c>
      <c r="H90" s="121">
        <f ca="1">IFERROR(IF((VLOOKUP($E90,'NEA Backsheet'!$D$5:$CB$183,H$9,FALSE))="","",(VLOOKUP($E90,'NEA Backsheet'!$D$5:$CB$183,H$9,FALSE))),"")</f>
        <v>1181.8865964853865</v>
      </c>
      <c r="I90" s="121">
        <f ca="1">IFERROR(IF((VLOOKUP($E90,'NEA Backsheet'!$D$5:$CB$183,I$9,FALSE))="","",(VLOOKUP($E90,'NEA Backsheet'!$D$5:$CB$183,I$9,FALSE))),"")</f>
        <v>1238.0992366274338</v>
      </c>
      <c r="J90" s="122">
        <f ca="1">IFERROR(IF((VLOOKUP($E90,'NEA Backsheet'!$D$5:$CB$183,J$9,FALSE))="","",(VLOOKUP($E90,'NEA Backsheet'!$D$5:$CB$183,J$9,FALSE))),"")</f>
        <v>1212.1924144147076</v>
      </c>
      <c r="K90" s="120">
        <f ca="1">IFERROR(IF((VLOOKUP($E90,'NEA Backsheet'!$D$5:$CB$183,K$9,FALSE))="","",(VLOOKUP($E90,'NEA Backsheet'!$D$5:$CB$183,K$9,FALSE))),"")</f>
        <v>2853.6211914604064</v>
      </c>
      <c r="L90" s="121">
        <f ca="1">IFERROR(IF((VLOOKUP($E90,'NEA Backsheet'!$D$5:$CB$183,L$9,FALSE))="","",(VLOOKUP($E90,'NEA Backsheet'!$D$5:$CB$183,L$9,FALSE))),"")</f>
        <v>2825.1320348560153</v>
      </c>
      <c r="M90" s="121">
        <f ca="1">IFERROR(IF((VLOOKUP($E90,'NEA Backsheet'!$D$5:$CB$183,M$9,FALSE))="","",(VLOOKUP($E90,'NEA Backsheet'!$D$5:$CB$183,M$9,FALSE))),"")</f>
        <v>3042.7395991612757</v>
      </c>
      <c r="N90" s="123">
        <f ca="1">IFERROR(IF((VLOOKUP($E90,'NEA Backsheet'!$D$5:$CB$183,N$9,FALSE))="","",(VLOOKUP($E90,'NEA Backsheet'!$D$5:$CB$183,N$9,FALSE))),"")</f>
        <v>2906.8260426951056</v>
      </c>
      <c r="O90" s="120">
        <f ca="1">IFERROR(IF((VLOOKUP($E90,'NEA Backsheet'!$D$5:$CB$183,O$9,FALSE))="","",(VLOOKUP($E90,'NEA Backsheet'!$D$5:$CB$183,O$9,FALSE))),"")</f>
        <v>4023.4995875958293</v>
      </c>
      <c r="P90" s="124">
        <f ca="1">IFERROR(IF((VLOOKUP($E90,'NEA Backsheet'!$D$5:$CB$183,P$9,FALSE))="","",(VLOOKUP($E90,'NEA Backsheet'!$D$5:$CB$183,P$9,FALSE))),"")</f>
        <v>4007.0186313414015</v>
      </c>
      <c r="Q90" s="121">
        <f ca="1">IFERROR(IF((VLOOKUP($E90,'NEA Backsheet'!$D$5:$CB$183,Q$9,FALSE))="","",(VLOOKUP($E90,'NEA Backsheet'!$D$5:$CB$183,Q$9,FALSE))),"")</f>
        <v>4280.8388357887097</v>
      </c>
      <c r="R90" s="123">
        <f ca="1">IFERROR(IF((VLOOKUP($E90,'NEA Backsheet'!$D$5:$CB$183,R$9,FALSE))="","",(VLOOKUP($E90,'NEA Backsheet'!$D$5:$CB$183,R$9,FALSE))),"")</f>
        <v>4119.0184571098134</v>
      </c>
    </row>
    <row r="91" spans="1:18" ht="15" customHeight="1" x14ac:dyDescent="0.3">
      <c r="A91" s="57">
        <v>78</v>
      </c>
      <c r="B91" s="97" t="str">
        <f ca="1">IFERROR(IF((VLOOKUP($E91,'Org List'!$AJ$10:$AL$188,3,FALSE))="","",(VLOOKUP($E91,'Org List'!$AJ$10:$AL$188,3,FALSE))),"")</f>
        <v>South East England Commissioning Region</v>
      </c>
      <c r="C91" s="98" t="str">
        <f ca="1">IFERROR(IF((VLOOKUP($E91,'Org List'!$AO$10:$AQ$188,3,FALSE))="","",(VLOOKUP($E91,'Org List'!$AO$10:$AQ$188,3,FALSE))),"")</f>
        <v>South East Region</v>
      </c>
      <c r="D91" s="113" t="str">
        <f ca="1">IFERROR(IF((VLOOKUP($E91,'Org List'!$AT$10:$AV$188,3,FALSE))="","",(VLOOKUP($E91,'Org List'!$AT$10:$AV$188,3,FALSE))),"")</f>
        <v>NHS England South East (Hampshire, Isle of Wight and Thames Valley)</v>
      </c>
      <c r="E91" s="97" t="str">
        <f t="shared" ca="1" si="2"/>
        <v>E10000014</v>
      </c>
      <c r="F91" s="99" t="str">
        <f ca="1">IF(E91="","",VLOOKUP(E91,'Org List'!$J$9:$K$488,2,0))</f>
        <v>Hampshire</v>
      </c>
      <c r="G91" s="120">
        <f ca="1">IFERROR(IF((VLOOKUP($E91,'NEA Backsheet'!$D$5:$CB$183,G$9,FALSE))="","",(VLOOKUP($E91,'NEA Backsheet'!$D$5:$CB$183,G$9,FALSE))),"")</f>
        <v>11248.367414148226</v>
      </c>
      <c r="H91" s="121">
        <f ca="1">IFERROR(IF((VLOOKUP($E91,'NEA Backsheet'!$D$5:$CB$183,H$9,FALSE))="","",(VLOOKUP($E91,'NEA Backsheet'!$D$5:$CB$183,H$9,FALSE))),"")</f>
        <v>10936.130084639773</v>
      </c>
      <c r="I91" s="121">
        <f ca="1">IFERROR(IF((VLOOKUP($E91,'NEA Backsheet'!$D$5:$CB$183,I$9,FALSE))="","",(VLOOKUP($E91,'NEA Backsheet'!$D$5:$CB$183,I$9,FALSE))),"")</f>
        <v>11652.469684265257</v>
      </c>
      <c r="J91" s="122">
        <f ca="1">IFERROR(IF((VLOOKUP($E91,'NEA Backsheet'!$D$5:$CB$183,J$9,FALSE))="","",(VLOOKUP($E91,'NEA Backsheet'!$D$5:$CB$183,J$9,FALSE))),"")</f>
        <v>11662.233422790621</v>
      </c>
      <c r="K91" s="120">
        <f ca="1">IFERROR(IF((VLOOKUP($E91,'NEA Backsheet'!$D$5:$CB$183,K$9,FALSE))="","",(VLOOKUP($E91,'NEA Backsheet'!$D$5:$CB$183,K$9,FALSE))),"")</f>
        <v>23448.322738631956</v>
      </c>
      <c r="L91" s="121">
        <f ca="1">IFERROR(IF((VLOOKUP($E91,'NEA Backsheet'!$D$5:$CB$183,L$9,FALSE))="","",(VLOOKUP($E91,'NEA Backsheet'!$D$5:$CB$183,L$9,FALSE))),"")</f>
        <v>23464.226109371401</v>
      </c>
      <c r="M91" s="121">
        <f ca="1">IFERROR(IF((VLOOKUP($E91,'NEA Backsheet'!$D$5:$CB$183,M$9,FALSE))="","",(VLOOKUP($E91,'NEA Backsheet'!$D$5:$CB$183,M$9,FALSE))),"")</f>
        <v>24777.337241312125</v>
      </c>
      <c r="N91" s="123">
        <f ca="1">IFERROR(IF((VLOOKUP($E91,'NEA Backsheet'!$D$5:$CB$183,N$9,FALSE))="","",(VLOOKUP($E91,'NEA Backsheet'!$D$5:$CB$183,N$9,FALSE))),"")</f>
        <v>24857.754078376711</v>
      </c>
      <c r="O91" s="120">
        <f ca="1">IFERROR(IF((VLOOKUP($E91,'NEA Backsheet'!$D$5:$CB$183,O$9,FALSE))="","",(VLOOKUP($E91,'NEA Backsheet'!$D$5:$CB$183,O$9,FALSE))),"")</f>
        <v>34696.690152780182</v>
      </c>
      <c r="P91" s="124">
        <f ca="1">IFERROR(IF((VLOOKUP($E91,'NEA Backsheet'!$D$5:$CB$183,P$9,FALSE))="","",(VLOOKUP($E91,'NEA Backsheet'!$D$5:$CB$183,P$9,FALSE))),"")</f>
        <v>34400.356194011176</v>
      </c>
      <c r="Q91" s="121">
        <f ca="1">IFERROR(IF((VLOOKUP($E91,'NEA Backsheet'!$D$5:$CB$183,Q$9,FALSE))="","",(VLOOKUP($E91,'NEA Backsheet'!$D$5:$CB$183,Q$9,FALSE))),"")</f>
        <v>36429.806925577381</v>
      </c>
      <c r="R91" s="123">
        <f ca="1">IFERROR(IF((VLOOKUP($E91,'NEA Backsheet'!$D$5:$CB$183,R$9,FALSE))="","",(VLOOKUP($E91,'NEA Backsheet'!$D$5:$CB$183,R$9,FALSE))),"")</f>
        <v>36519.987501167328</v>
      </c>
    </row>
    <row r="92" spans="1:18" ht="15" customHeight="1" x14ac:dyDescent="0.3">
      <c r="A92" s="57">
        <v>79</v>
      </c>
      <c r="B92" s="97" t="str">
        <f ca="1">IFERROR(IF((VLOOKUP($E92,'Org List'!$AJ$10:$AL$188,3,FALSE))="","",(VLOOKUP($E92,'Org List'!$AJ$10:$AL$188,3,FALSE))),"")</f>
        <v>London Commissioning Region</v>
      </c>
      <c r="C92" s="98" t="str">
        <f ca="1">IFERROR(IF((VLOOKUP($E92,'Org List'!$AO$10:$AQ$188,3,FALSE))="","",(VLOOKUP($E92,'Org List'!$AO$10:$AQ$188,3,FALSE))),"")</f>
        <v>London Region</v>
      </c>
      <c r="D92" s="113" t="str">
        <f ca="1">IFERROR(IF((VLOOKUP($E92,'Org List'!$AT$10:$AV$188,3,FALSE))="","",(VLOOKUP($E92,'Org List'!$AT$10:$AV$188,3,FALSE))),"")</f>
        <v>NHS England London</v>
      </c>
      <c r="E92" s="97" t="str">
        <f t="shared" ca="1" si="2"/>
        <v>E09000014</v>
      </c>
      <c r="F92" s="99" t="str">
        <f ca="1">IF(E92="","",VLOOKUP(E92,'Org List'!$J$9:$K$488,2,0))</f>
        <v>Haringey</v>
      </c>
      <c r="G92" s="120">
        <f ca="1">IFERROR(IF((VLOOKUP($E92,'NEA Backsheet'!$D$5:$CB$183,G$9,FALSE))="","",(VLOOKUP($E92,'NEA Backsheet'!$D$5:$CB$183,G$9,FALSE))),"")</f>
        <v>1895.7552288009133</v>
      </c>
      <c r="H92" s="121">
        <f ca="1">IFERROR(IF((VLOOKUP($E92,'NEA Backsheet'!$D$5:$CB$183,H$9,FALSE))="","",(VLOOKUP($E92,'NEA Backsheet'!$D$5:$CB$183,H$9,FALSE))),"")</f>
        <v>1922.6668302240685</v>
      </c>
      <c r="I92" s="121">
        <f ca="1">IFERROR(IF((VLOOKUP($E92,'NEA Backsheet'!$D$5:$CB$183,I$9,FALSE))="","",(VLOOKUP($E92,'NEA Backsheet'!$D$5:$CB$183,I$9,FALSE))),"")</f>
        <v>2252.773975785884</v>
      </c>
      <c r="J92" s="122">
        <f ca="1">IFERROR(IF((VLOOKUP($E92,'NEA Backsheet'!$D$5:$CB$183,J$9,FALSE))="","",(VLOOKUP($E92,'NEA Backsheet'!$D$5:$CB$183,J$9,FALSE))),"")</f>
        <v>2064.8213352625598</v>
      </c>
      <c r="K92" s="120">
        <f ca="1">IFERROR(IF((VLOOKUP($E92,'NEA Backsheet'!$D$5:$CB$183,K$9,FALSE))="","",(VLOOKUP($E92,'NEA Backsheet'!$D$5:$CB$183,K$9,FALSE))),"")</f>
        <v>4130.3738155894916</v>
      </c>
      <c r="L92" s="121">
        <f ca="1">IFERROR(IF((VLOOKUP($E92,'NEA Backsheet'!$D$5:$CB$183,L$9,FALSE))="","",(VLOOKUP($E92,'NEA Backsheet'!$D$5:$CB$183,L$9,FALSE))),"")</f>
        <v>3917.1874072989722</v>
      </c>
      <c r="M92" s="121">
        <f ca="1">IFERROR(IF((VLOOKUP($E92,'NEA Backsheet'!$D$5:$CB$183,M$9,FALSE))="","",(VLOOKUP($E92,'NEA Backsheet'!$D$5:$CB$183,M$9,FALSE))),"")</f>
        <v>4167.544466944024</v>
      </c>
      <c r="N92" s="123">
        <f ca="1">IFERROR(IF((VLOOKUP($E92,'NEA Backsheet'!$D$5:$CB$183,N$9,FALSE))="","",(VLOOKUP($E92,'NEA Backsheet'!$D$5:$CB$183,N$9,FALSE))),"")</f>
        <v>4053.2916498211221</v>
      </c>
      <c r="O92" s="120">
        <f ca="1">IFERROR(IF((VLOOKUP($E92,'NEA Backsheet'!$D$5:$CB$183,O$9,FALSE))="","",(VLOOKUP($E92,'NEA Backsheet'!$D$5:$CB$183,O$9,FALSE))),"")</f>
        <v>6026.1290443904054</v>
      </c>
      <c r="P92" s="124">
        <f ca="1">IFERROR(IF((VLOOKUP($E92,'NEA Backsheet'!$D$5:$CB$183,P$9,FALSE))="","",(VLOOKUP($E92,'NEA Backsheet'!$D$5:$CB$183,P$9,FALSE))),"")</f>
        <v>5839.8542375230409</v>
      </c>
      <c r="Q92" s="121">
        <f ca="1">IFERROR(IF((VLOOKUP($E92,'NEA Backsheet'!$D$5:$CB$183,Q$9,FALSE))="","",(VLOOKUP($E92,'NEA Backsheet'!$D$5:$CB$183,Q$9,FALSE))),"")</f>
        <v>6420.3184427299075</v>
      </c>
      <c r="R92" s="123">
        <f ca="1">IFERROR(IF((VLOOKUP($E92,'NEA Backsheet'!$D$5:$CB$183,R$9,FALSE))="","",(VLOOKUP($E92,'NEA Backsheet'!$D$5:$CB$183,R$9,FALSE))),"")</f>
        <v>6118.1129850836824</v>
      </c>
    </row>
    <row r="93" spans="1:18" ht="15" customHeight="1" x14ac:dyDescent="0.3">
      <c r="A93" s="57">
        <v>80</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E09000015</v>
      </c>
      <c r="F93" s="99" t="str">
        <f ca="1">IF(E93="","",VLOOKUP(E93,'Org List'!$J$9:$K$488,2,0))</f>
        <v>Harrow</v>
      </c>
      <c r="G93" s="120">
        <f ca="1">IFERROR(IF((VLOOKUP($E93,'NEA Backsheet'!$D$5:$CB$183,G$9,FALSE))="","",(VLOOKUP($E93,'NEA Backsheet'!$D$5:$CB$183,G$9,FALSE))),"")</f>
        <v>2481.3948406141753</v>
      </c>
      <c r="H93" s="121">
        <f ca="1">IFERROR(IF((VLOOKUP($E93,'NEA Backsheet'!$D$5:$CB$183,H$9,FALSE))="","",(VLOOKUP($E93,'NEA Backsheet'!$D$5:$CB$183,H$9,FALSE))),"")</f>
        <v>2619.6357277098323</v>
      </c>
      <c r="I93" s="121">
        <f ca="1">IFERROR(IF((VLOOKUP($E93,'NEA Backsheet'!$D$5:$CB$183,I$9,FALSE))="","",(VLOOKUP($E93,'NEA Backsheet'!$D$5:$CB$183,I$9,FALSE))),"")</f>
        <v>2792.7301419657074</v>
      </c>
      <c r="J93" s="122">
        <f ca="1">IFERROR(IF((VLOOKUP($E93,'NEA Backsheet'!$D$5:$CB$183,J$9,FALSE))="","",(VLOOKUP($E93,'NEA Backsheet'!$D$5:$CB$183,J$9,FALSE))),"")</f>
        <v>2995.9719005823563</v>
      </c>
      <c r="K93" s="120">
        <f ca="1">IFERROR(IF((VLOOKUP($E93,'NEA Backsheet'!$D$5:$CB$183,K$9,FALSE))="","",(VLOOKUP($E93,'NEA Backsheet'!$D$5:$CB$183,K$9,FALSE))),"")</f>
        <v>4140.4053122155838</v>
      </c>
      <c r="L93" s="121">
        <f ca="1">IFERROR(IF((VLOOKUP($E93,'NEA Backsheet'!$D$5:$CB$183,L$9,FALSE))="","",(VLOOKUP($E93,'NEA Backsheet'!$D$5:$CB$183,L$9,FALSE))),"")</f>
        <v>4178.7893760560137</v>
      </c>
      <c r="M93" s="121">
        <f ca="1">IFERROR(IF((VLOOKUP($E93,'NEA Backsheet'!$D$5:$CB$183,M$9,FALSE))="","",(VLOOKUP($E93,'NEA Backsheet'!$D$5:$CB$183,M$9,FALSE))),"")</f>
        <v>4397.7890618782239</v>
      </c>
      <c r="N93" s="123">
        <f ca="1">IFERROR(IF((VLOOKUP($E93,'NEA Backsheet'!$D$5:$CB$183,N$9,FALSE))="","",(VLOOKUP($E93,'NEA Backsheet'!$D$5:$CB$183,N$9,FALSE))),"")</f>
        <v>4339.6071823010934</v>
      </c>
      <c r="O93" s="120">
        <f ca="1">IFERROR(IF((VLOOKUP($E93,'NEA Backsheet'!$D$5:$CB$183,O$9,FALSE))="","",(VLOOKUP($E93,'NEA Backsheet'!$D$5:$CB$183,O$9,FALSE))),"")</f>
        <v>6621.8001528297591</v>
      </c>
      <c r="P93" s="124">
        <f ca="1">IFERROR(IF((VLOOKUP($E93,'NEA Backsheet'!$D$5:$CB$183,P$9,FALSE))="","",(VLOOKUP($E93,'NEA Backsheet'!$D$5:$CB$183,P$9,FALSE))),"")</f>
        <v>6798.425103765846</v>
      </c>
      <c r="Q93" s="121">
        <f ca="1">IFERROR(IF((VLOOKUP($E93,'NEA Backsheet'!$D$5:$CB$183,Q$9,FALSE))="","",(VLOOKUP($E93,'NEA Backsheet'!$D$5:$CB$183,Q$9,FALSE))),"")</f>
        <v>7190.5192038439309</v>
      </c>
      <c r="R93" s="123">
        <f ca="1">IFERROR(IF((VLOOKUP($E93,'NEA Backsheet'!$D$5:$CB$183,R$9,FALSE))="","",(VLOOKUP($E93,'NEA Backsheet'!$D$5:$CB$183,R$9,FALSE))),"")</f>
        <v>7335.5790828834497</v>
      </c>
    </row>
    <row r="94" spans="1:18" ht="15" customHeight="1" x14ac:dyDescent="0.3">
      <c r="A94" s="57">
        <v>81</v>
      </c>
      <c r="B94" s="97" t="str">
        <f ca="1">IFERROR(IF((VLOOKUP($E94,'Org List'!$AJ$10:$AL$188,3,FALSE))="","",(VLOOKUP($E94,'Org List'!$AJ$10:$AL$188,3,FALSE))),"")</f>
        <v>North of England Commissioning Region</v>
      </c>
      <c r="C94" s="98" t="str">
        <f ca="1">IFERROR(IF((VLOOKUP($E94,'Org List'!$AO$10:$AQ$188,3,FALSE))="","",(VLOOKUP($E94,'Org List'!$AO$10:$AQ$188,3,FALSE))),"")</f>
        <v>North East Region</v>
      </c>
      <c r="D94" s="113" t="str">
        <f ca="1">IFERROR(IF((VLOOKUP($E94,'Org List'!$AT$10:$AV$188,3,FALSE))="","",(VLOOKUP($E94,'Org List'!$AT$10:$AV$188,3,FALSE))),"")</f>
        <v>NHS England North (Cumbria And North East)</v>
      </c>
      <c r="E94" s="97" t="str">
        <f t="shared" ca="1" si="2"/>
        <v>E06000001</v>
      </c>
      <c r="F94" s="99" t="str">
        <f ca="1">IF(E94="","",VLOOKUP(E94,'Org List'!$J$9:$K$488,2,0))</f>
        <v>Hartlepool</v>
      </c>
      <c r="G94" s="120">
        <f ca="1">IFERROR(IF((VLOOKUP($E94,'NEA Backsheet'!$D$5:$CB$183,G$9,FALSE))="","",(VLOOKUP($E94,'NEA Backsheet'!$D$5:$CB$183,G$9,FALSE))),"")</f>
        <v>1305.9426440600682</v>
      </c>
      <c r="H94" s="121">
        <f ca="1">IFERROR(IF((VLOOKUP($E94,'NEA Backsheet'!$D$5:$CB$183,H$9,FALSE))="","",(VLOOKUP($E94,'NEA Backsheet'!$D$5:$CB$183,H$9,FALSE))),"")</f>
        <v>1229.7347022458105</v>
      </c>
      <c r="I94" s="121">
        <f ca="1">IFERROR(IF((VLOOKUP($E94,'NEA Backsheet'!$D$5:$CB$183,I$9,FALSE))="","",(VLOOKUP($E94,'NEA Backsheet'!$D$5:$CB$183,I$9,FALSE))),"")</f>
        <v>1260.1296851420402</v>
      </c>
      <c r="J94" s="122">
        <f ca="1">IFERROR(IF((VLOOKUP($E94,'NEA Backsheet'!$D$5:$CB$183,J$9,FALSE))="","",(VLOOKUP($E94,'NEA Backsheet'!$D$5:$CB$183,J$9,FALSE))),"")</f>
        <v>1342.1942252664935</v>
      </c>
      <c r="K94" s="120">
        <f ca="1">IFERROR(IF((VLOOKUP($E94,'NEA Backsheet'!$D$5:$CB$183,K$9,FALSE))="","",(VLOOKUP($E94,'NEA Backsheet'!$D$5:$CB$183,K$9,FALSE))),"")</f>
        <v>2141.3612955567542</v>
      </c>
      <c r="L94" s="121">
        <f ca="1">IFERROR(IF((VLOOKUP($E94,'NEA Backsheet'!$D$5:$CB$183,L$9,FALSE))="","",(VLOOKUP($E94,'NEA Backsheet'!$D$5:$CB$183,L$9,FALSE))),"")</f>
        <v>2157.3687845949489</v>
      </c>
      <c r="M94" s="121">
        <f ca="1">IFERROR(IF((VLOOKUP($E94,'NEA Backsheet'!$D$5:$CB$183,M$9,FALSE))="","",(VLOOKUP($E94,'NEA Backsheet'!$D$5:$CB$183,M$9,FALSE))),"")</f>
        <v>2189.4609409630621</v>
      </c>
      <c r="N94" s="123">
        <f ca="1">IFERROR(IF((VLOOKUP($E94,'NEA Backsheet'!$D$5:$CB$183,N$9,FALSE))="","",(VLOOKUP($E94,'NEA Backsheet'!$D$5:$CB$183,N$9,FALSE))),"")</f>
        <v>2331.3404885590971</v>
      </c>
      <c r="O94" s="120">
        <f ca="1">IFERROR(IF((VLOOKUP($E94,'NEA Backsheet'!$D$5:$CB$183,O$9,FALSE))="","",(VLOOKUP($E94,'NEA Backsheet'!$D$5:$CB$183,O$9,FALSE))),"")</f>
        <v>3447.3039396168224</v>
      </c>
      <c r="P94" s="124">
        <f ca="1">IFERROR(IF((VLOOKUP($E94,'NEA Backsheet'!$D$5:$CB$183,P$9,FALSE))="","",(VLOOKUP($E94,'NEA Backsheet'!$D$5:$CB$183,P$9,FALSE))),"")</f>
        <v>3387.1034868407596</v>
      </c>
      <c r="Q94" s="121">
        <f ca="1">IFERROR(IF((VLOOKUP($E94,'NEA Backsheet'!$D$5:$CB$183,Q$9,FALSE))="","",(VLOOKUP($E94,'NEA Backsheet'!$D$5:$CB$183,Q$9,FALSE))),"")</f>
        <v>3449.5906261051023</v>
      </c>
      <c r="R94" s="123">
        <f ca="1">IFERROR(IF((VLOOKUP($E94,'NEA Backsheet'!$D$5:$CB$183,R$9,FALSE))="","",(VLOOKUP($E94,'NEA Backsheet'!$D$5:$CB$183,R$9,FALSE))),"")</f>
        <v>3673.5347138255906</v>
      </c>
    </row>
    <row r="95" spans="1:18" ht="15" customHeight="1" x14ac:dyDescent="0.3">
      <c r="A95" s="57">
        <v>82</v>
      </c>
      <c r="B95" s="97" t="str">
        <f ca="1">IFERROR(IF((VLOOKUP($E95,'Org List'!$AJ$10:$AL$188,3,FALSE))="","",(VLOOKUP($E95,'Org List'!$AJ$10:$AL$188,3,FALSE))),"")</f>
        <v>London Commissioning Region</v>
      </c>
      <c r="C95" s="98" t="str">
        <f ca="1">IFERROR(IF((VLOOKUP($E95,'Org List'!$AO$10:$AQ$188,3,FALSE))="","",(VLOOKUP($E95,'Org List'!$AO$10:$AQ$188,3,FALSE))),"")</f>
        <v>London Region</v>
      </c>
      <c r="D95" s="113" t="str">
        <f ca="1">IFERROR(IF((VLOOKUP($E95,'Org List'!$AT$10:$AV$188,3,FALSE))="","",(VLOOKUP($E95,'Org List'!$AT$10:$AV$188,3,FALSE))),"")</f>
        <v>NHS England London</v>
      </c>
      <c r="E95" s="97" t="str">
        <f t="shared" ca="1" si="2"/>
        <v>E09000016</v>
      </c>
      <c r="F95" s="99" t="str">
        <f ca="1">IF(E95="","",VLOOKUP(E95,'Org List'!$J$9:$K$488,2,0))</f>
        <v>Havering</v>
      </c>
      <c r="G95" s="120">
        <f ca="1">IFERROR(IF((VLOOKUP($E95,'NEA Backsheet'!$D$5:$CB$183,G$9,FALSE))="","",(VLOOKUP($E95,'NEA Backsheet'!$D$5:$CB$183,G$9,FALSE))),"")</f>
        <v>2532.7380896219743</v>
      </c>
      <c r="H95" s="121">
        <f ca="1">IFERROR(IF((VLOOKUP($E95,'NEA Backsheet'!$D$5:$CB$183,H$9,FALSE))="","",(VLOOKUP($E95,'NEA Backsheet'!$D$5:$CB$183,H$9,FALSE))),"")</f>
        <v>2415.6263366121802</v>
      </c>
      <c r="I95" s="121">
        <f ca="1">IFERROR(IF((VLOOKUP($E95,'NEA Backsheet'!$D$5:$CB$183,I$9,FALSE))="","",(VLOOKUP($E95,'NEA Backsheet'!$D$5:$CB$183,I$9,FALSE))),"")</f>
        <v>2182.120432748447</v>
      </c>
      <c r="J95" s="122">
        <f ca="1">IFERROR(IF((VLOOKUP($E95,'NEA Backsheet'!$D$5:$CB$183,J$9,FALSE))="","",(VLOOKUP($E95,'NEA Backsheet'!$D$5:$CB$183,J$9,FALSE))),"")</f>
        <v>2004.390918448137</v>
      </c>
      <c r="K95" s="120">
        <f ca="1">IFERROR(IF((VLOOKUP($E95,'NEA Backsheet'!$D$5:$CB$183,K$9,FALSE))="","",(VLOOKUP($E95,'NEA Backsheet'!$D$5:$CB$183,K$9,FALSE))),"")</f>
        <v>4557.6069510185434</v>
      </c>
      <c r="L95" s="121">
        <f ca="1">IFERROR(IF((VLOOKUP($E95,'NEA Backsheet'!$D$5:$CB$183,L$9,FALSE))="","",(VLOOKUP($E95,'NEA Backsheet'!$D$5:$CB$183,L$9,FALSE))),"")</f>
        <v>4540.8822785082539</v>
      </c>
      <c r="M95" s="121">
        <f ca="1">IFERROR(IF((VLOOKUP($E95,'NEA Backsheet'!$D$5:$CB$183,M$9,FALSE))="","",(VLOOKUP($E95,'NEA Backsheet'!$D$5:$CB$183,M$9,FALSE))),"")</f>
        <v>4625.5606435875579</v>
      </c>
      <c r="N95" s="123">
        <f ca="1">IFERROR(IF((VLOOKUP($E95,'NEA Backsheet'!$D$5:$CB$183,N$9,FALSE))="","",(VLOOKUP($E95,'NEA Backsheet'!$D$5:$CB$183,N$9,FALSE))),"")</f>
        <v>4421.9662187851391</v>
      </c>
      <c r="O95" s="120">
        <f ca="1">IFERROR(IF((VLOOKUP($E95,'NEA Backsheet'!$D$5:$CB$183,O$9,FALSE))="","",(VLOOKUP($E95,'NEA Backsheet'!$D$5:$CB$183,O$9,FALSE))),"")</f>
        <v>7090.3450406405173</v>
      </c>
      <c r="P95" s="124">
        <f ca="1">IFERROR(IF((VLOOKUP($E95,'NEA Backsheet'!$D$5:$CB$183,P$9,FALSE))="","",(VLOOKUP($E95,'NEA Backsheet'!$D$5:$CB$183,P$9,FALSE))),"")</f>
        <v>6956.5086151204341</v>
      </c>
      <c r="Q95" s="121">
        <f ca="1">IFERROR(IF((VLOOKUP($E95,'NEA Backsheet'!$D$5:$CB$183,Q$9,FALSE))="","",(VLOOKUP($E95,'NEA Backsheet'!$D$5:$CB$183,Q$9,FALSE))),"")</f>
        <v>6807.6810763360045</v>
      </c>
      <c r="R95" s="123">
        <f ca="1">IFERROR(IF((VLOOKUP($E95,'NEA Backsheet'!$D$5:$CB$183,R$9,FALSE))="","",(VLOOKUP($E95,'NEA Backsheet'!$D$5:$CB$183,R$9,FALSE))),"")</f>
        <v>6426.3571372332763</v>
      </c>
    </row>
    <row r="96" spans="1:18" ht="15" customHeight="1" x14ac:dyDescent="0.3">
      <c r="A96" s="57">
        <v>83</v>
      </c>
      <c r="B96" s="97" t="str">
        <f ca="1">IFERROR(IF((VLOOKUP($E96,'Org List'!$AJ$10:$AL$188,3,FALSE))="","",(VLOOKUP($E96,'Org List'!$AJ$10:$AL$188,3,FALSE))),"")</f>
        <v>Midlands and East of England Commissioning Region</v>
      </c>
      <c r="C96" s="98" t="str">
        <f ca="1">IFERROR(IF((VLOOKUP($E96,'Org List'!$AO$10:$AQ$188,3,FALSE))="","",(VLOOKUP($E96,'Org List'!$AO$10:$AQ$188,3,FALSE))),"")</f>
        <v>West Midlands Region</v>
      </c>
      <c r="D96" s="113" t="str">
        <f ca="1">IFERROR(IF((VLOOKUP($E96,'Org List'!$AT$10:$AV$188,3,FALSE))="","",(VLOOKUP($E96,'Org List'!$AT$10:$AV$188,3,FALSE))),"")</f>
        <v>NHS England Midlands And East (West Midlands)</v>
      </c>
      <c r="E96" s="97" t="str">
        <f t="shared" ca="1" si="2"/>
        <v>E06000019</v>
      </c>
      <c r="F96" s="99" t="str">
        <f ca="1">IF(E96="","",VLOOKUP(E96,'Org List'!$J$9:$K$488,2,0))</f>
        <v>Herefordshire, County of</v>
      </c>
      <c r="G96" s="120">
        <f ca="1">IFERROR(IF((VLOOKUP($E96,'NEA Backsheet'!$D$5:$CB$183,G$9,FALSE))="","",(VLOOKUP($E96,'NEA Backsheet'!$D$5:$CB$183,G$9,FALSE))),"")</f>
        <v>1315.416026255398</v>
      </c>
      <c r="H96" s="121">
        <f ca="1">IFERROR(IF((VLOOKUP($E96,'NEA Backsheet'!$D$5:$CB$183,H$9,FALSE))="","",(VLOOKUP($E96,'NEA Backsheet'!$D$5:$CB$183,H$9,FALSE))),"")</f>
        <v>1383.8254067482858</v>
      </c>
      <c r="I96" s="121">
        <f ca="1">IFERROR(IF((VLOOKUP($E96,'NEA Backsheet'!$D$5:$CB$183,I$9,FALSE))="","",(VLOOKUP($E96,'NEA Backsheet'!$D$5:$CB$183,I$9,FALSE))),"")</f>
        <v>1571.5885810587936</v>
      </c>
      <c r="J96" s="122">
        <f ca="1">IFERROR(IF((VLOOKUP($E96,'NEA Backsheet'!$D$5:$CB$183,J$9,FALSE))="","",(VLOOKUP($E96,'NEA Backsheet'!$D$5:$CB$183,J$9,FALSE))),"")</f>
        <v>1729.4136829601289</v>
      </c>
      <c r="K96" s="120">
        <f ca="1">IFERROR(IF((VLOOKUP($E96,'NEA Backsheet'!$D$5:$CB$183,K$9,FALSE))="","",(VLOOKUP($E96,'NEA Backsheet'!$D$5:$CB$183,K$9,FALSE))),"")</f>
        <v>3427.5603982400735</v>
      </c>
      <c r="L96" s="121">
        <f ca="1">IFERROR(IF((VLOOKUP($E96,'NEA Backsheet'!$D$5:$CB$183,L$9,FALSE))="","",(VLOOKUP($E96,'NEA Backsheet'!$D$5:$CB$183,L$9,FALSE))),"")</f>
        <v>3335.1755745968335</v>
      </c>
      <c r="M96" s="121">
        <f ca="1">IFERROR(IF((VLOOKUP($E96,'NEA Backsheet'!$D$5:$CB$183,M$9,FALSE))="","",(VLOOKUP($E96,'NEA Backsheet'!$D$5:$CB$183,M$9,FALSE))),"")</f>
        <v>3412.5312504592803</v>
      </c>
      <c r="N96" s="123">
        <f ca="1">IFERROR(IF((VLOOKUP($E96,'NEA Backsheet'!$D$5:$CB$183,N$9,FALSE))="","",(VLOOKUP($E96,'NEA Backsheet'!$D$5:$CB$183,N$9,FALSE))),"")</f>
        <v>3611.1843074154344</v>
      </c>
      <c r="O96" s="120">
        <f ca="1">IFERROR(IF((VLOOKUP($E96,'NEA Backsheet'!$D$5:$CB$183,O$9,FALSE))="","",(VLOOKUP($E96,'NEA Backsheet'!$D$5:$CB$183,O$9,FALSE))),"")</f>
        <v>4742.9764244954713</v>
      </c>
      <c r="P96" s="124">
        <f ca="1">IFERROR(IF((VLOOKUP($E96,'NEA Backsheet'!$D$5:$CB$183,P$9,FALSE))="","",(VLOOKUP($E96,'NEA Backsheet'!$D$5:$CB$183,P$9,FALSE))),"")</f>
        <v>4719.0009813451197</v>
      </c>
      <c r="Q96" s="121">
        <f ca="1">IFERROR(IF((VLOOKUP($E96,'NEA Backsheet'!$D$5:$CB$183,Q$9,FALSE))="","",(VLOOKUP($E96,'NEA Backsheet'!$D$5:$CB$183,Q$9,FALSE))),"")</f>
        <v>4984.1198315180736</v>
      </c>
      <c r="R96" s="123">
        <f ca="1">IFERROR(IF((VLOOKUP($E96,'NEA Backsheet'!$D$5:$CB$183,R$9,FALSE))="","",(VLOOKUP($E96,'NEA Backsheet'!$D$5:$CB$183,R$9,FALSE))),"")</f>
        <v>5340.5979903755633</v>
      </c>
    </row>
    <row r="97" spans="1:18" ht="15" customHeight="1" x14ac:dyDescent="0.3">
      <c r="A97" s="57">
        <v>84</v>
      </c>
      <c r="B97" s="97" t="str">
        <f ca="1">IFERROR(IF((VLOOKUP($E97,'Org List'!$AJ$10:$AL$188,3,FALSE))="","",(VLOOKUP($E97,'Org List'!$AJ$10:$AL$188,3,FALSE))),"")</f>
        <v>Midlands and East of England Commissioning Region</v>
      </c>
      <c r="C97" s="98" t="str">
        <f ca="1">IFERROR(IF((VLOOKUP($E97,'Org List'!$AO$10:$AQ$188,3,FALSE))="","",(VLOOKUP($E97,'Org List'!$AO$10:$AQ$188,3,FALSE))),"")</f>
        <v>East Region</v>
      </c>
      <c r="D97" s="113" t="str">
        <f ca="1">IFERROR(IF((VLOOKUP($E97,'Org List'!$AT$10:$AV$188,3,FALSE))="","",(VLOOKUP($E97,'Org List'!$AT$10:$AV$188,3,FALSE))),"")</f>
        <v>NHS England Midlands And East (Central Midlands)</v>
      </c>
      <c r="E97" s="97" t="str">
        <f t="shared" ca="1" si="2"/>
        <v>E10000015</v>
      </c>
      <c r="F97" s="99" t="str">
        <f ca="1">IF(E97="","",VLOOKUP(E97,'Org List'!$J$9:$K$488,2,0))</f>
        <v>Hertfordshire</v>
      </c>
      <c r="G97" s="120">
        <f ca="1">IFERROR(IF((VLOOKUP($E97,'NEA Backsheet'!$D$5:$CB$183,G$9,FALSE))="","",(VLOOKUP($E97,'NEA Backsheet'!$D$5:$CB$183,G$9,FALSE))),"")</f>
        <v>9250.1278894175011</v>
      </c>
      <c r="H97" s="121">
        <f ca="1">IFERROR(IF((VLOOKUP($E97,'NEA Backsheet'!$D$5:$CB$183,H$9,FALSE))="","",(VLOOKUP($E97,'NEA Backsheet'!$D$5:$CB$183,H$9,FALSE))),"")</f>
        <v>9587.9176490425543</v>
      </c>
      <c r="I97" s="121">
        <f ca="1">IFERROR(IF((VLOOKUP($E97,'NEA Backsheet'!$D$5:$CB$183,I$9,FALSE))="","",(VLOOKUP($E97,'NEA Backsheet'!$D$5:$CB$183,I$9,FALSE))),"")</f>
        <v>10448.515353186949</v>
      </c>
      <c r="J97" s="122">
        <f ca="1">IFERROR(IF((VLOOKUP($E97,'NEA Backsheet'!$D$5:$CB$183,J$9,FALSE))="","",(VLOOKUP($E97,'NEA Backsheet'!$D$5:$CB$183,J$9,FALSE))),"")</f>
        <v>9566.7490955404355</v>
      </c>
      <c r="K97" s="120">
        <f ca="1">IFERROR(IF((VLOOKUP($E97,'NEA Backsheet'!$D$5:$CB$183,K$9,FALSE))="","",(VLOOKUP($E97,'NEA Backsheet'!$D$5:$CB$183,K$9,FALSE))),"")</f>
        <v>19483.800623225517</v>
      </c>
      <c r="L97" s="121">
        <f ca="1">IFERROR(IF((VLOOKUP($E97,'NEA Backsheet'!$D$5:$CB$183,L$9,FALSE))="","",(VLOOKUP($E97,'NEA Backsheet'!$D$5:$CB$183,L$9,FALSE))),"")</f>
        <v>19319.132485487</v>
      </c>
      <c r="M97" s="121">
        <f ca="1">IFERROR(IF((VLOOKUP($E97,'NEA Backsheet'!$D$5:$CB$183,M$9,FALSE))="","",(VLOOKUP($E97,'NEA Backsheet'!$D$5:$CB$183,M$9,FALSE))),"")</f>
        <v>20443.090615939578</v>
      </c>
      <c r="N97" s="123">
        <f ca="1">IFERROR(IF((VLOOKUP($E97,'NEA Backsheet'!$D$5:$CB$183,N$9,FALSE))="","",(VLOOKUP($E97,'NEA Backsheet'!$D$5:$CB$183,N$9,FALSE))),"")</f>
        <v>20375.79591319869</v>
      </c>
      <c r="O97" s="120">
        <f ca="1">IFERROR(IF((VLOOKUP($E97,'NEA Backsheet'!$D$5:$CB$183,O$9,FALSE))="","",(VLOOKUP($E97,'NEA Backsheet'!$D$5:$CB$183,O$9,FALSE))),"")</f>
        <v>28733.928512643019</v>
      </c>
      <c r="P97" s="124">
        <f ca="1">IFERROR(IF((VLOOKUP($E97,'NEA Backsheet'!$D$5:$CB$183,P$9,FALSE))="","",(VLOOKUP($E97,'NEA Backsheet'!$D$5:$CB$183,P$9,FALSE))),"")</f>
        <v>28907.050134529556</v>
      </c>
      <c r="Q97" s="121">
        <f ca="1">IFERROR(IF((VLOOKUP($E97,'NEA Backsheet'!$D$5:$CB$183,Q$9,FALSE))="","",(VLOOKUP($E97,'NEA Backsheet'!$D$5:$CB$183,Q$9,FALSE))),"")</f>
        <v>30891.605969126525</v>
      </c>
      <c r="R97" s="123">
        <f ca="1">IFERROR(IF((VLOOKUP($E97,'NEA Backsheet'!$D$5:$CB$183,R$9,FALSE))="","",(VLOOKUP($E97,'NEA Backsheet'!$D$5:$CB$183,R$9,FALSE))),"")</f>
        <v>29942.545008739125</v>
      </c>
    </row>
    <row r="98" spans="1:18" ht="15" customHeight="1" x14ac:dyDescent="0.3">
      <c r="A98" s="57">
        <v>85</v>
      </c>
      <c r="B98" s="97" t="str">
        <f ca="1">IFERROR(IF((VLOOKUP($E98,'Org List'!$AJ$10:$AL$188,3,FALSE))="","",(VLOOKUP($E98,'Org List'!$AJ$10:$AL$188,3,FALSE))),"")</f>
        <v>London Commissioning Region</v>
      </c>
      <c r="C98" s="98" t="str">
        <f ca="1">IFERROR(IF((VLOOKUP($E98,'Org List'!$AO$10:$AQ$188,3,FALSE))="","",(VLOOKUP($E98,'Org List'!$AO$10:$AQ$188,3,FALSE))),"")</f>
        <v>London Region</v>
      </c>
      <c r="D98" s="113" t="str">
        <f ca="1">IFERROR(IF((VLOOKUP($E98,'Org List'!$AT$10:$AV$188,3,FALSE))="","",(VLOOKUP($E98,'Org List'!$AT$10:$AV$188,3,FALSE))),"")</f>
        <v>NHS England London</v>
      </c>
      <c r="E98" s="97" t="str">
        <f t="shared" ca="1" si="2"/>
        <v>E09000017</v>
      </c>
      <c r="F98" s="99" t="str">
        <f ca="1">IF(E98="","",VLOOKUP(E98,'Org List'!$J$9:$K$488,2,0))</f>
        <v>Hillingdon</v>
      </c>
      <c r="G98" s="120">
        <f ca="1">IFERROR(IF((VLOOKUP($E98,'NEA Backsheet'!$D$5:$CB$183,G$9,FALSE))="","",(VLOOKUP($E98,'NEA Backsheet'!$D$5:$CB$183,G$9,FALSE))),"")</f>
        <v>1979.1424356950436</v>
      </c>
      <c r="H98" s="121">
        <f ca="1">IFERROR(IF((VLOOKUP($E98,'NEA Backsheet'!$D$5:$CB$183,H$9,FALSE))="","",(VLOOKUP($E98,'NEA Backsheet'!$D$5:$CB$183,H$9,FALSE))),"")</f>
        <v>2143.9824474430206</v>
      </c>
      <c r="I98" s="121">
        <f ca="1">IFERROR(IF((VLOOKUP($E98,'NEA Backsheet'!$D$5:$CB$183,I$9,FALSE))="","",(VLOOKUP($E98,'NEA Backsheet'!$D$5:$CB$183,I$9,FALSE))),"")</f>
        <v>2037.5275503605112</v>
      </c>
      <c r="J98" s="122">
        <f ca="1">IFERROR(IF((VLOOKUP($E98,'NEA Backsheet'!$D$5:$CB$183,J$9,FALSE))="","",(VLOOKUP($E98,'NEA Backsheet'!$D$5:$CB$183,J$9,FALSE))),"")</f>
        <v>1812.6482714420595</v>
      </c>
      <c r="K98" s="120">
        <f ca="1">IFERROR(IF((VLOOKUP($E98,'NEA Backsheet'!$D$5:$CB$183,K$9,FALSE))="","",(VLOOKUP($E98,'NEA Backsheet'!$D$5:$CB$183,K$9,FALSE))),"")</f>
        <v>5096.8389619179743</v>
      </c>
      <c r="L98" s="121">
        <f ca="1">IFERROR(IF((VLOOKUP($E98,'NEA Backsheet'!$D$5:$CB$183,L$9,FALSE))="","",(VLOOKUP($E98,'NEA Backsheet'!$D$5:$CB$183,L$9,FALSE))),"")</f>
        <v>5137.6900652020595</v>
      </c>
      <c r="M98" s="121">
        <f ca="1">IFERROR(IF((VLOOKUP($E98,'NEA Backsheet'!$D$5:$CB$183,M$9,FALSE))="","",(VLOOKUP($E98,'NEA Backsheet'!$D$5:$CB$183,M$9,FALSE))),"")</f>
        <v>5411.8699362005345</v>
      </c>
      <c r="N98" s="123">
        <f ca="1">IFERROR(IF((VLOOKUP($E98,'NEA Backsheet'!$D$5:$CB$183,N$9,FALSE))="","",(VLOOKUP($E98,'NEA Backsheet'!$D$5:$CB$183,N$9,FALSE))),"")</f>
        <v>5303.0486304836004</v>
      </c>
      <c r="O98" s="120">
        <f ca="1">IFERROR(IF((VLOOKUP($E98,'NEA Backsheet'!$D$5:$CB$183,O$9,FALSE))="","",(VLOOKUP($E98,'NEA Backsheet'!$D$5:$CB$183,O$9,FALSE))),"")</f>
        <v>7075.9813976130181</v>
      </c>
      <c r="P98" s="124">
        <f ca="1">IFERROR(IF((VLOOKUP($E98,'NEA Backsheet'!$D$5:$CB$183,P$9,FALSE))="","",(VLOOKUP($E98,'NEA Backsheet'!$D$5:$CB$183,P$9,FALSE))),"")</f>
        <v>7281.6725126450801</v>
      </c>
      <c r="Q98" s="121">
        <f ca="1">IFERROR(IF((VLOOKUP($E98,'NEA Backsheet'!$D$5:$CB$183,Q$9,FALSE))="","",(VLOOKUP($E98,'NEA Backsheet'!$D$5:$CB$183,Q$9,FALSE))),"")</f>
        <v>7449.3974865610453</v>
      </c>
      <c r="R98" s="123">
        <f ca="1">IFERROR(IF((VLOOKUP($E98,'NEA Backsheet'!$D$5:$CB$183,R$9,FALSE))="","",(VLOOKUP($E98,'NEA Backsheet'!$D$5:$CB$183,R$9,FALSE))),"")</f>
        <v>7115.6969019256594</v>
      </c>
    </row>
    <row r="99" spans="1:18" ht="15" customHeight="1" x14ac:dyDescent="0.3">
      <c r="A99" s="57">
        <v>86</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E09000018</v>
      </c>
      <c r="F99" s="99" t="str">
        <f ca="1">IF(E99="","",VLOOKUP(E99,'Org List'!$J$9:$K$488,2,0))</f>
        <v>Hounslow</v>
      </c>
      <c r="G99" s="120">
        <f ca="1">IFERROR(IF((VLOOKUP($E99,'NEA Backsheet'!$D$5:$CB$183,G$9,FALSE))="","",(VLOOKUP($E99,'NEA Backsheet'!$D$5:$CB$183,G$9,FALSE))),"")</f>
        <v>2891.2924790472821</v>
      </c>
      <c r="H99" s="121">
        <f ca="1">IFERROR(IF((VLOOKUP($E99,'NEA Backsheet'!$D$5:$CB$183,H$9,FALSE))="","",(VLOOKUP($E99,'NEA Backsheet'!$D$5:$CB$183,H$9,FALSE))),"")</f>
        <v>3206.8934135691061</v>
      </c>
      <c r="I99" s="121">
        <f ca="1">IFERROR(IF((VLOOKUP($E99,'NEA Backsheet'!$D$5:$CB$183,I$9,FALSE))="","",(VLOOKUP($E99,'NEA Backsheet'!$D$5:$CB$183,I$9,FALSE))),"")</f>
        <v>3068.1030117248283</v>
      </c>
      <c r="J99" s="122">
        <f ca="1">IFERROR(IF((VLOOKUP($E99,'NEA Backsheet'!$D$5:$CB$183,J$9,FALSE))="","",(VLOOKUP($E99,'NEA Backsheet'!$D$5:$CB$183,J$9,FALSE))),"")</f>
        <v>3319.6622161559644</v>
      </c>
      <c r="K99" s="120">
        <f ca="1">IFERROR(IF((VLOOKUP($E99,'NEA Backsheet'!$D$5:$CB$183,K$9,FALSE))="","",(VLOOKUP($E99,'NEA Backsheet'!$D$5:$CB$183,K$9,FALSE))),"")</f>
        <v>4406.4393202198307</v>
      </c>
      <c r="L99" s="121">
        <f ca="1">IFERROR(IF((VLOOKUP($E99,'NEA Backsheet'!$D$5:$CB$183,L$9,FALSE))="","",(VLOOKUP($E99,'NEA Backsheet'!$D$5:$CB$183,L$9,FALSE))),"")</f>
        <v>4393.0908826584055</v>
      </c>
      <c r="M99" s="121">
        <f ca="1">IFERROR(IF((VLOOKUP($E99,'NEA Backsheet'!$D$5:$CB$183,M$9,FALSE))="","",(VLOOKUP($E99,'NEA Backsheet'!$D$5:$CB$183,M$9,FALSE))),"")</f>
        <v>4670.836823348809</v>
      </c>
      <c r="N99" s="123">
        <f ca="1">IFERROR(IF((VLOOKUP($E99,'NEA Backsheet'!$D$5:$CB$183,N$9,FALSE))="","",(VLOOKUP($E99,'NEA Backsheet'!$D$5:$CB$183,N$9,FALSE))),"")</f>
        <v>4670.342108796809</v>
      </c>
      <c r="O99" s="120">
        <f ca="1">IFERROR(IF((VLOOKUP($E99,'NEA Backsheet'!$D$5:$CB$183,O$9,FALSE))="","",(VLOOKUP($E99,'NEA Backsheet'!$D$5:$CB$183,O$9,FALSE))),"")</f>
        <v>7297.7317992671124</v>
      </c>
      <c r="P99" s="124">
        <f ca="1">IFERROR(IF((VLOOKUP($E99,'NEA Backsheet'!$D$5:$CB$183,P$9,FALSE))="","",(VLOOKUP($E99,'NEA Backsheet'!$D$5:$CB$183,P$9,FALSE))),"")</f>
        <v>7599.9842962275115</v>
      </c>
      <c r="Q99" s="121">
        <f ca="1">IFERROR(IF((VLOOKUP($E99,'NEA Backsheet'!$D$5:$CB$183,Q$9,FALSE))="","",(VLOOKUP($E99,'NEA Backsheet'!$D$5:$CB$183,Q$9,FALSE))),"")</f>
        <v>7738.9398350736374</v>
      </c>
      <c r="R99" s="123">
        <f ca="1">IFERROR(IF((VLOOKUP($E99,'NEA Backsheet'!$D$5:$CB$183,R$9,FALSE))="","",(VLOOKUP($E99,'NEA Backsheet'!$D$5:$CB$183,R$9,FALSE))),"")</f>
        <v>7990.0043249527735</v>
      </c>
    </row>
    <row r="100" spans="1:18" ht="15" customHeight="1" x14ac:dyDescent="0.3">
      <c r="A100" s="57">
        <v>87</v>
      </c>
      <c r="B100" s="97" t="str">
        <f ca="1">IFERROR(IF((VLOOKUP($E100,'Org List'!$AJ$10:$AL$188,3,FALSE))="","",(VLOOKUP($E100,'Org List'!$AJ$10:$AL$188,3,FALSE))),"")</f>
        <v>South East England Commissioning Region</v>
      </c>
      <c r="C100" s="98" t="str">
        <f ca="1">IFERROR(IF((VLOOKUP($E100,'Org List'!$AO$10:$AQ$188,3,FALSE))="","",(VLOOKUP($E100,'Org List'!$AO$10:$AQ$188,3,FALSE))),"")</f>
        <v>South East Region</v>
      </c>
      <c r="D100" s="113" t="str">
        <f ca="1">IFERROR(IF((VLOOKUP($E100,'Org List'!$AT$10:$AV$188,3,FALSE))="","",(VLOOKUP($E100,'Org List'!$AT$10:$AV$188,3,FALSE))),"")</f>
        <v>NHS England South East (Hampshire, Isle of Wight and Thames Valley)</v>
      </c>
      <c r="E100" s="97" t="str">
        <f t="shared" ca="1" si="2"/>
        <v>E06000046</v>
      </c>
      <c r="F100" s="99" t="str">
        <f ca="1">IF(E100="","",VLOOKUP(E100,'Org List'!$J$9:$K$488,2,0))</f>
        <v>Isle of Wight</v>
      </c>
      <c r="G100" s="120">
        <f ca="1">IFERROR(IF((VLOOKUP($E100,'NEA Backsheet'!$D$5:$CB$183,G$9,FALSE))="","",(VLOOKUP($E100,'NEA Backsheet'!$D$5:$CB$183,G$9,FALSE))),"")</f>
        <v>625.99999999999989</v>
      </c>
      <c r="H100" s="121">
        <f ca="1">IFERROR(IF((VLOOKUP($E100,'NEA Backsheet'!$D$5:$CB$183,H$9,FALSE))="","",(VLOOKUP($E100,'NEA Backsheet'!$D$5:$CB$183,H$9,FALSE))),"")</f>
        <v>710.99999999999989</v>
      </c>
      <c r="I100" s="121">
        <f ca="1">IFERROR(IF((VLOOKUP($E100,'NEA Backsheet'!$D$5:$CB$183,I$9,FALSE))="","",(VLOOKUP($E100,'NEA Backsheet'!$D$5:$CB$183,I$9,FALSE))),"")</f>
        <v>796.99999999999977</v>
      </c>
      <c r="J100" s="122">
        <f ca="1">IFERROR(IF((VLOOKUP($E100,'NEA Backsheet'!$D$5:$CB$183,J$9,FALSE))="","",(VLOOKUP($E100,'NEA Backsheet'!$D$5:$CB$183,J$9,FALSE))),"")</f>
        <v>766.99999999999989</v>
      </c>
      <c r="K100" s="120">
        <f ca="1">IFERROR(IF((VLOOKUP($E100,'NEA Backsheet'!$D$5:$CB$183,K$9,FALSE))="","",(VLOOKUP($E100,'NEA Backsheet'!$D$5:$CB$183,K$9,FALSE))),"")</f>
        <v>2687.9999999999995</v>
      </c>
      <c r="L100" s="121">
        <f ca="1">IFERROR(IF((VLOOKUP($E100,'NEA Backsheet'!$D$5:$CB$183,L$9,FALSE))="","",(VLOOKUP($E100,'NEA Backsheet'!$D$5:$CB$183,L$9,FALSE))),"")</f>
        <v>2707.9999999999995</v>
      </c>
      <c r="M100" s="121">
        <f ca="1">IFERROR(IF((VLOOKUP($E100,'NEA Backsheet'!$D$5:$CB$183,M$9,FALSE))="","",(VLOOKUP($E100,'NEA Backsheet'!$D$5:$CB$183,M$9,FALSE))),"")</f>
        <v>2832.9999999999995</v>
      </c>
      <c r="N100" s="123">
        <f ca="1">IFERROR(IF((VLOOKUP($E100,'NEA Backsheet'!$D$5:$CB$183,N$9,FALSE))="","",(VLOOKUP($E100,'NEA Backsheet'!$D$5:$CB$183,N$9,FALSE))),"")</f>
        <v>2885.9999999999995</v>
      </c>
      <c r="O100" s="120">
        <f ca="1">IFERROR(IF((VLOOKUP($E100,'NEA Backsheet'!$D$5:$CB$183,O$9,FALSE))="","",(VLOOKUP($E100,'NEA Backsheet'!$D$5:$CB$183,O$9,FALSE))),"")</f>
        <v>3313.9999999999995</v>
      </c>
      <c r="P100" s="124">
        <f ca="1">IFERROR(IF((VLOOKUP($E100,'NEA Backsheet'!$D$5:$CB$183,P$9,FALSE))="","",(VLOOKUP($E100,'NEA Backsheet'!$D$5:$CB$183,P$9,FALSE))),"")</f>
        <v>3418.9999999999995</v>
      </c>
      <c r="Q100" s="121">
        <f ca="1">IFERROR(IF((VLOOKUP($E100,'NEA Backsheet'!$D$5:$CB$183,Q$9,FALSE))="","",(VLOOKUP($E100,'NEA Backsheet'!$D$5:$CB$183,Q$9,FALSE))),"")</f>
        <v>3629.9999999999991</v>
      </c>
      <c r="R100" s="123">
        <f ca="1">IFERROR(IF((VLOOKUP($E100,'NEA Backsheet'!$D$5:$CB$183,R$9,FALSE))="","",(VLOOKUP($E100,'NEA Backsheet'!$D$5:$CB$183,R$9,FALSE))),"")</f>
        <v>3652.9999999999995</v>
      </c>
    </row>
    <row r="101" spans="1:18" ht="15" customHeight="1" x14ac:dyDescent="0.3">
      <c r="A101" s="57">
        <v>88</v>
      </c>
      <c r="B101" s="97" t="str">
        <f ca="1">IFERROR(IF((VLOOKUP($E101,'Org List'!$AJ$10:$AL$188,3,FALSE))="","",(VLOOKUP($E101,'Org List'!$AJ$10:$AL$188,3,FALSE))),"")</f>
        <v>London Commissioning Region</v>
      </c>
      <c r="C101" s="98" t="str">
        <f ca="1">IFERROR(IF((VLOOKUP($E101,'Org List'!$AO$10:$AQ$188,3,FALSE))="","",(VLOOKUP($E101,'Org List'!$AO$10:$AQ$188,3,FALSE))),"")</f>
        <v>London Region</v>
      </c>
      <c r="D101" s="113" t="str">
        <f ca="1">IFERROR(IF((VLOOKUP($E101,'Org List'!$AT$10:$AV$188,3,FALSE))="","",(VLOOKUP($E101,'Org List'!$AT$10:$AV$188,3,FALSE))),"")</f>
        <v>NHS England London</v>
      </c>
      <c r="E101" s="97" t="str">
        <f t="shared" ca="1" si="2"/>
        <v>E09000019</v>
      </c>
      <c r="F101" s="99" t="str">
        <f ca="1">IF(E101="","",VLOOKUP(E101,'Org List'!$J$9:$K$488,2,0))</f>
        <v>Islington</v>
      </c>
      <c r="G101" s="120">
        <f ca="1">IFERROR(IF((VLOOKUP($E101,'NEA Backsheet'!$D$5:$CB$183,G$9,FALSE))="","",(VLOOKUP($E101,'NEA Backsheet'!$D$5:$CB$183,G$9,FALSE))),"")</f>
        <v>1679.8778751112968</v>
      </c>
      <c r="H101" s="121">
        <f ca="1">IFERROR(IF((VLOOKUP($E101,'NEA Backsheet'!$D$5:$CB$183,H$9,FALSE))="","",(VLOOKUP($E101,'NEA Backsheet'!$D$5:$CB$183,H$9,FALSE))),"")</f>
        <v>1668.9031308356643</v>
      </c>
      <c r="I101" s="121">
        <f ca="1">IFERROR(IF((VLOOKUP($E101,'NEA Backsheet'!$D$5:$CB$183,I$9,FALSE))="","",(VLOOKUP($E101,'NEA Backsheet'!$D$5:$CB$183,I$9,FALSE))),"")</f>
        <v>1795.708927555223</v>
      </c>
      <c r="J101" s="122">
        <f ca="1">IFERROR(IF((VLOOKUP($E101,'NEA Backsheet'!$D$5:$CB$183,J$9,FALSE))="","",(VLOOKUP($E101,'NEA Backsheet'!$D$5:$CB$183,J$9,FALSE))),"")</f>
        <v>1638.0493561336384</v>
      </c>
      <c r="K101" s="120">
        <f ca="1">IFERROR(IF((VLOOKUP($E101,'NEA Backsheet'!$D$5:$CB$183,K$9,FALSE))="","",(VLOOKUP($E101,'NEA Backsheet'!$D$5:$CB$183,K$9,FALSE))),"")</f>
        <v>3253.9859767652752</v>
      </c>
      <c r="L101" s="121">
        <f ca="1">IFERROR(IF((VLOOKUP($E101,'NEA Backsheet'!$D$5:$CB$183,L$9,FALSE))="","",(VLOOKUP($E101,'NEA Backsheet'!$D$5:$CB$183,L$9,FALSE))),"")</f>
        <v>3100.4186620916062</v>
      </c>
      <c r="M101" s="121">
        <f ca="1">IFERROR(IF((VLOOKUP($E101,'NEA Backsheet'!$D$5:$CB$183,M$9,FALSE))="","",(VLOOKUP($E101,'NEA Backsheet'!$D$5:$CB$183,M$9,FALSE))),"")</f>
        <v>3360.7095118416573</v>
      </c>
      <c r="N101" s="123">
        <f ca="1">IFERROR(IF((VLOOKUP($E101,'NEA Backsheet'!$D$5:$CB$183,N$9,FALSE))="","",(VLOOKUP($E101,'NEA Backsheet'!$D$5:$CB$183,N$9,FALSE))),"")</f>
        <v>3262.3100403302678</v>
      </c>
      <c r="O101" s="120">
        <f ca="1">IFERROR(IF((VLOOKUP($E101,'NEA Backsheet'!$D$5:$CB$183,O$9,FALSE))="","",(VLOOKUP($E101,'NEA Backsheet'!$D$5:$CB$183,O$9,FALSE))),"")</f>
        <v>4933.863851876572</v>
      </c>
      <c r="P101" s="124">
        <f ca="1">IFERROR(IF((VLOOKUP($E101,'NEA Backsheet'!$D$5:$CB$183,P$9,FALSE))="","",(VLOOKUP($E101,'NEA Backsheet'!$D$5:$CB$183,P$9,FALSE))),"")</f>
        <v>4769.3217929272705</v>
      </c>
      <c r="Q101" s="121">
        <f ca="1">IFERROR(IF((VLOOKUP($E101,'NEA Backsheet'!$D$5:$CB$183,Q$9,FALSE))="","",(VLOOKUP($E101,'NEA Backsheet'!$D$5:$CB$183,Q$9,FALSE))),"")</f>
        <v>5156.4184393968808</v>
      </c>
      <c r="R101" s="123">
        <f ca="1">IFERROR(IF((VLOOKUP($E101,'NEA Backsheet'!$D$5:$CB$183,R$9,FALSE))="","",(VLOOKUP($E101,'NEA Backsheet'!$D$5:$CB$183,R$9,FALSE))),"")</f>
        <v>4900.3593964639058</v>
      </c>
    </row>
    <row r="102" spans="1:18" ht="15" customHeight="1" x14ac:dyDescent="0.3">
      <c r="A102" s="57">
        <v>89</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E09000020</v>
      </c>
      <c r="F102" s="99" t="str">
        <f ca="1">IF(E102="","",VLOOKUP(E102,'Org List'!$J$9:$K$488,2,0))</f>
        <v>Kensington and Chelsea</v>
      </c>
      <c r="G102" s="120">
        <f ca="1">IFERROR(IF((VLOOKUP($E102,'NEA Backsheet'!$D$5:$CB$183,G$9,FALSE))="","",(VLOOKUP($E102,'NEA Backsheet'!$D$5:$CB$183,G$9,FALSE))),"")</f>
        <v>841.44248256354103</v>
      </c>
      <c r="H102" s="121">
        <f ca="1">IFERROR(IF((VLOOKUP($E102,'NEA Backsheet'!$D$5:$CB$183,H$9,FALSE))="","",(VLOOKUP($E102,'NEA Backsheet'!$D$5:$CB$183,H$9,FALSE))),"")</f>
        <v>882.51702870675626</v>
      </c>
      <c r="I102" s="121">
        <f ca="1">IFERROR(IF((VLOOKUP($E102,'NEA Backsheet'!$D$5:$CB$183,I$9,FALSE))="","",(VLOOKUP($E102,'NEA Backsheet'!$D$5:$CB$183,I$9,FALSE))),"")</f>
        <v>927.62355387750449</v>
      </c>
      <c r="J102" s="122">
        <f ca="1">IFERROR(IF((VLOOKUP($E102,'NEA Backsheet'!$D$5:$CB$183,J$9,FALSE))="","",(VLOOKUP($E102,'NEA Backsheet'!$D$5:$CB$183,J$9,FALSE))),"")</f>
        <v>872.58411777927836</v>
      </c>
      <c r="K102" s="120">
        <f ca="1">IFERROR(IF((VLOOKUP($E102,'NEA Backsheet'!$D$5:$CB$183,K$9,FALSE))="","",(VLOOKUP($E102,'NEA Backsheet'!$D$5:$CB$183,K$9,FALSE))),"")</f>
        <v>1984.8640580262452</v>
      </c>
      <c r="L102" s="121">
        <f ca="1">IFERROR(IF((VLOOKUP($E102,'NEA Backsheet'!$D$5:$CB$183,L$9,FALSE))="","",(VLOOKUP($E102,'NEA Backsheet'!$D$5:$CB$183,L$9,FALSE))),"")</f>
        <v>2092.535298273413</v>
      </c>
      <c r="M102" s="121">
        <f ca="1">IFERROR(IF((VLOOKUP($E102,'NEA Backsheet'!$D$5:$CB$183,M$9,FALSE))="","",(VLOOKUP($E102,'NEA Backsheet'!$D$5:$CB$183,M$9,FALSE))),"")</f>
        <v>2184.8720418002363</v>
      </c>
      <c r="N102" s="123">
        <f ca="1">IFERROR(IF((VLOOKUP($E102,'NEA Backsheet'!$D$5:$CB$183,N$9,FALSE))="","",(VLOOKUP($E102,'NEA Backsheet'!$D$5:$CB$183,N$9,FALSE))),"")</f>
        <v>2239.6133474563812</v>
      </c>
      <c r="O102" s="120">
        <f ca="1">IFERROR(IF((VLOOKUP($E102,'NEA Backsheet'!$D$5:$CB$183,O$9,FALSE))="","",(VLOOKUP($E102,'NEA Backsheet'!$D$5:$CB$183,O$9,FALSE))),"")</f>
        <v>2826.306540589786</v>
      </c>
      <c r="P102" s="124">
        <f ca="1">IFERROR(IF((VLOOKUP($E102,'NEA Backsheet'!$D$5:$CB$183,P$9,FALSE))="","",(VLOOKUP($E102,'NEA Backsheet'!$D$5:$CB$183,P$9,FALSE))),"")</f>
        <v>2975.0523269801693</v>
      </c>
      <c r="Q102" s="121">
        <f ca="1">IFERROR(IF((VLOOKUP($E102,'NEA Backsheet'!$D$5:$CB$183,Q$9,FALSE))="","",(VLOOKUP($E102,'NEA Backsheet'!$D$5:$CB$183,Q$9,FALSE))),"")</f>
        <v>3112.4955956777408</v>
      </c>
      <c r="R102" s="123">
        <f ca="1">IFERROR(IF((VLOOKUP($E102,'NEA Backsheet'!$D$5:$CB$183,R$9,FALSE))="","",(VLOOKUP($E102,'NEA Backsheet'!$D$5:$CB$183,R$9,FALSE))),"")</f>
        <v>3112.1974652356594</v>
      </c>
    </row>
    <row r="103" spans="1:18" ht="15" customHeight="1" x14ac:dyDescent="0.3">
      <c r="A103" s="57">
        <v>90</v>
      </c>
      <c r="B103" s="97" t="str">
        <f ca="1">IFERROR(IF((VLOOKUP($E103,'Org List'!$AJ$10:$AL$188,3,FALSE))="","",(VLOOKUP($E103,'Org List'!$AJ$10:$AL$188,3,FALSE))),"")</f>
        <v>South East England Commissioning Region</v>
      </c>
      <c r="C103" s="98" t="str">
        <f ca="1">IFERROR(IF((VLOOKUP($E103,'Org List'!$AO$10:$AQ$188,3,FALSE))="","",(VLOOKUP($E103,'Org List'!$AO$10:$AQ$188,3,FALSE))),"")</f>
        <v>South East Region</v>
      </c>
      <c r="D103" s="113" t="str">
        <f ca="1">IFERROR(IF((VLOOKUP($E103,'Org List'!$AT$10:$AV$188,3,FALSE))="","",(VLOOKUP($E103,'Org List'!$AT$10:$AV$188,3,FALSE))),"")</f>
        <v>NHS England South East (Kent, Surrey and Sussex)</v>
      </c>
      <c r="E103" s="97" t="str">
        <f t="shared" ca="1" si="2"/>
        <v>E10000016</v>
      </c>
      <c r="F103" s="99" t="str">
        <f ca="1">IF(E103="","",VLOOKUP(E103,'Org List'!$J$9:$K$488,2,0))</f>
        <v>Kent</v>
      </c>
      <c r="G103" s="120">
        <f ca="1">IFERROR(IF((VLOOKUP($E103,'NEA Backsheet'!$D$5:$CB$183,G$9,FALSE))="","",(VLOOKUP($E103,'NEA Backsheet'!$D$5:$CB$183,G$9,FALSE))),"")</f>
        <v>16086.139649185365</v>
      </c>
      <c r="H103" s="121">
        <f ca="1">IFERROR(IF((VLOOKUP($E103,'NEA Backsheet'!$D$5:$CB$183,H$9,FALSE))="","",(VLOOKUP($E103,'NEA Backsheet'!$D$5:$CB$183,H$9,FALSE))),"")</f>
        <v>16469.862029629439</v>
      </c>
      <c r="I103" s="121">
        <f ca="1">IFERROR(IF((VLOOKUP($E103,'NEA Backsheet'!$D$5:$CB$183,I$9,FALSE))="","",(VLOOKUP($E103,'NEA Backsheet'!$D$5:$CB$183,I$9,FALSE))),"")</f>
        <v>16841.221825436332</v>
      </c>
      <c r="J103" s="122">
        <f ca="1">IFERROR(IF((VLOOKUP($E103,'NEA Backsheet'!$D$5:$CB$183,J$9,FALSE))="","",(VLOOKUP($E103,'NEA Backsheet'!$D$5:$CB$183,J$9,FALSE))),"")</f>
        <v>17752.598058953332</v>
      </c>
      <c r="K103" s="120">
        <f ca="1">IFERROR(IF((VLOOKUP($E103,'NEA Backsheet'!$D$5:$CB$183,K$9,FALSE))="","",(VLOOKUP($E103,'NEA Backsheet'!$D$5:$CB$183,K$9,FALSE))),"")</f>
        <v>25929.113676705267</v>
      </c>
      <c r="L103" s="121">
        <f ca="1">IFERROR(IF((VLOOKUP($E103,'NEA Backsheet'!$D$5:$CB$183,L$9,FALSE))="","",(VLOOKUP($E103,'NEA Backsheet'!$D$5:$CB$183,L$9,FALSE))),"")</f>
        <v>25551.345389387272</v>
      </c>
      <c r="M103" s="121">
        <f ca="1">IFERROR(IF((VLOOKUP($E103,'NEA Backsheet'!$D$5:$CB$183,M$9,FALSE))="","",(VLOOKUP($E103,'NEA Backsheet'!$D$5:$CB$183,M$9,FALSE))),"")</f>
        <v>26324.672612508555</v>
      </c>
      <c r="N103" s="123">
        <f ca="1">IFERROR(IF((VLOOKUP($E103,'NEA Backsheet'!$D$5:$CB$183,N$9,FALSE))="","",(VLOOKUP($E103,'NEA Backsheet'!$D$5:$CB$183,N$9,FALSE))),"")</f>
        <v>26413.805026931957</v>
      </c>
      <c r="O103" s="120">
        <f ca="1">IFERROR(IF((VLOOKUP($E103,'NEA Backsheet'!$D$5:$CB$183,O$9,FALSE))="","",(VLOOKUP($E103,'NEA Backsheet'!$D$5:$CB$183,O$9,FALSE))),"")</f>
        <v>42015.253325890633</v>
      </c>
      <c r="P103" s="124">
        <f ca="1">IFERROR(IF((VLOOKUP($E103,'NEA Backsheet'!$D$5:$CB$183,P$9,FALSE))="","",(VLOOKUP($E103,'NEA Backsheet'!$D$5:$CB$183,P$9,FALSE))),"")</f>
        <v>42021.207419016711</v>
      </c>
      <c r="Q103" s="121">
        <f ca="1">IFERROR(IF((VLOOKUP($E103,'NEA Backsheet'!$D$5:$CB$183,Q$9,FALSE))="","",(VLOOKUP($E103,'NEA Backsheet'!$D$5:$CB$183,Q$9,FALSE))),"")</f>
        <v>43165.894437944888</v>
      </c>
      <c r="R103" s="123">
        <f ca="1">IFERROR(IF((VLOOKUP($E103,'NEA Backsheet'!$D$5:$CB$183,R$9,FALSE))="","",(VLOOKUP($E103,'NEA Backsheet'!$D$5:$CB$183,R$9,FALSE))),"")</f>
        <v>44166.403085885293</v>
      </c>
    </row>
    <row r="104" spans="1:18" ht="15" customHeight="1" x14ac:dyDescent="0.3">
      <c r="A104" s="57">
        <v>91</v>
      </c>
      <c r="B104" s="97" t="str">
        <f ca="1">IFERROR(IF((VLOOKUP($E104,'Org List'!$AJ$10:$AL$188,3,FALSE))="","",(VLOOKUP($E104,'Org List'!$AJ$10:$AL$188,3,FALSE))),"")</f>
        <v>North of England Commissioning Region</v>
      </c>
      <c r="C104" s="98" t="str">
        <f ca="1">IFERROR(IF((VLOOKUP($E104,'Org List'!$AO$10:$AQ$188,3,FALSE))="","",(VLOOKUP($E104,'Org List'!$AO$10:$AQ$188,3,FALSE))),"")</f>
        <v>Yorkshire and The Humber Region</v>
      </c>
      <c r="D104" s="113" t="str">
        <f ca="1">IFERROR(IF((VLOOKUP($E104,'Org List'!$AT$10:$AV$188,3,FALSE))="","",(VLOOKUP($E104,'Org List'!$AT$10:$AV$188,3,FALSE))),"")</f>
        <v>NHS England North (Yorkshire And Humber)</v>
      </c>
      <c r="E104" s="97" t="str">
        <f t="shared" ca="1" si="2"/>
        <v>E06000010</v>
      </c>
      <c r="F104" s="99" t="str">
        <f ca="1">IF(E104="","",VLOOKUP(E104,'Org List'!$J$9:$K$488,2,0))</f>
        <v>Kingston upon Hull, City of</v>
      </c>
      <c r="G104" s="120">
        <f ca="1">IFERROR(IF((VLOOKUP($E104,'NEA Backsheet'!$D$5:$CB$183,G$9,FALSE))="","",(VLOOKUP($E104,'NEA Backsheet'!$D$5:$CB$183,G$9,FALSE))),"")</f>
        <v>1665.0404332545268</v>
      </c>
      <c r="H104" s="121">
        <f ca="1">IFERROR(IF((VLOOKUP($E104,'NEA Backsheet'!$D$5:$CB$183,H$9,FALSE))="","",(VLOOKUP($E104,'NEA Backsheet'!$D$5:$CB$183,H$9,FALSE))),"")</f>
        <v>1544.721951466923</v>
      </c>
      <c r="I104" s="121">
        <f ca="1">IFERROR(IF((VLOOKUP($E104,'NEA Backsheet'!$D$5:$CB$183,I$9,FALSE))="","",(VLOOKUP($E104,'NEA Backsheet'!$D$5:$CB$183,I$9,FALSE))),"")</f>
        <v>1632.9359914775459</v>
      </c>
      <c r="J104" s="122">
        <f ca="1">IFERROR(IF((VLOOKUP($E104,'NEA Backsheet'!$D$5:$CB$183,J$9,FALSE))="","",(VLOOKUP($E104,'NEA Backsheet'!$D$5:$CB$183,J$9,FALSE))),"")</f>
        <v>1506.4911705725222</v>
      </c>
      <c r="K104" s="120">
        <f ca="1">IFERROR(IF((VLOOKUP($E104,'NEA Backsheet'!$D$5:$CB$183,K$9,FALSE))="","",(VLOOKUP($E104,'NEA Backsheet'!$D$5:$CB$183,K$9,FALSE))),"")</f>
        <v>5111.6204852907031</v>
      </c>
      <c r="L104" s="121">
        <f ca="1">IFERROR(IF((VLOOKUP($E104,'NEA Backsheet'!$D$5:$CB$183,L$9,FALSE))="","",(VLOOKUP($E104,'NEA Backsheet'!$D$5:$CB$183,L$9,FALSE))),"")</f>
        <v>4921.6990651984861</v>
      </c>
      <c r="M104" s="121">
        <f ca="1">IFERROR(IF((VLOOKUP($E104,'NEA Backsheet'!$D$5:$CB$183,M$9,FALSE))="","",(VLOOKUP($E104,'NEA Backsheet'!$D$5:$CB$183,M$9,FALSE))),"")</f>
        <v>5279.2680532510039</v>
      </c>
      <c r="N104" s="123">
        <f ca="1">IFERROR(IF((VLOOKUP($E104,'NEA Backsheet'!$D$5:$CB$183,N$9,FALSE))="","",(VLOOKUP($E104,'NEA Backsheet'!$D$5:$CB$183,N$9,FALSE))),"")</f>
        <v>5379.9777419666761</v>
      </c>
      <c r="O104" s="120">
        <f ca="1">IFERROR(IF((VLOOKUP($E104,'NEA Backsheet'!$D$5:$CB$183,O$9,FALSE))="","",(VLOOKUP($E104,'NEA Backsheet'!$D$5:$CB$183,O$9,FALSE))),"")</f>
        <v>6776.6609185452298</v>
      </c>
      <c r="P104" s="124">
        <f ca="1">IFERROR(IF((VLOOKUP($E104,'NEA Backsheet'!$D$5:$CB$183,P$9,FALSE))="","",(VLOOKUP($E104,'NEA Backsheet'!$D$5:$CB$183,P$9,FALSE))),"")</f>
        <v>6466.4210166654093</v>
      </c>
      <c r="Q104" s="121">
        <f ca="1">IFERROR(IF((VLOOKUP($E104,'NEA Backsheet'!$D$5:$CB$183,Q$9,FALSE))="","",(VLOOKUP($E104,'NEA Backsheet'!$D$5:$CB$183,Q$9,FALSE))),"")</f>
        <v>6912.2040447285499</v>
      </c>
      <c r="R104" s="123">
        <f ca="1">IFERROR(IF((VLOOKUP($E104,'NEA Backsheet'!$D$5:$CB$183,R$9,FALSE))="","",(VLOOKUP($E104,'NEA Backsheet'!$D$5:$CB$183,R$9,FALSE))),"")</f>
        <v>6886.4689125391978</v>
      </c>
    </row>
    <row r="105" spans="1:18" ht="15" customHeight="1" x14ac:dyDescent="0.3">
      <c r="A105" s="57">
        <v>92</v>
      </c>
      <c r="B105" s="97" t="str">
        <f ca="1">IFERROR(IF((VLOOKUP($E105,'Org List'!$AJ$10:$AL$188,3,FALSE))="","",(VLOOKUP($E105,'Org List'!$AJ$10:$AL$188,3,FALSE))),"")</f>
        <v>London Commissioning Region</v>
      </c>
      <c r="C105" s="98" t="str">
        <f ca="1">IFERROR(IF((VLOOKUP($E105,'Org List'!$AO$10:$AQ$188,3,FALSE))="","",(VLOOKUP($E105,'Org List'!$AO$10:$AQ$188,3,FALSE))),"")</f>
        <v>London Region</v>
      </c>
      <c r="D105" s="113" t="str">
        <f ca="1">IFERROR(IF((VLOOKUP($E105,'Org List'!$AT$10:$AV$188,3,FALSE))="","",(VLOOKUP($E105,'Org List'!$AT$10:$AV$188,3,FALSE))),"")</f>
        <v>NHS England London</v>
      </c>
      <c r="E105" s="97" t="str">
        <f t="shared" ca="1" si="2"/>
        <v>E09000021</v>
      </c>
      <c r="F105" s="99" t="str">
        <f ca="1">IF(E105="","",VLOOKUP(E105,'Org List'!$J$9:$K$488,2,0))</f>
        <v>Kingston upon Thames</v>
      </c>
      <c r="G105" s="120">
        <f ca="1">IFERROR(IF((VLOOKUP($E105,'NEA Backsheet'!$D$5:$CB$183,G$9,FALSE))="","",(VLOOKUP($E105,'NEA Backsheet'!$D$5:$CB$183,G$9,FALSE))),"")</f>
        <v>1539.1758427584887</v>
      </c>
      <c r="H105" s="121">
        <f ca="1">IFERROR(IF((VLOOKUP($E105,'NEA Backsheet'!$D$5:$CB$183,H$9,FALSE))="","",(VLOOKUP($E105,'NEA Backsheet'!$D$5:$CB$183,H$9,FALSE))),"")</f>
        <v>1523.5940402891492</v>
      </c>
      <c r="I105" s="121">
        <f ca="1">IFERROR(IF((VLOOKUP($E105,'NEA Backsheet'!$D$5:$CB$183,I$9,FALSE))="","",(VLOOKUP($E105,'NEA Backsheet'!$D$5:$CB$183,I$9,FALSE))),"")</f>
        <v>1671.7022265010496</v>
      </c>
      <c r="J105" s="122">
        <f ca="1">IFERROR(IF((VLOOKUP($E105,'NEA Backsheet'!$D$5:$CB$183,J$9,FALSE))="","",(VLOOKUP($E105,'NEA Backsheet'!$D$5:$CB$183,J$9,FALSE))),"")</f>
        <v>1870.6489621003946</v>
      </c>
      <c r="K105" s="120">
        <f ca="1">IFERROR(IF((VLOOKUP($E105,'NEA Backsheet'!$D$5:$CB$183,K$9,FALSE))="","",(VLOOKUP($E105,'NEA Backsheet'!$D$5:$CB$183,K$9,FALSE))),"")</f>
        <v>2562.0897334508304</v>
      </c>
      <c r="L105" s="121">
        <f ca="1">IFERROR(IF((VLOOKUP($E105,'NEA Backsheet'!$D$5:$CB$183,L$9,FALSE))="","",(VLOOKUP($E105,'NEA Backsheet'!$D$5:$CB$183,L$9,FALSE))),"")</f>
        <v>2627.0519800566713</v>
      </c>
      <c r="M105" s="121">
        <f ca="1">IFERROR(IF((VLOOKUP($E105,'NEA Backsheet'!$D$5:$CB$183,M$9,FALSE))="","",(VLOOKUP($E105,'NEA Backsheet'!$D$5:$CB$183,M$9,FALSE))),"")</f>
        <v>2736.2899324298792</v>
      </c>
      <c r="N105" s="123">
        <f ca="1">IFERROR(IF((VLOOKUP($E105,'NEA Backsheet'!$D$5:$CB$183,N$9,FALSE))="","",(VLOOKUP($E105,'NEA Backsheet'!$D$5:$CB$183,N$9,FALSE))),"")</f>
        <v>2680.8333669336712</v>
      </c>
      <c r="O105" s="120">
        <f ca="1">IFERROR(IF((VLOOKUP($E105,'NEA Backsheet'!$D$5:$CB$183,O$9,FALSE))="","",(VLOOKUP($E105,'NEA Backsheet'!$D$5:$CB$183,O$9,FALSE))),"")</f>
        <v>4101.2655762093191</v>
      </c>
      <c r="P105" s="124">
        <f ca="1">IFERROR(IF((VLOOKUP($E105,'NEA Backsheet'!$D$5:$CB$183,P$9,FALSE))="","",(VLOOKUP($E105,'NEA Backsheet'!$D$5:$CB$183,P$9,FALSE))),"")</f>
        <v>4150.6460203458209</v>
      </c>
      <c r="Q105" s="121">
        <f ca="1">IFERROR(IF((VLOOKUP($E105,'NEA Backsheet'!$D$5:$CB$183,Q$9,FALSE))="","",(VLOOKUP($E105,'NEA Backsheet'!$D$5:$CB$183,Q$9,FALSE))),"")</f>
        <v>4407.9921589309288</v>
      </c>
      <c r="R105" s="123">
        <f ca="1">IFERROR(IF((VLOOKUP($E105,'NEA Backsheet'!$D$5:$CB$183,R$9,FALSE))="","",(VLOOKUP($E105,'NEA Backsheet'!$D$5:$CB$183,R$9,FALSE))),"")</f>
        <v>4551.4823290340655</v>
      </c>
    </row>
    <row r="106" spans="1:18" ht="15" customHeight="1" x14ac:dyDescent="0.3">
      <c r="A106" s="57">
        <v>93</v>
      </c>
      <c r="B106" s="97" t="str">
        <f ca="1">IFERROR(IF((VLOOKUP($E106,'Org List'!$AJ$10:$AL$188,3,FALSE))="","",(VLOOKUP($E106,'Org List'!$AJ$10:$AL$188,3,FALSE))),"")</f>
        <v>North of England Commissioning Region</v>
      </c>
      <c r="C106" s="98" t="str">
        <f ca="1">IFERROR(IF((VLOOKUP($E106,'Org List'!$AO$10:$AQ$188,3,FALSE))="","",(VLOOKUP($E106,'Org List'!$AO$10:$AQ$188,3,FALSE))),"")</f>
        <v>Yorkshire and The Humber Region</v>
      </c>
      <c r="D106" s="113" t="str">
        <f ca="1">IFERROR(IF((VLOOKUP($E106,'Org List'!$AT$10:$AV$188,3,FALSE))="","",(VLOOKUP($E106,'Org List'!$AT$10:$AV$188,3,FALSE))),"")</f>
        <v>NHS England North (Yorkshire And Humber)</v>
      </c>
      <c r="E106" s="97" t="str">
        <f t="shared" ca="1" si="2"/>
        <v>E08000034</v>
      </c>
      <c r="F106" s="99" t="str">
        <f ca="1">IF(E106="","",VLOOKUP(E106,'Org List'!$J$9:$K$488,2,0))</f>
        <v>Kirklees</v>
      </c>
      <c r="G106" s="120">
        <f ca="1">IFERROR(IF((VLOOKUP($E106,'NEA Backsheet'!$D$5:$CB$183,G$9,FALSE))="","",(VLOOKUP($E106,'NEA Backsheet'!$D$5:$CB$183,G$9,FALSE))),"")</f>
        <v>3932.6573367656019</v>
      </c>
      <c r="H106" s="121">
        <f ca="1">IFERROR(IF((VLOOKUP($E106,'NEA Backsheet'!$D$5:$CB$183,H$9,FALSE))="","",(VLOOKUP($E106,'NEA Backsheet'!$D$5:$CB$183,H$9,FALSE))),"")</f>
        <v>3854.6644801568391</v>
      </c>
      <c r="I106" s="121">
        <f ca="1">IFERROR(IF((VLOOKUP($E106,'NEA Backsheet'!$D$5:$CB$183,I$9,FALSE))="","",(VLOOKUP($E106,'NEA Backsheet'!$D$5:$CB$183,I$9,FALSE))),"")</f>
        <v>4126.0923470192738</v>
      </c>
      <c r="J106" s="122">
        <f ca="1">IFERROR(IF((VLOOKUP($E106,'NEA Backsheet'!$D$5:$CB$183,J$9,FALSE))="","",(VLOOKUP($E106,'NEA Backsheet'!$D$5:$CB$183,J$9,FALSE))),"")</f>
        <v>4041.287052964582</v>
      </c>
      <c r="K106" s="120">
        <f ca="1">IFERROR(IF((VLOOKUP($E106,'NEA Backsheet'!$D$5:$CB$183,K$9,FALSE))="","",(VLOOKUP($E106,'NEA Backsheet'!$D$5:$CB$183,K$9,FALSE))),"")</f>
        <v>8477.993581456938</v>
      </c>
      <c r="L106" s="121">
        <f ca="1">IFERROR(IF((VLOOKUP($E106,'NEA Backsheet'!$D$5:$CB$183,L$9,FALSE))="","",(VLOOKUP($E106,'NEA Backsheet'!$D$5:$CB$183,L$9,FALSE))),"")</f>
        <v>8404.6274164828446</v>
      </c>
      <c r="M106" s="121">
        <f ca="1">IFERROR(IF((VLOOKUP($E106,'NEA Backsheet'!$D$5:$CB$183,M$9,FALSE))="","",(VLOOKUP($E106,'NEA Backsheet'!$D$5:$CB$183,M$9,FALSE))),"")</f>
        <v>8916.5586994154801</v>
      </c>
      <c r="N106" s="123">
        <f ca="1">IFERROR(IF((VLOOKUP($E106,'NEA Backsheet'!$D$5:$CB$183,N$9,FALSE))="","",(VLOOKUP($E106,'NEA Backsheet'!$D$5:$CB$183,N$9,FALSE))),"")</f>
        <v>8845.2294149369718</v>
      </c>
      <c r="O106" s="120">
        <f ca="1">IFERROR(IF((VLOOKUP($E106,'NEA Backsheet'!$D$5:$CB$183,O$9,FALSE))="","",(VLOOKUP($E106,'NEA Backsheet'!$D$5:$CB$183,O$9,FALSE))),"")</f>
        <v>12410.65091822254</v>
      </c>
      <c r="P106" s="124">
        <f ca="1">IFERROR(IF((VLOOKUP($E106,'NEA Backsheet'!$D$5:$CB$183,P$9,FALSE))="","",(VLOOKUP($E106,'NEA Backsheet'!$D$5:$CB$183,P$9,FALSE))),"")</f>
        <v>12259.291896639683</v>
      </c>
      <c r="Q106" s="121">
        <f ca="1">IFERROR(IF((VLOOKUP($E106,'NEA Backsheet'!$D$5:$CB$183,Q$9,FALSE))="","",(VLOOKUP($E106,'NEA Backsheet'!$D$5:$CB$183,Q$9,FALSE))),"")</f>
        <v>13042.651046434754</v>
      </c>
      <c r="R106" s="123">
        <f ca="1">IFERROR(IF((VLOOKUP($E106,'NEA Backsheet'!$D$5:$CB$183,R$9,FALSE))="","",(VLOOKUP($E106,'NEA Backsheet'!$D$5:$CB$183,R$9,FALSE))),"")</f>
        <v>12886.516467901554</v>
      </c>
    </row>
    <row r="107" spans="1:18" ht="15" customHeight="1" x14ac:dyDescent="0.3">
      <c r="A107" s="57">
        <v>94</v>
      </c>
      <c r="B107" s="97" t="str">
        <f ca="1">IFERROR(IF((VLOOKUP($E107,'Org List'!$AJ$10:$AL$188,3,FALSE))="","",(VLOOKUP($E107,'Org List'!$AJ$10:$AL$188,3,FALSE))),"")</f>
        <v>North of England Commissioning Region</v>
      </c>
      <c r="C107" s="98" t="str">
        <f ca="1">IFERROR(IF((VLOOKUP($E107,'Org List'!$AO$10:$AQ$188,3,FALSE))="","",(VLOOKUP($E107,'Org List'!$AO$10:$AQ$188,3,FALSE))),"")</f>
        <v>North West Region</v>
      </c>
      <c r="D107" s="113" t="str">
        <f ca="1">IFERROR(IF((VLOOKUP($E107,'Org List'!$AT$10:$AV$188,3,FALSE))="","",(VLOOKUP($E107,'Org List'!$AT$10:$AV$188,3,FALSE))),"")</f>
        <v>NHS England North (Cheshire And Merseyside)</v>
      </c>
      <c r="E107" s="97" t="str">
        <f t="shared" ca="1" si="2"/>
        <v>E08000011</v>
      </c>
      <c r="F107" s="99" t="str">
        <f ca="1">IF(E107="","",VLOOKUP(E107,'Org List'!$J$9:$K$488,2,0))</f>
        <v>Knowsley</v>
      </c>
      <c r="G107" s="120">
        <f ca="1">IFERROR(IF((VLOOKUP($E107,'NEA Backsheet'!$D$5:$CB$183,G$9,FALSE))="","",(VLOOKUP($E107,'NEA Backsheet'!$D$5:$CB$183,G$9,FALSE))),"")</f>
        <v>2820.0596211380703</v>
      </c>
      <c r="H107" s="121">
        <f ca="1">IFERROR(IF((VLOOKUP($E107,'NEA Backsheet'!$D$5:$CB$183,H$9,FALSE))="","",(VLOOKUP($E107,'NEA Backsheet'!$D$5:$CB$183,H$9,FALSE))),"")</f>
        <v>2945.3087875908063</v>
      </c>
      <c r="I107" s="121">
        <f ca="1">IFERROR(IF((VLOOKUP($E107,'NEA Backsheet'!$D$5:$CB$183,I$9,FALSE))="","",(VLOOKUP($E107,'NEA Backsheet'!$D$5:$CB$183,I$9,FALSE))),"")</f>
        <v>2916.4791913313397</v>
      </c>
      <c r="J107" s="122">
        <f ca="1">IFERROR(IF((VLOOKUP($E107,'NEA Backsheet'!$D$5:$CB$183,J$9,FALSE))="","",(VLOOKUP($E107,'NEA Backsheet'!$D$5:$CB$183,J$9,FALSE))),"")</f>
        <v>2910.19794497559</v>
      </c>
      <c r="K107" s="120">
        <f ca="1">IFERROR(IF((VLOOKUP($E107,'NEA Backsheet'!$D$5:$CB$183,K$9,FALSE))="","",(VLOOKUP($E107,'NEA Backsheet'!$D$5:$CB$183,K$9,FALSE))),"")</f>
        <v>4131.4917177927655</v>
      </c>
      <c r="L107" s="121">
        <f ca="1">IFERROR(IF((VLOOKUP($E107,'NEA Backsheet'!$D$5:$CB$183,L$9,FALSE))="","",(VLOOKUP($E107,'NEA Backsheet'!$D$5:$CB$183,L$9,FALSE))),"")</f>
        <v>3998.8637015560157</v>
      </c>
      <c r="M107" s="121">
        <f ca="1">IFERROR(IF((VLOOKUP($E107,'NEA Backsheet'!$D$5:$CB$183,M$9,FALSE))="","",(VLOOKUP($E107,'NEA Backsheet'!$D$5:$CB$183,M$9,FALSE))),"")</f>
        <v>4177.6055732577743</v>
      </c>
      <c r="N107" s="123">
        <f ca="1">IFERROR(IF((VLOOKUP($E107,'NEA Backsheet'!$D$5:$CB$183,N$9,FALSE))="","",(VLOOKUP($E107,'NEA Backsheet'!$D$5:$CB$183,N$9,FALSE))),"")</f>
        <v>4148.9046678251079</v>
      </c>
      <c r="O107" s="120">
        <f ca="1">IFERROR(IF((VLOOKUP($E107,'NEA Backsheet'!$D$5:$CB$183,O$9,FALSE))="","",(VLOOKUP($E107,'NEA Backsheet'!$D$5:$CB$183,O$9,FALSE))),"")</f>
        <v>6951.5513389308362</v>
      </c>
      <c r="P107" s="124">
        <f ca="1">IFERROR(IF((VLOOKUP($E107,'NEA Backsheet'!$D$5:$CB$183,P$9,FALSE))="","",(VLOOKUP($E107,'NEA Backsheet'!$D$5:$CB$183,P$9,FALSE))),"")</f>
        <v>6944.172489146822</v>
      </c>
      <c r="Q107" s="121">
        <f ca="1">IFERROR(IF((VLOOKUP($E107,'NEA Backsheet'!$D$5:$CB$183,Q$9,FALSE))="","",(VLOOKUP($E107,'NEA Backsheet'!$D$5:$CB$183,Q$9,FALSE))),"")</f>
        <v>7094.0847645891135</v>
      </c>
      <c r="R107" s="123">
        <f ca="1">IFERROR(IF((VLOOKUP($E107,'NEA Backsheet'!$D$5:$CB$183,R$9,FALSE))="","",(VLOOKUP($E107,'NEA Backsheet'!$D$5:$CB$183,R$9,FALSE))),"")</f>
        <v>7059.1026128006979</v>
      </c>
    </row>
    <row r="108" spans="1:18" ht="15" customHeight="1" x14ac:dyDescent="0.3">
      <c r="A108" s="57">
        <v>95</v>
      </c>
      <c r="B108" s="97" t="str">
        <f ca="1">IFERROR(IF((VLOOKUP($E108,'Org List'!$AJ$10:$AL$188,3,FALSE))="","",(VLOOKUP($E108,'Org List'!$AJ$10:$AL$188,3,FALSE))),"")</f>
        <v>London Commissioning Region</v>
      </c>
      <c r="C108" s="98" t="str">
        <f ca="1">IFERROR(IF((VLOOKUP($E108,'Org List'!$AO$10:$AQ$188,3,FALSE))="","",(VLOOKUP($E108,'Org List'!$AO$10:$AQ$188,3,FALSE))),"")</f>
        <v>London Region</v>
      </c>
      <c r="D108" s="113" t="str">
        <f ca="1">IFERROR(IF((VLOOKUP($E108,'Org List'!$AT$10:$AV$188,3,FALSE))="","",(VLOOKUP($E108,'Org List'!$AT$10:$AV$188,3,FALSE))),"")</f>
        <v>NHS England London</v>
      </c>
      <c r="E108" s="97" t="str">
        <f t="shared" ca="1" si="2"/>
        <v>E09000022</v>
      </c>
      <c r="F108" s="99" t="str">
        <f ca="1">IF(E108="","",VLOOKUP(E108,'Org List'!$J$9:$K$488,2,0))</f>
        <v>Lambeth</v>
      </c>
      <c r="G108" s="120">
        <f ca="1">IFERROR(IF((VLOOKUP($E108,'NEA Backsheet'!$D$5:$CB$183,G$9,FALSE))="","",(VLOOKUP($E108,'NEA Backsheet'!$D$5:$CB$183,G$9,FALSE))),"")</f>
        <v>1963.7823444504847</v>
      </c>
      <c r="H108" s="121">
        <f ca="1">IFERROR(IF((VLOOKUP($E108,'NEA Backsheet'!$D$5:$CB$183,H$9,FALSE))="","",(VLOOKUP($E108,'NEA Backsheet'!$D$5:$CB$183,H$9,FALSE))),"")</f>
        <v>2125.2563800285975</v>
      </c>
      <c r="I108" s="121">
        <f ca="1">IFERROR(IF((VLOOKUP($E108,'NEA Backsheet'!$D$5:$CB$183,I$9,FALSE))="","",(VLOOKUP($E108,'NEA Backsheet'!$D$5:$CB$183,I$9,FALSE))),"")</f>
        <v>2465.6315122888341</v>
      </c>
      <c r="J108" s="122">
        <f ca="1">IFERROR(IF((VLOOKUP($E108,'NEA Backsheet'!$D$5:$CB$183,J$9,FALSE))="","",(VLOOKUP($E108,'NEA Backsheet'!$D$5:$CB$183,J$9,FALSE))),"")</f>
        <v>2420.9836525740056</v>
      </c>
      <c r="K108" s="120">
        <f ca="1">IFERROR(IF((VLOOKUP($E108,'NEA Backsheet'!$D$5:$CB$183,K$9,FALSE))="","",(VLOOKUP($E108,'NEA Backsheet'!$D$5:$CB$183,K$9,FALSE))),"")</f>
        <v>4709.8408621540966</v>
      </c>
      <c r="L108" s="121">
        <f ca="1">IFERROR(IF((VLOOKUP($E108,'NEA Backsheet'!$D$5:$CB$183,L$9,FALSE))="","",(VLOOKUP($E108,'NEA Backsheet'!$D$5:$CB$183,L$9,FALSE))),"")</f>
        <v>4801.5664496885074</v>
      </c>
      <c r="M108" s="121">
        <f ca="1">IFERROR(IF((VLOOKUP($E108,'NEA Backsheet'!$D$5:$CB$183,M$9,FALSE))="","",(VLOOKUP($E108,'NEA Backsheet'!$D$5:$CB$183,M$9,FALSE))),"")</f>
        <v>4951.9771143405396</v>
      </c>
      <c r="N108" s="123">
        <f ca="1">IFERROR(IF((VLOOKUP($E108,'NEA Backsheet'!$D$5:$CB$183,N$9,FALSE))="","",(VLOOKUP($E108,'NEA Backsheet'!$D$5:$CB$183,N$9,FALSE))),"")</f>
        <v>4786.0616460080637</v>
      </c>
      <c r="O108" s="120">
        <f ca="1">IFERROR(IF((VLOOKUP($E108,'NEA Backsheet'!$D$5:$CB$183,O$9,FALSE))="","",(VLOOKUP($E108,'NEA Backsheet'!$D$5:$CB$183,O$9,FALSE))),"")</f>
        <v>6673.6232066045814</v>
      </c>
      <c r="P108" s="124">
        <f ca="1">IFERROR(IF((VLOOKUP($E108,'NEA Backsheet'!$D$5:$CB$183,P$9,FALSE))="","",(VLOOKUP($E108,'NEA Backsheet'!$D$5:$CB$183,P$9,FALSE))),"")</f>
        <v>6926.8228297171045</v>
      </c>
      <c r="Q108" s="121">
        <f ca="1">IFERROR(IF((VLOOKUP($E108,'NEA Backsheet'!$D$5:$CB$183,Q$9,FALSE))="","",(VLOOKUP($E108,'NEA Backsheet'!$D$5:$CB$183,Q$9,FALSE))),"")</f>
        <v>7417.6086266293732</v>
      </c>
      <c r="R108" s="123">
        <f ca="1">IFERROR(IF((VLOOKUP($E108,'NEA Backsheet'!$D$5:$CB$183,R$9,FALSE))="","",(VLOOKUP($E108,'NEA Backsheet'!$D$5:$CB$183,R$9,FALSE))),"")</f>
        <v>7207.0452985820693</v>
      </c>
    </row>
    <row r="109" spans="1:18" ht="15" customHeight="1" x14ac:dyDescent="0.3">
      <c r="A109" s="57">
        <v>96</v>
      </c>
      <c r="B109" s="97" t="str">
        <f ca="1">IFERROR(IF((VLOOKUP($E109,'Org List'!$AJ$10:$AL$188,3,FALSE))="","",(VLOOKUP($E109,'Org List'!$AJ$10:$AL$188,3,FALSE))),"")</f>
        <v>North of England Commissioning Region</v>
      </c>
      <c r="C109" s="98" t="str">
        <f ca="1">IFERROR(IF((VLOOKUP($E109,'Org List'!$AO$10:$AQ$188,3,FALSE))="","",(VLOOKUP($E109,'Org List'!$AO$10:$AQ$188,3,FALSE))),"")</f>
        <v>North West Region</v>
      </c>
      <c r="D109" s="113" t="str">
        <f ca="1">IFERROR(IF((VLOOKUP($E109,'Org List'!$AT$10:$AV$188,3,FALSE))="","",(VLOOKUP($E109,'Org List'!$AT$10:$AV$188,3,FALSE))),"")</f>
        <v>NHS England North (Lancashire)</v>
      </c>
      <c r="E109" s="97" t="str">
        <f t="shared" ref="E109:E140" ca="1" si="3">IF($A109&gt;$U$5-1,"",INDIRECT("'Comms by AT'!D"&amp;$A109+$U$4))</f>
        <v>E10000017</v>
      </c>
      <c r="F109" s="99" t="str">
        <f ca="1">IF(E109="","",VLOOKUP(E109,'Org List'!$J$9:$K$488,2,0))</f>
        <v>Lancashire</v>
      </c>
      <c r="G109" s="120">
        <f ca="1">IFERROR(IF((VLOOKUP($E109,'NEA Backsheet'!$D$5:$CB$183,G$9,FALSE))="","",(VLOOKUP($E109,'NEA Backsheet'!$D$5:$CB$183,G$9,FALSE))),"")</f>
        <v>11239.417812804873</v>
      </c>
      <c r="H109" s="121">
        <f ca="1">IFERROR(IF((VLOOKUP($E109,'NEA Backsheet'!$D$5:$CB$183,H$9,FALSE))="","",(VLOOKUP($E109,'NEA Backsheet'!$D$5:$CB$183,H$9,FALSE))),"")</f>
        <v>11186.773194542444</v>
      </c>
      <c r="I109" s="121">
        <f ca="1">IFERROR(IF((VLOOKUP($E109,'NEA Backsheet'!$D$5:$CB$183,I$9,FALSE))="","",(VLOOKUP($E109,'NEA Backsheet'!$D$5:$CB$183,I$9,FALSE))),"")</f>
        <v>13296.910631723917</v>
      </c>
      <c r="J109" s="122">
        <f ca="1">IFERROR(IF((VLOOKUP($E109,'NEA Backsheet'!$D$5:$CB$183,J$9,FALSE))="","",(VLOOKUP($E109,'NEA Backsheet'!$D$5:$CB$183,J$9,FALSE))),"")</f>
        <v>13285.642164314748</v>
      </c>
      <c r="K109" s="120">
        <f ca="1">IFERROR(IF((VLOOKUP($E109,'NEA Backsheet'!$D$5:$CB$183,K$9,FALSE))="","",(VLOOKUP($E109,'NEA Backsheet'!$D$5:$CB$183,K$9,FALSE))),"")</f>
        <v>24381.534796947253</v>
      </c>
      <c r="L109" s="121">
        <f ca="1">IFERROR(IF((VLOOKUP($E109,'NEA Backsheet'!$D$5:$CB$183,L$9,FALSE))="","",(VLOOKUP($E109,'NEA Backsheet'!$D$5:$CB$183,L$9,FALSE))),"")</f>
        <v>23724.005024867605</v>
      </c>
      <c r="M109" s="121">
        <f ca="1">IFERROR(IF((VLOOKUP($E109,'NEA Backsheet'!$D$5:$CB$183,M$9,FALSE))="","",(VLOOKUP($E109,'NEA Backsheet'!$D$5:$CB$183,M$9,FALSE))),"")</f>
        <v>25399.882617440278</v>
      </c>
      <c r="N109" s="123">
        <f ca="1">IFERROR(IF((VLOOKUP($E109,'NEA Backsheet'!$D$5:$CB$183,N$9,FALSE))="","",(VLOOKUP($E109,'NEA Backsheet'!$D$5:$CB$183,N$9,FALSE))),"")</f>
        <v>24810.365946669303</v>
      </c>
      <c r="O109" s="120">
        <f ca="1">IFERROR(IF((VLOOKUP($E109,'NEA Backsheet'!$D$5:$CB$183,O$9,FALSE))="","",(VLOOKUP($E109,'NEA Backsheet'!$D$5:$CB$183,O$9,FALSE))),"")</f>
        <v>35620.95260975213</v>
      </c>
      <c r="P109" s="124">
        <f ca="1">IFERROR(IF((VLOOKUP($E109,'NEA Backsheet'!$D$5:$CB$183,P$9,FALSE))="","",(VLOOKUP($E109,'NEA Backsheet'!$D$5:$CB$183,P$9,FALSE))),"")</f>
        <v>34910.778219410051</v>
      </c>
      <c r="Q109" s="121">
        <f ca="1">IFERROR(IF((VLOOKUP($E109,'NEA Backsheet'!$D$5:$CB$183,Q$9,FALSE))="","",(VLOOKUP($E109,'NEA Backsheet'!$D$5:$CB$183,Q$9,FALSE))),"")</f>
        <v>38696.793249164199</v>
      </c>
      <c r="R109" s="123">
        <f ca="1">IFERROR(IF((VLOOKUP($E109,'NEA Backsheet'!$D$5:$CB$183,R$9,FALSE))="","",(VLOOKUP($E109,'NEA Backsheet'!$D$5:$CB$183,R$9,FALSE))),"")</f>
        <v>38096.008110984054</v>
      </c>
    </row>
    <row r="110" spans="1:18" ht="15" customHeight="1" x14ac:dyDescent="0.3">
      <c r="A110" s="57">
        <v>97</v>
      </c>
      <c r="B110" s="97" t="str">
        <f ca="1">IFERROR(IF((VLOOKUP($E110,'Org List'!$AJ$10:$AL$188,3,FALSE))="","",(VLOOKUP($E110,'Org List'!$AJ$10:$AL$188,3,FALSE))),"")</f>
        <v>North of England Commissioning Region</v>
      </c>
      <c r="C110" s="98" t="str">
        <f ca="1">IFERROR(IF((VLOOKUP($E110,'Org List'!$AO$10:$AQ$188,3,FALSE))="","",(VLOOKUP($E110,'Org List'!$AO$10:$AQ$188,3,FALSE))),"")</f>
        <v>Yorkshire and The Humber Region</v>
      </c>
      <c r="D110" s="113" t="str">
        <f ca="1">IFERROR(IF((VLOOKUP($E110,'Org List'!$AT$10:$AV$188,3,FALSE))="","",(VLOOKUP($E110,'Org List'!$AT$10:$AV$188,3,FALSE))),"")</f>
        <v>NHS England North (Yorkshire And Humber)</v>
      </c>
      <c r="E110" s="97" t="str">
        <f t="shared" ca="1" si="3"/>
        <v>E08000035</v>
      </c>
      <c r="F110" s="99" t="str">
        <f ca="1">IF(E110="","",VLOOKUP(E110,'Org List'!$J$9:$K$488,2,0))</f>
        <v>Leeds</v>
      </c>
      <c r="G110" s="120">
        <f ca="1">IFERROR(IF((VLOOKUP($E110,'NEA Backsheet'!$D$5:$CB$183,G$9,FALSE))="","",(VLOOKUP($E110,'NEA Backsheet'!$D$5:$CB$183,G$9,FALSE))),"")</f>
        <v>5433.8475579092546</v>
      </c>
      <c r="H110" s="121">
        <f ca="1">IFERROR(IF((VLOOKUP($E110,'NEA Backsheet'!$D$5:$CB$183,H$9,FALSE))="","",(VLOOKUP($E110,'NEA Backsheet'!$D$5:$CB$183,H$9,FALSE))),"")</f>
        <v>5066.7840295913556</v>
      </c>
      <c r="I110" s="121">
        <f ca="1">IFERROR(IF((VLOOKUP($E110,'NEA Backsheet'!$D$5:$CB$183,I$9,FALSE))="","",(VLOOKUP($E110,'NEA Backsheet'!$D$5:$CB$183,I$9,FALSE))),"")</f>
        <v>4474.2041758901269</v>
      </c>
      <c r="J110" s="122">
        <f ca="1">IFERROR(IF((VLOOKUP($E110,'NEA Backsheet'!$D$5:$CB$183,J$9,FALSE))="","",(VLOOKUP($E110,'NEA Backsheet'!$D$5:$CB$183,J$9,FALSE))),"")</f>
        <v>4346.0735936351848</v>
      </c>
      <c r="K110" s="120">
        <f ca="1">IFERROR(IF((VLOOKUP($E110,'NEA Backsheet'!$D$5:$CB$183,K$9,FALSE))="","",(VLOOKUP($E110,'NEA Backsheet'!$D$5:$CB$183,K$9,FALSE))),"")</f>
        <v>13915.916590166453</v>
      </c>
      <c r="L110" s="121">
        <f ca="1">IFERROR(IF((VLOOKUP($E110,'NEA Backsheet'!$D$5:$CB$183,L$9,FALSE))="","",(VLOOKUP($E110,'NEA Backsheet'!$D$5:$CB$183,L$9,FALSE))),"")</f>
        <v>14054.591876348084</v>
      </c>
      <c r="M110" s="121">
        <f ca="1">IFERROR(IF((VLOOKUP($E110,'NEA Backsheet'!$D$5:$CB$183,M$9,FALSE))="","",(VLOOKUP($E110,'NEA Backsheet'!$D$5:$CB$183,M$9,FALSE))),"")</f>
        <v>13683.627655980561</v>
      </c>
      <c r="N110" s="123">
        <f ca="1">IFERROR(IF((VLOOKUP($E110,'NEA Backsheet'!$D$5:$CB$183,N$9,FALSE))="","",(VLOOKUP($E110,'NEA Backsheet'!$D$5:$CB$183,N$9,FALSE))),"")</f>
        <v>13584.07514843134</v>
      </c>
      <c r="O110" s="120">
        <f ca="1">IFERROR(IF((VLOOKUP($E110,'NEA Backsheet'!$D$5:$CB$183,O$9,FALSE))="","",(VLOOKUP($E110,'NEA Backsheet'!$D$5:$CB$183,O$9,FALSE))),"")</f>
        <v>19349.764148075708</v>
      </c>
      <c r="P110" s="124">
        <f ca="1">IFERROR(IF((VLOOKUP($E110,'NEA Backsheet'!$D$5:$CB$183,P$9,FALSE))="","",(VLOOKUP($E110,'NEA Backsheet'!$D$5:$CB$183,P$9,FALSE))),"")</f>
        <v>19121.37590593944</v>
      </c>
      <c r="Q110" s="121">
        <f ca="1">IFERROR(IF((VLOOKUP($E110,'NEA Backsheet'!$D$5:$CB$183,Q$9,FALSE))="","",(VLOOKUP($E110,'NEA Backsheet'!$D$5:$CB$183,Q$9,FALSE))),"")</f>
        <v>18157.831831870688</v>
      </c>
      <c r="R110" s="123">
        <f ca="1">IFERROR(IF((VLOOKUP($E110,'NEA Backsheet'!$D$5:$CB$183,R$9,FALSE))="","",(VLOOKUP($E110,'NEA Backsheet'!$D$5:$CB$183,R$9,FALSE))),"")</f>
        <v>17930.148742066525</v>
      </c>
    </row>
    <row r="111" spans="1:18" ht="15" customHeight="1" x14ac:dyDescent="0.3">
      <c r="A111" s="57">
        <v>98</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113" t="str">
        <f ca="1">IFERROR(IF((VLOOKUP($E111,'Org List'!$AT$10:$AV$188,3,FALSE))="","",(VLOOKUP($E111,'Org List'!$AT$10:$AV$188,3,FALSE))),"")</f>
        <v>NHS England Midlands And East (Central Midlands)</v>
      </c>
      <c r="E111" s="97" t="str">
        <f t="shared" ca="1" si="3"/>
        <v>E06000016</v>
      </c>
      <c r="F111" s="99" t="str">
        <f ca="1">IF(E111="","",VLOOKUP(E111,'Org List'!$J$9:$K$488,2,0))</f>
        <v>Leicester</v>
      </c>
      <c r="G111" s="120">
        <f ca="1">IFERROR(IF((VLOOKUP($E111,'NEA Backsheet'!$D$5:$CB$183,G$9,FALSE))="","",(VLOOKUP($E111,'NEA Backsheet'!$D$5:$CB$183,G$9,FALSE))),"")</f>
        <v>3704.6151674734861</v>
      </c>
      <c r="H111" s="121">
        <f ca="1">IFERROR(IF((VLOOKUP($E111,'NEA Backsheet'!$D$5:$CB$183,H$9,FALSE))="","",(VLOOKUP($E111,'NEA Backsheet'!$D$5:$CB$183,H$9,FALSE))),"")</f>
        <v>3262.4362018212337</v>
      </c>
      <c r="I111" s="121">
        <f ca="1">IFERROR(IF((VLOOKUP($E111,'NEA Backsheet'!$D$5:$CB$183,I$9,FALSE))="","",(VLOOKUP($E111,'NEA Backsheet'!$D$5:$CB$183,I$9,FALSE))),"")</f>
        <v>3389.3523457762299</v>
      </c>
      <c r="J111" s="122">
        <f ca="1">IFERROR(IF((VLOOKUP($E111,'NEA Backsheet'!$D$5:$CB$183,J$9,FALSE))="","",(VLOOKUP($E111,'NEA Backsheet'!$D$5:$CB$183,J$9,FALSE))),"")</f>
        <v>3176.5766452188168</v>
      </c>
      <c r="K111" s="120">
        <f ca="1">IFERROR(IF((VLOOKUP($E111,'NEA Backsheet'!$D$5:$CB$183,K$9,FALSE))="","",(VLOOKUP($E111,'NEA Backsheet'!$D$5:$CB$183,K$9,FALSE))),"")</f>
        <v>6689.750920077513</v>
      </c>
      <c r="L111" s="121">
        <f ca="1">IFERROR(IF((VLOOKUP($E111,'NEA Backsheet'!$D$5:$CB$183,L$9,FALSE))="","",(VLOOKUP($E111,'NEA Backsheet'!$D$5:$CB$183,L$9,FALSE))),"")</f>
        <v>6434.6659703970245</v>
      </c>
      <c r="M111" s="121">
        <f ca="1">IFERROR(IF((VLOOKUP($E111,'NEA Backsheet'!$D$5:$CB$183,M$9,FALSE))="","",(VLOOKUP($E111,'NEA Backsheet'!$D$5:$CB$183,M$9,FALSE))),"")</f>
        <v>7066.0120405572634</v>
      </c>
      <c r="N111" s="123">
        <f ca="1">IFERROR(IF((VLOOKUP($E111,'NEA Backsheet'!$D$5:$CB$183,N$9,FALSE))="","",(VLOOKUP($E111,'NEA Backsheet'!$D$5:$CB$183,N$9,FALSE))),"")</f>
        <v>7148.8028731036757</v>
      </c>
      <c r="O111" s="120">
        <f ca="1">IFERROR(IF((VLOOKUP($E111,'NEA Backsheet'!$D$5:$CB$183,O$9,FALSE))="","",(VLOOKUP($E111,'NEA Backsheet'!$D$5:$CB$183,O$9,FALSE))),"")</f>
        <v>10394.366087551</v>
      </c>
      <c r="P111" s="124">
        <f ca="1">IFERROR(IF((VLOOKUP($E111,'NEA Backsheet'!$D$5:$CB$183,P$9,FALSE))="","",(VLOOKUP($E111,'NEA Backsheet'!$D$5:$CB$183,P$9,FALSE))),"")</f>
        <v>9697.1021722182577</v>
      </c>
      <c r="Q111" s="121">
        <f ca="1">IFERROR(IF((VLOOKUP($E111,'NEA Backsheet'!$D$5:$CB$183,Q$9,FALSE))="","",(VLOOKUP($E111,'NEA Backsheet'!$D$5:$CB$183,Q$9,FALSE))),"")</f>
        <v>10455.364386333493</v>
      </c>
      <c r="R111" s="123">
        <f ca="1">IFERROR(IF((VLOOKUP($E111,'NEA Backsheet'!$D$5:$CB$183,R$9,FALSE))="","",(VLOOKUP($E111,'NEA Backsheet'!$D$5:$CB$183,R$9,FALSE))),"")</f>
        <v>10325.379518322492</v>
      </c>
    </row>
    <row r="112" spans="1:18" ht="15" customHeight="1" x14ac:dyDescent="0.3">
      <c r="A112" s="57">
        <v>99</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E10000018</v>
      </c>
      <c r="F112" s="99" t="str">
        <f ca="1">IF(E112="","",VLOOKUP(E112,'Org List'!$J$9:$K$488,2,0))</f>
        <v>Leicestershire</v>
      </c>
      <c r="G112" s="120">
        <f ca="1">IFERROR(IF((VLOOKUP($E112,'NEA Backsheet'!$D$5:$CB$183,G$9,FALSE))="","",(VLOOKUP($E112,'NEA Backsheet'!$D$5:$CB$183,G$9,FALSE))),"")</f>
        <v>5202.7182288623444</v>
      </c>
      <c r="H112" s="121">
        <f ca="1">IFERROR(IF((VLOOKUP($E112,'NEA Backsheet'!$D$5:$CB$183,H$9,FALSE))="","",(VLOOKUP($E112,'NEA Backsheet'!$D$5:$CB$183,H$9,FALSE))),"")</f>
        <v>4825.2058193183584</v>
      </c>
      <c r="I112" s="121">
        <f ca="1">IFERROR(IF((VLOOKUP($E112,'NEA Backsheet'!$D$5:$CB$183,I$9,FALSE))="","",(VLOOKUP($E112,'NEA Backsheet'!$D$5:$CB$183,I$9,FALSE))),"")</f>
        <v>4984.0541541812599</v>
      </c>
      <c r="J112" s="122">
        <f ca="1">IFERROR(IF((VLOOKUP($E112,'NEA Backsheet'!$D$5:$CB$183,J$9,FALSE))="","",(VLOOKUP($E112,'NEA Backsheet'!$D$5:$CB$183,J$9,FALSE))),"")</f>
        <v>5007.5940647759162</v>
      </c>
      <c r="K112" s="120">
        <f ca="1">IFERROR(IF((VLOOKUP($E112,'NEA Backsheet'!$D$5:$CB$183,K$9,FALSE))="","",(VLOOKUP($E112,'NEA Backsheet'!$D$5:$CB$183,K$9,FALSE))),"")</f>
        <v>12432.144491318762</v>
      </c>
      <c r="L112" s="121">
        <f ca="1">IFERROR(IF((VLOOKUP($E112,'NEA Backsheet'!$D$5:$CB$183,L$9,FALSE))="","",(VLOOKUP($E112,'NEA Backsheet'!$D$5:$CB$183,L$9,FALSE))),"")</f>
        <v>12310.086105900124</v>
      </c>
      <c r="M112" s="121">
        <f ca="1">IFERROR(IF((VLOOKUP($E112,'NEA Backsheet'!$D$5:$CB$183,M$9,FALSE))="","",(VLOOKUP($E112,'NEA Backsheet'!$D$5:$CB$183,M$9,FALSE))),"")</f>
        <v>12847.479993325052</v>
      </c>
      <c r="N112" s="123">
        <f ca="1">IFERROR(IF((VLOOKUP($E112,'NEA Backsheet'!$D$5:$CB$183,N$9,FALSE))="","",(VLOOKUP($E112,'NEA Backsheet'!$D$5:$CB$183,N$9,FALSE))),"")</f>
        <v>13166.014850406416</v>
      </c>
      <c r="O112" s="120">
        <f ca="1">IFERROR(IF((VLOOKUP($E112,'NEA Backsheet'!$D$5:$CB$183,O$9,FALSE))="","",(VLOOKUP($E112,'NEA Backsheet'!$D$5:$CB$183,O$9,FALSE))),"")</f>
        <v>17634.862720181107</v>
      </c>
      <c r="P112" s="124">
        <f ca="1">IFERROR(IF((VLOOKUP($E112,'NEA Backsheet'!$D$5:$CB$183,P$9,FALSE))="","",(VLOOKUP($E112,'NEA Backsheet'!$D$5:$CB$183,P$9,FALSE))),"")</f>
        <v>17135.29192521848</v>
      </c>
      <c r="Q112" s="121">
        <f ca="1">IFERROR(IF((VLOOKUP($E112,'NEA Backsheet'!$D$5:$CB$183,Q$9,FALSE))="","",(VLOOKUP($E112,'NEA Backsheet'!$D$5:$CB$183,Q$9,FALSE))),"")</f>
        <v>17831.534147506311</v>
      </c>
      <c r="R112" s="123">
        <f ca="1">IFERROR(IF((VLOOKUP($E112,'NEA Backsheet'!$D$5:$CB$183,R$9,FALSE))="","",(VLOOKUP($E112,'NEA Backsheet'!$D$5:$CB$183,R$9,FALSE))),"")</f>
        <v>18173.608915182333</v>
      </c>
    </row>
    <row r="113" spans="1:18" ht="15" customHeight="1" x14ac:dyDescent="0.3">
      <c r="A113" s="57">
        <v>100</v>
      </c>
      <c r="B113" s="97" t="str">
        <f ca="1">IFERROR(IF((VLOOKUP($E113,'Org List'!$AJ$10:$AL$188,3,FALSE))="","",(VLOOKUP($E113,'Org List'!$AJ$10:$AL$188,3,FALSE))),"")</f>
        <v>London Commissioning Region</v>
      </c>
      <c r="C113" s="98" t="str">
        <f ca="1">IFERROR(IF((VLOOKUP($E113,'Org List'!$AO$10:$AQ$188,3,FALSE))="","",(VLOOKUP($E113,'Org List'!$AO$10:$AQ$188,3,FALSE))),"")</f>
        <v>London Region</v>
      </c>
      <c r="D113" s="113" t="str">
        <f ca="1">IFERROR(IF((VLOOKUP($E113,'Org List'!$AT$10:$AV$188,3,FALSE))="","",(VLOOKUP($E113,'Org List'!$AT$10:$AV$188,3,FALSE))),"")</f>
        <v>NHS England London</v>
      </c>
      <c r="E113" s="97" t="str">
        <f t="shared" ca="1" si="3"/>
        <v>E09000023</v>
      </c>
      <c r="F113" s="99" t="str">
        <f ca="1">IF(E113="","",VLOOKUP(E113,'Org List'!$J$9:$K$488,2,0))</f>
        <v>Lewisham</v>
      </c>
      <c r="G113" s="120">
        <f ca="1">IFERROR(IF((VLOOKUP($E113,'NEA Backsheet'!$D$5:$CB$183,G$9,FALSE))="","",(VLOOKUP($E113,'NEA Backsheet'!$D$5:$CB$183,G$9,FALSE))),"")</f>
        <v>1820.7560020082105</v>
      </c>
      <c r="H113" s="121">
        <f ca="1">IFERROR(IF((VLOOKUP($E113,'NEA Backsheet'!$D$5:$CB$183,H$9,FALSE))="","",(VLOOKUP($E113,'NEA Backsheet'!$D$5:$CB$183,H$9,FALSE))),"")</f>
        <v>1852.4694672607334</v>
      </c>
      <c r="I113" s="121">
        <f ca="1">IFERROR(IF((VLOOKUP($E113,'NEA Backsheet'!$D$5:$CB$183,I$9,FALSE))="","",(VLOOKUP($E113,'NEA Backsheet'!$D$5:$CB$183,I$9,FALSE))),"")</f>
        <v>2207.6554365528787</v>
      </c>
      <c r="J113" s="122">
        <f ca="1">IFERROR(IF((VLOOKUP($E113,'NEA Backsheet'!$D$5:$CB$183,J$9,FALSE))="","",(VLOOKUP($E113,'NEA Backsheet'!$D$5:$CB$183,J$9,FALSE))),"")</f>
        <v>2180.2806485073734</v>
      </c>
      <c r="K113" s="120">
        <f ca="1">IFERROR(IF((VLOOKUP($E113,'NEA Backsheet'!$D$5:$CB$183,K$9,FALSE))="","",(VLOOKUP($E113,'NEA Backsheet'!$D$5:$CB$183,K$9,FALSE))),"")</f>
        <v>4772.8080904670924</v>
      </c>
      <c r="L113" s="121">
        <f ca="1">IFERROR(IF((VLOOKUP($E113,'NEA Backsheet'!$D$5:$CB$183,L$9,FALSE))="","",(VLOOKUP($E113,'NEA Backsheet'!$D$5:$CB$183,L$9,FALSE))),"")</f>
        <v>4760.5091594262003</v>
      </c>
      <c r="M113" s="121">
        <f ca="1">IFERROR(IF((VLOOKUP($E113,'NEA Backsheet'!$D$5:$CB$183,M$9,FALSE))="","",(VLOOKUP($E113,'NEA Backsheet'!$D$5:$CB$183,M$9,FALSE))),"")</f>
        <v>4817.1956656254424</v>
      </c>
      <c r="N113" s="123">
        <f ca="1">IFERROR(IF((VLOOKUP($E113,'NEA Backsheet'!$D$5:$CB$183,N$9,FALSE))="","",(VLOOKUP($E113,'NEA Backsheet'!$D$5:$CB$183,N$9,FALSE))),"")</f>
        <v>4742.4566216760077</v>
      </c>
      <c r="O113" s="120">
        <f ca="1">IFERROR(IF((VLOOKUP($E113,'NEA Backsheet'!$D$5:$CB$183,O$9,FALSE))="","",(VLOOKUP($E113,'NEA Backsheet'!$D$5:$CB$183,O$9,FALSE))),"")</f>
        <v>6593.5640924753025</v>
      </c>
      <c r="P113" s="124">
        <f ca="1">IFERROR(IF((VLOOKUP($E113,'NEA Backsheet'!$D$5:$CB$183,P$9,FALSE))="","",(VLOOKUP($E113,'NEA Backsheet'!$D$5:$CB$183,P$9,FALSE))),"")</f>
        <v>6612.9786266869341</v>
      </c>
      <c r="Q113" s="121">
        <f ca="1">IFERROR(IF((VLOOKUP($E113,'NEA Backsheet'!$D$5:$CB$183,Q$9,FALSE))="","",(VLOOKUP($E113,'NEA Backsheet'!$D$5:$CB$183,Q$9,FALSE))),"")</f>
        <v>7024.8511021783215</v>
      </c>
      <c r="R113" s="123">
        <f ca="1">IFERROR(IF((VLOOKUP($E113,'NEA Backsheet'!$D$5:$CB$183,R$9,FALSE))="","",(VLOOKUP($E113,'NEA Backsheet'!$D$5:$CB$183,R$9,FALSE))),"")</f>
        <v>6922.737270183381</v>
      </c>
    </row>
    <row r="114" spans="1:18" ht="15" customHeight="1" x14ac:dyDescent="0.3">
      <c r="A114" s="57">
        <v>101</v>
      </c>
      <c r="B114" s="97" t="str">
        <f ca="1">IFERROR(IF((VLOOKUP($E114,'Org List'!$AJ$10:$AL$188,3,FALSE))="","",(VLOOKUP($E114,'Org List'!$AJ$10:$AL$188,3,FALSE))),"")</f>
        <v>Midlands and East of England Commissioning Region</v>
      </c>
      <c r="C114" s="98" t="str">
        <f ca="1">IFERROR(IF((VLOOKUP($E114,'Org List'!$AO$10:$AQ$188,3,FALSE))="","",(VLOOKUP($E114,'Org List'!$AO$10:$AQ$188,3,FALSE))),"")</f>
        <v>East Midlands Region</v>
      </c>
      <c r="D114" s="113" t="str">
        <f ca="1">IFERROR(IF((VLOOKUP($E114,'Org List'!$AT$10:$AV$188,3,FALSE))="","",(VLOOKUP($E114,'Org List'!$AT$10:$AV$188,3,FALSE))),"")</f>
        <v>NHS England Midlands And East (Central Midlands)</v>
      </c>
      <c r="E114" s="97" t="str">
        <f t="shared" ca="1" si="3"/>
        <v>E10000019</v>
      </c>
      <c r="F114" s="99" t="str">
        <f ca="1">IF(E114="","",VLOOKUP(E114,'Org List'!$J$9:$K$488,2,0))</f>
        <v>Lincolnshire</v>
      </c>
      <c r="G114" s="120">
        <f ca="1">IFERROR(IF((VLOOKUP($E114,'NEA Backsheet'!$D$5:$CB$183,G$9,FALSE))="","",(VLOOKUP($E114,'NEA Backsheet'!$D$5:$CB$183,G$9,FALSE))),"")</f>
        <v>4508.6393119091799</v>
      </c>
      <c r="H114" s="121">
        <f ca="1">IFERROR(IF((VLOOKUP($E114,'NEA Backsheet'!$D$5:$CB$183,H$9,FALSE))="","",(VLOOKUP($E114,'NEA Backsheet'!$D$5:$CB$183,H$9,FALSE))),"")</f>
        <v>4494.0077197673272</v>
      </c>
      <c r="I114" s="121">
        <f ca="1">IFERROR(IF((VLOOKUP($E114,'NEA Backsheet'!$D$5:$CB$183,I$9,FALSE))="","",(VLOOKUP($E114,'NEA Backsheet'!$D$5:$CB$183,I$9,FALSE))),"")</f>
        <v>5124.3164153286571</v>
      </c>
      <c r="J114" s="122">
        <f ca="1">IFERROR(IF((VLOOKUP($E114,'NEA Backsheet'!$D$5:$CB$183,J$9,FALSE))="","",(VLOOKUP($E114,'NEA Backsheet'!$D$5:$CB$183,J$9,FALSE))),"")</f>
        <v>4963.7867703495722</v>
      </c>
      <c r="K114" s="120">
        <f ca="1">IFERROR(IF((VLOOKUP($E114,'NEA Backsheet'!$D$5:$CB$183,K$9,FALSE))="","",(VLOOKUP($E114,'NEA Backsheet'!$D$5:$CB$183,K$9,FALSE))),"")</f>
        <v>14358.655660529759</v>
      </c>
      <c r="L114" s="121">
        <f ca="1">IFERROR(IF((VLOOKUP($E114,'NEA Backsheet'!$D$5:$CB$183,L$9,FALSE))="","",(VLOOKUP($E114,'NEA Backsheet'!$D$5:$CB$183,L$9,FALSE))),"")</f>
        <v>14403.650281231839</v>
      </c>
      <c r="M114" s="121">
        <f ca="1">IFERROR(IF((VLOOKUP($E114,'NEA Backsheet'!$D$5:$CB$183,M$9,FALSE))="","",(VLOOKUP($E114,'NEA Backsheet'!$D$5:$CB$183,M$9,FALSE))),"")</f>
        <v>14953.757308748021</v>
      </c>
      <c r="N114" s="123">
        <f ca="1">IFERROR(IF((VLOOKUP($E114,'NEA Backsheet'!$D$5:$CB$183,N$9,FALSE))="","",(VLOOKUP($E114,'NEA Backsheet'!$D$5:$CB$183,N$9,FALSE))),"")</f>
        <v>15389.658982351832</v>
      </c>
      <c r="O114" s="120">
        <f ca="1">IFERROR(IF((VLOOKUP($E114,'NEA Backsheet'!$D$5:$CB$183,O$9,FALSE))="","",(VLOOKUP($E114,'NEA Backsheet'!$D$5:$CB$183,O$9,FALSE))),"")</f>
        <v>18867.29497243894</v>
      </c>
      <c r="P114" s="124">
        <f ca="1">IFERROR(IF((VLOOKUP($E114,'NEA Backsheet'!$D$5:$CB$183,P$9,FALSE))="","",(VLOOKUP($E114,'NEA Backsheet'!$D$5:$CB$183,P$9,FALSE))),"")</f>
        <v>18897.658000999167</v>
      </c>
      <c r="Q114" s="121">
        <f ca="1">IFERROR(IF((VLOOKUP($E114,'NEA Backsheet'!$D$5:$CB$183,Q$9,FALSE))="","",(VLOOKUP($E114,'NEA Backsheet'!$D$5:$CB$183,Q$9,FALSE))),"")</f>
        <v>20078.073724076679</v>
      </c>
      <c r="R114" s="123">
        <f ca="1">IFERROR(IF((VLOOKUP($E114,'NEA Backsheet'!$D$5:$CB$183,R$9,FALSE))="","",(VLOOKUP($E114,'NEA Backsheet'!$D$5:$CB$183,R$9,FALSE))),"")</f>
        <v>20353.445752701402</v>
      </c>
    </row>
    <row r="115" spans="1:18" ht="15" customHeight="1" x14ac:dyDescent="0.3">
      <c r="A115" s="57">
        <v>102</v>
      </c>
      <c r="B115" s="97" t="str">
        <f ca="1">IFERROR(IF((VLOOKUP($E115,'Org List'!$AJ$10:$AL$188,3,FALSE))="","",(VLOOKUP($E115,'Org List'!$AJ$10:$AL$188,3,FALSE))),"")</f>
        <v>North of England Commissioning Region</v>
      </c>
      <c r="C115" s="98" t="str">
        <f ca="1">IFERROR(IF((VLOOKUP($E115,'Org List'!$AO$10:$AQ$188,3,FALSE))="","",(VLOOKUP($E115,'Org List'!$AO$10:$AQ$188,3,FALSE))),"")</f>
        <v>North West Region</v>
      </c>
      <c r="D115" s="113" t="str">
        <f ca="1">IFERROR(IF((VLOOKUP($E115,'Org List'!$AT$10:$AV$188,3,FALSE))="","",(VLOOKUP($E115,'Org List'!$AT$10:$AV$188,3,FALSE))),"")</f>
        <v>NHS England North (Cheshire And Merseyside)</v>
      </c>
      <c r="E115" s="97" t="str">
        <f t="shared" ca="1" si="3"/>
        <v>E08000012</v>
      </c>
      <c r="F115" s="99" t="str">
        <f ca="1">IF(E115="","",VLOOKUP(E115,'Org List'!$J$9:$K$488,2,0))</f>
        <v>Liverpool</v>
      </c>
      <c r="G115" s="120">
        <f ca="1">IFERROR(IF((VLOOKUP($E115,'NEA Backsheet'!$D$5:$CB$183,G$9,FALSE))="","",(VLOOKUP($E115,'NEA Backsheet'!$D$5:$CB$183,G$9,FALSE))),"")</f>
        <v>7142.2166326901197</v>
      </c>
      <c r="H115" s="121">
        <f ca="1">IFERROR(IF((VLOOKUP($E115,'NEA Backsheet'!$D$5:$CB$183,H$9,FALSE))="","",(VLOOKUP($E115,'NEA Backsheet'!$D$5:$CB$183,H$9,FALSE))),"")</f>
        <v>7426.2782867992246</v>
      </c>
      <c r="I115" s="121">
        <f ca="1">IFERROR(IF((VLOOKUP($E115,'NEA Backsheet'!$D$5:$CB$183,I$9,FALSE))="","",(VLOOKUP($E115,'NEA Backsheet'!$D$5:$CB$183,I$9,FALSE))),"")</f>
        <v>7540.964226608281</v>
      </c>
      <c r="J115" s="122">
        <f ca="1">IFERROR(IF((VLOOKUP($E115,'NEA Backsheet'!$D$5:$CB$183,J$9,FALSE))="","",(VLOOKUP($E115,'NEA Backsheet'!$D$5:$CB$183,J$9,FALSE))),"")</f>
        <v>7473.64596896288</v>
      </c>
      <c r="K115" s="120">
        <f ca="1">IFERROR(IF((VLOOKUP($E115,'NEA Backsheet'!$D$5:$CB$183,K$9,FALSE))="","",(VLOOKUP($E115,'NEA Backsheet'!$D$5:$CB$183,K$9,FALSE))),"")</f>
        <v>10657.083884095813</v>
      </c>
      <c r="L115" s="121">
        <f ca="1">IFERROR(IF((VLOOKUP($E115,'NEA Backsheet'!$D$5:$CB$183,L$9,FALSE))="","",(VLOOKUP($E115,'NEA Backsheet'!$D$5:$CB$183,L$9,FALSE))),"")</f>
        <v>10455.847675418205</v>
      </c>
      <c r="M115" s="121">
        <f ca="1">IFERROR(IF((VLOOKUP($E115,'NEA Backsheet'!$D$5:$CB$183,M$9,FALSE))="","",(VLOOKUP($E115,'NEA Backsheet'!$D$5:$CB$183,M$9,FALSE))),"")</f>
        <v>10891.005020294431</v>
      </c>
      <c r="N115" s="123">
        <f ca="1">IFERROR(IF((VLOOKUP($E115,'NEA Backsheet'!$D$5:$CB$183,N$9,FALSE))="","",(VLOOKUP($E115,'NEA Backsheet'!$D$5:$CB$183,N$9,FALSE))),"")</f>
        <v>10904.994423285549</v>
      </c>
      <c r="O115" s="120">
        <f ca="1">IFERROR(IF((VLOOKUP($E115,'NEA Backsheet'!$D$5:$CB$183,O$9,FALSE))="","",(VLOOKUP($E115,'NEA Backsheet'!$D$5:$CB$183,O$9,FALSE))),"")</f>
        <v>17799.300516785934</v>
      </c>
      <c r="P115" s="124">
        <f ca="1">IFERROR(IF((VLOOKUP($E115,'NEA Backsheet'!$D$5:$CB$183,P$9,FALSE))="","",(VLOOKUP($E115,'NEA Backsheet'!$D$5:$CB$183,P$9,FALSE))),"")</f>
        <v>17882.125962217429</v>
      </c>
      <c r="Q115" s="121">
        <f ca="1">IFERROR(IF((VLOOKUP($E115,'NEA Backsheet'!$D$5:$CB$183,Q$9,FALSE))="","",(VLOOKUP($E115,'NEA Backsheet'!$D$5:$CB$183,Q$9,FALSE))),"")</f>
        <v>18431.969246902714</v>
      </c>
      <c r="R115" s="123">
        <f ca="1">IFERROR(IF((VLOOKUP($E115,'NEA Backsheet'!$D$5:$CB$183,R$9,FALSE))="","",(VLOOKUP($E115,'NEA Backsheet'!$D$5:$CB$183,R$9,FALSE))),"")</f>
        <v>18378.640392248428</v>
      </c>
    </row>
    <row r="116" spans="1:18" ht="15" customHeight="1" x14ac:dyDescent="0.3">
      <c r="A116" s="57">
        <v>103</v>
      </c>
      <c r="B116" s="97" t="str">
        <f ca="1">IFERROR(IF((VLOOKUP($E116,'Org List'!$AJ$10:$AL$188,3,FALSE))="","",(VLOOKUP($E116,'Org List'!$AJ$10:$AL$188,3,FALSE))),"")</f>
        <v>Midlands and East of England Commissioning Region</v>
      </c>
      <c r="C116" s="98" t="str">
        <f ca="1">IFERROR(IF((VLOOKUP($E116,'Org List'!$AO$10:$AQ$188,3,FALSE))="","",(VLOOKUP($E116,'Org List'!$AO$10:$AQ$188,3,FALSE))),"")</f>
        <v>East Region</v>
      </c>
      <c r="D116" s="113" t="str">
        <f ca="1">IFERROR(IF((VLOOKUP($E116,'Org List'!$AT$10:$AV$188,3,FALSE))="","",(VLOOKUP($E116,'Org List'!$AT$10:$AV$188,3,FALSE))),"")</f>
        <v>NHS England Midlands And East (Central Midlands)</v>
      </c>
      <c r="E116" s="97" t="str">
        <f t="shared" ca="1" si="3"/>
        <v>E06000032</v>
      </c>
      <c r="F116" s="99" t="str">
        <f ca="1">IF(E116="","",VLOOKUP(E116,'Org List'!$J$9:$K$488,2,0))</f>
        <v>Luton</v>
      </c>
      <c r="G116" s="120">
        <f ca="1">IFERROR(IF((VLOOKUP($E116,'NEA Backsheet'!$D$5:$CB$183,G$9,FALSE))="","",(VLOOKUP($E116,'NEA Backsheet'!$D$5:$CB$183,G$9,FALSE))),"")</f>
        <v>2577.6071068288402</v>
      </c>
      <c r="H116" s="121">
        <f ca="1">IFERROR(IF((VLOOKUP($E116,'NEA Backsheet'!$D$5:$CB$183,H$9,FALSE))="","",(VLOOKUP($E116,'NEA Backsheet'!$D$5:$CB$183,H$9,FALSE))),"")</f>
        <v>2616.4414063796057</v>
      </c>
      <c r="I116" s="121">
        <f ca="1">IFERROR(IF((VLOOKUP($E116,'NEA Backsheet'!$D$5:$CB$183,I$9,FALSE))="","",(VLOOKUP($E116,'NEA Backsheet'!$D$5:$CB$183,I$9,FALSE))),"")</f>
        <v>3012.3666186892469</v>
      </c>
      <c r="J116" s="122">
        <f ca="1">IFERROR(IF((VLOOKUP($E116,'NEA Backsheet'!$D$5:$CB$183,J$9,FALSE))="","",(VLOOKUP($E116,'NEA Backsheet'!$D$5:$CB$183,J$9,FALSE))),"")</f>
        <v>2932.3694682926662</v>
      </c>
      <c r="K116" s="120">
        <f ca="1">IFERROR(IF((VLOOKUP($E116,'NEA Backsheet'!$D$5:$CB$183,K$9,FALSE))="","",(VLOOKUP($E116,'NEA Backsheet'!$D$5:$CB$183,K$9,FALSE))),"")</f>
        <v>4354.1372650607555</v>
      </c>
      <c r="L116" s="121">
        <f ca="1">IFERROR(IF((VLOOKUP($E116,'NEA Backsheet'!$D$5:$CB$183,L$9,FALSE))="","",(VLOOKUP($E116,'NEA Backsheet'!$D$5:$CB$183,L$9,FALSE))),"")</f>
        <v>4430.1242134525201</v>
      </c>
      <c r="M116" s="121">
        <f ca="1">IFERROR(IF((VLOOKUP($E116,'NEA Backsheet'!$D$5:$CB$183,M$9,FALSE))="","",(VLOOKUP($E116,'NEA Backsheet'!$D$5:$CB$183,M$9,FALSE))),"")</f>
        <v>4697.958378078165</v>
      </c>
      <c r="N116" s="123">
        <f ca="1">IFERROR(IF((VLOOKUP($E116,'NEA Backsheet'!$D$5:$CB$183,N$9,FALSE))="","",(VLOOKUP($E116,'NEA Backsheet'!$D$5:$CB$183,N$9,FALSE))),"")</f>
        <v>4929.1069774588595</v>
      </c>
      <c r="O116" s="120">
        <f ca="1">IFERROR(IF((VLOOKUP($E116,'NEA Backsheet'!$D$5:$CB$183,O$9,FALSE))="","",(VLOOKUP($E116,'NEA Backsheet'!$D$5:$CB$183,O$9,FALSE))),"")</f>
        <v>6931.7443718895956</v>
      </c>
      <c r="P116" s="124">
        <f ca="1">IFERROR(IF((VLOOKUP($E116,'NEA Backsheet'!$D$5:$CB$183,P$9,FALSE))="","",(VLOOKUP($E116,'NEA Backsheet'!$D$5:$CB$183,P$9,FALSE))),"")</f>
        <v>7046.5656198321258</v>
      </c>
      <c r="Q116" s="121">
        <f ca="1">IFERROR(IF((VLOOKUP($E116,'NEA Backsheet'!$D$5:$CB$183,Q$9,FALSE))="","",(VLOOKUP($E116,'NEA Backsheet'!$D$5:$CB$183,Q$9,FALSE))),"")</f>
        <v>7710.3249967674119</v>
      </c>
      <c r="R116" s="123">
        <f ca="1">IFERROR(IF((VLOOKUP($E116,'NEA Backsheet'!$D$5:$CB$183,R$9,FALSE))="","",(VLOOKUP($E116,'NEA Backsheet'!$D$5:$CB$183,R$9,FALSE))),"")</f>
        <v>7861.4764457515257</v>
      </c>
    </row>
    <row r="117" spans="1:18" ht="15" customHeight="1" x14ac:dyDescent="0.3">
      <c r="A117" s="57">
        <v>104</v>
      </c>
      <c r="B117" s="97" t="str">
        <f ca="1">IFERROR(IF((VLOOKUP($E117,'Org List'!$AJ$10:$AL$188,3,FALSE))="","",(VLOOKUP($E117,'Org List'!$AJ$10:$AL$188,3,FALSE))),"")</f>
        <v>North of England Commissioning Region</v>
      </c>
      <c r="C117" s="98" t="str">
        <f ca="1">IFERROR(IF((VLOOKUP($E117,'Org List'!$AO$10:$AQ$188,3,FALSE))="","",(VLOOKUP($E117,'Org List'!$AO$10:$AQ$188,3,FALSE))),"")</f>
        <v>North West Region</v>
      </c>
      <c r="D117" s="113" t="str">
        <f ca="1">IFERROR(IF((VLOOKUP($E117,'Org List'!$AT$10:$AV$188,3,FALSE))="","",(VLOOKUP($E117,'Org List'!$AT$10:$AV$188,3,FALSE))),"")</f>
        <v>NHS England North (Greater Manchester)</v>
      </c>
      <c r="E117" s="97" t="str">
        <f t="shared" ca="1" si="3"/>
        <v>E08000003</v>
      </c>
      <c r="F117" s="99" t="str">
        <f ca="1">IF(E117="","",VLOOKUP(E117,'Org List'!$J$9:$K$488,2,0))</f>
        <v>Manchester</v>
      </c>
      <c r="G117" s="120">
        <f ca="1">IFERROR(IF((VLOOKUP($E117,'NEA Backsheet'!$D$5:$CB$183,G$9,FALSE))="","",(VLOOKUP($E117,'NEA Backsheet'!$D$5:$CB$183,G$9,FALSE))),"")</f>
        <v>6664.6877652137482</v>
      </c>
      <c r="H117" s="121">
        <f ca="1">IFERROR(IF((VLOOKUP($E117,'NEA Backsheet'!$D$5:$CB$183,H$9,FALSE))="","",(VLOOKUP($E117,'NEA Backsheet'!$D$5:$CB$183,H$9,FALSE))),"")</f>
        <v>6835.8697086427874</v>
      </c>
      <c r="I117" s="121">
        <f ca="1">IFERROR(IF((VLOOKUP($E117,'NEA Backsheet'!$D$5:$CB$183,I$9,FALSE))="","",(VLOOKUP($E117,'NEA Backsheet'!$D$5:$CB$183,I$9,FALSE))),"")</f>
        <v>7187.4915574338183</v>
      </c>
      <c r="J117" s="122">
        <f ca="1">IFERROR(IF((VLOOKUP($E117,'NEA Backsheet'!$D$5:$CB$183,J$9,FALSE))="","",(VLOOKUP($E117,'NEA Backsheet'!$D$5:$CB$183,J$9,FALSE))),"")</f>
        <v>7342.6715569284925</v>
      </c>
      <c r="K117" s="120">
        <f ca="1">IFERROR(IF((VLOOKUP($E117,'NEA Backsheet'!$D$5:$CB$183,K$9,FALSE))="","",(VLOOKUP($E117,'NEA Backsheet'!$D$5:$CB$183,K$9,FALSE))),"")</f>
        <v>10524.601055781903</v>
      </c>
      <c r="L117" s="121">
        <f ca="1">IFERROR(IF((VLOOKUP($E117,'NEA Backsheet'!$D$5:$CB$183,L$9,FALSE))="","",(VLOOKUP($E117,'NEA Backsheet'!$D$5:$CB$183,L$9,FALSE))),"")</f>
        <v>10586.041335492058</v>
      </c>
      <c r="M117" s="121">
        <f ca="1">IFERROR(IF((VLOOKUP($E117,'NEA Backsheet'!$D$5:$CB$183,M$9,FALSE))="","",(VLOOKUP($E117,'NEA Backsheet'!$D$5:$CB$183,M$9,FALSE))),"")</f>
        <v>10967.567521120969</v>
      </c>
      <c r="N117" s="123">
        <f ca="1">IFERROR(IF((VLOOKUP($E117,'NEA Backsheet'!$D$5:$CB$183,N$9,FALSE))="","",(VLOOKUP($E117,'NEA Backsheet'!$D$5:$CB$183,N$9,FALSE))),"")</f>
        <v>10824.379204395971</v>
      </c>
      <c r="O117" s="120">
        <f ca="1">IFERROR(IF((VLOOKUP($E117,'NEA Backsheet'!$D$5:$CB$183,O$9,FALSE))="","",(VLOOKUP($E117,'NEA Backsheet'!$D$5:$CB$183,O$9,FALSE))),"")</f>
        <v>17189.288820995651</v>
      </c>
      <c r="P117" s="124">
        <f ca="1">IFERROR(IF((VLOOKUP($E117,'NEA Backsheet'!$D$5:$CB$183,P$9,FALSE))="","",(VLOOKUP($E117,'NEA Backsheet'!$D$5:$CB$183,P$9,FALSE))),"")</f>
        <v>17421.911044134846</v>
      </c>
      <c r="Q117" s="121">
        <f ca="1">IFERROR(IF((VLOOKUP($E117,'NEA Backsheet'!$D$5:$CB$183,Q$9,FALSE))="","",(VLOOKUP($E117,'NEA Backsheet'!$D$5:$CB$183,Q$9,FALSE))),"")</f>
        <v>18155.059078554787</v>
      </c>
      <c r="R117" s="123">
        <f ca="1">IFERROR(IF((VLOOKUP($E117,'NEA Backsheet'!$D$5:$CB$183,R$9,FALSE))="","",(VLOOKUP($E117,'NEA Backsheet'!$D$5:$CB$183,R$9,FALSE))),"")</f>
        <v>18167.050761324463</v>
      </c>
    </row>
    <row r="118" spans="1:18" ht="15" customHeight="1" x14ac:dyDescent="0.3">
      <c r="A118" s="57">
        <v>105</v>
      </c>
      <c r="B118" s="97" t="str">
        <f ca="1">IFERROR(IF((VLOOKUP($E118,'Org List'!$AJ$10:$AL$188,3,FALSE))="","",(VLOOKUP($E118,'Org List'!$AJ$10:$AL$188,3,FALSE))),"")</f>
        <v>South East England Commissioning Region</v>
      </c>
      <c r="C118" s="98" t="str">
        <f ca="1">IFERROR(IF((VLOOKUP($E118,'Org List'!$AO$10:$AQ$188,3,FALSE))="","",(VLOOKUP($E118,'Org List'!$AO$10:$AQ$188,3,FALSE))),"")</f>
        <v>South East Region</v>
      </c>
      <c r="D118" s="113" t="str">
        <f ca="1">IFERROR(IF((VLOOKUP($E118,'Org List'!$AT$10:$AV$188,3,FALSE))="","",(VLOOKUP($E118,'Org List'!$AT$10:$AV$188,3,FALSE))),"")</f>
        <v>NHS England South East (Kent, Surrey and Sussex)</v>
      </c>
      <c r="E118" s="97" t="str">
        <f t="shared" ca="1" si="3"/>
        <v>E06000035</v>
      </c>
      <c r="F118" s="99" t="str">
        <f ca="1">IF(E118="","",VLOOKUP(E118,'Org List'!$J$9:$K$488,2,0))</f>
        <v>Medway</v>
      </c>
      <c r="G118" s="120">
        <f ca="1">IFERROR(IF((VLOOKUP($E118,'NEA Backsheet'!$D$5:$CB$183,G$9,FALSE))="","",(VLOOKUP($E118,'NEA Backsheet'!$D$5:$CB$183,G$9,FALSE))),"")</f>
        <v>2369.9748500427177</v>
      </c>
      <c r="H118" s="121">
        <f ca="1">IFERROR(IF((VLOOKUP($E118,'NEA Backsheet'!$D$5:$CB$183,H$9,FALSE))="","",(VLOOKUP($E118,'NEA Backsheet'!$D$5:$CB$183,H$9,FALSE))),"")</f>
        <v>2277.5699204312336</v>
      </c>
      <c r="I118" s="121">
        <f ca="1">IFERROR(IF((VLOOKUP($E118,'NEA Backsheet'!$D$5:$CB$183,I$9,FALSE))="","",(VLOOKUP($E118,'NEA Backsheet'!$D$5:$CB$183,I$9,FALSE))),"")</f>
        <v>2757.1359501398779</v>
      </c>
      <c r="J118" s="122">
        <f ca="1">IFERROR(IF((VLOOKUP($E118,'NEA Backsheet'!$D$5:$CB$183,J$9,FALSE))="","",(VLOOKUP($E118,'NEA Backsheet'!$D$5:$CB$183,J$9,FALSE))),"")</f>
        <v>2501.339372550251</v>
      </c>
      <c r="K118" s="120">
        <f ca="1">IFERROR(IF((VLOOKUP($E118,'NEA Backsheet'!$D$5:$CB$183,K$9,FALSE))="","",(VLOOKUP($E118,'NEA Backsheet'!$D$5:$CB$183,K$9,FALSE))),"")</f>
        <v>4774.4369482056436</v>
      </c>
      <c r="L118" s="121">
        <f ca="1">IFERROR(IF((VLOOKUP($E118,'NEA Backsheet'!$D$5:$CB$183,L$9,FALSE))="","",(VLOOKUP($E118,'NEA Backsheet'!$D$5:$CB$183,L$9,FALSE))),"")</f>
        <v>4996.504346054654</v>
      </c>
      <c r="M118" s="121">
        <f ca="1">IFERROR(IF((VLOOKUP($E118,'NEA Backsheet'!$D$5:$CB$183,M$9,FALSE))="","",(VLOOKUP($E118,'NEA Backsheet'!$D$5:$CB$183,M$9,FALSE))),"")</f>
        <v>4788.3328372001561</v>
      </c>
      <c r="N118" s="123">
        <f ca="1">IFERROR(IF((VLOOKUP($E118,'NEA Backsheet'!$D$5:$CB$183,N$9,FALSE))="","",(VLOOKUP($E118,'NEA Backsheet'!$D$5:$CB$183,N$9,FALSE))),"")</f>
        <v>4570.1065467975295</v>
      </c>
      <c r="O118" s="120">
        <f ca="1">IFERROR(IF((VLOOKUP($E118,'NEA Backsheet'!$D$5:$CB$183,O$9,FALSE))="","",(VLOOKUP($E118,'NEA Backsheet'!$D$5:$CB$183,O$9,FALSE))),"")</f>
        <v>7144.4117982483613</v>
      </c>
      <c r="P118" s="124">
        <f ca="1">IFERROR(IF((VLOOKUP($E118,'NEA Backsheet'!$D$5:$CB$183,P$9,FALSE))="","",(VLOOKUP($E118,'NEA Backsheet'!$D$5:$CB$183,P$9,FALSE))),"")</f>
        <v>7274.0742664858881</v>
      </c>
      <c r="Q118" s="121">
        <f ca="1">IFERROR(IF((VLOOKUP($E118,'NEA Backsheet'!$D$5:$CB$183,Q$9,FALSE))="","",(VLOOKUP($E118,'NEA Backsheet'!$D$5:$CB$183,Q$9,FALSE))),"")</f>
        <v>7545.4687873400344</v>
      </c>
      <c r="R118" s="123">
        <f ca="1">IFERROR(IF((VLOOKUP($E118,'NEA Backsheet'!$D$5:$CB$183,R$9,FALSE))="","",(VLOOKUP($E118,'NEA Backsheet'!$D$5:$CB$183,R$9,FALSE))),"")</f>
        <v>7071.4459193477805</v>
      </c>
    </row>
    <row r="119" spans="1:18" ht="15" customHeight="1" x14ac:dyDescent="0.3">
      <c r="A119" s="57">
        <v>106</v>
      </c>
      <c r="B119" s="97" t="str">
        <f ca="1">IFERROR(IF((VLOOKUP($E119,'Org List'!$AJ$10:$AL$188,3,FALSE))="","",(VLOOKUP($E119,'Org List'!$AJ$10:$AL$188,3,FALSE))),"")</f>
        <v>London Commissioning Region</v>
      </c>
      <c r="C119" s="98" t="str">
        <f ca="1">IFERROR(IF((VLOOKUP($E119,'Org List'!$AO$10:$AQ$188,3,FALSE))="","",(VLOOKUP($E119,'Org List'!$AO$10:$AQ$188,3,FALSE))),"")</f>
        <v>London Region</v>
      </c>
      <c r="D119" s="113" t="str">
        <f ca="1">IFERROR(IF((VLOOKUP($E119,'Org List'!$AT$10:$AV$188,3,FALSE))="","",(VLOOKUP($E119,'Org List'!$AT$10:$AV$188,3,FALSE))),"")</f>
        <v>NHS England London</v>
      </c>
      <c r="E119" s="97" t="str">
        <f t="shared" ca="1" si="3"/>
        <v>E09000024</v>
      </c>
      <c r="F119" s="99" t="str">
        <f ca="1">IF(E119="","",VLOOKUP(E119,'Org List'!$J$9:$K$488,2,0))</f>
        <v>Merton</v>
      </c>
      <c r="G119" s="120">
        <f ca="1">IFERROR(IF((VLOOKUP($E119,'NEA Backsheet'!$D$5:$CB$183,G$9,FALSE))="","",(VLOOKUP($E119,'NEA Backsheet'!$D$5:$CB$183,G$9,FALSE))),"")</f>
        <v>2025.7406721406985</v>
      </c>
      <c r="H119" s="121">
        <f ca="1">IFERROR(IF((VLOOKUP($E119,'NEA Backsheet'!$D$5:$CB$183,H$9,FALSE))="","",(VLOOKUP($E119,'NEA Backsheet'!$D$5:$CB$183,H$9,FALSE))),"")</f>
        <v>2098.7980217979648</v>
      </c>
      <c r="I119" s="121">
        <f ca="1">IFERROR(IF((VLOOKUP($E119,'NEA Backsheet'!$D$5:$CB$183,I$9,FALSE))="","",(VLOOKUP($E119,'NEA Backsheet'!$D$5:$CB$183,I$9,FALSE))),"")</f>
        <v>2243.8928412335104</v>
      </c>
      <c r="J119" s="122">
        <f ca="1">IFERROR(IF((VLOOKUP($E119,'NEA Backsheet'!$D$5:$CB$183,J$9,FALSE))="","",(VLOOKUP($E119,'NEA Backsheet'!$D$5:$CB$183,J$9,FALSE))),"")</f>
        <v>2401.0866401101634</v>
      </c>
      <c r="K119" s="120">
        <f ca="1">IFERROR(IF((VLOOKUP($E119,'NEA Backsheet'!$D$5:$CB$183,K$9,FALSE))="","",(VLOOKUP($E119,'NEA Backsheet'!$D$5:$CB$183,K$9,FALSE))),"")</f>
        <v>3387.7652240969551</v>
      </c>
      <c r="L119" s="121">
        <f ca="1">IFERROR(IF((VLOOKUP($E119,'NEA Backsheet'!$D$5:$CB$183,L$9,FALSE))="","",(VLOOKUP($E119,'NEA Backsheet'!$D$5:$CB$183,L$9,FALSE))),"")</f>
        <v>3238.324553486525</v>
      </c>
      <c r="M119" s="121">
        <f ca="1">IFERROR(IF((VLOOKUP($E119,'NEA Backsheet'!$D$5:$CB$183,M$9,FALSE))="","",(VLOOKUP($E119,'NEA Backsheet'!$D$5:$CB$183,M$9,FALSE))),"")</f>
        <v>3456.3048658163971</v>
      </c>
      <c r="N119" s="123">
        <f ca="1">IFERROR(IF((VLOOKUP($E119,'NEA Backsheet'!$D$5:$CB$183,N$9,FALSE))="","",(VLOOKUP($E119,'NEA Backsheet'!$D$5:$CB$183,N$9,FALSE))),"")</f>
        <v>3447.7099556647295</v>
      </c>
      <c r="O119" s="120">
        <f ca="1">IFERROR(IF((VLOOKUP($E119,'NEA Backsheet'!$D$5:$CB$183,O$9,FALSE))="","",(VLOOKUP($E119,'NEA Backsheet'!$D$5:$CB$183,O$9,FALSE))),"")</f>
        <v>5413.5058962376534</v>
      </c>
      <c r="P119" s="124">
        <f ca="1">IFERROR(IF((VLOOKUP($E119,'NEA Backsheet'!$D$5:$CB$183,P$9,FALSE))="","",(VLOOKUP($E119,'NEA Backsheet'!$D$5:$CB$183,P$9,FALSE))),"")</f>
        <v>5337.1225752844894</v>
      </c>
      <c r="Q119" s="121">
        <f ca="1">IFERROR(IF((VLOOKUP($E119,'NEA Backsheet'!$D$5:$CB$183,Q$9,FALSE))="","",(VLOOKUP($E119,'NEA Backsheet'!$D$5:$CB$183,Q$9,FALSE))),"")</f>
        <v>5700.197707049907</v>
      </c>
      <c r="R119" s="123">
        <f ca="1">IFERROR(IF((VLOOKUP($E119,'NEA Backsheet'!$D$5:$CB$183,R$9,FALSE))="","",(VLOOKUP($E119,'NEA Backsheet'!$D$5:$CB$183,R$9,FALSE))),"")</f>
        <v>5848.7965957748929</v>
      </c>
    </row>
    <row r="120" spans="1:18" ht="15" customHeight="1" x14ac:dyDescent="0.3">
      <c r="A120" s="57">
        <v>107</v>
      </c>
      <c r="B120" s="97" t="str">
        <f ca="1">IFERROR(IF((VLOOKUP($E120,'Org List'!$AJ$10:$AL$188,3,FALSE))="","",(VLOOKUP($E120,'Org List'!$AJ$10:$AL$188,3,FALSE))),"")</f>
        <v>North of England Commissioning Region</v>
      </c>
      <c r="C120" s="98" t="str">
        <f ca="1">IFERROR(IF((VLOOKUP($E120,'Org List'!$AO$10:$AQ$188,3,FALSE))="","",(VLOOKUP($E120,'Org List'!$AO$10:$AQ$188,3,FALSE))),"")</f>
        <v>North East Region</v>
      </c>
      <c r="D120" s="113" t="str">
        <f ca="1">IFERROR(IF((VLOOKUP($E120,'Org List'!$AT$10:$AV$188,3,FALSE))="","",(VLOOKUP($E120,'Org List'!$AT$10:$AV$188,3,FALSE))),"")</f>
        <v>NHS England North (Cumbria And North East)</v>
      </c>
      <c r="E120" s="97" t="str">
        <f t="shared" ca="1" si="3"/>
        <v>E06000002</v>
      </c>
      <c r="F120" s="99" t="str">
        <f ca="1">IF(E120="","",VLOOKUP(E120,'Org List'!$J$9:$K$488,2,0))</f>
        <v>Middlesbrough</v>
      </c>
      <c r="G120" s="120">
        <f ca="1">IFERROR(IF((VLOOKUP($E120,'NEA Backsheet'!$D$5:$CB$183,G$9,FALSE))="","",(VLOOKUP($E120,'NEA Backsheet'!$D$5:$CB$183,G$9,FALSE))),"")</f>
        <v>1918.2509338465829</v>
      </c>
      <c r="H120" s="121">
        <f ca="1">IFERROR(IF((VLOOKUP($E120,'NEA Backsheet'!$D$5:$CB$183,H$9,FALSE))="","",(VLOOKUP($E120,'NEA Backsheet'!$D$5:$CB$183,H$9,FALSE))),"")</f>
        <v>1887.2275944859507</v>
      </c>
      <c r="I120" s="121">
        <f ca="1">IFERROR(IF((VLOOKUP($E120,'NEA Backsheet'!$D$5:$CB$183,I$9,FALSE))="","",(VLOOKUP($E120,'NEA Backsheet'!$D$5:$CB$183,I$9,FALSE))),"")</f>
        <v>2009.5476408899208</v>
      </c>
      <c r="J120" s="122">
        <f ca="1">IFERROR(IF((VLOOKUP($E120,'NEA Backsheet'!$D$5:$CB$183,J$9,FALSE))="","",(VLOOKUP($E120,'NEA Backsheet'!$D$5:$CB$183,J$9,FALSE))),"")</f>
        <v>1946.1384946038638</v>
      </c>
      <c r="K120" s="120">
        <f ca="1">IFERROR(IF((VLOOKUP($E120,'NEA Backsheet'!$D$5:$CB$183,K$9,FALSE))="","",(VLOOKUP($E120,'NEA Backsheet'!$D$5:$CB$183,K$9,FALSE))),"")</f>
        <v>2941.4751072873237</v>
      </c>
      <c r="L120" s="121">
        <f ca="1">IFERROR(IF((VLOOKUP($E120,'NEA Backsheet'!$D$5:$CB$183,L$9,FALSE))="","",(VLOOKUP($E120,'NEA Backsheet'!$D$5:$CB$183,L$9,FALSE))),"")</f>
        <v>2931.7632307624153</v>
      </c>
      <c r="M120" s="121">
        <f ca="1">IFERROR(IF((VLOOKUP($E120,'NEA Backsheet'!$D$5:$CB$183,M$9,FALSE))="","",(VLOOKUP($E120,'NEA Backsheet'!$D$5:$CB$183,M$9,FALSE))),"")</f>
        <v>3097.3108554859095</v>
      </c>
      <c r="N120" s="123">
        <f ca="1">IFERROR(IF((VLOOKUP($E120,'NEA Backsheet'!$D$5:$CB$183,N$9,FALSE))="","",(VLOOKUP($E120,'NEA Backsheet'!$D$5:$CB$183,N$9,FALSE))),"")</f>
        <v>3275.1733345401472</v>
      </c>
      <c r="O120" s="120">
        <f ca="1">IFERROR(IF((VLOOKUP($E120,'NEA Backsheet'!$D$5:$CB$183,O$9,FALSE))="","",(VLOOKUP($E120,'NEA Backsheet'!$D$5:$CB$183,O$9,FALSE))),"")</f>
        <v>4859.7260411339066</v>
      </c>
      <c r="P120" s="124">
        <f ca="1">IFERROR(IF((VLOOKUP($E120,'NEA Backsheet'!$D$5:$CB$183,P$9,FALSE))="","",(VLOOKUP($E120,'NEA Backsheet'!$D$5:$CB$183,P$9,FALSE))),"")</f>
        <v>4818.9908252483656</v>
      </c>
      <c r="Q120" s="121">
        <f ca="1">IFERROR(IF((VLOOKUP($E120,'NEA Backsheet'!$D$5:$CB$183,Q$9,FALSE))="","",(VLOOKUP($E120,'NEA Backsheet'!$D$5:$CB$183,Q$9,FALSE))),"")</f>
        <v>5106.8584963758303</v>
      </c>
      <c r="R120" s="123">
        <f ca="1">IFERROR(IF((VLOOKUP($E120,'NEA Backsheet'!$D$5:$CB$183,R$9,FALSE))="","",(VLOOKUP($E120,'NEA Backsheet'!$D$5:$CB$183,R$9,FALSE))),"")</f>
        <v>5221.3118291440114</v>
      </c>
    </row>
    <row r="121" spans="1:18" ht="15" customHeight="1" x14ac:dyDescent="0.3">
      <c r="A121" s="57">
        <v>108</v>
      </c>
      <c r="B121" s="97" t="str">
        <f ca="1">IFERROR(IF((VLOOKUP($E121,'Org List'!$AJ$10:$AL$188,3,FALSE))="","",(VLOOKUP($E121,'Org List'!$AJ$10:$AL$188,3,FALSE))),"")</f>
        <v>Midlands and East of England Commissioning Region</v>
      </c>
      <c r="C121" s="98" t="str">
        <f ca="1">IFERROR(IF((VLOOKUP($E121,'Org List'!$AO$10:$AQ$188,3,FALSE))="","",(VLOOKUP($E121,'Org List'!$AO$10:$AQ$188,3,FALSE))),"")</f>
        <v>South East Region</v>
      </c>
      <c r="D121" s="113" t="str">
        <f ca="1">IFERROR(IF((VLOOKUP($E121,'Org List'!$AT$10:$AV$188,3,FALSE))="","",(VLOOKUP($E121,'Org List'!$AT$10:$AV$188,3,FALSE))),"")</f>
        <v>NHS England Midlands And East (Central Midlands)</v>
      </c>
      <c r="E121" s="97" t="str">
        <f t="shared" ca="1" si="3"/>
        <v>E06000042</v>
      </c>
      <c r="F121" s="99" t="str">
        <f ca="1">IF(E121="","",VLOOKUP(E121,'Org List'!$J$9:$K$488,2,0))</f>
        <v>Milton Keynes</v>
      </c>
      <c r="G121" s="120">
        <f ca="1">IFERROR(IF((VLOOKUP($E121,'NEA Backsheet'!$D$5:$CB$183,G$9,FALSE))="","",(VLOOKUP($E121,'NEA Backsheet'!$D$5:$CB$183,G$9,FALSE))),"")</f>
        <v>3035.5357524214287</v>
      </c>
      <c r="H121" s="121">
        <f ca="1">IFERROR(IF((VLOOKUP($E121,'NEA Backsheet'!$D$5:$CB$183,H$9,FALSE))="","",(VLOOKUP($E121,'NEA Backsheet'!$D$5:$CB$183,H$9,FALSE))),"")</f>
        <v>3410.7421637056086</v>
      </c>
      <c r="I121" s="121">
        <f ca="1">IFERROR(IF((VLOOKUP($E121,'NEA Backsheet'!$D$5:$CB$183,I$9,FALSE))="","",(VLOOKUP($E121,'NEA Backsheet'!$D$5:$CB$183,I$9,FALSE))),"")</f>
        <v>3958.478917453459</v>
      </c>
      <c r="J121" s="122">
        <f ca="1">IFERROR(IF((VLOOKUP($E121,'NEA Backsheet'!$D$5:$CB$183,J$9,FALSE))="","",(VLOOKUP($E121,'NEA Backsheet'!$D$5:$CB$183,J$9,FALSE))),"")</f>
        <v>2636.044221388227</v>
      </c>
      <c r="K121" s="120">
        <f ca="1">IFERROR(IF((VLOOKUP($E121,'NEA Backsheet'!$D$5:$CB$183,K$9,FALSE))="","",(VLOOKUP($E121,'NEA Backsheet'!$D$5:$CB$183,K$9,FALSE))),"")</f>
        <v>4997.2021099420817</v>
      </c>
      <c r="L121" s="121">
        <f ca="1">IFERROR(IF((VLOOKUP($E121,'NEA Backsheet'!$D$5:$CB$183,L$9,FALSE))="","",(VLOOKUP($E121,'NEA Backsheet'!$D$5:$CB$183,L$9,FALSE))),"")</f>
        <v>4843.1910116416238</v>
      </c>
      <c r="M121" s="121">
        <f ca="1">IFERROR(IF((VLOOKUP($E121,'NEA Backsheet'!$D$5:$CB$183,M$9,FALSE))="","",(VLOOKUP($E121,'NEA Backsheet'!$D$5:$CB$183,M$9,FALSE))),"")</f>
        <v>5424.0030992027423</v>
      </c>
      <c r="N121" s="123">
        <f ca="1">IFERROR(IF((VLOOKUP($E121,'NEA Backsheet'!$D$5:$CB$183,N$9,FALSE))="","",(VLOOKUP($E121,'NEA Backsheet'!$D$5:$CB$183,N$9,FALSE))),"")</f>
        <v>4957.5711518508151</v>
      </c>
      <c r="O121" s="120">
        <f ca="1">IFERROR(IF((VLOOKUP($E121,'NEA Backsheet'!$D$5:$CB$183,O$9,FALSE))="","",(VLOOKUP($E121,'NEA Backsheet'!$D$5:$CB$183,O$9,FALSE))),"")</f>
        <v>8032.7378623635104</v>
      </c>
      <c r="P121" s="124">
        <f ca="1">IFERROR(IF((VLOOKUP($E121,'NEA Backsheet'!$D$5:$CB$183,P$9,FALSE))="","",(VLOOKUP($E121,'NEA Backsheet'!$D$5:$CB$183,P$9,FALSE))),"")</f>
        <v>8253.9331753472325</v>
      </c>
      <c r="Q121" s="121">
        <f ca="1">IFERROR(IF((VLOOKUP($E121,'NEA Backsheet'!$D$5:$CB$183,Q$9,FALSE))="","",(VLOOKUP($E121,'NEA Backsheet'!$D$5:$CB$183,Q$9,FALSE))),"")</f>
        <v>9382.4820166562022</v>
      </c>
      <c r="R121" s="123">
        <f ca="1">IFERROR(IF((VLOOKUP($E121,'NEA Backsheet'!$D$5:$CB$183,R$9,FALSE))="","",(VLOOKUP($E121,'NEA Backsheet'!$D$5:$CB$183,R$9,FALSE))),"")</f>
        <v>7593.6153732390421</v>
      </c>
    </row>
    <row r="122" spans="1:18" ht="15" customHeight="1" x14ac:dyDescent="0.3">
      <c r="A122" s="57">
        <v>109</v>
      </c>
      <c r="B122" s="97" t="str">
        <f ca="1">IFERROR(IF((VLOOKUP($E122,'Org List'!$AJ$10:$AL$188,3,FALSE))="","",(VLOOKUP($E122,'Org List'!$AJ$10:$AL$188,3,FALSE))),"")</f>
        <v>North of England Commissioning Region</v>
      </c>
      <c r="C122" s="98" t="str">
        <f ca="1">IFERROR(IF((VLOOKUP($E122,'Org List'!$AO$10:$AQ$188,3,FALSE))="","",(VLOOKUP($E122,'Org List'!$AO$10:$AQ$188,3,FALSE))),"")</f>
        <v>North East Region</v>
      </c>
      <c r="D122" s="113" t="str">
        <f ca="1">IFERROR(IF((VLOOKUP($E122,'Org List'!$AT$10:$AV$188,3,FALSE))="","",(VLOOKUP($E122,'Org List'!$AT$10:$AV$188,3,FALSE))),"")</f>
        <v>NHS England North (Cumbria And North East)</v>
      </c>
      <c r="E122" s="97" t="str">
        <f t="shared" ca="1" si="3"/>
        <v>E08000021</v>
      </c>
      <c r="F122" s="99" t="str">
        <f ca="1">IF(E122="","",VLOOKUP(E122,'Org List'!$J$9:$K$488,2,0))</f>
        <v>Newcastle upon Tyne</v>
      </c>
      <c r="G122" s="120">
        <f ca="1">IFERROR(IF((VLOOKUP($E122,'NEA Backsheet'!$D$5:$CB$183,G$9,FALSE))="","",(VLOOKUP($E122,'NEA Backsheet'!$D$5:$CB$183,G$9,FALSE))),"")</f>
        <v>2189.3682664278481</v>
      </c>
      <c r="H122" s="121">
        <f ca="1">IFERROR(IF((VLOOKUP($E122,'NEA Backsheet'!$D$5:$CB$183,H$9,FALSE))="","",(VLOOKUP($E122,'NEA Backsheet'!$D$5:$CB$183,H$9,FALSE))),"")</f>
        <v>2274.0132093724151</v>
      </c>
      <c r="I122" s="121">
        <f ca="1">IFERROR(IF((VLOOKUP($E122,'NEA Backsheet'!$D$5:$CB$183,I$9,FALSE))="","",(VLOOKUP($E122,'NEA Backsheet'!$D$5:$CB$183,I$9,FALSE))),"")</f>
        <v>2425.2533694511303</v>
      </c>
      <c r="J122" s="122">
        <f ca="1">IFERROR(IF((VLOOKUP($E122,'NEA Backsheet'!$D$5:$CB$183,J$9,FALSE))="","",(VLOOKUP($E122,'NEA Backsheet'!$D$5:$CB$183,J$9,FALSE))),"")</f>
        <v>2300.6047455203552</v>
      </c>
      <c r="K122" s="120">
        <f ca="1">IFERROR(IF((VLOOKUP($E122,'NEA Backsheet'!$D$5:$CB$183,K$9,FALSE))="","",(VLOOKUP($E122,'NEA Backsheet'!$D$5:$CB$183,K$9,FALSE))),"")</f>
        <v>6314.8748583080142</v>
      </c>
      <c r="L122" s="121">
        <f ca="1">IFERROR(IF((VLOOKUP($E122,'NEA Backsheet'!$D$5:$CB$183,L$9,FALSE))="","",(VLOOKUP($E122,'NEA Backsheet'!$D$5:$CB$183,L$9,FALSE))),"")</f>
        <v>6252.6603892472676</v>
      </c>
      <c r="M122" s="121">
        <f ca="1">IFERROR(IF((VLOOKUP($E122,'NEA Backsheet'!$D$5:$CB$183,M$9,FALSE))="","",(VLOOKUP($E122,'NEA Backsheet'!$D$5:$CB$183,M$9,FALSE))),"")</f>
        <v>6620.1218019056341</v>
      </c>
      <c r="N122" s="123">
        <f ca="1">IFERROR(IF((VLOOKUP($E122,'NEA Backsheet'!$D$5:$CB$183,N$9,FALSE))="","",(VLOOKUP($E122,'NEA Backsheet'!$D$5:$CB$183,N$9,FALSE))),"")</f>
        <v>6723.335667006213</v>
      </c>
      <c r="O122" s="120">
        <f ca="1">IFERROR(IF((VLOOKUP($E122,'NEA Backsheet'!$D$5:$CB$183,O$9,FALSE))="","",(VLOOKUP($E122,'NEA Backsheet'!$D$5:$CB$183,O$9,FALSE))),"")</f>
        <v>8504.2431247358618</v>
      </c>
      <c r="P122" s="124">
        <f ca="1">IFERROR(IF((VLOOKUP($E122,'NEA Backsheet'!$D$5:$CB$183,P$9,FALSE))="","",(VLOOKUP($E122,'NEA Backsheet'!$D$5:$CB$183,P$9,FALSE))),"")</f>
        <v>8526.6735986196836</v>
      </c>
      <c r="Q122" s="121">
        <f ca="1">IFERROR(IF((VLOOKUP($E122,'NEA Backsheet'!$D$5:$CB$183,Q$9,FALSE))="","",(VLOOKUP($E122,'NEA Backsheet'!$D$5:$CB$183,Q$9,FALSE))),"")</f>
        <v>9045.3751713567653</v>
      </c>
      <c r="R122" s="123">
        <f ca="1">IFERROR(IF((VLOOKUP($E122,'NEA Backsheet'!$D$5:$CB$183,R$9,FALSE))="","",(VLOOKUP($E122,'NEA Backsheet'!$D$5:$CB$183,R$9,FALSE))),"")</f>
        <v>9023.9404125265683</v>
      </c>
    </row>
    <row r="123" spans="1:18" ht="15" customHeight="1" x14ac:dyDescent="0.3">
      <c r="A123" s="57">
        <v>110</v>
      </c>
      <c r="B123" s="97" t="str">
        <f ca="1">IFERROR(IF((VLOOKUP($E123,'Org List'!$AJ$10:$AL$188,3,FALSE))="","",(VLOOKUP($E123,'Org List'!$AJ$10:$AL$188,3,FALSE))),"")</f>
        <v>London Commissioning Region</v>
      </c>
      <c r="C123" s="98" t="str">
        <f ca="1">IFERROR(IF((VLOOKUP($E123,'Org List'!$AO$10:$AQ$188,3,FALSE))="","",(VLOOKUP($E123,'Org List'!$AO$10:$AQ$188,3,FALSE))),"")</f>
        <v>London Region</v>
      </c>
      <c r="D123" s="113" t="str">
        <f ca="1">IFERROR(IF((VLOOKUP($E123,'Org List'!$AT$10:$AV$188,3,FALSE))="","",(VLOOKUP($E123,'Org List'!$AT$10:$AV$188,3,FALSE))),"")</f>
        <v>NHS England London</v>
      </c>
      <c r="E123" s="97" t="str">
        <f t="shared" ca="1" si="3"/>
        <v>E09000025</v>
      </c>
      <c r="F123" s="99" t="str">
        <f ca="1">IF(E123="","",VLOOKUP(E123,'Org List'!$J$9:$K$488,2,0))</f>
        <v>Newham</v>
      </c>
      <c r="G123" s="120">
        <f ca="1">IFERROR(IF((VLOOKUP($E123,'NEA Backsheet'!$D$5:$CB$183,G$9,FALSE))="","",(VLOOKUP($E123,'NEA Backsheet'!$D$5:$CB$183,G$9,FALSE))),"")</f>
        <v>3061.4941615307616</v>
      </c>
      <c r="H123" s="121">
        <f ca="1">IFERROR(IF((VLOOKUP($E123,'NEA Backsheet'!$D$5:$CB$183,H$9,FALSE))="","",(VLOOKUP($E123,'NEA Backsheet'!$D$5:$CB$183,H$9,FALSE))),"")</f>
        <v>2989.2644680194403</v>
      </c>
      <c r="I123" s="121">
        <f ca="1">IFERROR(IF((VLOOKUP($E123,'NEA Backsheet'!$D$5:$CB$183,I$9,FALSE))="","",(VLOOKUP($E123,'NEA Backsheet'!$D$5:$CB$183,I$9,FALSE))),"")</f>
        <v>3157.1649653695454</v>
      </c>
      <c r="J123" s="122">
        <f ca="1">IFERROR(IF((VLOOKUP($E123,'NEA Backsheet'!$D$5:$CB$183,J$9,FALSE))="","",(VLOOKUP($E123,'NEA Backsheet'!$D$5:$CB$183,J$9,FALSE))),"")</f>
        <v>3103.5742353086248</v>
      </c>
      <c r="K123" s="120">
        <f ca="1">IFERROR(IF((VLOOKUP($E123,'NEA Backsheet'!$D$5:$CB$183,K$9,FALSE))="","",(VLOOKUP($E123,'NEA Backsheet'!$D$5:$CB$183,K$9,FALSE))),"")</f>
        <v>4894.4771019441505</v>
      </c>
      <c r="L123" s="121">
        <f ca="1">IFERROR(IF((VLOOKUP($E123,'NEA Backsheet'!$D$5:$CB$183,L$9,FALSE))="","",(VLOOKUP($E123,'NEA Backsheet'!$D$5:$CB$183,L$9,FALSE))),"")</f>
        <v>4917.1101253522584</v>
      </c>
      <c r="M123" s="121">
        <f ca="1">IFERROR(IF((VLOOKUP($E123,'NEA Backsheet'!$D$5:$CB$183,M$9,FALSE))="","",(VLOOKUP($E123,'NEA Backsheet'!$D$5:$CB$183,M$9,FALSE))),"")</f>
        <v>5070.9410966542728</v>
      </c>
      <c r="N123" s="123">
        <f ca="1">IFERROR(IF((VLOOKUP($E123,'NEA Backsheet'!$D$5:$CB$183,N$9,FALSE))="","",(VLOOKUP($E123,'NEA Backsheet'!$D$5:$CB$183,N$9,FALSE))),"")</f>
        <v>4975.841671206038</v>
      </c>
      <c r="O123" s="120">
        <f ca="1">IFERROR(IF((VLOOKUP($E123,'NEA Backsheet'!$D$5:$CB$183,O$9,FALSE))="","",(VLOOKUP($E123,'NEA Backsheet'!$D$5:$CB$183,O$9,FALSE))),"")</f>
        <v>7955.9712634749121</v>
      </c>
      <c r="P123" s="124">
        <f ca="1">IFERROR(IF((VLOOKUP($E123,'NEA Backsheet'!$D$5:$CB$183,P$9,FALSE))="","",(VLOOKUP($E123,'NEA Backsheet'!$D$5:$CB$183,P$9,FALSE))),"")</f>
        <v>7906.3745933716982</v>
      </c>
      <c r="Q123" s="121">
        <f ca="1">IFERROR(IF((VLOOKUP($E123,'NEA Backsheet'!$D$5:$CB$183,Q$9,FALSE))="","",(VLOOKUP($E123,'NEA Backsheet'!$D$5:$CB$183,Q$9,FALSE))),"")</f>
        <v>8228.1060620238186</v>
      </c>
      <c r="R123" s="123">
        <f ca="1">IFERROR(IF((VLOOKUP($E123,'NEA Backsheet'!$D$5:$CB$183,R$9,FALSE))="","",(VLOOKUP($E123,'NEA Backsheet'!$D$5:$CB$183,R$9,FALSE))),"")</f>
        <v>8079.4159065146632</v>
      </c>
    </row>
    <row r="124" spans="1:18" ht="15" customHeight="1" x14ac:dyDescent="0.3">
      <c r="A124" s="57">
        <v>111</v>
      </c>
      <c r="B124" s="97" t="str">
        <f ca="1">IFERROR(IF((VLOOKUP($E124,'Org List'!$AJ$10:$AL$188,3,FALSE))="","",(VLOOKUP($E124,'Org List'!$AJ$10:$AL$188,3,FALSE))),"")</f>
        <v>Midlands and East of England Commissioning Region</v>
      </c>
      <c r="C124" s="98" t="str">
        <f ca="1">IFERROR(IF((VLOOKUP($E124,'Org List'!$AO$10:$AQ$188,3,FALSE))="","",(VLOOKUP($E124,'Org List'!$AO$10:$AQ$188,3,FALSE))),"")</f>
        <v>East Region</v>
      </c>
      <c r="D124" s="113" t="str">
        <f ca="1">IFERROR(IF((VLOOKUP($E124,'Org List'!$AT$10:$AV$188,3,FALSE))="","",(VLOOKUP($E124,'Org List'!$AT$10:$AV$188,3,FALSE))),"")</f>
        <v>NHS England Midlands And East (East)</v>
      </c>
      <c r="E124" s="97" t="str">
        <f t="shared" ca="1" si="3"/>
        <v>E10000020</v>
      </c>
      <c r="F124" s="99" t="str">
        <f ca="1">IF(E124="","",VLOOKUP(E124,'Org List'!$J$9:$K$488,2,0))</f>
        <v>Norfolk</v>
      </c>
      <c r="G124" s="120">
        <f ca="1">IFERROR(IF((VLOOKUP($E124,'NEA Backsheet'!$D$5:$CB$183,G$9,FALSE))="","",(VLOOKUP($E124,'NEA Backsheet'!$D$5:$CB$183,G$9,FALSE))),"")</f>
        <v>7243.3688760793102</v>
      </c>
      <c r="H124" s="121">
        <f ca="1">IFERROR(IF((VLOOKUP($E124,'NEA Backsheet'!$D$5:$CB$183,H$9,FALSE))="","",(VLOOKUP($E124,'NEA Backsheet'!$D$5:$CB$183,H$9,FALSE))),"")</f>
        <v>7389.0212700917127</v>
      </c>
      <c r="I124" s="121">
        <f ca="1">IFERROR(IF((VLOOKUP($E124,'NEA Backsheet'!$D$5:$CB$183,I$9,FALSE))="","",(VLOOKUP($E124,'NEA Backsheet'!$D$5:$CB$183,I$9,FALSE))),"")</f>
        <v>7928.0494438099904</v>
      </c>
      <c r="J124" s="122">
        <f ca="1">IFERROR(IF((VLOOKUP($E124,'NEA Backsheet'!$D$5:$CB$183,J$9,FALSE))="","",(VLOOKUP($E124,'NEA Backsheet'!$D$5:$CB$183,J$9,FALSE))),"")</f>
        <v>7886.9446642138373</v>
      </c>
      <c r="K124" s="120">
        <f ca="1">IFERROR(IF((VLOOKUP($E124,'NEA Backsheet'!$D$5:$CB$183,K$9,FALSE))="","",(VLOOKUP($E124,'NEA Backsheet'!$D$5:$CB$183,K$9,FALSE))),"")</f>
        <v>17473.949428915072</v>
      </c>
      <c r="L124" s="121">
        <f ca="1">IFERROR(IF((VLOOKUP($E124,'NEA Backsheet'!$D$5:$CB$183,L$9,FALSE))="","",(VLOOKUP($E124,'NEA Backsheet'!$D$5:$CB$183,L$9,FALSE))),"")</f>
        <v>17162.897032524575</v>
      </c>
      <c r="M124" s="121">
        <f ca="1">IFERROR(IF((VLOOKUP($E124,'NEA Backsheet'!$D$5:$CB$183,M$9,FALSE))="","",(VLOOKUP($E124,'NEA Backsheet'!$D$5:$CB$183,M$9,FALSE))),"")</f>
        <v>17729.121659786768</v>
      </c>
      <c r="N124" s="123">
        <f ca="1">IFERROR(IF((VLOOKUP($E124,'NEA Backsheet'!$D$5:$CB$183,N$9,FALSE))="","",(VLOOKUP($E124,'NEA Backsheet'!$D$5:$CB$183,N$9,FALSE))),"")</f>
        <v>17933.412629666796</v>
      </c>
      <c r="O124" s="120">
        <f ca="1">IFERROR(IF((VLOOKUP($E124,'NEA Backsheet'!$D$5:$CB$183,O$9,FALSE))="","",(VLOOKUP($E124,'NEA Backsheet'!$D$5:$CB$183,O$9,FALSE))),"")</f>
        <v>24717.318304994384</v>
      </c>
      <c r="P124" s="124">
        <f ca="1">IFERROR(IF((VLOOKUP($E124,'NEA Backsheet'!$D$5:$CB$183,P$9,FALSE))="","",(VLOOKUP($E124,'NEA Backsheet'!$D$5:$CB$183,P$9,FALSE))),"")</f>
        <v>24551.918302616286</v>
      </c>
      <c r="Q124" s="121">
        <f ca="1">IFERROR(IF((VLOOKUP($E124,'NEA Backsheet'!$D$5:$CB$183,Q$9,FALSE))="","",(VLOOKUP($E124,'NEA Backsheet'!$D$5:$CB$183,Q$9,FALSE))),"")</f>
        <v>25657.17110359676</v>
      </c>
      <c r="R124" s="123">
        <f ca="1">IFERROR(IF((VLOOKUP($E124,'NEA Backsheet'!$D$5:$CB$183,R$9,FALSE))="","",(VLOOKUP($E124,'NEA Backsheet'!$D$5:$CB$183,R$9,FALSE))),"")</f>
        <v>25820.357293880632</v>
      </c>
    </row>
    <row r="125" spans="1:18" ht="15" customHeight="1" x14ac:dyDescent="0.3">
      <c r="A125" s="57">
        <v>112</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113" t="str">
        <f ca="1">IFERROR(IF((VLOOKUP($E125,'Org List'!$AT$10:$AV$188,3,FALSE))="","",(VLOOKUP($E125,'Org List'!$AT$10:$AV$188,3,FALSE))),"")</f>
        <v>NHS England North (Yorkshire And Humber)</v>
      </c>
      <c r="E125" s="97" t="str">
        <f t="shared" ca="1" si="3"/>
        <v>E06000012</v>
      </c>
      <c r="F125" s="99" t="str">
        <f ca="1">IF(E125="","",VLOOKUP(E125,'Org List'!$J$9:$K$488,2,0))</f>
        <v>North East Lincolnshire</v>
      </c>
      <c r="G125" s="120">
        <f ca="1">IFERROR(IF((VLOOKUP($E125,'NEA Backsheet'!$D$5:$CB$183,G$9,FALSE))="","",(VLOOKUP($E125,'NEA Backsheet'!$D$5:$CB$183,G$9,FALSE))),"")</f>
        <v>898.7814981065593</v>
      </c>
      <c r="H125" s="121">
        <f ca="1">IFERROR(IF((VLOOKUP($E125,'NEA Backsheet'!$D$5:$CB$183,H$9,FALSE))="","",(VLOOKUP($E125,'NEA Backsheet'!$D$5:$CB$183,H$9,FALSE))),"")</f>
        <v>1162.1510503941324</v>
      </c>
      <c r="I125" s="121">
        <f ca="1">IFERROR(IF((VLOOKUP($E125,'NEA Backsheet'!$D$5:$CB$183,I$9,FALSE))="","",(VLOOKUP($E125,'NEA Backsheet'!$D$5:$CB$183,I$9,FALSE))),"")</f>
        <v>1096.788117135352</v>
      </c>
      <c r="J125" s="122">
        <f ca="1">IFERROR(IF((VLOOKUP($E125,'NEA Backsheet'!$D$5:$CB$183,J$9,FALSE))="","",(VLOOKUP($E125,'NEA Backsheet'!$D$5:$CB$183,J$9,FALSE))),"")</f>
        <v>1034.7664763456667</v>
      </c>
      <c r="K125" s="120">
        <f ca="1">IFERROR(IF((VLOOKUP($E125,'NEA Backsheet'!$D$5:$CB$183,K$9,FALSE))="","",(VLOOKUP($E125,'NEA Backsheet'!$D$5:$CB$183,K$9,FALSE))),"")</f>
        <v>3137.3215727810684</v>
      </c>
      <c r="L125" s="121">
        <f ca="1">IFERROR(IF((VLOOKUP($E125,'NEA Backsheet'!$D$5:$CB$183,L$9,FALSE))="","",(VLOOKUP($E125,'NEA Backsheet'!$D$5:$CB$183,L$9,FALSE))),"")</f>
        <v>3193.3531108879324</v>
      </c>
      <c r="M125" s="121">
        <f ca="1">IFERROR(IF((VLOOKUP($E125,'NEA Backsheet'!$D$5:$CB$183,M$9,FALSE))="","",(VLOOKUP($E125,'NEA Backsheet'!$D$5:$CB$183,M$9,FALSE))),"")</f>
        <v>3483.3608518800565</v>
      </c>
      <c r="N125" s="123">
        <f ca="1">IFERROR(IF((VLOOKUP($E125,'NEA Backsheet'!$D$5:$CB$183,N$9,FALSE))="","",(VLOOKUP($E125,'NEA Backsheet'!$D$5:$CB$183,N$9,FALSE))),"")</f>
        <v>3287.5262133824208</v>
      </c>
      <c r="O125" s="120">
        <f ca="1">IFERROR(IF((VLOOKUP($E125,'NEA Backsheet'!$D$5:$CB$183,O$9,FALSE))="","",(VLOOKUP($E125,'NEA Backsheet'!$D$5:$CB$183,O$9,FALSE))),"")</f>
        <v>4036.1030708876278</v>
      </c>
      <c r="P125" s="124">
        <f ca="1">IFERROR(IF((VLOOKUP($E125,'NEA Backsheet'!$D$5:$CB$183,P$9,FALSE))="","",(VLOOKUP($E125,'NEA Backsheet'!$D$5:$CB$183,P$9,FALSE))),"")</f>
        <v>4355.5041612820651</v>
      </c>
      <c r="Q125" s="121">
        <f ca="1">IFERROR(IF((VLOOKUP($E125,'NEA Backsheet'!$D$5:$CB$183,Q$9,FALSE))="","",(VLOOKUP($E125,'NEA Backsheet'!$D$5:$CB$183,Q$9,FALSE))),"")</f>
        <v>4580.1489690154085</v>
      </c>
      <c r="R125" s="123">
        <f ca="1">IFERROR(IF((VLOOKUP($E125,'NEA Backsheet'!$D$5:$CB$183,R$9,FALSE))="","",(VLOOKUP($E125,'NEA Backsheet'!$D$5:$CB$183,R$9,FALSE))),"")</f>
        <v>4322.2926897280877</v>
      </c>
    </row>
    <row r="126" spans="1:18" ht="15" customHeight="1" x14ac:dyDescent="0.3">
      <c r="A126" s="57">
        <v>113</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E06000013</v>
      </c>
      <c r="F126" s="99" t="str">
        <f ca="1">IF(E126="","",VLOOKUP(E126,'Org List'!$J$9:$K$488,2,0))</f>
        <v>North Lincolnshire</v>
      </c>
      <c r="G126" s="120">
        <f ca="1">IFERROR(IF((VLOOKUP($E126,'NEA Backsheet'!$D$5:$CB$183,G$9,FALSE))="","",(VLOOKUP($E126,'NEA Backsheet'!$D$5:$CB$183,G$9,FALSE))),"")</f>
        <v>1374.4864763965022</v>
      </c>
      <c r="H126" s="121">
        <f ca="1">IFERROR(IF((VLOOKUP($E126,'NEA Backsheet'!$D$5:$CB$183,H$9,FALSE))="","",(VLOOKUP($E126,'NEA Backsheet'!$D$5:$CB$183,H$9,FALSE))),"")</f>
        <v>1346.3983178294195</v>
      </c>
      <c r="I126" s="121">
        <f ca="1">IFERROR(IF((VLOOKUP($E126,'NEA Backsheet'!$D$5:$CB$183,I$9,FALSE))="","",(VLOOKUP($E126,'NEA Backsheet'!$D$5:$CB$183,I$9,FALSE))),"")</f>
        <v>1443.8241571252781</v>
      </c>
      <c r="J126" s="122">
        <f ca="1">IFERROR(IF((VLOOKUP($E126,'NEA Backsheet'!$D$5:$CB$183,J$9,FALSE))="","",(VLOOKUP($E126,'NEA Backsheet'!$D$5:$CB$183,J$9,FALSE))),"")</f>
        <v>1340.0286438967917</v>
      </c>
      <c r="K126" s="120">
        <f ca="1">IFERROR(IF((VLOOKUP($E126,'NEA Backsheet'!$D$5:$CB$183,K$9,FALSE))="","",(VLOOKUP($E126,'NEA Backsheet'!$D$5:$CB$183,K$9,FALSE))),"")</f>
        <v>3617.5713088692305</v>
      </c>
      <c r="L126" s="121">
        <f ca="1">IFERROR(IF((VLOOKUP($E126,'NEA Backsheet'!$D$5:$CB$183,L$9,FALSE))="","",(VLOOKUP($E126,'NEA Backsheet'!$D$5:$CB$183,L$9,FALSE))),"")</f>
        <v>3686.9035648081381</v>
      </c>
      <c r="M126" s="121">
        <f ca="1">IFERROR(IF((VLOOKUP($E126,'NEA Backsheet'!$D$5:$CB$183,M$9,FALSE))="","",(VLOOKUP($E126,'NEA Backsheet'!$D$5:$CB$183,M$9,FALSE))),"")</f>
        <v>3844.9078042731735</v>
      </c>
      <c r="N126" s="123">
        <f ca="1">IFERROR(IF((VLOOKUP($E126,'NEA Backsheet'!$D$5:$CB$183,N$9,FALSE))="","",(VLOOKUP($E126,'NEA Backsheet'!$D$5:$CB$183,N$9,FALSE))),"")</f>
        <v>3722.0353693250399</v>
      </c>
      <c r="O126" s="120">
        <f ca="1">IFERROR(IF((VLOOKUP($E126,'NEA Backsheet'!$D$5:$CB$183,O$9,FALSE))="","",(VLOOKUP($E126,'NEA Backsheet'!$D$5:$CB$183,O$9,FALSE))),"")</f>
        <v>4992.0577852657325</v>
      </c>
      <c r="P126" s="124">
        <f ca="1">IFERROR(IF((VLOOKUP($E126,'NEA Backsheet'!$D$5:$CB$183,P$9,FALSE))="","",(VLOOKUP($E126,'NEA Backsheet'!$D$5:$CB$183,P$9,FALSE))),"")</f>
        <v>5033.3018826375574</v>
      </c>
      <c r="Q126" s="121">
        <f ca="1">IFERROR(IF((VLOOKUP($E126,'NEA Backsheet'!$D$5:$CB$183,Q$9,FALSE))="","",(VLOOKUP($E126,'NEA Backsheet'!$D$5:$CB$183,Q$9,FALSE))),"")</f>
        <v>5288.7319613984519</v>
      </c>
      <c r="R126" s="123">
        <f ca="1">IFERROR(IF((VLOOKUP($E126,'NEA Backsheet'!$D$5:$CB$183,R$9,FALSE))="","",(VLOOKUP($E126,'NEA Backsheet'!$D$5:$CB$183,R$9,FALSE))),"")</f>
        <v>5062.0640132218314</v>
      </c>
    </row>
    <row r="127" spans="1:18" ht="15" customHeight="1" x14ac:dyDescent="0.3">
      <c r="A127" s="57">
        <v>114</v>
      </c>
      <c r="B127" s="97" t="str">
        <f ca="1">IFERROR(IF((VLOOKUP($E127,'Org List'!$AJ$10:$AL$188,3,FALSE))="","",(VLOOKUP($E127,'Org List'!$AJ$10:$AL$188,3,FALSE))),"")</f>
        <v>South West England Commissioning Region</v>
      </c>
      <c r="C127" s="98" t="str">
        <f ca="1">IFERROR(IF((VLOOKUP($E127,'Org List'!$AO$10:$AQ$188,3,FALSE))="","",(VLOOKUP($E127,'Org List'!$AO$10:$AQ$188,3,FALSE))),"")</f>
        <v>South West Region</v>
      </c>
      <c r="D127" s="113" t="str">
        <f ca="1">IFERROR(IF((VLOOKUP($E127,'Org List'!$AT$10:$AV$188,3,FALSE))="","",(VLOOKUP($E127,'Org List'!$AT$10:$AV$188,3,FALSE))),"")</f>
        <v>NHS England South West (South West North)</v>
      </c>
      <c r="E127" s="97" t="str">
        <f t="shared" ca="1" si="3"/>
        <v>E06000024</v>
      </c>
      <c r="F127" s="99" t="str">
        <f ca="1">IF(E127="","",VLOOKUP(E127,'Org List'!$J$9:$K$488,2,0))</f>
        <v>North Somerset</v>
      </c>
      <c r="G127" s="120">
        <f ca="1">IFERROR(IF((VLOOKUP($E127,'NEA Backsheet'!$D$5:$CB$183,G$9,FALSE))="","",(VLOOKUP($E127,'NEA Backsheet'!$D$5:$CB$183,G$9,FALSE))),"")</f>
        <v>1899.1440504998384</v>
      </c>
      <c r="H127" s="121">
        <f ca="1">IFERROR(IF((VLOOKUP($E127,'NEA Backsheet'!$D$5:$CB$183,H$9,FALSE))="","",(VLOOKUP($E127,'NEA Backsheet'!$D$5:$CB$183,H$9,FALSE))),"")</f>
        <v>2139.9628732115461</v>
      </c>
      <c r="I127" s="121">
        <f ca="1">IFERROR(IF((VLOOKUP($E127,'NEA Backsheet'!$D$5:$CB$183,I$9,FALSE))="","",(VLOOKUP($E127,'NEA Backsheet'!$D$5:$CB$183,I$9,FALSE))),"")</f>
        <v>2323.6408601368744</v>
      </c>
      <c r="J127" s="122">
        <f ca="1">IFERROR(IF((VLOOKUP($E127,'NEA Backsheet'!$D$5:$CB$183,J$9,FALSE))="","",(VLOOKUP($E127,'NEA Backsheet'!$D$5:$CB$183,J$9,FALSE))),"")</f>
        <v>2300.2092616949171</v>
      </c>
      <c r="K127" s="120">
        <f ca="1">IFERROR(IF((VLOOKUP($E127,'NEA Backsheet'!$D$5:$CB$183,K$9,FALSE))="","",(VLOOKUP($E127,'NEA Backsheet'!$D$5:$CB$183,K$9,FALSE))),"")</f>
        <v>3590.9389600291474</v>
      </c>
      <c r="L127" s="121">
        <f ca="1">IFERROR(IF((VLOOKUP($E127,'NEA Backsheet'!$D$5:$CB$183,L$9,FALSE))="","",(VLOOKUP($E127,'NEA Backsheet'!$D$5:$CB$183,L$9,FALSE))),"")</f>
        <v>3586.4518365999093</v>
      </c>
      <c r="M127" s="121">
        <f ca="1">IFERROR(IF((VLOOKUP($E127,'NEA Backsheet'!$D$5:$CB$183,M$9,FALSE))="","",(VLOOKUP($E127,'NEA Backsheet'!$D$5:$CB$183,M$9,FALSE))),"")</f>
        <v>3809.6419183754078</v>
      </c>
      <c r="N127" s="123">
        <f ca="1">IFERROR(IF((VLOOKUP($E127,'NEA Backsheet'!$D$5:$CB$183,N$9,FALSE))="","",(VLOOKUP($E127,'NEA Backsheet'!$D$5:$CB$183,N$9,FALSE))),"")</f>
        <v>3751.411180204861</v>
      </c>
      <c r="O127" s="120">
        <f ca="1">IFERROR(IF((VLOOKUP($E127,'NEA Backsheet'!$D$5:$CB$183,O$9,FALSE))="","",(VLOOKUP($E127,'NEA Backsheet'!$D$5:$CB$183,O$9,FALSE))),"")</f>
        <v>5490.0830105289861</v>
      </c>
      <c r="P127" s="124">
        <f ca="1">IFERROR(IF((VLOOKUP($E127,'NEA Backsheet'!$D$5:$CB$183,P$9,FALSE))="","",(VLOOKUP($E127,'NEA Backsheet'!$D$5:$CB$183,P$9,FALSE))),"")</f>
        <v>5726.4147098114554</v>
      </c>
      <c r="Q127" s="121">
        <f ca="1">IFERROR(IF((VLOOKUP($E127,'NEA Backsheet'!$D$5:$CB$183,Q$9,FALSE))="","",(VLOOKUP($E127,'NEA Backsheet'!$D$5:$CB$183,Q$9,FALSE))),"")</f>
        <v>6133.2827785122827</v>
      </c>
      <c r="R127" s="123">
        <f ca="1">IFERROR(IF((VLOOKUP($E127,'NEA Backsheet'!$D$5:$CB$183,R$9,FALSE))="","",(VLOOKUP($E127,'NEA Backsheet'!$D$5:$CB$183,R$9,FALSE))),"")</f>
        <v>6051.6204418997786</v>
      </c>
    </row>
    <row r="128" spans="1:18" ht="15" customHeight="1" x14ac:dyDescent="0.3">
      <c r="A128" s="57">
        <v>115</v>
      </c>
      <c r="B128" s="97" t="str">
        <f ca="1">IFERROR(IF((VLOOKUP($E128,'Org List'!$AJ$10:$AL$188,3,FALSE))="","",(VLOOKUP($E128,'Org List'!$AJ$10:$AL$188,3,FALSE))),"")</f>
        <v>North of England Commissioning Region</v>
      </c>
      <c r="C128" s="98" t="str">
        <f ca="1">IFERROR(IF((VLOOKUP($E128,'Org List'!$AO$10:$AQ$188,3,FALSE))="","",(VLOOKUP($E128,'Org List'!$AO$10:$AQ$188,3,FALSE))),"")</f>
        <v>North East Region</v>
      </c>
      <c r="D128" s="113" t="str">
        <f ca="1">IFERROR(IF((VLOOKUP($E128,'Org List'!$AT$10:$AV$188,3,FALSE))="","",(VLOOKUP($E128,'Org List'!$AT$10:$AV$188,3,FALSE))),"")</f>
        <v>NHS England North (Cumbria And North East)</v>
      </c>
      <c r="E128" s="97" t="str">
        <f t="shared" ca="1" si="3"/>
        <v>E08000022</v>
      </c>
      <c r="F128" s="99" t="str">
        <f ca="1">IF(E128="","",VLOOKUP(E128,'Org List'!$J$9:$K$488,2,0))</f>
        <v>North Tyneside</v>
      </c>
      <c r="G128" s="120">
        <f ca="1">IFERROR(IF((VLOOKUP($E128,'NEA Backsheet'!$D$5:$CB$183,G$9,FALSE))="","",(VLOOKUP($E128,'NEA Backsheet'!$D$5:$CB$183,G$9,FALSE))),"")</f>
        <v>2468.1063541033454</v>
      </c>
      <c r="H128" s="121">
        <f ca="1">IFERROR(IF((VLOOKUP($E128,'NEA Backsheet'!$D$5:$CB$183,H$9,FALSE))="","",(VLOOKUP($E128,'NEA Backsheet'!$D$5:$CB$183,H$9,FALSE))),"")</f>
        <v>2752.3982833697332</v>
      </c>
      <c r="I128" s="121">
        <f ca="1">IFERROR(IF((VLOOKUP($E128,'NEA Backsheet'!$D$5:$CB$183,I$9,FALSE))="","",(VLOOKUP($E128,'NEA Backsheet'!$D$5:$CB$183,I$9,FALSE))),"")</f>
        <v>2993.5292466427718</v>
      </c>
      <c r="J128" s="122">
        <f ca="1">IFERROR(IF((VLOOKUP($E128,'NEA Backsheet'!$D$5:$CB$183,J$9,FALSE))="","",(VLOOKUP($E128,'NEA Backsheet'!$D$5:$CB$183,J$9,FALSE))),"")</f>
        <v>2907.5852463423034</v>
      </c>
      <c r="K128" s="120">
        <f ca="1">IFERROR(IF((VLOOKUP($E128,'NEA Backsheet'!$D$5:$CB$183,K$9,FALSE))="","",(VLOOKUP($E128,'NEA Backsheet'!$D$5:$CB$183,K$9,FALSE))),"")</f>
        <v>4027.4867019810208</v>
      </c>
      <c r="L128" s="121">
        <f ca="1">IFERROR(IF((VLOOKUP($E128,'NEA Backsheet'!$D$5:$CB$183,L$9,FALSE))="","",(VLOOKUP($E128,'NEA Backsheet'!$D$5:$CB$183,L$9,FALSE))),"")</f>
        <v>4110.2335414896734</v>
      </c>
      <c r="M128" s="121">
        <f ca="1">IFERROR(IF((VLOOKUP($E128,'NEA Backsheet'!$D$5:$CB$183,M$9,FALSE))="","",(VLOOKUP($E128,'NEA Backsheet'!$D$5:$CB$183,M$9,FALSE))),"")</f>
        <v>4327.9886523652513</v>
      </c>
      <c r="N128" s="123">
        <f ca="1">IFERROR(IF((VLOOKUP($E128,'NEA Backsheet'!$D$5:$CB$183,N$9,FALSE))="","",(VLOOKUP($E128,'NEA Backsheet'!$D$5:$CB$183,N$9,FALSE))),"")</f>
        <v>4428.4412238949135</v>
      </c>
      <c r="O128" s="120">
        <f ca="1">IFERROR(IF((VLOOKUP($E128,'NEA Backsheet'!$D$5:$CB$183,O$9,FALSE))="","",(VLOOKUP($E128,'NEA Backsheet'!$D$5:$CB$183,O$9,FALSE))),"")</f>
        <v>6495.5930560843663</v>
      </c>
      <c r="P128" s="124">
        <f ca="1">IFERROR(IF((VLOOKUP($E128,'NEA Backsheet'!$D$5:$CB$183,P$9,FALSE))="","",(VLOOKUP($E128,'NEA Backsheet'!$D$5:$CB$183,P$9,FALSE))),"")</f>
        <v>6862.6318248594071</v>
      </c>
      <c r="Q128" s="121">
        <f ca="1">IFERROR(IF((VLOOKUP($E128,'NEA Backsheet'!$D$5:$CB$183,Q$9,FALSE))="","",(VLOOKUP($E128,'NEA Backsheet'!$D$5:$CB$183,Q$9,FALSE))),"")</f>
        <v>7321.5178990080231</v>
      </c>
      <c r="R128" s="123">
        <f ca="1">IFERROR(IF((VLOOKUP($E128,'NEA Backsheet'!$D$5:$CB$183,R$9,FALSE))="","",(VLOOKUP($E128,'NEA Backsheet'!$D$5:$CB$183,R$9,FALSE))),"")</f>
        <v>7336.0264702372169</v>
      </c>
    </row>
    <row r="129" spans="1:18" ht="15" customHeight="1" x14ac:dyDescent="0.3">
      <c r="A129" s="57">
        <v>116</v>
      </c>
      <c r="B129" s="97" t="str">
        <f ca="1">IFERROR(IF((VLOOKUP($E129,'Org List'!$AJ$10:$AL$188,3,FALSE))="","",(VLOOKUP($E129,'Org List'!$AJ$10:$AL$188,3,FALSE))),"")</f>
        <v>North of England Commissioning Region</v>
      </c>
      <c r="C129" s="98" t="str">
        <f ca="1">IFERROR(IF((VLOOKUP($E129,'Org List'!$AO$10:$AQ$188,3,FALSE))="","",(VLOOKUP($E129,'Org List'!$AO$10:$AQ$188,3,FALSE))),"")</f>
        <v>Yorkshire and The Humber Region</v>
      </c>
      <c r="D129" s="113" t="str">
        <f ca="1">IFERROR(IF((VLOOKUP($E129,'Org List'!$AT$10:$AV$188,3,FALSE))="","",(VLOOKUP($E129,'Org List'!$AT$10:$AV$188,3,FALSE))),"")</f>
        <v>NHS England North (Yorkshire And Humber)</v>
      </c>
      <c r="E129" s="97" t="str">
        <f t="shared" ca="1" si="3"/>
        <v>E10000023</v>
      </c>
      <c r="F129" s="99" t="str">
        <f ca="1">IF(E129="","",VLOOKUP(E129,'Org List'!$J$9:$K$488,2,0))</f>
        <v>North Yorkshire</v>
      </c>
      <c r="G129" s="120">
        <f ca="1">IFERROR(IF((VLOOKUP($E129,'NEA Backsheet'!$D$5:$CB$183,G$9,FALSE))="","",(VLOOKUP($E129,'NEA Backsheet'!$D$5:$CB$183,G$9,FALSE))),"")</f>
        <v>5494.4938137032996</v>
      </c>
      <c r="H129" s="121">
        <f ca="1">IFERROR(IF((VLOOKUP($E129,'NEA Backsheet'!$D$5:$CB$183,H$9,FALSE))="","",(VLOOKUP($E129,'NEA Backsheet'!$D$5:$CB$183,H$9,FALSE))),"")</f>
        <v>5296.7615347828569</v>
      </c>
      <c r="I129" s="121">
        <f ca="1">IFERROR(IF((VLOOKUP($E129,'NEA Backsheet'!$D$5:$CB$183,I$9,FALSE))="","",(VLOOKUP($E129,'NEA Backsheet'!$D$5:$CB$183,I$9,FALSE))),"")</f>
        <v>5776.3019678404244</v>
      </c>
      <c r="J129" s="122">
        <f ca="1">IFERROR(IF((VLOOKUP($E129,'NEA Backsheet'!$D$5:$CB$183,J$9,FALSE))="","",(VLOOKUP($E129,'NEA Backsheet'!$D$5:$CB$183,J$9,FALSE))),"")</f>
        <v>5868.5944489798258</v>
      </c>
      <c r="K129" s="120">
        <f ca="1">IFERROR(IF((VLOOKUP($E129,'NEA Backsheet'!$D$5:$CB$183,K$9,FALSE))="","",(VLOOKUP($E129,'NEA Backsheet'!$D$5:$CB$183,K$9,FALSE))),"")</f>
        <v>11807.687009796569</v>
      </c>
      <c r="L129" s="121">
        <f ca="1">IFERROR(IF((VLOOKUP($E129,'NEA Backsheet'!$D$5:$CB$183,L$9,FALSE))="","",(VLOOKUP($E129,'NEA Backsheet'!$D$5:$CB$183,L$9,FALSE))),"")</f>
        <v>11656.20407035572</v>
      </c>
      <c r="M129" s="121">
        <f ca="1">IFERROR(IF((VLOOKUP($E129,'NEA Backsheet'!$D$5:$CB$183,M$9,FALSE))="","",(VLOOKUP($E129,'NEA Backsheet'!$D$5:$CB$183,M$9,FALSE))),"")</f>
        <v>12444.339993110139</v>
      </c>
      <c r="N129" s="123">
        <f ca="1">IFERROR(IF((VLOOKUP($E129,'NEA Backsheet'!$D$5:$CB$183,N$9,FALSE))="","",(VLOOKUP($E129,'NEA Backsheet'!$D$5:$CB$183,N$9,FALSE))),"")</f>
        <v>12009.121927754873</v>
      </c>
      <c r="O129" s="120">
        <f ca="1">IFERROR(IF((VLOOKUP($E129,'NEA Backsheet'!$D$5:$CB$183,O$9,FALSE))="","",(VLOOKUP($E129,'NEA Backsheet'!$D$5:$CB$183,O$9,FALSE))),"")</f>
        <v>17302.180823499868</v>
      </c>
      <c r="P129" s="124">
        <f ca="1">IFERROR(IF((VLOOKUP($E129,'NEA Backsheet'!$D$5:$CB$183,P$9,FALSE))="","",(VLOOKUP($E129,'NEA Backsheet'!$D$5:$CB$183,P$9,FALSE))),"")</f>
        <v>16952.965605138575</v>
      </c>
      <c r="Q129" s="121">
        <f ca="1">IFERROR(IF((VLOOKUP($E129,'NEA Backsheet'!$D$5:$CB$183,Q$9,FALSE))="","",(VLOOKUP($E129,'NEA Backsheet'!$D$5:$CB$183,Q$9,FALSE))),"")</f>
        <v>18220.641960950565</v>
      </c>
      <c r="R129" s="123">
        <f ca="1">IFERROR(IF((VLOOKUP($E129,'NEA Backsheet'!$D$5:$CB$183,R$9,FALSE))="","",(VLOOKUP($E129,'NEA Backsheet'!$D$5:$CB$183,R$9,FALSE))),"")</f>
        <v>17877.716376734701</v>
      </c>
    </row>
    <row r="130" spans="1:18" ht="15" customHeight="1" x14ac:dyDescent="0.3">
      <c r="A130" s="57">
        <v>117</v>
      </c>
      <c r="B130" s="97" t="str">
        <f ca="1">IFERROR(IF((VLOOKUP($E130,'Org List'!$AJ$10:$AL$188,3,FALSE))="","",(VLOOKUP($E130,'Org List'!$AJ$10:$AL$188,3,FALSE))),"")</f>
        <v>Midlands and East of England Commissioning Region</v>
      </c>
      <c r="C130" s="98" t="str">
        <f ca="1">IFERROR(IF((VLOOKUP($E130,'Org List'!$AO$10:$AQ$188,3,FALSE))="","",(VLOOKUP($E130,'Org List'!$AO$10:$AQ$188,3,FALSE))),"")</f>
        <v>East Midlands Region</v>
      </c>
      <c r="D130" s="113" t="str">
        <f ca="1">IFERROR(IF((VLOOKUP($E130,'Org List'!$AT$10:$AV$188,3,FALSE))="","",(VLOOKUP($E130,'Org List'!$AT$10:$AV$188,3,FALSE))),"")</f>
        <v>NHS England Midlands And East (Central Midlands)</v>
      </c>
      <c r="E130" s="97" t="str">
        <f t="shared" ca="1" si="3"/>
        <v>E10000021</v>
      </c>
      <c r="F130" s="99" t="str">
        <f ca="1">IF(E130="","",VLOOKUP(E130,'Org List'!$J$9:$K$488,2,0))</f>
        <v>Northamptonshire</v>
      </c>
      <c r="G130" s="120">
        <f ca="1">IFERROR(IF((VLOOKUP($E130,'NEA Backsheet'!$D$5:$CB$183,G$9,FALSE))="","",(VLOOKUP($E130,'NEA Backsheet'!$D$5:$CB$183,G$9,FALSE))),"")</f>
        <v>7933.0856137503797</v>
      </c>
      <c r="H130" s="121">
        <f ca="1">IFERROR(IF((VLOOKUP($E130,'NEA Backsheet'!$D$5:$CB$183,H$9,FALSE))="","",(VLOOKUP($E130,'NEA Backsheet'!$D$5:$CB$183,H$9,FALSE))),"")</f>
        <v>8253.3350722425766</v>
      </c>
      <c r="I130" s="121">
        <f ca="1">IFERROR(IF((VLOOKUP($E130,'NEA Backsheet'!$D$5:$CB$183,I$9,FALSE))="","",(VLOOKUP($E130,'NEA Backsheet'!$D$5:$CB$183,I$9,FALSE))),"")</f>
        <v>9047.9690865141711</v>
      </c>
      <c r="J130" s="122">
        <f ca="1">IFERROR(IF((VLOOKUP($E130,'NEA Backsheet'!$D$5:$CB$183,J$9,FALSE))="","",(VLOOKUP($E130,'NEA Backsheet'!$D$5:$CB$183,J$9,FALSE))),"")</f>
        <v>8588.326988816043</v>
      </c>
      <c r="K130" s="120">
        <f ca="1">IFERROR(IF((VLOOKUP($E130,'NEA Backsheet'!$D$5:$CB$183,K$9,FALSE))="","",(VLOOKUP($E130,'NEA Backsheet'!$D$5:$CB$183,K$9,FALSE))),"")</f>
        <v>13802.500972590926</v>
      </c>
      <c r="L130" s="121">
        <f ca="1">IFERROR(IF((VLOOKUP($E130,'NEA Backsheet'!$D$5:$CB$183,L$9,FALSE))="","",(VLOOKUP($E130,'NEA Backsheet'!$D$5:$CB$183,L$9,FALSE))),"")</f>
        <v>14123.06859147083</v>
      </c>
      <c r="M130" s="121">
        <f ca="1">IFERROR(IF((VLOOKUP($E130,'NEA Backsheet'!$D$5:$CB$183,M$9,FALSE))="","",(VLOOKUP($E130,'NEA Backsheet'!$D$5:$CB$183,M$9,FALSE))),"")</f>
        <v>15075.816095455655</v>
      </c>
      <c r="N130" s="123">
        <f ca="1">IFERROR(IF((VLOOKUP($E130,'NEA Backsheet'!$D$5:$CB$183,N$9,FALSE))="","",(VLOOKUP($E130,'NEA Backsheet'!$D$5:$CB$183,N$9,FALSE))),"")</f>
        <v>14717.005752511823</v>
      </c>
      <c r="O130" s="120">
        <f ca="1">IFERROR(IF((VLOOKUP($E130,'NEA Backsheet'!$D$5:$CB$183,O$9,FALSE))="","",(VLOOKUP($E130,'NEA Backsheet'!$D$5:$CB$183,O$9,FALSE))),"")</f>
        <v>21735.586586341306</v>
      </c>
      <c r="P130" s="124">
        <f ca="1">IFERROR(IF((VLOOKUP($E130,'NEA Backsheet'!$D$5:$CB$183,P$9,FALSE))="","",(VLOOKUP($E130,'NEA Backsheet'!$D$5:$CB$183,P$9,FALSE))),"")</f>
        <v>22376.403663713405</v>
      </c>
      <c r="Q130" s="121">
        <f ca="1">IFERROR(IF((VLOOKUP($E130,'NEA Backsheet'!$D$5:$CB$183,Q$9,FALSE))="","",(VLOOKUP($E130,'NEA Backsheet'!$D$5:$CB$183,Q$9,FALSE))),"")</f>
        <v>24123.785181969826</v>
      </c>
      <c r="R130" s="123">
        <f ca="1">IFERROR(IF((VLOOKUP($E130,'NEA Backsheet'!$D$5:$CB$183,R$9,FALSE))="","",(VLOOKUP($E130,'NEA Backsheet'!$D$5:$CB$183,R$9,FALSE))),"")</f>
        <v>23305.332741327868</v>
      </c>
    </row>
    <row r="131" spans="1:18" ht="15" customHeight="1" x14ac:dyDescent="0.3">
      <c r="A131" s="57">
        <v>118</v>
      </c>
      <c r="B131" s="97" t="str">
        <f ca="1">IFERROR(IF((VLOOKUP($E131,'Org List'!$AJ$10:$AL$188,3,FALSE))="","",(VLOOKUP($E131,'Org List'!$AJ$10:$AL$188,3,FALSE))),"")</f>
        <v>North of England Commissioning Region</v>
      </c>
      <c r="C131" s="98" t="str">
        <f ca="1">IFERROR(IF((VLOOKUP($E131,'Org List'!$AO$10:$AQ$188,3,FALSE))="","",(VLOOKUP($E131,'Org List'!$AO$10:$AQ$188,3,FALSE))),"")</f>
        <v>North East Region</v>
      </c>
      <c r="D131" s="113" t="str">
        <f ca="1">IFERROR(IF((VLOOKUP($E131,'Org List'!$AT$10:$AV$188,3,FALSE))="","",(VLOOKUP($E131,'Org List'!$AT$10:$AV$188,3,FALSE))),"")</f>
        <v>NHS England North (Cumbria And North East)</v>
      </c>
      <c r="E131" s="97" t="str">
        <f t="shared" ca="1" si="3"/>
        <v>E06000057</v>
      </c>
      <c r="F131" s="99" t="str">
        <f ca="1">IF(E131="","",VLOOKUP(E131,'Org List'!$J$9:$K$488,2,0))</f>
        <v>Northumberland</v>
      </c>
      <c r="G131" s="120">
        <f ca="1">IFERROR(IF((VLOOKUP($E131,'NEA Backsheet'!$D$5:$CB$183,G$9,FALSE))="","",(VLOOKUP($E131,'NEA Backsheet'!$D$5:$CB$183,G$9,FALSE))),"")</f>
        <v>3815.6600002902414</v>
      </c>
      <c r="H131" s="121">
        <f ca="1">IFERROR(IF((VLOOKUP($E131,'NEA Backsheet'!$D$5:$CB$183,H$9,FALSE))="","",(VLOOKUP($E131,'NEA Backsheet'!$D$5:$CB$183,H$9,FALSE))),"")</f>
        <v>3961.7530011972149</v>
      </c>
      <c r="I131" s="121">
        <f ca="1">IFERROR(IF((VLOOKUP($E131,'NEA Backsheet'!$D$5:$CB$183,I$9,FALSE))="","",(VLOOKUP($E131,'NEA Backsheet'!$D$5:$CB$183,I$9,FALSE))),"")</f>
        <v>4402.3300915606405</v>
      </c>
      <c r="J131" s="122">
        <f ca="1">IFERROR(IF((VLOOKUP($E131,'NEA Backsheet'!$D$5:$CB$183,J$9,FALSE))="","",(VLOOKUP($E131,'NEA Backsheet'!$D$5:$CB$183,J$9,FALSE))),"")</f>
        <v>4517.9302802252432</v>
      </c>
      <c r="K131" s="120">
        <f ca="1">IFERROR(IF((VLOOKUP($E131,'NEA Backsheet'!$D$5:$CB$183,K$9,FALSE))="","",(VLOOKUP($E131,'NEA Backsheet'!$D$5:$CB$183,K$9,FALSE))),"")</f>
        <v>6259.7395125406983</v>
      </c>
      <c r="L131" s="121">
        <f ca="1">IFERROR(IF((VLOOKUP($E131,'NEA Backsheet'!$D$5:$CB$183,L$9,FALSE))="","",(VLOOKUP($E131,'NEA Backsheet'!$D$5:$CB$183,L$9,FALSE))),"")</f>
        <v>6280.6437942119737</v>
      </c>
      <c r="M131" s="121">
        <f ca="1">IFERROR(IF((VLOOKUP($E131,'NEA Backsheet'!$D$5:$CB$183,M$9,FALSE))="","",(VLOOKUP($E131,'NEA Backsheet'!$D$5:$CB$183,M$9,FALSE))),"")</f>
        <v>6567.7106244814786</v>
      </c>
      <c r="N131" s="123">
        <f ca="1">IFERROR(IF((VLOOKUP($E131,'NEA Backsheet'!$D$5:$CB$183,N$9,FALSE))="","",(VLOOKUP($E131,'NEA Backsheet'!$D$5:$CB$183,N$9,FALSE))),"")</f>
        <v>6831.4074208071615</v>
      </c>
      <c r="O131" s="120">
        <f ca="1">IFERROR(IF((VLOOKUP($E131,'NEA Backsheet'!$D$5:$CB$183,O$9,FALSE))="","",(VLOOKUP($E131,'NEA Backsheet'!$D$5:$CB$183,O$9,FALSE))),"")</f>
        <v>10075.39951283094</v>
      </c>
      <c r="P131" s="124">
        <f ca="1">IFERROR(IF((VLOOKUP($E131,'NEA Backsheet'!$D$5:$CB$183,P$9,FALSE))="","",(VLOOKUP($E131,'NEA Backsheet'!$D$5:$CB$183,P$9,FALSE))),"")</f>
        <v>10242.39679540919</v>
      </c>
      <c r="Q131" s="121">
        <f ca="1">IFERROR(IF((VLOOKUP($E131,'NEA Backsheet'!$D$5:$CB$183,Q$9,FALSE))="","",(VLOOKUP($E131,'NEA Backsheet'!$D$5:$CB$183,Q$9,FALSE))),"")</f>
        <v>10970.04071604212</v>
      </c>
      <c r="R131" s="123">
        <f ca="1">IFERROR(IF((VLOOKUP($E131,'NEA Backsheet'!$D$5:$CB$183,R$9,FALSE))="","",(VLOOKUP($E131,'NEA Backsheet'!$D$5:$CB$183,R$9,FALSE))),"")</f>
        <v>11349.337701032404</v>
      </c>
    </row>
    <row r="132" spans="1:18" ht="15" customHeight="1" x14ac:dyDescent="0.3">
      <c r="A132" s="57">
        <v>119</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113" t="str">
        <f ca="1">IFERROR(IF((VLOOKUP($E132,'Org List'!$AT$10:$AV$188,3,FALSE))="","",(VLOOKUP($E132,'Org List'!$AT$10:$AV$188,3,FALSE))),"")</f>
        <v>NHS England Midlands And East (North Midlands)</v>
      </c>
      <c r="E132" s="97" t="str">
        <f t="shared" ca="1" si="3"/>
        <v>E06000018</v>
      </c>
      <c r="F132" s="99" t="str">
        <f ca="1">IF(E132="","",VLOOKUP(E132,'Org List'!$J$9:$K$488,2,0))</f>
        <v>Nottingham</v>
      </c>
      <c r="G132" s="120">
        <f ca="1">IFERROR(IF((VLOOKUP($E132,'NEA Backsheet'!$D$5:$CB$183,G$9,FALSE))="","",(VLOOKUP($E132,'NEA Backsheet'!$D$5:$CB$183,G$9,FALSE))),"")</f>
        <v>2342.176988901283</v>
      </c>
      <c r="H132" s="121">
        <f ca="1">IFERROR(IF((VLOOKUP($E132,'NEA Backsheet'!$D$5:$CB$183,H$9,FALSE))="","",(VLOOKUP($E132,'NEA Backsheet'!$D$5:$CB$183,H$9,FALSE))),"")</f>
        <v>2349.2652611130343</v>
      </c>
      <c r="I132" s="121">
        <f ca="1">IFERROR(IF((VLOOKUP($E132,'NEA Backsheet'!$D$5:$CB$183,I$9,FALSE))="","",(VLOOKUP($E132,'NEA Backsheet'!$D$5:$CB$183,I$9,FALSE))),"")</f>
        <v>2424.9783912417197</v>
      </c>
      <c r="J132" s="122">
        <f ca="1">IFERROR(IF((VLOOKUP($E132,'NEA Backsheet'!$D$5:$CB$183,J$9,FALSE))="","",(VLOOKUP($E132,'NEA Backsheet'!$D$5:$CB$183,J$9,FALSE))),"")</f>
        <v>2720.1665167650845</v>
      </c>
      <c r="K132" s="120">
        <f ca="1">IFERROR(IF((VLOOKUP($E132,'NEA Backsheet'!$D$5:$CB$183,K$9,FALSE))="","",(VLOOKUP($E132,'NEA Backsheet'!$D$5:$CB$183,K$9,FALSE))),"")</f>
        <v>5538.3237336263646</v>
      </c>
      <c r="L132" s="121">
        <f ca="1">IFERROR(IF((VLOOKUP($E132,'NEA Backsheet'!$D$5:$CB$183,L$9,FALSE))="","",(VLOOKUP($E132,'NEA Backsheet'!$D$5:$CB$183,L$9,FALSE))),"")</f>
        <v>5620.4654417815709</v>
      </c>
      <c r="M132" s="121">
        <f ca="1">IFERROR(IF((VLOOKUP($E132,'NEA Backsheet'!$D$5:$CB$183,M$9,FALSE))="","",(VLOOKUP($E132,'NEA Backsheet'!$D$5:$CB$183,M$9,FALSE))),"")</f>
        <v>5781.8431782937987</v>
      </c>
      <c r="N132" s="123">
        <f ca="1">IFERROR(IF((VLOOKUP($E132,'NEA Backsheet'!$D$5:$CB$183,N$9,FALSE))="","",(VLOOKUP($E132,'NEA Backsheet'!$D$5:$CB$183,N$9,FALSE))),"")</f>
        <v>5731.6341114477254</v>
      </c>
      <c r="O132" s="120">
        <f ca="1">IFERROR(IF((VLOOKUP($E132,'NEA Backsheet'!$D$5:$CB$183,O$9,FALSE))="","",(VLOOKUP($E132,'NEA Backsheet'!$D$5:$CB$183,O$9,FALSE))),"")</f>
        <v>7880.5007225276477</v>
      </c>
      <c r="P132" s="124">
        <f ca="1">IFERROR(IF((VLOOKUP($E132,'NEA Backsheet'!$D$5:$CB$183,P$9,FALSE))="","",(VLOOKUP($E132,'NEA Backsheet'!$D$5:$CB$183,P$9,FALSE))),"")</f>
        <v>7969.7307028946052</v>
      </c>
      <c r="Q132" s="121">
        <f ca="1">IFERROR(IF((VLOOKUP($E132,'NEA Backsheet'!$D$5:$CB$183,Q$9,FALSE))="","",(VLOOKUP($E132,'NEA Backsheet'!$D$5:$CB$183,Q$9,FALSE))),"")</f>
        <v>8206.8215695355175</v>
      </c>
      <c r="R132" s="123">
        <f ca="1">IFERROR(IF((VLOOKUP($E132,'NEA Backsheet'!$D$5:$CB$183,R$9,FALSE))="","",(VLOOKUP($E132,'NEA Backsheet'!$D$5:$CB$183,R$9,FALSE))),"")</f>
        <v>8451.8006282128099</v>
      </c>
    </row>
    <row r="133" spans="1:18" ht="15" customHeight="1" x14ac:dyDescent="0.3">
      <c r="A133" s="57">
        <v>120</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E10000024</v>
      </c>
      <c r="F133" s="99" t="str">
        <f ca="1">IF(E133="","",VLOOKUP(E133,'Org List'!$J$9:$K$488,2,0))</f>
        <v>Nottinghamshire</v>
      </c>
      <c r="G133" s="120">
        <f ca="1">IFERROR(IF((VLOOKUP($E133,'NEA Backsheet'!$D$5:$CB$183,G$9,FALSE))="","",(VLOOKUP($E133,'NEA Backsheet'!$D$5:$CB$183,G$9,FALSE))),"")</f>
        <v>6368.7168630183132</v>
      </c>
      <c r="H133" s="121">
        <f ca="1">IFERROR(IF((VLOOKUP($E133,'NEA Backsheet'!$D$5:$CB$183,H$9,FALSE))="","",(VLOOKUP($E133,'NEA Backsheet'!$D$5:$CB$183,H$9,FALSE))),"")</f>
        <v>6682.185246343045</v>
      </c>
      <c r="I133" s="121">
        <f ca="1">IFERROR(IF((VLOOKUP($E133,'NEA Backsheet'!$D$5:$CB$183,I$9,FALSE))="","",(VLOOKUP($E133,'NEA Backsheet'!$D$5:$CB$183,I$9,FALSE))),"")</f>
        <v>7179.8079320565557</v>
      </c>
      <c r="J133" s="122">
        <f ca="1">IFERROR(IF((VLOOKUP($E133,'NEA Backsheet'!$D$5:$CB$183,J$9,FALSE))="","",(VLOOKUP($E133,'NEA Backsheet'!$D$5:$CB$183,J$9,FALSE))),"")</f>
        <v>7441.5017392707814</v>
      </c>
      <c r="K133" s="120">
        <f ca="1">IFERROR(IF((VLOOKUP($E133,'NEA Backsheet'!$D$5:$CB$183,K$9,FALSE))="","",(VLOOKUP($E133,'NEA Backsheet'!$D$5:$CB$183,K$9,FALSE))),"")</f>
        <v>15700.476332503835</v>
      </c>
      <c r="L133" s="121">
        <f ca="1">IFERROR(IF((VLOOKUP($E133,'NEA Backsheet'!$D$5:$CB$183,L$9,FALSE))="","",(VLOOKUP($E133,'NEA Backsheet'!$D$5:$CB$183,L$9,FALSE))),"")</f>
        <v>15480.690753015859</v>
      </c>
      <c r="M133" s="121">
        <f ca="1">IFERROR(IF((VLOOKUP($E133,'NEA Backsheet'!$D$5:$CB$183,M$9,FALSE))="","",(VLOOKUP($E133,'NEA Backsheet'!$D$5:$CB$183,M$9,FALSE))),"")</f>
        <v>16198.162231636241</v>
      </c>
      <c r="N133" s="123">
        <f ca="1">IFERROR(IF((VLOOKUP($E133,'NEA Backsheet'!$D$5:$CB$183,N$9,FALSE))="","",(VLOOKUP($E133,'NEA Backsheet'!$D$5:$CB$183,N$9,FALSE))),"")</f>
        <v>16479.34831522037</v>
      </c>
      <c r="O133" s="120">
        <f ca="1">IFERROR(IF((VLOOKUP($E133,'NEA Backsheet'!$D$5:$CB$183,O$9,FALSE))="","",(VLOOKUP($E133,'NEA Backsheet'!$D$5:$CB$183,O$9,FALSE))),"")</f>
        <v>22069.193195522148</v>
      </c>
      <c r="P133" s="124">
        <f ca="1">IFERROR(IF((VLOOKUP($E133,'NEA Backsheet'!$D$5:$CB$183,P$9,FALSE))="","",(VLOOKUP($E133,'NEA Backsheet'!$D$5:$CB$183,P$9,FALSE))),"")</f>
        <v>22162.875999358905</v>
      </c>
      <c r="Q133" s="121">
        <f ca="1">IFERROR(IF((VLOOKUP($E133,'NEA Backsheet'!$D$5:$CB$183,Q$9,FALSE))="","",(VLOOKUP($E133,'NEA Backsheet'!$D$5:$CB$183,Q$9,FALSE))),"")</f>
        <v>23377.970163692797</v>
      </c>
      <c r="R133" s="123">
        <f ca="1">IFERROR(IF((VLOOKUP($E133,'NEA Backsheet'!$D$5:$CB$183,R$9,FALSE))="","",(VLOOKUP($E133,'NEA Backsheet'!$D$5:$CB$183,R$9,FALSE))),"")</f>
        <v>23920.850054491151</v>
      </c>
    </row>
    <row r="134" spans="1:18" ht="15" customHeight="1" x14ac:dyDescent="0.3">
      <c r="A134" s="57">
        <v>121</v>
      </c>
      <c r="B134" s="97" t="str">
        <f ca="1">IFERROR(IF((VLOOKUP($E134,'Org List'!$AJ$10:$AL$188,3,FALSE))="","",(VLOOKUP($E134,'Org List'!$AJ$10:$AL$188,3,FALSE))),"")</f>
        <v>North of England Commissioning Region</v>
      </c>
      <c r="C134" s="98" t="str">
        <f ca="1">IFERROR(IF((VLOOKUP($E134,'Org List'!$AO$10:$AQ$188,3,FALSE))="","",(VLOOKUP($E134,'Org List'!$AO$10:$AQ$188,3,FALSE))),"")</f>
        <v>North West Region</v>
      </c>
      <c r="D134" s="113" t="str">
        <f ca="1">IFERROR(IF((VLOOKUP($E134,'Org List'!$AT$10:$AV$188,3,FALSE))="","",(VLOOKUP($E134,'Org List'!$AT$10:$AV$188,3,FALSE))),"")</f>
        <v>NHS England North (Greater Manchester)</v>
      </c>
      <c r="E134" s="97" t="str">
        <f t="shared" ca="1" si="3"/>
        <v>E08000004</v>
      </c>
      <c r="F134" s="99" t="str">
        <f ca="1">IF(E134="","",VLOOKUP(E134,'Org List'!$J$9:$K$488,2,0))</f>
        <v>Oldham</v>
      </c>
      <c r="G134" s="120">
        <f ca="1">IFERROR(IF((VLOOKUP($E134,'NEA Backsheet'!$D$5:$CB$183,G$9,FALSE))="","",(VLOOKUP($E134,'NEA Backsheet'!$D$5:$CB$183,G$9,FALSE))),"")</f>
        <v>3539.0457975342915</v>
      </c>
      <c r="H134" s="121">
        <f ca="1">IFERROR(IF((VLOOKUP($E134,'NEA Backsheet'!$D$5:$CB$183,H$9,FALSE))="","",(VLOOKUP($E134,'NEA Backsheet'!$D$5:$CB$183,H$9,FALSE))),"")</f>
        <v>3229.1825936921941</v>
      </c>
      <c r="I134" s="121">
        <f ca="1">IFERROR(IF((VLOOKUP($E134,'NEA Backsheet'!$D$5:$CB$183,I$9,FALSE))="","",(VLOOKUP($E134,'NEA Backsheet'!$D$5:$CB$183,I$9,FALSE))),"")</f>
        <v>3718.1755765208773</v>
      </c>
      <c r="J134" s="122">
        <f ca="1">IFERROR(IF((VLOOKUP($E134,'NEA Backsheet'!$D$5:$CB$183,J$9,FALSE))="","",(VLOOKUP($E134,'NEA Backsheet'!$D$5:$CB$183,J$9,FALSE))),"")</f>
        <v>3444.4770603545544</v>
      </c>
      <c r="K134" s="120">
        <f ca="1">IFERROR(IF((VLOOKUP($E134,'NEA Backsheet'!$D$5:$CB$183,K$9,FALSE))="","",(VLOOKUP($E134,'NEA Backsheet'!$D$5:$CB$183,K$9,FALSE))),"")</f>
        <v>5430.0707052016314</v>
      </c>
      <c r="L134" s="121">
        <f ca="1">IFERROR(IF((VLOOKUP($E134,'NEA Backsheet'!$D$5:$CB$183,L$9,FALSE))="","",(VLOOKUP($E134,'NEA Backsheet'!$D$5:$CB$183,L$9,FALSE))),"")</f>
        <v>5239.538939814176</v>
      </c>
      <c r="M134" s="121">
        <f ca="1">IFERROR(IF((VLOOKUP($E134,'NEA Backsheet'!$D$5:$CB$183,M$9,FALSE))="","",(VLOOKUP($E134,'NEA Backsheet'!$D$5:$CB$183,M$9,FALSE))),"")</f>
        <v>5530.5569556629607</v>
      </c>
      <c r="N134" s="123">
        <f ca="1">IFERROR(IF((VLOOKUP($E134,'NEA Backsheet'!$D$5:$CB$183,N$9,FALSE))="","",(VLOOKUP($E134,'NEA Backsheet'!$D$5:$CB$183,N$9,FALSE))),"")</f>
        <v>5507.5058281921283</v>
      </c>
      <c r="O134" s="120">
        <f ca="1">IFERROR(IF((VLOOKUP($E134,'NEA Backsheet'!$D$5:$CB$183,O$9,FALSE))="","",(VLOOKUP($E134,'NEA Backsheet'!$D$5:$CB$183,O$9,FALSE))),"")</f>
        <v>8969.1165027359239</v>
      </c>
      <c r="P134" s="124">
        <f ca="1">IFERROR(IF((VLOOKUP($E134,'NEA Backsheet'!$D$5:$CB$183,P$9,FALSE))="","",(VLOOKUP($E134,'NEA Backsheet'!$D$5:$CB$183,P$9,FALSE))),"")</f>
        <v>8468.7215335063702</v>
      </c>
      <c r="Q134" s="121">
        <f ca="1">IFERROR(IF((VLOOKUP($E134,'NEA Backsheet'!$D$5:$CB$183,Q$9,FALSE))="","",(VLOOKUP($E134,'NEA Backsheet'!$D$5:$CB$183,Q$9,FALSE))),"")</f>
        <v>9248.732532183838</v>
      </c>
      <c r="R134" s="123">
        <f ca="1">IFERROR(IF((VLOOKUP($E134,'NEA Backsheet'!$D$5:$CB$183,R$9,FALSE))="","",(VLOOKUP($E134,'NEA Backsheet'!$D$5:$CB$183,R$9,FALSE))),"")</f>
        <v>8951.9828885466832</v>
      </c>
    </row>
    <row r="135" spans="1:18" ht="15" customHeight="1" x14ac:dyDescent="0.3">
      <c r="A135" s="57">
        <v>122</v>
      </c>
      <c r="B135" s="97" t="str">
        <f ca="1">IFERROR(IF((VLOOKUP($E135,'Org List'!$AJ$10:$AL$188,3,FALSE))="","",(VLOOKUP($E135,'Org List'!$AJ$10:$AL$188,3,FALSE))),"")</f>
        <v>South East England Commissioning Region</v>
      </c>
      <c r="C135" s="98" t="str">
        <f ca="1">IFERROR(IF((VLOOKUP($E135,'Org List'!$AO$10:$AQ$188,3,FALSE))="","",(VLOOKUP($E135,'Org List'!$AO$10:$AQ$188,3,FALSE))),"")</f>
        <v>South East Region</v>
      </c>
      <c r="D135" s="113" t="str">
        <f ca="1">IFERROR(IF((VLOOKUP($E135,'Org List'!$AT$10:$AV$188,3,FALSE))="","",(VLOOKUP($E135,'Org List'!$AT$10:$AV$188,3,FALSE))),"")</f>
        <v>NHS England South East (Hampshire, Isle of Wight and Thames Valley)</v>
      </c>
      <c r="E135" s="97" t="str">
        <f t="shared" ca="1" si="3"/>
        <v>E10000025</v>
      </c>
      <c r="F135" s="99" t="str">
        <f ca="1">IF(E135="","",VLOOKUP(E135,'Org List'!$J$9:$K$488,2,0))</f>
        <v>Oxfordshire</v>
      </c>
      <c r="G135" s="120">
        <f ca="1">IFERROR(IF((VLOOKUP($E135,'NEA Backsheet'!$D$5:$CB$183,G$9,FALSE))="","",(VLOOKUP($E135,'NEA Backsheet'!$D$5:$CB$183,G$9,FALSE))),"")</f>
        <v>6896.1077400410741</v>
      </c>
      <c r="H135" s="121">
        <f ca="1">IFERROR(IF((VLOOKUP($E135,'NEA Backsheet'!$D$5:$CB$183,H$9,FALSE))="","",(VLOOKUP($E135,'NEA Backsheet'!$D$5:$CB$183,H$9,FALSE))),"")</f>
        <v>6839.9428518022241</v>
      </c>
      <c r="I135" s="121">
        <f ca="1">IFERROR(IF((VLOOKUP($E135,'NEA Backsheet'!$D$5:$CB$183,I$9,FALSE))="","",(VLOOKUP($E135,'NEA Backsheet'!$D$5:$CB$183,I$9,FALSE))),"")</f>
        <v>7599.8522042751447</v>
      </c>
      <c r="J135" s="122">
        <f ca="1">IFERROR(IF((VLOOKUP($E135,'NEA Backsheet'!$D$5:$CB$183,J$9,FALSE))="","",(VLOOKUP($E135,'NEA Backsheet'!$D$5:$CB$183,J$9,FALSE))),"")</f>
        <v>7324.3876115231878</v>
      </c>
      <c r="K135" s="120">
        <f ca="1">IFERROR(IF((VLOOKUP($E135,'NEA Backsheet'!$D$5:$CB$183,K$9,FALSE))="","",(VLOOKUP($E135,'NEA Backsheet'!$D$5:$CB$183,K$9,FALSE))),"")</f>
        <v>10052.527077312945</v>
      </c>
      <c r="L135" s="121">
        <f ca="1">IFERROR(IF((VLOOKUP($E135,'NEA Backsheet'!$D$5:$CB$183,L$9,FALSE))="","",(VLOOKUP($E135,'NEA Backsheet'!$D$5:$CB$183,L$9,FALSE))),"")</f>
        <v>9823.3464295220383</v>
      </c>
      <c r="M135" s="121">
        <f ca="1">IFERROR(IF((VLOOKUP($E135,'NEA Backsheet'!$D$5:$CB$183,M$9,FALSE))="","",(VLOOKUP($E135,'NEA Backsheet'!$D$5:$CB$183,M$9,FALSE))),"")</f>
        <v>10393.841115891897</v>
      </c>
      <c r="N135" s="123">
        <f ca="1">IFERROR(IF((VLOOKUP($E135,'NEA Backsheet'!$D$5:$CB$183,N$9,FALSE))="","",(VLOOKUP($E135,'NEA Backsheet'!$D$5:$CB$183,N$9,FALSE))),"")</f>
        <v>10613.842895962085</v>
      </c>
      <c r="O135" s="120">
        <f ca="1">IFERROR(IF((VLOOKUP($E135,'NEA Backsheet'!$D$5:$CB$183,O$9,FALSE))="","",(VLOOKUP($E135,'NEA Backsheet'!$D$5:$CB$183,O$9,FALSE))),"")</f>
        <v>16948.634817354017</v>
      </c>
      <c r="P135" s="124">
        <f ca="1">IFERROR(IF((VLOOKUP($E135,'NEA Backsheet'!$D$5:$CB$183,P$9,FALSE))="","",(VLOOKUP($E135,'NEA Backsheet'!$D$5:$CB$183,P$9,FALSE))),"")</f>
        <v>16663.289281324262</v>
      </c>
      <c r="Q135" s="121">
        <f ca="1">IFERROR(IF((VLOOKUP($E135,'NEA Backsheet'!$D$5:$CB$183,Q$9,FALSE))="","",(VLOOKUP($E135,'NEA Backsheet'!$D$5:$CB$183,Q$9,FALSE))),"")</f>
        <v>17993.69332016704</v>
      </c>
      <c r="R135" s="123">
        <f ca="1">IFERROR(IF((VLOOKUP($E135,'NEA Backsheet'!$D$5:$CB$183,R$9,FALSE))="","",(VLOOKUP($E135,'NEA Backsheet'!$D$5:$CB$183,R$9,FALSE))),"")</f>
        <v>17938.230507485274</v>
      </c>
    </row>
    <row r="136" spans="1:18" ht="15" customHeight="1" x14ac:dyDescent="0.3">
      <c r="A136" s="57">
        <v>123</v>
      </c>
      <c r="B136" s="97" t="str">
        <f ca="1">IFERROR(IF((VLOOKUP($E136,'Org List'!$AJ$10:$AL$188,3,FALSE))="","",(VLOOKUP($E136,'Org List'!$AJ$10:$AL$188,3,FALSE))),"")</f>
        <v>Midlands and East of England Commissioning Region</v>
      </c>
      <c r="C136" s="98" t="str">
        <f ca="1">IFERROR(IF((VLOOKUP($E136,'Org List'!$AO$10:$AQ$188,3,FALSE))="","",(VLOOKUP($E136,'Org List'!$AO$10:$AQ$188,3,FALSE))),"")</f>
        <v>East Region</v>
      </c>
      <c r="D136" s="113" t="str">
        <f ca="1">IFERROR(IF((VLOOKUP($E136,'Org List'!$AT$10:$AV$188,3,FALSE))="","",(VLOOKUP($E136,'Org List'!$AT$10:$AV$188,3,FALSE))),"")</f>
        <v>NHS England Midlands And East (East)</v>
      </c>
      <c r="E136" s="97" t="str">
        <f t="shared" ca="1" si="3"/>
        <v>E06000031</v>
      </c>
      <c r="F136" s="99" t="str">
        <f ca="1">IF(E136="","",VLOOKUP(E136,'Org List'!$J$9:$K$488,2,0))</f>
        <v>Peterborough</v>
      </c>
      <c r="G136" s="120">
        <f ca="1">IFERROR(IF((VLOOKUP($E136,'NEA Backsheet'!$D$5:$CB$183,G$9,FALSE))="","",(VLOOKUP($E136,'NEA Backsheet'!$D$5:$CB$183,G$9,FALSE))),"")</f>
        <v>1524.1634688974946</v>
      </c>
      <c r="H136" s="121">
        <f ca="1">IFERROR(IF((VLOOKUP($E136,'NEA Backsheet'!$D$5:$CB$183,H$9,FALSE))="","",(VLOOKUP($E136,'NEA Backsheet'!$D$5:$CB$183,H$9,FALSE))),"")</f>
        <v>1578.0030067649541</v>
      </c>
      <c r="I136" s="121">
        <f ca="1">IFERROR(IF((VLOOKUP($E136,'NEA Backsheet'!$D$5:$CB$183,I$9,FALSE))="","",(VLOOKUP($E136,'NEA Backsheet'!$D$5:$CB$183,I$9,FALSE))),"")</f>
        <v>1742.9711816048984</v>
      </c>
      <c r="J136" s="122">
        <f ca="1">IFERROR(IF((VLOOKUP($E136,'NEA Backsheet'!$D$5:$CB$183,J$9,FALSE))="","",(VLOOKUP($E136,'NEA Backsheet'!$D$5:$CB$183,J$9,FALSE))),"")</f>
        <v>1555.0417009156652</v>
      </c>
      <c r="K136" s="120">
        <f ca="1">IFERROR(IF((VLOOKUP($E136,'NEA Backsheet'!$D$5:$CB$183,K$9,FALSE))="","",(VLOOKUP($E136,'NEA Backsheet'!$D$5:$CB$183,K$9,FALSE))),"")</f>
        <v>3732.2728710898227</v>
      </c>
      <c r="L136" s="121">
        <f ca="1">IFERROR(IF((VLOOKUP($E136,'NEA Backsheet'!$D$5:$CB$183,L$9,FALSE))="","",(VLOOKUP($E136,'NEA Backsheet'!$D$5:$CB$183,L$9,FALSE))),"")</f>
        <v>3642.6562847957553</v>
      </c>
      <c r="M136" s="121">
        <f ca="1">IFERROR(IF((VLOOKUP($E136,'NEA Backsheet'!$D$5:$CB$183,M$9,FALSE))="","",(VLOOKUP($E136,'NEA Backsheet'!$D$5:$CB$183,M$9,FALSE))),"")</f>
        <v>3805.4359372193439</v>
      </c>
      <c r="N136" s="123">
        <f ca="1">IFERROR(IF((VLOOKUP($E136,'NEA Backsheet'!$D$5:$CB$183,N$9,FALSE))="","",(VLOOKUP($E136,'NEA Backsheet'!$D$5:$CB$183,N$9,FALSE))),"")</f>
        <v>3854.5674058179056</v>
      </c>
      <c r="O136" s="120">
        <f ca="1">IFERROR(IF((VLOOKUP($E136,'NEA Backsheet'!$D$5:$CB$183,O$9,FALSE))="","",(VLOOKUP($E136,'NEA Backsheet'!$D$5:$CB$183,O$9,FALSE))),"")</f>
        <v>5256.4363399873173</v>
      </c>
      <c r="P136" s="124">
        <f ca="1">IFERROR(IF((VLOOKUP($E136,'NEA Backsheet'!$D$5:$CB$183,P$9,FALSE))="","",(VLOOKUP($E136,'NEA Backsheet'!$D$5:$CB$183,P$9,FALSE))),"")</f>
        <v>5220.6592915607089</v>
      </c>
      <c r="Q136" s="121">
        <f ca="1">IFERROR(IF((VLOOKUP($E136,'NEA Backsheet'!$D$5:$CB$183,Q$9,FALSE))="","",(VLOOKUP($E136,'NEA Backsheet'!$D$5:$CB$183,Q$9,FALSE))),"")</f>
        <v>5548.4071188242424</v>
      </c>
      <c r="R136" s="123">
        <f ca="1">IFERROR(IF((VLOOKUP($E136,'NEA Backsheet'!$D$5:$CB$183,R$9,FALSE))="","",(VLOOKUP($E136,'NEA Backsheet'!$D$5:$CB$183,R$9,FALSE))),"")</f>
        <v>5409.609106733571</v>
      </c>
    </row>
    <row r="137" spans="1:18" ht="15" customHeight="1" x14ac:dyDescent="0.3">
      <c r="A137" s="57">
        <v>124</v>
      </c>
      <c r="B137" s="97" t="str">
        <f ca="1">IFERROR(IF((VLOOKUP($E137,'Org List'!$AJ$10:$AL$188,3,FALSE))="","",(VLOOKUP($E137,'Org List'!$AJ$10:$AL$188,3,FALSE))),"")</f>
        <v>South West England Commissioning Region</v>
      </c>
      <c r="C137" s="98" t="str">
        <f ca="1">IFERROR(IF((VLOOKUP($E137,'Org List'!$AO$10:$AQ$188,3,FALSE))="","",(VLOOKUP($E137,'Org List'!$AO$10:$AQ$188,3,FALSE))),"")</f>
        <v>South West Region</v>
      </c>
      <c r="D137" s="113" t="str">
        <f ca="1">IFERROR(IF((VLOOKUP($E137,'Org List'!$AT$10:$AV$188,3,FALSE))="","",(VLOOKUP($E137,'Org List'!$AT$10:$AV$188,3,FALSE))),"")</f>
        <v>NHS England South West (South West South)</v>
      </c>
      <c r="E137" s="97" t="str">
        <f t="shared" ca="1" si="3"/>
        <v>E06000026</v>
      </c>
      <c r="F137" s="99" t="str">
        <f ca="1">IF(E137="","",VLOOKUP(E137,'Org List'!$J$9:$K$488,2,0))</f>
        <v>Plymouth</v>
      </c>
      <c r="G137" s="120">
        <f ca="1">IFERROR(IF((VLOOKUP($E137,'NEA Backsheet'!$D$5:$CB$183,G$9,FALSE))="","",(VLOOKUP($E137,'NEA Backsheet'!$D$5:$CB$183,G$9,FALSE))),"")</f>
        <v>1921.1555136906761</v>
      </c>
      <c r="H137" s="121">
        <f ca="1">IFERROR(IF((VLOOKUP($E137,'NEA Backsheet'!$D$5:$CB$183,H$9,FALSE))="","",(VLOOKUP($E137,'NEA Backsheet'!$D$5:$CB$183,H$9,FALSE))),"")</f>
        <v>1778.4925740019098</v>
      </c>
      <c r="I137" s="121">
        <f ca="1">IFERROR(IF((VLOOKUP($E137,'NEA Backsheet'!$D$5:$CB$183,I$9,FALSE))="","",(VLOOKUP($E137,'NEA Backsheet'!$D$5:$CB$183,I$9,FALSE))),"")</f>
        <v>1984.78725257426</v>
      </c>
      <c r="J137" s="122">
        <f ca="1">IFERROR(IF((VLOOKUP($E137,'NEA Backsheet'!$D$5:$CB$183,J$9,FALSE))="","",(VLOOKUP($E137,'NEA Backsheet'!$D$5:$CB$183,J$9,FALSE))),"")</f>
        <v>1749.1464295852797</v>
      </c>
      <c r="K137" s="120">
        <f ca="1">IFERROR(IF((VLOOKUP($E137,'NEA Backsheet'!$D$5:$CB$183,K$9,FALSE))="","",(VLOOKUP($E137,'NEA Backsheet'!$D$5:$CB$183,K$9,FALSE))),"")</f>
        <v>4879.3049820640535</v>
      </c>
      <c r="L137" s="121">
        <f ca="1">IFERROR(IF((VLOOKUP($E137,'NEA Backsheet'!$D$5:$CB$183,L$9,FALSE))="","",(VLOOKUP($E137,'NEA Backsheet'!$D$5:$CB$183,L$9,FALSE))),"")</f>
        <v>4761.9204043975333</v>
      </c>
      <c r="M137" s="121">
        <f ca="1">IFERROR(IF((VLOOKUP($E137,'NEA Backsheet'!$D$5:$CB$183,M$9,FALSE))="","",(VLOOKUP($E137,'NEA Backsheet'!$D$5:$CB$183,M$9,FALSE))),"")</f>
        <v>5203.5653500735507</v>
      </c>
      <c r="N137" s="123">
        <f ca="1">IFERROR(IF((VLOOKUP($E137,'NEA Backsheet'!$D$5:$CB$183,N$9,FALSE))="","",(VLOOKUP($E137,'NEA Backsheet'!$D$5:$CB$183,N$9,FALSE))),"")</f>
        <v>5193.1053382022765</v>
      </c>
      <c r="O137" s="120">
        <f ca="1">IFERROR(IF((VLOOKUP($E137,'NEA Backsheet'!$D$5:$CB$183,O$9,FALSE))="","",(VLOOKUP($E137,'NEA Backsheet'!$D$5:$CB$183,O$9,FALSE))),"")</f>
        <v>6800.4604957547299</v>
      </c>
      <c r="P137" s="124">
        <f ca="1">IFERROR(IF((VLOOKUP($E137,'NEA Backsheet'!$D$5:$CB$183,P$9,FALSE))="","",(VLOOKUP($E137,'NEA Backsheet'!$D$5:$CB$183,P$9,FALSE))),"")</f>
        <v>6540.4129783994431</v>
      </c>
      <c r="Q137" s="121">
        <f ca="1">IFERROR(IF((VLOOKUP($E137,'NEA Backsheet'!$D$5:$CB$183,Q$9,FALSE))="","",(VLOOKUP($E137,'NEA Backsheet'!$D$5:$CB$183,Q$9,FALSE))),"")</f>
        <v>7188.3526026478103</v>
      </c>
      <c r="R137" s="123">
        <f ca="1">IFERROR(IF((VLOOKUP($E137,'NEA Backsheet'!$D$5:$CB$183,R$9,FALSE))="","",(VLOOKUP($E137,'NEA Backsheet'!$D$5:$CB$183,R$9,FALSE))),"")</f>
        <v>6942.2517677875567</v>
      </c>
    </row>
    <row r="138" spans="1:18" ht="15" customHeight="1" x14ac:dyDescent="0.3">
      <c r="A138" s="57">
        <v>125</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113" t="str">
        <f ca="1">IFERROR(IF((VLOOKUP($E138,'Org List'!$AT$10:$AV$188,3,FALSE))="","",(VLOOKUP($E138,'Org List'!$AT$10:$AV$188,3,FALSE))),"")</f>
        <v>NHS England South East (Hampshire, Isle of Wight and Thames Valley)</v>
      </c>
      <c r="E138" s="97" t="str">
        <f t="shared" ca="1" si="3"/>
        <v>E06000044</v>
      </c>
      <c r="F138" s="99" t="str">
        <f ca="1">IF(E138="","",VLOOKUP(E138,'Org List'!$J$9:$K$488,2,0))</f>
        <v>Portsmouth</v>
      </c>
      <c r="G138" s="120">
        <f ca="1">IFERROR(IF((VLOOKUP($E138,'NEA Backsheet'!$D$5:$CB$183,G$9,FALSE))="","",(VLOOKUP($E138,'NEA Backsheet'!$D$5:$CB$183,G$9,FALSE))),"")</f>
        <v>1723.4936845929706</v>
      </c>
      <c r="H138" s="121">
        <f ca="1">IFERROR(IF((VLOOKUP($E138,'NEA Backsheet'!$D$5:$CB$183,H$9,FALSE))="","",(VLOOKUP($E138,'NEA Backsheet'!$D$5:$CB$183,H$9,FALSE))),"")</f>
        <v>1595.4668815890143</v>
      </c>
      <c r="I138" s="121">
        <f ca="1">IFERROR(IF((VLOOKUP($E138,'NEA Backsheet'!$D$5:$CB$183,I$9,FALSE))="","",(VLOOKUP($E138,'NEA Backsheet'!$D$5:$CB$183,I$9,FALSE))),"")</f>
        <v>1667.0332127673553</v>
      </c>
      <c r="J138" s="122">
        <f ca="1">IFERROR(IF((VLOOKUP($E138,'NEA Backsheet'!$D$5:$CB$183,J$9,FALSE))="","",(VLOOKUP($E138,'NEA Backsheet'!$D$5:$CB$183,J$9,FALSE))),"")</f>
        <v>1755.4847093451499</v>
      </c>
      <c r="K138" s="120">
        <f ca="1">IFERROR(IF((VLOOKUP($E138,'NEA Backsheet'!$D$5:$CB$183,K$9,FALSE))="","",(VLOOKUP($E138,'NEA Backsheet'!$D$5:$CB$183,K$9,FALSE))),"")</f>
        <v>3540.8243707067159</v>
      </c>
      <c r="L138" s="121">
        <f ca="1">IFERROR(IF((VLOOKUP($E138,'NEA Backsheet'!$D$5:$CB$183,L$9,FALSE))="","",(VLOOKUP($E138,'NEA Backsheet'!$D$5:$CB$183,L$9,FALSE))),"")</f>
        <v>3479.8179444061811</v>
      </c>
      <c r="M138" s="121">
        <f ca="1">IFERROR(IF((VLOOKUP($E138,'NEA Backsheet'!$D$5:$CB$183,M$9,FALSE))="","",(VLOOKUP($E138,'NEA Backsheet'!$D$5:$CB$183,M$9,FALSE))),"")</f>
        <v>3684.5300163982711</v>
      </c>
      <c r="N138" s="123">
        <f ca="1">IFERROR(IF((VLOOKUP($E138,'NEA Backsheet'!$D$5:$CB$183,N$9,FALSE))="","",(VLOOKUP($E138,'NEA Backsheet'!$D$5:$CB$183,N$9,FALSE))),"")</f>
        <v>3641.3758901853962</v>
      </c>
      <c r="O138" s="120">
        <f ca="1">IFERROR(IF((VLOOKUP($E138,'NEA Backsheet'!$D$5:$CB$183,O$9,FALSE))="","",(VLOOKUP($E138,'NEA Backsheet'!$D$5:$CB$183,O$9,FALSE))),"")</f>
        <v>5264.3180552996864</v>
      </c>
      <c r="P138" s="124">
        <f ca="1">IFERROR(IF((VLOOKUP($E138,'NEA Backsheet'!$D$5:$CB$183,P$9,FALSE))="","",(VLOOKUP($E138,'NEA Backsheet'!$D$5:$CB$183,P$9,FALSE))),"")</f>
        <v>5075.2848259951952</v>
      </c>
      <c r="Q138" s="121">
        <f ca="1">IFERROR(IF((VLOOKUP($E138,'NEA Backsheet'!$D$5:$CB$183,Q$9,FALSE))="","",(VLOOKUP($E138,'NEA Backsheet'!$D$5:$CB$183,Q$9,FALSE))),"")</f>
        <v>5351.5632291656266</v>
      </c>
      <c r="R138" s="123">
        <f ca="1">IFERROR(IF((VLOOKUP($E138,'NEA Backsheet'!$D$5:$CB$183,R$9,FALSE))="","",(VLOOKUP($E138,'NEA Backsheet'!$D$5:$CB$183,R$9,FALSE))),"")</f>
        <v>5396.8605995305461</v>
      </c>
    </row>
    <row r="139" spans="1:18" ht="15" customHeight="1" x14ac:dyDescent="0.3">
      <c r="A139" s="57">
        <v>126</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E06000038</v>
      </c>
      <c r="F139" s="99" t="str">
        <f ca="1">IF(E139="","",VLOOKUP(E139,'Org List'!$J$9:$K$488,2,0))</f>
        <v>Reading</v>
      </c>
      <c r="G139" s="120">
        <f ca="1">IFERROR(IF((VLOOKUP($E139,'NEA Backsheet'!$D$5:$CB$183,G$9,FALSE))="","",(VLOOKUP($E139,'NEA Backsheet'!$D$5:$CB$183,G$9,FALSE))),"")</f>
        <v>1289.2247801076851</v>
      </c>
      <c r="H139" s="121">
        <f ca="1">IFERROR(IF((VLOOKUP($E139,'NEA Backsheet'!$D$5:$CB$183,H$9,FALSE))="","",(VLOOKUP($E139,'NEA Backsheet'!$D$5:$CB$183,H$9,FALSE))),"")</f>
        <v>1291.6383551615095</v>
      </c>
      <c r="I139" s="121">
        <f ca="1">IFERROR(IF((VLOOKUP($E139,'NEA Backsheet'!$D$5:$CB$183,I$9,FALSE))="","",(VLOOKUP($E139,'NEA Backsheet'!$D$5:$CB$183,I$9,FALSE))),"")</f>
        <v>1343.4444504830492</v>
      </c>
      <c r="J139" s="122">
        <f ca="1">IFERROR(IF((VLOOKUP($E139,'NEA Backsheet'!$D$5:$CB$183,J$9,FALSE))="","",(VLOOKUP($E139,'NEA Backsheet'!$D$5:$CB$183,J$9,FALSE))),"")</f>
        <v>1420.0720835272784</v>
      </c>
      <c r="K139" s="120">
        <f ca="1">IFERROR(IF((VLOOKUP($E139,'NEA Backsheet'!$D$5:$CB$183,K$9,FALSE))="","",(VLOOKUP($E139,'NEA Backsheet'!$D$5:$CB$183,K$9,FALSE))),"")</f>
        <v>2722.352036102006</v>
      </c>
      <c r="L139" s="121">
        <f ca="1">IFERROR(IF((VLOOKUP($E139,'NEA Backsheet'!$D$5:$CB$183,L$9,FALSE))="","",(VLOOKUP($E139,'NEA Backsheet'!$D$5:$CB$183,L$9,FALSE))),"")</f>
        <v>2691.908878843552</v>
      </c>
      <c r="M139" s="121">
        <f ca="1">IFERROR(IF((VLOOKUP($E139,'NEA Backsheet'!$D$5:$CB$183,M$9,FALSE))="","",(VLOOKUP($E139,'NEA Backsheet'!$D$5:$CB$183,M$9,FALSE))),"")</f>
        <v>2933.6590993997506</v>
      </c>
      <c r="N139" s="123">
        <f ca="1">IFERROR(IF((VLOOKUP($E139,'NEA Backsheet'!$D$5:$CB$183,N$9,FALSE))="","",(VLOOKUP($E139,'NEA Backsheet'!$D$5:$CB$183,N$9,FALSE))),"")</f>
        <v>2943.5916134768358</v>
      </c>
      <c r="O139" s="120">
        <f ca="1">IFERROR(IF((VLOOKUP($E139,'NEA Backsheet'!$D$5:$CB$183,O$9,FALSE))="","",(VLOOKUP($E139,'NEA Backsheet'!$D$5:$CB$183,O$9,FALSE))),"")</f>
        <v>4011.5768162096911</v>
      </c>
      <c r="P139" s="124">
        <f ca="1">IFERROR(IF((VLOOKUP($E139,'NEA Backsheet'!$D$5:$CB$183,P$9,FALSE))="","",(VLOOKUP($E139,'NEA Backsheet'!$D$5:$CB$183,P$9,FALSE))),"")</f>
        <v>3983.5472340050615</v>
      </c>
      <c r="Q139" s="121">
        <f ca="1">IFERROR(IF((VLOOKUP($E139,'NEA Backsheet'!$D$5:$CB$183,Q$9,FALSE))="","",(VLOOKUP($E139,'NEA Backsheet'!$D$5:$CB$183,Q$9,FALSE))),"")</f>
        <v>4277.1035498827996</v>
      </c>
      <c r="R139" s="123">
        <f ca="1">IFERROR(IF((VLOOKUP($E139,'NEA Backsheet'!$D$5:$CB$183,R$9,FALSE))="","",(VLOOKUP($E139,'NEA Backsheet'!$D$5:$CB$183,R$9,FALSE))),"")</f>
        <v>4363.6636970041145</v>
      </c>
    </row>
    <row r="140" spans="1:18" ht="15" customHeight="1" x14ac:dyDescent="0.3">
      <c r="A140" s="57">
        <v>127</v>
      </c>
      <c r="B140" s="97" t="str">
        <f ca="1">IFERROR(IF((VLOOKUP($E140,'Org List'!$AJ$10:$AL$188,3,FALSE))="","",(VLOOKUP($E140,'Org List'!$AJ$10:$AL$188,3,FALSE))),"")</f>
        <v>London Commissioning Region</v>
      </c>
      <c r="C140" s="98" t="str">
        <f ca="1">IFERROR(IF((VLOOKUP($E140,'Org List'!$AO$10:$AQ$188,3,FALSE))="","",(VLOOKUP($E140,'Org List'!$AO$10:$AQ$188,3,FALSE))),"")</f>
        <v>London Region</v>
      </c>
      <c r="D140" s="113" t="str">
        <f ca="1">IFERROR(IF((VLOOKUP($E140,'Org List'!$AT$10:$AV$188,3,FALSE))="","",(VLOOKUP($E140,'Org List'!$AT$10:$AV$188,3,FALSE))),"")</f>
        <v>NHS England London</v>
      </c>
      <c r="E140" s="97" t="str">
        <f t="shared" ca="1" si="3"/>
        <v>E09000026</v>
      </c>
      <c r="F140" s="99" t="str">
        <f ca="1">IF(E140="","",VLOOKUP(E140,'Org List'!$J$9:$K$488,2,0))</f>
        <v>Redbridge</v>
      </c>
      <c r="G140" s="120">
        <f ca="1">IFERROR(IF((VLOOKUP($E140,'NEA Backsheet'!$D$5:$CB$183,G$9,FALSE))="","",(VLOOKUP($E140,'NEA Backsheet'!$D$5:$CB$183,G$9,FALSE))),"")</f>
        <v>2488.4550689843813</v>
      </c>
      <c r="H140" s="121">
        <f ca="1">IFERROR(IF((VLOOKUP($E140,'NEA Backsheet'!$D$5:$CB$183,H$9,FALSE))="","",(VLOOKUP($E140,'NEA Backsheet'!$D$5:$CB$183,H$9,FALSE))),"")</f>
        <v>2347.6613497080693</v>
      </c>
      <c r="I140" s="121">
        <f ca="1">IFERROR(IF((VLOOKUP($E140,'NEA Backsheet'!$D$5:$CB$183,I$9,FALSE))="","",(VLOOKUP($E140,'NEA Backsheet'!$D$5:$CB$183,I$9,FALSE))),"")</f>
        <v>2450.9184369970826</v>
      </c>
      <c r="J140" s="122">
        <f ca="1">IFERROR(IF((VLOOKUP($E140,'NEA Backsheet'!$D$5:$CB$183,J$9,FALSE))="","",(VLOOKUP($E140,'NEA Backsheet'!$D$5:$CB$183,J$9,FALSE))),"")</f>
        <v>2393.0931720621311</v>
      </c>
      <c r="K140" s="120">
        <f ca="1">IFERROR(IF((VLOOKUP($E140,'NEA Backsheet'!$D$5:$CB$183,K$9,FALSE))="","",(VLOOKUP($E140,'NEA Backsheet'!$D$5:$CB$183,K$9,FALSE))),"")</f>
        <v>4584.5956047672362</v>
      </c>
      <c r="L140" s="121">
        <f ca="1">IFERROR(IF((VLOOKUP($E140,'NEA Backsheet'!$D$5:$CB$183,L$9,FALSE))="","",(VLOOKUP($E140,'NEA Backsheet'!$D$5:$CB$183,L$9,FALSE))),"")</f>
        <v>4478.3981526539565</v>
      </c>
      <c r="M140" s="121">
        <f ca="1">IFERROR(IF((VLOOKUP($E140,'NEA Backsheet'!$D$5:$CB$183,M$9,FALSE))="","",(VLOOKUP($E140,'NEA Backsheet'!$D$5:$CB$183,M$9,FALSE))),"")</f>
        <v>4754.5431714851638</v>
      </c>
      <c r="N140" s="123">
        <f ca="1">IFERROR(IF((VLOOKUP($E140,'NEA Backsheet'!$D$5:$CB$183,N$9,FALSE))="","",(VLOOKUP($E140,'NEA Backsheet'!$D$5:$CB$183,N$9,FALSE))),"")</f>
        <v>4592.3197903427963</v>
      </c>
      <c r="O140" s="120">
        <f ca="1">IFERROR(IF((VLOOKUP($E140,'NEA Backsheet'!$D$5:$CB$183,O$9,FALSE))="","",(VLOOKUP($E140,'NEA Backsheet'!$D$5:$CB$183,O$9,FALSE))),"")</f>
        <v>7073.0506737516171</v>
      </c>
      <c r="P140" s="124">
        <f ca="1">IFERROR(IF((VLOOKUP($E140,'NEA Backsheet'!$D$5:$CB$183,P$9,FALSE))="","",(VLOOKUP($E140,'NEA Backsheet'!$D$5:$CB$183,P$9,FALSE))),"")</f>
        <v>6826.0595023620263</v>
      </c>
      <c r="Q140" s="121">
        <f ca="1">IFERROR(IF((VLOOKUP($E140,'NEA Backsheet'!$D$5:$CB$183,Q$9,FALSE))="","",(VLOOKUP($E140,'NEA Backsheet'!$D$5:$CB$183,Q$9,FALSE))),"")</f>
        <v>7205.4616084822464</v>
      </c>
      <c r="R140" s="123">
        <f ca="1">IFERROR(IF((VLOOKUP($E140,'NEA Backsheet'!$D$5:$CB$183,R$9,FALSE))="","",(VLOOKUP($E140,'NEA Backsheet'!$D$5:$CB$183,R$9,FALSE))),"")</f>
        <v>6985.4129624049274</v>
      </c>
    </row>
    <row r="141" spans="1:18" ht="15" customHeight="1" x14ac:dyDescent="0.3">
      <c r="A141" s="57">
        <v>128</v>
      </c>
      <c r="B141" s="97" t="str">
        <f ca="1">IFERROR(IF((VLOOKUP($E141,'Org List'!$AJ$10:$AL$188,3,FALSE))="","",(VLOOKUP($E141,'Org List'!$AJ$10:$AL$188,3,FALSE))),"")</f>
        <v>North of England Commissioning Region</v>
      </c>
      <c r="C141" s="98" t="str">
        <f ca="1">IFERROR(IF((VLOOKUP($E141,'Org List'!$AO$10:$AQ$188,3,FALSE))="","",(VLOOKUP($E141,'Org List'!$AO$10:$AQ$188,3,FALSE))),"")</f>
        <v>North East Region</v>
      </c>
      <c r="D141" s="113" t="str">
        <f ca="1">IFERROR(IF((VLOOKUP($E141,'Org List'!$AT$10:$AV$188,3,FALSE))="","",(VLOOKUP($E141,'Org List'!$AT$10:$AV$188,3,FALSE))),"")</f>
        <v>NHS England North (Cumbria And North East)</v>
      </c>
      <c r="E141" s="97" t="str">
        <f t="shared" ref="E141:E172" ca="1" si="4">IF($A141&gt;$U$5-1,"",INDIRECT("'Comms by AT'!D"&amp;$A141+$U$4))</f>
        <v>E06000003</v>
      </c>
      <c r="F141" s="99" t="str">
        <f ca="1">IF(E141="","",VLOOKUP(E141,'Org List'!$J$9:$K$488,2,0))</f>
        <v>Redcar and Cleveland</v>
      </c>
      <c r="G141" s="120">
        <f ca="1">IFERROR(IF((VLOOKUP($E141,'NEA Backsheet'!$D$5:$CB$183,G$9,FALSE))="","",(VLOOKUP($E141,'NEA Backsheet'!$D$5:$CB$183,G$9,FALSE))),"")</f>
        <v>1741.4990562180731</v>
      </c>
      <c r="H141" s="121">
        <f ca="1">IFERROR(IF((VLOOKUP($E141,'NEA Backsheet'!$D$5:$CB$183,H$9,FALSE))="","",(VLOOKUP($E141,'NEA Backsheet'!$D$5:$CB$183,H$9,FALSE))),"")</f>
        <v>1712.4885987828438</v>
      </c>
      <c r="I141" s="121">
        <f ca="1">IFERROR(IF((VLOOKUP($E141,'NEA Backsheet'!$D$5:$CB$183,I$9,FALSE))="","",(VLOOKUP($E141,'NEA Backsheet'!$D$5:$CB$183,I$9,FALSE))),"")</f>
        <v>1824.7614441519295</v>
      </c>
      <c r="J141" s="122">
        <f ca="1">IFERROR(IF((VLOOKUP($E141,'NEA Backsheet'!$D$5:$CB$183,J$9,FALSE))="","",(VLOOKUP($E141,'NEA Backsheet'!$D$5:$CB$183,J$9,FALSE))),"")</f>
        <v>1766.6972394248905</v>
      </c>
      <c r="K141" s="120">
        <f ca="1">IFERROR(IF((VLOOKUP($E141,'NEA Backsheet'!$D$5:$CB$183,K$9,FALSE))="","",(VLOOKUP($E141,'NEA Backsheet'!$D$5:$CB$183,K$9,FALSE))),"")</f>
        <v>2675.9017701945495</v>
      </c>
      <c r="L141" s="121">
        <f ca="1">IFERROR(IF((VLOOKUP($E141,'NEA Backsheet'!$D$5:$CB$183,L$9,FALSE))="","",(VLOOKUP($E141,'NEA Backsheet'!$D$5:$CB$183,L$9,FALSE))),"")</f>
        <v>2667.48918495006</v>
      </c>
      <c r="M141" s="121">
        <f ca="1">IFERROR(IF((VLOOKUP($E141,'NEA Backsheet'!$D$5:$CB$183,M$9,FALSE))="","",(VLOOKUP($E141,'NEA Backsheet'!$D$5:$CB$183,M$9,FALSE))),"")</f>
        <v>2818.4603144157622</v>
      </c>
      <c r="N141" s="123">
        <f ca="1">IFERROR(IF((VLOOKUP($E141,'NEA Backsheet'!$D$5:$CB$183,N$9,FALSE))="","",(VLOOKUP($E141,'NEA Backsheet'!$D$5:$CB$183,N$9,FALSE))),"")</f>
        <v>2977.5105185383436</v>
      </c>
      <c r="O141" s="120">
        <f ca="1">IFERROR(IF((VLOOKUP($E141,'NEA Backsheet'!$D$5:$CB$183,O$9,FALSE))="","",(VLOOKUP($E141,'NEA Backsheet'!$D$5:$CB$183,O$9,FALSE))),"")</f>
        <v>4417.4008264126223</v>
      </c>
      <c r="P141" s="124">
        <f ca="1">IFERROR(IF((VLOOKUP($E141,'NEA Backsheet'!$D$5:$CB$183,P$9,FALSE))="","",(VLOOKUP($E141,'NEA Backsheet'!$D$5:$CB$183,P$9,FALSE))),"")</f>
        <v>4379.9777837329038</v>
      </c>
      <c r="Q141" s="121">
        <f ca="1">IFERROR(IF((VLOOKUP($E141,'NEA Backsheet'!$D$5:$CB$183,Q$9,FALSE))="","",(VLOOKUP($E141,'NEA Backsheet'!$D$5:$CB$183,Q$9,FALSE))),"")</f>
        <v>4643.2217585676917</v>
      </c>
      <c r="R141" s="123">
        <f ca="1">IFERROR(IF((VLOOKUP($E141,'NEA Backsheet'!$D$5:$CB$183,R$9,FALSE))="","",(VLOOKUP($E141,'NEA Backsheet'!$D$5:$CB$183,R$9,FALSE))),"")</f>
        <v>4744.2077579632341</v>
      </c>
    </row>
    <row r="142" spans="1:18" ht="15" customHeight="1" x14ac:dyDescent="0.3">
      <c r="A142" s="57">
        <v>129</v>
      </c>
      <c r="B142" s="97" t="str">
        <f ca="1">IFERROR(IF((VLOOKUP($E142,'Org List'!$AJ$10:$AL$188,3,FALSE))="","",(VLOOKUP($E142,'Org List'!$AJ$10:$AL$188,3,FALSE))),"")</f>
        <v>London Commissioning Region</v>
      </c>
      <c r="C142" s="98" t="str">
        <f ca="1">IFERROR(IF((VLOOKUP($E142,'Org List'!$AO$10:$AQ$188,3,FALSE))="","",(VLOOKUP($E142,'Org List'!$AO$10:$AQ$188,3,FALSE))),"")</f>
        <v>London Region</v>
      </c>
      <c r="D142" s="113" t="str">
        <f ca="1">IFERROR(IF((VLOOKUP($E142,'Org List'!$AT$10:$AV$188,3,FALSE))="","",(VLOOKUP($E142,'Org List'!$AT$10:$AV$188,3,FALSE))),"")</f>
        <v>NHS England London</v>
      </c>
      <c r="E142" s="97" t="str">
        <f t="shared" ca="1" si="4"/>
        <v>E09000027</v>
      </c>
      <c r="F142" s="99" t="str">
        <f ca="1">IF(E142="","",VLOOKUP(E142,'Org List'!$J$9:$K$488,2,0))</f>
        <v>Richmond upon Thames</v>
      </c>
      <c r="G142" s="120">
        <f ca="1">IFERROR(IF((VLOOKUP($E142,'NEA Backsheet'!$D$5:$CB$183,G$9,FALSE))="","",(VLOOKUP($E142,'NEA Backsheet'!$D$5:$CB$183,G$9,FALSE))),"")</f>
        <v>1739.8377136761701</v>
      </c>
      <c r="H142" s="121">
        <f ca="1">IFERROR(IF((VLOOKUP($E142,'NEA Backsheet'!$D$5:$CB$183,H$9,FALSE))="","",(VLOOKUP($E142,'NEA Backsheet'!$D$5:$CB$183,H$9,FALSE))),"")</f>
        <v>1769.755045053633</v>
      </c>
      <c r="I142" s="121">
        <f ca="1">IFERROR(IF((VLOOKUP($E142,'NEA Backsheet'!$D$5:$CB$183,I$9,FALSE))="","",(VLOOKUP($E142,'NEA Backsheet'!$D$5:$CB$183,I$9,FALSE))),"")</f>
        <v>1873.4933632746131</v>
      </c>
      <c r="J142" s="122">
        <f ca="1">IFERROR(IF((VLOOKUP($E142,'NEA Backsheet'!$D$5:$CB$183,J$9,FALSE))="","",(VLOOKUP($E142,'NEA Backsheet'!$D$5:$CB$183,J$9,FALSE))),"")</f>
        <v>1966.4166203991558</v>
      </c>
      <c r="K142" s="120">
        <f ca="1">IFERROR(IF((VLOOKUP($E142,'NEA Backsheet'!$D$5:$CB$183,K$9,FALSE))="","",(VLOOKUP($E142,'NEA Backsheet'!$D$5:$CB$183,K$9,FALSE))),"")</f>
        <v>2926.7413147932848</v>
      </c>
      <c r="L142" s="121">
        <f ca="1">IFERROR(IF((VLOOKUP($E142,'NEA Backsheet'!$D$5:$CB$183,L$9,FALSE))="","",(VLOOKUP($E142,'NEA Backsheet'!$D$5:$CB$183,L$9,FALSE))),"")</f>
        <v>2940.0388947909209</v>
      </c>
      <c r="M142" s="121">
        <f ca="1">IFERROR(IF((VLOOKUP($E142,'NEA Backsheet'!$D$5:$CB$183,M$9,FALSE))="","",(VLOOKUP($E142,'NEA Backsheet'!$D$5:$CB$183,M$9,FALSE))),"")</f>
        <v>3043.1501948965629</v>
      </c>
      <c r="N142" s="123">
        <f ca="1">IFERROR(IF((VLOOKUP($E142,'NEA Backsheet'!$D$5:$CB$183,N$9,FALSE))="","",(VLOOKUP($E142,'NEA Backsheet'!$D$5:$CB$183,N$9,FALSE))),"")</f>
        <v>2952.9421293645328</v>
      </c>
      <c r="O142" s="120">
        <f ca="1">IFERROR(IF((VLOOKUP($E142,'NEA Backsheet'!$D$5:$CB$183,O$9,FALSE))="","",(VLOOKUP($E142,'NEA Backsheet'!$D$5:$CB$183,O$9,FALSE))),"")</f>
        <v>4666.5790284694549</v>
      </c>
      <c r="P142" s="124">
        <f ca="1">IFERROR(IF((VLOOKUP($E142,'NEA Backsheet'!$D$5:$CB$183,P$9,FALSE))="","",(VLOOKUP($E142,'NEA Backsheet'!$D$5:$CB$183,P$9,FALSE))),"")</f>
        <v>4709.7939398445542</v>
      </c>
      <c r="Q142" s="121">
        <f ca="1">IFERROR(IF((VLOOKUP($E142,'NEA Backsheet'!$D$5:$CB$183,Q$9,FALSE))="","",(VLOOKUP($E142,'NEA Backsheet'!$D$5:$CB$183,Q$9,FALSE))),"")</f>
        <v>4916.6435581711758</v>
      </c>
      <c r="R142" s="123">
        <f ca="1">IFERROR(IF((VLOOKUP($E142,'NEA Backsheet'!$D$5:$CB$183,R$9,FALSE))="","",(VLOOKUP($E142,'NEA Backsheet'!$D$5:$CB$183,R$9,FALSE))),"")</f>
        <v>4919.358749763689</v>
      </c>
    </row>
    <row r="143" spans="1:18" ht="15" customHeight="1" x14ac:dyDescent="0.3">
      <c r="A143" s="57">
        <v>130</v>
      </c>
      <c r="B143" s="97" t="str">
        <f ca="1">IFERROR(IF((VLOOKUP($E143,'Org List'!$AJ$10:$AL$188,3,FALSE))="","",(VLOOKUP($E143,'Org List'!$AJ$10:$AL$188,3,FALSE))),"")</f>
        <v>North of England Commissioning Region</v>
      </c>
      <c r="C143" s="98" t="str">
        <f ca="1">IFERROR(IF((VLOOKUP($E143,'Org List'!$AO$10:$AQ$188,3,FALSE))="","",(VLOOKUP($E143,'Org List'!$AO$10:$AQ$188,3,FALSE))),"")</f>
        <v>North West Region</v>
      </c>
      <c r="D143" s="113" t="str">
        <f ca="1">IFERROR(IF((VLOOKUP($E143,'Org List'!$AT$10:$AV$188,3,FALSE))="","",(VLOOKUP($E143,'Org List'!$AT$10:$AV$188,3,FALSE))),"")</f>
        <v>NHS England North (Greater Manchester)</v>
      </c>
      <c r="E143" s="97" t="str">
        <f t="shared" ca="1" si="4"/>
        <v>E08000005</v>
      </c>
      <c r="F143" s="99" t="str">
        <f ca="1">IF(E143="","",VLOOKUP(E143,'Org List'!$J$9:$K$488,2,0))</f>
        <v>Rochdale</v>
      </c>
      <c r="G143" s="120">
        <f ca="1">IFERROR(IF((VLOOKUP($E143,'NEA Backsheet'!$D$5:$CB$183,G$9,FALSE))="","",(VLOOKUP($E143,'NEA Backsheet'!$D$5:$CB$183,G$9,FALSE))),"")</f>
        <v>2789.8194172904491</v>
      </c>
      <c r="H143" s="121">
        <f ca="1">IFERROR(IF((VLOOKUP($E143,'NEA Backsheet'!$D$5:$CB$183,H$9,FALSE))="","",(VLOOKUP($E143,'NEA Backsheet'!$D$5:$CB$183,H$9,FALSE))),"")</f>
        <v>2613.1557444937521</v>
      </c>
      <c r="I143" s="121">
        <f ca="1">IFERROR(IF((VLOOKUP($E143,'NEA Backsheet'!$D$5:$CB$183,I$9,FALSE))="","",(VLOOKUP($E143,'NEA Backsheet'!$D$5:$CB$183,I$9,FALSE))),"")</f>
        <v>3049.8896780274226</v>
      </c>
      <c r="J143" s="122">
        <f ca="1">IFERROR(IF((VLOOKUP($E143,'NEA Backsheet'!$D$5:$CB$183,J$9,FALSE))="","",(VLOOKUP($E143,'NEA Backsheet'!$D$5:$CB$183,J$9,FALSE))),"")</f>
        <v>2947.3745769117877</v>
      </c>
      <c r="K143" s="120">
        <f ca="1">IFERROR(IF((VLOOKUP($E143,'NEA Backsheet'!$D$5:$CB$183,K$9,FALSE))="","",(VLOOKUP($E143,'NEA Backsheet'!$D$5:$CB$183,K$9,FALSE))),"")</f>
        <v>4882.7029418427483</v>
      </c>
      <c r="L143" s="121">
        <f ca="1">IFERROR(IF((VLOOKUP($E143,'NEA Backsheet'!$D$5:$CB$183,L$9,FALSE))="","",(VLOOKUP($E143,'NEA Backsheet'!$D$5:$CB$183,L$9,FALSE))),"")</f>
        <v>4769.0635580061826</v>
      </c>
      <c r="M143" s="121">
        <f ca="1">IFERROR(IF((VLOOKUP($E143,'NEA Backsheet'!$D$5:$CB$183,M$9,FALSE))="","",(VLOOKUP($E143,'NEA Backsheet'!$D$5:$CB$183,M$9,FALSE))),"")</f>
        <v>5000.3288501574834</v>
      </c>
      <c r="N143" s="123">
        <f ca="1">IFERROR(IF((VLOOKUP($E143,'NEA Backsheet'!$D$5:$CB$183,N$9,FALSE))="","",(VLOOKUP($E143,'NEA Backsheet'!$D$5:$CB$183,N$9,FALSE))),"")</f>
        <v>5176.0928419487509</v>
      </c>
      <c r="O143" s="120">
        <f ca="1">IFERROR(IF((VLOOKUP($E143,'NEA Backsheet'!$D$5:$CB$183,O$9,FALSE))="","",(VLOOKUP($E143,'NEA Backsheet'!$D$5:$CB$183,O$9,FALSE))),"")</f>
        <v>7672.5223591331978</v>
      </c>
      <c r="P143" s="124">
        <f ca="1">IFERROR(IF((VLOOKUP($E143,'NEA Backsheet'!$D$5:$CB$183,P$9,FALSE))="","",(VLOOKUP($E143,'NEA Backsheet'!$D$5:$CB$183,P$9,FALSE))),"")</f>
        <v>7382.2193024999342</v>
      </c>
      <c r="Q143" s="121">
        <f ca="1">IFERROR(IF((VLOOKUP($E143,'NEA Backsheet'!$D$5:$CB$183,Q$9,FALSE))="","",(VLOOKUP($E143,'NEA Backsheet'!$D$5:$CB$183,Q$9,FALSE))),"")</f>
        <v>8050.2185281849061</v>
      </c>
      <c r="R143" s="123">
        <f ca="1">IFERROR(IF((VLOOKUP($E143,'NEA Backsheet'!$D$5:$CB$183,R$9,FALSE))="","",(VLOOKUP($E143,'NEA Backsheet'!$D$5:$CB$183,R$9,FALSE))),"")</f>
        <v>8123.4674188605386</v>
      </c>
    </row>
    <row r="144" spans="1:18" ht="15" customHeight="1" x14ac:dyDescent="0.3">
      <c r="A144" s="57">
        <v>131</v>
      </c>
      <c r="B144" s="97" t="str">
        <f ca="1">IFERROR(IF((VLOOKUP($E144,'Org List'!$AJ$10:$AL$188,3,FALSE))="","",(VLOOKUP($E144,'Org List'!$AJ$10:$AL$188,3,FALSE))),"")</f>
        <v>North of England Commissioning Region</v>
      </c>
      <c r="C144" s="98" t="str">
        <f ca="1">IFERROR(IF((VLOOKUP($E144,'Org List'!$AO$10:$AQ$188,3,FALSE))="","",(VLOOKUP($E144,'Org List'!$AO$10:$AQ$188,3,FALSE))),"")</f>
        <v>Yorkshire and The Humber Region</v>
      </c>
      <c r="D144" s="113" t="str">
        <f ca="1">IFERROR(IF((VLOOKUP($E144,'Org List'!$AT$10:$AV$188,3,FALSE))="","",(VLOOKUP($E144,'Org List'!$AT$10:$AV$188,3,FALSE))),"")</f>
        <v>NHS England North (Yorkshire And Humber)</v>
      </c>
      <c r="E144" s="97" t="str">
        <f t="shared" ca="1" si="4"/>
        <v>E08000018</v>
      </c>
      <c r="F144" s="99" t="str">
        <f ca="1">IF(E144="","",VLOOKUP(E144,'Org List'!$J$9:$K$488,2,0))</f>
        <v>Rotherham</v>
      </c>
      <c r="G144" s="120">
        <f ca="1">IFERROR(IF((VLOOKUP($E144,'NEA Backsheet'!$D$5:$CB$183,G$9,FALSE))="","",(VLOOKUP($E144,'NEA Backsheet'!$D$5:$CB$183,G$9,FALSE))),"")</f>
        <v>1312.3872350780211</v>
      </c>
      <c r="H144" s="121">
        <f ca="1">IFERROR(IF((VLOOKUP($E144,'NEA Backsheet'!$D$5:$CB$183,H$9,FALSE))="","",(VLOOKUP($E144,'NEA Backsheet'!$D$5:$CB$183,H$9,FALSE))),"")</f>
        <v>1373.7314693734982</v>
      </c>
      <c r="I144" s="121">
        <f ca="1">IFERROR(IF((VLOOKUP($E144,'NEA Backsheet'!$D$5:$CB$183,I$9,FALSE))="","",(VLOOKUP($E144,'NEA Backsheet'!$D$5:$CB$183,I$9,FALSE))),"")</f>
        <v>1417.3445149117222</v>
      </c>
      <c r="J144" s="122">
        <f ca="1">IFERROR(IF((VLOOKUP($E144,'NEA Backsheet'!$D$5:$CB$183,J$9,FALSE))="","",(VLOOKUP($E144,'NEA Backsheet'!$D$5:$CB$183,J$9,FALSE))),"")</f>
        <v>1400.0399642107691</v>
      </c>
      <c r="K144" s="120">
        <f ca="1">IFERROR(IF((VLOOKUP($E144,'NEA Backsheet'!$D$5:$CB$183,K$9,FALSE))="","",(VLOOKUP($E144,'NEA Backsheet'!$D$5:$CB$183,K$9,FALSE))),"")</f>
        <v>5995.2378532495559</v>
      </c>
      <c r="L144" s="121">
        <f ca="1">IFERROR(IF((VLOOKUP($E144,'NEA Backsheet'!$D$5:$CB$183,L$9,FALSE))="","",(VLOOKUP($E144,'NEA Backsheet'!$D$5:$CB$183,L$9,FALSE))),"")</f>
        <v>5851.1783561119018</v>
      </c>
      <c r="M144" s="121">
        <f ca="1">IFERROR(IF((VLOOKUP($E144,'NEA Backsheet'!$D$5:$CB$183,M$9,FALSE))="","",(VLOOKUP($E144,'NEA Backsheet'!$D$5:$CB$183,M$9,FALSE))),"")</f>
        <v>6104.3658336950957</v>
      </c>
      <c r="N144" s="123">
        <f ca="1">IFERROR(IF((VLOOKUP($E144,'NEA Backsheet'!$D$5:$CB$183,N$9,FALSE))="","",(VLOOKUP($E144,'NEA Backsheet'!$D$5:$CB$183,N$9,FALSE))),"")</f>
        <v>6264.7078306734766</v>
      </c>
      <c r="O144" s="120">
        <f ca="1">IFERROR(IF((VLOOKUP($E144,'NEA Backsheet'!$D$5:$CB$183,O$9,FALSE))="","",(VLOOKUP($E144,'NEA Backsheet'!$D$5:$CB$183,O$9,FALSE))),"")</f>
        <v>7307.625088327577</v>
      </c>
      <c r="P144" s="124">
        <f ca="1">IFERROR(IF((VLOOKUP($E144,'NEA Backsheet'!$D$5:$CB$183,P$9,FALSE))="","",(VLOOKUP($E144,'NEA Backsheet'!$D$5:$CB$183,P$9,FALSE))),"")</f>
        <v>7224.9098254853998</v>
      </c>
      <c r="Q144" s="121">
        <f ca="1">IFERROR(IF((VLOOKUP($E144,'NEA Backsheet'!$D$5:$CB$183,Q$9,FALSE))="","",(VLOOKUP($E144,'NEA Backsheet'!$D$5:$CB$183,Q$9,FALSE))),"")</f>
        <v>7521.7103486068181</v>
      </c>
      <c r="R144" s="123">
        <f ca="1">IFERROR(IF((VLOOKUP($E144,'NEA Backsheet'!$D$5:$CB$183,R$9,FALSE))="","",(VLOOKUP($E144,'NEA Backsheet'!$D$5:$CB$183,R$9,FALSE))),"")</f>
        <v>7664.7477948842461</v>
      </c>
    </row>
    <row r="145" spans="1:18" ht="15" customHeight="1" x14ac:dyDescent="0.3">
      <c r="A145" s="57">
        <v>132</v>
      </c>
      <c r="B145" s="97" t="str">
        <f ca="1">IFERROR(IF((VLOOKUP($E145,'Org List'!$AJ$10:$AL$188,3,FALSE))="","",(VLOOKUP($E145,'Org List'!$AJ$10:$AL$188,3,FALSE))),"")</f>
        <v>Midlands and East of England Commissioning Region</v>
      </c>
      <c r="C145" s="98" t="str">
        <f ca="1">IFERROR(IF((VLOOKUP($E145,'Org List'!$AO$10:$AQ$188,3,FALSE))="","",(VLOOKUP($E145,'Org List'!$AO$10:$AQ$188,3,FALSE))),"")</f>
        <v>East Midlands Region</v>
      </c>
      <c r="D145" s="113" t="str">
        <f ca="1">IFERROR(IF((VLOOKUP($E145,'Org List'!$AT$10:$AV$188,3,FALSE))="","",(VLOOKUP($E145,'Org List'!$AT$10:$AV$188,3,FALSE))),"")</f>
        <v>NHS England Midlands And East (Central Midlands)</v>
      </c>
      <c r="E145" s="97" t="str">
        <f t="shared" ca="1" si="4"/>
        <v>E06000017</v>
      </c>
      <c r="F145" s="99" t="str">
        <f ca="1">IF(E145="","",VLOOKUP(E145,'Org List'!$J$9:$K$488,2,0))</f>
        <v>Rutland</v>
      </c>
      <c r="G145" s="120">
        <f ca="1">IFERROR(IF((VLOOKUP($E145,'NEA Backsheet'!$D$5:$CB$183,G$9,FALSE))="","",(VLOOKUP($E145,'NEA Backsheet'!$D$5:$CB$183,G$9,FALSE))),"")</f>
        <v>278.56248258837275</v>
      </c>
      <c r="H145" s="121">
        <f ca="1">IFERROR(IF((VLOOKUP($E145,'NEA Backsheet'!$D$5:$CB$183,H$9,FALSE))="","",(VLOOKUP($E145,'NEA Backsheet'!$D$5:$CB$183,H$9,FALSE))),"")</f>
        <v>248.41889867228471</v>
      </c>
      <c r="I145" s="121">
        <f ca="1">IFERROR(IF((VLOOKUP($E145,'NEA Backsheet'!$D$5:$CB$183,I$9,FALSE))="","",(VLOOKUP($E145,'NEA Backsheet'!$D$5:$CB$183,I$9,FALSE))),"")</f>
        <v>268.70776943625486</v>
      </c>
      <c r="J145" s="122">
        <f ca="1">IFERROR(IF((VLOOKUP($E145,'NEA Backsheet'!$D$5:$CB$183,J$9,FALSE))="","",(VLOOKUP($E145,'NEA Backsheet'!$D$5:$CB$183,J$9,FALSE))),"")</f>
        <v>253.65499480514376</v>
      </c>
      <c r="K145" s="120">
        <f ca="1">IFERROR(IF((VLOOKUP($E145,'NEA Backsheet'!$D$5:$CB$183,K$9,FALSE))="","",(VLOOKUP($E145,'NEA Backsheet'!$D$5:$CB$183,K$9,FALSE))),"")</f>
        <v>666.5930962414227</v>
      </c>
      <c r="L145" s="121">
        <f ca="1">IFERROR(IF((VLOOKUP($E145,'NEA Backsheet'!$D$5:$CB$183,L$9,FALSE))="","",(VLOOKUP($E145,'NEA Backsheet'!$D$5:$CB$183,L$9,FALSE))),"")</f>
        <v>662.1101422895174</v>
      </c>
      <c r="M145" s="121">
        <f ca="1">IFERROR(IF((VLOOKUP($E145,'NEA Backsheet'!$D$5:$CB$183,M$9,FALSE))="","",(VLOOKUP($E145,'NEA Backsheet'!$D$5:$CB$183,M$9,FALSE))),"")</f>
        <v>691.58195919593163</v>
      </c>
      <c r="N145" s="123">
        <f ca="1">IFERROR(IF((VLOOKUP($E145,'NEA Backsheet'!$D$5:$CB$183,N$9,FALSE))="","",(VLOOKUP($E145,'NEA Backsheet'!$D$5:$CB$183,N$9,FALSE))),"")</f>
        <v>694.67887539268759</v>
      </c>
      <c r="O145" s="120">
        <f ca="1">IFERROR(IF((VLOOKUP($E145,'NEA Backsheet'!$D$5:$CB$183,O$9,FALSE))="","",(VLOOKUP($E145,'NEA Backsheet'!$D$5:$CB$183,O$9,FALSE))),"")</f>
        <v>945.15557882979545</v>
      </c>
      <c r="P145" s="124">
        <f ca="1">IFERROR(IF((VLOOKUP($E145,'NEA Backsheet'!$D$5:$CB$183,P$9,FALSE))="","",(VLOOKUP($E145,'NEA Backsheet'!$D$5:$CB$183,P$9,FALSE))),"")</f>
        <v>910.52904096180214</v>
      </c>
      <c r="Q145" s="121">
        <f ca="1">IFERROR(IF((VLOOKUP($E145,'NEA Backsheet'!$D$5:$CB$183,Q$9,FALSE))="","",(VLOOKUP($E145,'NEA Backsheet'!$D$5:$CB$183,Q$9,FALSE))),"")</f>
        <v>960.28972863218655</v>
      </c>
      <c r="R145" s="123">
        <f ca="1">IFERROR(IF((VLOOKUP($E145,'NEA Backsheet'!$D$5:$CB$183,R$9,FALSE))="","",(VLOOKUP($E145,'NEA Backsheet'!$D$5:$CB$183,R$9,FALSE))),"")</f>
        <v>948.3338701978314</v>
      </c>
    </row>
    <row r="146" spans="1:18" ht="15" customHeight="1" x14ac:dyDescent="0.3">
      <c r="A146" s="57">
        <v>133</v>
      </c>
      <c r="B146" s="97" t="str">
        <f ca="1">IFERROR(IF((VLOOKUP($E146,'Org List'!$AJ$10:$AL$188,3,FALSE))="","",(VLOOKUP($E146,'Org List'!$AJ$10:$AL$188,3,FALSE))),"")</f>
        <v>North of England Commissioning Region</v>
      </c>
      <c r="C146" s="98" t="str">
        <f ca="1">IFERROR(IF((VLOOKUP($E146,'Org List'!$AO$10:$AQ$188,3,FALSE))="","",(VLOOKUP($E146,'Org List'!$AO$10:$AQ$188,3,FALSE))),"")</f>
        <v>North West Region</v>
      </c>
      <c r="D146" s="113" t="str">
        <f ca="1">IFERROR(IF((VLOOKUP($E146,'Org List'!$AT$10:$AV$188,3,FALSE))="","",(VLOOKUP($E146,'Org List'!$AT$10:$AV$188,3,FALSE))),"")</f>
        <v>NHS England North (Greater Manchester)</v>
      </c>
      <c r="E146" s="97" t="str">
        <f t="shared" ca="1" si="4"/>
        <v>E08000006</v>
      </c>
      <c r="F146" s="99" t="str">
        <f ca="1">IF(E146="","",VLOOKUP(E146,'Org List'!$J$9:$K$488,2,0))</f>
        <v>Salford</v>
      </c>
      <c r="G146" s="120">
        <f ca="1">IFERROR(IF((VLOOKUP($E146,'NEA Backsheet'!$D$5:$CB$183,G$9,FALSE))="","",(VLOOKUP($E146,'NEA Backsheet'!$D$5:$CB$183,G$9,FALSE))),"")</f>
        <v>3434.9689609072266</v>
      </c>
      <c r="H146" s="121">
        <f ca="1">IFERROR(IF((VLOOKUP($E146,'NEA Backsheet'!$D$5:$CB$183,H$9,FALSE))="","",(VLOOKUP($E146,'NEA Backsheet'!$D$5:$CB$183,H$9,FALSE))),"")</f>
        <v>3494.934740744673</v>
      </c>
      <c r="I146" s="121">
        <f ca="1">IFERROR(IF((VLOOKUP($E146,'NEA Backsheet'!$D$5:$CB$183,I$9,FALSE))="","",(VLOOKUP($E146,'NEA Backsheet'!$D$5:$CB$183,I$9,FALSE))),"")</f>
        <v>3507.6915364118395</v>
      </c>
      <c r="J146" s="122">
        <f ca="1">IFERROR(IF((VLOOKUP($E146,'NEA Backsheet'!$D$5:$CB$183,J$9,FALSE))="","",(VLOOKUP($E146,'NEA Backsheet'!$D$5:$CB$183,J$9,FALSE))),"")</f>
        <v>3484.232666445354</v>
      </c>
      <c r="K146" s="120">
        <f ca="1">IFERROR(IF((VLOOKUP($E146,'NEA Backsheet'!$D$5:$CB$183,K$9,FALSE))="","",(VLOOKUP($E146,'NEA Backsheet'!$D$5:$CB$183,K$9,FALSE))),"")</f>
        <v>5140.5389818712738</v>
      </c>
      <c r="L146" s="121">
        <f ca="1">IFERROR(IF((VLOOKUP($E146,'NEA Backsheet'!$D$5:$CB$183,L$9,FALSE))="","",(VLOOKUP($E146,'NEA Backsheet'!$D$5:$CB$183,L$9,FALSE))),"")</f>
        <v>5240.7647455047918</v>
      </c>
      <c r="M146" s="121">
        <f ca="1">IFERROR(IF((VLOOKUP($E146,'NEA Backsheet'!$D$5:$CB$183,M$9,FALSE))="","",(VLOOKUP($E146,'NEA Backsheet'!$D$5:$CB$183,M$9,FALSE))),"")</f>
        <v>5448.5615235522037</v>
      </c>
      <c r="N146" s="123">
        <f ca="1">IFERROR(IF((VLOOKUP($E146,'NEA Backsheet'!$D$5:$CB$183,N$9,FALSE))="","",(VLOOKUP($E146,'NEA Backsheet'!$D$5:$CB$183,N$9,FALSE))),"")</f>
        <v>5397.4478138898303</v>
      </c>
      <c r="O146" s="120">
        <f ca="1">IFERROR(IF((VLOOKUP($E146,'NEA Backsheet'!$D$5:$CB$183,O$9,FALSE))="","",(VLOOKUP($E146,'NEA Backsheet'!$D$5:$CB$183,O$9,FALSE))),"")</f>
        <v>8575.5079427785004</v>
      </c>
      <c r="P146" s="124">
        <f ca="1">IFERROR(IF((VLOOKUP($E146,'NEA Backsheet'!$D$5:$CB$183,P$9,FALSE))="","",(VLOOKUP($E146,'NEA Backsheet'!$D$5:$CB$183,P$9,FALSE))),"")</f>
        <v>8735.6994862494648</v>
      </c>
      <c r="Q146" s="121">
        <f ca="1">IFERROR(IF((VLOOKUP($E146,'NEA Backsheet'!$D$5:$CB$183,Q$9,FALSE))="","",(VLOOKUP($E146,'NEA Backsheet'!$D$5:$CB$183,Q$9,FALSE))),"")</f>
        <v>8956.2530599640431</v>
      </c>
      <c r="R146" s="123">
        <f ca="1">IFERROR(IF((VLOOKUP($E146,'NEA Backsheet'!$D$5:$CB$183,R$9,FALSE))="","",(VLOOKUP($E146,'NEA Backsheet'!$D$5:$CB$183,R$9,FALSE))),"")</f>
        <v>8881.6804803351843</v>
      </c>
    </row>
    <row r="147" spans="1:18" ht="15" customHeight="1" x14ac:dyDescent="0.3">
      <c r="A147" s="57">
        <v>134</v>
      </c>
      <c r="B147" s="97" t="str">
        <f ca="1">IFERROR(IF((VLOOKUP($E147,'Org List'!$AJ$10:$AL$188,3,FALSE))="","",(VLOOKUP($E147,'Org List'!$AJ$10:$AL$188,3,FALSE))),"")</f>
        <v>Midlands and East of England Commissioning Region</v>
      </c>
      <c r="C147" s="98" t="str">
        <f ca="1">IFERROR(IF((VLOOKUP($E147,'Org List'!$AO$10:$AQ$188,3,FALSE))="","",(VLOOKUP($E147,'Org List'!$AO$10:$AQ$188,3,FALSE))),"")</f>
        <v>West Midlands Region</v>
      </c>
      <c r="D147" s="113" t="str">
        <f ca="1">IFERROR(IF((VLOOKUP($E147,'Org List'!$AT$10:$AV$188,3,FALSE))="","",(VLOOKUP($E147,'Org List'!$AT$10:$AV$188,3,FALSE))),"")</f>
        <v>NHS England Midlands And East (West Midlands)</v>
      </c>
      <c r="E147" s="97" t="str">
        <f t="shared" ca="1" si="4"/>
        <v>E08000028</v>
      </c>
      <c r="F147" s="99" t="str">
        <f ca="1">IF(E147="","",VLOOKUP(E147,'Org List'!$J$9:$K$488,2,0))</f>
        <v>Sandwell</v>
      </c>
      <c r="G147" s="120">
        <f ca="1">IFERROR(IF((VLOOKUP($E147,'NEA Backsheet'!$D$5:$CB$183,G$9,FALSE))="","",(VLOOKUP($E147,'NEA Backsheet'!$D$5:$CB$183,G$9,FALSE))),"")</f>
        <v>2721.0459581736959</v>
      </c>
      <c r="H147" s="121">
        <f ca="1">IFERROR(IF((VLOOKUP($E147,'NEA Backsheet'!$D$5:$CB$183,H$9,FALSE))="","",(VLOOKUP($E147,'NEA Backsheet'!$D$5:$CB$183,H$9,FALSE))),"")</f>
        <v>2633.6851500219259</v>
      </c>
      <c r="I147" s="121">
        <f ca="1">IFERROR(IF((VLOOKUP($E147,'NEA Backsheet'!$D$5:$CB$183,I$9,FALSE))="","",(VLOOKUP($E147,'NEA Backsheet'!$D$5:$CB$183,I$9,FALSE))),"")</f>
        <v>2793.3554560375451</v>
      </c>
      <c r="J147" s="122">
        <f ca="1">IFERROR(IF((VLOOKUP($E147,'NEA Backsheet'!$D$5:$CB$183,J$9,FALSE))="","",(VLOOKUP($E147,'NEA Backsheet'!$D$5:$CB$183,J$9,FALSE))),"")</f>
        <v>2727.2246265457134</v>
      </c>
      <c r="K147" s="120">
        <f ca="1">IFERROR(IF((VLOOKUP($E147,'NEA Backsheet'!$D$5:$CB$183,K$9,FALSE))="","",(VLOOKUP($E147,'NEA Backsheet'!$D$5:$CB$183,K$9,FALSE))),"")</f>
        <v>6675.7793659596473</v>
      </c>
      <c r="L147" s="121">
        <f ca="1">IFERROR(IF((VLOOKUP($E147,'NEA Backsheet'!$D$5:$CB$183,L$9,FALSE))="","",(VLOOKUP($E147,'NEA Backsheet'!$D$5:$CB$183,L$9,FALSE))),"")</f>
        <v>6922.3057567477172</v>
      </c>
      <c r="M147" s="121">
        <f ca="1">IFERROR(IF((VLOOKUP($E147,'NEA Backsheet'!$D$5:$CB$183,M$9,FALSE))="","",(VLOOKUP($E147,'NEA Backsheet'!$D$5:$CB$183,M$9,FALSE))),"")</f>
        <v>7198.8386612693921</v>
      </c>
      <c r="N147" s="123">
        <f ca="1">IFERROR(IF((VLOOKUP($E147,'NEA Backsheet'!$D$5:$CB$183,N$9,FALSE))="","",(VLOOKUP($E147,'NEA Backsheet'!$D$5:$CB$183,N$9,FALSE))),"")</f>
        <v>6992.0204795333211</v>
      </c>
      <c r="O147" s="120">
        <f ca="1">IFERROR(IF((VLOOKUP($E147,'NEA Backsheet'!$D$5:$CB$183,O$9,FALSE))="","",(VLOOKUP($E147,'NEA Backsheet'!$D$5:$CB$183,O$9,FALSE))),"")</f>
        <v>9396.8253241333441</v>
      </c>
      <c r="P147" s="124">
        <f ca="1">IFERROR(IF((VLOOKUP($E147,'NEA Backsheet'!$D$5:$CB$183,P$9,FALSE))="","",(VLOOKUP($E147,'NEA Backsheet'!$D$5:$CB$183,P$9,FALSE))),"")</f>
        <v>9555.9909067696426</v>
      </c>
      <c r="Q147" s="121">
        <f ca="1">IFERROR(IF((VLOOKUP($E147,'NEA Backsheet'!$D$5:$CB$183,Q$9,FALSE))="","",(VLOOKUP($E147,'NEA Backsheet'!$D$5:$CB$183,Q$9,FALSE))),"")</f>
        <v>9992.1941173069372</v>
      </c>
      <c r="R147" s="123">
        <f ca="1">IFERROR(IF((VLOOKUP($E147,'NEA Backsheet'!$D$5:$CB$183,R$9,FALSE))="","",(VLOOKUP($E147,'NEA Backsheet'!$D$5:$CB$183,R$9,FALSE))),"")</f>
        <v>9719.2451060790336</v>
      </c>
    </row>
    <row r="148" spans="1:18" ht="15" customHeight="1" x14ac:dyDescent="0.3">
      <c r="A148" s="57">
        <v>135</v>
      </c>
      <c r="B148" s="97" t="str">
        <f ca="1">IFERROR(IF((VLOOKUP($E148,'Org List'!$AJ$10:$AL$188,3,FALSE))="","",(VLOOKUP($E148,'Org List'!$AJ$10:$AL$188,3,FALSE))),"")</f>
        <v>North of England Commissioning Region</v>
      </c>
      <c r="C148" s="98" t="str">
        <f ca="1">IFERROR(IF((VLOOKUP($E148,'Org List'!$AO$10:$AQ$188,3,FALSE))="","",(VLOOKUP($E148,'Org List'!$AO$10:$AQ$188,3,FALSE))),"")</f>
        <v>North West Region</v>
      </c>
      <c r="D148" s="113" t="str">
        <f ca="1">IFERROR(IF((VLOOKUP($E148,'Org List'!$AT$10:$AV$188,3,FALSE))="","",(VLOOKUP($E148,'Org List'!$AT$10:$AV$188,3,FALSE))),"")</f>
        <v>NHS England North (Cheshire And Merseyside)</v>
      </c>
      <c r="E148" s="97" t="str">
        <f t="shared" ca="1" si="4"/>
        <v>E08000014</v>
      </c>
      <c r="F148" s="99" t="str">
        <f ca="1">IF(E148="","",VLOOKUP(E148,'Org List'!$J$9:$K$488,2,0))</f>
        <v>Sefton</v>
      </c>
      <c r="G148" s="120">
        <f ca="1">IFERROR(IF((VLOOKUP($E148,'NEA Backsheet'!$D$5:$CB$183,G$9,FALSE))="","",(VLOOKUP($E148,'NEA Backsheet'!$D$5:$CB$183,G$9,FALSE))),"")</f>
        <v>4131.4258757764219</v>
      </c>
      <c r="H148" s="121">
        <f ca="1">IFERROR(IF((VLOOKUP($E148,'NEA Backsheet'!$D$5:$CB$183,H$9,FALSE))="","",(VLOOKUP($E148,'NEA Backsheet'!$D$5:$CB$183,H$9,FALSE))),"")</f>
        <v>4830.0391663093942</v>
      </c>
      <c r="I148" s="121">
        <f ca="1">IFERROR(IF((VLOOKUP($E148,'NEA Backsheet'!$D$5:$CB$183,I$9,FALSE))="","",(VLOOKUP($E148,'NEA Backsheet'!$D$5:$CB$183,I$9,FALSE))),"")</f>
        <v>5446.3261858525811</v>
      </c>
      <c r="J148" s="122">
        <f ca="1">IFERROR(IF((VLOOKUP($E148,'NEA Backsheet'!$D$5:$CB$183,J$9,FALSE))="","",(VLOOKUP($E148,'NEA Backsheet'!$D$5:$CB$183,J$9,FALSE))),"")</f>
        <v>5176.776036696996</v>
      </c>
      <c r="K148" s="120">
        <f ca="1">IFERROR(IF((VLOOKUP($E148,'NEA Backsheet'!$D$5:$CB$183,K$9,FALSE))="","",(VLOOKUP($E148,'NEA Backsheet'!$D$5:$CB$183,K$9,FALSE))),"")</f>
        <v>6764.8972505252605</v>
      </c>
      <c r="L148" s="121">
        <f ca="1">IFERROR(IF((VLOOKUP($E148,'NEA Backsheet'!$D$5:$CB$183,L$9,FALSE))="","",(VLOOKUP($E148,'NEA Backsheet'!$D$5:$CB$183,L$9,FALSE))),"")</f>
        <v>6717.4840995445193</v>
      </c>
      <c r="M148" s="121">
        <f ca="1">IFERROR(IF((VLOOKUP($E148,'NEA Backsheet'!$D$5:$CB$183,M$9,FALSE))="","",(VLOOKUP($E148,'NEA Backsheet'!$D$5:$CB$183,M$9,FALSE))),"")</f>
        <v>6935.3219358153856</v>
      </c>
      <c r="N148" s="123">
        <f ca="1">IFERROR(IF((VLOOKUP($E148,'NEA Backsheet'!$D$5:$CB$183,N$9,FALSE))="","",(VLOOKUP($E148,'NEA Backsheet'!$D$5:$CB$183,N$9,FALSE))),"")</f>
        <v>7035.5646173484965</v>
      </c>
      <c r="O148" s="120">
        <f ca="1">IFERROR(IF((VLOOKUP($E148,'NEA Backsheet'!$D$5:$CB$183,O$9,FALSE))="","",(VLOOKUP($E148,'NEA Backsheet'!$D$5:$CB$183,O$9,FALSE))),"")</f>
        <v>10896.323126301682</v>
      </c>
      <c r="P148" s="124">
        <f ca="1">IFERROR(IF((VLOOKUP($E148,'NEA Backsheet'!$D$5:$CB$183,P$9,FALSE))="","",(VLOOKUP($E148,'NEA Backsheet'!$D$5:$CB$183,P$9,FALSE))),"")</f>
        <v>11547.523265853913</v>
      </c>
      <c r="Q148" s="121">
        <f ca="1">IFERROR(IF((VLOOKUP($E148,'NEA Backsheet'!$D$5:$CB$183,Q$9,FALSE))="","",(VLOOKUP($E148,'NEA Backsheet'!$D$5:$CB$183,Q$9,FALSE))),"")</f>
        <v>12381.648121667968</v>
      </c>
      <c r="R148" s="123">
        <f ca="1">IFERROR(IF((VLOOKUP($E148,'NEA Backsheet'!$D$5:$CB$183,R$9,FALSE))="","",(VLOOKUP($E148,'NEA Backsheet'!$D$5:$CB$183,R$9,FALSE))),"")</f>
        <v>12212.340654045493</v>
      </c>
    </row>
    <row r="149" spans="1:18" ht="15" customHeight="1" x14ac:dyDescent="0.3">
      <c r="A149" s="57">
        <v>136</v>
      </c>
      <c r="B149" s="97" t="str">
        <f ca="1">IFERROR(IF((VLOOKUP($E149,'Org List'!$AJ$10:$AL$188,3,FALSE))="","",(VLOOKUP($E149,'Org List'!$AJ$10:$AL$188,3,FALSE))),"")</f>
        <v>North of England Commissioning Region</v>
      </c>
      <c r="C149" s="98" t="str">
        <f ca="1">IFERROR(IF((VLOOKUP($E149,'Org List'!$AO$10:$AQ$188,3,FALSE))="","",(VLOOKUP($E149,'Org List'!$AO$10:$AQ$188,3,FALSE))),"")</f>
        <v>Yorkshire and The Humber Region</v>
      </c>
      <c r="D149" s="113" t="str">
        <f ca="1">IFERROR(IF((VLOOKUP($E149,'Org List'!$AT$10:$AV$188,3,FALSE))="","",(VLOOKUP($E149,'Org List'!$AT$10:$AV$188,3,FALSE))),"")</f>
        <v>NHS England North (Yorkshire And Humber)</v>
      </c>
      <c r="E149" s="97" t="str">
        <f t="shared" ca="1" si="4"/>
        <v>E08000019</v>
      </c>
      <c r="F149" s="99" t="str">
        <f ca="1">IF(E149="","",VLOOKUP(E149,'Org List'!$J$9:$K$488,2,0))</f>
        <v>Sheffield</v>
      </c>
      <c r="G149" s="120">
        <f ca="1">IFERROR(IF((VLOOKUP($E149,'NEA Backsheet'!$D$5:$CB$183,G$9,FALSE))="","",(VLOOKUP($E149,'NEA Backsheet'!$D$5:$CB$183,G$9,FALSE))),"")</f>
        <v>3416.5955097948554</v>
      </c>
      <c r="H149" s="121">
        <f ca="1">IFERROR(IF((VLOOKUP($E149,'NEA Backsheet'!$D$5:$CB$183,H$9,FALSE))="","",(VLOOKUP($E149,'NEA Backsheet'!$D$5:$CB$183,H$9,FALSE))),"")</f>
        <v>3438.9836378488135</v>
      </c>
      <c r="I149" s="121">
        <f ca="1">IFERROR(IF((VLOOKUP($E149,'NEA Backsheet'!$D$5:$CB$183,I$9,FALSE))="","",(VLOOKUP($E149,'NEA Backsheet'!$D$5:$CB$183,I$9,FALSE))),"")</f>
        <v>3417.3837859872865</v>
      </c>
      <c r="J149" s="122">
        <f ca="1">IFERROR(IF((VLOOKUP($E149,'NEA Backsheet'!$D$5:$CB$183,J$9,FALSE))="","",(VLOOKUP($E149,'NEA Backsheet'!$D$5:$CB$183,J$9,FALSE))),"")</f>
        <v>3437.0518143312529</v>
      </c>
      <c r="K149" s="120">
        <f ca="1">IFERROR(IF((VLOOKUP($E149,'NEA Backsheet'!$D$5:$CB$183,K$9,FALSE))="","",(VLOOKUP($E149,'NEA Backsheet'!$D$5:$CB$183,K$9,FALSE))),"")</f>
        <v>10672.633653071873</v>
      </c>
      <c r="L149" s="121">
        <f ca="1">IFERROR(IF((VLOOKUP($E149,'NEA Backsheet'!$D$5:$CB$183,L$9,FALSE))="","",(VLOOKUP($E149,'NEA Backsheet'!$D$5:$CB$183,L$9,FALSE))),"")</f>
        <v>10390.160030127234</v>
      </c>
      <c r="M149" s="121">
        <f ca="1">IFERROR(IF((VLOOKUP($E149,'NEA Backsheet'!$D$5:$CB$183,M$9,FALSE))="","",(VLOOKUP($E149,'NEA Backsheet'!$D$5:$CB$183,M$9,FALSE))),"")</f>
        <v>10784.743014768977</v>
      </c>
      <c r="N149" s="123">
        <f ca="1">IFERROR(IF((VLOOKUP($E149,'NEA Backsheet'!$D$5:$CB$183,N$9,FALSE))="","",(VLOOKUP($E149,'NEA Backsheet'!$D$5:$CB$183,N$9,FALSE))),"")</f>
        <v>11067.728339801344</v>
      </c>
      <c r="O149" s="120">
        <f ca="1">IFERROR(IF((VLOOKUP($E149,'NEA Backsheet'!$D$5:$CB$183,O$9,FALSE))="","",(VLOOKUP($E149,'NEA Backsheet'!$D$5:$CB$183,O$9,FALSE))),"")</f>
        <v>14089.229162866728</v>
      </c>
      <c r="P149" s="124">
        <f ca="1">IFERROR(IF((VLOOKUP($E149,'NEA Backsheet'!$D$5:$CB$183,P$9,FALSE))="","",(VLOOKUP($E149,'NEA Backsheet'!$D$5:$CB$183,P$9,FALSE))),"")</f>
        <v>13829.143667976048</v>
      </c>
      <c r="Q149" s="121">
        <f ca="1">IFERROR(IF((VLOOKUP($E149,'NEA Backsheet'!$D$5:$CB$183,Q$9,FALSE))="","",(VLOOKUP($E149,'NEA Backsheet'!$D$5:$CB$183,Q$9,FALSE))),"")</f>
        <v>14202.126800756265</v>
      </c>
      <c r="R149" s="123">
        <f ca="1">IFERROR(IF((VLOOKUP($E149,'NEA Backsheet'!$D$5:$CB$183,R$9,FALSE))="","",(VLOOKUP($E149,'NEA Backsheet'!$D$5:$CB$183,R$9,FALSE))),"")</f>
        <v>14504.780154132597</v>
      </c>
    </row>
    <row r="150" spans="1:18" ht="15" customHeight="1" x14ac:dyDescent="0.3">
      <c r="A150" s="57">
        <v>137</v>
      </c>
      <c r="B150" s="97" t="str">
        <f ca="1">IFERROR(IF((VLOOKUP($E150,'Org List'!$AJ$10:$AL$188,3,FALSE))="","",(VLOOKUP($E150,'Org List'!$AJ$10:$AL$188,3,FALSE))),"")</f>
        <v>Midlands and East of England Commissioning Region</v>
      </c>
      <c r="C150" s="98" t="str">
        <f ca="1">IFERROR(IF((VLOOKUP($E150,'Org List'!$AO$10:$AQ$188,3,FALSE))="","",(VLOOKUP($E150,'Org List'!$AO$10:$AQ$188,3,FALSE))),"")</f>
        <v>West Midlands Region</v>
      </c>
      <c r="D150" s="113" t="str">
        <f ca="1">IFERROR(IF((VLOOKUP($E150,'Org List'!$AT$10:$AV$188,3,FALSE))="","",(VLOOKUP($E150,'Org List'!$AT$10:$AV$188,3,FALSE))),"")</f>
        <v>NHS England Midlands And East (North Midlands)</v>
      </c>
      <c r="E150" s="97" t="str">
        <f t="shared" ca="1" si="4"/>
        <v>E06000051</v>
      </c>
      <c r="F150" s="99" t="str">
        <f ca="1">IF(E150="","",VLOOKUP(E150,'Org List'!$J$9:$K$488,2,0))</f>
        <v>Shropshire</v>
      </c>
      <c r="G150" s="120">
        <f ca="1">IFERROR(IF((VLOOKUP($E150,'NEA Backsheet'!$D$5:$CB$183,G$9,FALSE))="","",(VLOOKUP($E150,'NEA Backsheet'!$D$5:$CB$183,G$9,FALSE))),"")</f>
        <v>2513.7470980351791</v>
      </c>
      <c r="H150" s="121">
        <f ca="1">IFERROR(IF((VLOOKUP($E150,'NEA Backsheet'!$D$5:$CB$183,H$9,FALSE))="","",(VLOOKUP($E150,'NEA Backsheet'!$D$5:$CB$183,H$9,FALSE))),"")</f>
        <v>2481.0902136816635</v>
      </c>
      <c r="I150" s="121">
        <f ca="1">IFERROR(IF((VLOOKUP($E150,'NEA Backsheet'!$D$5:$CB$183,I$9,FALSE))="","",(VLOOKUP($E150,'NEA Backsheet'!$D$5:$CB$183,I$9,FALSE))),"")</f>
        <v>2705.217797767812</v>
      </c>
      <c r="J150" s="122">
        <f ca="1">IFERROR(IF((VLOOKUP($E150,'NEA Backsheet'!$D$5:$CB$183,J$9,FALSE))="","",(VLOOKUP($E150,'NEA Backsheet'!$D$5:$CB$183,J$9,FALSE))),"")</f>
        <v>2856.8262059662111</v>
      </c>
      <c r="K150" s="120">
        <f ca="1">IFERROR(IF((VLOOKUP($E150,'NEA Backsheet'!$D$5:$CB$183,K$9,FALSE))="","",(VLOOKUP($E150,'NEA Backsheet'!$D$5:$CB$183,K$9,FALSE))),"")</f>
        <v>6420.9808941231349</v>
      </c>
      <c r="L150" s="121">
        <f ca="1">IFERROR(IF((VLOOKUP($E150,'NEA Backsheet'!$D$5:$CB$183,L$9,FALSE))="","",(VLOOKUP($E150,'NEA Backsheet'!$D$5:$CB$183,L$9,FALSE))),"")</f>
        <v>6557.5328390335399</v>
      </c>
      <c r="M150" s="121">
        <f ca="1">IFERROR(IF((VLOOKUP($E150,'NEA Backsheet'!$D$5:$CB$183,M$9,FALSE))="","",(VLOOKUP($E150,'NEA Backsheet'!$D$5:$CB$183,M$9,FALSE))),"")</f>
        <v>6710.4337207105291</v>
      </c>
      <c r="N150" s="123">
        <f ca="1">IFERROR(IF((VLOOKUP($E150,'NEA Backsheet'!$D$5:$CB$183,N$9,FALSE))="","",(VLOOKUP($E150,'NEA Backsheet'!$D$5:$CB$183,N$9,FALSE))),"")</f>
        <v>6888.020000682799</v>
      </c>
      <c r="O150" s="120">
        <f ca="1">IFERROR(IF((VLOOKUP($E150,'NEA Backsheet'!$D$5:$CB$183,O$9,FALSE))="","",(VLOOKUP($E150,'NEA Backsheet'!$D$5:$CB$183,O$9,FALSE))),"")</f>
        <v>8934.727992158314</v>
      </c>
      <c r="P150" s="124">
        <f ca="1">IFERROR(IF((VLOOKUP($E150,'NEA Backsheet'!$D$5:$CB$183,P$9,FALSE))="","",(VLOOKUP($E150,'NEA Backsheet'!$D$5:$CB$183,P$9,FALSE))),"")</f>
        <v>9038.6230527152038</v>
      </c>
      <c r="Q150" s="121">
        <f ca="1">IFERROR(IF((VLOOKUP($E150,'NEA Backsheet'!$D$5:$CB$183,Q$9,FALSE))="","",(VLOOKUP($E150,'NEA Backsheet'!$D$5:$CB$183,Q$9,FALSE))),"")</f>
        <v>9415.651518478342</v>
      </c>
      <c r="R150" s="123">
        <f ca="1">IFERROR(IF((VLOOKUP($E150,'NEA Backsheet'!$D$5:$CB$183,R$9,FALSE))="","",(VLOOKUP($E150,'NEA Backsheet'!$D$5:$CB$183,R$9,FALSE))),"")</f>
        <v>9744.8462066490101</v>
      </c>
    </row>
    <row r="151" spans="1:18" ht="15" customHeight="1" x14ac:dyDescent="0.3">
      <c r="A151" s="57">
        <v>138</v>
      </c>
      <c r="B151" s="97" t="str">
        <f ca="1">IFERROR(IF((VLOOKUP($E151,'Org List'!$AJ$10:$AL$188,3,FALSE))="","",(VLOOKUP($E151,'Org List'!$AJ$10:$AL$188,3,FALSE))),"")</f>
        <v>South East England Commissioning Region</v>
      </c>
      <c r="C151" s="98" t="str">
        <f ca="1">IFERROR(IF((VLOOKUP($E151,'Org List'!$AO$10:$AQ$188,3,FALSE))="","",(VLOOKUP($E151,'Org List'!$AO$10:$AQ$188,3,FALSE))),"")</f>
        <v>South East Region</v>
      </c>
      <c r="D151" s="113" t="str">
        <f ca="1">IFERROR(IF((VLOOKUP($E151,'Org List'!$AT$10:$AV$188,3,FALSE))="","",(VLOOKUP($E151,'Org List'!$AT$10:$AV$188,3,FALSE))),"")</f>
        <v>NHS England South East (Hampshire, Isle of Wight and Thames Valley)</v>
      </c>
      <c r="E151" s="97" t="str">
        <f t="shared" ca="1" si="4"/>
        <v>E06000039</v>
      </c>
      <c r="F151" s="99" t="str">
        <f ca="1">IF(E151="","",VLOOKUP(E151,'Org List'!$J$9:$K$488,2,0))</f>
        <v>Slough</v>
      </c>
      <c r="G151" s="120">
        <f ca="1">IFERROR(IF((VLOOKUP($E151,'NEA Backsheet'!$D$5:$CB$183,G$9,FALSE))="","",(VLOOKUP($E151,'NEA Backsheet'!$D$5:$CB$183,G$9,FALSE))),"")</f>
        <v>1901.113645800418</v>
      </c>
      <c r="H151" s="121">
        <f ca="1">IFERROR(IF((VLOOKUP($E151,'NEA Backsheet'!$D$5:$CB$183,H$9,FALSE))="","",(VLOOKUP($E151,'NEA Backsheet'!$D$5:$CB$183,H$9,FALSE))),"")</f>
        <v>1771.7960132934954</v>
      </c>
      <c r="I151" s="121">
        <f ca="1">IFERROR(IF((VLOOKUP($E151,'NEA Backsheet'!$D$5:$CB$183,I$9,FALSE))="","",(VLOOKUP($E151,'NEA Backsheet'!$D$5:$CB$183,I$9,FALSE))),"")</f>
        <v>1744.0373486682802</v>
      </c>
      <c r="J151" s="122">
        <f ca="1">IFERROR(IF((VLOOKUP($E151,'NEA Backsheet'!$D$5:$CB$183,J$9,FALSE))="","",(VLOOKUP($E151,'NEA Backsheet'!$D$5:$CB$183,J$9,FALSE))),"")</f>
        <v>1818.8540194272614</v>
      </c>
      <c r="K151" s="120">
        <f ca="1">IFERROR(IF((VLOOKUP($E151,'NEA Backsheet'!$D$5:$CB$183,K$9,FALSE))="","",(VLOOKUP($E151,'NEA Backsheet'!$D$5:$CB$183,K$9,FALSE))),"")</f>
        <v>2585.141507626442</v>
      </c>
      <c r="L151" s="121">
        <f ca="1">IFERROR(IF((VLOOKUP($E151,'NEA Backsheet'!$D$5:$CB$183,L$9,FALSE))="","",(VLOOKUP($E151,'NEA Backsheet'!$D$5:$CB$183,L$9,FALSE))),"")</f>
        <v>2645.3723846703888</v>
      </c>
      <c r="M151" s="121">
        <f ca="1">IFERROR(IF((VLOOKUP($E151,'NEA Backsheet'!$D$5:$CB$183,M$9,FALSE))="","",(VLOOKUP($E151,'NEA Backsheet'!$D$5:$CB$183,M$9,FALSE))),"")</f>
        <v>2710.9522307838761</v>
      </c>
      <c r="N151" s="123">
        <f ca="1">IFERROR(IF((VLOOKUP($E151,'NEA Backsheet'!$D$5:$CB$183,N$9,FALSE))="","",(VLOOKUP($E151,'NEA Backsheet'!$D$5:$CB$183,N$9,FALSE))),"")</f>
        <v>2626.7893119548685</v>
      </c>
      <c r="O151" s="120">
        <f ca="1">IFERROR(IF((VLOOKUP($E151,'NEA Backsheet'!$D$5:$CB$183,O$9,FALSE))="","",(VLOOKUP($E151,'NEA Backsheet'!$D$5:$CB$183,O$9,FALSE))),"")</f>
        <v>4486.2551534268605</v>
      </c>
      <c r="P151" s="124">
        <f ca="1">IFERROR(IF((VLOOKUP($E151,'NEA Backsheet'!$D$5:$CB$183,P$9,FALSE))="","",(VLOOKUP($E151,'NEA Backsheet'!$D$5:$CB$183,P$9,FALSE))),"")</f>
        <v>4417.1683979638838</v>
      </c>
      <c r="Q151" s="121">
        <f ca="1">IFERROR(IF((VLOOKUP($E151,'NEA Backsheet'!$D$5:$CB$183,Q$9,FALSE))="","",(VLOOKUP($E151,'NEA Backsheet'!$D$5:$CB$183,Q$9,FALSE))),"")</f>
        <v>4454.9895794521562</v>
      </c>
      <c r="R151" s="123">
        <f ca="1">IFERROR(IF((VLOOKUP($E151,'NEA Backsheet'!$D$5:$CB$183,R$9,FALSE))="","",(VLOOKUP($E151,'NEA Backsheet'!$D$5:$CB$183,R$9,FALSE))),"")</f>
        <v>4445.6433313821299</v>
      </c>
    </row>
    <row r="152" spans="1:18" ht="15" customHeight="1" x14ac:dyDescent="0.3">
      <c r="A152" s="57">
        <v>139</v>
      </c>
      <c r="B152" s="97" t="str">
        <f ca="1">IFERROR(IF((VLOOKUP($E152,'Org List'!$AJ$10:$AL$188,3,FALSE))="","",(VLOOKUP($E152,'Org List'!$AJ$10:$AL$188,3,FALSE))),"")</f>
        <v>Midlands and East of England Commissioning Region</v>
      </c>
      <c r="C152" s="98" t="str">
        <f ca="1">IFERROR(IF((VLOOKUP($E152,'Org List'!$AO$10:$AQ$188,3,FALSE))="","",(VLOOKUP($E152,'Org List'!$AO$10:$AQ$188,3,FALSE))),"")</f>
        <v>West Midlands Region</v>
      </c>
      <c r="D152" s="113" t="str">
        <f ca="1">IFERROR(IF((VLOOKUP($E152,'Org List'!$AT$10:$AV$188,3,FALSE))="","",(VLOOKUP($E152,'Org List'!$AT$10:$AV$188,3,FALSE))),"")</f>
        <v>NHS England Midlands And East (West Midlands)</v>
      </c>
      <c r="E152" s="97" t="str">
        <f t="shared" ca="1" si="4"/>
        <v>E08000029</v>
      </c>
      <c r="F152" s="99" t="str">
        <f ca="1">IF(E152="","",VLOOKUP(E152,'Org List'!$J$9:$K$488,2,0))</f>
        <v>Solihull</v>
      </c>
      <c r="G152" s="120">
        <f ca="1">IFERROR(IF((VLOOKUP($E152,'NEA Backsheet'!$D$5:$CB$183,G$9,FALSE))="","",(VLOOKUP($E152,'NEA Backsheet'!$D$5:$CB$183,G$9,FALSE))),"")</f>
        <v>2871.284894887754</v>
      </c>
      <c r="H152" s="121">
        <f ca="1">IFERROR(IF((VLOOKUP($E152,'NEA Backsheet'!$D$5:$CB$183,H$9,FALSE))="","",(VLOOKUP($E152,'NEA Backsheet'!$D$5:$CB$183,H$9,FALSE))),"")</f>
        <v>2961.0794106625954</v>
      </c>
      <c r="I152" s="121">
        <f ca="1">IFERROR(IF((VLOOKUP($E152,'NEA Backsheet'!$D$5:$CB$183,I$9,FALSE))="","",(VLOOKUP($E152,'NEA Backsheet'!$D$5:$CB$183,I$9,FALSE))),"")</f>
        <v>3046.0759769322794</v>
      </c>
      <c r="J152" s="122">
        <f ca="1">IFERROR(IF((VLOOKUP($E152,'NEA Backsheet'!$D$5:$CB$183,J$9,FALSE))="","",(VLOOKUP($E152,'NEA Backsheet'!$D$5:$CB$183,J$9,FALSE))),"")</f>
        <v>2857.9172537547001</v>
      </c>
      <c r="K152" s="120">
        <f ca="1">IFERROR(IF((VLOOKUP($E152,'NEA Backsheet'!$D$5:$CB$183,K$9,FALSE))="","",(VLOOKUP($E152,'NEA Backsheet'!$D$5:$CB$183,K$9,FALSE))),"")</f>
        <v>4447.4138183915538</v>
      </c>
      <c r="L152" s="121">
        <f ca="1">IFERROR(IF((VLOOKUP($E152,'NEA Backsheet'!$D$5:$CB$183,L$9,FALSE))="","",(VLOOKUP($E152,'NEA Backsheet'!$D$5:$CB$183,L$9,FALSE))),"")</f>
        <v>4666.3847993875779</v>
      </c>
      <c r="M152" s="121">
        <f ca="1">IFERROR(IF((VLOOKUP($E152,'NEA Backsheet'!$D$5:$CB$183,M$9,FALSE))="","",(VLOOKUP($E152,'NEA Backsheet'!$D$5:$CB$183,M$9,FALSE))),"")</f>
        <v>4619.2406724869434</v>
      </c>
      <c r="N152" s="123">
        <f ca="1">IFERROR(IF((VLOOKUP($E152,'NEA Backsheet'!$D$5:$CB$183,N$9,FALSE))="","",(VLOOKUP($E152,'NEA Backsheet'!$D$5:$CB$183,N$9,FALSE))),"")</f>
        <v>4409.4842364123579</v>
      </c>
      <c r="O152" s="120">
        <f ca="1">IFERROR(IF((VLOOKUP($E152,'NEA Backsheet'!$D$5:$CB$183,O$9,FALSE))="","",(VLOOKUP($E152,'NEA Backsheet'!$D$5:$CB$183,O$9,FALSE))),"")</f>
        <v>7318.6987132793074</v>
      </c>
      <c r="P152" s="124">
        <f ca="1">IFERROR(IF((VLOOKUP($E152,'NEA Backsheet'!$D$5:$CB$183,P$9,FALSE))="","",(VLOOKUP($E152,'NEA Backsheet'!$D$5:$CB$183,P$9,FALSE))),"")</f>
        <v>7627.4642100501733</v>
      </c>
      <c r="Q152" s="121">
        <f ca="1">IFERROR(IF((VLOOKUP($E152,'NEA Backsheet'!$D$5:$CB$183,Q$9,FALSE))="","",(VLOOKUP($E152,'NEA Backsheet'!$D$5:$CB$183,Q$9,FALSE))),"")</f>
        <v>7665.3166494192228</v>
      </c>
      <c r="R152" s="123">
        <f ca="1">IFERROR(IF((VLOOKUP($E152,'NEA Backsheet'!$D$5:$CB$183,R$9,FALSE))="","",(VLOOKUP($E152,'NEA Backsheet'!$D$5:$CB$183,R$9,FALSE))),"")</f>
        <v>7267.401490167058</v>
      </c>
    </row>
    <row r="153" spans="1:18" ht="15" customHeight="1" x14ac:dyDescent="0.3">
      <c r="A153" s="57">
        <v>140</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113" t="str">
        <f ca="1">IFERROR(IF((VLOOKUP($E153,'Org List'!$AT$10:$AV$188,3,FALSE))="","",(VLOOKUP($E153,'Org List'!$AT$10:$AV$188,3,FALSE))),"")</f>
        <v>NHS England South West (South West South)</v>
      </c>
      <c r="E153" s="97" t="str">
        <f t="shared" ca="1" si="4"/>
        <v>E10000027</v>
      </c>
      <c r="F153" s="99" t="str">
        <f ca="1">IF(E153="","",VLOOKUP(E153,'Org List'!$J$9:$K$488,2,0))</f>
        <v>Somerset</v>
      </c>
      <c r="G153" s="120">
        <f ca="1">IFERROR(IF((VLOOKUP($E153,'NEA Backsheet'!$D$5:$CB$183,G$9,FALSE))="","",(VLOOKUP($E153,'NEA Backsheet'!$D$5:$CB$183,G$9,FALSE))),"")</f>
        <v>5942.562487232015</v>
      </c>
      <c r="H153" s="121">
        <f ca="1">IFERROR(IF((VLOOKUP($E153,'NEA Backsheet'!$D$5:$CB$183,H$9,FALSE))="","",(VLOOKUP($E153,'NEA Backsheet'!$D$5:$CB$183,H$9,FALSE))),"")</f>
        <v>5950.9544875322044</v>
      </c>
      <c r="I153" s="121">
        <f ca="1">IFERROR(IF((VLOOKUP($E153,'NEA Backsheet'!$D$5:$CB$183,I$9,FALSE))="","",(VLOOKUP($E153,'NEA Backsheet'!$D$5:$CB$183,I$9,FALSE))),"")</f>
        <v>6026.2113629567266</v>
      </c>
      <c r="J153" s="122">
        <f ca="1">IFERROR(IF((VLOOKUP($E153,'NEA Backsheet'!$D$5:$CB$183,J$9,FALSE))="","",(VLOOKUP($E153,'NEA Backsheet'!$D$5:$CB$183,J$9,FALSE))),"")</f>
        <v>6292.1475293105486</v>
      </c>
      <c r="K153" s="120">
        <f ca="1">IFERROR(IF((VLOOKUP($E153,'NEA Backsheet'!$D$5:$CB$183,K$9,FALSE))="","",(VLOOKUP($E153,'NEA Backsheet'!$D$5:$CB$183,K$9,FALSE))),"")</f>
        <v>12462.463313706963</v>
      </c>
      <c r="L153" s="121">
        <f ca="1">IFERROR(IF((VLOOKUP($E153,'NEA Backsheet'!$D$5:$CB$183,L$9,FALSE))="","",(VLOOKUP($E153,'NEA Backsheet'!$D$5:$CB$183,L$9,FALSE))),"")</f>
        <v>12125.641582146141</v>
      </c>
      <c r="M153" s="121">
        <f ca="1">IFERROR(IF((VLOOKUP($E153,'NEA Backsheet'!$D$5:$CB$183,M$9,FALSE))="","",(VLOOKUP($E153,'NEA Backsheet'!$D$5:$CB$183,M$9,FALSE))),"")</f>
        <v>13024.901951277494</v>
      </c>
      <c r="N153" s="123">
        <f ca="1">IFERROR(IF((VLOOKUP($E153,'NEA Backsheet'!$D$5:$CB$183,N$9,FALSE))="","",(VLOOKUP($E153,'NEA Backsheet'!$D$5:$CB$183,N$9,FALSE))),"")</f>
        <v>13115.911285754422</v>
      </c>
      <c r="O153" s="120">
        <f ca="1">IFERROR(IF((VLOOKUP($E153,'NEA Backsheet'!$D$5:$CB$183,O$9,FALSE))="","",(VLOOKUP($E153,'NEA Backsheet'!$D$5:$CB$183,O$9,FALSE))),"")</f>
        <v>18405.02580093898</v>
      </c>
      <c r="P153" s="124">
        <f ca="1">IFERROR(IF((VLOOKUP($E153,'NEA Backsheet'!$D$5:$CB$183,P$9,FALSE))="","",(VLOOKUP($E153,'NEA Backsheet'!$D$5:$CB$183,P$9,FALSE))),"")</f>
        <v>18076.596069678344</v>
      </c>
      <c r="Q153" s="121">
        <f ca="1">IFERROR(IF((VLOOKUP($E153,'NEA Backsheet'!$D$5:$CB$183,Q$9,FALSE))="","",(VLOOKUP($E153,'NEA Backsheet'!$D$5:$CB$183,Q$9,FALSE))),"")</f>
        <v>19051.113314234222</v>
      </c>
      <c r="R153" s="123">
        <f ca="1">IFERROR(IF((VLOOKUP($E153,'NEA Backsheet'!$D$5:$CB$183,R$9,FALSE))="","",(VLOOKUP($E153,'NEA Backsheet'!$D$5:$CB$183,R$9,FALSE))),"")</f>
        <v>19408.058815064971</v>
      </c>
    </row>
    <row r="154" spans="1:18" ht="15" customHeight="1" x14ac:dyDescent="0.3">
      <c r="A154" s="57">
        <v>141</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North)</v>
      </c>
      <c r="E154" s="97" t="str">
        <f t="shared" ca="1" si="4"/>
        <v>E06000025</v>
      </c>
      <c r="F154" s="99" t="str">
        <f ca="1">IF(E154="","",VLOOKUP(E154,'Org List'!$J$9:$K$488,2,0))</f>
        <v>South Gloucestershire</v>
      </c>
      <c r="G154" s="120">
        <f ca="1">IFERROR(IF((VLOOKUP($E154,'NEA Backsheet'!$D$5:$CB$183,G$9,FALSE))="","",(VLOOKUP($E154,'NEA Backsheet'!$D$5:$CB$183,G$9,FALSE))),"")</f>
        <v>2459.2041786289328</v>
      </c>
      <c r="H154" s="121">
        <f ca="1">IFERROR(IF((VLOOKUP($E154,'NEA Backsheet'!$D$5:$CB$183,H$9,FALSE))="","",(VLOOKUP($E154,'NEA Backsheet'!$D$5:$CB$183,H$9,FALSE))),"")</f>
        <v>2770.781767599211</v>
      </c>
      <c r="I154" s="121">
        <f ca="1">IFERROR(IF((VLOOKUP($E154,'NEA Backsheet'!$D$5:$CB$183,I$9,FALSE))="","",(VLOOKUP($E154,'NEA Backsheet'!$D$5:$CB$183,I$9,FALSE))),"")</f>
        <v>3007.2774223108831</v>
      </c>
      <c r="J154" s="122">
        <f ca="1">IFERROR(IF((VLOOKUP($E154,'NEA Backsheet'!$D$5:$CB$183,J$9,FALSE))="","",(VLOOKUP($E154,'NEA Backsheet'!$D$5:$CB$183,J$9,FALSE))),"")</f>
        <v>2972.7413701974233</v>
      </c>
      <c r="K154" s="120">
        <f ca="1">IFERROR(IF((VLOOKUP($E154,'NEA Backsheet'!$D$5:$CB$183,K$9,FALSE))="","",(VLOOKUP($E154,'NEA Backsheet'!$D$5:$CB$183,K$9,FALSE))),"")</f>
        <v>4690.1464724530806</v>
      </c>
      <c r="L154" s="121">
        <f ca="1">IFERROR(IF((VLOOKUP($E154,'NEA Backsheet'!$D$5:$CB$183,L$9,FALSE))="","",(VLOOKUP($E154,'NEA Backsheet'!$D$5:$CB$183,L$9,FALSE))),"")</f>
        <v>4685.2457273776981</v>
      </c>
      <c r="M154" s="121">
        <f ca="1">IFERROR(IF((VLOOKUP($E154,'NEA Backsheet'!$D$5:$CB$183,M$9,FALSE))="","",(VLOOKUP($E154,'NEA Backsheet'!$D$5:$CB$183,M$9,FALSE))),"")</f>
        <v>4975.8401449844823</v>
      </c>
      <c r="N154" s="123">
        <f ca="1">IFERROR(IF((VLOOKUP($E154,'NEA Backsheet'!$D$5:$CB$183,N$9,FALSE))="","",(VLOOKUP($E154,'NEA Backsheet'!$D$5:$CB$183,N$9,FALSE))),"")</f>
        <v>4899.1827780037875</v>
      </c>
      <c r="O154" s="120">
        <f ca="1">IFERROR(IF((VLOOKUP($E154,'NEA Backsheet'!$D$5:$CB$183,O$9,FALSE))="","",(VLOOKUP($E154,'NEA Backsheet'!$D$5:$CB$183,O$9,FALSE))),"")</f>
        <v>7149.3506510820134</v>
      </c>
      <c r="P154" s="124">
        <f ca="1">IFERROR(IF((VLOOKUP($E154,'NEA Backsheet'!$D$5:$CB$183,P$9,FALSE))="","",(VLOOKUP($E154,'NEA Backsheet'!$D$5:$CB$183,P$9,FALSE))),"")</f>
        <v>7456.0274949769091</v>
      </c>
      <c r="Q154" s="121">
        <f ca="1">IFERROR(IF((VLOOKUP($E154,'NEA Backsheet'!$D$5:$CB$183,Q$9,FALSE))="","",(VLOOKUP($E154,'NEA Backsheet'!$D$5:$CB$183,Q$9,FALSE))),"")</f>
        <v>7983.117567295365</v>
      </c>
      <c r="R154" s="123">
        <f ca="1">IFERROR(IF((VLOOKUP($E154,'NEA Backsheet'!$D$5:$CB$183,R$9,FALSE))="","",(VLOOKUP($E154,'NEA Backsheet'!$D$5:$CB$183,R$9,FALSE))),"")</f>
        <v>7871.9241482012112</v>
      </c>
    </row>
    <row r="155" spans="1:18" ht="15" customHeight="1" x14ac:dyDescent="0.3">
      <c r="A155" s="57">
        <v>142</v>
      </c>
      <c r="B155" s="97" t="str">
        <f ca="1">IFERROR(IF((VLOOKUP($E155,'Org List'!$AJ$10:$AL$188,3,FALSE))="","",(VLOOKUP($E155,'Org List'!$AJ$10:$AL$188,3,FALSE))),"")</f>
        <v>North of England Commissioning Region</v>
      </c>
      <c r="C155" s="98" t="str">
        <f ca="1">IFERROR(IF((VLOOKUP($E155,'Org List'!$AO$10:$AQ$188,3,FALSE))="","",(VLOOKUP($E155,'Org List'!$AO$10:$AQ$188,3,FALSE))),"")</f>
        <v>North East Region</v>
      </c>
      <c r="D155" s="113" t="str">
        <f ca="1">IFERROR(IF((VLOOKUP($E155,'Org List'!$AT$10:$AV$188,3,FALSE))="","",(VLOOKUP($E155,'Org List'!$AT$10:$AV$188,3,FALSE))),"")</f>
        <v>NHS England North (Cumbria And North East)</v>
      </c>
      <c r="E155" s="97" t="str">
        <f t="shared" ca="1" si="4"/>
        <v>E08000023</v>
      </c>
      <c r="F155" s="99" t="str">
        <f ca="1">IF(E155="","",VLOOKUP(E155,'Org List'!$J$9:$K$488,2,0))</f>
        <v>South Tyneside</v>
      </c>
      <c r="G155" s="120">
        <f ca="1">IFERROR(IF((VLOOKUP($E155,'NEA Backsheet'!$D$5:$CB$183,G$9,FALSE))="","",(VLOOKUP($E155,'NEA Backsheet'!$D$5:$CB$183,G$9,FALSE))),"")</f>
        <v>2123.3302454805184</v>
      </c>
      <c r="H155" s="121">
        <f ca="1">IFERROR(IF((VLOOKUP($E155,'NEA Backsheet'!$D$5:$CB$183,H$9,FALSE))="","",(VLOOKUP($E155,'NEA Backsheet'!$D$5:$CB$183,H$9,FALSE))),"")</f>
        <v>2054.7428002540159</v>
      </c>
      <c r="I155" s="121">
        <f ca="1">IFERROR(IF((VLOOKUP($E155,'NEA Backsheet'!$D$5:$CB$183,I$9,FALSE))="","",(VLOOKUP($E155,'NEA Backsheet'!$D$5:$CB$183,I$9,FALSE))),"")</f>
        <v>2043.2581664155496</v>
      </c>
      <c r="J155" s="122">
        <f ca="1">IFERROR(IF((VLOOKUP($E155,'NEA Backsheet'!$D$5:$CB$183,J$9,FALSE))="","",(VLOOKUP($E155,'NEA Backsheet'!$D$5:$CB$183,J$9,FALSE))),"")</f>
        <v>2089.6229109373517</v>
      </c>
      <c r="K155" s="120">
        <f ca="1">IFERROR(IF((VLOOKUP($E155,'NEA Backsheet'!$D$5:$CB$183,K$9,FALSE))="","",(VLOOKUP($E155,'NEA Backsheet'!$D$5:$CB$183,K$9,FALSE))),"")</f>
        <v>3493.1651889405384</v>
      </c>
      <c r="L155" s="121">
        <f ca="1">IFERROR(IF((VLOOKUP($E155,'NEA Backsheet'!$D$5:$CB$183,L$9,FALSE))="","",(VLOOKUP($E155,'NEA Backsheet'!$D$5:$CB$183,L$9,FALSE))),"")</f>
        <v>3311.2135224811404</v>
      </c>
      <c r="M155" s="121">
        <f ca="1">IFERROR(IF((VLOOKUP($E155,'NEA Backsheet'!$D$5:$CB$183,M$9,FALSE))="","",(VLOOKUP($E155,'NEA Backsheet'!$D$5:$CB$183,M$9,FALSE))),"")</f>
        <v>3551.5593828594165</v>
      </c>
      <c r="N155" s="123">
        <f ca="1">IFERROR(IF((VLOOKUP($E155,'NEA Backsheet'!$D$5:$CB$183,N$9,FALSE))="","",(VLOOKUP($E155,'NEA Backsheet'!$D$5:$CB$183,N$9,FALSE))),"")</f>
        <v>3614.6479050996736</v>
      </c>
      <c r="O155" s="120">
        <f ca="1">IFERROR(IF((VLOOKUP($E155,'NEA Backsheet'!$D$5:$CB$183,O$9,FALSE))="","",(VLOOKUP($E155,'NEA Backsheet'!$D$5:$CB$183,O$9,FALSE))),"")</f>
        <v>5616.4954344210564</v>
      </c>
      <c r="P155" s="124">
        <f ca="1">IFERROR(IF((VLOOKUP($E155,'NEA Backsheet'!$D$5:$CB$183,P$9,FALSE))="","",(VLOOKUP($E155,'NEA Backsheet'!$D$5:$CB$183,P$9,FALSE))),"")</f>
        <v>5365.9563227351564</v>
      </c>
      <c r="Q155" s="121">
        <f ca="1">IFERROR(IF((VLOOKUP($E155,'NEA Backsheet'!$D$5:$CB$183,Q$9,FALSE))="","",(VLOOKUP($E155,'NEA Backsheet'!$D$5:$CB$183,Q$9,FALSE))),"")</f>
        <v>5594.817549274966</v>
      </c>
      <c r="R155" s="123">
        <f ca="1">IFERROR(IF((VLOOKUP($E155,'NEA Backsheet'!$D$5:$CB$183,R$9,FALSE))="","",(VLOOKUP($E155,'NEA Backsheet'!$D$5:$CB$183,R$9,FALSE))),"")</f>
        <v>5704.2708160370257</v>
      </c>
    </row>
    <row r="156" spans="1:18" ht="15" customHeight="1" x14ac:dyDescent="0.3">
      <c r="A156" s="57">
        <v>143</v>
      </c>
      <c r="B156" s="97" t="str">
        <f ca="1">IFERROR(IF((VLOOKUP($E156,'Org List'!$AJ$10:$AL$188,3,FALSE))="","",(VLOOKUP($E156,'Org List'!$AJ$10:$AL$188,3,FALSE))),"")</f>
        <v>South East England Commissioning Region</v>
      </c>
      <c r="C156" s="98" t="str">
        <f ca="1">IFERROR(IF((VLOOKUP($E156,'Org List'!$AO$10:$AQ$188,3,FALSE))="","",(VLOOKUP($E156,'Org List'!$AO$10:$AQ$188,3,FALSE))),"")</f>
        <v>South East Region</v>
      </c>
      <c r="D156" s="113" t="str">
        <f ca="1">IFERROR(IF((VLOOKUP($E156,'Org List'!$AT$10:$AV$188,3,FALSE))="","",(VLOOKUP($E156,'Org List'!$AT$10:$AV$188,3,FALSE))),"")</f>
        <v>NHS England South East (Hampshire, Isle of Wight and Thames Valley)</v>
      </c>
      <c r="E156" s="97" t="str">
        <f t="shared" ca="1" si="4"/>
        <v>E06000045</v>
      </c>
      <c r="F156" s="99" t="str">
        <f ca="1">IF(E156="","",VLOOKUP(E156,'Org List'!$J$9:$K$488,2,0))</f>
        <v>Southampton</v>
      </c>
      <c r="G156" s="120">
        <f ca="1">IFERROR(IF((VLOOKUP($E156,'NEA Backsheet'!$D$5:$CB$183,G$9,FALSE))="","",(VLOOKUP($E156,'NEA Backsheet'!$D$5:$CB$183,G$9,FALSE))),"")</f>
        <v>2553.7862956791241</v>
      </c>
      <c r="H156" s="121">
        <f ca="1">IFERROR(IF((VLOOKUP($E156,'NEA Backsheet'!$D$5:$CB$183,H$9,FALSE))="","",(VLOOKUP($E156,'NEA Backsheet'!$D$5:$CB$183,H$9,FALSE))),"")</f>
        <v>2557.1256762561393</v>
      </c>
      <c r="I156" s="121">
        <f ca="1">IFERROR(IF((VLOOKUP($E156,'NEA Backsheet'!$D$5:$CB$183,I$9,FALSE))="","",(VLOOKUP($E156,'NEA Backsheet'!$D$5:$CB$183,I$9,FALSE))),"")</f>
        <v>2893.101688211822</v>
      </c>
      <c r="J156" s="122">
        <f ca="1">IFERROR(IF((VLOOKUP($E156,'NEA Backsheet'!$D$5:$CB$183,J$9,FALSE))="","",(VLOOKUP($E156,'NEA Backsheet'!$D$5:$CB$183,J$9,FALSE))),"")</f>
        <v>3043.9654171162756</v>
      </c>
      <c r="K156" s="120">
        <f ca="1">IFERROR(IF((VLOOKUP($E156,'NEA Backsheet'!$D$5:$CB$183,K$9,FALSE))="","",(VLOOKUP($E156,'NEA Backsheet'!$D$5:$CB$183,K$9,FALSE))),"")</f>
        <v>4415.4207178715988</v>
      </c>
      <c r="L156" s="121">
        <f ca="1">IFERROR(IF((VLOOKUP($E156,'NEA Backsheet'!$D$5:$CB$183,L$9,FALSE))="","",(VLOOKUP($E156,'NEA Backsheet'!$D$5:$CB$183,L$9,FALSE))),"")</f>
        <v>4362.4120046404141</v>
      </c>
      <c r="M156" s="121">
        <f ca="1">IFERROR(IF((VLOOKUP($E156,'NEA Backsheet'!$D$5:$CB$183,M$9,FALSE))="","",(VLOOKUP($E156,'NEA Backsheet'!$D$5:$CB$183,M$9,FALSE))),"")</f>
        <v>4641.7347421887562</v>
      </c>
      <c r="N156" s="123">
        <f ca="1">IFERROR(IF((VLOOKUP($E156,'NEA Backsheet'!$D$5:$CB$183,N$9,FALSE))="","",(VLOOKUP($E156,'NEA Backsheet'!$D$5:$CB$183,N$9,FALSE))),"")</f>
        <v>4673.4063443433706</v>
      </c>
      <c r="O156" s="120">
        <f ca="1">IFERROR(IF((VLOOKUP($E156,'NEA Backsheet'!$D$5:$CB$183,O$9,FALSE))="","",(VLOOKUP($E156,'NEA Backsheet'!$D$5:$CB$183,O$9,FALSE))),"")</f>
        <v>6969.2070135507229</v>
      </c>
      <c r="P156" s="124">
        <f ca="1">IFERROR(IF((VLOOKUP($E156,'NEA Backsheet'!$D$5:$CB$183,P$9,FALSE))="","",(VLOOKUP($E156,'NEA Backsheet'!$D$5:$CB$183,P$9,FALSE))),"")</f>
        <v>6919.5376808965539</v>
      </c>
      <c r="Q156" s="121">
        <f ca="1">IFERROR(IF((VLOOKUP($E156,'NEA Backsheet'!$D$5:$CB$183,Q$9,FALSE))="","",(VLOOKUP($E156,'NEA Backsheet'!$D$5:$CB$183,Q$9,FALSE))),"")</f>
        <v>7534.8364304005781</v>
      </c>
      <c r="R156" s="123">
        <f ca="1">IFERROR(IF((VLOOKUP($E156,'NEA Backsheet'!$D$5:$CB$183,R$9,FALSE))="","",(VLOOKUP($E156,'NEA Backsheet'!$D$5:$CB$183,R$9,FALSE))),"")</f>
        <v>7717.3717614596462</v>
      </c>
    </row>
    <row r="157" spans="1:18" ht="15" customHeight="1" x14ac:dyDescent="0.3">
      <c r="A157" s="57">
        <v>144</v>
      </c>
      <c r="B157" s="97" t="str">
        <f ca="1">IFERROR(IF((VLOOKUP($E157,'Org List'!$AJ$10:$AL$188,3,FALSE))="","",(VLOOKUP($E157,'Org List'!$AJ$10:$AL$188,3,FALSE))),"")</f>
        <v>Midlands and East of England Commissioning Region</v>
      </c>
      <c r="C157" s="98" t="str">
        <f ca="1">IFERROR(IF((VLOOKUP($E157,'Org List'!$AO$10:$AQ$188,3,FALSE))="","",(VLOOKUP($E157,'Org List'!$AO$10:$AQ$188,3,FALSE))),"")</f>
        <v>East Region</v>
      </c>
      <c r="D157" s="113" t="str">
        <f ca="1">IFERROR(IF((VLOOKUP($E157,'Org List'!$AT$10:$AV$188,3,FALSE))="","",(VLOOKUP($E157,'Org List'!$AT$10:$AV$188,3,FALSE))),"")</f>
        <v>NHS England Midlands And East (East)</v>
      </c>
      <c r="E157" s="97" t="str">
        <f t="shared" ca="1" si="4"/>
        <v>E06000033</v>
      </c>
      <c r="F157" s="99" t="str">
        <f ca="1">IF(E157="","",VLOOKUP(E157,'Org List'!$J$9:$K$488,2,0))</f>
        <v>Southend-on-Sea</v>
      </c>
      <c r="G157" s="120">
        <f ca="1">IFERROR(IF((VLOOKUP($E157,'NEA Backsheet'!$D$5:$CB$183,G$9,FALSE))="","",(VLOOKUP($E157,'NEA Backsheet'!$D$5:$CB$183,G$9,FALSE))),"")</f>
        <v>2064.5491396704329</v>
      </c>
      <c r="H157" s="121">
        <f ca="1">IFERROR(IF((VLOOKUP($E157,'NEA Backsheet'!$D$5:$CB$183,H$9,FALSE))="","",(VLOOKUP($E157,'NEA Backsheet'!$D$5:$CB$183,H$9,FALSE))),"")</f>
        <v>2194.8148683765212</v>
      </c>
      <c r="I157" s="121">
        <f ca="1">IFERROR(IF((VLOOKUP($E157,'NEA Backsheet'!$D$5:$CB$183,I$9,FALSE))="","",(VLOOKUP($E157,'NEA Backsheet'!$D$5:$CB$183,I$9,FALSE))),"")</f>
        <v>2054.7344180904784</v>
      </c>
      <c r="J157" s="122">
        <f ca="1">IFERROR(IF((VLOOKUP($E157,'NEA Backsheet'!$D$5:$CB$183,J$9,FALSE))="","",(VLOOKUP($E157,'NEA Backsheet'!$D$5:$CB$183,J$9,FALSE))),"")</f>
        <v>2148.3206543893548</v>
      </c>
      <c r="K157" s="120">
        <f ca="1">IFERROR(IF((VLOOKUP($E157,'NEA Backsheet'!$D$5:$CB$183,K$9,FALSE))="","",(VLOOKUP($E157,'NEA Backsheet'!$D$5:$CB$183,K$9,FALSE))),"")</f>
        <v>3890.943340143609</v>
      </c>
      <c r="L157" s="121">
        <f ca="1">IFERROR(IF((VLOOKUP($E157,'NEA Backsheet'!$D$5:$CB$183,L$9,FALSE))="","",(VLOOKUP($E157,'NEA Backsheet'!$D$5:$CB$183,L$9,FALSE))),"")</f>
        <v>3852.7524888950516</v>
      </c>
      <c r="M157" s="121">
        <f ca="1">IFERROR(IF((VLOOKUP($E157,'NEA Backsheet'!$D$5:$CB$183,M$9,FALSE))="","",(VLOOKUP($E157,'NEA Backsheet'!$D$5:$CB$183,M$9,FALSE))),"")</f>
        <v>4047.9190055437557</v>
      </c>
      <c r="N157" s="123">
        <f ca="1">IFERROR(IF((VLOOKUP($E157,'NEA Backsheet'!$D$5:$CB$183,N$9,FALSE))="","",(VLOOKUP($E157,'NEA Backsheet'!$D$5:$CB$183,N$9,FALSE))),"")</f>
        <v>4098.4520744473139</v>
      </c>
      <c r="O157" s="120">
        <f ca="1">IFERROR(IF((VLOOKUP($E157,'NEA Backsheet'!$D$5:$CB$183,O$9,FALSE))="","",(VLOOKUP($E157,'NEA Backsheet'!$D$5:$CB$183,O$9,FALSE))),"")</f>
        <v>5955.4924798140419</v>
      </c>
      <c r="P157" s="124">
        <f ca="1">IFERROR(IF((VLOOKUP($E157,'NEA Backsheet'!$D$5:$CB$183,P$9,FALSE))="","",(VLOOKUP($E157,'NEA Backsheet'!$D$5:$CB$183,P$9,FALSE))),"")</f>
        <v>6047.5673572715732</v>
      </c>
      <c r="Q157" s="121">
        <f ca="1">IFERROR(IF((VLOOKUP($E157,'NEA Backsheet'!$D$5:$CB$183,Q$9,FALSE))="","",(VLOOKUP($E157,'NEA Backsheet'!$D$5:$CB$183,Q$9,FALSE))),"")</f>
        <v>6102.6534236342341</v>
      </c>
      <c r="R157" s="123">
        <f ca="1">IFERROR(IF((VLOOKUP($E157,'NEA Backsheet'!$D$5:$CB$183,R$9,FALSE))="","",(VLOOKUP($E157,'NEA Backsheet'!$D$5:$CB$183,R$9,FALSE))),"")</f>
        <v>6246.7727288366686</v>
      </c>
    </row>
    <row r="158" spans="1:18" ht="15" customHeight="1" x14ac:dyDescent="0.3">
      <c r="A158" s="57">
        <v>145</v>
      </c>
      <c r="B158" s="97" t="str">
        <f ca="1">IFERROR(IF((VLOOKUP($E158,'Org List'!$AJ$10:$AL$188,3,FALSE))="","",(VLOOKUP($E158,'Org List'!$AJ$10:$AL$188,3,FALSE))),"")</f>
        <v>London Commissioning Region</v>
      </c>
      <c r="C158" s="98" t="str">
        <f ca="1">IFERROR(IF((VLOOKUP($E158,'Org List'!$AO$10:$AQ$188,3,FALSE))="","",(VLOOKUP($E158,'Org List'!$AO$10:$AQ$188,3,FALSE))),"")</f>
        <v>London Region</v>
      </c>
      <c r="D158" s="113" t="str">
        <f ca="1">IFERROR(IF((VLOOKUP($E158,'Org List'!$AT$10:$AV$188,3,FALSE))="","",(VLOOKUP($E158,'Org List'!$AT$10:$AV$188,3,FALSE))),"")</f>
        <v>NHS England London</v>
      </c>
      <c r="E158" s="97" t="str">
        <f t="shared" ca="1" si="4"/>
        <v>E09000028</v>
      </c>
      <c r="F158" s="99" t="str">
        <f ca="1">IF(E158="","",VLOOKUP(E158,'Org List'!$J$9:$K$488,2,0))</f>
        <v>Southwark</v>
      </c>
      <c r="G158" s="120">
        <f ca="1">IFERROR(IF((VLOOKUP($E158,'NEA Backsheet'!$D$5:$CB$183,G$9,FALSE))="","",(VLOOKUP($E158,'NEA Backsheet'!$D$5:$CB$183,G$9,FALSE))),"")</f>
        <v>1952.6769327921384</v>
      </c>
      <c r="H158" s="121">
        <f ca="1">IFERROR(IF((VLOOKUP($E158,'NEA Backsheet'!$D$5:$CB$183,H$9,FALSE))="","",(VLOOKUP($E158,'NEA Backsheet'!$D$5:$CB$183,H$9,FALSE))),"")</f>
        <v>2089.1217800692657</v>
      </c>
      <c r="I158" s="121">
        <f ca="1">IFERROR(IF((VLOOKUP($E158,'NEA Backsheet'!$D$5:$CB$183,I$9,FALSE))="","",(VLOOKUP($E158,'NEA Backsheet'!$D$5:$CB$183,I$9,FALSE))),"")</f>
        <v>2310.980085009287</v>
      </c>
      <c r="J158" s="122">
        <f ca="1">IFERROR(IF((VLOOKUP($E158,'NEA Backsheet'!$D$5:$CB$183,J$9,FALSE))="","",(VLOOKUP($E158,'NEA Backsheet'!$D$5:$CB$183,J$9,FALSE))),"")</f>
        <v>2260.5809461239296</v>
      </c>
      <c r="K158" s="120">
        <f ca="1">IFERROR(IF((VLOOKUP($E158,'NEA Backsheet'!$D$5:$CB$183,K$9,FALSE))="","",(VLOOKUP($E158,'NEA Backsheet'!$D$5:$CB$183,K$9,FALSE))),"")</f>
        <v>4775.7633714404055</v>
      </c>
      <c r="L158" s="121">
        <f ca="1">IFERROR(IF((VLOOKUP($E158,'NEA Backsheet'!$D$5:$CB$183,L$9,FALSE))="","",(VLOOKUP($E158,'NEA Backsheet'!$D$5:$CB$183,L$9,FALSE))),"")</f>
        <v>4880.4230007744191</v>
      </c>
      <c r="M158" s="121">
        <f ca="1">IFERROR(IF((VLOOKUP($E158,'NEA Backsheet'!$D$5:$CB$183,M$9,FALSE))="","",(VLOOKUP($E158,'NEA Backsheet'!$D$5:$CB$183,M$9,FALSE))),"")</f>
        <v>5031.1830806484368</v>
      </c>
      <c r="N158" s="123">
        <f ca="1">IFERROR(IF((VLOOKUP($E158,'NEA Backsheet'!$D$5:$CB$183,N$9,FALSE))="","",(VLOOKUP($E158,'NEA Backsheet'!$D$5:$CB$183,N$9,FALSE))),"")</f>
        <v>4806.1362688824811</v>
      </c>
      <c r="O158" s="120">
        <f ca="1">IFERROR(IF((VLOOKUP($E158,'NEA Backsheet'!$D$5:$CB$183,O$9,FALSE))="","",(VLOOKUP($E158,'NEA Backsheet'!$D$5:$CB$183,O$9,FALSE))),"")</f>
        <v>6728.4403042325439</v>
      </c>
      <c r="P158" s="124">
        <f ca="1">IFERROR(IF((VLOOKUP($E158,'NEA Backsheet'!$D$5:$CB$183,P$9,FALSE))="","",(VLOOKUP($E158,'NEA Backsheet'!$D$5:$CB$183,P$9,FALSE))),"")</f>
        <v>6969.5447808436847</v>
      </c>
      <c r="Q158" s="121">
        <f ca="1">IFERROR(IF((VLOOKUP($E158,'NEA Backsheet'!$D$5:$CB$183,Q$9,FALSE))="","",(VLOOKUP($E158,'NEA Backsheet'!$D$5:$CB$183,Q$9,FALSE))),"")</f>
        <v>7342.1631656577238</v>
      </c>
      <c r="R158" s="123">
        <f ca="1">IFERROR(IF((VLOOKUP($E158,'NEA Backsheet'!$D$5:$CB$183,R$9,FALSE))="","",(VLOOKUP($E158,'NEA Backsheet'!$D$5:$CB$183,R$9,FALSE))),"")</f>
        <v>7066.7172150064107</v>
      </c>
    </row>
    <row r="159" spans="1:18" ht="15" customHeight="1" x14ac:dyDescent="0.3">
      <c r="A159" s="57">
        <v>146</v>
      </c>
      <c r="B159" s="97" t="str">
        <f ca="1">IFERROR(IF((VLOOKUP($E159,'Org List'!$AJ$10:$AL$188,3,FALSE))="","",(VLOOKUP($E159,'Org List'!$AJ$10:$AL$188,3,FALSE))),"")</f>
        <v>North of England Commissioning Region</v>
      </c>
      <c r="C159" s="98" t="str">
        <f ca="1">IFERROR(IF((VLOOKUP($E159,'Org List'!$AO$10:$AQ$188,3,FALSE))="","",(VLOOKUP($E159,'Org List'!$AO$10:$AQ$188,3,FALSE))),"")</f>
        <v>North West Region</v>
      </c>
      <c r="D159" s="113" t="str">
        <f ca="1">IFERROR(IF((VLOOKUP($E159,'Org List'!$AT$10:$AV$188,3,FALSE))="","",(VLOOKUP($E159,'Org List'!$AT$10:$AV$188,3,FALSE))),"")</f>
        <v>NHS England North (Cheshire And Merseyside)</v>
      </c>
      <c r="E159" s="97" t="str">
        <f t="shared" ca="1" si="4"/>
        <v>E08000013</v>
      </c>
      <c r="F159" s="99" t="str">
        <f ca="1">IF(E159="","",VLOOKUP(E159,'Org List'!$J$9:$K$488,2,0))</f>
        <v>St. Helens</v>
      </c>
      <c r="G159" s="120">
        <f ca="1">IFERROR(IF((VLOOKUP($E159,'NEA Backsheet'!$D$5:$CB$183,G$9,FALSE))="","",(VLOOKUP($E159,'NEA Backsheet'!$D$5:$CB$183,G$9,FALSE))),"")</f>
        <v>2720.0688296980861</v>
      </c>
      <c r="H159" s="121">
        <f ca="1">IFERROR(IF((VLOOKUP($E159,'NEA Backsheet'!$D$5:$CB$183,H$9,FALSE))="","",(VLOOKUP($E159,'NEA Backsheet'!$D$5:$CB$183,H$9,FALSE))),"")</f>
        <v>2841.3000855882919</v>
      </c>
      <c r="I159" s="121">
        <f ca="1">IFERROR(IF((VLOOKUP($E159,'NEA Backsheet'!$D$5:$CB$183,I$9,FALSE))="","",(VLOOKUP($E159,'NEA Backsheet'!$D$5:$CB$183,I$9,FALSE))),"")</f>
        <v>2736.577080345688</v>
      </c>
      <c r="J159" s="122">
        <f ca="1">IFERROR(IF((VLOOKUP($E159,'NEA Backsheet'!$D$5:$CB$183,J$9,FALSE))="","",(VLOOKUP($E159,'NEA Backsheet'!$D$5:$CB$183,J$9,FALSE))),"")</f>
        <v>2675.0355035987404</v>
      </c>
      <c r="K159" s="120">
        <f ca="1">IFERROR(IF((VLOOKUP($E159,'NEA Backsheet'!$D$5:$CB$183,K$9,FALSE))="","",(VLOOKUP($E159,'NEA Backsheet'!$D$5:$CB$183,K$9,FALSE))),"")</f>
        <v>4312.279106842474</v>
      </c>
      <c r="L159" s="121">
        <f ca="1">IFERROR(IF((VLOOKUP($E159,'NEA Backsheet'!$D$5:$CB$183,L$9,FALSE))="","",(VLOOKUP($E159,'NEA Backsheet'!$D$5:$CB$183,L$9,FALSE))),"")</f>
        <v>4305.0213071734306</v>
      </c>
      <c r="M159" s="121">
        <f ca="1">IFERROR(IF((VLOOKUP($E159,'NEA Backsheet'!$D$5:$CB$183,M$9,FALSE))="","",(VLOOKUP($E159,'NEA Backsheet'!$D$5:$CB$183,M$9,FALSE))),"")</f>
        <v>4418.4569736844696</v>
      </c>
      <c r="N159" s="123">
        <f ca="1">IFERROR(IF((VLOOKUP($E159,'NEA Backsheet'!$D$5:$CB$183,N$9,FALSE))="","",(VLOOKUP($E159,'NEA Backsheet'!$D$5:$CB$183,N$9,FALSE))),"")</f>
        <v>4341.4273981022197</v>
      </c>
      <c r="O159" s="120">
        <f ca="1">IFERROR(IF((VLOOKUP($E159,'NEA Backsheet'!$D$5:$CB$183,O$9,FALSE))="","",(VLOOKUP($E159,'NEA Backsheet'!$D$5:$CB$183,O$9,FALSE))),"")</f>
        <v>7032.3479365405601</v>
      </c>
      <c r="P159" s="124">
        <f ca="1">IFERROR(IF((VLOOKUP($E159,'NEA Backsheet'!$D$5:$CB$183,P$9,FALSE))="","",(VLOOKUP($E159,'NEA Backsheet'!$D$5:$CB$183,P$9,FALSE))),"")</f>
        <v>7146.3213927617226</v>
      </c>
      <c r="Q159" s="121">
        <f ca="1">IFERROR(IF((VLOOKUP($E159,'NEA Backsheet'!$D$5:$CB$183,Q$9,FALSE))="","",(VLOOKUP($E159,'NEA Backsheet'!$D$5:$CB$183,Q$9,FALSE))),"")</f>
        <v>7155.0340540301577</v>
      </c>
      <c r="R159" s="123">
        <f ca="1">IFERROR(IF((VLOOKUP($E159,'NEA Backsheet'!$D$5:$CB$183,R$9,FALSE))="","",(VLOOKUP($E159,'NEA Backsheet'!$D$5:$CB$183,R$9,FALSE))),"")</f>
        <v>7016.4629017009602</v>
      </c>
    </row>
    <row r="160" spans="1:18" ht="15" customHeight="1" x14ac:dyDescent="0.3">
      <c r="A160" s="57">
        <v>147</v>
      </c>
      <c r="B160" s="97" t="str">
        <f ca="1">IFERROR(IF((VLOOKUP($E160,'Org List'!$AJ$10:$AL$188,3,FALSE))="","",(VLOOKUP($E160,'Org List'!$AJ$10:$AL$188,3,FALSE))),"")</f>
        <v>Midlands and East of England Commissioning Region</v>
      </c>
      <c r="C160" s="98" t="str">
        <f ca="1">IFERROR(IF((VLOOKUP($E160,'Org List'!$AO$10:$AQ$188,3,FALSE))="","",(VLOOKUP($E160,'Org List'!$AO$10:$AQ$188,3,FALSE))),"")</f>
        <v>West Midlands Region</v>
      </c>
      <c r="D160" s="113" t="str">
        <f ca="1">IFERROR(IF((VLOOKUP($E160,'Org List'!$AT$10:$AV$188,3,FALSE))="","",(VLOOKUP($E160,'Org List'!$AT$10:$AV$188,3,FALSE))),"")</f>
        <v>NHS England Midlands And East (North Midlands)</v>
      </c>
      <c r="E160" s="97" t="str">
        <f t="shared" ca="1" si="4"/>
        <v>E10000028</v>
      </c>
      <c r="F160" s="99" t="str">
        <f ca="1">IF(E160="","",VLOOKUP(E160,'Org List'!$J$9:$K$488,2,0))</f>
        <v>Staffordshire</v>
      </c>
      <c r="G160" s="120">
        <f ca="1">IFERROR(IF((VLOOKUP($E160,'NEA Backsheet'!$D$5:$CB$183,G$9,FALSE))="","",(VLOOKUP($E160,'NEA Backsheet'!$D$5:$CB$183,G$9,FALSE))),"")</f>
        <v>9902.5230567265935</v>
      </c>
      <c r="H160" s="121">
        <f ca="1">IFERROR(IF((VLOOKUP($E160,'NEA Backsheet'!$D$5:$CB$183,H$9,FALSE))="","",(VLOOKUP($E160,'NEA Backsheet'!$D$5:$CB$183,H$9,FALSE))),"")</f>
        <v>10167.653722319512</v>
      </c>
      <c r="I160" s="121">
        <f ca="1">IFERROR(IF((VLOOKUP($E160,'NEA Backsheet'!$D$5:$CB$183,I$9,FALSE))="","",(VLOOKUP($E160,'NEA Backsheet'!$D$5:$CB$183,I$9,FALSE))),"")</f>
        <v>11282.296400387339</v>
      </c>
      <c r="J160" s="122">
        <f ca="1">IFERROR(IF((VLOOKUP($E160,'NEA Backsheet'!$D$5:$CB$183,J$9,FALSE))="","",(VLOOKUP($E160,'NEA Backsheet'!$D$5:$CB$183,J$9,FALSE))),"")</f>
        <v>11117.270207501269</v>
      </c>
      <c r="K160" s="120">
        <f ca="1">IFERROR(IF((VLOOKUP($E160,'NEA Backsheet'!$D$5:$CB$183,K$9,FALSE))="","",(VLOOKUP($E160,'NEA Backsheet'!$D$5:$CB$183,K$9,FALSE))),"")</f>
        <v>16234.180676034026</v>
      </c>
      <c r="L160" s="121">
        <f ca="1">IFERROR(IF((VLOOKUP($E160,'NEA Backsheet'!$D$5:$CB$183,L$9,FALSE))="","",(VLOOKUP($E160,'NEA Backsheet'!$D$5:$CB$183,L$9,FALSE))),"")</f>
        <v>16453.291939143422</v>
      </c>
      <c r="M160" s="121">
        <f ca="1">IFERROR(IF((VLOOKUP($E160,'NEA Backsheet'!$D$5:$CB$183,M$9,FALSE))="","",(VLOOKUP($E160,'NEA Backsheet'!$D$5:$CB$183,M$9,FALSE))),"")</f>
        <v>17143.467837571225</v>
      </c>
      <c r="N160" s="123">
        <f ca="1">IFERROR(IF((VLOOKUP($E160,'NEA Backsheet'!$D$5:$CB$183,N$9,FALSE))="","",(VLOOKUP($E160,'NEA Backsheet'!$D$5:$CB$183,N$9,FALSE))),"")</f>
        <v>17157.007896263436</v>
      </c>
      <c r="O160" s="120">
        <f ca="1">IFERROR(IF((VLOOKUP($E160,'NEA Backsheet'!$D$5:$CB$183,O$9,FALSE))="","",(VLOOKUP($E160,'NEA Backsheet'!$D$5:$CB$183,O$9,FALSE))),"")</f>
        <v>26136.703732760619</v>
      </c>
      <c r="P160" s="124">
        <f ca="1">IFERROR(IF((VLOOKUP($E160,'NEA Backsheet'!$D$5:$CB$183,P$9,FALSE))="","",(VLOOKUP($E160,'NEA Backsheet'!$D$5:$CB$183,P$9,FALSE))),"")</f>
        <v>26620.945661462934</v>
      </c>
      <c r="Q160" s="121">
        <f ca="1">IFERROR(IF((VLOOKUP($E160,'NEA Backsheet'!$D$5:$CB$183,Q$9,FALSE))="","",(VLOOKUP($E160,'NEA Backsheet'!$D$5:$CB$183,Q$9,FALSE))),"")</f>
        <v>28425.764237958563</v>
      </c>
      <c r="R160" s="123">
        <f ca="1">IFERROR(IF((VLOOKUP($E160,'NEA Backsheet'!$D$5:$CB$183,R$9,FALSE))="","",(VLOOKUP($E160,'NEA Backsheet'!$D$5:$CB$183,R$9,FALSE))),"")</f>
        <v>28274.278103764707</v>
      </c>
    </row>
    <row r="161" spans="1:18" ht="15" customHeight="1" x14ac:dyDescent="0.3">
      <c r="A161" s="57">
        <v>148</v>
      </c>
      <c r="B161" s="97" t="str">
        <f ca="1">IFERROR(IF((VLOOKUP($E161,'Org List'!$AJ$10:$AL$188,3,FALSE))="","",(VLOOKUP($E161,'Org List'!$AJ$10:$AL$188,3,FALSE))),"")</f>
        <v>North of England Commissioning Region</v>
      </c>
      <c r="C161" s="98" t="str">
        <f ca="1">IFERROR(IF((VLOOKUP($E161,'Org List'!$AO$10:$AQ$188,3,FALSE))="","",(VLOOKUP($E161,'Org List'!$AO$10:$AQ$188,3,FALSE))),"")</f>
        <v>North West Region</v>
      </c>
      <c r="D161" s="113" t="str">
        <f ca="1">IFERROR(IF((VLOOKUP($E161,'Org List'!$AT$10:$AV$188,3,FALSE))="","",(VLOOKUP($E161,'Org List'!$AT$10:$AV$188,3,FALSE))),"")</f>
        <v>NHS England North (Greater Manchester)</v>
      </c>
      <c r="E161" s="97" t="str">
        <f t="shared" ca="1" si="4"/>
        <v>E08000007</v>
      </c>
      <c r="F161" s="99" t="str">
        <f ca="1">IF(E161="","",VLOOKUP(E161,'Org List'!$J$9:$K$488,2,0))</f>
        <v>Stockport</v>
      </c>
      <c r="G161" s="120">
        <f ca="1">IFERROR(IF((VLOOKUP($E161,'NEA Backsheet'!$D$5:$CB$183,G$9,FALSE))="","",(VLOOKUP($E161,'NEA Backsheet'!$D$5:$CB$183,G$9,FALSE))),"")</f>
        <v>4295.7851095195892</v>
      </c>
      <c r="H161" s="121">
        <f ca="1">IFERROR(IF((VLOOKUP($E161,'NEA Backsheet'!$D$5:$CB$183,H$9,FALSE))="","",(VLOOKUP($E161,'NEA Backsheet'!$D$5:$CB$183,H$9,FALSE))),"")</f>
        <v>4275.6969376260959</v>
      </c>
      <c r="I161" s="121">
        <f ca="1">IFERROR(IF((VLOOKUP($E161,'NEA Backsheet'!$D$5:$CB$183,I$9,FALSE))="","",(VLOOKUP($E161,'NEA Backsheet'!$D$5:$CB$183,I$9,FALSE))),"")</f>
        <v>4224.3401641904957</v>
      </c>
      <c r="J161" s="122">
        <f ca="1">IFERROR(IF((VLOOKUP($E161,'NEA Backsheet'!$D$5:$CB$183,J$9,FALSE))="","",(VLOOKUP($E161,'NEA Backsheet'!$D$5:$CB$183,J$9,FALSE))),"")</f>
        <v>4196.8829522555689</v>
      </c>
      <c r="K161" s="120">
        <f ca="1">IFERROR(IF((VLOOKUP($E161,'NEA Backsheet'!$D$5:$CB$183,K$9,FALSE))="","",(VLOOKUP($E161,'NEA Backsheet'!$D$5:$CB$183,K$9,FALSE))),"")</f>
        <v>6748.2004944222062</v>
      </c>
      <c r="L161" s="121">
        <f ca="1">IFERROR(IF((VLOOKUP($E161,'NEA Backsheet'!$D$5:$CB$183,L$9,FALSE))="","",(VLOOKUP($E161,'NEA Backsheet'!$D$5:$CB$183,L$9,FALSE))),"")</f>
        <v>6545.906134595898</v>
      </c>
      <c r="M161" s="121">
        <f ca="1">IFERROR(IF((VLOOKUP($E161,'NEA Backsheet'!$D$5:$CB$183,M$9,FALSE))="","",(VLOOKUP($E161,'NEA Backsheet'!$D$5:$CB$183,M$9,FALSE))),"")</f>
        <v>6448.462378768485</v>
      </c>
      <c r="N161" s="123">
        <f ca="1">IFERROR(IF((VLOOKUP($E161,'NEA Backsheet'!$D$5:$CB$183,N$9,FALSE))="","",(VLOOKUP($E161,'NEA Backsheet'!$D$5:$CB$183,N$9,FALSE))),"")</f>
        <v>6478.0047221556806</v>
      </c>
      <c r="O161" s="120">
        <f ca="1">IFERROR(IF((VLOOKUP($E161,'NEA Backsheet'!$D$5:$CB$183,O$9,FALSE))="","",(VLOOKUP($E161,'NEA Backsheet'!$D$5:$CB$183,O$9,FALSE))),"")</f>
        <v>11043.985603941795</v>
      </c>
      <c r="P161" s="124">
        <f ca="1">IFERROR(IF((VLOOKUP($E161,'NEA Backsheet'!$D$5:$CB$183,P$9,FALSE))="","",(VLOOKUP($E161,'NEA Backsheet'!$D$5:$CB$183,P$9,FALSE))),"")</f>
        <v>10821.603072221995</v>
      </c>
      <c r="Q161" s="121">
        <f ca="1">IFERROR(IF((VLOOKUP($E161,'NEA Backsheet'!$D$5:$CB$183,Q$9,FALSE))="","",(VLOOKUP($E161,'NEA Backsheet'!$D$5:$CB$183,Q$9,FALSE))),"")</f>
        <v>10672.80254295898</v>
      </c>
      <c r="R161" s="123">
        <f ca="1">IFERROR(IF((VLOOKUP($E161,'NEA Backsheet'!$D$5:$CB$183,R$9,FALSE))="","",(VLOOKUP($E161,'NEA Backsheet'!$D$5:$CB$183,R$9,FALSE))),"")</f>
        <v>10674.887674411249</v>
      </c>
    </row>
    <row r="162" spans="1:18" ht="15" customHeight="1" x14ac:dyDescent="0.3">
      <c r="A162" s="57">
        <v>149</v>
      </c>
      <c r="B162" s="97" t="str">
        <f ca="1">IFERROR(IF((VLOOKUP($E162,'Org List'!$AJ$10:$AL$188,3,FALSE))="","",(VLOOKUP($E162,'Org List'!$AJ$10:$AL$188,3,FALSE))),"")</f>
        <v>North of England Commissioning Region</v>
      </c>
      <c r="C162" s="98" t="str">
        <f ca="1">IFERROR(IF((VLOOKUP($E162,'Org List'!$AO$10:$AQ$188,3,FALSE))="","",(VLOOKUP($E162,'Org List'!$AO$10:$AQ$188,3,FALSE))),"")</f>
        <v>North East Region</v>
      </c>
      <c r="D162" s="113" t="str">
        <f ca="1">IFERROR(IF((VLOOKUP($E162,'Org List'!$AT$10:$AV$188,3,FALSE))="","",(VLOOKUP($E162,'Org List'!$AT$10:$AV$188,3,FALSE))),"")</f>
        <v>NHS England North (Cumbria And North East)</v>
      </c>
      <c r="E162" s="97" t="str">
        <f t="shared" ca="1" si="4"/>
        <v>E06000004</v>
      </c>
      <c r="F162" s="99" t="str">
        <f ca="1">IF(E162="","",VLOOKUP(E162,'Org List'!$J$9:$K$488,2,0))</f>
        <v>Stockton-on-Tees</v>
      </c>
      <c r="G162" s="120">
        <f ca="1">IFERROR(IF((VLOOKUP($E162,'NEA Backsheet'!$D$5:$CB$183,G$9,FALSE))="","",(VLOOKUP($E162,'NEA Backsheet'!$D$5:$CB$183,G$9,FALSE))),"")</f>
        <v>2715.3845893586658</v>
      </c>
      <c r="H162" s="121">
        <f ca="1">IFERROR(IF((VLOOKUP($E162,'NEA Backsheet'!$D$5:$CB$183,H$9,FALSE))="","",(VLOOKUP($E162,'NEA Backsheet'!$D$5:$CB$183,H$9,FALSE))),"")</f>
        <v>2557.3739052923688</v>
      </c>
      <c r="I162" s="121">
        <f ca="1">IFERROR(IF((VLOOKUP($E162,'NEA Backsheet'!$D$5:$CB$183,I$9,FALSE))="","",(VLOOKUP($E162,'NEA Backsheet'!$D$5:$CB$183,I$9,FALSE))),"")</f>
        <v>2622.1711930125598</v>
      </c>
      <c r="J162" s="122">
        <f ca="1">IFERROR(IF((VLOOKUP($E162,'NEA Backsheet'!$D$5:$CB$183,J$9,FALSE))="","",(VLOOKUP($E162,'NEA Backsheet'!$D$5:$CB$183,J$9,FALSE))),"")</f>
        <v>2790.5183329649039</v>
      </c>
      <c r="K162" s="120">
        <f ca="1">IFERROR(IF((VLOOKUP($E162,'NEA Backsheet'!$D$5:$CB$183,K$9,FALSE))="","",(VLOOKUP($E162,'NEA Backsheet'!$D$5:$CB$183,K$9,FALSE))),"")</f>
        <v>4453.2885996524838</v>
      </c>
      <c r="L162" s="121">
        <f ca="1">IFERROR(IF((VLOOKUP($E162,'NEA Backsheet'!$D$5:$CB$183,L$9,FALSE))="","",(VLOOKUP($E162,'NEA Backsheet'!$D$5:$CB$183,L$9,FALSE))),"")</f>
        <v>4486.5767346239045</v>
      </c>
      <c r="M162" s="121">
        <f ca="1">IFERROR(IF((VLOOKUP($E162,'NEA Backsheet'!$D$5:$CB$183,M$9,FALSE))="","",(VLOOKUP($E162,'NEA Backsheet'!$D$5:$CB$183,M$9,FALSE))),"")</f>
        <v>4555.0726034657791</v>
      </c>
      <c r="N162" s="123">
        <f ca="1">IFERROR(IF((VLOOKUP($E162,'NEA Backsheet'!$D$5:$CB$183,N$9,FALSE))="","",(VLOOKUP($E162,'NEA Backsheet'!$D$5:$CB$183,N$9,FALSE))),"")</f>
        <v>4849.1071074867014</v>
      </c>
      <c r="O162" s="120">
        <f ca="1">IFERROR(IF((VLOOKUP($E162,'NEA Backsheet'!$D$5:$CB$183,O$9,FALSE))="","",(VLOOKUP($E162,'NEA Backsheet'!$D$5:$CB$183,O$9,FALSE))),"")</f>
        <v>7168.6731890111496</v>
      </c>
      <c r="P162" s="124">
        <f ca="1">IFERROR(IF((VLOOKUP($E162,'NEA Backsheet'!$D$5:$CB$183,P$9,FALSE))="","",(VLOOKUP($E162,'NEA Backsheet'!$D$5:$CB$183,P$9,FALSE))),"")</f>
        <v>7043.9506399162728</v>
      </c>
      <c r="Q162" s="121">
        <f ca="1">IFERROR(IF((VLOOKUP($E162,'NEA Backsheet'!$D$5:$CB$183,Q$9,FALSE))="","",(VLOOKUP($E162,'NEA Backsheet'!$D$5:$CB$183,Q$9,FALSE))),"")</f>
        <v>7177.2437964783385</v>
      </c>
      <c r="R162" s="123">
        <f ca="1">IFERROR(IF((VLOOKUP($E162,'NEA Backsheet'!$D$5:$CB$183,R$9,FALSE))="","",(VLOOKUP($E162,'NEA Backsheet'!$D$5:$CB$183,R$9,FALSE))),"")</f>
        <v>7639.6254404516058</v>
      </c>
    </row>
    <row r="163" spans="1:18" ht="15" customHeight="1" x14ac:dyDescent="0.3">
      <c r="A163" s="57">
        <v>150</v>
      </c>
      <c r="B163" s="97" t="str">
        <f ca="1">IFERROR(IF((VLOOKUP($E163,'Org List'!$AJ$10:$AL$188,3,FALSE))="","",(VLOOKUP($E163,'Org List'!$AJ$10:$AL$188,3,FALSE))),"")</f>
        <v>Midlands and East of England Commissioning Region</v>
      </c>
      <c r="C163" s="98" t="str">
        <f ca="1">IFERROR(IF((VLOOKUP($E163,'Org List'!$AO$10:$AQ$188,3,FALSE))="","",(VLOOKUP($E163,'Org List'!$AO$10:$AQ$188,3,FALSE))),"")</f>
        <v>West Midlands Region</v>
      </c>
      <c r="D163" s="113" t="str">
        <f ca="1">IFERROR(IF((VLOOKUP($E163,'Org List'!$AT$10:$AV$188,3,FALSE))="","",(VLOOKUP($E163,'Org List'!$AT$10:$AV$188,3,FALSE))),"")</f>
        <v>NHS England Midlands And East (North Midlands)</v>
      </c>
      <c r="E163" s="97" t="str">
        <f t="shared" ca="1" si="4"/>
        <v>E06000021</v>
      </c>
      <c r="F163" s="99" t="str">
        <f ca="1">IF(E163="","",VLOOKUP(E163,'Org List'!$J$9:$K$488,2,0))</f>
        <v>Stoke-on-Trent</v>
      </c>
      <c r="G163" s="120">
        <f ca="1">IFERROR(IF((VLOOKUP($E163,'NEA Backsheet'!$D$5:$CB$183,G$9,FALSE))="","",(VLOOKUP($E163,'NEA Backsheet'!$D$5:$CB$183,G$9,FALSE))),"")</f>
        <v>4782.164598019358</v>
      </c>
      <c r="H163" s="121">
        <f ca="1">IFERROR(IF((VLOOKUP($E163,'NEA Backsheet'!$D$5:$CB$183,H$9,FALSE))="","",(VLOOKUP($E163,'NEA Backsheet'!$D$5:$CB$183,H$9,FALSE))),"")</f>
        <v>5075.1908702635583</v>
      </c>
      <c r="I163" s="121">
        <f ca="1">IFERROR(IF((VLOOKUP($E163,'NEA Backsheet'!$D$5:$CB$183,I$9,FALSE))="","",(VLOOKUP($E163,'NEA Backsheet'!$D$5:$CB$183,I$9,FALSE))),"")</f>
        <v>5905.6344683079878</v>
      </c>
      <c r="J163" s="122">
        <f ca="1">IFERROR(IF((VLOOKUP($E163,'NEA Backsheet'!$D$5:$CB$183,J$9,FALSE))="","",(VLOOKUP($E163,'NEA Backsheet'!$D$5:$CB$183,J$9,FALSE))),"")</f>
        <v>5620.1857982408592</v>
      </c>
      <c r="K163" s="120">
        <f ca="1">IFERROR(IF((VLOOKUP($E163,'NEA Backsheet'!$D$5:$CB$183,K$9,FALSE))="","",(VLOOKUP($E163,'NEA Backsheet'!$D$5:$CB$183,K$9,FALSE))),"")</f>
        <v>5193.2446487114721</v>
      </c>
      <c r="L163" s="121">
        <f ca="1">IFERROR(IF((VLOOKUP($E163,'NEA Backsheet'!$D$5:$CB$183,L$9,FALSE))="","",(VLOOKUP($E163,'NEA Backsheet'!$D$5:$CB$183,L$9,FALSE))),"")</f>
        <v>5350.4355990582835</v>
      </c>
      <c r="M163" s="121">
        <f ca="1">IFERROR(IF((VLOOKUP($E163,'NEA Backsheet'!$D$5:$CB$183,M$9,FALSE))="","",(VLOOKUP($E163,'NEA Backsheet'!$D$5:$CB$183,M$9,FALSE))),"")</f>
        <v>5414.156329568681</v>
      </c>
      <c r="N163" s="123">
        <f ca="1">IFERROR(IF((VLOOKUP($E163,'NEA Backsheet'!$D$5:$CB$183,N$9,FALSE))="","",(VLOOKUP($E163,'NEA Backsheet'!$D$5:$CB$183,N$9,FALSE))),"")</f>
        <v>5441.2749487104065</v>
      </c>
      <c r="O163" s="120">
        <f ca="1">IFERROR(IF((VLOOKUP($E163,'NEA Backsheet'!$D$5:$CB$183,O$9,FALSE))="","",(VLOOKUP($E163,'NEA Backsheet'!$D$5:$CB$183,O$9,FALSE))),"")</f>
        <v>9975.4092467308292</v>
      </c>
      <c r="P163" s="124">
        <f ca="1">IFERROR(IF((VLOOKUP($E163,'NEA Backsheet'!$D$5:$CB$183,P$9,FALSE))="","",(VLOOKUP($E163,'NEA Backsheet'!$D$5:$CB$183,P$9,FALSE))),"")</f>
        <v>10425.626469321842</v>
      </c>
      <c r="Q163" s="121">
        <f ca="1">IFERROR(IF((VLOOKUP($E163,'NEA Backsheet'!$D$5:$CB$183,Q$9,FALSE))="","",(VLOOKUP($E163,'NEA Backsheet'!$D$5:$CB$183,Q$9,FALSE))),"")</f>
        <v>11319.790797876669</v>
      </c>
      <c r="R163" s="123">
        <f ca="1">IFERROR(IF((VLOOKUP($E163,'NEA Backsheet'!$D$5:$CB$183,R$9,FALSE))="","",(VLOOKUP($E163,'NEA Backsheet'!$D$5:$CB$183,R$9,FALSE))),"")</f>
        <v>11061.460746951267</v>
      </c>
    </row>
    <row r="164" spans="1:18" ht="15" customHeight="1" x14ac:dyDescent="0.3">
      <c r="A164" s="57">
        <v>151</v>
      </c>
      <c r="B164" s="97" t="str">
        <f ca="1">IFERROR(IF((VLOOKUP($E164,'Org List'!$AJ$10:$AL$188,3,FALSE))="","",(VLOOKUP($E164,'Org List'!$AJ$10:$AL$188,3,FALSE))),"")</f>
        <v>Midlands and East of England Commissioning Region</v>
      </c>
      <c r="C164" s="98" t="str">
        <f ca="1">IFERROR(IF((VLOOKUP($E164,'Org List'!$AO$10:$AQ$188,3,FALSE))="","",(VLOOKUP($E164,'Org List'!$AO$10:$AQ$188,3,FALSE))),"")</f>
        <v>East Region</v>
      </c>
      <c r="D164" s="113" t="str">
        <f ca="1">IFERROR(IF((VLOOKUP($E164,'Org List'!$AT$10:$AV$188,3,FALSE))="","",(VLOOKUP($E164,'Org List'!$AT$10:$AV$188,3,FALSE))),"")</f>
        <v>NHS England Midlands And East (East)</v>
      </c>
      <c r="E164" s="97" t="str">
        <f t="shared" ca="1" si="4"/>
        <v>E10000029</v>
      </c>
      <c r="F164" s="99" t="str">
        <f ca="1">IF(E164="","",VLOOKUP(E164,'Org List'!$J$9:$K$488,2,0))</f>
        <v>Suffolk</v>
      </c>
      <c r="G164" s="120">
        <f ca="1">IFERROR(IF((VLOOKUP($E164,'NEA Backsheet'!$D$5:$CB$183,G$9,FALSE))="","",(VLOOKUP($E164,'NEA Backsheet'!$D$5:$CB$183,G$9,FALSE))),"")</f>
        <v>4601.5171509060483</v>
      </c>
      <c r="H164" s="121">
        <f ca="1">IFERROR(IF((VLOOKUP($E164,'NEA Backsheet'!$D$5:$CB$183,H$9,FALSE))="","",(VLOOKUP($E164,'NEA Backsheet'!$D$5:$CB$183,H$9,FALSE))),"")</f>
        <v>4596.8823979840745</v>
      </c>
      <c r="I164" s="121">
        <f ca="1">IFERROR(IF((VLOOKUP($E164,'NEA Backsheet'!$D$5:$CB$183,I$9,FALSE))="","",(VLOOKUP($E164,'NEA Backsheet'!$D$5:$CB$183,I$9,FALSE))),"")</f>
        <v>5198.546058956772</v>
      </c>
      <c r="J164" s="122">
        <f ca="1">IFERROR(IF((VLOOKUP($E164,'NEA Backsheet'!$D$5:$CB$183,J$9,FALSE))="","",(VLOOKUP($E164,'NEA Backsheet'!$D$5:$CB$183,J$9,FALSE))),"")</f>
        <v>5311.563804816461</v>
      </c>
      <c r="K164" s="120">
        <f ca="1">IFERROR(IF((VLOOKUP($E164,'NEA Backsheet'!$D$5:$CB$183,K$9,FALSE))="","",(VLOOKUP($E164,'NEA Backsheet'!$D$5:$CB$183,K$9,FALSE))),"")</f>
        <v>14106.598135476872</v>
      </c>
      <c r="L164" s="121">
        <f ca="1">IFERROR(IF((VLOOKUP($E164,'NEA Backsheet'!$D$5:$CB$183,L$9,FALSE))="","",(VLOOKUP($E164,'NEA Backsheet'!$D$5:$CB$183,L$9,FALSE))),"")</f>
        <v>14091.87059932798</v>
      </c>
      <c r="M164" s="121">
        <f ca="1">IFERROR(IF((VLOOKUP($E164,'NEA Backsheet'!$D$5:$CB$183,M$9,FALSE))="","",(VLOOKUP($E164,'NEA Backsheet'!$D$5:$CB$183,M$9,FALSE))),"")</f>
        <v>14892.581252540947</v>
      </c>
      <c r="N164" s="123">
        <f ca="1">IFERROR(IF((VLOOKUP($E164,'NEA Backsheet'!$D$5:$CB$183,N$9,FALSE))="","",(VLOOKUP($E164,'NEA Backsheet'!$D$5:$CB$183,N$9,FALSE))),"")</f>
        <v>15134.749934898318</v>
      </c>
      <c r="O164" s="120">
        <f ca="1">IFERROR(IF((VLOOKUP($E164,'NEA Backsheet'!$D$5:$CB$183,O$9,FALSE))="","",(VLOOKUP($E164,'NEA Backsheet'!$D$5:$CB$183,O$9,FALSE))),"")</f>
        <v>18708.115286382919</v>
      </c>
      <c r="P164" s="124">
        <f ca="1">IFERROR(IF((VLOOKUP($E164,'NEA Backsheet'!$D$5:$CB$183,P$9,FALSE))="","",(VLOOKUP($E164,'NEA Backsheet'!$D$5:$CB$183,P$9,FALSE))),"")</f>
        <v>18688.752997312055</v>
      </c>
      <c r="Q164" s="121">
        <f ca="1">IFERROR(IF((VLOOKUP($E164,'NEA Backsheet'!$D$5:$CB$183,Q$9,FALSE))="","",(VLOOKUP($E164,'NEA Backsheet'!$D$5:$CB$183,Q$9,FALSE))),"")</f>
        <v>20091.127311497719</v>
      </c>
      <c r="R164" s="123">
        <f ca="1">IFERROR(IF((VLOOKUP($E164,'NEA Backsheet'!$D$5:$CB$183,R$9,FALSE))="","",(VLOOKUP($E164,'NEA Backsheet'!$D$5:$CB$183,R$9,FALSE))),"")</f>
        <v>20446.31373971478</v>
      </c>
    </row>
    <row r="165" spans="1:18" ht="15" customHeight="1" x14ac:dyDescent="0.3">
      <c r="A165" s="57">
        <v>152</v>
      </c>
      <c r="B165" s="97" t="str">
        <f ca="1">IFERROR(IF((VLOOKUP($E165,'Org List'!$AJ$10:$AL$188,3,FALSE))="","",(VLOOKUP($E165,'Org List'!$AJ$10:$AL$188,3,FALSE))),"")</f>
        <v>North of England Commissioning Region</v>
      </c>
      <c r="C165" s="98" t="str">
        <f ca="1">IFERROR(IF((VLOOKUP($E165,'Org List'!$AO$10:$AQ$188,3,FALSE))="","",(VLOOKUP($E165,'Org List'!$AO$10:$AQ$188,3,FALSE))),"")</f>
        <v>North East Region</v>
      </c>
      <c r="D165" s="113" t="str">
        <f ca="1">IFERROR(IF((VLOOKUP($E165,'Org List'!$AT$10:$AV$188,3,FALSE))="","",(VLOOKUP($E165,'Org List'!$AT$10:$AV$188,3,FALSE))),"")</f>
        <v>NHS England North (Cumbria And North East)</v>
      </c>
      <c r="E165" s="97" t="str">
        <f t="shared" ca="1" si="4"/>
        <v>E08000024</v>
      </c>
      <c r="F165" s="99" t="str">
        <f ca="1">IF(E165="","",VLOOKUP(E165,'Org List'!$J$9:$K$488,2,0))</f>
        <v>Sunderland</v>
      </c>
      <c r="G165" s="120">
        <f ca="1">IFERROR(IF((VLOOKUP($E165,'NEA Backsheet'!$D$5:$CB$183,G$9,FALSE))="","",(VLOOKUP($E165,'NEA Backsheet'!$D$5:$CB$183,G$9,FALSE))),"")</f>
        <v>2518.8624581645381</v>
      </c>
      <c r="H165" s="121">
        <f ca="1">IFERROR(IF((VLOOKUP($E165,'NEA Backsheet'!$D$5:$CB$183,H$9,FALSE))="","",(VLOOKUP($E165,'NEA Backsheet'!$D$5:$CB$183,H$9,FALSE))),"")</f>
        <v>2481.7292939636077</v>
      </c>
      <c r="I165" s="121">
        <f ca="1">IFERROR(IF((VLOOKUP($E165,'NEA Backsheet'!$D$5:$CB$183,I$9,FALSE))="","",(VLOOKUP($E165,'NEA Backsheet'!$D$5:$CB$183,I$9,FALSE))),"")</f>
        <v>2615.3604008462303</v>
      </c>
      <c r="J165" s="122">
        <f ca="1">IFERROR(IF((VLOOKUP($E165,'NEA Backsheet'!$D$5:$CB$183,J$9,FALSE))="","",(VLOOKUP($E165,'NEA Backsheet'!$D$5:$CB$183,J$9,FALSE))),"")</f>
        <v>2528.3444680814955</v>
      </c>
      <c r="K165" s="120">
        <f ca="1">IFERROR(IF((VLOOKUP($E165,'NEA Backsheet'!$D$5:$CB$183,K$9,FALSE))="","",(VLOOKUP($E165,'NEA Backsheet'!$D$5:$CB$183,K$9,FALSE))),"")</f>
        <v>6123.0394815383825</v>
      </c>
      <c r="L165" s="121">
        <f ca="1">IFERROR(IF((VLOOKUP($E165,'NEA Backsheet'!$D$5:$CB$183,L$9,FALSE))="","",(VLOOKUP($E165,'NEA Backsheet'!$D$5:$CB$183,L$9,FALSE))),"")</f>
        <v>6005.9527323810735</v>
      </c>
      <c r="M165" s="121">
        <f ca="1">IFERROR(IF((VLOOKUP($E165,'NEA Backsheet'!$D$5:$CB$183,M$9,FALSE))="","",(VLOOKUP($E165,'NEA Backsheet'!$D$5:$CB$183,M$9,FALSE))),"")</f>
        <v>6088.0317304114324</v>
      </c>
      <c r="N165" s="123">
        <f ca="1">IFERROR(IF((VLOOKUP($E165,'NEA Backsheet'!$D$5:$CB$183,N$9,FALSE))="","",(VLOOKUP($E165,'NEA Backsheet'!$D$5:$CB$183,N$9,FALSE))),"")</f>
        <v>6268.59642645437</v>
      </c>
      <c r="O165" s="120">
        <f ca="1">IFERROR(IF((VLOOKUP($E165,'NEA Backsheet'!$D$5:$CB$183,O$9,FALSE))="","",(VLOOKUP($E165,'NEA Backsheet'!$D$5:$CB$183,O$9,FALSE))),"")</f>
        <v>8641.9019397029206</v>
      </c>
      <c r="P165" s="124">
        <f ca="1">IFERROR(IF((VLOOKUP($E165,'NEA Backsheet'!$D$5:$CB$183,P$9,FALSE))="","",(VLOOKUP($E165,'NEA Backsheet'!$D$5:$CB$183,P$9,FALSE))),"")</f>
        <v>8487.6820263446807</v>
      </c>
      <c r="Q165" s="121">
        <f ca="1">IFERROR(IF((VLOOKUP($E165,'NEA Backsheet'!$D$5:$CB$183,Q$9,FALSE))="","",(VLOOKUP($E165,'NEA Backsheet'!$D$5:$CB$183,Q$9,FALSE))),"")</f>
        <v>8703.3921312576622</v>
      </c>
      <c r="R165" s="123">
        <f ca="1">IFERROR(IF((VLOOKUP($E165,'NEA Backsheet'!$D$5:$CB$183,R$9,FALSE))="","",(VLOOKUP($E165,'NEA Backsheet'!$D$5:$CB$183,R$9,FALSE))),"")</f>
        <v>8796.9408945358664</v>
      </c>
    </row>
    <row r="166" spans="1:18" ht="15" customHeight="1" x14ac:dyDescent="0.3">
      <c r="A166" s="57">
        <v>153</v>
      </c>
      <c r="B166" s="97" t="str">
        <f ca="1">IFERROR(IF((VLOOKUP($E166,'Org List'!$AJ$10:$AL$188,3,FALSE))="","",(VLOOKUP($E166,'Org List'!$AJ$10:$AL$188,3,FALSE))),"")</f>
        <v>South East England Commissioning Region</v>
      </c>
      <c r="C166" s="98" t="str">
        <f ca="1">IFERROR(IF((VLOOKUP($E166,'Org List'!$AO$10:$AQ$188,3,FALSE))="","",(VLOOKUP($E166,'Org List'!$AO$10:$AQ$188,3,FALSE))),"")</f>
        <v>South East Region</v>
      </c>
      <c r="D166" s="113" t="str">
        <f ca="1">IFERROR(IF((VLOOKUP($E166,'Org List'!$AT$10:$AV$188,3,FALSE))="","",(VLOOKUP($E166,'Org List'!$AT$10:$AV$188,3,FALSE))),"")</f>
        <v>NHS England South East (Kent, Surrey and Sussex)</v>
      </c>
      <c r="E166" s="97" t="str">
        <f t="shared" ca="1" si="4"/>
        <v>E10000030</v>
      </c>
      <c r="F166" s="99" t="str">
        <f ca="1">IF(E166="","",VLOOKUP(E166,'Org List'!$J$9:$K$488,2,0))</f>
        <v>Surrey</v>
      </c>
      <c r="G166" s="120">
        <f ca="1">IFERROR(IF((VLOOKUP($E166,'NEA Backsheet'!$D$5:$CB$183,G$9,FALSE))="","",(VLOOKUP($E166,'NEA Backsheet'!$D$5:$CB$183,G$9,FALSE))),"")</f>
        <v>9105.2438684909175</v>
      </c>
      <c r="H166" s="121">
        <f ca="1">IFERROR(IF((VLOOKUP($E166,'NEA Backsheet'!$D$5:$CB$183,H$9,FALSE))="","",(VLOOKUP($E166,'NEA Backsheet'!$D$5:$CB$183,H$9,FALSE))),"")</f>
        <v>9392.275983698195</v>
      </c>
      <c r="I166" s="121">
        <f ca="1">IFERROR(IF((VLOOKUP($E166,'NEA Backsheet'!$D$5:$CB$183,I$9,FALSE))="","",(VLOOKUP($E166,'NEA Backsheet'!$D$5:$CB$183,I$9,FALSE))),"")</f>
        <v>9764.4742259100858</v>
      </c>
      <c r="J166" s="122">
        <f ca="1">IFERROR(IF((VLOOKUP($E166,'NEA Backsheet'!$D$5:$CB$183,J$9,FALSE))="","",(VLOOKUP($E166,'NEA Backsheet'!$D$5:$CB$183,J$9,FALSE))),"")</f>
        <v>10068.296903693295</v>
      </c>
      <c r="K166" s="120">
        <f ca="1">IFERROR(IF((VLOOKUP($E166,'NEA Backsheet'!$D$5:$CB$183,K$9,FALSE))="","",(VLOOKUP($E166,'NEA Backsheet'!$D$5:$CB$183,K$9,FALSE))),"")</f>
        <v>19409.625937979348</v>
      </c>
      <c r="L166" s="121">
        <f ca="1">IFERROR(IF((VLOOKUP($E166,'NEA Backsheet'!$D$5:$CB$183,L$9,FALSE))="","",(VLOOKUP($E166,'NEA Backsheet'!$D$5:$CB$183,L$9,FALSE))),"")</f>
        <v>19126.092973746559</v>
      </c>
      <c r="M166" s="121">
        <f ca="1">IFERROR(IF((VLOOKUP($E166,'NEA Backsheet'!$D$5:$CB$183,M$9,FALSE))="","",(VLOOKUP($E166,'NEA Backsheet'!$D$5:$CB$183,M$9,FALSE))),"")</f>
        <v>20594.573637523288</v>
      </c>
      <c r="N166" s="123">
        <f ca="1">IFERROR(IF((VLOOKUP($E166,'NEA Backsheet'!$D$5:$CB$183,N$9,FALSE))="","",(VLOOKUP($E166,'NEA Backsheet'!$D$5:$CB$183,N$9,FALSE))),"")</f>
        <v>20432.211468880938</v>
      </c>
      <c r="O166" s="120">
        <f ca="1">IFERROR(IF((VLOOKUP($E166,'NEA Backsheet'!$D$5:$CB$183,O$9,FALSE))="","",(VLOOKUP($E166,'NEA Backsheet'!$D$5:$CB$183,O$9,FALSE))),"")</f>
        <v>28514.869806470266</v>
      </c>
      <c r="P166" s="124">
        <f ca="1">IFERROR(IF((VLOOKUP($E166,'NEA Backsheet'!$D$5:$CB$183,P$9,FALSE))="","",(VLOOKUP($E166,'NEA Backsheet'!$D$5:$CB$183,P$9,FALSE))),"")</f>
        <v>28518.368957444756</v>
      </c>
      <c r="Q166" s="121">
        <f ca="1">IFERROR(IF((VLOOKUP($E166,'NEA Backsheet'!$D$5:$CB$183,Q$9,FALSE))="","",(VLOOKUP($E166,'NEA Backsheet'!$D$5:$CB$183,Q$9,FALSE))),"")</f>
        <v>30359.047863433374</v>
      </c>
      <c r="R166" s="123">
        <f ca="1">IFERROR(IF((VLOOKUP($E166,'NEA Backsheet'!$D$5:$CB$183,R$9,FALSE))="","",(VLOOKUP($E166,'NEA Backsheet'!$D$5:$CB$183,R$9,FALSE))),"")</f>
        <v>30500.508372574233</v>
      </c>
    </row>
    <row r="167" spans="1:18" ht="15" customHeight="1" x14ac:dyDescent="0.3">
      <c r="A167" s="57">
        <v>154</v>
      </c>
      <c r="B167" s="97" t="str">
        <f ca="1">IFERROR(IF((VLOOKUP($E167,'Org List'!$AJ$10:$AL$188,3,FALSE))="","",(VLOOKUP($E167,'Org List'!$AJ$10:$AL$188,3,FALSE))),"")</f>
        <v>London Commissioning Region</v>
      </c>
      <c r="C167" s="98" t="str">
        <f ca="1">IFERROR(IF((VLOOKUP($E167,'Org List'!$AO$10:$AQ$188,3,FALSE))="","",(VLOOKUP($E167,'Org List'!$AO$10:$AQ$188,3,FALSE))),"")</f>
        <v>London Region</v>
      </c>
      <c r="D167" s="113" t="str">
        <f ca="1">IFERROR(IF((VLOOKUP($E167,'Org List'!$AT$10:$AV$188,3,FALSE))="","",(VLOOKUP($E167,'Org List'!$AT$10:$AV$188,3,FALSE))),"")</f>
        <v>NHS England London</v>
      </c>
      <c r="E167" s="97" t="str">
        <f t="shared" ca="1" si="4"/>
        <v>E09000029</v>
      </c>
      <c r="F167" s="99" t="str">
        <f ca="1">IF(E167="","",VLOOKUP(E167,'Org List'!$J$9:$K$488,2,0))</f>
        <v>Sutton</v>
      </c>
      <c r="G167" s="120">
        <f ca="1">IFERROR(IF((VLOOKUP($E167,'NEA Backsheet'!$D$5:$CB$183,G$9,FALSE))="","",(VLOOKUP($E167,'NEA Backsheet'!$D$5:$CB$183,G$9,FALSE))),"")</f>
        <v>2123.9683981523722</v>
      </c>
      <c r="H167" s="121">
        <f ca="1">IFERROR(IF((VLOOKUP($E167,'NEA Backsheet'!$D$5:$CB$183,H$9,FALSE))="","",(VLOOKUP($E167,'NEA Backsheet'!$D$5:$CB$183,H$9,FALSE))),"")</f>
        <v>2424.5407365699261</v>
      </c>
      <c r="I167" s="121">
        <f ca="1">IFERROR(IF((VLOOKUP($E167,'NEA Backsheet'!$D$5:$CB$183,I$9,FALSE))="","",(VLOOKUP($E167,'NEA Backsheet'!$D$5:$CB$183,I$9,FALSE))),"")</f>
        <v>2482.3207222731648</v>
      </c>
      <c r="J167" s="122">
        <f ca="1">IFERROR(IF((VLOOKUP($E167,'NEA Backsheet'!$D$5:$CB$183,J$9,FALSE))="","",(VLOOKUP($E167,'NEA Backsheet'!$D$5:$CB$183,J$9,FALSE))),"")</f>
        <v>2689.7369955485815</v>
      </c>
      <c r="K167" s="120">
        <f ca="1">IFERROR(IF((VLOOKUP($E167,'NEA Backsheet'!$D$5:$CB$183,K$9,FALSE))="","",(VLOOKUP($E167,'NEA Backsheet'!$D$5:$CB$183,K$9,FALSE))),"")</f>
        <v>3586.8410552015839</v>
      </c>
      <c r="L167" s="121">
        <f ca="1">IFERROR(IF((VLOOKUP($E167,'NEA Backsheet'!$D$5:$CB$183,L$9,FALSE))="","",(VLOOKUP($E167,'NEA Backsheet'!$D$5:$CB$183,L$9,FALSE))),"")</f>
        <v>3581.2282820550863</v>
      </c>
      <c r="M167" s="121">
        <f ca="1">IFERROR(IF((VLOOKUP($E167,'NEA Backsheet'!$D$5:$CB$183,M$9,FALSE))="","",(VLOOKUP($E167,'NEA Backsheet'!$D$5:$CB$183,M$9,FALSE))),"")</f>
        <v>3708.1910243431048</v>
      </c>
      <c r="N167" s="123">
        <f ca="1">IFERROR(IF((VLOOKUP($E167,'NEA Backsheet'!$D$5:$CB$183,N$9,FALSE))="","",(VLOOKUP($E167,'NEA Backsheet'!$D$5:$CB$183,N$9,FALSE))),"")</f>
        <v>3608.4277747599558</v>
      </c>
      <c r="O167" s="120">
        <f ca="1">IFERROR(IF((VLOOKUP($E167,'NEA Backsheet'!$D$5:$CB$183,O$9,FALSE))="","",(VLOOKUP($E167,'NEA Backsheet'!$D$5:$CB$183,O$9,FALSE))),"")</f>
        <v>5710.8094533539561</v>
      </c>
      <c r="P167" s="124">
        <f ca="1">IFERROR(IF((VLOOKUP($E167,'NEA Backsheet'!$D$5:$CB$183,P$9,FALSE))="","",(VLOOKUP($E167,'NEA Backsheet'!$D$5:$CB$183,P$9,FALSE))),"")</f>
        <v>6005.7690186250129</v>
      </c>
      <c r="Q167" s="121">
        <f ca="1">IFERROR(IF((VLOOKUP($E167,'NEA Backsheet'!$D$5:$CB$183,Q$9,FALSE))="","",(VLOOKUP($E167,'NEA Backsheet'!$D$5:$CB$183,Q$9,FALSE))),"")</f>
        <v>6190.5117466162701</v>
      </c>
      <c r="R167" s="123">
        <f ca="1">IFERROR(IF((VLOOKUP($E167,'NEA Backsheet'!$D$5:$CB$183,R$9,FALSE))="","",(VLOOKUP($E167,'NEA Backsheet'!$D$5:$CB$183,R$9,FALSE))),"")</f>
        <v>6298.1647703085373</v>
      </c>
    </row>
    <row r="168" spans="1:18" ht="15" customHeight="1" x14ac:dyDescent="0.3">
      <c r="A168" s="57">
        <v>155</v>
      </c>
      <c r="B168" s="97" t="str">
        <f ca="1">IFERROR(IF((VLOOKUP($E168,'Org List'!$AJ$10:$AL$188,3,FALSE))="","",(VLOOKUP($E168,'Org List'!$AJ$10:$AL$188,3,FALSE))),"")</f>
        <v>South West England Commissioning Region</v>
      </c>
      <c r="C168" s="98" t="str">
        <f ca="1">IFERROR(IF((VLOOKUP($E168,'Org List'!$AO$10:$AQ$188,3,FALSE))="","",(VLOOKUP($E168,'Org List'!$AO$10:$AQ$188,3,FALSE))),"")</f>
        <v>South West Region</v>
      </c>
      <c r="D168" s="113" t="str">
        <f ca="1">IFERROR(IF((VLOOKUP($E168,'Org List'!$AT$10:$AV$188,3,FALSE))="","",(VLOOKUP($E168,'Org List'!$AT$10:$AV$188,3,FALSE))),"")</f>
        <v>NHS England South West (South West North)</v>
      </c>
      <c r="E168" s="97" t="str">
        <f t="shared" ca="1" si="4"/>
        <v>E06000030</v>
      </c>
      <c r="F168" s="99" t="str">
        <f ca="1">IF(E168="","",VLOOKUP(E168,'Org List'!$J$9:$K$488,2,0))</f>
        <v>Swindon</v>
      </c>
      <c r="G168" s="120">
        <f ca="1">IFERROR(IF((VLOOKUP($E168,'NEA Backsheet'!$D$5:$CB$183,G$9,FALSE))="","",(VLOOKUP($E168,'NEA Backsheet'!$D$5:$CB$183,G$9,FALSE))),"")</f>
        <v>3041.7901502193263</v>
      </c>
      <c r="H168" s="121">
        <f ca="1">IFERROR(IF((VLOOKUP($E168,'NEA Backsheet'!$D$5:$CB$183,H$9,FALSE))="","",(VLOOKUP($E168,'NEA Backsheet'!$D$5:$CB$183,H$9,FALSE))),"")</f>
        <v>2751.8545072925112</v>
      </c>
      <c r="I168" s="121">
        <f ca="1">IFERROR(IF((VLOOKUP($E168,'NEA Backsheet'!$D$5:$CB$183,I$9,FALSE))="","",(VLOOKUP($E168,'NEA Backsheet'!$D$5:$CB$183,I$9,FALSE))),"")</f>
        <v>2900.5480448678054</v>
      </c>
      <c r="J168" s="122">
        <f ca="1">IFERROR(IF((VLOOKUP($E168,'NEA Backsheet'!$D$5:$CB$183,J$9,FALSE))="","",(VLOOKUP($E168,'NEA Backsheet'!$D$5:$CB$183,J$9,FALSE))),"")</f>
        <v>2817.576671842121</v>
      </c>
      <c r="K168" s="120">
        <f ca="1">IFERROR(IF((VLOOKUP($E168,'NEA Backsheet'!$D$5:$CB$183,K$9,FALSE))="","",(VLOOKUP($E168,'NEA Backsheet'!$D$5:$CB$183,K$9,FALSE))),"")</f>
        <v>4348.641735646579</v>
      </c>
      <c r="L168" s="121">
        <f ca="1">IFERROR(IF((VLOOKUP($E168,'NEA Backsheet'!$D$5:$CB$183,L$9,FALSE))="","",(VLOOKUP($E168,'NEA Backsheet'!$D$5:$CB$183,L$9,FALSE))),"")</f>
        <v>4295.0415272784739</v>
      </c>
      <c r="M168" s="121">
        <f ca="1">IFERROR(IF((VLOOKUP($E168,'NEA Backsheet'!$D$5:$CB$183,M$9,FALSE))="","",(VLOOKUP($E168,'NEA Backsheet'!$D$5:$CB$183,M$9,FALSE))),"")</f>
        <v>4492.7814563087013</v>
      </c>
      <c r="N168" s="123">
        <f ca="1">IFERROR(IF((VLOOKUP($E168,'NEA Backsheet'!$D$5:$CB$183,N$9,FALSE))="","",(VLOOKUP($E168,'NEA Backsheet'!$D$5:$CB$183,N$9,FALSE))),"")</f>
        <v>4453.0238608156151</v>
      </c>
      <c r="O168" s="120">
        <f ca="1">IFERROR(IF((VLOOKUP($E168,'NEA Backsheet'!$D$5:$CB$183,O$9,FALSE))="","",(VLOOKUP($E168,'NEA Backsheet'!$D$5:$CB$183,O$9,FALSE))),"")</f>
        <v>7390.4318858659053</v>
      </c>
      <c r="P168" s="124">
        <f ca="1">IFERROR(IF((VLOOKUP($E168,'NEA Backsheet'!$D$5:$CB$183,P$9,FALSE))="","",(VLOOKUP($E168,'NEA Backsheet'!$D$5:$CB$183,P$9,FALSE))),"")</f>
        <v>7046.8960345709856</v>
      </c>
      <c r="Q168" s="121">
        <f ca="1">IFERROR(IF((VLOOKUP($E168,'NEA Backsheet'!$D$5:$CB$183,Q$9,FALSE))="","",(VLOOKUP($E168,'NEA Backsheet'!$D$5:$CB$183,Q$9,FALSE))),"")</f>
        <v>7393.3295011765067</v>
      </c>
      <c r="R168" s="123">
        <f ca="1">IFERROR(IF((VLOOKUP($E168,'NEA Backsheet'!$D$5:$CB$183,R$9,FALSE))="","",(VLOOKUP($E168,'NEA Backsheet'!$D$5:$CB$183,R$9,FALSE))),"")</f>
        <v>7270.600532657736</v>
      </c>
    </row>
    <row r="169" spans="1:18" ht="15" customHeight="1" x14ac:dyDescent="0.3">
      <c r="A169" s="57">
        <v>156</v>
      </c>
      <c r="B169" s="97" t="str">
        <f ca="1">IFERROR(IF((VLOOKUP($E169,'Org List'!$AJ$10:$AL$188,3,FALSE))="","",(VLOOKUP($E169,'Org List'!$AJ$10:$AL$188,3,FALSE))),"")</f>
        <v>North of England Commissioning Region</v>
      </c>
      <c r="C169" s="98" t="str">
        <f ca="1">IFERROR(IF((VLOOKUP($E169,'Org List'!$AO$10:$AQ$188,3,FALSE))="","",(VLOOKUP($E169,'Org List'!$AO$10:$AQ$188,3,FALSE))),"")</f>
        <v>North West Region</v>
      </c>
      <c r="D169" s="113" t="str">
        <f ca="1">IFERROR(IF((VLOOKUP($E169,'Org List'!$AT$10:$AV$188,3,FALSE))="","",(VLOOKUP($E169,'Org List'!$AT$10:$AV$188,3,FALSE))),"")</f>
        <v>NHS England North (Greater Manchester)</v>
      </c>
      <c r="E169" s="97" t="str">
        <f t="shared" ca="1" si="4"/>
        <v>E08000008</v>
      </c>
      <c r="F169" s="99" t="str">
        <f ca="1">IF(E169="","",VLOOKUP(E169,'Org List'!$J$9:$K$488,2,0))</f>
        <v>Tameside</v>
      </c>
      <c r="G169" s="120">
        <f ca="1">IFERROR(IF((VLOOKUP($E169,'NEA Backsheet'!$D$5:$CB$183,G$9,FALSE))="","",(VLOOKUP($E169,'NEA Backsheet'!$D$5:$CB$183,G$9,FALSE))),"")</f>
        <v>2571.7503630239339</v>
      </c>
      <c r="H169" s="121">
        <f ca="1">IFERROR(IF((VLOOKUP($E169,'NEA Backsheet'!$D$5:$CB$183,H$9,FALSE))="","",(VLOOKUP($E169,'NEA Backsheet'!$D$5:$CB$183,H$9,FALSE))),"")</f>
        <v>2411.1659676924919</v>
      </c>
      <c r="I169" s="121">
        <f ca="1">IFERROR(IF((VLOOKUP($E169,'NEA Backsheet'!$D$5:$CB$183,I$9,FALSE))="","",(VLOOKUP($E169,'NEA Backsheet'!$D$5:$CB$183,I$9,FALSE))),"")</f>
        <v>2388.9904061155012</v>
      </c>
      <c r="J169" s="122">
        <f ca="1">IFERROR(IF((VLOOKUP($E169,'NEA Backsheet'!$D$5:$CB$183,J$9,FALSE))="","",(VLOOKUP($E169,'NEA Backsheet'!$D$5:$CB$183,J$9,FALSE))),"")</f>
        <v>2638.2087760637373</v>
      </c>
      <c r="K169" s="120">
        <f ca="1">IFERROR(IF((VLOOKUP($E169,'NEA Backsheet'!$D$5:$CB$183,K$9,FALSE))="","",(VLOOKUP($E169,'NEA Backsheet'!$D$5:$CB$183,K$9,FALSE))),"")</f>
        <v>4932.6621456017674</v>
      </c>
      <c r="L169" s="121">
        <f ca="1">IFERROR(IF((VLOOKUP($E169,'NEA Backsheet'!$D$5:$CB$183,L$9,FALSE))="","",(VLOOKUP($E169,'NEA Backsheet'!$D$5:$CB$183,L$9,FALSE))),"")</f>
        <v>4801.629808810716</v>
      </c>
      <c r="M169" s="121">
        <f ca="1">IFERROR(IF((VLOOKUP($E169,'NEA Backsheet'!$D$5:$CB$183,M$9,FALSE))="","",(VLOOKUP($E169,'NEA Backsheet'!$D$5:$CB$183,M$9,FALSE))),"")</f>
        <v>5050.0986124157971</v>
      </c>
      <c r="N169" s="123">
        <f ca="1">IFERROR(IF((VLOOKUP($E169,'NEA Backsheet'!$D$5:$CB$183,N$9,FALSE))="","",(VLOOKUP($E169,'NEA Backsheet'!$D$5:$CB$183,N$9,FALSE))),"")</f>
        <v>5095.6318207363656</v>
      </c>
      <c r="O169" s="120">
        <f ca="1">IFERROR(IF((VLOOKUP($E169,'NEA Backsheet'!$D$5:$CB$183,O$9,FALSE))="","",(VLOOKUP($E169,'NEA Backsheet'!$D$5:$CB$183,O$9,FALSE))),"")</f>
        <v>7504.4125086257009</v>
      </c>
      <c r="P169" s="124">
        <f ca="1">IFERROR(IF((VLOOKUP($E169,'NEA Backsheet'!$D$5:$CB$183,P$9,FALSE))="","",(VLOOKUP($E169,'NEA Backsheet'!$D$5:$CB$183,P$9,FALSE))),"")</f>
        <v>7212.7957765032079</v>
      </c>
      <c r="Q169" s="121">
        <f ca="1">IFERROR(IF((VLOOKUP($E169,'NEA Backsheet'!$D$5:$CB$183,Q$9,FALSE))="","",(VLOOKUP($E169,'NEA Backsheet'!$D$5:$CB$183,Q$9,FALSE))),"")</f>
        <v>7439.0890185312983</v>
      </c>
      <c r="R169" s="123">
        <f ca="1">IFERROR(IF((VLOOKUP($E169,'NEA Backsheet'!$D$5:$CB$183,R$9,FALSE))="","",(VLOOKUP($E169,'NEA Backsheet'!$D$5:$CB$183,R$9,FALSE))),"")</f>
        <v>7733.8405968001025</v>
      </c>
    </row>
    <row r="170" spans="1:18" ht="15" customHeight="1" x14ac:dyDescent="0.3">
      <c r="A170" s="57">
        <v>157</v>
      </c>
      <c r="B170" s="97" t="str">
        <f ca="1">IFERROR(IF((VLOOKUP($E170,'Org List'!$AJ$10:$AL$188,3,FALSE))="","",(VLOOKUP($E170,'Org List'!$AJ$10:$AL$188,3,FALSE))),"")</f>
        <v>Midlands and East of England Commissioning Region</v>
      </c>
      <c r="C170" s="98" t="str">
        <f ca="1">IFERROR(IF((VLOOKUP($E170,'Org List'!$AO$10:$AQ$188,3,FALSE))="","",(VLOOKUP($E170,'Org List'!$AO$10:$AQ$188,3,FALSE))),"")</f>
        <v>West Midlands Region</v>
      </c>
      <c r="D170" s="113" t="str">
        <f ca="1">IFERROR(IF((VLOOKUP($E170,'Org List'!$AT$10:$AV$188,3,FALSE))="","",(VLOOKUP($E170,'Org List'!$AT$10:$AV$188,3,FALSE))),"")</f>
        <v>NHS England Midlands And East (North Midlands)</v>
      </c>
      <c r="E170" s="97" t="str">
        <f t="shared" ca="1" si="4"/>
        <v>E06000020</v>
      </c>
      <c r="F170" s="99" t="str">
        <f ca="1">IF(E170="","",VLOOKUP(E170,'Org List'!$J$9:$K$488,2,0))</f>
        <v>Telford and Wrekin</v>
      </c>
      <c r="G170" s="120">
        <f ca="1">IFERROR(IF((VLOOKUP($E170,'NEA Backsheet'!$D$5:$CB$183,G$9,FALSE))="","",(VLOOKUP($E170,'NEA Backsheet'!$D$5:$CB$183,G$9,FALSE))),"")</f>
        <v>1843.6256968121552</v>
      </c>
      <c r="H170" s="121">
        <f ca="1">IFERROR(IF((VLOOKUP($E170,'NEA Backsheet'!$D$5:$CB$183,H$9,FALSE))="","",(VLOOKUP($E170,'NEA Backsheet'!$D$5:$CB$183,H$9,FALSE))),"")</f>
        <v>1881.6002834493365</v>
      </c>
      <c r="I170" s="121">
        <f ca="1">IFERROR(IF((VLOOKUP($E170,'NEA Backsheet'!$D$5:$CB$183,I$9,FALSE))="","",(VLOOKUP($E170,'NEA Backsheet'!$D$5:$CB$183,I$9,FALSE))),"")</f>
        <v>1958.0652609160995</v>
      </c>
      <c r="J170" s="122">
        <f ca="1">IFERROR(IF((VLOOKUP($E170,'NEA Backsheet'!$D$5:$CB$183,J$9,FALSE))="","",(VLOOKUP($E170,'NEA Backsheet'!$D$5:$CB$183,J$9,FALSE))),"")</f>
        <v>2013.0224700059744</v>
      </c>
      <c r="K170" s="120">
        <f ca="1">IFERROR(IF((VLOOKUP($E170,'NEA Backsheet'!$D$5:$CB$183,K$9,FALSE))="","",(VLOOKUP($E170,'NEA Backsheet'!$D$5:$CB$183,K$9,FALSE))),"")</f>
        <v>3655.4662692802785</v>
      </c>
      <c r="L170" s="121">
        <f ca="1">IFERROR(IF((VLOOKUP($E170,'NEA Backsheet'!$D$5:$CB$183,L$9,FALSE))="","",(VLOOKUP($E170,'NEA Backsheet'!$D$5:$CB$183,L$9,FALSE))),"")</f>
        <v>3732.3391542097952</v>
      </c>
      <c r="M170" s="121">
        <f ca="1">IFERROR(IF((VLOOKUP($E170,'NEA Backsheet'!$D$5:$CB$183,M$9,FALSE))="","",(VLOOKUP($E170,'NEA Backsheet'!$D$5:$CB$183,M$9,FALSE))),"")</f>
        <v>3922.6204595786812</v>
      </c>
      <c r="N170" s="123">
        <f ca="1">IFERROR(IF((VLOOKUP($E170,'NEA Backsheet'!$D$5:$CB$183,N$9,FALSE))="","",(VLOOKUP($E170,'NEA Backsheet'!$D$5:$CB$183,N$9,FALSE))),"")</f>
        <v>3942.2594487905526</v>
      </c>
      <c r="O170" s="120">
        <f ca="1">IFERROR(IF((VLOOKUP($E170,'NEA Backsheet'!$D$5:$CB$183,O$9,FALSE))="","",(VLOOKUP($E170,'NEA Backsheet'!$D$5:$CB$183,O$9,FALSE))),"")</f>
        <v>5499.0919660924337</v>
      </c>
      <c r="P170" s="124">
        <f ca="1">IFERROR(IF((VLOOKUP($E170,'NEA Backsheet'!$D$5:$CB$183,P$9,FALSE))="","",(VLOOKUP($E170,'NEA Backsheet'!$D$5:$CB$183,P$9,FALSE))),"")</f>
        <v>5613.9394376591317</v>
      </c>
      <c r="Q170" s="121">
        <f ca="1">IFERROR(IF((VLOOKUP($E170,'NEA Backsheet'!$D$5:$CB$183,Q$9,FALSE))="","",(VLOOKUP($E170,'NEA Backsheet'!$D$5:$CB$183,Q$9,FALSE))),"")</f>
        <v>5880.685720494781</v>
      </c>
      <c r="R170" s="123">
        <f ca="1">IFERROR(IF((VLOOKUP($E170,'NEA Backsheet'!$D$5:$CB$183,R$9,FALSE))="","",(VLOOKUP($E170,'NEA Backsheet'!$D$5:$CB$183,R$9,FALSE))),"")</f>
        <v>5955.281918796527</v>
      </c>
    </row>
    <row r="171" spans="1:18" ht="15" customHeight="1" x14ac:dyDescent="0.3">
      <c r="A171" s="57">
        <v>158</v>
      </c>
      <c r="B171" s="97" t="str">
        <f ca="1">IFERROR(IF((VLOOKUP($E171,'Org List'!$AJ$10:$AL$188,3,FALSE))="","",(VLOOKUP($E171,'Org List'!$AJ$10:$AL$188,3,FALSE))),"")</f>
        <v>Midlands and East of England Commissioning Region</v>
      </c>
      <c r="C171" s="98" t="str">
        <f ca="1">IFERROR(IF((VLOOKUP($E171,'Org List'!$AO$10:$AQ$188,3,FALSE))="","",(VLOOKUP($E171,'Org List'!$AO$10:$AQ$188,3,FALSE))),"")</f>
        <v>East Region</v>
      </c>
      <c r="D171" s="113" t="str">
        <f ca="1">IFERROR(IF((VLOOKUP($E171,'Org List'!$AT$10:$AV$188,3,FALSE))="","",(VLOOKUP($E171,'Org List'!$AT$10:$AV$188,3,FALSE))),"")</f>
        <v>NHS England Midlands And East (East)</v>
      </c>
      <c r="E171" s="97" t="str">
        <f t="shared" ca="1" si="4"/>
        <v>E06000034</v>
      </c>
      <c r="F171" s="99" t="str">
        <f ca="1">IF(E171="","",VLOOKUP(E171,'Org List'!$J$9:$K$488,2,0))</f>
        <v>Thurrock</v>
      </c>
      <c r="G171" s="120">
        <f ca="1">IFERROR(IF((VLOOKUP($E171,'NEA Backsheet'!$D$5:$CB$183,G$9,FALSE))="","",(VLOOKUP($E171,'NEA Backsheet'!$D$5:$CB$183,G$9,FALSE))),"")</f>
        <v>2150.0806077243196</v>
      </c>
      <c r="H171" s="121">
        <f ca="1">IFERROR(IF((VLOOKUP($E171,'NEA Backsheet'!$D$5:$CB$183,H$9,FALSE))="","",(VLOOKUP($E171,'NEA Backsheet'!$D$5:$CB$183,H$9,FALSE))),"")</f>
        <v>2174.1743329781775</v>
      </c>
      <c r="I171" s="121">
        <f ca="1">IFERROR(IF((VLOOKUP($E171,'NEA Backsheet'!$D$5:$CB$183,I$9,FALSE))="","",(VLOOKUP($E171,'NEA Backsheet'!$D$5:$CB$183,I$9,FALSE))),"")</f>
        <v>2140.028908637928</v>
      </c>
      <c r="J171" s="122">
        <f ca="1">IFERROR(IF((VLOOKUP($E171,'NEA Backsheet'!$D$5:$CB$183,J$9,FALSE))="","",(VLOOKUP($E171,'NEA Backsheet'!$D$5:$CB$183,J$9,FALSE))),"")</f>
        <v>2143.5886322359302</v>
      </c>
      <c r="K171" s="120">
        <f ca="1">IFERROR(IF((VLOOKUP($E171,'NEA Backsheet'!$D$5:$CB$183,K$9,FALSE))="","",(VLOOKUP($E171,'NEA Backsheet'!$D$5:$CB$183,K$9,FALSE))),"")</f>
        <v>2830.736135161379</v>
      </c>
      <c r="L171" s="121">
        <f ca="1">IFERROR(IF((VLOOKUP($E171,'NEA Backsheet'!$D$5:$CB$183,L$9,FALSE))="","",(VLOOKUP($E171,'NEA Backsheet'!$D$5:$CB$183,L$9,FALSE))),"")</f>
        <v>2906.9566936547035</v>
      </c>
      <c r="M171" s="121">
        <f ca="1">IFERROR(IF((VLOOKUP($E171,'NEA Backsheet'!$D$5:$CB$183,M$9,FALSE))="","",(VLOOKUP($E171,'NEA Backsheet'!$D$5:$CB$183,M$9,FALSE))),"")</f>
        <v>2950.1423658911867</v>
      </c>
      <c r="N171" s="123">
        <f ca="1">IFERROR(IF((VLOOKUP($E171,'NEA Backsheet'!$D$5:$CB$183,N$9,FALSE))="","",(VLOOKUP($E171,'NEA Backsheet'!$D$5:$CB$183,N$9,FALSE))),"")</f>
        <v>2884.4839420674521</v>
      </c>
      <c r="O171" s="120">
        <f ca="1">IFERROR(IF((VLOOKUP($E171,'NEA Backsheet'!$D$5:$CB$183,O$9,FALSE))="","",(VLOOKUP($E171,'NEA Backsheet'!$D$5:$CB$183,O$9,FALSE))),"")</f>
        <v>4980.8167428856987</v>
      </c>
      <c r="P171" s="124">
        <f ca="1">IFERROR(IF((VLOOKUP($E171,'NEA Backsheet'!$D$5:$CB$183,P$9,FALSE))="","",(VLOOKUP($E171,'NEA Backsheet'!$D$5:$CB$183,P$9,FALSE))),"")</f>
        <v>5081.131026632881</v>
      </c>
      <c r="Q171" s="121">
        <f ca="1">IFERROR(IF((VLOOKUP($E171,'NEA Backsheet'!$D$5:$CB$183,Q$9,FALSE))="","",(VLOOKUP($E171,'NEA Backsheet'!$D$5:$CB$183,Q$9,FALSE))),"")</f>
        <v>5090.1712745291152</v>
      </c>
      <c r="R171" s="123">
        <f ca="1">IFERROR(IF((VLOOKUP($E171,'NEA Backsheet'!$D$5:$CB$183,R$9,FALSE))="","",(VLOOKUP($E171,'NEA Backsheet'!$D$5:$CB$183,R$9,FALSE))),"")</f>
        <v>5028.0725743033818</v>
      </c>
    </row>
    <row r="172" spans="1:18" ht="15" customHeight="1" x14ac:dyDescent="0.3">
      <c r="A172" s="57">
        <v>159</v>
      </c>
      <c r="B172" s="97" t="str">
        <f ca="1">IFERROR(IF((VLOOKUP($E172,'Org List'!$AJ$10:$AL$188,3,FALSE))="","",(VLOOKUP($E172,'Org List'!$AJ$10:$AL$188,3,FALSE))),"")</f>
        <v>South West England Commissioning Region</v>
      </c>
      <c r="C172" s="98" t="str">
        <f ca="1">IFERROR(IF((VLOOKUP($E172,'Org List'!$AO$10:$AQ$188,3,FALSE))="","",(VLOOKUP($E172,'Org List'!$AO$10:$AQ$188,3,FALSE))),"")</f>
        <v>South West Region</v>
      </c>
      <c r="D172" s="113" t="str">
        <f ca="1">IFERROR(IF((VLOOKUP($E172,'Org List'!$AT$10:$AV$188,3,FALSE))="","",(VLOOKUP($E172,'Org List'!$AT$10:$AV$188,3,FALSE))),"")</f>
        <v>NHS England South West (South West South)</v>
      </c>
      <c r="E172" s="97" t="str">
        <f t="shared" ca="1" si="4"/>
        <v>E06000027</v>
      </c>
      <c r="F172" s="99" t="str">
        <f ca="1">IF(E172="","",VLOOKUP(E172,'Org List'!$J$9:$K$488,2,0))</f>
        <v>Torbay</v>
      </c>
      <c r="G172" s="120">
        <f ca="1">IFERROR(IF((VLOOKUP($E172,'NEA Backsheet'!$D$5:$CB$183,G$9,FALSE))="","",(VLOOKUP($E172,'NEA Backsheet'!$D$5:$CB$183,G$9,FALSE))),"")</f>
        <v>1692.7769647224982</v>
      </c>
      <c r="H172" s="121">
        <f ca="1">IFERROR(IF((VLOOKUP($E172,'NEA Backsheet'!$D$5:$CB$183,H$9,FALSE))="","",(VLOOKUP($E172,'NEA Backsheet'!$D$5:$CB$183,H$9,FALSE))),"")</f>
        <v>1668.4134505497507</v>
      </c>
      <c r="I172" s="121">
        <f ca="1">IFERROR(IF((VLOOKUP($E172,'NEA Backsheet'!$D$5:$CB$183,I$9,FALSE))="","",(VLOOKUP($E172,'NEA Backsheet'!$D$5:$CB$183,I$9,FALSE))),"")</f>
        <v>1624.0718547553502</v>
      </c>
      <c r="J172" s="122">
        <f ca="1">IFERROR(IF((VLOOKUP($E172,'NEA Backsheet'!$D$5:$CB$183,J$9,FALSE))="","",(VLOOKUP($E172,'NEA Backsheet'!$D$5:$CB$183,J$9,FALSE))),"")</f>
        <v>1633.3299901409941</v>
      </c>
      <c r="K172" s="120">
        <f ca="1">IFERROR(IF((VLOOKUP($E172,'NEA Backsheet'!$D$5:$CB$183,K$9,FALSE))="","",(VLOOKUP($E172,'NEA Backsheet'!$D$5:$CB$183,K$9,FALSE))),"")</f>
        <v>3017.6648654365085</v>
      </c>
      <c r="L172" s="121">
        <f ca="1">IFERROR(IF((VLOOKUP($E172,'NEA Backsheet'!$D$5:$CB$183,L$9,FALSE))="","",(VLOOKUP($E172,'NEA Backsheet'!$D$5:$CB$183,L$9,FALSE))),"")</f>
        <v>2963.5778639730088</v>
      </c>
      <c r="M172" s="121">
        <f ca="1">IFERROR(IF((VLOOKUP($E172,'NEA Backsheet'!$D$5:$CB$183,M$9,FALSE))="","",(VLOOKUP($E172,'NEA Backsheet'!$D$5:$CB$183,M$9,FALSE))),"")</f>
        <v>3033.7447847905219</v>
      </c>
      <c r="N172" s="123">
        <f ca="1">IFERROR(IF((VLOOKUP($E172,'NEA Backsheet'!$D$5:$CB$183,N$9,FALSE))="","",(VLOOKUP($E172,'NEA Backsheet'!$D$5:$CB$183,N$9,FALSE))),"")</f>
        <v>3058.5955692467242</v>
      </c>
      <c r="O172" s="120">
        <f ca="1">IFERROR(IF((VLOOKUP($E172,'NEA Backsheet'!$D$5:$CB$183,O$9,FALSE))="","",(VLOOKUP($E172,'NEA Backsheet'!$D$5:$CB$183,O$9,FALSE))),"")</f>
        <v>4710.4418301590067</v>
      </c>
      <c r="P172" s="124">
        <f ca="1">IFERROR(IF((VLOOKUP($E172,'NEA Backsheet'!$D$5:$CB$183,P$9,FALSE))="","",(VLOOKUP($E172,'NEA Backsheet'!$D$5:$CB$183,P$9,FALSE))),"")</f>
        <v>4631.9913145227592</v>
      </c>
      <c r="Q172" s="121">
        <f ca="1">IFERROR(IF((VLOOKUP($E172,'NEA Backsheet'!$D$5:$CB$183,Q$9,FALSE))="","",(VLOOKUP($E172,'NEA Backsheet'!$D$5:$CB$183,Q$9,FALSE))),"")</f>
        <v>4657.816639545872</v>
      </c>
      <c r="R172" s="123">
        <f ca="1">IFERROR(IF((VLOOKUP($E172,'NEA Backsheet'!$D$5:$CB$183,R$9,FALSE))="","",(VLOOKUP($E172,'NEA Backsheet'!$D$5:$CB$183,R$9,FALSE))),"")</f>
        <v>4691.9255593877187</v>
      </c>
    </row>
    <row r="173" spans="1:18" ht="15" customHeight="1" x14ac:dyDescent="0.3">
      <c r="A173" s="57">
        <v>160</v>
      </c>
      <c r="B173" s="97" t="str">
        <f ca="1">IFERROR(IF((VLOOKUP($E173,'Org List'!$AJ$10:$AL$188,3,FALSE))="","",(VLOOKUP($E173,'Org List'!$AJ$10:$AL$188,3,FALSE))),"")</f>
        <v>London Commissioning Region</v>
      </c>
      <c r="C173" s="98" t="str">
        <f ca="1">IFERROR(IF((VLOOKUP($E173,'Org List'!$AO$10:$AQ$188,3,FALSE))="","",(VLOOKUP($E173,'Org List'!$AO$10:$AQ$188,3,FALSE))),"")</f>
        <v>London Region</v>
      </c>
      <c r="D173" s="113" t="str">
        <f ca="1">IFERROR(IF((VLOOKUP($E173,'Org List'!$AT$10:$AV$188,3,FALSE))="","",(VLOOKUP($E173,'Org List'!$AT$10:$AV$188,3,FALSE))),"")</f>
        <v>NHS England London</v>
      </c>
      <c r="E173" s="97" t="str">
        <f t="shared" ref="E173:E191" ca="1" si="5">IF($A173&gt;$U$5-1,"",INDIRECT("'Comms by AT'!D"&amp;$A173+$U$4))</f>
        <v>E09000030</v>
      </c>
      <c r="F173" s="99" t="str">
        <f ca="1">IF(E173="","",VLOOKUP(E173,'Org List'!$J$9:$K$488,2,0))</f>
        <v>Tower Hamlets</v>
      </c>
      <c r="G173" s="120">
        <f ca="1">IFERROR(IF((VLOOKUP($E173,'NEA Backsheet'!$D$5:$CB$183,G$9,FALSE))="","",(VLOOKUP($E173,'NEA Backsheet'!$D$5:$CB$183,G$9,FALSE))),"")</f>
        <v>2271.8821971676821</v>
      </c>
      <c r="H173" s="121">
        <f ca="1">IFERROR(IF((VLOOKUP($E173,'NEA Backsheet'!$D$5:$CB$183,H$9,FALSE))="","",(VLOOKUP($E173,'NEA Backsheet'!$D$5:$CB$183,H$9,FALSE))),"")</f>
        <v>2740.0048579035579</v>
      </c>
      <c r="I173" s="121">
        <f ca="1">IFERROR(IF((VLOOKUP($E173,'NEA Backsheet'!$D$5:$CB$183,I$9,FALSE))="","",(VLOOKUP($E173,'NEA Backsheet'!$D$5:$CB$183,I$9,FALSE))),"")</f>
        <v>2856.6924000192603</v>
      </c>
      <c r="J173" s="122">
        <f ca="1">IFERROR(IF((VLOOKUP($E173,'NEA Backsheet'!$D$5:$CB$183,J$9,FALSE))="","",(VLOOKUP($E173,'NEA Backsheet'!$D$5:$CB$183,J$9,FALSE))),"")</f>
        <v>2855.5578529438371</v>
      </c>
      <c r="K173" s="120">
        <f ca="1">IFERROR(IF((VLOOKUP($E173,'NEA Backsheet'!$D$5:$CB$183,K$9,FALSE))="","",(VLOOKUP($E173,'NEA Backsheet'!$D$5:$CB$183,K$9,FALSE))),"")</f>
        <v>4114.3738397753214</v>
      </c>
      <c r="L173" s="121">
        <f ca="1">IFERROR(IF((VLOOKUP($E173,'NEA Backsheet'!$D$5:$CB$183,L$9,FALSE))="","",(VLOOKUP($E173,'NEA Backsheet'!$D$5:$CB$183,L$9,FALSE))),"")</f>
        <v>3967.5887575719453</v>
      </c>
      <c r="M173" s="121">
        <f ca="1">IFERROR(IF((VLOOKUP($E173,'NEA Backsheet'!$D$5:$CB$183,M$9,FALSE))="","",(VLOOKUP($E173,'NEA Backsheet'!$D$5:$CB$183,M$9,FALSE))),"")</f>
        <v>4348.4902104174207</v>
      </c>
      <c r="N173" s="123">
        <f ca="1">IFERROR(IF((VLOOKUP($E173,'NEA Backsheet'!$D$5:$CB$183,N$9,FALSE))="","",(VLOOKUP($E173,'NEA Backsheet'!$D$5:$CB$183,N$9,FALSE))),"")</f>
        <v>4401.2082751310581</v>
      </c>
      <c r="O173" s="120">
        <f ca="1">IFERROR(IF((VLOOKUP($E173,'NEA Backsheet'!$D$5:$CB$183,O$9,FALSE))="","",(VLOOKUP($E173,'NEA Backsheet'!$D$5:$CB$183,O$9,FALSE))),"")</f>
        <v>6386.256036943003</v>
      </c>
      <c r="P173" s="124">
        <f ca="1">IFERROR(IF((VLOOKUP($E173,'NEA Backsheet'!$D$5:$CB$183,P$9,FALSE))="","",(VLOOKUP($E173,'NEA Backsheet'!$D$5:$CB$183,P$9,FALSE))),"")</f>
        <v>6707.5936154755036</v>
      </c>
      <c r="Q173" s="121">
        <f ca="1">IFERROR(IF((VLOOKUP($E173,'NEA Backsheet'!$D$5:$CB$183,Q$9,FALSE))="","",(VLOOKUP($E173,'NEA Backsheet'!$D$5:$CB$183,Q$9,FALSE))),"")</f>
        <v>7205.182610436681</v>
      </c>
      <c r="R173" s="123">
        <f ca="1">IFERROR(IF((VLOOKUP($E173,'NEA Backsheet'!$D$5:$CB$183,R$9,FALSE))="","",(VLOOKUP($E173,'NEA Backsheet'!$D$5:$CB$183,R$9,FALSE))),"")</f>
        <v>7256.7661280748953</v>
      </c>
    </row>
    <row r="174" spans="1:18" ht="15" customHeight="1" x14ac:dyDescent="0.3">
      <c r="A174" s="57">
        <v>161</v>
      </c>
      <c r="B174" s="97" t="str">
        <f ca="1">IFERROR(IF((VLOOKUP($E174,'Org List'!$AJ$10:$AL$188,3,FALSE))="","",(VLOOKUP($E174,'Org List'!$AJ$10:$AL$188,3,FALSE))),"")</f>
        <v>North of England Commissioning Region</v>
      </c>
      <c r="C174" s="98" t="str">
        <f ca="1">IFERROR(IF((VLOOKUP($E174,'Org List'!$AO$10:$AQ$188,3,FALSE))="","",(VLOOKUP($E174,'Org List'!$AO$10:$AQ$188,3,FALSE))),"")</f>
        <v>North West Region</v>
      </c>
      <c r="D174" s="113" t="str">
        <f ca="1">IFERROR(IF((VLOOKUP($E174,'Org List'!$AT$10:$AV$188,3,FALSE))="","",(VLOOKUP($E174,'Org List'!$AT$10:$AV$188,3,FALSE))),"")</f>
        <v>NHS England North (Greater Manchester)</v>
      </c>
      <c r="E174" s="97" t="str">
        <f t="shared" ca="1" si="5"/>
        <v>E08000009</v>
      </c>
      <c r="F174" s="99" t="str">
        <f ca="1">IF(E174="","",VLOOKUP(E174,'Org List'!$J$9:$K$488,2,0))</f>
        <v>Trafford</v>
      </c>
      <c r="G174" s="120">
        <f ca="1">IFERROR(IF((VLOOKUP($E174,'NEA Backsheet'!$D$5:$CB$183,G$9,FALSE))="","",(VLOOKUP($E174,'NEA Backsheet'!$D$5:$CB$183,G$9,FALSE))),"")</f>
        <v>2432.0582838339451</v>
      </c>
      <c r="H174" s="121">
        <f ca="1">IFERROR(IF((VLOOKUP($E174,'NEA Backsheet'!$D$5:$CB$183,H$9,FALSE))="","",(VLOOKUP($E174,'NEA Backsheet'!$D$5:$CB$183,H$9,FALSE))),"")</f>
        <v>2663.1894936647386</v>
      </c>
      <c r="I174" s="121">
        <f ca="1">IFERROR(IF((VLOOKUP($E174,'NEA Backsheet'!$D$5:$CB$183,I$9,FALSE))="","",(VLOOKUP($E174,'NEA Backsheet'!$D$5:$CB$183,I$9,FALSE))),"")</f>
        <v>2740.5055105209303</v>
      </c>
      <c r="J174" s="122">
        <f ca="1">IFERROR(IF((VLOOKUP($E174,'NEA Backsheet'!$D$5:$CB$183,J$9,FALSE))="","",(VLOOKUP($E174,'NEA Backsheet'!$D$5:$CB$183,J$9,FALSE))),"")</f>
        <v>2633.9719996806944</v>
      </c>
      <c r="K174" s="120">
        <f ca="1">IFERROR(IF((VLOOKUP($E174,'NEA Backsheet'!$D$5:$CB$183,K$9,FALSE))="","",(VLOOKUP($E174,'NEA Backsheet'!$D$5:$CB$183,K$9,FALSE))),"")</f>
        <v>4652.1878057481963</v>
      </c>
      <c r="L174" s="121">
        <f ca="1">IFERROR(IF((VLOOKUP($E174,'NEA Backsheet'!$D$5:$CB$183,L$9,FALSE))="","",(VLOOKUP($E174,'NEA Backsheet'!$D$5:$CB$183,L$9,FALSE))),"")</f>
        <v>4569.8146874595805</v>
      </c>
      <c r="M174" s="121">
        <f ca="1">IFERROR(IF((VLOOKUP($E174,'NEA Backsheet'!$D$5:$CB$183,M$9,FALSE))="","",(VLOOKUP($E174,'NEA Backsheet'!$D$5:$CB$183,M$9,FALSE))),"")</f>
        <v>4781.0527861976216</v>
      </c>
      <c r="N174" s="123">
        <f ca="1">IFERROR(IF((VLOOKUP($E174,'NEA Backsheet'!$D$5:$CB$183,N$9,FALSE))="","",(VLOOKUP($E174,'NEA Backsheet'!$D$5:$CB$183,N$9,FALSE))),"")</f>
        <v>4832.285351806715</v>
      </c>
      <c r="O174" s="120">
        <f ca="1">IFERROR(IF((VLOOKUP($E174,'NEA Backsheet'!$D$5:$CB$183,O$9,FALSE))="","",(VLOOKUP($E174,'NEA Backsheet'!$D$5:$CB$183,O$9,FALSE))),"")</f>
        <v>7084.2460895821414</v>
      </c>
      <c r="P174" s="124">
        <f ca="1">IFERROR(IF((VLOOKUP($E174,'NEA Backsheet'!$D$5:$CB$183,P$9,FALSE))="","",(VLOOKUP($E174,'NEA Backsheet'!$D$5:$CB$183,P$9,FALSE))),"")</f>
        <v>7233.0041811243191</v>
      </c>
      <c r="Q174" s="121">
        <f ca="1">IFERROR(IF((VLOOKUP($E174,'NEA Backsheet'!$D$5:$CB$183,Q$9,FALSE))="","",(VLOOKUP($E174,'NEA Backsheet'!$D$5:$CB$183,Q$9,FALSE))),"")</f>
        <v>7521.5582967185519</v>
      </c>
      <c r="R174" s="123">
        <f ca="1">IFERROR(IF((VLOOKUP($E174,'NEA Backsheet'!$D$5:$CB$183,R$9,FALSE))="","",(VLOOKUP($E174,'NEA Backsheet'!$D$5:$CB$183,R$9,FALSE))),"")</f>
        <v>7466.2573514874093</v>
      </c>
    </row>
    <row r="175" spans="1:18" ht="15" customHeight="1" x14ac:dyDescent="0.3">
      <c r="A175" s="57">
        <v>162</v>
      </c>
      <c r="B175" s="97" t="str">
        <f ca="1">IFERROR(IF((VLOOKUP($E175,'Org List'!$AJ$10:$AL$188,3,FALSE))="","",(VLOOKUP($E175,'Org List'!$AJ$10:$AL$188,3,FALSE))),"")</f>
        <v>North of England Commissioning Region</v>
      </c>
      <c r="C175" s="98" t="str">
        <f ca="1">IFERROR(IF((VLOOKUP($E175,'Org List'!$AO$10:$AQ$188,3,FALSE))="","",(VLOOKUP($E175,'Org List'!$AO$10:$AQ$188,3,FALSE))),"")</f>
        <v>Yorkshire and The Humber Region</v>
      </c>
      <c r="D175" s="113" t="str">
        <f ca="1">IFERROR(IF((VLOOKUP($E175,'Org List'!$AT$10:$AV$188,3,FALSE))="","",(VLOOKUP($E175,'Org List'!$AT$10:$AV$188,3,FALSE))),"")</f>
        <v>NHS England North (Yorkshire And Humber)</v>
      </c>
      <c r="E175" s="97" t="str">
        <f t="shared" ca="1" si="5"/>
        <v>E08000036</v>
      </c>
      <c r="F175" s="99" t="str">
        <f ca="1">IF(E175="","",VLOOKUP(E175,'Org List'!$J$9:$K$488,2,0))</f>
        <v>Wakefield</v>
      </c>
      <c r="G175" s="120">
        <f ca="1">IFERROR(IF((VLOOKUP($E175,'NEA Backsheet'!$D$5:$CB$183,G$9,FALSE))="","",(VLOOKUP($E175,'NEA Backsheet'!$D$5:$CB$183,G$9,FALSE))),"")</f>
        <v>3097.7279054047967</v>
      </c>
      <c r="H175" s="121">
        <f ca="1">IFERROR(IF((VLOOKUP($E175,'NEA Backsheet'!$D$5:$CB$183,H$9,FALSE))="","",(VLOOKUP($E175,'NEA Backsheet'!$D$5:$CB$183,H$9,FALSE))),"")</f>
        <v>2991.952499049758</v>
      </c>
      <c r="I175" s="121">
        <f ca="1">IFERROR(IF((VLOOKUP($E175,'NEA Backsheet'!$D$5:$CB$183,I$9,FALSE))="","",(VLOOKUP($E175,'NEA Backsheet'!$D$5:$CB$183,I$9,FALSE))),"")</f>
        <v>3228.2403787284047</v>
      </c>
      <c r="J175" s="122">
        <f ca="1">IFERROR(IF((VLOOKUP($E175,'NEA Backsheet'!$D$5:$CB$183,J$9,FALSE))="","",(VLOOKUP($E175,'NEA Backsheet'!$D$5:$CB$183,J$9,FALSE))),"")</f>
        <v>3087.8865628813601</v>
      </c>
      <c r="K175" s="120">
        <f ca="1">IFERROR(IF((VLOOKUP($E175,'NEA Backsheet'!$D$5:$CB$183,K$9,FALSE))="","",(VLOOKUP($E175,'NEA Backsheet'!$D$5:$CB$183,K$9,FALSE))),"")</f>
        <v>6913.2445665512842</v>
      </c>
      <c r="L175" s="121">
        <f ca="1">IFERROR(IF((VLOOKUP($E175,'NEA Backsheet'!$D$5:$CB$183,L$9,FALSE))="","",(VLOOKUP($E175,'NEA Backsheet'!$D$5:$CB$183,L$9,FALSE))),"")</f>
        <v>6678.1822265712872</v>
      </c>
      <c r="M175" s="121">
        <f ca="1">IFERROR(IF((VLOOKUP($E175,'NEA Backsheet'!$D$5:$CB$183,M$9,FALSE))="","",(VLOOKUP($E175,'NEA Backsheet'!$D$5:$CB$183,M$9,FALSE))),"")</f>
        <v>6941.0172921707053</v>
      </c>
      <c r="N175" s="123">
        <f ca="1">IFERROR(IF((VLOOKUP($E175,'NEA Backsheet'!$D$5:$CB$183,N$9,FALSE))="","",(VLOOKUP($E175,'NEA Backsheet'!$D$5:$CB$183,N$9,FALSE))),"")</f>
        <v>7181.7392508890061</v>
      </c>
      <c r="O175" s="120">
        <f ca="1">IFERROR(IF((VLOOKUP($E175,'NEA Backsheet'!$D$5:$CB$183,O$9,FALSE))="","",(VLOOKUP($E175,'NEA Backsheet'!$D$5:$CB$183,O$9,FALSE))),"")</f>
        <v>10010.97247195608</v>
      </c>
      <c r="P175" s="124">
        <f ca="1">IFERROR(IF((VLOOKUP($E175,'NEA Backsheet'!$D$5:$CB$183,P$9,FALSE))="","",(VLOOKUP($E175,'NEA Backsheet'!$D$5:$CB$183,P$9,FALSE))),"")</f>
        <v>9670.1347256210447</v>
      </c>
      <c r="Q175" s="121">
        <f ca="1">IFERROR(IF((VLOOKUP($E175,'NEA Backsheet'!$D$5:$CB$183,Q$9,FALSE))="","",(VLOOKUP($E175,'NEA Backsheet'!$D$5:$CB$183,Q$9,FALSE))),"")</f>
        <v>10169.257670899111</v>
      </c>
      <c r="R175" s="123">
        <f ca="1">IFERROR(IF((VLOOKUP($E175,'NEA Backsheet'!$D$5:$CB$183,R$9,FALSE))="","",(VLOOKUP($E175,'NEA Backsheet'!$D$5:$CB$183,R$9,FALSE))),"")</f>
        <v>10269.625813770366</v>
      </c>
    </row>
    <row r="176" spans="1:18" ht="15" customHeight="1" x14ac:dyDescent="0.3">
      <c r="A176" s="57">
        <v>163</v>
      </c>
      <c r="B176" s="97" t="str">
        <f ca="1">IFERROR(IF((VLOOKUP($E176,'Org List'!$AJ$10:$AL$188,3,FALSE))="","",(VLOOKUP($E176,'Org List'!$AJ$10:$AL$188,3,FALSE))),"")</f>
        <v>Midlands and East of England Commissioning Region</v>
      </c>
      <c r="C176" s="98" t="str">
        <f ca="1">IFERROR(IF((VLOOKUP($E176,'Org List'!$AO$10:$AQ$188,3,FALSE))="","",(VLOOKUP($E176,'Org List'!$AO$10:$AQ$188,3,FALSE))),"")</f>
        <v>West Midlands Region</v>
      </c>
      <c r="D176" s="113" t="str">
        <f ca="1">IFERROR(IF((VLOOKUP($E176,'Org List'!$AT$10:$AV$188,3,FALSE))="","",(VLOOKUP($E176,'Org List'!$AT$10:$AV$188,3,FALSE))),"")</f>
        <v>NHS England Midlands And East (West Midlands)</v>
      </c>
      <c r="E176" s="97" t="str">
        <f t="shared" ca="1" si="5"/>
        <v>E08000030</v>
      </c>
      <c r="F176" s="99" t="str">
        <f ca="1">IF(E176="","",VLOOKUP(E176,'Org List'!$J$9:$K$488,2,0))</f>
        <v>Walsall</v>
      </c>
      <c r="G176" s="120">
        <f ca="1">IFERROR(IF((VLOOKUP($E176,'NEA Backsheet'!$D$5:$CB$183,G$9,FALSE))="","",(VLOOKUP($E176,'NEA Backsheet'!$D$5:$CB$183,G$9,FALSE))),"")</f>
        <v>3028.981534876777</v>
      </c>
      <c r="H176" s="121">
        <f ca="1">IFERROR(IF((VLOOKUP($E176,'NEA Backsheet'!$D$5:$CB$183,H$9,FALSE))="","",(VLOOKUP($E176,'NEA Backsheet'!$D$5:$CB$183,H$9,FALSE))),"")</f>
        <v>3110.4978696382664</v>
      </c>
      <c r="I176" s="121">
        <f ca="1">IFERROR(IF((VLOOKUP($E176,'NEA Backsheet'!$D$5:$CB$183,I$9,FALSE))="","",(VLOOKUP($E176,'NEA Backsheet'!$D$5:$CB$183,I$9,FALSE))),"")</f>
        <v>3459.8317323015199</v>
      </c>
      <c r="J176" s="122">
        <f ca="1">IFERROR(IF((VLOOKUP($E176,'NEA Backsheet'!$D$5:$CB$183,J$9,FALSE))="","",(VLOOKUP($E176,'NEA Backsheet'!$D$5:$CB$183,J$9,FALSE))),"")</f>
        <v>3319.5773137517945</v>
      </c>
      <c r="K176" s="120">
        <f ca="1">IFERROR(IF((VLOOKUP($E176,'NEA Backsheet'!$D$5:$CB$183,K$9,FALSE))="","",(VLOOKUP($E176,'NEA Backsheet'!$D$5:$CB$183,K$9,FALSE))),"")</f>
        <v>5708.1504831260681</v>
      </c>
      <c r="L176" s="121">
        <f ca="1">IFERROR(IF((VLOOKUP($E176,'NEA Backsheet'!$D$5:$CB$183,L$9,FALSE))="","",(VLOOKUP($E176,'NEA Backsheet'!$D$5:$CB$183,L$9,FALSE))),"")</f>
        <v>5713.072090439402</v>
      </c>
      <c r="M176" s="121">
        <f ca="1">IFERROR(IF((VLOOKUP($E176,'NEA Backsheet'!$D$5:$CB$183,M$9,FALSE))="","",(VLOOKUP($E176,'NEA Backsheet'!$D$5:$CB$183,M$9,FALSE))),"")</f>
        <v>6097.0627830849571</v>
      </c>
      <c r="N176" s="123">
        <f ca="1">IFERROR(IF((VLOOKUP($E176,'NEA Backsheet'!$D$5:$CB$183,N$9,FALSE))="","",(VLOOKUP($E176,'NEA Backsheet'!$D$5:$CB$183,N$9,FALSE))),"")</f>
        <v>6011.9640412537819</v>
      </c>
      <c r="O176" s="120">
        <f ca="1">IFERROR(IF((VLOOKUP($E176,'NEA Backsheet'!$D$5:$CB$183,O$9,FALSE))="","",(VLOOKUP($E176,'NEA Backsheet'!$D$5:$CB$183,O$9,FALSE))),"")</f>
        <v>8737.1320180028451</v>
      </c>
      <c r="P176" s="124">
        <f ca="1">IFERROR(IF((VLOOKUP($E176,'NEA Backsheet'!$D$5:$CB$183,P$9,FALSE))="","",(VLOOKUP($E176,'NEA Backsheet'!$D$5:$CB$183,P$9,FALSE))),"")</f>
        <v>8823.5699600776679</v>
      </c>
      <c r="Q176" s="121">
        <f ca="1">IFERROR(IF((VLOOKUP($E176,'NEA Backsheet'!$D$5:$CB$183,Q$9,FALSE))="","",(VLOOKUP($E176,'NEA Backsheet'!$D$5:$CB$183,Q$9,FALSE))),"")</f>
        <v>9556.894515386477</v>
      </c>
      <c r="R176" s="123">
        <f ca="1">IFERROR(IF((VLOOKUP($E176,'NEA Backsheet'!$D$5:$CB$183,R$9,FALSE))="","",(VLOOKUP($E176,'NEA Backsheet'!$D$5:$CB$183,R$9,FALSE))),"")</f>
        <v>9331.5413550055764</v>
      </c>
    </row>
    <row r="177" spans="1:18" ht="15" customHeight="1" x14ac:dyDescent="0.3">
      <c r="A177" s="57">
        <v>164</v>
      </c>
      <c r="B177" s="97" t="str">
        <f ca="1">IFERROR(IF((VLOOKUP($E177,'Org List'!$AJ$10:$AL$188,3,FALSE))="","",(VLOOKUP($E177,'Org List'!$AJ$10:$AL$188,3,FALSE))),"")</f>
        <v>London Commissioning Region</v>
      </c>
      <c r="C177" s="98" t="str">
        <f ca="1">IFERROR(IF((VLOOKUP($E177,'Org List'!$AO$10:$AQ$188,3,FALSE))="","",(VLOOKUP($E177,'Org List'!$AO$10:$AQ$188,3,FALSE))),"")</f>
        <v>London Region</v>
      </c>
      <c r="D177" s="113" t="str">
        <f ca="1">IFERROR(IF((VLOOKUP($E177,'Org List'!$AT$10:$AV$188,3,FALSE))="","",(VLOOKUP($E177,'Org List'!$AT$10:$AV$188,3,FALSE))),"")</f>
        <v>NHS England London</v>
      </c>
      <c r="E177" s="97" t="str">
        <f t="shared" ca="1" si="5"/>
        <v>E09000031</v>
      </c>
      <c r="F177" s="99" t="str">
        <f ca="1">IF(E177="","",VLOOKUP(E177,'Org List'!$J$9:$K$488,2,0))</f>
        <v>Waltham Forest</v>
      </c>
      <c r="G177" s="120">
        <f ca="1">IFERROR(IF((VLOOKUP($E177,'NEA Backsheet'!$D$5:$CB$183,G$9,FALSE))="","",(VLOOKUP($E177,'NEA Backsheet'!$D$5:$CB$183,G$9,FALSE))),"")</f>
        <v>2867.029206688102</v>
      </c>
      <c r="H177" s="121">
        <f ca="1">IFERROR(IF((VLOOKUP($E177,'NEA Backsheet'!$D$5:$CB$183,H$9,FALSE))="","",(VLOOKUP($E177,'NEA Backsheet'!$D$5:$CB$183,H$9,FALSE))),"")</f>
        <v>2834.0840142805505</v>
      </c>
      <c r="I177" s="121">
        <f ca="1">IFERROR(IF((VLOOKUP($E177,'NEA Backsheet'!$D$5:$CB$183,I$9,FALSE))="","",(VLOOKUP($E177,'NEA Backsheet'!$D$5:$CB$183,I$9,FALSE))),"")</f>
        <v>3021.1419759320752</v>
      </c>
      <c r="J177" s="122">
        <f ca="1">IFERROR(IF((VLOOKUP($E177,'NEA Backsheet'!$D$5:$CB$183,J$9,FALSE))="","",(VLOOKUP($E177,'NEA Backsheet'!$D$5:$CB$183,J$9,FALSE))),"")</f>
        <v>3127.9572169557232</v>
      </c>
      <c r="K177" s="120">
        <f ca="1">IFERROR(IF((VLOOKUP($E177,'NEA Backsheet'!$D$5:$CB$183,K$9,FALSE))="","",(VLOOKUP($E177,'NEA Backsheet'!$D$5:$CB$183,K$9,FALSE))),"")</f>
        <v>4494.4870315984699</v>
      </c>
      <c r="L177" s="121">
        <f ca="1">IFERROR(IF((VLOOKUP($E177,'NEA Backsheet'!$D$5:$CB$183,L$9,FALSE))="","",(VLOOKUP($E177,'NEA Backsheet'!$D$5:$CB$183,L$9,FALSE))),"")</f>
        <v>4339.1373335245262</v>
      </c>
      <c r="M177" s="121">
        <f ca="1">IFERROR(IF((VLOOKUP($E177,'NEA Backsheet'!$D$5:$CB$183,M$9,FALSE))="","",(VLOOKUP($E177,'NEA Backsheet'!$D$5:$CB$183,M$9,FALSE))),"")</f>
        <v>4580.1265415859607</v>
      </c>
      <c r="N177" s="123">
        <f ca="1">IFERROR(IF((VLOOKUP($E177,'NEA Backsheet'!$D$5:$CB$183,N$9,FALSE))="","",(VLOOKUP($E177,'NEA Backsheet'!$D$5:$CB$183,N$9,FALSE))),"")</f>
        <v>4351.6014133280532</v>
      </c>
      <c r="O177" s="120">
        <f ca="1">IFERROR(IF((VLOOKUP($E177,'NEA Backsheet'!$D$5:$CB$183,O$9,FALSE))="","",(VLOOKUP($E177,'NEA Backsheet'!$D$5:$CB$183,O$9,FALSE))),"")</f>
        <v>7361.5162382865719</v>
      </c>
      <c r="P177" s="124">
        <f ca="1">IFERROR(IF((VLOOKUP($E177,'NEA Backsheet'!$D$5:$CB$183,P$9,FALSE))="","",(VLOOKUP($E177,'NEA Backsheet'!$D$5:$CB$183,P$9,FALSE))),"")</f>
        <v>7173.2213478050762</v>
      </c>
      <c r="Q177" s="121">
        <f ca="1">IFERROR(IF((VLOOKUP($E177,'NEA Backsheet'!$D$5:$CB$183,Q$9,FALSE))="","",(VLOOKUP($E177,'NEA Backsheet'!$D$5:$CB$183,Q$9,FALSE))),"")</f>
        <v>7601.2685175180359</v>
      </c>
      <c r="R177" s="123">
        <f ca="1">IFERROR(IF((VLOOKUP($E177,'NEA Backsheet'!$D$5:$CB$183,R$9,FALSE))="","",(VLOOKUP($E177,'NEA Backsheet'!$D$5:$CB$183,R$9,FALSE))),"")</f>
        <v>7479.5586302837764</v>
      </c>
    </row>
    <row r="178" spans="1:18" ht="15" customHeight="1" x14ac:dyDescent="0.3">
      <c r="A178" s="57">
        <v>165</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E09000032</v>
      </c>
      <c r="F178" s="99" t="str">
        <f ca="1">IF(E178="","",VLOOKUP(E178,'Org List'!$J$9:$K$488,2,0))</f>
        <v>Wandsworth</v>
      </c>
      <c r="G178" s="120">
        <f ca="1">IFERROR(IF((VLOOKUP($E178,'NEA Backsheet'!$D$5:$CB$183,G$9,FALSE))="","",(VLOOKUP($E178,'NEA Backsheet'!$D$5:$CB$183,G$9,FALSE))),"")</f>
        <v>2464.5140878365041</v>
      </c>
      <c r="H178" s="121">
        <f ca="1">IFERROR(IF((VLOOKUP($E178,'NEA Backsheet'!$D$5:$CB$183,H$9,FALSE))="","",(VLOOKUP($E178,'NEA Backsheet'!$D$5:$CB$183,H$9,FALSE))),"")</f>
        <v>2639.6622345651649</v>
      </c>
      <c r="I178" s="121">
        <f ca="1">IFERROR(IF((VLOOKUP($E178,'NEA Backsheet'!$D$5:$CB$183,I$9,FALSE))="","",(VLOOKUP($E178,'NEA Backsheet'!$D$5:$CB$183,I$9,FALSE))),"")</f>
        <v>2884.5489005865152</v>
      </c>
      <c r="J178" s="122">
        <f ca="1">IFERROR(IF((VLOOKUP($E178,'NEA Backsheet'!$D$5:$CB$183,J$9,FALSE))="","",(VLOOKUP($E178,'NEA Backsheet'!$D$5:$CB$183,J$9,FALSE))),"")</f>
        <v>2939.1618317306552</v>
      </c>
      <c r="K178" s="120">
        <f ca="1">IFERROR(IF((VLOOKUP($E178,'NEA Backsheet'!$D$5:$CB$183,K$9,FALSE))="","",(VLOOKUP($E178,'NEA Backsheet'!$D$5:$CB$183,K$9,FALSE))),"")</f>
        <v>4473.1002028801267</v>
      </c>
      <c r="L178" s="121">
        <f ca="1">IFERROR(IF((VLOOKUP($E178,'NEA Backsheet'!$D$5:$CB$183,L$9,FALSE))="","",(VLOOKUP($E178,'NEA Backsheet'!$D$5:$CB$183,L$9,FALSE))),"")</f>
        <v>4550.7593391546825</v>
      </c>
      <c r="M178" s="121">
        <f ca="1">IFERROR(IF((VLOOKUP($E178,'NEA Backsheet'!$D$5:$CB$183,M$9,FALSE))="","",(VLOOKUP($E178,'NEA Backsheet'!$D$5:$CB$183,M$9,FALSE))),"")</f>
        <v>4716.2765928945819</v>
      </c>
      <c r="N178" s="123">
        <f ca="1">IFERROR(IF((VLOOKUP($E178,'NEA Backsheet'!$D$5:$CB$183,N$9,FALSE))="","",(VLOOKUP($E178,'NEA Backsheet'!$D$5:$CB$183,N$9,FALSE))),"")</f>
        <v>4656.94601723497</v>
      </c>
      <c r="O178" s="120">
        <f ca="1">IFERROR(IF((VLOOKUP($E178,'NEA Backsheet'!$D$5:$CB$183,O$9,FALSE))="","",(VLOOKUP($E178,'NEA Backsheet'!$D$5:$CB$183,O$9,FALSE))),"")</f>
        <v>6937.6142907166304</v>
      </c>
      <c r="P178" s="124">
        <f ca="1">IFERROR(IF((VLOOKUP($E178,'NEA Backsheet'!$D$5:$CB$183,P$9,FALSE))="","",(VLOOKUP($E178,'NEA Backsheet'!$D$5:$CB$183,P$9,FALSE))),"")</f>
        <v>7190.4215737198474</v>
      </c>
      <c r="Q178" s="121">
        <f ca="1">IFERROR(IF((VLOOKUP($E178,'NEA Backsheet'!$D$5:$CB$183,Q$9,FALSE))="","",(VLOOKUP($E178,'NEA Backsheet'!$D$5:$CB$183,Q$9,FALSE))),"")</f>
        <v>7600.8254934810975</v>
      </c>
      <c r="R178" s="123">
        <f ca="1">IFERROR(IF((VLOOKUP($E178,'NEA Backsheet'!$D$5:$CB$183,R$9,FALSE))="","",(VLOOKUP($E178,'NEA Backsheet'!$D$5:$CB$183,R$9,FALSE))),"")</f>
        <v>7596.1078489656247</v>
      </c>
    </row>
    <row r="179" spans="1:18" ht="15" customHeight="1" x14ac:dyDescent="0.3">
      <c r="A179" s="57">
        <v>166</v>
      </c>
      <c r="B179" s="97" t="str">
        <f ca="1">IFERROR(IF((VLOOKUP($E179,'Org List'!$AJ$10:$AL$188,3,FALSE))="","",(VLOOKUP($E179,'Org List'!$AJ$10:$AL$188,3,FALSE))),"")</f>
        <v>North of England Commissioning Region</v>
      </c>
      <c r="C179" s="98" t="str">
        <f ca="1">IFERROR(IF((VLOOKUP($E179,'Org List'!$AO$10:$AQ$188,3,FALSE))="","",(VLOOKUP($E179,'Org List'!$AO$10:$AQ$188,3,FALSE))),"")</f>
        <v>North West Region</v>
      </c>
      <c r="D179" s="113" t="str">
        <f ca="1">IFERROR(IF((VLOOKUP($E179,'Org List'!$AT$10:$AV$188,3,FALSE))="","",(VLOOKUP($E179,'Org List'!$AT$10:$AV$188,3,FALSE))),"")</f>
        <v>NHS England North (Cheshire And Merseyside)</v>
      </c>
      <c r="E179" s="97" t="str">
        <f t="shared" ca="1" si="5"/>
        <v>E06000007</v>
      </c>
      <c r="F179" s="99" t="str">
        <f ca="1">IF(E179="","",VLOOKUP(E179,'Org List'!$J$9:$K$488,2,0))</f>
        <v>Warrington</v>
      </c>
      <c r="G179" s="120">
        <f ca="1">IFERROR(IF((VLOOKUP($E179,'NEA Backsheet'!$D$5:$CB$183,G$9,FALSE))="","",(VLOOKUP($E179,'NEA Backsheet'!$D$5:$CB$183,G$9,FALSE))),"")</f>
        <v>2547.2105058181519</v>
      </c>
      <c r="H179" s="121">
        <f ca="1">IFERROR(IF((VLOOKUP($E179,'NEA Backsheet'!$D$5:$CB$183,H$9,FALSE))="","",(VLOOKUP($E179,'NEA Backsheet'!$D$5:$CB$183,H$9,FALSE))),"")</f>
        <v>2816.7871614374631</v>
      </c>
      <c r="I179" s="121">
        <f ca="1">IFERROR(IF((VLOOKUP($E179,'NEA Backsheet'!$D$5:$CB$183,I$9,FALSE))="","",(VLOOKUP($E179,'NEA Backsheet'!$D$5:$CB$183,I$9,FALSE))),"")</f>
        <v>2298.306520942665</v>
      </c>
      <c r="J179" s="122">
        <f ca="1">IFERROR(IF((VLOOKUP($E179,'NEA Backsheet'!$D$5:$CB$183,J$9,FALSE))="","",(VLOOKUP($E179,'NEA Backsheet'!$D$5:$CB$183,J$9,FALSE))),"")</f>
        <v>2701.4045133413147</v>
      </c>
      <c r="K179" s="120">
        <f ca="1">IFERROR(IF((VLOOKUP($E179,'NEA Backsheet'!$D$5:$CB$183,K$9,FALSE))="","",(VLOOKUP($E179,'NEA Backsheet'!$D$5:$CB$183,K$9,FALSE))),"")</f>
        <v>3877.425946643275</v>
      </c>
      <c r="L179" s="121">
        <f ca="1">IFERROR(IF((VLOOKUP($E179,'NEA Backsheet'!$D$5:$CB$183,L$9,FALSE))="","",(VLOOKUP($E179,'NEA Backsheet'!$D$5:$CB$183,L$9,FALSE))),"")</f>
        <v>3627.5111961224447</v>
      </c>
      <c r="M179" s="121">
        <f ca="1">IFERROR(IF((VLOOKUP($E179,'NEA Backsheet'!$D$5:$CB$183,M$9,FALSE))="","",(VLOOKUP($E179,'NEA Backsheet'!$D$5:$CB$183,M$9,FALSE))),"")</f>
        <v>3828.3368924541646</v>
      </c>
      <c r="N179" s="123">
        <f ca="1">IFERROR(IF((VLOOKUP($E179,'NEA Backsheet'!$D$5:$CB$183,N$9,FALSE))="","",(VLOOKUP($E179,'NEA Backsheet'!$D$5:$CB$183,N$9,FALSE))),"")</f>
        <v>3909.3608751846818</v>
      </c>
      <c r="O179" s="120">
        <f ca="1">IFERROR(IF((VLOOKUP($E179,'NEA Backsheet'!$D$5:$CB$183,O$9,FALSE))="","",(VLOOKUP($E179,'NEA Backsheet'!$D$5:$CB$183,O$9,FALSE))),"")</f>
        <v>6424.6364524614273</v>
      </c>
      <c r="P179" s="124">
        <f ca="1">IFERROR(IF((VLOOKUP($E179,'NEA Backsheet'!$D$5:$CB$183,P$9,FALSE))="","",(VLOOKUP($E179,'NEA Backsheet'!$D$5:$CB$183,P$9,FALSE))),"")</f>
        <v>6444.2983575599083</v>
      </c>
      <c r="Q179" s="121">
        <f ca="1">IFERROR(IF((VLOOKUP($E179,'NEA Backsheet'!$D$5:$CB$183,Q$9,FALSE))="","",(VLOOKUP($E179,'NEA Backsheet'!$D$5:$CB$183,Q$9,FALSE))),"")</f>
        <v>6126.6434133968296</v>
      </c>
      <c r="R179" s="123">
        <f ca="1">IFERROR(IF((VLOOKUP($E179,'NEA Backsheet'!$D$5:$CB$183,R$9,FALSE))="","",(VLOOKUP($E179,'NEA Backsheet'!$D$5:$CB$183,R$9,FALSE))),"")</f>
        <v>6610.765388525997</v>
      </c>
    </row>
    <row r="180" spans="1:18" ht="15" customHeight="1" x14ac:dyDescent="0.3">
      <c r="A180" s="57">
        <v>167</v>
      </c>
      <c r="B180" s="97" t="str">
        <f ca="1">IFERROR(IF((VLOOKUP($E180,'Org List'!$AJ$10:$AL$188,3,FALSE))="","",(VLOOKUP($E180,'Org List'!$AJ$10:$AL$188,3,FALSE))),"")</f>
        <v>Midlands and East of England Commissioning Region</v>
      </c>
      <c r="C180" s="98" t="str">
        <f ca="1">IFERROR(IF((VLOOKUP($E180,'Org List'!$AO$10:$AQ$188,3,FALSE))="","",(VLOOKUP($E180,'Org List'!$AO$10:$AQ$188,3,FALSE))),"")</f>
        <v>West Midlands Region</v>
      </c>
      <c r="D180" s="113" t="str">
        <f ca="1">IFERROR(IF((VLOOKUP($E180,'Org List'!$AT$10:$AV$188,3,FALSE))="","",(VLOOKUP($E180,'Org List'!$AT$10:$AV$188,3,FALSE))),"")</f>
        <v>NHS England Midlands And East (West Midlands)</v>
      </c>
      <c r="E180" s="97" t="str">
        <f t="shared" ca="1" si="5"/>
        <v>E10000031</v>
      </c>
      <c r="F180" s="99" t="str">
        <f ca="1">IF(E180="","",VLOOKUP(E180,'Org List'!$J$9:$K$488,2,0))</f>
        <v>Warwickshire</v>
      </c>
      <c r="G180" s="120">
        <f ca="1">IFERROR(IF((VLOOKUP($E180,'NEA Backsheet'!$D$5:$CB$183,G$9,FALSE))="","",(VLOOKUP($E180,'NEA Backsheet'!$D$5:$CB$183,G$9,FALSE))),"")</f>
        <v>4209.672046868779</v>
      </c>
      <c r="H180" s="121">
        <f ca="1">IFERROR(IF((VLOOKUP($E180,'NEA Backsheet'!$D$5:$CB$183,H$9,FALSE))="","",(VLOOKUP($E180,'NEA Backsheet'!$D$5:$CB$183,H$9,FALSE))),"")</f>
        <v>4063.6886138782311</v>
      </c>
      <c r="I180" s="121">
        <f ca="1">IFERROR(IF((VLOOKUP($E180,'NEA Backsheet'!$D$5:$CB$183,I$9,FALSE))="","",(VLOOKUP($E180,'NEA Backsheet'!$D$5:$CB$183,I$9,FALSE))),"")</f>
        <v>4451.1523161903042</v>
      </c>
      <c r="J180" s="122">
        <f ca="1">IFERROR(IF((VLOOKUP($E180,'NEA Backsheet'!$D$5:$CB$183,J$9,FALSE))="","",(VLOOKUP($E180,'NEA Backsheet'!$D$5:$CB$183,J$9,FALSE))),"")</f>
        <v>4273.7754967483252</v>
      </c>
      <c r="K180" s="120">
        <f ca="1">IFERROR(IF((VLOOKUP($E180,'NEA Backsheet'!$D$5:$CB$183,K$9,FALSE))="","",(VLOOKUP($E180,'NEA Backsheet'!$D$5:$CB$183,K$9,FALSE))),"")</f>
        <v>10790.944087340416</v>
      </c>
      <c r="L180" s="121">
        <f ca="1">IFERROR(IF((VLOOKUP($E180,'NEA Backsheet'!$D$5:$CB$183,L$9,FALSE))="","",(VLOOKUP($E180,'NEA Backsheet'!$D$5:$CB$183,L$9,FALSE))),"")</f>
        <v>10856.237147864384</v>
      </c>
      <c r="M180" s="121">
        <f ca="1">IFERROR(IF((VLOOKUP($E180,'NEA Backsheet'!$D$5:$CB$183,M$9,FALSE))="","",(VLOOKUP($E180,'NEA Backsheet'!$D$5:$CB$183,M$9,FALSE))),"")</f>
        <v>11158.575279424649</v>
      </c>
      <c r="N180" s="123">
        <f ca="1">IFERROR(IF((VLOOKUP($E180,'NEA Backsheet'!$D$5:$CB$183,N$9,FALSE))="","",(VLOOKUP($E180,'NEA Backsheet'!$D$5:$CB$183,N$9,FALSE))),"")</f>
        <v>11284.974743858886</v>
      </c>
      <c r="O180" s="120">
        <f ca="1">IFERROR(IF((VLOOKUP($E180,'NEA Backsheet'!$D$5:$CB$183,O$9,FALSE))="","",(VLOOKUP($E180,'NEA Backsheet'!$D$5:$CB$183,O$9,FALSE))),"")</f>
        <v>15000.616134209195</v>
      </c>
      <c r="P180" s="124">
        <f ca="1">IFERROR(IF((VLOOKUP($E180,'NEA Backsheet'!$D$5:$CB$183,P$9,FALSE))="","",(VLOOKUP($E180,'NEA Backsheet'!$D$5:$CB$183,P$9,FALSE))),"")</f>
        <v>14919.925761742616</v>
      </c>
      <c r="Q180" s="121">
        <f ca="1">IFERROR(IF((VLOOKUP($E180,'NEA Backsheet'!$D$5:$CB$183,Q$9,FALSE))="","",(VLOOKUP($E180,'NEA Backsheet'!$D$5:$CB$183,Q$9,FALSE))),"")</f>
        <v>15609.727595614953</v>
      </c>
      <c r="R180" s="123">
        <f ca="1">IFERROR(IF((VLOOKUP($E180,'NEA Backsheet'!$D$5:$CB$183,R$9,FALSE))="","",(VLOOKUP($E180,'NEA Backsheet'!$D$5:$CB$183,R$9,FALSE))),"")</f>
        <v>15558.750240607211</v>
      </c>
    </row>
    <row r="181" spans="1:18" ht="15" customHeight="1" x14ac:dyDescent="0.3">
      <c r="A181" s="57">
        <v>168</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113" t="str">
        <f ca="1">IFERROR(IF((VLOOKUP($E181,'Org List'!$AT$10:$AV$188,3,FALSE))="","",(VLOOKUP($E181,'Org List'!$AT$10:$AV$188,3,FALSE))),"")</f>
        <v>NHS England South East (Hampshire, Isle of Wight and Thames Valley)</v>
      </c>
      <c r="E181" s="97" t="str">
        <f t="shared" ca="1" si="5"/>
        <v>E06000037</v>
      </c>
      <c r="F181" s="99" t="str">
        <f ca="1">IF(E181="","",VLOOKUP(E181,'Org List'!$J$9:$K$488,2,0))</f>
        <v>West Berkshire</v>
      </c>
      <c r="G181" s="120">
        <f ca="1">IFERROR(IF((VLOOKUP($E181,'NEA Backsheet'!$D$5:$CB$183,G$9,FALSE))="","",(VLOOKUP($E181,'NEA Backsheet'!$D$5:$CB$183,G$9,FALSE))),"")</f>
        <v>1119.7922007647185</v>
      </c>
      <c r="H181" s="121">
        <f ca="1">IFERROR(IF((VLOOKUP($E181,'NEA Backsheet'!$D$5:$CB$183,H$9,FALSE))="","",(VLOOKUP($E181,'NEA Backsheet'!$D$5:$CB$183,H$9,FALSE))),"")</f>
        <v>1120.6810620074764</v>
      </c>
      <c r="I181" s="121">
        <f ca="1">IFERROR(IF((VLOOKUP($E181,'NEA Backsheet'!$D$5:$CB$183,I$9,FALSE))="","",(VLOOKUP($E181,'NEA Backsheet'!$D$5:$CB$183,I$9,FALSE))),"")</f>
        <v>1166.1535508969828</v>
      </c>
      <c r="J181" s="122">
        <f ca="1">IFERROR(IF((VLOOKUP($E181,'NEA Backsheet'!$D$5:$CB$183,J$9,FALSE))="","",(VLOOKUP($E181,'NEA Backsheet'!$D$5:$CB$183,J$9,FALSE))),"")</f>
        <v>1233.1876820849034</v>
      </c>
      <c r="K181" s="120">
        <f ca="1">IFERROR(IF((VLOOKUP($E181,'NEA Backsheet'!$D$5:$CB$183,K$9,FALSE))="","",(VLOOKUP($E181,'NEA Backsheet'!$D$5:$CB$183,K$9,FALSE))),"")</f>
        <v>2356.704710751595</v>
      </c>
      <c r="L181" s="121">
        <f ca="1">IFERROR(IF((VLOOKUP($E181,'NEA Backsheet'!$D$5:$CB$183,L$9,FALSE))="","",(VLOOKUP($E181,'NEA Backsheet'!$D$5:$CB$183,L$9,FALSE))),"")</f>
        <v>2331.5042135509234</v>
      </c>
      <c r="M181" s="121">
        <f ca="1">IFERROR(IF((VLOOKUP($E181,'NEA Backsheet'!$D$5:$CB$183,M$9,FALSE))="","",(VLOOKUP($E181,'NEA Backsheet'!$D$5:$CB$183,M$9,FALSE))),"")</f>
        <v>2539.2153405849485</v>
      </c>
      <c r="N181" s="123">
        <f ca="1">IFERROR(IF((VLOOKUP($E181,'NEA Backsheet'!$D$5:$CB$183,N$9,FALSE))="","",(VLOOKUP($E181,'NEA Backsheet'!$D$5:$CB$183,N$9,FALSE))),"")</f>
        <v>2547.3871121187594</v>
      </c>
      <c r="O181" s="120">
        <f ca="1">IFERROR(IF((VLOOKUP($E181,'NEA Backsheet'!$D$5:$CB$183,O$9,FALSE))="","",(VLOOKUP($E181,'NEA Backsheet'!$D$5:$CB$183,O$9,FALSE))),"")</f>
        <v>3476.4969115163135</v>
      </c>
      <c r="P181" s="124">
        <f ca="1">IFERROR(IF((VLOOKUP($E181,'NEA Backsheet'!$D$5:$CB$183,P$9,FALSE))="","",(VLOOKUP($E181,'NEA Backsheet'!$D$5:$CB$183,P$9,FALSE))),"")</f>
        <v>3452.1852755583996</v>
      </c>
      <c r="Q181" s="121">
        <f ca="1">IFERROR(IF((VLOOKUP($E181,'NEA Backsheet'!$D$5:$CB$183,Q$9,FALSE))="","",(VLOOKUP($E181,'NEA Backsheet'!$D$5:$CB$183,Q$9,FALSE))),"")</f>
        <v>3705.3688914819313</v>
      </c>
      <c r="R181" s="123">
        <f ca="1">IFERROR(IF((VLOOKUP($E181,'NEA Backsheet'!$D$5:$CB$183,R$9,FALSE))="","",(VLOOKUP($E181,'NEA Backsheet'!$D$5:$CB$183,R$9,FALSE))),"")</f>
        <v>3780.5747942036628</v>
      </c>
    </row>
    <row r="182" spans="1:18" ht="15" customHeight="1" x14ac:dyDescent="0.3">
      <c r="A182" s="57">
        <v>169</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(Kent, Surrey and Sussex)</v>
      </c>
      <c r="E182" s="97" t="str">
        <f t="shared" ca="1" si="5"/>
        <v>E10000032</v>
      </c>
      <c r="F182" s="99" t="str">
        <f ca="1">IF(E182="","",VLOOKUP(E182,'Org List'!$J$9:$K$488,2,0))</f>
        <v>West Sussex</v>
      </c>
      <c r="G182" s="120">
        <f ca="1">IFERROR(IF((VLOOKUP($E182,'NEA Backsheet'!$D$5:$CB$183,G$9,FALSE))="","",(VLOOKUP($E182,'NEA Backsheet'!$D$5:$CB$183,G$9,FALSE))),"")</f>
        <v>7524.7630498083718</v>
      </c>
      <c r="H182" s="121">
        <f ca="1">IFERROR(IF((VLOOKUP($E182,'NEA Backsheet'!$D$5:$CB$183,H$9,FALSE))="","",(VLOOKUP($E182,'NEA Backsheet'!$D$5:$CB$183,H$9,FALSE))),"")</f>
        <v>7448.2728648735429</v>
      </c>
      <c r="I182" s="121">
        <f ca="1">IFERROR(IF((VLOOKUP($E182,'NEA Backsheet'!$D$5:$CB$183,I$9,FALSE))="","",(VLOOKUP($E182,'NEA Backsheet'!$D$5:$CB$183,I$9,FALSE))),"")</f>
        <v>7836.7210564351453</v>
      </c>
      <c r="J182" s="122">
        <f ca="1">IFERROR(IF((VLOOKUP($E182,'NEA Backsheet'!$D$5:$CB$183,J$9,FALSE))="","",(VLOOKUP($E182,'NEA Backsheet'!$D$5:$CB$183,J$9,FALSE))),"")</f>
        <v>7794.377296264257</v>
      </c>
      <c r="K182" s="120">
        <f ca="1">IFERROR(IF((VLOOKUP($E182,'NEA Backsheet'!$D$5:$CB$183,K$9,FALSE))="","",(VLOOKUP($E182,'NEA Backsheet'!$D$5:$CB$183,K$9,FALSE))),"")</f>
        <v>16349.706734803131</v>
      </c>
      <c r="L182" s="121">
        <f ca="1">IFERROR(IF((VLOOKUP($E182,'NEA Backsheet'!$D$5:$CB$183,L$9,FALSE))="","",(VLOOKUP($E182,'NEA Backsheet'!$D$5:$CB$183,L$9,FALSE))),"")</f>
        <v>15921.577576565342</v>
      </c>
      <c r="M182" s="121">
        <f ca="1">IFERROR(IF((VLOOKUP($E182,'NEA Backsheet'!$D$5:$CB$183,M$9,FALSE))="","",(VLOOKUP($E182,'NEA Backsheet'!$D$5:$CB$183,M$9,FALSE))),"")</f>
        <v>16600.460585825247</v>
      </c>
      <c r="N182" s="123">
        <f ca="1">IFERROR(IF((VLOOKUP($E182,'NEA Backsheet'!$D$5:$CB$183,N$9,FALSE))="","",(VLOOKUP($E182,'NEA Backsheet'!$D$5:$CB$183,N$9,FALSE))),"")</f>
        <v>16761.661865963095</v>
      </c>
      <c r="O182" s="120">
        <f ca="1">IFERROR(IF((VLOOKUP($E182,'NEA Backsheet'!$D$5:$CB$183,O$9,FALSE))="","",(VLOOKUP($E182,'NEA Backsheet'!$D$5:$CB$183,O$9,FALSE))),"")</f>
        <v>23874.469784611501</v>
      </c>
      <c r="P182" s="124">
        <f ca="1">IFERROR(IF((VLOOKUP($E182,'NEA Backsheet'!$D$5:$CB$183,P$9,FALSE))="","",(VLOOKUP($E182,'NEA Backsheet'!$D$5:$CB$183,P$9,FALSE))),"")</f>
        <v>23369.850441438884</v>
      </c>
      <c r="Q182" s="121">
        <f ca="1">IFERROR(IF((VLOOKUP($E182,'NEA Backsheet'!$D$5:$CB$183,Q$9,FALSE))="","",(VLOOKUP($E182,'NEA Backsheet'!$D$5:$CB$183,Q$9,FALSE))),"")</f>
        <v>24437.181642260392</v>
      </c>
      <c r="R182" s="123">
        <f ca="1">IFERROR(IF((VLOOKUP($E182,'NEA Backsheet'!$D$5:$CB$183,R$9,FALSE))="","",(VLOOKUP($E182,'NEA Backsheet'!$D$5:$CB$183,R$9,FALSE))),"")</f>
        <v>24556.039162227353</v>
      </c>
    </row>
    <row r="183" spans="1:18" ht="15" customHeight="1" x14ac:dyDescent="0.3">
      <c r="A183" s="57">
        <v>170</v>
      </c>
      <c r="B183" s="97" t="str">
        <f ca="1">IFERROR(IF((VLOOKUP($E183,'Org List'!$AJ$10:$AL$188,3,FALSE))="","",(VLOOKUP($E183,'Org List'!$AJ$10:$AL$188,3,FALSE))),"")</f>
        <v>London Commissioning Region</v>
      </c>
      <c r="C183" s="98" t="str">
        <f ca="1">IFERROR(IF((VLOOKUP($E183,'Org List'!$AO$10:$AQ$188,3,FALSE))="","",(VLOOKUP($E183,'Org List'!$AO$10:$AQ$188,3,FALSE))),"")</f>
        <v>London Region</v>
      </c>
      <c r="D183" s="113" t="str">
        <f ca="1">IFERROR(IF((VLOOKUP($E183,'Org List'!$AT$10:$AV$188,3,FALSE))="","",(VLOOKUP($E183,'Org List'!$AT$10:$AV$188,3,FALSE))),"")</f>
        <v>NHS England London</v>
      </c>
      <c r="E183" s="97" t="str">
        <f t="shared" ca="1" si="5"/>
        <v>E09000033</v>
      </c>
      <c r="F183" s="99" t="str">
        <f ca="1">IF(E183="","",VLOOKUP(E183,'Org List'!$J$9:$K$488,2,0))</f>
        <v>Westminster</v>
      </c>
      <c r="G183" s="120">
        <f ca="1">IFERROR(IF((VLOOKUP($E183,'NEA Backsheet'!$D$5:$CB$183,G$9,FALSE))="","",(VLOOKUP($E183,'NEA Backsheet'!$D$5:$CB$183,G$9,FALSE))),"")</f>
        <v>1264.8242560066412</v>
      </c>
      <c r="H183" s="121">
        <f ca="1">IFERROR(IF((VLOOKUP($E183,'NEA Backsheet'!$D$5:$CB$183,H$9,FALSE))="","",(VLOOKUP($E183,'NEA Backsheet'!$D$5:$CB$183,H$9,FALSE))),"")</f>
        <v>1334.8136693418746</v>
      </c>
      <c r="I183" s="121">
        <f ca="1">IFERROR(IF((VLOOKUP($E183,'NEA Backsheet'!$D$5:$CB$183,I$9,FALSE))="","",(VLOOKUP($E183,'NEA Backsheet'!$D$5:$CB$183,I$9,FALSE))),"")</f>
        <v>1474.2363790374825</v>
      </c>
      <c r="J183" s="122">
        <f ca="1">IFERROR(IF((VLOOKUP($E183,'NEA Backsheet'!$D$5:$CB$183,J$9,FALSE))="","",(VLOOKUP($E183,'NEA Backsheet'!$D$5:$CB$183,J$9,FALSE))),"")</f>
        <v>1350.7453708266103</v>
      </c>
      <c r="K183" s="120">
        <f ca="1">IFERROR(IF((VLOOKUP($E183,'NEA Backsheet'!$D$5:$CB$183,K$9,FALSE))="","",(VLOOKUP($E183,'NEA Backsheet'!$D$5:$CB$183,K$9,FALSE))),"")</f>
        <v>2726.9356573055788</v>
      </c>
      <c r="L183" s="121">
        <f ca="1">IFERROR(IF((VLOOKUP($E183,'NEA Backsheet'!$D$5:$CB$183,L$9,FALSE))="","",(VLOOKUP($E183,'NEA Backsheet'!$D$5:$CB$183,L$9,FALSE))),"")</f>
        <v>2835.8064095566083</v>
      </c>
      <c r="M183" s="121">
        <f ca="1">IFERROR(IF((VLOOKUP($E183,'NEA Backsheet'!$D$5:$CB$183,M$9,FALSE))="","",(VLOOKUP($E183,'NEA Backsheet'!$D$5:$CB$183,M$9,FALSE))),"")</f>
        <v>2960.5499863127225</v>
      </c>
      <c r="N183" s="123">
        <f ca="1">IFERROR(IF((VLOOKUP($E183,'NEA Backsheet'!$D$5:$CB$183,N$9,FALSE))="","",(VLOOKUP($E183,'NEA Backsheet'!$D$5:$CB$183,N$9,FALSE))),"")</f>
        <v>2941.0733601979791</v>
      </c>
      <c r="O183" s="120">
        <f ca="1">IFERROR(IF((VLOOKUP($E183,'NEA Backsheet'!$D$5:$CB$183,O$9,FALSE))="","",(VLOOKUP($E183,'NEA Backsheet'!$D$5:$CB$183,O$9,FALSE))),"")</f>
        <v>3991.7599133122203</v>
      </c>
      <c r="P183" s="124">
        <f ca="1">IFERROR(IF((VLOOKUP($E183,'NEA Backsheet'!$D$5:$CB$183,P$9,FALSE))="","",(VLOOKUP($E183,'NEA Backsheet'!$D$5:$CB$183,P$9,FALSE))),"")</f>
        <v>4170.6200788984825</v>
      </c>
      <c r="Q183" s="121">
        <f ca="1">IFERROR(IF((VLOOKUP($E183,'NEA Backsheet'!$D$5:$CB$183,Q$9,FALSE))="","",(VLOOKUP($E183,'NEA Backsheet'!$D$5:$CB$183,Q$9,FALSE))),"")</f>
        <v>4434.7863653502045</v>
      </c>
      <c r="R183" s="123">
        <f ca="1">IFERROR(IF((VLOOKUP($E183,'NEA Backsheet'!$D$5:$CB$183,R$9,FALSE))="","",(VLOOKUP($E183,'NEA Backsheet'!$D$5:$CB$183,R$9,FALSE))),"")</f>
        <v>4291.8187310245894</v>
      </c>
    </row>
    <row r="184" spans="1:18" ht="15" customHeight="1" x14ac:dyDescent="0.3">
      <c r="A184" s="57">
        <v>171</v>
      </c>
      <c r="B184" s="97" t="str">
        <f ca="1">IFERROR(IF((VLOOKUP($E184,'Org List'!$AJ$10:$AL$188,3,FALSE))="","",(VLOOKUP($E184,'Org List'!$AJ$10:$AL$188,3,FALSE))),"")</f>
        <v>North of England Commissioning Region</v>
      </c>
      <c r="C184" s="98" t="str">
        <f ca="1">IFERROR(IF((VLOOKUP($E184,'Org List'!$AO$10:$AQ$188,3,FALSE))="","",(VLOOKUP($E184,'Org List'!$AO$10:$AQ$188,3,FALSE))),"")</f>
        <v>North West Region</v>
      </c>
      <c r="D184" s="113" t="str">
        <f ca="1">IFERROR(IF((VLOOKUP($E184,'Org List'!$AT$10:$AV$188,3,FALSE))="","",(VLOOKUP($E184,'Org List'!$AT$10:$AV$188,3,FALSE))),"")</f>
        <v>NHS England North (Greater Manchester)</v>
      </c>
      <c r="E184" s="97" t="str">
        <f t="shared" ca="1" si="5"/>
        <v>E08000010</v>
      </c>
      <c r="F184" s="99" t="str">
        <f ca="1">IF(E184="","",VLOOKUP(E184,'Org List'!$J$9:$K$488,2,0))</f>
        <v>Wigan</v>
      </c>
      <c r="G184" s="120">
        <f ca="1">IFERROR(IF((VLOOKUP($E184,'NEA Backsheet'!$D$5:$CB$183,G$9,FALSE))="","",(VLOOKUP($E184,'NEA Backsheet'!$D$5:$CB$183,G$9,FALSE))),"")</f>
        <v>3581.5633229064115</v>
      </c>
      <c r="H184" s="121">
        <f ca="1">IFERROR(IF((VLOOKUP($E184,'NEA Backsheet'!$D$5:$CB$183,H$9,FALSE))="","",(VLOOKUP($E184,'NEA Backsheet'!$D$5:$CB$183,H$9,FALSE))),"")</f>
        <v>3294.5445751128095</v>
      </c>
      <c r="I184" s="121">
        <f ca="1">IFERROR(IF((VLOOKUP($E184,'NEA Backsheet'!$D$5:$CB$183,I$9,FALSE))="","",(VLOOKUP($E184,'NEA Backsheet'!$D$5:$CB$183,I$9,FALSE))),"")</f>
        <v>3153.9025879192923</v>
      </c>
      <c r="J184" s="122">
        <f ca="1">IFERROR(IF((VLOOKUP($E184,'NEA Backsheet'!$D$5:$CB$183,J$9,FALSE))="","",(VLOOKUP($E184,'NEA Backsheet'!$D$5:$CB$183,J$9,FALSE))),"")</f>
        <v>2895.3259008487339</v>
      </c>
      <c r="K184" s="120">
        <f ca="1">IFERROR(IF((VLOOKUP($E184,'NEA Backsheet'!$D$5:$CB$183,K$9,FALSE))="","",(VLOOKUP($E184,'NEA Backsheet'!$D$5:$CB$183,K$9,FALSE))),"")</f>
        <v>7099.0725298405778</v>
      </c>
      <c r="L184" s="121">
        <f ca="1">IFERROR(IF((VLOOKUP($E184,'NEA Backsheet'!$D$5:$CB$183,L$9,FALSE))="","",(VLOOKUP($E184,'NEA Backsheet'!$D$5:$CB$183,L$9,FALSE))),"")</f>
        <v>6766.2533343000487</v>
      </c>
      <c r="M184" s="121">
        <f ca="1">IFERROR(IF((VLOOKUP($E184,'NEA Backsheet'!$D$5:$CB$183,M$9,FALSE))="","",(VLOOKUP($E184,'NEA Backsheet'!$D$5:$CB$183,M$9,FALSE))),"")</f>
        <v>6754.3711711094456</v>
      </c>
      <c r="N184" s="123">
        <f ca="1">IFERROR(IF((VLOOKUP($E184,'NEA Backsheet'!$D$5:$CB$183,N$9,FALSE))="","",(VLOOKUP($E184,'NEA Backsheet'!$D$5:$CB$183,N$9,FALSE))),"")</f>
        <v>6776.5274068145463</v>
      </c>
      <c r="O184" s="120">
        <f ca="1">IFERROR(IF((VLOOKUP($E184,'NEA Backsheet'!$D$5:$CB$183,O$9,FALSE))="","",(VLOOKUP($E184,'NEA Backsheet'!$D$5:$CB$183,O$9,FALSE))),"")</f>
        <v>10680.635852746989</v>
      </c>
      <c r="P184" s="124">
        <f ca="1">IFERROR(IF((VLOOKUP($E184,'NEA Backsheet'!$D$5:$CB$183,P$9,FALSE))="","",(VLOOKUP($E184,'NEA Backsheet'!$D$5:$CB$183,P$9,FALSE))),"")</f>
        <v>10060.797909412859</v>
      </c>
      <c r="Q184" s="121">
        <f ca="1">IFERROR(IF((VLOOKUP($E184,'NEA Backsheet'!$D$5:$CB$183,Q$9,FALSE))="","",(VLOOKUP($E184,'NEA Backsheet'!$D$5:$CB$183,Q$9,FALSE))),"")</f>
        <v>9908.2737590287379</v>
      </c>
      <c r="R184" s="123">
        <f ca="1">IFERROR(IF((VLOOKUP($E184,'NEA Backsheet'!$D$5:$CB$183,R$9,FALSE))="","",(VLOOKUP($E184,'NEA Backsheet'!$D$5:$CB$183,R$9,FALSE))),"")</f>
        <v>9671.8533076632812</v>
      </c>
    </row>
    <row r="185" spans="1:18" ht="15" customHeight="1" x14ac:dyDescent="0.3">
      <c r="A185" s="57">
        <v>172</v>
      </c>
      <c r="B185" s="97" t="str">
        <f ca="1">IFERROR(IF((VLOOKUP($E185,'Org List'!$AJ$10:$AL$188,3,FALSE))="","",(VLOOKUP($E185,'Org List'!$AJ$10:$AL$188,3,FALSE))),"")</f>
        <v>South West England Commissioning Region</v>
      </c>
      <c r="C185" s="98" t="str">
        <f ca="1">IFERROR(IF((VLOOKUP($E185,'Org List'!$AO$10:$AQ$188,3,FALSE))="","",(VLOOKUP($E185,'Org List'!$AO$10:$AQ$188,3,FALSE))),"")</f>
        <v>South West Region</v>
      </c>
      <c r="D185" s="113" t="str">
        <f ca="1">IFERROR(IF((VLOOKUP($E185,'Org List'!$AT$10:$AV$188,3,FALSE))="","",(VLOOKUP($E185,'Org List'!$AT$10:$AV$188,3,FALSE))),"")</f>
        <v>NHS England South West (South West North)</v>
      </c>
      <c r="E185" s="97" t="str">
        <f t="shared" ca="1" si="5"/>
        <v>E06000054</v>
      </c>
      <c r="F185" s="99" t="str">
        <f ca="1">IF(E185="","",VLOOKUP(E185,'Org List'!$J$9:$K$488,2,0))</f>
        <v>Wiltshire</v>
      </c>
      <c r="G185" s="120">
        <f ca="1">IFERROR(IF((VLOOKUP($E185,'NEA Backsheet'!$D$5:$CB$183,G$9,FALSE))="","",(VLOOKUP($E185,'NEA Backsheet'!$D$5:$CB$183,G$9,FALSE))),"")</f>
        <v>4019.8569335635584</v>
      </c>
      <c r="H185" s="121">
        <f ca="1">IFERROR(IF((VLOOKUP($E185,'NEA Backsheet'!$D$5:$CB$183,H$9,FALSE))="","",(VLOOKUP($E185,'NEA Backsheet'!$D$5:$CB$183,H$9,FALSE))),"")</f>
        <v>4003.9112050380472</v>
      </c>
      <c r="I185" s="121">
        <f ca="1">IFERROR(IF((VLOOKUP($E185,'NEA Backsheet'!$D$5:$CB$183,I$9,FALSE))="","",(VLOOKUP($E185,'NEA Backsheet'!$D$5:$CB$183,I$9,FALSE))),"")</f>
        <v>4268.8466321311043</v>
      </c>
      <c r="J185" s="122">
        <f ca="1">IFERROR(IF((VLOOKUP($E185,'NEA Backsheet'!$D$5:$CB$183,J$9,FALSE))="","",(VLOOKUP($E185,'NEA Backsheet'!$D$5:$CB$183,J$9,FALSE))),"")</f>
        <v>4206.5300032186269</v>
      </c>
      <c r="K185" s="120">
        <f ca="1">IFERROR(IF((VLOOKUP($E185,'NEA Backsheet'!$D$5:$CB$183,K$9,FALSE))="","",(VLOOKUP($E185,'NEA Backsheet'!$D$5:$CB$183,K$9,FALSE))),"")</f>
        <v>8584.1910836315092</v>
      </c>
      <c r="L185" s="121">
        <f ca="1">IFERROR(IF((VLOOKUP($E185,'NEA Backsheet'!$D$5:$CB$183,L$9,FALSE))="","",(VLOOKUP($E185,'NEA Backsheet'!$D$5:$CB$183,L$9,FALSE))),"")</f>
        <v>8598.6741724932799</v>
      </c>
      <c r="M185" s="121">
        <f ca="1">IFERROR(IF((VLOOKUP($E185,'NEA Backsheet'!$D$5:$CB$183,M$9,FALSE))="","",(VLOOKUP($E185,'NEA Backsheet'!$D$5:$CB$183,M$9,FALSE))),"")</f>
        <v>9017.055057588952</v>
      </c>
      <c r="N185" s="123">
        <f ca="1">IFERROR(IF((VLOOKUP($E185,'NEA Backsheet'!$D$5:$CB$183,N$9,FALSE))="","",(VLOOKUP($E185,'NEA Backsheet'!$D$5:$CB$183,N$9,FALSE))),"")</f>
        <v>8959.2271589660086</v>
      </c>
      <c r="O185" s="120">
        <f ca="1">IFERROR(IF((VLOOKUP($E185,'NEA Backsheet'!$D$5:$CB$183,O$9,FALSE))="","",(VLOOKUP($E185,'NEA Backsheet'!$D$5:$CB$183,O$9,FALSE))),"")</f>
        <v>12604.048017195068</v>
      </c>
      <c r="P185" s="124">
        <f ca="1">IFERROR(IF((VLOOKUP($E185,'NEA Backsheet'!$D$5:$CB$183,P$9,FALSE))="","",(VLOOKUP($E185,'NEA Backsheet'!$D$5:$CB$183,P$9,FALSE))),"")</f>
        <v>12602.585377531326</v>
      </c>
      <c r="Q185" s="121">
        <f ca="1">IFERROR(IF((VLOOKUP($E185,'NEA Backsheet'!$D$5:$CB$183,Q$9,FALSE))="","",(VLOOKUP($E185,'NEA Backsheet'!$D$5:$CB$183,Q$9,FALSE))),"")</f>
        <v>13285.901689720056</v>
      </c>
      <c r="R185" s="123">
        <f ca="1">IFERROR(IF((VLOOKUP($E185,'NEA Backsheet'!$D$5:$CB$183,R$9,FALSE))="","",(VLOOKUP($E185,'NEA Backsheet'!$D$5:$CB$183,R$9,FALSE))),"")</f>
        <v>13165.757162184636</v>
      </c>
    </row>
    <row r="186" spans="1:18" ht="15" customHeight="1" x14ac:dyDescent="0.3">
      <c r="A186" s="57">
        <v>173</v>
      </c>
      <c r="B186" s="97" t="str">
        <f ca="1">IFERROR(IF((VLOOKUP($E186,'Org List'!$AJ$10:$AL$188,3,FALSE))="","",(VLOOKUP($E186,'Org List'!$AJ$10:$AL$188,3,FALSE))),"")</f>
        <v>South East England Commissioning Region</v>
      </c>
      <c r="C186" s="98" t="str">
        <f ca="1">IFERROR(IF((VLOOKUP($E186,'Org List'!$AO$10:$AQ$188,3,FALSE))="","",(VLOOKUP($E186,'Org List'!$AO$10:$AQ$188,3,FALSE))),"")</f>
        <v>South East Region</v>
      </c>
      <c r="D186" s="113" t="str">
        <f ca="1">IFERROR(IF((VLOOKUP($E186,'Org List'!$AT$10:$AV$188,3,FALSE))="","",(VLOOKUP($E186,'Org List'!$AT$10:$AV$188,3,FALSE))),"")</f>
        <v>NHS England South East (Hampshire, Isle of Wight and Thames Valley)</v>
      </c>
      <c r="E186" s="97" t="str">
        <f t="shared" ca="1" si="5"/>
        <v>E06000040</v>
      </c>
      <c r="F186" s="99" t="str">
        <f ca="1">IF(E186="","",VLOOKUP(E186,'Org List'!$J$9:$K$488,2,0))</f>
        <v>Windsor and Maidenhead</v>
      </c>
      <c r="G186" s="120">
        <f ca="1">IFERROR(IF((VLOOKUP($E186,'NEA Backsheet'!$D$5:$CB$183,G$9,FALSE))="","",(VLOOKUP($E186,'NEA Backsheet'!$D$5:$CB$183,G$9,FALSE))),"")</f>
        <v>1842.990260017182</v>
      </c>
      <c r="H186" s="121">
        <f ca="1">IFERROR(IF((VLOOKUP($E186,'NEA Backsheet'!$D$5:$CB$183,H$9,FALSE))="","",(VLOOKUP($E186,'NEA Backsheet'!$D$5:$CB$183,H$9,FALSE))),"")</f>
        <v>1719.5532253377455</v>
      </c>
      <c r="I186" s="121">
        <f ca="1">IFERROR(IF((VLOOKUP($E186,'NEA Backsheet'!$D$5:$CB$183,I$9,FALSE))="","",(VLOOKUP($E186,'NEA Backsheet'!$D$5:$CB$183,I$9,FALSE))),"")</f>
        <v>1682.0936542482582</v>
      </c>
      <c r="J186" s="122">
        <f ca="1">IFERROR(IF((VLOOKUP($E186,'NEA Backsheet'!$D$5:$CB$183,J$9,FALSE))="","",(VLOOKUP($E186,'NEA Backsheet'!$D$5:$CB$183,J$9,FALSE))),"")</f>
        <v>1752.989387195983</v>
      </c>
      <c r="K186" s="120">
        <f ca="1">IFERROR(IF((VLOOKUP($E186,'NEA Backsheet'!$D$5:$CB$183,K$9,FALSE))="","",(VLOOKUP($E186,'NEA Backsheet'!$D$5:$CB$183,K$9,FALSE))),"")</f>
        <v>2528.0477698103778</v>
      </c>
      <c r="L186" s="121">
        <f ca="1">IFERROR(IF((VLOOKUP($E186,'NEA Backsheet'!$D$5:$CB$183,L$9,FALSE))="","",(VLOOKUP($E186,'NEA Backsheet'!$D$5:$CB$183,L$9,FALSE))),"")</f>
        <v>2588.0665508261554</v>
      </c>
      <c r="M186" s="121">
        <f ca="1">IFERROR(IF((VLOOKUP($E186,'NEA Backsheet'!$D$5:$CB$183,M$9,FALSE))="","",(VLOOKUP($E186,'NEA Backsheet'!$D$5:$CB$183,M$9,FALSE))),"")</f>
        <v>2646.618315759014</v>
      </c>
      <c r="N186" s="123">
        <f ca="1">IFERROR(IF((VLOOKUP($E186,'NEA Backsheet'!$D$5:$CB$183,N$9,FALSE))="","",(VLOOKUP($E186,'NEA Backsheet'!$D$5:$CB$183,N$9,FALSE))),"")</f>
        <v>2566.7808874901766</v>
      </c>
      <c r="O186" s="120">
        <f ca="1">IFERROR(IF((VLOOKUP($E186,'NEA Backsheet'!$D$5:$CB$183,O$9,FALSE))="","",(VLOOKUP($E186,'NEA Backsheet'!$D$5:$CB$183,O$9,FALSE))),"")</f>
        <v>4371.0380298275595</v>
      </c>
      <c r="P186" s="124">
        <f ca="1">IFERROR(IF((VLOOKUP($E186,'NEA Backsheet'!$D$5:$CB$183,P$9,FALSE))="","",(VLOOKUP($E186,'NEA Backsheet'!$D$5:$CB$183,P$9,FALSE))),"")</f>
        <v>4307.6197761639014</v>
      </c>
      <c r="Q186" s="121">
        <f ca="1">IFERROR(IF((VLOOKUP($E186,'NEA Backsheet'!$D$5:$CB$183,Q$9,FALSE))="","",(VLOOKUP($E186,'NEA Backsheet'!$D$5:$CB$183,Q$9,FALSE))),"")</f>
        <v>4328.7119700072726</v>
      </c>
      <c r="R186" s="123">
        <f ca="1">IFERROR(IF((VLOOKUP($E186,'NEA Backsheet'!$D$5:$CB$183,R$9,FALSE))="","",(VLOOKUP($E186,'NEA Backsheet'!$D$5:$CB$183,R$9,FALSE))),"")</f>
        <v>4319.7702746861596</v>
      </c>
    </row>
    <row r="187" spans="1:18" ht="15" customHeight="1" x14ac:dyDescent="0.3">
      <c r="A187" s="57">
        <v>174</v>
      </c>
      <c r="B187" s="97" t="str">
        <f ca="1">IFERROR(IF((VLOOKUP($E187,'Org List'!$AJ$10:$AL$188,3,FALSE))="","",(VLOOKUP($E187,'Org List'!$AJ$10:$AL$188,3,FALSE))),"")</f>
        <v>North of England Commissioning Region</v>
      </c>
      <c r="C187" s="98" t="str">
        <f ca="1">IFERROR(IF((VLOOKUP($E187,'Org List'!$AO$10:$AQ$188,3,FALSE))="","",(VLOOKUP($E187,'Org List'!$AO$10:$AQ$188,3,FALSE))),"")</f>
        <v>North West Region</v>
      </c>
      <c r="D187" s="113" t="str">
        <f ca="1">IFERROR(IF((VLOOKUP($E187,'Org List'!$AT$10:$AV$188,3,FALSE))="","",(VLOOKUP($E187,'Org List'!$AT$10:$AV$188,3,FALSE))),"")</f>
        <v>NHS England North (Cheshire And Merseyside)</v>
      </c>
      <c r="E187" s="97" t="str">
        <f t="shared" ca="1" si="5"/>
        <v>E08000015</v>
      </c>
      <c r="F187" s="99" t="str">
        <f ca="1">IF(E187="","",VLOOKUP(E187,'Org List'!$J$9:$K$488,2,0))</f>
        <v>Wirral</v>
      </c>
      <c r="G187" s="120">
        <f ca="1">IFERROR(IF((VLOOKUP($E187,'NEA Backsheet'!$D$5:$CB$183,G$9,FALSE))="","",(VLOOKUP($E187,'NEA Backsheet'!$D$5:$CB$183,G$9,FALSE))),"")</f>
        <v>3520.1034299707389</v>
      </c>
      <c r="H187" s="121">
        <f ca="1">IFERROR(IF((VLOOKUP($E187,'NEA Backsheet'!$D$5:$CB$183,H$9,FALSE))="","",(VLOOKUP($E187,'NEA Backsheet'!$D$5:$CB$183,H$9,FALSE))),"")</f>
        <v>3602.3170717808325</v>
      </c>
      <c r="I187" s="121">
        <f ca="1">IFERROR(IF((VLOOKUP($E187,'NEA Backsheet'!$D$5:$CB$183,I$9,FALSE))="","",(VLOOKUP($E187,'NEA Backsheet'!$D$5:$CB$183,I$9,FALSE))),"")</f>
        <v>3743.6567951855332</v>
      </c>
      <c r="J187" s="122">
        <f ca="1">IFERROR(IF((VLOOKUP($E187,'NEA Backsheet'!$D$5:$CB$183,J$9,FALSE))="","",(VLOOKUP($E187,'NEA Backsheet'!$D$5:$CB$183,J$9,FALSE))),"")</f>
        <v>3672.8506062229367</v>
      </c>
      <c r="K187" s="120">
        <f ca="1">IFERROR(IF((VLOOKUP($E187,'NEA Backsheet'!$D$5:$CB$183,K$9,FALSE))="","",(VLOOKUP($E187,'NEA Backsheet'!$D$5:$CB$183,K$9,FALSE))),"")</f>
        <v>8308.9505785033525</v>
      </c>
      <c r="L187" s="121">
        <f ca="1">IFERROR(IF((VLOOKUP($E187,'NEA Backsheet'!$D$5:$CB$183,L$9,FALSE))="","",(VLOOKUP($E187,'NEA Backsheet'!$D$5:$CB$183,L$9,FALSE))),"")</f>
        <v>8375.5035398530272</v>
      </c>
      <c r="M187" s="121">
        <f ca="1">IFERROR(IF((VLOOKUP($E187,'NEA Backsheet'!$D$5:$CB$183,M$9,FALSE))="","",(VLOOKUP($E187,'NEA Backsheet'!$D$5:$CB$183,M$9,FALSE))),"")</f>
        <v>8822.5735917623424</v>
      </c>
      <c r="N187" s="123">
        <f ca="1">IFERROR(IF((VLOOKUP($E187,'NEA Backsheet'!$D$5:$CB$183,N$9,FALSE))="","",(VLOOKUP($E187,'NEA Backsheet'!$D$5:$CB$183,N$9,FALSE))),"")</f>
        <v>8534.467214434866</v>
      </c>
      <c r="O187" s="120">
        <f ca="1">IFERROR(IF((VLOOKUP($E187,'NEA Backsheet'!$D$5:$CB$183,O$9,FALSE))="","",(VLOOKUP($E187,'NEA Backsheet'!$D$5:$CB$183,O$9,FALSE))),"")</f>
        <v>11829.054008474091</v>
      </c>
      <c r="P187" s="124">
        <f ca="1">IFERROR(IF((VLOOKUP($E187,'NEA Backsheet'!$D$5:$CB$183,P$9,FALSE))="","",(VLOOKUP($E187,'NEA Backsheet'!$D$5:$CB$183,P$9,FALSE))),"")</f>
        <v>11977.820611633859</v>
      </c>
      <c r="Q187" s="121">
        <f ca="1">IFERROR(IF((VLOOKUP($E187,'NEA Backsheet'!$D$5:$CB$183,Q$9,FALSE))="","",(VLOOKUP($E187,'NEA Backsheet'!$D$5:$CB$183,Q$9,FALSE))),"")</f>
        <v>12566.230386947875</v>
      </c>
      <c r="R187" s="123">
        <f ca="1">IFERROR(IF((VLOOKUP($E187,'NEA Backsheet'!$D$5:$CB$183,R$9,FALSE))="","",(VLOOKUP($E187,'NEA Backsheet'!$D$5:$CB$183,R$9,FALSE))),"")</f>
        <v>12207.317820657803</v>
      </c>
    </row>
    <row r="188" spans="1:18" ht="15" customHeight="1" x14ac:dyDescent="0.3">
      <c r="A188" s="57">
        <v>175</v>
      </c>
      <c r="B188" s="97" t="str">
        <f ca="1">IFERROR(IF((VLOOKUP($E188,'Org List'!$AJ$10:$AL$188,3,FALSE))="","",(VLOOKUP($E188,'Org List'!$AJ$10:$AL$188,3,FALSE))),"")</f>
        <v>South East England Commissioning Region</v>
      </c>
      <c r="C188" s="98" t="str">
        <f ca="1">IFERROR(IF((VLOOKUP($E188,'Org List'!$AO$10:$AQ$188,3,FALSE))="","",(VLOOKUP($E188,'Org List'!$AO$10:$AQ$188,3,FALSE))),"")</f>
        <v>South East Region</v>
      </c>
      <c r="D188" s="113" t="str">
        <f ca="1">IFERROR(IF((VLOOKUP($E188,'Org List'!$AT$10:$AV$188,3,FALSE))="","",(VLOOKUP($E188,'Org List'!$AT$10:$AV$188,3,FALSE))),"")</f>
        <v>NHS England South East (Hampshire, Isle of Wight and Thames Valley)</v>
      </c>
      <c r="E188" s="97" t="str">
        <f t="shared" ca="1" si="5"/>
        <v>E06000041</v>
      </c>
      <c r="F188" s="99" t="str">
        <f ca="1">IF(E188="","",VLOOKUP(E188,'Org List'!$J$9:$K$488,2,0))</f>
        <v>Wokingham</v>
      </c>
      <c r="G188" s="120">
        <f ca="1">IFERROR(IF((VLOOKUP($E188,'NEA Backsheet'!$D$5:$CB$183,G$9,FALSE))="","",(VLOOKUP($E188,'NEA Backsheet'!$D$5:$CB$183,G$9,FALSE))),"")</f>
        <v>1197.6190364880836</v>
      </c>
      <c r="H188" s="121">
        <f ca="1">IFERROR(IF((VLOOKUP($E188,'NEA Backsheet'!$D$5:$CB$183,H$9,FALSE))="","",(VLOOKUP($E188,'NEA Backsheet'!$D$5:$CB$183,H$9,FALSE))),"")</f>
        <v>1196.1993190460485</v>
      </c>
      <c r="I188" s="121">
        <f ca="1">IFERROR(IF((VLOOKUP($E188,'NEA Backsheet'!$D$5:$CB$183,I$9,FALSE))="","",(VLOOKUP($E188,'NEA Backsheet'!$D$5:$CB$183,I$9,FALSE))),"")</f>
        <v>1240.8035474691847</v>
      </c>
      <c r="J188" s="122">
        <f ca="1">IFERROR(IF((VLOOKUP($E188,'NEA Backsheet'!$D$5:$CB$183,J$9,FALSE))="","",(VLOOKUP($E188,'NEA Backsheet'!$D$5:$CB$183,J$9,FALSE))),"")</f>
        <v>1311.1600739841056</v>
      </c>
      <c r="K188" s="120">
        <f ca="1">IFERROR(IF((VLOOKUP($E188,'NEA Backsheet'!$D$5:$CB$183,K$9,FALSE))="","",(VLOOKUP($E188,'NEA Backsheet'!$D$5:$CB$183,K$9,FALSE))),"")</f>
        <v>2491.208590033877</v>
      </c>
      <c r="L188" s="121">
        <f ca="1">IFERROR(IF((VLOOKUP($E188,'NEA Backsheet'!$D$5:$CB$183,L$9,FALSE))="","",(VLOOKUP($E188,'NEA Backsheet'!$D$5:$CB$183,L$9,FALSE))),"")</f>
        <v>2465.9804823366812</v>
      </c>
      <c r="M188" s="121">
        <f ca="1">IFERROR(IF((VLOOKUP($E188,'NEA Backsheet'!$D$5:$CB$183,M$9,FALSE))="","",(VLOOKUP($E188,'NEA Backsheet'!$D$5:$CB$183,M$9,FALSE))),"")</f>
        <v>2682.4854461231971</v>
      </c>
      <c r="N188" s="123">
        <f ca="1">IFERROR(IF((VLOOKUP($E188,'NEA Backsheet'!$D$5:$CB$183,N$9,FALSE))="","",(VLOOKUP($E188,'NEA Backsheet'!$D$5:$CB$183,N$9,FALSE))),"")</f>
        <v>2688.9144767666371</v>
      </c>
      <c r="O188" s="120">
        <f ca="1">IFERROR(IF((VLOOKUP($E188,'NEA Backsheet'!$D$5:$CB$183,O$9,FALSE))="","",(VLOOKUP($E188,'NEA Backsheet'!$D$5:$CB$183,O$9,FALSE))),"")</f>
        <v>3688.8276265219606</v>
      </c>
      <c r="P188" s="124">
        <f ca="1">IFERROR(IF((VLOOKUP($E188,'NEA Backsheet'!$D$5:$CB$183,P$9,FALSE))="","",(VLOOKUP($E188,'NEA Backsheet'!$D$5:$CB$183,P$9,FALSE))),"")</f>
        <v>3662.1798013827297</v>
      </c>
      <c r="Q188" s="121">
        <f ca="1">IFERROR(IF((VLOOKUP($E188,'NEA Backsheet'!$D$5:$CB$183,Q$9,FALSE))="","",(VLOOKUP($E188,'NEA Backsheet'!$D$5:$CB$183,Q$9,FALSE))),"")</f>
        <v>3923.2889935923818</v>
      </c>
      <c r="R188" s="123">
        <f ca="1">IFERROR(IF((VLOOKUP($E188,'NEA Backsheet'!$D$5:$CB$183,R$9,FALSE))="","",(VLOOKUP($E188,'NEA Backsheet'!$D$5:$CB$183,R$9,FALSE))),"")</f>
        <v>4000.0745507507427</v>
      </c>
    </row>
    <row r="189" spans="1:18" ht="15" customHeight="1" x14ac:dyDescent="0.3">
      <c r="A189" s="57">
        <v>176</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113" t="str">
        <f ca="1">IFERROR(IF((VLOOKUP($E189,'Org List'!$AT$10:$AV$188,3,FALSE))="","",(VLOOKUP($E189,'Org List'!$AT$10:$AV$188,3,FALSE))),"")</f>
        <v>NHS England Midlands And East (West Midlands)</v>
      </c>
      <c r="E189" s="97" t="str">
        <f t="shared" ca="1" si="5"/>
        <v>E08000031</v>
      </c>
      <c r="F189" s="99" t="str">
        <f ca="1">IF(E189="","",VLOOKUP(E189,'Org List'!$J$9:$K$488,2,0))</f>
        <v>Wolverhampton</v>
      </c>
      <c r="G189" s="120">
        <f ca="1">IFERROR(IF((VLOOKUP($E189,'NEA Backsheet'!$D$5:$CB$183,G$9,FALSE))="","",(VLOOKUP($E189,'NEA Backsheet'!$D$5:$CB$183,G$9,FALSE))),"")</f>
        <v>2118.8398423595881</v>
      </c>
      <c r="H189" s="121">
        <f ca="1">IFERROR(IF((VLOOKUP($E189,'NEA Backsheet'!$D$5:$CB$183,H$9,FALSE))="","",(VLOOKUP($E189,'NEA Backsheet'!$D$5:$CB$183,H$9,FALSE))),"")</f>
        <v>2280.4401099985566</v>
      </c>
      <c r="I189" s="121">
        <f ca="1">IFERROR(IF((VLOOKUP($E189,'NEA Backsheet'!$D$5:$CB$183,I$9,FALSE))="","",(VLOOKUP($E189,'NEA Backsheet'!$D$5:$CB$183,I$9,FALSE))),"")</f>
        <v>2604.1491878438337</v>
      </c>
      <c r="J189" s="122">
        <f ca="1">IFERROR(IF((VLOOKUP($E189,'NEA Backsheet'!$D$5:$CB$183,J$9,FALSE))="","",(VLOOKUP($E189,'NEA Backsheet'!$D$5:$CB$183,J$9,FALSE))),"")</f>
        <v>2615.4373672539209</v>
      </c>
      <c r="K189" s="120">
        <f ca="1">IFERROR(IF((VLOOKUP($E189,'NEA Backsheet'!$D$5:$CB$183,K$9,FALSE))="","",(VLOOKUP($E189,'NEA Backsheet'!$D$5:$CB$183,K$9,FALSE))),"")</f>
        <v>4936.3633485665478</v>
      </c>
      <c r="L189" s="121">
        <f ca="1">IFERROR(IF((VLOOKUP($E189,'NEA Backsheet'!$D$5:$CB$183,L$9,FALSE))="","",(VLOOKUP($E189,'NEA Backsheet'!$D$5:$CB$183,L$9,FALSE))),"")</f>
        <v>4866.3233763493699</v>
      </c>
      <c r="M189" s="121">
        <f ca="1">IFERROR(IF((VLOOKUP($E189,'NEA Backsheet'!$D$5:$CB$183,M$9,FALSE))="","",(VLOOKUP($E189,'NEA Backsheet'!$D$5:$CB$183,M$9,FALSE))),"")</f>
        <v>5150.3778941654546</v>
      </c>
      <c r="N189" s="123">
        <f ca="1">IFERROR(IF((VLOOKUP($E189,'NEA Backsheet'!$D$5:$CB$183,N$9,FALSE))="","",(VLOOKUP($E189,'NEA Backsheet'!$D$5:$CB$183,N$9,FALSE))),"")</f>
        <v>4793.2434854820431</v>
      </c>
      <c r="O189" s="120">
        <f ca="1">IFERROR(IF((VLOOKUP($E189,'NEA Backsheet'!$D$5:$CB$183,O$9,FALSE))="","",(VLOOKUP($E189,'NEA Backsheet'!$D$5:$CB$183,O$9,FALSE))),"")</f>
        <v>7055.2031909261359</v>
      </c>
      <c r="P189" s="124">
        <f ca="1">IFERROR(IF((VLOOKUP($E189,'NEA Backsheet'!$D$5:$CB$183,P$9,FALSE))="","",(VLOOKUP($E189,'NEA Backsheet'!$D$5:$CB$183,P$9,FALSE))),"")</f>
        <v>7146.763486347927</v>
      </c>
      <c r="Q189" s="121">
        <f ca="1">IFERROR(IF((VLOOKUP($E189,'NEA Backsheet'!$D$5:$CB$183,Q$9,FALSE))="","",(VLOOKUP($E189,'NEA Backsheet'!$D$5:$CB$183,Q$9,FALSE))),"")</f>
        <v>7754.5270820092883</v>
      </c>
      <c r="R189" s="123">
        <f ca="1">IFERROR(IF((VLOOKUP($E189,'NEA Backsheet'!$D$5:$CB$183,R$9,FALSE))="","",(VLOOKUP($E189,'NEA Backsheet'!$D$5:$CB$183,R$9,FALSE))),"")</f>
        <v>7408.6808527359644</v>
      </c>
    </row>
    <row r="190" spans="1:18" ht="15" customHeight="1" x14ac:dyDescent="0.3">
      <c r="A190" s="57">
        <v>177</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E10000034</v>
      </c>
      <c r="F190" s="99" t="str">
        <f ca="1">IF(E190="","",VLOOKUP(E190,'Org List'!$J$9:$K$488,2,0))</f>
        <v>Worcestershire</v>
      </c>
      <c r="G190" s="120">
        <f ca="1">IFERROR(IF((VLOOKUP($E190,'NEA Backsheet'!$D$5:$CB$183,G$9,FALSE))="","",(VLOOKUP($E190,'NEA Backsheet'!$D$5:$CB$183,G$9,FALSE))),"")</f>
        <v>4312.4852083610504</v>
      </c>
      <c r="H190" s="121">
        <f ca="1">IFERROR(IF((VLOOKUP($E190,'NEA Backsheet'!$D$5:$CB$183,H$9,FALSE))="","",(VLOOKUP($E190,'NEA Backsheet'!$D$5:$CB$183,H$9,FALSE))),"")</f>
        <v>4510.9729437555579</v>
      </c>
      <c r="I190" s="121">
        <f ca="1">IFERROR(IF((VLOOKUP($E190,'NEA Backsheet'!$D$5:$CB$183,I$9,FALSE))="","",(VLOOKUP($E190,'NEA Backsheet'!$D$5:$CB$183,I$9,FALSE))),"")</f>
        <v>4811.1494952265266</v>
      </c>
      <c r="J190" s="122">
        <f ca="1">IFERROR(IF((VLOOKUP($E190,'NEA Backsheet'!$D$5:$CB$183,J$9,FALSE))="","",(VLOOKUP($E190,'NEA Backsheet'!$D$5:$CB$183,J$9,FALSE))),"")</f>
        <v>4892.6267140905693</v>
      </c>
      <c r="K190" s="120">
        <f ca="1">IFERROR(IF((VLOOKUP($E190,'NEA Backsheet'!$D$5:$CB$183,K$9,FALSE))="","",(VLOOKUP($E190,'NEA Backsheet'!$D$5:$CB$183,K$9,FALSE))),"")</f>
        <v>10060.085714037978</v>
      </c>
      <c r="L190" s="121">
        <f ca="1">IFERROR(IF((VLOOKUP($E190,'NEA Backsheet'!$D$5:$CB$183,L$9,FALSE))="","",(VLOOKUP($E190,'NEA Backsheet'!$D$5:$CB$183,L$9,FALSE))),"")</f>
        <v>10253.066539560628</v>
      </c>
      <c r="M190" s="121">
        <f ca="1">IFERROR(IF((VLOOKUP($E190,'NEA Backsheet'!$D$5:$CB$183,M$9,FALSE))="","",(VLOOKUP($E190,'NEA Backsheet'!$D$5:$CB$183,M$9,FALSE))),"")</f>
        <v>10426.22529713686</v>
      </c>
      <c r="N190" s="123">
        <f ca="1">IFERROR(IF((VLOOKUP($E190,'NEA Backsheet'!$D$5:$CB$183,N$9,FALSE))="","",(VLOOKUP($E190,'NEA Backsheet'!$D$5:$CB$183,N$9,FALSE))),"")</f>
        <v>10562.441703129618</v>
      </c>
      <c r="O190" s="120">
        <f ca="1">IFERROR(IF((VLOOKUP($E190,'NEA Backsheet'!$D$5:$CB$183,O$9,FALSE))="","",(VLOOKUP($E190,'NEA Backsheet'!$D$5:$CB$183,O$9,FALSE))),"")</f>
        <v>14372.570922399027</v>
      </c>
      <c r="P190" s="124">
        <f ca="1">IFERROR(IF((VLOOKUP($E190,'NEA Backsheet'!$D$5:$CB$183,P$9,FALSE))="","",(VLOOKUP($E190,'NEA Backsheet'!$D$5:$CB$183,P$9,FALSE))),"")</f>
        <v>14764.039483316186</v>
      </c>
      <c r="Q190" s="121">
        <f ca="1">IFERROR(IF((VLOOKUP($E190,'NEA Backsheet'!$D$5:$CB$183,Q$9,FALSE))="","",(VLOOKUP($E190,'NEA Backsheet'!$D$5:$CB$183,Q$9,FALSE))),"")</f>
        <v>15237.374792363385</v>
      </c>
      <c r="R190" s="123">
        <f ca="1">IFERROR(IF((VLOOKUP($E190,'NEA Backsheet'!$D$5:$CB$183,R$9,FALSE))="","",(VLOOKUP($E190,'NEA Backsheet'!$D$5:$CB$183,R$9,FALSE))),"")</f>
        <v>15455.068417220187</v>
      </c>
    </row>
    <row r="191" spans="1:18" ht="15" customHeight="1" thickBot="1" x14ac:dyDescent="0.35">
      <c r="A191" s="57">
        <v>178</v>
      </c>
      <c r="B191" s="100" t="str">
        <f ca="1">IFERROR(IF((VLOOKUP($E191,'Org List'!$AJ$10:$AL$188,3,FALSE))="","",(VLOOKUP($E191,'Org List'!$AJ$10:$AL$188,3,FALSE))),"")</f>
        <v>North of England Commissioning Region</v>
      </c>
      <c r="C191" s="101" t="str">
        <f ca="1">IFERROR(IF((VLOOKUP($E191,'Org List'!$AO$10:$AQ$188,3,FALSE))="","",(VLOOKUP($E191,'Org List'!$AO$10:$AQ$188,3,FALSE))),"")</f>
        <v>Yorkshire and The Humber Region</v>
      </c>
      <c r="D191" s="114" t="str">
        <f ca="1">IFERROR(IF((VLOOKUP($E191,'Org List'!$AT$10:$AV$188,3,FALSE))="","",(VLOOKUP($E191,'Org List'!$AT$10:$AV$188,3,FALSE))),"")</f>
        <v>NHS England North (Yorkshire And Humber)</v>
      </c>
      <c r="E191" s="100" t="str">
        <f t="shared" ca="1" si="5"/>
        <v>E06000014</v>
      </c>
      <c r="F191" s="102" t="str">
        <f ca="1">IF(E191="","",VLOOKUP(E191,'Org List'!$J$9:$K$488,2,0))</f>
        <v>York</v>
      </c>
      <c r="G191" s="125">
        <f ca="1">IFERROR(IF((VLOOKUP($E191,'NEA Backsheet'!$D$5:$CB$183,G$9,FALSE))="","",(VLOOKUP($E191,'NEA Backsheet'!$D$5:$CB$183,G$9,FALSE))),"")</f>
        <v>2068.1138891156843</v>
      </c>
      <c r="H191" s="126">
        <f ca="1">IFERROR(IF((VLOOKUP($E191,'NEA Backsheet'!$D$5:$CB$183,H$9,FALSE))="","",(VLOOKUP($E191,'NEA Backsheet'!$D$5:$CB$183,H$9,FALSE))),"")</f>
        <v>2071.7978653566729</v>
      </c>
      <c r="I191" s="126">
        <f ca="1">IFERROR(IF((VLOOKUP($E191,'NEA Backsheet'!$D$5:$CB$183,I$9,FALSE))="","",(VLOOKUP($E191,'NEA Backsheet'!$D$5:$CB$183,I$9,FALSE))),"")</f>
        <v>2302.265255404403</v>
      </c>
      <c r="J191" s="127">
        <f ca="1">IFERROR(IF((VLOOKUP($E191,'NEA Backsheet'!$D$5:$CB$183,J$9,FALSE))="","",(VLOOKUP($E191,'NEA Backsheet'!$D$5:$CB$183,J$9,FALSE))),"")</f>
        <v>2264.3648134518089</v>
      </c>
      <c r="K191" s="125">
        <f ca="1">IFERROR(IF((VLOOKUP($E191,'NEA Backsheet'!$D$5:$CB$183,K$9,FALSE))="","",(VLOOKUP($E191,'NEA Backsheet'!$D$5:$CB$183,K$9,FALSE))),"")</f>
        <v>3949.5830031129908</v>
      </c>
      <c r="L191" s="126">
        <f ca="1">IFERROR(IF((VLOOKUP($E191,'NEA Backsheet'!$D$5:$CB$183,L$9,FALSE))="","",(VLOOKUP($E191,'NEA Backsheet'!$D$5:$CB$183,L$9,FALSE))),"")</f>
        <v>3828.4367047807291</v>
      </c>
      <c r="M191" s="126">
        <f ca="1">IFERROR(IF((VLOOKUP($E191,'NEA Backsheet'!$D$5:$CB$183,M$9,FALSE))="","",(VLOOKUP($E191,'NEA Backsheet'!$D$5:$CB$183,M$9,FALSE))),"")</f>
        <v>4047.1514647430631</v>
      </c>
      <c r="N191" s="128">
        <f ca="1">IFERROR(IF((VLOOKUP($E191,'NEA Backsheet'!$D$5:$CB$183,N$9,FALSE))="","",(VLOOKUP($E191,'NEA Backsheet'!$D$5:$CB$183,N$9,FALSE))),"")</f>
        <v>3753.5053159292943</v>
      </c>
      <c r="O191" s="125">
        <f ca="1">IFERROR(IF((VLOOKUP($E191,'NEA Backsheet'!$D$5:$CB$183,O$9,FALSE))="","",(VLOOKUP($E191,'NEA Backsheet'!$D$5:$CB$183,O$9,FALSE))),"")</f>
        <v>6017.6968922286751</v>
      </c>
      <c r="P191" s="129">
        <f ca="1">IFERROR(IF((VLOOKUP($E191,'NEA Backsheet'!$D$5:$CB$183,P$9,FALSE))="","",(VLOOKUP($E191,'NEA Backsheet'!$D$5:$CB$183,P$9,FALSE))),"")</f>
        <v>5900.2345701374015</v>
      </c>
      <c r="Q191" s="126">
        <f ca="1">IFERROR(IF((VLOOKUP($E191,'NEA Backsheet'!$D$5:$CB$183,Q$9,FALSE))="","",(VLOOKUP($E191,'NEA Backsheet'!$D$5:$CB$183,Q$9,FALSE))),"")</f>
        <v>6349.4167201474665</v>
      </c>
      <c r="R191" s="128">
        <f ca="1">IFERROR(IF((VLOOKUP($E191,'NEA Backsheet'!$D$5:$CB$183,R$9,FALSE))="","",(VLOOKUP($E191,'NEA Backsheet'!$D$5:$CB$183,R$9,FALSE))),"")</f>
        <v>6017.8701293811027</v>
      </c>
    </row>
  </sheetData>
  <sheetProtection algorithmName="SHA-512" hashValue="XklDXf4jJhbJy4VE3ZGiFunAmAFmPMeGY/kXqjnInQXLBaQhst+XFWdNF+25fYkyLjmjLDJ1kWoFhg7d8gcfAw==" saltValue="ppWbz6uET2DN7ISLUCgkUg==" spinCount="100000" sheet="1" objects="1" scenarios="1" formatColumns="0" formatRows="0" autoFilter="0"/>
  <autoFilter ref="B12:R191" xr:uid="{00000000-0009-0000-0000-00001B000000}"/>
  <mergeCells count="5">
    <mergeCell ref="O11:R11"/>
    <mergeCell ref="B1:L1"/>
    <mergeCell ref="B2:L2"/>
    <mergeCell ref="G11:J11"/>
    <mergeCell ref="K11:N11"/>
  </mergeCells>
  <hyperlinks>
    <hyperlink ref="E6" location="Contents!A1" display="&lt;&lt; Contents" xr:uid="{00000000-0004-0000-1B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U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37"/>
      <c r="B1" s="340" t="s">
        <v>1035</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96"/>
      <c r="C11" s="197"/>
      <c r="D11" s="198"/>
      <c r="E11" s="191"/>
      <c r="F11" s="193"/>
      <c r="G11" s="378" t="s">
        <v>875</v>
      </c>
      <c r="H11" s="379"/>
      <c r="I11" s="379"/>
      <c r="J11" s="380"/>
      <c r="K11" s="378" t="s">
        <v>880</v>
      </c>
      <c r="L11" s="379"/>
      <c r="M11" s="379"/>
      <c r="N11" s="380"/>
      <c r="O11" s="378" t="s">
        <v>885</v>
      </c>
      <c r="P11" s="379"/>
      <c r="Q11" s="379"/>
      <c r="R11" s="380"/>
    </row>
    <row r="12" spans="1:21" ht="15" customHeight="1" x14ac:dyDescent="0.3">
      <c r="B12" s="204"/>
      <c r="C12" s="205"/>
      <c r="D12" s="206"/>
      <c r="E12" s="202"/>
      <c r="F12" s="203"/>
      <c r="G12" s="381"/>
      <c r="H12" s="382"/>
      <c r="I12" s="382"/>
      <c r="J12" s="383"/>
      <c r="K12" s="381"/>
      <c r="L12" s="382"/>
      <c r="M12" s="382"/>
      <c r="N12" s="383"/>
      <c r="O12" s="381"/>
      <c r="P12" s="382"/>
      <c r="Q12" s="382"/>
      <c r="R12" s="383"/>
    </row>
    <row r="13" spans="1:21" ht="15" thickBot="1" x14ac:dyDescent="0.35">
      <c r="B13" s="199" t="s">
        <v>1027</v>
      </c>
      <c r="C13" s="200" t="s">
        <v>1108</v>
      </c>
      <c r="D13" s="201" t="s">
        <v>1029</v>
      </c>
      <c r="E13" s="192" t="s">
        <v>195</v>
      </c>
      <c r="F13" s="194" t="s">
        <v>1017</v>
      </c>
      <c r="G13" s="86" t="s">
        <v>876</v>
      </c>
      <c r="H13" s="85" t="s">
        <v>877</v>
      </c>
      <c r="I13" s="85" t="s">
        <v>878</v>
      </c>
      <c r="J13" s="88" t="s">
        <v>879</v>
      </c>
      <c r="K13" s="86" t="s">
        <v>881</v>
      </c>
      <c r="L13" s="85" t="s">
        <v>882</v>
      </c>
      <c r="M13" s="85" t="s">
        <v>883</v>
      </c>
      <c r="N13" s="88" t="s">
        <v>884</v>
      </c>
      <c r="O13" s="168" t="s">
        <v>881</v>
      </c>
      <c r="P13" s="145" t="s">
        <v>882</v>
      </c>
      <c r="Q13" s="88" t="s">
        <v>883</v>
      </c>
      <c r="R13" s="236" t="s">
        <v>884</v>
      </c>
    </row>
    <row r="14" spans="1:21"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IF($A14&gt;$U$5-1,"",INDIRECT("'Comms by AT'!D"&amp;$A14+$U$4))</f>
        <v>HWB</v>
      </c>
      <c r="F14" s="96" t="str">
        <f ca="1">IF(E14="","",VLOOKUP(E14,'Org List'!$J$9:$K$488,2,0))</f>
        <v>Health and Wellbeing Board</v>
      </c>
      <c r="G14" s="115">
        <f ca="1">IFERROR(IF((VLOOKUP($E14,'NEA Backsheet'!$D$5:$CB$183,G$9,FALSE))="","",(VLOOKUP($E14,'NEA Backsheet'!$D$5:$CB$183,G$9,FALSE))),"")</f>
        <v>1472818.0000000012</v>
      </c>
      <c r="H14" s="116">
        <f ca="1">IFERROR(IF((VLOOKUP($E14,'NEA Backsheet'!$D$5:$CB$183,H$9,FALSE))="","",(VLOOKUP($E14,'NEA Backsheet'!$D$5:$CB$183,H$9,FALSE))),"")</f>
        <v>1463393.9999999993</v>
      </c>
      <c r="I14" s="116">
        <f ca="1">IFERROR(IF((VLOOKUP($E14,'NEA Backsheet'!$D$5:$CB$183,I$9,FALSE))="","",(VLOOKUP($E14,'NEA Backsheet'!$D$5:$CB$183,I$9,FALSE))),"")</f>
        <v>1534344.0000000002</v>
      </c>
      <c r="J14" s="117">
        <f ca="1">IFERROR(IF((VLOOKUP($E14,'NEA Backsheet'!$D$5:$CB$183,J$9,FALSE))="","",(VLOOKUP($E14,'NEA Backsheet'!$D$5:$CB$183,J$9,FALSE))),"")</f>
        <v>1524042</v>
      </c>
      <c r="K14" s="115">
        <f ca="1">IFERROR(IF((VLOOKUP($E14,'NEA Backsheet'!$D$5:$CB$183,K$9,FALSE))="","",(VLOOKUP($E14,'NEA Backsheet'!$D$5:$CB$183,K$9,FALSE))),"")</f>
        <v>1510163.0000000005</v>
      </c>
      <c r="L14" s="116">
        <f ca="1">IFERROR(IF((VLOOKUP($E14,'NEA Backsheet'!$D$5:$CB$183,L$9,FALSE))="","",(VLOOKUP($E14,'NEA Backsheet'!$D$5:$CB$183,L$9,FALSE))),"")</f>
        <v>1507066.0000000002</v>
      </c>
      <c r="M14" s="116">
        <f ca="1">IFERROR(IF((VLOOKUP($E14,'NEA Backsheet'!$D$5:$CB$183,M$9,FALSE))="","",(VLOOKUP($E14,'NEA Backsheet'!$D$5:$CB$183,M$9,FALSE))),"")</f>
        <v>1555902.9999999995</v>
      </c>
      <c r="N14" s="118">
        <f ca="1">IFERROR(IF((VLOOKUP($E14,'NEA Backsheet'!$D$5:$CB$183,N$9,FALSE))="","",(VLOOKUP($E14,'NEA Backsheet'!$D$5:$CB$183,N$9,FALSE))),"")</f>
        <v>1530299</v>
      </c>
      <c r="O14" s="172">
        <f ca="1">IFERROR(IF((VLOOKUP($E14,'NEA Backsheet'!$D$5:$CB$183,O$9,FALSE))="","",(VLOOKUP($E14,'NEA Backsheet'!$D$5:$CB$183,O$9,FALSE))),"")</f>
        <v>1542047</v>
      </c>
      <c r="P14" s="117">
        <f ca="1">IFERROR(IF((VLOOKUP($E14,'NEA Backsheet'!$D$5:$CB$183,P$9,FALSE))="","",(VLOOKUP($E14,'NEA Backsheet'!$D$5:$CB$183,P$9,FALSE))),"")</f>
        <v>1540470</v>
      </c>
      <c r="Q14" s="118">
        <f ca="1">IFERROR(IF((VLOOKUP($E14,'NEA Backsheet'!$D$5:$CB$183,Q$9,FALSE))="","",(VLOOKUP($E14,'NEA Backsheet'!$D$5:$CB$183,Q$9,FALSE))),"")</f>
        <v>1624573.9999999998</v>
      </c>
      <c r="R14" s="233">
        <f ca="1">IFERROR(IF((VLOOKUP($E14,'NEA Backsheet'!$D$5:$CB$183,R$9,FALSE))="","",(VLOOKUP($E14,'NEA Backsheet'!$D$5:$CB$183,R$9,FALSE))),"")</f>
        <v>1610070.0000000002</v>
      </c>
    </row>
    <row r="15" spans="1:21"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IFERROR(IF((VLOOKUP($E15,'NEA Backsheet'!$D$5:$CB$183,G$9,FALSE))="","",(VLOOKUP($E15,'NEA Backsheet'!$D$5:$CB$183,G$9,FALSE))),"")</f>
        <v>454304.7458104727</v>
      </c>
      <c r="H15" s="121">
        <f ca="1">IFERROR(IF((VLOOKUP($E15,'NEA Backsheet'!$D$5:$CB$183,H$9,FALSE))="","",(VLOOKUP($E15,'NEA Backsheet'!$D$5:$CB$183,H$9,FALSE))),"")</f>
        <v>453377.51172610797</v>
      </c>
      <c r="I15" s="121">
        <f ca="1">IFERROR(IF((VLOOKUP($E15,'NEA Backsheet'!$D$5:$CB$183,I$9,FALSE))="","",(VLOOKUP($E15,'NEA Backsheet'!$D$5:$CB$183,I$9,FALSE))),"")</f>
        <v>481814.17626723176</v>
      </c>
      <c r="J15" s="122">
        <f ca="1">IFERROR(IF((VLOOKUP($E15,'NEA Backsheet'!$D$5:$CB$183,J$9,FALSE))="","",(VLOOKUP($E15,'NEA Backsheet'!$D$5:$CB$183,J$9,FALSE))),"")</f>
        <v>473320.08499071392</v>
      </c>
      <c r="K15" s="120">
        <f ca="1">IFERROR(IF((VLOOKUP($E15,'NEA Backsheet'!$D$5:$CB$183,K$9,FALSE))="","",(VLOOKUP($E15,'NEA Backsheet'!$D$5:$CB$183,K$9,FALSE))),"")</f>
        <v>468300.66003052774</v>
      </c>
      <c r="L15" s="121">
        <f ca="1">IFERROR(IF((VLOOKUP($E15,'NEA Backsheet'!$D$5:$CB$183,L$9,FALSE))="","",(VLOOKUP($E15,'NEA Backsheet'!$D$5:$CB$183,L$9,FALSE))),"")</f>
        <v>464635.49701993359</v>
      </c>
      <c r="M15" s="121">
        <f ca="1">IFERROR(IF((VLOOKUP($E15,'NEA Backsheet'!$D$5:$CB$183,M$9,FALSE))="","",(VLOOKUP($E15,'NEA Backsheet'!$D$5:$CB$183,M$9,FALSE))),"")</f>
        <v>481047.92377750884</v>
      </c>
      <c r="N15" s="123">
        <f ca="1">IFERROR(IF((VLOOKUP($E15,'NEA Backsheet'!$D$5:$CB$183,N$9,FALSE))="","",(VLOOKUP($E15,'NEA Backsheet'!$D$5:$CB$183,N$9,FALSE))),"")</f>
        <v>474582.51706903492</v>
      </c>
      <c r="O15" s="173">
        <f ca="1">IFERROR(IF((VLOOKUP($E15,'NEA Backsheet'!$D$5:$CB$183,O$9,FALSE))="","",(VLOOKUP($E15,'NEA Backsheet'!$D$5:$CB$183,O$9,FALSE))),"")</f>
        <v>479883.17545723997</v>
      </c>
      <c r="P15" s="122">
        <f ca="1">IFERROR(IF((VLOOKUP($E15,'NEA Backsheet'!$D$5:$CB$183,P$9,FALSE))="","",(VLOOKUP($E15,'NEA Backsheet'!$D$5:$CB$183,P$9,FALSE))),"")</f>
        <v>475000.79561036651</v>
      </c>
      <c r="Q15" s="123">
        <f ca="1">IFERROR(IF((VLOOKUP($E15,'NEA Backsheet'!$D$5:$CB$183,Q$9,FALSE))="","",(VLOOKUP($E15,'NEA Backsheet'!$D$5:$CB$183,Q$9,FALSE))),"")</f>
        <v>499491.92563799943</v>
      </c>
      <c r="R15" s="234">
        <f ca="1">IFERROR(IF((VLOOKUP($E15,'NEA Backsheet'!$D$5:$CB$183,R$9,FALSE))="","",(VLOOKUP($E15,'NEA Backsheet'!$D$5:$CB$183,R$9,FALSE))),"")</f>
        <v>497265.97481961665</v>
      </c>
    </row>
    <row r="16" spans="1:21"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IFERROR(IF((VLOOKUP($E16,'NEA Backsheet'!$D$5:$CB$183,G$9,FALSE))="","",(VLOOKUP($E16,'NEA Backsheet'!$D$5:$CB$183,G$9,FALSE))),"")</f>
        <v>456219.78054931574</v>
      </c>
      <c r="H16" s="121">
        <f ca="1">IFERROR(IF((VLOOKUP($E16,'NEA Backsheet'!$D$5:$CB$183,H$9,FALSE))="","",(VLOOKUP($E16,'NEA Backsheet'!$D$5:$CB$183,H$9,FALSE))),"")</f>
        <v>450468.13127556787</v>
      </c>
      <c r="I16" s="121">
        <f ca="1">IFERROR(IF((VLOOKUP($E16,'NEA Backsheet'!$D$5:$CB$183,I$9,FALSE))="","",(VLOOKUP($E16,'NEA Backsheet'!$D$5:$CB$183,I$9,FALSE))),"")</f>
        <v>466802.3753815089</v>
      </c>
      <c r="J16" s="122">
        <f ca="1">IFERROR(IF((VLOOKUP($E16,'NEA Backsheet'!$D$5:$CB$183,J$9,FALSE))="","",(VLOOKUP($E16,'NEA Backsheet'!$D$5:$CB$183,J$9,FALSE))),"")</f>
        <v>467484.08529872348</v>
      </c>
      <c r="K16" s="120">
        <f ca="1">IFERROR(IF((VLOOKUP($E16,'NEA Backsheet'!$D$5:$CB$183,K$9,FALSE))="","",(VLOOKUP($E16,'NEA Backsheet'!$D$5:$CB$183,K$9,FALSE))),"")</f>
        <v>465406.15237147984</v>
      </c>
      <c r="L16" s="121">
        <f ca="1">IFERROR(IF((VLOOKUP($E16,'NEA Backsheet'!$D$5:$CB$183,L$9,FALSE))="","",(VLOOKUP($E16,'NEA Backsheet'!$D$5:$CB$183,L$9,FALSE))),"")</f>
        <v>465341.81844870269</v>
      </c>
      <c r="M16" s="121">
        <f ca="1">IFERROR(IF((VLOOKUP($E16,'NEA Backsheet'!$D$5:$CB$183,M$9,FALSE))="","",(VLOOKUP($E16,'NEA Backsheet'!$D$5:$CB$183,M$9,FALSE))),"")</f>
        <v>481584.1396079337</v>
      </c>
      <c r="N16" s="123">
        <f ca="1">IFERROR(IF((VLOOKUP($E16,'NEA Backsheet'!$D$5:$CB$183,N$9,FALSE))="","",(VLOOKUP($E16,'NEA Backsheet'!$D$5:$CB$183,N$9,FALSE))),"")</f>
        <v>475456.65819957934</v>
      </c>
      <c r="O16" s="173">
        <f ca="1">IFERROR(IF((VLOOKUP($E16,'NEA Backsheet'!$D$5:$CB$183,O$9,FALSE))="","",(VLOOKUP($E16,'NEA Backsheet'!$D$5:$CB$183,O$9,FALSE))),"")</f>
        <v>474794.23148467974</v>
      </c>
      <c r="P16" s="122">
        <f ca="1">IFERROR(IF((VLOOKUP($E16,'NEA Backsheet'!$D$5:$CB$183,P$9,FALSE))="","",(VLOOKUP($E16,'NEA Backsheet'!$D$5:$CB$183,P$9,FALSE))),"")</f>
        <v>480388.1731012566</v>
      </c>
      <c r="Q16" s="123">
        <f ca="1">IFERROR(IF((VLOOKUP($E16,'NEA Backsheet'!$D$5:$CB$183,Q$9,FALSE))="","",(VLOOKUP($E16,'NEA Backsheet'!$D$5:$CB$183,Q$9,FALSE))),"")</f>
        <v>506219.26696862251</v>
      </c>
      <c r="R16" s="234">
        <f ca="1">IFERROR(IF((VLOOKUP($E16,'NEA Backsheet'!$D$5:$CB$183,R$9,FALSE))="","",(VLOOKUP($E16,'NEA Backsheet'!$D$5:$CB$183,R$9,FALSE))),"")</f>
        <v>499696.06053498498</v>
      </c>
    </row>
    <row r="17" spans="1:18"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IFERROR(IF((VLOOKUP($E17,'NEA Backsheet'!$D$5:$CB$183,G$9,FALSE))="","",(VLOOKUP($E17,'NEA Backsheet'!$D$5:$CB$183,G$9,FALSE))),"")</f>
        <v>195618.23454853601</v>
      </c>
      <c r="H17" s="121">
        <f ca="1">IFERROR(IF((VLOOKUP($E17,'NEA Backsheet'!$D$5:$CB$183,H$9,FALSE))="","",(VLOOKUP($E17,'NEA Backsheet'!$D$5:$CB$183,H$9,FALSE))),"")</f>
        <v>195861.15065862553</v>
      </c>
      <c r="I17" s="121">
        <f ca="1">IFERROR(IF((VLOOKUP($E17,'NEA Backsheet'!$D$5:$CB$183,I$9,FALSE))="","",(VLOOKUP($E17,'NEA Backsheet'!$D$5:$CB$183,I$9,FALSE))),"")</f>
        <v>203999.64646325729</v>
      </c>
      <c r="J17" s="122">
        <f ca="1">IFERROR(IF((VLOOKUP($E17,'NEA Backsheet'!$D$5:$CB$183,J$9,FALSE))="","",(VLOOKUP($E17,'NEA Backsheet'!$D$5:$CB$183,J$9,FALSE))),"")</f>
        <v>201832.58277665958</v>
      </c>
      <c r="K17" s="120">
        <f ca="1">IFERROR(IF((VLOOKUP($E17,'NEA Backsheet'!$D$5:$CB$183,K$9,FALSE))="","",(VLOOKUP($E17,'NEA Backsheet'!$D$5:$CB$183,K$9,FALSE))),"")</f>
        <v>205426.471275883</v>
      </c>
      <c r="L17" s="121">
        <f ca="1">IFERROR(IF((VLOOKUP($E17,'NEA Backsheet'!$D$5:$CB$183,L$9,FALSE))="","",(VLOOKUP($E17,'NEA Backsheet'!$D$5:$CB$183,L$9,FALSE))),"")</f>
        <v>205337.47754665386</v>
      </c>
      <c r="M17" s="121">
        <f ca="1">IFERROR(IF((VLOOKUP($E17,'NEA Backsheet'!$D$5:$CB$183,M$9,FALSE))="","",(VLOOKUP($E17,'NEA Backsheet'!$D$5:$CB$183,M$9,FALSE))),"")</f>
        <v>208417.55192262834</v>
      </c>
      <c r="N17" s="123">
        <f ca="1">IFERROR(IF((VLOOKUP($E17,'NEA Backsheet'!$D$5:$CB$183,N$9,FALSE))="","",(VLOOKUP($E17,'NEA Backsheet'!$D$5:$CB$183,N$9,FALSE))),"")</f>
        <v>203523.52431174574</v>
      </c>
      <c r="O17" s="173">
        <f ca="1">IFERROR(IF((VLOOKUP($E17,'NEA Backsheet'!$D$5:$CB$183,O$9,FALSE))="","",(VLOOKUP($E17,'NEA Backsheet'!$D$5:$CB$183,O$9,FALSE))),"")</f>
        <v>203878.8603805787</v>
      </c>
      <c r="P17" s="122">
        <f ca="1">IFERROR(IF((VLOOKUP($E17,'NEA Backsheet'!$D$5:$CB$183,P$9,FALSE))="","",(VLOOKUP($E17,'NEA Backsheet'!$D$5:$CB$183,P$9,FALSE))),"")</f>
        <v>205239.2684565107</v>
      </c>
      <c r="Q17" s="123">
        <f ca="1">IFERROR(IF((VLOOKUP($E17,'NEA Backsheet'!$D$5:$CB$183,Q$9,FALSE))="","",(VLOOKUP($E17,'NEA Backsheet'!$D$5:$CB$183,Q$9,FALSE))),"")</f>
        <v>216115.69108257603</v>
      </c>
      <c r="R17" s="234">
        <f ca="1">IFERROR(IF((VLOOKUP($E17,'NEA Backsheet'!$D$5:$CB$183,R$9,FALSE))="","",(VLOOKUP($E17,'NEA Backsheet'!$D$5:$CB$183,R$9,FALSE))),"")</f>
        <v>211287.64059447113</v>
      </c>
    </row>
    <row r="18" spans="1:18"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IFERROR(IF((VLOOKUP($E18,'NEA Backsheet'!$D$5:$CB$183,G$9,FALSE))="","",(VLOOKUP($E18,'NEA Backsheet'!$D$5:$CB$183,G$9,FALSE))),"")</f>
        <v>147252.14677253723</v>
      </c>
      <c r="H18" s="121">
        <f ca="1">IFERROR(IF((VLOOKUP($E18,'NEA Backsheet'!$D$5:$CB$183,H$9,FALSE))="","",(VLOOKUP($E18,'NEA Backsheet'!$D$5:$CB$183,H$9,FALSE))),"")</f>
        <v>146804.45920899432</v>
      </c>
      <c r="I18" s="121">
        <f ca="1">IFERROR(IF((VLOOKUP($E18,'NEA Backsheet'!$D$5:$CB$183,I$9,FALSE))="","",(VLOOKUP($E18,'NEA Backsheet'!$D$5:$CB$183,I$9,FALSE))),"")</f>
        <v>156307.86702170936</v>
      </c>
      <c r="J18" s="122">
        <f ca="1">IFERROR(IF((VLOOKUP($E18,'NEA Backsheet'!$D$5:$CB$183,J$9,FALSE))="","",(VLOOKUP($E18,'NEA Backsheet'!$D$5:$CB$183,J$9,FALSE))),"")</f>
        <v>156661.28596825636</v>
      </c>
      <c r="K18" s="120">
        <f ca="1">IFERROR(IF((VLOOKUP($E18,'NEA Backsheet'!$D$5:$CB$183,K$9,FALSE))="","",(VLOOKUP($E18,'NEA Backsheet'!$D$5:$CB$183,K$9,FALSE))),"")</f>
        <v>150191.72879585001</v>
      </c>
      <c r="L18" s="121">
        <f ca="1">IFERROR(IF((VLOOKUP($E18,'NEA Backsheet'!$D$5:$CB$183,L$9,FALSE))="","",(VLOOKUP($E18,'NEA Backsheet'!$D$5:$CB$183,L$9,FALSE))),"")</f>
        <v>151215.75623906957</v>
      </c>
      <c r="M18" s="121">
        <f ca="1">IFERROR(IF((VLOOKUP($E18,'NEA Backsheet'!$D$5:$CB$183,M$9,FALSE))="","",(VLOOKUP($E18,'NEA Backsheet'!$D$5:$CB$183,M$9,FALSE))),"")</f>
        <v>157627.14289442162</v>
      </c>
      <c r="N18" s="123">
        <f ca="1">IFERROR(IF((VLOOKUP($E18,'NEA Backsheet'!$D$5:$CB$183,N$9,FALSE))="","",(VLOOKUP($E18,'NEA Backsheet'!$D$5:$CB$183,N$9,FALSE))),"")</f>
        <v>154076.73870762056</v>
      </c>
      <c r="O18" s="173">
        <f ca="1">IFERROR(IF((VLOOKUP($E18,'NEA Backsheet'!$D$5:$CB$183,O$9,FALSE))="","",(VLOOKUP($E18,'NEA Backsheet'!$D$5:$CB$183,O$9,FALSE))),"")</f>
        <v>155671.09728694122</v>
      </c>
      <c r="P18" s="122">
        <f ca="1">IFERROR(IF((VLOOKUP($E18,'NEA Backsheet'!$D$5:$CB$183,P$9,FALSE))="","",(VLOOKUP($E18,'NEA Backsheet'!$D$5:$CB$183,P$9,FALSE))),"")</f>
        <v>154063.51220709621</v>
      </c>
      <c r="Q18" s="123">
        <f ca="1">IFERROR(IF((VLOOKUP($E18,'NEA Backsheet'!$D$5:$CB$183,Q$9,FALSE))="","",(VLOOKUP($E18,'NEA Backsheet'!$D$5:$CB$183,Q$9,FALSE))),"")</f>
        <v>164968.28435285101</v>
      </c>
      <c r="R18" s="234">
        <f ca="1">IFERROR(IF((VLOOKUP($E18,'NEA Backsheet'!$D$5:$CB$183,R$9,FALSE))="","",(VLOOKUP($E18,'NEA Backsheet'!$D$5:$CB$183,R$9,FALSE))),"")</f>
        <v>162583.75721632876</v>
      </c>
    </row>
    <row r="19" spans="1:18"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IFERROR(IF((VLOOKUP($E19,'NEA Backsheet'!$D$5:$CB$183,G$9,FALSE))="","",(VLOOKUP($E19,'NEA Backsheet'!$D$5:$CB$183,G$9,FALSE))),"")</f>
        <v>219423.09231913817</v>
      </c>
      <c r="H19" s="121">
        <f ca="1">IFERROR(IF((VLOOKUP($E19,'NEA Backsheet'!$D$5:$CB$183,H$9,FALSE))="","",(VLOOKUP($E19,'NEA Backsheet'!$D$5:$CB$183,H$9,FALSE))),"")</f>
        <v>216882.74713070446</v>
      </c>
      <c r="I19" s="121">
        <f ca="1">IFERROR(IF((VLOOKUP($E19,'NEA Backsheet'!$D$5:$CB$183,I$9,FALSE))="","",(VLOOKUP($E19,'NEA Backsheet'!$D$5:$CB$183,I$9,FALSE))),"")</f>
        <v>225419.93486629246</v>
      </c>
      <c r="J19" s="122">
        <f ca="1">IFERROR(IF((VLOOKUP($E19,'NEA Backsheet'!$D$5:$CB$183,J$9,FALSE))="","",(VLOOKUP($E19,'NEA Backsheet'!$D$5:$CB$183,J$9,FALSE))),"")</f>
        <v>224743.96096564649</v>
      </c>
      <c r="K19" s="120">
        <f ca="1">IFERROR(IF((VLOOKUP($E19,'NEA Backsheet'!$D$5:$CB$183,K$9,FALSE))="","",(VLOOKUP($E19,'NEA Backsheet'!$D$5:$CB$183,K$9,FALSE))),"")</f>
        <v>220837.98752625956</v>
      </c>
      <c r="L19" s="121">
        <f ca="1">IFERROR(IF((VLOOKUP($E19,'NEA Backsheet'!$D$5:$CB$183,L$9,FALSE))="","",(VLOOKUP($E19,'NEA Backsheet'!$D$5:$CB$183,L$9,FALSE))),"")</f>
        <v>220535.45074564053</v>
      </c>
      <c r="M19" s="121">
        <f ca="1">IFERROR(IF((VLOOKUP($E19,'NEA Backsheet'!$D$5:$CB$183,M$9,FALSE))="","",(VLOOKUP($E19,'NEA Backsheet'!$D$5:$CB$183,M$9,FALSE))),"")</f>
        <v>227226.24179750748</v>
      </c>
      <c r="N19" s="123">
        <f ca="1">IFERROR(IF((VLOOKUP($E19,'NEA Backsheet'!$D$5:$CB$183,N$9,FALSE))="","",(VLOOKUP($E19,'NEA Backsheet'!$D$5:$CB$183,N$9,FALSE))),"")</f>
        <v>222659.56171201952</v>
      </c>
      <c r="O19" s="173">
        <f ca="1">IFERROR(IF((VLOOKUP($E19,'NEA Backsheet'!$D$5:$CB$183,O$9,FALSE))="","",(VLOOKUP($E19,'NEA Backsheet'!$D$5:$CB$183,O$9,FALSE))),"")</f>
        <v>227819.63539056049</v>
      </c>
      <c r="P19" s="122">
        <f ca="1">IFERROR(IF((VLOOKUP($E19,'NEA Backsheet'!$D$5:$CB$183,P$9,FALSE))="","",(VLOOKUP($E19,'NEA Backsheet'!$D$5:$CB$183,P$9,FALSE))),"")</f>
        <v>225778.25062477015</v>
      </c>
      <c r="Q19" s="123">
        <f ca="1">IFERROR(IF((VLOOKUP($E19,'NEA Backsheet'!$D$5:$CB$183,Q$9,FALSE))="","",(VLOOKUP($E19,'NEA Backsheet'!$D$5:$CB$183,Q$9,FALSE))),"")</f>
        <v>237778.83195795107</v>
      </c>
      <c r="R19" s="234">
        <f ca="1">IFERROR(IF((VLOOKUP($E19,'NEA Backsheet'!$D$5:$CB$183,R$9,FALSE))="","",(VLOOKUP($E19,'NEA Backsheet'!$D$5:$CB$183,R$9,FALSE))),"")</f>
        <v>239236.56683459846</v>
      </c>
    </row>
    <row r="20" spans="1:18"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IFERROR(IF((VLOOKUP($E20,'NEA Backsheet'!$D$5:$CB$183,G$9,FALSE))="","",(VLOOKUP($E20,'NEA Backsheet'!$D$5:$CB$183,G$9,FALSE))),"")</f>
        <v>80375.632032478767</v>
      </c>
      <c r="H20" s="121">
        <f ca="1">IFERROR(IF((VLOOKUP($E20,'NEA Backsheet'!$D$5:$CB$183,H$9,FALSE))="","",(VLOOKUP($E20,'NEA Backsheet'!$D$5:$CB$183,H$9,FALSE))),"")</f>
        <v>80553.975334915769</v>
      </c>
      <c r="I20" s="121">
        <f ca="1">IFERROR(IF((VLOOKUP($E20,'NEA Backsheet'!$D$5:$CB$183,I$9,FALSE))="","",(VLOOKUP($E20,'NEA Backsheet'!$D$5:$CB$183,I$9,FALSE))),"")</f>
        <v>85310.706088605322</v>
      </c>
      <c r="J20" s="122">
        <f ca="1">IFERROR(IF((VLOOKUP($E20,'NEA Backsheet'!$D$5:$CB$183,J$9,FALSE))="","",(VLOOKUP($E20,'NEA Backsheet'!$D$5:$CB$183,J$9,FALSE))),"")</f>
        <v>84754.447568071992</v>
      </c>
      <c r="K20" s="120">
        <f ca="1">IFERROR(IF((VLOOKUP($E20,'NEA Backsheet'!$D$5:$CB$183,K$9,FALSE))="","",(VLOOKUP($E20,'NEA Backsheet'!$D$5:$CB$183,K$9,FALSE))),"")</f>
        <v>84164.702946798672</v>
      </c>
      <c r="L20" s="121">
        <f ca="1">IFERROR(IF((VLOOKUP($E20,'NEA Backsheet'!$D$5:$CB$183,L$9,FALSE))="","",(VLOOKUP($E20,'NEA Backsheet'!$D$5:$CB$183,L$9,FALSE))),"")</f>
        <v>83951.492888148015</v>
      </c>
      <c r="M20" s="121">
        <f ca="1">IFERROR(IF((VLOOKUP($E20,'NEA Backsheet'!$D$5:$CB$183,M$9,FALSE))="","",(VLOOKUP($E20,'NEA Backsheet'!$D$5:$CB$183,M$9,FALSE))),"")</f>
        <v>85967.170407039201</v>
      </c>
      <c r="N20" s="123">
        <f ca="1">IFERROR(IF((VLOOKUP($E20,'NEA Backsheet'!$D$5:$CB$183,N$9,FALSE))="","",(VLOOKUP($E20,'NEA Backsheet'!$D$5:$CB$183,N$9,FALSE))),"")</f>
        <v>85034.259704965516</v>
      </c>
      <c r="O20" s="173">
        <f ca="1">IFERROR(IF((VLOOKUP($E20,'NEA Backsheet'!$D$5:$CB$183,O$9,FALSE))="","",(VLOOKUP($E20,'NEA Backsheet'!$D$5:$CB$183,O$9,FALSE))),"")</f>
        <v>84086.900939935469</v>
      </c>
      <c r="P20" s="122">
        <f ca="1">IFERROR(IF((VLOOKUP($E20,'NEA Backsheet'!$D$5:$CB$183,P$9,FALSE))="","",(VLOOKUP($E20,'NEA Backsheet'!$D$5:$CB$183,P$9,FALSE))),"")</f>
        <v>83583.642987177314</v>
      </c>
      <c r="Q20" s="123">
        <f ca="1">IFERROR(IF((VLOOKUP($E20,'NEA Backsheet'!$D$5:$CB$183,Q$9,FALSE))="","",(VLOOKUP($E20,'NEA Backsheet'!$D$5:$CB$183,Q$9,FALSE))),"")</f>
        <v>88144.451166325423</v>
      </c>
      <c r="R20" s="234">
        <f ca="1">IFERROR(IF((VLOOKUP($E20,'NEA Backsheet'!$D$5:$CB$183,R$9,FALSE))="","",(VLOOKUP($E20,'NEA Backsheet'!$D$5:$CB$183,R$9,FALSE))),"")</f>
        <v>89636.060284403095</v>
      </c>
    </row>
    <row r="21" spans="1:18"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IFERROR(IF((VLOOKUP($E21,'NEA Backsheet'!$D$5:$CB$183,G$9,FALSE))="","",(VLOOKUP($E21,'NEA Backsheet'!$D$5:$CB$183,G$9,FALSE))),"")</f>
        <v>222338.70022564073</v>
      </c>
      <c r="H21" s="121">
        <f ca="1">IFERROR(IF((VLOOKUP($E21,'NEA Backsheet'!$D$5:$CB$183,H$9,FALSE))="","",(VLOOKUP($E21,'NEA Backsheet'!$D$5:$CB$183,H$9,FALSE))),"")</f>
        <v>223720.76728660942</v>
      </c>
      <c r="I21" s="121">
        <f ca="1">IFERROR(IF((VLOOKUP($E21,'NEA Backsheet'!$D$5:$CB$183,I$9,FALSE))="","",(VLOOKUP($E21,'NEA Backsheet'!$D$5:$CB$183,I$9,FALSE))),"")</f>
        <v>240185.35270943583</v>
      </c>
      <c r="J21" s="122">
        <f ca="1">IFERROR(IF((VLOOKUP($E21,'NEA Backsheet'!$D$5:$CB$183,J$9,FALSE))="","",(VLOOKUP($E21,'NEA Backsheet'!$D$5:$CB$183,J$9,FALSE))),"")</f>
        <v>233141.24812623157</v>
      </c>
      <c r="K21" s="120">
        <f ca="1">IFERROR(IF((VLOOKUP($E21,'NEA Backsheet'!$D$5:$CB$183,K$9,FALSE))="","",(VLOOKUP($E21,'NEA Backsheet'!$D$5:$CB$183,K$9,FALSE))),"")</f>
        <v>229264.04656195198</v>
      </c>
      <c r="L21" s="121">
        <f ca="1">IFERROR(IF((VLOOKUP($E21,'NEA Backsheet'!$D$5:$CB$183,L$9,FALSE))="","",(VLOOKUP($E21,'NEA Backsheet'!$D$5:$CB$183,L$9,FALSE))),"")</f>
        <v>227623.67833303273</v>
      </c>
      <c r="M21" s="121">
        <f ca="1">IFERROR(IF((VLOOKUP($E21,'NEA Backsheet'!$D$5:$CB$183,M$9,FALSE))="","",(VLOOKUP($E21,'NEA Backsheet'!$D$5:$CB$183,M$9,FALSE))),"")</f>
        <v>238385.12168943835</v>
      </c>
      <c r="N21" s="123">
        <f ca="1">IFERROR(IF((VLOOKUP($E21,'NEA Backsheet'!$D$5:$CB$183,N$9,FALSE))="","",(VLOOKUP($E21,'NEA Backsheet'!$D$5:$CB$183,N$9,FALSE))),"")</f>
        <v>232188.8628860637</v>
      </c>
      <c r="O21" s="173">
        <f ca="1">IFERROR(IF((VLOOKUP($E21,'NEA Backsheet'!$D$5:$CB$183,O$9,FALSE))="","",(VLOOKUP($E21,'NEA Backsheet'!$D$5:$CB$183,O$9,FALSE))),"")</f>
        <v>239813.40634183382</v>
      </c>
      <c r="P21" s="122">
        <f ca="1">IFERROR(IF((VLOOKUP($E21,'NEA Backsheet'!$D$5:$CB$183,P$9,FALSE))="","",(VLOOKUP($E21,'NEA Backsheet'!$D$5:$CB$183,P$9,FALSE))),"")</f>
        <v>237493.36232808261</v>
      </c>
      <c r="Q21" s="123">
        <f ca="1">IFERROR(IF((VLOOKUP($E21,'NEA Backsheet'!$D$5:$CB$183,Q$9,FALSE))="","",(VLOOKUP($E21,'NEA Backsheet'!$D$5:$CB$183,Q$9,FALSE))),"")</f>
        <v>250812.95859688753</v>
      </c>
      <c r="R21" s="234">
        <f ca="1">IFERROR(IF((VLOOKUP($E21,'NEA Backsheet'!$D$5:$CB$183,R$9,FALSE))="","",(VLOOKUP($E21,'NEA Backsheet'!$D$5:$CB$183,R$9,FALSE))),"")</f>
        <v>248819.33856552883</v>
      </c>
    </row>
    <row r="22" spans="1:18"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IFERROR(IF((VLOOKUP($E22,'NEA Backsheet'!$D$5:$CB$183,G$9,FALSE))="","",(VLOOKUP($E22,'NEA Backsheet'!$D$5:$CB$183,G$9,FALSE))),"")</f>
        <v>151590.41355235325</v>
      </c>
      <c r="H22" s="121">
        <f ca="1">IFERROR(IF((VLOOKUP($E22,'NEA Backsheet'!$D$5:$CB$183,H$9,FALSE))="","",(VLOOKUP($E22,'NEA Backsheet'!$D$5:$CB$183,H$9,FALSE))),"")</f>
        <v>149102.76910458267</v>
      </c>
      <c r="I22" s="121">
        <f ca="1">IFERROR(IF((VLOOKUP($E22,'NEA Backsheet'!$D$5:$CB$183,I$9,FALSE))="","",(VLOOKUP($E22,'NEA Backsheet'!$D$5:$CB$183,I$9,FALSE))),"")</f>
        <v>156318.11746919074</v>
      </c>
      <c r="J22" s="122">
        <f ca="1">IFERROR(IF((VLOOKUP($E22,'NEA Backsheet'!$D$5:$CB$183,J$9,FALSE))="","",(VLOOKUP($E22,'NEA Backsheet'!$D$5:$CB$183,J$9,FALSE))),"")</f>
        <v>155424.3892964104</v>
      </c>
      <c r="K22" s="120">
        <f ca="1">IFERROR(IF((VLOOKUP($E22,'NEA Backsheet'!$D$5:$CB$183,K$9,FALSE))="","",(VLOOKUP($E22,'NEA Backsheet'!$D$5:$CB$183,K$9,FALSE))),"")</f>
        <v>154871.91052177694</v>
      </c>
      <c r="L22" s="121">
        <f ca="1">IFERROR(IF((VLOOKUP($E22,'NEA Backsheet'!$D$5:$CB$183,L$9,FALSE))="","",(VLOOKUP($E22,'NEA Backsheet'!$D$5:$CB$183,L$9,FALSE))),"")</f>
        <v>153060.32579875266</v>
      </c>
      <c r="M22" s="121">
        <f ca="1">IFERROR(IF((VLOOKUP($E22,'NEA Backsheet'!$D$5:$CB$183,M$9,FALSE))="","",(VLOOKUP($E22,'NEA Backsheet'!$D$5:$CB$183,M$9,FALSE))),"")</f>
        <v>156695.63168103131</v>
      </c>
      <c r="N22" s="123">
        <f ca="1">IFERROR(IF((VLOOKUP($E22,'NEA Backsheet'!$D$5:$CB$183,N$9,FALSE))="","",(VLOOKUP($E22,'NEA Backsheet'!$D$5:$CB$183,N$9,FALSE))),"")</f>
        <v>157359.39447800574</v>
      </c>
      <c r="O22" s="173">
        <f ca="1">IFERROR(IF((VLOOKUP($E22,'NEA Backsheet'!$D$5:$CB$183,O$9,FALSE))="","",(VLOOKUP($E22,'NEA Backsheet'!$D$5:$CB$183,O$9,FALSE))),"")</f>
        <v>155982.86817547062</v>
      </c>
      <c r="P22" s="122">
        <f ca="1">IFERROR(IF((VLOOKUP($E22,'NEA Backsheet'!$D$5:$CB$183,P$9,FALSE))="","",(VLOOKUP($E22,'NEA Backsheet'!$D$5:$CB$183,P$9,FALSE))),"")</f>
        <v>153923.79029510653</v>
      </c>
      <c r="Q22" s="123">
        <f ca="1">IFERROR(IF((VLOOKUP($E22,'NEA Backsheet'!$D$5:$CB$183,Q$9,FALSE))="","",(VLOOKUP($E22,'NEA Backsheet'!$D$5:$CB$183,Q$9,FALSE))),"")</f>
        <v>160534.51587478654</v>
      </c>
      <c r="R22" s="234">
        <f ca="1">IFERROR(IF((VLOOKUP($E22,'NEA Backsheet'!$D$5:$CB$183,R$9,FALSE))="","",(VLOOKUP($E22,'NEA Backsheet'!$D$5:$CB$183,R$9,FALSE))),"")</f>
        <v>158810.57596968469</v>
      </c>
    </row>
    <row r="23" spans="1:18"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IFERROR(IF((VLOOKUP($E23,'NEA Backsheet'!$D$5:$CB$183,G$9,FALSE))="","",(VLOOKUP($E23,'NEA Backsheet'!$D$5:$CB$183,G$9,FALSE))),"")</f>
        <v>124442.25032147636</v>
      </c>
      <c r="H23" s="121">
        <f ca="1">IFERROR(IF((VLOOKUP($E23,'NEA Backsheet'!$D$5:$CB$183,H$9,FALSE))="","",(VLOOKUP($E23,'NEA Backsheet'!$D$5:$CB$183,H$9,FALSE))),"")</f>
        <v>123509.25113448754</v>
      </c>
      <c r="I23" s="121">
        <f ca="1">IFERROR(IF((VLOOKUP($E23,'NEA Backsheet'!$D$5:$CB$183,I$9,FALSE))="","",(VLOOKUP($E23,'NEA Backsheet'!$D$5:$CB$183,I$9,FALSE))),"")</f>
        <v>127964.07461929071</v>
      </c>
      <c r="J23" s="122">
        <f ca="1">IFERROR(IF((VLOOKUP($E23,'NEA Backsheet'!$D$5:$CB$183,J$9,FALSE))="","",(VLOOKUP($E23,'NEA Backsheet'!$D$5:$CB$183,J$9,FALSE))),"")</f>
        <v>127799.14134207572</v>
      </c>
      <c r="K23" s="120">
        <f ca="1">IFERROR(IF((VLOOKUP($E23,'NEA Backsheet'!$D$5:$CB$183,K$9,FALSE))="","",(VLOOKUP($E23,'NEA Backsheet'!$D$5:$CB$183,K$9,FALSE))),"")</f>
        <v>127396.14204130424</v>
      </c>
      <c r="L23" s="121">
        <f ca="1">IFERROR(IF((VLOOKUP($E23,'NEA Backsheet'!$D$5:$CB$183,L$9,FALSE))="","",(VLOOKUP($E23,'NEA Backsheet'!$D$5:$CB$183,L$9,FALSE))),"")</f>
        <v>126667.28892149539</v>
      </c>
      <c r="M23" s="121">
        <f ca="1">IFERROR(IF((VLOOKUP($E23,'NEA Backsheet'!$D$5:$CB$183,M$9,FALSE))="","",(VLOOKUP($E23,'NEA Backsheet'!$D$5:$CB$183,M$9,FALSE))),"")</f>
        <v>130686.57050297057</v>
      </c>
      <c r="N23" s="123">
        <f ca="1">IFERROR(IF((VLOOKUP($E23,'NEA Backsheet'!$D$5:$CB$183,N$9,FALSE))="","",(VLOOKUP($E23,'NEA Backsheet'!$D$5:$CB$183,N$9,FALSE))),"")</f>
        <v>130401.57905271871</v>
      </c>
      <c r="O23" s="173">
        <f ca="1">IFERROR(IF((VLOOKUP($E23,'NEA Backsheet'!$D$5:$CB$183,O$9,FALSE))="","",(VLOOKUP($E23,'NEA Backsheet'!$D$5:$CB$183,O$9,FALSE))),"")</f>
        <v>127519.44605717971</v>
      </c>
      <c r="P23" s="122">
        <f ca="1">IFERROR(IF((VLOOKUP($E23,'NEA Backsheet'!$D$5:$CB$183,P$9,FALSE))="","",(VLOOKUP($E23,'NEA Backsheet'!$D$5:$CB$183,P$9,FALSE))),"")</f>
        <v>127606.65453740758</v>
      </c>
      <c r="Q23" s="123">
        <f ca="1">IFERROR(IF((VLOOKUP($E23,'NEA Backsheet'!$D$5:$CB$183,Q$9,FALSE))="","",(VLOOKUP($E23,'NEA Backsheet'!$D$5:$CB$183,Q$9,FALSE))),"")</f>
        <v>135082.92689953197</v>
      </c>
      <c r="R23" s="234">
        <f ca="1">IFERROR(IF((VLOOKUP($E23,'NEA Backsheet'!$D$5:$CB$183,R$9,FALSE))="","",(VLOOKUP($E23,'NEA Backsheet'!$D$5:$CB$183,R$9,FALSE))),"")</f>
        <v>134933.94524902845</v>
      </c>
    </row>
    <row r="24" spans="1:18"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IFERROR(IF((VLOOKUP($E24,'NEA Backsheet'!$D$5:$CB$183,G$9,FALSE))="","",(VLOOKUP($E24,'NEA Backsheet'!$D$5:$CB$183,G$9,FALSE))),"")</f>
        <v>166709.18058765502</v>
      </c>
      <c r="H24" s="121">
        <f ca="1">IFERROR(IF((VLOOKUP($E24,'NEA Backsheet'!$D$5:$CB$183,H$9,FALSE))="","",(VLOOKUP($E24,'NEA Backsheet'!$D$5:$CB$183,H$9,FALSE))),"")</f>
        <v>163146.26110283524</v>
      </c>
      <c r="I24" s="121">
        <f ca="1">IFERROR(IF((VLOOKUP($E24,'NEA Backsheet'!$D$5:$CB$183,I$9,FALSE))="","",(VLOOKUP($E24,'NEA Backsheet'!$D$5:$CB$183,I$9,FALSE))),"")</f>
        <v>168300.38381539128</v>
      </c>
      <c r="J24" s="122">
        <f ca="1">IFERROR(IF((VLOOKUP($E24,'NEA Backsheet'!$D$5:$CB$183,J$9,FALSE))="","",(VLOOKUP($E24,'NEA Backsheet'!$D$5:$CB$183,J$9,FALSE))),"")</f>
        <v>169559.30103213887</v>
      </c>
      <c r="K24" s="120">
        <f ca="1">IFERROR(IF((VLOOKUP($E24,'NEA Backsheet'!$D$5:$CB$183,K$9,FALSE))="","",(VLOOKUP($E24,'NEA Backsheet'!$D$5:$CB$183,K$9,FALSE))),"")</f>
        <v>168127.16201439319</v>
      </c>
      <c r="L24" s="121">
        <f ca="1">IFERROR(IF((VLOOKUP($E24,'NEA Backsheet'!$D$5:$CB$183,L$9,FALSE))="","",(VLOOKUP($E24,'NEA Backsheet'!$D$5:$CB$183,L$9,FALSE))),"")</f>
        <v>167732.57230687386</v>
      </c>
      <c r="M24" s="121">
        <f ca="1">IFERROR(IF((VLOOKUP($E24,'NEA Backsheet'!$D$5:$CB$183,M$9,FALSE))="","",(VLOOKUP($E24,'NEA Backsheet'!$D$5:$CB$183,M$9,FALSE))),"")</f>
        <v>173894.1278347573</v>
      </c>
      <c r="N24" s="123">
        <f ca="1">IFERROR(IF((VLOOKUP($E24,'NEA Backsheet'!$D$5:$CB$183,N$9,FALSE))="","",(VLOOKUP($E24,'NEA Backsheet'!$D$5:$CB$183,N$9,FALSE))),"")</f>
        <v>170916.43034733777</v>
      </c>
      <c r="O24" s="173">
        <f ca="1">IFERROR(IF((VLOOKUP($E24,'NEA Backsheet'!$D$5:$CB$183,O$9,FALSE))="","",(VLOOKUP($E24,'NEA Backsheet'!$D$5:$CB$183,O$9,FALSE))),"")</f>
        <v>174068.53167573776</v>
      </c>
      <c r="P24" s="122">
        <f ca="1">IFERROR(IF((VLOOKUP($E24,'NEA Backsheet'!$D$5:$CB$183,P$9,FALSE))="","",(VLOOKUP($E24,'NEA Backsheet'!$D$5:$CB$183,P$9,FALSE))),"")</f>
        <v>178091.40150925191</v>
      </c>
      <c r="Q24" s="123">
        <f ca="1">IFERROR(IF((VLOOKUP($E24,'NEA Backsheet'!$D$5:$CB$183,Q$9,FALSE))="","",(VLOOKUP($E24,'NEA Backsheet'!$D$5:$CB$183,Q$9,FALSE))),"")</f>
        <v>185837.13798627915</v>
      </c>
      <c r="R24" s="234">
        <f ca="1">IFERROR(IF((VLOOKUP($E24,'NEA Backsheet'!$D$5:$CB$183,R$9,FALSE))="","",(VLOOKUP($E24,'NEA Backsheet'!$D$5:$CB$183,R$9,FALSE))),"")</f>
        <v>182681.21378711448</v>
      </c>
    </row>
    <row r="25" spans="1:18"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IFERROR(IF((VLOOKUP($E25,'NEA Backsheet'!$D$5:$CB$183,G$9,FALSE))="","",(VLOOKUP($E25,'NEA Backsheet'!$D$5:$CB$183,G$9,FALSE))),"")</f>
        <v>158218.87169442658</v>
      </c>
      <c r="H25" s="121">
        <f ca="1">IFERROR(IF((VLOOKUP($E25,'NEA Backsheet'!$D$5:$CB$183,H$9,FALSE))="","",(VLOOKUP($E25,'NEA Backsheet'!$D$5:$CB$183,H$9,FALSE))),"")</f>
        <v>156953.73961719335</v>
      </c>
      <c r="I25" s="121">
        <f ca="1">IFERROR(IF((VLOOKUP($E25,'NEA Backsheet'!$D$5:$CB$183,I$9,FALSE))="","",(VLOOKUP($E25,'NEA Backsheet'!$D$5:$CB$183,I$9,FALSE))),"")</f>
        <v>163339.4485845248</v>
      </c>
      <c r="J25" s="122">
        <f ca="1">IFERROR(IF((VLOOKUP($E25,'NEA Backsheet'!$D$5:$CB$183,J$9,FALSE))="","",(VLOOKUP($E25,'NEA Backsheet'!$D$5:$CB$183,J$9,FALSE))),"")</f>
        <v>163176.65482455998</v>
      </c>
      <c r="K25" s="120">
        <f ca="1">IFERROR(IF((VLOOKUP($E25,'NEA Backsheet'!$D$5:$CB$183,K$9,FALSE))="","",(VLOOKUP($E25,'NEA Backsheet'!$D$5:$CB$183,K$9,FALSE))),"")</f>
        <v>162810.17727250504</v>
      </c>
      <c r="L25" s="121">
        <f ca="1">IFERROR(IF((VLOOKUP($E25,'NEA Backsheet'!$D$5:$CB$183,L$9,FALSE))="","",(VLOOKUP($E25,'NEA Backsheet'!$D$5:$CB$183,L$9,FALSE))),"")</f>
        <v>163871.45588722115</v>
      </c>
      <c r="M25" s="121">
        <f ca="1">IFERROR(IF((VLOOKUP($E25,'NEA Backsheet'!$D$5:$CB$183,M$9,FALSE))="","",(VLOOKUP($E25,'NEA Backsheet'!$D$5:$CB$183,M$9,FALSE))),"")</f>
        <v>169605.56218800141</v>
      </c>
      <c r="N25" s="123">
        <f ca="1">IFERROR(IF((VLOOKUP($E25,'NEA Backsheet'!$D$5:$CB$183,N$9,FALSE))="","",(VLOOKUP($E25,'NEA Backsheet'!$D$5:$CB$183,N$9,FALSE))),"")</f>
        <v>166948.79235019756</v>
      </c>
      <c r="O25" s="173">
        <f ca="1">IFERROR(IF((VLOOKUP($E25,'NEA Backsheet'!$D$5:$CB$183,O$9,FALSE))="","",(VLOOKUP($E25,'NEA Backsheet'!$D$5:$CB$183,O$9,FALSE))),"")</f>
        <v>165173.51588939872</v>
      </c>
      <c r="P25" s="122">
        <f ca="1">IFERROR(IF((VLOOKUP($E25,'NEA Backsheet'!$D$5:$CB$183,P$9,FALSE))="","",(VLOOKUP($E25,'NEA Backsheet'!$D$5:$CB$183,P$9,FALSE))),"")</f>
        <v>166436.18387924979</v>
      </c>
      <c r="Q25" s="123">
        <f ca="1">IFERROR(IF((VLOOKUP($E25,'NEA Backsheet'!$D$5:$CB$183,Q$9,FALSE))="","",(VLOOKUP($E25,'NEA Backsheet'!$D$5:$CB$183,Q$9,FALSE))),"")</f>
        <v>175916.72006615513</v>
      </c>
      <c r="R25" s="234">
        <f ca="1">IFERROR(IF((VLOOKUP($E25,'NEA Backsheet'!$D$5:$CB$183,R$9,FALSE))="","",(VLOOKUP($E25,'NEA Backsheet'!$D$5:$CB$183,R$9,FALSE))),"")</f>
        <v>174487.28612560296</v>
      </c>
    </row>
    <row r="26" spans="1:18"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IFERROR(IF((VLOOKUP($E26,'NEA Backsheet'!$D$5:$CB$183,G$9,FALSE))="","",(VLOOKUP($E26,'NEA Backsheet'!$D$5:$CB$183,G$9,FALSE))),"")</f>
        <v>195618.23454853601</v>
      </c>
      <c r="H26" s="121">
        <f ca="1">IFERROR(IF((VLOOKUP($E26,'NEA Backsheet'!$D$5:$CB$183,H$9,FALSE))="","",(VLOOKUP($E26,'NEA Backsheet'!$D$5:$CB$183,H$9,FALSE))),"")</f>
        <v>195861.15065862553</v>
      </c>
      <c r="I26" s="121">
        <f ca="1">IFERROR(IF((VLOOKUP($E26,'NEA Backsheet'!$D$5:$CB$183,I$9,FALSE))="","",(VLOOKUP($E26,'NEA Backsheet'!$D$5:$CB$183,I$9,FALSE))),"")</f>
        <v>203999.64646325729</v>
      </c>
      <c r="J26" s="122">
        <f ca="1">IFERROR(IF((VLOOKUP($E26,'NEA Backsheet'!$D$5:$CB$183,J$9,FALSE))="","",(VLOOKUP($E26,'NEA Backsheet'!$D$5:$CB$183,J$9,FALSE))),"")</f>
        <v>201832.58277665958</v>
      </c>
      <c r="K26" s="120">
        <f ca="1">IFERROR(IF((VLOOKUP($E26,'NEA Backsheet'!$D$5:$CB$183,K$9,FALSE))="","",(VLOOKUP($E26,'NEA Backsheet'!$D$5:$CB$183,K$9,FALSE))),"")</f>
        <v>205426.471275883</v>
      </c>
      <c r="L26" s="121">
        <f ca="1">IFERROR(IF((VLOOKUP($E26,'NEA Backsheet'!$D$5:$CB$183,L$9,FALSE))="","",(VLOOKUP($E26,'NEA Backsheet'!$D$5:$CB$183,L$9,FALSE))),"")</f>
        <v>205337.47754665386</v>
      </c>
      <c r="M26" s="121">
        <f ca="1">IFERROR(IF((VLOOKUP($E26,'NEA Backsheet'!$D$5:$CB$183,M$9,FALSE))="","",(VLOOKUP($E26,'NEA Backsheet'!$D$5:$CB$183,M$9,FALSE))),"")</f>
        <v>208417.55192262834</v>
      </c>
      <c r="N26" s="123">
        <f ca="1">IFERROR(IF((VLOOKUP($E26,'NEA Backsheet'!$D$5:$CB$183,N$9,FALSE))="","",(VLOOKUP($E26,'NEA Backsheet'!$D$5:$CB$183,N$9,FALSE))),"")</f>
        <v>203523.52431174574</v>
      </c>
      <c r="O26" s="173">
        <f ca="1">IFERROR(IF((VLOOKUP($E26,'NEA Backsheet'!$D$5:$CB$183,O$9,FALSE))="","",(VLOOKUP($E26,'NEA Backsheet'!$D$5:$CB$183,O$9,FALSE))),"")</f>
        <v>203878.8603805787</v>
      </c>
      <c r="P26" s="122">
        <f ca="1">IFERROR(IF((VLOOKUP($E26,'NEA Backsheet'!$D$5:$CB$183,P$9,FALSE))="","",(VLOOKUP($E26,'NEA Backsheet'!$D$5:$CB$183,P$9,FALSE))),"")</f>
        <v>205239.2684565107</v>
      </c>
      <c r="Q26" s="123">
        <f ca="1">IFERROR(IF((VLOOKUP($E26,'NEA Backsheet'!$D$5:$CB$183,Q$9,FALSE))="","",(VLOOKUP($E26,'NEA Backsheet'!$D$5:$CB$183,Q$9,FALSE))),"")</f>
        <v>216115.69108257603</v>
      </c>
      <c r="R26" s="234">
        <f ca="1">IFERROR(IF((VLOOKUP($E26,'NEA Backsheet'!$D$5:$CB$183,R$9,FALSE))="","",(VLOOKUP($E26,'NEA Backsheet'!$D$5:$CB$183,R$9,FALSE))),"")</f>
        <v>211287.64059447113</v>
      </c>
    </row>
    <row r="27" spans="1:18"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IFERROR(IF((VLOOKUP($E27,'NEA Backsheet'!$D$5:$CB$183,G$9,FALSE))="","",(VLOOKUP($E27,'NEA Backsheet'!$D$5:$CB$183,G$9,FALSE))),"")</f>
        <v>226272.57026489609</v>
      </c>
      <c r="H27" s="121">
        <f ca="1">IFERROR(IF((VLOOKUP($E27,'NEA Backsheet'!$D$5:$CB$183,H$9,FALSE))="","",(VLOOKUP($E27,'NEA Backsheet'!$D$5:$CB$183,H$9,FALSE))),"")</f>
        <v>223741.62655175617</v>
      </c>
      <c r="I27" s="121">
        <f ca="1">IFERROR(IF((VLOOKUP($E27,'NEA Backsheet'!$D$5:$CB$183,I$9,FALSE))="","",(VLOOKUP($E27,'NEA Backsheet'!$D$5:$CB$183,I$9,FALSE))),"")</f>
        <v>232618.40322859481</v>
      </c>
      <c r="J27" s="122">
        <f ca="1">IFERROR(IF((VLOOKUP($E27,'NEA Backsheet'!$D$5:$CB$183,J$9,FALSE))="","",(VLOOKUP($E27,'NEA Backsheet'!$D$5:$CB$183,J$9,FALSE))),"")</f>
        <v>231692.94906559546</v>
      </c>
      <c r="K27" s="120">
        <f ca="1">IFERROR(IF((VLOOKUP($E27,'NEA Backsheet'!$D$5:$CB$183,K$9,FALSE))="","",(VLOOKUP($E27,'NEA Backsheet'!$D$5:$CB$183,K$9,FALSE))),"")</f>
        <v>227910.6585695369</v>
      </c>
      <c r="L27" s="121">
        <f ca="1">IFERROR(IF((VLOOKUP($E27,'NEA Backsheet'!$D$5:$CB$183,L$9,FALSE))="","",(VLOOKUP($E27,'NEA Backsheet'!$D$5:$CB$183,L$9,FALSE))),"")</f>
        <v>227605.95207875277</v>
      </c>
      <c r="M27" s="121">
        <f ca="1">IFERROR(IF((VLOOKUP($E27,'NEA Backsheet'!$D$5:$CB$183,M$9,FALSE))="","",(VLOOKUP($E27,'NEA Backsheet'!$D$5:$CB$183,M$9,FALSE))),"")</f>
        <v>234624.12087971185</v>
      </c>
      <c r="N27" s="123">
        <f ca="1">IFERROR(IF((VLOOKUP($E27,'NEA Backsheet'!$D$5:$CB$183,N$9,FALSE))="","",(VLOOKUP($E27,'NEA Backsheet'!$D$5:$CB$183,N$9,FALSE))),"")</f>
        <v>229849.4181613448</v>
      </c>
      <c r="O27" s="173">
        <f ca="1">IFERROR(IF((VLOOKUP($E27,'NEA Backsheet'!$D$5:$CB$183,O$9,FALSE))="","",(VLOOKUP($E27,'NEA Backsheet'!$D$5:$CB$183,O$9,FALSE))),"")</f>
        <v>235852.37325292401</v>
      </c>
      <c r="P27" s="122">
        <f ca="1">IFERROR(IF((VLOOKUP($E27,'NEA Backsheet'!$D$5:$CB$183,P$9,FALSE))="","",(VLOOKUP($E27,'NEA Backsheet'!$D$5:$CB$183,P$9,FALSE))),"")</f>
        <v>234032.18380011737</v>
      </c>
      <c r="Q27" s="123">
        <f ca="1">IFERROR(IF((VLOOKUP($E27,'NEA Backsheet'!$D$5:$CB$183,Q$9,FALSE))="","",(VLOOKUP($E27,'NEA Backsheet'!$D$5:$CB$183,Q$9,FALSE))),"")</f>
        <v>247161.31397460727</v>
      </c>
      <c r="R27" s="234">
        <f ca="1">IFERROR(IF((VLOOKUP($E27,'NEA Backsheet'!$D$5:$CB$183,R$9,FALSE))="","",(VLOOKUP($E27,'NEA Backsheet'!$D$5:$CB$183,R$9,FALSE))),"")</f>
        <v>246830.1822078375</v>
      </c>
    </row>
    <row r="28" spans="1:18"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IFERROR(IF((VLOOKUP($E28,'NEA Backsheet'!$D$5:$CB$183,G$9,FALSE))="","",(VLOOKUP($E28,'NEA Backsheet'!$D$5:$CB$183,G$9,FALSE))),"")</f>
        <v>147252.14677253723</v>
      </c>
      <c r="H28" s="121">
        <f ca="1">IFERROR(IF((VLOOKUP($E28,'NEA Backsheet'!$D$5:$CB$183,H$9,FALSE))="","",(VLOOKUP($E28,'NEA Backsheet'!$D$5:$CB$183,H$9,FALSE))),"")</f>
        <v>146804.45920899432</v>
      </c>
      <c r="I28" s="121">
        <f ca="1">IFERROR(IF((VLOOKUP($E28,'NEA Backsheet'!$D$5:$CB$183,I$9,FALSE))="","",(VLOOKUP($E28,'NEA Backsheet'!$D$5:$CB$183,I$9,FALSE))),"")</f>
        <v>156307.86702170936</v>
      </c>
      <c r="J28" s="122">
        <f ca="1">IFERROR(IF((VLOOKUP($E28,'NEA Backsheet'!$D$5:$CB$183,J$9,FALSE))="","",(VLOOKUP($E28,'NEA Backsheet'!$D$5:$CB$183,J$9,FALSE))),"")</f>
        <v>156661.28596825636</v>
      </c>
      <c r="K28" s="120">
        <f ca="1">IFERROR(IF((VLOOKUP($E28,'NEA Backsheet'!$D$5:$CB$183,K$9,FALSE))="","",(VLOOKUP($E28,'NEA Backsheet'!$D$5:$CB$183,K$9,FALSE))),"")</f>
        <v>150191.72879585001</v>
      </c>
      <c r="L28" s="121">
        <f ca="1">IFERROR(IF((VLOOKUP($E28,'NEA Backsheet'!$D$5:$CB$183,L$9,FALSE))="","",(VLOOKUP($E28,'NEA Backsheet'!$D$5:$CB$183,L$9,FALSE))),"")</f>
        <v>151215.75623906957</v>
      </c>
      <c r="M28" s="121">
        <f ca="1">IFERROR(IF((VLOOKUP($E28,'NEA Backsheet'!$D$5:$CB$183,M$9,FALSE))="","",(VLOOKUP($E28,'NEA Backsheet'!$D$5:$CB$183,M$9,FALSE))),"")</f>
        <v>157627.14289442162</v>
      </c>
      <c r="N28" s="123">
        <f ca="1">IFERROR(IF((VLOOKUP($E28,'NEA Backsheet'!$D$5:$CB$183,N$9,FALSE))="","",(VLOOKUP($E28,'NEA Backsheet'!$D$5:$CB$183,N$9,FALSE))),"")</f>
        <v>154076.73870762056</v>
      </c>
      <c r="O28" s="173">
        <f ca="1">IFERROR(IF((VLOOKUP($E28,'NEA Backsheet'!$D$5:$CB$183,O$9,FALSE))="","",(VLOOKUP($E28,'NEA Backsheet'!$D$5:$CB$183,O$9,FALSE))),"")</f>
        <v>155671.09728694122</v>
      </c>
      <c r="P28" s="122">
        <f ca="1">IFERROR(IF((VLOOKUP($E28,'NEA Backsheet'!$D$5:$CB$183,P$9,FALSE))="","",(VLOOKUP($E28,'NEA Backsheet'!$D$5:$CB$183,P$9,FALSE))),"")</f>
        <v>154063.51220709621</v>
      </c>
      <c r="Q28" s="123">
        <f ca="1">IFERROR(IF((VLOOKUP($E28,'NEA Backsheet'!$D$5:$CB$183,Q$9,FALSE))="","",(VLOOKUP($E28,'NEA Backsheet'!$D$5:$CB$183,Q$9,FALSE))),"")</f>
        <v>164968.28435285101</v>
      </c>
      <c r="R28" s="234">
        <f ca="1">IFERROR(IF((VLOOKUP($E28,'NEA Backsheet'!$D$5:$CB$183,R$9,FALSE))="","",(VLOOKUP($E28,'NEA Backsheet'!$D$5:$CB$183,R$9,FALSE))),"")</f>
        <v>162583.75721632876</v>
      </c>
    </row>
    <row r="29" spans="1:18"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IFERROR(IF((VLOOKUP($E29,'NEA Backsheet'!$D$5:$CB$183,G$9,FALSE))="","",(VLOOKUP($E29,'NEA Backsheet'!$D$5:$CB$183,G$9,FALSE))),"")</f>
        <v>151590.41355235325</v>
      </c>
      <c r="H29" s="121">
        <f ca="1">IFERROR(IF((VLOOKUP($E29,'NEA Backsheet'!$D$5:$CB$183,H$9,FALSE))="","",(VLOOKUP($E29,'NEA Backsheet'!$D$5:$CB$183,H$9,FALSE))),"")</f>
        <v>149102.76910458267</v>
      </c>
      <c r="I29" s="121">
        <f ca="1">IFERROR(IF((VLOOKUP($E29,'NEA Backsheet'!$D$5:$CB$183,I$9,FALSE))="","",(VLOOKUP($E29,'NEA Backsheet'!$D$5:$CB$183,I$9,FALSE))),"")</f>
        <v>156318.11746919074</v>
      </c>
      <c r="J29" s="122">
        <f ca="1">IFERROR(IF((VLOOKUP($E29,'NEA Backsheet'!$D$5:$CB$183,J$9,FALSE))="","",(VLOOKUP($E29,'NEA Backsheet'!$D$5:$CB$183,J$9,FALSE))),"")</f>
        <v>155424.3892964104</v>
      </c>
      <c r="K29" s="120">
        <f ca="1">IFERROR(IF((VLOOKUP($E29,'NEA Backsheet'!$D$5:$CB$183,K$9,FALSE))="","",(VLOOKUP($E29,'NEA Backsheet'!$D$5:$CB$183,K$9,FALSE))),"")</f>
        <v>154871.91052177694</v>
      </c>
      <c r="L29" s="121">
        <f ca="1">IFERROR(IF((VLOOKUP($E29,'NEA Backsheet'!$D$5:$CB$183,L$9,FALSE))="","",(VLOOKUP($E29,'NEA Backsheet'!$D$5:$CB$183,L$9,FALSE))),"")</f>
        <v>153060.32579875266</v>
      </c>
      <c r="M29" s="121">
        <f ca="1">IFERROR(IF((VLOOKUP($E29,'NEA Backsheet'!$D$5:$CB$183,M$9,FALSE))="","",(VLOOKUP($E29,'NEA Backsheet'!$D$5:$CB$183,M$9,FALSE))),"")</f>
        <v>156695.63168103131</v>
      </c>
      <c r="N29" s="123">
        <f ca="1">IFERROR(IF((VLOOKUP($E29,'NEA Backsheet'!$D$5:$CB$183,N$9,FALSE))="","",(VLOOKUP($E29,'NEA Backsheet'!$D$5:$CB$183,N$9,FALSE))),"")</f>
        <v>157359.39447800574</v>
      </c>
      <c r="O29" s="173">
        <f ca="1">IFERROR(IF((VLOOKUP($E29,'NEA Backsheet'!$D$5:$CB$183,O$9,FALSE))="","",(VLOOKUP($E29,'NEA Backsheet'!$D$5:$CB$183,O$9,FALSE))),"")</f>
        <v>155982.86817547062</v>
      </c>
      <c r="P29" s="122">
        <f ca="1">IFERROR(IF((VLOOKUP($E29,'NEA Backsheet'!$D$5:$CB$183,P$9,FALSE))="","",(VLOOKUP($E29,'NEA Backsheet'!$D$5:$CB$183,P$9,FALSE))),"")</f>
        <v>153923.79029510653</v>
      </c>
      <c r="Q29" s="123">
        <f ca="1">IFERROR(IF((VLOOKUP($E29,'NEA Backsheet'!$D$5:$CB$183,Q$9,FALSE))="","",(VLOOKUP($E29,'NEA Backsheet'!$D$5:$CB$183,Q$9,FALSE))),"")</f>
        <v>160534.51587478654</v>
      </c>
      <c r="R29" s="234">
        <f ca="1">IFERROR(IF((VLOOKUP($E29,'NEA Backsheet'!$D$5:$CB$183,R$9,FALSE))="","",(VLOOKUP($E29,'NEA Backsheet'!$D$5:$CB$183,R$9,FALSE))),"")</f>
        <v>158810.57596968469</v>
      </c>
    </row>
    <row r="30" spans="1:18"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IFERROR(IF((VLOOKUP($E30,'NEA Backsheet'!$D$5:$CB$183,G$9,FALSE))="","",(VLOOKUP($E30,'NEA Backsheet'!$D$5:$CB$183,G$9,FALSE))),"")</f>
        <v>94295.64368618856</v>
      </c>
      <c r="H30" s="121">
        <f ca="1">IFERROR(IF((VLOOKUP($E30,'NEA Backsheet'!$D$5:$CB$183,H$9,FALSE))="","",(VLOOKUP($E30,'NEA Backsheet'!$D$5:$CB$183,H$9,FALSE))),"")</f>
        <v>94332.524227430695</v>
      </c>
      <c r="I30" s="121">
        <f ca="1">IFERROR(IF((VLOOKUP($E30,'NEA Backsheet'!$D$5:$CB$183,I$9,FALSE))="","",(VLOOKUP($E30,'NEA Backsheet'!$D$5:$CB$183,I$9,FALSE))),"")</f>
        <v>100119.72692139035</v>
      </c>
      <c r="J30" s="122">
        <f ca="1">IFERROR(IF((VLOOKUP($E30,'NEA Backsheet'!$D$5:$CB$183,J$9,FALSE))="","",(VLOOKUP($E30,'NEA Backsheet'!$D$5:$CB$183,J$9,FALSE))),"")</f>
        <v>99252.181728890966</v>
      </c>
      <c r="K30" s="120">
        <f ca="1">IFERROR(IF((VLOOKUP($E30,'NEA Backsheet'!$D$5:$CB$183,K$9,FALSE))="","",(VLOOKUP($E30,'NEA Backsheet'!$D$5:$CB$183,K$9,FALSE))),"")</f>
        <v>97929.685594642418</v>
      </c>
      <c r="L30" s="121">
        <f ca="1">IFERROR(IF((VLOOKUP($E30,'NEA Backsheet'!$D$5:$CB$183,L$9,FALSE))="","",(VLOOKUP($E30,'NEA Backsheet'!$D$5:$CB$183,L$9,FALSE))),"")</f>
        <v>97421.203468053383</v>
      </c>
      <c r="M30" s="121">
        <f ca="1">IFERROR(IF((VLOOKUP($E30,'NEA Backsheet'!$D$5:$CB$183,M$9,FALSE))="","",(VLOOKUP($E30,'NEA Backsheet'!$D$5:$CB$183,M$9,FALSE))),"")</f>
        <v>100630.26607651947</v>
      </c>
      <c r="N30" s="123">
        <f ca="1">IFERROR(IF((VLOOKUP($E30,'NEA Backsheet'!$D$5:$CB$183,N$9,FALSE))="","",(VLOOKUP($E30,'NEA Backsheet'!$D$5:$CB$183,N$9,FALSE))),"")</f>
        <v>99035.238967163939</v>
      </c>
      <c r="O30" s="173">
        <f ca="1">IFERROR(IF((VLOOKUP($E30,'NEA Backsheet'!$D$5:$CB$183,O$9,FALSE))="","",(VLOOKUP($E30,'NEA Backsheet'!$D$5:$CB$183,O$9,FALSE))),"")</f>
        <v>98620.266063652525</v>
      </c>
      <c r="P30" s="122">
        <f ca="1">IFERROR(IF((VLOOKUP($E30,'NEA Backsheet'!$D$5:$CB$183,P$9,FALSE))="","",(VLOOKUP($E30,'NEA Backsheet'!$D$5:$CB$183,P$9,FALSE))),"")</f>
        <v>97558.853256409144</v>
      </c>
      <c r="Q30" s="123">
        <f ca="1">IFERROR(IF((VLOOKUP($E30,'NEA Backsheet'!$D$5:$CB$183,Q$9,FALSE))="","",(VLOOKUP($E30,'NEA Backsheet'!$D$5:$CB$183,Q$9,FALSE))),"")</f>
        <v>103574.68486480077</v>
      </c>
      <c r="R30" s="234">
        <f ca="1">IFERROR(IF((VLOOKUP($E30,'NEA Backsheet'!$D$5:$CB$183,R$9,FALSE))="","",(VLOOKUP($E30,'NEA Backsheet'!$D$5:$CB$183,R$9,FALSE))),"")</f>
        <v>104169.22905091316</v>
      </c>
    </row>
    <row r="31" spans="1:18"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IFERROR(IF((VLOOKUP($E31,'NEA Backsheet'!$D$5:$CB$183,G$9,FALSE))="","",(VLOOKUP($E31,'NEA Backsheet'!$D$5:$CB$183,G$9,FALSE))),"")</f>
        <v>81902.11171575998</v>
      </c>
      <c r="H31" s="121">
        <f ca="1">IFERROR(IF((VLOOKUP($E31,'NEA Backsheet'!$D$5:$CB$183,H$9,FALSE))="","",(VLOOKUP($E31,'NEA Backsheet'!$D$5:$CB$183,H$9,FALSE))),"")</f>
        <v>82194.754970344351</v>
      </c>
      <c r="I31" s="121">
        <f ca="1">IFERROR(IF((VLOOKUP($E31,'NEA Backsheet'!$D$5:$CB$183,I$9,FALSE))="","",(VLOOKUP($E31,'NEA Backsheet'!$D$5:$CB$183,I$9,FALSE))),"")</f>
        <v>85857.969460205437</v>
      </c>
      <c r="J31" s="122">
        <f ca="1">IFERROR(IF((VLOOKUP($E31,'NEA Backsheet'!$D$5:$CB$183,J$9,FALSE))="","",(VLOOKUP($E31,'NEA Backsheet'!$D$5:$CB$183,J$9,FALSE))),"")</f>
        <v>85427.13220634048</v>
      </c>
      <c r="K31" s="120">
        <f ca="1">IFERROR(IF((VLOOKUP($E31,'NEA Backsheet'!$D$5:$CB$183,K$9,FALSE))="","",(VLOOKUP($E31,'NEA Backsheet'!$D$5:$CB$183,K$9,FALSE))),"")</f>
        <v>84735.060975471031</v>
      </c>
      <c r="L31" s="121">
        <f ca="1">IFERROR(IF((VLOOKUP($E31,'NEA Backsheet'!$D$5:$CB$183,L$9,FALSE))="","",(VLOOKUP($E31,'NEA Backsheet'!$D$5:$CB$183,L$9,FALSE))),"")</f>
        <v>85410.060196612743</v>
      </c>
      <c r="M31" s="121">
        <f ca="1">IFERROR(IF((VLOOKUP($E31,'NEA Backsheet'!$D$5:$CB$183,M$9,FALSE))="","",(VLOOKUP($E31,'NEA Backsheet'!$D$5:$CB$183,M$9,FALSE))),"")</f>
        <v>87292.083027553934</v>
      </c>
      <c r="N31" s="123">
        <f ca="1">IFERROR(IF((VLOOKUP($E31,'NEA Backsheet'!$D$5:$CB$183,N$9,FALSE))="","",(VLOOKUP($E31,'NEA Backsheet'!$D$5:$CB$183,N$9,FALSE))),"")</f>
        <v>87182.717592350455</v>
      </c>
      <c r="O31" s="173">
        <f ca="1">IFERROR(IF((VLOOKUP($E31,'NEA Backsheet'!$D$5:$CB$183,O$9,FALSE))="","",(VLOOKUP($E31,'NEA Backsheet'!$D$5:$CB$183,O$9,FALSE))),"")</f>
        <v>87548.682505147328</v>
      </c>
      <c r="P31" s="122">
        <f ca="1">IFERROR(IF((VLOOKUP($E31,'NEA Backsheet'!$D$5:$CB$183,P$9,FALSE))="","",(VLOOKUP($E31,'NEA Backsheet'!$D$5:$CB$183,P$9,FALSE))),"")</f>
        <v>88772.481528102246</v>
      </c>
      <c r="Q31" s="123">
        <f ca="1">IFERROR(IF((VLOOKUP($E31,'NEA Backsheet'!$D$5:$CB$183,Q$9,FALSE))="","",(VLOOKUP($E31,'NEA Backsheet'!$D$5:$CB$183,Q$9,FALSE))),"")</f>
        <v>91983.850048793145</v>
      </c>
      <c r="R31" s="234">
        <f ca="1">IFERROR(IF((VLOOKUP($E31,'NEA Backsheet'!$D$5:$CB$183,R$9,FALSE))="","",(VLOOKUP($E31,'NEA Backsheet'!$D$5:$CB$183,R$9,FALSE))),"")</f>
        <v>91764.296115408855</v>
      </c>
    </row>
    <row r="32" spans="1:18"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IFERROR(IF((VLOOKUP($E32,'NEA Backsheet'!$D$5:$CB$183,G$9,FALSE))="","",(VLOOKUP($E32,'NEA Backsheet'!$D$5:$CB$183,G$9,FALSE))),"")</f>
        <v>84229.622503056205</v>
      </c>
      <c r="H32" s="121">
        <f ca="1">IFERROR(IF((VLOOKUP($E32,'NEA Backsheet'!$D$5:$CB$183,H$9,FALSE))="","",(VLOOKUP($E32,'NEA Backsheet'!$D$5:$CB$183,H$9,FALSE))),"")</f>
        <v>85858.807605063776</v>
      </c>
      <c r="I32" s="121">
        <f ca="1">IFERROR(IF((VLOOKUP($E32,'NEA Backsheet'!$D$5:$CB$183,I$9,FALSE))="","",(VLOOKUP($E32,'NEA Backsheet'!$D$5:$CB$183,I$9,FALSE))),"")</f>
        <v>92979.133733570299</v>
      </c>
      <c r="J32" s="122">
        <f ca="1">IFERROR(IF((VLOOKUP($E32,'NEA Backsheet'!$D$5:$CB$183,J$9,FALSE))="","",(VLOOKUP($E32,'NEA Backsheet'!$D$5:$CB$183,J$9,FALSE))),"")</f>
        <v>88084.666401160925</v>
      </c>
      <c r="K32" s="120">
        <f ca="1">IFERROR(IF((VLOOKUP($E32,'NEA Backsheet'!$D$5:$CB$183,K$9,FALSE))="","",(VLOOKUP($E32,'NEA Backsheet'!$D$5:$CB$183,K$9,FALSE))),"")</f>
        <v>87715.328461864119</v>
      </c>
      <c r="L32" s="121">
        <f ca="1">IFERROR(IF((VLOOKUP($E32,'NEA Backsheet'!$D$5:$CB$183,L$9,FALSE))="","",(VLOOKUP($E32,'NEA Backsheet'!$D$5:$CB$183,L$9,FALSE))),"")</f>
        <v>86740.562510854797</v>
      </c>
      <c r="M32" s="121">
        <f ca="1">IFERROR(IF((VLOOKUP($E32,'NEA Backsheet'!$D$5:$CB$183,M$9,FALSE))="","",(VLOOKUP($E32,'NEA Backsheet'!$D$5:$CB$183,M$9,FALSE))),"")</f>
        <v>91076.405114197914</v>
      </c>
      <c r="N32" s="123">
        <f ca="1">IFERROR(IF((VLOOKUP($E32,'NEA Backsheet'!$D$5:$CB$183,N$9,FALSE))="","",(VLOOKUP($E32,'NEA Backsheet'!$D$5:$CB$183,N$9,FALSE))),"")</f>
        <v>86736.113712759456</v>
      </c>
      <c r="O32" s="173">
        <f ca="1">IFERROR(IF((VLOOKUP($E32,'NEA Backsheet'!$D$5:$CB$183,O$9,FALSE))="","",(VLOOKUP($E32,'NEA Backsheet'!$D$5:$CB$183,O$9,FALSE))),"")</f>
        <v>92747.625525136944</v>
      </c>
      <c r="P32" s="122">
        <f ca="1">IFERROR(IF((VLOOKUP($E32,'NEA Backsheet'!$D$5:$CB$183,P$9,FALSE))="","",(VLOOKUP($E32,'NEA Backsheet'!$D$5:$CB$183,P$9,FALSE))),"")</f>
        <v>90618.010754968389</v>
      </c>
      <c r="Q32" s="123">
        <f ca="1">IFERROR(IF((VLOOKUP($E32,'NEA Backsheet'!$D$5:$CB$183,Q$9,FALSE))="","",(VLOOKUP($E32,'NEA Backsheet'!$D$5:$CB$183,Q$9,FALSE))),"")</f>
        <v>94434.921281326417</v>
      </c>
      <c r="R32" s="234">
        <f ca="1">IFERROR(IF((VLOOKUP($E32,'NEA Backsheet'!$D$5:$CB$183,R$9,FALSE))="","",(VLOOKUP($E32,'NEA Backsheet'!$D$5:$CB$183,R$9,FALSE))),"")</f>
        <v>94043.171121419786</v>
      </c>
    </row>
    <row r="33" spans="1:18"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IFERROR(IF((VLOOKUP($E33,'NEA Backsheet'!$D$5:$CB$183,G$9,FALSE))="","",(VLOOKUP($E33,'NEA Backsheet'!$D$5:$CB$183,G$9,FALSE))),"")</f>
        <v>42286.954353114743</v>
      </c>
      <c r="H33" s="121">
        <f ca="1">IFERROR(IF((VLOOKUP($E33,'NEA Backsheet'!$D$5:$CB$183,H$9,FALSE))="","",(VLOOKUP($E33,'NEA Backsheet'!$D$5:$CB$183,H$9,FALSE))),"")</f>
        <v>41888.655818686413</v>
      </c>
      <c r="I33" s="121">
        <f ca="1">IFERROR(IF((VLOOKUP($E33,'NEA Backsheet'!$D$5:$CB$183,I$9,FALSE))="","",(VLOOKUP($E33,'NEA Backsheet'!$D$5:$CB$183,I$9,FALSE))),"")</f>
        <v>46539.228682875037</v>
      </c>
      <c r="J33" s="122">
        <f ca="1">IFERROR(IF((VLOOKUP($E33,'NEA Backsheet'!$D$5:$CB$183,J$9,FALSE))="","",(VLOOKUP($E33,'NEA Backsheet'!$D$5:$CB$183,J$9,FALSE))),"")</f>
        <v>45131.715357911176</v>
      </c>
      <c r="K33" s="120">
        <f ca="1">IFERROR(IF((VLOOKUP($E33,'NEA Backsheet'!$D$5:$CB$183,K$9,FALSE))="","",(VLOOKUP($E33,'NEA Backsheet'!$D$5:$CB$183,K$9,FALSE))),"")</f>
        <v>43048.674476773114</v>
      </c>
      <c r="L33" s="121">
        <f ca="1">IFERROR(IF((VLOOKUP($E33,'NEA Backsheet'!$D$5:$CB$183,L$9,FALSE))="","",(VLOOKUP($E33,'NEA Backsheet'!$D$5:$CB$183,L$9,FALSE))),"")</f>
        <v>42003.345045659808</v>
      </c>
      <c r="M33" s="121">
        <f ca="1">IFERROR(IF((VLOOKUP($E33,'NEA Backsheet'!$D$5:$CB$183,M$9,FALSE))="","",(VLOOKUP($E33,'NEA Backsheet'!$D$5:$CB$183,M$9,FALSE))),"")</f>
        <v>45353.537878206203</v>
      </c>
      <c r="N33" s="123">
        <f ca="1">IFERROR(IF((VLOOKUP($E33,'NEA Backsheet'!$D$5:$CB$183,N$9,FALSE))="","",(VLOOKUP($E33,'NEA Backsheet'!$D$5:$CB$183,N$9,FALSE))),"")</f>
        <v>44269.052318755341</v>
      </c>
      <c r="O33" s="173">
        <f ca="1">IFERROR(IF((VLOOKUP($E33,'NEA Backsheet'!$D$5:$CB$183,O$9,FALSE))="","",(VLOOKUP($E33,'NEA Backsheet'!$D$5:$CB$183,O$9,FALSE))),"")</f>
        <v>44983.733187832506</v>
      </c>
      <c r="P33" s="122">
        <f ca="1">IFERROR(IF((VLOOKUP($E33,'NEA Backsheet'!$D$5:$CB$183,P$9,FALSE))="","",(VLOOKUP($E33,'NEA Backsheet'!$D$5:$CB$183,P$9,FALSE))),"")</f>
        <v>44127.659775780099</v>
      </c>
      <c r="Q33" s="123">
        <f ca="1">IFERROR(IF((VLOOKUP($E33,'NEA Backsheet'!$D$5:$CB$183,Q$9,FALSE))="","",(VLOOKUP($E33,'NEA Backsheet'!$D$5:$CB$183,Q$9,FALSE))),"")</f>
        <v>48963.953568292593</v>
      </c>
      <c r="R33" s="234">
        <f ca="1">IFERROR(IF((VLOOKUP($E33,'NEA Backsheet'!$D$5:$CB$183,R$9,FALSE))="","",(VLOOKUP($E33,'NEA Backsheet'!$D$5:$CB$183,R$9,FALSE))),"")</f>
        <v>48478.702562190127</v>
      </c>
    </row>
    <row r="34" spans="1:18"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IFERROR(IF((VLOOKUP($E34,'NEA Backsheet'!$D$5:$CB$183,G$9,FALSE))="","",(VLOOKUP($E34,'NEA Backsheet'!$D$5:$CB$183,G$9,FALSE))),"")</f>
        <v>103202.02511909766</v>
      </c>
      <c r="H34" s="121">
        <f ca="1">IFERROR(IF((VLOOKUP($E34,'NEA Backsheet'!$D$5:$CB$183,H$9,FALSE))="","",(VLOOKUP($E34,'NEA Backsheet'!$D$5:$CB$183,H$9,FALSE))),"")</f>
        <v>101128.0687566751</v>
      </c>
      <c r="I34" s="121">
        <f ca="1">IFERROR(IF((VLOOKUP($E34,'NEA Backsheet'!$D$5:$CB$183,I$9,FALSE))="","",(VLOOKUP($E34,'NEA Backsheet'!$D$5:$CB$183,I$9,FALSE))),"")</f>
        <v>105630.43890313103</v>
      </c>
      <c r="J34" s="122">
        <f ca="1">IFERROR(IF((VLOOKUP($E34,'NEA Backsheet'!$D$5:$CB$183,J$9,FALSE))="","",(VLOOKUP($E34,'NEA Backsheet'!$D$5:$CB$183,J$9,FALSE))),"")</f>
        <v>107040.34716883609</v>
      </c>
      <c r="K34" s="120">
        <f ca="1">IFERROR(IF((VLOOKUP($E34,'NEA Backsheet'!$D$5:$CB$183,K$9,FALSE))="","",(VLOOKUP($E34,'NEA Backsheet'!$D$5:$CB$183,K$9,FALSE))),"")</f>
        <v>104300.99651720702</v>
      </c>
      <c r="L34" s="121">
        <f ca="1">IFERROR(IF((VLOOKUP($E34,'NEA Backsheet'!$D$5:$CB$183,L$9,FALSE))="","",(VLOOKUP($E34,'NEA Backsheet'!$D$5:$CB$183,L$9,FALSE))),"")</f>
        <v>104161.89258051128</v>
      </c>
      <c r="M34" s="121">
        <f ca="1">IFERROR(IF((VLOOKUP($E34,'NEA Backsheet'!$D$5:$CB$183,M$9,FALSE))="","",(VLOOKUP($E34,'NEA Backsheet'!$D$5:$CB$183,M$9,FALSE))),"")</f>
        <v>106877.31326162395</v>
      </c>
      <c r="N34" s="123">
        <f ca="1">IFERROR(IF((VLOOKUP($E34,'NEA Backsheet'!$D$5:$CB$183,N$9,FALSE))="","",(VLOOKUP($E34,'NEA Backsheet'!$D$5:$CB$183,N$9,FALSE))),"")</f>
        <v>105765.09176972401</v>
      </c>
      <c r="O34" s="173">
        <f ca="1">IFERROR(IF((VLOOKUP($E34,'NEA Backsheet'!$D$5:$CB$183,O$9,FALSE))="","",(VLOOKUP($E34,'NEA Backsheet'!$D$5:$CB$183,O$9,FALSE))),"")</f>
        <v>108488.11304957976</v>
      </c>
      <c r="P34" s="122">
        <f ca="1">IFERROR(IF((VLOOKUP($E34,'NEA Backsheet'!$D$5:$CB$183,P$9,FALSE))="","",(VLOOKUP($E34,'NEA Backsheet'!$D$5:$CB$183,P$9,FALSE))),"")</f>
        <v>110288.80435545556</v>
      </c>
      <c r="Q34" s="123">
        <f ca="1">IFERROR(IF((VLOOKUP($E34,'NEA Backsheet'!$D$5:$CB$183,Q$9,FALSE))="","",(VLOOKUP($E34,'NEA Backsheet'!$D$5:$CB$183,Q$9,FALSE))),"")</f>
        <v>116675.77200582181</v>
      </c>
      <c r="R34" s="234">
        <f ca="1">IFERROR(IF((VLOOKUP($E34,'NEA Backsheet'!$D$5:$CB$183,R$9,FALSE))="","",(VLOOKUP($E34,'NEA Backsheet'!$D$5:$CB$183,R$9,FALSE))),"")</f>
        <v>116863.71142745804</v>
      </c>
    </row>
    <row r="35" spans="1:18"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IFERROR(IF((VLOOKUP($E35,'NEA Backsheet'!$D$5:$CB$183,G$9,FALSE))="","",(VLOOKUP($E35,'NEA Backsheet'!$D$5:$CB$183,G$9,FALSE))),"")</f>
        <v>120115.95146565694</v>
      </c>
      <c r="H35" s="121">
        <f ca="1">IFERROR(IF((VLOOKUP($E35,'NEA Backsheet'!$D$5:$CB$183,H$9,FALSE))="","",(VLOOKUP($E35,'NEA Backsheet'!$D$5:$CB$183,H$9,FALSE))),"")</f>
        <v>117626.40878024149</v>
      </c>
      <c r="I35" s="121">
        <f ca="1">IFERROR(IF((VLOOKUP($E35,'NEA Backsheet'!$D$5:$CB$183,I$9,FALSE))="","",(VLOOKUP($E35,'NEA Backsheet'!$D$5:$CB$183,I$9,FALSE))),"")</f>
        <v>120689.09777097963</v>
      </c>
      <c r="J35" s="122">
        <f ca="1">IFERROR(IF((VLOOKUP($E35,'NEA Backsheet'!$D$5:$CB$183,J$9,FALSE))="","",(VLOOKUP($E35,'NEA Backsheet'!$D$5:$CB$183,J$9,FALSE))),"")</f>
        <v>121084.7336889663</v>
      </c>
      <c r="K35" s="120">
        <f ca="1">IFERROR(IF((VLOOKUP($E35,'NEA Backsheet'!$D$5:$CB$183,K$9,FALSE))="","",(VLOOKUP($E35,'NEA Backsheet'!$D$5:$CB$183,K$9,FALSE))),"")</f>
        <v>121311.08437672775</v>
      </c>
      <c r="L35" s="121">
        <f ca="1">IFERROR(IF((VLOOKUP($E35,'NEA Backsheet'!$D$5:$CB$183,L$9,FALSE))="","",(VLOOKUP($E35,'NEA Backsheet'!$D$5:$CB$183,L$9,FALSE))),"")</f>
        <v>120732.37131972032</v>
      </c>
      <c r="M35" s="121">
        <f ca="1">IFERROR(IF((VLOOKUP($E35,'NEA Backsheet'!$D$5:$CB$183,M$9,FALSE))="","",(VLOOKUP($E35,'NEA Backsheet'!$D$5:$CB$183,M$9,FALSE))),"")</f>
        <v>125987.21117511576</v>
      </c>
      <c r="N35" s="123">
        <f ca="1">IFERROR(IF((VLOOKUP($E35,'NEA Backsheet'!$D$5:$CB$183,N$9,FALSE))="","",(VLOOKUP($E35,'NEA Backsheet'!$D$5:$CB$183,N$9,FALSE))),"")</f>
        <v>124094.58484458779</v>
      </c>
      <c r="O35" s="173">
        <f ca="1">IFERROR(IF((VLOOKUP($E35,'NEA Backsheet'!$D$5:$CB$183,O$9,FALSE))="","",(VLOOKUP($E35,'NEA Backsheet'!$D$5:$CB$183,O$9,FALSE))),"")</f>
        <v>123522.59873799552</v>
      </c>
      <c r="P35" s="122">
        <f ca="1">IFERROR(IF((VLOOKUP($E35,'NEA Backsheet'!$D$5:$CB$183,P$9,FALSE))="","",(VLOOKUP($E35,'NEA Backsheet'!$D$5:$CB$183,P$9,FALSE))),"")</f>
        <v>126392.26688809282</v>
      </c>
      <c r="Q35" s="123">
        <f ca="1">IFERROR(IF((VLOOKUP($E35,'NEA Backsheet'!$D$5:$CB$183,Q$9,FALSE))="","",(VLOOKUP($E35,'NEA Backsheet'!$D$5:$CB$183,Q$9,FALSE))),"")</f>
        <v>130795.24571147078</v>
      </c>
      <c r="R35" s="234">
        <f ca="1">IFERROR(IF((VLOOKUP($E35,'NEA Backsheet'!$D$5:$CB$183,R$9,FALSE))="","",(VLOOKUP($E35,'NEA Backsheet'!$D$5:$CB$183,R$9,FALSE))),"")</f>
        <v>127645.34681095296</v>
      </c>
    </row>
    <row r="36" spans="1:18"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IFERROR(IF((VLOOKUP($E36,'NEA Backsheet'!$D$5:$CB$183,G$9,FALSE))="","",(VLOOKUP($E36,'NEA Backsheet'!$D$5:$CB$183,G$9,FALSE))),"")</f>
        <v>121570.08451522348</v>
      </c>
      <c r="H36" s="121">
        <f ca="1">IFERROR(IF((VLOOKUP($E36,'NEA Backsheet'!$D$5:$CB$183,H$9,FALSE))="","",(VLOOKUP($E36,'NEA Backsheet'!$D$5:$CB$183,H$9,FALSE))),"")</f>
        <v>121072.90642595202</v>
      </c>
      <c r="I36" s="121">
        <f ca="1">IFERROR(IF((VLOOKUP($E36,'NEA Backsheet'!$D$5:$CB$183,I$9,FALSE))="","",(VLOOKUP($E36,'NEA Backsheet'!$D$5:$CB$183,I$9,FALSE))),"")</f>
        <v>125337.08400246016</v>
      </c>
      <c r="J36" s="122">
        <f ca="1">IFERROR(IF((VLOOKUP($E36,'NEA Backsheet'!$D$5:$CB$183,J$9,FALSE))="","",(VLOOKUP($E36,'NEA Backsheet'!$D$5:$CB$183,J$9,FALSE))),"")</f>
        <v>123276.52832141863</v>
      </c>
      <c r="K36" s="120">
        <f ca="1">IFERROR(IF((VLOOKUP($E36,'NEA Backsheet'!$D$5:$CB$183,K$9,FALSE))="","",(VLOOKUP($E36,'NEA Backsheet'!$D$5:$CB$183,K$9,FALSE))),"")</f>
        <v>124164.60690264443</v>
      </c>
      <c r="L36" s="121">
        <f ca="1">IFERROR(IF((VLOOKUP($E36,'NEA Backsheet'!$D$5:$CB$183,L$9,FALSE))="","",(VLOOKUP($E36,'NEA Backsheet'!$D$5:$CB$183,L$9,FALSE))),"")</f>
        <v>124390.47196818347</v>
      </c>
      <c r="M36" s="121">
        <f ca="1">IFERROR(IF((VLOOKUP($E36,'NEA Backsheet'!$D$5:$CB$183,M$9,FALSE))="","",(VLOOKUP($E36,'NEA Backsheet'!$D$5:$CB$183,M$9,FALSE))),"")</f>
        <v>128705.41389817637</v>
      </c>
      <c r="N36" s="123">
        <f ca="1">IFERROR(IF((VLOOKUP($E36,'NEA Backsheet'!$D$5:$CB$183,N$9,FALSE))="","",(VLOOKUP($E36,'NEA Backsheet'!$D$5:$CB$183,N$9,FALSE))),"")</f>
        <v>126485.20138361373</v>
      </c>
      <c r="O36" s="173">
        <f ca="1">IFERROR(IF((VLOOKUP($E36,'NEA Backsheet'!$D$5:$CB$183,O$9,FALSE))="","",(VLOOKUP($E36,'NEA Backsheet'!$D$5:$CB$183,O$9,FALSE))),"")</f>
        <v>125496.98572518802</v>
      </c>
      <c r="P36" s="122">
        <f ca="1">IFERROR(IF((VLOOKUP($E36,'NEA Backsheet'!$D$5:$CB$183,P$9,FALSE))="","",(VLOOKUP($E36,'NEA Backsheet'!$D$5:$CB$183,P$9,FALSE))),"")</f>
        <v>125447.68556681527</v>
      </c>
      <c r="Q36" s="123">
        <f ca="1">IFERROR(IF((VLOOKUP($E36,'NEA Backsheet'!$D$5:$CB$183,Q$9,FALSE))="","",(VLOOKUP($E36,'NEA Backsheet'!$D$5:$CB$183,Q$9,FALSE))),"")</f>
        <v>134738.36330662473</v>
      </c>
      <c r="R36" s="234">
        <f ca="1">IFERROR(IF((VLOOKUP($E36,'NEA Backsheet'!$D$5:$CB$183,R$9,FALSE))="","",(VLOOKUP($E36,'NEA Backsheet'!$D$5:$CB$183,R$9,FALSE))),"")</f>
        <v>131284.01751200229</v>
      </c>
    </row>
    <row r="37" spans="1:18"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IFERROR(IF((VLOOKUP($E37,'NEA Backsheet'!$D$5:$CB$183,G$9,FALSE))="","",(VLOOKUP($E37,'NEA Backsheet'!$D$5:$CB$183,G$9,FALSE))),"")</f>
        <v>111331.71944933775</v>
      </c>
      <c r="H37" s="121">
        <f ca="1">IFERROR(IF((VLOOKUP($E37,'NEA Backsheet'!$D$5:$CB$183,H$9,FALSE))="","",(VLOOKUP($E37,'NEA Backsheet'!$D$5:$CB$183,H$9,FALSE))),"")</f>
        <v>110640.7473126992</v>
      </c>
      <c r="I37" s="121">
        <f ca="1">IFERROR(IF((VLOOKUP($E37,'NEA Backsheet'!$D$5:$CB$183,I$9,FALSE))="","",(VLOOKUP($E37,'NEA Backsheet'!$D$5:$CB$183,I$9,FALSE))),"")</f>
        <v>115145.75470493831</v>
      </c>
      <c r="J37" s="122">
        <f ca="1">IFERROR(IF((VLOOKUP($E37,'NEA Backsheet'!$D$5:$CB$183,J$9,FALSE))="","",(VLOOKUP($E37,'NEA Backsheet'!$D$5:$CB$183,J$9,FALSE))),"")</f>
        <v>116082.47611950252</v>
      </c>
      <c r="K37" s="120">
        <f ca="1">IFERROR(IF((VLOOKUP($E37,'NEA Backsheet'!$D$5:$CB$183,K$9,FALSE))="","",(VLOOKUP($E37,'NEA Backsheet'!$D$5:$CB$183,K$9,FALSE))),"")</f>
        <v>115629.46457490056</v>
      </c>
      <c r="L37" s="121">
        <f ca="1">IFERROR(IF((VLOOKUP($E37,'NEA Backsheet'!$D$5:$CB$183,L$9,FALSE))="","",(VLOOKUP($E37,'NEA Backsheet'!$D$5:$CB$183,L$9,FALSE))),"")</f>
        <v>116057.08258028758</v>
      </c>
      <c r="M37" s="121">
        <f ca="1">IFERROR(IF((VLOOKUP($E37,'NEA Backsheet'!$D$5:$CB$183,M$9,FALSE))="","",(VLOOKUP($E37,'NEA Backsheet'!$D$5:$CB$183,M$9,FALSE))),"")</f>
        <v>120014.20127301759</v>
      </c>
      <c r="N37" s="123">
        <f ca="1">IFERROR(IF((VLOOKUP($E37,'NEA Backsheet'!$D$5:$CB$183,N$9,FALSE))="","",(VLOOKUP($E37,'NEA Backsheet'!$D$5:$CB$183,N$9,FALSE))),"")</f>
        <v>119111.78020165378</v>
      </c>
      <c r="O37" s="173">
        <f ca="1">IFERROR(IF((VLOOKUP($E37,'NEA Backsheet'!$D$5:$CB$183,O$9,FALSE))="","",(VLOOKUP($E37,'NEA Backsheet'!$D$5:$CB$183,O$9,FALSE))),"")</f>
        <v>117286.53397191635</v>
      </c>
      <c r="P37" s="122">
        <f ca="1">IFERROR(IF((VLOOKUP($E37,'NEA Backsheet'!$D$5:$CB$183,P$9,FALSE))="","",(VLOOKUP($E37,'NEA Backsheet'!$D$5:$CB$183,P$9,FALSE))),"")</f>
        <v>118259.41629089283</v>
      </c>
      <c r="Q37" s="123">
        <f ca="1">IFERROR(IF((VLOOKUP($E37,'NEA Backsheet'!$D$5:$CB$183,Q$9,FALSE))="","",(VLOOKUP($E37,'NEA Backsheet'!$D$5:$CB$183,Q$9,FALSE))),"")</f>
        <v>124009.88594470512</v>
      </c>
      <c r="R37" s="234">
        <f ca="1">IFERROR(IF((VLOOKUP($E37,'NEA Backsheet'!$D$5:$CB$183,R$9,FALSE))="","",(VLOOKUP($E37,'NEA Backsheet'!$D$5:$CB$183,R$9,FALSE))),"")</f>
        <v>123902.98478457166</v>
      </c>
    </row>
    <row r="38" spans="1:18"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IFERROR(IF((VLOOKUP($E38,'NEA Backsheet'!$D$5:$CB$183,G$9,FALSE))="","",(VLOOKUP($E38,'NEA Backsheet'!$D$5:$CB$183,G$9,FALSE))),"")</f>
        <v>87922.495292880791</v>
      </c>
      <c r="H38" s="121">
        <f ca="1">IFERROR(IF((VLOOKUP($E38,'NEA Backsheet'!$D$5:$CB$183,H$9,FALSE))="","",(VLOOKUP($E38,'NEA Backsheet'!$D$5:$CB$183,H$9,FALSE))),"")</f>
        <v>86906.337647824097</v>
      </c>
      <c r="I38" s="121">
        <f ca="1">IFERROR(IF((VLOOKUP($E38,'NEA Backsheet'!$D$5:$CB$183,I$9,FALSE))="","",(VLOOKUP($E38,'NEA Backsheet'!$D$5:$CB$183,I$9,FALSE))),"")</f>
        <v>92443.362104026732</v>
      </c>
      <c r="J38" s="122">
        <f ca="1">IFERROR(IF((VLOOKUP($E38,'NEA Backsheet'!$D$5:$CB$183,J$9,FALSE))="","",(VLOOKUP($E38,'NEA Backsheet'!$D$5:$CB$183,J$9,FALSE))),"")</f>
        <v>92022.077303515922</v>
      </c>
      <c r="K38" s="120">
        <f ca="1">IFERROR(IF((VLOOKUP($E38,'NEA Backsheet'!$D$5:$CB$183,K$9,FALSE))="","",(VLOOKUP($E38,'NEA Backsheet'!$D$5:$CB$183,K$9,FALSE))),"")</f>
        <v>89917.076867117314</v>
      </c>
      <c r="L38" s="121">
        <f ca="1">IFERROR(IF((VLOOKUP($E38,'NEA Backsheet'!$D$5:$CB$183,L$9,FALSE))="","",(VLOOKUP($E38,'NEA Backsheet'!$D$5:$CB$183,L$9,FALSE))),"")</f>
        <v>89781.690685980298</v>
      </c>
      <c r="M38" s="121">
        <f ca="1">IFERROR(IF((VLOOKUP($E38,'NEA Backsheet'!$D$5:$CB$183,M$9,FALSE))="","",(VLOOKUP($E38,'NEA Backsheet'!$D$5:$CB$183,M$9,FALSE))),"")</f>
        <v>93531.485016824212</v>
      </c>
      <c r="N38" s="123">
        <f ca="1">IFERROR(IF((VLOOKUP($E38,'NEA Backsheet'!$D$5:$CB$183,N$9,FALSE))="","",(VLOOKUP($E38,'NEA Backsheet'!$D$5:$CB$183,N$9,FALSE))),"")</f>
        <v>92794.04203537236</v>
      </c>
      <c r="O38" s="173">
        <f ca="1">IFERROR(IF((VLOOKUP($E38,'NEA Backsheet'!$D$5:$CB$183,O$9,FALSE))="","",(VLOOKUP($E38,'NEA Backsheet'!$D$5:$CB$183,O$9,FALSE))),"")</f>
        <v>91415.067344039722</v>
      </c>
      <c r="P38" s="122">
        <f ca="1">IFERROR(IF((VLOOKUP($E38,'NEA Backsheet'!$D$5:$CB$183,P$9,FALSE))="","",(VLOOKUP($E38,'NEA Backsheet'!$D$5:$CB$183,P$9,FALSE))),"")</f>
        <v>89211.334961614673</v>
      </c>
      <c r="Q38" s="123">
        <f ca="1">IFERROR(IF((VLOOKUP($E38,'NEA Backsheet'!$D$5:$CB$183,Q$9,FALSE))="","",(VLOOKUP($E38,'NEA Backsheet'!$D$5:$CB$183,Q$9,FALSE))),"")</f>
        <v>95668.289651456114</v>
      </c>
      <c r="R38" s="234">
        <f ca="1">IFERROR(IF((VLOOKUP($E38,'NEA Backsheet'!$D$5:$CB$183,R$9,FALSE))="","",(VLOOKUP($E38,'NEA Backsheet'!$D$5:$CB$183,R$9,FALSE))),"")</f>
        <v>94449.174095156428</v>
      </c>
    </row>
    <row r="39" spans="1:18"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IFERROR(IF((VLOOKUP($E39,'NEA Backsheet'!$D$5:$CB$183,G$9,FALSE))="","",(VLOOKUP($E39,'NEA Backsheet'!$D$5:$CB$183,G$9,FALSE))),"")</f>
        <v>59329.651479656422</v>
      </c>
      <c r="H39" s="121">
        <f ca="1">IFERROR(IF((VLOOKUP($E39,'NEA Backsheet'!$D$5:$CB$183,H$9,FALSE))="","",(VLOOKUP($E39,'NEA Backsheet'!$D$5:$CB$183,H$9,FALSE))),"")</f>
        <v>59898.121561170206</v>
      </c>
      <c r="I39" s="121">
        <f ca="1">IFERROR(IF((VLOOKUP($E39,'NEA Backsheet'!$D$5:$CB$183,I$9,FALSE))="","",(VLOOKUP($E39,'NEA Backsheet'!$D$5:$CB$183,I$9,FALSE))),"")</f>
        <v>63864.5049176826</v>
      </c>
      <c r="J39" s="122">
        <f ca="1">IFERROR(IF((VLOOKUP($E39,'NEA Backsheet'!$D$5:$CB$183,J$9,FALSE))="","",(VLOOKUP($E39,'NEA Backsheet'!$D$5:$CB$183,J$9,FALSE))),"")</f>
        <v>64639.208664740465</v>
      </c>
      <c r="K39" s="120">
        <f ca="1">IFERROR(IF((VLOOKUP($E39,'NEA Backsheet'!$D$5:$CB$183,K$9,FALSE))="","",(VLOOKUP($E39,'NEA Backsheet'!$D$5:$CB$183,K$9,FALSE))),"")</f>
        <v>60274.651928732732</v>
      </c>
      <c r="L39" s="121">
        <f ca="1">IFERROR(IF((VLOOKUP($E39,'NEA Backsheet'!$D$5:$CB$183,L$9,FALSE))="","",(VLOOKUP($E39,'NEA Backsheet'!$D$5:$CB$183,L$9,FALSE))),"")</f>
        <v>61434.065553089269</v>
      </c>
      <c r="M39" s="121">
        <f ca="1">IFERROR(IF((VLOOKUP($E39,'NEA Backsheet'!$D$5:$CB$183,M$9,FALSE))="","",(VLOOKUP($E39,'NEA Backsheet'!$D$5:$CB$183,M$9,FALSE))),"")</f>
        <v>64095.657877597449</v>
      </c>
      <c r="N39" s="123">
        <f ca="1">IFERROR(IF((VLOOKUP($E39,'NEA Backsheet'!$D$5:$CB$183,N$9,FALSE))="","",(VLOOKUP($E39,'NEA Backsheet'!$D$5:$CB$183,N$9,FALSE))),"")</f>
        <v>61282.696672248203</v>
      </c>
      <c r="O39" s="173">
        <f ca="1">IFERROR(IF((VLOOKUP($E39,'NEA Backsheet'!$D$5:$CB$183,O$9,FALSE))="","",(VLOOKUP($E39,'NEA Backsheet'!$D$5:$CB$183,O$9,FALSE))),"")</f>
        <v>64256.02994290147</v>
      </c>
      <c r="P39" s="122">
        <f ca="1">IFERROR(IF((VLOOKUP($E39,'NEA Backsheet'!$D$5:$CB$183,P$9,FALSE))="","",(VLOOKUP($E39,'NEA Backsheet'!$D$5:$CB$183,P$9,FALSE))),"")</f>
        <v>64852.177245481565</v>
      </c>
      <c r="Q39" s="123">
        <f ca="1">IFERROR(IF((VLOOKUP($E39,'NEA Backsheet'!$D$5:$CB$183,Q$9,FALSE))="","",(VLOOKUP($E39,'NEA Backsheet'!$D$5:$CB$183,Q$9,FALSE))),"")</f>
        <v>69299.994701394913</v>
      </c>
      <c r="R39" s="234">
        <f ca="1">IFERROR(IF((VLOOKUP($E39,'NEA Backsheet'!$D$5:$CB$183,R$9,FALSE))="","",(VLOOKUP($E39,'NEA Backsheet'!$D$5:$CB$183,R$9,FALSE))),"")</f>
        <v>68134.583121172342</v>
      </c>
    </row>
    <row r="40" spans="1:18"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IFERROR(IF((VLOOKUP($E40,'NEA Backsheet'!$D$5:$CB$183,G$9,FALSE))="","",(VLOOKUP($E40,'NEA Backsheet'!$D$5:$CB$183,G$9,FALSE))),"")</f>
        <v>99933.658556397524</v>
      </c>
      <c r="H40" s="121">
        <f ca="1">IFERROR(IF((VLOOKUP($E40,'NEA Backsheet'!$D$5:$CB$183,H$9,FALSE))="","",(VLOOKUP($E40,'NEA Backsheet'!$D$5:$CB$183,H$9,FALSE))),"")</f>
        <v>98321.705062382403</v>
      </c>
      <c r="I40" s="121">
        <f ca="1">IFERROR(IF((VLOOKUP($E40,'NEA Backsheet'!$D$5:$CB$183,I$9,FALSE))="","",(VLOOKUP($E40,'NEA Backsheet'!$D$5:$CB$183,I$9,FALSE))),"")</f>
        <v>101751.58262860627</v>
      </c>
      <c r="J40" s="122">
        <f ca="1">IFERROR(IF((VLOOKUP($E40,'NEA Backsheet'!$D$5:$CB$183,J$9,FALSE))="","",(VLOOKUP($E40,'NEA Backsheet'!$D$5:$CB$183,J$9,FALSE))),"")</f>
        <v>101559.28033513362</v>
      </c>
      <c r="K40" s="120">
        <f ca="1">IFERROR(IF((VLOOKUP($E40,'NEA Backsheet'!$D$5:$CB$183,K$9,FALSE))="","",(VLOOKUP($E40,'NEA Backsheet'!$D$5:$CB$183,K$9,FALSE))),"")</f>
        <v>99853.516524093473</v>
      </c>
      <c r="L40" s="121">
        <f ca="1">IFERROR(IF((VLOOKUP($E40,'NEA Backsheet'!$D$5:$CB$183,L$9,FALSE))="","",(VLOOKUP($E40,'NEA Backsheet'!$D$5:$CB$183,L$9,FALSE))),"")</f>
        <v>100052.81525041866</v>
      </c>
      <c r="M40" s="121">
        <f ca="1">IFERROR(IF((VLOOKUP($E40,'NEA Backsheet'!$D$5:$CB$183,M$9,FALSE))="","",(VLOOKUP($E40,'NEA Backsheet'!$D$5:$CB$183,M$9,FALSE))),"")</f>
        <v>102894.74910687128</v>
      </c>
      <c r="N40" s="123">
        <f ca="1">IFERROR(IF((VLOOKUP($E40,'NEA Backsheet'!$D$5:$CB$183,N$9,FALSE))="","",(VLOOKUP($E40,'NEA Backsheet'!$D$5:$CB$183,N$9,FALSE))),"")</f>
        <v>99631.906845297359</v>
      </c>
      <c r="O40" s="173">
        <f ca="1">IFERROR(IF((VLOOKUP($E40,'NEA Backsheet'!$D$5:$CB$183,O$9,FALSE))="","",(VLOOKUP($E40,'NEA Backsheet'!$D$5:$CB$183,O$9,FALSE))),"")</f>
        <v>104746.06587950807</v>
      </c>
      <c r="P40" s="122">
        <f ca="1">IFERROR(IF((VLOOKUP($E40,'NEA Backsheet'!$D$5:$CB$183,P$9,FALSE))="","",(VLOOKUP($E40,'NEA Backsheet'!$D$5:$CB$183,P$9,FALSE))),"")</f>
        <v>103373.4406809221</v>
      </c>
      <c r="Q40" s="123">
        <f ca="1">IFERROR(IF((VLOOKUP($E40,'NEA Backsheet'!$D$5:$CB$183,Q$9,FALSE))="","",(VLOOKUP($E40,'NEA Backsheet'!$D$5:$CB$183,Q$9,FALSE))),"")</f>
        <v>110078.19164858306</v>
      </c>
      <c r="R40" s="234">
        <f ca="1">IFERROR(IF((VLOOKUP($E40,'NEA Backsheet'!$D$5:$CB$183,R$9,FALSE))="","",(VLOOKUP($E40,'NEA Backsheet'!$D$5:$CB$183,R$9,FALSE))),"")</f>
        <v>110562.95742572477</v>
      </c>
    </row>
    <row r="41" spans="1:18"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IFERROR(IF((VLOOKUP($E41,'NEA Backsheet'!$D$5:$CB$183,G$9,FALSE))="","",(VLOOKUP($E41,'NEA Backsheet'!$D$5:$CB$183,G$9,FALSE))),"")</f>
        <v>119489.43376274066</v>
      </c>
      <c r="H41" s="121">
        <f ca="1">IFERROR(IF((VLOOKUP($E41,'NEA Backsheet'!$D$5:$CB$183,H$9,FALSE))="","",(VLOOKUP($E41,'NEA Backsheet'!$D$5:$CB$183,H$9,FALSE))),"")</f>
        <v>118561.04206832207</v>
      </c>
      <c r="I41" s="121">
        <f ca="1">IFERROR(IF((VLOOKUP($E41,'NEA Backsheet'!$D$5:$CB$183,I$9,FALSE))="","",(VLOOKUP($E41,'NEA Backsheet'!$D$5:$CB$183,I$9,FALSE))),"")</f>
        <v>123668.35223768615</v>
      </c>
      <c r="J41" s="122">
        <f ca="1">IFERROR(IF((VLOOKUP($E41,'NEA Backsheet'!$D$5:$CB$183,J$9,FALSE))="","",(VLOOKUP($E41,'NEA Backsheet'!$D$5:$CB$183,J$9,FALSE))),"")</f>
        <v>123184.68063051294</v>
      </c>
      <c r="K41" s="120">
        <f ca="1">IFERROR(IF((VLOOKUP($E41,'NEA Backsheet'!$D$5:$CB$183,K$9,FALSE))="","",(VLOOKUP($E41,'NEA Backsheet'!$D$5:$CB$183,K$9,FALSE))),"")</f>
        <v>120984.47100216607</v>
      </c>
      <c r="L41" s="121">
        <f ca="1">IFERROR(IF((VLOOKUP($E41,'NEA Backsheet'!$D$5:$CB$183,L$9,FALSE))="","",(VLOOKUP($E41,'NEA Backsheet'!$D$5:$CB$183,L$9,FALSE))),"")</f>
        <v>120482.63549522181</v>
      </c>
      <c r="M41" s="121">
        <f ca="1">IFERROR(IF((VLOOKUP($E41,'NEA Backsheet'!$D$5:$CB$183,M$9,FALSE))="","",(VLOOKUP($E41,'NEA Backsheet'!$D$5:$CB$183,M$9,FALSE))),"")</f>
        <v>124331.49269063621</v>
      </c>
      <c r="N41" s="123">
        <f ca="1">IFERROR(IF((VLOOKUP($E41,'NEA Backsheet'!$D$5:$CB$183,N$9,FALSE))="","",(VLOOKUP($E41,'NEA Backsheet'!$D$5:$CB$183,N$9,FALSE))),"")</f>
        <v>123027.65486672218</v>
      </c>
      <c r="O41" s="173">
        <f ca="1">IFERROR(IF((VLOOKUP($E41,'NEA Backsheet'!$D$5:$CB$183,O$9,FALSE))="","",(VLOOKUP($E41,'NEA Backsheet'!$D$5:$CB$183,O$9,FALSE))),"")</f>
        <v>123073.5695110524</v>
      </c>
      <c r="P41" s="122">
        <f ca="1">IFERROR(IF((VLOOKUP($E41,'NEA Backsheet'!$D$5:$CB$183,P$9,FALSE))="","",(VLOOKUP($E41,'NEA Backsheet'!$D$5:$CB$183,P$9,FALSE))),"")</f>
        <v>122404.80994384807</v>
      </c>
      <c r="Q41" s="123">
        <f ca="1">IFERROR(IF((VLOOKUP($E41,'NEA Backsheet'!$D$5:$CB$183,Q$9,FALSE))="","",(VLOOKUP($E41,'NEA Backsheet'!$D$5:$CB$183,Q$9,FALSE))),"")</f>
        <v>127700.64030936803</v>
      </c>
      <c r="R41" s="234">
        <f ca="1">IFERROR(IF((VLOOKUP($E41,'NEA Backsheet'!$D$5:$CB$183,R$9,FALSE))="","",(VLOOKUP($E41,'NEA Backsheet'!$D$5:$CB$183,R$9,FALSE))),"")</f>
        <v>128673.60940887369</v>
      </c>
    </row>
    <row r="42" spans="1:18"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IFERROR(IF((VLOOKUP($E42,'NEA Backsheet'!$D$5:$CB$183,G$9,FALSE))="","",(VLOOKUP($E42,'NEA Backsheet'!$D$5:$CB$183,G$9,FALSE))),"")</f>
        <v>195618.23454853601</v>
      </c>
      <c r="H42" s="121">
        <f ca="1">IFERROR(IF((VLOOKUP($E42,'NEA Backsheet'!$D$5:$CB$183,H$9,FALSE))="","",(VLOOKUP($E42,'NEA Backsheet'!$D$5:$CB$183,H$9,FALSE))),"")</f>
        <v>195861.15065862553</v>
      </c>
      <c r="I42" s="121">
        <f ca="1">IFERROR(IF((VLOOKUP($E42,'NEA Backsheet'!$D$5:$CB$183,I$9,FALSE))="","",(VLOOKUP($E42,'NEA Backsheet'!$D$5:$CB$183,I$9,FALSE))),"")</f>
        <v>203999.64646325729</v>
      </c>
      <c r="J42" s="122">
        <f ca="1">IFERROR(IF((VLOOKUP($E42,'NEA Backsheet'!$D$5:$CB$183,J$9,FALSE))="","",(VLOOKUP($E42,'NEA Backsheet'!$D$5:$CB$183,J$9,FALSE))),"")</f>
        <v>201832.58277665958</v>
      </c>
      <c r="K42" s="120">
        <f ca="1">IFERROR(IF((VLOOKUP($E42,'NEA Backsheet'!$D$5:$CB$183,K$9,FALSE))="","",(VLOOKUP($E42,'NEA Backsheet'!$D$5:$CB$183,K$9,FALSE))),"")</f>
        <v>205426.471275883</v>
      </c>
      <c r="L42" s="121">
        <f ca="1">IFERROR(IF((VLOOKUP($E42,'NEA Backsheet'!$D$5:$CB$183,L$9,FALSE))="","",(VLOOKUP($E42,'NEA Backsheet'!$D$5:$CB$183,L$9,FALSE))),"")</f>
        <v>205337.47754665386</v>
      </c>
      <c r="M42" s="121">
        <f ca="1">IFERROR(IF((VLOOKUP($E42,'NEA Backsheet'!$D$5:$CB$183,M$9,FALSE))="","",(VLOOKUP($E42,'NEA Backsheet'!$D$5:$CB$183,M$9,FALSE))),"")</f>
        <v>208417.55192262834</v>
      </c>
      <c r="N42" s="123">
        <f ca="1">IFERROR(IF((VLOOKUP($E42,'NEA Backsheet'!$D$5:$CB$183,N$9,FALSE))="","",(VLOOKUP($E42,'NEA Backsheet'!$D$5:$CB$183,N$9,FALSE))),"")</f>
        <v>203523.52431174574</v>
      </c>
      <c r="O42" s="173">
        <f ca="1">IFERROR(IF((VLOOKUP($E42,'NEA Backsheet'!$D$5:$CB$183,O$9,FALSE))="","",(VLOOKUP($E42,'NEA Backsheet'!$D$5:$CB$183,O$9,FALSE))),"")</f>
        <v>203878.8603805787</v>
      </c>
      <c r="P42" s="122">
        <f ca="1">IFERROR(IF((VLOOKUP($E42,'NEA Backsheet'!$D$5:$CB$183,P$9,FALSE))="","",(VLOOKUP($E42,'NEA Backsheet'!$D$5:$CB$183,P$9,FALSE))),"")</f>
        <v>205239.2684565107</v>
      </c>
      <c r="Q42" s="123">
        <f ca="1">IFERROR(IF((VLOOKUP($E42,'NEA Backsheet'!$D$5:$CB$183,Q$9,FALSE))="","",(VLOOKUP($E42,'NEA Backsheet'!$D$5:$CB$183,Q$9,FALSE))),"")</f>
        <v>216115.69108257603</v>
      </c>
      <c r="R42" s="234">
        <f ca="1">IFERROR(IF((VLOOKUP($E42,'NEA Backsheet'!$D$5:$CB$183,R$9,FALSE))="","",(VLOOKUP($E42,'NEA Backsheet'!$D$5:$CB$183,R$9,FALSE))),"")</f>
        <v>211287.64059447113</v>
      </c>
    </row>
    <row r="43" spans="1:18"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IFERROR(IF((VLOOKUP($E43,'NEA Backsheet'!$D$5:$CB$183,G$9,FALSE))="","",(VLOOKUP($E43,'NEA Backsheet'!$D$5:$CB$183,G$9,FALSE))),"")</f>
        <v>5221.9581790684915</v>
      </c>
      <c r="H43" s="121">
        <f ca="1">IFERROR(IF((VLOOKUP($E43,'NEA Backsheet'!$D$5:$CB$183,H$9,FALSE))="","",(VLOOKUP($E43,'NEA Backsheet'!$D$5:$CB$183,H$9,FALSE))),"")</f>
        <v>5044.915407932127</v>
      </c>
      <c r="I43" s="121">
        <f ca="1">IFERROR(IF((VLOOKUP($E43,'NEA Backsheet'!$D$5:$CB$183,I$9,FALSE))="","",(VLOOKUP($E43,'NEA Backsheet'!$D$5:$CB$183,I$9,FALSE))),"")</f>
        <v>5250.0470446102463</v>
      </c>
      <c r="J43" s="122">
        <f ca="1">IFERROR(IF((VLOOKUP($E43,'NEA Backsheet'!$D$5:$CB$183,J$9,FALSE))="","",(VLOOKUP($E43,'NEA Backsheet'!$D$5:$CB$183,J$9,FALSE))),"")</f>
        <v>5182.288481408933</v>
      </c>
      <c r="K43" s="120">
        <f ca="1">IFERROR(IF((VLOOKUP($E43,'NEA Backsheet'!$D$5:$CB$183,K$9,FALSE))="","",(VLOOKUP($E43,'NEA Backsheet'!$D$5:$CB$183,K$9,FALSE))),"")</f>
        <v>5312.0123987866664</v>
      </c>
      <c r="L43" s="121">
        <f ca="1">IFERROR(IF((VLOOKUP($E43,'NEA Backsheet'!$D$5:$CB$183,L$9,FALSE))="","",(VLOOKUP($E43,'NEA Backsheet'!$D$5:$CB$183,L$9,FALSE))),"")</f>
        <v>5369.6040188338357</v>
      </c>
      <c r="M43" s="121">
        <f ca="1">IFERROR(IF((VLOOKUP($E43,'NEA Backsheet'!$D$5:$CB$183,M$9,FALSE))="","",(VLOOKUP($E43,'NEA Backsheet'!$D$5:$CB$183,M$9,FALSE))),"")</f>
        <v>5372.5907923879968</v>
      </c>
      <c r="N43" s="123">
        <f ca="1">IFERROR(IF((VLOOKUP($E43,'NEA Backsheet'!$D$5:$CB$183,N$9,FALSE))="","",(VLOOKUP($E43,'NEA Backsheet'!$D$5:$CB$183,N$9,FALSE))),"")</f>
        <v>5253.7677025326138</v>
      </c>
      <c r="O43" s="173">
        <f ca="1">IFERROR(IF((VLOOKUP($E43,'NEA Backsheet'!$D$5:$CB$183,O$9,FALSE))="","",(VLOOKUP($E43,'NEA Backsheet'!$D$5:$CB$183,O$9,FALSE))),"")</f>
        <v>5694.667113132733</v>
      </c>
      <c r="P43" s="122">
        <f ca="1">IFERROR(IF((VLOOKUP($E43,'NEA Backsheet'!$D$5:$CB$183,P$9,FALSE))="","",(VLOOKUP($E43,'NEA Backsheet'!$D$5:$CB$183,P$9,FALSE))),"")</f>
        <v>5258.3880980800759</v>
      </c>
      <c r="Q43" s="123">
        <f ca="1">IFERROR(IF((VLOOKUP($E43,'NEA Backsheet'!$D$5:$CB$183,Q$9,FALSE))="","",(VLOOKUP($E43,'NEA Backsheet'!$D$5:$CB$183,Q$9,FALSE))),"")</f>
        <v>5256.449101990891</v>
      </c>
      <c r="R43" s="234">
        <f ca="1">IFERROR(IF((VLOOKUP($E43,'NEA Backsheet'!$D$5:$CB$183,R$9,FALSE))="","",(VLOOKUP($E43,'NEA Backsheet'!$D$5:$CB$183,R$9,FALSE))),"")</f>
        <v>5069.816028398488</v>
      </c>
    </row>
    <row r="44" spans="1:18"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IFERROR(IF((VLOOKUP($E44,'NEA Backsheet'!$D$5:$CB$183,G$9,FALSE))="","",(VLOOKUP($E44,'NEA Backsheet'!$D$5:$CB$183,G$9,FALSE))),"")</f>
        <v>7584.8695793994775</v>
      </c>
      <c r="H44" s="121">
        <f ca="1">IFERROR(IF((VLOOKUP($E44,'NEA Backsheet'!$D$5:$CB$183,H$9,FALSE))="","",(VLOOKUP($E44,'NEA Backsheet'!$D$5:$CB$183,H$9,FALSE))),"")</f>
        <v>7256.1876180774889</v>
      </c>
      <c r="I44" s="121">
        <f ca="1">IFERROR(IF((VLOOKUP($E44,'NEA Backsheet'!$D$5:$CB$183,I$9,FALSE))="","",(VLOOKUP($E44,'NEA Backsheet'!$D$5:$CB$183,I$9,FALSE))),"")</f>
        <v>8213.5887951783443</v>
      </c>
      <c r="J44" s="122">
        <f ca="1">IFERROR(IF((VLOOKUP($E44,'NEA Backsheet'!$D$5:$CB$183,J$9,FALSE))="","",(VLOOKUP($E44,'NEA Backsheet'!$D$5:$CB$183,J$9,FALSE))),"")</f>
        <v>7886.0764603367716</v>
      </c>
      <c r="K44" s="120">
        <f ca="1">IFERROR(IF((VLOOKUP($E44,'NEA Backsheet'!$D$5:$CB$183,K$9,FALSE))="","",(VLOOKUP($E44,'NEA Backsheet'!$D$5:$CB$183,K$9,FALSE))),"")</f>
        <v>8237.3672221382367</v>
      </c>
      <c r="L44" s="121">
        <f ca="1">IFERROR(IF((VLOOKUP($E44,'NEA Backsheet'!$D$5:$CB$183,L$9,FALSE))="","",(VLOOKUP($E44,'NEA Backsheet'!$D$5:$CB$183,L$9,FALSE))),"")</f>
        <v>7831.8938025807829</v>
      </c>
      <c r="M44" s="121">
        <f ca="1">IFERROR(IF((VLOOKUP($E44,'NEA Backsheet'!$D$5:$CB$183,M$9,FALSE))="","",(VLOOKUP($E44,'NEA Backsheet'!$D$5:$CB$183,M$9,FALSE))),"")</f>
        <v>8121.5811978811871</v>
      </c>
      <c r="N44" s="123">
        <f ca="1">IFERROR(IF((VLOOKUP($E44,'NEA Backsheet'!$D$5:$CB$183,N$9,FALSE))="","",(VLOOKUP($E44,'NEA Backsheet'!$D$5:$CB$183,N$9,FALSE))),"")</f>
        <v>7693.3401238906572</v>
      </c>
      <c r="O44" s="173">
        <f ca="1">IFERROR(IF((VLOOKUP($E44,'NEA Backsheet'!$D$5:$CB$183,O$9,FALSE))="","",(VLOOKUP($E44,'NEA Backsheet'!$D$5:$CB$183,O$9,FALSE))),"")</f>
        <v>8160.6176854259093</v>
      </c>
      <c r="P44" s="122">
        <f ca="1">IFERROR(IF((VLOOKUP($E44,'NEA Backsheet'!$D$5:$CB$183,P$9,FALSE))="","",(VLOOKUP($E44,'NEA Backsheet'!$D$5:$CB$183,P$9,FALSE))),"")</f>
        <v>8182.4170887799801</v>
      </c>
      <c r="Q44" s="123">
        <f ca="1">IFERROR(IF((VLOOKUP($E44,'NEA Backsheet'!$D$5:$CB$183,Q$9,FALSE))="","",(VLOOKUP($E44,'NEA Backsheet'!$D$5:$CB$183,Q$9,FALSE))),"")</f>
        <v>8388.9269709819218</v>
      </c>
      <c r="R44" s="234">
        <f ca="1">IFERROR(IF((VLOOKUP($E44,'NEA Backsheet'!$D$5:$CB$183,R$9,FALSE))="","",(VLOOKUP($E44,'NEA Backsheet'!$D$5:$CB$183,R$9,FALSE))),"")</f>
        <v>8327.9677754048498</v>
      </c>
    </row>
    <row r="45" spans="1:18"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IFERROR(IF((VLOOKUP($E45,'NEA Backsheet'!$D$5:$CB$183,G$9,FALSE))="","",(VLOOKUP($E45,'NEA Backsheet'!$D$5:$CB$183,G$9,FALSE))),"")</f>
        <v>8643.5116643181464</v>
      </c>
      <c r="H45" s="121">
        <f ca="1">IFERROR(IF((VLOOKUP($E45,'NEA Backsheet'!$D$5:$CB$183,H$9,FALSE))="","",(VLOOKUP($E45,'NEA Backsheet'!$D$5:$CB$183,H$9,FALSE))),"")</f>
        <v>7898.4093603287274</v>
      </c>
      <c r="I45" s="121">
        <f ca="1">IFERROR(IF((VLOOKUP($E45,'NEA Backsheet'!$D$5:$CB$183,I$9,FALSE))="","",(VLOOKUP($E45,'NEA Backsheet'!$D$5:$CB$183,I$9,FALSE))),"")</f>
        <v>7973.3819482779909</v>
      </c>
      <c r="J45" s="122">
        <f ca="1">IFERROR(IF((VLOOKUP($E45,'NEA Backsheet'!$D$5:$CB$183,J$9,FALSE))="","",(VLOOKUP($E45,'NEA Backsheet'!$D$5:$CB$183,J$9,FALSE))),"")</f>
        <v>8595.6563424575161</v>
      </c>
      <c r="K45" s="120">
        <f ca="1">IFERROR(IF((VLOOKUP($E45,'NEA Backsheet'!$D$5:$CB$183,K$9,FALSE))="","",(VLOOKUP($E45,'NEA Backsheet'!$D$5:$CB$183,K$9,FALSE))),"")</f>
        <v>8880.350570580531</v>
      </c>
      <c r="L45" s="121">
        <f ca="1">IFERROR(IF((VLOOKUP($E45,'NEA Backsheet'!$D$5:$CB$183,L$9,FALSE))="","",(VLOOKUP($E45,'NEA Backsheet'!$D$5:$CB$183,L$9,FALSE))),"")</f>
        <v>8136.1381959468436</v>
      </c>
      <c r="M45" s="121">
        <f ca="1">IFERROR(IF((VLOOKUP($E45,'NEA Backsheet'!$D$5:$CB$183,M$9,FALSE))="","",(VLOOKUP($E45,'NEA Backsheet'!$D$5:$CB$183,M$9,FALSE))),"")</f>
        <v>8182.8378166413895</v>
      </c>
      <c r="N45" s="123">
        <f ca="1">IFERROR(IF((VLOOKUP($E45,'NEA Backsheet'!$D$5:$CB$183,N$9,FALSE))="","",(VLOOKUP($E45,'NEA Backsheet'!$D$5:$CB$183,N$9,FALSE))),"")</f>
        <v>8655.8104375954317</v>
      </c>
      <c r="O45" s="173">
        <f ca="1">IFERROR(IF((VLOOKUP($E45,'NEA Backsheet'!$D$5:$CB$183,O$9,FALSE))="","",(VLOOKUP($E45,'NEA Backsheet'!$D$5:$CB$183,O$9,FALSE))),"")</f>
        <v>8453.4575234975437</v>
      </c>
      <c r="P45" s="122">
        <f ca="1">IFERROR(IF((VLOOKUP($E45,'NEA Backsheet'!$D$5:$CB$183,P$9,FALSE))="","",(VLOOKUP($E45,'NEA Backsheet'!$D$5:$CB$183,P$9,FALSE))),"")</f>
        <v>8475.1996378246586</v>
      </c>
      <c r="Q45" s="123">
        <f ca="1">IFERROR(IF((VLOOKUP($E45,'NEA Backsheet'!$D$5:$CB$183,Q$9,FALSE))="","",(VLOOKUP($E45,'NEA Backsheet'!$D$5:$CB$183,Q$9,FALSE))),"")</f>
        <v>9044.8330455003124</v>
      </c>
      <c r="R45" s="234">
        <f ca="1">IFERROR(IF((VLOOKUP($E45,'NEA Backsheet'!$D$5:$CB$183,R$9,FALSE))="","",(VLOOKUP($E45,'NEA Backsheet'!$D$5:$CB$183,R$9,FALSE))),"")</f>
        <v>9361.4731016135047</v>
      </c>
    </row>
    <row r="46" spans="1:18"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0">
        <f ca="1">IFERROR(IF((VLOOKUP($E46,'NEA Backsheet'!$D$5:$CB$183,G$9,FALSE))="","",(VLOOKUP($E46,'NEA Backsheet'!$D$5:$CB$183,G$9,FALSE))),"")</f>
        <v>4395.0656413215138</v>
      </c>
      <c r="H46" s="121">
        <f ca="1">IFERROR(IF((VLOOKUP($E46,'NEA Backsheet'!$D$5:$CB$183,H$9,FALSE))="","",(VLOOKUP($E46,'NEA Backsheet'!$D$5:$CB$183,H$9,FALSE))),"")</f>
        <v>4364.5756433962551</v>
      </c>
      <c r="I46" s="121">
        <f ca="1">IFERROR(IF((VLOOKUP($E46,'NEA Backsheet'!$D$5:$CB$183,I$9,FALSE))="","",(VLOOKUP($E46,'NEA Backsheet'!$D$5:$CB$183,I$9,FALSE))),"")</f>
        <v>4619.8413773246521</v>
      </c>
      <c r="J46" s="122">
        <f ca="1">IFERROR(IF((VLOOKUP($E46,'NEA Backsheet'!$D$5:$CB$183,J$9,FALSE))="","",(VLOOKUP($E46,'NEA Backsheet'!$D$5:$CB$183,J$9,FALSE))),"")</f>
        <v>4436.7172421995474</v>
      </c>
      <c r="K46" s="120">
        <f ca="1">IFERROR(IF((VLOOKUP($E46,'NEA Backsheet'!$D$5:$CB$183,K$9,FALSE))="","",(VLOOKUP($E46,'NEA Backsheet'!$D$5:$CB$183,K$9,FALSE))),"")</f>
        <v>4325.2528498091333</v>
      </c>
      <c r="L46" s="121">
        <f ca="1">IFERROR(IF((VLOOKUP($E46,'NEA Backsheet'!$D$5:$CB$183,L$9,FALSE))="","",(VLOOKUP($E46,'NEA Backsheet'!$D$5:$CB$183,L$9,FALSE))),"")</f>
        <v>4390.1705207265868</v>
      </c>
      <c r="M46" s="121">
        <f ca="1">IFERROR(IF((VLOOKUP($E46,'NEA Backsheet'!$D$5:$CB$183,M$9,FALSE))="","",(VLOOKUP($E46,'NEA Backsheet'!$D$5:$CB$183,M$9,FALSE))),"")</f>
        <v>4462.6844871428111</v>
      </c>
      <c r="N46" s="123">
        <f ca="1">IFERROR(IF((VLOOKUP($E46,'NEA Backsheet'!$D$5:$CB$183,N$9,FALSE))="","",(VLOOKUP($E46,'NEA Backsheet'!$D$5:$CB$183,N$9,FALSE))),"")</f>
        <v>4327.1286319484261</v>
      </c>
      <c r="O46" s="173">
        <f ca="1">IFERROR(IF((VLOOKUP($E46,'NEA Backsheet'!$D$5:$CB$183,O$9,FALSE))="","",(VLOOKUP($E46,'NEA Backsheet'!$D$5:$CB$183,O$9,FALSE))),"")</f>
        <v>4574.8583384478134</v>
      </c>
      <c r="P46" s="122">
        <f ca="1">IFERROR(IF((VLOOKUP($E46,'NEA Backsheet'!$D$5:$CB$183,P$9,FALSE))="","",(VLOOKUP($E46,'NEA Backsheet'!$D$5:$CB$183,P$9,FALSE))),"")</f>
        <v>4464.0886688433111</v>
      </c>
      <c r="Q46" s="123">
        <f ca="1">IFERROR(IF((VLOOKUP($E46,'NEA Backsheet'!$D$5:$CB$183,Q$9,FALSE))="","",(VLOOKUP($E46,'NEA Backsheet'!$D$5:$CB$183,Q$9,FALSE))),"")</f>
        <v>4978.4200938792692</v>
      </c>
      <c r="R46" s="234">
        <f ca="1">IFERROR(IF((VLOOKUP($E46,'NEA Backsheet'!$D$5:$CB$183,R$9,FALSE))="","",(VLOOKUP($E46,'NEA Backsheet'!$D$5:$CB$183,R$9,FALSE))),"")</f>
        <v>5029.6483415690709</v>
      </c>
    </row>
    <row r="47" spans="1:18"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IFERROR(IF((VLOOKUP($E47,'NEA Backsheet'!$D$5:$CB$183,G$9,FALSE))="","",(VLOOKUP($E47,'NEA Backsheet'!$D$5:$CB$183,G$9,FALSE))),"")</f>
        <v>4824.5207196316715</v>
      </c>
      <c r="H47" s="121">
        <f ca="1">IFERROR(IF((VLOOKUP($E47,'NEA Backsheet'!$D$5:$CB$183,H$9,FALSE))="","",(VLOOKUP($E47,'NEA Backsheet'!$D$5:$CB$183,H$9,FALSE))),"")</f>
        <v>4659.4052593871729</v>
      </c>
      <c r="I47" s="121">
        <f ca="1">IFERROR(IF((VLOOKUP($E47,'NEA Backsheet'!$D$5:$CB$183,I$9,FALSE))="","",(VLOOKUP($E47,'NEA Backsheet'!$D$5:$CB$183,I$9,FALSE))),"")</f>
        <v>4834.2246695463682</v>
      </c>
      <c r="J47" s="122">
        <f ca="1">IFERROR(IF((VLOOKUP($E47,'NEA Backsheet'!$D$5:$CB$183,J$9,FALSE))="","",(VLOOKUP($E47,'NEA Backsheet'!$D$5:$CB$183,J$9,FALSE))),"")</f>
        <v>4828.7227356428739</v>
      </c>
      <c r="K47" s="120">
        <f ca="1">IFERROR(IF((VLOOKUP($E47,'NEA Backsheet'!$D$5:$CB$183,K$9,FALSE))="","",(VLOOKUP($E47,'NEA Backsheet'!$D$5:$CB$183,K$9,FALSE))),"")</f>
        <v>4987.3141437319382</v>
      </c>
      <c r="L47" s="121">
        <f ca="1">IFERROR(IF((VLOOKUP($E47,'NEA Backsheet'!$D$5:$CB$183,L$9,FALSE))="","",(VLOOKUP($E47,'NEA Backsheet'!$D$5:$CB$183,L$9,FALSE))),"")</f>
        <v>4795.6021789714187</v>
      </c>
      <c r="M47" s="121">
        <f ca="1">IFERROR(IF((VLOOKUP($E47,'NEA Backsheet'!$D$5:$CB$183,M$9,FALSE))="","",(VLOOKUP($E47,'NEA Backsheet'!$D$5:$CB$183,M$9,FALSE))),"")</f>
        <v>5069.5989671917532</v>
      </c>
      <c r="N47" s="123">
        <f ca="1">IFERROR(IF((VLOOKUP($E47,'NEA Backsheet'!$D$5:$CB$183,N$9,FALSE))="","",(VLOOKUP($E47,'NEA Backsheet'!$D$5:$CB$183,N$9,FALSE))),"")</f>
        <v>5067.0862228236911</v>
      </c>
      <c r="O47" s="173">
        <f ca="1">IFERROR(IF((VLOOKUP($E47,'NEA Backsheet'!$D$5:$CB$183,O$9,FALSE))="","",(VLOOKUP($E47,'NEA Backsheet'!$D$5:$CB$183,O$9,FALSE))),"")</f>
        <v>4798.6493220026787</v>
      </c>
      <c r="P47" s="122">
        <f ca="1">IFERROR(IF((VLOOKUP($E47,'NEA Backsheet'!$D$5:$CB$183,P$9,FALSE))="","",(VLOOKUP($E47,'NEA Backsheet'!$D$5:$CB$183,P$9,FALSE))),"")</f>
        <v>4799.8506700413491</v>
      </c>
      <c r="Q47" s="123">
        <f ca="1">IFERROR(IF((VLOOKUP($E47,'NEA Backsheet'!$D$5:$CB$183,Q$9,FALSE))="","",(VLOOKUP($E47,'NEA Backsheet'!$D$5:$CB$183,Q$9,FALSE))),"")</f>
        <v>5223.0100873384072</v>
      </c>
      <c r="R47" s="234">
        <f ca="1">IFERROR(IF((VLOOKUP($E47,'NEA Backsheet'!$D$5:$CB$183,R$9,FALSE))="","",(VLOOKUP($E47,'NEA Backsheet'!$D$5:$CB$183,R$9,FALSE))),"")</f>
        <v>5011.8176336581027</v>
      </c>
    </row>
    <row r="48" spans="1:18"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IFERROR(IF((VLOOKUP($E48,'NEA Backsheet'!$D$5:$CB$183,G$9,FALSE))="","",(VLOOKUP($E48,'NEA Backsheet'!$D$5:$CB$183,G$9,FALSE))),"")</f>
        <v>6460.3261023759351</v>
      </c>
      <c r="H48" s="121">
        <f ca="1">IFERROR(IF((VLOOKUP($E48,'NEA Backsheet'!$D$5:$CB$183,H$9,FALSE))="","",(VLOOKUP($E48,'NEA Backsheet'!$D$5:$CB$183,H$9,FALSE))),"")</f>
        <v>6607.8843096564033</v>
      </c>
      <c r="I48" s="121">
        <f ca="1">IFERROR(IF((VLOOKUP($E48,'NEA Backsheet'!$D$5:$CB$183,I$9,FALSE))="","",(VLOOKUP($E48,'NEA Backsheet'!$D$5:$CB$183,I$9,FALSE))),"")</f>
        <v>6805.1890299721617</v>
      </c>
      <c r="J48" s="122">
        <f ca="1">IFERROR(IF((VLOOKUP($E48,'NEA Backsheet'!$D$5:$CB$183,J$9,FALSE))="","",(VLOOKUP($E48,'NEA Backsheet'!$D$5:$CB$183,J$9,FALSE))),"")</f>
        <v>6574.3748142938111</v>
      </c>
      <c r="K48" s="120">
        <f ca="1">IFERROR(IF((VLOOKUP($E48,'NEA Backsheet'!$D$5:$CB$183,K$9,FALSE))="","",(VLOOKUP($E48,'NEA Backsheet'!$D$5:$CB$183,K$9,FALSE))),"")</f>
        <v>6772.7351997644109</v>
      </c>
      <c r="L48" s="121">
        <f ca="1">IFERROR(IF((VLOOKUP($E48,'NEA Backsheet'!$D$5:$CB$183,L$9,FALSE))="","",(VLOOKUP($E48,'NEA Backsheet'!$D$5:$CB$183,L$9,FALSE))),"")</f>
        <v>6846.6238321769706</v>
      </c>
      <c r="M48" s="121">
        <f ca="1">IFERROR(IF((VLOOKUP($E48,'NEA Backsheet'!$D$5:$CB$183,M$9,FALSE))="","",(VLOOKUP($E48,'NEA Backsheet'!$D$5:$CB$183,M$9,FALSE))),"")</f>
        <v>6849.8003801385566</v>
      </c>
      <c r="N48" s="123">
        <f ca="1">IFERROR(IF((VLOOKUP($E48,'NEA Backsheet'!$D$5:$CB$183,N$9,FALSE))="","",(VLOOKUP($E48,'NEA Backsheet'!$D$5:$CB$183,N$9,FALSE))),"")</f>
        <v>6702.2706090863194</v>
      </c>
      <c r="O48" s="173">
        <f ca="1">IFERROR(IF((VLOOKUP($E48,'NEA Backsheet'!$D$5:$CB$183,O$9,FALSE))="","",(VLOOKUP($E48,'NEA Backsheet'!$D$5:$CB$183,O$9,FALSE))),"")</f>
        <v>6764.3074778363152</v>
      </c>
      <c r="P48" s="122">
        <f ca="1">IFERROR(IF((VLOOKUP($E48,'NEA Backsheet'!$D$5:$CB$183,P$9,FALSE))="","",(VLOOKUP($E48,'NEA Backsheet'!$D$5:$CB$183,P$9,FALSE))),"")</f>
        <v>6406.4420844073893</v>
      </c>
      <c r="Q48" s="123">
        <f ca="1">IFERROR(IF((VLOOKUP($E48,'NEA Backsheet'!$D$5:$CB$183,Q$9,FALSE))="","",(VLOOKUP($E48,'NEA Backsheet'!$D$5:$CB$183,Q$9,FALSE))),"")</f>
        <v>6953.3138826380673</v>
      </c>
      <c r="R48" s="234">
        <f ca="1">IFERROR(IF((VLOOKUP($E48,'NEA Backsheet'!$D$5:$CB$183,R$9,FALSE))="","",(VLOOKUP($E48,'NEA Backsheet'!$D$5:$CB$183,R$9,FALSE))),"")</f>
        <v>6827.2920463675855</v>
      </c>
    </row>
    <row r="49" spans="1:18"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IFERROR(IF((VLOOKUP($E49,'NEA Backsheet'!$D$5:$CB$183,G$9,FALSE))="","",(VLOOKUP($E49,'NEA Backsheet'!$D$5:$CB$183,G$9,FALSE))),"")</f>
        <v>34621.856640479207</v>
      </c>
      <c r="H49" s="121">
        <f ca="1">IFERROR(IF((VLOOKUP($E49,'NEA Backsheet'!$D$5:$CB$183,H$9,FALSE))="","",(VLOOKUP($E49,'NEA Backsheet'!$D$5:$CB$183,H$9,FALSE))),"")</f>
        <v>34231.855410572716</v>
      </c>
      <c r="I49" s="121">
        <f ca="1">IFERROR(IF((VLOOKUP($E49,'NEA Backsheet'!$D$5:$CB$183,I$9,FALSE))="","",(VLOOKUP($E49,'NEA Backsheet'!$D$5:$CB$183,I$9,FALSE))),"")</f>
        <v>36885.025138350167</v>
      </c>
      <c r="J49" s="122">
        <f ca="1">IFERROR(IF((VLOOKUP($E49,'NEA Backsheet'!$D$5:$CB$183,J$9,FALSE))="","",(VLOOKUP($E49,'NEA Backsheet'!$D$5:$CB$183,J$9,FALSE))),"")</f>
        <v>38390.092230088929</v>
      </c>
      <c r="K49" s="120">
        <f ca="1">IFERROR(IF((VLOOKUP($E49,'NEA Backsheet'!$D$5:$CB$183,K$9,FALSE))="","",(VLOOKUP($E49,'NEA Backsheet'!$D$5:$CB$183,K$9,FALSE))),"")</f>
        <v>37584.948050004881</v>
      </c>
      <c r="L49" s="121">
        <f ca="1">IFERROR(IF((VLOOKUP($E49,'NEA Backsheet'!$D$5:$CB$183,L$9,FALSE))="","",(VLOOKUP($E49,'NEA Backsheet'!$D$5:$CB$183,L$9,FALSE))),"")</f>
        <v>37151.085287188791</v>
      </c>
      <c r="M49" s="121">
        <f ca="1">IFERROR(IF((VLOOKUP($E49,'NEA Backsheet'!$D$5:$CB$183,M$9,FALSE))="","",(VLOOKUP($E49,'NEA Backsheet'!$D$5:$CB$183,M$9,FALSE))),"")</f>
        <v>38545.013973552603</v>
      </c>
      <c r="N49" s="123">
        <f ca="1">IFERROR(IF((VLOOKUP($E49,'NEA Backsheet'!$D$5:$CB$183,N$9,FALSE))="","",(VLOOKUP($E49,'NEA Backsheet'!$D$5:$CB$183,N$9,FALSE))),"")</f>
        <v>38192.285308569473</v>
      </c>
      <c r="O49" s="173">
        <f ca="1">IFERROR(IF((VLOOKUP($E49,'NEA Backsheet'!$D$5:$CB$183,O$9,FALSE))="","",(VLOOKUP($E49,'NEA Backsheet'!$D$5:$CB$183,O$9,FALSE))),"")</f>
        <v>39437.282365752879</v>
      </c>
      <c r="P49" s="122">
        <f ca="1">IFERROR(IF((VLOOKUP($E49,'NEA Backsheet'!$D$5:$CB$183,P$9,FALSE))="","",(VLOOKUP($E49,'NEA Backsheet'!$D$5:$CB$183,P$9,FALSE))),"")</f>
        <v>40939.901283673607</v>
      </c>
      <c r="Q49" s="123">
        <f ca="1">IFERROR(IF((VLOOKUP($E49,'NEA Backsheet'!$D$5:$CB$183,Q$9,FALSE))="","",(VLOOKUP($E49,'NEA Backsheet'!$D$5:$CB$183,Q$9,FALSE))),"")</f>
        <v>41403.175777874028</v>
      </c>
      <c r="R49" s="234">
        <f ca="1">IFERROR(IF((VLOOKUP($E49,'NEA Backsheet'!$D$5:$CB$183,R$9,FALSE))="","",(VLOOKUP($E49,'NEA Backsheet'!$D$5:$CB$183,R$9,FALSE))),"")</f>
        <v>39423.748642084844</v>
      </c>
    </row>
    <row r="50" spans="1:18"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IFERROR(IF((VLOOKUP($E50,'NEA Backsheet'!$D$5:$CB$183,G$9,FALSE))="","",(VLOOKUP($E50,'NEA Backsheet'!$D$5:$CB$183,G$9,FALSE))),"")</f>
        <v>4345.4711029785867</v>
      </c>
      <c r="H50" s="121">
        <f ca="1">IFERROR(IF((VLOOKUP($E50,'NEA Backsheet'!$D$5:$CB$183,H$9,FALSE))="","",(VLOOKUP($E50,'NEA Backsheet'!$D$5:$CB$183,H$9,FALSE))),"")</f>
        <v>4306.8242261335126</v>
      </c>
      <c r="I50" s="121">
        <f ca="1">IFERROR(IF((VLOOKUP($E50,'NEA Backsheet'!$D$5:$CB$183,I$9,FALSE))="","",(VLOOKUP($E50,'NEA Backsheet'!$D$5:$CB$183,I$9,FALSE))),"")</f>
        <v>4674.832322666156</v>
      </c>
      <c r="J50" s="122">
        <f ca="1">IFERROR(IF((VLOOKUP($E50,'NEA Backsheet'!$D$5:$CB$183,J$9,FALSE))="","",(VLOOKUP($E50,'NEA Backsheet'!$D$5:$CB$183,J$9,FALSE))),"")</f>
        <v>4493.332407684481</v>
      </c>
      <c r="K50" s="120">
        <f ca="1">IFERROR(IF((VLOOKUP($E50,'NEA Backsheet'!$D$5:$CB$183,K$9,FALSE))="","",(VLOOKUP($E50,'NEA Backsheet'!$D$5:$CB$183,K$9,FALSE))),"")</f>
        <v>4538.489919055045</v>
      </c>
      <c r="L50" s="121">
        <f ca="1">IFERROR(IF((VLOOKUP($E50,'NEA Backsheet'!$D$5:$CB$183,L$9,FALSE))="","",(VLOOKUP($E50,'NEA Backsheet'!$D$5:$CB$183,L$9,FALSE))),"")</f>
        <v>4430.6926512631389</v>
      </c>
      <c r="M50" s="121">
        <f ca="1">IFERROR(IF((VLOOKUP($E50,'NEA Backsheet'!$D$5:$CB$183,M$9,FALSE))="","",(VLOOKUP($E50,'NEA Backsheet'!$D$5:$CB$183,M$9,FALSE))),"")</f>
        <v>4584.0332072056162</v>
      </c>
      <c r="N50" s="123">
        <f ca="1">IFERROR(IF((VLOOKUP($E50,'NEA Backsheet'!$D$5:$CB$183,N$9,FALSE))="","",(VLOOKUP($E50,'NEA Backsheet'!$D$5:$CB$183,N$9,FALSE))),"")</f>
        <v>4529.3397078404905</v>
      </c>
      <c r="O50" s="173">
        <f ca="1">IFERROR(IF((VLOOKUP($E50,'NEA Backsheet'!$D$5:$CB$183,O$9,FALSE))="","",(VLOOKUP($E50,'NEA Backsheet'!$D$5:$CB$183,O$9,FALSE))),"")</f>
        <v>4511.6133151075019</v>
      </c>
      <c r="P50" s="122">
        <f ca="1">IFERROR(IF((VLOOKUP($E50,'NEA Backsheet'!$D$5:$CB$183,P$9,FALSE))="","",(VLOOKUP($E50,'NEA Backsheet'!$D$5:$CB$183,P$9,FALSE))),"")</f>
        <v>4534.8839266110563</v>
      </c>
      <c r="Q50" s="123">
        <f ca="1">IFERROR(IF((VLOOKUP($E50,'NEA Backsheet'!$D$5:$CB$183,Q$9,FALSE))="","",(VLOOKUP($E50,'NEA Backsheet'!$D$5:$CB$183,Q$9,FALSE))),"")</f>
        <v>5113.6782545217548</v>
      </c>
      <c r="R50" s="234">
        <f ca="1">IFERROR(IF((VLOOKUP($E50,'NEA Backsheet'!$D$5:$CB$183,R$9,FALSE))="","",(VLOOKUP($E50,'NEA Backsheet'!$D$5:$CB$183,R$9,FALSE))),"")</f>
        <v>5249.6663245869267</v>
      </c>
    </row>
    <row r="51" spans="1:18"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IFERROR(IF((VLOOKUP($E51,'NEA Backsheet'!$D$5:$CB$183,G$9,FALSE))="","",(VLOOKUP($E51,'NEA Backsheet'!$D$5:$CB$183,G$9,FALSE))),"")</f>
        <v>5047.7843554149485</v>
      </c>
      <c r="H51" s="121">
        <f ca="1">IFERROR(IF((VLOOKUP($E51,'NEA Backsheet'!$D$5:$CB$183,H$9,FALSE))="","",(VLOOKUP($E51,'NEA Backsheet'!$D$5:$CB$183,H$9,FALSE))),"")</f>
        <v>4982.5380249220962</v>
      </c>
      <c r="I51" s="121">
        <f ca="1">IFERROR(IF((VLOOKUP($E51,'NEA Backsheet'!$D$5:$CB$183,I$9,FALSE))="","",(VLOOKUP($E51,'NEA Backsheet'!$D$5:$CB$183,I$9,FALSE))),"")</f>
        <v>5113.5916291067915</v>
      </c>
      <c r="J51" s="122">
        <f ca="1">IFERROR(IF((VLOOKUP($E51,'NEA Backsheet'!$D$5:$CB$183,J$9,FALSE))="","",(VLOOKUP($E51,'NEA Backsheet'!$D$5:$CB$183,J$9,FALSE))),"")</f>
        <v>4717.9721338548443</v>
      </c>
      <c r="K51" s="120">
        <f ca="1">IFERROR(IF((VLOOKUP($E51,'NEA Backsheet'!$D$5:$CB$183,K$9,FALSE))="","",(VLOOKUP($E51,'NEA Backsheet'!$D$5:$CB$183,K$9,FALSE))),"")</f>
        <v>5181.3750088411743</v>
      </c>
      <c r="L51" s="121">
        <f ca="1">IFERROR(IF((VLOOKUP($E51,'NEA Backsheet'!$D$5:$CB$183,L$9,FALSE))="","",(VLOOKUP($E51,'NEA Backsheet'!$D$5:$CB$183,L$9,FALSE))),"")</f>
        <v>5076.9009642230649</v>
      </c>
      <c r="M51" s="121">
        <f ca="1">IFERROR(IF((VLOOKUP($E51,'NEA Backsheet'!$D$5:$CB$183,M$9,FALSE))="","",(VLOOKUP($E51,'NEA Backsheet'!$D$5:$CB$183,M$9,FALSE))),"")</f>
        <v>5207.2341179368377</v>
      </c>
      <c r="N51" s="123">
        <f ca="1">IFERROR(IF((VLOOKUP($E51,'NEA Backsheet'!$D$5:$CB$183,N$9,FALSE))="","",(VLOOKUP($E51,'NEA Backsheet'!$D$5:$CB$183,N$9,FALSE))),"")</f>
        <v>5237.9917053228601</v>
      </c>
      <c r="O51" s="173">
        <f ca="1">IFERROR(IF((VLOOKUP($E51,'NEA Backsheet'!$D$5:$CB$183,O$9,FALSE))="","",(VLOOKUP($E51,'NEA Backsheet'!$D$5:$CB$183,O$9,FALSE))),"")</f>
        <v>4851.167262972871</v>
      </c>
      <c r="P51" s="122">
        <f ca="1">IFERROR(IF((VLOOKUP($E51,'NEA Backsheet'!$D$5:$CB$183,P$9,FALSE))="","",(VLOOKUP($E51,'NEA Backsheet'!$D$5:$CB$183,P$9,FALSE))),"")</f>
        <v>4681.9976297589928</v>
      </c>
      <c r="Q51" s="123">
        <f ca="1">IFERROR(IF((VLOOKUP($E51,'NEA Backsheet'!$D$5:$CB$183,Q$9,FALSE))="","",(VLOOKUP($E51,'NEA Backsheet'!$D$5:$CB$183,Q$9,FALSE))),"")</f>
        <v>5153.4820646066419</v>
      </c>
      <c r="R51" s="234">
        <f ca="1">IFERROR(IF((VLOOKUP($E51,'NEA Backsheet'!$D$5:$CB$183,R$9,FALSE))="","",(VLOOKUP($E51,'NEA Backsheet'!$D$5:$CB$183,R$9,FALSE))),"")</f>
        <v>5133.0281266191432</v>
      </c>
    </row>
    <row r="52" spans="1:18"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IFERROR(IF((VLOOKUP($E52,'NEA Backsheet'!$D$5:$CB$183,G$9,FALSE))="","",(VLOOKUP($E52,'NEA Backsheet'!$D$5:$CB$183,G$9,FALSE))),"")</f>
        <v>7582.9069988913507</v>
      </c>
      <c r="H52" s="121">
        <f ca="1">IFERROR(IF((VLOOKUP($E52,'NEA Backsheet'!$D$5:$CB$183,H$9,FALSE))="","",(VLOOKUP($E52,'NEA Backsheet'!$D$5:$CB$183,H$9,FALSE))),"")</f>
        <v>7758.3352833468998</v>
      </c>
      <c r="I52" s="121">
        <f ca="1">IFERROR(IF((VLOOKUP($E52,'NEA Backsheet'!$D$5:$CB$183,I$9,FALSE))="","",(VLOOKUP($E52,'NEA Backsheet'!$D$5:$CB$183,I$9,FALSE))),"")</f>
        <v>8576.1787139948792</v>
      </c>
      <c r="J52" s="122">
        <f ca="1">IFERROR(IF((VLOOKUP($E52,'NEA Backsheet'!$D$5:$CB$183,J$9,FALSE))="","",(VLOOKUP($E52,'NEA Backsheet'!$D$5:$CB$183,J$9,FALSE))),"")</f>
        <v>7828.4568124262896</v>
      </c>
      <c r="K52" s="120">
        <f ca="1">IFERROR(IF((VLOOKUP($E52,'NEA Backsheet'!$D$5:$CB$183,K$9,FALSE))="","",(VLOOKUP($E52,'NEA Backsheet'!$D$5:$CB$183,K$9,FALSE))),"")</f>
        <v>7660.669556763869</v>
      </c>
      <c r="L52" s="121">
        <f ca="1">IFERROR(IF((VLOOKUP($E52,'NEA Backsheet'!$D$5:$CB$183,L$9,FALSE))="","",(VLOOKUP($E52,'NEA Backsheet'!$D$5:$CB$183,L$9,FALSE))),"")</f>
        <v>7829.1678087425571</v>
      </c>
      <c r="M52" s="121">
        <f ca="1">IFERROR(IF((VLOOKUP($E52,'NEA Backsheet'!$D$5:$CB$183,M$9,FALSE))="","",(VLOOKUP($E52,'NEA Backsheet'!$D$5:$CB$183,M$9,FALSE))),"")</f>
        <v>8646.5803350009519</v>
      </c>
      <c r="N52" s="123">
        <f ca="1">IFERROR(IF((VLOOKUP($E52,'NEA Backsheet'!$D$5:$CB$183,N$9,FALSE))="","",(VLOOKUP($E52,'NEA Backsheet'!$D$5:$CB$183,N$9,FALSE))),"")</f>
        <v>7859.738053024048</v>
      </c>
      <c r="O52" s="173">
        <f ca="1">IFERROR(IF((VLOOKUP($E52,'NEA Backsheet'!$D$5:$CB$183,O$9,FALSE))="","",(VLOOKUP($E52,'NEA Backsheet'!$D$5:$CB$183,O$9,FALSE))),"")</f>
        <v>8089.069862555787</v>
      </c>
      <c r="P52" s="122">
        <f ca="1">IFERROR(IF((VLOOKUP($E52,'NEA Backsheet'!$D$5:$CB$183,P$9,FALSE))="","",(VLOOKUP($E52,'NEA Backsheet'!$D$5:$CB$183,P$9,FALSE))),"")</f>
        <v>7603.7312281933355</v>
      </c>
      <c r="Q52" s="123">
        <f ca="1">IFERROR(IF((VLOOKUP($E52,'NEA Backsheet'!$D$5:$CB$183,Q$9,FALSE))="","",(VLOOKUP($E52,'NEA Backsheet'!$D$5:$CB$183,Q$9,FALSE))),"")</f>
        <v>8314.0013222234975</v>
      </c>
      <c r="R52" s="234">
        <f ca="1">IFERROR(IF((VLOOKUP($E52,'NEA Backsheet'!$D$5:$CB$183,R$9,FALSE))="","",(VLOOKUP($E52,'NEA Backsheet'!$D$5:$CB$183,R$9,FALSE))),"")</f>
        <v>8243.8276194726095</v>
      </c>
    </row>
    <row r="53" spans="1:18"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IFERROR(IF((VLOOKUP($E53,'NEA Backsheet'!$D$5:$CB$183,G$9,FALSE))="","",(VLOOKUP($E53,'NEA Backsheet'!$D$5:$CB$183,G$9,FALSE))),"")</f>
        <v>10880.006228984828</v>
      </c>
      <c r="H53" s="121">
        <f ca="1">IFERROR(IF((VLOOKUP($E53,'NEA Backsheet'!$D$5:$CB$183,H$9,FALSE))="","",(VLOOKUP($E53,'NEA Backsheet'!$D$5:$CB$183,H$9,FALSE))),"")</f>
        <v>10825.613112219155</v>
      </c>
      <c r="I53" s="121">
        <f ca="1">IFERROR(IF((VLOOKUP($E53,'NEA Backsheet'!$D$5:$CB$183,I$9,FALSE))="","",(VLOOKUP($E53,'NEA Backsheet'!$D$5:$CB$183,I$9,FALSE))),"")</f>
        <v>11170.871116096188</v>
      </c>
      <c r="J53" s="122">
        <f ca="1">IFERROR(IF((VLOOKUP($E53,'NEA Backsheet'!$D$5:$CB$183,J$9,FALSE))="","",(VLOOKUP($E53,'NEA Backsheet'!$D$5:$CB$183,J$9,FALSE))),"")</f>
        <v>11260.297087727889</v>
      </c>
      <c r="K53" s="120">
        <f ca="1">IFERROR(IF((VLOOKUP($E53,'NEA Backsheet'!$D$5:$CB$183,K$9,FALSE))="","",(VLOOKUP($E53,'NEA Backsheet'!$D$5:$CB$183,K$9,FALSE))),"")</f>
        <v>10946.384269783615</v>
      </c>
      <c r="L53" s="121">
        <f ca="1">IFERROR(IF((VLOOKUP($E53,'NEA Backsheet'!$D$5:$CB$183,L$9,FALSE))="","",(VLOOKUP($E53,'NEA Backsheet'!$D$5:$CB$183,L$9,FALSE))),"")</f>
        <v>11027.512986315471</v>
      </c>
      <c r="M53" s="121">
        <f ca="1">IFERROR(IF((VLOOKUP($E53,'NEA Backsheet'!$D$5:$CB$183,M$9,FALSE))="","",(VLOOKUP($E53,'NEA Backsheet'!$D$5:$CB$183,M$9,FALSE))),"")</f>
        <v>11389.365500392201</v>
      </c>
      <c r="N53" s="123">
        <f ca="1">IFERROR(IF((VLOOKUP($E53,'NEA Backsheet'!$D$5:$CB$183,N$9,FALSE))="","",(VLOOKUP($E53,'NEA Backsheet'!$D$5:$CB$183,N$9,FALSE))),"")</f>
        <v>11124.775254430362</v>
      </c>
      <c r="O53" s="173">
        <f ca="1">IFERROR(IF((VLOOKUP($E53,'NEA Backsheet'!$D$5:$CB$183,O$9,FALSE))="","",(VLOOKUP($E53,'NEA Backsheet'!$D$5:$CB$183,O$9,FALSE))),"")</f>
        <v>11060.702006714864</v>
      </c>
      <c r="P53" s="122">
        <f ca="1">IFERROR(IF((VLOOKUP($E53,'NEA Backsheet'!$D$5:$CB$183,P$9,FALSE))="","",(VLOOKUP($E53,'NEA Backsheet'!$D$5:$CB$183,P$9,FALSE))),"")</f>
        <v>10957.447276583414</v>
      </c>
      <c r="Q53" s="123">
        <f ca="1">IFERROR(IF((VLOOKUP($E53,'NEA Backsheet'!$D$5:$CB$183,Q$9,FALSE))="","",(VLOOKUP($E53,'NEA Backsheet'!$D$5:$CB$183,Q$9,FALSE))),"")</f>
        <v>11924.999412949095</v>
      </c>
      <c r="R53" s="234">
        <f ca="1">IFERROR(IF((VLOOKUP($E53,'NEA Backsheet'!$D$5:$CB$183,R$9,FALSE))="","",(VLOOKUP($E53,'NEA Backsheet'!$D$5:$CB$183,R$9,FALSE))),"")</f>
        <v>11668.245463470446</v>
      </c>
    </row>
    <row r="54" spans="1:18"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IFERROR(IF((VLOOKUP($E54,'NEA Backsheet'!$D$5:$CB$183,G$9,FALSE))="","",(VLOOKUP($E54,'NEA Backsheet'!$D$5:$CB$183,G$9,FALSE))),"")</f>
        <v>3188.2789927442304</v>
      </c>
      <c r="H54" s="121">
        <f ca="1">IFERROR(IF((VLOOKUP($E54,'NEA Backsheet'!$D$5:$CB$183,H$9,FALSE))="","",(VLOOKUP($E54,'NEA Backsheet'!$D$5:$CB$183,H$9,FALSE))),"")</f>
        <v>3077.6185266967923</v>
      </c>
      <c r="I54" s="121">
        <f ca="1">IFERROR(IF((VLOOKUP($E54,'NEA Backsheet'!$D$5:$CB$183,I$9,FALSE))="","",(VLOOKUP($E54,'NEA Backsheet'!$D$5:$CB$183,I$9,FALSE))),"")</f>
        <v>3248.2028960298207</v>
      </c>
      <c r="J54" s="122">
        <f ca="1">IFERROR(IF((VLOOKUP($E54,'NEA Backsheet'!$D$5:$CB$183,J$9,FALSE))="","",(VLOOKUP($E54,'NEA Backsheet'!$D$5:$CB$183,J$9,FALSE))),"")</f>
        <v>3219.8832556535017</v>
      </c>
      <c r="K54" s="120">
        <f ca="1">IFERROR(IF((VLOOKUP($E54,'NEA Backsheet'!$D$5:$CB$183,K$9,FALSE))="","",(VLOOKUP($E54,'NEA Backsheet'!$D$5:$CB$183,K$9,FALSE))),"")</f>
        <v>3081.34529279664</v>
      </c>
      <c r="L54" s="121">
        <f ca="1">IFERROR(IF((VLOOKUP($E54,'NEA Backsheet'!$D$5:$CB$183,L$9,FALSE))="","",(VLOOKUP($E54,'NEA Backsheet'!$D$5:$CB$183,L$9,FALSE))),"")</f>
        <v>3108.5294626239502</v>
      </c>
      <c r="M54" s="121">
        <f ca="1">IFERROR(IF((VLOOKUP($E54,'NEA Backsheet'!$D$5:$CB$183,M$9,FALSE))="","",(VLOOKUP($E54,'NEA Backsheet'!$D$5:$CB$183,M$9,FALSE))),"")</f>
        <v>3295.0632926670442</v>
      </c>
      <c r="N54" s="123">
        <f ca="1">IFERROR(IF((VLOOKUP($E54,'NEA Backsheet'!$D$5:$CB$183,N$9,FALSE))="","",(VLOOKUP($E54,'NEA Backsheet'!$D$5:$CB$183,N$9,FALSE))),"")</f>
        <v>3066.4590580920167</v>
      </c>
      <c r="O54" s="173">
        <f ca="1">IFERROR(IF((VLOOKUP($E54,'NEA Backsheet'!$D$5:$CB$183,O$9,FALSE))="","",(VLOOKUP($E54,'NEA Backsheet'!$D$5:$CB$183,O$9,FALSE))),"")</f>
        <v>3336.5635486691981</v>
      </c>
      <c r="P54" s="122">
        <f ca="1">IFERROR(IF((VLOOKUP($E54,'NEA Backsheet'!$D$5:$CB$183,P$9,FALSE))="","",(VLOOKUP($E54,'NEA Backsheet'!$D$5:$CB$183,P$9,FALSE))),"")</f>
        <v>3289.1344733895476</v>
      </c>
      <c r="Q54" s="123">
        <f ca="1">IFERROR(IF((VLOOKUP($E54,'NEA Backsheet'!$D$5:$CB$183,Q$9,FALSE))="","",(VLOOKUP($E54,'NEA Backsheet'!$D$5:$CB$183,Q$9,FALSE))),"")</f>
        <v>3302.4400257556181</v>
      </c>
      <c r="R54" s="234">
        <f ca="1">IFERROR(IF((VLOOKUP($E54,'NEA Backsheet'!$D$5:$CB$183,R$9,FALSE))="","",(VLOOKUP($E54,'NEA Backsheet'!$D$5:$CB$183,R$9,FALSE))),"")</f>
        <v>3295.7743520757599</v>
      </c>
    </row>
    <row r="55" spans="1:18"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IFERROR(IF((VLOOKUP($E55,'NEA Backsheet'!$D$5:$CB$183,G$9,FALSE))="","",(VLOOKUP($E55,'NEA Backsheet'!$D$5:$CB$183,G$9,FALSE))),"")</f>
        <v>17188.872147728642</v>
      </c>
      <c r="H55" s="121">
        <f ca="1">IFERROR(IF((VLOOKUP($E55,'NEA Backsheet'!$D$5:$CB$183,H$9,FALSE))="","",(VLOOKUP($E55,'NEA Backsheet'!$D$5:$CB$183,H$9,FALSE))),"")</f>
        <v>17374.332652361216</v>
      </c>
      <c r="I55" s="121">
        <f ca="1">IFERROR(IF((VLOOKUP($E55,'NEA Backsheet'!$D$5:$CB$183,I$9,FALSE))="","",(VLOOKUP($E55,'NEA Backsheet'!$D$5:$CB$183,I$9,FALSE))),"")</f>
        <v>20852.18092651328</v>
      </c>
      <c r="J55" s="122">
        <f ca="1">IFERROR(IF((VLOOKUP($E55,'NEA Backsheet'!$D$5:$CB$183,J$9,FALSE))="","",(VLOOKUP($E55,'NEA Backsheet'!$D$5:$CB$183,J$9,FALSE))),"")</f>
        <v>20950.320484395095</v>
      </c>
      <c r="K55" s="120">
        <f ca="1">IFERROR(IF((VLOOKUP($E55,'NEA Backsheet'!$D$5:$CB$183,K$9,FALSE))="","",(VLOOKUP($E55,'NEA Backsheet'!$D$5:$CB$183,K$9,FALSE))),"")</f>
        <v>16765.835224707716</v>
      </c>
      <c r="L55" s="121">
        <f ca="1">IFERROR(IF((VLOOKUP($E55,'NEA Backsheet'!$D$5:$CB$183,L$9,FALSE))="","",(VLOOKUP($E55,'NEA Backsheet'!$D$5:$CB$183,L$9,FALSE))),"")</f>
        <v>16782.116188233817</v>
      </c>
      <c r="M55" s="121">
        <f ca="1">IFERROR(IF((VLOOKUP($E55,'NEA Backsheet'!$D$5:$CB$183,M$9,FALSE))="","",(VLOOKUP($E55,'NEA Backsheet'!$D$5:$CB$183,M$9,FALSE))),"")</f>
        <v>17668.007683804677</v>
      </c>
      <c r="N55" s="123">
        <f ca="1">IFERROR(IF((VLOOKUP($E55,'NEA Backsheet'!$D$5:$CB$183,N$9,FALSE))="","",(VLOOKUP($E55,'NEA Backsheet'!$D$5:$CB$183,N$9,FALSE))),"")</f>
        <v>17174.017007108698</v>
      </c>
      <c r="O55" s="173">
        <f ca="1">IFERROR(IF((VLOOKUP($E55,'NEA Backsheet'!$D$5:$CB$183,O$9,FALSE))="","",(VLOOKUP($E55,'NEA Backsheet'!$D$5:$CB$183,O$9,FALSE))),"")</f>
        <v>20601.618184326569</v>
      </c>
      <c r="P55" s="122">
        <f ca="1">IFERROR(IF((VLOOKUP($E55,'NEA Backsheet'!$D$5:$CB$183,P$9,FALSE))="","",(VLOOKUP($E55,'NEA Backsheet'!$D$5:$CB$183,P$9,FALSE))),"")</f>
        <v>19989.350184945077</v>
      </c>
      <c r="Q55" s="123">
        <f ca="1">IFERROR(IF((VLOOKUP($E55,'NEA Backsheet'!$D$5:$CB$183,Q$9,FALSE))="","",(VLOOKUP($E55,'NEA Backsheet'!$D$5:$CB$183,Q$9,FALSE))),"")</f>
        <v>21143.009520738386</v>
      </c>
      <c r="R55" s="234">
        <f ca="1">IFERROR(IF((VLOOKUP($E55,'NEA Backsheet'!$D$5:$CB$183,R$9,FALSE))="","",(VLOOKUP($E55,'NEA Backsheet'!$D$5:$CB$183,R$9,FALSE))),"")</f>
        <v>20789.666017187308</v>
      </c>
    </row>
    <row r="56" spans="1:18"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IFERROR(IF((VLOOKUP($E56,'NEA Backsheet'!$D$5:$CB$183,G$9,FALSE))="","",(VLOOKUP($E56,'NEA Backsheet'!$D$5:$CB$183,G$9,FALSE))),"")</f>
        <v>6942.683296301273</v>
      </c>
      <c r="H56" s="121">
        <f ca="1">IFERROR(IF((VLOOKUP($E56,'NEA Backsheet'!$D$5:$CB$183,H$9,FALSE))="","",(VLOOKUP($E56,'NEA Backsheet'!$D$5:$CB$183,H$9,FALSE))),"")</f>
        <v>7101.6363618564046</v>
      </c>
      <c r="I56" s="121">
        <f ca="1">IFERROR(IF((VLOOKUP($E56,'NEA Backsheet'!$D$5:$CB$183,I$9,FALSE))="","",(VLOOKUP($E56,'NEA Backsheet'!$D$5:$CB$183,I$9,FALSE))),"")</f>
        <v>7821.9879783821525</v>
      </c>
      <c r="J56" s="122">
        <f ca="1">IFERROR(IF((VLOOKUP($E56,'NEA Backsheet'!$D$5:$CB$183,J$9,FALSE))="","",(VLOOKUP($E56,'NEA Backsheet'!$D$5:$CB$183,J$9,FALSE))),"")</f>
        <v>8113.2369610148635</v>
      </c>
      <c r="K56" s="120">
        <f ca="1">IFERROR(IF((VLOOKUP($E56,'NEA Backsheet'!$D$5:$CB$183,K$9,FALSE))="","",(VLOOKUP($E56,'NEA Backsheet'!$D$5:$CB$183,K$9,FALSE))),"")</f>
        <v>7944.0051903339699</v>
      </c>
      <c r="L56" s="121">
        <f ca="1">IFERROR(IF((VLOOKUP($E56,'NEA Backsheet'!$D$5:$CB$183,L$9,FALSE))="","",(VLOOKUP($E56,'NEA Backsheet'!$D$5:$CB$183,L$9,FALSE))),"")</f>
        <v>7812.504133319886</v>
      </c>
      <c r="M56" s="121">
        <f ca="1">IFERROR(IF((VLOOKUP($E56,'NEA Backsheet'!$D$5:$CB$183,M$9,FALSE))="","",(VLOOKUP($E56,'NEA Backsheet'!$D$5:$CB$183,M$9,FALSE))),"")</f>
        <v>8026.2112207762648</v>
      </c>
      <c r="N56" s="123">
        <f ca="1">IFERROR(IF((VLOOKUP($E56,'NEA Backsheet'!$D$5:$CB$183,N$9,FALSE))="","",(VLOOKUP($E56,'NEA Backsheet'!$D$5:$CB$183,N$9,FALSE))),"")</f>
        <v>7882.7655885156801</v>
      </c>
      <c r="O56" s="173">
        <f ca="1">IFERROR(IF((VLOOKUP($E56,'NEA Backsheet'!$D$5:$CB$183,O$9,FALSE))="","",(VLOOKUP($E56,'NEA Backsheet'!$D$5:$CB$183,O$9,FALSE))),"")</f>
        <v>8124.4149331360168</v>
      </c>
      <c r="P56" s="122">
        <f ca="1">IFERROR(IF((VLOOKUP($E56,'NEA Backsheet'!$D$5:$CB$183,P$9,FALSE))="","",(VLOOKUP($E56,'NEA Backsheet'!$D$5:$CB$183,P$9,FALSE))),"")</f>
        <v>8384.6022636119615</v>
      </c>
      <c r="Q56" s="123">
        <f ca="1">IFERROR(IF((VLOOKUP($E56,'NEA Backsheet'!$D$5:$CB$183,Q$9,FALSE))="","",(VLOOKUP($E56,'NEA Backsheet'!$D$5:$CB$183,Q$9,FALSE))),"")</f>
        <v>8941.9645973956904</v>
      </c>
      <c r="R56" s="234">
        <f ca="1">IFERROR(IF((VLOOKUP($E56,'NEA Backsheet'!$D$5:$CB$183,R$9,FALSE))="","",(VLOOKUP($E56,'NEA Backsheet'!$D$5:$CB$183,R$9,FALSE))),"")</f>
        <v>9099.711618751202</v>
      </c>
    </row>
    <row r="57" spans="1:18"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IFERROR(IF((VLOOKUP($E57,'NEA Backsheet'!$D$5:$CB$183,G$9,FALSE))="","",(VLOOKUP($E57,'NEA Backsheet'!$D$5:$CB$183,G$9,FALSE))),"")</f>
        <v>6153.6528527519295</v>
      </c>
      <c r="H57" s="121">
        <f ca="1">IFERROR(IF((VLOOKUP($E57,'NEA Backsheet'!$D$5:$CB$183,H$9,FALSE))="","",(VLOOKUP($E57,'NEA Backsheet'!$D$5:$CB$183,H$9,FALSE))),"")</f>
        <v>5920.920300791935</v>
      </c>
      <c r="I57" s="121">
        <f ca="1">IFERROR(IF((VLOOKUP($E57,'NEA Backsheet'!$D$5:$CB$183,I$9,FALSE))="","",(VLOOKUP($E57,'NEA Backsheet'!$D$5:$CB$183,I$9,FALSE))),"")</f>
        <v>5881.6984999269243</v>
      </c>
      <c r="J57" s="122">
        <f ca="1">IFERROR(IF((VLOOKUP($E57,'NEA Backsheet'!$D$5:$CB$183,J$9,FALSE))="","",(VLOOKUP($E57,'NEA Backsheet'!$D$5:$CB$183,J$9,FALSE))),"")</f>
        <v>5597.0204876104217</v>
      </c>
      <c r="K57" s="120">
        <f ca="1">IFERROR(IF((VLOOKUP($E57,'NEA Backsheet'!$D$5:$CB$183,K$9,FALSE))="","",(VLOOKUP($E57,'NEA Backsheet'!$D$5:$CB$183,K$9,FALSE))),"")</f>
        <v>6067.0632258753703</v>
      </c>
      <c r="L57" s="121">
        <f ca="1">IFERROR(IF((VLOOKUP($E57,'NEA Backsheet'!$D$5:$CB$183,L$9,FALSE))="","",(VLOOKUP($E57,'NEA Backsheet'!$D$5:$CB$183,L$9,FALSE))),"")</f>
        <v>6011.9351779772451</v>
      </c>
      <c r="M57" s="121">
        <f ca="1">IFERROR(IF((VLOOKUP($E57,'NEA Backsheet'!$D$5:$CB$183,M$9,FALSE))="","",(VLOOKUP($E57,'NEA Backsheet'!$D$5:$CB$183,M$9,FALSE))),"")</f>
        <v>6284.2385583897385</v>
      </c>
      <c r="N57" s="123">
        <f ca="1">IFERROR(IF((VLOOKUP($E57,'NEA Backsheet'!$D$5:$CB$183,N$9,FALSE))="","",(VLOOKUP($E57,'NEA Backsheet'!$D$5:$CB$183,N$9,FALSE))),"")</f>
        <v>5929.8596727921995</v>
      </c>
      <c r="O57" s="173">
        <f ca="1">IFERROR(IF((VLOOKUP($E57,'NEA Backsheet'!$D$5:$CB$183,O$9,FALSE))="","",(VLOOKUP($E57,'NEA Backsheet'!$D$5:$CB$183,O$9,FALSE))),"")</f>
        <v>5658.2909664126792</v>
      </c>
      <c r="P57" s="122">
        <f ca="1">IFERROR(IF((VLOOKUP($E57,'NEA Backsheet'!$D$5:$CB$183,P$9,FALSE))="","",(VLOOKUP($E57,'NEA Backsheet'!$D$5:$CB$183,P$9,FALSE))),"")</f>
        <v>5340.6724370298807</v>
      </c>
      <c r="Q57" s="123">
        <f ca="1">IFERROR(IF((VLOOKUP($E57,'NEA Backsheet'!$D$5:$CB$183,Q$9,FALSE))="","",(VLOOKUP($E57,'NEA Backsheet'!$D$5:$CB$183,Q$9,FALSE))),"")</f>
        <v>5706.7147399601326</v>
      </c>
      <c r="R57" s="234">
        <f ca="1">IFERROR(IF((VLOOKUP($E57,'NEA Backsheet'!$D$5:$CB$183,R$9,FALSE))="","",(VLOOKUP($E57,'NEA Backsheet'!$D$5:$CB$183,R$9,FALSE))),"")</f>
        <v>5487.6062695816618</v>
      </c>
    </row>
    <row r="58" spans="1:18"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IFERROR(IF((VLOOKUP($E58,'NEA Backsheet'!$D$5:$CB$183,G$9,FALSE))="","",(VLOOKUP($E58,'NEA Backsheet'!$D$5:$CB$183,G$9,FALSE))),"")</f>
        <v>11344.242409702969</v>
      </c>
      <c r="H58" s="121">
        <f ca="1">IFERROR(IF((VLOOKUP($E58,'NEA Backsheet'!$D$5:$CB$183,H$9,FALSE))="","",(VLOOKUP($E58,'NEA Backsheet'!$D$5:$CB$183,H$9,FALSE))),"")</f>
        <v>11323.976191586211</v>
      </c>
      <c r="I58" s="121">
        <f ca="1">IFERROR(IF((VLOOKUP($E58,'NEA Backsheet'!$D$5:$CB$183,I$9,FALSE))="","",(VLOOKUP($E58,'NEA Backsheet'!$D$5:$CB$183,I$9,FALSE))),"")</f>
        <v>12005.466158983743</v>
      </c>
      <c r="J58" s="122">
        <f ca="1">IFERROR(IF((VLOOKUP($E58,'NEA Backsheet'!$D$5:$CB$183,J$9,FALSE))="","",(VLOOKUP($E58,'NEA Backsheet'!$D$5:$CB$183,J$9,FALSE))),"")</f>
        <v>12171.414979291581</v>
      </c>
      <c r="K58" s="120">
        <f ca="1">IFERROR(IF((VLOOKUP($E58,'NEA Backsheet'!$D$5:$CB$183,K$9,FALSE))="","",(VLOOKUP($E58,'NEA Backsheet'!$D$5:$CB$183,K$9,FALSE))),"")</f>
        <v>11639.575110987316</v>
      </c>
      <c r="L58" s="121">
        <f ca="1">IFERROR(IF((VLOOKUP($E58,'NEA Backsheet'!$D$5:$CB$183,L$9,FALSE))="","",(VLOOKUP($E58,'NEA Backsheet'!$D$5:$CB$183,L$9,FALSE))),"")</f>
        <v>11858.161123524731</v>
      </c>
      <c r="M58" s="121">
        <f ca="1">IFERROR(IF((VLOOKUP($E58,'NEA Backsheet'!$D$5:$CB$183,M$9,FALSE))="","",(VLOOKUP($E58,'NEA Backsheet'!$D$5:$CB$183,M$9,FALSE))),"")</f>
        <v>12066.397672910462</v>
      </c>
      <c r="N58" s="123">
        <f ca="1">IFERROR(IF((VLOOKUP($E58,'NEA Backsheet'!$D$5:$CB$183,N$9,FALSE))="","",(VLOOKUP($E58,'NEA Backsheet'!$D$5:$CB$183,N$9,FALSE))),"")</f>
        <v>11720.954365732012</v>
      </c>
      <c r="O58" s="173">
        <f ca="1">IFERROR(IF((VLOOKUP($E58,'NEA Backsheet'!$D$5:$CB$183,O$9,FALSE))="","",(VLOOKUP($E58,'NEA Backsheet'!$D$5:$CB$183,O$9,FALSE))),"")</f>
        <v>12226.36093061517</v>
      </c>
      <c r="P58" s="122">
        <f ca="1">IFERROR(IF((VLOOKUP($E58,'NEA Backsheet'!$D$5:$CB$183,P$9,FALSE))="","",(VLOOKUP($E58,'NEA Backsheet'!$D$5:$CB$183,P$9,FALSE))),"")</f>
        <v>12764.297964368498</v>
      </c>
      <c r="Q58" s="123">
        <f ca="1">IFERROR(IF((VLOOKUP($E58,'NEA Backsheet'!$D$5:$CB$183,Q$9,FALSE))="","",(VLOOKUP($E58,'NEA Backsheet'!$D$5:$CB$183,Q$9,FALSE))),"")</f>
        <v>13663.668536829824</v>
      </c>
      <c r="R58" s="234">
        <f ca="1">IFERROR(IF((VLOOKUP($E58,'NEA Backsheet'!$D$5:$CB$183,R$9,FALSE))="","",(VLOOKUP($E58,'NEA Backsheet'!$D$5:$CB$183,R$9,FALSE))),"")</f>
        <v>13477.306935631648</v>
      </c>
    </row>
    <row r="59" spans="1:18"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IFERROR(IF((VLOOKUP($E59,'NEA Backsheet'!$D$5:$CB$183,G$9,FALSE))="","",(VLOOKUP($E59,'NEA Backsheet'!$D$5:$CB$183,G$9,FALSE))),"")</f>
        <v>6999.8989890539897</v>
      </c>
      <c r="H59" s="121">
        <f ca="1">IFERROR(IF((VLOOKUP($E59,'NEA Backsheet'!$D$5:$CB$183,H$9,FALSE))="","",(VLOOKUP($E59,'NEA Backsheet'!$D$5:$CB$183,H$9,FALSE))),"")</f>
        <v>6847.1785444415873</v>
      </c>
      <c r="I59" s="121">
        <f ca="1">IFERROR(IF((VLOOKUP($E59,'NEA Backsheet'!$D$5:$CB$183,I$9,FALSE))="","",(VLOOKUP($E59,'NEA Backsheet'!$D$5:$CB$183,I$9,FALSE))),"")</f>
        <v>7134.444832199275</v>
      </c>
      <c r="J59" s="122">
        <f ca="1">IFERROR(IF((VLOOKUP($E59,'NEA Backsheet'!$D$5:$CB$183,J$9,FALSE))="","",(VLOOKUP($E59,'NEA Backsheet'!$D$5:$CB$183,J$9,FALSE))),"")</f>
        <v>6561.8736567309916</v>
      </c>
      <c r="K59" s="120">
        <f ca="1">IFERROR(IF((VLOOKUP($E59,'NEA Backsheet'!$D$5:$CB$183,K$9,FALSE))="","",(VLOOKUP($E59,'NEA Backsheet'!$D$5:$CB$183,K$9,FALSE))),"")</f>
        <v>6957.0180514872327</v>
      </c>
      <c r="L59" s="121">
        <f ca="1">IFERROR(IF((VLOOKUP($E59,'NEA Backsheet'!$D$5:$CB$183,L$9,FALSE))="","",(VLOOKUP($E59,'NEA Backsheet'!$D$5:$CB$183,L$9,FALSE))),"")</f>
        <v>7034.1668922447652</v>
      </c>
      <c r="M59" s="121">
        <f ca="1">IFERROR(IF((VLOOKUP($E59,'NEA Backsheet'!$D$5:$CB$183,M$9,FALSE))="","",(VLOOKUP($E59,'NEA Backsheet'!$D$5:$CB$183,M$9,FALSE))),"")</f>
        <v>7034.3635756890781</v>
      </c>
      <c r="N59" s="123">
        <f ca="1">IFERROR(IF((VLOOKUP($E59,'NEA Backsheet'!$D$5:$CB$183,N$9,FALSE))="","",(VLOOKUP($E59,'NEA Backsheet'!$D$5:$CB$183,N$9,FALSE))),"")</f>
        <v>6882.8508563351643</v>
      </c>
      <c r="O59" s="173">
        <f ca="1">IFERROR(IF((VLOOKUP($E59,'NEA Backsheet'!$D$5:$CB$183,O$9,FALSE))="","",(VLOOKUP($E59,'NEA Backsheet'!$D$5:$CB$183,O$9,FALSE))),"")</f>
        <v>6787.0872031489916</v>
      </c>
      <c r="P59" s="122">
        <f ca="1">IFERROR(IF((VLOOKUP($E59,'NEA Backsheet'!$D$5:$CB$183,P$9,FALSE))="","",(VLOOKUP($E59,'NEA Backsheet'!$D$5:$CB$183,P$9,FALSE))),"")</f>
        <v>6856.6649477676037</v>
      </c>
      <c r="Q59" s="123">
        <f ca="1">IFERROR(IF((VLOOKUP($E59,'NEA Backsheet'!$D$5:$CB$183,Q$9,FALSE))="","",(VLOOKUP($E59,'NEA Backsheet'!$D$5:$CB$183,Q$9,FALSE))),"")</f>
        <v>7068.0867551182382</v>
      </c>
      <c r="R59" s="234">
        <f ca="1">IFERROR(IF((VLOOKUP($E59,'NEA Backsheet'!$D$5:$CB$183,R$9,FALSE))="","",(VLOOKUP($E59,'NEA Backsheet'!$D$5:$CB$183,R$9,FALSE))),"")</f>
        <v>7716.8766849700914</v>
      </c>
    </row>
    <row r="60" spans="1:18"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IFERROR(IF((VLOOKUP($E60,'NEA Backsheet'!$D$5:$CB$183,G$9,FALSE))="","",(VLOOKUP($E60,'NEA Backsheet'!$D$5:$CB$183,G$9,FALSE))),"")</f>
        <v>12614.835921698941</v>
      </c>
      <c r="H60" s="121">
        <f ca="1">IFERROR(IF((VLOOKUP($E60,'NEA Backsheet'!$D$5:$CB$183,H$9,FALSE))="","",(VLOOKUP($E60,'NEA Backsheet'!$D$5:$CB$183,H$9,FALSE))),"")</f>
        <v>12247.970860507879</v>
      </c>
      <c r="I60" s="121">
        <f ca="1">IFERROR(IF((VLOOKUP($E60,'NEA Backsheet'!$D$5:$CB$183,I$9,FALSE))="","",(VLOOKUP($E60,'NEA Backsheet'!$D$5:$CB$183,I$9,FALSE))),"")</f>
        <v>12710.76380189092</v>
      </c>
      <c r="J60" s="122">
        <f ca="1">IFERROR(IF((VLOOKUP($E60,'NEA Backsheet'!$D$5:$CB$183,J$9,FALSE))="","",(VLOOKUP($E60,'NEA Backsheet'!$D$5:$CB$183,J$9,FALSE))),"")</f>
        <v>13118.808105959426</v>
      </c>
      <c r="K60" s="120">
        <f ca="1">IFERROR(IF((VLOOKUP($E60,'NEA Backsheet'!$D$5:$CB$183,K$9,FALSE))="","",(VLOOKUP($E60,'NEA Backsheet'!$D$5:$CB$183,K$9,FALSE))),"")</f>
        <v>12731.348980209728</v>
      </c>
      <c r="L60" s="121">
        <f ca="1">IFERROR(IF((VLOOKUP($E60,'NEA Backsheet'!$D$5:$CB$183,L$9,FALSE))="","",(VLOOKUP($E60,'NEA Backsheet'!$D$5:$CB$183,L$9,FALSE))),"")</f>
        <v>12561.550500157829</v>
      </c>
      <c r="M60" s="121">
        <f ca="1">IFERROR(IF((VLOOKUP($E60,'NEA Backsheet'!$D$5:$CB$183,M$9,FALSE))="","",(VLOOKUP($E60,'NEA Backsheet'!$D$5:$CB$183,M$9,FALSE))),"")</f>
        <v>13264.088571248256</v>
      </c>
      <c r="N60" s="123">
        <f ca="1">IFERROR(IF((VLOOKUP($E60,'NEA Backsheet'!$D$5:$CB$183,N$9,FALSE))="","",(VLOOKUP($E60,'NEA Backsheet'!$D$5:$CB$183,N$9,FALSE))),"")</f>
        <v>12472.484297385603</v>
      </c>
      <c r="O60" s="173">
        <f ca="1">IFERROR(IF((VLOOKUP($E60,'NEA Backsheet'!$D$5:$CB$183,O$9,FALSE))="","",(VLOOKUP($E60,'NEA Backsheet'!$D$5:$CB$183,O$9,FALSE))),"")</f>
        <v>14182.457754351883</v>
      </c>
      <c r="P60" s="122">
        <f ca="1">IFERROR(IF((VLOOKUP($E60,'NEA Backsheet'!$D$5:$CB$183,P$9,FALSE))="","",(VLOOKUP($E60,'NEA Backsheet'!$D$5:$CB$183,P$9,FALSE))),"")</f>
        <v>13784.137740231374</v>
      </c>
      <c r="Q60" s="123">
        <f ca="1">IFERROR(IF((VLOOKUP($E60,'NEA Backsheet'!$D$5:$CB$183,Q$9,FALSE))="","",(VLOOKUP($E60,'NEA Backsheet'!$D$5:$CB$183,Q$9,FALSE))),"")</f>
        <v>15146.388733100259</v>
      </c>
      <c r="R60" s="234">
        <f ca="1">IFERROR(IF((VLOOKUP($E60,'NEA Backsheet'!$D$5:$CB$183,R$9,FALSE))="","",(VLOOKUP($E60,'NEA Backsheet'!$D$5:$CB$183,R$9,FALSE))),"")</f>
        <v>15132.006055979413</v>
      </c>
    </row>
    <row r="61" spans="1:18"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IFERROR(IF((VLOOKUP($E61,'NEA Backsheet'!$D$5:$CB$183,G$9,FALSE))="","",(VLOOKUP($E61,'NEA Backsheet'!$D$5:$CB$183,G$9,FALSE))),"")</f>
        <v>5109.4084257225095</v>
      </c>
      <c r="H61" s="121">
        <f ca="1">IFERROR(IF((VLOOKUP($E61,'NEA Backsheet'!$D$5:$CB$183,H$9,FALSE))="","",(VLOOKUP($E61,'NEA Backsheet'!$D$5:$CB$183,H$9,FALSE))),"")</f>
        <v>5308.7645348044998</v>
      </c>
      <c r="I61" s="121">
        <f ca="1">IFERROR(IF((VLOOKUP($E61,'NEA Backsheet'!$D$5:$CB$183,I$9,FALSE))="","",(VLOOKUP($E61,'NEA Backsheet'!$D$5:$CB$183,I$9,FALSE))),"")</f>
        <v>5882.4926224045603</v>
      </c>
      <c r="J61" s="122">
        <f ca="1">IFERROR(IF((VLOOKUP($E61,'NEA Backsheet'!$D$5:$CB$183,J$9,FALSE))="","",(VLOOKUP($E61,'NEA Backsheet'!$D$5:$CB$183,J$9,FALSE))),"")</f>
        <v>5629.241226051563</v>
      </c>
      <c r="K61" s="120">
        <f ca="1">IFERROR(IF((VLOOKUP($E61,'NEA Backsheet'!$D$5:$CB$183,K$9,FALSE))="","",(VLOOKUP($E61,'NEA Backsheet'!$D$5:$CB$183,K$9,FALSE))),"")</f>
        <v>5478.1480257629028</v>
      </c>
      <c r="L61" s="121">
        <f ca="1">IFERROR(IF((VLOOKUP($E61,'NEA Backsheet'!$D$5:$CB$183,L$9,FALSE))="","",(VLOOKUP($E61,'NEA Backsheet'!$D$5:$CB$183,L$9,FALSE))),"")</f>
        <v>5365.8314481206762</v>
      </c>
      <c r="M61" s="121">
        <f ca="1">IFERROR(IF((VLOOKUP($E61,'NEA Backsheet'!$D$5:$CB$183,M$9,FALSE))="","",(VLOOKUP($E61,'NEA Backsheet'!$D$5:$CB$183,M$9,FALSE))),"")</f>
        <v>5670.0662300101749</v>
      </c>
      <c r="N61" s="123">
        <f ca="1">IFERROR(IF((VLOOKUP($E61,'NEA Backsheet'!$D$5:$CB$183,N$9,FALSE))="","",(VLOOKUP($E61,'NEA Backsheet'!$D$5:$CB$183,N$9,FALSE))),"")</f>
        <v>5588.0712960566916</v>
      </c>
      <c r="O61" s="173">
        <f ca="1">IFERROR(IF((VLOOKUP($E61,'NEA Backsheet'!$D$5:$CB$183,O$9,FALSE))="","",(VLOOKUP($E61,'NEA Backsheet'!$D$5:$CB$183,O$9,FALSE))),"")</f>
        <v>5938.8399820412606</v>
      </c>
      <c r="P61" s="122">
        <f ca="1">IFERROR(IF((VLOOKUP($E61,'NEA Backsheet'!$D$5:$CB$183,P$9,FALSE))="","",(VLOOKUP($E61,'NEA Backsheet'!$D$5:$CB$183,P$9,FALSE))),"")</f>
        <v>5677.5272211220754</v>
      </c>
      <c r="Q61" s="123">
        <f ca="1">IFERROR(IF((VLOOKUP($E61,'NEA Backsheet'!$D$5:$CB$183,Q$9,FALSE))="","",(VLOOKUP($E61,'NEA Backsheet'!$D$5:$CB$183,Q$9,FALSE))),"")</f>
        <v>6168.933142977774</v>
      </c>
      <c r="R61" s="234">
        <f ca="1">IFERROR(IF((VLOOKUP($E61,'NEA Backsheet'!$D$5:$CB$183,R$9,FALSE))="","",(VLOOKUP($E61,'NEA Backsheet'!$D$5:$CB$183,R$9,FALSE))),"")</f>
        <v>6128.3230225182597</v>
      </c>
    </row>
    <row r="62" spans="1:18"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IFERROR(IF((VLOOKUP($E62,'NEA Backsheet'!$D$5:$CB$183,G$9,FALSE))="","",(VLOOKUP($E62,'NEA Backsheet'!$D$5:$CB$183,G$9,FALSE))),"")</f>
        <v>6496.6124881749383</v>
      </c>
      <c r="H62" s="121">
        <f ca="1">IFERROR(IF((VLOOKUP($E62,'NEA Backsheet'!$D$5:$CB$183,H$9,FALSE))="","",(VLOOKUP($E62,'NEA Backsheet'!$D$5:$CB$183,H$9,FALSE))),"")</f>
        <v>6906.4949426428921</v>
      </c>
      <c r="I62" s="121">
        <f ca="1">IFERROR(IF((VLOOKUP($E62,'NEA Backsheet'!$D$5:$CB$183,I$9,FALSE))="","",(VLOOKUP($E62,'NEA Backsheet'!$D$5:$CB$183,I$9,FALSE))),"")</f>
        <v>7203.8125726162416</v>
      </c>
      <c r="J62" s="122">
        <f ca="1">IFERROR(IF((VLOOKUP($E62,'NEA Backsheet'!$D$5:$CB$183,J$9,FALSE))="","",(VLOOKUP($E62,'NEA Backsheet'!$D$5:$CB$183,J$9,FALSE))),"")</f>
        <v>7190.4645188163777</v>
      </c>
      <c r="K62" s="120">
        <f ca="1">IFERROR(IF((VLOOKUP($E62,'NEA Backsheet'!$D$5:$CB$183,K$9,FALSE))="","",(VLOOKUP($E62,'NEA Backsheet'!$D$5:$CB$183,K$9,FALSE))),"")</f>
        <v>6493.4953767455463</v>
      </c>
      <c r="L62" s="121">
        <f ca="1">IFERROR(IF((VLOOKUP($E62,'NEA Backsheet'!$D$5:$CB$183,L$9,FALSE))="","",(VLOOKUP($E62,'NEA Backsheet'!$D$5:$CB$183,L$9,FALSE))),"")</f>
        <v>6402.9446628337319</v>
      </c>
      <c r="M62" s="121">
        <f ca="1">IFERROR(IF((VLOOKUP($E62,'NEA Backsheet'!$D$5:$CB$183,M$9,FALSE))="","",(VLOOKUP($E62,'NEA Backsheet'!$D$5:$CB$183,M$9,FALSE))),"")</f>
        <v>6793.5333798926058</v>
      </c>
      <c r="N62" s="123">
        <f ca="1">IFERROR(IF((VLOOKUP($E62,'NEA Backsheet'!$D$5:$CB$183,N$9,FALSE))="","",(VLOOKUP($E62,'NEA Backsheet'!$D$5:$CB$183,N$9,FALSE))),"")</f>
        <v>6522.9537767153251</v>
      </c>
      <c r="O62" s="173">
        <f ca="1">IFERROR(IF((VLOOKUP($E62,'NEA Backsheet'!$D$5:$CB$183,O$9,FALSE))="","",(VLOOKUP($E62,'NEA Backsheet'!$D$5:$CB$183,O$9,FALSE))),"")</f>
        <v>7162.1055668802619</v>
      </c>
      <c r="P62" s="122">
        <f ca="1">IFERROR(IF((VLOOKUP($E62,'NEA Backsheet'!$D$5:$CB$183,P$9,FALSE))="","",(VLOOKUP($E62,'NEA Backsheet'!$D$5:$CB$183,P$9,FALSE))),"")</f>
        <v>7203.846609193246</v>
      </c>
      <c r="Q62" s="123">
        <f ca="1">IFERROR(IF((VLOOKUP($E62,'NEA Backsheet'!$D$5:$CB$183,Q$9,FALSE))="","",(VLOOKUP($E62,'NEA Backsheet'!$D$5:$CB$183,Q$9,FALSE))),"")</f>
        <v>7545.4190878754944</v>
      </c>
      <c r="R62" s="234">
        <f ca="1">IFERROR(IF((VLOOKUP($E62,'NEA Backsheet'!$D$5:$CB$183,R$9,FALSE))="","",(VLOOKUP($E62,'NEA Backsheet'!$D$5:$CB$183,R$9,FALSE))),"")</f>
        <v>7378.34797485535</v>
      </c>
    </row>
    <row r="63" spans="1:18"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IFERROR(IF((VLOOKUP($E63,'NEA Backsheet'!$D$5:$CB$183,G$9,FALSE))="","",(VLOOKUP($E63,'NEA Backsheet'!$D$5:$CB$183,G$9,FALSE))),"")</f>
        <v>16149.66453611657</v>
      </c>
      <c r="H63" s="121">
        <f ca="1">IFERROR(IF((VLOOKUP($E63,'NEA Backsheet'!$D$5:$CB$183,H$9,FALSE))="","",(VLOOKUP($E63,'NEA Backsheet'!$D$5:$CB$183,H$9,FALSE))),"")</f>
        <v>15580.945276226365</v>
      </c>
      <c r="I63" s="121">
        <f ca="1">IFERROR(IF((VLOOKUP($E63,'NEA Backsheet'!$D$5:$CB$183,I$9,FALSE))="","",(VLOOKUP($E63,'NEA Backsheet'!$D$5:$CB$183,I$9,FALSE))),"")</f>
        <v>16255.226145785256</v>
      </c>
      <c r="J63" s="122">
        <f ca="1">IFERROR(IF((VLOOKUP($E63,'NEA Backsheet'!$D$5:$CB$183,J$9,FALSE))="","",(VLOOKUP($E63,'NEA Backsheet'!$D$5:$CB$183,J$9,FALSE))),"")</f>
        <v>16015.444596291994</v>
      </c>
      <c r="K63" s="120">
        <f ca="1">IFERROR(IF((VLOOKUP($E63,'NEA Backsheet'!$D$5:$CB$183,K$9,FALSE))="","",(VLOOKUP($E63,'NEA Backsheet'!$D$5:$CB$183,K$9,FALSE))),"")</f>
        <v>16450.952617134208</v>
      </c>
      <c r="L63" s="121">
        <f ca="1">IFERROR(IF((VLOOKUP($E63,'NEA Backsheet'!$D$5:$CB$183,L$9,FALSE))="","",(VLOOKUP($E63,'NEA Backsheet'!$D$5:$CB$183,L$9,FALSE))),"")</f>
        <v>16434.079436339111</v>
      </c>
      <c r="M63" s="121">
        <f ca="1">IFERROR(IF((VLOOKUP($E63,'NEA Backsheet'!$D$5:$CB$183,M$9,FALSE))="","",(VLOOKUP($E63,'NEA Backsheet'!$D$5:$CB$183,M$9,FALSE))),"")</f>
        <v>17109.871757044446</v>
      </c>
      <c r="N63" s="123">
        <f ca="1">IFERROR(IF((VLOOKUP($E63,'NEA Backsheet'!$D$5:$CB$183,N$9,FALSE))="","",(VLOOKUP($E63,'NEA Backsheet'!$D$5:$CB$183,N$9,FALSE))),"")</f>
        <v>16781.440505559778</v>
      </c>
      <c r="O63" s="173">
        <f ca="1">IFERROR(IF((VLOOKUP($E63,'NEA Backsheet'!$D$5:$CB$183,O$9,FALSE))="","",(VLOOKUP($E63,'NEA Backsheet'!$D$5:$CB$183,O$9,FALSE))),"")</f>
        <v>16417.741441844806</v>
      </c>
      <c r="P63" s="122">
        <f ca="1">IFERROR(IF((VLOOKUP($E63,'NEA Backsheet'!$D$5:$CB$183,P$9,FALSE))="","",(VLOOKUP($E63,'NEA Backsheet'!$D$5:$CB$183,P$9,FALSE))),"")</f>
        <v>16322.034270982225</v>
      </c>
      <c r="Q63" s="123">
        <f ca="1">IFERROR(IF((VLOOKUP($E63,'NEA Backsheet'!$D$5:$CB$183,Q$9,FALSE))="","",(VLOOKUP($E63,'NEA Backsheet'!$D$5:$CB$183,Q$9,FALSE))),"")</f>
        <v>17354.256994823649</v>
      </c>
      <c r="R63" s="234">
        <f ca="1">IFERROR(IF((VLOOKUP($E63,'NEA Backsheet'!$D$5:$CB$183,R$9,FALSE))="","",(VLOOKUP($E63,'NEA Backsheet'!$D$5:$CB$183,R$9,FALSE))),"")</f>
        <v>16927.509892070637</v>
      </c>
    </row>
    <row r="64" spans="1:18"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IFERROR(IF((VLOOKUP($E64,'NEA Backsheet'!$D$5:$CB$183,G$9,FALSE))="","",(VLOOKUP($E64,'NEA Backsheet'!$D$5:$CB$183,G$9,FALSE))),"")</f>
        <v>4498.1866570376988</v>
      </c>
      <c r="H64" s="121">
        <f ca="1">IFERROR(IF((VLOOKUP($E64,'NEA Backsheet'!$D$5:$CB$183,H$9,FALSE))="","",(VLOOKUP($E64,'NEA Backsheet'!$D$5:$CB$183,H$9,FALSE))),"")</f>
        <v>4280.8168101305846</v>
      </c>
      <c r="I64" s="121">
        <f ca="1">IFERROR(IF((VLOOKUP($E64,'NEA Backsheet'!$D$5:$CB$183,I$9,FALSE))="","",(VLOOKUP($E64,'NEA Backsheet'!$D$5:$CB$183,I$9,FALSE))),"")</f>
        <v>4377.3186918266274</v>
      </c>
      <c r="J64" s="122">
        <f ca="1">IFERROR(IF((VLOOKUP($E64,'NEA Backsheet'!$D$5:$CB$183,J$9,FALSE))="","",(VLOOKUP($E64,'NEA Backsheet'!$D$5:$CB$183,J$9,FALSE))),"")</f>
        <v>4217.6965171868769</v>
      </c>
      <c r="K64" s="120">
        <f ca="1">IFERROR(IF((VLOOKUP($E64,'NEA Backsheet'!$D$5:$CB$183,K$9,FALSE))="","",(VLOOKUP($E64,'NEA Backsheet'!$D$5:$CB$183,K$9,FALSE))),"")</f>
        <v>4471.2006882302776</v>
      </c>
      <c r="L64" s="121">
        <f ca="1">IFERROR(IF((VLOOKUP($E64,'NEA Backsheet'!$D$5:$CB$183,L$9,FALSE))="","",(VLOOKUP($E64,'NEA Backsheet'!$D$5:$CB$183,L$9,FALSE))),"")</f>
        <v>4515.6532179777651</v>
      </c>
      <c r="M64" s="121">
        <f ca="1">IFERROR(IF((VLOOKUP($E64,'NEA Backsheet'!$D$5:$CB$183,M$9,FALSE))="","",(VLOOKUP($E64,'NEA Backsheet'!$D$5:$CB$183,M$9,FALSE))),"")</f>
        <v>4563.0958462707758</v>
      </c>
      <c r="N64" s="123">
        <f ca="1">IFERROR(IF((VLOOKUP($E64,'NEA Backsheet'!$D$5:$CB$183,N$9,FALSE))="","",(VLOOKUP($E64,'NEA Backsheet'!$D$5:$CB$183,N$9,FALSE))),"")</f>
        <v>4456.4765545871114</v>
      </c>
      <c r="O64" s="173">
        <f ca="1">IFERROR(IF((VLOOKUP($E64,'NEA Backsheet'!$D$5:$CB$183,O$9,FALSE))="","",(VLOOKUP($E64,'NEA Backsheet'!$D$5:$CB$183,O$9,FALSE))),"")</f>
        <v>4343.7071714760023</v>
      </c>
      <c r="P64" s="122">
        <f ca="1">IFERROR(IF((VLOOKUP($E64,'NEA Backsheet'!$D$5:$CB$183,P$9,FALSE))="","",(VLOOKUP($E64,'NEA Backsheet'!$D$5:$CB$183,P$9,FALSE))),"")</f>
        <v>4357.2094162668527</v>
      </c>
      <c r="Q64" s="123">
        <f ca="1">IFERROR(IF((VLOOKUP($E64,'NEA Backsheet'!$D$5:$CB$183,Q$9,FALSE))="","",(VLOOKUP($E64,'NEA Backsheet'!$D$5:$CB$183,Q$9,FALSE))),"")</f>
        <v>4750.2430789558275</v>
      </c>
      <c r="R64" s="234">
        <f ca="1">IFERROR(IF((VLOOKUP($E64,'NEA Backsheet'!$D$5:$CB$183,R$9,FALSE))="","",(VLOOKUP($E64,'NEA Backsheet'!$D$5:$CB$183,R$9,FALSE))),"")</f>
        <v>4304.7909353510513</v>
      </c>
    </row>
    <row r="65" spans="1:18"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IFERROR(IF((VLOOKUP($E65,'NEA Backsheet'!$D$5:$CB$183,G$9,FALSE))="","",(VLOOKUP($E65,'NEA Backsheet'!$D$5:$CB$183,G$9,FALSE))),"")</f>
        <v>7445.3490057095405</v>
      </c>
      <c r="H65" s="121">
        <f ca="1">IFERROR(IF((VLOOKUP($E65,'NEA Backsheet'!$D$5:$CB$183,H$9,FALSE))="","",(VLOOKUP($E65,'NEA Backsheet'!$D$5:$CB$183,H$9,FALSE))),"")</f>
        <v>7199.2509213047106</v>
      </c>
      <c r="I65" s="121">
        <f ca="1">IFERROR(IF((VLOOKUP($E65,'NEA Backsheet'!$D$5:$CB$183,I$9,FALSE))="","",(VLOOKUP($E65,'NEA Backsheet'!$D$5:$CB$183,I$9,FALSE))),"")</f>
        <v>7475.1980262173302</v>
      </c>
      <c r="J65" s="122">
        <f ca="1">IFERROR(IF((VLOOKUP($E65,'NEA Backsheet'!$D$5:$CB$183,J$9,FALSE))="","",(VLOOKUP($E65,'NEA Backsheet'!$D$5:$CB$183,J$9,FALSE))),"")</f>
        <v>7466.2829953696864</v>
      </c>
      <c r="K65" s="120">
        <f ca="1">IFERROR(IF((VLOOKUP($E65,'NEA Backsheet'!$D$5:$CB$183,K$9,FALSE))="","",(VLOOKUP($E65,'NEA Backsheet'!$D$5:$CB$183,K$9,FALSE))),"")</f>
        <v>7691.3983381448852</v>
      </c>
      <c r="L65" s="121">
        <f ca="1">IFERROR(IF((VLOOKUP($E65,'NEA Backsheet'!$D$5:$CB$183,L$9,FALSE))="","",(VLOOKUP($E65,'NEA Backsheet'!$D$5:$CB$183,L$9,FALSE))),"")</f>
        <v>7405.9514633173012</v>
      </c>
      <c r="M65" s="121">
        <f ca="1">IFERROR(IF((VLOOKUP($E65,'NEA Backsheet'!$D$5:$CB$183,M$9,FALSE))="","",(VLOOKUP($E65,'NEA Backsheet'!$D$5:$CB$183,M$9,FALSE))),"")</f>
        <v>7829.7485765248475</v>
      </c>
      <c r="N65" s="123">
        <f ca="1">IFERROR(IF((VLOOKUP($E65,'NEA Backsheet'!$D$5:$CB$183,N$9,FALSE))="","",(VLOOKUP($E65,'NEA Backsheet'!$D$5:$CB$183,N$9,FALSE))),"")</f>
        <v>7812.0910226103097</v>
      </c>
      <c r="O65" s="173">
        <f ca="1">IFERROR(IF((VLOOKUP($E65,'NEA Backsheet'!$D$5:$CB$183,O$9,FALSE))="","",(VLOOKUP($E65,'NEA Backsheet'!$D$5:$CB$183,O$9,FALSE))),"")</f>
        <v>7422.6597109470622</v>
      </c>
      <c r="P65" s="122">
        <f ca="1">IFERROR(IF((VLOOKUP($E65,'NEA Backsheet'!$D$5:$CB$183,P$9,FALSE))="","",(VLOOKUP($E65,'NEA Backsheet'!$D$5:$CB$183,P$9,FALSE))),"")</f>
        <v>7423.30116395392</v>
      </c>
      <c r="Q65" s="123">
        <f ca="1">IFERROR(IF((VLOOKUP($E65,'NEA Backsheet'!$D$5:$CB$183,Q$9,FALSE))="","",(VLOOKUP($E65,'NEA Backsheet'!$D$5:$CB$183,Q$9,FALSE))),"")</f>
        <v>8081.8930682176879</v>
      </c>
      <c r="R65" s="234">
        <f ca="1">IFERROR(IF((VLOOKUP($E65,'NEA Backsheet'!$D$5:$CB$183,R$9,FALSE))="","",(VLOOKUP($E65,'NEA Backsheet'!$D$5:$CB$183,R$9,FALSE))),"")</f>
        <v>7768.462252882593</v>
      </c>
    </row>
    <row r="66" spans="1:18"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IFERROR(IF((VLOOKUP($E66,'NEA Backsheet'!$D$5:$CB$183,G$9,FALSE))="","",(VLOOKUP($E66,'NEA Backsheet'!$D$5:$CB$183,G$9,FALSE))),"")</f>
        <v>10777.878123991044</v>
      </c>
      <c r="H66" s="121">
        <f ca="1">IFERROR(IF((VLOOKUP($E66,'NEA Backsheet'!$D$5:$CB$183,H$9,FALSE))="","",(VLOOKUP($E66,'NEA Backsheet'!$D$5:$CB$183,H$9,FALSE))),"")</f>
        <v>10564.178733190132</v>
      </c>
      <c r="I66" s="121">
        <f ca="1">IFERROR(IF((VLOOKUP($E66,'NEA Backsheet'!$D$5:$CB$183,I$9,FALSE))="","",(VLOOKUP($E66,'NEA Backsheet'!$D$5:$CB$183,I$9,FALSE))),"")</f>
        <v>11208.679442082088</v>
      </c>
      <c r="J66" s="122">
        <f ca="1">IFERROR(IF((VLOOKUP($E66,'NEA Backsheet'!$D$5:$CB$183,J$9,FALSE))="","",(VLOOKUP($E66,'NEA Backsheet'!$D$5:$CB$183,J$9,FALSE))),"")</f>
        <v>11008.342781151987</v>
      </c>
      <c r="K66" s="120">
        <f ca="1">IFERROR(IF((VLOOKUP($E66,'NEA Backsheet'!$D$5:$CB$183,K$9,FALSE))="","",(VLOOKUP($E66,'NEA Backsheet'!$D$5:$CB$183,K$9,FALSE))),"")</f>
        <v>10539.007880800677</v>
      </c>
      <c r="L66" s="121">
        <f ca="1">IFERROR(IF((VLOOKUP($E66,'NEA Backsheet'!$D$5:$CB$183,L$9,FALSE))="","",(VLOOKUP($E66,'NEA Backsheet'!$D$5:$CB$183,L$9,FALSE))),"")</f>
        <v>10528.540205482444</v>
      </c>
      <c r="M66" s="121">
        <f ca="1">IFERROR(IF((VLOOKUP($E66,'NEA Backsheet'!$D$5:$CB$183,M$9,FALSE))="","",(VLOOKUP($E66,'NEA Backsheet'!$D$5:$CB$183,M$9,FALSE))),"")</f>
        <v>10900.998196939154</v>
      </c>
      <c r="N66" s="123">
        <f ca="1">IFERROR(IF((VLOOKUP($E66,'NEA Backsheet'!$D$5:$CB$183,N$9,FALSE))="","",(VLOOKUP($E66,'NEA Backsheet'!$D$5:$CB$183,N$9,FALSE))),"")</f>
        <v>11431.267566631332</v>
      </c>
      <c r="O66" s="173">
        <f ca="1">IFERROR(IF((VLOOKUP($E66,'NEA Backsheet'!$D$5:$CB$183,O$9,FALSE))="","",(VLOOKUP($E66,'NEA Backsheet'!$D$5:$CB$183,O$9,FALSE))),"")</f>
        <v>11070.751643330048</v>
      </c>
      <c r="P66" s="122">
        <f ca="1">IFERROR(IF((VLOOKUP($E66,'NEA Backsheet'!$D$5:$CB$183,P$9,FALSE))="","",(VLOOKUP($E66,'NEA Backsheet'!$D$5:$CB$183,P$9,FALSE))),"")</f>
        <v>10991.574591448632</v>
      </c>
      <c r="Q66" s="123">
        <f ca="1">IFERROR(IF((VLOOKUP($E66,'NEA Backsheet'!$D$5:$CB$183,Q$9,FALSE))="","",(VLOOKUP($E66,'NEA Backsheet'!$D$5:$CB$183,Q$9,FALSE))),"")</f>
        <v>11811.706855277847</v>
      </c>
      <c r="R66" s="234">
        <f ca="1">IFERROR(IF((VLOOKUP($E66,'NEA Backsheet'!$D$5:$CB$183,R$9,FALSE))="","",(VLOOKUP($E66,'NEA Backsheet'!$D$5:$CB$183,R$9,FALSE))),"")</f>
        <v>11815.955577010882</v>
      </c>
    </row>
    <row r="67" spans="1:18"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IFERROR(IF((VLOOKUP($E67,'NEA Backsheet'!$D$5:$CB$183,G$9,FALSE))="","",(VLOOKUP($E67,'NEA Backsheet'!$D$5:$CB$183,G$9,FALSE))),"")</f>
        <v>10272.747715906624</v>
      </c>
      <c r="H67" s="121">
        <f ca="1">IFERROR(IF((VLOOKUP($E67,'NEA Backsheet'!$D$5:$CB$183,H$9,FALSE))="","",(VLOOKUP($E67,'NEA Backsheet'!$D$5:$CB$183,H$9,FALSE))),"")</f>
        <v>10286.394488035152</v>
      </c>
      <c r="I67" s="121">
        <f ca="1">IFERROR(IF((VLOOKUP($E67,'NEA Backsheet'!$D$5:$CB$183,I$9,FALSE))="","",(VLOOKUP($E67,'NEA Backsheet'!$D$5:$CB$183,I$9,FALSE))),"")</f>
        <v>10802.170371462042</v>
      </c>
      <c r="J67" s="122">
        <f ca="1">IFERROR(IF((VLOOKUP($E67,'NEA Backsheet'!$D$5:$CB$183,J$9,FALSE))="","",(VLOOKUP($E67,'NEA Backsheet'!$D$5:$CB$183,J$9,FALSE))),"")</f>
        <v>10801.907589688462</v>
      </c>
      <c r="K67" s="120">
        <f ca="1">IFERROR(IF((VLOOKUP($E67,'NEA Backsheet'!$D$5:$CB$183,K$9,FALSE))="","",(VLOOKUP($E67,'NEA Backsheet'!$D$5:$CB$183,K$9,FALSE))),"")</f>
        <v>10399.572856230399</v>
      </c>
      <c r="L67" s="121">
        <f ca="1">IFERROR(IF((VLOOKUP($E67,'NEA Backsheet'!$D$5:$CB$183,L$9,FALSE))="","",(VLOOKUP($E67,'NEA Backsheet'!$D$5:$CB$183,L$9,FALSE))),"")</f>
        <v>10759.782659977636</v>
      </c>
      <c r="M67" s="121">
        <f ca="1">IFERROR(IF((VLOOKUP($E67,'NEA Backsheet'!$D$5:$CB$183,M$9,FALSE))="","",(VLOOKUP($E67,'NEA Backsheet'!$D$5:$CB$183,M$9,FALSE))),"")</f>
        <v>10795.285738633642</v>
      </c>
      <c r="N67" s="123">
        <f ca="1">IFERROR(IF((VLOOKUP($E67,'NEA Backsheet'!$D$5:$CB$183,N$9,FALSE))="","",(VLOOKUP($E67,'NEA Backsheet'!$D$5:$CB$183,N$9,FALSE))),"")</f>
        <v>10591.63834591147</v>
      </c>
      <c r="O67" s="173">
        <f ca="1">IFERROR(IF((VLOOKUP($E67,'NEA Backsheet'!$D$5:$CB$183,O$9,FALSE))="","",(VLOOKUP($E67,'NEA Backsheet'!$D$5:$CB$183,O$9,FALSE))),"")</f>
        <v>10706.799975369133</v>
      </c>
      <c r="P67" s="122">
        <f ca="1">IFERROR(IF((VLOOKUP($E67,'NEA Backsheet'!$D$5:$CB$183,P$9,FALSE))="","",(VLOOKUP($E67,'NEA Backsheet'!$D$5:$CB$183,P$9,FALSE))),"")</f>
        <v>10882.970382384467</v>
      </c>
      <c r="Q67" s="123">
        <f ca="1">IFERROR(IF((VLOOKUP($E67,'NEA Backsheet'!$D$5:$CB$183,Q$9,FALSE))="","",(VLOOKUP($E67,'NEA Backsheet'!$D$5:$CB$183,Q$9,FALSE))),"")</f>
        <v>11594.974262002952</v>
      </c>
      <c r="R67" s="234">
        <f ca="1">IFERROR(IF((VLOOKUP($E67,'NEA Backsheet'!$D$5:$CB$183,R$9,FALSE))="","",(VLOOKUP($E67,'NEA Backsheet'!$D$5:$CB$183,R$9,FALSE))),"")</f>
        <v>11535.903720510642</v>
      </c>
    </row>
    <row r="68" spans="1:18"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IFERROR(IF((VLOOKUP($E68,'NEA Backsheet'!$D$5:$CB$183,G$9,FALSE))="","",(VLOOKUP($E68,'NEA Backsheet'!$D$5:$CB$183,G$9,FALSE))),"")</f>
        <v>142.94039981457118</v>
      </c>
      <c r="H68" s="121">
        <f ca="1">IFERROR(IF((VLOOKUP($E68,'NEA Backsheet'!$D$5:$CB$183,H$9,FALSE))="","",(VLOOKUP($E68,'NEA Backsheet'!$D$5:$CB$183,H$9,FALSE))),"")</f>
        <v>138.05262432037526</v>
      </c>
      <c r="I68" s="121">
        <f ca="1">IFERROR(IF((VLOOKUP($E68,'NEA Backsheet'!$D$5:$CB$183,I$9,FALSE))="","",(VLOOKUP($E68,'NEA Backsheet'!$D$5:$CB$183,I$9,FALSE))),"")</f>
        <v>148.02335636654371</v>
      </c>
      <c r="J68" s="122">
        <f ca="1">IFERROR(IF((VLOOKUP($E68,'NEA Backsheet'!$D$5:$CB$183,J$9,FALSE))="","",(VLOOKUP($E68,'NEA Backsheet'!$D$5:$CB$183,J$9,FALSE))),"")</f>
        <v>145.51403067029722</v>
      </c>
      <c r="K68" s="120">
        <f ca="1">IFERROR(IF((VLOOKUP($E68,'NEA Backsheet'!$D$5:$CB$183,K$9,FALSE))="","",(VLOOKUP($E68,'NEA Backsheet'!$D$5:$CB$183,K$9,FALSE))),"")</f>
        <v>143.7442928072218</v>
      </c>
      <c r="L68" s="121">
        <f ca="1">IFERROR(IF((VLOOKUP($E68,'NEA Backsheet'!$D$5:$CB$183,L$9,FALSE))="","",(VLOOKUP($E68,'NEA Backsheet'!$D$5:$CB$183,L$9,FALSE))),"")</f>
        <v>141.70216573214438</v>
      </c>
      <c r="M68" s="121">
        <f ca="1">IFERROR(IF((VLOOKUP($E68,'NEA Backsheet'!$D$5:$CB$183,M$9,FALSE))="","",(VLOOKUP($E68,'NEA Backsheet'!$D$5:$CB$183,M$9,FALSE))),"")</f>
        <v>148.26470471384661</v>
      </c>
      <c r="N68" s="123">
        <f ca="1">IFERROR(IF((VLOOKUP($E68,'NEA Backsheet'!$D$5:$CB$183,N$9,FALSE))="","",(VLOOKUP($E68,'NEA Backsheet'!$D$5:$CB$183,N$9,FALSE))),"")</f>
        <v>144.11015449715651</v>
      </c>
      <c r="O68" s="173">
        <f ca="1">IFERROR(IF((VLOOKUP($E68,'NEA Backsheet'!$D$5:$CB$183,O$9,FALSE))="","",(VLOOKUP($E68,'NEA Backsheet'!$D$5:$CB$183,O$9,FALSE))),"")</f>
        <v>146.64167989928211</v>
      </c>
      <c r="P68" s="122">
        <f ca="1">IFERROR(IF((VLOOKUP($E68,'NEA Backsheet'!$D$5:$CB$183,P$9,FALSE))="","",(VLOOKUP($E68,'NEA Backsheet'!$D$5:$CB$183,P$9,FALSE))),"")</f>
        <v>145.2790240456346</v>
      </c>
      <c r="Q68" s="123">
        <f ca="1">IFERROR(IF((VLOOKUP($E68,'NEA Backsheet'!$D$5:$CB$183,Q$9,FALSE))="","",(VLOOKUP($E68,'NEA Backsheet'!$D$5:$CB$183,Q$9,FALSE))),"")</f>
        <v>155.65868662150544</v>
      </c>
      <c r="R68" s="234">
        <f ca="1">IFERROR(IF((VLOOKUP($E68,'NEA Backsheet'!$D$5:$CB$183,R$9,FALSE))="","",(VLOOKUP($E68,'NEA Backsheet'!$D$5:$CB$183,R$9,FALSE))),"")</f>
        <v>127.26514466079311</v>
      </c>
    </row>
    <row r="69" spans="1:18"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IFERROR(IF((VLOOKUP($E69,'NEA Backsheet'!$D$5:$CB$183,G$9,FALSE))="","",(VLOOKUP($E69,'NEA Backsheet'!$D$5:$CB$183,G$9,FALSE))),"")</f>
        <v>14974.944558455949</v>
      </c>
      <c r="H69" s="121">
        <f ca="1">IFERROR(IF((VLOOKUP($E69,'NEA Backsheet'!$D$5:$CB$183,H$9,FALSE))="","",(VLOOKUP($E69,'NEA Backsheet'!$D$5:$CB$183,H$9,FALSE))),"")</f>
        <v>14496.052674872048</v>
      </c>
      <c r="I69" s="121">
        <f ca="1">IFERROR(IF((VLOOKUP($E69,'NEA Backsheet'!$D$5:$CB$183,I$9,FALSE))="","",(VLOOKUP($E69,'NEA Backsheet'!$D$5:$CB$183,I$9,FALSE))),"")</f>
        <v>15594.665952154923</v>
      </c>
      <c r="J69" s="122">
        <f ca="1">IFERROR(IF((VLOOKUP($E69,'NEA Backsheet'!$D$5:$CB$183,J$9,FALSE))="","",(VLOOKUP($E69,'NEA Backsheet'!$D$5:$CB$183,J$9,FALSE))),"")</f>
        <v>15610.255031920027</v>
      </c>
      <c r="K69" s="120">
        <f ca="1">IFERROR(IF((VLOOKUP($E69,'NEA Backsheet'!$D$5:$CB$183,K$9,FALSE))="","",(VLOOKUP($E69,'NEA Backsheet'!$D$5:$CB$183,K$9,FALSE))),"")</f>
        <v>14821.976696689711</v>
      </c>
      <c r="L69" s="121">
        <f ca="1">IFERROR(IF((VLOOKUP($E69,'NEA Backsheet'!$D$5:$CB$183,L$9,FALSE))="","",(VLOOKUP($E69,'NEA Backsheet'!$D$5:$CB$183,L$9,FALSE))),"")</f>
        <v>14669.732714011519</v>
      </c>
      <c r="M69" s="121">
        <f ca="1">IFERROR(IF((VLOOKUP($E69,'NEA Backsheet'!$D$5:$CB$183,M$9,FALSE))="","",(VLOOKUP($E69,'NEA Backsheet'!$D$5:$CB$183,M$9,FALSE))),"")</f>
        <v>15235.292600175992</v>
      </c>
      <c r="N69" s="123">
        <f ca="1">IFERROR(IF((VLOOKUP($E69,'NEA Backsheet'!$D$5:$CB$183,N$9,FALSE))="","",(VLOOKUP($E69,'NEA Backsheet'!$D$5:$CB$183,N$9,FALSE))),"")</f>
        <v>15577.674178303347</v>
      </c>
      <c r="O69" s="173">
        <f ca="1">IFERROR(IF((VLOOKUP($E69,'NEA Backsheet'!$D$5:$CB$183,O$9,FALSE))="","",(VLOOKUP($E69,'NEA Backsheet'!$D$5:$CB$183,O$9,FALSE))),"")</f>
        <v>15819.050254064541</v>
      </c>
      <c r="P69" s="122">
        <f ca="1">IFERROR(IF((VLOOKUP($E69,'NEA Backsheet'!$D$5:$CB$183,P$9,FALSE))="","",(VLOOKUP($E69,'NEA Backsheet'!$D$5:$CB$183,P$9,FALSE))),"")</f>
        <v>15222.343347353306</v>
      </c>
      <c r="Q69" s="123">
        <f ca="1">IFERROR(IF((VLOOKUP($E69,'NEA Backsheet'!$D$5:$CB$183,Q$9,FALSE))="","",(VLOOKUP($E69,'NEA Backsheet'!$D$5:$CB$183,Q$9,FALSE))),"")</f>
        <v>16328.636337891732</v>
      </c>
      <c r="R69" s="234">
        <f ca="1">IFERROR(IF((VLOOKUP($E69,'NEA Backsheet'!$D$5:$CB$183,R$9,FALSE))="","",(VLOOKUP($E69,'NEA Backsheet'!$D$5:$CB$183,R$9,FALSE))),"")</f>
        <v>16069.186558768757</v>
      </c>
    </row>
    <row r="70" spans="1:18"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IFERROR(IF((VLOOKUP($E70,'NEA Backsheet'!$D$5:$CB$183,G$9,FALSE))="","",(VLOOKUP($E70,'NEA Backsheet'!$D$5:$CB$183,G$9,FALSE))),"")</f>
        <v>15611.273350414725</v>
      </c>
      <c r="H70" s="121">
        <f ca="1">IFERROR(IF((VLOOKUP($E70,'NEA Backsheet'!$D$5:$CB$183,H$9,FALSE))="","",(VLOOKUP($E70,'NEA Backsheet'!$D$5:$CB$183,H$9,FALSE))),"")</f>
        <v>15745.936863705818</v>
      </c>
      <c r="I70" s="121">
        <f ca="1">IFERROR(IF((VLOOKUP($E70,'NEA Backsheet'!$D$5:$CB$183,I$9,FALSE))="","",(VLOOKUP($E70,'NEA Backsheet'!$D$5:$CB$183,I$9,FALSE))),"")</f>
        <v>16529.197040314197</v>
      </c>
      <c r="J70" s="122">
        <f ca="1">IFERROR(IF((VLOOKUP($E70,'NEA Backsheet'!$D$5:$CB$183,J$9,FALSE))="","",(VLOOKUP($E70,'NEA Backsheet'!$D$5:$CB$183,J$9,FALSE))),"")</f>
        <v>16058.293196400631</v>
      </c>
      <c r="K70" s="120">
        <f ca="1">IFERROR(IF((VLOOKUP($E70,'NEA Backsheet'!$D$5:$CB$183,K$9,FALSE))="","",(VLOOKUP($E70,'NEA Backsheet'!$D$5:$CB$183,K$9,FALSE))),"")</f>
        <v>16708.169903417394</v>
      </c>
      <c r="L70" s="121">
        <f ca="1">IFERROR(IF((VLOOKUP($E70,'NEA Backsheet'!$D$5:$CB$183,L$9,FALSE))="","",(VLOOKUP($E70,'NEA Backsheet'!$D$5:$CB$183,L$9,FALSE))),"")</f>
        <v>16423.592901168246</v>
      </c>
      <c r="M70" s="121">
        <f ca="1">IFERROR(IF((VLOOKUP($E70,'NEA Backsheet'!$D$5:$CB$183,M$9,FALSE))="","",(VLOOKUP($E70,'NEA Backsheet'!$D$5:$CB$183,M$9,FALSE))),"")</f>
        <v>16841.057210642844</v>
      </c>
      <c r="N70" s="123">
        <f ca="1">IFERROR(IF((VLOOKUP($E70,'NEA Backsheet'!$D$5:$CB$183,N$9,FALSE))="","",(VLOOKUP($E70,'NEA Backsheet'!$D$5:$CB$183,N$9,FALSE))),"")</f>
        <v>16753.09349158141</v>
      </c>
      <c r="O70" s="173">
        <f ca="1">IFERROR(IF((VLOOKUP($E70,'NEA Backsheet'!$D$5:$CB$183,O$9,FALSE))="","",(VLOOKUP($E70,'NEA Backsheet'!$D$5:$CB$183,O$9,FALSE))),"")</f>
        <v>16204.385777098107</v>
      </c>
      <c r="P70" s="122">
        <f ca="1">IFERROR(IF((VLOOKUP($E70,'NEA Backsheet'!$D$5:$CB$183,P$9,FALSE))="","",(VLOOKUP($E70,'NEA Backsheet'!$D$5:$CB$183,P$9,FALSE))),"")</f>
        <v>15838.888702476279</v>
      </c>
      <c r="Q70" s="123">
        <f ca="1">IFERROR(IF((VLOOKUP($E70,'NEA Backsheet'!$D$5:$CB$183,Q$9,FALSE))="","",(VLOOKUP($E70,'NEA Backsheet'!$D$5:$CB$183,Q$9,FALSE))),"")</f>
        <v>16817.963166411566</v>
      </c>
      <c r="R70" s="234">
        <f ca="1">IFERROR(IF((VLOOKUP($E70,'NEA Backsheet'!$D$5:$CB$183,R$9,FALSE))="","",(VLOOKUP($E70,'NEA Backsheet'!$D$5:$CB$183,R$9,FALSE))),"")</f>
        <v>16865.372379074601</v>
      </c>
    </row>
    <row r="71" spans="1:18"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IFERROR(IF((VLOOKUP($E71,'NEA Backsheet'!$D$5:$CB$183,G$9,FALSE))="","",(VLOOKUP($E71,'NEA Backsheet'!$D$5:$CB$183,G$9,FALSE))),"")</f>
        <v>9868.9919490826796</v>
      </c>
      <c r="H71" s="121">
        <f ca="1">IFERROR(IF((VLOOKUP($E71,'NEA Backsheet'!$D$5:$CB$183,H$9,FALSE))="","",(VLOOKUP($E71,'NEA Backsheet'!$D$5:$CB$183,H$9,FALSE))),"")</f>
        <v>9827.1839720941571</v>
      </c>
      <c r="I71" s="121">
        <f ca="1">IFERROR(IF((VLOOKUP($E71,'NEA Backsheet'!$D$5:$CB$183,I$9,FALSE))="","",(VLOOKUP($E71,'NEA Backsheet'!$D$5:$CB$183,I$9,FALSE))),"")</f>
        <v>9517.2656000028837</v>
      </c>
      <c r="J71" s="122">
        <f ca="1">IFERROR(IF((VLOOKUP($E71,'NEA Backsheet'!$D$5:$CB$183,J$9,FALSE))="","",(VLOOKUP($E71,'NEA Backsheet'!$D$5:$CB$183,J$9,FALSE))),"")</f>
        <v>9394.1362067617301</v>
      </c>
      <c r="K71" s="120">
        <f ca="1">IFERROR(IF((VLOOKUP($E71,'NEA Backsheet'!$D$5:$CB$183,K$9,FALSE))="","",(VLOOKUP($E71,'NEA Backsheet'!$D$5:$CB$183,K$9,FALSE))),"")</f>
        <v>10009.272559991467</v>
      </c>
      <c r="L71" s="121">
        <f ca="1">IFERROR(IF((VLOOKUP($E71,'NEA Backsheet'!$D$5:$CB$183,L$9,FALSE))="","",(VLOOKUP($E71,'NEA Backsheet'!$D$5:$CB$183,L$9,FALSE))),"")</f>
        <v>10122.00504869386</v>
      </c>
      <c r="M71" s="121">
        <f ca="1">IFERROR(IF((VLOOKUP($E71,'NEA Backsheet'!$D$5:$CB$183,M$9,FALSE))="","",(VLOOKUP($E71,'NEA Backsheet'!$D$5:$CB$183,M$9,FALSE))),"")</f>
        <v>10122.012469727459</v>
      </c>
      <c r="N71" s="123">
        <f ca="1">IFERROR(IF((VLOOKUP($E71,'NEA Backsheet'!$D$5:$CB$183,N$9,FALSE))="","",(VLOOKUP($E71,'NEA Backsheet'!$D$5:$CB$183,N$9,FALSE))),"")</f>
        <v>9912.2199179181698</v>
      </c>
      <c r="O71" s="173">
        <f ca="1">IFERROR(IF((VLOOKUP($E71,'NEA Backsheet'!$D$5:$CB$183,O$9,FALSE))="","",(VLOOKUP($E71,'NEA Backsheet'!$D$5:$CB$183,O$9,FALSE))),"")</f>
        <v>9586.0885208659183</v>
      </c>
      <c r="P71" s="122">
        <f ca="1">IFERROR(IF((VLOOKUP($E71,'NEA Backsheet'!$D$5:$CB$183,P$9,FALSE))="","",(VLOOKUP($E71,'NEA Backsheet'!$D$5:$CB$183,P$9,FALSE))),"")</f>
        <v>9658.6593659515293</v>
      </c>
      <c r="Q71" s="123">
        <f ca="1">IFERROR(IF((VLOOKUP($E71,'NEA Backsheet'!$D$5:$CB$183,Q$9,FALSE))="","",(VLOOKUP($E71,'NEA Backsheet'!$D$5:$CB$183,Q$9,FALSE))),"")</f>
        <v>10084.806971912651</v>
      </c>
      <c r="R71" s="234">
        <f ca="1">IFERROR(IF((VLOOKUP($E71,'NEA Backsheet'!$D$5:$CB$183,R$9,FALSE))="","",(VLOOKUP($E71,'NEA Backsheet'!$D$5:$CB$183,R$9,FALSE))),"")</f>
        <v>10102.447977797823</v>
      </c>
    </row>
    <row r="72" spans="1:18"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IFERROR(IF((VLOOKUP($E72,'NEA Backsheet'!$D$5:$CB$183,G$9,FALSE))="","",(VLOOKUP($E72,'NEA Backsheet'!$D$5:$CB$183,G$9,FALSE))),"")</f>
        <v>9734.2981987193834</v>
      </c>
      <c r="H72" s="121">
        <f ca="1">IFERROR(IF((VLOOKUP($E72,'NEA Backsheet'!$D$5:$CB$183,H$9,FALSE))="","",(VLOOKUP($E72,'NEA Backsheet'!$D$5:$CB$183,H$9,FALSE))),"")</f>
        <v>9746.1388521139488</v>
      </c>
      <c r="I72" s="121">
        <f ca="1">IFERROR(IF((VLOOKUP($E72,'NEA Backsheet'!$D$5:$CB$183,I$9,FALSE))="","",(VLOOKUP($E72,'NEA Backsheet'!$D$5:$CB$183,I$9,FALSE))),"")</f>
        <v>10046.57038586325</v>
      </c>
      <c r="J72" s="122">
        <f ca="1">IFERROR(IF((VLOOKUP($E72,'NEA Backsheet'!$D$5:$CB$183,J$9,FALSE))="","",(VLOOKUP($E72,'NEA Backsheet'!$D$5:$CB$183,J$9,FALSE))),"")</f>
        <v>9114.2265824138958</v>
      </c>
      <c r="K72" s="120">
        <f ca="1">IFERROR(IF((VLOOKUP($E72,'NEA Backsheet'!$D$5:$CB$183,K$9,FALSE))="","",(VLOOKUP($E72,'NEA Backsheet'!$D$5:$CB$183,K$9,FALSE))),"")</f>
        <v>9994.5878291586287</v>
      </c>
      <c r="L72" s="121">
        <f ca="1">IFERROR(IF((VLOOKUP($E72,'NEA Backsheet'!$D$5:$CB$183,L$9,FALSE))="","",(VLOOKUP($E72,'NEA Backsheet'!$D$5:$CB$183,L$9,FALSE))),"")</f>
        <v>10103.662901744074</v>
      </c>
      <c r="M72" s="121">
        <f ca="1">IFERROR(IF((VLOOKUP($E72,'NEA Backsheet'!$D$5:$CB$183,M$9,FALSE))="","",(VLOOKUP($E72,'NEA Backsheet'!$D$5:$CB$183,M$9,FALSE))),"")</f>
        <v>10104.735565740433</v>
      </c>
      <c r="N72" s="123">
        <f ca="1">IFERROR(IF((VLOOKUP($E72,'NEA Backsheet'!$D$5:$CB$183,N$9,FALSE))="","",(VLOOKUP($E72,'NEA Backsheet'!$D$5:$CB$183,N$9,FALSE))),"")</f>
        <v>9882.5746113208279</v>
      </c>
      <c r="O72" s="173">
        <f ca="1">IFERROR(IF((VLOOKUP($E72,'NEA Backsheet'!$D$5:$CB$183,O$9,FALSE))="","",(VLOOKUP($E72,'NEA Backsheet'!$D$5:$CB$183,O$9,FALSE))),"")</f>
        <v>8493.4891039832255</v>
      </c>
      <c r="P72" s="122">
        <f ca="1">IFERROR(IF((VLOOKUP($E72,'NEA Backsheet'!$D$5:$CB$183,P$9,FALSE))="","",(VLOOKUP($E72,'NEA Backsheet'!$D$5:$CB$183,P$9,FALSE))),"")</f>
        <v>8792.5965566557752</v>
      </c>
      <c r="Q72" s="123">
        <f ca="1">IFERROR(IF((VLOOKUP($E72,'NEA Backsheet'!$D$5:$CB$183,Q$9,FALSE))="","",(VLOOKUP($E72,'NEA Backsheet'!$D$5:$CB$183,Q$9,FALSE))),"")</f>
        <v>9341.6061367499988</v>
      </c>
      <c r="R72" s="234">
        <f ca="1">IFERROR(IF((VLOOKUP($E72,'NEA Backsheet'!$D$5:$CB$183,R$9,FALSE))="","",(VLOOKUP($E72,'NEA Backsheet'!$D$5:$CB$183,R$9,FALSE))),"")</f>
        <v>8245.4738681106246</v>
      </c>
    </row>
    <row r="73" spans="1:18"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IFERROR(IF((VLOOKUP($E73,'NEA Backsheet'!$D$5:$CB$183,G$9,FALSE))="","",(VLOOKUP($E73,'NEA Backsheet'!$D$5:$CB$183,G$9,FALSE))),"")</f>
        <v>13920.011653709797</v>
      </c>
      <c r="H73" s="121">
        <f ca="1">IFERROR(IF((VLOOKUP($E73,'NEA Backsheet'!$D$5:$CB$183,H$9,FALSE))="","",(VLOOKUP($E73,'NEA Backsheet'!$D$5:$CB$183,H$9,FALSE))),"")</f>
        <v>13778.548892514918</v>
      </c>
      <c r="I73" s="121">
        <f ca="1">IFERROR(IF((VLOOKUP($E73,'NEA Backsheet'!$D$5:$CB$183,I$9,FALSE))="","",(VLOOKUP($E73,'NEA Backsheet'!$D$5:$CB$183,I$9,FALSE))),"")</f>
        <v>14809.020832785034</v>
      </c>
      <c r="J73" s="122">
        <f ca="1">IFERROR(IF((VLOOKUP($E73,'NEA Backsheet'!$D$5:$CB$183,J$9,FALSE))="","",(VLOOKUP($E73,'NEA Backsheet'!$D$5:$CB$183,J$9,FALSE))),"")</f>
        <v>14497.734160818967</v>
      </c>
      <c r="K73" s="120">
        <f ca="1">IFERROR(IF((VLOOKUP($E73,'NEA Backsheet'!$D$5:$CB$183,K$9,FALSE))="","",(VLOOKUP($E73,'NEA Backsheet'!$D$5:$CB$183,K$9,FALSE))),"")</f>
        <v>13764.982647843754</v>
      </c>
      <c r="L73" s="121">
        <f ca="1">IFERROR(IF((VLOOKUP($E73,'NEA Backsheet'!$D$5:$CB$183,L$9,FALSE))="","",(VLOOKUP($E73,'NEA Backsheet'!$D$5:$CB$183,L$9,FALSE))),"")</f>
        <v>13469.71057990537</v>
      </c>
      <c r="M73" s="121">
        <f ca="1">IFERROR(IF((VLOOKUP($E73,'NEA Backsheet'!$D$5:$CB$183,M$9,FALSE))="","",(VLOOKUP($E73,'NEA Backsheet'!$D$5:$CB$183,M$9,FALSE))),"")</f>
        <v>14663.095669480281</v>
      </c>
      <c r="N73" s="123">
        <f ca="1">IFERROR(IF((VLOOKUP($E73,'NEA Backsheet'!$D$5:$CB$183,N$9,FALSE))="","",(VLOOKUP($E73,'NEA Backsheet'!$D$5:$CB$183,N$9,FALSE))),"")</f>
        <v>14000.979262198427</v>
      </c>
      <c r="O73" s="173">
        <f ca="1">IFERROR(IF((VLOOKUP($E73,'NEA Backsheet'!$D$5:$CB$183,O$9,FALSE))="","",(VLOOKUP($E73,'NEA Backsheet'!$D$5:$CB$183,O$9,FALSE))),"")</f>
        <v>14533.365123717043</v>
      </c>
      <c r="P73" s="122">
        <f ca="1">IFERROR(IF((VLOOKUP($E73,'NEA Backsheet'!$D$5:$CB$183,P$9,FALSE))="","",(VLOOKUP($E73,'NEA Backsheet'!$D$5:$CB$183,P$9,FALSE))),"")</f>
        <v>13975.210269231829</v>
      </c>
      <c r="Q73" s="123">
        <f ca="1">IFERROR(IF((VLOOKUP($E73,'NEA Backsheet'!$D$5:$CB$183,Q$9,FALSE))="","",(VLOOKUP($E73,'NEA Backsheet'!$D$5:$CB$183,Q$9,FALSE))),"")</f>
        <v>15430.233698475378</v>
      </c>
      <c r="R73" s="234">
        <f ca="1">IFERROR(IF((VLOOKUP($E73,'NEA Backsheet'!$D$5:$CB$183,R$9,FALSE))="","",(VLOOKUP($E73,'NEA Backsheet'!$D$5:$CB$183,R$9,FALSE))),"")</f>
        <v>14533.168766510069</v>
      </c>
    </row>
    <row r="74" spans="1:18"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IFERROR(IF((VLOOKUP($E74,'NEA Backsheet'!$D$5:$CB$183,G$9,FALSE))="","",(VLOOKUP($E74,'NEA Backsheet'!$D$5:$CB$183,G$9,FALSE))),"")</f>
        <v>3258.7418569069105</v>
      </c>
      <c r="H74" s="121">
        <f ca="1">IFERROR(IF((VLOOKUP($E74,'NEA Backsheet'!$D$5:$CB$183,H$9,FALSE))="","",(VLOOKUP($E74,'NEA Backsheet'!$D$5:$CB$183,H$9,FALSE))),"")</f>
        <v>3100.1033793749416</v>
      </c>
      <c r="I74" s="121">
        <f ca="1">IFERROR(IF((VLOOKUP($E74,'NEA Backsheet'!$D$5:$CB$183,I$9,FALSE))="","",(VLOOKUP($E74,'NEA Backsheet'!$D$5:$CB$183,I$9,FALSE))),"")</f>
        <v>3426.7757104931516</v>
      </c>
      <c r="J74" s="122">
        <f ca="1">IFERROR(IF((VLOOKUP($E74,'NEA Backsheet'!$D$5:$CB$183,J$9,FALSE))="","",(VLOOKUP($E74,'NEA Backsheet'!$D$5:$CB$183,J$9,FALSE))),"")</f>
        <v>3451.5048902190856</v>
      </c>
      <c r="K74" s="120">
        <f ca="1">IFERROR(IF((VLOOKUP($E74,'NEA Backsheet'!$D$5:$CB$183,K$9,FALSE))="","",(VLOOKUP($E74,'NEA Backsheet'!$D$5:$CB$183,K$9,FALSE))),"")</f>
        <v>3308.9338602139842</v>
      </c>
      <c r="L74" s="121">
        <f ca="1">IFERROR(IF((VLOOKUP($E74,'NEA Backsheet'!$D$5:$CB$183,L$9,FALSE))="","",(VLOOKUP($E74,'NEA Backsheet'!$D$5:$CB$183,L$9,FALSE))),"")</f>
        <v>3279.2832112650367</v>
      </c>
      <c r="M74" s="121">
        <f ca="1">IFERROR(IF((VLOOKUP($E74,'NEA Backsheet'!$D$5:$CB$183,M$9,FALSE))="","",(VLOOKUP($E74,'NEA Backsheet'!$D$5:$CB$183,M$9,FALSE))),"")</f>
        <v>3517.2139110448752</v>
      </c>
      <c r="N74" s="123">
        <f ca="1">IFERROR(IF((VLOOKUP($E74,'NEA Backsheet'!$D$5:$CB$183,N$9,FALSE))="","",(VLOOKUP($E74,'NEA Backsheet'!$D$5:$CB$183,N$9,FALSE))),"")</f>
        <v>3337.0345307909101</v>
      </c>
      <c r="O74" s="173">
        <f ca="1">IFERROR(IF((VLOOKUP($E74,'NEA Backsheet'!$D$5:$CB$183,O$9,FALSE))="","",(VLOOKUP($E74,'NEA Backsheet'!$D$5:$CB$183,O$9,FALSE))),"")</f>
        <v>3268.3289998125847</v>
      </c>
      <c r="P74" s="122">
        <f ca="1">IFERROR(IF((VLOOKUP($E74,'NEA Backsheet'!$D$5:$CB$183,P$9,FALSE))="","",(VLOOKUP($E74,'NEA Backsheet'!$D$5:$CB$183,P$9,FALSE))),"")</f>
        <v>3242.5514083165281</v>
      </c>
      <c r="Q74" s="123">
        <f ca="1">IFERROR(IF((VLOOKUP($E74,'NEA Backsheet'!$D$5:$CB$183,Q$9,FALSE))="","",(VLOOKUP($E74,'NEA Backsheet'!$D$5:$CB$183,Q$9,FALSE))),"")</f>
        <v>3602.8739283916816</v>
      </c>
      <c r="R74" s="234">
        <f ca="1">IFERROR(IF((VLOOKUP($E74,'NEA Backsheet'!$D$5:$CB$183,R$9,FALSE))="","",(VLOOKUP($E74,'NEA Backsheet'!$D$5:$CB$183,R$9,FALSE))),"")</f>
        <v>3584.8366551877989</v>
      </c>
    </row>
    <row r="75" spans="1:18"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IFERROR(IF((VLOOKUP($E75,'NEA Backsheet'!$D$5:$CB$183,G$9,FALSE))="","",(VLOOKUP($E75,'NEA Backsheet'!$D$5:$CB$183,G$9,FALSE))),"")</f>
        <v>6664.1080954752815</v>
      </c>
      <c r="H75" s="121">
        <f ca="1">IFERROR(IF((VLOOKUP($E75,'NEA Backsheet'!$D$5:$CB$183,H$9,FALSE))="","",(VLOOKUP($E75,'NEA Backsheet'!$D$5:$CB$183,H$9,FALSE))),"")</f>
        <v>6350.7974182114795</v>
      </c>
      <c r="I75" s="121">
        <f ca="1">IFERROR(IF((VLOOKUP($E75,'NEA Backsheet'!$D$5:$CB$183,I$9,FALSE))="","",(VLOOKUP($E75,'NEA Backsheet'!$D$5:$CB$183,I$9,FALSE))),"")</f>
        <v>6661.6056140274868</v>
      </c>
      <c r="J75" s="122">
        <f ca="1">IFERROR(IF((VLOOKUP($E75,'NEA Backsheet'!$D$5:$CB$183,J$9,FALSE))="","",(VLOOKUP($E75,'NEA Backsheet'!$D$5:$CB$183,J$9,FALSE))),"")</f>
        <v>6640.08427357646</v>
      </c>
      <c r="K75" s="120">
        <f ca="1">IFERROR(IF((VLOOKUP($E75,'NEA Backsheet'!$D$5:$CB$183,K$9,FALSE))="","",(VLOOKUP($E75,'NEA Backsheet'!$D$5:$CB$183,K$9,FALSE))),"")</f>
        <v>6720.163679905866</v>
      </c>
      <c r="L75" s="121">
        <f ca="1">IFERROR(IF((VLOOKUP($E75,'NEA Backsheet'!$D$5:$CB$183,L$9,FALSE))="","",(VLOOKUP($E75,'NEA Backsheet'!$D$5:$CB$183,L$9,FALSE))),"")</f>
        <v>6667.6115695021927</v>
      </c>
      <c r="M75" s="121">
        <f ca="1">IFERROR(IF((VLOOKUP($E75,'NEA Backsheet'!$D$5:$CB$183,M$9,FALSE))="","",(VLOOKUP($E75,'NEA Backsheet'!$D$5:$CB$183,M$9,FALSE))),"")</f>
        <v>6897.8398626992357</v>
      </c>
      <c r="N75" s="123">
        <f ca="1">IFERROR(IF((VLOOKUP($E75,'NEA Backsheet'!$D$5:$CB$183,N$9,FALSE))="","",(VLOOKUP($E75,'NEA Backsheet'!$D$5:$CB$183,N$9,FALSE))),"")</f>
        <v>6898.840855278354</v>
      </c>
      <c r="O75" s="173">
        <f ca="1">IFERROR(IF((VLOOKUP($E75,'NEA Backsheet'!$D$5:$CB$183,O$9,FALSE))="","",(VLOOKUP($E75,'NEA Backsheet'!$D$5:$CB$183,O$9,FALSE))),"")</f>
        <v>6416.8629284332392</v>
      </c>
      <c r="P75" s="122">
        <f ca="1">IFERROR(IF((VLOOKUP($E75,'NEA Backsheet'!$D$5:$CB$183,P$9,FALSE))="","",(VLOOKUP($E75,'NEA Backsheet'!$D$5:$CB$183,P$9,FALSE))),"")</f>
        <v>6431.3773208304438</v>
      </c>
      <c r="Q75" s="123">
        <f ca="1">IFERROR(IF((VLOOKUP($E75,'NEA Backsheet'!$D$5:$CB$183,Q$9,FALSE))="","",(VLOOKUP($E75,'NEA Backsheet'!$D$5:$CB$183,Q$9,FALSE))),"")</f>
        <v>6857.2996632449749</v>
      </c>
      <c r="R75" s="234">
        <f ca="1">IFERROR(IF((VLOOKUP($E75,'NEA Backsheet'!$D$5:$CB$183,R$9,FALSE))="","",(VLOOKUP($E75,'NEA Backsheet'!$D$5:$CB$183,R$9,FALSE))),"")</f>
        <v>6736.1795611717462</v>
      </c>
    </row>
    <row r="76" spans="1:18"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IFERROR(IF((VLOOKUP($E76,'NEA Backsheet'!$D$5:$CB$183,G$9,FALSE))="","",(VLOOKUP($E76,'NEA Backsheet'!$D$5:$CB$183,G$9,FALSE))),"")</f>
        <v>21568.403298961079</v>
      </c>
      <c r="H76" s="121">
        <f ca="1">IFERROR(IF((VLOOKUP($E76,'NEA Backsheet'!$D$5:$CB$183,H$9,FALSE))="","",(VLOOKUP($E76,'NEA Backsheet'!$D$5:$CB$183,H$9,FALSE))),"")</f>
        <v>21252.608701533547</v>
      </c>
      <c r="I76" s="121">
        <f ca="1">IFERROR(IF((VLOOKUP($E76,'NEA Backsheet'!$D$5:$CB$183,I$9,FALSE))="","",(VLOOKUP($E76,'NEA Backsheet'!$D$5:$CB$183,I$9,FALSE))),"")</f>
        <v>22520.736258326913</v>
      </c>
      <c r="J76" s="122">
        <f ca="1">IFERROR(IF((VLOOKUP($E76,'NEA Backsheet'!$D$5:$CB$183,J$9,FALSE))="","",(VLOOKUP($E76,'NEA Backsheet'!$D$5:$CB$183,J$9,FALSE))),"")</f>
        <v>22168.045691390646</v>
      </c>
      <c r="K76" s="120">
        <f ca="1">IFERROR(IF((VLOOKUP($E76,'NEA Backsheet'!$D$5:$CB$183,K$9,FALSE))="","",(VLOOKUP($E76,'NEA Backsheet'!$D$5:$CB$183,K$9,FALSE))),"")</f>
        <v>22627.074494416614</v>
      </c>
      <c r="L76" s="121">
        <f ca="1">IFERROR(IF((VLOOKUP($E76,'NEA Backsheet'!$D$5:$CB$183,L$9,FALSE))="","",(VLOOKUP($E76,'NEA Backsheet'!$D$5:$CB$183,L$9,FALSE))),"")</f>
        <v>22270.219717953438</v>
      </c>
      <c r="M76" s="121">
        <f ca="1">IFERROR(IF((VLOOKUP($E76,'NEA Backsheet'!$D$5:$CB$183,M$9,FALSE))="","",(VLOOKUP($E76,'NEA Backsheet'!$D$5:$CB$183,M$9,FALSE))),"")</f>
        <v>23128.933787972037</v>
      </c>
      <c r="N76" s="123">
        <f ca="1">IFERROR(IF((VLOOKUP($E76,'NEA Backsheet'!$D$5:$CB$183,N$9,FALSE))="","",(VLOOKUP($E76,'NEA Backsheet'!$D$5:$CB$183,N$9,FALSE))),"")</f>
        <v>23170.178670054956</v>
      </c>
      <c r="O76" s="173">
        <f ca="1">IFERROR(IF((VLOOKUP($E76,'NEA Backsheet'!$D$5:$CB$183,O$9,FALSE))="","",(VLOOKUP($E76,'NEA Backsheet'!$D$5:$CB$183,O$9,FALSE))),"")</f>
        <v>21575.62326535453</v>
      </c>
      <c r="P76" s="122">
        <f ca="1">IFERROR(IF((VLOOKUP($E76,'NEA Backsheet'!$D$5:$CB$183,P$9,FALSE))="","",(VLOOKUP($E76,'NEA Backsheet'!$D$5:$CB$183,P$9,FALSE))),"")</f>
        <v>22025.6857112125</v>
      </c>
      <c r="Q76" s="123">
        <f ca="1">IFERROR(IF((VLOOKUP($E76,'NEA Backsheet'!$D$5:$CB$183,Q$9,FALSE))="","",(VLOOKUP($E76,'NEA Backsheet'!$D$5:$CB$183,Q$9,FALSE))),"")</f>
        <v>23191.788334540171</v>
      </c>
      <c r="R76" s="234">
        <f ca="1">IFERROR(IF((VLOOKUP($E76,'NEA Backsheet'!$D$5:$CB$183,R$9,FALSE))="","",(VLOOKUP($E76,'NEA Backsheet'!$D$5:$CB$183,R$9,FALSE))),"")</f>
        <v>22719.014207420823</v>
      </c>
    </row>
    <row r="77" spans="1:18"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IFERROR(IF((VLOOKUP($E77,'NEA Backsheet'!$D$5:$CB$183,G$9,FALSE))="","",(VLOOKUP($E77,'NEA Backsheet'!$D$5:$CB$183,G$9,FALSE))),"")</f>
        <v>20926.051896391058</v>
      </c>
      <c r="H77" s="121">
        <f ca="1">IFERROR(IF((VLOOKUP($E77,'NEA Backsheet'!$D$5:$CB$183,H$9,FALSE))="","",(VLOOKUP($E77,'NEA Backsheet'!$D$5:$CB$183,H$9,FALSE))),"")</f>
        <v>20634.60933289487</v>
      </c>
      <c r="I77" s="121">
        <f ca="1">IFERROR(IF((VLOOKUP($E77,'NEA Backsheet'!$D$5:$CB$183,I$9,FALSE))="","",(VLOOKUP($E77,'NEA Backsheet'!$D$5:$CB$183,I$9,FALSE))),"")</f>
        <v>22244.379964669126</v>
      </c>
      <c r="J77" s="122">
        <f ca="1">IFERROR(IF((VLOOKUP($E77,'NEA Backsheet'!$D$5:$CB$183,J$9,FALSE))="","",(VLOOKUP($E77,'NEA Backsheet'!$D$5:$CB$183,J$9,FALSE))),"")</f>
        <v>21677.217100122816</v>
      </c>
      <c r="K77" s="120">
        <f ca="1">IFERROR(IF((VLOOKUP($E77,'NEA Backsheet'!$D$5:$CB$183,K$9,FALSE))="","",(VLOOKUP($E77,'NEA Backsheet'!$D$5:$CB$183,K$9,FALSE))),"")</f>
        <v>21868.629819877002</v>
      </c>
      <c r="L77" s="121">
        <f ca="1">IFERROR(IF((VLOOKUP($E77,'NEA Backsheet'!$D$5:$CB$183,L$9,FALSE))="","",(VLOOKUP($E77,'NEA Backsheet'!$D$5:$CB$183,L$9,FALSE))),"")</f>
        <v>21747.005340875956</v>
      </c>
      <c r="M77" s="121">
        <f ca="1">IFERROR(IF((VLOOKUP($E77,'NEA Backsheet'!$D$5:$CB$183,M$9,FALSE))="","",(VLOOKUP($E77,'NEA Backsheet'!$D$5:$CB$183,M$9,FALSE))),"")</f>
        <v>22848.009351267669</v>
      </c>
      <c r="N77" s="123">
        <f ca="1">IFERROR(IF((VLOOKUP($E77,'NEA Backsheet'!$D$5:$CB$183,N$9,FALSE))="","",(VLOOKUP($E77,'NEA Backsheet'!$D$5:$CB$183,N$9,FALSE))),"")</f>
        <v>22655.665233404383</v>
      </c>
      <c r="O77" s="173">
        <f ca="1">IFERROR(IF((VLOOKUP($E77,'NEA Backsheet'!$D$5:$CB$183,O$9,FALSE))="","",(VLOOKUP($E77,'NEA Backsheet'!$D$5:$CB$183,O$9,FALSE))),"")</f>
        <v>21598.262719055416</v>
      </c>
      <c r="P77" s="122">
        <f ca="1">IFERROR(IF((VLOOKUP($E77,'NEA Backsheet'!$D$5:$CB$183,P$9,FALSE))="","",(VLOOKUP($E77,'NEA Backsheet'!$D$5:$CB$183,P$9,FALSE))),"")</f>
        <v>20883.073831214071</v>
      </c>
      <c r="Q77" s="123">
        <f ca="1">IFERROR(IF((VLOOKUP($E77,'NEA Backsheet'!$D$5:$CB$183,Q$9,FALSE))="","",(VLOOKUP($E77,'NEA Backsheet'!$D$5:$CB$183,Q$9,FALSE))),"")</f>
        <v>22490.991764707345</v>
      </c>
      <c r="R77" s="234">
        <f ca="1">IFERROR(IF((VLOOKUP($E77,'NEA Backsheet'!$D$5:$CB$183,R$9,FALSE))="","",(VLOOKUP($E77,'NEA Backsheet'!$D$5:$CB$183,R$9,FALSE))),"")</f>
        <v>21930.603642049908</v>
      </c>
    </row>
    <row r="78" spans="1:18"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0">
        <f ca="1">IFERROR(IF((VLOOKUP($E78,'NEA Backsheet'!$D$5:$CB$183,G$9,FALSE))="","",(VLOOKUP($E78,'NEA Backsheet'!$D$5:$CB$183,G$9,FALSE))),"")</f>
        <v>9424.0787680600224</v>
      </c>
      <c r="H78" s="121">
        <f ca="1">IFERROR(IF((VLOOKUP($E78,'NEA Backsheet'!$D$5:$CB$183,H$9,FALSE))="","",(VLOOKUP($E78,'NEA Backsheet'!$D$5:$CB$183,H$9,FALSE))),"")</f>
        <v>9455.6794729159028</v>
      </c>
      <c r="I78" s="121">
        <f ca="1">IFERROR(IF((VLOOKUP($E78,'NEA Backsheet'!$D$5:$CB$183,I$9,FALSE))="","",(VLOOKUP($E78,'NEA Backsheet'!$D$5:$CB$183,I$9,FALSE))),"")</f>
        <v>9381.5203997613098</v>
      </c>
      <c r="J78" s="122">
        <f ca="1">IFERROR(IF((VLOOKUP($E78,'NEA Backsheet'!$D$5:$CB$183,J$9,FALSE))="","",(VLOOKUP($E78,'NEA Backsheet'!$D$5:$CB$183,J$9,FALSE))),"")</f>
        <v>9764.3705207241201</v>
      </c>
      <c r="K78" s="120">
        <f ca="1">IFERROR(IF((VLOOKUP($E78,'NEA Backsheet'!$D$5:$CB$183,K$9,FALSE))="","",(VLOOKUP($E78,'NEA Backsheet'!$D$5:$CB$183,K$9,FALSE))),"")</f>
        <v>9178.6118007473542</v>
      </c>
      <c r="L78" s="121">
        <f ca="1">IFERROR(IF((VLOOKUP($E78,'NEA Backsheet'!$D$5:$CB$183,L$9,FALSE))="","",(VLOOKUP($E78,'NEA Backsheet'!$D$5:$CB$183,L$9,FALSE))),"")</f>
        <v>9297.2642632707721</v>
      </c>
      <c r="M78" s="121">
        <f ca="1">IFERROR(IF((VLOOKUP($E78,'NEA Backsheet'!$D$5:$CB$183,M$9,FALSE))="","",(VLOOKUP($E78,'NEA Backsheet'!$D$5:$CB$183,M$9,FALSE))),"")</f>
        <v>9435.9146851245641</v>
      </c>
      <c r="N78" s="123">
        <f ca="1">IFERROR(IF((VLOOKUP($E78,'NEA Backsheet'!$D$5:$CB$183,N$9,FALSE))="","",(VLOOKUP($E78,'NEA Backsheet'!$D$5:$CB$183,N$9,FALSE))),"")</f>
        <v>10362.184157622381</v>
      </c>
      <c r="O78" s="173">
        <f ca="1">IFERROR(IF((VLOOKUP($E78,'NEA Backsheet'!$D$5:$CB$183,O$9,FALSE))="","",(VLOOKUP($E78,'NEA Backsheet'!$D$5:$CB$183,O$9,FALSE))),"")</f>
        <v>9274.789495742938</v>
      </c>
      <c r="P78" s="122">
        <f ca="1">IFERROR(IF((VLOOKUP($E78,'NEA Backsheet'!$D$5:$CB$183,P$9,FALSE))="","",(VLOOKUP($E78,'NEA Backsheet'!$D$5:$CB$183,P$9,FALSE))),"")</f>
        <v>9357.0591429674787</v>
      </c>
      <c r="Q78" s="123">
        <f ca="1">IFERROR(IF((VLOOKUP($E78,'NEA Backsheet'!$D$5:$CB$183,Q$9,FALSE))="","",(VLOOKUP($E78,'NEA Backsheet'!$D$5:$CB$183,Q$9,FALSE))),"")</f>
        <v>9603.2265520479959</v>
      </c>
      <c r="R78" s="234">
        <f ca="1">IFERROR(IF((VLOOKUP($E78,'NEA Backsheet'!$D$5:$CB$183,R$9,FALSE))="","",(VLOOKUP($E78,'NEA Backsheet'!$D$5:$CB$183,R$9,FALSE))),"")</f>
        <v>9237.6331256781486</v>
      </c>
    </row>
    <row r="79" spans="1:18"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IFERROR(IF((VLOOKUP($E79,'NEA Backsheet'!$D$5:$CB$183,G$9,FALSE))="","",(VLOOKUP($E79,'NEA Backsheet'!$D$5:$CB$183,G$9,FALSE))),"")</f>
        <v>12800.149196284789</v>
      </c>
      <c r="H79" s="121">
        <f ca="1">IFERROR(IF((VLOOKUP($E79,'NEA Backsheet'!$D$5:$CB$183,H$9,FALSE))="","",(VLOOKUP($E79,'NEA Backsheet'!$D$5:$CB$183,H$9,FALSE))),"")</f>
        <v>12736.458679284809</v>
      </c>
      <c r="I79" s="121">
        <f ca="1">IFERROR(IF((VLOOKUP($E79,'NEA Backsheet'!$D$5:$CB$183,I$9,FALSE))="","",(VLOOKUP($E79,'NEA Backsheet'!$D$5:$CB$183,I$9,FALSE))),"")</f>
        <v>13142.403371579901</v>
      </c>
      <c r="J79" s="122">
        <f ca="1">IFERROR(IF((VLOOKUP($E79,'NEA Backsheet'!$D$5:$CB$183,J$9,FALSE))="","",(VLOOKUP($E79,'NEA Backsheet'!$D$5:$CB$183,J$9,FALSE))),"")</f>
        <v>13251.197455242114</v>
      </c>
      <c r="K79" s="120">
        <f ca="1">IFERROR(IF((VLOOKUP($E79,'NEA Backsheet'!$D$5:$CB$183,K$9,FALSE))="","",(VLOOKUP($E79,'NEA Backsheet'!$D$5:$CB$183,K$9,FALSE))),"")</f>
        <v>12888.008057001825</v>
      </c>
      <c r="L79" s="121">
        <f ca="1">IFERROR(IF((VLOOKUP($E79,'NEA Backsheet'!$D$5:$CB$183,L$9,FALSE))="","",(VLOOKUP($E79,'NEA Backsheet'!$D$5:$CB$183,L$9,FALSE))),"")</f>
        <v>12977.683676573934</v>
      </c>
      <c r="M79" s="121">
        <f ca="1">IFERROR(IF((VLOOKUP($E79,'NEA Backsheet'!$D$5:$CB$183,M$9,FALSE))="","",(VLOOKUP($E79,'NEA Backsheet'!$D$5:$CB$183,M$9,FALSE))),"")</f>
        <v>13406.240862340223</v>
      </c>
      <c r="N79" s="123">
        <f ca="1">IFERROR(IF((VLOOKUP($E79,'NEA Backsheet'!$D$5:$CB$183,N$9,FALSE))="","",(VLOOKUP($E79,'NEA Backsheet'!$D$5:$CB$183,N$9,FALSE))),"")</f>
        <v>13099.128241715111</v>
      </c>
      <c r="O79" s="173">
        <f ca="1">IFERROR(IF((VLOOKUP($E79,'NEA Backsheet'!$D$5:$CB$183,O$9,FALSE))="","",(VLOOKUP($E79,'NEA Backsheet'!$D$5:$CB$183,O$9,FALSE))),"")</f>
        <v>13021.124237352189</v>
      </c>
      <c r="P79" s="122">
        <f ca="1">IFERROR(IF((VLOOKUP($E79,'NEA Backsheet'!$D$5:$CB$183,P$9,FALSE))="","",(VLOOKUP($E79,'NEA Backsheet'!$D$5:$CB$183,P$9,FALSE))),"")</f>
        <v>12899.470143863335</v>
      </c>
      <c r="Q79" s="123">
        <f ca="1">IFERROR(IF((VLOOKUP($E79,'NEA Backsheet'!$D$5:$CB$183,Q$9,FALSE))="","",(VLOOKUP($E79,'NEA Backsheet'!$D$5:$CB$183,Q$9,FALSE))),"")</f>
        <v>14026.379579480043</v>
      </c>
      <c r="R79" s="234">
        <f ca="1">IFERROR(IF((VLOOKUP($E79,'NEA Backsheet'!$D$5:$CB$183,R$9,FALSE))="","",(VLOOKUP($E79,'NEA Backsheet'!$D$5:$CB$183,R$9,FALSE))),"")</f>
        <v>13738.902288627067</v>
      </c>
    </row>
    <row r="80" spans="1:18"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IFERROR(IF((VLOOKUP($E80,'NEA Backsheet'!$D$5:$CB$183,G$9,FALSE))="","",(VLOOKUP($E80,'NEA Backsheet'!$D$5:$CB$183,G$9,FALSE))),"")</f>
        <v>10915.580005811407</v>
      </c>
      <c r="H80" s="121">
        <f ca="1">IFERROR(IF((VLOOKUP($E80,'NEA Backsheet'!$D$5:$CB$183,H$9,FALSE))="","",(VLOOKUP($E80,'NEA Backsheet'!$D$5:$CB$183,H$9,FALSE))),"")</f>
        <v>9931.3039384675139</v>
      </c>
      <c r="I80" s="121">
        <f ca="1">IFERROR(IF((VLOOKUP($E80,'NEA Backsheet'!$D$5:$CB$183,I$9,FALSE))="","",(VLOOKUP($E80,'NEA Backsheet'!$D$5:$CB$183,I$9,FALSE))),"")</f>
        <v>8087.634361273902</v>
      </c>
      <c r="J80" s="122">
        <f ca="1">IFERROR(IF((VLOOKUP($E80,'NEA Backsheet'!$D$5:$CB$183,J$9,FALSE))="","",(VLOOKUP($E80,'NEA Backsheet'!$D$5:$CB$183,J$9,FALSE))),"")</f>
        <v>7801.0163260451982</v>
      </c>
      <c r="K80" s="120">
        <f ca="1">IFERROR(IF((VLOOKUP($E80,'NEA Backsheet'!$D$5:$CB$183,K$9,FALSE))="","",(VLOOKUP($E80,'NEA Backsheet'!$D$5:$CB$183,K$9,FALSE))),"")</f>
        <v>8642.1301178647791</v>
      </c>
      <c r="L80" s="121">
        <f ca="1">IFERROR(IF((VLOOKUP($E80,'NEA Backsheet'!$D$5:$CB$183,L$9,FALSE))="","",(VLOOKUP($E80,'NEA Backsheet'!$D$5:$CB$183,L$9,FALSE))),"")</f>
        <v>8626.5448303205703</v>
      </c>
      <c r="M80" s="121">
        <f ca="1">IFERROR(IF((VLOOKUP($E80,'NEA Backsheet'!$D$5:$CB$183,M$9,FALSE))="","",(VLOOKUP($E80,'NEA Backsheet'!$D$5:$CB$183,M$9,FALSE))),"")</f>
        <v>8682.0017783315525</v>
      </c>
      <c r="N80" s="123">
        <f ca="1">IFERROR(IF((VLOOKUP($E80,'NEA Backsheet'!$D$5:$CB$183,N$9,FALSE))="","",(VLOOKUP($E80,'NEA Backsheet'!$D$5:$CB$183,N$9,FALSE))),"")</f>
        <v>8418.3309438752021</v>
      </c>
      <c r="O80" s="173">
        <f ca="1">IFERROR(IF((VLOOKUP($E80,'NEA Backsheet'!$D$5:$CB$183,O$9,FALSE))="","",(VLOOKUP($E80,'NEA Backsheet'!$D$5:$CB$183,O$9,FALSE))),"")</f>
        <v>7875.205123931406</v>
      </c>
      <c r="P80" s="122">
        <f ca="1">IFERROR(IF((VLOOKUP($E80,'NEA Backsheet'!$D$5:$CB$183,P$9,FALSE))="","",(VLOOKUP($E80,'NEA Backsheet'!$D$5:$CB$183,P$9,FALSE))),"")</f>
        <v>8236.9514488183322</v>
      </c>
      <c r="Q80" s="123">
        <f ca="1">IFERROR(IF((VLOOKUP($E80,'NEA Backsheet'!$D$5:$CB$183,Q$9,FALSE))="","",(VLOOKUP($E80,'NEA Backsheet'!$D$5:$CB$183,Q$9,FALSE))),"")</f>
        <v>8507.1083780657646</v>
      </c>
      <c r="R80" s="234">
        <f ca="1">IFERROR(IF((VLOOKUP($E80,'NEA Backsheet'!$D$5:$CB$183,R$9,FALSE))="","",(VLOOKUP($E80,'NEA Backsheet'!$D$5:$CB$183,R$9,FALSE))),"")</f>
        <v>8037.8647388796771</v>
      </c>
    </row>
    <row r="81" spans="1:18"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IFERROR(IF((VLOOKUP($E81,'NEA Backsheet'!$D$5:$CB$183,G$9,FALSE))="","",(VLOOKUP($E81,'NEA Backsheet'!$D$5:$CB$183,G$9,FALSE))),"")</f>
        <v>8901.3341577629071</v>
      </c>
      <c r="H81" s="121">
        <f ca="1">IFERROR(IF((VLOOKUP($E81,'NEA Backsheet'!$D$5:$CB$183,H$9,FALSE))="","",(VLOOKUP($E81,'NEA Backsheet'!$D$5:$CB$183,H$9,FALSE))),"")</f>
        <v>8829.1431238429959</v>
      </c>
      <c r="I81" s="121">
        <f ca="1">IFERROR(IF((VLOOKUP($E81,'NEA Backsheet'!$D$5:$CB$183,I$9,FALSE))="","",(VLOOKUP($E81,'NEA Backsheet'!$D$5:$CB$183,I$9,FALSE))),"")</f>
        <v>8845.3070946770058</v>
      </c>
      <c r="J81" s="122">
        <f ca="1">IFERROR(IF((VLOOKUP($E81,'NEA Backsheet'!$D$5:$CB$183,J$9,FALSE))="","",(VLOOKUP($E81,'NEA Backsheet'!$D$5:$CB$183,J$9,FALSE))),"")</f>
        <v>8929.2634907333759</v>
      </c>
      <c r="K81" s="120">
        <f ca="1">IFERROR(IF((VLOOKUP($E81,'NEA Backsheet'!$D$5:$CB$183,K$9,FALSE))="","",(VLOOKUP($E81,'NEA Backsheet'!$D$5:$CB$183,K$9,FALSE))),"")</f>
        <v>9221.6079323285412</v>
      </c>
      <c r="L81" s="121">
        <f ca="1">IFERROR(IF((VLOOKUP($E81,'NEA Backsheet'!$D$5:$CB$183,L$9,FALSE))="","",(VLOOKUP($E81,'NEA Backsheet'!$D$5:$CB$183,L$9,FALSE))),"")</f>
        <v>9060.0120292087795</v>
      </c>
      <c r="M81" s="121">
        <f ca="1">IFERROR(IF((VLOOKUP($E81,'NEA Backsheet'!$D$5:$CB$183,M$9,FALSE))="","",(VLOOKUP($E81,'NEA Backsheet'!$D$5:$CB$183,M$9,FALSE))),"")</f>
        <v>9165.0924261251039</v>
      </c>
      <c r="N81" s="123">
        <f ca="1">IFERROR(IF((VLOOKUP($E81,'NEA Backsheet'!$D$5:$CB$183,N$9,FALSE))="","",(VLOOKUP($E81,'NEA Backsheet'!$D$5:$CB$183,N$9,FALSE))),"")</f>
        <v>9036.8534522526061</v>
      </c>
      <c r="O81" s="173">
        <f ca="1">IFERROR(IF((VLOOKUP($E81,'NEA Backsheet'!$D$5:$CB$183,O$9,FALSE))="","",(VLOOKUP($E81,'NEA Backsheet'!$D$5:$CB$183,O$9,FALSE))),"")</f>
        <v>8919.5702538904516</v>
      </c>
      <c r="P81" s="122">
        <f ca="1">IFERROR(IF((VLOOKUP($E81,'NEA Backsheet'!$D$5:$CB$183,P$9,FALSE))="","",(VLOOKUP($E81,'NEA Backsheet'!$D$5:$CB$183,P$9,FALSE))),"")</f>
        <v>9185.1103917871151</v>
      </c>
      <c r="Q81" s="123">
        <f ca="1">IFERROR(IF((VLOOKUP($E81,'NEA Backsheet'!$D$5:$CB$183,Q$9,FALSE))="","",(VLOOKUP($E81,'NEA Backsheet'!$D$5:$CB$183,Q$9,FALSE))),"")</f>
        <v>9404.5121212232043</v>
      </c>
      <c r="R81" s="234">
        <f ca="1">IFERROR(IF((VLOOKUP($E81,'NEA Backsheet'!$D$5:$CB$183,R$9,FALSE))="","",(VLOOKUP($E81,'NEA Backsheet'!$D$5:$CB$183,R$9,FALSE))),"")</f>
        <v>9234.3062400231429</v>
      </c>
    </row>
    <row r="82" spans="1:18"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IFERROR(IF((VLOOKUP($E82,'NEA Backsheet'!$D$5:$CB$183,G$9,FALSE))="","",(VLOOKUP($E82,'NEA Backsheet'!$D$5:$CB$183,G$9,FALSE))),"")</f>
        <v>8241.3484134918417</v>
      </c>
      <c r="H82" s="121">
        <f ca="1">IFERROR(IF((VLOOKUP($E82,'NEA Backsheet'!$D$5:$CB$183,H$9,FALSE))="","",(VLOOKUP($E82,'NEA Backsheet'!$D$5:$CB$183,H$9,FALSE))),"")</f>
        <v>7861.2038444209993</v>
      </c>
      <c r="I82" s="121">
        <f ca="1">IFERROR(IF((VLOOKUP($E82,'NEA Backsheet'!$D$5:$CB$183,I$9,FALSE))="","",(VLOOKUP($E82,'NEA Backsheet'!$D$5:$CB$183,I$9,FALSE))),"")</f>
        <v>8538.7927219917237</v>
      </c>
      <c r="J82" s="122">
        <f ca="1">IFERROR(IF((VLOOKUP($E82,'NEA Backsheet'!$D$5:$CB$183,J$9,FALSE))="","",(VLOOKUP($E82,'NEA Backsheet'!$D$5:$CB$183,J$9,FALSE))),"")</f>
        <v>8404.0399387102116</v>
      </c>
      <c r="K82" s="120">
        <f ca="1">IFERROR(IF((VLOOKUP($E82,'NEA Backsheet'!$D$5:$CB$183,K$9,FALSE))="","",(VLOOKUP($E82,'NEA Backsheet'!$D$5:$CB$183,K$9,FALSE))),"")</f>
        <v>8123.3350987987178</v>
      </c>
      <c r="L82" s="121">
        <f ca="1">IFERROR(IF((VLOOKUP($E82,'NEA Backsheet'!$D$5:$CB$183,L$9,FALSE))="","",(VLOOKUP($E82,'NEA Backsheet'!$D$5:$CB$183,L$9,FALSE))),"")</f>
        <v>8098.7024014794333</v>
      </c>
      <c r="M82" s="121">
        <f ca="1">IFERROR(IF((VLOOKUP($E82,'NEA Backsheet'!$D$5:$CB$183,M$9,FALSE))="","",(VLOOKUP($E82,'NEA Backsheet'!$D$5:$CB$183,M$9,FALSE))),"")</f>
        <v>8470.6869481437261</v>
      </c>
      <c r="N82" s="123">
        <f ca="1">IFERROR(IF((VLOOKUP($E82,'NEA Backsheet'!$D$5:$CB$183,N$9,FALSE))="","",(VLOOKUP($E82,'NEA Backsheet'!$D$5:$CB$183,N$9,FALSE))),"")</f>
        <v>8131.9850497074231</v>
      </c>
      <c r="O82" s="173">
        <f ca="1">IFERROR(IF((VLOOKUP($E82,'NEA Backsheet'!$D$5:$CB$183,O$9,FALSE))="","",(VLOOKUP($E82,'NEA Backsheet'!$D$5:$CB$183,O$9,FALSE))),"")</f>
        <v>8197.9561251475625</v>
      </c>
      <c r="P82" s="122">
        <f ca="1">IFERROR(IF((VLOOKUP($E82,'NEA Backsheet'!$D$5:$CB$183,P$9,FALSE))="","",(VLOOKUP($E82,'NEA Backsheet'!$D$5:$CB$183,P$9,FALSE))),"")</f>
        <v>8085.0514626534305</v>
      </c>
      <c r="Q82" s="123">
        <f ca="1">IFERROR(IF((VLOOKUP($E82,'NEA Backsheet'!$D$5:$CB$183,Q$9,FALSE))="","",(VLOOKUP($E82,'NEA Backsheet'!$D$5:$CB$183,Q$9,FALSE))),"")</f>
        <v>8753.3063138162379</v>
      </c>
      <c r="R82" s="234">
        <f ca="1">IFERROR(IF((VLOOKUP($E82,'NEA Backsheet'!$D$5:$CB$183,R$9,FALSE))="","",(VLOOKUP($E82,'NEA Backsheet'!$D$5:$CB$183,R$9,FALSE))),"")</f>
        <v>8621.2246559902087</v>
      </c>
    </row>
    <row r="83" spans="1:18"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IFERROR(IF((VLOOKUP($E83,'NEA Backsheet'!$D$5:$CB$183,G$9,FALSE))="","",(VLOOKUP($E83,'NEA Backsheet'!$D$5:$CB$183,G$9,FALSE))),"")</f>
        <v>13797.450238131536</v>
      </c>
      <c r="H83" s="121">
        <f ca="1">IFERROR(IF((VLOOKUP($E83,'NEA Backsheet'!$D$5:$CB$183,H$9,FALSE))="","",(VLOOKUP($E83,'NEA Backsheet'!$D$5:$CB$183,H$9,FALSE))),"")</f>
        <v>14520.124001434486</v>
      </c>
      <c r="I83" s="121">
        <f ca="1">IFERROR(IF((VLOOKUP($E83,'NEA Backsheet'!$D$5:$CB$183,I$9,FALSE))="","",(VLOOKUP($E83,'NEA Backsheet'!$D$5:$CB$183,I$9,FALSE))),"")</f>
        <v>15347.533826701077</v>
      </c>
      <c r="J83" s="122">
        <f ca="1">IFERROR(IF((VLOOKUP($E83,'NEA Backsheet'!$D$5:$CB$183,J$9,FALSE))="","",(VLOOKUP($E83,'NEA Backsheet'!$D$5:$CB$183,J$9,FALSE))),"")</f>
        <v>15767.312593848526</v>
      </c>
      <c r="K83" s="120">
        <f ca="1">IFERROR(IF((VLOOKUP($E83,'NEA Backsheet'!$D$5:$CB$183,K$9,FALSE))="","",(VLOOKUP($E83,'NEA Backsheet'!$D$5:$CB$183,K$9,FALSE))),"")</f>
        <v>14935.019054452945</v>
      </c>
      <c r="L83" s="121">
        <f ca="1">IFERROR(IF((VLOOKUP($E83,'NEA Backsheet'!$D$5:$CB$183,L$9,FALSE))="","",(VLOOKUP($E83,'NEA Backsheet'!$D$5:$CB$183,L$9,FALSE))),"")</f>
        <v>15199.27919709366</v>
      </c>
      <c r="M83" s="121">
        <f ca="1">IFERROR(IF((VLOOKUP($E83,'NEA Backsheet'!$D$5:$CB$183,M$9,FALSE))="","",(VLOOKUP($E83,'NEA Backsheet'!$D$5:$CB$183,M$9,FALSE))),"")</f>
        <v>15327.742794160102</v>
      </c>
      <c r="N83" s="123">
        <f ca="1">IFERROR(IF((VLOOKUP($E83,'NEA Backsheet'!$D$5:$CB$183,N$9,FALSE))="","",(VLOOKUP($E83,'NEA Backsheet'!$D$5:$CB$183,N$9,FALSE))),"")</f>
        <v>15066.612056326163</v>
      </c>
      <c r="O83" s="173">
        <f ca="1">IFERROR(IF((VLOOKUP($E83,'NEA Backsheet'!$D$5:$CB$183,O$9,FALSE))="","",(VLOOKUP($E83,'NEA Backsheet'!$D$5:$CB$183,O$9,FALSE))),"")</f>
        <v>15866.273829418966</v>
      </c>
      <c r="P83" s="122">
        <f ca="1">IFERROR(IF((VLOOKUP($E83,'NEA Backsheet'!$D$5:$CB$183,P$9,FALSE))="","",(VLOOKUP($E83,'NEA Backsheet'!$D$5:$CB$183,P$9,FALSE))),"")</f>
        <v>15880.636422431937</v>
      </c>
      <c r="Q83" s="123">
        <f ca="1">IFERROR(IF((VLOOKUP($E83,'NEA Backsheet'!$D$5:$CB$183,Q$9,FALSE))="","",(VLOOKUP($E83,'NEA Backsheet'!$D$5:$CB$183,Q$9,FALSE))),"")</f>
        <v>16486.332838429218</v>
      </c>
      <c r="R83" s="234">
        <f ca="1">IFERROR(IF((VLOOKUP($E83,'NEA Backsheet'!$D$5:$CB$183,R$9,FALSE))="","",(VLOOKUP($E83,'NEA Backsheet'!$D$5:$CB$183,R$9,FALSE))),"")</f>
        <v>16891.606599257364</v>
      </c>
    </row>
    <row r="84" spans="1:18"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IFERROR(IF((VLOOKUP($E84,'NEA Backsheet'!$D$5:$CB$183,G$9,FALSE))="","",(VLOOKUP($E84,'NEA Backsheet'!$D$5:$CB$183,G$9,FALSE))),"")</f>
        <v>7682.8257778255102</v>
      </c>
      <c r="H84" s="121">
        <f ca="1">IFERROR(IF((VLOOKUP($E84,'NEA Backsheet'!$D$5:$CB$183,H$9,FALSE))="","",(VLOOKUP($E84,'NEA Backsheet'!$D$5:$CB$183,H$9,FALSE))),"")</f>
        <v>7569.4331098906496</v>
      </c>
      <c r="I84" s="121">
        <f ca="1">IFERROR(IF((VLOOKUP($E84,'NEA Backsheet'!$D$5:$CB$183,I$9,FALSE))="","",(VLOOKUP($E84,'NEA Backsheet'!$D$5:$CB$183,I$9,FALSE))),"")</f>
        <v>8199.3234418645552</v>
      </c>
      <c r="J84" s="122">
        <f ca="1">IFERROR(IF((VLOOKUP($E84,'NEA Backsheet'!$D$5:$CB$183,J$9,FALSE))="","",(VLOOKUP($E84,'NEA Backsheet'!$D$5:$CB$183,J$9,FALSE))),"")</f>
        <v>8129.590173383307</v>
      </c>
      <c r="K84" s="120">
        <f ca="1">IFERROR(IF((VLOOKUP($E84,'NEA Backsheet'!$D$5:$CB$183,K$9,FALSE))="","",(VLOOKUP($E84,'NEA Backsheet'!$D$5:$CB$183,K$9,FALSE))),"")</f>
        <v>8041.7054920120827</v>
      </c>
      <c r="L84" s="121">
        <f ca="1">IFERROR(IF((VLOOKUP($E84,'NEA Backsheet'!$D$5:$CB$183,L$9,FALSE))="","",(VLOOKUP($E84,'NEA Backsheet'!$D$5:$CB$183,L$9,FALSE))),"")</f>
        <v>8126.0121102668381</v>
      </c>
      <c r="M84" s="121">
        <f ca="1">IFERROR(IF((VLOOKUP($E84,'NEA Backsheet'!$D$5:$CB$183,M$9,FALSE))="","",(VLOOKUP($E84,'NEA Backsheet'!$D$5:$CB$183,M$9,FALSE))),"")</f>
        <v>8130.5633970325252</v>
      </c>
      <c r="N84" s="123">
        <f ca="1">IFERROR(IF((VLOOKUP($E84,'NEA Backsheet'!$D$5:$CB$183,N$9,FALSE))="","",(VLOOKUP($E84,'NEA Backsheet'!$D$5:$CB$183,N$9,FALSE))),"")</f>
        <v>7949.7885603988116</v>
      </c>
      <c r="O84" s="173">
        <f ca="1">IFERROR(IF((VLOOKUP($E84,'NEA Backsheet'!$D$5:$CB$183,O$9,FALSE))="","",(VLOOKUP($E84,'NEA Backsheet'!$D$5:$CB$183,O$9,FALSE))),"")</f>
        <v>7964.5014635037005</v>
      </c>
      <c r="P84" s="122">
        <f ca="1">IFERROR(IF((VLOOKUP($E84,'NEA Backsheet'!$D$5:$CB$183,P$9,FALSE))="","",(VLOOKUP($E84,'NEA Backsheet'!$D$5:$CB$183,P$9,FALSE))),"")</f>
        <v>8021.5348029061533</v>
      </c>
      <c r="Q84" s="123">
        <f ca="1">IFERROR(IF((VLOOKUP($E84,'NEA Backsheet'!$D$5:$CB$183,Q$9,FALSE))="","",(VLOOKUP($E84,'NEA Backsheet'!$D$5:$CB$183,Q$9,FALSE))),"")</f>
        <v>8749.3178922387706</v>
      </c>
      <c r="R84" s="234">
        <f ca="1">IFERROR(IF((VLOOKUP($E84,'NEA Backsheet'!$D$5:$CB$183,R$9,FALSE))="","",(VLOOKUP($E84,'NEA Backsheet'!$D$5:$CB$183,R$9,FALSE))),"")</f>
        <v>8629.407000309935</v>
      </c>
    </row>
    <row r="85" spans="1:18"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IFERROR(IF((VLOOKUP($E85,'NEA Backsheet'!$D$5:$CB$183,G$9,FALSE))="","",(VLOOKUP($E85,'NEA Backsheet'!$D$5:$CB$183,G$9,FALSE))),"")</f>
        <v>37781.322329188137</v>
      </c>
      <c r="H85" s="121">
        <f ca="1">IFERROR(IF((VLOOKUP($E85,'NEA Backsheet'!$D$5:$CB$183,H$9,FALSE))="","",(VLOOKUP($E85,'NEA Backsheet'!$D$5:$CB$183,H$9,FALSE))),"")</f>
        <v>38619.924747227975</v>
      </c>
      <c r="I85" s="121">
        <f ca="1">IFERROR(IF((VLOOKUP($E85,'NEA Backsheet'!$D$5:$CB$183,I$9,FALSE))="","",(VLOOKUP($E85,'NEA Backsheet'!$D$5:$CB$183,I$9,FALSE))),"")</f>
        <v>39562.908172506774</v>
      </c>
      <c r="J85" s="122">
        <f ca="1">IFERROR(IF((VLOOKUP($E85,'NEA Backsheet'!$D$5:$CB$183,J$9,FALSE))="","",(VLOOKUP($E85,'NEA Backsheet'!$D$5:$CB$183,J$9,FALSE))),"")</f>
        <v>40149.606010594427</v>
      </c>
      <c r="K85" s="120">
        <f ca="1">IFERROR(IF((VLOOKUP($E85,'NEA Backsheet'!$D$5:$CB$183,K$9,FALSE))="","",(VLOOKUP($E85,'NEA Backsheet'!$D$5:$CB$183,K$9,FALSE))),"")</f>
        <v>39778.339647896122</v>
      </c>
      <c r="L85" s="121">
        <f ca="1">IFERROR(IF((VLOOKUP($E85,'NEA Backsheet'!$D$5:$CB$183,L$9,FALSE))="","",(VLOOKUP($E85,'NEA Backsheet'!$D$5:$CB$183,L$9,FALSE))),"")</f>
        <v>40413.311559261441</v>
      </c>
      <c r="M85" s="121">
        <f ca="1">IFERROR(IF((VLOOKUP($E85,'NEA Backsheet'!$D$5:$CB$183,M$9,FALSE))="","",(VLOOKUP($E85,'NEA Backsheet'!$D$5:$CB$183,M$9,FALSE))),"")</f>
        <v>41719.244044350504</v>
      </c>
      <c r="N85" s="123">
        <f ca="1">IFERROR(IF((VLOOKUP($E85,'NEA Backsheet'!$D$5:$CB$183,N$9,FALSE))="","",(VLOOKUP($E85,'NEA Backsheet'!$D$5:$CB$183,N$9,FALSE))),"")</f>
        <v>41054.395432626668</v>
      </c>
      <c r="O85" s="173">
        <f ca="1">IFERROR(IF((VLOOKUP($E85,'NEA Backsheet'!$D$5:$CB$183,O$9,FALSE))="","",(VLOOKUP($E85,'NEA Backsheet'!$D$5:$CB$183,O$9,FALSE))),"")</f>
        <v>41250.613376007197</v>
      </c>
      <c r="P85" s="122">
        <f ca="1">IFERROR(IF((VLOOKUP($E85,'NEA Backsheet'!$D$5:$CB$183,P$9,FALSE))="","",(VLOOKUP($E85,'NEA Backsheet'!$D$5:$CB$183,P$9,FALSE))),"")</f>
        <v>42347.353044517113</v>
      </c>
      <c r="Q85" s="123">
        <f ca="1">IFERROR(IF((VLOOKUP($E85,'NEA Backsheet'!$D$5:$CB$183,Q$9,FALSE))="","",(VLOOKUP($E85,'NEA Backsheet'!$D$5:$CB$183,Q$9,FALSE))),"")</f>
        <v>44166.098717799396</v>
      </c>
      <c r="R85" s="234">
        <f ca="1">IFERROR(IF((VLOOKUP($E85,'NEA Backsheet'!$D$5:$CB$183,R$9,FALSE))="","",(VLOOKUP($E85,'NEA Backsheet'!$D$5:$CB$183,R$9,FALSE))),"")</f>
        <v>44024.349449031986</v>
      </c>
    </row>
    <row r="86" spans="1:18"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IFERROR(IF((VLOOKUP($E86,'NEA Backsheet'!$D$5:$CB$183,G$9,FALSE))="","",(VLOOKUP($E86,'NEA Backsheet'!$D$5:$CB$183,G$9,FALSE))),"")</f>
        <v>5281.6130640609217</v>
      </c>
      <c r="H86" s="121">
        <f ca="1">IFERROR(IF((VLOOKUP($E86,'NEA Backsheet'!$D$5:$CB$183,H$9,FALSE))="","",(VLOOKUP($E86,'NEA Backsheet'!$D$5:$CB$183,H$9,FALSE))),"")</f>
        <v>5265.2411270156263</v>
      </c>
      <c r="I86" s="121">
        <f ca="1">IFERROR(IF((VLOOKUP($E86,'NEA Backsheet'!$D$5:$CB$183,I$9,FALSE))="","",(VLOOKUP($E86,'NEA Backsheet'!$D$5:$CB$183,I$9,FALSE))),"")</f>
        <v>5490.1115151440154</v>
      </c>
      <c r="J86" s="122">
        <f ca="1">IFERROR(IF((VLOOKUP($E86,'NEA Backsheet'!$D$5:$CB$183,J$9,FALSE))="","",(VLOOKUP($E86,'NEA Backsheet'!$D$5:$CB$183,J$9,FALSE))),"")</f>
        <v>5413.9382888490454</v>
      </c>
      <c r="K86" s="120">
        <f ca="1">IFERROR(IF((VLOOKUP($E86,'NEA Backsheet'!$D$5:$CB$183,K$9,FALSE))="","",(VLOOKUP($E86,'NEA Backsheet'!$D$5:$CB$183,K$9,FALSE))),"")</f>
        <v>5381.9673220820632</v>
      </c>
      <c r="L86" s="121">
        <f ca="1">IFERROR(IF((VLOOKUP($E86,'NEA Backsheet'!$D$5:$CB$183,L$9,FALSE))="","",(VLOOKUP($E86,'NEA Backsheet'!$D$5:$CB$183,L$9,FALSE))),"")</f>
        <v>5431.7907235605453</v>
      </c>
      <c r="M86" s="121">
        <f ca="1">IFERROR(IF((VLOOKUP($E86,'NEA Backsheet'!$D$5:$CB$183,M$9,FALSE))="","",(VLOOKUP($E86,'NEA Backsheet'!$D$5:$CB$183,M$9,FALSE))),"")</f>
        <v>5603.9723284343881</v>
      </c>
      <c r="N86" s="123">
        <f ca="1">IFERROR(IF((VLOOKUP($E86,'NEA Backsheet'!$D$5:$CB$183,N$9,FALSE))="","",(VLOOKUP($E86,'NEA Backsheet'!$D$5:$CB$183,N$9,FALSE))),"")</f>
        <v>5403.6634375242684</v>
      </c>
      <c r="O86" s="173">
        <f ca="1">IFERROR(IF((VLOOKUP($E86,'NEA Backsheet'!$D$5:$CB$183,O$9,FALSE))="","",(VLOOKUP($E86,'NEA Backsheet'!$D$5:$CB$183,O$9,FALSE))),"")</f>
        <v>5387.4490990751265</v>
      </c>
      <c r="P86" s="122">
        <f ca="1">IFERROR(IF((VLOOKUP($E86,'NEA Backsheet'!$D$5:$CB$183,P$9,FALSE))="","",(VLOOKUP($E86,'NEA Backsheet'!$D$5:$CB$183,P$9,FALSE))),"")</f>
        <v>5386.8395726780818</v>
      </c>
      <c r="Q86" s="123">
        <f ca="1">IFERROR(IF((VLOOKUP($E86,'NEA Backsheet'!$D$5:$CB$183,Q$9,FALSE))="","",(VLOOKUP($E86,'NEA Backsheet'!$D$5:$CB$183,Q$9,FALSE))),"")</f>
        <v>5711.5559270556605</v>
      </c>
      <c r="R86" s="234">
        <f ca="1">IFERROR(IF((VLOOKUP($E86,'NEA Backsheet'!$D$5:$CB$183,R$9,FALSE))="","",(VLOOKUP($E86,'NEA Backsheet'!$D$5:$CB$183,R$9,FALSE))),"")</f>
        <v>5696.6552143871568</v>
      </c>
    </row>
    <row r="87" spans="1:18"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IFERROR(IF((VLOOKUP($E87,'NEA Backsheet'!$D$5:$CB$183,G$9,FALSE))="","",(VLOOKUP($E87,'NEA Backsheet'!$D$5:$CB$183,G$9,FALSE))),"")</f>
        <v>14161.726716207701</v>
      </c>
      <c r="H87" s="121">
        <f ca="1">IFERROR(IF((VLOOKUP($E87,'NEA Backsheet'!$D$5:$CB$183,H$9,FALSE))="","",(VLOOKUP($E87,'NEA Backsheet'!$D$5:$CB$183,H$9,FALSE))),"")</f>
        <v>14252.575257430408</v>
      </c>
      <c r="I87" s="121">
        <f ca="1">IFERROR(IF((VLOOKUP($E87,'NEA Backsheet'!$D$5:$CB$183,I$9,FALSE))="","",(VLOOKUP($E87,'NEA Backsheet'!$D$5:$CB$183,I$9,FALSE))),"")</f>
        <v>15273.057106773387</v>
      </c>
      <c r="J87" s="122">
        <f ca="1">IFERROR(IF((VLOOKUP($E87,'NEA Backsheet'!$D$5:$CB$183,J$9,FALSE))="","",(VLOOKUP($E87,'NEA Backsheet'!$D$5:$CB$183,J$9,FALSE))),"")</f>
        <v>15668.589228480243</v>
      </c>
      <c r="K87" s="120">
        <f ca="1">IFERROR(IF((VLOOKUP($E87,'NEA Backsheet'!$D$5:$CB$183,K$9,FALSE))="","",(VLOOKUP($E87,'NEA Backsheet'!$D$5:$CB$183,K$9,FALSE))),"")</f>
        <v>14208.454163407441</v>
      </c>
      <c r="L87" s="121">
        <f ca="1">IFERROR(IF((VLOOKUP($E87,'NEA Backsheet'!$D$5:$CB$183,L$9,FALSE))="","",(VLOOKUP($E87,'NEA Backsheet'!$D$5:$CB$183,L$9,FALSE))),"")</f>
        <v>14324.960113495021</v>
      </c>
      <c r="M87" s="121">
        <f ca="1">IFERROR(IF((VLOOKUP($E87,'NEA Backsheet'!$D$5:$CB$183,M$9,FALSE))="","",(VLOOKUP($E87,'NEA Backsheet'!$D$5:$CB$183,M$9,FALSE))),"")</f>
        <v>15346.932150479646</v>
      </c>
      <c r="N87" s="123">
        <f ca="1">IFERROR(IF((VLOOKUP($E87,'NEA Backsheet'!$D$5:$CB$183,N$9,FALSE))="","",(VLOOKUP($E87,'NEA Backsheet'!$D$5:$CB$183,N$9,FALSE))),"")</f>
        <v>13420.421685679987</v>
      </c>
      <c r="O87" s="173">
        <f ca="1">IFERROR(IF((VLOOKUP($E87,'NEA Backsheet'!$D$5:$CB$183,O$9,FALSE))="","",(VLOOKUP($E87,'NEA Backsheet'!$D$5:$CB$183,O$9,FALSE))),"")</f>
        <v>14820.897109166519</v>
      </c>
      <c r="P87" s="122">
        <f ca="1">IFERROR(IF((VLOOKUP($E87,'NEA Backsheet'!$D$5:$CB$183,P$9,FALSE))="","",(VLOOKUP($E87,'NEA Backsheet'!$D$5:$CB$183,P$9,FALSE))),"")</f>
        <v>14791.866995379078</v>
      </c>
      <c r="Q87" s="123">
        <f ca="1">IFERROR(IF((VLOOKUP($E87,'NEA Backsheet'!$D$5:$CB$183,Q$9,FALSE))="","",(VLOOKUP($E87,'NEA Backsheet'!$D$5:$CB$183,Q$9,FALSE))),"")</f>
        <v>15862.274533981603</v>
      </c>
      <c r="R87" s="234">
        <f ca="1">IFERROR(IF((VLOOKUP($E87,'NEA Backsheet'!$D$5:$CB$183,R$9,FALSE))="","",(VLOOKUP($E87,'NEA Backsheet'!$D$5:$CB$183,R$9,FALSE))),"")</f>
        <v>15267.725559028264</v>
      </c>
    </row>
    <row r="88" spans="1:18"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IFERROR(IF((VLOOKUP($E88,'NEA Backsheet'!$D$5:$CB$183,G$9,FALSE))="","",(VLOOKUP($E88,'NEA Backsheet'!$D$5:$CB$183,G$9,FALSE))),"")</f>
        <v>7297.7666336629336</v>
      </c>
      <c r="H88" s="121">
        <f ca="1">IFERROR(IF((VLOOKUP($E88,'NEA Backsheet'!$D$5:$CB$183,H$9,FALSE))="","",(VLOOKUP($E88,'NEA Backsheet'!$D$5:$CB$183,H$9,FALSE))),"")</f>
        <v>7386.9152814966183</v>
      </c>
      <c r="I88" s="121">
        <f ca="1">IFERROR(IF((VLOOKUP($E88,'NEA Backsheet'!$D$5:$CB$183,I$9,FALSE))="","",(VLOOKUP($E88,'NEA Backsheet'!$D$5:$CB$183,I$9,FALSE))),"")</f>
        <v>7511.6112568432072</v>
      </c>
      <c r="J88" s="122">
        <f ca="1">IFERROR(IF((VLOOKUP($E88,'NEA Backsheet'!$D$5:$CB$183,J$9,FALSE))="","",(VLOOKUP($E88,'NEA Backsheet'!$D$5:$CB$183,J$9,FALSE))),"")</f>
        <v>7126.9139680843382</v>
      </c>
      <c r="K88" s="120">
        <f ca="1">IFERROR(IF((VLOOKUP($E88,'NEA Backsheet'!$D$5:$CB$183,K$9,FALSE))="","",(VLOOKUP($E88,'NEA Backsheet'!$D$5:$CB$183,K$9,FALSE))),"")</f>
        <v>7616.7754056598387</v>
      </c>
      <c r="L88" s="121">
        <f ca="1">IFERROR(IF((VLOOKUP($E88,'NEA Backsheet'!$D$5:$CB$183,L$9,FALSE))="","",(VLOOKUP($E88,'NEA Backsheet'!$D$5:$CB$183,L$9,FALSE))),"")</f>
        <v>7700.9254409887417</v>
      </c>
      <c r="M88" s="121">
        <f ca="1">IFERROR(IF((VLOOKUP($E88,'NEA Backsheet'!$D$5:$CB$183,M$9,FALSE))="","",(VLOOKUP($E88,'NEA Backsheet'!$D$5:$CB$183,M$9,FALSE))),"")</f>
        <v>7701.1330525682743</v>
      </c>
      <c r="N88" s="123">
        <f ca="1">IFERROR(IF((VLOOKUP($E88,'NEA Backsheet'!$D$5:$CB$183,N$9,FALSE))="","",(VLOOKUP($E88,'NEA Backsheet'!$D$5:$CB$183,N$9,FALSE))),"")</f>
        <v>7536.5442803138831</v>
      </c>
      <c r="O88" s="173">
        <f ca="1">IFERROR(IF((VLOOKUP($E88,'NEA Backsheet'!$D$5:$CB$183,O$9,FALSE))="","",(VLOOKUP($E88,'NEA Backsheet'!$D$5:$CB$183,O$9,FALSE))),"")</f>
        <v>7293.1512176955757</v>
      </c>
      <c r="P88" s="122">
        <f ca="1">IFERROR(IF((VLOOKUP($E88,'NEA Backsheet'!$D$5:$CB$183,P$9,FALSE))="","",(VLOOKUP($E88,'NEA Backsheet'!$D$5:$CB$183,P$9,FALSE))),"")</f>
        <v>7164.4358448266903</v>
      </c>
      <c r="Q88" s="123">
        <f ca="1">IFERROR(IF((VLOOKUP($E88,'NEA Backsheet'!$D$5:$CB$183,Q$9,FALSE))="","",(VLOOKUP($E88,'NEA Backsheet'!$D$5:$CB$183,Q$9,FALSE))),"")</f>
        <v>7716.7110049645198</v>
      </c>
      <c r="R88" s="234">
        <f ca="1">IFERROR(IF((VLOOKUP($E88,'NEA Backsheet'!$D$5:$CB$183,R$9,FALSE))="","",(VLOOKUP($E88,'NEA Backsheet'!$D$5:$CB$183,R$9,FALSE))),"")</f>
        <v>7497.8930429877519</v>
      </c>
    </row>
    <row r="89" spans="1:18"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IFERROR(IF((VLOOKUP($E89,'NEA Backsheet'!$D$5:$CB$183,G$9,FALSE))="","",(VLOOKUP($E89,'NEA Backsheet'!$D$5:$CB$183,G$9,FALSE))),"")</f>
        <v>5650.6111966836233</v>
      </c>
      <c r="H89" s="121">
        <f ca="1">IFERROR(IF((VLOOKUP($E89,'NEA Backsheet'!$D$5:$CB$183,H$9,FALSE))="","",(VLOOKUP($E89,'NEA Backsheet'!$D$5:$CB$183,H$9,FALSE))),"")</f>
        <v>5367.2407862930331</v>
      </c>
      <c r="I89" s="121">
        <f ca="1">IFERROR(IF((VLOOKUP($E89,'NEA Backsheet'!$D$5:$CB$183,I$9,FALSE))="","",(VLOOKUP($E89,'NEA Backsheet'!$D$5:$CB$183,I$9,FALSE))),"")</f>
        <v>5773.5988731148673</v>
      </c>
      <c r="J89" s="122">
        <f ca="1">IFERROR(IF((VLOOKUP($E89,'NEA Backsheet'!$D$5:$CB$183,J$9,FALSE))="","",(VLOOKUP($E89,'NEA Backsheet'!$D$5:$CB$183,J$9,FALSE))),"")</f>
        <v>5713.8789275057525</v>
      </c>
      <c r="K89" s="120">
        <f ca="1">IFERROR(IF((VLOOKUP($E89,'NEA Backsheet'!$D$5:$CB$183,K$9,FALSE))="","",(VLOOKUP($E89,'NEA Backsheet'!$D$5:$CB$183,K$9,FALSE))),"")</f>
        <v>5591.0703513319449</v>
      </c>
      <c r="L89" s="121">
        <f ca="1">IFERROR(IF((VLOOKUP($E89,'NEA Backsheet'!$D$5:$CB$183,L$9,FALSE))="","",(VLOOKUP($E89,'NEA Backsheet'!$D$5:$CB$183,L$9,FALSE))),"")</f>
        <v>5473.5301444960514</v>
      </c>
      <c r="M89" s="121">
        <f ca="1">IFERROR(IF((VLOOKUP($E89,'NEA Backsheet'!$D$5:$CB$183,M$9,FALSE))="","",(VLOOKUP($E89,'NEA Backsheet'!$D$5:$CB$183,M$9,FALSE))),"")</f>
        <v>5793.5328464316754</v>
      </c>
      <c r="N89" s="123">
        <f ca="1">IFERROR(IF((VLOOKUP($E89,'NEA Backsheet'!$D$5:$CB$183,N$9,FALSE))="","",(VLOOKUP($E89,'NEA Backsheet'!$D$5:$CB$183,N$9,FALSE))),"")</f>
        <v>5621.9748236855912</v>
      </c>
      <c r="O89" s="173">
        <f ca="1">IFERROR(IF((VLOOKUP($E89,'NEA Backsheet'!$D$5:$CB$183,O$9,FALSE))="","",(VLOOKUP($E89,'NEA Backsheet'!$D$5:$CB$183,O$9,FALSE))),"")</f>
        <v>5697.0916885797624</v>
      </c>
      <c r="P89" s="122">
        <f ca="1">IFERROR(IF((VLOOKUP($E89,'NEA Backsheet'!$D$5:$CB$183,P$9,FALSE))="","",(VLOOKUP($E89,'NEA Backsheet'!$D$5:$CB$183,P$9,FALSE))),"")</f>
        <v>5569.7819178644886</v>
      </c>
      <c r="Q89" s="123">
        <f ca="1">IFERROR(IF((VLOOKUP($E89,'NEA Backsheet'!$D$5:$CB$183,Q$9,FALSE))="","",(VLOOKUP($E89,'NEA Backsheet'!$D$5:$CB$183,Q$9,FALSE))),"")</f>
        <v>5956.6932157637311</v>
      </c>
      <c r="R89" s="234">
        <f ca="1">IFERROR(IF((VLOOKUP($E89,'NEA Backsheet'!$D$5:$CB$183,R$9,FALSE))="","",(VLOOKUP($E89,'NEA Backsheet'!$D$5:$CB$183,R$9,FALSE))),"")</f>
        <v>4586.1320223259108</v>
      </c>
    </row>
    <row r="90" spans="1:18"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IFERROR(IF((VLOOKUP($E90,'NEA Backsheet'!$D$5:$CB$183,G$9,FALSE))="","",(VLOOKUP($E90,'NEA Backsheet'!$D$5:$CB$183,G$9,FALSE))),"")</f>
        <v>4678.4386156008641</v>
      </c>
      <c r="H90" s="121">
        <f ca="1">IFERROR(IF((VLOOKUP($E90,'NEA Backsheet'!$D$5:$CB$183,H$9,FALSE))="","",(VLOOKUP($E90,'NEA Backsheet'!$D$5:$CB$183,H$9,FALSE))),"")</f>
        <v>4897.3019630639983</v>
      </c>
      <c r="I90" s="121">
        <f ca="1">IFERROR(IF((VLOOKUP($E90,'NEA Backsheet'!$D$5:$CB$183,I$9,FALSE))="","",(VLOOKUP($E90,'NEA Backsheet'!$D$5:$CB$183,I$9,FALSE))),"")</f>
        <v>4743.0906222502817</v>
      </c>
      <c r="J90" s="122">
        <f ca="1">IFERROR(IF((VLOOKUP($E90,'NEA Backsheet'!$D$5:$CB$183,J$9,FALSE))="","",(VLOOKUP($E90,'NEA Backsheet'!$D$5:$CB$183,J$9,FALSE))),"")</f>
        <v>4587.2729241274646</v>
      </c>
      <c r="K90" s="120">
        <f ca="1">IFERROR(IF((VLOOKUP($E90,'NEA Backsheet'!$D$5:$CB$183,K$9,FALSE))="","",(VLOOKUP($E90,'NEA Backsheet'!$D$5:$CB$183,K$9,FALSE))),"")</f>
        <v>4829.564479824403</v>
      </c>
      <c r="L90" s="121">
        <f ca="1">IFERROR(IF((VLOOKUP($E90,'NEA Backsheet'!$D$5:$CB$183,L$9,FALSE))="","",(VLOOKUP($E90,'NEA Backsheet'!$D$5:$CB$183,L$9,FALSE))),"")</f>
        <v>4849.2872806636033</v>
      </c>
      <c r="M90" s="121">
        <f ca="1">IFERROR(IF((VLOOKUP($E90,'NEA Backsheet'!$D$5:$CB$183,M$9,FALSE))="","",(VLOOKUP($E90,'NEA Backsheet'!$D$5:$CB$183,M$9,FALSE))),"")</f>
        <v>4948.5413103848814</v>
      </c>
      <c r="N90" s="123">
        <f ca="1">IFERROR(IF((VLOOKUP($E90,'NEA Backsheet'!$D$5:$CB$183,N$9,FALSE))="","",(VLOOKUP($E90,'NEA Backsheet'!$D$5:$CB$183,N$9,FALSE))),"")</f>
        <v>4862.6382842425346</v>
      </c>
      <c r="O90" s="173">
        <f ca="1">IFERROR(IF((VLOOKUP($E90,'NEA Backsheet'!$D$5:$CB$183,O$9,FALSE))="","",(VLOOKUP($E90,'NEA Backsheet'!$D$5:$CB$183,O$9,FALSE))),"")</f>
        <v>4837.9175069536095</v>
      </c>
      <c r="P90" s="122">
        <f ca="1">IFERROR(IF((VLOOKUP($E90,'NEA Backsheet'!$D$5:$CB$183,P$9,FALSE))="","",(VLOOKUP($E90,'NEA Backsheet'!$D$5:$CB$183,P$9,FALSE))),"")</f>
        <v>4955.6744750954967</v>
      </c>
      <c r="Q90" s="123">
        <f ca="1">IFERROR(IF((VLOOKUP($E90,'NEA Backsheet'!$D$5:$CB$183,Q$9,FALSE))="","",(VLOOKUP($E90,'NEA Backsheet'!$D$5:$CB$183,Q$9,FALSE))),"")</f>
        <v>4821.558943977695</v>
      </c>
      <c r="R90" s="234">
        <f ca="1">IFERROR(IF((VLOOKUP($E90,'NEA Backsheet'!$D$5:$CB$183,R$9,FALSE))="","",(VLOOKUP($E90,'NEA Backsheet'!$D$5:$CB$183,R$9,FALSE))),"")</f>
        <v>4927.8070479079734</v>
      </c>
    </row>
    <row r="91" spans="1:18"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IFERROR(IF((VLOOKUP($E91,'NEA Backsheet'!$D$5:$CB$183,G$9,FALSE))="","",(VLOOKUP($E91,'NEA Backsheet'!$D$5:$CB$183,G$9,FALSE))),"")</f>
        <v>3895.1185408252891</v>
      </c>
      <c r="H91" s="121">
        <f ca="1">IFERROR(IF((VLOOKUP($E91,'NEA Backsheet'!$D$5:$CB$183,H$9,FALSE))="","",(VLOOKUP($E91,'NEA Backsheet'!$D$5:$CB$183,H$9,FALSE))),"")</f>
        <v>3742.1944248915479</v>
      </c>
      <c r="I91" s="121">
        <f ca="1">IFERROR(IF((VLOOKUP($E91,'NEA Backsheet'!$D$5:$CB$183,I$9,FALSE))="","",(VLOOKUP($E91,'NEA Backsheet'!$D$5:$CB$183,I$9,FALSE))),"")</f>
        <v>3981.4447921405508</v>
      </c>
      <c r="J91" s="122">
        <f ca="1">IFERROR(IF((VLOOKUP($E91,'NEA Backsheet'!$D$5:$CB$183,J$9,FALSE))="","",(VLOOKUP($E91,'NEA Backsheet'!$D$5:$CB$183,J$9,FALSE))),"")</f>
        <v>3985.8939399337064</v>
      </c>
      <c r="K91" s="120">
        <f ca="1">IFERROR(IF((VLOOKUP($E91,'NEA Backsheet'!$D$5:$CB$183,K$9,FALSE))="","",(VLOOKUP($E91,'NEA Backsheet'!$D$5:$CB$183,K$9,FALSE))),"")</f>
        <v>4418.1332939301228</v>
      </c>
      <c r="L91" s="121">
        <f ca="1">IFERROR(IF((VLOOKUP($E91,'NEA Backsheet'!$D$5:$CB$183,L$9,FALSE))="","",(VLOOKUP($E91,'NEA Backsheet'!$D$5:$CB$183,L$9,FALSE))),"")</f>
        <v>4302.4709705282366</v>
      </c>
      <c r="M91" s="121">
        <f ca="1">IFERROR(IF((VLOOKUP($E91,'NEA Backsheet'!$D$5:$CB$183,M$9,FALSE))="","",(VLOOKUP($E91,'NEA Backsheet'!$D$5:$CB$183,M$9,FALSE))),"")</f>
        <v>4435.5747182695522</v>
      </c>
      <c r="N91" s="123">
        <f ca="1">IFERROR(IF((VLOOKUP($E91,'NEA Backsheet'!$D$5:$CB$183,N$9,FALSE))="","",(VLOOKUP($E91,'NEA Backsheet'!$D$5:$CB$183,N$9,FALSE))),"")</f>
        <v>4325.615821392058</v>
      </c>
      <c r="O91" s="173">
        <f ca="1">IFERROR(IF((VLOOKUP($E91,'NEA Backsheet'!$D$5:$CB$183,O$9,FALSE))="","",(VLOOKUP($E91,'NEA Backsheet'!$D$5:$CB$183,O$9,FALSE))),"")</f>
        <v>4023.4995875958293</v>
      </c>
      <c r="P91" s="122">
        <f ca="1">IFERROR(IF((VLOOKUP($E91,'NEA Backsheet'!$D$5:$CB$183,P$9,FALSE))="","",(VLOOKUP($E91,'NEA Backsheet'!$D$5:$CB$183,P$9,FALSE))),"")</f>
        <v>4007.0186313414015</v>
      </c>
      <c r="Q91" s="123">
        <f ca="1">IFERROR(IF((VLOOKUP($E91,'NEA Backsheet'!$D$5:$CB$183,Q$9,FALSE))="","",(VLOOKUP($E91,'NEA Backsheet'!$D$5:$CB$183,Q$9,FALSE))),"")</f>
        <v>4280.8388357887097</v>
      </c>
      <c r="R91" s="234">
        <f ca="1">IFERROR(IF((VLOOKUP($E91,'NEA Backsheet'!$D$5:$CB$183,R$9,FALSE))="","",(VLOOKUP($E91,'NEA Backsheet'!$D$5:$CB$183,R$9,FALSE))),"")</f>
        <v>4119.0184571098134</v>
      </c>
    </row>
    <row r="92" spans="1:18"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IFERROR(IF((VLOOKUP($E92,'NEA Backsheet'!$D$5:$CB$183,G$9,FALSE))="","",(VLOOKUP($E92,'NEA Backsheet'!$D$5:$CB$183,G$9,FALSE))),"")</f>
        <v>33148.287260842182</v>
      </c>
      <c r="H92" s="121">
        <f ca="1">IFERROR(IF((VLOOKUP($E92,'NEA Backsheet'!$D$5:$CB$183,H$9,FALSE))="","",(VLOOKUP($E92,'NEA Backsheet'!$D$5:$CB$183,H$9,FALSE))),"")</f>
        <v>33014.724532441018</v>
      </c>
      <c r="I92" s="121">
        <f ca="1">IFERROR(IF((VLOOKUP($E92,'NEA Backsheet'!$D$5:$CB$183,I$9,FALSE))="","",(VLOOKUP($E92,'NEA Backsheet'!$D$5:$CB$183,I$9,FALSE))),"")</f>
        <v>33927.313684726061</v>
      </c>
      <c r="J92" s="122">
        <f ca="1">IFERROR(IF((VLOOKUP($E92,'NEA Backsheet'!$D$5:$CB$183,J$9,FALSE))="","",(VLOOKUP($E92,'NEA Backsheet'!$D$5:$CB$183,J$9,FALSE))),"")</f>
        <v>33973.455907526077</v>
      </c>
      <c r="K92" s="120">
        <f ca="1">IFERROR(IF((VLOOKUP($E92,'NEA Backsheet'!$D$5:$CB$183,K$9,FALSE))="","",(VLOOKUP($E92,'NEA Backsheet'!$D$5:$CB$183,K$9,FALSE))),"")</f>
        <v>33894.853414576115</v>
      </c>
      <c r="L92" s="121">
        <f ca="1">IFERROR(IF((VLOOKUP($E92,'NEA Backsheet'!$D$5:$CB$183,L$9,FALSE))="","",(VLOOKUP($E92,'NEA Backsheet'!$D$5:$CB$183,L$9,FALSE))),"")</f>
        <v>33948.688151588562</v>
      </c>
      <c r="M92" s="121">
        <f ca="1">IFERROR(IF((VLOOKUP($E92,'NEA Backsheet'!$D$5:$CB$183,M$9,FALSE))="","",(VLOOKUP($E92,'NEA Backsheet'!$D$5:$CB$183,M$9,FALSE))),"")</f>
        <v>34319.816559790459</v>
      </c>
      <c r="N92" s="123">
        <f ca="1">IFERROR(IF((VLOOKUP($E92,'NEA Backsheet'!$D$5:$CB$183,N$9,FALSE))="","",(VLOOKUP($E92,'NEA Backsheet'!$D$5:$CB$183,N$9,FALSE))),"")</f>
        <v>33763.562314711671</v>
      </c>
      <c r="O92" s="173">
        <f ca="1">IFERROR(IF((VLOOKUP($E92,'NEA Backsheet'!$D$5:$CB$183,O$9,FALSE))="","",(VLOOKUP($E92,'NEA Backsheet'!$D$5:$CB$183,O$9,FALSE))),"")</f>
        <v>34696.690152780182</v>
      </c>
      <c r="P92" s="122">
        <f ca="1">IFERROR(IF((VLOOKUP($E92,'NEA Backsheet'!$D$5:$CB$183,P$9,FALSE))="","",(VLOOKUP($E92,'NEA Backsheet'!$D$5:$CB$183,P$9,FALSE))),"")</f>
        <v>34400.356194011176</v>
      </c>
      <c r="Q92" s="123">
        <f ca="1">IFERROR(IF((VLOOKUP($E92,'NEA Backsheet'!$D$5:$CB$183,Q$9,FALSE))="","",(VLOOKUP($E92,'NEA Backsheet'!$D$5:$CB$183,Q$9,FALSE))),"")</f>
        <v>36429.806925577381</v>
      </c>
      <c r="R92" s="234">
        <f ca="1">IFERROR(IF((VLOOKUP($E92,'NEA Backsheet'!$D$5:$CB$183,R$9,FALSE))="","",(VLOOKUP($E92,'NEA Backsheet'!$D$5:$CB$183,R$9,FALSE))),"")</f>
        <v>36519.987501167328</v>
      </c>
    </row>
    <row r="93" spans="1:18"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IFERROR(IF((VLOOKUP($E93,'NEA Backsheet'!$D$5:$CB$183,G$9,FALSE))="","",(VLOOKUP($E93,'NEA Backsheet'!$D$5:$CB$183,G$9,FALSE))),"")</f>
        <v>5747.4645991457983</v>
      </c>
      <c r="H93" s="121">
        <f ca="1">IFERROR(IF((VLOOKUP($E93,'NEA Backsheet'!$D$5:$CB$183,H$9,FALSE))="","",(VLOOKUP($E93,'NEA Backsheet'!$D$5:$CB$183,H$9,FALSE))),"")</f>
        <v>5919.5601916073447</v>
      </c>
      <c r="I93" s="121">
        <f ca="1">IFERROR(IF((VLOOKUP($E93,'NEA Backsheet'!$D$5:$CB$183,I$9,FALSE))="","",(VLOOKUP($E93,'NEA Backsheet'!$D$5:$CB$183,I$9,FALSE))),"")</f>
        <v>5969.4754530645805</v>
      </c>
      <c r="J93" s="122">
        <f ca="1">IFERROR(IF((VLOOKUP($E93,'NEA Backsheet'!$D$5:$CB$183,J$9,FALSE))="","",(VLOOKUP($E93,'NEA Backsheet'!$D$5:$CB$183,J$9,FALSE))),"")</f>
        <v>5914.242506836863</v>
      </c>
      <c r="K93" s="120">
        <f ca="1">IFERROR(IF((VLOOKUP($E93,'NEA Backsheet'!$D$5:$CB$183,K$9,FALSE))="","",(VLOOKUP($E93,'NEA Backsheet'!$D$5:$CB$183,K$9,FALSE))),"")</f>
        <v>5962.4559326340459</v>
      </c>
      <c r="L93" s="121">
        <f ca="1">IFERROR(IF((VLOOKUP($E93,'NEA Backsheet'!$D$5:$CB$183,L$9,FALSE))="","",(VLOOKUP($E93,'NEA Backsheet'!$D$5:$CB$183,L$9,FALSE))),"")</f>
        <v>6016.0268089084748</v>
      </c>
      <c r="M93" s="121">
        <f ca="1">IFERROR(IF((VLOOKUP($E93,'NEA Backsheet'!$D$5:$CB$183,M$9,FALSE))="","",(VLOOKUP($E93,'NEA Backsheet'!$D$5:$CB$183,M$9,FALSE))),"")</f>
        <v>6031.3275936392756</v>
      </c>
      <c r="N93" s="123">
        <f ca="1">IFERROR(IF((VLOOKUP($E93,'NEA Backsheet'!$D$5:$CB$183,N$9,FALSE))="","",(VLOOKUP($E93,'NEA Backsheet'!$D$5:$CB$183,N$9,FALSE))),"")</f>
        <v>5892.9247229247239</v>
      </c>
      <c r="O93" s="173">
        <f ca="1">IFERROR(IF((VLOOKUP($E93,'NEA Backsheet'!$D$5:$CB$183,O$9,FALSE))="","",(VLOOKUP($E93,'NEA Backsheet'!$D$5:$CB$183,O$9,FALSE))),"")</f>
        <v>6026.1290443904054</v>
      </c>
      <c r="P93" s="122">
        <f ca="1">IFERROR(IF((VLOOKUP($E93,'NEA Backsheet'!$D$5:$CB$183,P$9,FALSE))="","",(VLOOKUP($E93,'NEA Backsheet'!$D$5:$CB$183,P$9,FALSE))),"")</f>
        <v>5839.8542375230409</v>
      </c>
      <c r="Q93" s="123">
        <f ca="1">IFERROR(IF((VLOOKUP($E93,'NEA Backsheet'!$D$5:$CB$183,Q$9,FALSE))="","",(VLOOKUP($E93,'NEA Backsheet'!$D$5:$CB$183,Q$9,FALSE))),"")</f>
        <v>6420.3184427299075</v>
      </c>
      <c r="R93" s="234">
        <f ca="1">IFERROR(IF((VLOOKUP($E93,'NEA Backsheet'!$D$5:$CB$183,R$9,FALSE))="","",(VLOOKUP($E93,'NEA Backsheet'!$D$5:$CB$183,R$9,FALSE))),"")</f>
        <v>6118.1129850836824</v>
      </c>
    </row>
    <row r="94" spans="1:18"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IFERROR(IF((VLOOKUP($E94,'NEA Backsheet'!$D$5:$CB$183,G$9,FALSE))="","",(VLOOKUP($E94,'NEA Backsheet'!$D$5:$CB$183,G$9,FALSE))),"")</f>
        <v>5576.7525191809973</v>
      </c>
      <c r="H94" s="121">
        <f ca="1">IFERROR(IF((VLOOKUP($E94,'NEA Backsheet'!$D$5:$CB$183,H$9,FALSE))="","",(VLOOKUP($E94,'NEA Backsheet'!$D$5:$CB$183,H$9,FALSE))),"")</f>
        <v>5657.2036161687047</v>
      </c>
      <c r="I94" s="121">
        <f ca="1">IFERROR(IF((VLOOKUP($E94,'NEA Backsheet'!$D$5:$CB$183,I$9,FALSE))="","",(VLOOKUP($E94,'NEA Backsheet'!$D$5:$CB$183,I$9,FALSE))),"")</f>
        <v>6325.4728029414891</v>
      </c>
      <c r="J94" s="122">
        <f ca="1">IFERROR(IF((VLOOKUP($E94,'NEA Backsheet'!$D$5:$CB$183,J$9,FALSE))="","",(VLOOKUP($E94,'NEA Backsheet'!$D$5:$CB$183,J$9,FALSE))),"")</f>
        <v>6733.2577258181364</v>
      </c>
      <c r="K94" s="120">
        <f ca="1">IFERROR(IF((VLOOKUP($E94,'NEA Backsheet'!$D$5:$CB$183,K$9,FALSE))="","",(VLOOKUP($E94,'NEA Backsheet'!$D$5:$CB$183,K$9,FALSE))),"")</f>
        <v>6743.5214360233313</v>
      </c>
      <c r="L94" s="121">
        <f ca="1">IFERROR(IF((VLOOKUP($E94,'NEA Backsheet'!$D$5:$CB$183,L$9,FALSE))="","",(VLOOKUP($E94,'NEA Backsheet'!$D$5:$CB$183,L$9,FALSE))),"")</f>
        <v>6506.5438254687851</v>
      </c>
      <c r="M94" s="121">
        <f ca="1">IFERROR(IF((VLOOKUP($E94,'NEA Backsheet'!$D$5:$CB$183,M$9,FALSE))="","",(VLOOKUP($E94,'NEA Backsheet'!$D$5:$CB$183,M$9,FALSE))),"")</f>
        <v>6676.0077732681139</v>
      </c>
      <c r="N94" s="123">
        <f ca="1">IFERROR(IF((VLOOKUP($E94,'NEA Backsheet'!$D$5:$CB$183,N$9,FALSE))="","",(VLOOKUP($E94,'NEA Backsheet'!$D$5:$CB$183,N$9,FALSE))),"")</f>
        <v>6407.0502075329923</v>
      </c>
      <c r="O94" s="173">
        <f ca="1">IFERROR(IF((VLOOKUP($E94,'NEA Backsheet'!$D$5:$CB$183,O$9,FALSE))="","",(VLOOKUP($E94,'NEA Backsheet'!$D$5:$CB$183,O$9,FALSE))),"")</f>
        <v>6621.8001528297591</v>
      </c>
      <c r="P94" s="122">
        <f ca="1">IFERROR(IF((VLOOKUP($E94,'NEA Backsheet'!$D$5:$CB$183,P$9,FALSE))="","",(VLOOKUP($E94,'NEA Backsheet'!$D$5:$CB$183,P$9,FALSE))),"")</f>
        <v>6798.425103765846</v>
      </c>
      <c r="Q94" s="123">
        <f ca="1">IFERROR(IF((VLOOKUP($E94,'NEA Backsheet'!$D$5:$CB$183,Q$9,FALSE))="","",(VLOOKUP($E94,'NEA Backsheet'!$D$5:$CB$183,Q$9,FALSE))),"")</f>
        <v>7190.5192038439309</v>
      </c>
      <c r="R94" s="234">
        <f ca="1">IFERROR(IF((VLOOKUP($E94,'NEA Backsheet'!$D$5:$CB$183,R$9,FALSE))="","",(VLOOKUP($E94,'NEA Backsheet'!$D$5:$CB$183,R$9,FALSE))),"")</f>
        <v>7335.5790828834497</v>
      </c>
    </row>
    <row r="95" spans="1:18"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IFERROR(IF((VLOOKUP($E95,'NEA Backsheet'!$D$5:$CB$183,G$9,FALSE))="","",(VLOOKUP($E95,'NEA Backsheet'!$D$5:$CB$183,G$9,FALSE))),"")</f>
        <v>3226.0446652687597</v>
      </c>
      <c r="H95" s="121">
        <f ca="1">IFERROR(IF((VLOOKUP($E95,'NEA Backsheet'!$D$5:$CB$183,H$9,FALSE))="","",(VLOOKUP($E95,'NEA Backsheet'!$D$5:$CB$183,H$9,FALSE))),"")</f>
        <v>3199.8437748093029</v>
      </c>
      <c r="I95" s="121">
        <f ca="1">IFERROR(IF((VLOOKUP($E95,'NEA Backsheet'!$D$5:$CB$183,I$9,FALSE))="","",(VLOOKUP($E95,'NEA Backsheet'!$D$5:$CB$183,I$9,FALSE))),"")</f>
        <v>3346.4317389865291</v>
      </c>
      <c r="J95" s="122">
        <f ca="1">IFERROR(IF((VLOOKUP($E95,'NEA Backsheet'!$D$5:$CB$183,J$9,FALSE))="","",(VLOOKUP($E95,'NEA Backsheet'!$D$5:$CB$183,J$9,FALSE))),"")</f>
        <v>3344.3636151844371</v>
      </c>
      <c r="K95" s="120">
        <f ca="1">IFERROR(IF((VLOOKUP($E95,'NEA Backsheet'!$D$5:$CB$183,K$9,FALSE))="","",(VLOOKUP($E95,'NEA Backsheet'!$D$5:$CB$183,K$9,FALSE))),"")</f>
        <v>3372.4872457317124</v>
      </c>
      <c r="L95" s="121">
        <f ca="1">IFERROR(IF((VLOOKUP($E95,'NEA Backsheet'!$D$5:$CB$183,L$9,FALSE))="","",(VLOOKUP($E95,'NEA Backsheet'!$D$5:$CB$183,L$9,FALSE))),"")</f>
        <v>3316.7482995617052</v>
      </c>
      <c r="M95" s="121">
        <f ca="1">IFERROR(IF((VLOOKUP($E95,'NEA Backsheet'!$D$5:$CB$183,M$9,FALSE))="","",(VLOOKUP($E95,'NEA Backsheet'!$D$5:$CB$183,M$9,FALSE))),"")</f>
        <v>3447.623033853999</v>
      </c>
      <c r="N95" s="123">
        <f ca="1">IFERROR(IF((VLOOKUP($E95,'NEA Backsheet'!$D$5:$CB$183,N$9,FALSE))="","",(VLOOKUP($E95,'NEA Backsheet'!$D$5:$CB$183,N$9,FALSE))),"")</f>
        <v>3470.5706097138764</v>
      </c>
      <c r="O95" s="173">
        <f ca="1">IFERROR(IF((VLOOKUP($E95,'NEA Backsheet'!$D$5:$CB$183,O$9,FALSE))="","",(VLOOKUP($E95,'NEA Backsheet'!$D$5:$CB$183,O$9,FALSE))),"")</f>
        <v>3447.3039396168224</v>
      </c>
      <c r="P95" s="122">
        <f ca="1">IFERROR(IF((VLOOKUP($E95,'NEA Backsheet'!$D$5:$CB$183,P$9,FALSE))="","",(VLOOKUP($E95,'NEA Backsheet'!$D$5:$CB$183,P$9,FALSE))),"")</f>
        <v>3387.1034868407596</v>
      </c>
      <c r="Q95" s="123">
        <f ca="1">IFERROR(IF((VLOOKUP($E95,'NEA Backsheet'!$D$5:$CB$183,Q$9,FALSE))="","",(VLOOKUP($E95,'NEA Backsheet'!$D$5:$CB$183,Q$9,FALSE))),"")</f>
        <v>3449.5906261051023</v>
      </c>
      <c r="R95" s="234">
        <f ca="1">IFERROR(IF((VLOOKUP($E95,'NEA Backsheet'!$D$5:$CB$183,R$9,FALSE))="","",(VLOOKUP($E95,'NEA Backsheet'!$D$5:$CB$183,R$9,FALSE))),"")</f>
        <v>3673.5347138255906</v>
      </c>
    </row>
    <row r="96" spans="1:18"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IFERROR(IF((VLOOKUP($E96,'NEA Backsheet'!$D$5:$CB$183,G$9,FALSE))="","",(VLOOKUP($E96,'NEA Backsheet'!$D$5:$CB$183,G$9,FALSE))),"")</f>
        <v>6584.2856980482638</v>
      </c>
      <c r="H96" s="121">
        <f ca="1">IFERROR(IF((VLOOKUP($E96,'NEA Backsheet'!$D$5:$CB$183,H$9,FALSE))="","",(VLOOKUP($E96,'NEA Backsheet'!$D$5:$CB$183,H$9,FALSE))),"")</f>
        <v>6727.5357211328301</v>
      </c>
      <c r="I96" s="121">
        <f ca="1">IFERROR(IF((VLOOKUP($E96,'NEA Backsheet'!$D$5:$CB$183,I$9,FALSE))="","",(VLOOKUP($E96,'NEA Backsheet'!$D$5:$CB$183,I$9,FALSE))),"")</f>
        <v>6803.7655939926299</v>
      </c>
      <c r="J96" s="122">
        <f ca="1">IFERROR(IF((VLOOKUP($E96,'NEA Backsheet'!$D$5:$CB$183,J$9,FALSE))="","",(VLOOKUP($E96,'NEA Backsheet'!$D$5:$CB$183,J$9,FALSE))),"")</f>
        <v>6782.9193539625139</v>
      </c>
      <c r="K96" s="120">
        <f ca="1">IFERROR(IF((VLOOKUP($E96,'NEA Backsheet'!$D$5:$CB$183,K$9,FALSE))="","",(VLOOKUP($E96,'NEA Backsheet'!$D$5:$CB$183,K$9,FALSE))),"")</f>
        <v>6828.6409871146243</v>
      </c>
      <c r="L96" s="121">
        <f ca="1">IFERROR(IF((VLOOKUP($E96,'NEA Backsheet'!$D$5:$CB$183,L$9,FALSE))="","",(VLOOKUP($E96,'NEA Backsheet'!$D$5:$CB$183,L$9,FALSE))),"")</f>
        <v>6904.3053470955092</v>
      </c>
      <c r="M96" s="121">
        <f ca="1">IFERROR(IF((VLOOKUP($E96,'NEA Backsheet'!$D$5:$CB$183,M$9,FALSE))="","",(VLOOKUP($E96,'NEA Backsheet'!$D$5:$CB$183,M$9,FALSE))),"")</f>
        <v>6904.6204816145964</v>
      </c>
      <c r="N96" s="123">
        <f ca="1">IFERROR(IF((VLOOKUP($E96,'NEA Backsheet'!$D$5:$CB$183,N$9,FALSE))="","",(VLOOKUP($E96,'NEA Backsheet'!$D$5:$CB$183,N$9,FALSE))),"")</f>
        <v>6753.9003271654055</v>
      </c>
      <c r="O96" s="173">
        <f ca="1">IFERROR(IF((VLOOKUP($E96,'NEA Backsheet'!$D$5:$CB$183,O$9,FALSE))="","",(VLOOKUP($E96,'NEA Backsheet'!$D$5:$CB$183,O$9,FALSE))),"")</f>
        <v>7090.3450406405173</v>
      </c>
      <c r="P96" s="122">
        <f ca="1">IFERROR(IF((VLOOKUP($E96,'NEA Backsheet'!$D$5:$CB$183,P$9,FALSE))="","",(VLOOKUP($E96,'NEA Backsheet'!$D$5:$CB$183,P$9,FALSE))),"")</f>
        <v>6956.5086151204341</v>
      </c>
      <c r="Q96" s="123">
        <f ca="1">IFERROR(IF((VLOOKUP($E96,'NEA Backsheet'!$D$5:$CB$183,Q$9,FALSE))="","",(VLOOKUP($E96,'NEA Backsheet'!$D$5:$CB$183,Q$9,FALSE))),"")</f>
        <v>6807.6810763360045</v>
      </c>
      <c r="R96" s="234">
        <f ca="1">IFERROR(IF((VLOOKUP($E96,'NEA Backsheet'!$D$5:$CB$183,R$9,FALSE))="","",(VLOOKUP($E96,'NEA Backsheet'!$D$5:$CB$183,R$9,FALSE))),"")</f>
        <v>6426.3571372332763</v>
      </c>
    </row>
    <row r="97" spans="1:18"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IFERROR(IF((VLOOKUP($E97,'NEA Backsheet'!$D$5:$CB$183,G$9,FALSE))="","",(VLOOKUP($E97,'NEA Backsheet'!$D$5:$CB$183,G$9,FALSE))),"")</f>
        <v>4739.9969376167974</v>
      </c>
      <c r="H97" s="121">
        <f ca="1">IFERROR(IF((VLOOKUP($E97,'NEA Backsheet'!$D$5:$CB$183,H$9,FALSE))="","",(VLOOKUP($E97,'NEA Backsheet'!$D$5:$CB$183,H$9,FALSE))),"")</f>
        <v>4814.521211043987</v>
      </c>
      <c r="I97" s="121">
        <f ca="1">IFERROR(IF((VLOOKUP($E97,'NEA Backsheet'!$D$5:$CB$183,I$9,FALSE))="","",(VLOOKUP($E97,'NEA Backsheet'!$D$5:$CB$183,I$9,FALSE))),"")</f>
        <v>4982.1711311762792</v>
      </c>
      <c r="J97" s="122">
        <f ca="1">IFERROR(IF((VLOOKUP($E97,'NEA Backsheet'!$D$5:$CB$183,J$9,FALSE))="","",(VLOOKUP($E97,'NEA Backsheet'!$D$5:$CB$183,J$9,FALSE))),"")</f>
        <v>4950.2086230303303</v>
      </c>
      <c r="K97" s="120">
        <f ca="1">IFERROR(IF((VLOOKUP($E97,'NEA Backsheet'!$D$5:$CB$183,K$9,FALSE))="","",(VLOOKUP($E97,'NEA Backsheet'!$D$5:$CB$183,K$9,FALSE))),"")</f>
        <v>4737.8239588863416</v>
      </c>
      <c r="L97" s="121">
        <f ca="1">IFERROR(IF((VLOOKUP($E97,'NEA Backsheet'!$D$5:$CB$183,L$9,FALSE))="","",(VLOOKUP($E97,'NEA Backsheet'!$D$5:$CB$183,L$9,FALSE))),"")</f>
        <v>4757.1203508074195</v>
      </c>
      <c r="M97" s="121">
        <f ca="1">IFERROR(IF((VLOOKUP($E97,'NEA Backsheet'!$D$5:$CB$183,M$9,FALSE))="","",(VLOOKUP($E97,'NEA Backsheet'!$D$5:$CB$183,M$9,FALSE))),"")</f>
        <v>5143.4553542030317</v>
      </c>
      <c r="N97" s="123">
        <f ca="1">IFERROR(IF((VLOOKUP($E97,'NEA Backsheet'!$D$5:$CB$183,N$9,FALSE))="","",(VLOOKUP($E97,'NEA Backsheet'!$D$5:$CB$183,N$9,FALSE))),"")</f>
        <v>5060.2664519247101</v>
      </c>
      <c r="O97" s="173">
        <f ca="1">IFERROR(IF((VLOOKUP($E97,'NEA Backsheet'!$D$5:$CB$183,O$9,FALSE))="","",(VLOOKUP($E97,'NEA Backsheet'!$D$5:$CB$183,O$9,FALSE))),"")</f>
        <v>4742.9764244954713</v>
      </c>
      <c r="P97" s="122">
        <f ca="1">IFERROR(IF((VLOOKUP($E97,'NEA Backsheet'!$D$5:$CB$183,P$9,FALSE))="","",(VLOOKUP($E97,'NEA Backsheet'!$D$5:$CB$183,P$9,FALSE))),"")</f>
        <v>4719.0009813451197</v>
      </c>
      <c r="Q97" s="123">
        <f ca="1">IFERROR(IF((VLOOKUP($E97,'NEA Backsheet'!$D$5:$CB$183,Q$9,FALSE))="","",(VLOOKUP($E97,'NEA Backsheet'!$D$5:$CB$183,Q$9,FALSE))),"")</f>
        <v>4984.1198315180736</v>
      </c>
      <c r="R97" s="234">
        <f ca="1">IFERROR(IF((VLOOKUP($E97,'NEA Backsheet'!$D$5:$CB$183,R$9,FALSE))="","",(VLOOKUP($E97,'NEA Backsheet'!$D$5:$CB$183,R$9,FALSE))),"")</f>
        <v>5340.5979903755633</v>
      </c>
    </row>
    <row r="98" spans="1:18"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IFERROR(IF((VLOOKUP($E98,'NEA Backsheet'!$D$5:$CB$183,G$9,FALSE))="","",(VLOOKUP($E98,'NEA Backsheet'!$D$5:$CB$183,G$9,FALSE))),"")</f>
        <v>27706.308114629413</v>
      </c>
      <c r="H98" s="121">
        <f ca="1">IFERROR(IF((VLOOKUP($E98,'NEA Backsheet'!$D$5:$CB$183,H$9,FALSE))="","",(VLOOKUP($E98,'NEA Backsheet'!$D$5:$CB$183,H$9,FALSE))),"")</f>
        <v>27566.529292388197</v>
      </c>
      <c r="I98" s="121">
        <f ca="1">IFERROR(IF((VLOOKUP($E98,'NEA Backsheet'!$D$5:$CB$183,I$9,FALSE))="","",(VLOOKUP($E98,'NEA Backsheet'!$D$5:$CB$183,I$9,FALSE))),"")</f>
        <v>28494.085894051503</v>
      </c>
      <c r="J98" s="122">
        <f ca="1">IFERROR(IF((VLOOKUP($E98,'NEA Backsheet'!$D$5:$CB$183,J$9,FALSE))="","",(VLOOKUP($E98,'NEA Backsheet'!$D$5:$CB$183,J$9,FALSE))),"")</f>
        <v>27564.825720659439</v>
      </c>
      <c r="K98" s="120">
        <f ca="1">IFERROR(IF((VLOOKUP($E98,'NEA Backsheet'!$D$5:$CB$183,K$9,FALSE))="","",(VLOOKUP($E98,'NEA Backsheet'!$D$5:$CB$183,K$9,FALSE))),"")</f>
        <v>27389.867204910581</v>
      </c>
      <c r="L98" s="121">
        <f ca="1">IFERROR(IF((VLOOKUP($E98,'NEA Backsheet'!$D$5:$CB$183,L$9,FALSE))="","",(VLOOKUP($E98,'NEA Backsheet'!$D$5:$CB$183,L$9,FALSE))),"")</f>
        <v>28549.938283493342</v>
      </c>
      <c r="M98" s="121">
        <f ca="1">IFERROR(IF((VLOOKUP($E98,'NEA Backsheet'!$D$5:$CB$183,M$9,FALSE))="","",(VLOOKUP($E98,'NEA Backsheet'!$D$5:$CB$183,M$9,FALSE))),"")</f>
        <v>29161.792066517035</v>
      </c>
      <c r="N98" s="123">
        <f ca="1">IFERROR(IF((VLOOKUP($E98,'NEA Backsheet'!$D$5:$CB$183,N$9,FALSE))="","",(VLOOKUP($E98,'NEA Backsheet'!$D$5:$CB$183,N$9,FALSE))),"")</f>
        <v>27575.557121109137</v>
      </c>
      <c r="O98" s="173">
        <f ca="1">IFERROR(IF((VLOOKUP($E98,'NEA Backsheet'!$D$5:$CB$183,O$9,FALSE))="","",(VLOOKUP($E98,'NEA Backsheet'!$D$5:$CB$183,O$9,FALSE))),"")</f>
        <v>28733.928512643019</v>
      </c>
      <c r="P98" s="122">
        <f ca="1">IFERROR(IF((VLOOKUP($E98,'NEA Backsheet'!$D$5:$CB$183,P$9,FALSE))="","",(VLOOKUP($E98,'NEA Backsheet'!$D$5:$CB$183,P$9,FALSE))),"")</f>
        <v>28907.050134529556</v>
      </c>
      <c r="Q98" s="123">
        <f ca="1">IFERROR(IF((VLOOKUP($E98,'NEA Backsheet'!$D$5:$CB$183,Q$9,FALSE))="","",(VLOOKUP($E98,'NEA Backsheet'!$D$5:$CB$183,Q$9,FALSE))),"")</f>
        <v>30891.605969126525</v>
      </c>
      <c r="R98" s="234">
        <f ca="1">IFERROR(IF((VLOOKUP($E98,'NEA Backsheet'!$D$5:$CB$183,R$9,FALSE))="","",(VLOOKUP($E98,'NEA Backsheet'!$D$5:$CB$183,R$9,FALSE))),"")</f>
        <v>29942.545008739125</v>
      </c>
    </row>
    <row r="99" spans="1:18"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IFERROR(IF((VLOOKUP($E99,'NEA Backsheet'!$D$5:$CB$183,G$9,FALSE))="","",(VLOOKUP($E99,'NEA Backsheet'!$D$5:$CB$183,G$9,FALSE))),"")</f>
        <v>6913.9658069159677</v>
      </c>
      <c r="H99" s="121">
        <f ca="1">IFERROR(IF((VLOOKUP($E99,'NEA Backsheet'!$D$5:$CB$183,H$9,FALSE))="","",(VLOOKUP($E99,'NEA Backsheet'!$D$5:$CB$183,H$9,FALSE))),"")</f>
        <v>7062.9445468080139</v>
      </c>
      <c r="I99" s="121">
        <f ca="1">IFERROR(IF((VLOOKUP($E99,'NEA Backsheet'!$D$5:$CB$183,I$9,FALSE))="","",(VLOOKUP($E99,'NEA Backsheet'!$D$5:$CB$183,I$9,FALSE))),"")</f>
        <v>7180.2045230361637</v>
      </c>
      <c r="J99" s="122">
        <f ca="1">IFERROR(IF((VLOOKUP($E99,'NEA Backsheet'!$D$5:$CB$183,J$9,FALSE))="","",(VLOOKUP($E99,'NEA Backsheet'!$D$5:$CB$183,J$9,FALSE))),"")</f>
        <v>7211.1140838455794</v>
      </c>
      <c r="K99" s="120">
        <f ca="1">IFERROR(IF((VLOOKUP($E99,'NEA Backsheet'!$D$5:$CB$183,K$9,FALSE))="","",(VLOOKUP($E99,'NEA Backsheet'!$D$5:$CB$183,K$9,FALSE))),"")</f>
        <v>7506.7553713494726</v>
      </c>
      <c r="L99" s="121">
        <f ca="1">IFERROR(IF((VLOOKUP($E99,'NEA Backsheet'!$D$5:$CB$183,L$9,FALSE))="","",(VLOOKUP($E99,'NEA Backsheet'!$D$5:$CB$183,L$9,FALSE))),"")</f>
        <v>7395.8445135653401</v>
      </c>
      <c r="M99" s="121">
        <f ca="1">IFERROR(IF((VLOOKUP($E99,'NEA Backsheet'!$D$5:$CB$183,M$9,FALSE))="","",(VLOOKUP($E99,'NEA Backsheet'!$D$5:$CB$183,M$9,FALSE))),"")</f>
        <v>7599.5993391384018</v>
      </c>
      <c r="N99" s="123">
        <f ca="1">IFERROR(IF((VLOOKUP($E99,'NEA Backsheet'!$D$5:$CB$183,N$9,FALSE))="","",(VLOOKUP($E99,'NEA Backsheet'!$D$5:$CB$183,N$9,FALSE))),"")</f>
        <v>7543.0798703694891</v>
      </c>
      <c r="O99" s="173">
        <f ca="1">IFERROR(IF((VLOOKUP($E99,'NEA Backsheet'!$D$5:$CB$183,O$9,FALSE))="","",(VLOOKUP($E99,'NEA Backsheet'!$D$5:$CB$183,O$9,FALSE))),"")</f>
        <v>7075.9813976130181</v>
      </c>
      <c r="P99" s="122">
        <f ca="1">IFERROR(IF((VLOOKUP($E99,'NEA Backsheet'!$D$5:$CB$183,P$9,FALSE))="","",(VLOOKUP($E99,'NEA Backsheet'!$D$5:$CB$183,P$9,FALSE))),"")</f>
        <v>7281.6725126450801</v>
      </c>
      <c r="Q99" s="123">
        <f ca="1">IFERROR(IF((VLOOKUP($E99,'NEA Backsheet'!$D$5:$CB$183,Q$9,FALSE))="","",(VLOOKUP($E99,'NEA Backsheet'!$D$5:$CB$183,Q$9,FALSE))),"")</f>
        <v>7449.3974865610453</v>
      </c>
      <c r="R99" s="234">
        <f ca="1">IFERROR(IF((VLOOKUP($E99,'NEA Backsheet'!$D$5:$CB$183,R$9,FALSE))="","",(VLOOKUP($E99,'NEA Backsheet'!$D$5:$CB$183,R$9,FALSE))),"")</f>
        <v>7115.6969019256594</v>
      </c>
    </row>
    <row r="100" spans="1:18"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IFERROR(IF((VLOOKUP($E100,'NEA Backsheet'!$D$5:$CB$183,G$9,FALSE))="","",(VLOOKUP($E100,'NEA Backsheet'!$D$5:$CB$183,G$9,FALSE))),"")</f>
        <v>7657.7507419781359</v>
      </c>
      <c r="H100" s="121">
        <f ca="1">IFERROR(IF((VLOOKUP($E100,'NEA Backsheet'!$D$5:$CB$183,H$9,FALSE))="","",(VLOOKUP($E100,'NEA Backsheet'!$D$5:$CB$183,H$9,FALSE))),"")</f>
        <v>7937.6787619645711</v>
      </c>
      <c r="I100" s="121">
        <f ca="1">IFERROR(IF((VLOOKUP($E100,'NEA Backsheet'!$D$5:$CB$183,I$9,FALSE))="","",(VLOOKUP($E100,'NEA Backsheet'!$D$5:$CB$183,I$9,FALSE))),"")</f>
        <v>7775.2998321529503</v>
      </c>
      <c r="J100" s="122">
        <f ca="1">IFERROR(IF((VLOOKUP($E100,'NEA Backsheet'!$D$5:$CB$183,J$9,FALSE))="","",(VLOOKUP($E100,'NEA Backsheet'!$D$5:$CB$183,J$9,FALSE))),"")</f>
        <v>7771.5258798535906</v>
      </c>
      <c r="K100" s="120">
        <f ca="1">IFERROR(IF((VLOOKUP($E100,'NEA Backsheet'!$D$5:$CB$183,K$9,FALSE))="","",(VLOOKUP($E100,'NEA Backsheet'!$D$5:$CB$183,K$9,FALSE))),"")</f>
        <v>7933.4704006909651</v>
      </c>
      <c r="L100" s="121">
        <f ca="1">IFERROR(IF((VLOOKUP($E100,'NEA Backsheet'!$D$5:$CB$183,L$9,FALSE))="","",(VLOOKUP($E100,'NEA Backsheet'!$D$5:$CB$183,L$9,FALSE))),"")</f>
        <v>7730.9505227674781</v>
      </c>
      <c r="M100" s="121">
        <f ca="1">IFERROR(IF((VLOOKUP($E100,'NEA Backsheet'!$D$5:$CB$183,M$9,FALSE))="","",(VLOOKUP($E100,'NEA Backsheet'!$D$5:$CB$183,M$9,FALSE))),"")</f>
        <v>8258.4414886658305</v>
      </c>
      <c r="N100" s="123">
        <f ca="1">IFERROR(IF((VLOOKUP($E100,'NEA Backsheet'!$D$5:$CB$183,N$9,FALSE))="","",(VLOOKUP($E100,'NEA Backsheet'!$D$5:$CB$183,N$9,FALSE))),"")</f>
        <v>7965.4725524908681</v>
      </c>
      <c r="O100" s="173">
        <f ca="1">IFERROR(IF((VLOOKUP($E100,'NEA Backsheet'!$D$5:$CB$183,O$9,FALSE))="","",(VLOOKUP($E100,'NEA Backsheet'!$D$5:$CB$183,O$9,FALSE))),"")</f>
        <v>7297.7317992671124</v>
      </c>
      <c r="P100" s="122">
        <f ca="1">IFERROR(IF((VLOOKUP($E100,'NEA Backsheet'!$D$5:$CB$183,P$9,FALSE))="","",(VLOOKUP($E100,'NEA Backsheet'!$D$5:$CB$183,P$9,FALSE))),"")</f>
        <v>7599.9842962275115</v>
      </c>
      <c r="Q100" s="123">
        <f ca="1">IFERROR(IF((VLOOKUP($E100,'NEA Backsheet'!$D$5:$CB$183,Q$9,FALSE))="","",(VLOOKUP($E100,'NEA Backsheet'!$D$5:$CB$183,Q$9,FALSE))),"")</f>
        <v>7738.9398350736374</v>
      </c>
      <c r="R100" s="234">
        <f ca="1">IFERROR(IF((VLOOKUP($E100,'NEA Backsheet'!$D$5:$CB$183,R$9,FALSE))="","",(VLOOKUP($E100,'NEA Backsheet'!$D$5:$CB$183,R$9,FALSE))),"")</f>
        <v>7990.0043249527735</v>
      </c>
    </row>
    <row r="101" spans="1:18"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IFERROR(IF((VLOOKUP($E101,'NEA Backsheet'!$D$5:$CB$183,G$9,FALSE))="","",(VLOOKUP($E101,'NEA Backsheet'!$D$5:$CB$183,G$9,FALSE))),"")</f>
        <v>3144.9999999999995</v>
      </c>
      <c r="H101" s="121">
        <f ca="1">IFERROR(IF((VLOOKUP($E101,'NEA Backsheet'!$D$5:$CB$183,H$9,FALSE))="","",(VLOOKUP($E101,'NEA Backsheet'!$D$5:$CB$183,H$9,FALSE))),"")</f>
        <v>3241.9999999999995</v>
      </c>
      <c r="I101" s="121">
        <f ca="1">IFERROR(IF((VLOOKUP($E101,'NEA Backsheet'!$D$5:$CB$183,I$9,FALSE))="","",(VLOOKUP($E101,'NEA Backsheet'!$D$5:$CB$183,I$9,FALSE))),"")</f>
        <v>3535.9999999999995</v>
      </c>
      <c r="J101" s="122">
        <f ca="1">IFERROR(IF((VLOOKUP($E101,'NEA Backsheet'!$D$5:$CB$183,J$9,FALSE))="","",(VLOOKUP($E101,'NEA Backsheet'!$D$5:$CB$183,J$9,FALSE))),"")</f>
        <v>3295.9999999999995</v>
      </c>
      <c r="K101" s="120">
        <f ca="1">IFERROR(IF((VLOOKUP($E101,'NEA Backsheet'!$D$5:$CB$183,K$9,FALSE))="","",(VLOOKUP($E101,'NEA Backsheet'!$D$5:$CB$183,K$9,FALSE))),"")</f>
        <v>3144.9999999999991</v>
      </c>
      <c r="L101" s="121">
        <f ca="1">IFERROR(IF((VLOOKUP($E101,'NEA Backsheet'!$D$5:$CB$183,L$9,FALSE))="","",(VLOOKUP($E101,'NEA Backsheet'!$D$5:$CB$183,L$9,FALSE))),"")</f>
        <v>3166.9999999999991</v>
      </c>
      <c r="M101" s="121">
        <f ca="1">IFERROR(IF((VLOOKUP($E101,'NEA Backsheet'!$D$5:$CB$183,M$9,FALSE))="","",(VLOOKUP($E101,'NEA Backsheet'!$D$5:$CB$183,M$9,FALSE))),"")</f>
        <v>3225.9999999999991</v>
      </c>
      <c r="N101" s="123">
        <f ca="1">IFERROR(IF((VLOOKUP($E101,'NEA Backsheet'!$D$5:$CB$183,N$9,FALSE))="","",(VLOOKUP($E101,'NEA Backsheet'!$D$5:$CB$183,N$9,FALSE))),"")</f>
        <v>3087.9999999999991</v>
      </c>
      <c r="O101" s="173">
        <f ca="1">IFERROR(IF((VLOOKUP($E101,'NEA Backsheet'!$D$5:$CB$183,O$9,FALSE))="","",(VLOOKUP($E101,'NEA Backsheet'!$D$5:$CB$183,O$9,FALSE))),"")</f>
        <v>3313.9999999999995</v>
      </c>
      <c r="P101" s="122">
        <f ca="1">IFERROR(IF((VLOOKUP($E101,'NEA Backsheet'!$D$5:$CB$183,P$9,FALSE))="","",(VLOOKUP($E101,'NEA Backsheet'!$D$5:$CB$183,P$9,FALSE))),"")</f>
        <v>3418.9999999999995</v>
      </c>
      <c r="Q101" s="123">
        <f ca="1">IFERROR(IF((VLOOKUP($E101,'NEA Backsheet'!$D$5:$CB$183,Q$9,FALSE))="","",(VLOOKUP($E101,'NEA Backsheet'!$D$5:$CB$183,Q$9,FALSE))),"")</f>
        <v>3629.9999999999991</v>
      </c>
      <c r="R101" s="234">
        <f ca="1">IFERROR(IF((VLOOKUP($E101,'NEA Backsheet'!$D$5:$CB$183,R$9,FALSE))="","",(VLOOKUP($E101,'NEA Backsheet'!$D$5:$CB$183,R$9,FALSE))),"")</f>
        <v>3652.9999999999995</v>
      </c>
    </row>
    <row r="102" spans="1:18"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IFERROR(IF((VLOOKUP($E102,'NEA Backsheet'!$D$5:$CB$183,G$9,FALSE))="","",(VLOOKUP($E102,'NEA Backsheet'!$D$5:$CB$183,G$9,FALSE))),"")</f>
        <v>5003.7790002266493</v>
      </c>
      <c r="H102" s="121">
        <f ca="1">IFERROR(IF((VLOOKUP($E102,'NEA Backsheet'!$D$5:$CB$183,H$9,FALSE))="","",(VLOOKUP($E102,'NEA Backsheet'!$D$5:$CB$183,H$9,FALSE))),"")</f>
        <v>4864.9806985173</v>
      </c>
      <c r="I102" s="121">
        <f ca="1">IFERROR(IF((VLOOKUP($E102,'NEA Backsheet'!$D$5:$CB$183,I$9,FALSE))="","",(VLOOKUP($E102,'NEA Backsheet'!$D$5:$CB$183,I$9,FALSE))),"")</f>
        <v>5035.5659592207421</v>
      </c>
      <c r="J102" s="122">
        <f ca="1">IFERROR(IF((VLOOKUP($E102,'NEA Backsheet'!$D$5:$CB$183,J$9,FALSE))="","",(VLOOKUP($E102,'NEA Backsheet'!$D$5:$CB$183,J$9,FALSE))),"")</f>
        <v>4846.8926347844181</v>
      </c>
      <c r="K102" s="120">
        <f ca="1">IFERROR(IF((VLOOKUP($E102,'NEA Backsheet'!$D$5:$CB$183,K$9,FALSE))="","",(VLOOKUP($E102,'NEA Backsheet'!$D$5:$CB$183,K$9,FALSE))),"")</f>
        <v>5024.1919357182251</v>
      </c>
      <c r="L102" s="121">
        <f ca="1">IFERROR(IF((VLOOKUP($E102,'NEA Backsheet'!$D$5:$CB$183,L$9,FALSE))="","",(VLOOKUP($E102,'NEA Backsheet'!$D$5:$CB$183,L$9,FALSE))),"")</f>
        <v>5071.856939757552</v>
      </c>
      <c r="M102" s="121">
        <f ca="1">IFERROR(IF((VLOOKUP($E102,'NEA Backsheet'!$D$5:$CB$183,M$9,FALSE))="","",(VLOOKUP($E102,'NEA Backsheet'!$D$5:$CB$183,M$9,FALSE))),"")</f>
        <v>5088.1776896523761</v>
      </c>
      <c r="N102" s="123">
        <f ca="1">IFERROR(IF((VLOOKUP($E102,'NEA Backsheet'!$D$5:$CB$183,N$9,FALSE))="","",(VLOOKUP($E102,'NEA Backsheet'!$D$5:$CB$183,N$9,FALSE))),"")</f>
        <v>4973.1935635188274</v>
      </c>
      <c r="O102" s="173">
        <f ca="1">IFERROR(IF((VLOOKUP($E102,'NEA Backsheet'!$D$5:$CB$183,O$9,FALSE))="","",(VLOOKUP($E102,'NEA Backsheet'!$D$5:$CB$183,O$9,FALSE))),"")</f>
        <v>4933.863851876572</v>
      </c>
      <c r="P102" s="122">
        <f ca="1">IFERROR(IF((VLOOKUP($E102,'NEA Backsheet'!$D$5:$CB$183,P$9,FALSE))="","",(VLOOKUP($E102,'NEA Backsheet'!$D$5:$CB$183,P$9,FALSE))),"")</f>
        <v>4769.3217929272705</v>
      </c>
      <c r="Q102" s="123">
        <f ca="1">IFERROR(IF((VLOOKUP($E102,'NEA Backsheet'!$D$5:$CB$183,Q$9,FALSE))="","",(VLOOKUP($E102,'NEA Backsheet'!$D$5:$CB$183,Q$9,FALSE))),"")</f>
        <v>5156.4184393968808</v>
      </c>
      <c r="R102" s="234">
        <f ca="1">IFERROR(IF((VLOOKUP($E102,'NEA Backsheet'!$D$5:$CB$183,R$9,FALSE))="","",(VLOOKUP($E102,'NEA Backsheet'!$D$5:$CB$183,R$9,FALSE))),"")</f>
        <v>4900.3593964639058</v>
      </c>
    </row>
    <row r="103" spans="1:18"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IFERROR(IF((VLOOKUP($E103,'NEA Backsheet'!$D$5:$CB$183,G$9,FALSE))="","",(VLOOKUP($E103,'NEA Backsheet'!$D$5:$CB$183,G$9,FALSE))),"")</f>
        <v>2840.4357726057401</v>
      </c>
      <c r="H103" s="121">
        <f ca="1">IFERROR(IF((VLOOKUP($E103,'NEA Backsheet'!$D$5:$CB$183,H$9,FALSE))="","",(VLOOKUP($E103,'NEA Backsheet'!$D$5:$CB$183,H$9,FALSE))),"")</f>
        <v>2837.14759153758</v>
      </c>
      <c r="I103" s="121">
        <f ca="1">IFERROR(IF((VLOOKUP($E103,'NEA Backsheet'!$D$5:$CB$183,I$9,FALSE))="","",(VLOOKUP($E103,'NEA Backsheet'!$D$5:$CB$183,I$9,FALSE))),"")</f>
        <v>2909.8162345309825</v>
      </c>
      <c r="J103" s="122">
        <f ca="1">IFERROR(IF((VLOOKUP($E103,'NEA Backsheet'!$D$5:$CB$183,J$9,FALSE))="","",(VLOOKUP($E103,'NEA Backsheet'!$D$5:$CB$183,J$9,FALSE))),"")</f>
        <v>2809.0894733319665</v>
      </c>
      <c r="K103" s="120">
        <f ca="1">IFERROR(IF((VLOOKUP($E103,'NEA Backsheet'!$D$5:$CB$183,K$9,FALSE))="","",(VLOOKUP($E103,'NEA Backsheet'!$D$5:$CB$183,K$9,FALSE))),"")</f>
        <v>2876.6603919506128</v>
      </c>
      <c r="L103" s="121">
        <f ca="1">IFERROR(IF((VLOOKUP($E103,'NEA Backsheet'!$D$5:$CB$183,L$9,FALSE))="","",(VLOOKUP($E103,'NEA Backsheet'!$D$5:$CB$183,L$9,FALSE))),"")</f>
        <v>2876.198887635851</v>
      </c>
      <c r="M103" s="121">
        <f ca="1">IFERROR(IF((VLOOKUP($E103,'NEA Backsheet'!$D$5:$CB$183,M$9,FALSE))="","",(VLOOKUP($E103,'NEA Backsheet'!$D$5:$CB$183,M$9,FALSE))),"")</f>
        <v>2917.7458111617343</v>
      </c>
      <c r="N103" s="123">
        <f ca="1">IFERROR(IF((VLOOKUP($E103,'NEA Backsheet'!$D$5:$CB$183,N$9,FALSE))="","",(VLOOKUP($E103,'NEA Backsheet'!$D$5:$CB$183,N$9,FALSE))),"")</f>
        <v>2885.5245478106599</v>
      </c>
      <c r="O103" s="173">
        <f ca="1">IFERROR(IF((VLOOKUP($E103,'NEA Backsheet'!$D$5:$CB$183,O$9,FALSE))="","",(VLOOKUP($E103,'NEA Backsheet'!$D$5:$CB$183,O$9,FALSE))),"")</f>
        <v>2826.306540589786</v>
      </c>
      <c r="P103" s="122">
        <f ca="1">IFERROR(IF((VLOOKUP($E103,'NEA Backsheet'!$D$5:$CB$183,P$9,FALSE))="","",(VLOOKUP($E103,'NEA Backsheet'!$D$5:$CB$183,P$9,FALSE))),"")</f>
        <v>2975.0523269801693</v>
      </c>
      <c r="Q103" s="123">
        <f ca="1">IFERROR(IF((VLOOKUP($E103,'NEA Backsheet'!$D$5:$CB$183,Q$9,FALSE))="","",(VLOOKUP($E103,'NEA Backsheet'!$D$5:$CB$183,Q$9,FALSE))),"")</f>
        <v>3112.4955956777408</v>
      </c>
      <c r="R103" s="234">
        <f ca="1">IFERROR(IF((VLOOKUP($E103,'NEA Backsheet'!$D$5:$CB$183,R$9,FALSE))="","",(VLOOKUP($E103,'NEA Backsheet'!$D$5:$CB$183,R$9,FALSE))),"")</f>
        <v>3112.1974652356594</v>
      </c>
    </row>
    <row r="104" spans="1:18"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IFERROR(IF((VLOOKUP($E104,'NEA Backsheet'!$D$5:$CB$183,G$9,FALSE))="","",(VLOOKUP($E104,'NEA Backsheet'!$D$5:$CB$183,G$9,FALSE))),"")</f>
        <v>40778.343628204471</v>
      </c>
      <c r="H104" s="121">
        <f ca="1">IFERROR(IF((VLOOKUP($E104,'NEA Backsheet'!$D$5:$CB$183,H$9,FALSE))="","",(VLOOKUP($E104,'NEA Backsheet'!$D$5:$CB$183,H$9,FALSE))),"")</f>
        <v>39846.597940875698</v>
      </c>
      <c r="I104" s="121">
        <f ca="1">IFERROR(IF((VLOOKUP($E104,'NEA Backsheet'!$D$5:$CB$183,I$9,FALSE))="","",(VLOOKUP($E104,'NEA Backsheet'!$D$5:$CB$183,I$9,FALSE))),"")</f>
        <v>41598.841411201633</v>
      </c>
      <c r="J104" s="122">
        <f ca="1">IFERROR(IF((VLOOKUP($E104,'NEA Backsheet'!$D$5:$CB$183,J$9,FALSE))="","",(VLOOKUP($E104,'NEA Backsheet'!$D$5:$CB$183,J$9,FALSE))),"")</f>
        <v>41663.273481131269</v>
      </c>
      <c r="K104" s="120">
        <f ca="1">IFERROR(IF((VLOOKUP($E104,'NEA Backsheet'!$D$5:$CB$183,K$9,FALSE))="","",(VLOOKUP($E104,'NEA Backsheet'!$D$5:$CB$183,K$9,FALSE))),"")</f>
        <v>40564.541817380756</v>
      </c>
      <c r="L104" s="121">
        <f ca="1">IFERROR(IF((VLOOKUP($E104,'NEA Backsheet'!$D$5:$CB$183,L$9,FALSE))="","",(VLOOKUP($E104,'NEA Backsheet'!$D$5:$CB$183,L$9,FALSE))),"")</f>
        <v>40603.940580209208</v>
      </c>
      <c r="M104" s="121">
        <f ca="1">IFERROR(IF((VLOOKUP($E104,'NEA Backsheet'!$D$5:$CB$183,M$9,FALSE))="","",(VLOOKUP($E104,'NEA Backsheet'!$D$5:$CB$183,M$9,FALSE))),"")</f>
        <v>41884.788001103327</v>
      </c>
      <c r="N104" s="123">
        <f ca="1">IFERROR(IF((VLOOKUP($E104,'NEA Backsheet'!$D$5:$CB$183,N$9,FALSE))="","",(VLOOKUP($E104,'NEA Backsheet'!$D$5:$CB$183,N$9,FALSE))),"")</f>
        <v>42087.159659430486</v>
      </c>
      <c r="O104" s="173">
        <f ca="1">IFERROR(IF((VLOOKUP($E104,'NEA Backsheet'!$D$5:$CB$183,O$9,FALSE))="","",(VLOOKUP($E104,'NEA Backsheet'!$D$5:$CB$183,O$9,FALSE))),"")</f>
        <v>42015.253325890633</v>
      </c>
      <c r="P104" s="122">
        <f ca="1">IFERROR(IF((VLOOKUP($E104,'NEA Backsheet'!$D$5:$CB$183,P$9,FALSE))="","",(VLOOKUP($E104,'NEA Backsheet'!$D$5:$CB$183,P$9,FALSE))),"")</f>
        <v>42021.207419016711</v>
      </c>
      <c r="Q104" s="123">
        <f ca="1">IFERROR(IF((VLOOKUP($E104,'NEA Backsheet'!$D$5:$CB$183,Q$9,FALSE))="","",(VLOOKUP($E104,'NEA Backsheet'!$D$5:$CB$183,Q$9,FALSE))),"")</f>
        <v>43165.894437944888</v>
      </c>
      <c r="R104" s="234">
        <f ca="1">IFERROR(IF((VLOOKUP($E104,'NEA Backsheet'!$D$5:$CB$183,R$9,FALSE))="","",(VLOOKUP($E104,'NEA Backsheet'!$D$5:$CB$183,R$9,FALSE))),"")</f>
        <v>44166.403085885293</v>
      </c>
    </row>
    <row r="105" spans="1:18"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IFERROR(IF((VLOOKUP($E105,'NEA Backsheet'!$D$5:$CB$183,G$9,FALSE))="","",(VLOOKUP($E105,'NEA Backsheet'!$D$5:$CB$183,G$9,FALSE))),"")</f>
        <v>7167.3293310805375</v>
      </c>
      <c r="H105" s="121">
        <f ca="1">IFERROR(IF((VLOOKUP($E105,'NEA Backsheet'!$D$5:$CB$183,H$9,FALSE))="","",(VLOOKUP($E105,'NEA Backsheet'!$D$5:$CB$183,H$9,FALSE))),"")</f>
        <v>6561.8747971882358</v>
      </c>
      <c r="I105" s="121">
        <f ca="1">IFERROR(IF((VLOOKUP($E105,'NEA Backsheet'!$D$5:$CB$183,I$9,FALSE))="","",(VLOOKUP($E105,'NEA Backsheet'!$D$5:$CB$183,I$9,FALSE))),"")</f>
        <v>6889.0761165847489</v>
      </c>
      <c r="J105" s="122">
        <f ca="1">IFERROR(IF((VLOOKUP($E105,'NEA Backsheet'!$D$5:$CB$183,J$9,FALSE))="","",(VLOOKUP($E105,'NEA Backsheet'!$D$5:$CB$183,J$9,FALSE))),"")</f>
        <v>6587.4683583876376</v>
      </c>
      <c r="K105" s="120">
        <f ca="1">IFERROR(IF((VLOOKUP($E105,'NEA Backsheet'!$D$5:$CB$183,K$9,FALSE))="","",(VLOOKUP($E105,'NEA Backsheet'!$D$5:$CB$183,K$9,FALSE))),"")</f>
        <v>6838.7519119502003</v>
      </c>
      <c r="L105" s="121">
        <f ca="1">IFERROR(IF((VLOOKUP($E105,'NEA Backsheet'!$D$5:$CB$183,L$9,FALSE))="","",(VLOOKUP($E105,'NEA Backsheet'!$D$5:$CB$183,L$9,FALSE))),"")</f>
        <v>6947.186566346465</v>
      </c>
      <c r="M105" s="121">
        <f ca="1">IFERROR(IF((VLOOKUP($E105,'NEA Backsheet'!$D$5:$CB$183,M$9,FALSE))="","",(VLOOKUP($E105,'NEA Backsheet'!$D$5:$CB$183,M$9,FALSE))),"")</f>
        <v>7063.1399630306532</v>
      </c>
      <c r="N105" s="123">
        <f ca="1">IFERROR(IF((VLOOKUP($E105,'NEA Backsheet'!$D$5:$CB$183,N$9,FALSE))="","",(VLOOKUP($E105,'NEA Backsheet'!$D$5:$CB$183,N$9,FALSE))),"")</f>
        <v>6842.2383886726975</v>
      </c>
      <c r="O105" s="173">
        <f ca="1">IFERROR(IF((VLOOKUP($E105,'NEA Backsheet'!$D$5:$CB$183,O$9,FALSE))="","",(VLOOKUP($E105,'NEA Backsheet'!$D$5:$CB$183,O$9,FALSE))),"")</f>
        <v>6776.6609185452298</v>
      </c>
      <c r="P105" s="122">
        <f ca="1">IFERROR(IF((VLOOKUP($E105,'NEA Backsheet'!$D$5:$CB$183,P$9,FALSE))="","",(VLOOKUP($E105,'NEA Backsheet'!$D$5:$CB$183,P$9,FALSE))),"")</f>
        <v>6466.4210166654093</v>
      </c>
      <c r="Q105" s="123">
        <f ca="1">IFERROR(IF((VLOOKUP($E105,'NEA Backsheet'!$D$5:$CB$183,Q$9,FALSE))="","",(VLOOKUP($E105,'NEA Backsheet'!$D$5:$CB$183,Q$9,FALSE))),"")</f>
        <v>6912.2040447285499</v>
      </c>
      <c r="R105" s="234">
        <f ca="1">IFERROR(IF((VLOOKUP($E105,'NEA Backsheet'!$D$5:$CB$183,R$9,FALSE))="","",(VLOOKUP($E105,'NEA Backsheet'!$D$5:$CB$183,R$9,FALSE))),"")</f>
        <v>6886.4689125391978</v>
      </c>
    </row>
    <row r="106" spans="1:18"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IFERROR(IF((VLOOKUP($E106,'NEA Backsheet'!$D$5:$CB$183,G$9,FALSE))="","",(VLOOKUP($E106,'NEA Backsheet'!$D$5:$CB$183,G$9,FALSE))),"")</f>
        <v>3907.1824424709371</v>
      </c>
      <c r="H106" s="121">
        <f ca="1">IFERROR(IF((VLOOKUP($E106,'NEA Backsheet'!$D$5:$CB$183,H$9,FALSE))="","",(VLOOKUP($E106,'NEA Backsheet'!$D$5:$CB$183,H$9,FALSE))),"")</f>
        <v>3828.3495625781115</v>
      </c>
      <c r="I106" s="121">
        <f ca="1">IFERROR(IF((VLOOKUP($E106,'NEA Backsheet'!$D$5:$CB$183,I$9,FALSE))="","",(VLOOKUP($E106,'NEA Backsheet'!$D$5:$CB$183,I$9,FALSE))),"")</f>
        <v>4108.4951086682959</v>
      </c>
      <c r="J106" s="122">
        <f ca="1">IFERROR(IF((VLOOKUP($E106,'NEA Backsheet'!$D$5:$CB$183,J$9,FALSE))="","",(VLOOKUP($E106,'NEA Backsheet'!$D$5:$CB$183,J$9,FALSE))),"")</f>
        <v>4116.9000987035997</v>
      </c>
      <c r="K106" s="120">
        <f ca="1">IFERROR(IF((VLOOKUP($E106,'NEA Backsheet'!$D$5:$CB$183,K$9,FALSE))="","",(VLOOKUP($E106,'NEA Backsheet'!$D$5:$CB$183,K$9,FALSE))),"")</f>
        <v>4273.4082521160626</v>
      </c>
      <c r="L106" s="121">
        <f ca="1">IFERROR(IF((VLOOKUP($E106,'NEA Backsheet'!$D$5:$CB$183,L$9,FALSE))="","",(VLOOKUP($E106,'NEA Backsheet'!$D$5:$CB$183,L$9,FALSE))),"")</f>
        <v>4318.9421394410756</v>
      </c>
      <c r="M106" s="121">
        <f ca="1">IFERROR(IF((VLOOKUP($E106,'NEA Backsheet'!$D$5:$CB$183,M$9,FALSE))="","",(VLOOKUP($E106,'NEA Backsheet'!$D$5:$CB$183,M$9,FALSE))),"")</f>
        <v>4321.3205180602599</v>
      </c>
      <c r="N106" s="123">
        <f ca="1">IFERROR(IF((VLOOKUP($E106,'NEA Backsheet'!$D$5:$CB$183,N$9,FALSE))="","",(VLOOKUP($E106,'NEA Backsheet'!$D$5:$CB$183,N$9,FALSE))),"")</f>
        <v>4229.6847743576127</v>
      </c>
      <c r="O106" s="173">
        <f ca="1">IFERROR(IF((VLOOKUP($E106,'NEA Backsheet'!$D$5:$CB$183,O$9,FALSE))="","",(VLOOKUP($E106,'NEA Backsheet'!$D$5:$CB$183,O$9,FALSE))),"")</f>
        <v>4101.2655762093191</v>
      </c>
      <c r="P106" s="122">
        <f ca="1">IFERROR(IF((VLOOKUP($E106,'NEA Backsheet'!$D$5:$CB$183,P$9,FALSE))="","",(VLOOKUP($E106,'NEA Backsheet'!$D$5:$CB$183,P$9,FALSE))),"")</f>
        <v>4150.6460203458209</v>
      </c>
      <c r="Q106" s="123">
        <f ca="1">IFERROR(IF((VLOOKUP($E106,'NEA Backsheet'!$D$5:$CB$183,Q$9,FALSE))="","",(VLOOKUP($E106,'NEA Backsheet'!$D$5:$CB$183,Q$9,FALSE))),"")</f>
        <v>4407.9921589309288</v>
      </c>
      <c r="R106" s="234">
        <f ca="1">IFERROR(IF((VLOOKUP($E106,'NEA Backsheet'!$D$5:$CB$183,R$9,FALSE))="","",(VLOOKUP($E106,'NEA Backsheet'!$D$5:$CB$183,R$9,FALSE))),"")</f>
        <v>4551.4823290340655</v>
      </c>
    </row>
    <row r="107" spans="1:18"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IFERROR(IF((VLOOKUP($E107,'NEA Backsheet'!$D$5:$CB$183,G$9,FALSE))="","",(VLOOKUP($E107,'NEA Backsheet'!$D$5:$CB$183,G$9,FALSE))),"")</f>
        <v>12576.01250239478</v>
      </c>
      <c r="H107" s="121">
        <f ca="1">IFERROR(IF((VLOOKUP($E107,'NEA Backsheet'!$D$5:$CB$183,H$9,FALSE))="","",(VLOOKUP($E107,'NEA Backsheet'!$D$5:$CB$183,H$9,FALSE))),"")</f>
        <v>12427.47888331749</v>
      </c>
      <c r="I107" s="121">
        <f ca="1">IFERROR(IF((VLOOKUP($E107,'NEA Backsheet'!$D$5:$CB$183,I$9,FALSE))="","",(VLOOKUP($E107,'NEA Backsheet'!$D$5:$CB$183,I$9,FALSE))),"")</f>
        <v>13009.021134039474</v>
      </c>
      <c r="J107" s="122">
        <f ca="1">IFERROR(IF((VLOOKUP($E107,'NEA Backsheet'!$D$5:$CB$183,J$9,FALSE))="","",(VLOOKUP($E107,'NEA Backsheet'!$D$5:$CB$183,J$9,FALSE))),"")</f>
        <v>12216.433439172761</v>
      </c>
      <c r="K107" s="120">
        <f ca="1">IFERROR(IF((VLOOKUP($E107,'NEA Backsheet'!$D$5:$CB$183,K$9,FALSE))="","",(VLOOKUP($E107,'NEA Backsheet'!$D$5:$CB$183,K$9,FALSE))),"")</f>
        <v>12316.41975332161</v>
      </c>
      <c r="L107" s="121">
        <f ca="1">IFERROR(IF((VLOOKUP($E107,'NEA Backsheet'!$D$5:$CB$183,L$9,FALSE))="","",(VLOOKUP($E107,'NEA Backsheet'!$D$5:$CB$183,L$9,FALSE))),"")</f>
        <v>12127.808129405706</v>
      </c>
      <c r="M107" s="121">
        <f ca="1">IFERROR(IF((VLOOKUP($E107,'NEA Backsheet'!$D$5:$CB$183,M$9,FALSE))="","",(VLOOKUP($E107,'NEA Backsheet'!$D$5:$CB$183,M$9,FALSE))),"")</f>
        <v>12852.627481972893</v>
      </c>
      <c r="N107" s="123">
        <f ca="1">IFERROR(IF((VLOOKUP($E107,'NEA Backsheet'!$D$5:$CB$183,N$9,FALSE))="","",(VLOOKUP($E107,'NEA Backsheet'!$D$5:$CB$183,N$9,FALSE))),"")</f>
        <v>12519.529846504758</v>
      </c>
      <c r="O107" s="173">
        <f ca="1">IFERROR(IF((VLOOKUP($E107,'NEA Backsheet'!$D$5:$CB$183,O$9,FALSE))="","",(VLOOKUP($E107,'NEA Backsheet'!$D$5:$CB$183,O$9,FALSE))),"")</f>
        <v>12410.65091822254</v>
      </c>
      <c r="P107" s="122">
        <f ca="1">IFERROR(IF((VLOOKUP($E107,'NEA Backsheet'!$D$5:$CB$183,P$9,FALSE))="","",(VLOOKUP($E107,'NEA Backsheet'!$D$5:$CB$183,P$9,FALSE))),"")</f>
        <v>12259.291896639683</v>
      </c>
      <c r="Q107" s="123">
        <f ca="1">IFERROR(IF((VLOOKUP($E107,'NEA Backsheet'!$D$5:$CB$183,Q$9,FALSE))="","",(VLOOKUP($E107,'NEA Backsheet'!$D$5:$CB$183,Q$9,FALSE))),"")</f>
        <v>13042.651046434754</v>
      </c>
      <c r="R107" s="234">
        <f ca="1">IFERROR(IF((VLOOKUP($E107,'NEA Backsheet'!$D$5:$CB$183,R$9,FALSE))="","",(VLOOKUP($E107,'NEA Backsheet'!$D$5:$CB$183,R$9,FALSE))),"")</f>
        <v>12886.516467901554</v>
      </c>
    </row>
    <row r="108" spans="1:18"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IFERROR(IF((VLOOKUP($E108,'NEA Backsheet'!$D$5:$CB$183,G$9,FALSE))="","",(VLOOKUP($E108,'NEA Backsheet'!$D$5:$CB$183,G$9,FALSE))),"")</f>
        <v>6220.9199663930976</v>
      </c>
      <c r="H108" s="121">
        <f ca="1">IFERROR(IF((VLOOKUP($E108,'NEA Backsheet'!$D$5:$CB$183,H$9,FALSE))="","",(VLOOKUP($E108,'NEA Backsheet'!$D$5:$CB$183,H$9,FALSE))),"")</f>
        <v>6135.8423767007916</v>
      </c>
      <c r="I108" s="121">
        <f ca="1">IFERROR(IF((VLOOKUP($E108,'NEA Backsheet'!$D$5:$CB$183,I$9,FALSE))="","",(VLOOKUP($E108,'NEA Backsheet'!$D$5:$CB$183,I$9,FALSE))),"")</f>
        <v>6307.074918909133</v>
      </c>
      <c r="J108" s="122">
        <f ca="1">IFERROR(IF((VLOOKUP($E108,'NEA Backsheet'!$D$5:$CB$183,J$9,FALSE))="","",(VLOOKUP($E108,'NEA Backsheet'!$D$5:$CB$183,J$9,FALSE))),"")</f>
        <v>6713.1143661025581</v>
      </c>
      <c r="K108" s="120">
        <f ca="1">IFERROR(IF((VLOOKUP($E108,'NEA Backsheet'!$D$5:$CB$183,K$9,FALSE))="","",(VLOOKUP($E108,'NEA Backsheet'!$D$5:$CB$183,K$9,FALSE))),"")</f>
        <v>6223.781303521002</v>
      </c>
      <c r="L108" s="121">
        <f ca="1">IFERROR(IF((VLOOKUP($E108,'NEA Backsheet'!$D$5:$CB$183,L$9,FALSE))="","",(VLOOKUP($E108,'NEA Backsheet'!$D$5:$CB$183,L$9,FALSE))),"")</f>
        <v>6290.8038901432119</v>
      </c>
      <c r="M108" s="121">
        <f ca="1">IFERROR(IF((VLOOKUP($E108,'NEA Backsheet'!$D$5:$CB$183,M$9,FALSE))="","",(VLOOKUP($E108,'NEA Backsheet'!$D$5:$CB$183,M$9,FALSE))),"")</f>
        <v>6247.7228922354861</v>
      </c>
      <c r="N108" s="123">
        <f ca="1">IFERROR(IF((VLOOKUP($E108,'NEA Backsheet'!$D$5:$CB$183,N$9,FALSE))="","",(VLOOKUP($E108,'NEA Backsheet'!$D$5:$CB$183,N$9,FALSE))),"")</f>
        <v>6785.5809816869314</v>
      </c>
      <c r="O108" s="173">
        <f ca="1">IFERROR(IF((VLOOKUP($E108,'NEA Backsheet'!$D$5:$CB$183,O$9,FALSE))="","",(VLOOKUP($E108,'NEA Backsheet'!$D$5:$CB$183,O$9,FALSE))),"")</f>
        <v>6951.5513389308362</v>
      </c>
      <c r="P108" s="122">
        <f ca="1">IFERROR(IF((VLOOKUP($E108,'NEA Backsheet'!$D$5:$CB$183,P$9,FALSE))="","",(VLOOKUP($E108,'NEA Backsheet'!$D$5:$CB$183,P$9,FALSE))),"")</f>
        <v>6944.172489146822</v>
      </c>
      <c r="Q108" s="123">
        <f ca="1">IFERROR(IF((VLOOKUP($E108,'NEA Backsheet'!$D$5:$CB$183,Q$9,FALSE))="","",(VLOOKUP($E108,'NEA Backsheet'!$D$5:$CB$183,Q$9,FALSE))),"")</f>
        <v>7094.0847645891135</v>
      </c>
      <c r="R108" s="234">
        <f ca="1">IFERROR(IF((VLOOKUP($E108,'NEA Backsheet'!$D$5:$CB$183,R$9,FALSE))="","",(VLOOKUP($E108,'NEA Backsheet'!$D$5:$CB$183,R$9,FALSE))),"")</f>
        <v>7059.1026128006979</v>
      </c>
    </row>
    <row r="109" spans="1:18"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IFERROR(IF((VLOOKUP($E109,'NEA Backsheet'!$D$5:$CB$183,G$9,FALSE))="","",(VLOOKUP($E109,'NEA Backsheet'!$D$5:$CB$183,G$9,FALSE))),"")</f>
        <v>6511.0512519062977</v>
      </c>
      <c r="H109" s="121">
        <f ca="1">IFERROR(IF((VLOOKUP($E109,'NEA Backsheet'!$D$5:$CB$183,H$9,FALSE))="","",(VLOOKUP($E109,'NEA Backsheet'!$D$5:$CB$183,H$9,FALSE))),"")</f>
        <v>6300.0546144908885</v>
      </c>
      <c r="I109" s="121">
        <f ca="1">IFERROR(IF((VLOOKUP($E109,'NEA Backsheet'!$D$5:$CB$183,I$9,FALSE))="","",(VLOOKUP($E109,'NEA Backsheet'!$D$5:$CB$183,I$9,FALSE))),"")</f>
        <v>6707.2035832840174</v>
      </c>
      <c r="J109" s="122">
        <f ca="1">IFERROR(IF((VLOOKUP($E109,'NEA Backsheet'!$D$5:$CB$183,J$9,FALSE))="","",(VLOOKUP($E109,'NEA Backsheet'!$D$5:$CB$183,J$9,FALSE))),"")</f>
        <v>6637.5144377788047</v>
      </c>
      <c r="K109" s="120">
        <f ca="1">IFERROR(IF((VLOOKUP($E109,'NEA Backsheet'!$D$5:$CB$183,K$9,FALSE))="","",(VLOOKUP($E109,'NEA Backsheet'!$D$5:$CB$183,K$9,FALSE))),"")</f>
        <v>6514.311857182367</v>
      </c>
      <c r="L109" s="121">
        <f ca="1">IFERROR(IF((VLOOKUP($E109,'NEA Backsheet'!$D$5:$CB$183,L$9,FALSE))="","",(VLOOKUP($E109,'NEA Backsheet'!$D$5:$CB$183,L$9,FALSE))),"")</f>
        <v>6582.8049728724218</v>
      </c>
      <c r="M109" s="121">
        <f ca="1">IFERROR(IF((VLOOKUP($E109,'NEA Backsheet'!$D$5:$CB$183,M$9,FALSE))="","",(VLOOKUP($E109,'NEA Backsheet'!$D$5:$CB$183,M$9,FALSE))),"")</f>
        <v>6593.877360265049</v>
      </c>
      <c r="N109" s="123">
        <f ca="1">IFERROR(IF((VLOOKUP($E109,'NEA Backsheet'!$D$5:$CB$183,N$9,FALSE))="","",(VLOOKUP($E109,'NEA Backsheet'!$D$5:$CB$183,N$9,FALSE))),"")</f>
        <v>6453.025467782646</v>
      </c>
      <c r="O109" s="173">
        <f ca="1">IFERROR(IF((VLOOKUP($E109,'NEA Backsheet'!$D$5:$CB$183,O$9,FALSE))="","",(VLOOKUP($E109,'NEA Backsheet'!$D$5:$CB$183,O$9,FALSE))),"")</f>
        <v>6673.6232066045814</v>
      </c>
      <c r="P109" s="122">
        <f ca="1">IFERROR(IF((VLOOKUP($E109,'NEA Backsheet'!$D$5:$CB$183,P$9,FALSE))="","",(VLOOKUP($E109,'NEA Backsheet'!$D$5:$CB$183,P$9,FALSE))),"")</f>
        <v>6926.8228297171045</v>
      </c>
      <c r="Q109" s="123">
        <f ca="1">IFERROR(IF((VLOOKUP($E109,'NEA Backsheet'!$D$5:$CB$183,Q$9,FALSE))="","",(VLOOKUP($E109,'NEA Backsheet'!$D$5:$CB$183,Q$9,FALSE))),"")</f>
        <v>7417.6086266293732</v>
      </c>
      <c r="R109" s="234">
        <f ca="1">IFERROR(IF((VLOOKUP($E109,'NEA Backsheet'!$D$5:$CB$183,R$9,FALSE))="","",(VLOOKUP($E109,'NEA Backsheet'!$D$5:$CB$183,R$9,FALSE))),"")</f>
        <v>7207.0452985820693</v>
      </c>
    </row>
    <row r="110" spans="1:18"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0">
        <f ca="1">IFERROR(IF((VLOOKUP($E110,'NEA Backsheet'!$D$5:$CB$183,G$9,FALSE))="","",(VLOOKUP($E110,'NEA Backsheet'!$D$5:$CB$183,G$9,FALSE))),"")</f>
        <v>32893.698894721208</v>
      </c>
      <c r="H110" s="121">
        <f ca="1">IFERROR(IF((VLOOKUP($E110,'NEA Backsheet'!$D$5:$CB$183,H$9,FALSE))="","",(VLOOKUP($E110,'NEA Backsheet'!$D$5:$CB$183,H$9,FALSE))),"")</f>
        <v>32599.293567630804</v>
      </c>
      <c r="I110" s="121">
        <f ca="1">IFERROR(IF((VLOOKUP($E110,'NEA Backsheet'!$D$5:$CB$183,I$9,FALSE))="","",(VLOOKUP($E110,'NEA Backsheet'!$D$5:$CB$183,I$9,FALSE))),"")</f>
        <v>36750.804731102085</v>
      </c>
      <c r="J110" s="122">
        <f ca="1">IFERROR(IF((VLOOKUP($E110,'NEA Backsheet'!$D$5:$CB$183,J$9,FALSE))="","",(VLOOKUP($E110,'NEA Backsheet'!$D$5:$CB$183,J$9,FALSE))),"")</f>
        <v>35920.410816371856</v>
      </c>
      <c r="K110" s="120">
        <f ca="1">IFERROR(IF((VLOOKUP($E110,'NEA Backsheet'!$D$5:$CB$183,K$9,FALSE))="","",(VLOOKUP($E110,'NEA Backsheet'!$D$5:$CB$183,K$9,FALSE))),"")</f>
        <v>33328.809548876896</v>
      </c>
      <c r="L110" s="121">
        <f ca="1">IFERROR(IF((VLOOKUP($E110,'NEA Backsheet'!$D$5:$CB$183,L$9,FALSE))="","",(VLOOKUP($E110,'NEA Backsheet'!$D$5:$CB$183,L$9,FALSE))),"")</f>
        <v>32495.751430173608</v>
      </c>
      <c r="M110" s="121">
        <f ca="1">IFERROR(IF((VLOOKUP($E110,'NEA Backsheet'!$D$5:$CB$183,M$9,FALSE))="","",(VLOOKUP($E110,'NEA Backsheet'!$D$5:$CB$183,M$9,FALSE))),"")</f>
        <v>35562.270553063754</v>
      </c>
      <c r="N110" s="123">
        <f ca="1">IFERROR(IF((VLOOKUP($E110,'NEA Backsheet'!$D$5:$CB$183,N$9,FALSE))="","",(VLOOKUP($E110,'NEA Backsheet'!$D$5:$CB$183,N$9,FALSE))),"")</f>
        <v>34501.720905591988</v>
      </c>
      <c r="O110" s="173">
        <f ca="1">IFERROR(IF((VLOOKUP($E110,'NEA Backsheet'!$D$5:$CB$183,O$9,FALSE))="","",(VLOOKUP($E110,'NEA Backsheet'!$D$5:$CB$183,O$9,FALSE))),"")</f>
        <v>35620.95260975213</v>
      </c>
      <c r="P110" s="122">
        <f ca="1">IFERROR(IF((VLOOKUP($E110,'NEA Backsheet'!$D$5:$CB$183,P$9,FALSE))="","",(VLOOKUP($E110,'NEA Backsheet'!$D$5:$CB$183,P$9,FALSE))),"")</f>
        <v>34910.778219410051</v>
      </c>
      <c r="Q110" s="123">
        <f ca="1">IFERROR(IF((VLOOKUP($E110,'NEA Backsheet'!$D$5:$CB$183,Q$9,FALSE))="","",(VLOOKUP($E110,'NEA Backsheet'!$D$5:$CB$183,Q$9,FALSE))),"")</f>
        <v>38696.793249164199</v>
      </c>
      <c r="R110" s="234">
        <f ca="1">IFERROR(IF((VLOOKUP($E110,'NEA Backsheet'!$D$5:$CB$183,R$9,FALSE))="","",(VLOOKUP($E110,'NEA Backsheet'!$D$5:$CB$183,R$9,FALSE))),"")</f>
        <v>38096.008110984054</v>
      </c>
    </row>
    <row r="111" spans="1:18"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IFERROR(IF((VLOOKUP($E111,'NEA Backsheet'!$D$5:$CB$183,G$9,FALSE))="","",(VLOOKUP($E111,'NEA Backsheet'!$D$5:$CB$183,G$9,FALSE))),"")</f>
        <v>19989.105146932448</v>
      </c>
      <c r="H111" s="121">
        <f ca="1">IFERROR(IF((VLOOKUP($E111,'NEA Backsheet'!$D$5:$CB$183,H$9,FALSE))="","",(VLOOKUP($E111,'NEA Backsheet'!$D$5:$CB$183,H$9,FALSE))),"")</f>
        <v>19234.825308994219</v>
      </c>
      <c r="I111" s="121">
        <f ca="1">IFERROR(IF((VLOOKUP($E111,'NEA Backsheet'!$D$5:$CB$183,I$9,FALSE))="","",(VLOOKUP($E111,'NEA Backsheet'!$D$5:$CB$183,I$9,FALSE))),"")</f>
        <v>18457.982924397274</v>
      </c>
      <c r="J111" s="122">
        <f ca="1">IFERROR(IF((VLOOKUP($E111,'NEA Backsheet'!$D$5:$CB$183,J$9,FALSE))="","",(VLOOKUP($E111,'NEA Backsheet'!$D$5:$CB$183,J$9,FALSE))),"")</f>
        <v>18226.943150242289</v>
      </c>
      <c r="K111" s="120">
        <f ca="1">IFERROR(IF((VLOOKUP($E111,'NEA Backsheet'!$D$5:$CB$183,K$9,FALSE))="","",(VLOOKUP($E111,'NEA Backsheet'!$D$5:$CB$183,K$9,FALSE))),"")</f>
        <v>20150.469287146516</v>
      </c>
      <c r="L111" s="121">
        <f ca="1">IFERROR(IF((VLOOKUP($E111,'NEA Backsheet'!$D$5:$CB$183,L$9,FALSE))="","",(VLOOKUP($E111,'NEA Backsheet'!$D$5:$CB$183,L$9,FALSE))),"")</f>
        <v>19856.958468969584</v>
      </c>
      <c r="M111" s="121">
        <f ca="1">IFERROR(IF((VLOOKUP($E111,'NEA Backsheet'!$D$5:$CB$183,M$9,FALSE))="","",(VLOOKUP($E111,'NEA Backsheet'!$D$5:$CB$183,M$9,FALSE))),"")</f>
        <v>20432.659541490611</v>
      </c>
      <c r="N111" s="123">
        <f ca="1">IFERROR(IF((VLOOKUP($E111,'NEA Backsheet'!$D$5:$CB$183,N$9,FALSE))="","",(VLOOKUP($E111,'NEA Backsheet'!$D$5:$CB$183,N$9,FALSE))),"")</f>
        <v>20308.217210790754</v>
      </c>
      <c r="O111" s="173">
        <f ca="1">IFERROR(IF((VLOOKUP($E111,'NEA Backsheet'!$D$5:$CB$183,O$9,FALSE))="","",(VLOOKUP($E111,'NEA Backsheet'!$D$5:$CB$183,O$9,FALSE))),"")</f>
        <v>19349.764148075708</v>
      </c>
      <c r="P111" s="122">
        <f ca="1">IFERROR(IF((VLOOKUP($E111,'NEA Backsheet'!$D$5:$CB$183,P$9,FALSE))="","",(VLOOKUP($E111,'NEA Backsheet'!$D$5:$CB$183,P$9,FALSE))),"")</f>
        <v>19121.37590593944</v>
      </c>
      <c r="Q111" s="123">
        <f ca="1">IFERROR(IF((VLOOKUP($E111,'NEA Backsheet'!$D$5:$CB$183,Q$9,FALSE))="","",(VLOOKUP($E111,'NEA Backsheet'!$D$5:$CB$183,Q$9,FALSE))),"")</f>
        <v>18157.831831870688</v>
      </c>
      <c r="R111" s="234">
        <f ca="1">IFERROR(IF((VLOOKUP($E111,'NEA Backsheet'!$D$5:$CB$183,R$9,FALSE))="","",(VLOOKUP($E111,'NEA Backsheet'!$D$5:$CB$183,R$9,FALSE))),"")</f>
        <v>17930.148742066525</v>
      </c>
    </row>
    <row r="112" spans="1:18"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IFERROR(IF((VLOOKUP($E112,'NEA Backsheet'!$D$5:$CB$183,G$9,FALSE))="","",(VLOOKUP($E112,'NEA Backsheet'!$D$5:$CB$183,G$9,FALSE))),"")</f>
        <v>10113.829294970954</v>
      </c>
      <c r="H112" s="121">
        <f ca="1">IFERROR(IF((VLOOKUP($E112,'NEA Backsheet'!$D$5:$CB$183,H$9,FALSE))="","",(VLOOKUP($E112,'NEA Backsheet'!$D$5:$CB$183,H$9,FALSE))),"")</f>
        <v>10164.119509675988</v>
      </c>
      <c r="I112" s="121">
        <f ca="1">IFERROR(IF((VLOOKUP($E112,'NEA Backsheet'!$D$5:$CB$183,I$9,FALSE))="","",(VLOOKUP($E112,'NEA Backsheet'!$D$5:$CB$183,I$9,FALSE))),"")</f>
        <v>10125.004559159865</v>
      </c>
      <c r="J112" s="122">
        <f ca="1">IFERROR(IF((VLOOKUP($E112,'NEA Backsheet'!$D$5:$CB$183,J$9,FALSE))="","",(VLOOKUP($E112,'NEA Backsheet'!$D$5:$CB$183,J$9,FALSE))),"")</f>
        <v>10281.695146322829</v>
      </c>
      <c r="K112" s="120">
        <f ca="1">IFERROR(IF((VLOOKUP($E112,'NEA Backsheet'!$D$5:$CB$183,K$9,FALSE))="","",(VLOOKUP($E112,'NEA Backsheet'!$D$5:$CB$183,K$9,FALSE))),"")</f>
        <v>10328.140947435379</v>
      </c>
      <c r="L112" s="121">
        <f ca="1">IFERROR(IF((VLOOKUP($E112,'NEA Backsheet'!$D$5:$CB$183,L$9,FALSE))="","",(VLOOKUP($E112,'NEA Backsheet'!$D$5:$CB$183,L$9,FALSE))),"")</f>
        <v>10285.746004962559</v>
      </c>
      <c r="M112" s="121">
        <f ca="1">IFERROR(IF((VLOOKUP($E112,'NEA Backsheet'!$D$5:$CB$183,M$9,FALSE))="","",(VLOOKUP($E112,'NEA Backsheet'!$D$5:$CB$183,M$9,FALSE))),"")</f>
        <v>10365.10255183894</v>
      </c>
      <c r="N112" s="123">
        <f ca="1">IFERROR(IF((VLOOKUP($E112,'NEA Backsheet'!$D$5:$CB$183,N$9,FALSE))="","",(VLOOKUP($E112,'NEA Backsheet'!$D$5:$CB$183,N$9,FALSE))),"")</f>
        <v>10317.123597478296</v>
      </c>
      <c r="O112" s="173">
        <f ca="1">IFERROR(IF((VLOOKUP($E112,'NEA Backsheet'!$D$5:$CB$183,O$9,FALSE))="","",(VLOOKUP($E112,'NEA Backsheet'!$D$5:$CB$183,O$9,FALSE))),"")</f>
        <v>10394.366087551</v>
      </c>
      <c r="P112" s="122">
        <f ca="1">IFERROR(IF((VLOOKUP($E112,'NEA Backsheet'!$D$5:$CB$183,P$9,FALSE))="","",(VLOOKUP($E112,'NEA Backsheet'!$D$5:$CB$183,P$9,FALSE))),"")</f>
        <v>9697.1021722182577</v>
      </c>
      <c r="Q112" s="123">
        <f ca="1">IFERROR(IF((VLOOKUP($E112,'NEA Backsheet'!$D$5:$CB$183,Q$9,FALSE))="","",(VLOOKUP($E112,'NEA Backsheet'!$D$5:$CB$183,Q$9,FALSE))),"")</f>
        <v>10455.364386333493</v>
      </c>
      <c r="R112" s="234">
        <f ca="1">IFERROR(IF((VLOOKUP($E112,'NEA Backsheet'!$D$5:$CB$183,R$9,FALSE))="","",(VLOOKUP($E112,'NEA Backsheet'!$D$5:$CB$183,R$9,FALSE))),"")</f>
        <v>10325.379518322492</v>
      </c>
    </row>
    <row r="113" spans="1:18"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IFERROR(IF((VLOOKUP($E113,'NEA Backsheet'!$D$5:$CB$183,G$9,FALSE))="","",(VLOOKUP($E113,'NEA Backsheet'!$D$5:$CB$183,G$9,FALSE))),"")</f>
        <v>16722.341591332457</v>
      </c>
      <c r="H113" s="121">
        <f ca="1">IFERROR(IF((VLOOKUP($E113,'NEA Backsheet'!$D$5:$CB$183,H$9,FALSE))="","",(VLOOKUP($E113,'NEA Backsheet'!$D$5:$CB$183,H$9,FALSE))),"")</f>
        <v>17114.822723367914</v>
      </c>
      <c r="I113" s="121">
        <f ca="1">IFERROR(IF((VLOOKUP($E113,'NEA Backsheet'!$D$5:$CB$183,I$9,FALSE))="","",(VLOOKUP($E113,'NEA Backsheet'!$D$5:$CB$183,I$9,FALSE))),"")</f>
        <v>17600.011155565473</v>
      </c>
      <c r="J113" s="122">
        <f ca="1">IFERROR(IF((VLOOKUP($E113,'NEA Backsheet'!$D$5:$CB$183,J$9,FALSE))="","",(VLOOKUP($E113,'NEA Backsheet'!$D$5:$CB$183,J$9,FALSE))),"")</f>
        <v>18018.98017959826</v>
      </c>
      <c r="K113" s="120">
        <f ca="1">IFERROR(IF((VLOOKUP($E113,'NEA Backsheet'!$D$5:$CB$183,K$9,FALSE))="","",(VLOOKUP($E113,'NEA Backsheet'!$D$5:$CB$183,K$9,FALSE))),"")</f>
        <v>17404.47027453762</v>
      </c>
      <c r="L113" s="121">
        <f ca="1">IFERROR(IF((VLOOKUP($E113,'NEA Backsheet'!$D$5:$CB$183,L$9,FALSE))="","",(VLOOKUP($E113,'NEA Backsheet'!$D$5:$CB$183,L$9,FALSE))),"")</f>
        <v>17416.74740275291</v>
      </c>
      <c r="M113" s="121">
        <f ca="1">IFERROR(IF((VLOOKUP($E113,'NEA Backsheet'!$D$5:$CB$183,M$9,FALSE))="","",(VLOOKUP($E113,'NEA Backsheet'!$D$5:$CB$183,M$9,FALSE))),"")</f>
        <v>17825.92139674606</v>
      </c>
      <c r="N113" s="123">
        <f ca="1">IFERROR(IF((VLOOKUP($E113,'NEA Backsheet'!$D$5:$CB$183,N$9,FALSE))="","",(VLOOKUP($E113,'NEA Backsheet'!$D$5:$CB$183,N$9,FALSE))),"")</f>
        <v>17921.699720484645</v>
      </c>
      <c r="O113" s="173">
        <f ca="1">IFERROR(IF((VLOOKUP($E113,'NEA Backsheet'!$D$5:$CB$183,O$9,FALSE))="","",(VLOOKUP($E113,'NEA Backsheet'!$D$5:$CB$183,O$9,FALSE))),"")</f>
        <v>17634.862720181107</v>
      </c>
      <c r="P113" s="122">
        <f ca="1">IFERROR(IF((VLOOKUP($E113,'NEA Backsheet'!$D$5:$CB$183,P$9,FALSE))="","",(VLOOKUP($E113,'NEA Backsheet'!$D$5:$CB$183,P$9,FALSE))),"")</f>
        <v>17135.29192521848</v>
      </c>
      <c r="Q113" s="123">
        <f ca="1">IFERROR(IF((VLOOKUP($E113,'NEA Backsheet'!$D$5:$CB$183,Q$9,FALSE))="","",(VLOOKUP($E113,'NEA Backsheet'!$D$5:$CB$183,Q$9,FALSE))),"")</f>
        <v>17831.534147506311</v>
      </c>
      <c r="R113" s="234">
        <f ca="1">IFERROR(IF((VLOOKUP($E113,'NEA Backsheet'!$D$5:$CB$183,R$9,FALSE))="","",(VLOOKUP($E113,'NEA Backsheet'!$D$5:$CB$183,R$9,FALSE))),"")</f>
        <v>18173.608915182333</v>
      </c>
    </row>
    <row r="114" spans="1:18"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IFERROR(IF((VLOOKUP($E114,'NEA Backsheet'!$D$5:$CB$183,G$9,FALSE))="","",(VLOOKUP($E114,'NEA Backsheet'!$D$5:$CB$183,G$9,FALSE))),"")</f>
        <v>6707.4916420546024</v>
      </c>
      <c r="H114" s="121">
        <f ca="1">IFERROR(IF((VLOOKUP($E114,'NEA Backsheet'!$D$5:$CB$183,H$9,FALSE))="","",(VLOOKUP($E114,'NEA Backsheet'!$D$5:$CB$183,H$9,FALSE))),"")</f>
        <v>6631.4719400381991</v>
      </c>
      <c r="I114" s="121">
        <f ca="1">IFERROR(IF((VLOOKUP($E114,'NEA Backsheet'!$D$5:$CB$183,I$9,FALSE))="","",(VLOOKUP($E114,'NEA Backsheet'!$D$5:$CB$183,I$9,FALSE))),"")</f>
        <v>6684.2082772037165</v>
      </c>
      <c r="J114" s="122">
        <f ca="1">IFERROR(IF((VLOOKUP($E114,'NEA Backsheet'!$D$5:$CB$183,J$9,FALSE))="","",(VLOOKUP($E114,'NEA Backsheet'!$D$5:$CB$183,J$9,FALSE))),"")</f>
        <v>6293.6422365675307</v>
      </c>
      <c r="K114" s="120">
        <f ca="1">IFERROR(IF((VLOOKUP($E114,'NEA Backsheet'!$D$5:$CB$183,K$9,FALSE))="","",(VLOOKUP($E114,'NEA Backsheet'!$D$5:$CB$183,K$9,FALSE))),"")</f>
        <v>6773.1199014722697</v>
      </c>
      <c r="L114" s="121">
        <f ca="1">IFERROR(IF((VLOOKUP($E114,'NEA Backsheet'!$D$5:$CB$183,L$9,FALSE))="","",(VLOOKUP($E114,'NEA Backsheet'!$D$5:$CB$183,L$9,FALSE))),"")</f>
        <v>6848.1301839009066</v>
      </c>
      <c r="M114" s="121">
        <f ca="1">IFERROR(IF((VLOOKUP($E114,'NEA Backsheet'!$D$5:$CB$183,M$9,FALSE))="","",(VLOOKUP($E114,'NEA Backsheet'!$D$5:$CB$183,M$9,FALSE))),"")</f>
        <v>6850.314338250344</v>
      </c>
      <c r="N114" s="123">
        <f ca="1">IFERROR(IF((VLOOKUP($E114,'NEA Backsheet'!$D$5:$CB$183,N$9,FALSE))="","",(VLOOKUP($E114,'NEA Backsheet'!$D$5:$CB$183,N$9,FALSE))),"")</f>
        <v>6698.4038829152896</v>
      </c>
      <c r="O114" s="173">
        <f ca="1">IFERROR(IF((VLOOKUP($E114,'NEA Backsheet'!$D$5:$CB$183,O$9,FALSE))="","",(VLOOKUP($E114,'NEA Backsheet'!$D$5:$CB$183,O$9,FALSE))),"")</f>
        <v>6593.5640924753025</v>
      </c>
      <c r="P114" s="122">
        <f ca="1">IFERROR(IF((VLOOKUP($E114,'NEA Backsheet'!$D$5:$CB$183,P$9,FALSE))="","",(VLOOKUP($E114,'NEA Backsheet'!$D$5:$CB$183,P$9,FALSE))),"")</f>
        <v>6612.9786266869341</v>
      </c>
      <c r="Q114" s="123">
        <f ca="1">IFERROR(IF((VLOOKUP($E114,'NEA Backsheet'!$D$5:$CB$183,Q$9,FALSE))="","",(VLOOKUP($E114,'NEA Backsheet'!$D$5:$CB$183,Q$9,FALSE))),"")</f>
        <v>7024.8511021783215</v>
      </c>
      <c r="R114" s="234">
        <f ca="1">IFERROR(IF((VLOOKUP($E114,'NEA Backsheet'!$D$5:$CB$183,R$9,FALSE))="","",(VLOOKUP($E114,'NEA Backsheet'!$D$5:$CB$183,R$9,FALSE))),"")</f>
        <v>6922.737270183381</v>
      </c>
    </row>
    <row r="115" spans="1:18"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IFERROR(IF((VLOOKUP($E115,'NEA Backsheet'!$D$5:$CB$183,G$9,FALSE))="","",(VLOOKUP($E115,'NEA Backsheet'!$D$5:$CB$183,G$9,FALSE))),"")</f>
        <v>18331.774707890683</v>
      </c>
      <c r="H115" s="121">
        <f ca="1">IFERROR(IF((VLOOKUP($E115,'NEA Backsheet'!$D$5:$CB$183,H$9,FALSE))="","",(VLOOKUP($E115,'NEA Backsheet'!$D$5:$CB$183,H$9,FALSE))),"")</f>
        <v>18672.08080891076</v>
      </c>
      <c r="I115" s="121">
        <f ca="1">IFERROR(IF((VLOOKUP($E115,'NEA Backsheet'!$D$5:$CB$183,I$9,FALSE))="","",(VLOOKUP($E115,'NEA Backsheet'!$D$5:$CB$183,I$9,FALSE))),"")</f>
        <v>19737.456188161614</v>
      </c>
      <c r="J115" s="122">
        <f ca="1">IFERROR(IF((VLOOKUP($E115,'NEA Backsheet'!$D$5:$CB$183,J$9,FALSE))="","",(VLOOKUP($E115,'NEA Backsheet'!$D$5:$CB$183,J$9,FALSE))),"")</f>
        <v>19160.834355528877</v>
      </c>
      <c r="K115" s="120">
        <f ca="1">IFERROR(IF((VLOOKUP($E115,'NEA Backsheet'!$D$5:$CB$183,K$9,FALSE))="","",(VLOOKUP($E115,'NEA Backsheet'!$D$5:$CB$183,K$9,FALSE))),"")</f>
        <v>18993.494908677487</v>
      </c>
      <c r="L115" s="121">
        <f ca="1">IFERROR(IF((VLOOKUP($E115,'NEA Backsheet'!$D$5:$CB$183,L$9,FALSE))="","",(VLOOKUP($E115,'NEA Backsheet'!$D$5:$CB$183,L$9,FALSE))),"")</f>
        <v>19044.068016198245</v>
      </c>
      <c r="M115" s="121">
        <f ca="1">IFERROR(IF((VLOOKUP($E115,'NEA Backsheet'!$D$5:$CB$183,M$9,FALSE))="","",(VLOOKUP($E115,'NEA Backsheet'!$D$5:$CB$183,M$9,FALSE))),"")</f>
        <v>19671.958619710087</v>
      </c>
      <c r="N115" s="123">
        <f ca="1">IFERROR(IF((VLOOKUP($E115,'NEA Backsheet'!$D$5:$CB$183,N$9,FALSE))="","",(VLOOKUP($E115,'NEA Backsheet'!$D$5:$CB$183,N$9,FALSE))),"")</f>
        <v>19168.901128158966</v>
      </c>
      <c r="O115" s="173">
        <f ca="1">IFERROR(IF((VLOOKUP($E115,'NEA Backsheet'!$D$5:$CB$183,O$9,FALSE))="","",(VLOOKUP($E115,'NEA Backsheet'!$D$5:$CB$183,O$9,FALSE))),"")</f>
        <v>18867.29497243894</v>
      </c>
      <c r="P115" s="122">
        <f ca="1">IFERROR(IF((VLOOKUP($E115,'NEA Backsheet'!$D$5:$CB$183,P$9,FALSE))="","",(VLOOKUP($E115,'NEA Backsheet'!$D$5:$CB$183,P$9,FALSE))),"")</f>
        <v>18897.658000999167</v>
      </c>
      <c r="Q115" s="123">
        <f ca="1">IFERROR(IF((VLOOKUP($E115,'NEA Backsheet'!$D$5:$CB$183,Q$9,FALSE))="","",(VLOOKUP($E115,'NEA Backsheet'!$D$5:$CB$183,Q$9,FALSE))),"")</f>
        <v>20078.073724076679</v>
      </c>
      <c r="R115" s="234">
        <f ca="1">IFERROR(IF((VLOOKUP($E115,'NEA Backsheet'!$D$5:$CB$183,R$9,FALSE))="","",(VLOOKUP($E115,'NEA Backsheet'!$D$5:$CB$183,R$9,FALSE))),"")</f>
        <v>20353.445752701402</v>
      </c>
    </row>
    <row r="116" spans="1:18"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IFERROR(IF((VLOOKUP($E116,'NEA Backsheet'!$D$5:$CB$183,G$9,FALSE))="","",(VLOOKUP($E116,'NEA Backsheet'!$D$5:$CB$183,G$9,FALSE))),"")</f>
        <v>15325.955341423352</v>
      </c>
      <c r="H116" s="121">
        <f ca="1">IFERROR(IF((VLOOKUP($E116,'NEA Backsheet'!$D$5:$CB$183,H$9,FALSE))="","",(VLOOKUP($E116,'NEA Backsheet'!$D$5:$CB$183,H$9,FALSE))),"")</f>
        <v>15756.841665020651</v>
      </c>
      <c r="I116" s="121">
        <f ca="1">IFERROR(IF((VLOOKUP($E116,'NEA Backsheet'!$D$5:$CB$183,I$9,FALSE))="","",(VLOOKUP($E116,'NEA Backsheet'!$D$5:$CB$183,I$9,FALSE))),"")</f>
        <v>16808.719181350643</v>
      </c>
      <c r="J116" s="122">
        <f ca="1">IFERROR(IF((VLOOKUP($E116,'NEA Backsheet'!$D$5:$CB$183,J$9,FALSE))="","",(VLOOKUP($E116,'NEA Backsheet'!$D$5:$CB$183,J$9,FALSE))),"")</f>
        <v>17224.252241978476</v>
      </c>
      <c r="K116" s="120">
        <f ca="1">IFERROR(IF((VLOOKUP($E116,'NEA Backsheet'!$D$5:$CB$183,K$9,FALSE))="","",(VLOOKUP($E116,'NEA Backsheet'!$D$5:$CB$183,K$9,FALSE))),"")</f>
        <v>17128.985510213715</v>
      </c>
      <c r="L116" s="121">
        <f ca="1">IFERROR(IF((VLOOKUP($E116,'NEA Backsheet'!$D$5:$CB$183,L$9,FALSE))="","",(VLOOKUP($E116,'NEA Backsheet'!$D$5:$CB$183,L$9,FALSE))),"")</f>
        <v>17208.759155468128</v>
      </c>
      <c r="M116" s="121">
        <f ca="1">IFERROR(IF((VLOOKUP($E116,'NEA Backsheet'!$D$5:$CB$183,M$9,FALSE))="","",(VLOOKUP($E116,'NEA Backsheet'!$D$5:$CB$183,M$9,FALSE))),"")</f>
        <v>17248.4140210886</v>
      </c>
      <c r="N116" s="123">
        <f ca="1">IFERROR(IF((VLOOKUP($E116,'NEA Backsheet'!$D$5:$CB$183,N$9,FALSE))="","",(VLOOKUP($E116,'NEA Backsheet'!$D$5:$CB$183,N$9,FALSE))),"")</f>
        <v>17261.888583081076</v>
      </c>
      <c r="O116" s="173">
        <f ca="1">IFERROR(IF((VLOOKUP($E116,'NEA Backsheet'!$D$5:$CB$183,O$9,FALSE))="","",(VLOOKUP($E116,'NEA Backsheet'!$D$5:$CB$183,O$9,FALSE))),"")</f>
        <v>17799.300516785934</v>
      </c>
      <c r="P116" s="122">
        <f ca="1">IFERROR(IF((VLOOKUP($E116,'NEA Backsheet'!$D$5:$CB$183,P$9,FALSE))="","",(VLOOKUP($E116,'NEA Backsheet'!$D$5:$CB$183,P$9,FALSE))),"")</f>
        <v>17882.125962217429</v>
      </c>
      <c r="Q116" s="123">
        <f ca="1">IFERROR(IF((VLOOKUP($E116,'NEA Backsheet'!$D$5:$CB$183,Q$9,FALSE))="","",(VLOOKUP($E116,'NEA Backsheet'!$D$5:$CB$183,Q$9,FALSE))),"")</f>
        <v>18431.969246902714</v>
      </c>
      <c r="R116" s="234">
        <f ca="1">IFERROR(IF((VLOOKUP($E116,'NEA Backsheet'!$D$5:$CB$183,R$9,FALSE))="","",(VLOOKUP($E116,'NEA Backsheet'!$D$5:$CB$183,R$9,FALSE))),"")</f>
        <v>18378.640392248428</v>
      </c>
    </row>
    <row r="117" spans="1:18"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IFERROR(IF((VLOOKUP($E117,'NEA Backsheet'!$D$5:$CB$183,G$9,FALSE))="","",(VLOOKUP($E117,'NEA Backsheet'!$D$5:$CB$183,G$9,FALSE))),"")</f>
        <v>6910.9744051182261</v>
      </c>
      <c r="H117" s="121">
        <f ca="1">IFERROR(IF((VLOOKUP($E117,'NEA Backsheet'!$D$5:$CB$183,H$9,FALSE))="","",(VLOOKUP($E117,'NEA Backsheet'!$D$5:$CB$183,H$9,FALSE))),"")</f>
        <v>6887.806831414051</v>
      </c>
      <c r="I117" s="121">
        <f ca="1">IFERROR(IF((VLOOKUP($E117,'NEA Backsheet'!$D$5:$CB$183,I$9,FALSE))="","",(VLOOKUP($E117,'NEA Backsheet'!$D$5:$CB$183,I$9,FALSE))),"")</f>
        <v>7390.185289771247</v>
      </c>
      <c r="J117" s="122">
        <f ca="1">IFERROR(IF((VLOOKUP($E117,'NEA Backsheet'!$D$5:$CB$183,J$9,FALSE))="","",(VLOOKUP($E117,'NEA Backsheet'!$D$5:$CB$183,J$9,FALSE))),"")</f>
        <v>7234.3472533854492</v>
      </c>
      <c r="K117" s="120">
        <f ca="1">IFERROR(IF((VLOOKUP($E117,'NEA Backsheet'!$D$5:$CB$183,K$9,FALSE))="","",(VLOOKUP($E117,'NEA Backsheet'!$D$5:$CB$183,K$9,FALSE))),"")</f>
        <v>7112.1330108170741</v>
      </c>
      <c r="L117" s="121">
        <f ca="1">IFERROR(IF((VLOOKUP($E117,'NEA Backsheet'!$D$5:$CB$183,L$9,FALSE))="","",(VLOOKUP($E117,'NEA Backsheet'!$D$5:$CB$183,L$9,FALSE))),"")</f>
        <v>7062.881381151552</v>
      </c>
      <c r="M117" s="121">
        <f ca="1">IFERROR(IF((VLOOKUP($E117,'NEA Backsheet'!$D$5:$CB$183,M$9,FALSE))="","",(VLOOKUP($E117,'NEA Backsheet'!$D$5:$CB$183,M$9,FALSE))),"")</f>
        <v>7530.2213047501791</v>
      </c>
      <c r="N117" s="123">
        <f ca="1">IFERROR(IF((VLOOKUP($E117,'NEA Backsheet'!$D$5:$CB$183,N$9,FALSE))="","",(VLOOKUP($E117,'NEA Backsheet'!$D$5:$CB$183,N$9,FALSE))),"")</f>
        <v>7382.2777820006486</v>
      </c>
      <c r="O117" s="173">
        <f ca="1">IFERROR(IF((VLOOKUP($E117,'NEA Backsheet'!$D$5:$CB$183,O$9,FALSE))="","",(VLOOKUP($E117,'NEA Backsheet'!$D$5:$CB$183,O$9,FALSE))),"")</f>
        <v>6931.7443718895956</v>
      </c>
      <c r="P117" s="122">
        <f ca="1">IFERROR(IF((VLOOKUP($E117,'NEA Backsheet'!$D$5:$CB$183,P$9,FALSE))="","",(VLOOKUP($E117,'NEA Backsheet'!$D$5:$CB$183,P$9,FALSE))),"")</f>
        <v>7046.5656198321258</v>
      </c>
      <c r="Q117" s="123">
        <f ca="1">IFERROR(IF((VLOOKUP($E117,'NEA Backsheet'!$D$5:$CB$183,Q$9,FALSE))="","",(VLOOKUP($E117,'NEA Backsheet'!$D$5:$CB$183,Q$9,FALSE))),"")</f>
        <v>7710.3249967674119</v>
      </c>
      <c r="R117" s="234">
        <f ca="1">IFERROR(IF((VLOOKUP($E117,'NEA Backsheet'!$D$5:$CB$183,R$9,FALSE))="","",(VLOOKUP($E117,'NEA Backsheet'!$D$5:$CB$183,R$9,FALSE))),"")</f>
        <v>7861.4764457515257</v>
      </c>
    </row>
    <row r="118" spans="1:18"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IFERROR(IF((VLOOKUP($E118,'NEA Backsheet'!$D$5:$CB$183,G$9,FALSE))="","",(VLOOKUP($E118,'NEA Backsheet'!$D$5:$CB$183,G$9,FALSE))),"")</f>
        <v>15653.299775729536</v>
      </c>
      <c r="H118" s="121">
        <f ca="1">IFERROR(IF((VLOOKUP($E118,'NEA Backsheet'!$D$5:$CB$183,H$9,FALSE))="","",(VLOOKUP($E118,'NEA Backsheet'!$D$5:$CB$183,H$9,FALSE))),"")</f>
        <v>16103.181612403543</v>
      </c>
      <c r="I118" s="121">
        <f ca="1">IFERROR(IF((VLOOKUP($E118,'NEA Backsheet'!$D$5:$CB$183,I$9,FALSE))="","",(VLOOKUP($E118,'NEA Backsheet'!$D$5:$CB$183,I$9,FALSE))),"")</f>
        <v>17306.622834222624</v>
      </c>
      <c r="J118" s="122">
        <f ca="1">IFERROR(IF((VLOOKUP($E118,'NEA Backsheet'!$D$5:$CB$183,J$9,FALSE))="","",(VLOOKUP($E118,'NEA Backsheet'!$D$5:$CB$183,J$9,FALSE))),"")</f>
        <v>16905.147429384746</v>
      </c>
      <c r="K118" s="120">
        <f ca="1">IFERROR(IF((VLOOKUP($E118,'NEA Backsheet'!$D$5:$CB$183,K$9,FALSE))="","",(VLOOKUP($E118,'NEA Backsheet'!$D$5:$CB$183,K$9,FALSE))),"")</f>
        <v>16826.876692607213</v>
      </c>
      <c r="L118" s="121">
        <f ca="1">IFERROR(IF((VLOOKUP($E118,'NEA Backsheet'!$D$5:$CB$183,L$9,FALSE))="","",(VLOOKUP($E118,'NEA Backsheet'!$D$5:$CB$183,L$9,FALSE))),"")</f>
        <v>16511.036876106686</v>
      </c>
      <c r="M118" s="121">
        <f ca="1">IFERROR(IF((VLOOKUP($E118,'NEA Backsheet'!$D$5:$CB$183,M$9,FALSE))="","",(VLOOKUP($E118,'NEA Backsheet'!$D$5:$CB$183,M$9,FALSE))),"")</f>
        <v>17299.273311442037</v>
      </c>
      <c r="N118" s="123">
        <f ca="1">IFERROR(IF((VLOOKUP($E118,'NEA Backsheet'!$D$5:$CB$183,N$9,FALSE))="","",(VLOOKUP($E118,'NEA Backsheet'!$D$5:$CB$183,N$9,FALSE))),"")</f>
        <v>16511.160446548995</v>
      </c>
      <c r="O118" s="173">
        <f ca="1">IFERROR(IF((VLOOKUP($E118,'NEA Backsheet'!$D$5:$CB$183,O$9,FALSE))="","",(VLOOKUP($E118,'NEA Backsheet'!$D$5:$CB$183,O$9,FALSE))),"")</f>
        <v>17189.288820995651</v>
      </c>
      <c r="P118" s="122">
        <f ca="1">IFERROR(IF((VLOOKUP($E118,'NEA Backsheet'!$D$5:$CB$183,P$9,FALSE))="","",(VLOOKUP($E118,'NEA Backsheet'!$D$5:$CB$183,P$9,FALSE))),"")</f>
        <v>17421.911044134846</v>
      </c>
      <c r="Q118" s="123">
        <f ca="1">IFERROR(IF((VLOOKUP($E118,'NEA Backsheet'!$D$5:$CB$183,Q$9,FALSE))="","",(VLOOKUP($E118,'NEA Backsheet'!$D$5:$CB$183,Q$9,FALSE))),"")</f>
        <v>18155.059078554787</v>
      </c>
      <c r="R118" s="234">
        <f ca="1">IFERROR(IF((VLOOKUP($E118,'NEA Backsheet'!$D$5:$CB$183,R$9,FALSE))="","",(VLOOKUP($E118,'NEA Backsheet'!$D$5:$CB$183,R$9,FALSE))),"")</f>
        <v>18167.050761324463</v>
      </c>
    </row>
    <row r="119" spans="1:18"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IFERROR(IF((VLOOKUP($E119,'NEA Backsheet'!$D$5:$CB$183,G$9,FALSE))="","",(VLOOKUP($E119,'NEA Backsheet'!$D$5:$CB$183,G$9,FALSE))),"")</f>
        <v>7525.1122540534416</v>
      </c>
      <c r="H119" s="121">
        <f ca="1">IFERROR(IF((VLOOKUP($E119,'NEA Backsheet'!$D$5:$CB$183,H$9,FALSE))="","",(VLOOKUP($E119,'NEA Backsheet'!$D$5:$CB$183,H$9,FALSE))),"")</f>
        <v>7561.4241185020101</v>
      </c>
      <c r="I119" s="121">
        <f ca="1">IFERROR(IF((VLOOKUP($E119,'NEA Backsheet'!$D$5:$CB$183,I$9,FALSE))="","",(VLOOKUP($E119,'NEA Backsheet'!$D$5:$CB$183,I$9,FALSE))),"")</f>
        <v>7959.3382527015519</v>
      </c>
      <c r="J119" s="122">
        <f ca="1">IFERROR(IF((VLOOKUP($E119,'NEA Backsheet'!$D$5:$CB$183,J$9,FALSE))="","",(VLOOKUP($E119,'NEA Backsheet'!$D$5:$CB$183,J$9,FALSE))),"")</f>
        <v>7275.7370303011321</v>
      </c>
      <c r="K119" s="120">
        <f ca="1">IFERROR(IF((VLOOKUP($E119,'NEA Backsheet'!$D$5:$CB$183,K$9,FALSE))="","",(VLOOKUP($E119,'NEA Backsheet'!$D$5:$CB$183,K$9,FALSE))),"")</f>
        <v>7763.8883316011834</v>
      </c>
      <c r="L119" s="121">
        <f ca="1">IFERROR(IF((VLOOKUP($E119,'NEA Backsheet'!$D$5:$CB$183,L$9,FALSE))="","",(VLOOKUP($E119,'NEA Backsheet'!$D$5:$CB$183,L$9,FALSE))),"")</f>
        <v>7549.3931822556342</v>
      </c>
      <c r="M119" s="121">
        <f ca="1">IFERROR(IF((VLOOKUP($E119,'NEA Backsheet'!$D$5:$CB$183,M$9,FALSE))="","",(VLOOKUP($E119,'NEA Backsheet'!$D$5:$CB$183,M$9,FALSE))),"")</f>
        <v>7945.8733415021034</v>
      </c>
      <c r="N119" s="123">
        <f ca="1">IFERROR(IF((VLOOKUP($E119,'NEA Backsheet'!$D$5:$CB$183,N$9,FALSE))="","",(VLOOKUP($E119,'NEA Backsheet'!$D$5:$CB$183,N$9,FALSE))),"")</f>
        <v>7485.6830493624129</v>
      </c>
      <c r="O119" s="173">
        <f ca="1">IFERROR(IF((VLOOKUP($E119,'NEA Backsheet'!$D$5:$CB$183,O$9,FALSE))="","",(VLOOKUP($E119,'NEA Backsheet'!$D$5:$CB$183,O$9,FALSE))),"")</f>
        <v>7144.4117982483613</v>
      </c>
      <c r="P119" s="122">
        <f ca="1">IFERROR(IF((VLOOKUP($E119,'NEA Backsheet'!$D$5:$CB$183,P$9,FALSE))="","",(VLOOKUP($E119,'NEA Backsheet'!$D$5:$CB$183,P$9,FALSE))),"")</f>
        <v>7274.0742664858881</v>
      </c>
      <c r="Q119" s="123">
        <f ca="1">IFERROR(IF((VLOOKUP($E119,'NEA Backsheet'!$D$5:$CB$183,Q$9,FALSE))="","",(VLOOKUP($E119,'NEA Backsheet'!$D$5:$CB$183,Q$9,FALSE))),"")</f>
        <v>7545.4687873400344</v>
      </c>
      <c r="R119" s="234">
        <f ca="1">IFERROR(IF((VLOOKUP($E119,'NEA Backsheet'!$D$5:$CB$183,R$9,FALSE))="","",(VLOOKUP($E119,'NEA Backsheet'!$D$5:$CB$183,R$9,FALSE))),"")</f>
        <v>7071.4459193477805</v>
      </c>
    </row>
    <row r="120" spans="1:18"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IFERROR(IF((VLOOKUP($E120,'NEA Backsheet'!$D$5:$CB$183,G$9,FALSE))="","",(VLOOKUP($E120,'NEA Backsheet'!$D$5:$CB$183,G$9,FALSE))),"")</f>
        <v>5393.6722616184425</v>
      </c>
      <c r="H120" s="121">
        <f ca="1">IFERROR(IF((VLOOKUP($E120,'NEA Backsheet'!$D$5:$CB$183,H$9,FALSE))="","",(VLOOKUP($E120,'NEA Backsheet'!$D$5:$CB$183,H$9,FALSE))),"")</f>
        <v>5338.9427305223626</v>
      </c>
      <c r="I120" s="121">
        <f ca="1">IFERROR(IF((VLOOKUP($E120,'NEA Backsheet'!$D$5:$CB$183,I$9,FALSE))="","",(VLOOKUP($E120,'NEA Backsheet'!$D$5:$CB$183,I$9,FALSE))),"")</f>
        <v>5389.1055663827283</v>
      </c>
      <c r="J120" s="122">
        <f ca="1">IFERROR(IF((VLOOKUP($E120,'NEA Backsheet'!$D$5:$CB$183,J$9,FALSE))="","",(VLOOKUP($E120,'NEA Backsheet'!$D$5:$CB$183,J$9,FALSE))),"")</f>
        <v>5394.2408486213953</v>
      </c>
      <c r="K120" s="120">
        <f ca="1">IFERROR(IF((VLOOKUP($E120,'NEA Backsheet'!$D$5:$CB$183,K$9,FALSE))="","",(VLOOKUP($E120,'NEA Backsheet'!$D$5:$CB$183,K$9,FALSE))),"")</f>
        <v>5989.5198686489903</v>
      </c>
      <c r="L120" s="121">
        <f ca="1">IFERROR(IF((VLOOKUP($E120,'NEA Backsheet'!$D$5:$CB$183,L$9,FALSE))="","",(VLOOKUP($E120,'NEA Backsheet'!$D$5:$CB$183,L$9,FALSE))),"")</f>
        <v>6047.674328921099</v>
      </c>
      <c r="M120" s="121">
        <f ca="1">IFERROR(IF((VLOOKUP($E120,'NEA Backsheet'!$D$5:$CB$183,M$9,FALSE))="","",(VLOOKUP($E120,'NEA Backsheet'!$D$5:$CB$183,M$9,FALSE))),"")</f>
        <v>6055.7748252533875</v>
      </c>
      <c r="N120" s="123">
        <f ca="1">IFERROR(IF((VLOOKUP($E120,'NEA Backsheet'!$D$5:$CB$183,N$9,FALSE))="","",(VLOOKUP($E120,'NEA Backsheet'!$D$5:$CB$183,N$9,FALSE))),"")</f>
        <v>5924.6200378907215</v>
      </c>
      <c r="O120" s="173">
        <f ca="1">IFERROR(IF((VLOOKUP($E120,'NEA Backsheet'!$D$5:$CB$183,O$9,FALSE))="","",(VLOOKUP($E120,'NEA Backsheet'!$D$5:$CB$183,O$9,FALSE))),"")</f>
        <v>5413.5058962376534</v>
      </c>
      <c r="P120" s="122">
        <f ca="1">IFERROR(IF((VLOOKUP($E120,'NEA Backsheet'!$D$5:$CB$183,P$9,FALSE))="","",(VLOOKUP($E120,'NEA Backsheet'!$D$5:$CB$183,P$9,FALSE))),"")</f>
        <v>5337.1225752844894</v>
      </c>
      <c r="Q120" s="123">
        <f ca="1">IFERROR(IF((VLOOKUP($E120,'NEA Backsheet'!$D$5:$CB$183,Q$9,FALSE))="","",(VLOOKUP($E120,'NEA Backsheet'!$D$5:$CB$183,Q$9,FALSE))),"")</f>
        <v>5700.197707049907</v>
      </c>
      <c r="R120" s="234">
        <f ca="1">IFERROR(IF((VLOOKUP($E120,'NEA Backsheet'!$D$5:$CB$183,R$9,FALSE))="","",(VLOOKUP($E120,'NEA Backsheet'!$D$5:$CB$183,R$9,FALSE))),"")</f>
        <v>5848.7965957748929</v>
      </c>
    </row>
    <row r="121" spans="1:18"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IFERROR(IF((VLOOKUP($E121,'NEA Backsheet'!$D$5:$CB$183,G$9,FALSE))="","",(VLOOKUP($E121,'NEA Backsheet'!$D$5:$CB$183,G$9,FALSE))),"")</f>
        <v>4488.7445583156059</v>
      </c>
      <c r="H121" s="121">
        <f ca="1">IFERROR(IF((VLOOKUP($E121,'NEA Backsheet'!$D$5:$CB$183,H$9,FALSE))="","",(VLOOKUP($E121,'NEA Backsheet'!$D$5:$CB$183,H$9,FALSE))),"")</f>
        <v>4588.6270825838392</v>
      </c>
      <c r="I121" s="121">
        <f ca="1">IFERROR(IF((VLOOKUP($E121,'NEA Backsheet'!$D$5:$CB$183,I$9,FALSE))="","",(VLOOKUP($E121,'NEA Backsheet'!$D$5:$CB$183,I$9,FALSE))),"")</f>
        <v>4898.5821689065269</v>
      </c>
      <c r="J121" s="122">
        <f ca="1">IFERROR(IF((VLOOKUP($E121,'NEA Backsheet'!$D$5:$CB$183,J$9,FALSE))="","",(VLOOKUP($E121,'NEA Backsheet'!$D$5:$CB$183,J$9,FALSE))),"")</f>
        <v>4832.9179723211773</v>
      </c>
      <c r="K121" s="120">
        <f ca="1">IFERROR(IF((VLOOKUP($E121,'NEA Backsheet'!$D$5:$CB$183,K$9,FALSE))="","",(VLOOKUP($E121,'NEA Backsheet'!$D$5:$CB$183,K$9,FALSE))),"")</f>
        <v>4760.3165516234494</v>
      </c>
      <c r="L121" s="121">
        <f ca="1">IFERROR(IF((VLOOKUP($E121,'NEA Backsheet'!$D$5:$CB$183,L$9,FALSE))="","",(VLOOKUP($E121,'NEA Backsheet'!$D$5:$CB$183,L$9,FALSE))),"")</f>
        <v>4669.9665453036641</v>
      </c>
      <c r="M121" s="121">
        <f ca="1">IFERROR(IF((VLOOKUP($E121,'NEA Backsheet'!$D$5:$CB$183,M$9,FALSE))="","",(VLOOKUP($E121,'NEA Backsheet'!$D$5:$CB$183,M$9,FALSE))),"")</f>
        <v>4819.4703436156578</v>
      </c>
      <c r="N121" s="123">
        <f ca="1">IFERROR(IF((VLOOKUP($E121,'NEA Backsheet'!$D$5:$CB$183,N$9,FALSE))="","",(VLOOKUP($E121,'NEA Backsheet'!$D$5:$CB$183,N$9,FALSE))),"")</f>
        <v>4746.3098573276775</v>
      </c>
      <c r="O121" s="173">
        <f ca="1">IFERROR(IF((VLOOKUP($E121,'NEA Backsheet'!$D$5:$CB$183,O$9,FALSE))="","",(VLOOKUP($E121,'NEA Backsheet'!$D$5:$CB$183,O$9,FALSE))),"")</f>
        <v>4859.7260411339066</v>
      </c>
      <c r="P121" s="122">
        <f ca="1">IFERROR(IF((VLOOKUP($E121,'NEA Backsheet'!$D$5:$CB$183,P$9,FALSE))="","",(VLOOKUP($E121,'NEA Backsheet'!$D$5:$CB$183,P$9,FALSE))),"")</f>
        <v>4818.9908252483656</v>
      </c>
      <c r="Q121" s="123">
        <f ca="1">IFERROR(IF((VLOOKUP($E121,'NEA Backsheet'!$D$5:$CB$183,Q$9,FALSE))="","",(VLOOKUP($E121,'NEA Backsheet'!$D$5:$CB$183,Q$9,FALSE))),"")</f>
        <v>5106.8584963758303</v>
      </c>
      <c r="R121" s="234">
        <f ca="1">IFERROR(IF((VLOOKUP($E121,'NEA Backsheet'!$D$5:$CB$183,R$9,FALSE))="","",(VLOOKUP($E121,'NEA Backsheet'!$D$5:$CB$183,R$9,FALSE))),"")</f>
        <v>5221.3118291440114</v>
      </c>
    </row>
    <row r="122" spans="1:18"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IFERROR(IF((VLOOKUP($E122,'NEA Backsheet'!$D$5:$CB$183,G$9,FALSE))="","",(VLOOKUP($E122,'NEA Backsheet'!$D$5:$CB$183,G$9,FALSE))),"")</f>
        <v>6849.4779457578925</v>
      </c>
      <c r="H122" s="121">
        <f ca="1">IFERROR(IF((VLOOKUP($E122,'NEA Backsheet'!$D$5:$CB$183,H$9,FALSE))="","",(VLOOKUP($E122,'NEA Backsheet'!$D$5:$CB$183,H$9,FALSE))),"")</f>
        <v>6858.8794210517062</v>
      </c>
      <c r="I122" s="121">
        <f ca="1">IFERROR(IF((VLOOKUP($E122,'NEA Backsheet'!$D$5:$CB$183,I$9,FALSE))="","",(VLOOKUP($E122,'NEA Backsheet'!$D$5:$CB$183,I$9,FALSE))),"")</f>
        <v>7198.4683623023529</v>
      </c>
      <c r="J122" s="122">
        <f ca="1">IFERROR(IF((VLOOKUP($E122,'NEA Backsheet'!$D$5:$CB$183,J$9,FALSE))="","",(VLOOKUP($E122,'NEA Backsheet'!$D$5:$CB$183,J$9,FALSE))),"")</f>
        <v>6948.9880999489706</v>
      </c>
      <c r="K122" s="120">
        <f ca="1">IFERROR(IF((VLOOKUP($E122,'NEA Backsheet'!$D$5:$CB$183,K$9,FALSE))="","",(VLOOKUP($E122,'NEA Backsheet'!$D$5:$CB$183,K$9,FALSE))),"")</f>
        <v>7072.6710432773225</v>
      </c>
      <c r="L122" s="121">
        <f ca="1">IFERROR(IF((VLOOKUP($E122,'NEA Backsheet'!$D$5:$CB$183,L$9,FALSE))="","",(VLOOKUP($E122,'NEA Backsheet'!$D$5:$CB$183,L$9,FALSE))),"")</f>
        <v>7070.5013331122136</v>
      </c>
      <c r="M122" s="121">
        <f ca="1">IFERROR(IF((VLOOKUP($E122,'NEA Backsheet'!$D$5:$CB$183,M$9,FALSE))="","",(VLOOKUP($E122,'NEA Backsheet'!$D$5:$CB$183,M$9,FALSE))),"")</f>
        <v>7397.8790822043848</v>
      </c>
      <c r="N122" s="123">
        <f ca="1">IFERROR(IF((VLOOKUP($E122,'NEA Backsheet'!$D$5:$CB$183,N$9,FALSE))="","",(VLOOKUP($E122,'NEA Backsheet'!$D$5:$CB$183,N$9,FALSE))),"")</f>
        <v>7189.8564493252934</v>
      </c>
      <c r="O122" s="173">
        <f ca="1">IFERROR(IF((VLOOKUP($E122,'NEA Backsheet'!$D$5:$CB$183,O$9,FALSE))="","",(VLOOKUP($E122,'NEA Backsheet'!$D$5:$CB$183,O$9,FALSE))),"")</f>
        <v>8032.7378623635104</v>
      </c>
      <c r="P122" s="122">
        <f ca="1">IFERROR(IF((VLOOKUP($E122,'NEA Backsheet'!$D$5:$CB$183,P$9,FALSE))="","",(VLOOKUP($E122,'NEA Backsheet'!$D$5:$CB$183,P$9,FALSE))),"")</f>
        <v>8253.9331753472325</v>
      </c>
      <c r="Q122" s="123">
        <f ca="1">IFERROR(IF((VLOOKUP($E122,'NEA Backsheet'!$D$5:$CB$183,Q$9,FALSE))="","",(VLOOKUP($E122,'NEA Backsheet'!$D$5:$CB$183,Q$9,FALSE))),"")</f>
        <v>9382.4820166562022</v>
      </c>
      <c r="R122" s="234">
        <f ca="1">IFERROR(IF((VLOOKUP($E122,'NEA Backsheet'!$D$5:$CB$183,R$9,FALSE))="","",(VLOOKUP($E122,'NEA Backsheet'!$D$5:$CB$183,R$9,FALSE))),"")</f>
        <v>7593.6153732390421</v>
      </c>
    </row>
    <row r="123" spans="1:18"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IFERROR(IF((VLOOKUP($E123,'NEA Backsheet'!$D$5:$CB$183,G$9,FALSE))="","",(VLOOKUP($E123,'NEA Backsheet'!$D$5:$CB$183,G$9,FALSE))),"")</f>
        <v>8347.783226596126</v>
      </c>
      <c r="H123" s="121">
        <f ca="1">IFERROR(IF((VLOOKUP($E123,'NEA Backsheet'!$D$5:$CB$183,H$9,FALSE))="","",(VLOOKUP($E123,'NEA Backsheet'!$D$5:$CB$183,H$9,FALSE))),"")</f>
        <v>8323.4450840290665</v>
      </c>
      <c r="I123" s="121">
        <f ca="1">IFERROR(IF((VLOOKUP($E123,'NEA Backsheet'!$D$5:$CB$183,I$9,FALSE))="","",(VLOOKUP($E123,'NEA Backsheet'!$D$5:$CB$183,I$9,FALSE))),"")</f>
        <v>8677.1939815944806</v>
      </c>
      <c r="J123" s="122">
        <f ca="1">IFERROR(IF((VLOOKUP($E123,'NEA Backsheet'!$D$5:$CB$183,J$9,FALSE))="","",(VLOOKUP($E123,'NEA Backsheet'!$D$5:$CB$183,J$9,FALSE))),"")</f>
        <v>8578.226309223699</v>
      </c>
      <c r="K123" s="120">
        <f ca="1">IFERROR(IF((VLOOKUP($E123,'NEA Backsheet'!$D$5:$CB$183,K$9,FALSE))="","",(VLOOKUP($E123,'NEA Backsheet'!$D$5:$CB$183,K$9,FALSE))),"")</f>
        <v>8509.316689467656</v>
      </c>
      <c r="L123" s="121">
        <f ca="1">IFERROR(IF((VLOOKUP($E123,'NEA Backsheet'!$D$5:$CB$183,L$9,FALSE))="","",(VLOOKUP($E123,'NEA Backsheet'!$D$5:$CB$183,L$9,FALSE))),"")</f>
        <v>8596.4227544589685</v>
      </c>
      <c r="M123" s="121">
        <f ca="1">IFERROR(IF((VLOOKUP($E123,'NEA Backsheet'!$D$5:$CB$183,M$9,FALSE))="","",(VLOOKUP($E123,'NEA Backsheet'!$D$5:$CB$183,M$9,FALSE))),"")</f>
        <v>8857.2516271294371</v>
      </c>
      <c r="N123" s="123">
        <f ca="1">IFERROR(IF((VLOOKUP($E123,'NEA Backsheet'!$D$5:$CB$183,N$9,FALSE))="","",(VLOOKUP($E123,'NEA Backsheet'!$D$5:$CB$183,N$9,FALSE))),"")</f>
        <v>8563.2381787967424</v>
      </c>
      <c r="O123" s="173">
        <f ca="1">IFERROR(IF((VLOOKUP($E123,'NEA Backsheet'!$D$5:$CB$183,O$9,FALSE))="","",(VLOOKUP($E123,'NEA Backsheet'!$D$5:$CB$183,O$9,FALSE))),"")</f>
        <v>8504.2431247358618</v>
      </c>
      <c r="P123" s="122">
        <f ca="1">IFERROR(IF((VLOOKUP($E123,'NEA Backsheet'!$D$5:$CB$183,P$9,FALSE))="","",(VLOOKUP($E123,'NEA Backsheet'!$D$5:$CB$183,P$9,FALSE))),"")</f>
        <v>8526.6735986196836</v>
      </c>
      <c r="Q123" s="123">
        <f ca="1">IFERROR(IF((VLOOKUP($E123,'NEA Backsheet'!$D$5:$CB$183,Q$9,FALSE))="","",(VLOOKUP($E123,'NEA Backsheet'!$D$5:$CB$183,Q$9,FALSE))),"")</f>
        <v>9045.3751713567653</v>
      </c>
      <c r="R123" s="234">
        <f ca="1">IFERROR(IF((VLOOKUP($E123,'NEA Backsheet'!$D$5:$CB$183,R$9,FALSE))="","",(VLOOKUP($E123,'NEA Backsheet'!$D$5:$CB$183,R$9,FALSE))),"")</f>
        <v>9023.9404125265683</v>
      </c>
    </row>
    <row r="124" spans="1:18"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IFERROR(IF((VLOOKUP($E124,'NEA Backsheet'!$D$5:$CB$183,G$9,FALSE))="","",(VLOOKUP($E124,'NEA Backsheet'!$D$5:$CB$183,G$9,FALSE))),"")</f>
        <v>6963.5615825484856</v>
      </c>
      <c r="H124" s="121">
        <f ca="1">IFERROR(IF((VLOOKUP($E124,'NEA Backsheet'!$D$5:$CB$183,H$9,FALSE))="","",(VLOOKUP($E124,'NEA Backsheet'!$D$5:$CB$183,H$9,FALSE))),"")</f>
        <v>6859.3019815643893</v>
      </c>
      <c r="I124" s="121">
        <f ca="1">IFERROR(IF((VLOOKUP($E124,'NEA Backsheet'!$D$5:$CB$183,I$9,FALSE))="","",(VLOOKUP($E124,'NEA Backsheet'!$D$5:$CB$183,I$9,FALSE))),"")</f>
        <v>6849.6373011812966</v>
      </c>
      <c r="J124" s="122">
        <f ca="1">IFERROR(IF((VLOOKUP($E124,'NEA Backsheet'!$D$5:$CB$183,J$9,FALSE))="","",(VLOOKUP($E124,'NEA Backsheet'!$D$5:$CB$183,J$9,FALSE))),"")</f>
        <v>7397.5514380186096</v>
      </c>
      <c r="K124" s="120">
        <f ca="1">IFERROR(IF((VLOOKUP($E124,'NEA Backsheet'!$D$5:$CB$183,K$9,FALSE))="","",(VLOOKUP($E124,'NEA Backsheet'!$D$5:$CB$183,K$9,FALSE))),"")</f>
        <v>6864.6629455599868</v>
      </c>
      <c r="L124" s="121">
        <f ca="1">IFERROR(IF((VLOOKUP($E124,'NEA Backsheet'!$D$5:$CB$183,L$9,FALSE))="","",(VLOOKUP($E124,'NEA Backsheet'!$D$5:$CB$183,L$9,FALSE))),"")</f>
        <v>6939.7097593280359</v>
      </c>
      <c r="M124" s="121">
        <f ca="1">IFERROR(IF((VLOOKUP($E124,'NEA Backsheet'!$D$5:$CB$183,M$9,FALSE))="","",(VLOOKUP($E124,'NEA Backsheet'!$D$5:$CB$183,M$9,FALSE))),"")</f>
        <v>6981.1102397701088</v>
      </c>
      <c r="N124" s="123">
        <f ca="1">IFERROR(IF((VLOOKUP($E124,'NEA Backsheet'!$D$5:$CB$183,N$9,FALSE))="","",(VLOOKUP($E124,'NEA Backsheet'!$D$5:$CB$183,N$9,FALSE))),"")</f>
        <v>6829.0025796396894</v>
      </c>
      <c r="O124" s="173">
        <f ca="1">IFERROR(IF((VLOOKUP($E124,'NEA Backsheet'!$D$5:$CB$183,O$9,FALSE))="","",(VLOOKUP($E124,'NEA Backsheet'!$D$5:$CB$183,O$9,FALSE))),"")</f>
        <v>7955.9712634749121</v>
      </c>
      <c r="P124" s="122">
        <f ca="1">IFERROR(IF((VLOOKUP($E124,'NEA Backsheet'!$D$5:$CB$183,P$9,FALSE))="","",(VLOOKUP($E124,'NEA Backsheet'!$D$5:$CB$183,P$9,FALSE))),"")</f>
        <v>7906.3745933716982</v>
      </c>
      <c r="Q124" s="123">
        <f ca="1">IFERROR(IF((VLOOKUP($E124,'NEA Backsheet'!$D$5:$CB$183,Q$9,FALSE))="","",(VLOOKUP($E124,'NEA Backsheet'!$D$5:$CB$183,Q$9,FALSE))),"")</f>
        <v>8228.1060620238186</v>
      </c>
      <c r="R124" s="234">
        <f ca="1">IFERROR(IF((VLOOKUP($E124,'NEA Backsheet'!$D$5:$CB$183,R$9,FALSE))="","",(VLOOKUP($E124,'NEA Backsheet'!$D$5:$CB$183,R$9,FALSE))),"")</f>
        <v>8079.4159065146632</v>
      </c>
    </row>
    <row r="125" spans="1:18"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IFERROR(IF((VLOOKUP($E125,'NEA Backsheet'!$D$5:$CB$183,G$9,FALSE))="","",(VLOOKUP($E125,'NEA Backsheet'!$D$5:$CB$183,G$9,FALSE))),"")</f>
        <v>24039.0766273224</v>
      </c>
      <c r="H125" s="121">
        <f ca="1">IFERROR(IF((VLOOKUP($E125,'NEA Backsheet'!$D$5:$CB$183,H$9,FALSE))="","",(VLOOKUP($E125,'NEA Backsheet'!$D$5:$CB$183,H$9,FALSE))),"")</f>
        <v>23501.695254803039</v>
      </c>
      <c r="I125" s="121">
        <f ca="1">IFERROR(IF((VLOOKUP($E125,'NEA Backsheet'!$D$5:$CB$183,I$9,FALSE))="","",(VLOOKUP($E125,'NEA Backsheet'!$D$5:$CB$183,I$9,FALSE))),"")</f>
        <v>24945.472117447462</v>
      </c>
      <c r="J125" s="122">
        <f ca="1">IFERROR(IF((VLOOKUP($E125,'NEA Backsheet'!$D$5:$CB$183,J$9,FALSE))="","",(VLOOKUP($E125,'NEA Backsheet'!$D$5:$CB$183,J$9,FALSE))),"")</f>
        <v>24755.424241554145</v>
      </c>
      <c r="K125" s="120">
        <f ca="1">IFERROR(IF((VLOOKUP($E125,'NEA Backsheet'!$D$5:$CB$183,K$9,FALSE))="","",(VLOOKUP($E125,'NEA Backsheet'!$D$5:$CB$183,K$9,FALSE))),"")</f>
        <v>25134.990903908219</v>
      </c>
      <c r="L125" s="121">
        <f ca="1">IFERROR(IF((VLOOKUP($E125,'NEA Backsheet'!$D$5:$CB$183,L$9,FALSE))="","",(VLOOKUP($E125,'NEA Backsheet'!$D$5:$CB$183,L$9,FALSE))),"")</f>
        <v>25418.041160289464</v>
      </c>
      <c r="M125" s="121">
        <f ca="1">IFERROR(IF((VLOOKUP($E125,'NEA Backsheet'!$D$5:$CB$183,M$9,FALSE))="","",(VLOOKUP($E125,'NEA Backsheet'!$D$5:$CB$183,M$9,FALSE))),"")</f>
        <v>25780.512628742596</v>
      </c>
      <c r="N125" s="123">
        <f ca="1">IFERROR(IF((VLOOKUP($E125,'NEA Backsheet'!$D$5:$CB$183,N$9,FALSE))="","",(VLOOKUP($E125,'NEA Backsheet'!$D$5:$CB$183,N$9,FALSE))),"")</f>
        <v>25962.66162003878</v>
      </c>
      <c r="O125" s="173">
        <f ca="1">IFERROR(IF((VLOOKUP($E125,'NEA Backsheet'!$D$5:$CB$183,O$9,FALSE))="","",(VLOOKUP($E125,'NEA Backsheet'!$D$5:$CB$183,O$9,FALSE))),"")</f>
        <v>24717.318304994384</v>
      </c>
      <c r="P125" s="122">
        <f ca="1">IFERROR(IF((VLOOKUP($E125,'NEA Backsheet'!$D$5:$CB$183,P$9,FALSE))="","",(VLOOKUP($E125,'NEA Backsheet'!$D$5:$CB$183,P$9,FALSE))),"")</f>
        <v>24551.918302616286</v>
      </c>
      <c r="Q125" s="123">
        <f ca="1">IFERROR(IF((VLOOKUP($E125,'NEA Backsheet'!$D$5:$CB$183,Q$9,FALSE))="","",(VLOOKUP($E125,'NEA Backsheet'!$D$5:$CB$183,Q$9,FALSE))),"")</f>
        <v>25657.17110359676</v>
      </c>
      <c r="R125" s="234">
        <f ca="1">IFERROR(IF((VLOOKUP($E125,'NEA Backsheet'!$D$5:$CB$183,R$9,FALSE))="","",(VLOOKUP($E125,'NEA Backsheet'!$D$5:$CB$183,R$9,FALSE))),"")</f>
        <v>25820.357293880632</v>
      </c>
    </row>
    <row r="126" spans="1:18"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IFERROR(IF((VLOOKUP($E126,'NEA Backsheet'!$D$5:$CB$183,G$9,FALSE))="","",(VLOOKUP($E126,'NEA Backsheet'!$D$5:$CB$183,G$9,FALSE))),"")</f>
        <v>3416.8273792270429</v>
      </c>
      <c r="H126" s="121">
        <f ca="1">IFERROR(IF((VLOOKUP($E126,'NEA Backsheet'!$D$5:$CB$183,H$9,FALSE))="","",(VLOOKUP($E126,'NEA Backsheet'!$D$5:$CB$183,H$9,FALSE))),"")</f>
        <v>3642.5971747395465</v>
      </c>
      <c r="I126" s="121">
        <f ca="1">IFERROR(IF((VLOOKUP($E126,'NEA Backsheet'!$D$5:$CB$183,I$9,FALSE))="","",(VLOOKUP($E126,'NEA Backsheet'!$D$5:$CB$183,I$9,FALSE))),"")</f>
        <v>4172.9036910453087</v>
      </c>
      <c r="J126" s="122">
        <f ca="1">IFERROR(IF((VLOOKUP($E126,'NEA Backsheet'!$D$5:$CB$183,J$9,FALSE))="","",(VLOOKUP($E126,'NEA Backsheet'!$D$5:$CB$183,J$9,FALSE))),"")</f>
        <v>4203.6222843223895</v>
      </c>
      <c r="K126" s="120">
        <f ca="1">IFERROR(IF((VLOOKUP($E126,'NEA Backsheet'!$D$5:$CB$183,K$9,FALSE))="","",(VLOOKUP($E126,'NEA Backsheet'!$D$5:$CB$183,K$9,FALSE))),"")</f>
        <v>4132.6612311313438</v>
      </c>
      <c r="L126" s="121">
        <f ca="1">IFERROR(IF((VLOOKUP($E126,'NEA Backsheet'!$D$5:$CB$183,L$9,FALSE))="","",(VLOOKUP($E126,'NEA Backsheet'!$D$5:$CB$183,L$9,FALSE))),"")</f>
        <v>4176.6093426382577</v>
      </c>
      <c r="M126" s="121">
        <f ca="1">IFERROR(IF((VLOOKUP($E126,'NEA Backsheet'!$D$5:$CB$183,M$9,FALSE))="","",(VLOOKUP($E126,'NEA Backsheet'!$D$5:$CB$183,M$9,FALSE))),"")</f>
        <v>4155.6764147266367</v>
      </c>
      <c r="N126" s="123">
        <f ca="1">IFERROR(IF((VLOOKUP($E126,'NEA Backsheet'!$D$5:$CB$183,N$9,FALSE))="","",(VLOOKUP($E126,'NEA Backsheet'!$D$5:$CB$183,N$9,FALSE))),"")</f>
        <v>4116.6497836877306</v>
      </c>
      <c r="O126" s="173">
        <f ca="1">IFERROR(IF((VLOOKUP($E126,'NEA Backsheet'!$D$5:$CB$183,O$9,FALSE))="","",(VLOOKUP($E126,'NEA Backsheet'!$D$5:$CB$183,O$9,FALSE))),"")</f>
        <v>4036.1030708876278</v>
      </c>
      <c r="P126" s="122">
        <f ca="1">IFERROR(IF((VLOOKUP($E126,'NEA Backsheet'!$D$5:$CB$183,P$9,FALSE))="","",(VLOOKUP($E126,'NEA Backsheet'!$D$5:$CB$183,P$9,FALSE))),"")</f>
        <v>4355.5041612820651</v>
      </c>
      <c r="Q126" s="123">
        <f ca="1">IFERROR(IF((VLOOKUP($E126,'NEA Backsheet'!$D$5:$CB$183,Q$9,FALSE))="","",(VLOOKUP($E126,'NEA Backsheet'!$D$5:$CB$183,Q$9,FALSE))),"")</f>
        <v>4580.1489690154085</v>
      </c>
      <c r="R126" s="234">
        <f ca="1">IFERROR(IF((VLOOKUP($E126,'NEA Backsheet'!$D$5:$CB$183,R$9,FALSE))="","",(VLOOKUP($E126,'NEA Backsheet'!$D$5:$CB$183,R$9,FALSE))),"")</f>
        <v>4322.2926897280877</v>
      </c>
    </row>
    <row r="127" spans="1:18"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IFERROR(IF((VLOOKUP($E127,'NEA Backsheet'!$D$5:$CB$183,G$9,FALSE))="","",(VLOOKUP($E127,'NEA Backsheet'!$D$5:$CB$183,G$9,FALSE))),"")</f>
        <v>4453.982768252069</v>
      </c>
      <c r="H127" s="121">
        <f ca="1">IFERROR(IF((VLOOKUP($E127,'NEA Backsheet'!$D$5:$CB$183,H$9,FALSE))="","",(VLOOKUP($E127,'NEA Backsheet'!$D$5:$CB$183,H$9,FALSE))),"")</f>
        <v>4573.7977914215899</v>
      </c>
      <c r="I127" s="121">
        <f ca="1">IFERROR(IF((VLOOKUP($E127,'NEA Backsheet'!$D$5:$CB$183,I$9,FALSE))="","",(VLOOKUP($E127,'NEA Backsheet'!$D$5:$CB$183,I$9,FALSE))),"")</f>
        <v>4874.1772603011141</v>
      </c>
      <c r="J127" s="122">
        <f ca="1">IFERROR(IF((VLOOKUP($E127,'NEA Backsheet'!$D$5:$CB$183,J$9,FALSE))="","",(VLOOKUP($E127,'NEA Backsheet'!$D$5:$CB$183,J$9,FALSE))),"")</f>
        <v>4755.3146146492672</v>
      </c>
      <c r="K127" s="120">
        <f ca="1">IFERROR(IF((VLOOKUP($E127,'NEA Backsheet'!$D$5:$CB$183,K$9,FALSE))="","",(VLOOKUP($E127,'NEA Backsheet'!$D$5:$CB$183,K$9,FALSE))),"")</f>
        <v>4664.4431917859238</v>
      </c>
      <c r="L127" s="121">
        <f ca="1">IFERROR(IF((VLOOKUP($E127,'NEA Backsheet'!$D$5:$CB$183,L$9,FALSE))="","",(VLOOKUP($E127,'NEA Backsheet'!$D$5:$CB$183,L$9,FALSE))),"")</f>
        <v>4546.7314990890409</v>
      </c>
      <c r="M127" s="121">
        <f ca="1">IFERROR(IF((VLOOKUP($E127,'NEA Backsheet'!$D$5:$CB$183,M$9,FALSE))="","",(VLOOKUP($E127,'NEA Backsheet'!$D$5:$CB$183,M$9,FALSE))),"")</f>
        <v>4619.1132002238119</v>
      </c>
      <c r="N127" s="123">
        <f ca="1">IFERROR(IF((VLOOKUP($E127,'NEA Backsheet'!$D$5:$CB$183,N$9,FALSE))="","",(VLOOKUP($E127,'NEA Backsheet'!$D$5:$CB$183,N$9,FALSE))),"")</f>
        <v>4514.3574276607542</v>
      </c>
      <c r="O127" s="173">
        <f ca="1">IFERROR(IF((VLOOKUP($E127,'NEA Backsheet'!$D$5:$CB$183,O$9,FALSE))="","",(VLOOKUP($E127,'NEA Backsheet'!$D$5:$CB$183,O$9,FALSE))),"")</f>
        <v>4992.0577852657325</v>
      </c>
      <c r="P127" s="122">
        <f ca="1">IFERROR(IF((VLOOKUP($E127,'NEA Backsheet'!$D$5:$CB$183,P$9,FALSE))="","",(VLOOKUP($E127,'NEA Backsheet'!$D$5:$CB$183,P$9,FALSE))),"")</f>
        <v>5033.3018826375574</v>
      </c>
      <c r="Q127" s="123">
        <f ca="1">IFERROR(IF((VLOOKUP($E127,'NEA Backsheet'!$D$5:$CB$183,Q$9,FALSE))="","",(VLOOKUP($E127,'NEA Backsheet'!$D$5:$CB$183,Q$9,FALSE))),"")</f>
        <v>5288.7319613984519</v>
      </c>
      <c r="R127" s="234">
        <f ca="1">IFERROR(IF((VLOOKUP($E127,'NEA Backsheet'!$D$5:$CB$183,R$9,FALSE))="","",(VLOOKUP($E127,'NEA Backsheet'!$D$5:$CB$183,R$9,FALSE))),"")</f>
        <v>5062.0640132218314</v>
      </c>
    </row>
    <row r="128" spans="1:18"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IFERROR(IF((VLOOKUP($E128,'NEA Backsheet'!$D$5:$CB$183,G$9,FALSE))="","",(VLOOKUP($E128,'NEA Backsheet'!$D$5:$CB$183,G$9,FALSE))),"")</f>
        <v>5096.518900969576</v>
      </c>
      <c r="H128" s="121">
        <f ca="1">IFERROR(IF((VLOOKUP($E128,'NEA Backsheet'!$D$5:$CB$183,H$9,FALSE))="","",(VLOOKUP($E128,'NEA Backsheet'!$D$5:$CB$183,H$9,FALSE))),"")</f>
        <v>5087.0233873104435</v>
      </c>
      <c r="I128" s="121">
        <f ca="1">IFERROR(IF((VLOOKUP($E128,'NEA Backsheet'!$D$5:$CB$183,I$9,FALSE))="","",(VLOOKUP($E128,'NEA Backsheet'!$D$5:$CB$183,I$9,FALSE))),"")</f>
        <v>5393.0330294508167</v>
      </c>
      <c r="J128" s="122">
        <f ca="1">IFERROR(IF((VLOOKUP($E128,'NEA Backsheet'!$D$5:$CB$183,J$9,FALSE))="","",(VLOOKUP($E128,'NEA Backsheet'!$D$5:$CB$183,J$9,FALSE))),"")</f>
        <v>5463.4152661143999</v>
      </c>
      <c r="K128" s="120">
        <f ca="1">IFERROR(IF((VLOOKUP($E128,'NEA Backsheet'!$D$5:$CB$183,K$9,FALSE))="","",(VLOOKUP($E128,'NEA Backsheet'!$D$5:$CB$183,K$9,FALSE))),"")</f>
        <v>5226.0918985554572</v>
      </c>
      <c r="L128" s="121">
        <f ca="1">IFERROR(IF((VLOOKUP($E128,'NEA Backsheet'!$D$5:$CB$183,L$9,FALSE))="","",(VLOOKUP($E128,'NEA Backsheet'!$D$5:$CB$183,L$9,FALSE))),"")</f>
        <v>5323.9653439938193</v>
      </c>
      <c r="M128" s="121">
        <f ca="1">IFERROR(IF((VLOOKUP($E128,'NEA Backsheet'!$D$5:$CB$183,M$9,FALSE))="","",(VLOOKUP($E128,'NEA Backsheet'!$D$5:$CB$183,M$9,FALSE))),"")</f>
        <v>5417.3502004324846</v>
      </c>
      <c r="N128" s="123">
        <f ca="1">IFERROR(IF((VLOOKUP($E128,'NEA Backsheet'!$D$5:$CB$183,N$9,FALSE))="","",(VLOOKUP($E128,'NEA Backsheet'!$D$5:$CB$183,N$9,FALSE))),"")</f>
        <v>5262.1148506193904</v>
      </c>
      <c r="O128" s="173">
        <f ca="1">IFERROR(IF((VLOOKUP($E128,'NEA Backsheet'!$D$5:$CB$183,O$9,FALSE))="","",(VLOOKUP($E128,'NEA Backsheet'!$D$5:$CB$183,O$9,FALSE))),"")</f>
        <v>5490.0830105289861</v>
      </c>
      <c r="P128" s="122">
        <f ca="1">IFERROR(IF((VLOOKUP($E128,'NEA Backsheet'!$D$5:$CB$183,P$9,FALSE))="","",(VLOOKUP($E128,'NEA Backsheet'!$D$5:$CB$183,P$9,FALSE))),"")</f>
        <v>5726.4147098114554</v>
      </c>
      <c r="Q128" s="123">
        <f ca="1">IFERROR(IF((VLOOKUP($E128,'NEA Backsheet'!$D$5:$CB$183,Q$9,FALSE))="","",(VLOOKUP($E128,'NEA Backsheet'!$D$5:$CB$183,Q$9,FALSE))),"")</f>
        <v>6133.2827785122827</v>
      </c>
      <c r="R128" s="234">
        <f ca="1">IFERROR(IF((VLOOKUP($E128,'NEA Backsheet'!$D$5:$CB$183,R$9,FALSE))="","",(VLOOKUP($E128,'NEA Backsheet'!$D$5:$CB$183,R$9,FALSE))),"")</f>
        <v>6051.6204418997786</v>
      </c>
    </row>
    <row r="129" spans="1:18"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IFERROR(IF((VLOOKUP($E129,'NEA Backsheet'!$D$5:$CB$183,G$9,FALSE))="","",(VLOOKUP($E129,'NEA Backsheet'!$D$5:$CB$183,G$9,FALSE))),"")</f>
        <v>6518.8368717571411</v>
      </c>
      <c r="H129" s="121">
        <f ca="1">IFERROR(IF((VLOOKUP($E129,'NEA Backsheet'!$D$5:$CB$183,H$9,FALSE))="","",(VLOOKUP($E129,'NEA Backsheet'!$D$5:$CB$183,H$9,FALSE))),"")</f>
        <v>6522.8062769630105</v>
      </c>
      <c r="I129" s="121">
        <f ca="1">IFERROR(IF((VLOOKUP($E129,'NEA Backsheet'!$D$5:$CB$183,I$9,FALSE))="","",(VLOOKUP($E129,'NEA Backsheet'!$D$5:$CB$183,I$9,FALSE))),"")</f>
        <v>6858.5226609857773</v>
      </c>
      <c r="J129" s="122">
        <f ca="1">IFERROR(IF((VLOOKUP($E129,'NEA Backsheet'!$D$5:$CB$183,J$9,FALSE))="","",(VLOOKUP($E129,'NEA Backsheet'!$D$5:$CB$183,J$9,FALSE))),"")</f>
        <v>6998.9823136214955</v>
      </c>
      <c r="K129" s="120">
        <f ca="1">IFERROR(IF((VLOOKUP($E129,'NEA Backsheet'!$D$5:$CB$183,K$9,FALSE))="","",(VLOOKUP($E129,'NEA Backsheet'!$D$5:$CB$183,K$9,FALSE))),"")</f>
        <v>6753.2070868724913</v>
      </c>
      <c r="L129" s="121">
        <f ca="1">IFERROR(IF((VLOOKUP($E129,'NEA Backsheet'!$D$5:$CB$183,L$9,FALSE))="","",(VLOOKUP($E129,'NEA Backsheet'!$D$5:$CB$183,L$9,FALSE))),"")</f>
        <v>6890.0165574770926</v>
      </c>
      <c r="M129" s="121">
        <f ca="1">IFERROR(IF((VLOOKUP($E129,'NEA Backsheet'!$D$5:$CB$183,M$9,FALSE))="","",(VLOOKUP($E129,'NEA Backsheet'!$D$5:$CB$183,M$9,FALSE))),"")</f>
        <v>6929.6901478487289</v>
      </c>
      <c r="N129" s="123">
        <f ca="1">IFERROR(IF((VLOOKUP($E129,'NEA Backsheet'!$D$5:$CB$183,N$9,FALSE))="","",(VLOOKUP($E129,'NEA Backsheet'!$D$5:$CB$183,N$9,FALSE))),"")</f>
        <v>7094.2076823580082</v>
      </c>
      <c r="O129" s="173">
        <f ca="1">IFERROR(IF((VLOOKUP($E129,'NEA Backsheet'!$D$5:$CB$183,O$9,FALSE))="","",(VLOOKUP($E129,'NEA Backsheet'!$D$5:$CB$183,O$9,FALSE))),"")</f>
        <v>6495.5930560843663</v>
      </c>
      <c r="P129" s="122">
        <f ca="1">IFERROR(IF((VLOOKUP($E129,'NEA Backsheet'!$D$5:$CB$183,P$9,FALSE))="","",(VLOOKUP($E129,'NEA Backsheet'!$D$5:$CB$183,P$9,FALSE))),"")</f>
        <v>6862.6318248594071</v>
      </c>
      <c r="Q129" s="123">
        <f ca="1">IFERROR(IF((VLOOKUP($E129,'NEA Backsheet'!$D$5:$CB$183,Q$9,FALSE))="","",(VLOOKUP($E129,'NEA Backsheet'!$D$5:$CB$183,Q$9,FALSE))),"")</f>
        <v>7321.5178990080231</v>
      </c>
      <c r="R129" s="234">
        <f ca="1">IFERROR(IF((VLOOKUP($E129,'NEA Backsheet'!$D$5:$CB$183,R$9,FALSE))="","",(VLOOKUP($E129,'NEA Backsheet'!$D$5:$CB$183,R$9,FALSE))),"")</f>
        <v>7336.0264702372169</v>
      </c>
    </row>
    <row r="130" spans="1:18"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IFERROR(IF((VLOOKUP($E130,'NEA Backsheet'!$D$5:$CB$183,G$9,FALSE))="","",(VLOOKUP($E130,'NEA Backsheet'!$D$5:$CB$183,G$9,FALSE))),"")</f>
        <v>16542.891217095006</v>
      </c>
      <c r="H130" s="121">
        <f ca="1">IFERROR(IF((VLOOKUP($E130,'NEA Backsheet'!$D$5:$CB$183,H$9,FALSE))="","",(VLOOKUP($E130,'NEA Backsheet'!$D$5:$CB$183,H$9,FALSE))),"")</f>
        <v>16365.525434670195</v>
      </c>
      <c r="I130" s="121">
        <f ca="1">IFERROR(IF((VLOOKUP($E130,'NEA Backsheet'!$D$5:$CB$183,I$9,FALSE))="","",(VLOOKUP($E130,'NEA Backsheet'!$D$5:$CB$183,I$9,FALSE))),"")</f>
        <v>17716.634139917922</v>
      </c>
      <c r="J130" s="122">
        <f ca="1">IFERROR(IF((VLOOKUP($E130,'NEA Backsheet'!$D$5:$CB$183,J$9,FALSE))="","",(VLOOKUP($E130,'NEA Backsheet'!$D$5:$CB$183,J$9,FALSE))),"")</f>
        <v>17237.192339949605</v>
      </c>
      <c r="K130" s="120">
        <f ca="1">IFERROR(IF((VLOOKUP($E130,'NEA Backsheet'!$D$5:$CB$183,K$9,FALSE))="","",(VLOOKUP($E130,'NEA Backsheet'!$D$5:$CB$183,K$9,FALSE))),"")</f>
        <v>16861.311914600592</v>
      </c>
      <c r="L130" s="121">
        <f ca="1">IFERROR(IF((VLOOKUP($E130,'NEA Backsheet'!$D$5:$CB$183,L$9,FALSE))="","",(VLOOKUP($E130,'NEA Backsheet'!$D$5:$CB$183,L$9,FALSE))),"")</f>
        <v>16827.148148970104</v>
      </c>
      <c r="M130" s="121">
        <f ca="1">IFERROR(IF((VLOOKUP($E130,'NEA Backsheet'!$D$5:$CB$183,M$9,FALSE))="","",(VLOOKUP($E130,'NEA Backsheet'!$D$5:$CB$183,M$9,FALSE))),"")</f>
        <v>17577.503568258042</v>
      </c>
      <c r="N130" s="123">
        <f ca="1">IFERROR(IF((VLOOKUP($E130,'NEA Backsheet'!$D$5:$CB$183,N$9,FALSE))="","",(VLOOKUP($E130,'NEA Backsheet'!$D$5:$CB$183,N$9,FALSE))),"")</f>
        <v>17515.833390376545</v>
      </c>
      <c r="O130" s="173">
        <f ca="1">IFERROR(IF((VLOOKUP($E130,'NEA Backsheet'!$D$5:$CB$183,O$9,FALSE))="","",(VLOOKUP($E130,'NEA Backsheet'!$D$5:$CB$183,O$9,FALSE))),"")</f>
        <v>17302.180823499868</v>
      </c>
      <c r="P130" s="122">
        <f ca="1">IFERROR(IF((VLOOKUP($E130,'NEA Backsheet'!$D$5:$CB$183,P$9,FALSE))="","",(VLOOKUP($E130,'NEA Backsheet'!$D$5:$CB$183,P$9,FALSE))),"")</f>
        <v>16952.965605138575</v>
      </c>
      <c r="Q130" s="123">
        <f ca="1">IFERROR(IF((VLOOKUP($E130,'NEA Backsheet'!$D$5:$CB$183,Q$9,FALSE))="","",(VLOOKUP($E130,'NEA Backsheet'!$D$5:$CB$183,Q$9,FALSE))),"")</f>
        <v>18220.641960950565</v>
      </c>
      <c r="R130" s="234">
        <f ca="1">IFERROR(IF((VLOOKUP($E130,'NEA Backsheet'!$D$5:$CB$183,R$9,FALSE))="","",(VLOOKUP($E130,'NEA Backsheet'!$D$5:$CB$183,R$9,FALSE))),"")</f>
        <v>17877.716376734701</v>
      </c>
    </row>
    <row r="131" spans="1:18"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IFERROR(IF((VLOOKUP($E131,'NEA Backsheet'!$D$5:$CB$183,G$9,FALSE))="","",(VLOOKUP($E131,'NEA Backsheet'!$D$5:$CB$183,G$9,FALSE))),"")</f>
        <v>21762.414737405899</v>
      </c>
      <c r="H131" s="121">
        <f ca="1">IFERROR(IF((VLOOKUP($E131,'NEA Backsheet'!$D$5:$CB$183,H$9,FALSE))="","",(VLOOKUP($E131,'NEA Backsheet'!$D$5:$CB$183,H$9,FALSE))),"")</f>
        <v>21028.846218014758</v>
      </c>
      <c r="I131" s="121">
        <f ca="1">IFERROR(IF((VLOOKUP($E131,'NEA Backsheet'!$D$5:$CB$183,I$9,FALSE))="","",(VLOOKUP($E131,'NEA Backsheet'!$D$5:$CB$183,I$9,FALSE))),"")</f>
        <v>21526.355035952889</v>
      </c>
      <c r="J131" s="122">
        <f ca="1">IFERROR(IF((VLOOKUP($E131,'NEA Backsheet'!$D$5:$CB$183,J$9,FALSE))="","",(VLOOKUP($E131,'NEA Backsheet'!$D$5:$CB$183,J$9,FALSE))),"")</f>
        <v>20802.102490829438</v>
      </c>
      <c r="K131" s="120">
        <f ca="1">IFERROR(IF((VLOOKUP($E131,'NEA Backsheet'!$D$5:$CB$183,K$9,FALSE))="","",(VLOOKUP($E131,'NEA Backsheet'!$D$5:$CB$183,K$9,FALSE))),"")</f>
        <v>22241.719382192456</v>
      </c>
      <c r="L131" s="121">
        <f ca="1">IFERROR(IF((VLOOKUP($E131,'NEA Backsheet'!$D$5:$CB$183,L$9,FALSE))="","",(VLOOKUP($E131,'NEA Backsheet'!$D$5:$CB$183,L$9,FALSE))),"")</f>
        <v>21824.809905671886</v>
      </c>
      <c r="M131" s="121">
        <f ca="1">IFERROR(IF((VLOOKUP($E131,'NEA Backsheet'!$D$5:$CB$183,M$9,FALSE))="","",(VLOOKUP($E131,'NEA Backsheet'!$D$5:$CB$183,M$9,FALSE))),"")</f>
        <v>22892.680248015902</v>
      </c>
      <c r="N131" s="123">
        <f ca="1">IFERROR(IF((VLOOKUP($E131,'NEA Backsheet'!$D$5:$CB$183,N$9,FALSE))="","",(VLOOKUP($E131,'NEA Backsheet'!$D$5:$CB$183,N$9,FALSE))),"")</f>
        <v>23095.915915632602</v>
      </c>
      <c r="O131" s="173">
        <f ca="1">IFERROR(IF((VLOOKUP($E131,'NEA Backsheet'!$D$5:$CB$183,O$9,FALSE))="","",(VLOOKUP($E131,'NEA Backsheet'!$D$5:$CB$183,O$9,FALSE))),"")</f>
        <v>21735.586586341306</v>
      </c>
      <c r="P131" s="122">
        <f ca="1">IFERROR(IF((VLOOKUP($E131,'NEA Backsheet'!$D$5:$CB$183,P$9,FALSE))="","",(VLOOKUP($E131,'NEA Backsheet'!$D$5:$CB$183,P$9,FALSE))),"")</f>
        <v>22376.403663713405</v>
      </c>
      <c r="Q131" s="123">
        <f ca="1">IFERROR(IF((VLOOKUP($E131,'NEA Backsheet'!$D$5:$CB$183,Q$9,FALSE))="","",(VLOOKUP($E131,'NEA Backsheet'!$D$5:$CB$183,Q$9,FALSE))),"")</f>
        <v>24123.785181969826</v>
      </c>
      <c r="R131" s="234">
        <f ca="1">IFERROR(IF((VLOOKUP($E131,'NEA Backsheet'!$D$5:$CB$183,R$9,FALSE))="","",(VLOOKUP($E131,'NEA Backsheet'!$D$5:$CB$183,R$9,FALSE))),"")</f>
        <v>23305.332741327868</v>
      </c>
    </row>
    <row r="132" spans="1:18"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IFERROR(IF((VLOOKUP($E132,'NEA Backsheet'!$D$5:$CB$183,G$9,FALSE))="","",(VLOOKUP($E132,'NEA Backsheet'!$D$5:$CB$183,G$9,FALSE))),"")</f>
        <v>9815.8736910100852</v>
      </c>
      <c r="H132" s="121">
        <f ca="1">IFERROR(IF((VLOOKUP($E132,'NEA Backsheet'!$D$5:$CB$183,H$9,FALSE))="","",(VLOOKUP($E132,'NEA Backsheet'!$D$5:$CB$183,H$9,FALSE))),"")</f>
        <v>9907.6165409342957</v>
      </c>
      <c r="I132" s="121">
        <f ca="1">IFERROR(IF((VLOOKUP($E132,'NEA Backsheet'!$D$5:$CB$183,I$9,FALSE))="","",(VLOOKUP($E132,'NEA Backsheet'!$D$5:$CB$183,I$9,FALSE))),"")</f>
        <v>10337.679383221062</v>
      </c>
      <c r="J132" s="122">
        <f ca="1">IFERROR(IF((VLOOKUP($E132,'NEA Backsheet'!$D$5:$CB$183,J$9,FALSE))="","",(VLOOKUP($E132,'NEA Backsheet'!$D$5:$CB$183,J$9,FALSE))),"")</f>
        <v>10453.768689888668</v>
      </c>
      <c r="K132" s="120">
        <f ca="1">IFERROR(IF((VLOOKUP($E132,'NEA Backsheet'!$D$5:$CB$183,K$9,FALSE))="","",(VLOOKUP($E132,'NEA Backsheet'!$D$5:$CB$183,K$9,FALSE))),"")</f>
        <v>10198.087476740564</v>
      </c>
      <c r="L132" s="121">
        <f ca="1">IFERROR(IF((VLOOKUP($E132,'NEA Backsheet'!$D$5:$CB$183,L$9,FALSE))="","",(VLOOKUP($E132,'NEA Backsheet'!$D$5:$CB$183,L$9,FALSE))),"")</f>
        <v>10512.761614595514</v>
      </c>
      <c r="M132" s="121">
        <f ca="1">IFERROR(IF((VLOOKUP($E132,'NEA Backsheet'!$D$5:$CB$183,M$9,FALSE))="","",(VLOOKUP($E132,'NEA Backsheet'!$D$5:$CB$183,M$9,FALSE))),"")</f>
        <v>10356.206430425178</v>
      </c>
      <c r="N132" s="123">
        <f ca="1">IFERROR(IF((VLOOKUP($E132,'NEA Backsheet'!$D$5:$CB$183,N$9,FALSE))="","",(VLOOKUP($E132,'NEA Backsheet'!$D$5:$CB$183,N$9,FALSE))),"")</f>
        <v>10164.058627387674</v>
      </c>
      <c r="O132" s="173">
        <f ca="1">IFERROR(IF((VLOOKUP($E132,'NEA Backsheet'!$D$5:$CB$183,O$9,FALSE))="","",(VLOOKUP($E132,'NEA Backsheet'!$D$5:$CB$183,O$9,FALSE))),"")</f>
        <v>10075.39951283094</v>
      </c>
      <c r="P132" s="122">
        <f ca="1">IFERROR(IF((VLOOKUP($E132,'NEA Backsheet'!$D$5:$CB$183,P$9,FALSE))="","",(VLOOKUP($E132,'NEA Backsheet'!$D$5:$CB$183,P$9,FALSE))),"")</f>
        <v>10242.39679540919</v>
      </c>
      <c r="Q132" s="123">
        <f ca="1">IFERROR(IF((VLOOKUP($E132,'NEA Backsheet'!$D$5:$CB$183,Q$9,FALSE))="","",(VLOOKUP($E132,'NEA Backsheet'!$D$5:$CB$183,Q$9,FALSE))),"")</f>
        <v>10970.04071604212</v>
      </c>
      <c r="R132" s="234">
        <f ca="1">IFERROR(IF((VLOOKUP($E132,'NEA Backsheet'!$D$5:$CB$183,R$9,FALSE))="","",(VLOOKUP($E132,'NEA Backsheet'!$D$5:$CB$183,R$9,FALSE))),"")</f>
        <v>11349.337701032404</v>
      </c>
    </row>
    <row r="133" spans="1:18"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IFERROR(IF((VLOOKUP($E133,'NEA Backsheet'!$D$5:$CB$183,G$9,FALSE))="","",(VLOOKUP($E133,'NEA Backsheet'!$D$5:$CB$183,G$9,FALSE))),"")</f>
        <v>7324.3270863998569</v>
      </c>
      <c r="H133" s="121">
        <f ca="1">IFERROR(IF((VLOOKUP($E133,'NEA Backsheet'!$D$5:$CB$183,H$9,FALSE))="","",(VLOOKUP($E133,'NEA Backsheet'!$D$5:$CB$183,H$9,FALSE))),"")</f>
        <v>7261.0232938722102</v>
      </c>
      <c r="I133" s="121">
        <f ca="1">IFERROR(IF((VLOOKUP($E133,'NEA Backsheet'!$D$5:$CB$183,I$9,FALSE))="","",(VLOOKUP($E133,'NEA Backsheet'!$D$5:$CB$183,I$9,FALSE))),"")</f>
        <v>7640.6241379364437</v>
      </c>
      <c r="J133" s="122">
        <f ca="1">IFERROR(IF((VLOOKUP($E133,'NEA Backsheet'!$D$5:$CB$183,J$9,FALSE))="","",(VLOOKUP($E133,'NEA Backsheet'!$D$5:$CB$183,J$9,FALSE))),"")</f>
        <v>7941.0658656278983</v>
      </c>
      <c r="K133" s="120">
        <f ca="1">IFERROR(IF((VLOOKUP($E133,'NEA Backsheet'!$D$5:$CB$183,K$9,FALSE))="","",(VLOOKUP($E133,'NEA Backsheet'!$D$5:$CB$183,K$9,FALSE))),"")</f>
        <v>7403.6979024263292</v>
      </c>
      <c r="L133" s="121">
        <f ca="1">IFERROR(IF((VLOOKUP($E133,'NEA Backsheet'!$D$5:$CB$183,L$9,FALSE))="","",(VLOOKUP($E133,'NEA Backsheet'!$D$5:$CB$183,L$9,FALSE))),"")</f>
        <v>7485.1630214154957</v>
      </c>
      <c r="M133" s="121">
        <f ca="1">IFERROR(IF((VLOOKUP($E133,'NEA Backsheet'!$D$5:$CB$183,M$9,FALSE))="","",(VLOOKUP($E133,'NEA Backsheet'!$D$5:$CB$183,M$9,FALSE))),"")</f>
        <v>7484.2297948848754</v>
      </c>
      <c r="N133" s="123">
        <f ca="1">IFERROR(IF((VLOOKUP($E133,'NEA Backsheet'!$D$5:$CB$183,N$9,FALSE))="","",(VLOOKUP($E133,'NEA Backsheet'!$D$5:$CB$183,N$9,FALSE))),"")</f>
        <v>7323.2505176383529</v>
      </c>
      <c r="O133" s="173">
        <f ca="1">IFERROR(IF((VLOOKUP($E133,'NEA Backsheet'!$D$5:$CB$183,O$9,FALSE))="","",(VLOOKUP($E133,'NEA Backsheet'!$D$5:$CB$183,O$9,FALSE))),"")</f>
        <v>7880.5007225276477</v>
      </c>
      <c r="P133" s="122">
        <f ca="1">IFERROR(IF((VLOOKUP($E133,'NEA Backsheet'!$D$5:$CB$183,P$9,FALSE))="","",(VLOOKUP($E133,'NEA Backsheet'!$D$5:$CB$183,P$9,FALSE))),"")</f>
        <v>7969.7307028946052</v>
      </c>
      <c r="Q133" s="123">
        <f ca="1">IFERROR(IF((VLOOKUP($E133,'NEA Backsheet'!$D$5:$CB$183,Q$9,FALSE))="","",(VLOOKUP($E133,'NEA Backsheet'!$D$5:$CB$183,Q$9,FALSE))),"")</f>
        <v>8206.8215695355175</v>
      </c>
      <c r="R133" s="234">
        <f ca="1">IFERROR(IF((VLOOKUP($E133,'NEA Backsheet'!$D$5:$CB$183,R$9,FALSE))="","",(VLOOKUP($E133,'NEA Backsheet'!$D$5:$CB$183,R$9,FALSE))),"")</f>
        <v>8451.8006282128099</v>
      </c>
    </row>
    <row r="134" spans="1:18"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IFERROR(IF((VLOOKUP($E134,'NEA Backsheet'!$D$5:$CB$183,G$9,FALSE))="","",(VLOOKUP($E134,'NEA Backsheet'!$D$5:$CB$183,G$9,FALSE))),"")</f>
        <v>21051.957516263396</v>
      </c>
      <c r="H134" s="121">
        <f ca="1">IFERROR(IF((VLOOKUP($E134,'NEA Backsheet'!$D$5:$CB$183,H$9,FALSE))="","",(VLOOKUP($E134,'NEA Backsheet'!$D$5:$CB$183,H$9,FALSE))),"")</f>
        <v>20743.787020464122</v>
      </c>
      <c r="I134" s="121">
        <f ca="1">IFERROR(IF((VLOOKUP($E134,'NEA Backsheet'!$D$5:$CB$183,I$9,FALSE))="","",(VLOOKUP($E134,'NEA Backsheet'!$D$5:$CB$183,I$9,FALSE))),"")</f>
        <v>21196.186848428522</v>
      </c>
      <c r="J134" s="122">
        <f ca="1">IFERROR(IF((VLOOKUP($E134,'NEA Backsheet'!$D$5:$CB$183,J$9,FALSE))="","",(VLOOKUP($E134,'NEA Backsheet'!$D$5:$CB$183,J$9,FALSE))),"")</f>
        <v>21816.583995068504</v>
      </c>
      <c r="K134" s="120">
        <f ca="1">IFERROR(IF((VLOOKUP($E134,'NEA Backsheet'!$D$5:$CB$183,K$9,FALSE))="","",(VLOOKUP($E134,'NEA Backsheet'!$D$5:$CB$183,K$9,FALSE))),"")</f>
        <v>20733.982802792802</v>
      </c>
      <c r="L134" s="121">
        <f ca="1">IFERROR(IF((VLOOKUP($E134,'NEA Backsheet'!$D$5:$CB$183,L$9,FALSE))="","",(VLOOKUP($E134,'NEA Backsheet'!$D$5:$CB$183,L$9,FALSE))),"")</f>
        <v>20738.697284486592</v>
      </c>
      <c r="M134" s="121">
        <f ca="1">IFERROR(IF((VLOOKUP($E134,'NEA Backsheet'!$D$5:$CB$183,M$9,FALSE))="","",(VLOOKUP($E134,'NEA Backsheet'!$D$5:$CB$183,M$9,FALSE))),"")</f>
        <v>21459.393156426249</v>
      </c>
      <c r="N134" s="123">
        <f ca="1">IFERROR(IF((VLOOKUP($E134,'NEA Backsheet'!$D$5:$CB$183,N$9,FALSE))="","",(VLOOKUP($E134,'NEA Backsheet'!$D$5:$CB$183,N$9,FALSE))),"")</f>
        <v>21550.976224002388</v>
      </c>
      <c r="O134" s="173">
        <f ca="1">IFERROR(IF((VLOOKUP($E134,'NEA Backsheet'!$D$5:$CB$183,O$9,FALSE))="","",(VLOOKUP($E134,'NEA Backsheet'!$D$5:$CB$183,O$9,FALSE))),"")</f>
        <v>22069.193195522148</v>
      </c>
      <c r="P134" s="122">
        <f ca="1">IFERROR(IF((VLOOKUP($E134,'NEA Backsheet'!$D$5:$CB$183,P$9,FALSE))="","",(VLOOKUP($E134,'NEA Backsheet'!$D$5:$CB$183,P$9,FALSE))),"")</f>
        <v>22162.875999358905</v>
      </c>
      <c r="Q134" s="123">
        <f ca="1">IFERROR(IF((VLOOKUP($E134,'NEA Backsheet'!$D$5:$CB$183,Q$9,FALSE))="","",(VLOOKUP($E134,'NEA Backsheet'!$D$5:$CB$183,Q$9,FALSE))),"")</f>
        <v>23377.970163692797</v>
      </c>
      <c r="R134" s="234">
        <f ca="1">IFERROR(IF((VLOOKUP($E134,'NEA Backsheet'!$D$5:$CB$183,R$9,FALSE))="","",(VLOOKUP($E134,'NEA Backsheet'!$D$5:$CB$183,R$9,FALSE))),"")</f>
        <v>23920.850054491151</v>
      </c>
    </row>
    <row r="135" spans="1:18"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IFERROR(IF((VLOOKUP($E135,'NEA Backsheet'!$D$5:$CB$183,G$9,FALSE))="","",(VLOOKUP($E135,'NEA Backsheet'!$D$5:$CB$183,G$9,FALSE))),"")</f>
        <v>7560.3334176302087</v>
      </c>
      <c r="H135" s="121">
        <f ca="1">IFERROR(IF((VLOOKUP($E135,'NEA Backsheet'!$D$5:$CB$183,H$9,FALSE))="","",(VLOOKUP($E135,'NEA Backsheet'!$D$5:$CB$183,H$9,FALSE))),"")</f>
        <v>7768.0286716648734</v>
      </c>
      <c r="I135" s="121">
        <f ca="1">IFERROR(IF((VLOOKUP($E135,'NEA Backsheet'!$D$5:$CB$183,I$9,FALSE))="","",(VLOOKUP($E135,'NEA Backsheet'!$D$5:$CB$183,I$9,FALSE))),"")</f>
        <v>8843.7431719741035</v>
      </c>
      <c r="J135" s="122">
        <f ca="1">IFERROR(IF((VLOOKUP($E135,'NEA Backsheet'!$D$5:$CB$183,J$9,FALSE))="","",(VLOOKUP($E135,'NEA Backsheet'!$D$5:$CB$183,J$9,FALSE))),"")</f>
        <v>8371.4558503340959</v>
      </c>
      <c r="K135" s="120">
        <f ca="1">IFERROR(IF((VLOOKUP($E135,'NEA Backsheet'!$D$5:$CB$183,K$9,FALSE))="","",(VLOOKUP($E135,'NEA Backsheet'!$D$5:$CB$183,K$9,FALSE))),"")</f>
        <v>7946.1059155757393</v>
      </c>
      <c r="L135" s="121">
        <f ca="1">IFERROR(IF((VLOOKUP($E135,'NEA Backsheet'!$D$5:$CB$183,L$9,FALSE))="","",(VLOOKUP($E135,'NEA Backsheet'!$D$5:$CB$183,L$9,FALSE))),"")</f>
        <v>7734.8531269235264</v>
      </c>
      <c r="M135" s="121">
        <f ca="1">IFERROR(IF((VLOOKUP($E135,'NEA Backsheet'!$D$5:$CB$183,M$9,FALSE))="","",(VLOOKUP($E135,'NEA Backsheet'!$D$5:$CB$183,M$9,FALSE))),"")</f>
        <v>8382.0468467055471</v>
      </c>
      <c r="N135" s="123">
        <f ca="1">IFERROR(IF((VLOOKUP($E135,'NEA Backsheet'!$D$5:$CB$183,N$9,FALSE))="","",(VLOOKUP($E135,'NEA Backsheet'!$D$5:$CB$183,N$9,FALSE))),"")</f>
        <v>8198.0958925585001</v>
      </c>
      <c r="O135" s="173">
        <f ca="1">IFERROR(IF((VLOOKUP($E135,'NEA Backsheet'!$D$5:$CB$183,O$9,FALSE))="","",(VLOOKUP($E135,'NEA Backsheet'!$D$5:$CB$183,O$9,FALSE))),"")</f>
        <v>8969.1165027359239</v>
      </c>
      <c r="P135" s="122">
        <f ca="1">IFERROR(IF((VLOOKUP($E135,'NEA Backsheet'!$D$5:$CB$183,P$9,FALSE))="","",(VLOOKUP($E135,'NEA Backsheet'!$D$5:$CB$183,P$9,FALSE))),"")</f>
        <v>8468.7215335063702</v>
      </c>
      <c r="Q135" s="123">
        <f ca="1">IFERROR(IF((VLOOKUP($E135,'NEA Backsheet'!$D$5:$CB$183,Q$9,FALSE))="","",(VLOOKUP($E135,'NEA Backsheet'!$D$5:$CB$183,Q$9,FALSE))),"")</f>
        <v>9248.732532183838</v>
      </c>
      <c r="R135" s="234">
        <f ca="1">IFERROR(IF((VLOOKUP($E135,'NEA Backsheet'!$D$5:$CB$183,R$9,FALSE))="","",(VLOOKUP($E135,'NEA Backsheet'!$D$5:$CB$183,R$9,FALSE))),"")</f>
        <v>8951.9828885466832</v>
      </c>
    </row>
    <row r="136" spans="1:18"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IFERROR(IF((VLOOKUP($E136,'NEA Backsheet'!$D$5:$CB$183,G$9,FALSE))="","",(VLOOKUP($E136,'NEA Backsheet'!$D$5:$CB$183,G$9,FALSE))),"")</f>
        <v>16113.258871280408</v>
      </c>
      <c r="H136" s="121">
        <f ca="1">IFERROR(IF((VLOOKUP($E136,'NEA Backsheet'!$D$5:$CB$183,H$9,FALSE))="","",(VLOOKUP($E136,'NEA Backsheet'!$D$5:$CB$183,H$9,FALSE))),"")</f>
        <v>16029.708181129477</v>
      </c>
      <c r="I136" s="121">
        <f ca="1">IFERROR(IF((VLOOKUP($E136,'NEA Backsheet'!$D$5:$CB$183,I$9,FALSE))="","",(VLOOKUP($E136,'NEA Backsheet'!$D$5:$CB$183,I$9,FALSE))),"")</f>
        <v>16622.883492343906</v>
      </c>
      <c r="J136" s="122">
        <f ca="1">IFERROR(IF((VLOOKUP($E136,'NEA Backsheet'!$D$5:$CB$183,J$9,FALSE))="","",(VLOOKUP($E136,'NEA Backsheet'!$D$5:$CB$183,J$9,FALSE))),"")</f>
        <v>16554.239080456009</v>
      </c>
      <c r="K136" s="120">
        <f ca="1">IFERROR(IF((VLOOKUP($E136,'NEA Backsheet'!$D$5:$CB$183,K$9,FALSE))="","",(VLOOKUP($E136,'NEA Backsheet'!$D$5:$CB$183,K$9,FALSE))),"")</f>
        <v>15616.061579798603</v>
      </c>
      <c r="L136" s="121">
        <f ca="1">IFERROR(IF((VLOOKUP($E136,'NEA Backsheet'!$D$5:$CB$183,L$9,FALSE))="","",(VLOOKUP($E136,'NEA Backsheet'!$D$5:$CB$183,L$9,FALSE))),"")</f>
        <v>15574.520996663847</v>
      </c>
      <c r="M136" s="121">
        <f ca="1">IFERROR(IF((VLOOKUP($E136,'NEA Backsheet'!$D$5:$CB$183,M$9,FALSE))="","",(VLOOKUP($E136,'NEA Backsheet'!$D$5:$CB$183,M$9,FALSE))),"")</f>
        <v>16175.595487749342</v>
      </c>
      <c r="N136" s="123">
        <f ca="1">IFERROR(IF((VLOOKUP($E136,'NEA Backsheet'!$D$5:$CB$183,N$9,FALSE))="","",(VLOOKUP($E136,'NEA Backsheet'!$D$5:$CB$183,N$9,FALSE))),"")</f>
        <v>15848.916615065602</v>
      </c>
      <c r="O136" s="173">
        <f ca="1">IFERROR(IF((VLOOKUP($E136,'NEA Backsheet'!$D$5:$CB$183,O$9,FALSE))="","",(VLOOKUP($E136,'NEA Backsheet'!$D$5:$CB$183,O$9,FALSE))),"")</f>
        <v>16948.634817354017</v>
      </c>
      <c r="P136" s="122">
        <f ca="1">IFERROR(IF((VLOOKUP($E136,'NEA Backsheet'!$D$5:$CB$183,P$9,FALSE))="","",(VLOOKUP($E136,'NEA Backsheet'!$D$5:$CB$183,P$9,FALSE))),"")</f>
        <v>16663.289281324262</v>
      </c>
      <c r="Q136" s="123">
        <f ca="1">IFERROR(IF((VLOOKUP($E136,'NEA Backsheet'!$D$5:$CB$183,Q$9,FALSE))="","",(VLOOKUP($E136,'NEA Backsheet'!$D$5:$CB$183,Q$9,FALSE))),"")</f>
        <v>17993.69332016704</v>
      </c>
      <c r="R136" s="234">
        <f ca="1">IFERROR(IF((VLOOKUP($E136,'NEA Backsheet'!$D$5:$CB$183,R$9,FALSE))="","",(VLOOKUP($E136,'NEA Backsheet'!$D$5:$CB$183,R$9,FALSE))),"")</f>
        <v>17938.230507485274</v>
      </c>
    </row>
    <row r="137" spans="1:18"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IFERROR(IF((VLOOKUP($E137,'NEA Backsheet'!$D$5:$CB$183,G$9,FALSE))="","",(VLOOKUP($E137,'NEA Backsheet'!$D$5:$CB$183,G$9,FALSE))),"")</f>
        <v>5164.4773233927126</v>
      </c>
      <c r="H137" s="121">
        <f ca="1">IFERROR(IF((VLOOKUP($E137,'NEA Backsheet'!$D$5:$CB$183,H$9,FALSE))="","",(VLOOKUP($E137,'NEA Backsheet'!$D$5:$CB$183,H$9,FALSE))),"")</f>
        <v>4985.9647420999572</v>
      </c>
      <c r="I137" s="121">
        <f ca="1">IFERROR(IF((VLOOKUP($E137,'NEA Backsheet'!$D$5:$CB$183,I$9,FALSE))="","",(VLOOKUP($E137,'NEA Backsheet'!$D$5:$CB$183,I$9,FALSE))),"")</f>
        <v>5209.7081104711569</v>
      </c>
      <c r="J137" s="122">
        <f ca="1">IFERROR(IF((VLOOKUP($E137,'NEA Backsheet'!$D$5:$CB$183,J$9,FALSE))="","",(VLOOKUP($E137,'NEA Backsheet'!$D$5:$CB$183,J$9,FALSE))),"")</f>
        <v>5123.662438547366</v>
      </c>
      <c r="K137" s="120">
        <f ca="1">IFERROR(IF((VLOOKUP($E137,'NEA Backsheet'!$D$5:$CB$183,K$9,FALSE))="","",(VLOOKUP($E137,'NEA Backsheet'!$D$5:$CB$183,K$9,FALSE))),"")</f>
        <v>5251.3356766416846</v>
      </c>
      <c r="L137" s="121">
        <f ca="1">IFERROR(IF((VLOOKUP($E137,'NEA Backsheet'!$D$5:$CB$183,L$9,FALSE))="","",(VLOOKUP($E137,'NEA Backsheet'!$D$5:$CB$183,L$9,FALSE))),"")</f>
        <v>5245.1367157978193</v>
      </c>
      <c r="M137" s="121">
        <f ca="1">IFERROR(IF((VLOOKUP($E137,'NEA Backsheet'!$D$5:$CB$183,M$9,FALSE))="","",(VLOOKUP($E137,'NEA Backsheet'!$D$5:$CB$183,M$9,FALSE))),"")</f>
        <v>5464.8706548140217</v>
      </c>
      <c r="N137" s="123">
        <f ca="1">IFERROR(IF((VLOOKUP($E137,'NEA Backsheet'!$D$5:$CB$183,N$9,FALSE))="","",(VLOOKUP($E137,'NEA Backsheet'!$D$5:$CB$183,N$9,FALSE))),"")</f>
        <v>5351.9001685939302</v>
      </c>
      <c r="O137" s="173">
        <f ca="1">IFERROR(IF((VLOOKUP($E137,'NEA Backsheet'!$D$5:$CB$183,O$9,FALSE))="","",(VLOOKUP($E137,'NEA Backsheet'!$D$5:$CB$183,O$9,FALSE))),"")</f>
        <v>5256.4363399873173</v>
      </c>
      <c r="P137" s="122">
        <f ca="1">IFERROR(IF((VLOOKUP($E137,'NEA Backsheet'!$D$5:$CB$183,P$9,FALSE))="","",(VLOOKUP($E137,'NEA Backsheet'!$D$5:$CB$183,P$9,FALSE))),"")</f>
        <v>5220.6592915607089</v>
      </c>
      <c r="Q137" s="123">
        <f ca="1">IFERROR(IF((VLOOKUP($E137,'NEA Backsheet'!$D$5:$CB$183,Q$9,FALSE))="","",(VLOOKUP($E137,'NEA Backsheet'!$D$5:$CB$183,Q$9,FALSE))),"")</f>
        <v>5548.4071188242424</v>
      </c>
      <c r="R137" s="234">
        <f ca="1">IFERROR(IF((VLOOKUP($E137,'NEA Backsheet'!$D$5:$CB$183,R$9,FALSE))="","",(VLOOKUP($E137,'NEA Backsheet'!$D$5:$CB$183,R$9,FALSE))),"")</f>
        <v>5409.609106733571</v>
      </c>
    </row>
    <row r="138" spans="1:18"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IFERROR(IF((VLOOKUP($E138,'NEA Backsheet'!$D$5:$CB$183,G$9,FALSE))="","",(VLOOKUP($E138,'NEA Backsheet'!$D$5:$CB$183,G$9,FALSE))),"")</f>
        <v>6612.4708379571084</v>
      </c>
      <c r="H138" s="121">
        <f ca="1">IFERROR(IF((VLOOKUP($E138,'NEA Backsheet'!$D$5:$CB$183,H$9,FALSE))="","",(VLOOKUP($E138,'NEA Backsheet'!$D$5:$CB$183,H$9,FALSE))),"")</f>
        <v>6518.9118428862676</v>
      </c>
      <c r="I138" s="121">
        <f ca="1">IFERROR(IF((VLOOKUP($E138,'NEA Backsheet'!$D$5:$CB$183,I$9,FALSE))="","",(VLOOKUP($E138,'NEA Backsheet'!$D$5:$CB$183,I$9,FALSE))),"")</f>
        <v>7034.3579834318316</v>
      </c>
      <c r="J138" s="122">
        <f ca="1">IFERROR(IF((VLOOKUP($E138,'NEA Backsheet'!$D$5:$CB$183,J$9,FALSE))="","",(VLOOKUP($E138,'NEA Backsheet'!$D$5:$CB$183,J$9,FALSE))),"")</f>
        <v>6849.8549962579691</v>
      </c>
      <c r="K138" s="120">
        <f ca="1">IFERROR(IF((VLOOKUP($E138,'NEA Backsheet'!$D$5:$CB$183,K$9,FALSE))="","",(VLOOKUP($E138,'NEA Backsheet'!$D$5:$CB$183,K$9,FALSE))),"")</f>
        <v>6894.0194908255708</v>
      </c>
      <c r="L138" s="121">
        <f ca="1">IFERROR(IF((VLOOKUP($E138,'NEA Backsheet'!$D$5:$CB$183,L$9,FALSE))="","",(VLOOKUP($E138,'NEA Backsheet'!$D$5:$CB$183,L$9,FALSE))),"")</f>
        <v>6842.5910991251394</v>
      </c>
      <c r="M138" s="121">
        <f ca="1">IFERROR(IF((VLOOKUP($E138,'NEA Backsheet'!$D$5:$CB$183,M$9,FALSE))="","",(VLOOKUP($E138,'NEA Backsheet'!$D$5:$CB$183,M$9,FALSE))),"")</f>
        <v>7240.3621061188678</v>
      </c>
      <c r="N138" s="123">
        <f ca="1">IFERROR(IF((VLOOKUP($E138,'NEA Backsheet'!$D$5:$CB$183,N$9,FALSE))="","",(VLOOKUP($E138,'NEA Backsheet'!$D$5:$CB$183,N$9,FALSE))),"")</f>
        <v>7187.1903791065579</v>
      </c>
      <c r="O138" s="173">
        <f ca="1">IFERROR(IF((VLOOKUP($E138,'NEA Backsheet'!$D$5:$CB$183,O$9,FALSE))="","",(VLOOKUP($E138,'NEA Backsheet'!$D$5:$CB$183,O$9,FALSE))),"")</f>
        <v>6800.4604957547299</v>
      </c>
      <c r="P138" s="122">
        <f ca="1">IFERROR(IF((VLOOKUP($E138,'NEA Backsheet'!$D$5:$CB$183,P$9,FALSE))="","",(VLOOKUP($E138,'NEA Backsheet'!$D$5:$CB$183,P$9,FALSE))),"")</f>
        <v>6540.4129783994431</v>
      </c>
      <c r="Q138" s="123">
        <f ca="1">IFERROR(IF((VLOOKUP($E138,'NEA Backsheet'!$D$5:$CB$183,Q$9,FALSE))="","",(VLOOKUP($E138,'NEA Backsheet'!$D$5:$CB$183,Q$9,FALSE))),"")</f>
        <v>7188.3526026478103</v>
      </c>
      <c r="R138" s="234">
        <f ca="1">IFERROR(IF((VLOOKUP($E138,'NEA Backsheet'!$D$5:$CB$183,R$9,FALSE))="","",(VLOOKUP($E138,'NEA Backsheet'!$D$5:$CB$183,R$9,FALSE))),"")</f>
        <v>6942.2517677875567</v>
      </c>
    </row>
    <row r="139" spans="1:18"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IFERROR(IF((VLOOKUP($E139,'NEA Backsheet'!$D$5:$CB$183,G$9,FALSE))="","",(VLOOKUP($E139,'NEA Backsheet'!$D$5:$CB$183,G$9,FALSE))),"")</f>
        <v>4733.176687787949</v>
      </c>
      <c r="H139" s="121">
        <f ca="1">IFERROR(IF((VLOOKUP($E139,'NEA Backsheet'!$D$5:$CB$183,H$9,FALSE))="","",(VLOOKUP($E139,'NEA Backsheet'!$D$5:$CB$183,H$9,FALSE))),"")</f>
        <v>4696.6318134577014</v>
      </c>
      <c r="I139" s="121">
        <f ca="1">IFERROR(IF((VLOOKUP($E139,'NEA Backsheet'!$D$5:$CB$183,I$9,FALSE))="","",(VLOOKUP($E139,'NEA Backsheet'!$D$5:$CB$183,I$9,FALSE))),"")</f>
        <v>4889.9968613405508</v>
      </c>
      <c r="J139" s="122">
        <f ca="1">IFERROR(IF((VLOOKUP($E139,'NEA Backsheet'!$D$5:$CB$183,J$9,FALSE))="","",(VLOOKUP($E139,'NEA Backsheet'!$D$5:$CB$183,J$9,FALSE))),"")</f>
        <v>4710.6822861344644</v>
      </c>
      <c r="K139" s="120">
        <f ca="1">IFERROR(IF((VLOOKUP($E139,'NEA Backsheet'!$D$5:$CB$183,K$9,FALSE))="","",(VLOOKUP($E139,'NEA Backsheet'!$D$5:$CB$183,K$9,FALSE))),"")</f>
        <v>4785.4684592011236</v>
      </c>
      <c r="L139" s="121">
        <f ca="1">IFERROR(IF((VLOOKUP($E139,'NEA Backsheet'!$D$5:$CB$183,L$9,FALSE))="","",(VLOOKUP($E139,'NEA Backsheet'!$D$5:$CB$183,L$9,FALSE))),"")</f>
        <v>4837.9316081016314</v>
      </c>
      <c r="M139" s="121">
        <f ca="1">IFERROR(IF((VLOOKUP($E139,'NEA Backsheet'!$D$5:$CB$183,M$9,FALSE))="","",(VLOOKUP($E139,'NEA Backsheet'!$D$5:$CB$183,M$9,FALSE))),"")</f>
        <v>4837.9316081016314</v>
      </c>
      <c r="N139" s="123">
        <f ca="1">IFERROR(IF((VLOOKUP($E139,'NEA Backsheet'!$D$5:$CB$183,N$9,FALSE))="","",(VLOOKUP($E139,'NEA Backsheet'!$D$5:$CB$183,N$9,FALSE))),"")</f>
        <v>4733.0028716167599</v>
      </c>
      <c r="O139" s="173">
        <f ca="1">IFERROR(IF((VLOOKUP($E139,'NEA Backsheet'!$D$5:$CB$183,O$9,FALSE))="","",(VLOOKUP($E139,'NEA Backsheet'!$D$5:$CB$183,O$9,FALSE))),"")</f>
        <v>5264.3180552996864</v>
      </c>
      <c r="P139" s="122">
        <f ca="1">IFERROR(IF((VLOOKUP($E139,'NEA Backsheet'!$D$5:$CB$183,P$9,FALSE))="","",(VLOOKUP($E139,'NEA Backsheet'!$D$5:$CB$183,P$9,FALSE))),"")</f>
        <v>5075.2848259951952</v>
      </c>
      <c r="Q139" s="123">
        <f ca="1">IFERROR(IF((VLOOKUP($E139,'NEA Backsheet'!$D$5:$CB$183,Q$9,FALSE))="","",(VLOOKUP($E139,'NEA Backsheet'!$D$5:$CB$183,Q$9,FALSE))),"")</f>
        <v>5351.5632291656266</v>
      </c>
      <c r="R139" s="234">
        <f ca="1">IFERROR(IF((VLOOKUP($E139,'NEA Backsheet'!$D$5:$CB$183,R$9,FALSE))="","",(VLOOKUP($E139,'NEA Backsheet'!$D$5:$CB$183,R$9,FALSE))),"")</f>
        <v>5396.8605995305461</v>
      </c>
    </row>
    <row r="140" spans="1:18"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IFERROR(IF((VLOOKUP($E140,'NEA Backsheet'!$D$5:$CB$183,G$9,FALSE))="","",(VLOOKUP($E140,'NEA Backsheet'!$D$5:$CB$183,G$9,FALSE))),"")</f>
        <v>4007.8227543783005</v>
      </c>
      <c r="H140" s="121">
        <f ca="1">IFERROR(IF((VLOOKUP($E140,'NEA Backsheet'!$D$5:$CB$183,H$9,FALSE))="","",(VLOOKUP($E140,'NEA Backsheet'!$D$5:$CB$183,H$9,FALSE))),"")</f>
        <v>3896.6412837573798</v>
      </c>
      <c r="I140" s="121">
        <f ca="1">IFERROR(IF((VLOOKUP($E140,'NEA Backsheet'!$D$5:$CB$183,I$9,FALSE))="","",(VLOOKUP($E140,'NEA Backsheet'!$D$5:$CB$183,I$9,FALSE))),"")</f>
        <v>4066.6311935342433</v>
      </c>
      <c r="J140" s="122">
        <f ca="1">IFERROR(IF((VLOOKUP($E140,'NEA Backsheet'!$D$5:$CB$183,J$9,FALSE))="","",(VLOOKUP($E140,'NEA Backsheet'!$D$5:$CB$183,J$9,FALSE))),"")</f>
        <v>4035.7223632408295</v>
      </c>
      <c r="K140" s="120">
        <f ca="1">IFERROR(IF((VLOOKUP($E140,'NEA Backsheet'!$D$5:$CB$183,K$9,FALSE))="","",(VLOOKUP($E140,'NEA Backsheet'!$D$5:$CB$183,K$9,FALSE))),"")</f>
        <v>3960.2857160101066</v>
      </c>
      <c r="L140" s="121">
        <f ca="1">IFERROR(IF((VLOOKUP($E140,'NEA Backsheet'!$D$5:$CB$183,L$9,FALSE))="","",(VLOOKUP($E140,'NEA Backsheet'!$D$5:$CB$183,L$9,FALSE))),"")</f>
        <v>4000.1807126307303</v>
      </c>
      <c r="M140" s="121">
        <f ca="1">IFERROR(IF((VLOOKUP($E140,'NEA Backsheet'!$D$5:$CB$183,M$9,FALSE))="","",(VLOOKUP($E140,'NEA Backsheet'!$D$5:$CB$183,M$9,FALSE))),"")</f>
        <v>4149.681204960827</v>
      </c>
      <c r="N140" s="123">
        <f ca="1">IFERROR(IF((VLOOKUP($E140,'NEA Backsheet'!$D$5:$CB$183,N$9,FALSE))="","",(VLOOKUP($E140,'NEA Backsheet'!$D$5:$CB$183,N$9,FALSE))),"")</f>
        <v>4029.9834927309607</v>
      </c>
      <c r="O140" s="173">
        <f ca="1">IFERROR(IF((VLOOKUP($E140,'NEA Backsheet'!$D$5:$CB$183,O$9,FALSE))="","",(VLOOKUP($E140,'NEA Backsheet'!$D$5:$CB$183,O$9,FALSE))),"")</f>
        <v>4011.5768162096911</v>
      </c>
      <c r="P140" s="122">
        <f ca="1">IFERROR(IF((VLOOKUP($E140,'NEA Backsheet'!$D$5:$CB$183,P$9,FALSE))="","",(VLOOKUP($E140,'NEA Backsheet'!$D$5:$CB$183,P$9,FALSE))),"")</f>
        <v>3983.5472340050615</v>
      </c>
      <c r="Q140" s="123">
        <f ca="1">IFERROR(IF((VLOOKUP($E140,'NEA Backsheet'!$D$5:$CB$183,Q$9,FALSE))="","",(VLOOKUP($E140,'NEA Backsheet'!$D$5:$CB$183,Q$9,FALSE))),"")</f>
        <v>4277.1035498827996</v>
      </c>
      <c r="R140" s="234">
        <f ca="1">IFERROR(IF((VLOOKUP($E140,'NEA Backsheet'!$D$5:$CB$183,R$9,FALSE))="","",(VLOOKUP($E140,'NEA Backsheet'!$D$5:$CB$183,R$9,FALSE))),"")</f>
        <v>4363.6636970041145</v>
      </c>
    </row>
    <row r="141" spans="1:18"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IFERROR(IF((VLOOKUP($E141,'NEA Backsheet'!$D$5:$CB$183,G$9,FALSE))="","",(VLOOKUP($E141,'NEA Backsheet'!$D$5:$CB$183,G$9,FALSE))),"")</f>
        <v>6310.7088019887215</v>
      </c>
      <c r="H141" s="121">
        <f ca="1">IFERROR(IF((VLOOKUP($E141,'NEA Backsheet'!$D$5:$CB$183,H$9,FALSE))="","",(VLOOKUP($E141,'NEA Backsheet'!$D$5:$CB$183,H$9,FALSE))),"")</f>
        <v>6486.6974301784885</v>
      </c>
      <c r="I141" s="121">
        <f ca="1">IFERROR(IF((VLOOKUP($E141,'NEA Backsheet'!$D$5:$CB$183,I$9,FALSE))="","",(VLOOKUP($E141,'NEA Backsheet'!$D$5:$CB$183,I$9,FALSE))),"")</f>
        <v>6806.6925824255841</v>
      </c>
      <c r="J141" s="122">
        <f ca="1">IFERROR(IF((VLOOKUP($E141,'NEA Backsheet'!$D$5:$CB$183,J$9,FALSE))="","",(VLOOKUP($E141,'NEA Backsheet'!$D$5:$CB$183,J$9,FALSE))),"")</f>
        <v>6872.4583430153789</v>
      </c>
      <c r="K141" s="120">
        <f ca="1">IFERROR(IF((VLOOKUP($E141,'NEA Backsheet'!$D$5:$CB$183,K$9,FALSE))="","",(VLOOKUP($E141,'NEA Backsheet'!$D$5:$CB$183,K$9,FALSE))),"")</f>
        <v>6735.3460621930426</v>
      </c>
      <c r="L141" s="121">
        <f ca="1">IFERROR(IF((VLOOKUP($E141,'NEA Backsheet'!$D$5:$CB$183,L$9,FALSE))="","",(VLOOKUP($E141,'NEA Backsheet'!$D$5:$CB$183,L$9,FALSE))),"")</f>
        <v>6810.2397494254219</v>
      </c>
      <c r="M141" s="121">
        <f ca="1">IFERROR(IF((VLOOKUP($E141,'NEA Backsheet'!$D$5:$CB$183,M$9,FALSE))="","",(VLOOKUP($E141,'NEA Backsheet'!$D$5:$CB$183,M$9,FALSE))),"")</f>
        <v>6826.2093377690599</v>
      </c>
      <c r="N141" s="123">
        <f ca="1">IFERROR(IF((VLOOKUP($E141,'NEA Backsheet'!$D$5:$CB$183,N$9,FALSE))="","",(VLOOKUP($E141,'NEA Backsheet'!$D$5:$CB$183,N$9,FALSE))),"")</f>
        <v>6683.2996428612933</v>
      </c>
      <c r="O141" s="173">
        <f ca="1">IFERROR(IF((VLOOKUP($E141,'NEA Backsheet'!$D$5:$CB$183,O$9,FALSE))="","",(VLOOKUP($E141,'NEA Backsheet'!$D$5:$CB$183,O$9,FALSE))),"")</f>
        <v>7073.0506737516171</v>
      </c>
      <c r="P141" s="122">
        <f ca="1">IFERROR(IF((VLOOKUP($E141,'NEA Backsheet'!$D$5:$CB$183,P$9,FALSE))="","",(VLOOKUP($E141,'NEA Backsheet'!$D$5:$CB$183,P$9,FALSE))),"")</f>
        <v>6826.0595023620263</v>
      </c>
      <c r="Q141" s="123">
        <f ca="1">IFERROR(IF((VLOOKUP($E141,'NEA Backsheet'!$D$5:$CB$183,Q$9,FALSE))="","",(VLOOKUP($E141,'NEA Backsheet'!$D$5:$CB$183,Q$9,FALSE))),"")</f>
        <v>7205.4616084822464</v>
      </c>
      <c r="R141" s="234">
        <f ca="1">IFERROR(IF((VLOOKUP($E141,'NEA Backsheet'!$D$5:$CB$183,R$9,FALSE))="","",(VLOOKUP($E141,'NEA Backsheet'!$D$5:$CB$183,R$9,FALSE))),"")</f>
        <v>6985.4129624049274</v>
      </c>
    </row>
    <row r="142" spans="1:18"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0">
        <f ca="1">IFERROR(IF((VLOOKUP($E142,'NEA Backsheet'!$D$5:$CB$183,G$9,FALSE))="","",(VLOOKUP($E142,'NEA Backsheet'!$D$5:$CB$183,G$9,FALSE))),"")</f>
        <v>4081.990341081741</v>
      </c>
      <c r="H142" s="121">
        <f ca="1">IFERROR(IF((VLOOKUP($E142,'NEA Backsheet'!$D$5:$CB$183,H$9,FALSE))="","",(VLOOKUP($E142,'NEA Backsheet'!$D$5:$CB$183,H$9,FALSE))),"")</f>
        <v>4173.4133479531283</v>
      </c>
      <c r="I142" s="121">
        <f ca="1">IFERROR(IF((VLOOKUP($E142,'NEA Backsheet'!$D$5:$CB$183,I$9,FALSE))="","",(VLOOKUP($E142,'NEA Backsheet'!$D$5:$CB$183,I$9,FALSE))),"")</f>
        <v>4455.3967746996814</v>
      </c>
      <c r="J142" s="122">
        <f ca="1">IFERROR(IF((VLOOKUP($E142,'NEA Backsheet'!$D$5:$CB$183,J$9,FALSE))="","",(VLOOKUP($E142,'NEA Backsheet'!$D$5:$CB$183,J$9,FALSE))),"")</f>
        <v>4394.6916889008953</v>
      </c>
      <c r="K142" s="120">
        <f ca="1">IFERROR(IF((VLOOKUP($E142,'NEA Backsheet'!$D$5:$CB$183,K$9,FALSE))="","",(VLOOKUP($E142,'NEA Backsheet'!$D$5:$CB$183,K$9,FALSE))),"")</f>
        <v>4328.3685929709873</v>
      </c>
      <c r="L142" s="121">
        <f ca="1">IFERROR(IF((VLOOKUP($E142,'NEA Backsheet'!$D$5:$CB$183,L$9,FALSE))="","",(VLOOKUP($E142,'NEA Backsheet'!$D$5:$CB$183,L$9,FALSE))),"")</f>
        <v>4247.7452274439129</v>
      </c>
      <c r="M142" s="121">
        <f ca="1">IFERROR(IF((VLOOKUP($E142,'NEA Backsheet'!$D$5:$CB$183,M$9,FALSE))="","",(VLOOKUP($E142,'NEA Backsheet'!$D$5:$CB$183,M$9,FALSE))),"")</f>
        <v>4382.6112301447902</v>
      </c>
      <c r="N142" s="123">
        <f ca="1">IFERROR(IF((VLOOKUP($E142,'NEA Backsheet'!$D$5:$CB$183,N$9,FALSE))="","",(VLOOKUP($E142,'NEA Backsheet'!$D$5:$CB$183,N$9,FALSE))),"")</f>
        <v>4315.7506444367355</v>
      </c>
      <c r="O142" s="173">
        <f ca="1">IFERROR(IF((VLOOKUP($E142,'NEA Backsheet'!$D$5:$CB$183,O$9,FALSE))="","",(VLOOKUP($E142,'NEA Backsheet'!$D$5:$CB$183,O$9,FALSE))),"")</f>
        <v>4417.4008264126223</v>
      </c>
      <c r="P142" s="122">
        <f ca="1">IFERROR(IF((VLOOKUP($E142,'NEA Backsheet'!$D$5:$CB$183,P$9,FALSE))="","",(VLOOKUP($E142,'NEA Backsheet'!$D$5:$CB$183,P$9,FALSE))),"")</f>
        <v>4379.9777837329038</v>
      </c>
      <c r="Q142" s="123">
        <f ca="1">IFERROR(IF((VLOOKUP($E142,'NEA Backsheet'!$D$5:$CB$183,Q$9,FALSE))="","",(VLOOKUP($E142,'NEA Backsheet'!$D$5:$CB$183,Q$9,FALSE))),"")</f>
        <v>4643.2217585676917</v>
      </c>
      <c r="R142" s="234">
        <f ca="1">IFERROR(IF((VLOOKUP($E142,'NEA Backsheet'!$D$5:$CB$183,R$9,FALSE))="","",(VLOOKUP($E142,'NEA Backsheet'!$D$5:$CB$183,R$9,FALSE))),"")</f>
        <v>4744.2077579632341</v>
      </c>
    </row>
    <row r="143" spans="1:18"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IFERROR(IF((VLOOKUP($E143,'NEA Backsheet'!$D$5:$CB$183,G$9,FALSE))="","",(VLOOKUP($E143,'NEA Backsheet'!$D$5:$CB$183,G$9,FALSE))),"")</f>
        <v>4566.8541312382922</v>
      </c>
      <c r="H143" s="121">
        <f ca="1">IFERROR(IF((VLOOKUP($E143,'NEA Backsheet'!$D$5:$CB$183,H$9,FALSE))="","",(VLOOKUP($E143,'NEA Backsheet'!$D$5:$CB$183,H$9,FALSE))),"")</f>
        <v>4515.6737406479397</v>
      </c>
      <c r="I143" s="121">
        <f ca="1">IFERROR(IF((VLOOKUP($E143,'NEA Backsheet'!$D$5:$CB$183,I$9,FALSE))="","",(VLOOKUP($E143,'NEA Backsheet'!$D$5:$CB$183,I$9,FALSE))),"")</f>
        <v>4670.0333784928753</v>
      </c>
      <c r="J143" s="122">
        <f ca="1">IFERROR(IF((VLOOKUP($E143,'NEA Backsheet'!$D$5:$CB$183,J$9,FALSE))="","",(VLOOKUP($E143,'NEA Backsheet'!$D$5:$CB$183,J$9,FALSE))),"")</f>
        <v>4564.5140007797436</v>
      </c>
      <c r="K143" s="120">
        <f ca="1">IFERROR(IF((VLOOKUP($E143,'NEA Backsheet'!$D$5:$CB$183,K$9,FALSE))="","",(VLOOKUP($E143,'NEA Backsheet'!$D$5:$CB$183,K$9,FALSE))),"")</f>
        <v>4715.6891313728902</v>
      </c>
      <c r="L143" s="121">
        <f ca="1">IFERROR(IF((VLOOKUP($E143,'NEA Backsheet'!$D$5:$CB$183,L$9,FALSE))="","",(VLOOKUP($E143,'NEA Backsheet'!$D$5:$CB$183,L$9,FALSE))),"")</f>
        <v>4751.8199573457823</v>
      </c>
      <c r="M143" s="121">
        <f ca="1">IFERROR(IF((VLOOKUP($E143,'NEA Backsheet'!$D$5:$CB$183,M$9,FALSE))="","",(VLOOKUP($E143,'NEA Backsheet'!$D$5:$CB$183,M$9,FALSE))),"")</f>
        <v>4781.6953366362104</v>
      </c>
      <c r="N143" s="123">
        <f ca="1">IFERROR(IF((VLOOKUP($E143,'NEA Backsheet'!$D$5:$CB$183,N$9,FALSE))="","",(VLOOKUP($E143,'NEA Backsheet'!$D$5:$CB$183,N$9,FALSE))),"")</f>
        <v>4673.6997412657556</v>
      </c>
      <c r="O143" s="173">
        <f ca="1">IFERROR(IF((VLOOKUP($E143,'NEA Backsheet'!$D$5:$CB$183,O$9,FALSE))="","",(VLOOKUP($E143,'NEA Backsheet'!$D$5:$CB$183,O$9,FALSE))),"")</f>
        <v>4666.5790284694549</v>
      </c>
      <c r="P143" s="122">
        <f ca="1">IFERROR(IF((VLOOKUP($E143,'NEA Backsheet'!$D$5:$CB$183,P$9,FALSE))="","",(VLOOKUP($E143,'NEA Backsheet'!$D$5:$CB$183,P$9,FALSE))),"")</f>
        <v>4709.7939398445542</v>
      </c>
      <c r="Q143" s="123">
        <f ca="1">IFERROR(IF((VLOOKUP($E143,'NEA Backsheet'!$D$5:$CB$183,Q$9,FALSE))="","",(VLOOKUP($E143,'NEA Backsheet'!$D$5:$CB$183,Q$9,FALSE))),"")</f>
        <v>4916.6435581711758</v>
      </c>
      <c r="R143" s="234">
        <f ca="1">IFERROR(IF((VLOOKUP($E143,'NEA Backsheet'!$D$5:$CB$183,R$9,FALSE))="","",(VLOOKUP($E143,'NEA Backsheet'!$D$5:$CB$183,R$9,FALSE))),"")</f>
        <v>4919.358749763689</v>
      </c>
    </row>
    <row r="144" spans="1:18"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IFERROR(IF((VLOOKUP($E144,'NEA Backsheet'!$D$5:$CB$183,G$9,FALSE))="","",(VLOOKUP($E144,'NEA Backsheet'!$D$5:$CB$183,G$9,FALSE))),"")</f>
        <v>7064.0288602073424</v>
      </c>
      <c r="H144" s="121">
        <f ca="1">IFERROR(IF((VLOOKUP($E144,'NEA Backsheet'!$D$5:$CB$183,H$9,FALSE))="","",(VLOOKUP($E144,'NEA Backsheet'!$D$5:$CB$183,H$9,FALSE))),"")</f>
        <v>7310.2376426626834</v>
      </c>
      <c r="I144" s="121">
        <f ca="1">IFERROR(IF((VLOOKUP($E144,'NEA Backsheet'!$D$5:$CB$183,I$9,FALSE))="","",(VLOOKUP($E144,'NEA Backsheet'!$D$5:$CB$183,I$9,FALSE))),"")</f>
        <v>7926.3519384320625</v>
      </c>
      <c r="J144" s="122">
        <f ca="1">IFERROR(IF((VLOOKUP($E144,'NEA Backsheet'!$D$5:$CB$183,J$9,FALSE))="","",(VLOOKUP($E144,'NEA Backsheet'!$D$5:$CB$183,J$9,FALSE))),"")</f>
        <v>7569.4269293800044</v>
      </c>
      <c r="K144" s="120">
        <f ca="1">IFERROR(IF((VLOOKUP($E144,'NEA Backsheet'!$D$5:$CB$183,K$9,FALSE))="","",(VLOOKUP($E144,'NEA Backsheet'!$D$5:$CB$183,K$9,FALSE))),"")</f>
        <v>7763.5285262853067</v>
      </c>
      <c r="L144" s="121">
        <f ca="1">IFERROR(IF((VLOOKUP($E144,'NEA Backsheet'!$D$5:$CB$183,L$9,FALSE))="","",(VLOOKUP($E144,'NEA Backsheet'!$D$5:$CB$183,L$9,FALSE))),"")</f>
        <v>7405.8811256293984</v>
      </c>
      <c r="M144" s="121">
        <f ca="1">IFERROR(IF((VLOOKUP($E144,'NEA Backsheet'!$D$5:$CB$183,M$9,FALSE))="","",(VLOOKUP($E144,'NEA Backsheet'!$D$5:$CB$183,M$9,FALSE))),"")</f>
        <v>7238.7393326672354</v>
      </c>
      <c r="N144" s="123">
        <f ca="1">IFERROR(IF((VLOOKUP($E144,'NEA Backsheet'!$D$5:$CB$183,N$9,FALSE))="","",(VLOOKUP($E144,'NEA Backsheet'!$D$5:$CB$183,N$9,FALSE))),"")</f>
        <v>6815.1539718623153</v>
      </c>
      <c r="O144" s="173">
        <f ca="1">IFERROR(IF((VLOOKUP($E144,'NEA Backsheet'!$D$5:$CB$183,O$9,FALSE))="","",(VLOOKUP($E144,'NEA Backsheet'!$D$5:$CB$183,O$9,FALSE))),"")</f>
        <v>7672.5223591331978</v>
      </c>
      <c r="P144" s="122">
        <f ca="1">IFERROR(IF((VLOOKUP($E144,'NEA Backsheet'!$D$5:$CB$183,P$9,FALSE))="","",(VLOOKUP($E144,'NEA Backsheet'!$D$5:$CB$183,P$9,FALSE))),"")</f>
        <v>7382.2193024999342</v>
      </c>
      <c r="Q144" s="123">
        <f ca="1">IFERROR(IF((VLOOKUP($E144,'NEA Backsheet'!$D$5:$CB$183,Q$9,FALSE))="","",(VLOOKUP($E144,'NEA Backsheet'!$D$5:$CB$183,Q$9,FALSE))),"")</f>
        <v>8050.2185281849061</v>
      </c>
      <c r="R144" s="234">
        <f ca="1">IFERROR(IF((VLOOKUP($E144,'NEA Backsheet'!$D$5:$CB$183,R$9,FALSE))="","",(VLOOKUP($E144,'NEA Backsheet'!$D$5:$CB$183,R$9,FALSE))),"")</f>
        <v>8123.4674188605386</v>
      </c>
    </row>
    <row r="145" spans="1:18"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IFERROR(IF((VLOOKUP($E145,'NEA Backsheet'!$D$5:$CB$183,G$9,FALSE))="","",(VLOOKUP($E145,'NEA Backsheet'!$D$5:$CB$183,G$9,FALSE))),"")</f>
        <v>7397.8232037064354</v>
      </c>
      <c r="H145" s="121">
        <f ca="1">IFERROR(IF((VLOOKUP($E145,'NEA Backsheet'!$D$5:$CB$183,H$9,FALSE))="","",(VLOOKUP($E145,'NEA Backsheet'!$D$5:$CB$183,H$9,FALSE))),"")</f>
        <v>7138.3519201958516</v>
      </c>
      <c r="I145" s="121">
        <f ca="1">IFERROR(IF((VLOOKUP($E145,'NEA Backsheet'!$D$5:$CB$183,I$9,FALSE))="","",(VLOOKUP($E145,'NEA Backsheet'!$D$5:$CB$183,I$9,FALSE))),"")</f>
        <v>7010.5539145150178</v>
      </c>
      <c r="J145" s="122">
        <f ca="1">IFERROR(IF((VLOOKUP($E145,'NEA Backsheet'!$D$5:$CB$183,J$9,FALSE))="","",(VLOOKUP($E145,'NEA Backsheet'!$D$5:$CB$183,J$9,FALSE))),"")</f>
        <v>7338.6780607750961</v>
      </c>
      <c r="K145" s="120">
        <f ca="1">IFERROR(IF((VLOOKUP($E145,'NEA Backsheet'!$D$5:$CB$183,K$9,FALSE))="","",(VLOOKUP($E145,'NEA Backsheet'!$D$5:$CB$183,K$9,FALSE))),"")</f>
        <v>9816.5117538804443</v>
      </c>
      <c r="L145" s="121">
        <f ca="1">IFERROR(IF((VLOOKUP($E145,'NEA Backsheet'!$D$5:$CB$183,L$9,FALSE))="","",(VLOOKUP($E145,'NEA Backsheet'!$D$5:$CB$183,L$9,FALSE))),"")</f>
        <v>9827.801414505986</v>
      </c>
      <c r="M145" s="121">
        <f ca="1">IFERROR(IF((VLOOKUP($E145,'NEA Backsheet'!$D$5:$CB$183,M$9,FALSE))="","",(VLOOKUP($E145,'NEA Backsheet'!$D$5:$CB$183,M$9,FALSE))),"")</f>
        <v>9288.8226903671748</v>
      </c>
      <c r="N145" s="123">
        <f ca="1">IFERROR(IF((VLOOKUP($E145,'NEA Backsheet'!$D$5:$CB$183,N$9,FALSE))="","",(VLOOKUP($E145,'NEA Backsheet'!$D$5:$CB$183,N$9,FALSE))),"")</f>
        <v>9279.1027646837865</v>
      </c>
      <c r="O145" s="173">
        <f ca="1">IFERROR(IF((VLOOKUP($E145,'NEA Backsheet'!$D$5:$CB$183,O$9,FALSE))="","",(VLOOKUP($E145,'NEA Backsheet'!$D$5:$CB$183,O$9,FALSE))),"")</f>
        <v>7307.625088327577</v>
      </c>
      <c r="P145" s="122">
        <f ca="1">IFERROR(IF((VLOOKUP($E145,'NEA Backsheet'!$D$5:$CB$183,P$9,FALSE))="","",(VLOOKUP($E145,'NEA Backsheet'!$D$5:$CB$183,P$9,FALSE))),"")</f>
        <v>7224.9098254853998</v>
      </c>
      <c r="Q145" s="123">
        <f ca="1">IFERROR(IF((VLOOKUP($E145,'NEA Backsheet'!$D$5:$CB$183,Q$9,FALSE))="","",(VLOOKUP($E145,'NEA Backsheet'!$D$5:$CB$183,Q$9,FALSE))),"")</f>
        <v>7521.7103486068181</v>
      </c>
      <c r="R145" s="234">
        <f ca="1">IFERROR(IF((VLOOKUP($E145,'NEA Backsheet'!$D$5:$CB$183,R$9,FALSE))="","",(VLOOKUP($E145,'NEA Backsheet'!$D$5:$CB$183,R$9,FALSE))),"")</f>
        <v>7664.7477948842461</v>
      </c>
    </row>
    <row r="146" spans="1:18"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IFERROR(IF((VLOOKUP($E146,'NEA Backsheet'!$D$5:$CB$183,G$9,FALSE))="","",(VLOOKUP($E146,'NEA Backsheet'!$D$5:$CB$183,G$9,FALSE))),"")</f>
        <v>903.0939927767497</v>
      </c>
      <c r="H146" s="121">
        <f ca="1">IFERROR(IF((VLOOKUP($E146,'NEA Backsheet'!$D$5:$CB$183,H$9,FALSE))="","",(VLOOKUP($E146,'NEA Backsheet'!$D$5:$CB$183,H$9,FALSE))),"")</f>
        <v>921.16544043675958</v>
      </c>
      <c r="I146" s="121">
        <f ca="1">IFERROR(IF((VLOOKUP($E146,'NEA Backsheet'!$D$5:$CB$183,I$9,FALSE))="","",(VLOOKUP($E146,'NEA Backsheet'!$D$5:$CB$183,I$9,FALSE))),"")</f>
        <v>956.09482173151162</v>
      </c>
      <c r="J146" s="122">
        <f ca="1">IFERROR(IF((VLOOKUP($E146,'NEA Backsheet'!$D$5:$CB$183,J$9,FALSE))="","",(VLOOKUP($E146,'NEA Backsheet'!$D$5:$CB$183,J$9,FALSE))),"")</f>
        <v>969.74934413280653</v>
      </c>
      <c r="K146" s="120">
        <f ca="1">IFERROR(IF((VLOOKUP($E146,'NEA Backsheet'!$D$5:$CB$183,K$9,FALSE))="","",(VLOOKUP($E146,'NEA Backsheet'!$D$5:$CB$183,K$9,FALSE))),"")</f>
        <v>943.3976489196798</v>
      </c>
      <c r="L146" s="121">
        <f ca="1">IFERROR(IF((VLOOKUP($E146,'NEA Backsheet'!$D$5:$CB$183,L$9,FALSE))="","",(VLOOKUP($E146,'NEA Backsheet'!$D$5:$CB$183,L$9,FALSE))),"")</f>
        <v>934.22599855204476</v>
      </c>
      <c r="M146" s="121">
        <f ca="1">IFERROR(IF((VLOOKUP($E146,'NEA Backsheet'!$D$5:$CB$183,M$9,FALSE))="","",(VLOOKUP($E146,'NEA Backsheet'!$D$5:$CB$183,M$9,FALSE))),"")</f>
        <v>960.51108467719143</v>
      </c>
      <c r="N146" s="123">
        <f ca="1">IFERROR(IF((VLOOKUP($E146,'NEA Backsheet'!$D$5:$CB$183,N$9,FALSE))="","",(VLOOKUP($E146,'NEA Backsheet'!$D$5:$CB$183,N$9,FALSE))),"")</f>
        <v>954.69242399014729</v>
      </c>
      <c r="O146" s="173">
        <f ca="1">IFERROR(IF((VLOOKUP($E146,'NEA Backsheet'!$D$5:$CB$183,O$9,FALSE))="","",(VLOOKUP($E146,'NEA Backsheet'!$D$5:$CB$183,O$9,FALSE))),"")</f>
        <v>945.15557882979545</v>
      </c>
      <c r="P146" s="122">
        <f ca="1">IFERROR(IF((VLOOKUP($E146,'NEA Backsheet'!$D$5:$CB$183,P$9,FALSE))="","",(VLOOKUP($E146,'NEA Backsheet'!$D$5:$CB$183,P$9,FALSE))),"")</f>
        <v>910.52904096180214</v>
      </c>
      <c r="Q146" s="123">
        <f ca="1">IFERROR(IF((VLOOKUP($E146,'NEA Backsheet'!$D$5:$CB$183,Q$9,FALSE))="","",(VLOOKUP($E146,'NEA Backsheet'!$D$5:$CB$183,Q$9,FALSE))),"")</f>
        <v>960.28972863218655</v>
      </c>
      <c r="R146" s="234">
        <f ca="1">IFERROR(IF((VLOOKUP($E146,'NEA Backsheet'!$D$5:$CB$183,R$9,FALSE))="","",(VLOOKUP($E146,'NEA Backsheet'!$D$5:$CB$183,R$9,FALSE))),"")</f>
        <v>948.3338701978314</v>
      </c>
    </row>
    <row r="147" spans="1:18"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IFERROR(IF((VLOOKUP($E147,'NEA Backsheet'!$D$5:$CB$183,G$9,FALSE))="","",(VLOOKUP($E147,'NEA Backsheet'!$D$5:$CB$183,G$9,FALSE))),"")</f>
        <v>8139.3943802142394</v>
      </c>
      <c r="H147" s="121">
        <f ca="1">IFERROR(IF((VLOOKUP($E147,'NEA Backsheet'!$D$5:$CB$183,H$9,FALSE))="","",(VLOOKUP($E147,'NEA Backsheet'!$D$5:$CB$183,H$9,FALSE))),"")</f>
        <v>8348.8821380740537</v>
      </c>
      <c r="I147" s="121">
        <f ca="1">IFERROR(IF((VLOOKUP($E147,'NEA Backsheet'!$D$5:$CB$183,I$9,FALSE))="","",(VLOOKUP($E147,'NEA Backsheet'!$D$5:$CB$183,I$9,FALSE))),"")</f>
        <v>8945.7549601123283</v>
      </c>
      <c r="J147" s="122">
        <f ca="1">IFERROR(IF((VLOOKUP($E147,'NEA Backsheet'!$D$5:$CB$183,J$9,FALSE))="","",(VLOOKUP($E147,'NEA Backsheet'!$D$5:$CB$183,J$9,FALSE))),"")</f>
        <v>8449.8681368529178</v>
      </c>
      <c r="K147" s="120">
        <f ca="1">IFERROR(IF((VLOOKUP($E147,'NEA Backsheet'!$D$5:$CB$183,K$9,FALSE))="","",(VLOOKUP($E147,'NEA Backsheet'!$D$5:$CB$183,K$9,FALSE))),"")</f>
        <v>8387.1961439622137</v>
      </c>
      <c r="L147" s="121">
        <f ca="1">IFERROR(IF((VLOOKUP($E147,'NEA Backsheet'!$D$5:$CB$183,L$9,FALSE))="","",(VLOOKUP($E147,'NEA Backsheet'!$D$5:$CB$183,L$9,FALSE))),"")</f>
        <v>8582.0103525657178</v>
      </c>
      <c r="M147" s="121">
        <f ca="1">IFERROR(IF((VLOOKUP($E147,'NEA Backsheet'!$D$5:$CB$183,M$9,FALSE))="","",(VLOOKUP($E147,'NEA Backsheet'!$D$5:$CB$183,M$9,FALSE))),"")</f>
        <v>9171.2118409881605</v>
      </c>
      <c r="N147" s="123">
        <f ca="1">IFERROR(IF((VLOOKUP($E147,'NEA Backsheet'!$D$5:$CB$183,N$9,FALSE))="","",(VLOOKUP($E147,'NEA Backsheet'!$D$5:$CB$183,N$9,FALSE))),"")</f>
        <v>8336.2744288951399</v>
      </c>
      <c r="O147" s="173">
        <f ca="1">IFERROR(IF((VLOOKUP($E147,'NEA Backsheet'!$D$5:$CB$183,O$9,FALSE))="","",(VLOOKUP($E147,'NEA Backsheet'!$D$5:$CB$183,O$9,FALSE))),"")</f>
        <v>8575.5079427785004</v>
      </c>
      <c r="P147" s="122">
        <f ca="1">IFERROR(IF((VLOOKUP($E147,'NEA Backsheet'!$D$5:$CB$183,P$9,FALSE))="","",(VLOOKUP($E147,'NEA Backsheet'!$D$5:$CB$183,P$9,FALSE))),"")</f>
        <v>8735.6994862494648</v>
      </c>
      <c r="Q147" s="123">
        <f ca="1">IFERROR(IF((VLOOKUP($E147,'NEA Backsheet'!$D$5:$CB$183,Q$9,FALSE))="","",(VLOOKUP($E147,'NEA Backsheet'!$D$5:$CB$183,Q$9,FALSE))),"")</f>
        <v>8956.2530599640431</v>
      </c>
      <c r="R147" s="234">
        <f ca="1">IFERROR(IF((VLOOKUP($E147,'NEA Backsheet'!$D$5:$CB$183,R$9,FALSE))="","",(VLOOKUP($E147,'NEA Backsheet'!$D$5:$CB$183,R$9,FALSE))),"")</f>
        <v>8881.6804803351843</v>
      </c>
    </row>
    <row r="148" spans="1:18"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IFERROR(IF((VLOOKUP($E148,'NEA Backsheet'!$D$5:$CB$183,G$9,FALSE))="","",(VLOOKUP($E148,'NEA Backsheet'!$D$5:$CB$183,G$9,FALSE))),"")</f>
        <v>9249.7103179180558</v>
      </c>
      <c r="H148" s="121">
        <f ca="1">IFERROR(IF((VLOOKUP($E148,'NEA Backsheet'!$D$5:$CB$183,H$9,FALSE))="","",(VLOOKUP($E148,'NEA Backsheet'!$D$5:$CB$183,H$9,FALSE))),"")</f>
        <v>8862.682958396912</v>
      </c>
      <c r="I148" s="121">
        <f ca="1">IFERROR(IF((VLOOKUP($E148,'NEA Backsheet'!$D$5:$CB$183,I$9,FALSE))="","",(VLOOKUP($E148,'NEA Backsheet'!$D$5:$CB$183,I$9,FALSE))),"")</f>
        <v>9141.8641235515497</v>
      </c>
      <c r="J148" s="122">
        <f ca="1">IFERROR(IF((VLOOKUP($E148,'NEA Backsheet'!$D$5:$CB$183,J$9,FALSE))="","",(VLOOKUP($E148,'NEA Backsheet'!$D$5:$CB$183,J$9,FALSE))),"")</f>
        <v>9425.3315548226874</v>
      </c>
      <c r="K148" s="120">
        <f ca="1">IFERROR(IF((VLOOKUP($E148,'NEA Backsheet'!$D$5:$CB$183,K$9,FALSE))="","",(VLOOKUP($E148,'NEA Backsheet'!$D$5:$CB$183,K$9,FALSE))),"")</f>
        <v>9173.9056494580218</v>
      </c>
      <c r="L148" s="121">
        <f ca="1">IFERROR(IF((VLOOKUP($E148,'NEA Backsheet'!$D$5:$CB$183,L$9,FALSE))="","",(VLOOKUP($E148,'NEA Backsheet'!$D$5:$CB$183,L$9,FALSE))),"")</f>
        <v>9014.362800329016</v>
      </c>
      <c r="M148" s="121">
        <f ca="1">IFERROR(IF((VLOOKUP($E148,'NEA Backsheet'!$D$5:$CB$183,M$9,FALSE))="","",(VLOOKUP($E148,'NEA Backsheet'!$D$5:$CB$183,M$9,FALSE))),"")</f>
        <v>9617.5590417238964</v>
      </c>
      <c r="N148" s="123">
        <f ca="1">IFERROR(IF((VLOOKUP($E148,'NEA Backsheet'!$D$5:$CB$183,N$9,FALSE))="","",(VLOOKUP($E148,'NEA Backsheet'!$D$5:$CB$183,N$9,FALSE))),"")</f>
        <v>9525.6819967756546</v>
      </c>
      <c r="O148" s="173">
        <f ca="1">IFERROR(IF((VLOOKUP($E148,'NEA Backsheet'!$D$5:$CB$183,O$9,FALSE))="","",(VLOOKUP($E148,'NEA Backsheet'!$D$5:$CB$183,O$9,FALSE))),"")</f>
        <v>9396.8253241333441</v>
      </c>
      <c r="P148" s="122">
        <f ca="1">IFERROR(IF((VLOOKUP($E148,'NEA Backsheet'!$D$5:$CB$183,P$9,FALSE))="","",(VLOOKUP($E148,'NEA Backsheet'!$D$5:$CB$183,P$9,FALSE))),"")</f>
        <v>9555.9909067696426</v>
      </c>
      <c r="Q148" s="123">
        <f ca="1">IFERROR(IF((VLOOKUP($E148,'NEA Backsheet'!$D$5:$CB$183,Q$9,FALSE))="","",(VLOOKUP($E148,'NEA Backsheet'!$D$5:$CB$183,Q$9,FALSE))),"")</f>
        <v>9992.1941173069372</v>
      </c>
      <c r="R148" s="234">
        <f ca="1">IFERROR(IF((VLOOKUP($E148,'NEA Backsheet'!$D$5:$CB$183,R$9,FALSE))="","",(VLOOKUP($E148,'NEA Backsheet'!$D$5:$CB$183,R$9,FALSE))),"")</f>
        <v>9719.2451060790336</v>
      </c>
    </row>
    <row r="149" spans="1:18"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IFERROR(IF((VLOOKUP($E149,'NEA Backsheet'!$D$5:$CB$183,G$9,FALSE))="","",(VLOOKUP($E149,'NEA Backsheet'!$D$5:$CB$183,G$9,FALSE))),"")</f>
        <v>9215.3230369127341</v>
      </c>
      <c r="H149" s="121">
        <f ca="1">IFERROR(IF((VLOOKUP($E149,'NEA Backsheet'!$D$5:$CB$183,H$9,FALSE))="","",(VLOOKUP($E149,'NEA Backsheet'!$D$5:$CB$183,H$9,FALSE))),"")</f>
        <v>9315.4997153827499</v>
      </c>
      <c r="I149" s="121">
        <f ca="1">IFERROR(IF((VLOOKUP($E149,'NEA Backsheet'!$D$5:$CB$183,I$9,FALSE))="","",(VLOOKUP($E149,'NEA Backsheet'!$D$5:$CB$183,I$9,FALSE))),"")</f>
        <v>9809.3364641490662</v>
      </c>
      <c r="J149" s="122">
        <f ca="1">IFERROR(IF((VLOOKUP($E149,'NEA Backsheet'!$D$5:$CB$183,J$9,FALSE))="","",(VLOOKUP($E149,'NEA Backsheet'!$D$5:$CB$183,J$9,FALSE))),"")</f>
        <v>9885.4071031748936</v>
      </c>
      <c r="K149" s="120">
        <f ca="1">IFERROR(IF((VLOOKUP($E149,'NEA Backsheet'!$D$5:$CB$183,K$9,FALSE))="","",(VLOOKUP($E149,'NEA Backsheet'!$D$5:$CB$183,K$9,FALSE))),"")</f>
        <v>9710.9179363068961</v>
      </c>
      <c r="L149" s="121">
        <f ca="1">IFERROR(IF((VLOOKUP($E149,'NEA Backsheet'!$D$5:$CB$183,L$9,FALSE))="","",(VLOOKUP($E149,'NEA Backsheet'!$D$5:$CB$183,L$9,FALSE))),"")</f>
        <v>9527.7715502596075</v>
      </c>
      <c r="M149" s="121">
        <f ca="1">IFERROR(IF((VLOOKUP($E149,'NEA Backsheet'!$D$5:$CB$183,M$9,FALSE))="","",(VLOOKUP($E149,'NEA Backsheet'!$D$5:$CB$183,M$9,FALSE))),"")</f>
        <v>9891.332594130643</v>
      </c>
      <c r="N149" s="123">
        <f ca="1">IFERROR(IF((VLOOKUP($E149,'NEA Backsheet'!$D$5:$CB$183,N$9,FALSE))="","",(VLOOKUP($E149,'NEA Backsheet'!$D$5:$CB$183,N$9,FALSE))),"")</f>
        <v>9956.9562554373369</v>
      </c>
      <c r="O149" s="173">
        <f ca="1">IFERROR(IF((VLOOKUP($E149,'NEA Backsheet'!$D$5:$CB$183,O$9,FALSE))="","",(VLOOKUP($E149,'NEA Backsheet'!$D$5:$CB$183,O$9,FALSE))),"")</f>
        <v>10896.323126301682</v>
      </c>
      <c r="P149" s="122">
        <f ca="1">IFERROR(IF((VLOOKUP($E149,'NEA Backsheet'!$D$5:$CB$183,P$9,FALSE))="","",(VLOOKUP($E149,'NEA Backsheet'!$D$5:$CB$183,P$9,FALSE))),"")</f>
        <v>11547.523265853913</v>
      </c>
      <c r="Q149" s="123">
        <f ca="1">IFERROR(IF((VLOOKUP($E149,'NEA Backsheet'!$D$5:$CB$183,Q$9,FALSE))="","",(VLOOKUP($E149,'NEA Backsheet'!$D$5:$CB$183,Q$9,FALSE))),"")</f>
        <v>12381.648121667968</v>
      </c>
      <c r="R149" s="234">
        <f ca="1">IFERROR(IF((VLOOKUP($E149,'NEA Backsheet'!$D$5:$CB$183,R$9,FALSE))="","",(VLOOKUP($E149,'NEA Backsheet'!$D$5:$CB$183,R$9,FALSE))),"")</f>
        <v>12212.340654045493</v>
      </c>
    </row>
    <row r="150" spans="1:18"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IFERROR(IF((VLOOKUP($E150,'NEA Backsheet'!$D$5:$CB$183,G$9,FALSE))="","",(VLOOKUP($E150,'NEA Backsheet'!$D$5:$CB$183,G$9,FALSE))),"")</f>
        <v>13562.016124383754</v>
      </c>
      <c r="H150" s="121">
        <f ca="1">IFERROR(IF((VLOOKUP($E150,'NEA Backsheet'!$D$5:$CB$183,H$9,FALSE))="","",(VLOOKUP($E150,'NEA Backsheet'!$D$5:$CB$183,H$9,FALSE))),"")</f>
        <v>14101.619155977471</v>
      </c>
      <c r="I150" s="121">
        <f ca="1">IFERROR(IF((VLOOKUP($E150,'NEA Backsheet'!$D$5:$CB$183,I$9,FALSE))="","",(VLOOKUP($E150,'NEA Backsheet'!$D$5:$CB$183,I$9,FALSE))),"")</f>
        <v>14280.001118829528</v>
      </c>
      <c r="J150" s="122">
        <f ca="1">IFERROR(IF((VLOOKUP($E150,'NEA Backsheet'!$D$5:$CB$183,J$9,FALSE))="","",(VLOOKUP($E150,'NEA Backsheet'!$D$5:$CB$183,J$9,FALSE))),"")</f>
        <v>14061.066618548641</v>
      </c>
      <c r="K150" s="120">
        <f ca="1">IFERROR(IF((VLOOKUP($E150,'NEA Backsheet'!$D$5:$CB$183,K$9,FALSE))="","",(VLOOKUP($E150,'NEA Backsheet'!$D$5:$CB$183,K$9,FALSE))),"")</f>
        <v>14240.30126558683</v>
      </c>
      <c r="L150" s="121">
        <f ca="1">IFERROR(IF((VLOOKUP($E150,'NEA Backsheet'!$D$5:$CB$183,L$9,FALSE))="","",(VLOOKUP($E150,'NEA Backsheet'!$D$5:$CB$183,L$9,FALSE))),"")</f>
        <v>14225.753777936548</v>
      </c>
      <c r="M150" s="121">
        <f ca="1">IFERROR(IF((VLOOKUP($E150,'NEA Backsheet'!$D$5:$CB$183,M$9,FALSE))="","",(VLOOKUP($E150,'NEA Backsheet'!$D$5:$CB$183,M$9,FALSE))),"")</f>
        <v>13851.261366821898</v>
      </c>
      <c r="N150" s="123">
        <f ca="1">IFERROR(IF((VLOOKUP($E150,'NEA Backsheet'!$D$5:$CB$183,N$9,FALSE))="","",(VLOOKUP($E150,'NEA Backsheet'!$D$5:$CB$183,N$9,FALSE))),"")</f>
        <v>14109.152487065228</v>
      </c>
      <c r="O150" s="173">
        <f ca="1">IFERROR(IF((VLOOKUP($E150,'NEA Backsheet'!$D$5:$CB$183,O$9,FALSE))="","",(VLOOKUP($E150,'NEA Backsheet'!$D$5:$CB$183,O$9,FALSE))),"")</f>
        <v>14089.229162866728</v>
      </c>
      <c r="P150" s="122">
        <f ca="1">IFERROR(IF((VLOOKUP($E150,'NEA Backsheet'!$D$5:$CB$183,P$9,FALSE))="","",(VLOOKUP($E150,'NEA Backsheet'!$D$5:$CB$183,P$9,FALSE))),"")</f>
        <v>13829.143667976048</v>
      </c>
      <c r="Q150" s="123">
        <f ca="1">IFERROR(IF((VLOOKUP($E150,'NEA Backsheet'!$D$5:$CB$183,Q$9,FALSE))="","",(VLOOKUP($E150,'NEA Backsheet'!$D$5:$CB$183,Q$9,FALSE))),"")</f>
        <v>14202.126800756265</v>
      </c>
      <c r="R150" s="234">
        <f ca="1">IFERROR(IF((VLOOKUP($E150,'NEA Backsheet'!$D$5:$CB$183,R$9,FALSE))="","",(VLOOKUP($E150,'NEA Backsheet'!$D$5:$CB$183,R$9,FALSE))),"")</f>
        <v>14504.780154132597</v>
      </c>
    </row>
    <row r="151" spans="1:18"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IFERROR(IF((VLOOKUP($E151,'NEA Backsheet'!$D$5:$CB$183,G$9,FALSE))="","",(VLOOKUP($E151,'NEA Backsheet'!$D$5:$CB$183,G$9,FALSE))),"")</f>
        <v>8585.5078680220977</v>
      </c>
      <c r="H151" s="121">
        <f ca="1">IFERROR(IF((VLOOKUP($E151,'NEA Backsheet'!$D$5:$CB$183,H$9,FALSE))="","",(VLOOKUP($E151,'NEA Backsheet'!$D$5:$CB$183,H$9,FALSE))),"")</f>
        <v>8412.4673109432588</v>
      </c>
      <c r="I151" s="121">
        <f ca="1">IFERROR(IF((VLOOKUP($E151,'NEA Backsheet'!$D$5:$CB$183,I$9,FALSE))="","",(VLOOKUP($E151,'NEA Backsheet'!$D$5:$CB$183,I$9,FALSE))),"")</f>
        <v>8718.9035264172489</v>
      </c>
      <c r="J151" s="122">
        <f ca="1">IFERROR(IF((VLOOKUP($E151,'NEA Backsheet'!$D$5:$CB$183,J$9,FALSE))="","",(VLOOKUP($E151,'NEA Backsheet'!$D$5:$CB$183,J$9,FALSE))),"")</f>
        <v>8925.9653141662784</v>
      </c>
      <c r="K151" s="120">
        <f ca="1">IFERROR(IF((VLOOKUP($E151,'NEA Backsheet'!$D$5:$CB$183,K$9,FALSE))="","",(VLOOKUP($E151,'NEA Backsheet'!$D$5:$CB$183,K$9,FALSE))),"")</f>
        <v>8510.8236647614831</v>
      </c>
      <c r="L151" s="121">
        <f ca="1">IFERROR(IF((VLOOKUP($E151,'NEA Backsheet'!$D$5:$CB$183,L$9,FALSE))="","",(VLOOKUP($E151,'NEA Backsheet'!$D$5:$CB$183,L$9,FALSE))),"")</f>
        <v>8311.1257552373499</v>
      </c>
      <c r="M151" s="121">
        <f ca="1">IFERROR(IF((VLOOKUP($E151,'NEA Backsheet'!$D$5:$CB$183,M$9,FALSE))="","",(VLOOKUP($E151,'NEA Backsheet'!$D$5:$CB$183,M$9,FALSE))),"")</f>
        <v>8832.9248766119781</v>
      </c>
      <c r="N151" s="123">
        <f ca="1">IFERROR(IF((VLOOKUP($E151,'NEA Backsheet'!$D$5:$CB$183,N$9,FALSE))="","",(VLOOKUP($E151,'NEA Backsheet'!$D$5:$CB$183,N$9,FALSE))),"")</f>
        <v>8563.6135279772388</v>
      </c>
      <c r="O151" s="173">
        <f ca="1">IFERROR(IF((VLOOKUP($E151,'NEA Backsheet'!$D$5:$CB$183,O$9,FALSE))="","",(VLOOKUP($E151,'NEA Backsheet'!$D$5:$CB$183,O$9,FALSE))),"")</f>
        <v>8934.727992158314</v>
      </c>
      <c r="P151" s="122">
        <f ca="1">IFERROR(IF((VLOOKUP($E151,'NEA Backsheet'!$D$5:$CB$183,P$9,FALSE))="","",(VLOOKUP($E151,'NEA Backsheet'!$D$5:$CB$183,P$9,FALSE))),"")</f>
        <v>9038.6230527152038</v>
      </c>
      <c r="Q151" s="123">
        <f ca="1">IFERROR(IF((VLOOKUP($E151,'NEA Backsheet'!$D$5:$CB$183,Q$9,FALSE))="","",(VLOOKUP($E151,'NEA Backsheet'!$D$5:$CB$183,Q$9,FALSE))),"")</f>
        <v>9415.651518478342</v>
      </c>
      <c r="R151" s="234">
        <f ca="1">IFERROR(IF((VLOOKUP($E151,'NEA Backsheet'!$D$5:$CB$183,R$9,FALSE))="","",(VLOOKUP($E151,'NEA Backsheet'!$D$5:$CB$183,R$9,FALSE))),"")</f>
        <v>9744.8462066490101</v>
      </c>
    </row>
    <row r="152" spans="1:18"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IFERROR(IF((VLOOKUP($E152,'NEA Backsheet'!$D$5:$CB$183,G$9,FALSE))="","",(VLOOKUP($E152,'NEA Backsheet'!$D$5:$CB$183,G$9,FALSE))),"")</f>
        <v>4267.0266047094783</v>
      </c>
      <c r="H152" s="121">
        <f ca="1">IFERROR(IF((VLOOKUP($E152,'NEA Backsheet'!$D$5:$CB$183,H$9,FALSE))="","",(VLOOKUP($E152,'NEA Backsheet'!$D$5:$CB$183,H$9,FALSE))),"")</f>
        <v>4116.8155579067361</v>
      </c>
      <c r="I152" s="121">
        <f ca="1">IFERROR(IF((VLOOKUP($E152,'NEA Backsheet'!$D$5:$CB$183,I$9,FALSE))="","",(VLOOKUP($E152,'NEA Backsheet'!$D$5:$CB$183,I$9,FALSE))),"")</f>
        <v>4343.1823936473438</v>
      </c>
      <c r="J152" s="122">
        <f ca="1">IFERROR(IF((VLOOKUP($E152,'NEA Backsheet'!$D$5:$CB$183,J$9,FALSE))="","",(VLOOKUP($E152,'NEA Backsheet'!$D$5:$CB$183,J$9,FALSE))),"")</f>
        <v>4316.111356094123</v>
      </c>
      <c r="K152" s="120">
        <f ca="1">IFERROR(IF((VLOOKUP($E152,'NEA Backsheet'!$D$5:$CB$183,K$9,FALSE))="","",(VLOOKUP($E152,'NEA Backsheet'!$D$5:$CB$183,K$9,FALSE))),"")</f>
        <v>4130.9857645182447</v>
      </c>
      <c r="L152" s="121">
        <f ca="1">IFERROR(IF((VLOOKUP($E152,'NEA Backsheet'!$D$5:$CB$183,L$9,FALSE))="","",(VLOOKUP($E152,'NEA Backsheet'!$D$5:$CB$183,L$9,FALSE))),"")</f>
        <v>4160.948365681098</v>
      </c>
      <c r="M152" s="121">
        <f ca="1">IFERROR(IF((VLOOKUP($E152,'NEA Backsheet'!$D$5:$CB$183,M$9,FALSE))="","",(VLOOKUP($E152,'NEA Backsheet'!$D$5:$CB$183,M$9,FALSE))),"")</f>
        <v>4415.0176639475767</v>
      </c>
      <c r="N152" s="123">
        <f ca="1">IFERROR(IF((VLOOKUP($E152,'NEA Backsheet'!$D$5:$CB$183,N$9,FALSE))="","",(VLOOKUP($E152,'NEA Backsheet'!$D$5:$CB$183,N$9,FALSE))),"")</f>
        <v>4104.755934239196</v>
      </c>
      <c r="O152" s="173">
        <f ca="1">IFERROR(IF((VLOOKUP($E152,'NEA Backsheet'!$D$5:$CB$183,O$9,FALSE))="","",(VLOOKUP($E152,'NEA Backsheet'!$D$5:$CB$183,O$9,FALSE))),"")</f>
        <v>4486.2551534268605</v>
      </c>
      <c r="P152" s="122">
        <f ca="1">IFERROR(IF((VLOOKUP($E152,'NEA Backsheet'!$D$5:$CB$183,P$9,FALSE))="","",(VLOOKUP($E152,'NEA Backsheet'!$D$5:$CB$183,P$9,FALSE))),"")</f>
        <v>4417.1683979638838</v>
      </c>
      <c r="Q152" s="123">
        <f ca="1">IFERROR(IF((VLOOKUP($E152,'NEA Backsheet'!$D$5:$CB$183,Q$9,FALSE))="","",(VLOOKUP($E152,'NEA Backsheet'!$D$5:$CB$183,Q$9,FALSE))),"")</f>
        <v>4454.9895794521562</v>
      </c>
      <c r="R152" s="234">
        <f ca="1">IFERROR(IF((VLOOKUP($E152,'NEA Backsheet'!$D$5:$CB$183,R$9,FALSE))="","",(VLOOKUP($E152,'NEA Backsheet'!$D$5:$CB$183,R$9,FALSE))),"")</f>
        <v>4445.6433313821299</v>
      </c>
    </row>
    <row r="153" spans="1:18"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IFERROR(IF((VLOOKUP($E153,'NEA Backsheet'!$D$5:$CB$183,G$9,FALSE))="","",(VLOOKUP($E153,'NEA Backsheet'!$D$5:$CB$183,G$9,FALSE))),"")</f>
        <v>6288.8089144212536</v>
      </c>
      <c r="H153" s="121">
        <f ca="1">IFERROR(IF((VLOOKUP($E153,'NEA Backsheet'!$D$5:$CB$183,H$9,FALSE))="","",(VLOOKUP($E153,'NEA Backsheet'!$D$5:$CB$183,H$9,FALSE))),"")</f>
        <v>6259.7195095962925</v>
      </c>
      <c r="I153" s="121">
        <f ca="1">IFERROR(IF((VLOOKUP($E153,'NEA Backsheet'!$D$5:$CB$183,I$9,FALSE))="","",(VLOOKUP($E153,'NEA Backsheet'!$D$5:$CB$183,I$9,FALSE))),"")</f>
        <v>6796.1350877894711</v>
      </c>
      <c r="J153" s="122">
        <f ca="1">IFERROR(IF((VLOOKUP($E153,'NEA Backsheet'!$D$5:$CB$183,J$9,FALSE))="","",(VLOOKUP($E153,'NEA Backsheet'!$D$5:$CB$183,J$9,FALSE))),"")</f>
        <v>7081.3506964628104</v>
      </c>
      <c r="K153" s="120">
        <f ca="1">IFERROR(IF((VLOOKUP($E153,'NEA Backsheet'!$D$5:$CB$183,K$9,FALSE))="","",(VLOOKUP($E153,'NEA Backsheet'!$D$5:$CB$183,K$9,FALSE))),"")</f>
        <v>6948.131720741605</v>
      </c>
      <c r="L153" s="121">
        <f ca="1">IFERROR(IF((VLOOKUP($E153,'NEA Backsheet'!$D$5:$CB$183,L$9,FALSE))="","",(VLOOKUP($E153,'NEA Backsheet'!$D$5:$CB$183,L$9,FALSE))),"")</f>
        <v>6877.5868986980986</v>
      </c>
      <c r="M153" s="121">
        <f ca="1">IFERROR(IF((VLOOKUP($E153,'NEA Backsheet'!$D$5:$CB$183,M$9,FALSE))="","",(VLOOKUP($E153,'NEA Backsheet'!$D$5:$CB$183,M$9,FALSE))),"")</f>
        <v>7090.3734991748133</v>
      </c>
      <c r="N153" s="123">
        <f ca="1">IFERROR(IF((VLOOKUP($E153,'NEA Backsheet'!$D$5:$CB$183,N$9,FALSE))="","",(VLOOKUP($E153,'NEA Backsheet'!$D$5:$CB$183,N$9,FALSE))),"")</f>
        <v>7024.5757029734668</v>
      </c>
      <c r="O153" s="173">
        <f ca="1">IFERROR(IF((VLOOKUP($E153,'NEA Backsheet'!$D$5:$CB$183,O$9,FALSE))="","",(VLOOKUP($E153,'NEA Backsheet'!$D$5:$CB$183,O$9,FALSE))),"")</f>
        <v>7318.6987132793074</v>
      </c>
      <c r="P153" s="122">
        <f ca="1">IFERROR(IF((VLOOKUP($E153,'NEA Backsheet'!$D$5:$CB$183,P$9,FALSE))="","",(VLOOKUP($E153,'NEA Backsheet'!$D$5:$CB$183,P$9,FALSE))),"")</f>
        <v>7627.4642100501733</v>
      </c>
      <c r="Q153" s="123">
        <f ca="1">IFERROR(IF((VLOOKUP($E153,'NEA Backsheet'!$D$5:$CB$183,Q$9,FALSE))="","",(VLOOKUP($E153,'NEA Backsheet'!$D$5:$CB$183,Q$9,FALSE))),"")</f>
        <v>7665.3166494192228</v>
      </c>
      <c r="R153" s="234">
        <f ca="1">IFERROR(IF((VLOOKUP($E153,'NEA Backsheet'!$D$5:$CB$183,R$9,FALSE))="","",(VLOOKUP($E153,'NEA Backsheet'!$D$5:$CB$183,R$9,FALSE))),"")</f>
        <v>7267.401490167058</v>
      </c>
    </row>
    <row r="154" spans="1:18"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IFERROR(IF((VLOOKUP($E154,'NEA Backsheet'!$D$5:$CB$183,G$9,FALSE))="","",(VLOOKUP($E154,'NEA Backsheet'!$D$5:$CB$183,G$9,FALSE))),"")</f>
        <v>17217.237020297674</v>
      </c>
      <c r="H154" s="121">
        <f ca="1">IFERROR(IF((VLOOKUP($E154,'NEA Backsheet'!$D$5:$CB$183,H$9,FALSE))="","",(VLOOKUP($E154,'NEA Backsheet'!$D$5:$CB$183,H$9,FALSE))),"")</f>
        <v>17243.477966305974</v>
      </c>
      <c r="I154" s="121">
        <f ca="1">IFERROR(IF((VLOOKUP($E154,'NEA Backsheet'!$D$5:$CB$183,I$9,FALSE))="","",(VLOOKUP($E154,'NEA Backsheet'!$D$5:$CB$183,I$9,FALSE))),"")</f>
        <v>18470.227721716783</v>
      </c>
      <c r="J154" s="122">
        <f ca="1">IFERROR(IF((VLOOKUP($E154,'NEA Backsheet'!$D$5:$CB$183,J$9,FALSE))="","",(VLOOKUP($E154,'NEA Backsheet'!$D$5:$CB$183,J$9,FALSE))),"")</f>
        <v>18703.257235612851</v>
      </c>
      <c r="K154" s="120">
        <f ca="1">IFERROR(IF((VLOOKUP($E154,'NEA Backsheet'!$D$5:$CB$183,K$9,FALSE))="","",(VLOOKUP($E154,'NEA Backsheet'!$D$5:$CB$183,K$9,FALSE))),"")</f>
        <v>17739.864215001991</v>
      </c>
      <c r="L154" s="121">
        <f ca="1">IFERROR(IF((VLOOKUP($E154,'NEA Backsheet'!$D$5:$CB$183,L$9,FALSE))="","",(VLOOKUP($E154,'NEA Backsheet'!$D$5:$CB$183,L$9,FALSE))),"")</f>
        <v>17756.53419972341</v>
      </c>
      <c r="M154" s="121">
        <f ca="1">IFERROR(IF((VLOOKUP($E154,'NEA Backsheet'!$D$5:$CB$183,M$9,FALSE))="","",(VLOOKUP($E154,'NEA Backsheet'!$D$5:$CB$183,M$9,FALSE))),"")</f>
        <v>18526.355464326462</v>
      </c>
      <c r="N154" s="123">
        <f ca="1">IFERROR(IF((VLOOKUP($E154,'NEA Backsheet'!$D$5:$CB$183,N$9,FALSE))="","",(VLOOKUP($E154,'NEA Backsheet'!$D$5:$CB$183,N$9,FALSE))),"")</f>
        <v>18322.709320507871</v>
      </c>
      <c r="O154" s="173">
        <f ca="1">IFERROR(IF((VLOOKUP($E154,'NEA Backsheet'!$D$5:$CB$183,O$9,FALSE))="","",(VLOOKUP($E154,'NEA Backsheet'!$D$5:$CB$183,O$9,FALSE))),"")</f>
        <v>18405.02580093898</v>
      </c>
      <c r="P154" s="122">
        <f ca="1">IFERROR(IF((VLOOKUP($E154,'NEA Backsheet'!$D$5:$CB$183,P$9,FALSE))="","",(VLOOKUP($E154,'NEA Backsheet'!$D$5:$CB$183,P$9,FALSE))),"")</f>
        <v>18076.596069678344</v>
      </c>
      <c r="Q154" s="123">
        <f ca="1">IFERROR(IF((VLOOKUP($E154,'NEA Backsheet'!$D$5:$CB$183,Q$9,FALSE))="","",(VLOOKUP($E154,'NEA Backsheet'!$D$5:$CB$183,Q$9,FALSE))),"")</f>
        <v>19051.113314234222</v>
      </c>
      <c r="R154" s="234">
        <f ca="1">IFERROR(IF((VLOOKUP($E154,'NEA Backsheet'!$D$5:$CB$183,R$9,FALSE))="","",(VLOOKUP($E154,'NEA Backsheet'!$D$5:$CB$183,R$9,FALSE))),"")</f>
        <v>19408.058815064971</v>
      </c>
    </row>
    <row r="155" spans="1:18"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IFERROR(IF((VLOOKUP($E155,'NEA Backsheet'!$D$5:$CB$183,G$9,FALSE))="","",(VLOOKUP($E155,'NEA Backsheet'!$D$5:$CB$183,G$9,FALSE))),"")</f>
        <v>6637.9823528396491</v>
      </c>
      <c r="H155" s="121">
        <f ca="1">IFERROR(IF((VLOOKUP($E155,'NEA Backsheet'!$D$5:$CB$183,H$9,FALSE))="","",(VLOOKUP($E155,'NEA Backsheet'!$D$5:$CB$183,H$9,FALSE))),"")</f>
        <v>6626.9288524139229</v>
      </c>
      <c r="I155" s="121">
        <f ca="1">IFERROR(IF((VLOOKUP($E155,'NEA Backsheet'!$D$5:$CB$183,I$9,FALSE))="","",(VLOOKUP($E155,'NEA Backsheet'!$D$5:$CB$183,I$9,FALSE))),"")</f>
        <v>7027.0519420889759</v>
      </c>
      <c r="J155" s="122">
        <f ca="1">IFERROR(IF((VLOOKUP($E155,'NEA Backsheet'!$D$5:$CB$183,J$9,FALSE))="","",(VLOOKUP($E155,'NEA Backsheet'!$D$5:$CB$183,J$9,FALSE))),"")</f>
        <v>7123.9621540278131</v>
      </c>
      <c r="K155" s="120">
        <f ca="1">IFERROR(IF((VLOOKUP($E155,'NEA Backsheet'!$D$5:$CB$183,K$9,FALSE))="","",(VLOOKUP($E155,'NEA Backsheet'!$D$5:$CB$183,K$9,FALSE))),"")</f>
        <v>6806.8123207406552</v>
      </c>
      <c r="L155" s="121">
        <f ca="1">IFERROR(IF((VLOOKUP($E155,'NEA Backsheet'!$D$5:$CB$183,L$9,FALSE))="","",(VLOOKUP($E155,'NEA Backsheet'!$D$5:$CB$183,L$9,FALSE))),"")</f>
        <v>6933.2922961592412</v>
      </c>
      <c r="M155" s="121">
        <f ca="1">IFERROR(IF((VLOOKUP($E155,'NEA Backsheet'!$D$5:$CB$183,M$9,FALSE))="","",(VLOOKUP($E155,'NEA Backsheet'!$D$5:$CB$183,M$9,FALSE))),"")</f>
        <v>7061.3056376892355</v>
      </c>
      <c r="N155" s="123">
        <f ca="1">IFERROR(IF((VLOOKUP($E155,'NEA Backsheet'!$D$5:$CB$183,N$9,FALSE))="","",(VLOOKUP($E155,'NEA Backsheet'!$D$5:$CB$183,N$9,FALSE))),"")</f>
        <v>6846.719182812818</v>
      </c>
      <c r="O155" s="173">
        <f ca="1">IFERROR(IF((VLOOKUP($E155,'NEA Backsheet'!$D$5:$CB$183,O$9,FALSE))="","",(VLOOKUP($E155,'NEA Backsheet'!$D$5:$CB$183,O$9,FALSE))),"")</f>
        <v>7149.3506510820134</v>
      </c>
      <c r="P155" s="122">
        <f ca="1">IFERROR(IF((VLOOKUP($E155,'NEA Backsheet'!$D$5:$CB$183,P$9,FALSE))="","",(VLOOKUP($E155,'NEA Backsheet'!$D$5:$CB$183,P$9,FALSE))),"")</f>
        <v>7456.0274949769091</v>
      </c>
      <c r="Q155" s="123">
        <f ca="1">IFERROR(IF((VLOOKUP($E155,'NEA Backsheet'!$D$5:$CB$183,Q$9,FALSE))="","",(VLOOKUP($E155,'NEA Backsheet'!$D$5:$CB$183,Q$9,FALSE))),"")</f>
        <v>7983.117567295365</v>
      </c>
      <c r="R155" s="234">
        <f ca="1">IFERROR(IF((VLOOKUP($E155,'NEA Backsheet'!$D$5:$CB$183,R$9,FALSE))="","",(VLOOKUP($E155,'NEA Backsheet'!$D$5:$CB$183,R$9,FALSE))),"")</f>
        <v>7871.9241482012112</v>
      </c>
    </row>
    <row r="156" spans="1:18"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IFERROR(IF((VLOOKUP($E156,'NEA Backsheet'!$D$5:$CB$183,G$9,FALSE))="","",(VLOOKUP($E156,'NEA Backsheet'!$D$5:$CB$183,G$9,FALSE))),"")</f>
        <v>4912.3221309649725</v>
      </c>
      <c r="H156" s="121">
        <f ca="1">IFERROR(IF((VLOOKUP($E156,'NEA Backsheet'!$D$5:$CB$183,H$9,FALSE))="","",(VLOOKUP($E156,'NEA Backsheet'!$D$5:$CB$183,H$9,FALSE))),"")</f>
        <v>5045.9529029118548</v>
      </c>
      <c r="I156" s="121">
        <f ca="1">IFERROR(IF((VLOOKUP($E156,'NEA Backsheet'!$D$5:$CB$183,I$9,FALSE))="","",(VLOOKUP($E156,'NEA Backsheet'!$D$5:$CB$183,I$9,FALSE))),"")</f>
        <v>5516.8008840271714</v>
      </c>
      <c r="J156" s="122">
        <f ca="1">IFERROR(IF((VLOOKUP($E156,'NEA Backsheet'!$D$5:$CB$183,J$9,FALSE))="","",(VLOOKUP($E156,'NEA Backsheet'!$D$5:$CB$183,J$9,FALSE))),"")</f>
        <v>5544.3452008795157</v>
      </c>
      <c r="K156" s="120">
        <f ca="1">IFERROR(IF((VLOOKUP($E156,'NEA Backsheet'!$D$5:$CB$183,K$9,FALSE))="","",(VLOOKUP($E156,'NEA Backsheet'!$D$5:$CB$183,K$9,FALSE))),"")</f>
        <v>5380.6788178130719</v>
      </c>
      <c r="L156" s="121">
        <f ca="1">IFERROR(IF((VLOOKUP($E156,'NEA Backsheet'!$D$5:$CB$183,L$9,FALSE))="","",(VLOOKUP($E156,'NEA Backsheet'!$D$5:$CB$183,L$9,FALSE))),"")</f>
        <v>5284.2859311173761</v>
      </c>
      <c r="M156" s="121">
        <f ca="1">IFERROR(IF((VLOOKUP($E156,'NEA Backsheet'!$D$5:$CB$183,M$9,FALSE))="","",(VLOOKUP($E156,'NEA Backsheet'!$D$5:$CB$183,M$9,FALSE))),"")</f>
        <v>5261.6809483997504</v>
      </c>
      <c r="N156" s="123">
        <f ca="1">IFERROR(IF((VLOOKUP($E156,'NEA Backsheet'!$D$5:$CB$183,N$9,FALSE))="","",(VLOOKUP($E156,'NEA Backsheet'!$D$5:$CB$183,N$9,FALSE))),"")</f>
        <v>5199.1533605216109</v>
      </c>
      <c r="O156" s="173">
        <f ca="1">IFERROR(IF((VLOOKUP($E156,'NEA Backsheet'!$D$5:$CB$183,O$9,FALSE))="","",(VLOOKUP($E156,'NEA Backsheet'!$D$5:$CB$183,O$9,FALSE))),"")</f>
        <v>5616.4954344210564</v>
      </c>
      <c r="P156" s="122">
        <f ca="1">IFERROR(IF((VLOOKUP($E156,'NEA Backsheet'!$D$5:$CB$183,P$9,FALSE))="","",(VLOOKUP($E156,'NEA Backsheet'!$D$5:$CB$183,P$9,FALSE))),"")</f>
        <v>5365.9563227351564</v>
      </c>
      <c r="Q156" s="123">
        <f ca="1">IFERROR(IF((VLOOKUP($E156,'NEA Backsheet'!$D$5:$CB$183,Q$9,FALSE))="","",(VLOOKUP($E156,'NEA Backsheet'!$D$5:$CB$183,Q$9,FALSE))),"")</f>
        <v>5594.817549274966</v>
      </c>
      <c r="R156" s="234">
        <f ca="1">IFERROR(IF((VLOOKUP($E156,'NEA Backsheet'!$D$5:$CB$183,R$9,FALSE))="","",(VLOOKUP($E156,'NEA Backsheet'!$D$5:$CB$183,R$9,FALSE))),"")</f>
        <v>5704.2708160370257</v>
      </c>
    </row>
    <row r="157" spans="1:18"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IFERROR(IF((VLOOKUP($E157,'NEA Backsheet'!$D$5:$CB$183,G$9,FALSE))="","",(VLOOKUP($E157,'NEA Backsheet'!$D$5:$CB$183,G$9,FALSE))),"")</f>
        <v>7389.6341939863451</v>
      </c>
      <c r="H157" s="121">
        <f ca="1">IFERROR(IF((VLOOKUP($E157,'NEA Backsheet'!$D$5:$CB$183,H$9,FALSE))="","",(VLOOKUP($E157,'NEA Backsheet'!$D$5:$CB$183,H$9,FALSE))),"")</f>
        <v>7017.0827844885225</v>
      </c>
      <c r="I157" s="121">
        <f ca="1">IFERROR(IF((VLOOKUP($E157,'NEA Backsheet'!$D$5:$CB$183,I$9,FALSE))="","",(VLOOKUP($E157,'NEA Backsheet'!$D$5:$CB$183,I$9,FALSE))),"")</f>
        <v>6896.6719711044243</v>
      </c>
      <c r="J157" s="122">
        <f ca="1">IFERROR(IF((VLOOKUP($E157,'NEA Backsheet'!$D$5:$CB$183,J$9,FALSE))="","",(VLOOKUP($E157,'NEA Backsheet'!$D$5:$CB$183,J$9,FALSE))),"")</f>
        <v>6914.4848438210756</v>
      </c>
      <c r="K157" s="120">
        <f ca="1">IFERROR(IF((VLOOKUP($E157,'NEA Backsheet'!$D$5:$CB$183,K$9,FALSE))="","",(VLOOKUP($E157,'NEA Backsheet'!$D$5:$CB$183,K$9,FALSE))),"")</f>
        <v>7408.7154338999107</v>
      </c>
      <c r="L157" s="121">
        <f ca="1">IFERROR(IF((VLOOKUP($E157,'NEA Backsheet'!$D$5:$CB$183,L$9,FALSE))="","",(VLOOKUP($E157,'NEA Backsheet'!$D$5:$CB$183,L$9,FALSE))),"")</f>
        <v>7488.6842388830901</v>
      </c>
      <c r="M157" s="121">
        <f ca="1">IFERROR(IF((VLOOKUP($E157,'NEA Backsheet'!$D$5:$CB$183,M$9,FALSE))="","",(VLOOKUP($E157,'NEA Backsheet'!$D$5:$CB$183,M$9,FALSE))),"")</f>
        <v>7489.4223500996213</v>
      </c>
      <c r="N157" s="123">
        <f ca="1">IFERROR(IF((VLOOKUP($E157,'NEA Backsheet'!$D$5:$CB$183,N$9,FALSE))="","",(VLOOKUP($E157,'NEA Backsheet'!$D$5:$CB$183,N$9,FALSE))),"")</f>
        <v>7323.7961786651704</v>
      </c>
      <c r="O157" s="173">
        <f ca="1">IFERROR(IF((VLOOKUP($E157,'NEA Backsheet'!$D$5:$CB$183,O$9,FALSE))="","",(VLOOKUP($E157,'NEA Backsheet'!$D$5:$CB$183,O$9,FALSE))),"")</f>
        <v>6969.2070135507229</v>
      </c>
      <c r="P157" s="122">
        <f ca="1">IFERROR(IF((VLOOKUP($E157,'NEA Backsheet'!$D$5:$CB$183,P$9,FALSE))="","",(VLOOKUP($E157,'NEA Backsheet'!$D$5:$CB$183,P$9,FALSE))),"")</f>
        <v>6919.5376808965539</v>
      </c>
      <c r="Q157" s="123">
        <f ca="1">IFERROR(IF((VLOOKUP($E157,'NEA Backsheet'!$D$5:$CB$183,Q$9,FALSE))="","",(VLOOKUP($E157,'NEA Backsheet'!$D$5:$CB$183,Q$9,FALSE))),"")</f>
        <v>7534.8364304005781</v>
      </c>
      <c r="R157" s="234">
        <f ca="1">IFERROR(IF((VLOOKUP($E157,'NEA Backsheet'!$D$5:$CB$183,R$9,FALSE))="","",(VLOOKUP($E157,'NEA Backsheet'!$D$5:$CB$183,R$9,FALSE))),"")</f>
        <v>7717.3717614596462</v>
      </c>
    </row>
    <row r="158" spans="1:18"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IFERROR(IF((VLOOKUP($E158,'NEA Backsheet'!$D$5:$CB$183,G$9,FALSE))="","",(VLOOKUP($E158,'NEA Backsheet'!$D$5:$CB$183,G$9,FALSE))),"")</f>
        <v>5301.3561821919775</v>
      </c>
      <c r="H158" s="121">
        <f ca="1">IFERROR(IF((VLOOKUP($E158,'NEA Backsheet'!$D$5:$CB$183,H$9,FALSE))="","",(VLOOKUP($E158,'NEA Backsheet'!$D$5:$CB$183,H$9,FALSE))),"")</f>
        <v>5445.7579031054356</v>
      </c>
      <c r="I158" s="121">
        <f ca="1">IFERROR(IF((VLOOKUP($E158,'NEA Backsheet'!$D$5:$CB$183,I$9,FALSE))="","",(VLOOKUP($E158,'NEA Backsheet'!$D$5:$CB$183,I$9,FALSE))),"")</f>
        <v>5764.092991685462</v>
      </c>
      <c r="J158" s="122">
        <f ca="1">IFERROR(IF((VLOOKUP($E158,'NEA Backsheet'!$D$5:$CB$183,J$9,FALSE))="","",(VLOOKUP($E158,'NEA Backsheet'!$D$5:$CB$183,J$9,FALSE))),"")</f>
        <v>6093.2525155745416</v>
      </c>
      <c r="K158" s="120">
        <f ca="1">IFERROR(IF((VLOOKUP($E158,'NEA Backsheet'!$D$5:$CB$183,K$9,FALSE))="","",(VLOOKUP($E158,'NEA Backsheet'!$D$5:$CB$183,K$9,FALSE))),"")</f>
        <v>5493.1781650398698</v>
      </c>
      <c r="L158" s="121">
        <f ca="1">IFERROR(IF((VLOOKUP($E158,'NEA Backsheet'!$D$5:$CB$183,L$9,FALSE))="","",(VLOOKUP($E158,'NEA Backsheet'!$D$5:$CB$183,L$9,FALSE))),"")</f>
        <v>5553.7705293642748</v>
      </c>
      <c r="M158" s="121">
        <f ca="1">IFERROR(IF((VLOOKUP($E158,'NEA Backsheet'!$D$5:$CB$183,M$9,FALSE))="","",(VLOOKUP($E158,'NEA Backsheet'!$D$5:$CB$183,M$9,FALSE))),"")</f>
        <v>5553.7705293642748</v>
      </c>
      <c r="N158" s="123">
        <f ca="1">IFERROR(IF((VLOOKUP($E158,'NEA Backsheet'!$D$5:$CB$183,N$9,FALSE))="","",(VLOOKUP($E158,'NEA Backsheet'!$D$5:$CB$183,N$9,FALSE))),"")</f>
        <v>5433.5035170424217</v>
      </c>
      <c r="O158" s="173">
        <f ca="1">IFERROR(IF((VLOOKUP($E158,'NEA Backsheet'!$D$5:$CB$183,O$9,FALSE))="","",(VLOOKUP($E158,'NEA Backsheet'!$D$5:$CB$183,O$9,FALSE))),"")</f>
        <v>5955.4924798140419</v>
      </c>
      <c r="P158" s="122">
        <f ca="1">IFERROR(IF((VLOOKUP($E158,'NEA Backsheet'!$D$5:$CB$183,P$9,FALSE))="","",(VLOOKUP($E158,'NEA Backsheet'!$D$5:$CB$183,P$9,FALSE))),"")</f>
        <v>6047.5673572715732</v>
      </c>
      <c r="Q158" s="123">
        <f ca="1">IFERROR(IF((VLOOKUP($E158,'NEA Backsheet'!$D$5:$CB$183,Q$9,FALSE))="","",(VLOOKUP($E158,'NEA Backsheet'!$D$5:$CB$183,Q$9,FALSE))),"")</f>
        <v>6102.6534236342341</v>
      </c>
      <c r="R158" s="234">
        <f ca="1">IFERROR(IF((VLOOKUP($E158,'NEA Backsheet'!$D$5:$CB$183,R$9,FALSE))="","",(VLOOKUP($E158,'NEA Backsheet'!$D$5:$CB$183,R$9,FALSE))),"")</f>
        <v>6246.7727288366686</v>
      </c>
    </row>
    <row r="159" spans="1:18"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IFERROR(IF((VLOOKUP($E159,'NEA Backsheet'!$D$5:$CB$183,G$9,FALSE))="","",(VLOOKUP($E159,'NEA Backsheet'!$D$5:$CB$183,G$9,FALSE))),"")</f>
        <v>6316.3366406782025</v>
      </c>
      <c r="H159" s="121">
        <f ca="1">IFERROR(IF((VLOOKUP($E159,'NEA Backsheet'!$D$5:$CB$183,H$9,FALSE))="","",(VLOOKUP($E159,'NEA Backsheet'!$D$5:$CB$183,H$9,FALSE))),"")</f>
        <v>6423.4424691668737</v>
      </c>
      <c r="I159" s="121">
        <f ca="1">IFERROR(IF((VLOOKUP($E159,'NEA Backsheet'!$D$5:$CB$183,I$9,FALSE))="","",(VLOOKUP($E159,'NEA Backsheet'!$D$5:$CB$183,I$9,FALSE))),"")</f>
        <v>6610.4075615361016</v>
      </c>
      <c r="J159" s="122">
        <f ca="1">IFERROR(IF((VLOOKUP($E159,'NEA Backsheet'!$D$5:$CB$183,J$9,FALSE))="","",(VLOOKUP($E159,'NEA Backsheet'!$D$5:$CB$183,J$9,FALSE))),"")</f>
        <v>6438.5664494385219</v>
      </c>
      <c r="K159" s="120">
        <f ca="1">IFERROR(IF((VLOOKUP($E159,'NEA Backsheet'!$D$5:$CB$183,K$9,FALSE))="","",(VLOOKUP($E159,'NEA Backsheet'!$D$5:$CB$183,K$9,FALSE))),"")</f>
        <v>6347.4936328163803</v>
      </c>
      <c r="L159" s="121">
        <f ca="1">IFERROR(IF((VLOOKUP($E159,'NEA Backsheet'!$D$5:$CB$183,L$9,FALSE))="","",(VLOOKUP($E159,'NEA Backsheet'!$D$5:$CB$183,L$9,FALSE))),"")</f>
        <v>6417.305395105479</v>
      </c>
      <c r="M159" s="121">
        <f ca="1">IFERROR(IF((VLOOKUP($E159,'NEA Backsheet'!$D$5:$CB$183,M$9,FALSE))="","",(VLOOKUP($E159,'NEA Backsheet'!$D$5:$CB$183,M$9,FALSE))),"")</f>
        <v>6437.247108874275</v>
      </c>
      <c r="N159" s="123">
        <f ca="1">IFERROR(IF((VLOOKUP($E159,'NEA Backsheet'!$D$5:$CB$183,N$9,FALSE))="","",(VLOOKUP($E159,'NEA Backsheet'!$D$5:$CB$183,N$9,FALSE))),"")</f>
        <v>6289.5573665186721</v>
      </c>
      <c r="O159" s="173">
        <f ca="1">IFERROR(IF((VLOOKUP($E159,'NEA Backsheet'!$D$5:$CB$183,O$9,FALSE))="","",(VLOOKUP($E159,'NEA Backsheet'!$D$5:$CB$183,O$9,FALSE))),"")</f>
        <v>6728.4403042325439</v>
      </c>
      <c r="P159" s="122">
        <f ca="1">IFERROR(IF((VLOOKUP($E159,'NEA Backsheet'!$D$5:$CB$183,P$9,FALSE))="","",(VLOOKUP($E159,'NEA Backsheet'!$D$5:$CB$183,P$9,FALSE))),"")</f>
        <v>6969.5447808436847</v>
      </c>
      <c r="Q159" s="123">
        <f ca="1">IFERROR(IF((VLOOKUP($E159,'NEA Backsheet'!$D$5:$CB$183,Q$9,FALSE))="","",(VLOOKUP($E159,'NEA Backsheet'!$D$5:$CB$183,Q$9,FALSE))),"")</f>
        <v>7342.1631656577238</v>
      </c>
      <c r="R159" s="234">
        <f ca="1">IFERROR(IF((VLOOKUP($E159,'NEA Backsheet'!$D$5:$CB$183,R$9,FALSE))="","",(VLOOKUP($E159,'NEA Backsheet'!$D$5:$CB$183,R$9,FALSE))),"")</f>
        <v>7066.7172150064107</v>
      </c>
    </row>
    <row r="160" spans="1:18"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IFERROR(IF((VLOOKUP($E160,'NEA Backsheet'!$D$5:$CB$183,G$9,FALSE))="","",(VLOOKUP($E160,'NEA Backsheet'!$D$5:$CB$183,G$9,FALSE))),"")</f>
        <v>6821.783249995694</v>
      </c>
      <c r="H160" s="121">
        <f ca="1">IFERROR(IF((VLOOKUP($E160,'NEA Backsheet'!$D$5:$CB$183,H$9,FALSE))="","",(VLOOKUP($E160,'NEA Backsheet'!$D$5:$CB$183,H$9,FALSE))),"")</f>
        <v>6687.259324313648</v>
      </c>
      <c r="I160" s="121">
        <f ca="1">IFERROR(IF((VLOOKUP($E160,'NEA Backsheet'!$D$5:$CB$183,I$9,FALSE))="","",(VLOOKUP($E160,'NEA Backsheet'!$D$5:$CB$183,I$9,FALSE))),"")</f>
        <v>7105.2099200004068</v>
      </c>
      <c r="J160" s="122">
        <f ca="1">IFERROR(IF((VLOOKUP($E160,'NEA Backsheet'!$D$5:$CB$183,J$9,FALSE))="","",(VLOOKUP($E160,'NEA Backsheet'!$D$5:$CB$183,J$9,FALSE))),"")</f>
        <v>6746.8744454307835</v>
      </c>
      <c r="K160" s="120">
        <f ca="1">IFERROR(IF((VLOOKUP($E160,'NEA Backsheet'!$D$5:$CB$183,K$9,FALSE))="","",(VLOOKUP($E160,'NEA Backsheet'!$D$5:$CB$183,K$9,FALSE))),"")</f>
        <v>6776.7801957186066</v>
      </c>
      <c r="L160" s="121">
        <f ca="1">IFERROR(IF((VLOOKUP($E160,'NEA Backsheet'!$D$5:$CB$183,L$9,FALSE))="","",(VLOOKUP($E160,'NEA Backsheet'!$D$5:$CB$183,L$9,FALSE))),"")</f>
        <v>6839.6730610195027</v>
      </c>
      <c r="M160" s="121">
        <f ca="1">IFERROR(IF((VLOOKUP($E160,'NEA Backsheet'!$D$5:$CB$183,M$9,FALSE))="","",(VLOOKUP($E160,'NEA Backsheet'!$D$5:$CB$183,M$9,FALSE))),"")</f>
        <v>7240.065542391274</v>
      </c>
      <c r="N160" s="123">
        <f ca="1">IFERROR(IF((VLOOKUP($E160,'NEA Backsheet'!$D$5:$CB$183,N$9,FALSE))="","",(VLOOKUP($E160,'NEA Backsheet'!$D$5:$CB$183,N$9,FALSE))),"")</f>
        <v>7093.7893430340428</v>
      </c>
      <c r="O160" s="173">
        <f ca="1">IFERROR(IF((VLOOKUP($E160,'NEA Backsheet'!$D$5:$CB$183,O$9,FALSE))="","",(VLOOKUP($E160,'NEA Backsheet'!$D$5:$CB$183,O$9,FALSE))),"")</f>
        <v>7032.3479365405601</v>
      </c>
      <c r="P160" s="122">
        <f ca="1">IFERROR(IF((VLOOKUP($E160,'NEA Backsheet'!$D$5:$CB$183,P$9,FALSE))="","",(VLOOKUP($E160,'NEA Backsheet'!$D$5:$CB$183,P$9,FALSE))),"")</f>
        <v>7146.3213927617226</v>
      </c>
      <c r="Q160" s="123">
        <f ca="1">IFERROR(IF((VLOOKUP($E160,'NEA Backsheet'!$D$5:$CB$183,Q$9,FALSE))="","",(VLOOKUP($E160,'NEA Backsheet'!$D$5:$CB$183,Q$9,FALSE))),"")</f>
        <v>7155.0340540301577</v>
      </c>
      <c r="R160" s="234">
        <f ca="1">IFERROR(IF((VLOOKUP($E160,'NEA Backsheet'!$D$5:$CB$183,R$9,FALSE))="","",(VLOOKUP($E160,'NEA Backsheet'!$D$5:$CB$183,R$9,FALSE))),"")</f>
        <v>7016.4629017009602</v>
      </c>
    </row>
    <row r="161" spans="1:18"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IFERROR(IF((VLOOKUP($E161,'NEA Backsheet'!$D$5:$CB$183,G$9,FALSE))="","",(VLOOKUP($E161,'NEA Backsheet'!$D$5:$CB$183,G$9,FALSE))),"")</f>
        <v>24219.094111734739</v>
      </c>
      <c r="H161" s="121">
        <f ca="1">IFERROR(IF((VLOOKUP($E161,'NEA Backsheet'!$D$5:$CB$183,H$9,FALSE))="","",(VLOOKUP($E161,'NEA Backsheet'!$D$5:$CB$183,H$9,FALSE))),"")</f>
        <v>23575.162439310789</v>
      </c>
      <c r="I161" s="121">
        <f ca="1">IFERROR(IF((VLOOKUP($E161,'NEA Backsheet'!$D$5:$CB$183,I$9,FALSE))="","",(VLOOKUP($E161,'NEA Backsheet'!$D$5:$CB$183,I$9,FALSE))),"")</f>
        <v>24841.778793023219</v>
      </c>
      <c r="J161" s="122">
        <f ca="1">IFERROR(IF((VLOOKUP($E161,'NEA Backsheet'!$D$5:$CB$183,J$9,FALSE))="","",(VLOOKUP($E161,'NEA Backsheet'!$D$5:$CB$183,J$9,FALSE))),"")</f>
        <v>24929.871778090208</v>
      </c>
      <c r="K161" s="120">
        <f ca="1">IFERROR(IF((VLOOKUP($E161,'NEA Backsheet'!$D$5:$CB$183,K$9,FALSE))="","",(VLOOKUP($E161,'NEA Backsheet'!$D$5:$CB$183,K$9,FALSE))),"")</f>
        <v>24500.631589386299</v>
      </c>
      <c r="L161" s="121">
        <f ca="1">IFERROR(IF((VLOOKUP($E161,'NEA Backsheet'!$D$5:$CB$183,L$9,FALSE))="","",(VLOOKUP($E161,'NEA Backsheet'!$D$5:$CB$183,L$9,FALSE))),"")</f>
        <v>24832.5909694777</v>
      </c>
      <c r="M161" s="121">
        <f ca="1">IFERROR(IF((VLOOKUP($E161,'NEA Backsheet'!$D$5:$CB$183,M$9,FALSE))="","",(VLOOKUP($E161,'NEA Backsheet'!$D$5:$CB$183,M$9,FALSE))),"")</f>
        <v>24869.825898161871</v>
      </c>
      <c r="N161" s="123">
        <f ca="1">IFERROR(IF((VLOOKUP($E161,'NEA Backsheet'!$D$5:$CB$183,N$9,FALSE))="","",(VLOOKUP($E161,'NEA Backsheet'!$D$5:$CB$183,N$9,FALSE))),"")</f>
        <v>24355.874308263112</v>
      </c>
      <c r="O161" s="173">
        <f ca="1">IFERROR(IF((VLOOKUP($E161,'NEA Backsheet'!$D$5:$CB$183,O$9,FALSE))="","",(VLOOKUP($E161,'NEA Backsheet'!$D$5:$CB$183,O$9,FALSE))),"")</f>
        <v>26136.703732760619</v>
      </c>
      <c r="P161" s="122">
        <f ca="1">IFERROR(IF((VLOOKUP($E161,'NEA Backsheet'!$D$5:$CB$183,P$9,FALSE))="","",(VLOOKUP($E161,'NEA Backsheet'!$D$5:$CB$183,P$9,FALSE))),"")</f>
        <v>26620.945661462934</v>
      </c>
      <c r="Q161" s="123">
        <f ca="1">IFERROR(IF((VLOOKUP($E161,'NEA Backsheet'!$D$5:$CB$183,Q$9,FALSE))="","",(VLOOKUP($E161,'NEA Backsheet'!$D$5:$CB$183,Q$9,FALSE))),"")</f>
        <v>28425.764237958563</v>
      </c>
      <c r="R161" s="234">
        <f ca="1">IFERROR(IF((VLOOKUP($E161,'NEA Backsheet'!$D$5:$CB$183,R$9,FALSE))="","",(VLOOKUP($E161,'NEA Backsheet'!$D$5:$CB$183,R$9,FALSE))),"")</f>
        <v>28274.278103764707</v>
      </c>
    </row>
    <row r="162" spans="1:18"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IFERROR(IF((VLOOKUP($E162,'NEA Backsheet'!$D$5:$CB$183,G$9,FALSE))="","",(VLOOKUP($E162,'NEA Backsheet'!$D$5:$CB$183,G$9,FALSE))),"")</f>
        <v>10765.214477137222</v>
      </c>
      <c r="H162" s="121">
        <f ca="1">IFERROR(IF((VLOOKUP($E162,'NEA Backsheet'!$D$5:$CB$183,H$9,FALSE))="","",(VLOOKUP($E162,'NEA Backsheet'!$D$5:$CB$183,H$9,FALSE))),"")</f>
        <v>10440.55163717504</v>
      </c>
      <c r="I162" s="121">
        <f ca="1">IFERROR(IF((VLOOKUP($E162,'NEA Backsheet'!$D$5:$CB$183,I$9,FALSE))="","",(VLOOKUP($E162,'NEA Backsheet'!$D$5:$CB$183,I$9,FALSE))),"")</f>
        <v>10946.891504179963</v>
      </c>
      <c r="J162" s="122">
        <f ca="1">IFERROR(IF((VLOOKUP($E162,'NEA Backsheet'!$D$5:$CB$183,J$9,FALSE))="","",(VLOOKUP($E162,'NEA Backsheet'!$D$5:$CB$183,J$9,FALSE))),"")</f>
        <v>10536.914851235382</v>
      </c>
      <c r="K162" s="120">
        <f ca="1">IFERROR(IF((VLOOKUP($E162,'NEA Backsheet'!$D$5:$CB$183,K$9,FALSE))="","",(VLOOKUP($E162,'NEA Backsheet'!$D$5:$CB$183,K$9,FALSE))),"")</f>
        <v>10397.858858142226</v>
      </c>
      <c r="L162" s="121">
        <f ca="1">IFERROR(IF((VLOOKUP($E162,'NEA Backsheet'!$D$5:$CB$183,L$9,FALSE))="","",(VLOOKUP($E162,'NEA Backsheet'!$D$5:$CB$183,L$9,FALSE))),"")</f>
        <v>10402.89379888417</v>
      </c>
      <c r="M162" s="121">
        <f ca="1">IFERROR(IF((VLOOKUP($E162,'NEA Backsheet'!$D$5:$CB$183,M$9,FALSE))="","",(VLOOKUP($E162,'NEA Backsheet'!$D$5:$CB$183,M$9,FALSE))),"")</f>
        <v>10882.021210172925</v>
      </c>
      <c r="N162" s="123">
        <f ca="1">IFERROR(IF((VLOOKUP($E162,'NEA Backsheet'!$D$5:$CB$183,N$9,FALSE))="","",(VLOOKUP($E162,'NEA Backsheet'!$D$5:$CB$183,N$9,FALSE))),"")</f>
        <v>10415.654466888556</v>
      </c>
      <c r="O162" s="173">
        <f ca="1">IFERROR(IF((VLOOKUP($E162,'NEA Backsheet'!$D$5:$CB$183,O$9,FALSE))="","",(VLOOKUP($E162,'NEA Backsheet'!$D$5:$CB$183,O$9,FALSE))),"")</f>
        <v>11043.985603941795</v>
      </c>
      <c r="P162" s="122">
        <f ca="1">IFERROR(IF((VLOOKUP($E162,'NEA Backsheet'!$D$5:$CB$183,P$9,FALSE))="","",(VLOOKUP($E162,'NEA Backsheet'!$D$5:$CB$183,P$9,FALSE))),"")</f>
        <v>10821.603072221995</v>
      </c>
      <c r="Q162" s="123">
        <f ca="1">IFERROR(IF((VLOOKUP($E162,'NEA Backsheet'!$D$5:$CB$183,Q$9,FALSE))="","",(VLOOKUP($E162,'NEA Backsheet'!$D$5:$CB$183,Q$9,FALSE))),"")</f>
        <v>10672.80254295898</v>
      </c>
      <c r="R162" s="234">
        <f ca="1">IFERROR(IF((VLOOKUP($E162,'NEA Backsheet'!$D$5:$CB$183,R$9,FALSE))="","",(VLOOKUP($E162,'NEA Backsheet'!$D$5:$CB$183,R$9,FALSE))),"")</f>
        <v>10674.887674411249</v>
      </c>
    </row>
    <row r="163" spans="1:18"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IFERROR(IF((VLOOKUP($E163,'NEA Backsheet'!$D$5:$CB$183,G$9,FALSE))="","",(VLOOKUP($E163,'NEA Backsheet'!$D$5:$CB$183,G$9,FALSE))),"")</f>
        <v>6709.1964059065231</v>
      </c>
      <c r="H163" s="121">
        <f ca="1">IFERROR(IF((VLOOKUP($E163,'NEA Backsheet'!$D$5:$CB$183,H$9,FALSE))="","",(VLOOKUP($E163,'NEA Backsheet'!$D$5:$CB$183,H$9,FALSE))),"")</f>
        <v>6655.4742262246436</v>
      </c>
      <c r="I163" s="121">
        <f ca="1">IFERROR(IF((VLOOKUP($E163,'NEA Backsheet'!$D$5:$CB$183,I$9,FALSE))="","",(VLOOKUP($E163,'NEA Backsheet'!$D$5:$CB$183,I$9,FALSE))),"")</f>
        <v>6962.0775878596451</v>
      </c>
      <c r="J163" s="122">
        <f ca="1">IFERROR(IF((VLOOKUP($E163,'NEA Backsheet'!$D$5:$CB$183,J$9,FALSE))="","",(VLOOKUP($E163,'NEA Backsheet'!$D$5:$CB$183,J$9,FALSE))),"")</f>
        <v>6957.1549566473605</v>
      </c>
      <c r="K163" s="120">
        <f ca="1">IFERROR(IF((VLOOKUP($E163,'NEA Backsheet'!$D$5:$CB$183,K$9,FALSE))="","",(VLOOKUP($E163,'NEA Backsheet'!$D$5:$CB$183,K$9,FALSE))),"")</f>
        <v>7013.84809260375</v>
      </c>
      <c r="L163" s="121">
        <f ca="1">IFERROR(IF((VLOOKUP($E163,'NEA Backsheet'!$D$5:$CB$183,L$9,FALSE))="","",(VLOOKUP($E163,'NEA Backsheet'!$D$5:$CB$183,L$9,FALSE))),"")</f>
        <v>6898.1868004613025</v>
      </c>
      <c r="M163" s="121">
        <f ca="1">IFERROR(IF((VLOOKUP($E163,'NEA Backsheet'!$D$5:$CB$183,M$9,FALSE))="","",(VLOOKUP($E163,'NEA Backsheet'!$D$5:$CB$183,M$9,FALSE))),"")</f>
        <v>7170.3404579825019</v>
      </c>
      <c r="N163" s="123">
        <f ca="1">IFERROR(IF((VLOOKUP($E163,'NEA Backsheet'!$D$5:$CB$183,N$9,FALSE))="","",(VLOOKUP($E163,'NEA Backsheet'!$D$5:$CB$183,N$9,FALSE))),"")</f>
        <v>7216.1861685550484</v>
      </c>
      <c r="O163" s="173">
        <f ca="1">IFERROR(IF((VLOOKUP($E163,'NEA Backsheet'!$D$5:$CB$183,O$9,FALSE))="","",(VLOOKUP($E163,'NEA Backsheet'!$D$5:$CB$183,O$9,FALSE))),"")</f>
        <v>7168.6731890111496</v>
      </c>
      <c r="P163" s="122">
        <f ca="1">IFERROR(IF((VLOOKUP($E163,'NEA Backsheet'!$D$5:$CB$183,P$9,FALSE))="","",(VLOOKUP($E163,'NEA Backsheet'!$D$5:$CB$183,P$9,FALSE))),"")</f>
        <v>7043.9506399162728</v>
      </c>
      <c r="Q163" s="123">
        <f ca="1">IFERROR(IF((VLOOKUP($E163,'NEA Backsheet'!$D$5:$CB$183,Q$9,FALSE))="","",(VLOOKUP($E163,'NEA Backsheet'!$D$5:$CB$183,Q$9,FALSE))),"")</f>
        <v>7177.2437964783385</v>
      </c>
      <c r="R163" s="234">
        <f ca="1">IFERROR(IF((VLOOKUP($E163,'NEA Backsheet'!$D$5:$CB$183,R$9,FALSE))="","",(VLOOKUP($E163,'NEA Backsheet'!$D$5:$CB$183,R$9,FALSE))),"")</f>
        <v>7639.6254404516058</v>
      </c>
    </row>
    <row r="164" spans="1:18"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IFERROR(IF((VLOOKUP($E164,'NEA Backsheet'!$D$5:$CB$183,G$9,FALSE))="","",(VLOOKUP($E164,'NEA Backsheet'!$D$5:$CB$183,G$9,FALSE))),"")</f>
        <v>9115.7294051439858</v>
      </c>
      <c r="H164" s="121">
        <f ca="1">IFERROR(IF((VLOOKUP($E164,'NEA Backsheet'!$D$5:$CB$183,H$9,FALSE))="","",(VLOOKUP($E164,'NEA Backsheet'!$D$5:$CB$183,H$9,FALSE))),"")</f>
        <v>8857.5241181079327</v>
      </c>
      <c r="I164" s="121">
        <f ca="1">IFERROR(IF((VLOOKUP($E164,'NEA Backsheet'!$D$5:$CB$183,I$9,FALSE))="","",(VLOOKUP($E164,'NEA Backsheet'!$D$5:$CB$183,I$9,FALSE))),"")</f>
        <v>9018.6293249381415</v>
      </c>
      <c r="J164" s="122">
        <f ca="1">IFERROR(IF((VLOOKUP($E164,'NEA Backsheet'!$D$5:$CB$183,J$9,FALSE))="","",(VLOOKUP($E164,'NEA Backsheet'!$D$5:$CB$183,J$9,FALSE))),"")</f>
        <v>9480.4257822885647</v>
      </c>
      <c r="K164" s="120">
        <f ca="1">IFERROR(IF((VLOOKUP($E164,'NEA Backsheet'!$D$5:$CB$183,K$9,FALSE))="","",(VLOOKUP($E164,'NEA Backsheet'!$D$5:$CB$183,K$9,FALSE))),"")</f>
        <v>9195.9538828541336</v>
      </c>
      <c r="L164" s="121">
        <f ca="1">IFERROR(IF((VLOOKUP($E164,'NEA Backsheet'!$D$5:$CB$183,L$9,FALSE))="","",(VLOOKUP($E164,'NEA Backsheet'!$D$5:$CB$183,L$9,FALSE))),"")</f>
        <v>9296.9316196413256</v>
      </c>
      <c r="M164" s="121">
        <f ca="1">IFERROR(IF((VLOOKUP($E164,'NEA Backsheet'!$D$5:$CB$183,M$9,FALSE))="","",(VLOOKUP($E164,'NEA Backsheet'!$D$5:$CB$183,M$9,FALSE))),"")</f>
        <v>9296.9316196413274</v>
      </c>
      <c r="N164" s="123">
        <f ca="1">IFERROR(IF((VLOOKUP($E164,'NEA Backsheet'!$D$5:$CB$183,N$9,FALSE))="","",(VLOOKUP($E164,'NEA Backsheet'!$D$5:$CB$183,N$9,FALSE))),"")</f>
        <v>9099.5166286822077</v>
      </c>
      <c r="O164" s="173">
        <f ca="1">IFERROR(IF((VLOOKUP($E164,'NEA Backsheet'!$D$5:$CB$183,O$9,FALSE))="","",(VLOOKUP($E164,'NEA Backsheet'!$D$5:$CB$183,O$9,FALSE))),"")</f>
        <v>9975.4092467308292</v>
      </c>
      <c r="P164" s="122">
        <f ca="1">IFERROR(IF((VLOOKUP($E164,'NEA Backsheet'!$D$5:$CB$183,P$9,FALSE))="","",(VLOOKUP($E164,'NEA Backsheet'!$D$5:$CB$183,P$9,FALSE))),"")</f>
        <v>10425.626469321842</v>
      </c>
      <c r="Q164" s="123">
        <f ca="1">IFERROR(IF((VLOOKUP($E164,'NEA Backsheet'!$D$5:$CB$183,Q$9,FALSE))="","",(VLOOKUP($E164,'NEA Backsheet'!$D$5:$CB$183,Q$9,FALSE))),"")</f>
        <v>11319.790797876669</v>
      </c>
      <c r="R164" s="234">
        <f ca="1">IFERROR(IF((VLOOKUP($E164,'NEA Backsheet'!$D$5:$CB$183,R$9,FALSE))="","",(VLOOKUP($E164,'NEA Backsheet'!$D$5:$CB$183,R$9,FALSE))),"")</f>
        <v>11061.460746951267</v>
      </c>
    </row>
    <row r="165" spans="1:18"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IFERROR(IF((VLOOKUP($E165,'NEA Backsheet'!$D$5:$CB$183,G$9,FALSE))="","",(VLOOKUP($E165,'NEA Backsheet'!$D$5:$CB$183,G$9,FALSE))),"")</f>
        <v>18961.058682953197</v>
      </c>
      <c r="H165" s="121">
        <f ca="1">IFERROR(IF((VLOOKUP($E165,'NEA Backsheet'!$D$5:$CB$183,H$9,FALSE))="","",(VLOOKUP($E165,'NEA Backsheet'!$D$5:$CB$183,H$9,FALSE))),"")</f>
        <v>18312.966692863574</v>
      </c>
      <c r="I165" s="121">
        <f ca="1">IFERROR(IF((VLOOKUP($E165,'NEA Backsheet'!$D$5:$CB$183,I$9,FALSE))="","",(VLOOKUP($E165,'NEA Backsheet'!$D$5:$CB$183,I$9,FALSE))),"")</f>
        <v>19089.932263022602</v>
      </c>
      <c r="J165" s="122">
        <f ca="1">IFERROR(IF((VLOOKUP($E165,'NEA Backsheet'!$D$5:$CB$183,J$9,FALSE))="","",(VLOOKUP($E165,'NEA Backsheet'!$D$5:$CB$183,J$9,FALSE))),"")</f>
        <v>19349.387843797667</v>
      </c>
      <c r="K165" s="120">
        <f ca="1">IFERROR(IF((VLOOKUP($E165,'NEA Backsheet'!$D$5:$CB$183,K$9,FALSE))="","",(VLOOKUP($E165,'NEA Backsheet'!$D$5:$CB$183,K$9,FALSE))),"")</f>
        <v>19200.51019695928</v>
      </c>
      <c r="L165" s="121">
        <f ca="1">IFERROR(IF((VLOOKUP($E165,'NEA Backsheet'!$D$5:$CB$183,L$9,FALSE))="","",(VLOOKUP($E165,'NEA Backsheet'!$D$5:$CB$183,L$9,FALSE))),"")</f>
        <v>18740.054368897319</v>
      </c>
      <c r="M165" s="121">
        <f ca="1">IFERROR(IF((VLOOKUP($E165,'NEA Backsheet'!$D$5:$CB$183,M$9,FALSE))="","",(VLOOKUP($E165,'NEA Backsheet'!$D$5:$CB$183,M$9,FALSE))),"")</f>
        <v>19997.357475156659</v>
      </c>
      <c r="N165" s="123">
        <f ca="1">IFERROR(IF((VLOOKUP($E165,'NEA Backsheet'!$D$5:$CB$183,N$9,FALSE))="","",(VLOOKUP($E165,'NEA Backsheet'!$D$5:$CB$183,N$9,FALSE))),"")</f>
        <v>20140.254746193375</v>
      </c>
      <c r="O165" s="173">
        <f ca="1">IFERROR(IF((VLOOKUP($E165,'NEA Backsheet'!$D$5:$CB$183,O$9,FALSE))="","",(VLOOKUP($E165,'NEA Backsheet'!$D$5:$CB$183,O$9,FALSE))),"")</f>
        <v>18708.115286382919</v>
      </c>
      <c r="P165" s="122">
        <f ca="1">IFERROR(IF((VLOOKUP($E165,'NEA Backsheet'!$D$5:$CB$183,P$9,FALSE))="","",(VLOOKUP($E165,'NEA Backsheet'!$D$5:$CB$183,P$9,FALSE))),"")</f>
        <v>18688.752997312055</v>
      </c>
      <c r="Q165" s="123">
        <f ca="1">IFERROR(IF((VLOOKUP($E165,'NEA Backsheet'!$D$5:$CB$183,Q$9,FALSE))="","",(VLOOKUP($E165,'NEA Backsheet'!$D$5:$CB$183,Q$9,FALSE))),"")</f>
        <v>20091.127311497719</v>
      </c>
      <c r="R165" s="234">
        <f ca="1">IFERROR(IF((VLOOKUP($E165,'NEA Backsheet'!$D$5:$CB$183,R$9,FALSE))="","",(VLOOKUP($E165,'NEA Backsheet'!$D$5:$CB$183,R$9,FALSE))),"")</f>
        <v>20446.31373971478</v>
      </c>
    </row>
    <row r="166" spans="1:18"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IFERROR(IF((VLOOKUP($E166,'NEA Backsheet'!$D$5:$CB$183,G$9,FALSE))="","",(VLOOKUP($E166,'NEA Backsheet'!$D$5:$CB$183,G$9,FALSE))),"")</f>
        <v>8123.2118701952631</v>
      </c>
      <c r="H166" s="121">
        <f ca="1">IFERROR(IF((VLOOKUP($E166,'NEA Backsheet'!$D$5:$CB$183,H$9,FALSE))="","",(VLOOKUP($E166,'NEA Backsheet'!$D$5:$CB$183,H$9,FALSE))),"")</f>
        <v>8025.5147284102441</v>
      </c>
      <c r="I166" s="121">
        <f ca="1">IFERROR(IF((VLOOKUP($E166,'NEA Backsheet'!$D$5:$CB$183,I$9,FALSE))="","",(VLOOKUP($E166,'NEA Backsheet'!$D$5:$CB$183,I$9,FALSE))),"")</f>
        <v>8811.9366423730862</v>
      </c>
      <c r="J166" s="122">
        <f ca="1">IFERROR(IF((VLOOKUP($E166,'NEA Backsheet'!$D$5:$CB$183,J$9,FALSE))="","",(VLOOKUP($E166,'NEA Backsheet'!$D$5:$CB$183,J$9,FALSE))),"")</f>
        <v>8726.2604459359827</v>
      </c>
      <c r="K166" s="120">
        <f ca="1">IFERROR(IF((VLOOKUP($E166,'NEA Backsheet'!$D$5:$CB$183,K$9,FALSE))="","",(VLOOKUP($E166,'NEA Backsheet'!$D$5:$CB$183,K$9,FALSE))),"")</f>
        <v>8449.3213072615545</v>
      </c>
      <c r="L166" s="121">
        <f ca="1">IFERROR(IF((VLOOKUP($E166,'NEA Backsheet'!$D$5:$CB$183,L$9,FALSE))="","",(VLOOKUP($E166,'NEA Backsheet'!$D$5:$CB$183,L$9,FALSE))),"")</f>
        <v>8400.6923217346466</v>
      </c>
      <c r="M166" s="121">
        <f ca="1">IFERROR(IF((VLOOKUP($E166,'NEA Backsheet'!$D$5:$CB$183,M$9,FALSE))="","",(VLOOKUP($E166,'NEA Backsheet'!$D$5:$CB$183,M$9,FALSE))),"")</f>
        <v>8780.0527375170423</v>
      </c>
      <c r="N166" s="123">
        <f ca="1">IFERROR(IF((VLOOKUP($E166,'NEA Backsheet'!$D$5:$CB$183,N$9,FALSE))="","",(VLOOKUP($E166,'NEA Backsheet'!$D$5:$CB$183,N$9,FALSE))),"")</f>
        <v>8770.9931159715525</v>
      </c>
      <c r="O166" s="173">
        <f ca="1">IFERROR(IF((VLOOKUP($E166,'NEA Backsheet'!$D$5:$CB$183,O$9,FALSE))="","",(VLOOKUP($E166,'NEA Backsheet'!$D$5:$CB$183,O$9,FALSE))),"")</f>
        <v>8641.9019397029206</v>
      </c>
      <c r="P166" s="122">
        <f ca="1">IFERROR(IF((VLOOKUP($E166,'NEA Backsheet'!$D$5:$CB$183,P$9,FALSE))="","",(VLOOKUP($E166,'NEA Backsheet'!$D$5:$CB$183,P$9,FALSE))),"")</f>
        <v>8487.6820263446807</v>
      </c>
      <c r="Q166" s="123">
        <f ca="1">IFERROR(IF((VLOOKUP($E166,'NEA Backsheet'!$D$5:$CB$183,Q$9,FALSE))="","",(VLOOKUP($E166,'NEA Backsheet'!$D$5:$CB$183,Q$9,FALSE))),"")</f>
        <v>8703.3921312576622</v>
      </c>
      <c r="R166" s="234">
        <f ca="1">IFERROR(IF((VLOOKUP($E166,'NEA Backsheet'!$D$5:$CB$183,R$9,FALSE))="","",(VLOOKUP($E166,'NEA Backsheet'!$D$5:$CB$183,R$9,FALSE))),"")</f>
        <v>8796.9408945358664</v>
      </c>
    </row>
    <row r="167" spans="1:18"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IFERROR(IF((VLOOKUP($E167,'NEA Backsheet'!$D$5:$CB$183,G$9,FALSE))="","",(VLOOKUP($E167,'NEA Backsheet'!$D$5:$CB$183,G$9,FALSE))),"")</f>
        <v>28640.296156233584</v>
      </c>
      <c r="H167" s="121">
        <f ca="1">IFERROR(IF((VLOOKUP($E167,'NEA Backsheet'!$D$5:$CB$183,H$9,FALSE))="","",(VLOOKUP($E167,'NEA Backsheet'!$D$5:$CB$183,H$9,FALSE))),"")</f>
        <v>28327.739343108893</v>
      </c>
      <c r="I167" s="121">
        <f ca="1">IFERROR(IF((VLOOKUP($E167,'NEA Backsheet'!$D$5:$CB$183,I$9,FALSE))="","",(VLOOKUP($E167,'NEA Backsheet'!$D$5:$CB$183,I$9,FALSE))),"")</f>
        <v>29469.160637651999</v>
      </c>
      <c r="J167" s="122">
        <f ca="1">IFERROR(IF((VLOOKUP($E167,'NEA Backsheet'!$D$5:$CB$183,J$9,FALSE))="","",(VLOOKUP($E167,'NEA Backsheet'!$D$5:$CB$183,J$9,FALSE))),"")</f>
        <v>29246.051405595947</v>
      </c>
      <c r="K167" s="120">
        <f ca="1">IFERROR(IF((VLOOKUP($E167,'NEA Backsheet'!$D$5:$CB$183,K$9,FALSE))="","",(VLOOKUP($E167,'NEA Backsheet'!$D$5:$CB$183,K$9,FALSE))),"")</f>
        <v>28762.556733643571</v>
      </c>
      <c r="L167" s="121">
        <f ca="1">IFERROR(IF((VLOOKUP($E167,'NEA Backsheet'!$D$5:$CB$183,L$9,FALSE))="","",(VLOOKUP($E167,'NEA Backsheet'!$D$5:$CB$183,L$9,FALSE))),"")</f>
        <v>28392.211600268151</v>
      </c>
      <c r="M167" s="121">
        <f ca="1">IFERROR(IF((VLOOKUP($E167,'NEA Backsheet'!$D$5:$CB$183,M$9,FALSE))="","",(VLOOKUP($E167,'NEA Backsheet'!$D$5:$CB$183,M$9,FALSE))),"")</f>
        <v>29134.06850450809</v>
      </c>
      <c r="N167" s="123">
        <f ca="1">IFERROR(IF((VLOOKUP($E167,'NEA Backsheet'!$D$5:$CB$183,N$9,FALSE))="","",(VLOOKUP($E167,'NEA Backsheet'!$D$5:$CB$183,N$9,FALSE))),"")</f>
        <v>28569.393384717769</v>
      </c>
      <c r="O167" s="173">
        <f ca="1">IFERROR(IF((VLOOKUP($E167,'NEA Backsheet'!$D$5:$CB$183,O$9,FALSE))="","",(VLOOKUP($E167,'NEA Backsheet'!$D$5:$CB$183,O$9,FALSE))),"")</f>
        <v>28514.869806470266</v>
      </c>
      <c r="P167" s="122">
        <f ca="1">IFERROR(IF((VLOOKUP($E167,'NEA Backsheet'!$D$5:$CB$183,P$9,FALSE))="","",(VLOOKUP($E167,'NEA Backsheet'!$D$5:$CB$183,P$9,FALSE))),"")</f>
        <v>28518.368957444756</v>
      </c>
      <c r="Q167" s="123">
        <f ca="1">IFERROR(IF((VLOOKUP($E167,'NEA Backsheet'!$D$5:$CB$183,Q$9,FALSE))="","",(VLOOKUP($E167,'NEA Backsheet'!$D$5:$CB$183,Q$9,FALSE))),"")</f>
        <v>30359.047863433374</v>
      </c>
      <c r="R167" s="234">
        <f ca="1">IFERROR(IF((VLOOKUP($E167,'NEA Backsheet'!$D$5:$CB$183,R$9,FALSE))="","",(VLOOKUP($E167,'NEA Backsheet'!$D$5:$CB$183,R$9,FALSE))),"")</f>
        <v>30500.508372574233</v>
      </c>
    </row>
    <row r="168" spans="1:18"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IFERROR(IF((VLOOKUP($E168,'NEA Backsheet'!$D$5:$CB$183,G$9,FALSE))="","",(VLOOKUP($E168,'NEA Backsheet'!$D$5:$CB$183,G$9,FALSE))),"")</f>
        <v>5820.93547411278</v>
      </c>
      <c r="H168" s="121">
        <f ca="1">IFERROR(IF((VLOOKUP($E168,'NEA Backsheet'!$D$5:$CB$183,H$9,FALSE))="","",(VLOOKUP($E168,'NEA Backsheet'!$D$5:$CB$183,H$9,FALSE))),"")</f>
        <v>5765.2655644270244</v>
      </c>
      <c r="I168" s="121">
        <f ca="1">IFERROR(IF((VLOOKUP($E168,'NEA Backsheet'!$D$5:$CB$183,I$9,FALSE))="","",(VLOOKUP($E168,'NEA Backsheet'!$D$5:$CB$183,I$9,FALSE))),"")</f>
        <v>5865.0388700467201</v>
      </c>
      <c r="J168" s="122">
        <f ca="1">IFERROR(IF((VLOOKUP($E168,'NEA Backsheet'!$D$5:$CB$183,J$9,FALSE))="","",(VLOOKUP($E168,'NEA Backsheet'!$D$5:$CB$183,J$9,FALSE))),"")</f>
        <v>5832.4374488169506</v>
      </c>
      <c r="K168" s="120">
        <f ca="1">IFERROR(IF((VLOOKUP($E168,'NEA Backsheet'!$D$5:$CB$183,K$9,FALSE))="","",(VLOOKUP($E168,'NEA Backsheet'!$D$5:$CB$183,K$9,FALSE))),"")</f>
        <v>5866.9125566114853</v>
      </c>
      <c r="L168" s="121">
        <f ca="1">IFERROR(IF((VLOOKUP($E168,'NEA Backsheet'!$D$5:$CB$183,L$9,FALSE))="","",(VLOOKUP($E168,'NEA Backsheet'!$D$5:$CB$183,L$9,FALSE))),"")</f>
        <v>5872.521697083841</v>
      </c>
      <c r="M168" s="121">
        <f ca="1">IFERROR(IF((VLOOKUP($E168,'NEA Backsheet'!$D$5:$CB$183,M$9,FALSE))="","",(VLOOKUP($E168,'NEA Backsheet'!$D$5:$CB$183,M$9,FALSE))),"")</f>
        <v>5934.0836709452688</v>
      </c>
      <c r="N168" s="123">
        <f ca="1">IFERROR(IF((VLOOKUP($E168,'NEA Backsheet'!$D$5:$CB$183,N$9,FALSE))="","",(VLOOKUP($E168,'NEA Backsheet'!$D$5:$CB$183,N$9,FALSE))),"")</f>
        <v>5783.260700375241</v>
      </c>
      <c r="O168" s="173">
        <f ca="1">IFERROR(IF((VLOOKUP($E168,'NEA Backsheet'!$D$5:$CB$183,O$9,FALSE))="","",(VLOOKUP($E168,'NEA Backsheet'!$D$5:$CB$183,O$9,FALSE))),"")</f>
        <v>5710.8094533539561</v>
      </c>
      <c r="P168" s="122">
        <f ca="1">IFERROR(IF((VLOOKUP($E168,'NEA Backsheet'!$D$5:$CB$183,P$9,FALSE))="","",(VLOOKUP($E168,'NEA Backsheet'!$D$5:$CB$183,P$9,FALSE))),"")</f>
        <v>6005.7690186250129</v>
      </c>
      <c r="Q168" s="123">
        <f ca="1">IFERROR(IF((VLOOKUP($E168,'NEA Backsheet'!$D$5:$CB$183,Q$9,FALSE))="","",(VLOOKUP($E168,'NEA Backsheet'!$D$5:$CB$183,Q$9,FALSE))),"")</f>
        <v>6190.5117466162701</v>
      </c>
      <c r="R168" s="234">
        <f ca="1">IFERROR(IF((VLOOKUP($E168,'NEA Backsheet'!$D$5:$CB$183,R$9,FALSE))="","",(VLOOKUP($E168,'NEA Backsheet'!$D$5:$CB$183,R$9,FALSE))),"")</f>
        <v>6298.1647703085373</v>
      </c>
    </row>
    <row r="169" spans="1:18"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IFERROR(IF((VLOOKUP($E169,'NEA Backsheet'!$D$5:$CB$183,G$9,FALSE))="","",(VLOOKUP($E169,'NEA Backsheet'!$D$5:$CB$183,G$9,FALSE))),"")</f>
        <v>6316.4141731112386</v>
      </c>
      <c r="H169" s="121">
        <f ca="1">IFERROR(IF((VLOOKUP($E169,'NEA Backsheet'!$D$5:$CB$183,H$9,FALSE))="","",(VLOOKUP($E169,'NEA Backsheet'!$D$5:$CB$183,H$9,FALSE))),"")</f>
        <v>6561.4224655888638</v>
      </c>
      <c r="I169" s="121">
        <f ca="1">IFERROR(IF((VLOOKUP($E169,'NEA Backsheet'!$D$5:$CB$183,I$9,FALSE))="","",(VLOOKUP($E169,'NEA Backsheet'!$D$5:$CB$183,I$9,FALSE))),"")</f>
        <v>7038.503161115168</v>
      </c>
      <c r="J169" s="122">
        <f ca="1">IFERROR(IF((VLOOKUP($E169,'NEA Backsheet'!$D$5:$CB$183,J$9,FALSE))="","",(VLOOKUP($E169,'NEA Backsheet'!$D$5:$CB$183,J$9,FALSE))),"")</f>
        <v>7269.7285269976346</v>
      </c>
      <c r="K169" s="120">
        <f ca="1">IFERROR(IF((VLOOKUP($E169,'NEA Backsheet'!$D$5:$CB$183,K$9,FALSE))="","",(VLOOKUP($E169,'NEA Backsheet'!$D$5:$CB$183,K$9,FALSE))),"")</f>
        <v>6565.8346069635863</v>
      </c>
      <c r="L169" s="121">
        <f ca="1">IFERROR(IF((VLOOKUP($E169,'NEA Backsheet'!$D$5:$CB$183,L$9,FALSE))="","",(VLOOKUP($E169,'NEA Backsheet'!$D$5:$CB$183,L$9,FALSE))),"")</f>
        <v>6681.1627813450013</v>
      </c>
      <c r="M169" s="121">
        <f ca="1">IFERROR(IF((VLOOKUP($E169,'NEA Backsheet'!$D$5:$CB$183,M$9,FALSE))="","",(VLOOKUP($E169,'NEA Backsheet'!$D$5:$CB$183,M$9,FALSE))),"")</f>
        <v>6840.8138701713597</v>
      </c>
      <c r="N169" s="123">
        <f ca="1">IFERROR(IF((VLOOKUP($E169,'NEA Backsheet'!$D$5:$CB$183,N$9,FALSE))="","",(VLOOKUP($E169,'NEA Backsheet'!$D$5:$CB$183,N$9,FALSE))),"")</f>
        <v>7025.4610150323861</v>
      </c>
      <c r="O169" s="173">
        <f ca="1">IFERROR(IF((VLOOKUP($E169,'NEA Backsheet'!$D$5:$CB$183,O$9,FALSE))="","",(VLOOKUP($E169,'NEA Backsheet'!$D$5:$CB$183,O$9,FALSE))),"")</f>
        <v>7390.4318858659053</v>
      </c>
      <c r="P169" s="122">
        <f ca="1">IFERROR(IF((VLOOKUP($E169,'NEA Backsheet'!$D$5:$CB$183,P$9,FALSE))="","",(VLOOKUP($E169,'NEA Backsheet'!$D$5:$CB$183,P$9,FALSE))),"")</f>
        <v>7046.8960345709856</v>
      </c>
      <c r="Q169" s="123">
        <f ca="1">IFERROR(IF((VLOOKUP($E169,'NEA Backsheet'!$D$5:$CB$183,Q$9,FALSE))="","",(VLOOKUP($E169,'NEA Backsheet'!$D$5:$CB$183,Q$9,FALSE))),"")</f>
        <v>7393.3295011765067</v>
      </c>
      <c r="R169" s="234">
        <f ca="1">IFERROR(IF((VLOOKUP($E169,'NEA Backsheet'!$D$5:$CB$183,R$9,FALSE))="","",(VLOOKUP($E169,'NEA Backsheet'!$D$5:$CB$183,R$9,FALSE))),"")</f>
        <v>7270.600532657736</v>
      </c>
    </row>
    <row r="170" spans="1:18"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IFERROR(IF((VLOOKUP($E170,'NEA Backsheet'!$D$5:$CB$183,G$9,FALSE))="","",(VLOOKUP($E170,'NEA Backsheet'!$D$5:$CB$183,G$9,FALSE))),"")</f>
        <v>7015.6263501156791</v>
      </c>
      <c r="H170" s="121">
        <f ca="1">IFERROR(IF((VLOOKUP($E170,'NEA Backsheet'!$D$5:$CB$183,H$9,FALSE))="","",(VLOOKUP($E170,'NEA Backsheet'!$D$5:$CB$183,H$9,FALSE))),"")</f>
        <v>6833.835533687703</v>
      </c>
      <c r="I170" s="121">
        <f ca="1">IFERROR(IF((VLOOKUP($E170,'NEA Backsheet'!$D$5:$CB$183,I$9,FALSE))="","",(VLOOKUP($E170,'NEA Backsheet'!$D$5:$CB$183,I$9,FALSE))),"")</f>
        <v>7246.414432393216</v>
      </c>
      <c r="J170" s="122">
        <f ca="1">IFERROR(IF((VLOOKUP($E170,'NEA Backsheet'!$D$5:$CB$183,J$9,FALSE))="","",(VLOOKUP($E170,'NEA Backsheet'!$D$5:$CB$183,J$9,FALSE))),"")</f>
        <v>5608.2499412799389</v>
      </c>
      <c r="K170" s="120">
        <f ca="1">IFERROR(IF((VLOOKUP($E170,'NEA Backsheet'!$D$5:$CB$183,K$9,FALSE))="","",(VLOOKUP($E170,'NEA Backsheet'!$D$5:$CB$183,K$9,FALSE))),"")</f>
        <v>6956.1007483114754</v>
      </c>
      <c r="L170" s="121">
        <f ca="1">IFERROR(IF((VLOOKUP($E170,'NEA Backsheet'!$D$5:$CB$183,L$9,FALSE))="","",(VLOOKUP($E170,'NEA Backsheet'!$D$5:$CB$183,L$9,FALSE))),"")</f>
        <v>7091.51653978801</v>
      </c>
      <c r="M170" s="121">
        <f ca="1">IFERROR(IF((VLOOKUP($E170,'NEA Backsheet'!$D$5:$CB$183,M$9,FALSE))="","",(VLOOKUP($E170,'NEA Backsheet'!$D$5:$CB$183,M$9,FALSE))),"")</f>
        <v>7160.8911096149168</v>
      </c>
      <c r="N170" s="123">
        <f ca="1">IFERROR(IF((VLOOKUP($E170,'NEA Backsheet'!$D$5:$CB$183,N$9,FALSE))="","",(VLOOKUP($E170,'NEA Backsheet'!$D$5:$CB$183,N$9,FALSE))),"")</f>
        <v>6890.067179971822</v>
      </c>
      <c r="O170" s="173">
        <f ca="1">IFERROR(IF((VLOOKUP($E170,'NEA Backsheet'!$D$5:$CB$183,O$9,FALSE))="","",(VLOOKUP($E170,'NEA Backsheet'!$D$5:$CB$183,O$9,FALSE))),"")</f>
        <v>7504.4125086257009</v>
      </c>
      <c r="P170" s="122">
        <f ca="1">IFERROR(IF((VLOOKUP($E170,'NEA Backsheet'!$D$5:$CB$183,P$9,FALSE))="","",(VLOOKUP($E170,'NEA Backsheet'!$D$5:$CB$183,P$9,FALSE))),"")</f>
        <v>7212.7957765032079</v>
      </c>
      <c r="Q170" s="123">
        <f ca="1">IFERROR(IF((VLOOKUP($E170,'NEA Backsheet'!$D$5:$CB$183,Q$9,FALSE))="","",(VLOOKUP($E170,'NEA Backsheet'!$D$5:$CB$183,Q$9,FALSE))),"")</f>
        <v>7439.0890185312983</v>
      </c>
      <c r="R170" s="234">
        <f ca="1">IFERROR(IF((VLOOKUP($E170,'NEA Backsheet'!$D$5:$CB$183,R$9,FALSE))="","",(VLOOKUP($E170,'NEA Backsheet'!$D$5:$CB$183,R$9,FALSE))),"")</f>
        <v>7733.8405968001025</v>
      </c>
    </row>
    <row r="171" spans="1:18"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IFERROR(IF((VLOOKUP($E171,'NEA Backsheet'!$D$5:$CB$183,G$9,FALSE))="","",(VLOOKUP($E171,'NEA Backsheet'!$D$5:$CB$183,G$9,FALSE))),"")</f>
        <v>4672.8977370972334</v>
      </c>
      <c r="H171" s="121">
        <f ca="1">IFERROR(IF((VLOOKUP($E171,'NEA Backsheet'!$D$5:$CB$183,H$9,FALSE))="","",(VLOOKUP($E171,'NEA Backsheet'!$D$5:$CB$183,H$9,FALSE))),"")</f>
        <v>4674.698454231755</v>
      </c>
      <c r="I171" s="121">
        <f ca="1">IFERROR(IF((VLOOKUP($E171,'NEA Backsheet'!$D$5:$CB$183,I$9,FALSE))="","",(VLOOKUP($E171,'NEA Backsheet'!$D$5:$CB$183,I$9,FALSE))),"")</f>
        <v>5031.9744000330502</v>
      </c>
      <c r="J171" s="122">
        <f ca="1">IFERROR(IF((VLOOKUP($E171,'NEA Backsheet'!$D$5:$CB$183,J$9,FALSE))="","",(VLOOKUP($E171,'NEA Backsheet'!$D$5:$CB$183,J$9,FALSE))),"")</f>
        <v>5138.3044686275261</v>
      </c>
      <c r="K171" s="120">
        <f ca="1">IFERROR(IF((VLOOKUP($E171,'NEA Backsheet'!$D$5:$CB$183,K$9,FALSE))="","",(VLOOKUP($E171,'NEA Backsheet'!$D$5:$CB$183,K$9,FALSE))),"")</f>
        <v>4608.6685006634889</v>
      </c>
      <c r="L171" s="121">
        <f ca="1">IFERROR(IF((VLOOKUP($E171,'NEA Backsheet'!$D$5:$CB$183,L$9,FALSE))="","",(VLOOKUP($E171,'NEA Backsheet'!$D$5:$CB$183,L$9,FALSE))),"")</f>
        <v>4559.5526427971945</v>
      </c>
      <c r="M171" s="121">
        <f ca="1">IFERROR(IF((VLOOKUP($E171,'NEA Backsheet'!$D$5:$CB$183,M$9,FALSE))="","",(VLOOKUP($E171,'NEA Backsheet'!$D$5:$CB$183,M$9,FALSE))),"")</f>
        <v>4907.2342652263551</v>
      </c>
      <c r="N171" s="123">
        <f ca="1">IFERROR(IF((VLOOKUP($E171,'NEA Backsheet'!$D$5:$CB$183,N$9,FALSE))="","",(VLOOKUP($E171,'NEA Backsheet'!$D$5:$CB$183,N$9,FALSE))),"")</f>
        <v>4802.8410378273929</v>
      </c>
      <c r="O171" s="173">
        <f ca="1">IFERROR(IF((VLOOKUP($E171,'NEA Backsheet'!$D$5:$CB$183,O$9,FALSE))="","",(VLOOKUP($E171,'NEA Backsheet'!$D$5:$CB$183,O$9,FALSE))),"")</f>
        <v>5499.0919660924337</v>
      </c>
      <c r="P171" s="122">
        <f ca="1">IFERROR(IF((VLOOKUP($E171,'NEA Backsheet'!$D$5:$CB$183,P$9,FALSE))="","",(VLOOKUP($E171,'NEA Backsheet'!$D$5:$CB$183,P$9,FALSE))),"")</f>
        <v>5613.9394376591317</v>
      </c>
      <c r="Q171" s="123">
        <f ca="1">IFERROR(IF((VLOOKUP($E171,'NEA Backsheet'!$D$5:$CB$183,Q$9,FALSE))="","",(VLOOKUP($E171,'NEA Backsheet'!$D$5:$CB$183,Q$9,FALSE))),"")</f>
        <v>5880.685720494781</v>
      </c>
      <c r="R171" s="234">
        <f ca="1">IFERROR(IF((VLOOKUP($E171,'NEA Backsheet'!$D$5:$CB$183,R$9,FALSE))="","",(VLOOKUP($E171,'NEA Backsheet'!$D$5:$CB$183,R$9,FALSE))),"")</f>
        <v>5955.281918796527</v>
      </c>
    </row>
    <row r="172" spans="1:18"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IFERROR(IF((VLOOKUP($E172,'NEA Backsheet'!$D$5:$CB$183,G$9,FALSE))="","",(VLOOKUP($E172,'NEA Backsheet'!$D$5:$CB$183,G$9,FALSE))),"")</f>
        <v>3934.7637681727538</v>
      </c>
      <c r="H172" s="121">
        <f ca="1">IFERROR(IF((VLOOKUP($E172,'NEA Backsheet'!$D$5:$CB$183,H$9,FALSE))="","",(VLOOKUP($E172,'NEA Backsheet'!$D$5:$CB$183,H$9,FALSE))),"")</f>
        <v>4193.4926963728713</v>
      </c>
      <c r="I172" s="121">
        <f ca="1">IFERROR(IF((VLOOKUP($E172,'NEA Backsheet'!$D$5:$CB$183,I$9,FALSE))="","",(VLOOKUP($E172,'NEA Backsheet'!$D$5:$CB$183,I$9,FALSE))),"")</f>
        <v>4318.4149040196098</v>
      </c>
      <c r="J172" s="122">
        <f ca="1">IFERROR(IF((VLOOKUP($E172,'NEA Backsheet'!$D$5:$CB$183,J$9,FALSE))="","",(VLOOKUP($E172,'NEA Backsheet'!$D$5:$CB$183,J$9,FALSE))),"")</f>
        <v>4595.6984731423881</v>
      </c>
      <c r="K172" s="120">
        <f ca="1">IFERROR(IF((VLOOKUP($E172,'NEA Backsheet'!$D$5:$CB$183,K$9,FALSE))="","",(VLOOKUP($E172,'NEA Backsheet'!$D$5:$CB$183,K$9,FALSE))),"")</f>
        <v>4320.1573673211788</v>
      </c>
      <c r="L172" s="121">
        <f ca="1">IFERROR(IF((VLOOKUP($E172,'NEA Backsheet'!$D$5:$CB$183,L$9,FALSE))="","",(VLOOKUP($E172,'NEA Backsheet'!$D$5:$CB$183,L$9,FALSE))),"")</f>
        <v>4252.6888103381343</v>
      </c>
      <c r="M172" s="121">
        <f ca="1">IFERROR(IF((VLOOKUP($E172,'NEA Backsheet'!$D$5:$CB$183,M$9,FALSE))="","",(VLOOKUP($E172,'NEA Backsheet'!$D$5:$CB$183,M$9,FALSE))),"")</f>
        <v>4388.5741835450899</v>
      </c>
      <c r="N172" s="123">
        <f ca="1">IFERROR(IF((VLOOKUP($E172,'NEA Backsheet'!$D$5:$CB$183,N$9,FALSE))="","",(VLOOKUP($E172,'NEA Backsheet'!$D$5:$CB$183,N$9,FALSE))),"")</f>
        <v>4387.6242115988271</v>
      </c>
      <c r="O172" s="173">
        <f ca="1">IFERROR(IF((VLOOKUP($E172,'NEA Backsheet'!$D$5:$CB$183,O$9,FALSE))="","",(VLOOKUP($E172,'NEA Backsheet'!$D$5:$CB$183,O$9,FALSE))),"")</f>
        <v>4980.8167428856987</v>
      </c>
      <c r="P172" s="122">
        <f ca="1">IFERROR(IF((VLOOKUP($E172,'NEA Backsheet'!$D$5:$CB$183,P$9,FALSE))="","",(VLOOKUP($E172,'NEA Backsheet'!$D$5:$CB$183,P$9,FALSE))),"")</f>
        <v>5081.131026632881</v>
      </c>
      <c r="Q172" s="123">
        <f ca="1">IFERROR(IF((VLOOKUP($E172,'NEA Backsheet'!$D$5:$CB$183,Q$9,FALSE))="","",(VLOOKUP($E172,'NEA Backsheet'!$D$5:$CB$183,Q$9,FALSE))),"")</f>
        <v>5090.1712745291152</v>
      </c>
      <c r="R172" s="234">
        <f ca="1">IFERROR(IF((VLOOKUP($E172,'NEA Backsheet'!$D$5:$CB$183,R$9,FALSE))="","",(VLOOKUP($E172,'NEA Backsheet'!$D$5:$CB$183,R$9,FALSE))),"")</f>
        <v>5028.0725743033818</v>
      </c>
    </row>
    <row r="173" spans="1:18"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IFERROR(IF((VLOOKUP($E173,'NEA Backsheet'!$D$5:$CB$183,G$9,FALSE))="","",(VLOOKUP($E173,'NEA Backsheet'!$D$5:$CB$183,G$9,FALSE))),"")</f>
        <v>4511.6355545093866</v>
      </c>
      <c r="H173" s="121">
        <f ca="1">IFERROR(IF((VLOOKUP($E173,'NEA Backsheet'!$D$5:$CB$183,H$9,FALSE))="","",(VLOOKUP($E173,'NEA Backsheet'!$D$5:$CB$183,H$9,FALSE))),"")</f>
        <v>4451.2140393609734</v>
      </c>
      <c r="I173" s="121">
        <f ca="1">IFERROR(IF((VLOOKUP($E173,'NEA Backsheet'!$D$5:$CB$183,I$9,FALSE))="","",(VLOOKUP($E173,'NEA Backsheet'!$D$5:$CB$183,I$9,FALSE))),"")</f>
        <v>4786.4559943779786</v>
      </c>
      <c r="J173" s="122">
        <f ca="1">IFERROR(IF((VLOOKUP($E173,'NEA Backsheet'!$D$5:$CB$183,J$9,FALSE))="","",(VLOOKUP($E173,'NEA Backsheet'!$D$5:$CB$183,J$9,FALSE))),"")</f>
        <v>4669.9983966322452</v>
      </c>
      <c r="K173" s="120">
        <f ca="1">IFERROR(IF((VLOOKUP($E173,'NEA Backsheet'!$D$5:$CB$183,K$9,FALSE))="","",(VLOOKUP($E173,'NEA Backsheet'!$D$5:$CB$183,K$9,FALSE))),"")</f>
        <v>4758.1943179375921</v>
      </c>
      <c r="L173" s="121">
        <f ca="1">IFERROR(IF((VLOOKUP($E173,'NEA Backsheet'!$D$5:$CB$183,L$9,FALSE))="","",(VLOOKUP($E173,'NEA Backsheet'!$D$5:$CB$183,L$9,FALSE))),"")</f>
        <v>4760.6306693548668</v>
      </c>
      <c r="M173" s="121">
        <f ca="1">IFERROR(IF((VLOOKUP($E173,'NEA Backsheet'!$D$5:$CB$183,M$9,FALSE))="","",(VLOOKUP($E173,'NEA Backsheet'!$D$5:$CB$183,M$9,FALSE))),"")</f>
        <v>4885.8591322027878</v>
      </c>
      <c r="N173" s="123">
        <f ca="1">IFERROR(IF((VLOOKUP($E173,'NEA Backsheet'!$D$5:$CB$183,N$9,FALSE))="","",(VLOOKUP($E173,'NEA Backsheet'!$D$5:$CB$183,N$9,FALSE))),"")</f>
        <v>4826.8994279047392</v>
      </c>
      <c r="O173" s="173">
        <f ca="1">IFERROR(IF((VLOOKUP($E173,'NEA Backsheet'!$D$5:$CB$183,O$9,FALSE))="","",(VLOOKUP($E173,'NEA Backsheet'!$D$5:$CB$183,O$9,FALSE))),"")</f>
        <v>4710.4418301590067</v>
      </c>
      <c r="P173" s="122">
        <f ca="1">IFERROR(IF((VLOOKUP($E173,'NEA Backsheet'!$D$5:$CB$183,P$9,FALSE))="","",(VLOOKUP($E173,'NEA Backsheet'!$D$5:$CB$183,P$9,FALSE))),"")</f>
        <v>4631.9913145227592</v>
      </c>
      <c r="Q173" s="123">
        <f ca="1">IFERROR(IF((VLOOKUP($E173,'NEA Backsheet'!$D$5:$CB$183,Q$9,FALSE))="","",(VLOOKUP($E173,'NEA Backsheet'!$D$5:$CB$183,Q$9,FALSE))),"")</f>
        <v>4657.816639545872</v>
      </c>
      <c r="R173" s="234">
        <f ca="1">IFERROR(IF((VLOOKUP($E173,'NEA Backsheet'!$D$5:$CB$183,R$9,FALSE))="","",(VLOOKUP($E173,'NEA Backsheet'!$D$5:$CB$183,R$9,FALSE))),"")</f>
        <v>4691.9255593877187</v>
      </c>
    </row>
    <row r="174" spans="1:18"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0">
        <f ca="1">IFERROR(IF((VLOOKUP($E174,'NEA Backsheet'!$D$5:$CB$183,G$9,FALSE))="","",(VLOOKUP($E174,'NEA Backsheet'!$D$5:$CB$183,G$9,FALSE))),"")</f>
        <v>5538.4946479485152</v>
      </c>
      <c r="H174" s="121">
        <f ca="1">IFERROR(IF((VLOOKUP($E174,'NEA Backsheet'!$D$5:$CB$183,H$9,FALSE))="","",(VLOOKUP($E174,'NEA Backsheet'!$D$5:$CB$183,H$9,FALSE))),"")</f>
        <v>5881.9144680554618</v>
      </c>
      <c r="I174" s="121">
        <f ca="1">IFERROR(IF((VLOOKUP($E174,'NEA Backsheet'!$D$5:$CB$183,I$9,FALSE))="","",(VLOOKUP($E174,'NEA Backsheet'!$D$5:$CB$183,I$9,FALSE))),"")</f>
        <v>6313.7102077174941</v>
      </c>
      <c r="J174" s="122">
        <f ca="1">IFERROR(IF((VLOOKUP($E174,'NEA Backsheet'!$D$5:$CB$183,J$9,FALSE))="","",(VLOOKUP($E174,'NEA Backsheet'!$D$5:$CB$183,J$9,FALSE))),"")</f>
        <v>6066.3555593576602</v>
      </c>
      <c r="K174" s="120">
        <f ca="1">IFERROR(IF((VLOOKUP($E174,'NEA Backsheet'!$D$5:$CB$183,K$9,FALSE))="","",(VLOOKUP($E174,'NEA Backsheet'!$D$5:$CB$183,K$9,FALSE))),"")</f>
        <v>6097.000294859241</v>
      </c>
      <c r="L174" s="121">
        <f ca="1">IFERROR(IF((VLOOKUP($E174,'NEA Backsheet'!$D$5:$CB$183,L$9,FALSE))="","",(VLOOKUP($E174,'NEA Backsheet'!$D$5:$CB$183,L$9,FALSE))),"")</f>
        <v>6161.4582083698915</v>
      </c>
      <c r="M174" s="121">
        <f ca="1">IFERROR(IF((VLOOKUP($E174,'NEA Backsheet'!$D$5:$CB$183,M$9,FALSE))="","",(VLOOKUP($E174,'NEA Backsheet'!$D$5:$CB$183,M$9,FALSE))),"")</f>
        <v>6200.7680316851383</v>
      </c>
      <c r="N174" s="123">
        <f ca="1">IFERROR(IF((VLOOKUP($E174,'NEA Backsheet'!$D$5:$CB$183,N$9,FALSE))="","",(VLOOKUP($E174,'NEA Backsheet'!$D$5:$CB$183,N$9,FALSE))),"")</f>
        <v>6064.6521360532824</v>
      </c>
      <c r="O174" s="173">
        <f ca="1">IFERROR(IF((VLOOKUP($E174,'NEA Backsheet'!$D$5:$CB$183,O$9,FALSE))="","",(VLOOKUP($E174,'NEA Backsheet'!$D$5:$CB$183,O$9,FALSE))),"")</f>
        <v>6386.256036943003</v>
      </c>
      <c r="P174" s="122">
        <f ca="1">IFERROR(IF((VLOOKUP($E174,'NEA Backsheet'!$D$5:$CB$183,P$9,FALSE))="","",(VLOOKUP($E174,'NEA Backsheet'!$D$5:$CB$183,P$9,FALSE))),"")</f>
        <v>6707.5936154755036</v>
      </c>
      <c r="Q174" s="123">
        <f ca="1">IFERROR(IF((VLOOKUP($E174,'NEA Backsheet'!$D$5:$CB$183,Q$9,FALSE))="","",(VLOOKUP($E174,'NEA Backsheet'!$D$5:$CB$183,Q$9,FALSE))),"")</f>
        <v>7205.182610436681</v>
      </c>
      <c r="R174" s="234">
        <f ca="1">IFERROR(IF((VLOOKUP($E174,'NEA Backsheet'!$D$5:$CB$183,R$9,FALSE))="","",(VLOOKUP($E174,'NEA Backsheet'!$D$5:$CB$183,R$9,FALSE))),"")</f>
        <v>7256.7661280748953</v>
      </c>
    </row>
    <row r="175" spans="1:18"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IFERROR(IF((VLOOKUP($E175,'NEA Backsheet'!$D$5:$CB$183,G$9,FALSE))="","",(VLOOKUP($E175,'NEA Backsheet'!$D$5:$CB$183,G$9,FALSE))),"")</f>
        <v>6738.0918850964381</v>
      </c>
      <c r="H175" s="121">
        <f ca="1">IFERROR(IF((VLOOKUP($E175,'NEA Backsheet'!$D$5:$CB$183,H$9,FALSE))="","",(VLOOKUP($E175,'NEA Backsheet'!$D$5:$CB$183,H$9,FALSE))),"")</f>
        <v>6834.4422783842138</v>
      </c>
      <c r="I175" s="121">
        <f ca="1">IFERROR(IF((VLOOKUP($E175,'NEA Backsheet'!$D$5:$CB$183,I$9,FALSE))="","",(VLOOKUP($E175,'NEA Backsheet'!$D$5:$CB$183,I$9,FALSE))),"")</f>
        <v>7248.5990763991067</v>
      </c>
      <c r="J175" s="122">
        <f ca="1">IFERROR(IF((VLOOKUP($E175,'NEA Backsheet'!$D$5:$CB$183,J$9,FALSE))="","",(VLOOKUP($E175,'NEA Backsheet'!$D$5:$CB$183,J$9,FALSE))),"")</f>
        <v>7182.7002810972026</v>
      </c>
      <c r="K175" s="120">
        <f ca="1">IFERROR(IF((VLOOKUP($E175,'NEA Backsheet'!$D$5:$CB$183,K$9,FALSE))="","",(VLOOKUP($E175,'NEA Backsheet'!$D$5:$CB$183,K$9,FALSE))),"")</f>
        <v>6971.027537040557</v>
      </c>
      <c r="L175" s="121">
        <f ca="1">IFERROR(IF((VLOOKUP($E175,'NEA Backsheet'!$D$5:$CB$183,L$9,FALSE))="","",(VLOOKUP($E175,'NEA Backsheet'!$D$5:$CB$183,L$9,FALSE))),"")</f>
        <v>7033.5582736271681</v>
      </c>
      <c r="M175" s="121">
        <f ca="1">IFERROR(IF((VLOOKUP($E175,'NEA Backsheet'!$D$5:$CB$183,M$9,FALSE))="","",(VLOOKUP($E175,'NEA Backsheet'!$D$5:$CB$183,M$9,FALSE))),"")</f>
        <v>7056.7245254058244</v>
      </c>
      <c r="N175" s="123">
        <f ca="1">IFERROR(IF((VLOOKUP($E175,'NEA Backsheet'!$D$5:$CB$183,N$9,FALSE))="","",(VLOOKUP($E175,'NEA Backsheet'!$D$5:$CB$183,N$9,FALSE))),"")</f>
        <v>6891.4323808860481</v>
      </c>
      <c r="O175" s="173">
        <f ca="1">IFERROR(IF((VLOOKUP($E175,'NEA Backsheet'!$D$5:$CB$183,O$9,FALSE))="","",(VLOOKUP($E175,'NEA Backsheet'!$D$5:$CB$183,O$9,FALSE))),"")</f>
        <v>7084.2460895821414</v>
      </c>
      <c r="P175" s="122">
        <f ca="1">IFERROR(IF((VLOOKUP($E175,'NEA Backsheet'!$D$5:$CB$183,P$9,FALSE))="","",(VLOOKUP($E175,'NEA Backsheet'!$D$5:$CB$183,P$9,FALSE))),"")</f>
        <v>7233.0041811243191</v>
      </c>
      <c r="Q175" s="123">
        <f ca="1">IFERROR(IF((VLOOKUP($E175,'NEA Backsheet'!$D$5:$CB$183,Q$9,FALSE))="","",(VLOOKUP($E175,'NEA Backsheet'!$D$5:$CB$183,Q$9,FALSE))),"")</f>
        <v>7521.5582967185519</v>
      </c>
      <c r="R175" s="234">
        <f ca="1">IFERROR(IF((VLOOKUP($E175,'NEA Backsheet'!$D$5:$CB$183,R$9,FALSE))="","",(VLOOKUP($E175,'NEA Backsheet'!$D$5:$CB$183,R$9,FALSE))),"")</f>
        <v>7466.2573514874093</v>
      </c>
    </row>
    <row r="176" spans="1:18"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IFERROR(IF((VLOOKUP($E176,'NEA Backsheet'!$D$5:$CB$183,G$9,FALSE))="","",(VLOOKUP($E176,'NEA Backsheet'!$D$5:$CB$183,G$9,FALSE))),"")</f>
        <v>10818.401375642763</v>
      </c>
      <c r="H176" s="121">
        <f ca="1">IFERROR(IF((VLOOKUP($E176,'NEA Backsheet'!$D$5:$CB$183,H$9,FALSE))="","",(VLOOKUP($E176,'NEA Backsheet'!$D$5:$CB$183,H$9,FALSE))),"")</f>
        <v>10047.604859500021</v>
      </c>
      <c r="I176" s="121">
        <f ca="1">IFERROR(IF((VLOOKUP($E176,'NEA Backsheet'!$D$5:$CB$183,I$9,FALSE))="","",(VLOOKUP($E176,'NEA Backsheet'!$D$5:$CB$183,I$9,FALSE))),"")</f>
        <v>9982.7497723344168</v>
      </c>
      <c r="J176" s="122">
        <f ca="1">IFERROR(IF((VLOOKUP($E176,'NEA Backsheet'!$D$5:$CB$183,J$9,FALSE))="","",(VLOOKUP($E176,'NEA Backsheet'!$D$5:$CB$183,J$9,FALSE))),"")</f>
        <v>9946.08914976079</v>
      </c>
      <c r="K176" s="120">
        <f ca="1">IFERROR(IF((VLOOKUP($E176,'NEA Backsheet'!$D$5:$CB$183,K$9,FALSE))="","",(VLOOKUP($E176,'NEA Backsheet'!$D$5:$CB$183,K$9,FALSE))),"")</f>
        <v>10759.744701529711</v>
      </c>
      <c r="L176" s="121">
        <f ca="1">IFERROR(IF((VLOOKUP($E176,'NEA Backsheet'!$D$5:$CB$183,L$9,FALSE))="","",(VLOOKUP($E176,'NEA Backsheet'!$D$5:$CB$183,L$9,FALSE))),"")</f>
        <v>10196.948106556138</v>
      </c>
      <c r="M176" s="121">
        <f ca="1">IFERROR(IF((VLOOKUP($E176,'NEA Backsheet'!$D$5:$CB$183,M$9,FALSE))="","",(VLOOKUP($E176,'NEA Backsheet'!$D$5:$CB$183,M$9,FALSE))),"")</f>
        <v>10415.434614704589</v>
      </c>
      <c r="N176" s="123">
        <f ca="1">IFERROR(IF((VLOOKUP($E176,'NEA Backsheet'!$D$5:$CB$183,N$9,FALSE))="","",(VLOOKUP($E176,'NEA Backsheet'!$D$5:$CB$183,N$9,FALSE))),"")</f>
        <v>11494.646145978561</v>
      </c>
      <c r="O176" s="173">
        <f ca="1">IFERROR(IF((VLOOKUP($E176,'NEA Backsheet'!$D$5:$CB$183,O$9,FALSE))="","",(VLOOKUP($E176,'NEA Backsheet'!$D$5:$CB$183,O$9,FALSE))),"")</f>
        <v>10010.97247195608</v>
      </c>
      <c r="P176" s="122">
        <f ca="1">IFERROR(IF((VLOOKUP($E176,'NEA Backsheet'!$D$5:$CB$183,P$9,FALSE))="","",(VLOOKUP($E176,'NEA Backsheet'!$D$5:$CB$183,P$9,FALSE))),"")</f>
        <v>9670.1347256210447</v>
      </c>
      <c r="Q176" s="123">
        <f ca="1">IFERROR(IF((VLOOKUP($E176,'NEA Backsheet'!$D$5:$CB$183,Q$9,FALSE))="","",(VLOOKUP($E176,'NEA Backsheet'!$D$5:$CB$183,Q$9,FALSE))),"")</f>
        <v>10169.257670899111</v>
      </c>
      <c r="R176" s="234">
        <f ca="1">IFERROR(IF((VLOOKUP($E176,'NEA Backsheet'!$D$5:$CB$183,R$9,FALSE))="","",(VLOOKUP($E176,'NEA Backsheet'!$D$5:$CB$183,R$9,FALSE))),"")</f>
        <v>10269.625813770366</v>
      </c>
    </row>
    <row r="177" spans="1:18"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IFERROR(IF((VLOOKUP($E177,'NEA Backsheet'!$D$5:$CB$183,G$9,FALSE))="","",(VLOOKUP($E177,'NEA Backsheet'!$D$5:$CB$183,G$9,FALSE))),"")</f>
        <v>8523.4039059321549</v>
      </c>
      <c r="H177" s="121">
        <f ca="1">IFERROR(IF((VLOOKUP($E177,'NEA Backsheet'!$D$5:$CB$183,H$9,FALSE))="","",(VLOOKUP($E177,'NEA Backsheet'!$D$5:$CB$183,H$9,FALSE))),"")</f>
        <v>8819.5415410885907</v>
      </c>
      <c r="I177" s="121">
        <f ca="1">IFERROR(IF((VLOOKUP($E177,'NEA Backsheet'!$D$5:$CB$183,I$9,FALSE))="","",(VLOOKUP($E177,'NEA Backsheet'!$D$5:$CB$183,I$9,FALSE))),"")</f>
        <v>9033.2441641289624</v>
      </c>
      <c r="J177" s="122">
        <f ca="1">IFERROR(IF((VLOOKUP($E177,'NEA Backsheet'!$D$5:$CB$183,J$9,FALSE))="","",(VLOOKUP($E177,'NEA Backsheet'!$D$5:$CB$183,J$9,FALSE))),"")</f>
        <v>8925.4998110269189</v>
      </c>
      <c r="K177" s="120">
        <f ca="1">IFERROR(IF((VLOOKUP($E177,'NEA Backsheet'!$D$5:$CB$183,K$9,FALSE))="","",(VLOOKUP($E177,'NEA Backsheet'!$D$5:$CB$183,K$9,FALSE))),"")</f>
        <v>8863.5141687936684</v>
      </c>
      <c r="L177" s="121">
        <f ca="1">IFERROR(IF((VLOOKUP($E177,'NEA Backsheet'!$D$5:$CB$183,L$9,FALSE))="","",(VLOOKUP($E177,'NEA Backsheet'!$D$5:$CB$183,L$9,FALSE))),"")</f>
        <v>8892.5537684492137</v>
      </c>
      <c r="M177" s="121">
        <f ca="1">IFERROR(IF((VLOOKUP($E177,'NEA Backsheet'!$D$5:$CB$183,M$9,FALSE))="","",(VLOOKUP($E177,'NEA Backsheet'!$D$5:$CB$183,M$9,FALSE))),"")</f>
        <v>9300.7914596072496</v>
      </c>
      <c r="N177" s="123">
        <f ca="1">IFERROR(IF((VLOOKUP($E177,'NEA Backsheet'!$D$5:$CB$183,N$9,FALSE))="","",(VLOOKUP($E177,'NEA Backsheet'!$D$5:$CB$183,N$9,FALSE))),"")</f>
        <v>9089.4299581188188</v>
      </c>
      <c r="O177" s="173">
        <f ca="1">IFERROR(IF((VLOOKUP($E177,'NEA Backsheet'!$D$5:$CB$183,O$9,FALSE))="","",(VLOOKUP($E177,'NEA Backsheet'!$D$5:$CB$183,O$9,FALSE))),"")</f>
        <v>8737.1320180028451</v>
      </c>
      <c r="P177" s="122">
        <f ca="1">IFERROR(IF((VLOOKUP($E177,'NEA Backsheet'!$D$5:$CB$183,P$9,FALSE))="","",(VLOOKUP($E177,'NEA Backsheet'!$D$5:$CB$183,P$9,FALSE))),"")</f>
        <v>8823.5699600776679</v>
      </c>
      <c r="Q177" s="123">
        <f ca="1">IFERROR(IF((VLOOKUP($E177,'NEA Backsheet'!$D$5:$CB$183,Q$9,FALSE))="","",(VLOOKUP($E177,'NEA Backsheet'!$D$5:$CB$183,Q$9,FALSE))),"")</f>
        <v>9556.894515386477</v>
      </c>
      <c r="R177" s="234">
        <f ca="1">IFERROR(IF((VLOOKUP($E177,'NEA Backsheet'!$D$5:$CB$183,R$9,FALSE))="","",(VLOOKUP($E177,'NEA Backsheet'!$D$5:$CB$183,R$9,FALSE))),"")</f>
        <v>9331.5413550055764</v>
      </c>
    </row>
    <row r="178" spans="1:18"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IFERROR(IF((VLOOKUP($E178,'NEA Backsheet'!$D$5:$CB$183,G$9,FALSE))="","",(VLOOKUP($E178,'NEA Backsheet'!$D$5:$CB$183,G$9,FALSE))),"")</f>
        <v>5488.0079997355488</v>
      </c>
      <c r="H178" s="121">
        <f ca="1">IFERROR(IF((VLOOKUP($E178,'NEA Backsheet'!$D$5:$CB$183,H$9,FALSE))="","",(VLOOKUP($E178,'NEA Backsheet'!$D$5:$CB$183,H$9,FALSE))),"")</f>
        <v>6331.1514208648223</v>
      </c>
      <c r="I178" s="121">
        <f ca="1">IFERROR(IF((VLOOKUP($E178,'NEA Backsheet'!$D$5:$CB$183,I$9,FALSE))="","",(VLOOKUP($E178,'NEA Backsheet'!$D$5:$CB$183,I$9,FALSE))),"")</f>
        <v>6748.3752862025322</v>
      </c>
      <c r="J178" s="122">
        <f ca="1">IFERROR(IF((VLOOKUP($E178,'NEA Backsheet'!$D$5:$CB$183,J$9,FALSE))="","",(VLOOKUP($E178,'NEA Backsheet'!$D$5:$CB$183,J$9,FALSE))),"")</f>
        <v>7361.200378107369</v>
      </c>
      <c r="K178" s="120">
        <f ca="1">IFERROR(IF((VLOOKUP($E178,'NEA Backsheet'!$D$5:$CB$183,K$9,FALSE))="","",(VLOOKUP($E178,'NEA Backsheet'!$D$5:$CB$183,K$9,FALSE))),"")</f>
        <v>6361.3439586107916</v>
      </c>
      <c r="L178" s="121">
        <f ca="1">IFERROR(IF((VLOOKUP($E178,'NEA Backsheet'!$D$5:$CB$183,L$9,FALSE))="","",(VLOOKUP($E178,'NEA Backsheet'!$D$5:$CB$183,L$9,FALSE))),"")</f>
        <v>6429.5187668702856</v>
      </c>
      <c r="M178" s="121">
        <f ca="1">IFERROR(IF((VLOOKUP($E178,'NEA Backsheet'!$D$5:$CB$183,M$9,FALSE))="","",(VLOOKUP($E178,'NEA Backsheet'!$D$5:$CB$183,M$9,FALSE))),"")</f>
        <v>6464.5250753868395</v>
      </c>
      <c r="N178" s="123">
        <f ca="1">IFERROR(IF((VLOOKUP($E178,'NEA Backsheet'!$D$5:$CB$183,N$9,FALSE))="","",(VLOOKUP($E178,'NEA Backsheet'!$D$5:$CB$183,N$9,FALSE))),"")</f>
        <v>6322.9886435561593</v>
      </c>
      <c r="O178" s="173">
        <f ca="1">IFERROR(IF((VLOOKUP($E178,'NEA Backsheet'!$D$5:$CB$183,O$9,FALSE))="","",(VLOOKUP($E178,'NEA Backsheet'!$D$5:$CB$183,O$9,FALSE))),"")</f>
        <v>7361.5162382865719</v>
      </c>
      <c r="P178" s="122">
        <f ca="1">IFERROR(IF((VLOOKUP($E178,'NEA Backsheet'!$D$5:$CB$183,P$9,FALSE))="","",(VLOOKUP($E178,'NEA Backsheet'!$D$5:$CB$183,P$9,FALSE))),"")</f>
        <v>7173.2213478050762</v>
      </c>
      <c r="Q178" s="123">
        <f ca="1">IFERROR(IF((VLOOKUP($E178,'NEA Backsheet'!$D$5:$CB$183,Q$9,FALSE))="","",(VLOOKUP($E178,'NEA Backsheet'!$D$5:$CB$183,Q$9,FALSE))),"")</f>
        <v>7601.2685175180359</v>
      </c>
      <c r="R178" s="234">
        <f ca="1">IFERROR(IF((VLOOKUP($E178,'NEA Backsheet'!$D$5:$CB$183,R$9,FALSE))="","",(VLOOKUP($E178,'NEA Backsheet'!$D$5:$CB$183,R$9,FALSE))),"")</f>
        <v>7479.5586302837764</v>
      </c>
    </row>
    <row r="179" spans="1:18"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IFERROR(IF((VLOOKUP($E179,'NEA Backsheet'!$D$5:$CB$183,G$9,FALSE))="","",(VLOOKUP($E179,'NEA Backsheet'!$D$5:$CB$183,G$9,FALSE))),"")</f>
        <v>6806.0958758119332</v>
      </c>
      <c r="H179" s="121">
        <f ca="1">IFERROR(IF((VLOOKUP($E179,'NEA Backsheet'!$D$5:$CB$183,H$9,FALSE))="","",(VLOOKUP($E179,'NEA Backsheet'!$D$5:$CB$183,H$9,FALSE))),"")</f>
        <v>6768.9173114421628</v>
      </c>
      <c r="I179" s="121">
        <f ca="1">IFERROR(IF((VLOOKUP($E179,'NEA Backsheet'!$D$5:$CB$183,I$9,FALSE))="","",(VLOOKUP($E179,'NEA Backsheet'!$D$5:$CB$183,I$9,FALSE))),"")</f>
        <v>7085.4870228974942</v>
      </c>
      <c r="J179" s="122">
        <f ca="1">IFERROR(IF((VLOOKUP($E179,'NEA Backsheet'!$D$5:$CB$183,J$9,FALSE))="","",(VLOOKUP($E179,'NEA Backsheet'!$D$5:$CB$183,J$9,FALSE))),"")</f>
        <v>7034.4033301670843</v>
      </c>
      <c r="K179" s="120">
        <f ca="1">IFERROR(IF((VLOOKUP($E179,'NEA Backsheet'!$D$5:$CB$183,K$9,FALSE))="","",(VLOOKUP($E179,'NEA Backsheet'!$D$5:$CB$183,K$9,FALSE))),"")</f>
        <v>7613.3335840664986</v>
      </c>
      <c r="L179" s="121">
        <f ca="1">IFERROR(IF((VLOOKUP($E179,'NEA Backsheet'!$D$5:$CB$183,L$9,FALSE))="","",(VLOOKUP($E179,'NEA Backsheet'!$D$5:$CB$183,L$9,FALSE))),"")</f>
        <v>7616.7170989288188</v>
      </c>
      <c r="M179" s="121">
        <f ca="1">IFERROR(IF((VLOOKUP($E179,'NEA Backsheet'!$D$5:$CB$183,M$9,FALSE))="","",(VLOOKUP($E179,'NEA Backsheet'!$D$5:$CB$183,M$9,FALSE))),"")</f>
        <v>7703.4407509265711</v>
      </c>
      <c r="N179" s="123">
        <f ca="1">IFERROR(IF((VLOOKUP($E179,'NEA Backsheet'!$D$5:$CB$183,N$9,FALSE))="","",(VLOOKUP($E179,'NEA Backsheet'!$D$5:$CB$183,N$9,FALSE))),"")</f>
        <v>7564.9578439853676</v>
      </c>
      <c r="O179" s="173">
        <f ca="1">IFERROR(IF((VLOOKUP($E179,'NEA Backsheet'!$D$5:$CB$183,O$9,FALSE))="","",(VLOOKUP($E179,'NEA Backsheet'!$D$5:$CB$183,O$9,FALSE))),"")</f>
        <v>6937.6142907166304</v>
      </c>
      <c r="P179" s="122">
        <f ca="1">IFERROR(IF((VLOOKUP($E179,'NEA Backsheet'!$D$5:$CB$183,P$9,FALSE))="","",(VLOOKUP($E179,'NEA Backsheet'!$D$5:$CB$183,P$9,FALSE))),"")</f>
        <v>7190.4215737198474</v>
      </c>
      <c r="Q179" s="123">
        <f ca="1">IFERROR(IF((VLOOKUP($E179,'NEA Backsheet'!$D$5:$CB$183,Q$9,FALSE))="","",(VLOOKUP($E179,'NEA Backsheet'!$D$5:$CB$183,Q$9,FALSE))),"")</f>
        <v>7600.8254934810975</v>
      </c>
      <c r="R179" s="234">
        <f ca="1">IFERROR(IF((VLOOKUP($E179,'NEA Backsheet'!$D$5:$CB$183,R$9,FALSE))="","",(VLOOKUP($E179,'NEA Backsheet'!$D$5:$CB$183,R$9,FALSE))),"")</f>
        <v>7596.1078489656247</v>
      </c>
    </row>
    <row r="180" spans="1:18"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IFERROR(IF((VLOOKUP($E180,'NEA Backsheet'!$D$5:$CB$183,G$9,FALSE))="","",(VLOOKUP($E180,'NEA Backsheet'!$D$5:$CB$183,G$9,FALSE))),"")</f>
        <v>6879.7995730280363</v>
      </c>
      <c r="H180" s="121">
        <f ca="1">IFERROR(IF((VLOOKUP($E180,'NEA Backsheet'!$D$5:$CB$183,H$9,FALSE))="","",(VLOOKUP($E180,'NEA Backsheet'!$D$5:$CB$183,H$9,FALSE))),"")</f>
        <v>6698.5552615103925</v>
      </c>
      <c r="I180" s="121">
        <f ca="1">IFERROR(IF((VLOOKUP($E180,'NEA Backsheet'!$D$5:$CB$183,I$9,FALSE))="","",(VLOOKUP($E180,'NEA Backsheet'!$D$5:$CB$183,I$9,FALSE))),"")</f>
        <v>6519.2647280918573</v>
      </c>
      <c r="J180" s="122">
        <f ca="1">IFERROR(IF((VLOOKUP($E180,'NEA Backsheet'!$D$5:$CB$183,J$9,FALSE))="","",(VLOOKUP($E180,'NEA Backsheet'!$D$5:$CB$183,J$9,FALSE))),"")</f>
        <v>5833.8116948756997</v>
      </c>
      <c r="K180" s="120">
        <f ca="1">IFERROR(IF((VLOOKUP($E180,'NEA Backsheet'!$D$5:$CB$183,K$9,FALSE))="","",(VLOOKUP($E180,'NEA Backsheet'!$D$5:$CB$183,K$9,FALSE))),"")</f>
        <v>7105.8489342379962</v>
      </c>
      <c r="L180" s="121">
        <f ca="1">IFERROR(IF((VLOOKUP($E180,'NEA Backsheet'!$D$5:$CB$183,L$9,FALSE))="","",(VLOOKUP($E180,'NEA Backsheet'!$D$5:$CB$183,L$9,FALSE))),"")</f>
        <v>7154.4509341420226</v>
      </c>
      <c r="M180" s="121">
        <f ca="1">IFERROR(IF((VLOOKUP($E180,'NEA Backsheet'!$D$5:$CB$183,M$9,FALSE))="","",(VLOOKUP($E180,'NEA Backsheet'!$D$5:$CB$183,M$9,FALSE))),"")</f>
        <v>7181.4154021330432</v>
      </c>
      <c r="N180" s="123">
        <f ca="1">IFERROR(IF((VLOOKUP($E180,'NEA Backsheet'!$D$5:$CB$183,N$9,FALSE))="","",(VLOOKUP($E180,'NEA Backsheet'!$D$5:$CB$183,N$9,FALSE))),"")</f>
        <v>6745.0648241231138</v>
      </c>
      <c r="O180" s="173">
        <f ca="1">IFERROR(IF((VLOOKUP($E180,'NEA Backsheet'!$D$5:$CB$183,O$9,FALSE))="","",(VLOOKUP($E180,'NEA Backsheet'!$D$5:$CB$183,O$9,FALSE))),"")</f>
        <v>6424.6364524614273</v>
      </c>
      <c r="P180" s="122">
        <f ca="1">IFERROR(IF((VLOOKUP($E180,'NEA Backsheet'!$D$5:$CB$183,P$9,FALSE))="","",(VLOOKUP($E180,'NEA Backsheet'!$D$5:$CB$183,P$9,FALSE))),"")</f>
        <v>6444.2983575599083</v>
      </c>
      <c r="Q180" s="123">
        <f ca="1">IFERROR(IF((VLOOKUP($E180,'NEA Backsheet'!$D$5:$CB$183,Q$9,FALSE))="","",(VLOOKUP($E180,'NEA Backsheet'!$D$5:$CB$183,Q$9,FALSE))),"")</f>
        <v>6126.6434133968296</v>
      </c>
      <c r="R180" s="234">
        <f ca="1">IFERROR(IF((VLOOKUP($E180,'NEA Backsheet'!$D$5:$CB$183,R$9,FALSE))="","",(VLOOKUP($E180,'NEA Backsheet'!$D$5:$CB$183,R$9,FALSE))),"")</f>
        <v>6610.765388525997</v>
      </c>
    </row>
    <row r="181" spans="1:18"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IFERROR(IF((VLOOKUP($E181,'NEA Backsheet'!$D$5:$CB$183,G$9,FALSE))="","",(VLOOKUP($E181,'NEA Backsheet'!$D$5:$CB$183,G$9,FALSE))),"")</f>
        <v>14416.8513763798</v>
      </c>
      <c r="H181" s="121">
        <f ca="1">IFERROR(IF((VLOOKUP($E181,'NEA Backsheet'!$D$5:$CB$183,H$9,FALSE))="","",(VLOOKUP($E181,'NEA Backsheet'!$D$5:$CB$183,H$9,FALSE))),"")</f>
        <v>14342.286536786529</v>
      </c>
      <c r="I181" s="121">
        <f ca="1">IFERROR(IF((VLOOKUP($E181,'NEA Backsheet'!$D$5:$CB$183,I$9,FALSE))="","",(VLOOKUP($E181,'NEA Backsheet'!$D$5:$CB$183,I$9,FALSE))),"")</f>
        <v>14769.403570393331</v>
      </c>
      <c r="J181" s="122">
        <f ca="1">IFERROR(IF((VLOOKUP($E181,'NEA Backsheet'!$D$5:$CB$183,J$9,FALSE))="","",(VLOOKUP($E181,'NEA Backsheet'!$D$5:$CB$183,J$9,FALSE))),"")</f>
        <v>14219.864177308016</v>
      </c>
      <c r="K181" s="120">
        <f ca="1">IFERROR(IF((VLOOKUP($E181,'NEA Backsheet'!$D$5:$CB$183,K$9,FALSE))="","",(VLOOKUP($E181,'NEA Backsheet'!$D$5:$CB$183,K$9,FALSE))),"")</f>
        <v>14790.52929262675</v>
      </c>
      <c r="L181" s="121">
        <f ca="1">IFERROR(IF((VLOOKUP($E181,'NEA Backsheet'!$D$5:$CB$183,L$9,FALSE))="","",(VLOOKUP($E181,'NEA Backsheet'!$D$5:$CB$183,L$9,FALSE))),"")</f>
        <v>14959.991912876834</v>
      </c>
      <c r="M181" s="121">
        <f ca="1">IFERROR(IF((VLOOKUP($E181,'NEA Backsheet'!$D$5:$CB$183,M$9,FALSE))="","",(VLOOKUP($E181,'NEA Backsheet'!$D$5:$CB$183,M$9,FALSE))),"")</f>
        <v>14975.124598049997</v>
      </c>
      <c r="N181" s="123">
        <f ca="1">IFERROR(IF((VLOOKUP($E181,'NEA Backsheet'!$D$5:$CB$183,N$9,FALSE))="","",(VLOOKUP($E181,'NEA Backsheet'!$D$5:$CB$183,N$9,FALSE))),"")</f>
        <v>14665.225535659582</v>
      </c>
      <c r="O181" s="173">
        <f ca="1">IFERROR(IF((VLOOKUP($E181,'NEA Backsheet'!$D$5:$CB$183,O$9,FALSE))="","",(VLOOKUP($E181,'NEA Backsheet'!$D$5:$CB$183,O$9,FALSE))),"")</f>
        <v>15000.616134209195</v>
      </c>
      <c r="P181" s="122">
        <f ca="1">IFERROR(IF((VLOOKUP($E181,'NEA Backsheet'!$D$5:$CB$183,P$9,FALSE))="","",(VLOOKUP($E181,'NEA Backsheet'!$D$5:$CB$183,P$9,FALSE))),"")</f>
        <v>14919.925761742616</v>
      </c>
      <c r="Q181" s="123">
        <f ca="1">IFERROR(IF((VLOOKUP($E181,'NEA Backsheet'!$D$5:$CB$183,Q$9,FALSE))="","",(VLOOKUP($E181,'NEA Backsheet'!$D$5:$CB$183,Q$9,FALSE))),"")</f>
        <v>15609.727595614953</v>
      </c>
      <c r="R181" s="234">
        <f ca="1">IFERROR(IF((VLOOKUP($E181,'NEA Backsheet'!$D$5:$CB$183,R$9,FALSE))="","",(VLOOKUP($E181,'NEA Backsheet'!$D$5:$CB$183,R$9,FALSE))),"")</f>
        <v>15558.750240607211</v>
      </c>
    </row>
    <row r="182" spans="1:18"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IFERROR(IF((VLOOKUP($E182,'NEA Backsheet'!$D$5:$CB$183,G$9,FALSE))="","",(VLOOKUP($E182,'NEA Backsheet'!$D$5:$CB$183,G$9,FALSE))),"")</f>
        <v>3470.6340734678806</v>
      </c>
      <c r="H182" s="121">
        <f ca="1">IFERROR(IF((VLOOKUP($E182,'NEA Backsheet'!$D$5:$CB$183,H$9,FALSE))="","",(VLOOKUP($E182,'NEA Backsheet'!$D$5:$CB$183,H$9,FALSE))),"")</f>
        <v>3377.0177092944023</v>
      </c>
      <c r="I182" s="121">
        <f ca="1">IFERROR(IF((VLOOKUP($E182,'NEA Backsheet'!$D$5:$CB$183,I$9,FALSE))="","",(VLOOKUP($E182,'NEA Backsheet'!$D$5:$CB$183,I$9,FALSE))),"")</f>
        <v>3523.409907026029</v>
      </c>
      <c r="J182" s="122">
        <f ca="1">IFERROR(IF((VLOOKUP($E182,'NEA Backsheet'!$D$5:$CB$183,J$9,FALSE))="","",(VLOOKUP($E182,'NEA Backsheet'!$D$5:$CB$183,J$9,FALSE))),"")</f>
        <v>3496.7579489301233</v>
      </c>
      <c r="K182" s="120">
        <f ca="1">IFERROR(IF((VLOOKUP($E182,'NEA Backsheet'!$D$5:$CB$183,K$9,FALSE))="","",(VLOOKUP($E182,'NEA Backsheet'!$D$5:$CB$183,K$9,FALSE))),"")</f>
        <v>3430.3431198038797</v>
      </c>
      <c r="L182" s="121">
        <f ca="1">IFERROR(IF((VLOOKUP($E182,'NEA Backsheet'!$D$5:$CB$183,L$9,FALSE))="","",(VLOOKUP($E182,'NEA Backsheet'!$D$5:$CB$183,L$9,FALSE))),"")</f>
        <v>3465.5550913372676</v>
      </c>
      <c r="M182" s="121">
        <f ca="1">IFERROR(IF((VLOOKUP($E182,'NEA Backsheet'!$D$5:$CB$183,M$9,FALSE))="","",(VLOOKUP($E182,'NEA Backsheet'!$D$5:$CB$183,M$9,FALSE))),"")</f>
        <v>3595.4829582927778</v>
      </c>
      <c r="N182" s="123">
        <f ca="1">IFERROR(IF((VLOOKUP($E182,'NEA Backsheet'!$D$5:$CB$183,N$9,FALSE))="","",(VLOOKUP($E182,'NEA Backsheet'!$D$5:$CB$183,N$9,FALSE))),"")</f>
        <v>3492.0814982232646</v>
      </c>
      <c r="O182" s="173">
        <f ca="1">IFERROR(IF((VLOOKUP($E182,'NEA Backsheet'!$D$5:$CB$183,O$9,FALSE))="","",(VLOOKUP($E182,'NEA Backsheet'!$D$5:$CB$183,O$9,FALSE))),"")</f>
        <v>3476.4969115163135</v>
      </c>
      <c r="P182" s="122">
        <f ca="1">IFERROR(IF((VLOOKUP($E182,'NEA Backsheet'!$D$5:$CB$183,P$9,FALSE))="","",(VLOOKUP($E182,'NEA Backsheet'!$D$5:$CB$183,P$9,FALSE))),"")</f>
        <v>3452.1852755583996</v>
      </c>
      <c r="Q182" s="123">
        <f ca="1">IFERROR(IF((VLOOKUP($E182,'NEA Backsheet'!$D$5:$CB$183,Q$9,FALSE))="","",(VLOOKUP($E182,'NEA Backsheet'!$D$5:$CB$183,Q$9,FALSE))),"")</f>
        <v>3705.3688914819313</v>
      </c>
      <c r="R182" s="234">
        <f ca="1">IFERROR(IF((VLOOKUP($E182,'NEA Backsheet'!$D$5:$CB$183,R$9,FALSE))="","",(VLOOKUP($E182,'NEA Backsheet'!$D$5:$CB$183,R$9,FALSE))),"")</f>
        <v>3780.5747942036628</v>
      </c>
    </row>
    <row r="183" spans="1:18"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IFERROR(IF((VLOOKUP($E183,'NEA Backsheet'!$D$5:$CB$183,G$9,FALSE))="","",(VLOOKUP($E183,'NEA Backsheet'!$D$5:$CB$183,G$9,FALSE))),"")</f>
        <v>22594.578633365702</v>
      </c>
      <c r="H183" s="121">
        <f ca="1">IFERROR(IF((VLOOKUP($E183,'NEA Backsheet'!$D$5:$CB$183,H$9,FALSE))="","",(VLOOKUP($E183,'NEA Backsheet'!$D$5:$CB$183,H$9,FALSE))),"")</f>
        <v>22384.236363609056</v>
      </c>
      <c r="I183" s="121">
        <f ca="1">IFERROR(IF((VLOOKUP($E183,'NEA Backsheet'!$D$5:$CB$183,I$9,FALSE))="","",(VLOOKUP($E183,'NEA Backsheet'!$D$5:$CB$183,I$9,FALSE))),"")</f>
        <v>23411.779609502973</v>
      </c>
      <c r="J183" s="122">
        <f ca="1">IFERROR(IF((VLOOKUP($E183,'NEA Backsheet'!$D$5:$CB$183,J$9,FALSE))="","",(VLOOKUP($E183,'NEA Backsheet'!$D$5:$CB$183,J$9,FALSE))),"")</f>
        <v>23635.28563202564</v>
      </c>
      <c r="K183" s="120">
        <f ca="1">IFERROR(IF((VLOOKUP($E183,'NEA Backsheet'!$D$5:$CB$183,K$9,FALSE))="","",(VLOOKUP($E183,'NEA Backsheet'!$D$5:$CB$183,K$9,FALSE))),"")</f>
        <v>22891.401839212245</v>
      </c>
      <c r="L183" s="121">
        <f ca="1">IFERROR(IF((VLOOKUP($E183,'NEA Backsheet'!$D$5:$CB$183,L$9,FALSE))="","",(VLOOKUP($E183,'NEA Backsheet'!$D$5:$CB$183,L$9,FALSE))),"")</f>
        <v>22725.875757417918</v>
      </c>
      <c r="M183" s="121">
        <f ca="1">IFERROR(IF((VLOOKUP($E183,'NEA Backsheet'!$D$5:$CB$183,M$9,FALSE))="","",(VLOOKUP($E183,'NEA Backsheet'!$D$5:$CB$183,M$9,FALSE))),"")</f>
        <v>23754.781490972844</v>
      </c>
      <c r="N183" s="123">
        <f ca="1">IFERROR(IF((VLOOKUP($E183,'NEA Backsheet'!$D$5:$CB$183,N$9,FALSE))="","",(VLOOKUP($E183,'NEA Backsheet'!$D$5:$CB$183,N$9,FALSE))),"")</f>
        <v>23888.947044093147</v>
      </c>
      <c r="O183" s="173">
        <f ca="1">IFERROR(IF((VLOOKUP($E183,'NEA Backsheet'!$D$5:$CB$183,O$9,FALSE))="","",(VLOOKUP($E183,'NEA Backsheet'!$D$5:$CB$183,O$9,FALSE))),"")</f>
        <v>23874.469784611501</v>
      </c>
      <c r="P183" s="122">
        <f ca="1">IFERROR(IF((VLOOKUP($E183,'NEA Backsheet'!$D$5:$CB$183,P$9,FALSE))="","",(VLOOKUP($E183,'NEA Backsheet'!$D$5:$CB$183,P$9,FALSE))),"")</f>
        <v>23369.850441438884</v>
      </c>
      <c r="Q183" s="123">
        <f ca="1">IFERROR(IF((VLOOKUP($E183,'NEA Backsheet'!$D$5:$CB$183,Q$9,FALSE))="","",(VLOOKUP($E183,'NEA Backsheet'!$D$5:$CB$183,Q$9,FALSE))),"")</f>
        <v>24437.181642260392</v>
      </c>
      <c r="R183" s="234">
        <f ca="1">IFERROR(IF((VLOOKUP($E183,'NEA Backsheet'!$D$5:$CB$183,R$9,FALSE))="","",(VLOOKUP($E183,'NEA Backsheet'!$D$5:$CB$183,R$9,FALSE))),"")</f>
        <v>24556.039162227353</v>
      </c>
    </row>
    <row r="184" spans="1:18"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IFERROR(IF((VLOOKUP($E184,'NEA Backsheet'!$D$5:$CB$183,G$9,FALSE))="","",(VLOOKUP($E184,'NEA Backsheet'!$D$5:$CB$183,G$9,FALSE))),"")</f>
        <v>3950.5899497906184</v>
      </c>
      <c r="H184" s="121">
        <f ca="1">IFERROR(IF((VLOOKUP($E184,'NEA Backsheet'!$D$5:$CB$183,H$9,FALSE))="","",(VLOOKUP($E184,'NEA Backsheet'!$D$5:$CB$183,H$9,FALSE))),"")</f>
        <v>3805.179041968694</v>
      </c>
      <c r="I184" s="121">
        <f ca="1">IFERROR(IF((VLOOKUP($E184,'NEA Backsheet'!$D$5:$CB$183,I$9,FALSE))="","",(VLOOKUP($E184,'NEA Backsheet'!$D$5:$CB$183,I$9,FALSE))),"")</f>
        <v>4053.195745240112</v>
      </c>
      <c r="J184" s="122">
        <f ca="1">IFERROR(IF((VLOOKUP($E184,'NEA Backsheet'!$D$5:$CB$183,J$9,FALSE))="","",(VLOOKUP($E184,'NEA Backsheet'!$D$5:$CB$183,J$9,FALSE))),"")</f>
        <v>4072.928545156929</v>
      </c>
      <c r="K184" s="120">
        <f ca="1">IFERROR(IF((VLOOKUP($E184,'NEA Backsheet'!$D$5:$CB$183,K$9,FALSE))="","",(VLOOKUP($E184,'NEA Backsheet'!$D$5:$CB$183,K$9,FALSE))),"")</f>
        <v>3676.6694269225582</v>
      </c>
      <c r="L184" s="121">
        <f ca="1">IFERROR(IF((VLOOKUP($E184,'NEA Backsheet'!$D$5:$CB$183,L$9,FALSE))="","",(VLOOKUP($E184,'NEA Backsheet'!$D$5:$CB$183,L$9,FALSE))),"")</f>
        <v>3720.1467837629743</v>
      </c>
      <c r="M184" s="121">
        <f ca="1">IFERROR(IF((VLOOKUP($E184,'NEA Backsheet'!$D$5:$CB$183,M$9,FALSE))="","",(VLOOKUP($E184,'NEA Backsheet'!$D$5:$CB$183,M$9,FALSE))),"")</f>
        <v>4344.7254276402509</v>
      </c>
      <c r="N184" s="123">
        <f ca="1">IFERROR(IF((VLOOKUP($E184,'NEA Backsheet'!$D$5:$CB$183,N$9,FALSE))="","",(VLOOKUP($E184,'NEA Backsheet'!$D$5:$CB$183,N$9,FALSE))),"")</f>
        <v>4216.292563922505</v>
      </c>
      <c r="O184" s="173">
        <f ca="1">IFERROR(IF((VLOOKUP($E184,'NEA Backsheet'!$D$5:$CB$183,O$9,FALSE))="","",(VLOOKUP($E184,'NEA Backsheet'!$D$5:$CB$183,O$9,FALSE))),"")</f>
        <v>3991.7599133122203</v>
      </c>
      <c r="P184" s="122">
        <f ca="1">IFERROR(IF((VLOOKUP($E184,'NEA Backsheet'!$D$5:$CB$183,P$9,FALSE))="","",(VLOOKUP($E184,'NEA Backsheet'!$D$5:$CB$183,P$9,FALSE))),"")</f>
        <v>4170.6200788984825</v>
      </c>
      <c r="Q184" s="123">
        <f ca="1">IFERROR(IF((VLOOKUP($E184,'NEA Backsheet'!$D$5:$CB$183,Q$9,FALSE))="","",(VLOOKUP($E184,'NEA Backsheet'!$D$5:$CB$183,Q$9,FALSE))),"")</f>
        <v>4434.7863653502045</v>
      </c>
      <c r="R184" s="234">
        <f ca="1">IFERROR(IF((VLOOKUP($E184,'NEA Backsheet'!$D$5:$CB$183,R$9,FALSE))="","",(VLOOKUP($E184,'NEA Backsheet'!$D$5:$CB$183,R$9,FALSE))),"")</f>
        <v>4291.8187310245894</v>
      </c>
    </row>
    <row r="185" spans="1:18"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IFERROR(IF((VLOOKUP($E185,'NEA Backsheet'!$D$5:$CB$183,G$9,FALSE))="","",(VLOOKUP($E185,'NEA Backsheet'!$D$5:$CB$183,G$9,FALSE))),"")</f>
        <v>8601.3179323116819</v>
      </c>
      <c r="H185" s="121">
        <f ca="1">IFERROR(IF((VLOOKUP($E185,'NEA Backsheet'!$D$5:$CB$183,H$9,FALSE))="","",(VLOOKUP($E185,'NEA Backsheet'!$D$5:$CB$183,H$9,FALSE))),"")</f>
        <v>9152.5482728602692</v>
      </c>
      <c r="I185" s="121">
        <f ca="1">IFERROR(IF((VLOOKUP($E185,'NEA Backsheet'!$D$5:$CB$183,I$9,FALSE))="","",(VLOOKUP($E185,'NEA Backsheet'!$D$5:$CB$183,I$9,FALSE))),"")</f>
        <v>10056.084479457455</v>
      </c>
      <c r="J185" s="122">
        <f ca="1">IFERROR(IF((VLOOKUP($E185,'NEA Backsheet'!$D$5:$CB$183,J$9,FALSE))="","",(VLOOKUP($E185,'NEA Backsheet'!$D$5:$CB$183,J$9,FALSE))),"")</f>
        <v>10003.204943118772</v>
      </c>
      <c r="K185" s="120">
        <f ca="1">IFERROR(IF((VLOOKUP($E185,'NEA Backsheet'!$D$5:$CB$183,K$9,FALSE))="","",(VLOOKUP($E185,'NEA Backsheet'!$D$5:$CB$183,K$9,FALSE))),"")</f>
        <v>9327.8164574126185</v>
      </c>
      <c r="L185" s="121">
        <f ca="1">IFERROR(IF((VLOOKUP($E185,'NEA Backsheet'!$D$5:$CB$183,L$9,FALSE))="","",(VLOOKUP($E185,'NEA Backsheet'!$D$5:$CB$183,L$9,FALSE))),"")</f>
        <v>8783.8131604668761</v>
      </c>
      <c r="M185" s="121">
        <f ca="1">IFERROR(IF((VLOOKUP($E185,'NEA Backsheet'!$D$5:$CB$183,M$9,FALSE))="","",(VLOOKUP($E185,'NEA Backsheet'!$D$5:$CB$183,M$9,FALSE))),"")</f>
        <v>9568.8503721901634</v>
      </c>
      <c r="N185" s="123">
        <f ca="1">IFERROR(IF((VLOOKUP($E185,'NEA Backsheet'!$D$5:$CB$183,N$9,FALSE))="","",(VLOOKUP($E185,'NEA Backsheet'!$D$5:$CB$183,N$9,FALSE))),"")</f>
        <v>9230.4655960673335</v>
      </c>
      <c r="O185" s="173">
        <f ca="1">IFERROR(IF((VLOOKUP($E185,'NEA Backsheet'!$D$5:$CB$183,O$9,FALSE))="","",(VLOOKUP($E185,'NEA Backsheet'!$D$5:$CB$183,O$9,FALSE))),"")</f>
        <v>10680.635852746989</v>
      </c>
      <c r="P185" s="122">
        <f ca="1">IFERROR(IF((VLOOKUP($E185,'NEA Backsheet'!$D$5:$CB$183,P$9,FALSE))="","",(VLOOKUP($E185,'NEA Backsheet'!$D$5:$CB$183,P$9,FALSE))),"")</f>
        <v>10060.797909412859</v>
      </c>
      <c r="Q185" s="123">
        <f ca="1">IFERROR(IF((VLOOKUP($E185,'NEA Backsheet'!$D$5:$CB$183,Q$9,FALSE))="","",(VLOOKUP($E185,'NEA Backsheet'!$D$5:$CB$183,Q$9,FALSE))),"")</f>
        <v>9908.2737590287379</v>
      </c>
      <c r="R185" s="234">
        <f ca="1">IFERROR(IF((VLOOKUP($E185,'NEA Backsheet'!$D$5:$CB$183,R$9,FALSE))="","",(VLOOKUP($E185,'NEA Backsheet'!$D$5:$CB$183,R$9,FALSE))),"")</f>
        <v>9671.8533076632812</v>
      </c>
    </row>
    <row r="186" spans="1:18"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IFERROR(IF((VLOOKUP($E186,'NEA Backsheet'!$D$5:$CB$183,G$9,FALSE))="","",(VLOOKUP($E186,'NEA Backsheet'!$D$5:$CB$183,G$9,FALSE))),"")</f>
        <v>11377.701285503766</v>
      </c>
      <c r="H186" s="121">
        <f ca="1">IFERROR(IF((VLOOKUP($E186,'NEA Backsheet'!$D$5:$CB$183,H$9,FALSE))="","",(VLOOKUP($E186,'NEA Backsheet'!$D$5:$CB$183,H$9,FALSE))),"")</f>
        <v>11681.619763444098</v>
      </c>
      <c r="I186" s="121">
        <f ca="1">IFERROR(IF((VLOOKUP($E186,'NEA Backsheet'!$D$5:$CB$183,I$9,FALSE))="","",(VLOOKUP($E186,'NEA Backsheet'!$D$5:$CB$183,I$9,FALSE))),"")</f>
        <v>12507.552141945856</v>
      </c>
      <c r="J186" s="122">
        <f ca="1">IFERROR(IF((VLOOKUP($E186,'NEA Backsheet'!$D$5:$CB$183,J$9,FALSE))="","",(VLOOKUP($E186,'NEA Backsheet'!$D$5:$CB$183,J$9,FALSE))),"")</f>
        <v>12505.381267629251</v>
      </c>
      <c r="K186" s="120">
        <f ca="1">IFERROR(IF((VLOOKUP($E186,'NEA Backsheet'!$D$5:$CB$183,K$9,FALSE))="","",(VLOOKUP($E186,'NEA Backsheet'!$D$5:$CB$183,K$9,FALSE))),"")</f>
        <v>11502.630978269139</v>
      </c>
      <c r="L186" s="121">
        <f ca="1">IFERROR(IF((VLOOKUP($E186,'NEA Backsheet'!$D$5:$CB$183,L$9,FALSE))="","",(VLOOKUP($E186,'NEA Backsheet'!$D$5:$CB$183,L$9,FALSE))),"")</f>
        <v>11922.353373844864</v>
      </c>
      <c r="M186" s="121">
        <f ca="1">IFERROR(IF((VLOOKUP($E186,'NEA Backsheet'!$D$5:$CB$183,M$9,FALSE))="","",(VLOOKUP($E186,'NEA Backsheet'!$D$5:$CB$183,M$9,FALSE))),"")</f>
        <v>12900.17385877145</v>
      </c>
      <c r="N186" s="123">
        <f ca="1">IFERROR(IF((VLOOKUP($E186,'NEA Backsheet'!$D$5:$CB$183,N$9,FALSE))="","",(VLOOKUP($E186,'NEA Backsheet'!$D$5:$CB$183,N$9,FALSE))),"")</f>
        <v>12679.896940423179</v>
      </c>
      <c r="O186" s="173">
        <f ca="1">IFERROR(IF((VLOOKUP($E186,'NEA Backsheet'!$D$5:$CB$183,O$9,FALSE))="","",(VLOOKUP($E186,'NEA Backsheet'!$D$5:$CB$183,O$9,FALSE))),"")</f>
        <v>12604.048017195068</v>
      </c>
      <c r="P186" s="122">
        <f ca="1">IFERROR(IF((VLOOKUP($E186,'NEA Backsheet'!$D$5:$CB$183,P$9,FALSE))="","",(VLOOKUP($E186,'NEA Backsheet'!$D$5:$CB$183,P$9,FALSE))),"")</f>
        <v>12602.585377531326</v>
      </c>
      <c r="Q186" s="123">
        <f ca="1">IFERROR(IF((VLOOKUP($E186,'NEA Backsheet'!$D$5:$CB$183,Q$9,FALSE))="","",(VLOOKUP($E186,'NEA Backsheet'!$D$5:$CB$183,Q$9,FALSE))),"")</f>
        <v>13285.901689720056</v>
      </c>
      <c r="R186" s="234">
        <f ca="1">IFERROR(IF((VLOOKUP($E186,'NEA Backsheet'!$D$5:$CB$183,R$9,FALSE))="","",(VLOOKUP($E186,'NEA Backsheet'!$D$5:$CB$183,R$9,FALSE))),"")</f>
        <v>13165.757162184636</v>
      </c>
    </row>
    <row r="187" spans="1:18"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IFERROR(IF((VLOOKUP($E187,'NEA Backsheet'!$D$5:$CB$183,G$9,FALSE))="","",(VLOOKUP($E187,'NEA Backsheet'!$D$5:$CB$183,G$9,FALSE))),"")</f>
        <v>4175.481584373123</v>
      </c>
      <c r="H187" s="121">
        <f ca="1">IFERROR(IF((VLOOKUP($E187,'NEA Backsheet'!$D$5:$CB$183,H$9,FALSE))="","",(VLOOKUP($E187,'NEA Backsheet'!$D$5:$CB$183,H$9,FALSE))),"")</f>
        <v>4028.4435516062431</v>
      </c>
      <c r="I187" s="121">
        <f ca="1">IFERROR(IF((VLOOKUP($E187,'NEA Backsheet'!$D$5:$CB$183,I$9,FALSE))="","",(VLOOKUP($E187,'NEA Backsheet'!$D$5:$CB$183,I$9,FALSE))),"")</f>
        <v>4251.9527426572113</v>
      </c>
      <c r="J187" s="122">
        <f ca="1">IFERROR(IF((VLOOKUP($E187,'NEA Backsheet'!$D$5:$CB$183,J$9,FALSE))="","",(VLOOKUP($E187,'NEA Backsheet'!$D$5:$CB$183,J$9,FALSE))),"")</f>
        <v>4217.0904239160654</v>
      </c>
      <c r="K187" s="120">
        <f ca="1">IFERROR(IF((VLOOKUP($E187,'NEA Backsheet'!$D$5:$CB$183,K$9,FALSE))="","",(VLOOKUP($E187,'NEA Backsheet'!$D$5:$CB$183,K$9,FALSE))),"")</f>
        <v>4035.0761364190585</v>
      </c>
      <c r="L187" s="121">
        <f ca="1">IFERROR(IF((VLOOKUP($E187,'NEA Backsheet'!$D$5:$CB$183,L$9,FALSE))="","",(VLOOKUP($E187,'NEA Backsheet'!$D$5:$CB$183,L$9,FALSE))),"")</f>
        <v>4068.6710545204296</v>
      </c>
      <c r="M187" s="121">
        <f ca="1">IFERROR(IF((VLOOKUP($E187,'NEA Backsheet'!$D$5:$CB$183,M$9,FALSE))="","",(VLOOKUP($E187,'NEA Backsheet'!$D$5:$CB$183,M$9,FALSE))),"")</f>
        <v>4316.1351389393476</v>
      </c>
      <c r="N187" s="123">
        <f ca="1">IFERROR(IF((VLOOKUP($E187,'NEA Backsheet'!$D$5:$CB$183,N$9,FALSE))="","",(VLOOKUP($E187,'NEA Backsheet'!$D$5:$CB$183,N$9,FALSE))),"")</f>
        <v>4013.5086725252095</v>
      </c>
      <c r="O187" s="173">
        <f ca="1">IFERROR(IF((VLOOKUP($E187,'NEA Backsheet'!$D$5:$CB$183,O$9,FALSE))="","",(VLOOKUP($E187,'NEA Backsheet'!$D$5:$CB$183,O$9,FALSE))),"")</f>
        <v>4371.0380298275595</v>
      </c>
      <c r="P187" s="122">
        <f ca="1">IFERROR(IF((VLOOKUP($E187,'NEA Backsheet'!$D$5:$CB$183,P$9,FALSE))="","",(VLOOKUP($E187,'NEA Backsheet'!$D$5:$CB$183,P$9,FALSE))),"")</f>
        <v>4307.6197761639014</v>
      </c>
      <c r="Q187" s="123">
        <f ca="1">IFERROR(IF((VLOOKUP($E187,'NEA Backsheet'!$D$5:$CB$183,Q$9,FALSE))="","",(VLOOKUP($E187,'NEA Backsheet'!$D$5:$CB$183,Q$9,FALSE))),"")</f>
        <v>4328.7119700072726</v>
      </c>
      <c r="R187" s="234">
        <f ca="1">IFERROR(IF((VLOOKUP($E187,'NEA Backsheet'!$D$5:$CB$183,R$9,FALSE))="","",(VLOOKUP($E187,'NEA Backsheet'!$D$5:$CB$183,R$9,FALSE))),"")</f>
        <v>4319.7702746861596</v>
      </c>
    </row>
    <row r="188" spans="1:18"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IFERROR(IF((VLOOKUP($E188,'NEA Backsheet'!$D$5:$CB$183,G$9,FALSE))="","",(VLOOKUP($E188,'NEA Backsheet'!$D$5:$CB$183,G$9,FALSE))),"")</f>
        <v>11709.266092508533</v>
      </c>
      <c r="H188" s="121">
        <f ca="1">IFERROR(IF((VLOOKUP($E188,'NEA Backsheet'!$D$5:$CB$183,H$9,FALSE))="","",(VLOOKUP($E188,'NEA Backsheet'!$D$5:$CB$183,H$9,FALSE))),"")</f>
        <v>11852.881443126837</v>
      </c>
      <c r="I188" s="121">
        <f ca="1">IFERROR(IF((VLOOKUP($E188,'NEA Backsheet'!$D$5:$CB$183,I$9,FALSE))="","",(VLOOKUP($E188,'NEA Backsheet'!$D$5:$CB$183,I$9,FALSE))),"")</f>
        <v>12554.423811909915</v>
      </c>
      <c r="J188" s="122">
        <f ca="1">IFERROR(IF((VLOOKUP($E188,'NEA Backsheet'!$D$5:$CB$183,J$9,FALSE))="","",(VLOOKUP($E188,'NEA Backsheet'!$D$5:$CB$183,J$9,FALSE))),"")</f>
        <v>12626.14905981017</v>
      </c>
      <c r="K188" s="120">
        <f ca="1">IFERROR(IF((VLOOKUP($E188,'NEA Backsheet'!$D$5:$CB$183,K$9,FALSE))="","",(VLOOKUP($E188,'NEA Backsheet'!$D$5:$CB$183,K$9,FALSE))),"")</f>
        <v>12020.601878617335</v>
      </c>
      <c r="L188" s="121">
        <f ca="1">IFERROR(IF((VLOOKUP($E188,'NEA Backsheet'!$D$5:$CB$183,L$9,FALSE))="","",(VLOOKUP($E188,'NEA Backsheet'!$D$5:$CB$183,L$9,FALSE))),"")</f>
        <v>12250.99145945658</v>
      </c>
      <c r="M188" s="121">
        <f ca="1">IFERROR(IF((VLOOKUP($E188,'NEA Backsheet'!$D$5:$CB$183,M$9,FALSE))="","",(VLOOKUP($E188,'NEA Backsheet'!$D$5:$CB$183,M$9,FALSE))),"")</f>
        <v>12838.307329617222</v>
      </c>
      <c r="N188" s="123">
        <f ca="1">IFERROR(IF((VLOOKUP($E188,'NEA Backsheet'!$D$5:$CB$183,N$9,FALSE))="","",(VLOOKUP($E188,'NEA Backsheet'!$D$5:$CB$183,N$9,FALSE))),"")</f>
        <v>12453.893408202614</v>
      </c>
      <c r="O188" s="173">
        <f ca="1">IFERROR(IF((VLOOKUP($E188,'NEA Backsheet'!$D$5:$CB$183,O$9,FALSE))="","",(VLOOKUP($E188,'NEA Backsheet'!$D$5:$CB$183,O$9,FALSE))),"")</f>
        <v>11829.054008474091</v>
      </c>
      <c r="P188" s="122">
        <f ca="1">IFERROR(IF((VLOOKUP($E188,'NEA Backsheet'!$D$5:$CB$183,P$9,FALSE))="","",(VLOOKUP($E188,'NEA Backsheet'!$D$5:$CB$183,P$9,FALSE))),"")</f>
        <v>11977.820611633859</v>
      </c>
      <c r="Q188" s="123">
        <f ca="1">IFERROR(IF((VLOOKUP($E188,'NEA Backsheet'!$D$5:$CB$183,Q$9,FALSE))="","",(VLOOKUP($E188,'NEA Backsheet'!$D$5:$CB$183,Q$9,FALSE))),"")</f>
        <v>12566.230386947875</v>
      </c>
      <c r="R188" s="234">
        <f ca="1">IFERROR(IF((VLOOKUP($E188,'NEA Backsheet'!$D$5:$CB$183,R$9,FALSE))="","",(VLOOKUP($E188,'NEA Backsheet'!$D$5:$CB$183,R$9,FALSE))),"")</f>
        <v>12207.317820657803</v>
      </c>
    </row>
    <row r="189" spans="1:18"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IFERROR(IF((VLOOKUP($E189,'NEA Backsheet'!$D$5:$CB$183,G$9,FALSE))="","",(VLOOKUP($E189,'NEA Backsheet'!$D$5:$CB$183,G$9,FALSE))),"")</f>
        <v>3680.2216111286925</v>
      </c>
      <c r="H189" s="121">
        <f ca="1">IFERROR(IF((VLOOKUP($E189,'NEA Backsheet'!$D$5:$CB$183,H$9,FALSE))="","",(VLOOKUP($E189,'NEA Backsheet'!$D$5:$CB$183,H$9,FALSE))),"")</f>
        <v>3577.050261096254</v>
      </c>
      <c r="I189" s="121">
        <f ca="1">IFERROR(IF((VLOOKUP($E189,'NEA Backsheet'!$D$5:$CB$183,I$9,FALSE))="","",(VLOOKUP($E189,'NEA Backsheet'!$D$5:$CB$183,I$9,FALSE))),"")</f>
        <v>3734.5736843057584</v>
      </c>
      <c r="J189" s="122">
        <f ca="1">IFERROR(IF((VLOOKUP($E189,'NEA Backsheet'!$D$5:$CB$183,J$9,FALSE))="","",(VLOOKUP($E189,'NEA Backsheet'!$D$5:$CB$183,J$9,FALSE))),"")</f>
        <v>3706.0447634019201</v>
      </c>
      <c r="K189" s="120">
        <f ca="1">IFERROR(IF((VLOOKUP($E189,'NEA Backsheet'!$D$5:$CB$183,K$9,FALSE))="","",(VLOOKUP($E189,'NEA Backsheet'!$D$5:$CB$183,K$9,FALSE))),"")</f>
        <v>3634.0326268600784</v>
      </c>
      <c r="L189" s="121">
        <f ca="1">IFERROR(IF((VLOOKUP($E189,'NEA Backsheet'!$D$5:$CB$183,L$9,FALSE))="","",(VLOOKUP($E189,'NEA Backsheet'!$D$5:$CB$183,L$9,FALSE))),"")</f>
        <v>3670.5550682302433</v>
      </c>
      <c r="M189" s="121">
        <f ca="1">IFERROR(IF((VLOOKUP($E189,'NEA Backsheet'!$D$5:$CB$183,M$9,FALSE))="","",(VLOOKUP($E189,'NEA Backsheet'!$D$5:$CB$183,M$9,FALSE))),"")</f>
        <v>3810.5142710743926</v>
      </c>
      <c r="N189" s="123">
        <f ca="1">IFERROR(IF((VLOOKUP($E189,'NEA Backsheet'!$D$5:$CB$183,N$9,FALSE))="","",(VLOOKUP($E189,'NEA Backsheet'!$D$5:$CB$183,N$9,FALSE))),"")</f>
        <v>3695.3559120419022</v>
      </c>
      <c r="O189" s="173">
        <f ca="1">IFERROR(IF((VLOOKUP($E189,'NEA Backsheet'!$D$5:$CB$183,O$9,FALSE))="","",(VLOOKUP($E189,'NEA Backsheet'!$D$5:$CB$183,O$9,FALSE))),"")</f>
        <v>3688.8276265219606</v>
      </c>
      <c r="P189" s="122">
        <f ca="1">IFERROR(IF((VLOOKUP($E189,'NEA Backsheet'!$D$5:$CB$183,P$9,FALSE))="","",(VLOOKUP($E189,'NEA Backsheet'!$D$5:$CB$183,P$9,FALSE))),"")</f>
        <v>3662.1798013827297</v>
      </c>
      <c r="Q189" s="123">
        <f ca="1">IFERROR(IF((VLOOKUP($E189,'NEA Backsheet'!$D$5:$CB$183,Q$9,FALSE))="","",(VLOOKUP($E189,'NEA Backsheet'!$D$5:$CB$183,Q$9,FALSE))),"")</f>
        <v>3923.2889935923818</v>
      </c>
      <c r="R189" s="234">
        <f ca="1">IFERROR(IF((VLOOKUP($E189,'NEA Backsheet'!$D$5:$CB$183,R$9,FALSE))="","",(VLOOKUP($E189,'NEA Backsheet'!$D$5:$CB$183,R$9,FALSE))),"")</f>
        <v>4000.0745507507427</v>
      </c>
    </row>
    <row r="190" spans="1:18"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IFERROR(IF((VLOOKUP($E190,'NEA Backsheet'!$D$5:$CB$183,G$9,FALSE))="","",(VLOOKUP($E190,'NEA Backsheet'!$D$5:$CB$183,G$9,FALSE))),"")</f>
        <v>7383.6325049672359</v>
      </c>
      <c r="H190" s="121">
        <f ca="1">IFERROR(IF((VLOOKUP($E190,'NEA Backsheet'!$D$5:$CB$183,H$9,FALSE))="","",(VLOOKUP($E190,'NEA Backsheet'!$D$5:$CB$183,H$9,FALSE))),"")</f>
        <v>7007.9589791683466</v>
      </c>
      <c r="I190" s="121">
        <f ca="1">IFERROR(IF((VLOOKUP($E190,'NEA Backsheet'!$D$5:$CB$183,I$9,FALSE))="","",(VLOOKUP($E190,'NEA Backsheet'!$D$5:$CB$183,I$9,FALSE))),"")</f>
        <v>7258.0220427244458</v>
      </c>
      <c r="J190" s="122">
        <f ca="1">IFERROR(IF((VLOOKUP($E190,'NEA Backsheet'!$D$5:$CB$183,J$9,FALSE))="","",(VLOOKUP($E190,'NEA Backsheet'!$D$5:$CB$183,J$9,FALSE))),"")</f>
        <v>7111.0408991156237</v>
      </c>
      <c r="K190" s="120">
        <f ca="1">IFERROR(IF((VLOOKUP($E190,'NEA Backsheet'!$D$5:$CB$183,K$9,FALSE))="","",(VLOOKUP($E190,'NEA Backsheet'!$D$5:$CB$183,K$9,FALSE))),"")</f>
        <v>6952.5050875276083</v>
      </c>
      <c r="L190" s="121">
        <f ca="1">IFERROR(IF((VLOOKUP($E190,'NEA Backsheet'!$D$5:$CB$183,L$9,FALSE))="","",(VLOOKUP($E190,'NEA Backsheet'!$D$5:$CB$183,L$9,FALSE))),"")</f>
        <v>6740.98238057053</v>
      </c>
      <c r="M190" s="121">
        <f ca="1">IFERROR(IF((VLOOKUP($E190,'NEA Backsheet'!$D$5:$CB$183,M$9,FALSE))="","",(VLOOKUP($E190,'NEA Backsheet'!$D$5:$CB$183,M$9,FALSE))),"")</f>
        <v>7310.5990673408851</v>
      </c>
      <c r="N190" s="123">
        <f ca="1">IFERROR(IF((VLOOKUP($E190,'NEA Backsheet'!$D$5:$CB$183,N$9,FALSE))="","",(VLOOKUP($E190,'NEA Backsheet'!$D$5:$CB$183,N$9,FALSE))),"")</f>
        <v>7137.3941524968723</v>
      </c>
      <c r="O190" s="173">
        <f ca="1">IFERROR(IF((VLOOKUP($E190,'NEA Backsheet'!$D$5:$CB$183,O$9,FALSE))="","",(VLOOKUP($E190,'NEA Backsheet'!$D$5:$CB$183,O$9,FALSE))),"")</f>
        <v>7055.2031909261359</v>
      </c>
      <c r="P190" s="122">
        <f ca="1">IFERROR(IF((VLOOKUP($E190,'NEA Backsheet'!$D$5:$CB$183,P$9,FALSE))="","",(VLOOKUP($E190,'NEA Backsheet'!$D$5:$CB$183,P$9,FALSE))),"")</f>
        <v>7146.763486347927</v>
      </c>
      <c r="Q190" s="123">
        <f ca="1">IFERROR(IF((VLOOKUP($E190,'NEA Backsheet'!$D$5:$CB$183,Q$9,FALSE))="","",(VLOOKUP($E190,'NEA Backsheet'!$D$5:$CB$183,Q$9,FALSE))),"")</f>
        <v>7754.5270820092883</v>
      </c>
      <c r="R190" s="234">
        <f ca="1">IFERROR(IF((VLOOKUP($E190,'NEA Backsheet'!$D$5:$CB$183,R$9,FALSE))="","",(VLOOKUP($E190,'NEA Backsheet'!$D$5:$CB$183,R$9,FALSE))),"")</f>
        <v>7408.6808527359644</v>
      </c>
    </row>
    <row r="191" spans="1:18"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IFERROR(IF((VLOOKUP($E191,'NEA Backsheet'!$D$5:$CB$183,G$9,FALSE))="","",(VLOOKUP($E191,'NEA Backsheet'!$D$5:$CB$183,G$9,FALSE))),"")</f>
        <v>14107.118913048358</v>
      </c>
      <c r="H191" s="121">
        <f ca="1">IFERROR(IF((VLOOKUP($E191,'NEA Backsheet'!$D$5:$CB$183,H$9,FALSE))="","",(VLOOKUP($E191,'NEA Backsheet'!$D$5:$CB$183,H$9,FALSE))),"")</f>
        <v>13529.354723026438</v>
      </c>
      <c r="I191" s="121">
        <f ca="1">IFERROR(IF((VLOOKUP($E191,'NEA Backsheet'!$D$5:$CB$183,I$9,FALSE))="","",(VLOOKUP($E191,'NEA Backsheet'!$D$5:$CB$183,I$9,FALSE))),"")</f>
        <v>14218.332551588619</v>
      </c>
      <c r="J191" s="122">
        <f ca="1">IFERROR(IF((VLOOKUP($E191,'NEA Backsheet'!$D$5:$CB$183,J$9,FALSE))="","",(VLOOKUP($E191,'NEA Backsheet'!$D$5:$CB$183,J$9,FALSE))),"")</f>
        <v>13786.193164304055</v>
      </c>
      <c r="K191" s="120">
        <f ca="1">IFERROR(IF((VLOOKUP($E191,'NEA Backsheet'!$D$5:$CB$183,K$9,FALSE))="","",(VLOOKUP($E191,'NEA Backsheet'!$D$5:$CB$183,K$9,FALSE))),"")</f>
        <v>13608.323770832638</v>
      </c>
      <c r="L191" s="121">
        <f ca="1">IFERROR(IF((VLOOKUP($E191,'NEA Backsheet'!$D$5:$CB$183,L$9,FALSE))="","",(VLOOKUP($E191,'NEA Backsheet'!$D$5:$CB$183,L$9,FALSE))),"")</f>
        <v>13590.138041785991</v>
      </c>
      <c r="M191" s="121">
        <f ca="1">IFERROR(IF((VLOOKUP($E191,'NEA Backsheet'!$D$5:$CB$183,M$9,FALSE))="","",(VLOOKUP($E191,'NEA Backsheet'!$D$5:$CB$183,M$9,FALSE))),"")</f>
        <v>15200.279933404265</v>
      </c>
      <c r="N191" s="123">
        <f ca="1">IFERROR(IF((VLOOKUP($E191,'NEA Backsheet'!$D$5:$CB$183,N$9,FALSE))="","",(VLOOKUP($E191,'NEA Backsheet'!$D$5:$CB$183,N$9,FALSE))),"")</f>
        <v>15069.17487627584</v>
      </c>
      <c r="O191" s="173">
        <f ca="1">IFERROR(IF((VLOOKUP($E191,'NEA Backsheet'!$D$5:$CB$183,O$9,FALSE))="","",(VLOOKUP($E191,'NEA Backsheet'!$D$5:$CB$183,O$9,FALSE))),"")</f>
        <v>14372.570922399027</v>
      </c>
      <c r="P191" s="122">
        <f ca="1">IFERROR(IF((VLOOKUP($E191,'NEA Backsheet'!$D$5:$CB$183,P$9,FALSE))="","",(VLOOKUP($E191,'NEA Backsheet'!$D$5:$CB$183,P$9,FALSE))),"")</f>
        <v>14764.039483316186</v>
      </c>
      <c r="Q191" s="123">
        <f ca="1">IFERROR(IF((VLOOKUP($E191,'NEA Backsheet'!$D$5:$CB$183,Q$9,FALSE))="","",(VLOOKUP($E191,'NEA Backsheet'!$D$5:$CB$183,Q$9,FALSE))),"")</f>
        <v>15237.374792363385</v>
      </c>
      <c r="R191" s="234">
        <f ca="1">IFERROR(IF((VLOOKUP($E191,'NEA Backsheet'!$D$5:$CB$183,R$9,FALSE))="","",(VLOOKUP($E191,'NEA Backsheet'!$D$5:$CB$183,R$9,FALSE))),"")</f>
        <v>15455.068417220187</v>
      </c>
    </row>
    <row r="192" spans="1:18"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IFERROR(IF((VLOOKUP($E192,'NEA Backsheet'!$D$5:$CB$183,G$9,FALSE))="","",(VLOOKUP($E192,'NEA Backsheet'!$D$5:$CB$183,G$9,FALSE))),"")</f>
        <v>5671.6010218648053</v>
      </c>
      <c r="H192" s="126">
        <f ca="1">IFERROR(IF((VLOOKUP($E192,'NEA Backsheet'!$D$5:$CB$183,H$9,FALSE))="","",(VLOOKUP($E192,'NEA Backsheet'!$D$5:$CB$183,H$9,FALSE))),"")</f>
        <v>5512.9735059083068</v>
      </c>
      <c r="I192" s="126">
        <f ca="1">IFERROR(IF((VLOOKUP($E192,'NEA Backsheet'!$D$5:$CB$183,I$9,FALSE))="","",(VLOOKUP($E192,'NEA Backsheet'!$D$5:$CB$183,I$9,FALSE))),"")</f>
        <v>5975.3288280653524</v>
      </c>
      <c r="J192" s="127">
        <f ca="1">IFERROR(IF((VLOOKUP($E192,'NEA Backsheet'!$D$5:$CB$183,J$9,FALSE))="","",(VLOOKUP($E192,'NEA Backsheet'!$D$5:$CB$183,J$9,FALSE))),"")</f>
        <v>5946.7294754986015</v>
      </c>
      <c r="K192" s="125">
        <f ca="1">IFERROR(IF((VLOOKUP($E192,'NEA Backsheet'!$D$5:$CB$183,K$9,FALSE))="","",(VLOOKUP($E192,'NEA Backsheet'!$D$5:$CB$183,K$9,FALSE))),"")</f>
        <v>5649.6674392638997</v>
      </c>
      <c r="L192" s="126">
        <f ca="1">IFERROR(IF((VLOOKUP($E192,'NEA Backsheet'!$D$5:$CB$183,L$9,FALSE))="","",(VLOOKUP($E192,'NEA Backsheet'!$D$5:$CB$183,L$9,FALSE))),"")</f>
        <v>5610.2146325702461</v>
      </c>
      <c r="M192" s="126">
        <f ca="1">IFERROR(IF((VLOOKUP($E192,'NEA Backsheet'!$D$5:$CB$183,M$9,FALSE))="","",(VLOOKUP($E192,'NEA Backsheet'!$D$5:$CB$183,M$9,FALSE))),"")</f>
        <v>5888.4123258280133</v>
      </c>
      <c r="N192" s="128">
        <f ca="1">IFERROR(IF((VLOOKUP($E192,'NEA Backsheet'!$D$5:$CB$183,N$9,FALSE))="","",(VLOOKUP($E192,'NEA Backsheet'!$D$5:$CB$183,N$9,FALSE))),"")</f>
        <v>5812.7166038356645</v>
      </c>
      <c r="O192" s="174">
        <f ca="1">IFERROR(IF((VLOOKUP($E192,'NEA Backsheet'!$D$5:$CB$183,O$9,FALSE))="","",(VLOOKUP($E192,'NEA Backsheet'!$D$5:$CB$183,O$9,FALSE))),"")</f>
        <v>6017.6968922286751</v>
      </c>
      <c r="P192" s="127">
        <f ca="1">IFERROR(IF((VLOOKUP($E192,'NEA Backsheet'!$D$5:$CB$183,P$9,FALSE))="","",(VLOOKUP($E192,'NEA Backsheet'!$D$5:$CB$183,P$9,FALSE))),"")</f>
        <v>5900.2345701374015</v>
      </c>
      <c r="Q192" s="128">
        <f ca="1">IFERROR(IF((VLOOKUP($E192,'NEA Backsheet'!$D$5:$CB$183,Q$9,FALSE))="","",(VLOOKUP($E192,'NEA Backsheet'!$D$5:$CB$183,Q$9,FALSE))),"")</f>
        <v>6349.4167201474665</v>
      </c>
      <c r="R192" s="235">
        <f ca="1">IFERROR(IF((VLOOKUP($E192,'NEA Backsheet'!$D$5:$CB$183,R$9,FALSE))="","",(VLOOKUP($E192,'NEA Backsheet'!$D$5:$CB$183,R$9,FALSE))),"")</f>
        <v>6017.8701293811027</v>
      </c>
    </row>
  </sheetData>
  <sheetProtection algorithmName="SHA-512" hashValue="g2qaCRW63Wrq3N8pNEha9xiizm3A74CVI5Czyws+7ncCK/vVA6Y856gZGVa6nYHduHV3JbHcc2Z5g5EfgUkDJQ==" saltValue="IdyMVn65vJKMDbabW8BLPQ==" spinCount="100000" sheet="1" objects="1" scenarios="1" formatColumns="0" formatRows="0" autoFilter="0"/>
  <autoFilter ref="B13:R192" xr:uid="{00000000-0009-0000-0000-00001C000000}"/>
  <mergeCells count="5">
    <mergeCell ref="B2:L2"/>
    <mergeCell ref="B1:L1"/>
    <mergeCell ref="G11:J12"/>
    <mergeCell ref="K11:N12"/>
    <mergeCell ref="O11:R12"/>
  </mergeCells>
  <hyperlinks>
    <hyperlink ref="E6" location="Contents!A1" display="&lt;&lt; Contents" xr:uid="{00000000-0004-0000-1C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Q159"/>
  <sheetViews>
    <sheetView zoomScale="80" zoomScaleNormal="80" workbookViewId="0">
      <selection activeCell="A6" sqref="A6"/>
    </sheetView>
  </sheetViews>
  <sheetFormatPr defaultColWidth="9.109375" defaultRowHeight="14.4" x14ac:dyDescent="0.3"/>
  <cols>
    <col min="1" max="22" width="9.109375" style="221"/>
    <col min="23" max="23" width="9.109375" style="221" customWidth="1"/>
    <col min="24" max="16384" width="9.109375" style="221"/>
  </cols>
  <sheetData>
    <row r="1" spans="1:95" x14ac:dyDescent="0.3">
      <c r="A1" s="1" t="s">
        <v>0</v>
      </c>
    </row>
    <row r="2" spans="1:95" x14ac:dyDescent="0.3">
      <c r="A2" s="2" t="s">
        <v>1233</v>
      </c>
      <c r="B2" s="2"/>
      <c r="C2" s="2"/>
      <c r="D2" s="2"/>
    </row>
    <row r="3" spans="1:95" x14ac:dyDescent="0.3">
      <c r="A3" s="221">
        <v>1</v>
      </c>
      <c r="B3" s="221">
        <v>2</v>
      </c>
      <c r="C3" s="221">
        <v>3</v>
      </c>
      <c r="D3" s="221">
        <v>4</v>
      </c>
      <c r="E3" s="221">
        <v>5</v>
      </c>
      <c r="F3" s="221">
        <v>6</v>
      </c>
      <c r="G3" s="221">
        <v>7</v>
      </c>
      <c r="H3" s="221">
        <v>8</v>
      </c>
      <c r="I3" s="221">
        <v>9</v>
      </c>
      <c r="J3" s="221">
        <v>10</v>
      </c>
      <c r="K3" s="221">
        <v>11</v>
      </c>
      <c r="L3" s="221">
        <v>12</v>
      </c>
      <c r="M3" s="221">
        <v>13</v>
      </c>
      <c r="N3" s="221">
        <v>14</v>
      </c>
      <c r="O3" s="221">
        <v>15</v>
      </c>
      <c r="P3" s="221">
        <v>16</v>
      </c>
      <c r="Q3" s="221">
        <v>17</v>
      </c>
      <c r="R3" s="221">
        <v>18</v>
      </c>
      <c r="S3" s="221">
        <v>19</v>
      </c>
      <c r="T3" s="221">
        <v>20</v>
      </c>
      <c r="U3" s="221">
        <v>21</v>
      </c>
      <c r="V3" s="221">
        <v>22</v>
      </c>
      <c r="W3" s="221">
        <v>23</v>
      </c>
      <c r="X3" s="221">
        <v>24</v>
      </c>
      <c r="Y3" s="221">
        <v>25</v>
      </c>
      <c r="Z3" s="221">
        <v>26</v>
      </c>
      <c r="AA3" s="221">
        <v>27</v>
      </c>
      <c r="AB3" s="221">
        <v>28</v>
      </c>
      <c r="AC3" s="221">
        <v>29</v>
      </c>
      <c r="AD3" s="221">
        <v>30</v>
      </c>
      <c r="AE3" s="221">
        <v>31</v>
      </c>
      <c r="AF3" s="221">
        <v>32</v>
      </c>
      <c r="AG3" s="221">
        <v>33</v>
      </c>
      <c r="AH3" s="221">
        <v>34</v>
      </c>
      <c r="AI3" s="221">
        <v>35</v>
      </c>
      <c r="AJ3" s="221">
        <v>36</v>
      </c>
      <c r="AK3" s="221">
        <v>37</v>
      </c>
      <c r="AL3" s="221">
        <v>38</v>
      </c>
      <c r="AM3" s="221">
        <v>39</v>
      </c>
      <c r="AN3" s="221">
        <v>40</v>
      </c>
      <c r="AO3" s="221">
        <v>41</v>
      </c>
      <c r="AP3" s="221">
        <v>42</v>
      </c>
      <c r="AQ3" s="221">
        <v>43</v>
      </c>
      <c r="AR3" s="221">
        <v>44</v>
      </c>
      <c r="AS3" s="221">
        <v>45</v>
      </c>
      <c r="AT3" s="221">
        <v>46</v>
      </c>
      <c r="AU3" s="221">
        <v>47</v>
      </c>
      <c r="AV3" s="221">
        <v>48</v>
      </c>
      <c r="AW3" s="221">
        <v>49</v>
      </c>
      <c r="AX3" s="221">
        <v>50</v>
      </c>
      <c r="AY3" s="221">
        <v>51</v>
      </c>
      <c r="AZ3" s="221">
        <v>52</v>
      </c>
      <c r="BA3" s="221">
        <v>53</v>
      </c>
      <c r="BB3" s="221">
        <v>54</v>
      </c>
      <c r="BC3" s="221">
        <v>55</v>
      </c>
      <c r="BD3" s="221">
        <v>56</v>
      </c>
      <c r="BE3" s="221">
        <v>57</v>
      </c>
      <c r="BF3" s="221">
        <v>58</v>
      </c>
      <c r="BG3" s="221">
        <v>59</v>
      </c>
      <c r="BH3" s="221">
        <v>60</v>
      </c>
      <c r="BI3" s="221">
        <v>61</v>
      </c>
      <c r="BJ3" s="221">
        <v>62</v>
      </c>
      <c r="BK3" s="221">
        <v>63</v>
      </c>
      <c r="BL3" s="221">
        <v>64</v>
      </c>
      <c r="BM3" s="221">
        <v>65</v>
      </c>
      <c r="BN3" s="221">
        <v>66</v>
      </c>
      <c r="BO3" s="221">
        <v>67</v>
      </c>
      <c r="BP3" s="221">
        <v>68</v>
      </c>
      <c r="BQ3" s="221">
        <v>69</v>
      </c>
      <c r="BR3" s="221">
        <v>70</v>
      </c>
      <c r="BS3" s="221">
        <v>71</v>
      </c>
      <c r="BT3" s="221">
        <v>72</v>
      </c>
      <c r="BU3" s="221">
        <v>73</v>
      </c>
      <c r="BV3" s="221">
        <v>74</v>
      </c>
      <c r="BW3" s="221">
        <v>75</v>
      </c>
      <c r="BX3" s="221">
        <v>76</v>
      </c>
      <c r="BY3" s="221">
        <v>77</v>
      </c>
      <c r="BZ3" s="221">
        <v>78</v>
      </c>
      <c r="CA3" s="221">
        <v>79</v>
      </c>
      <c r="CB3" s="221">
        <v>80</v>
      </c>
      <c r="CC3" s="221">
        <v>81</v>
      </c>
      <c r="CD3" s="221">
        <v>82</v>
      </c>
      <c r="CE3" s="221">
        <v>83</v>
      </c>
      <c r="CF3" s="221">
        <v>84</v>
      </c>
      <c r="CG3" s="221">
        <v>85</v>
      </c>
      <c r="CH3" s="221">
        <v>86</v>
      </c>
      <c r="CI3" s="221">
        <v>87</v>
      </c>
      <c r="CJ3" s="221">
        <v>88</v>
      </c>
      <c r="CK3" s="221">
        <v>89</v>
      </c>
      <c r="CL3" s="221">
        <v>90</v>
      </c>
      <c r="CM3" s="221">
        <v>91</v>
      </c>
      <c r="CN3" s="221">
        <v>92</v>
      </c>
      <c r="CO3" s="221">
        <v>93</v>
      </c>
      <c r="CP3" s="221">
        <v>94</v>
      </c>
      <c r="CQ3" s="221">
        <v>95</v>
      </c>
    </row>
    <row r="5" spans="1:95" x14ac:dyDescent="0.3">
      <c r="B5" s="221" t="s">
        <v>190</v>
      </c>
      <c r="L5" s="221" t="s">
        <v>191</v>
      </c>
      <c r="W5" s="221" t="s">
        <v>192</v>
      </c>
      <c r="AM5" s="221" t="s">
        <v>193</v>
      </c>
      <c r="CO5" s="221" t="s">
        <v>194</v>
      </c>
      <c r="CQ5" s="221" t="s">
        <v>190</v>
      </c>
    </row>
    <row r="6" spans="1:95" x14ac:dyDescent="0.3">
      <c r="B6" s="221" t="s">
        <v>190</v>
      </c>
      <c r="C6" s="221" t="s">
        <v>190</v>
      </c>
      <c r="D6" s="221" t="s">
        <v>190</v>
      </c>
      <c r="E6" s="221" t="s">
        <v>190</v>
      </c>
      <c r="F6" s="221" t="s">
        <v>190</v>
      </c>
      <c r="G6" s="221" t="s">
        <v>190</v>
      </c>
      <c r="H6" s="221" t="s">
        <v>190</v>
      </c>
      <c r="I6" s="221" t="s">
        <v>190</v>
      </c>
      <c r="J6" s="221" t="s">
        <v>190</v>
      </c>
      <c r="K6" s="221" t="s">
        <v>190</v>
      </c>
      <c r="L6" s="221" t="s">
        <v>191</v>
      </c>
      <c r="M6" s="221" t="s">
        <v>191</v>
      </c>
      <c r="N6" s="221" t="s">
        <v>191</v>
      </c>
      <c r="O6" s="221" t="s">
        <v>191</v>
      </c>
      <c r="P6" s="221" t="s">
        <v>191</v>
      </c>
      <c r="Q6" s="221" t="s">
        <v>191</v>
      </c>
      <c r="R6" s="221" t="s">
        <v>191</v>
      </c>
      <c r="S6" s="221" t="s">
        <v>191</v>
      </c>
      <c r="T6" s="221" t="s">
        <v>191</v>
      </c>
      <c r="U6" s="221" t="s">
        <v>191</v>
      </c>
      <c r="V6" s="221" t="s">
        <v>191</v>
      </c>
      <c r="W6" s="221" t="s">
        <v>192</v>
      </c>
      <c r="X6" s="221" t="s">
        <v>192</v>
      </c>
      <c r="Y6" s="221" t="s">
        <v>192</v>
      </c>
      <c r="Z6" s="221" t="s">
        <v>192</v>
      </c>
      <c r="AA6" s="221" t="s">
        <v>192</v>
      </c>
      <c r="AB6" s="221" t="s">
        <v>192</v>
      </c>
      <c r="AC6" s="221" t="s">
        <v>192</v>
      </c>
      <c r="AD6" s="221" t="s">
        <v>192</v>
      </c>
      <c r="AE6" s="221" t="s">
        <v>192</v>
      </c>
      <c r="AF6" s="221" t="s">
        <v>192</v>
      </c>
      <c r="AG6" s="221" t="s">
        <v>192</v>
      </c>
      <c r="AH6" s="221" t="s">
        <v>192</v>
      </c>
      <c r="AI6" s="221" t="s">
        <v>192</v>
      </c>
      <c r="AJ6" s="221" t="s">
        <v>192</v>
      </c>
      <c r="AK6" s="221" t="s">
        <v>192</v>
      </c>
      <c r="AL6" s="221" t="s">
        <v>192</v>
      </c>
      <c r="AM6" s="221" t="s">
        <v>193</v>
      </c>
      <c r="AN6" s="221" t="s">
        <v>193</v>
      </c>
      <c r="AO6" s="221" t="s">
        <v>193</v>
      </c>
      <c r="AP6" s="221" t="s">
        <v>193</v>
      </c>
      <c r="AQ6" s="221" t="s">
        <v>193</v>
      </c>
      <c r="AR6" s="221" t="s">
        <v>193</v>
      </c>
      <c r="AS6" s="221" t="s">
        <v>193</v>
      </c>
      <c r="AT6" s="221" t="s">
        <v>193</v>
      </c>
      <c r="AU6" s="221" t="s">
        <v>193</v>
      </c>
      <c r="AV6" s="221" t="s">
        <v>193</v>
      </c>
      <c r="AW6" s="221" t="s">
        <v>193</v>
      </c>
      <c r="AX6" s="221" t="s">
        <v>193</v>
      </c>
      <c r="AY6" s="221" t="s">
        <v>193</v>
      </c>
      <c r="AZ6" s="221" t="s">
        <v>193</v>
      </c>
      <c r="BA6" s="221" t="s">
        <v>193</v>
      </c>
      <c r="BB6" s="221" t="s">
        <v>193</v>
      </c>
      <c r="BC6" s="221" t="s">
        <v>193</v>
      </c>
      <c r="BD6" s="221" t="s">
        <v>193</v>
      </c>
      <c r="BE6" s="221" t="s">
        <v>193</v>
      </c>
      <c r="BF6" s="221" t="s">
        <v>193</v>
      </c>
      <c r="BG6" s="221" t="s">
        <v>193</v>
      </c>
      <c r="BH6" s="221" t="s">
        <v>193</v>
      </c>
      <c r="BI6" s="221" t="s">
        <v>193</v>
      </c>
      <c r="BJ6" s="221" t="s">
        <v>193</v>
      </c>
      <c r="BK6" s="221" t="s">
        <v>193</v>
      </c>
      <c r="BL6" s="221" t="s">
        <v>193</v>
      </c>
      <c r="BM6" s="221" t="s">
        <v>193</v>
      </c>
      <c r="BN6" s="221" t="s">
        <v>193</v>
      </c>
      <c r="BO6" s="221" t="s">
        <v>193</v>
      </c>
      <c r="BP6" s="221" t="s">
        <v>193</v>
      </c>
      <c r="BQ6" s="221" t="s">
        <v>193</v>
      </c>
      <c r="BR6" s="221" t="s">
        <v>193</v>
      </c>
      <c r="BS6" s="221" t="s">
        <v>193</v>
      </c>
      <c r="BT6" s="221" t="s">
        <v>193</v>
      </c>
      <c r="BU6" s="221" t="s">
        <v>193</v>
      </c>
      <c r="BV6" s="221" t="s">
        <v>193</v>
      </c>
      <c r="BW6" s="221" t="s">
        <v>193</v>
      </c>
      <c r="BX6" s="221" t="s">
        <v>193</v>
      </c>
      <c r="BY6" s="221" t="s">
        <v>193</v>
      </c>
      <c r="BZ6" s="221" t="s">
        <v>193</v>
      </c>
      <c r="CA6" s="221" t="s">
        <v>193</v>
      </c>
      <c r="CB6" s="221" t="s">
        <v>193</v>
      </c>
      <c r="CC6" s="221" t="s">
        <v>193</v>
      </c>
      <c r="CD6" s="221" t="s">
        <v>193</v>
      </c>
      <c r="CE6" s="221" t="s">
        <v>193</v>
      </c>
      <c r="CF6" s="221" t="s">
        <v>193</v>
      </c>
      <c r="CG6" s="221" t="s">
        <v>193</v>
      </c>
      <c r="CH6" s="221" t="s">
        <v>193</v>
      </c>
      <c r="CI6" s="221" t="s">
        <v>193</v>
      </c>
      <c r="CJ6" s="221" t="s">
        <v>193</v>
      </c>
      <c r="CK6" s="221" t="s">
        <v>193</v>
      </c>
      <c r="CL6" s="221" t="s">
        <v>193</v>
      </c>
      <c r="CM6" s="221" t="s">
        <v>193</v>
      </c>
      <c r="CN6" s="221" t="s">
        <v>193</v>
      </c>
      <c r="CO6" s="221" t="s">
        <v>194</v>
      </c>
      <c r="CP6" s="221" t="s">
        <v>194</v>
      </c>
      <c r="CQ6" s="221" t="s">
        <v>190</v>
      </c>
    </row>
    <row r="7" spans="1:95" x14ac:dyDescent="0.3">
      <c r="B7" s="221" t="s">
        <v>95</v>
      </c>
      <c r="C7" s="221" t="s">
        <v>96</v>
      </c>
      <c r="D7" s="221" t="s">
        <v>97</v>
      </c>
      <c r="E7" s="221" t="s">
        <v>98</v>
      </c>
      <c r="F7" s="221" t="s">
        <v>99</v>
      </c>
      <c r="G7" s="221" t="s">
        <v>100</v>
      </c>
      <c r="H7" s="221" t="s">
        <v>101</v>
      </c>
      <c r="I7" s="221" t="s">
        <v>102</v>
      </c>
      <c r="J7" s="221" t="s">
        <v>103</v>
      </c>
      <c r="K7" s="221" t="s">
        <v>104</v>
      </c>
      <c r="L7" s="221" t="s">
        <v>95</v>
      </c>
      <c r="M7" s="221" t="s">
        <v>106</v>
      </c>
      <c r="N7" s="221" t="s">
        <v>96</v>
      </c>
      <c r="O7" s="221" t="s">
        <v>107</v>
      </c>
      <c r="P7" s="221" t="s">
        <v>108</v>
      </c>
      <c r="Q7" s="221" t="s">
        <v>109</v>
      </c>
      <c r="R7" s="221" t="s">
        <v>110</v>
      </c>
      <c r="S7" s="221" t="s">
        <v>111</v>
      </c>
      <c r="T7" s="221" t="s">
        <v>112</v>
      </c>
      <c r="U7" s="221" t="s">
        <v>113</v>
      </c>
      <c r="V7" s="221" t="s">
        <v>114</v>
      </c>
      <c r="W7" s="221" t="s">
        <v>111</v>
      </c>
      <c r="X7" s="221" t="s">
        <v>115</v>
      </c>
      <c r="Y7" s="221" t="s">
        <v>116</v>
      </c>
      <c r="Z7" s="221" t="s">
        <v>117</v>
      </c>
      <c r="AA7" s="221" t="s">
        <v>118</v>
      </c>
      <c r="AB7" s="221" t="s">
        <v>119</v>
      </c>
      <c r="AC7" s="221" t="s">
        <v>120</v>
      </c>
      <c r="AD7" s="221" t="s">
        <v>121</v>
      </c>
      <c r="AE7" s="221" t="s">
        <v>122</v>
      </c>
      <c r="AF7" s="221" t="s">
        <v>123</v>
      </c>
      <c r="AG7" s="221" t="s">
        <v>124</v>
      </c>
      <c r="AH7" s="221" t="s">
        <v>125</v>
      </c>
      <c r="AI7" s="221" t="s">
        <v>126</v>
      </c>
      <c r="AJ7" s="221" t="s">
        <v>127</v>
      </c>
      <c r="AK7" s="221" t="s">
        <v>128</v>
      </c>
      <c r="AL7" s="221" t="s">
        <v>129</v>
      </c>
      <c r="AM7" s="221" t="s">
        <v>127</v>
      </c>
      <c r="AN7" s="221" t="s">
        <v>128</v>
      </c>
      <c r="AO7" s="221" t="s">
        <v>129</v>
      </c>
      <c r="AP7" s="221" t="s">
        <v>136</v>
      </c>
      <c r="AQ7" s="221" t="s">
        <v>137</v>
      </c>
      <c r="AR7" s="221" t="s">
        <v>138</v>
      </c>
      <c r="AS7" s="221" t="s">
        <v>139</v>
      </c>
      <c r="AT7" s="221" t="s">
        <v>140</v>
      </c>
      <c r="AU7" s="221" t="s">
        <v>141</v>
      </c>
      <c r="AV7" s="221" t="s">
        <v>142</v>
      </c>
      <c r="AW7" s="221" t="s">
        <v>143</v>
      </c>
      <c r="AX7" s="221" t="s">
        <v>144</v>
      </c>
      <c r="AY7" s="221" t="s">
        <v>145</v>
      </c>
      <c r="AZ7" s="221" t="s">
        <v>146</v>
      </c>
      <c r="BA7" s="221" t="s">
        <v>147</v>
      </c>
      <c r="BB7" s="221" t="s">
        <v>148</v>
      </c>
      <c r="BC7" s="221" t="s">
        <v>149</v>
      </c>
      <c r="BD7" s="221" t="s">
        <v>150</v>
      </c>
      <c r="BE7" s="221" t="s">
        <v>151</v>
      </c>
      <c r="BF7" s="221" t="s">
        <v>152</v>
      </c>
      <c r="BG7" s="221" t="s">
        <v>153</v>
      </c>
      <c r="BH7" s="221" t="s">
        <v>154</v>
      </c>
      <c r="BI7" s="221" t="s">
        <v>155</v>
      </c>
      <c r="BJ7" s="221" t="s">
        <v>156</v>
      </c>
      <c r="BK7" s="221" t="s">
        <v>157</v>
      </c>
      <c r="BL7" s="221" t="s">
        <v>158</v>
      </c>
      <c r="BM7" s="221" t="s">
        <v>159</v>
      </c>
      <c r="BN7" s="221" t="s">
        <v>160</v>
      </c>
      <c r="BO7" s="221" t="s">
        <v>161</v>
      </c>
      <c r="BP7" s="221" t="s">
        <v>162</v>
      </c>
      <c r="BQ7" s="221" t="s">
        <v>163</v>
      </c>
      <c r="BR7" s="221" t="s">
        <v>164</v>
      </c>
      <c r="BS7" s="221" t="s">
        <v>165</v>
      </c>
      <c r="BT7" s="221" t="s">
        <v>166</v>
      </c>
      <c r="BU7" s="221" t="s">
        <v>167</v>
      </c>
      <c r="BV7" s="221" t="s">
        <v>168</v>
      </c>
      <c r="BW7" s="221" t="s">
        <v>169</v>
      </c>
      <c r="BX7" s="221" t="s">
        <v>170</v>
      </c>
      <c r="BY7" s="221" t="s">
        <v>171</v>
      </c>
      <c r="BZ7" s="221" t="s">
        <v>172</v>
      </c>
      <c r="CA7" s="221" t="s">
        <v>173</v>
      </c>
      <c r="CB7" s="221" t="s">
        <v>174</v>
      </c>
      <c r="CC7" s="221" t="s">
        <v>175</v>
      </c>
      <c r="CD7" s="221" t="s">
        <v>176</v>
      </c>
      <c r="CE7" s="221" t="s">
        <v>177</v>
      </c>
      <c r="CF7" s="221" t="s">
        <v>178</v>
      </c>
      <c r="CG7" s="221" t="s">
        <v>179</v>
      </c>
      <c r="CH7" s="221" t="s">
        <v>180</v>
      </c>
      <c r="CI7" s="221" t="s">
        <v>181</v>
      </c>
      <c r="CJ7" s="221" t="s">
        <v>182</v>
      </c>
      <c r="CK7" s="221" t="s">
        <v>183</v>
      </c>
      <c r="CL7" s="221" t="s">
        <v>184</v>
      </c>
      <c r="CM7" s="221" t="s">
        <v>185</v>
      </c>
      <c r="CN7" s="221" t="s">
        <v>186</v>
      </c>
      <c r="CO7" s="221" t="s">
        <v>187</v>
      </c>
      <c r="CP7" s="221" t="s">
        <v>188</v>
      </c>
      <c r="CQ7" s="221" t="s">
        <v>189</v>
      </c>
    </row>
    <row r="8" spans="1:95" x14ac:dyDescent="0.3">
      <c r="A8" s="221" t="s">
        <v>1134</v>
      </c>
      <c r="B8" s="221" t="s">
        <v>1</v>
      </c>
      <c r="C8" s="221" t="s">
        <v>2</v>
      </c>
      <c r="D8" s="221" t="s">
        <v>3</v>
      </c>
      <c r="E8" s="221" t="s">
        <v>4</v>
      </c>
      <c r="F8" s="221" t="s">
        <v>5</v>
      </c>
      <c r="G8" s="221" t="s">
        <v>6</v>
      </c>
      <c r="H8" s="221" t="s">
        <v>7</v>
      </c>
      <c r="I8" s="221" t="s">
        <v>8</v>
      </c>
      <c r="J8" s="221" t="s">
        <v>9</v>
      </c>
      <c r="K8" s="221" t="s">
        <v>10</v>
      </c>
      <c r="L8" s="221" t="s">
        <v>12</v>
      </c>
      <c r="M8" s="221" t="s">
        <v>13</v>
      </c>
      <c r="N8" s="221" t="s">
        <v>14</v>
      </c>
      <c r="O8" s="221" t="s">
        <v>15</v>
      </c>
      <c r="P8" s="221" t="s">
        <v>16</v>
      </c>
      <c r="Q8" s="221" t="s">
        <v>17</v>
      </c>
      <c r="R8" s="221" t="s">
        <v>18</v>
      </c>
      <c r="S8" s="221" t="s">
        <v>19</v>
      </c>
      <c r="T8" s="221" t="s">
        <v>20</v>
      </c>
      <c r="U8" s="221" t="s">
        <v>21</v>
      </c>
      <c r="V8" s="221" t="s">
        <v>22</v>
      </c>
      <c r="W8" s="221" t="s">
        <v>23</v>
      </c>
      <c r="X8" s="221" t="s">
        <v>24</v>
      </c>
      <c r="Y8" s="221" t="s">
        <v>25</v>
      </c>
      <c r="Z8" s="221" t="s">
        <v>26</v>
      </c>
      <c r="AA8" s="221" t="s">
        <v>27</v>
      </c>
      <c r="AB8" s="221" t="s">
        <v>28</v>
      </c>
      <c r="AC8" s="221" t="s">
        <v>29</v>
      </c>
      <c r="AD8" s="221" t="s">
        <v>30</v>
      </c>
      <c r="AE8" s="221" t="s">
        <v>31</v>
      </c>
      <c r="AF8" s="221" t="s">
        <v>32</v>
      </c>
      <c r="AG8" s="221" t="s">
        <v>33</v>
      </c>
      <c r="AH8" s="221" t="s">
        <v>34</v>
      </c>
      <c r="AI8" s="221" t="s">
        <v>35</v>
      </c>
      <c r="AJ8" s="221" t="s">
        <v>36</v>
      </c>
      <c r="AK8" s="221" t="s">
        <v>37</v>
      </c>
      <c r="AL8" s="221" t="s">
        <v>38</v>
      </c>
      <c r="AM8" s="221" t="s">
        <v>39</v>
      </c>
      <c r="AN8" s="221" t="s">
        <v>40</v>
      </c>
      <c r="AO8" s="221" t="s">
        <v>41</v>
      </c>
      <c r="AP8" s="221" t="s">
        <v>42</v>
      </c>
      <c r="AQ8" s="221" t="s">
        <v>43</v>
      </c>
      <c r="AR8" s="221" t="s">
        <v>44</v>
      </c>
      <c r="AS8" s="221" t="s">
        <v>45</v>
      </c>
      <c r="AT8" s="221" t="s">
        <v>46</v>
      </c>
      <c r="AU8" s="221" t="s">
        <v>47</v>
      </c>
      <c r="AV8" s="221" t="s">
        <v>48</v>
      </c>
      <c r="AW8" s="221" t="s">
        <v>49</v>
      </c>
      <c r="AX8" s="221" t="s">
        <v>50</v>
      </c>
      <c r="AY8" s="221" t="s">
        <v>51</v>
      </c>
      <c r="AZ8" s="221" t="s">
        <v>52</v>
      </c>
      <c r="BA8" s="221" t="s">
        <v>53</v>
      </c>
      <c r="BB8" s="221" t="s">
        <v>54</v>
      </c>
      <c r="BC8" s="221" t="s">
        <v>55</v>
      </c>
      <c r="BD8" s="221" t="s">
        <v>56</v>
      </c>
      <c r="BE8" s="221" t="s">
        <v>57</v>
      </c>
      <c r="BF8" s="221" t="s">
        <v>58</v>
      </c>
      <c r="BG8" s="221" t="s">
        <v>59</v>
      </c>
      <c r="BH8" s="221" t="s">
        <v>60</v>
      </c>
      <c r="BI8" s="221" t="s">
        <v>61</v>
      </c>
      <c r="BJ8" s="221" t="s">
        <v>62</v>
      </c>
      <c r="BK8" s="221" t="s">
        <v>63</v>
      </c>
      <c r="BL8" s="221" t="s">
        <v>64</v>
      </c>
      <c r="BM8" s="221" t="s">
        <v>65</v>
      </c>
      <c r="BN8" s="221" t="s">
        <v>66</v>
      </c>
      <c r="BO8" s="221" t="s">
        <v>67</v>
      </c>
      <c r="BP8" s="221" t="s">
        <v>68</v>
      </c>
      <c r="BQ8" s="221" t="s">
        <v>69</v>
      </c>
      <c r="BR8" s="221" t="s">
        <v>70</v>
      </c>
      <c r="BS8" s="221" t="s">
        <v>71</v>
      </c>
      <c r="BT8" s="221" t="s">
        <v>72</v>
      </c>
      <c r="BU8" s="221" t="s">
        <v>73</v>
      </c>
      <c r="BV8" s="221" t="s">
        <v>74</v>
      </c>
      <c r="BW8" s="221" t="s">
        <v>75</v>
      </c>
      <c r="BX8" s="221" t="s">
        <v>76</v>
      </c>
      <c r="BY8" s="221" t="s">
        <v>77</v>
      </c>
      <c r="BZ8" s="221" t="s">
        <v>78</v>
      </c>
      <c r="CA8" s="221" t="s">
        <v>79</v>
      </c>
      <c r="CB8" s="221" t="s">
        <v>80</v>
      </c>
      <c r="CC8" s="221" t="s">
        <v>81</v>
      </c>
      <c r="CD8" s="221" t="s">
        <v>82</v>
      </c>
      <c r="CE8" s="221" t="s">
        <v>83</v>
      </c>
      <c r="CF8" s="221" t="s">
        <v>84</v>
      </c>
      <c r="CG8" s="221" t="s">
        <v>85</v>
      </c>
      <c r="CH8" s="221" t="s">
        <v>86</v>
      </c>
      <c r="CI8" s="221" t="s">
        <v>87</v>
      </c>
      <c r="CJ8" s="221" t="s">
        <v>88</v>
      </c>
      <c r="CK8" s="221" t="s">
        <v>89</v>
      </c>
      <c r="CL8" s="221" t="s">
        <v>90</v>
      </c>
      <c r="CM8" s="221" t="s">
        <v>91</v>
      </c>
      <c r="CN8" s="221" t="s">
        <v>92</v>
      </c>
      <c r="CO8" s="221" t="s">
        <v>93</v>
      </c>
      <c r="CP8" s="221" t="s">
        <v>94</v>
      </c>
      <c r="CQ8" s="221" t="s">
        <v>1204</v>
      </c>
    </row>
    <row r="9" spans="1:95" x14ac:dyDescent="0.3">
      <c r="A9" s="1" t="s">
        <v>218</v>
      </c>
      <c r="B9" s="221" t="s">
        <v>214</v>
      </c>
      <c r="L9" s="221" t="s">
        <v>1019</v>
      </c>
      <c r="M9" s="221" t="s">
        <v>1019</v>
      </c>
      <c r="N9" s="221" t="s">
        <v>1019</v>
      </c>
      <c r="O9" s="221" t="s">
        <v>1019</v>
      </c>
      <c r="T9" s="221" t="s">
        <v>1019</v>
      </c>
      <c r="W9" s="159" t="s">
        <v>1047</v>
      </c>
      <c r="X9" s="221" t="s">
        <v>1045</v>
      </c>
      <c r="Y9" s="221" t="s">
        <v>1045</v>
      </c>
      <c r="Z9" s="221" t="s">
        <v>1047</v>
      </c>
      <c r="AM9" s="221" t="s">
        <v>1068</v>
      </c>
      <c r="AN9" s="221" t="s">
        <v>1066</v>
      </c>
      <c r="AO9" s="221" t="s">
        <v>1070</v>
      </c>
      <c r="AP9" s="221" t="s">
        <v>1068</v>
      </c>
      <c r="AQ9" s="221" t="s">
        <v>1068</v>
      </c>
      <c r="AR9" s="221" t="s">
        <v>1068</v>
      </c>
      <c r="AS9" s="221" t="s">
        <v>1068</v>
      </c>
      <c r="AT9" s="221" t="s">
        <v>1068</v>
      </c>
      <c r="AU9" s="221" t="s">
        <v>1066</v>
      </c>
      <c r="AV9" s="221" t="s">
        <v>1070</v>
      </c>
      <c r="AW9" s="221" t="s">
        <v>1068</v>
      </c>
      <c r="AX9" s="221" t="s">
        <v>1070</v>
      </c>
      <c r="AY9" s="221" t="s">
        <v>1070</v>
      </c>
      <c r="AZ9" s="221" t="s">
        <v>1070</v>
      </c>
      <c r="BA9" s="221" t="s">
        <v>1068</v>
      </c>
      <c r="BB9" s="221" t="s">
        <v>1068</v>
      </c>
      <c r="BC9" s="221" t="s">
        <v>1068</v>
      </c>
      <c r="BD9" s="221" t="s">
        <v>1068</v>
      </c>
    </row>
    <row r="10" spans="1:95" x14ac:dyDescent="0.3">
      <c r="A10" s="221" t="s">
        <v>230</v>
      </c>
      <c r="B10" s="221" t="s">
        <v>231</v>
      </c>
      <c r="L10" s="221" t="s">
        <v>1019</v>
      </c>
      <c r="M10" s="221" t="s">
        <v>1019</v>
      </c>
      <c r="N10" s="221" t="s">
        <v>1019</v>
      </c>
      <c r="O10" s="221" t="s">
        <v>1019</v>
      </c>
      <c r="T10" s="221" t="s">
        <v>1019</v>
      </c>
      <c r="W10" s="159" t="s">
        <v>1047</v>
      </c>
      <c r="X10" s="221" t="s">
        <v>1045</v>
      </c>
      <c r="Y10" s="221" t="s">
        <v>1045</v>
      </c>
      <c r="Z10" s="221" t="s">
        <v>1045</v>
      </c>
      <c r="AM10" s="221" t="s">
        <v>1066</v>
      </c>
      <c r="AN10" s="221" t="s">
        <v>1066</v>
      </c>
      <c r="AO10" s="221" t="s">
        <v>1068</v>
      </c>
      <c r="AP10" s="221" t="s">
        <v>1066</v>
      </c>
      <c r="AQ10" s="221" t="s">
        <v>1064</v>
      </c>
      <c r="AR10" s="221" t="s">
        <v>1068</v>
      </c>
      <c r="AS10" s="221" t="s">
        <v>1066</v>
      </c>
      <c r="AT10" s="221" t="s">
        <v>1066</v>
      </c>
      <c r="AU10" s="221" t="s">
        <v>1068</v>
      </c>
      <c r="AV10" s="221" t="s">
        <v>1066</v>
      </c>
      <c r="AW10" s="221" t="s">
        <v>1066</v>
      </c>
      <c r="AX10" s="221" t="s">
        <v>1068</v>
      </c>
      <c r="AY10" s="221" t="s">
        <v>1066</v>
      </c>
      <c r="AZ10" s="221" t="s">
        <v>1064</v>
      </c>
      <c r="BA10" s="221" t="s">
        <v>1068</v>
      </c>
      <c r="BB10" s="221" t="s">
        <v>1068</v>
      </c>
      <c r="BC10" s="221" t="s">
        <v>1066</v>
      </c>
      <c r="BD10" s="221" t="s">
        <v>1068</v>
      </c>
    </row>
    <row r="11" spans="1:95" x14ac:dyDescent="0.3">
      <c r="A11" s="221" t="s">
        <v>239</v>
      </c>
      <c r="B11" s="221" t="s">
        <v>240</v>
      </c>
      <c r="L11" s="221" t="s">
        <v>1019</v>
      </c>
      <c r="M11" s="221" t="s">
        <v>1019</v>
      </c>
      <c r="N11" s="221" t="s">
        <v>1019</v>
      </c>
      <c r="O11" s="221" t="s">
        <v>1019</v>
      </c>
      <c r="T11" s="221" t="s">
        <v>1019</v>
      </c>
      <c r="W11" s="159" t="s">
        <v>1047</v>
      </c>
      <c r="X11" s="221" t="s">
        <v>1045</v>
      </c>
      <c r="Y11" s="221" t="s">
        <v>1045</v>
      </c>
      <c r="Z11" s="221" t="s">
        <v>1045</v>
      </c>
      <c r="AM11" s="221" t="s">
        <v>1066</v>
      </c>
      <c r="AN11" s="221" t="s">
        <v>1066</v>
      </c>
      <c r="AO11" s="221" t="s">
        <v>1066</v>
      </c>
      <c r="AP11" s="221" t="s">
        <v>1066</v>
      </c>
      <c r="AQ11" s="221" t="s">
        <v>1068</v>
      </c>
      <c r="AR11" s="221" t="s">
        <v>1066</v>
      </c>
      <c r="AS11" s="221" t="s">
        <v>1066</v>
      </c>
      <c r="AT11" s="221" t="s">
        <v>1066</v>
      </c>
      <c r="AU11" s="221" t="s">
        <v>1066</v>
      </c>
      <c r="AV11" s="221" t="s">
        <v>1066</v>
      </c>
      <c r="AW11" s="221" t="s">
        <v>1066</v>
      </c>
      <c r="AX11" s="221" t="s">
        <v>1068</v>
      </c>
      <c r="AY11" s="221" t="s">
        <v>1066</v>
      </c>
      <c r="AZ11" s="221" t="s">
        <v>1068</v>
      </c>
      <c r="BA11" s="221" t="s">
        <v>1066</v>
      </c>
      <c r="BB11" s="221" t="s">
        <v>1066</v>
      </c>
      <c r="BC11" s="221" t="s">
        <v>1066</v>
      </c>
      <c r="BD11" s="221" t="s">
        <v>1068</v>
      </c>
    </row>
    <row r="12" spans="1:95" x14ac:dyDescent="0.3">
      <c r="A12" s="221" t="s">
        <v>248</v>
      </c>
      <c r="B12" s="221" t="s">
        <v>249</v>
      </c>
      <c r="L12" s="221" t="s">
        <v>1019</v>
      </c>
      <c r="M12" s="221" t="s">
        <v>1019</v>
      </c>
      <c r="N12" s="221" t="s">
        <v>1019</v>
      </c>
      <c r="O12" s="221" t="s">
        <v>1019</v>
      </c>
      <c r="T12" s="221" t="s">
        <v>1019</v>
      </c>
      <c r="W12" s="159" t="s">
        <v>1047</v>
      </c>
      <c r="X12" s="221" t="s">
        <v>1047</v>
      </c>
      <c r="Y12" s="221" t="s">
        <v>1049</v>
      </c>
      <c r="Z12" s="221" t="s">
        <v>1045</v>
      </c>
      <c r="AM12" s="221" t="s">
        <v>1066</v>
      </c>
      <c r="AN12" s="221" t="s">
        <v>1066</v>
      </c>
      <c r="AO12" s="221" t="s">
        <v>1066</v>
      </c>
      <c r="AP12" s="221" t="s">
        <v>1066</v>
      </c>
      <c r="AQ12" s="221" t="s">
        <v>1066</v>
      </c>
      <c r="AR12" s="221" t="s">
        <v>1064</v>
      </c>
      <c r="AS12" s="221" t="s">
        <v>1066</v>
      </c>
      <c r="AT12" s="221" t="s">
        <v>1066</v>
      </c>
      <c r="AU12" s="221" t="s">
        <v>1066</v>
      </c>
      <c r="AV12" s="221" t="s">
        <v>1066</v>
      </c>
      <c r="AW12" s="221" t="s">
        <v>1066</v>
      </c>
      <c r="AX12" s="221" t="s">
        <v>1066</v>
      </c>
      <c r="AY12" s="221" t="s">
        <v>1066</v>
      </c>
      <c r="AZ12" s="221" t="s">
        <v>1066</v>
      </c>
      <c r="BA12" s="221" t="s">
        <v>1066</v>
      </c>
      <c r="BB12" s="221" t="s">
        <v>1066</v>
      </c>
      <c r="BC12" s="221" t="s">
        <v>1066</v>
      </c>
      <c r="BD12" s="221" t="s">
        <v>1066</v>
      </c>
    </row>
    <row r="13" spans="1:95" x14ac:dyDescent="0.3">
      <c r="A13" s="221" t="s">
        <v>257</v>
      </c>
      <c r="B13" s="221" t="s">
        <v>258</v>
      </c>
      <c r="L13" s="221" t="s">
        <v>1019</v>
      </c>
      <c r="M13" s="221" t="s">
        <v>1019</v>
      </c>
      <c r="N13" s="221" t="s">
        <v>1019</v>
      </c>
      <c r="O13" s="221" t="s">
        <v>1019</v>
      </c>
      <c r="T13" s="221" t="s">
        <v>1019</v>
      </c>
      <c r="W13" s="159" t="s">
        <v>1047</v>
      </c>
      <c r="X13" s="221" t="s">
        <v>1045</v>
      </c>
      <c r="Y13" s="221" t="s">
        <v>1045</v>
      </c>
      <c r="Z13" s="221" t="s">
        <v>1047</v>
      </c>
      <c r="AM13" s="221" t="s">
        <v>1066</v>
      </c>
      <c r="AN13" s="221" t="s">
        <v>1068</v>
      </c>
      <c r="AO13" s="221" t="s">
        <v>1068</v>
      </c>
      <c r="AP13" s="221" t="s">
        <v>1068</v>
      </c>
      <c r="AQ13" s="221" t="s">
        <v>1066</v>
      </c>
      <c r="AR13" s="221" t="s">
        <v>1068</v>
      </c>
      <c r="AS13" s="221" t="s">
        <v>1066</v>
      </c>
      <c r="AT13" s="221" t="s">
        <v>1068</v>
      </c>
      <c r="AU13" s="221" t="s">
        <v>1068</v>
      </c>
      <c r="AV13" s="221" t="s">
        <v>1068</v>
      </c>
      <c r="AW13" s="221" t="s">
        <v>1070</v>
      </c>
      <c r="AX13" s="221" t="s">
        <v>1070</v>
      </c>
      <c r="AY13" s="221" t="s">
        <v>1068</v>
      </c>
      <c r="AZ13" s="221" t="s">
        <v>1066</v>
      </c>
      <c r="BA13" s="221" t="s">
        <v>1068</v>
      </c>
      <c r="BB13" s="221" t="s">
        <v>1066</v>
      </c>
      <c r="BC13" s="221" t="s">
        <v>1068</v>
      </c>
      <c r="BD13" s="221" t="s">
        <v>1068</v>
      </c>
    </row>
    <row r="14" spans="1:95" x14ac:dyDescent="0.3">
      <c r="A14" s="221" t="s">
        <v>266</v>
      </c>
      <c r="B14" s="221" t="s">
        <v>267</v>
      </c>
      <c r="L14" s="221" t="s">
        <v>1019</v>
      </c>
      <c r="M14" s="221" t="s">
        <v>1019</v>
      </c>
      <c r="N14" s="221" t="s">
        <v>1019</v>
      </c>
      <c r="O14" s="221" t="s">
        <v>1019</v>
      </c>
      <c r="T14" s="221" t="s">
        <v>1019</v>
      </c>
      <c r="W14" s="159" t="s">
        <v>1049</v>
      </c>
      <c r="X14" s="221" t="s">
        <v>1045</v>
      </c>
      <c r="Y14" s="221" t="s">
        <v>1045</v>
      </c>
      <c r="Z14" s="221" t="s">
        <v>1045</v>
      </c>
      <c r="AM14" s="221" t="s">
        <v>1064</v>
      </c>
      <c r="AN14" s="221" t="s">
        <v>1068</v>
      </c>
      <c r="AO14" s="221" t="s">
        <v>1066</v>
      </c>
      <c r="AP14" s="221" t="s">
        <v>1070</v>
      </c>
      <c r="AQ14" s="221" t="s">
        <v>1068</v>
      </c>
      <c r="AR14" s="221" t="s">
        <v>1064</v>
      </c>
      <c r="AS14" s="221" t="s">
        <v>1068</v>
      </c>
      <c r="AT14" s="221" t="s">
        <v>1066</v>
      </c>
      <c r="AU14" s="221" t="s">
        <v>1066</v>
      </c>
      <c r="AV14" s="221" t="s">
        <v>1064</v>
      </c>
      <c r="AW14" s="221" t="s">
        <v>1068</v>
      </c>
      <c r="AX14" s="221" t="s">
        <v>1066</v>
      </c>
      <c r="AY14" s="221" t="s">
        <v>1070</v>
      </c>
      <c r="AZ14" s="221" t="s">
        <v>1068</v>
      </c>
      <c r="BA14" s="221" t="s">
        <v>1066</v>
      </c>
      <c r="BB14" s="221" t="s">
        <v>1068</v>
      </c>
      <c r="BC14" s="221" t="s">
        <v>1066</v>
      </c>
      <c r="BD14" s="221" t="s">
        <v>1066</v>
      </c>
    </row>
    <row r="15" spans="1:95" x14ac:dyDescent="0.3">
      <c r="A15" s="221" t="s">
        <v>272</v>
      </c>
      <c r="B15" s="221" t="s">
        <v>273</v>
      </c>
      <c r="L15" s="221" t="s">
        <v>1019</v>
      </c>
      <c r="M15" s="221" t="s">
        <v>1019</v>
      </c>
      <c r="N15" s="221" t="s">
        <v>1019</v>
      </c>
      <c r="O15" s="221" t="s">
        <v>1019</v>
      </c>
      <c r="T15" s="221" t="s">
        <v>1019</v>
      </c>
      <c r="W15" s="159" t="s">
        <v>1045</v>
      </c>
      <c r="X15" s="221" t="s">
        <v>1045</v>
      </c>
      <c r="Y15" s="221" t="s">
        <v>1049</v>
      </c>
      <c r="Z15" s="221" t="s">
        <v>1047</v>
      </c>
      <c r="AM15" s="221" t="s">
        <v>1066</v>
      </c>
      <c r="AN15" s="221" t="s">
        <v>1066</v>
      </c>
      <c r="AO15" s="221" t="s">
        <v>1068</v>
      </c>
      <c r="AP15" s="221" t="s">
        <v>1066</v>
      </c>
      <c r="AQ15" s="221" t="s">
        <v>1066</v>
      </c>
      <c r="AR15" s="221" t="s">
        <v>1068</v>
      </c>
      <c r="AS15" s="221" t="s">
        <v>1066</v>
      </c>
      <c r="AT15" s="221" t="s">
        <v>1066</v>
      </c>
      <c r="AU15" s="221" t="s">
        <v>1062</v>
      </c>
      <c r="AV15" s="221" t="s">
        <v>1068</v>
      </c>
      <c r="AW15" s="221" t="s">
        <v>1068</v>
      </c>
      <c r="AX15" s="221" t="s">
        <v>1068</v>
      </c>
      <c r="AY15" s="221" t="s">
        <v>1068</v>
      </c>
      <c r="AZ15" s="221" t="s">
        <v>1068</v>
      </c>
      <c r="BA15" s="221" t="s">
        <v>1068</v>
      </c>
      <c r="BB15" s="221" t="s">
        <v>1068</v>
      </c>
      <c r="BC15" s="221" t="s">
        <v>1066</v>
      </c>
      <c r="BD15" s="221" t="s">
        <v>1064</v>
      </c>
    </row>
    <row r="16" spans="1:95" x14ac:dyDescent="0.3">
      <c r="A16" s="221" t="s">
        <v>279</v>
      </c>
      <c r="B16" s="221" t="s">
        <v>280</v>
      </c>
      <c r="L16" s="221" t="s">
        <v>1019</v>
      </c>
      <c r="M16" s="221" t="s">
        <v>1019</v>
      </c>
      <c r="N16" s="221" t="s">
        <v>1019</v>
      </c>
      <c r="O16" s="221" t="s">
        <v>1019</v>
      </c>
      <c r="T16" s="221" t="s">
        <v>1019</v>
      </c>
      <c r="W16" s="159" t="s">
        <v>1047</v>
      </c>
      <c r="X16" s="221" t="s">
        <v>1047</v>
      </c>
      <c r="Y16" s="221" t="s">
        <v>1045</v>
      </c>
      <c r="Z16" s="221" t="s">
        <v>1047</v>
      </c>
      <c r="AM16" s="221" t="s">
        <v>1068</v>
      </c>
      <c r="AN16" s="221" t="s">
        <v>1066</v>
      </c>
      <c r="AO16" s="221" t="s">
        <v>1066</v>
      </c>
      <c r="AP16" s="221" t="s">
        <v>1066</v>
      </c>
      <c r="AQ16" s="221" t="s">
        <v>1066</v>
      </c>
      <c r="AR16" s="221" t="s">
        <v>1068</v>
      </c>
      <c r="AS16" s="221" t="s">
        <v>1066</v>
      </c>
      <c r="AT16" s="221" t="s">
        <v>1066</v>
      </c>
      <c r="AU16" s="221" t="s">
        <v>1066</v>
      </c>
      <c r="AV16" s="221" t="s">
        <v>1068</v>
      </c>
      <c r="AW16" s="221" t="s">
        <v>1066</v>
      </c>
      <c r="AX16" s="221" t="s">
        <v>1066</v>
      </c>
      <c r="AY16" s="221" t="s">
        <v>1066</v>
      </c>
      <c r="AZ16" s="221" t="s">
        <v>1066</v>
      </c>
      <c r="BA16" s="221" t="s">
        <v>1068</v>
      </c>
      <c r="BB16" s="221" t="s">
        <v>1066</v>
      </c>
      <c r="BC16" s="221" t="s">
        <v>1066</v>
      </c>
      <c r="BD16" s="221" t="s">
        <v>1066</v>
      </c>
    </row>
    <row r="17" spans="1:56" x14ac:dyDescent="0.3">
      <c r="A17" s="221" t="s">
        <v>287</v>
      </c>
      <c r="B17" s="221" t="s">
        <v>288</v>
      </c>
      <c r="L17" s="221" t="s">
        <v>1019</v>
      </c>
      <c r="M17" s="221" t="s">
        <v>1019</v>
      </c>
      <c r="N17" s="221" t="s">
        <v>1019</v>
      </c>
      <c r="O17" s="221" t="s">
        <v>1019</v>
      </c>
      <c r="T17" s="221" t="s">
        <v>1019</v>
      </c>
      <c r="W17" s="159" t="s">
        <v>1045</v>
      </c>
      <c r="X17" s="221" t="s">
        <v>1045</v>
      </c>
      <c r="Y17" s="221" t="s">
        <v>1049</v>
      </c>
      <c r="Z17" s="221" t="s">
        <v>1047</v>
      </c>
      <c r="AM17" s="221" t="s">
        <v>1068</v>
      </c>
      <c r="AN17" s="221" t="s">
        <v>1066</v>
      </c>
      <c r="AO17" s="221" t="s">
        <v>1066</v>
      </c>
      <c r="AP17" s="221" t="s">
        <v>1066</v>
      </c>
      <c r="AQ17" s="221" t="s">
        <v>1068</v>
      </c>
      <c r="AR17" s="221" t="s">
        <v>1064</v>
      </c>
      <c r="AS17" s="221" t="s">
        <v>1066</v>
      </c>
      <c r="AT17" s="221" t="s">
        <v>1068</v>
      </c>
      <c r="AU17" s="221" t="s">
        <v>1066</v>
      </c>
      <c r="AV17" s="221" t="s">
        <v>1068</v>
      </c>
      <c r="AW17" s="221" t="s">
        <v>1066</v>
      </c>
      <c r="AX17" s="221" t="s">
        <v>1066</v>
      </c>
      <c r="AY17" s="221" t="s">
        <v>1066</v>
      </c>
      <c r="AZ17" s="221" t="s">
        <v>1068</v>
      </c>
      <c r="BA17" s="221" t="s">
        <v>1066</v>
      </c>
      <c r="BB17" s="221" t="s">
        <v>1066</v>
      </c>
      <c r="BC17" s="221" t="s">
        <v>1068</v>
      </c>
      <c r="BD17" s="221" t="s">
        <v>1066</v>
      </c>
    </row>
    <row r="18" spans="1:56" x14ac:dyDescent="0.3">
      <c r="A18" s="221" t="s">
        <v>294</v>
      </c>
      <c r="B18" s="221" t="s">
        <v>295</v>
      </c>
      <c r="L18" s="221" t="s">
        <v>1019</v>
      </c>
      <c r="M18" s="221" t="s">
        <v>1019</v>
      </c>
      <c r="N18" s="221" t="s">
        <v>1019</v>
      </c>
      <c r="O18" s="221" t="s">
        <v>1019</v>
      </c>
      <c r="T18" s="221" t="s">
        <v>1019</v>
      </c>
      <c r="W18" s="159" t="s">
        <v>1047</v>
      </c>
      <c r="X18" s="221" t="s">
        <v>1047</v>
      </c>
      <c r="Y18" s="221" t="s">
        <v>1045</v>
      </c>
      <c r="Z18" s="221" t="s">
        <v>1045</v>
      </c>
      <c r="AM18" s="221" t="s">
        <v>1066</v>
      </c>
      <c r="AN18" s="221" t="s">
        <v>1068</v>
      </c>
      <c r="AO18" s="221" t="s">
        <v>1066</v>
      </c>
      <c r="AP18" s="221" t="s">
        <v>1066</v>
      </c>
      <c r="AQ18" s="221" t="s">
        <v>1066</v>
      </c>
      <c r="AR18" s="221" t="s">
        <v>1068</v>
      </c>
      <c r="AS18" s="221" t="s">
        <v>1066</v>
      </c>
      <c r="AT18" s="221" t="s">
        <v>1068</v>
      </c>
      <c r="AU18" s="221" t="s">
        <v>1066</v>
      </c>
      <c r="AV18" s="221" t="s">
        <v>1066</v>
      </c>
      <c r="AW18" s="221" t="s">
        <v>1068</v>
      </c>
      <c r="AX18" s="221" t="s">
        <v>1066</v>
      </c>
      <c r="AY18" s="221" t="s">
        <v>1066</v>
      </c>
      <c r="AZ18" s="221" t="s">
        <v>1066</v>
      </c>
      <c r="BA18" s="221" t="s">
        <v>1068</v>
      </c>
      <c r="BB18" s="221" t="s">
        <v>1066</v>
      </c>
      <c r="BC18" s="221" t="s">
        <v>1068</v>
      </c>
      <c r="BD18" s="221" t="s">
        <v>1066</v>
      </c>
    </row>
    <row r="19" spans="1:56" x14ac:dyDescent="0.3">
      <c r="A19" s="221" t="s">
        <v>300</v>
      </c>
      <c r="B19" s="221" t="s">
        <v>301</v>
      </c>
      <c r="L19" s="221" t="s">
        <v>1019</v>
      </c>
      <c r="M19" s="221" t="s">
        <v>1019</v>
      </c>
      <c r="N19" s="221" t="s">
        <v>1019</v>
      </c>
      <c r="O19" s="221" t="s">
        <v>1019</v>
      </c>
      <c r="T19" s="221" t="s">
        <v>1019</v>
      </c>
      <c r="W19" s="159" t="s">
        <v>1047</v>
      </c>
      <c r="X19" s="221" t="s">
        <v>1047</v>
      </c>
      <c r="Y19" s="221" t="s">
        <v>1047</v>
      </c>
      <c r="Z19" s="221" t="s">
        <v>1045</v>
      </c>
      <c r="AM19" s="221" t="s">
        <v>1066</v>
      </c>
      <c r="AN19" s="221" t="s">
        <v>1066</v>
      </c>
      <c r="AO19" s="221" t="s">
        <v>1066</v>
      </c>
      <c r="AP19" s="221" t="s">
        <v>1066</v>
      </c>
      <c r="AQ19" s="221" t="s">
        <v>1066</v>
      </c>
      <c r="AR19" s="221" t="s">
        <v>1066</v>
      </c>
      <c r="AS19" s="221" t="s">
        <v>1066</v>
      </c>
      <c r="AT19" s="221" t="s">
        <v>1066</v>
      </c>
      <c r="AU19" s="221" t="s">
        <v>1066</v>
      </c>
      <c r="AV19" s="221" t="s">
        <v>1068</v>
      </c>
      <c r="AW19" s="221" t="s">
        <v>1068</v>
      </c>
      <c r="AX19" s="221" t="s">
        <v>1068</v>
      </c>
      <c r="AY19" s="221" t="s">
        <v>1066</v>
      </c>
      <c r="AZ19" s="221" t="s">
        <v>1066</v>
      </c>
      <c r="BA19" s="221" t="s">
        <v>1066</v>
      </c>
      <c r="BB19" s="221" t="s">
        <v>1066</v>
      </c>
      <c r="BC19" s="221" t="s">
        <v>1066</v>
      </c>
      <c r="BD19" s="221" t="s">
        <v>1066</v>
      </c>
    </row>
    <row r="20" spans="1:56" x14ac:dyDescent="0.3">
      <c r="A20" s="221" t="s">
        <v>305</v>
      </c>
      <c r="B20" s="221" t="s">
        <v>306</v>
      </c>
      <c r="L20" s="221" t="s">
        <v>1019</v>
      </c>
      <c r="M20" s="221" t="s">
        <v>1019</v>
      </c>
      <c r="N20" s="221" t="s">
        <v>1019</v>
      </c>
      <c r="O20" s="221" t="s">
        <v>1019</v>
      </c>
      <c r="T20" s="221" t="s">
        <v>1019</v>
      </c>
      <c r="W20" s="159" t="s">
        <v>1047</v>
      </c>
      <c r="X20" s="221" t="s">
        <v>1045</v>
      </c>
      <c r="Y20" s="221" t="s">
        <v>1049</v>
      </c>
      <c r="Z20" s="221" t="s">
        <v>1045</v>
      </c>
      <c r="AM20" s="221" t="s">
        <v>1066</v>
      </c>
      <c r="AN20" s="221" t="s">
        <v>1066</v>
      </c>
      <c r="AO20" s="221" t="s">
        <v>1066</v>
      </c>
      <c r="AP20" s="221" t="s">
        <v>1066</v>
      </c>
      <c r="AQ20" s="221" t="s">
        <v>1066</v>
      </c>
      <c r="AR20" s="221" t="s">
        <v>1066</v>
      </c>
      <c r="AS20" s="221" t="s">
        <v>1066</v>
      </c>
      <c r="AT20" s="221" t="s">
        <v>1066</v>
      </c>
      <c r="AU20" s="221" t="s">
        <v>1066</v>
      </c>
      <c r="AV20" s="221" t="s">
        <v>1068</v>
      </c>
      <c r="AW20" s="221" t="s">
        <v>1068</v>
      </c>
      <c r="AX20" s="221" t="s">
        <v>1068</v>
      </c>
      <c r="AY20" s="221" t="s">
        <v>1068</v>
      </c>
      <c r="AZ20" s="221" t="s">
        <v>1066</v>
      </c>
      <c r="BA20" s="221" t="s">
        <v>1066</v>
      </c>
      <c r="BB20" s="221" t="s">
        <v>1066</v>
      </c>
      <c r="BC20" s="221" t="s">
        <v>1068</v>
      </c>
      <c r="BD20" s="221" t="s">
        <v>1068</v>
      </c>
    </row>
    <row r="21" spans="1:56" x14ac:dyDescent="0.3">
      <c r="A21" s="221" t="s">
        <v>311</v>
      </c>
      <c r="B21" s="221" t="s">
        <v>312</v>
      </c>
      <c r="L21" s="221" t="s">
        <v>1019</v>
      </c>
      <c r="M21" s="221" t="s">
        <v>1019</v>
      </c>
      <c r="N21" s="221" t="s">
        <v>1019</v>
      </c>
      <c r="O21" s="221" t="s">
        <v>1019</v>
      </c>
      <c r="T21" s="221" t="s">
        <v>1019</v>
      </c>
      <c r="W21" s="159" t="s">
        <v>1047</v>
      </c>
      <c r="X21" s="221" t="s">
        <v>1045</v>
      </c>
      <c r="Y21" s="221" t="s">
        <v>1045</v>
      </c>
      <c r="Z21" s="221" t="s">
        <v>1045</v>
      </c>
      <c r="AM21" s="221" t="s">
        <v>1066</v>
      </c>
      <c r="AN21" s="221" t="s">
        <v>1066</v>
      </c>
      <c r="AO21" s="221" t="s">
        <v>1068</v>
      </c>
      <c r="AP21" s="221" t="s">
        <v>1066</v>
      </c>
      <c r="AQ21" s="221" t="s">
        <v>1066</v>
      </c>
      <c r="AR21" s="221" t="s">
        <v>1066</v>
      </c>
      <c r="AS21" s="221" t="s">
        <v>1066</v>
      </c>
      <c r="AT21" s="221" t="s">
        <v>1066</v>
      </c>
      <c r="AU21" s="221" t="s">
        <v>1064</v>
      </c>
      <c r="AV21" s="221" t="s">
        <v>1066</v>
      </c>
      <c r="AW21" s="221" t="s">
        <v>1066</v>
      </c>
      <c r="AX21" s="221" t="s">
        <v>1068</v>
      </c>
      <c r="AY21" s="221" t="s">
        <v>1066</v>
      </c>
      <c r="AZ21" s="221" t="s">
        <v>1066</v>
      </c>
      <c r="BA21" s="221" t="s">
        <v>1066</v>
      </c>
      <c r="BB21" s="221" t="s">
        <v>1066</v>
      </c>
      <c r="BC21" s="221" t="s">
        <v>1066</v>
      </c>
      <c r="BD21" s="221" t="s">
        <v>1066</v>
      </c>
    </row>
    <row r="22" spans="1:56" x14ac:dyDescent="0.3">
      <c r="A22" s="221" t="s">
        <v>315</v>
      </c>
      <c r="B22" s="221" t="s">
        <v>316</v>
      </c>
      <c r="L22" s="221" t="s">
        <v>1019</v>
      </c>
      <c r="M22" s="221" t="s">
        <v>1019</v>
      </c>
      <c r="N22" s="221" t="s">
        <v>1019</v>
      </c>
      <c r="O22" s="221" t="s">
        <v>1019</v>
      </c>
      <c r="T22" s="221" t="s">
        <v>1019</v>
      </c>
      <c r="W22" s="159" t="s">
        <v>1047</v>
      </c>
      <c r="X22" s="221" t="s">
        <v>1045</v>
      </c>
      <c r="Y22" s="221" t="s">
        <v>1045</v>
      </c>
      <c r="Z22" s="221" t="s">
        <v>1045</v>
      </c>
      <c r="AM22" s="221" t="s">
        <v>1066</v>
      </c>
      <c r="AN22" s="221" t="s">
        <v>1066</v>
      </c>
      <c r="AO22" s="221" t="s">
        <v>1068</v>
      </c>
      <c r="AP22" s="221" t="s">
        <v>1068</v>
      </c>
      <c r="AQ22" s="221" t="s">
        <v>1066</v>
      </c>
      <c r="AR22" s="221" t="s">
        <v>1066</v>
      </c>
      <c r="AS22" s="221" t="s">
        <v>1066</v>
      </c>
      <c r="AT22" s="221" t="s">
        <v>1066</v>
      </c>
      <c r="AU22" s="221" t="s">
        <v>1066</v>
      </c>
      <c r="AV22" s="221" t="s">
        <v>1066</v>
      </c>
      <c r="AW22" s="221" t="s">
        <v>1068</v>
      </c>
      <c r="AX22" s="221" t="s">
        <v>1068</v>
      </c>
      <c r="AY22" s="221" t="s">
        <v>1068</v>
      </c>
      <c r="AZ22" s="221" t="s">
        <v>1066</v>
      </c>
      <c r="BA22" s="221" t="s">
        <v>1068</v>
      </c>
      <c r="BB22" s="221" t="s">
        <v>1066</v>
      </c>
      <c r="BC22" s="221" t="s">
        <v>1068</v>
      </c>
      <c r="BD22" s="221" t="s">
        <v>1068</v>
      </c>
    </row>
    <row r="23" spans="1:56" x14ac:dyDescent="0.3">
      <c r="A23" s="221" t="s">
        <v>321</v>
      </c>
      <c r="B23" s="221" t="s">
        <v>322</v>
      </c>
      <c r="L23" s="221" t="s">
        <v>1019</v>
      </c>
      <c r="M23" s="221" t="s">
        <v>1019</v>
      </c>
      <c r="N23" s="221" t="s">
        <v>1019</v>
      </c>
      <c r="O23" s="221" t="s">
        <v>1019</v>
      </c>
      <c r="T23" s="221" t="s">
        <v>1019</v>
      </c>
      <c r="W23" s="159" t="s">
        <v>1045</v>
      </c>
      <c r="X23" s="221" t="s">
        <v>1047</v>
      </c>
      <c r="Y23" s="221" t="s">
        <v>1049</v>
      </c>
      <c r="Z23" s="221" t="s">
        <v>1047</v>
      </c>
      <c r="AM23" s="221" t="s">
        <v>1066</v>
      </c>
      <c r="AN23" s="221" t="s">
        <v>1066</v>
      </c>
      <c r="AO23" s="221" t="s">
        <v>1066</v>
      </c>
      <c r="AP23" s="221" t="s">
        <v>1066</v>
      </c>
      <c r="AQ23" s="221" t="s">
        <v>1066</v>
      </c>
      <c r="AR23" s="221" t="s">
        <v>1066</v>
      </c>
      <c r="AS23" s="221" t="s">
        <v>1066</v>
      </c>
      <c r="AT23" s="221" t="s">
        <v>1066</v>
      </c>
      <c r="AU23" s="221" t="s">
        <v>1066</v>
      </c>
      <c r="AV23" s="221" t="s">
        <v>1066</v>
      </c>
      <c r="AW23" s="221" t="s">
        <v>1066</v>
      </c>
      <c r="AX23" s="221" t="s">
        <v>1066</v>
      </c>
      <c r="AY23" s="221" t="s">
        <v>1066</v>
      </c>
      <c r="AZ23" s="221" t="s">
        <v>1066</v>
      </c>
      <c r="BA23" s="221" t="s">
        <v>1066</v>
      </c>
      <c r="BB23" s="221" t="s">
        <v>1066</v>
      </c>
      <c r="BC23" s="221" t="s">
        <v>1066</v>
      </c>
      <c r="BD23" s="221" t="s">
        <v>1066</v>
      </c>
    </row>
    <row r="24" spans="1:56" x14ac:dyDescent="0.3">
      <c r="A24" s="221" t="s">
        <v>324</v>
      </c>
      <c r="B24" s="221" t="s">
        <v>325</v>
      </c>
      <c r="L24" s="221" t="s">
        <v>1019</v>
      </c>
      <c r="M24" s="221" t="s">
        <v>1019</v>
      </c>
      <c r="N24" s="221" t="s">
        <v>1019</v>
      </c>
      <c r="O24" s="221" t="s">
        <v>1019</v>
      </c>
      <c r="T24" s="221" t="s">
        <v>1021</v>
      </c>
      <c r="W24" s="159" t="s">
        <v>1045</v>
      </c>
      <c r="X24" s="221" t="s">
        <v>1045</v>
      </c>
      <c r="Y24" s="221" t="s">
        <v>1045</v>
      </c>
      <c r="Z24" s="221" t="s">
        <v>1045</v>
      </c>
      <c r="AM24" s="221" t="s">
        <v>1066</v>
      </c>
      <c r="AN24" s="221" t="s">
        <v>1066</v>
      </c>
      <c r="AO24" s="221" t="s">
        <v>1066</v>
      </c>
      <c r="AP24" s="221" t="s">
        <v>1066</v>
      </c>
      <c r="AQ24" s="221" t="s">
        <v>1064</v>
      </c>
      <c r="AR24" s="221" t="s">
        <v>1064</v>
      </c>
      <c r="AS24" s="221" t="s">
        <v>1066</v>
      </c>
      <c r="AT24" s="221" t="s">
        <v>1064</v>
      </c>
      <c r="AU24" s="221" t="s">
        <v>1066</v>
      </c>
      <c r="AV24" s="221" t="s">
        <v>1068</v>
      </c>
      <c r="AW24" s="221" t="s">
        <v>1068</v>
      </c>
      <c r="AX24" s="221" t="s">
        <v>1068</v>
      </c>
      <c r="AY24" s="221" t="s">
        <v>1066</v>
      </c>
      <c r="AZ24" s="221" t="s">
        <v>1064</v>
      </c>
      <c r="BA24" s="221" t="s">
        <v>1064</v>
      </c>
      <c r="BB24" s="221" t="s">
        <v>1066</v>
      </c>
      <c r="BC24" s="221" t="s">
        <v>1064</v>
      </c>
      <c r="BD24" s="221" t="s">
        <v>1066</v>
      </c>
    </row>
    <row r="25" spans="1:56" x14ac:dyDescent="0.3">
      <c r="A25" s="221" t="s">
        <v>326</v>
      </c>
      <c r="B25" s="221" t="s">
        <v>327</v>
      </c>
      <c r="L25" s="221" t="s">
        <v>1019</v>
      </c>
      <c r="M25" s="221" t="s">
        <v>1019</v>
      </c>
      <c r="N25" s="221" t="s">
        <v>1019</v>
      </c>
      <c r="O25" s="221" t="s">
        <v>1019</v>
      </c>
      <c r="T25" s="221" t="s">
        <v>1019</v>
      </c>
      <c r="W25" s="159" t="s">
        <v>1045</v>
      </c>
      <c r="X25" s="221" t="s">
        <v>1045</v>
      </c>
      <c r="Y25" s="221" t="s">
        <v>1049</v>
      </c>
      <c r="Z25" s="221" t="s">
        <v>1045</v>
      </c>
      <c r="AM25" s="221" t="s">
        <v>1068</v>
      </c>
      <c r="AN25" s="221" t="s">
        <v>1068</v>
      </c>
      <c r="AO25" s="221" t="s">
        <v>1070</v>
      </c>
      <c r="AP25" s="221" t="s">
        <v>1070</v>
      </c>
      <c r="AQ25" s="221" t="s">
        <v>1068</v>
      </c>
      <c r="AR25" s="221" t="s">
        <v>1068</v>
      </c>
      <c r="AS25" s="221" t="s">
        <v>1068</v>
      </c>
      <c r="AT25" s="221" t="s">
        <v>1066</v>
      </c>
      <c r="AU25" s="221" t="s">
        <v>1066</v>
      </c>
      <c r="AV25" s="221" t="s">
        <v>1068</v>
      </c>
      <c r="AW25" s="221" t="s">
        <v>1068</v>
      </c>
      <c r="AX25" s="221" t="s">
        <v>1070</v>
      </c>
      <c r="AY25" s="221" t="s">
        <v>1070</v>
      </c>
      <c r="AZ25" s="221" t="s">
        <v>1068</v>
      </c>
      <c r="BA25" s="221" t="s">
        <v>1068</v>
      </c>
      <c r="BB25" s="221" t="s">
        <v>1070</v>
      </c>
      <c r="BC25" s="221" t="s">
        <v>1066</v>
      </c>
      <c r="BD25" s="221" t="s">
        <v>1066</v>
      </c>
    </row>
    <row r="26" spans="1:56" x14ac:dyDescent="0.3">
      <c r="A26" s="221" t="s">
        <v>329</v>
      </c>
      <c r="B26" s="221" t="s">
        <v>330</v>
      </c>
      <c r="L26" s="221" t="s">
        <v>1019</v>
      </c>
      <c r="M26" s="221" t="s">
        <v>1019</v>
      </c>
      <c r="N26" s="221" t="s">
        <v>1019</v>
      </c>
      <c r="O26" s="221" t="s">
        <v>1019</v>
      </c>
      <c r="T26" s="221" t="s">
        <v>1019</v>
      </c>
      <c r="W26" s="159" t="s">
        <v>1047</v>
      </c>
      <c r="X26" s="221" t="s">
        <v>1045</v>
      </c>
      <c r="Y26" s="221" t="s">
        <v>1049</v>
      </c>
      <c r="Z26" s="221" t="s">
        <v>1047</v>
      </c>
      <c r="AM26" s="221" t="s">
        <v>1066</v>
      </c>
      <c r="AN26" s="221" t="s">
        <v>1066</v>
      </c>
      <c r="AO26" s="221" t="s">
        <v>1064</v>
      </c>
      <c r="AP26" s="221" t="s">
        <v>1066</v>
      </c>
      <c r="AQ26" s="221" t="s">
        <v>1064</v>
      </c>
      <c r="AR26" s="221" t="s">
        <v>1064</v>
      </c>
      <c r="AS26" s="221" t="s">
        <v>1064</v>
      </c>
      <c r="AT26" s="221" t="s">
        <v>1066</v>
      </c>
      <c r="AU26" s="221" t="s">
        <v>1066</v>
      </c>
      <c r="AV26" s="221" t="s">
        <v>1066</v>
      </c>
      <c r="AW26" s="221" t="s">
        <v>1066</v>
      </c>
      <c r="AX26" s="221" t="s">
        <v>1066</v>
      </c>
      <c r="AY26" s="221" t="s">
        <v>1066</v>
      </c>
      <c r="AZ26" s="221" t="s">
        <v>1066</v>
      </c>
      <c r="BA26" s="221" t="s">
        <v>1066</v>
      </c>
      <c r="BB26" s="221" t="s">
        <v>1066</v>
      </c>
      <c r="BC26" s="221" t="s">
        <v>1066</v>
      </c>
      <c r="BD26" s="221" t="s">
        <v>1066</v>
      </c>
    </row>
    <row r="27" spans="1:56" x14ac:dyDescent="0.3">
      <c r="A27" s="221" t="s">
        <v>331</v>
      </c>
      <c r="B27" s="221" t="s">
        <v>332</v>
      </c>
      <c r="L27" s="221" t="s">
        <v>1019</v>
      </c>
      <c r="M27" s="221" t="s">
        <v>1019</v>
      </c>
      <c r="N27" s="221" t="s">
        <v>1019</v>
      </c>
      <c r="O27" s="221" t="s">
        <v>1019</v>
      </c>
      <c r="T27" s="221" t="s">
        <v>1019</v>
      </c>
      <c r="W27" s="159" t="s">
        <v>1047</v>
      </c>
      <c r="X27" s="221" t="s">
        <v>1045</v>
      </c>
      <c r="Y27" s="221" t="s">
        <v>1045</v>
      </c>
      <c r="Z27" s="221" t="s">
        <v>1047</v>
      </c>
      <c r="AM27" s="221" t="s">
        <v>1066</v>
      </c>
      <c r="AN27" s="221" t="s">
        <v>1066</v>
      </c>
      <c r="AO27" s="221" t="s">
        <v>1068</v>
      </c>
      <c r="AP27" s="221" t="s">
        <v>1064</v>
      </c>
      <c r="AQ27" s="221" t="s">
        <v>1066</v>
      </c>
      <c r="AR27" s="221" t="s">
        <v>1066</v>
      </c>
      <c r="AS27" s="221" t="s">
        <v>1066</v>
      </c>
      <c r="AT27" s="221" t="s">
        <v>1066</v>
      </c>
      <c r="AU27" s="221" t="s">
        <v>1066</v>
      </c>
      <c r="AV27" s="221" t="s">
        <v>1066</v>
      </c>
      <c r="AW27" s="221" t="s">
        <v>1066</v>
      </c>
      <c r="AX27" s="221" t="s">
        <v>1068</v>
      </c>
      <c r="AY27" s="221" t="s">
        <v>1066</v>
      </c>
      <c r="AZ27" s="221" t="s">
        <v>1066</v>
      </c>
      <c r="BA27" s="221" t="s">
        <v>1066</v>
      </c>
      <c r="BB27" s="221" t="s">
        <v>1066</v>
      </c>
      <c r="BC27" s="221" t="s">
        <v>1066</v>
      </c>
      <c r="BD27" s="221" t="s">
        <v>1066</v>
      </c>
    </row>
    <row r="28" spans="1:56" x14ac:dyDescent="0.3">
      <c r="A28" s="221" t="s">
        <v>335</v>
      </c>
      <c r="B28" s="221" t="s">
        <v>336</v>
      </c>
      <c r="L28" s="221" t="s">
        <v>1019</v>
      </c>
      <c r="M28" s="221" t="s">
        <v>1019</v>
      </c>
      <c r="N28" s="221" t="s">
        <v>1019</v>
      </c>
      <c r="O28" s="221" t="s">
        <v>1019</v>
      </c>
      <c r="T28" s="221" t="s">
        <v>1019</v>
      </c>
      <c r="W28" s="159" t="s">
        <v>1047</v>
      </c>
      <c r="X28" s="221" t="s">
        <v>1045</v>
      </c>
      <c r="Y28" s="221" t="s">
        <v>1045</v>
      </c>
      <c r="Z28" s="221" t="s">
        <v>1045</v>
      </c>
      <c r="AM28" s="221" t="s">
        <v>1066</v>
      </c>
      <c r="AN28" s="221" t="s">
        <v>1066</v>
      </c>
      <c r="AO28" s="221" t="s">
        <v>1068</v>
      </c>
      <c r="AP28" s="221" t="s">
        <v>1066</v>
      </c>
      <c r="AQ28" s="221" t="s">
        <v>1066</v>
      </c>
      <c r="AR28" s="221" t="s">
        <v>1066</v>
      </c>
      <c r="AS28" s="221" t="s">
        <v>1068</v>
      </c>
      <c r="AT28" s="221" t="s">
        <v>1068</v>
      </c>
      <c r="AU28" s="221" t="s">
        <v>1068</v>
      </c>
      <c r="AV28" s="221" t="s">
        <v>1066</v>
      </c>
      <c r="AW28" s="221" t="s">
        <v>1066</v>
      </c>
      <c r="AX28" s="221" t="s">
        <v>1068</v>
      </c>
      <c r="AY28" s="221" t="s">
        <v>1066</v>
      </c>
      <c r="AZ28" s="221" t="s">
        <v>1066</v>
      </c>
      <c r="BA28" s="221" t="s">
        <v>1066</v>
      </c>
      <c r="BB28" s="221" t="s">
        <v>1068</v>
      </c>
      <c r="BC28" s="221" t="s">
        <v>1068</v>
      </c>
      <c r="BD28" s="221" t="s">
        <v>1068</v>
      </c>
    </row>
    <row r="29" spans="1:56" x14ac:dyDescent="0.3">
      <c r="A29" s="221" t="s">
        <v>337</v>
      </c>
      <c r="B29" s="221" t="s">
        <v>338</v>
      </c>
      <c r="L29" s="221" t="s">
        <v>1019</v>
      </c>
      <c r="M29" s="221" t="s">
        <v>1019</v>
      </c>
      <c r="N29" s="221" t="s">
        <v>1019</v>
      </c>
      <c r="O29" s="221" t="s">
        <v>1019</v>
      </c>
      <c r="T29" s="221" t="s">
        <v>1019</v>
      </c>
      <c r="W29" s="159" t="s">
        <v>1047</v>
      </c>
      <c r="X29" s="221" t="s">
        <v>1045</v>
      </c>
      <c r="Y29" s="221" t="s">
        <v>1047</v>
      </c>
      <c r="Z29" s="221" t="s">
        <v>1047</v>
      </c>
      <c r="AM29" s="221" t="s">
        <v>1068</v>
      </c>
      <c r="AN29" s="221" t="s">
        <v>1066</v>
      </c>
      <c r="AO29" s="221" t="s">
        <v>1066</v>
      </c>
      <c r="AP29" s="221" t="s">
        <v>1064</v>
      </c>
      <c r="AQ29" s="221" t="s">
        <v>1066</v>
      </c>
      <c r="AR29" s="221" t="s">
        <v>1068</v>
      </c>
      <c r="AS29" s="221" t="s">
        <v>1066</v>
      </c>
      <c r="AT29" s="221" t="s">
        <v>1066</v>
      </c>
      <c r="AU29" s="221" t="s">
        <v>1068</v>
      </c>
      <c r="AV29" s="221" t="s">
        <v>1068</v>
      </c>
      <c r="AW29" s="221" t="s">
        <v>1066</v>
      </c>
      <c r="AX29" s="221" t="s">
        <v>1066</v>
      </c>
      <c r="AY29" s="221" t="s">
        <v>1064</v>
      </c>
      <c r="AZ29" s="221" t="s">
        <v>1066</v>
      </c>
      <c r="BA29" s="221" t="s">
        <v>1068</v>
      </c>
      <c r="BB29" s="221" t="s">
        <v>1066</v>
      </c>
      <c r="BC29" s="221" t="s">
        <v>1066</v>
      </c>
      <c r="BD29" s="221" t="s">
        <v>1068</v>
      </c>
    </row>
    <row r="30" spans="1:56" x14ac:dyDescent="0.3">
      <c r="A30" s="221" t="s">
        <v>339</v>
      </c>
      <c r="B30" s="221" t="s">
        <v>340</v>
      </c>
      <c r="L30" s="221" t="s">
        <v>1019</v>
      </c>
      <c r="M30" s="221" t="s">
        <v>1019</v>
      </c>
      <c r="N30" s="221" t="s">
        <v>1019</v>
      </c>
      <c r="O30" s="221" t="s">
        <v>1019</v>
      </c>
      <c r="T30" s="221" t="s">
        <v>1019</v>
      </c>
      <c r="W30" s="159" t="s">
        <v>1047</v>
      </c>
      <c r="X30" s="221" t="s">
        <v>1045</v>
      </c>
      <c r="Y30" s="221" t="s">
        <v>1045</v>
      </c>
      <c r="Z30" s="221" t="s">
        <v>1045</v>
      </c>
      <c r="AM30" s="221" t="s">
        <v>1068</v>
      </c>
      <c r="AN30" s="221" t="s">
        <v>1068</v>
      </c>
      <c r="AO30" s="221" t="s">
        <v>1066</v>
      </c>
      <c r="AP30" s="221" t="s">
        <v>1066</v>
      </c>
      <c r="AQ30" s="221" t="s">
        <v>1066</v>
      </c>
      <c r="AR30" s="221" t="s">
        <v>1066</v>
      </c>
      <c r="AS30" s="221" t="s">
        <v>1066</v>
      </c>
      <c r="AT30" s="221" t="s">
        <v>1066</v>
      </c>
      <c r="AU30" s="221" t="s">
        <v>1064</v>
      </c>
      <c r="AV30" s="221" t="s">
        <v>1068</v>
      </c>
      <c r="AW30" s="221" t="s">
        <v>1068</v>
      </c>
      <c r="AX30" s="221" t="s">
        <v>1066</v>
      </c>
      <c r="AY30" s="221" t="s">
        <v>1066</v>
      </c>
      <c r="AZ30" s="221" t="s">
        <v>1066</v>
      </c>
      <c r="BA30" s="221" t="s">
        <v>1066</v>
      </c>
      <c r="BB30" s="221" t="s">
        <v>1066</v>
      </c>
      <c r="BC30" s="221" t="s">
        <v>1066</v>
      </c>
      <c r="BD30" s="221" t="s">
        <v>1064</v>
      </c>
    </row>
    <row r="31" spans="1:56" x14ac:dyDescent="0.3">
      <c r="A31" s="221" t="s">
        <v>341</v>
      </c>
      <c r="B31" s="221" t="s">
        <v>342</v>
      </c>
      <c r="L31" s="221" t="s">
        <v>1019</v>
      </c>
      <c r="M31" s="221" t="s">
        <v>1019</v>
      </c>
      <c r="N31" s="221" t="s">
        <v>1019</v>
      </c>
      <c r="O31" s="221" t="s">
        <v>1019</v>
      </c>
      <c r="T31" s="221" t="s">
        <v>1019</v>
      </c>
      <c r="W31" s="159" t="s">
        <v>1047</v>
      </c>
      <c r="X31" s="221" t="s">
        <v>1045</v>
      </c>
      <c r="Y31" s="221" t="s">
        <v>1045</v>
      </c>
      <c r="Z31" s="221" t="s">
        <v>1045</v>
      </c>
      <c r="AM31" s="221" t="s">
        <v>1066</v>
      </c>
      <c r="AN31" s="221" t="s">
        <v>1068</v>
      </c>
      <c r="AO31" s="221" t="s">
        <v>1068</v>
      </c>
      <c r="AP31" s="221" t="s">
        <v>1064</v>
      </c>
      <c r="AQ31" s="221" t="s">
        <v>1066</v>
      </c>
      <c r="AR31" s="221" t="s">
        <v>1066</v>
      </c>
      <c r="AS31" s="221" t="s">
        <v>1068</v>
      </c>
      <c r="AT31" s="221" t="s">
        <v>1068</v>
      </c>
      <c r="AU31" s="221" t="s">
        <v>1068</v>
      </c>
      <c r="AV31" s="221" t="s">
        <v>1068</v>
      </c>
      <c r="AW31" s="221" t="s">
        <v>1068</v>
      </c>
      <c r="AX31" s="221" t="s">
        <v>1068</v>
      </c>
      <c r="AY31" s="221" t="s">
        <v>1066</v>
      </c>
      <c r="AZ31" s="221" t="s">
        <v>1066</v>
      </c>
      <c r="BA31" s="221" t="s">
        <v>1066</v>
      </c>
      <c r="BB31" s="221" t="s">
        <v>1068</v>
      </c>
      <c r="BC31" s="221" t="s">
        <v>1068</v>
      </c>
      <c r="BD31" s="221" t="s">
        <v>1068</v>
      </c>
    </row>
    <row r="32" spans="1:56" x14ac:dyDescent="0.3">
      <c r="A32" s="221" t="s">
        <v>345</v>
      </c>
      <c r="B32" s="221" t="s">
        <v>346</v>
      </c>
      <c r="L32" s="221" t="s">
        <v>1019</v>
      </c>
      <c r="M32" s="221" t="s">
        <v>1019</v>
      </c>
      <c r="N32" s="221" t="s">
        <v>1019</v>
      </c>
      <c r="O32" s="221" t="s">
        <v>1019</v>
      </c>
      <c r="T32" s="221" t="s">
        <v>1019</v>
      </c>
      <c r="W32" s="159" t="s">
        <v>1045</v>
      </c>
      <c r="X32" s="221" t="s">
        <v>1045</v>
      </c>
      <c r="Y32" s="221" t="s">
        <v>1047</v>
      </c>
      <c r="Z32" s="221" t="s">
        <v>1047</v>
      </c>
      <c r="AM32" s="221" t="s">
        <v>1068</v>
      </c>
      <c r="AN32" s="221" t="s">
        <v>1068</v>
      </c>
      <c r="AO32" s="221" t="s">
        <v>1068</v>
      </c>
      <c r="AP32" s="221" t="s">
        <v>1068</v>
      </c>
      <c r="AQ32" s="221" t="s">
        <v>1068</v>
      </c>
      <c r="AR32" s="221" t="s">
        <v>1066</v>
      </c>
      <c r="AS32" s="221" t="s">
        <v>1068</v>
      </c>
      <c r="AT32" s="221" t="s">
        <v>1066</v>
      </c>
      <c r="AU32" s="221" t="s">
        <v>1068</v>
      </c>
      <c r="AV32" s="221" t="s">
        <v>1068</v>
      </c>
      <c r="AW32" s="221" t="s">
        <v>1068</v>
      </c>
      <c r="AX32" s="221" t="s">
        <v>1068</v>
      </c>
      <c r="AY32" s="221" t="s">
        <v>1068</v>
      </c>
      <c r="AZ32" s="221" t="s">
        <v>1068</v>
      </c>
      <c r="BA32" s="221" t="s">
        <v>1066</v>
      </c>
      <c r="BB32" s="221" t="s">
        <v>1068</v>
      </c>
      <c r="BC32" s="221" t="s">
        <v>1066</v>
      </c>
      <c r="BD32" s="221" t="s">
        <v>1068</v>
      </c>
    </row>
    <row r="33" spans="1:56" x14ac:dyDescent="0.3">
      <c r="A33" s="221" t="s">
        <v>347</v>
      </c>
      <c r="B33" s="221" t="s">
        <v>348</v>
      </c>
      <c r="L33" s="221" t="s">
        <v>1019</v>
      </c>
      <c r="M33" s="221" t="s">
        <v>1019</v>
      </c>
      <c r="N33" s="221" t="s">
        <v>1019</v>
      </c>
      <c r="O33" s="221" t="s">
        <v>1019</v>
      </c>
      <c r="T33" s="221" t="s">
        <v>1019</v>
      </c>
      <c r="W33" s="159" t="s">
        <v>1047</v>
      </c>
      <c r="X33" s="221" t="s">
        <v>1047</v>
      </c>
      <c r="Y33" s="221" t="s">
        <v>1045</v>
      </c>
      <c r="Z33" s="221" t="s">
        <v>1047</v>
      </c>
      <c r="AM33" s="221" t="s">
        <v>1068</v>
      </c>
      <c r="AN33" s="221" t="s">
        <v>1068</v>
      </c>
      <c r="AO33" s="221" t="s">
        <v>1068</v>
      </c>
      <c r="AP33" s="221" t="s">
        <v>1068</v>
      </c>
      <c r="AQ33" s="221" t="s">
        <v>1064</v>
      </c>
      <c r="AR33" s="221" t="s">
        <v>1066</v>
      </c>
      <c r="AS33" s="221" t="s">
        <v>1068</v>
      </c>
      <c r="AT33" s="221" t="s">
        <v>1068</v>
      </c>
      <c r="AU33" s="221" t="s">
        <v>1064</v>
      </c>
      <c r="AV33" s="221" t="s">
        <v>1068</v>
      </c>
      <c r="AW33" s="221" t="s">
        <v>1068</v>
      </c>
      <c r="AX33" s="221" t="s">
        <v>1068</v>
      </c>
      <c r="AY33" s="221" t="s">
        <v>1068</v>
      </c>
      <c r="AZ33" s="221" t="s">
        <v>1066</v>
      </c>
      <c r="BA33" s="221" t="s">
        <v>1066</v>
      </c>
      <c r="BB33" s="221" t="s">
        <v>1068</v>
      </c>
      <c r="BC33" s="221" t="s">
        <v>1068</v>
      </c>
      <c r="BD33" s="221" t="s">
        <v>1064</v>
      </c>
    </row>
    <row r="34" spans="1:56" x14ac:dyDescent="0.3">
      <c r="A34" s="221" t="s">
        <v>351</v>
      </c>
      <c r="B34" s="221" t="s">
        <v>352</v>
      </c>
      <c r="L34" s="221" t="s">
        <v>1019</v>
      </c>
      <c r="M34" s="221" t="s">
        <v>1019</v>
      </c>
      <c r="N34" s="221" t="s">
        <v>1019</v>
      </c>
      <c r="O34" s="221" t="s">
        <v>1019</v>
      </c>
      <c r="T34" s="221" t="s">
        <v>1019</v>
      </c>
      <c r="W34" s="159" t="s">
        <v>1045</v>
      </c>
      <c r="X34" s="221" t="s">
        <v>1045</v>
      </c>
      <c r="Y34" s="221" t="s">
        <v>1045</v>
      </c>
      <c r="Z34" s="221" t="s">
        <v>1047</v>
      </c>
      <c r="AM34" s="221" t="s">
        <v>1068</v>
      </c>
      <c r="AN34" s="221" t="s">
        <v>1068</v>
      </c>
      <c r="AO34" s="221" t="s">
        <v>1068</v>
      </c>
      <c r="AP34" s="221" t="s">
        <v>1068</v>
      </c>
      <c r="AQ34" s="221" t="s">
        <v>1066</v>
      </c>
      <c r="AR34" s="221" t="s">
        <v>1064</v>
      </c>
      <c r="AS34" s="221" t="s">
        <v>1066</v>
      </c>
      <c r="AT34" s="221" t="s">
        <v>1066</v>
      </c>
      <c r="AU34" s="221" t="s">
        <v>1062</v>
      </c>
      <c r="AV34" s="221" t="s">
        <v>1068</v>
      </c>
      <c r="AW34" s="221" t="s">
        <v>1068</v>
      </c>
      <c r="AX34" s="221" t="s">
        <v>1068</v>
      </c>
      <c r="AY34" s="221" t="s">
        <v>1068</v>
      </c>
      <c r="AZ34" s="221" t="s">
        <v>1066</v>
      </c>
      <c r="BA34" s="221" t="s">
        <v>1066</v>
      </c>
      <c r="BB34" s="221" t="s">
        <v>1068</v>
      </c>
      <c r="BC34" s="221" t="s">
        <v>1066</v>
      </c>
      <c r="BD34" s="221" t="s">
        <v>1062</v>
      </c>
    </row>
    <row r="35" spans="1:56" x14ac:dyDescent="0.3">
      <c r="A35" s="221" t="s">
        <v>355</v>
      </c>
      <c r="B35" s="221" t="s">
        <v>356</v>
      </c>
      <c r="L35" s="221" t="s">
        <v>1019</v>
      </c>
      <c r="M35" s="221" t="s">
        <v>1019</v>
      </c>
      <c r="N35" s="221" t="s">
        <v>1019</v>
      </c>
      <c r="O35" s="221" t="s">
        <v>1019</v>
      </c>
      <c r="T35" s="221" t="s">
        <v>1019</v>
      </c>
      <c r="W35" s="159" t="s">
        <v>1047</v>
      </c>
      <c r="X35" s="221" t="s">
        <v>1045</v>
      </c>
      <c r="Y35" s="221" t="s">
        <v>1045</v>
      </c>
      <c r="Z35" s="221" t="s">
        <v>1047</v>
      </c>
      <c r="AM35" s="221" t="s">
        <v>1066</v>
      </c>
      <c r="AN35" s="221" t="s">
        <v>1066</v>
      </c>
      <c r="AO35" s="221" t="s">
        <v>1066</v>
      </c>
      <c r="AP35" s="221" t="s">
        <v>1066</v>
      </c>
      <c r="AQ35" s="221" t="s">
        <v>1066</v>
      </c>
      <c r="AR35" s="221" t="s">
        <v>1066</v>
      </c>
      <c r="AS35" s="221" t="s">
        <v>1066</v>
      </c>
      <c r="AT35" s="221" t="s">
        <v>1066</v>
      </c>
      <c r="AU35" s="221" t="s">
        <v>1066</v>
      </c>
      <c r="AV35" s="221" t="s">
        <v>1066</v>
      </c>
      <c r="AW35" s="221" t="s">
        <v>1066</v>
      </c>
      <c r="AX35" s="221" t="s">
        <v>1066</v>
      </c>
      <c r="AY35" s="221" t="s">
        <v>1066</v>
      </c>
      <c r="AZ35" s="221" t="s">
        <v>1066</v>
      </c>
      <c r="BA35" s="221" t="s">
        <v>1066</v>
      </c>
      <c r="BB35" s="221" t="s">
        <v>1066</v>
      </c>
      <c r="BC35" s="221" t="s">
        <v>1066</v>
      </c>
      <c r="BD35" s="221" t="s">
        <v>1066</v>
      </c>
    </row>
    <row r="36" spans="1:56" x14ac:dyDescent="0.3">
      <c r="A36" s="221" t="s">
        <v>359</v>
      </c>
      <c r="B36" s="221" t="s">
        <v>360</v>
      </c>
      <c r="L36" s="221" t="s">
        <v>1019</v>
      </c>
      <c r="M36" s="221" t="s">
        <v>1019</v>
      </c>
      <c r="N36" s="221" t="s">
        <v>1019</v>
      </c>
      <c r="O36" s="221" t="s">
        <v>1019</v>
      </c>
      <c r="T36" s="221" t="s">
        <v>1019</v>
      </c>
      <c r="W36" s="159" t="s">
        <v>1047</v>
      </c>
      <c r="X36" s="221" t="s">
        <v>1047</v>
      </c>
      <c r="Y36" s="221" t="s">
        <v>1045</v>
      </c>
      <c r="Z36" s="221" t="s">
        <v>1045</v>
      </c>
      <c r="AM36" s="221" t="s">
        <v>1064</v>
      </c>
      <c r="AN36" s="221" t="s">
        <v>1066</v>
      </c>
      <c r="AO36" s="221" t="s">
        <v>1066</v>
      </c>
      <c r="AP36" s="221" t="s">
        <v>1066</v>
      </c>
      <c r="AQ36" s="221" t="s">
        <v>1064</v>
      </c>
      <c r="AR36" s="221" t="s">
        <v>1066</v>
      </c>
      <c r="AS36" s="221" t="s">
        <v>1066</v>
      </c>
      <c r="AT36" s="221" t="s">
        <v>1066</v>
      </c>
      <c r="AU36" s="221" t="s">
        <v>1066</v>
      </c>
      <c r="AV36" s="221" t="s">
        <v>1066</v>
      </c>
      <c r="AW36" s="221" t="s">
        <v>1068</v>
      </c>
      <c r="AX36" s="221" t="s">
        <v>1068</v>
      </c>
      <c r="AY36" s="221" t="s">
        <v>1068</v>
      </c>
      <c r="AZ36" s="221" t="s">
        <v>1066</v>
      </c>
      <c r="BA36" s="221" t="s">
        <v>1066</v>
      </c>
      <c r="BB36" s="221" t="s">
        <v>1066</v>
      </c>
      <c r="BC36" s="221" t="s">
        <v>1066</v>
      </c>
      <c r="BD36" s="221" t="s">
        <v>1066</v>
      </c>
    </row>
    <row r="37" spans="1:56" x14ac:dyDescent="0.3">
      <c r="A37" s="221" t="s">
        <v>363</v>
      </c>
      <c r="B37" s="221" t="s">
        <v>364</v>
      </c>
      <c r="L37" s="221" t="s">
        <v>1019</v>
      </c>
      <c r="M37" s="221" t="s">
        <v>1019</v>
      </c>
      <c r="N37" s="221" t="s">
        <v>1019</v>
      </c>
      <c r="O37" s="221" t="s">
        <v>1019</v>
      </c>
      <c r="T37" s="221" t="s">
        <v>1019</v>
      </c>
      <c r="W37" s="159" t="s">
        <v>1047</v>
      </c>
      <c r="X37" s="221" t="s">
        <v>1047</v>
      </c>
      <c r="Y37" s="221" t="s">
        <v>1049</v>
      </c>
      <c r="Z37" s="221" t="s">
        <v>1047</v>
      </c>
      <c r="AM37" s="221" t="s">
        <v>1066</v>
      </c>
      <c r="AN37" s="221" t="s">
        <v>1066</v>
      </c>
      <c r="AO37" s="221" t="s">
        <v>1068</v>
      </c>
      <c r="AP37" s="221" t="s">
        <v>1068</v>
      </c>
      <c r="AQ37" s="221" t="s">
        <v>1064</v>
      </c>
      <c r="AR37" s="221" t="s">
        <v>1064</v>
      </c>
      <c r="AS37" s="221" t="s">
        <v>1066</v>
      </c>
      <c r="AT37" s="221" t="s">
        <v>1066</v>
      </c>
      <c r="AU37" s="221" t="s">
        <v>1066</v>
      </c>
      <c r="AV37" s="221" t="s">
        <v>1066</v>
      </c>
      <c r="AW37" s="221" t="s">
        <v>1066</v>
      </c>
      <c r="AX37" s="221" t="s">
        <v>1068</v>
      </c>
      <c r="AY37" s="221" t="s">
        <v>1068</v>
      </c>
      <c r="AZ37" s="221" t="s">
        <v>1066</v>
      </c>
      <c r="BA37" s="221" t="s">
        <v>1066</v>
      </c>
      <c r="BB37" s="221" t="s">
        <v>1066</v>
      </c>
      <c r="BC37" s="221" t="s">
        <v>1066</v>
      </c>
      <c r="BD37" s="221" t="s">
        <v>1066</v>
      </c>
    </row>
    <row r="38" spans="1:56" x14ac:dyDescent="0.3">
      <c r="A38" s="221" t="s">
        <v>367</v>
      </c>
      <c r="B38" s="221" t="s">
        <v>368</v>
      </c>
      <c r="L38" s="221" t="s">
        <v>1019</v>
      </c>
      <c r="M38" s="221" t="s">
        <v>1019</v>
      </c>
      <c r="N38" s="221" t="s">
        <v>1019</v>
      </c>
      <c r="O38" s="221" t="s">
        <v>1019</v>
      </c>
      <c r="T38" s="221" t="s">
        <v>1019</v>
      </c>
      <c r="W38" s="159" t="s">
        <v>1045</v>
      </c>
      <c r="X38" s="221" t="s">
        <v>1045</v>
      </c>
      <c r="Y38" s="221" t="s">
        <v>1045</v>
      </c>
      <c r="Z38" s="221" t="s">
        <v>1047</v>
      </c>
      <c r="AM38" s="221" t="s">
        <v>1066</v>
      </c>
      <c r="AN38" s="221" t="s">
        <v>1066</v>
      </c>
      <c r="AO38" s="221" t="s">
        <v>1066</v>
      </c>
      <c r="AP38" s="221" t="s">
        <v>1068</v>
      </c>
      <c r="AQ38" s="221" t="s">
        <v>1068</v>
      </c>
      <c r="AR38" s="221" t="s">
        <v>1066</v>
      </c>
      <c r="AS38" s="221" t="s">
        <v>1066</v>
      </c>
      <c r="AT38" s="221" t="s">
        <v>1068</v>
      </c>
      <c r="AU38" s="221" t="s">
        <v>1066</v>
      </c>
      <c r="AV38" s="221" t="s">
        <v>1066</v>
      </c>
      <c r="AW38" s="221" t="s">
        <v>1066</v>
      </c>
      <c r="AX38" s="221" t="s">
        <v>1068</v>
      </c>
      <c r="AY38" s="221" t="s">
        <v>1068</v>
      </c>
      <c r="AZ38" s="221" t="s">
        <v>1068</v>
      </c>
      <c r="BA38" s="221" t="s">
        <v>1066</v>
      </c>
      <c r="BB38" s="221" t="s">
        <v>1066</v>
      </c>
      <c r="BC38" s="221" t="s">
        <v>1068</v>
      </c>
      <c r="BD38" s="221" t="s">
        <v>1066</v>
      </c>
    </row>
    <row r="39" spans="1:56" x14ac:dyDescent="0.3">
      <c r="A39" s="221" t="s">
        <v>371</v>
      </c>
      <c r="B39" s="221" t="s">
        <v>372</v>
      </c>
      <c r="L39" s="221" t="s">
        <v>1019</v>
      </c>
      <c r="M39" s="221" t="s">
        <v>1019</v>
      </c>
      <c r="N39" s="221" t="s">
        <v>1019</v>
      </c>
      <c r="O39" s="221" t="s">
        <v>1019</v>
      </c>
      <c r="T39" s="221" t="s">
        <v>1019</v>
      </c>
      <c r="W39" s="159" t="s">
        <v>1045</v>
      </c>
      <c r="X39" s="221" t="s">
        <v>1045</v>
      </c>
      <c r="Y39" s="221" t="s">
        <v>1045</v>
      </c>
      <c r="Z39" s="221" t="s">
        <v>1049</v>
      </c>
      <c r="AM39" s="221" t="s">
        <v>1066</v>
      </c>
      <c r="AN39" s="221" t="s">
        <v>1066</v>
      </c>
      <c r="AO39" s="221" t="s">
        <v>1066</v>
      </c>
      <c r="AP39" s="221" t="s">
        <v>1066</v>
      </c>
      <c r="AQ39" s="221" t="s">
        <v>1066</v>
      </c>
      <c r="AR39" s="221" t="s">
        <v>1064</v>
      </c>
      <c r="AS39" s="221" t="s">
        <v>1066</v>
      </c>
      <c r="AT39" s="221" t="s">
        <v>1066</v>
      </c>
      <c r="AU39" s="221" t="s">
        <v>1066</v>
      </c>
      <c r="AV39" s="221" t="s">
        <v>1066</v>
      </c>
      <c r="AW39" s="221" t="s">
        <v>1066</v>
      </c>
      <c r="AX39" s="221" t="s">
        <v>1066</v>
      </c>
      <c r="AY39" s="221" t="s">
        <v>1066</v>
      </c>
      <c r="AZ39" s="221" t="s">
        <v>1066</v>
      </c>
      <c r="BA39" s="221" t="s">
        <v>1064</v>
      </c>
      <c r="BB39" s="221" t="s">
        <v>1066</v>
      </c>
      <c r="BC39" s="221" t="s">
        <v>1066</v>
      </c>
      <c r="BD39" s="221" t="s">
        <v>1066</v>
      </c>
    </row>
    <row r="40" spans="1:56" x14ac:dyDescent="0.3">
      <c r="A40" s="221" t="s">
        <v>375</v>
      </c>
      <c r="B40" s="221" t="s">
        <v>376</v>
      </c>
      <c r="L40" s="221" t="s">
        <v>1019</v>
      </c>
      <c r="M40" s="221" t="s">
        <v>1019</v>
      </c>
      <c r="N40" s="221" t="s">
        <v>1019</v>
      </c>
      <c r="O40" s="221" t="s">
        <v>1019</v>
      </c>
      <c r="T40" s="221" t="s">
        <v>1019</v>
      </c>
      <c r="W40" s="159" t="s">
        <v>1045</v>
      </c>
      <c r="X40" s="221" t="s">
        <v>1045</v>
      </c>
      <c r="Y40" s="221" t="s">
        <v>1047</v>
      </c>
      <c r="Z40" s="221" t="s">
        <v>1045</v>
      </c>
      <c r="AM40" s="221" t="s">
        <v>1066</v>
      </c>
      <c r="AN40" s="221" t="s">
        <v>1066</v>
      </c>
      <c r="AO40" s="221" t="s">
        <v>1068</v>
      </c>
      <c r="AP40" s="221" t="s">
        <v>1066</v>
      </c>
      <c r="AQ40" s="221" t="s">
        <v>1066</v>
      </c>
      <c r="AR40" s="221" t="s">
        <v>1064</v>
      </c>
      <c r="AS40" s="221" t="s">
        <v>1066</v>
      </c>
      <c r="AT40" s="221" t="s">
        <v>1066</v>
      </c>
      <c r="AU40" s="221" t="s">
        <v>1066</v>
      </c>
      <c r="AV40" s="221" t="s">
        <v>1066</v>
      </c>
      <c r="AW40" s="221" t="s">
        <v>1066</v>
      </c>
      <c r="AX40" s="221" t="s">
        <v>1068</v>
      </c>
      <c r="AY40" s="221" t="s">
        <v>1066</v>
      </c>
      <c r="AZ40" s="221" t="s">
        <v>1066</v>
      </c>
      <c r="BA40" s="221" t="s">
        <v>1066</v>
      </c>
      <c r="BB40" s="221" t="s">
        <v>1066</v>
      </c>
      <c r="BC40" s="221" t="s">
        <v>1066</v>
      </c>
      <c r="BD40" s="221" t="s">
        <v>1066</v>
      </c>
    </row>
    <row r="41" spans="1:56" x14ac:dyDescent="0.3">
      <c r="A41" s="221" t="s">
        <v>379</v>
      </c>
      <c r="B41" s="221" t="s">
        <v>380</v>
      </c>
      <c r="L41" s="221" t="s">
        <v>1019</v>
      </c>
      <c r="M41" s="221" t="s">
        <v>1019</v>
      </c>
      <c r="N41" s="221" t="s">
        <v>1019</v>
      </c>
      <c r="O41" s="221" t="s">
        <v>1019</v>
      </c>
      <c r="T41" s="221" t="s">
        <v>1019</v>
      </c>
      <c r="W41" s="159" t="s">
        <v>1045</v>
      </c>
      <c r="X41" s="221" t="s">
        <v>1045</v>
      </c>
      <c r="Y41" s="221" t="s">
        <v>1047</v>
      </c>
      <c r="Z41" s="221" t="s">
        <v>1045</v>
      </c>
      <c r="AM41" s="221" t="s">
        <v>1066</v>
      </c>
      <c r="AN41" s="221" t="s">
        <v>1066</v>
      </c>
      <c r="AO41" s="221" t="s">
        <v>1066</v>
      </c>
      <c r="AP41" s="221" t="s">
        <v>1066</v>
      </c>
      <c r="AQ41" s="221" t="s">
        <v>1064</v>
      </c>
      <c r="AR41" s="221" t="s">
        <v>1066</v>
      </c>
      <c r="AS41" s="221" t="s">
        <v>1066</v>
      </c>
      <c r="AT41" s="221" t="s">
        <v>1066</v>
      </c>
      <c r="AU41" s="221" t="s">
        <v>1066</v>
      </c>
      <c r="AV41" s="221" t="s">
        <v>1068</v>
      </c>
      <c r="AW41" s="221" t="s">
        <v>1066</v>
      </c>
      <c r="AX41" s="221" t="s">
        <v>1068</v>
      </c>
      <c r="AY41" s="221" t="s">
        <v>1068</v>
      </c>
      <c r="AZ41" s="221" t="s">
        <v>1066</v>
      </c>
      <c r="BA41" s="221" t="s">
        <v>1066</v>
      </c>
      <c r="BB41" s="221" t="s">
        <v>1068</v>
      </c>
      <c r="BC41" s="221" t="s">
        <v>1068</v>
      </c>
      <c r="BD41" s="221" t="s">
        <v>1068</v>
      </c>
    </row>
    <row r="42" spans="1:56" x14ac:dyDescent="0.3">
      <c r="A42" s="221" t="s">
        <v>383</v>
      </c>
      <c r="B42" s="221" t="s">
        <v>384</v>
      </c>
      <c r="L42" s="221" t="s">
        <v>1019</v>
      </c>
      <c r="M42" s="221" t="s">
        <v>1019</v>
      </c>
      <c r="N42" s="221" t="s">
        <v>1019</v>
      </c>
      <c r="O42" s="221" t="s">
        <v>1019</v>
      </c>
      <c r="T42" s="221" t="s">
        <v>1019</v>
      </c>
      <c r="W42" s="159" t="s">
        <v>1047</v>
      </c>
      <c r="X42" s="221" t="s">
        <v>1045</v>
      </c>
      <c r="Y42" s="221" t="s">
        <v>1047</v>
      </c>
      <c r="Z42" s="221" t="s">
        <v>1045</v>
      </c>
      <c r="AM42" s="221" t="s">
        <v>1066</v>
      </c>
      <c r="AN42" s="221" t="s">
        <v>1066</v>
      </c>
      <c r="AO42" s="221" t="s">
        <v>1066</v>
      </c>
      <c r="AP42" s="221" t="s">
        <v>1066</v>
      </c>
      <c r="AQ42" s="221" t="s">
        <v>1064</v>
      </c>
      <c r="AR42" s="221" t="s">
        <v>1066</v>
      </c>
      <c r="AS42" s="221" t="s">
        <v>1066</v>
      </c>
      <c r="AT42" s="221" t="s">
        <v>1066</v>
      </c>
      <c r="AU42" s="221" t="s">
        <v>1066</v>
      </c>
      <c r="AV42" s="221" t="s">
        <v>1068</v>
      </c>
      <c r="AW42" s="221" t="s">
        <v>1066</v>
      </c>
      <c r="AX42" s="221" t="s">
        <v>1068</v>
      </c>
      <c r="AY42" s="221" t="s">
        <v>1068</v>
      </c>
      <c r="AZ42" s="221" t="s">
        <v>1066</v>
      </c>
      <c r="BA42" s="221" t="s">
        <v>1066</v>
      </c>
      <c r="BB42" s="221" t="s">
        <v>1068</v>
      </c>
      <c r="BC42" s="221" t="s">
        <v>1068</v>
      </c>
      <c r="BD42" s="221" t="s">
        <v>1068</v>
      </c>
    </row>
    <row r="43" spans="1:56" x14ac:dyDescent="0.3">
      <c r="A43" s="221" t="s">
        <v>385</v>
      </c>
      <c r="B43" s="221" t="s">
        <v>386</v>
      </c>
      <c r="L43" s="221" t="s">
        <v>1019</v>
      </c>
      <c r="M43" s="221" t="s">
        <v>1019</v>
      </c>
      <c r="N43" s="221" t="s">
        <v>1019</v>
      </c>
      <c r="O43" s="221" t="s">
        <v>1019</v>
      </c>
      <c r="T43" s="221" t="s">
        <v>1019</v>
      </c>
      <c r="W43" s="159" t="s">
        <v>1045</v>
      </c>
      <c r="X43" s="221" t="s">
        <v>1047</v>
      </c>
      <c r="Y43" s="221" t="s">
        <v>1045</v>
      </c>
      <c r="Z43" s="221" t="s">
        <v>1047</v>
      </c>
      <c r="AM43" s="221" t="s">
        <v>1068</v>
      </c>
      <c r="AN43" s="221" t="s">
        <v>1068</v>
      </c>
      <c r="AO43" s="221" t="s">
        <v>1070</v>
      </c>
      <c r="AP43" s="221" t="s">
        <v>1068</v>
      </c>
      <c r="AQ43" s="221" t="s">
        <v>1066</v>
      </c>
      <c r="AR43" s="221" t="s">
        <v>1066</v>
      </c>
      <c r="AS43" s="221" t="s">
        <v>1068</v>
      </c>
      <c r="AT43" s="221" t="s">
        <v>1066</v>
      </c>
      <c r="AU43" s="221" t="s">
        <v>1068</v>
      </c>
      <c r="AV43" s="221" t="s">
        <v>1070</v>
      </c>
      <c r="AW43" s="221" t="s">
        <v>1070</v>
      </c>
      <c r="AX43" s="221" t="s">
        <v>1070</v>
      </c>
      <c r="AY43" s="221" t="s">
        <v>1068</v>
      </c>
      <c r="AZ43" s="221" t="s">
        <v>1068</v>
      </c>
      <c r="BA43" s="221" t="s">
        <v>1066</v>
      </c>
      <c r="BB43" s="221" t="s">
        <v>1070</v>
      </c>
      <c r="BC43" s="221" t="s">
        <v>1068</v>
      </c>
      <c r="BD43" s="221" t="s">
        <v>1070</v>
      </c>
    </row>
    <row r="44" spans="1:56" x14ac:dyDescent="0.3">
      <c r="A44" s="221" t="s">
        <v>387</v>
      </c>
      <c r="B44" s="221" t="s">
        <v>388</v>
      </c>
      <c r="L44" s="221" t="s">
        <v>1019</v>
      </c>
      <c r="M44" s="221" t="s">
        <v>1019</v>
      </c>
      <c r="N44" s="221" t="s">
        <v>1019</v>
      </c>
      <c r="O44" s="221" t="s">
        <v>1019</v>
      </c>
      <c r="T44" s="221" t="s">
        <v>1019</v>
      </c>
      <c r="W44" s="159" t="s">
        <v>1045</v>
      </c>
      <c r="X44" s="221" t="s">
        <v>1047</v>
      </c>
      <c r="Y44" s="221" t="s">
        <v>1045</v>
      </c>
      <c r="Z44" s="221" t="s">
        <v>1045</v>
      </c>
      <c r="AM44" s="221" t="s">
        <v>1066</v>
      </c>
      <c r="AN44" s="221" t="s">
        <v>1066</v>
      </c>
      <c r="AO44" s="221" t="s">
        <v>1066</v>
      </c>
      <c r="AP44" s="221" t="s">
        <v>1066</v>
      </c>
      <c r="AQ44" s="221" t="s">
        <v>1066</v>
      </c>
      <c r="AR44" s="221" t="s">
        <v>1064</v>
      </c>
      <c r="AS44" s="221" t="s">
        <v>1066</v>
      </c>
      <c r="AT44" s="221" t="s">
        <v>1066</v>
      </c>
      <c r="AU44" s="221" t="s">
        <v>1064</v>
      </c>
      <c r="AV44" s="221" t="s">
        <v>1066</v>
      </c>
      <c r="AW44" s="221" t="s">
        <v>1066</v>
      </c>
      <c r="AX44" s="221" t="s">
        <v>1066</v>
      </c>
      <c r="AY44" s="221" t="s">
        <v>1066</v>
      </c>
      <c r="AZ44" s="221" t="s">
        <v>1066</v>
      </c>
      <c r="BA44" s="221" t="s">
        <v>1066</v>
      </c>
      <c r="BB44" s="221" t="s">
        <v>1066</v>
      </c>
      <c r="BC44" s="221" t="s">
        <v>1066</v>
      </c>
      <c r="BD44" s="221" t="s">
        <v>1064</v>
      </c>
    </row>
    <row r="45" spans="1:56" x14ac:dyDescent="0.3">
      <c r="A45" s="221" t="s">
        <v>389</v>
      </c>
      <c r="B45" s="221" t="s">
        <v>390</v>
      </c>
      <c r="L45" s="221" t="s">
        <v>1019</v>
      </c>
      <c r="M45" s="221" t="s">
        <v>1019</v>
      </c>
      <c r="N45" s="221" t="s">
        <v>1019</v>
      </c>
      <c r="O45" s="221" t="s">
        <v>1019</v>
      </c>
      <c r="T45" s="221" t="s">
        <v>1019</v>
      </c>
      <c r="W45" s="159" t="s">
        <v>1047</v>
      </c>
      <c r="X45" s="221" t="s">
        <v>1045</v>
      </c>
      <c r="Y45" s="221" t="s">
        <v>1045</v>
      </c>
      <c r="Z45" s="221" t="s">
        <v>1047</v>
      </c>
      <c r="AM45" s="221" t="s">
        <v>1066</v>
      </c>
      <c r="AN45" s="221" t="s">
        <v>1066</v>
      </c>
      <c r="AO45" s="221" t="s">
        <v>1066</v>
      </c>
      <c r="AP45" s="221" t="s">
        <v>1066</v>
      </c>
      <c r="AQ45" s="221" t="s">
        <v>1064</v>
      </c>
      <c r="AR45" s="221" t="s">
        <v>1066</v>
      </c>
      <c r="AS45" s="221" t="s">
        <v>1066</v>
      </c>
      <c r="AT45" s="221" t="s">
        <v>1066</v>
      </c>
      <c r="AU45" s="221" t="s">
        <v>1066</v>
      </c>
      <c r="AV45" s="221" t="s">
        <v>1066</v>
      </c>
      <c r="AW45" s="221" t="s">
        <v>1066</v>
      </c>
      <c r="AX45" s="221" t="s">
        <v>1066</v>
      </c>
      <c r="AY45" s="221" t="s">
        <v>1066</v>
      </c>
      <c r="AZ45" s="221" t="s">
        <v>1064</v>
      </c>
      <c r="BA45" s="221" t="s">
        <v>1066</v>
      </c>
      <c r="BB45" s="221" t="s">
        <v>1066</v>
      </c>
      <c r="BC45" s="221" t="s">
        <v>1066</v>
      </c>
      <c r="BD45" s="221" t="s">
        <v>1066</v>
      </c>
    </row>
    <row r="46" spans="1:56" x14ac:dyDescent="0.3">
      <c r="A46" s="221" t="s">
        <v>391</v>
      </c>
      <c r="B46" s="221" t="s">
        <v>392</v>
      </c>
      <c r="L46" s="221" t="s">
        <v>1019</v>
      </c>
      <c r="M46" s="221" t="s">
        <v>1019</v>
      </c>
      <c r="N46" s="221" t="s">
        <v>1019</v>
      </c>
      <c r="O46" s="221" t="s">
        <v>1019</v>
      </c>
      <c r="T46" s="221" t="s">
        <v>1019</v>
      </c>
      <c r="W46" s="159" t="s">
        <v>1045</v>
      </c>
      <c r="X46" s="221" t="s">
        <v>1045</v>
      </c>
      <c r="Y46" s="221" t="s">
        <v>1045</v>
      </c>
      <c r="Z46" s="221" t="s">
        <v>1045</v>
      </c>
      <c r="AM46" s="221" t="s">
        <v>1068</v>
      </c>
      <c r="AN46" s="221" t="s">
        <v>1066</v>
      </c>
      <c r="AO46" s="221" t="s">
        <v>1068</v>
      </c>
      <c r="AP46" s="221" t="s">
        <v>1070</v>
      </c>
      <c r="AQ46" s="221" t="s">
        <v>1068</v>
      </c>
      <c r="AR46" s="221" t="s">
        <v>1066</v>
      </c>
      <c r="AS46" s="221" t="s">
        <v>1066</v>
      </c>
      <c r="AT46" s="221" t="s">
        <v>1068</v>
      </c>
      <c r="AU46" s="221" t="s">
        <v>1066</v>
      </c>
      <c r="AV46" s="221" t="s">
        <v>1068</v>
      </c>
      <c r="AW46" s="221" t="s">
        <v>1066</v>
      </c>
      <c r="AX46" s="221" t="s">
        <v>1068</v>
      </c>
      <c r="AY46" s="221" t="s">
        <v>1070</v>
      </c>
      <c r="AZ46" s="221" t="s">
        <v>1068</v>
      </c>
      <c r="BA46" s="221" t="s">
        <v>1068</v>
      </c>
      <c r="BB46" s="221" t="s">
        <v>1068</v>
      </c>
      <c r="BC46" s="221" t="s">
        <v>1068</v>
      </c>
      <c r="BD46" s="221" t="s">
        <v>1066</v>
      </c>
    </row>
    <row r="47" spans="1:56" x14ac:dyDescent="0.3">
      <c r="A47" s="221" t="s">
        <v>395</v>
      </c>
      <c r="B47" s="221" t="s">
        <v>396</v>
      </c>
      <c r="L47" s="221" t="s">
        <v>1019</v>
      </c>
      <c r="M47" s="221" t="s">
        <v>1019</v>
      </c>
      <c r="N47" s="221" t="s">
        <v>1019</v>
      </c>
      <c r="O47" s="221" t="s">
        <v>1019</v>
      </c>
      <c r="T47" s="221" t="s">
        <v>1019</v>
      </c>
      <c r="W47" s="159" t="s">
        <v>1045</v>
      </c>
      <c r="X47" s="221" t="s">
        <v>1045</v>
      </c>
      <c r="Y47" s="221" t="s">
        <v>1049</v>
      </c>
      <c r="Z47" s="221" t="s">
        <v>1045</v>
      </c>
      <c r="AM47" s="221" t="s">
        <v>1066</v>
      </c>
      <c r="AN47" s="221" t="s">
        <v>1068</v>
      </c>
      <c r="AO47" s="221" t="s">
        <v>1068</v>
      </c>
      <c r="AP47" s="221" t="s">
        <v>1066</v>
      </c>
      <c r="AQ47" s="221" t="s">
        <v>1066</v>
      </c>
      <c r="AR47" s="221" t="s">
        <v>1066</v>
      </c>
      <c r="AS47" s="221" t="s">
        <v>1066</v>
      </c>
      <c r="AT47" s="221" t="s">
        <v>1066</v>
      </c>
      <c r="AU47" s="221" t="s">
        <v>1064</v>
      </c>
      <c r="AV47" s="221" t="s">
        <v>1068</v>
      </c>
      <c r="AW47" s="221" t="s">
        <v>1068</v>
      </c>
      <c r="AX47" s="221" t="s">
        <v>1068</v>
      </c>
      <c r="AY47" s="221" t="s">
        <v>1068</v>
      </c>
      <c r="AZ47" s="221" t="s">
        <v>1068</v>
      </c>
      <c r="BA47" s="221" t="s">
        <v>1066</v>
      </c>
      <c r="BB47" s="221" t="s">
        <v>1066</v>
      </c>
      <c r="BC47" s="221" t="s">
        <v>1068</v>
      </c>
      <c r="BD47" s="221" t="s">
        <v>1064</v>
      </c>
    </row>
    <row r="48" spans="1:56" x14ac:dyDescent="0.3">
      <c r="A48" s="221" t="s">
        <v>399</v>
      </c>
      <c r="B48" s="221" t="s">
        <v>400</v>
      </c>
      <c r="L48" s="221" t="s">
        <v>1019</v>
      </c>
      <c r="M48" s="221" t="s">
        <v>1019</v>
      </c>
      <c r="N48" s="221" t="s">
        <v>1019</v>
      </c>
      <c r="O48" s="221" t="s">
        <v>1019</v>
      </c>
      <c r="T48" s="221" t="s">
        <v>1019</v>
      </c>
      <c r="W48" s="159" t="s">
        <v>1047</v>
      </c>
      <c r="X48" s="221" t="s">
        <v>1045</v>
      </c>
      <c r="Y48" s="221" t="s">
        <v>1049</v>
      </c>
      <c r="Z48" s="221" t="s">
        <v>1045</v>
      </c>
      <c r="AM48" s="221" t="s">
        <v>1064</v>
      </c>
      <c r="AN48" s="221" t="s">
        <v>1066</v>
      </c>
      <c r="AO48" s="221" t="s">
        <v>1066</v>
      </c>
      <c r="AP48" s="221" t="s">
        <v>1064</v>
      </c>
      <c r="AQ48" s="221" t="s">
        <v>1066</v>
      </c>
      <c r="AR48" s="221" t="s">
        <v>1064</v>
      </c>
      <c r="AS48" s="221" t="s">
        <v>1066</v>
      </c>
      <c r="AT48" s="221" t="s">
        <v>1066</v>
      </c>
      <c r="AU48" s="221" t="s">
        <v>1064</v>
      </c>
      <c r="AV48" s="221" t="s">
        <v>1066</v>
      </c>
      <c r="AW48" s="221" t="s">
        <v>1066</v>
      </c>
      <c r="AX48" s="221" t="s">
        <v>1066</v>
      </c>
      <c r="AY48" s="221" t="s">
        <v>1064</v>
      </c>
      <c r="AZ48" s="221" t="s">
        <v>1066</v>
      </c>
      <c r="BA48" s="221" t="s">
        <v>1064</v>
      </c>
      <c r="BB48" s="221" t="s">
        <v>1066</v>
      </c>
      <c r="BC48" s="221" t="s">
        <v>1066</v>
      </c>
      <c r="BD48" s="221" t="s">
        <v>1064</v>
      </c>
    </row>
    <row r="49" spans="1:56" x14ac:dyDescent="0.3">
      <c r="A49" s="221" t="s">
        <v>401</v>
      </c>
      <c r="B49" s="221" t="s">
        <v>402</v>
      </c>
      <c r="L49" s="221" t="s">
        <v>1019</v>
      </c>
      <c r="M49" s="221" t="s">
        <v>1019</v>
      </c>
      <c r="N49" s="221" t="s">
        <v>1019</v>
      </c>
      <c r="O49" s="221" t="s">
        <v>1019</v>
      </c>
      <c r="T49" s="221" t="s">
        <v>1021</v>
      </c>
      <c r="W49" s="159" t="s">
        <v>1047</v>
      </c>
      <c r="X49" s="221" t="s">
        <v>1045</v>
      </c>
      <c r="Y49" s="221" t="s">
        <v>1045</v>
      </c>
      <c r="Z49" s="221" t="s">
        <v>1045</v>
      </c>
      <c r="AM49" s="221" t="s">
        <v>1066</v>
      </c>
      <c r="AN49" s="221" t="s">
        <v>1066</v>
      </c>
      <c r="AO49" s="221" t="s">
        <v>1066</v>
      </c>
      <c r="AP49" s="221" t="s">
        <v>1064</v>
      </c>
      <c r="AQ49" s="221" t="s">
        <v>1066</v>
      </c>
      <c r="AR49" s="221" t="s">
        <v>1066</v>
      </c>
      <c r="AS49" s="221" t="s">
        <v>1066</v>
      </c>
      <c r="AT49" s="221" t="s">
        <v>1066</v>
      </c>
      <c r="AU49" s="221" t="s">
        <v>1062</v>
      </c>
      <c r="AV49" s="221" t="s">
        <v>1066</v>
      </c>
      <c r="AW49" s="221" t="s">
        <v>1066</v>
      </c>
      <c r="AX49" s="221" t="s">
        <v>1066</v>
      </c>
      <c r="AY49" s="221" t="s">
        <v>1066</v>
      </c>
      <c r="AZ49" s="221" t="s">
        <v>1066</v>
      </c>
      <c r="BA49" s="221" t="s">
        <v>1066</v>
      </c>
      <c r="BB49" s="221" t="s">
        <v>1066</v>
      </c>
      <c r="BC49" s="221" t="s">
        <v>1066</v>
      </c>
      <c r="BD49" s="221" t="s">
        <v>1064</v>
      </c>
    </row>
    <row r="50" spans="1:56" x14ac:dyDescent="0.3">
      <c r="A50" s="221" t="s">
        <v>403</v>
      </c>
      <c r="B50" s="221" t="s">
        <v>404</v>
      </c>
      <c r="L50" s="221" t="s">
        <v>1019</v>
      </c>
      <c r="M50" s="221" t="s">
        <v>1019</v>
      </c>
      <c r="N50" s="221" t="s">
        <v>1019</v>
      </c>
      <c r="O50" s="221" t="s">
        <v>1019</v>
      </c>
      <c r="T50" s="221" t="s">
        <v>1019</v>
      </c>
      <c r="W50" s="159" t="s">
        <v>1045</v>
      </c>
      <c r="X50" s="221" t="s">
        <v>1045</v>
      </c>
      <c r="Y50" s="221" t="s">
        <v>1045</v>
      </c>
      <c r="Z50" s="221" t="s">
        <v>1045</v>
      </c>
      <c r="AM50" s="221" t="s">
        <v>1066</v>
      </c>
      <c r="AN50" s="221" t="s">
        <v>1066</v>
      </c>
      <c r="AO50" s="221" t="s">
        <v>1064</v>
      </c>
      <c r="AP50" s="221" t="s">
        <v>1066</v>
      </c>
      <c r="AQ50" s="221" t="s">
        <v>1064</v>
      </c>
      <c r="AR50" s="221" t="s">
        <v>1064</v>
      </c>
      <c r="AS50" s="221" t="s">
        <v>1066</v>
      </c>
      <c r="AT50" s="221" t="s">
        <v>1068</v>
      </c>
      <c r="AU50" s="221" t="s">
        <v>1064</v>
      </c>
      <c r="AV50" s="221" t="s">
        <v>1066</v>
      </c>
      <c r="AW50" s="221" t="s">
        <v>1066</v>
      </c>
      <c r="AX50" s="221" t="s">
        <v>1064</v>
      </c>
      <c r="AY50" s="221" t="s">
        <v>1066</v>
      </c>
      <c r="AZ50" s="221" t="s">
        <v>1066</v>
      </c>
      <c r="BA50" s="221" t="s">
        <v>1064</v>
      </c>
      <c r="BB50" s="221" t="s">
        <v>1066</v>
      </c>
      <c r="BC50" s="221" t="s">
        <v>1068</v>
      </c>
      <c r="BD50" s="221" t="s">
        <v>1066</v>
      </c>
    </row>
    <row r="51" spans="1:56" x14ac:dyDescent="0.3">
      <c r="A51" s="221" t="s">
        <v>407</v>
      </c>
      <c r="B51" s="221" t="s">
        <v>408</v>
      </c>
      <c r="L51" s="221" t="s">
        <v>1019</v>
      </c>
      <c r="M51" s="221" t="s">
        <v>1019</v>
      </c>
      <c r="N51" s="221" t="s">
        <v>1019</v>
      </c>
      <c r="O51" s="221" t="s">
        <v>1019</v>
      </c>
      <c r="T51" s="221" t="s">
        <v>1019</v>
      </c>
      <c r="W51" s="159" t="s">
        <v>1047</v>
      </c>
      <c r="X51" s="221" t="s">
        <v>1047</v>
      </c>
      <c r="Y51" s="221" t="s">
        <v>1045</v>
      </c>
      <c r="Z51" s="221" t="s">
        <v>1047</v>
      </c>
      <c r="AM51" s="221" t="s">
        <v>1066</v>
      </c>
      <c r="AN51" s="221" t="s">
        <v>1066</v>
      </c>
      <c r="AO51" s="221" t="s">
        <v>1066</v>
      </c>
      <c r="AP51" s="221" t="s">
        <v>1066</v>
      </c>
      <c r="AQ51" s="221" t="s">
        <v>1066</v>
      </c>
      <c r="AR51" s="221" t="s">
        <v>1066</v>
      </c>
      <c r="AS51" s="221" t="s">
        <v>1066</v>
      </c>
      <c r="AT51" s="221" t="s">
        <v>1066</v>
      </c>
      <c r="AU51" s="221" t="s">
        <v>1066</v>
      </c>
      <c r="AV51" s="221" t="s">
        <v>1066</v>
      </c>
      <c r="AW51" s="221" t="s">
        <v>1066</v>
      </c>
      <c r="AX51" s="221" t="s">
        <v>1066</v>
      </c>
      <c r="AY51" s="221" t="s">
        <v>1066</v>
      </c>
      <c r="AZ51" s="221" t="s">
        <v>1066</v>
      </c>
      <c r="BA51" s="221" t="s">
        <v>1066</v>
      </c>
      <c r="BB51" s="221" t="s">
        <v>1066</v>
      </c>
      <c r="BC51" s="221" t="s">
        <v>1066</v>
      </c>
      <c r="BD51" s="221" t="s">
        <v>1066</v>
      </c>
    </row>
    <row r="52" spans="1:56" x14ac:dyDescent="0.3">
      <c r="A52" s="221" t="s">
        <v>410</v>
      </c>
      <c r="B52" s="221" t="s">
        <v>411</v>
      </c>
      <c r="L52" s="221" t="s">
        <v>1019</v>
      </c>
      <c r="M52" s="221" t="s">
        <v>1019</v>
      </c>
      <c r="N52" s="221" t="s">
        <v>1019</v>
      </c>
      <c r="O52" s="221" t="s">
        <v>1019</v>
      </c>
      <c r="T52" s="221" t="s">
        <v>1019</v>
      </c>
      <c r="W52" s="159" t="s">
        <v>1045</v>
      </c>
      <c r="X52" s="221" t="s">
        <v>1045</v>
      </c>
      <c r="Y52" s="221" t="s">
        <v>1045</v>
      </c>
      <c r="Z52" s="221" t="s">
        <v>1047</v>
      </c>
      <c r="AM52" s="221" t="s">
        <v>1068</v>
      </c>
      <c r="AN52" s="221" t="s">
        <v>1068</v>
      </c>
      <c r="AO52" s="221" t="s">
        <v>1066</v>
      </c>
      <c r="AP52" s="221" t="s">
        <v>1066</v>
      </c>
      <c r="AQ52" s="221" t="s">
        <v>1066</v>
      </c>
      <c r="AR52" s="221" t="s">
        <v>1066</v>
      </c>
      <c r="AS52" s="221" t="s">
        <v>1068</v>
      </c>
      <c r="AT52" s="221" t="s">
        <v>1070</v>
      </c>
      <c r="AU52" s="221" t="s">
        <v>1070</v>
      </c>
      <c r="AV52" s="221" t="s">
        <v>1068</v>
      </c>
      <c r="AW52" s="221" t="s">
        <v>1068</v>
      </c>
      <c r="AX52" s="221" t="s">
        <v>1068</v>
      </c>
      <c r="AY52" s="221" t="s">
        <v>1066</v>
      </c>
      <c r="AZ52" s="221" t="s">
        <v>1066</v>
      </c>
      <c r="BA52" s="221" t="s">
        <v>1066</v>
      </c>
      <c r="BB52" s="221" t="s">
        <v>1068</v>
      </c>
      <c r="BC52" s="221" t="s">
        <v>1070</v>
      </c>
      <c r="BD52" s="221" t="s">
        <v>1070</v>
      </c>
    </row>
    <row r="53" spans="1:56" x14ac:dyDescent="0.3">
      <c r="A53" s="221" t="s">
        <v>414</v>
      </c>
      <c r="B53" s="221" t="s">
        <v>415</v>
      </c>
      <c r="L53" s="221" t="s">
        <v>1019</v>
      </c>
      <c r="M53" s="221" t="s">
        <v>1019</v>
      </c>
      <c r="N53" s="221" t="s">
        <v>1019</v>
      </c>
      <c r="O53" s="221" t="s">
        <v>1019</v>
      </c>
      <c r="T53" s="221" t="s">
        <v>1019</v>
      </c>
      <c r="W53" s="159" t="s">
        <v>1045</v>
      </c>
      <c r="X53" s="221" t="s">
        <v>1045</v>
      </c>
      <c r="Y53" s="221" t="s">
        <v>1049</v>
      </c>
      <c r="Z53" s="221" t="s">
        <v>1045</v>
      </c>
      <c r="AM53" s="221" t="s">
        <v>1066</v>
      </c>
      <c r="AN53" s="221" t="s">
        <v>1066</v>
      </c>
      <c r="AO53" s="221" t="s">
        <v>1066</v>
      </c>
      <c r="AP53" s="221" t="s">
        <v>1066</v>
      </c>
      <c r="AQ53" s="221" t="s">
        <v>1066</v>
      </c>
      <c r="AR53" s="221" t="s">
        <v>1066</v>
      </c>
      <c r="AS53" s="221" t="s">
        <v>1066</v>
      </c>
      <c r="AT53" s="221" t="s">
        <v>1068</v>
      </c>
      <c r="AU53" s="221" t="s">
        <v>1066</v>
      </c>
      <c r="AV53" s="221" t="s">
        <v>1066</v>
      </c>
      <c r="AW53" s="221" t="s">
        <v>1066</v>
      </c>
      <c r="AX53" s="221" t="s">
        <v>1066</v>
      </c>
      <c r="AY53" s="221" t="s">
        <v>1066</v>
      </c>
      <c r="AZ53" s="221" t="s">
        <v>1066</v>
      </c>
      <c r="BA53" s="221" t="s">
        <v>1066</v>
      </c>
      <c r="BB53" s="221" t="s">
        <v>1066</v>
      </c>
      <c r="BC53" s="221" t="s">
        <v>1068</v>
      </c>
      <c r="BD53" s="221" t="s">
        <v>1066</v>
      </c>
    </row>
    <row r="54" spans="1:56" x14ac:dyDescent="0.3">
      <c r="A54" s="221" t="s">
        <v>416</v>
      </c>
      <c r="B54" s="221" t="s">
        <v>417</v>
      </c>
      <c r="L54" s="221" t="s">
        <v>1019</v>
      </c>
      <c r="M54" s="221" t="s">
        <v>1021</v>
      </c>
      <c r="N54" s="221" t="s">
        <v>1019</v>
      </c>
      <c r="O54" s="221" t="s">
        <v>1019</v>
      </c>
      <c r="T54" s="221" t="s">
        <v>1019</v>
      </c>
      <c r="W54" s="159" t="s">
        <v>1045</v>
      </c>
      <c r="X54" s="221" t="s">
        <v>1045</v>
      </c>
      <c r="Y54" s="221" t="s">
        <v>1045</v>
      </c>
      <c r="Z54" s="221" t="s">
        <v>1045</v>
      </c>
      <c r="AM54" s="221" t="s">
        <v>1066</v>
      </c>
      <c r="AN54" s="221" t="s">
        <v>1066</v>
      </c>
      <c r="AO54" s="221" t="s">
        <v>1066</v>
      </c>
      <c r="AP54" s="221" t="s">
        <v>1066</v>
      </c>
      <c r="AQ54" s="221" t="s">
        <v>1066</v>
      </c>
      <c r="AR54" s="221" t="s">
        <v>1066</v>
      </c>
      <c r="AS54" s="221" t="s">
        <v>1066</v>
      </c>
      <c r="AT54" s="221" t="s">
        <v>1066</v>
      </c>
      <c r="AU54" s="221" t="s">
        <v>1066</v>
      </c>
      <c r="AV54" s="221" t="s">
        <v>1066</v>
      </c>
      <c r="AW54" s="221" t="s">
        <v>1066</v>
      </c>
      <c r="AX54" s="221" t="s">
        <v>1066</v>
      </c>
      <c r="AY54" s="221" t="s">
        <v>1066</v>
      </c>
      <c r="AZ54" s="221" t="s">
        <v>1066</v>
      </c>
      <c r="BA54" s="221" t="s">
        <v>1066</v>
      </c>
      <c r="BB54" s="221" t="s">
        <v>1066</v>
      </c>
      <c r="BC54" s="221" t="s">
        <v>1068</v>
      </c>
      <c r="BD54" s="221" t="s">
        <v>1066</v>
      </c>
    </row>
    <row r="55" spans="1:56" x14ac:dyDescent="0.3">
      <c r="A55" s="221" t="s">
        <v>418</v>
      </c>
      <c r="B55" s="221" t="s">
        <v>419</v>
      </c>
      <c r="L55" s="221" t="s">
        <v>1019</v>
      </c>
      <c r="M55" s="221" t="s">
        <v>1019</v>
      </c>
      <c r="N55" s="221" t="s">
        <v>1019</v>
      </c>
      <c r="O55" s="221" t="s">
        <v>1019</v>
      </c>
      <c r="T55" s="221" t="s">
        <v>1019</v>
      </c>
      <c r="W55" s="159" t="s">
        <v>1047</v>
      </c>
      <c r="X55" s="221" t="s">
        <v>1047</v>
      </c>
      <c r="Y55" s="221" t="s">
        <v>1047</v>
      </c>
      <c r="Z55" s="221" t="s">
        <v>1047</v>
      </c>
      <c r="AM55" s="221" t="s">
        <v>1068</v>
      </c>
      <c r="AN55" s="221" t="s">
        <v>1068</v>
      </c>
      <c r="AO55" s="221" t="s">
        <v>1068</v>
      </c>
      <c r="AP55" s="221" t="s">
        <v>1066</v>
      </c>
      <c r="AQ55" s="221" t="s">
        <v>1066</v>
      </c>
      <c r="AR55" s="221" t="s">
        <v>1066</v>
      </c>
      <c r="AS55" s="221" t="s">
        <v>1068</v>
      </c>
      <c r="AT55" s="221" t="s">
        <v>1066</v>
      </c>
      <c r="AU55" s="221" t="s">
        <v>1062</v>
      </c>
      <c r="AV55" s="221" t="s">
        <v>1068</v>
      </c>
      <c r="AW55" s="221" t="s">
        <v>1068</v>
      </c>
      <c r="AX55" s="221" t="s">
        <v>1068</v>
      </c>
      <c r="AY55" s="221" t="s">
        <v>1066</v>
      </c>
      <c r="AZ55" s="221" t="s">
        <v>1068</v>
      </c>
      <c r="BA55" s="221" t="s">
        <v>1066</v>
      </c>
      <c r="BB55" s="221" t="s">
        <v>1068</v>
      </c>
      <c r="BC55" s="221" t="s">
        <v>1066</v>
      </c>
      <c r="BD55" s="221" t="s">
        <v>1062</v>
      </c>
    </row>
    <row r="56" spans="1:56" x14ac:dyDescent="0.3">
      <c r="A56" s="221" t="s">
        <v>422</v>
      </c>
      <c r="B56" s="221" t="s">
        <v>423</v>
      </c>
      <c r="L56" s="221" t="s">
        <v>1019</v>
      </c>
      <c r="M56" s="221" t="s">
        <v>1019</v>
      </c>
      <c r="N56" s="221" t="s">
        <v>1019</v>
      </c>
      <c r="O56" s="221" t="s">
        <v>1019</v>
      </c>
      <c r="T56" s="221" t="s">
        <v>1019</v>
      </c>
      <c r="W56" s="159" t="s">
        <v>1047</v>
      </c>
      <c r="X56" s="221" t="s">
        <v>1045</v>
      </c>
      <c r="Y56" s="221" t="s">
        <v>1049</v>
      </c>
      <c r="Z56" s="221" t="s">
        <v>1049</v>
      </c>
      <c r="AM56" s="221" t="s">
        <v>1068</v>
      </c>
      <c r="AN56" s="221" t="s">
        <v>1066</v>
      </c>
      <c r="AO56" s="221" t="s">
        <v>1068</v>
      </c>
      <c r="AP56" s="221" t="s">
        <v>1066</v>
      </c>
      <c r="AQ56" s="221" t="s">
        <v>1068</v>
      </c>
      <c r="AR56" s="221" t="s">
        <v>1064</v>
      </c>
      <c r="AS56" s="221" t="s">
        <v>1068</v>
      </c>
      <c r="AT56" s="221" t="s">
        <v>1066</v>
      </c>
      <c r="AU56" s="221" t="s">
        <v>1066</v>
      </c>
      <c r="AV56" s="221" t="s">
        <v>1068</v>
      </c>
      <c r="AW56" s="221" t="s">
        <v>1066</v>
      </c>
      <c r="AX56" s="221" t="s">
        <v>1068</v>
      </c>
      <c r="AY56" s="221" t="s">
        <v>1066</v>
      </c>
      <c r="AZ56" s="221" t="s">
        <v>1068</v>
      </c>
      <c r="BA56" s="221" t="s">
        <v>1064</v>
      </c>
      <c r="BB56" s="221" t="s">
        <v>1068</v>
      </c>
      <c r="BC56" s="221" t="s">
        <v>1066</v>
      </c>
      <c r="BD56" s="221" t="s">
        <v>1066</v>
      </c>
    </row>
    <row r="57" spans="1:56" x14ac:dyDescent="0.3">
      <c r="A57" s="221" t="s">
        <v>424</v>
      </c>
      <c r="B57" s="221" t="s">
        <v>425</v>
      </c>
      <c r="L57" s="221" t="s">
        <v>1019</v>
      </c>
      <c r="M57" s="221" t="s">
        <v>1019</v>
      </c>
      <c r="N57" s="221" t="s">
        <v>1019</v>
      </c>
      <c r="O57" s="221" t="s">
        <v>1019</v>
      </c>
      <c r="T57" s="221" t="s">
        <v>1019</v>
      </c>
      <c r="W57" s="159" t="s">
        <v>1045</v>
      </c>
      <c r="X57" s="221" t="s">
        <v>1045</v>
      </c>
      <c r="Y57" s="221" t="s">
        <v>1049</v>
      </c>
      <c r="Z57" s="221" t="s">
        <v>1047</v>
      </c>
      <c r="AM57" s="221" t="s">
        <v>1066</v>
      </c>
      <c r="AN57" s="221" t="s">
        <v>1066</v>
      </c>
      <c r="AO57" s="221" t="s">
        <v>1066</v>
      </c>
      <c r="AP57" s="221" t="s">
        <v>1066</v>
      </c>
      <c r="AQ57" s="221" t="s">
        <v>1068</v>
      </c>
      <c r="AR57" s="221" t="s">
        <v>1066</v>
      </c>
      <c r="AS57" s="221" t="s">
        <v>1066</v>
      </c>
      <c r="AT57" s="221" t="s">
        <v>1066</v>
      </c>
      <c r="AU57" s="221" t="s">
        <v>1066</v>
      </c>
      <c r="AV57" s="221" t="s">
        <v>1066</v>
      </c>
      <c r="AW57" s="221" t="s">
        <v>1066</v>
      </c>
      <c r="AX57" s="221" t="s">
        <v>1068</v>
      </c>
      <c r="AY57" s="221" t="s">
        <v>1066</v>
      </c>
      <c r="AZ57" s="221" t="s">
        <v>1068</v>
      </c>
      <c r="BA57" s="221" t="s">
        <v>1066</v>
      </c>
      <c r="BB57" s="221" t="s">
        <v>1066</v>
      </c>
      <c r="BC57" s="221" t="s">
        <v>1066</v>
      </c>
      <c r="BD57" s="221" t="s">
        <v>1066</v>
      </c>
    </row>
    <row r="58" spans="1:56" x14ac:dyDescent="0.3">
      <c r="A58" s="221" t="s">
        <v>426</v>
      </c>
      <c r="B58" s="221" t="s">
        <v>427</v>
      </c>
      <c r="L58" s="221" t="s">
        <v>1019</v>
      </c>
      <c r="M58" s="221" t="s">
        <v>1019</v>
      </c>
      <c r="N58" s="221" t="s">
        <v>1019</v>
      </c>
      <c r="O58" s="221" t="s">
        <v>1019</v>
      </c>
      <c r="T58" s="221" t="s">
        <v>1019</v>
      </c>
      <c r="W58" s="159" t="s">
        <v>1047</v>
      </c>
      <c r="X58" s="221" t="s">
        <v>1045</v>
      </c>
      <c r="Y58" s="221" t="s">
        <v>1045</v>
      </c>
      <c r="Z58" s="221" t="s">
        <v>1047</v>
      </c>
      <c r="AM58" s="221" t="s">
        <v>1066</v>
      </c>
      <c r="AN58" s="221" t="s">
        <v>1064</v>
      </c>
      <c r="AO58" s="221" t="s">
        <v>1066</v>
      </c>
      <c r="AP58" s="221" t="s">
        <v>1066</v>
      </c>
      <c r="AQ58" s="221" t="s">
        <v>1064</v>
      </c>
      <c r="AR58" s="221" t="s">
        <v>1064</v>
      </c>
      <c r="AS58" s="221" t="s">
        <v>1066</v>
      </c>
      <c r="AT58" s="221" t="s">
        <v>1066</v>
      </c>
      <c r="AU58" s="221" t="s">
        <v>1064</v>
      </c>
      <c r="AV58" s="221" t="s">
        <v>1066</v>
      </c>
      <c r="AW58" s="221" t="s">
        <v>1064</v>
      </c>
      <c r="AX58" s="221" t="s">
        <v>1066</v>
      </c>
      <c r="AY58" s="221" t="s">
        <v>1066</v>
      </c>
      <c r="AZ58" s="221" t="s">
        <v>1066</v>
      </c>
      <c r="BA58" s="221" t="s">
        <v>1066</v>
      </c>
      <c r="BB58" s="221" t="s">
        <v>1066</v>
      </c>
      <c r="BC58" s="221" t="s">
        <v>1066</v>
      </c>
      <c r="BD58" s="221" t="s">
        <v>1066</v>
      </c>
    </row>
    <row r="59" spans="1:56" x14ac:dyDescent="0.3">
      <c r="A59" s="221" t="s">
        <v>428</v>
      </c>
      <c r="B59" s="221" t="s">
        <v>429</v>
      </c>
      <c r="L59" s="221" t="s">
        <v>1019</v>
      </c>
      <c r="M59" s="221" t="s">
        <v>1019</v>
      </c>
      <c r="N59" s="221" t="s">
        <v>1019</v>
      </c>
      <c r="O59" s="221" t="s">
        <v>1019</v>
      </c>
      <c r="T59" s="221" t="s">
        <v>1019</v>
      </c>
      <c r="W59" s="159" t="s">
        <v>1047</v>
      </c>
      <c r="X59" s="221" t="s">
        <v>1047</v>
      </c>
      <c r="Y59" s="221" t="s">
        <v>1049</v>
      </c>
      <c r="Z59" s="221" t="s">
        <v>1045</v>
      </c>
      <c r="AM59" s="221" t="s">
        <v>1064</v>
      </c>
      <c r="AN59" s="221" t="s">
        <v>1064</v>
      </c>
      <c r="AO59" s="221" t="s">
        <v>1066</v>
      </c>
      <c r="AP59" s="221" t="s">
        <v>1066</v>
      </c>
      <c r="AQ59" s="221" t="s">
        <v>1064</v>
      </c>
      <c r="AR59" s="221" t="s">
        <v>1064</v>
      </c>
      <c r="AS59" s="221" t="s">
        <v>1066</v>
      </c>
      <c r="AT59" s="221" t="s">
        <v>1064</v>
      </c>
      <c r="AU59" s="221" t="s">
        <v>1064</v>
      </c>
      <c r="AV59" s="221" t="s">
        <v>1066</v>
      </c>
      <c r="AW59" s="221" t="s">
        <v>1066</v>
      </c>
      <c r="AX59" s="221" t="s">
        <v>1066</v>
      </c>
      <c r="AY59" s="221" t="s">
        <v>1066</v>
      </c>
      <c r="AZ59" s="221" t="s">
        <v>1064</v>
      </c>
      <c r="BA59" s="221" t="s">
        <v>1064</v>
      </c>
      <c r="BB59" s="221" t="s">
        <v>1066</v>
      </c>
      <c r="BC59" s="221" t="s">
        <v>1064</v>
      </c>
      <c r="BD59" s="221" t="s">
        <v>1064</v>
      </c>
    </row>
    <row r="60" spans="1:56" x14ac:dyDescent="0.3">
      <c r="A60" s="221" t="s">
        <v>430</v>
      </c>
      <c r="B60" s="221" t="s">
        <v>431</v>
      </c>
      <c r="L60" s="221" t="s">
        <v>1019</v>
      </c>
      <c r="M60" s="221" t="s">
        <v>1019</v>
      </c>
      <c r="N60" s="221" t="s">
        <v>1019</v>
      </c>
      <c r="O60" s="221" t="s">
        <v>1019</v>
      </c>
      <c r="T60" s="221" t="s">
        <v>1019</v>
      </c>
      <c r="W60" s="159" t="s">
        <v>1045</v>
      </c>
      <c r="X60" s="221" t="s">
        <v>1045</v>
      </c>
      <c r="Y60" s="221" t="s">
        <v>1049</v>
      </c>
      <c r="Z60" s="221" t="s">
        <v>1047</v>
      </c>
      <c r="AM60" s="221" t="s">
        <v>1066</v>
      </c>
      <c r="AN60" s="221" t="s">
        <v>1066</v>
      </c>
      <c r="AO60" s="221" t="s">
        <v>1066</v>
      </c>
      <c r="AP60" s="221" t="s">
        <v>1066</v>
      </c>
      <c r="AQ60" s="221" t="s">
        <v>1066</v>
      </c>
      <c r="AR60" s="221" t="s">
        <v>1066</v>
      </c>
      <c r="AS60" s="221" t="s">
        <v>1066</v>
      </c>
      <c r="AT60" s="221" t="s">
        <v>1066</v>
      </c>
      <c r="AU60" s="221" t="s">
        <v>1066</v>
      </c>
      <c r="AV60" s="221" t="s">
        <v>1066</v>
      </c>
      <c r="AW60" s="221" t="s">
        <v>1066</v>
      </c>
      <c r="AX60" s="221" t="s">
        <v>1066</v>
      </c>
      <c r="AY60" s="221" t="s">
        <v>1066</v>
      </c>
      <c r="AZ60" s="221" t="s">
        <v>1066</v>
      </c>
      <c r="BA60" s="221" t="s">
        <v>1066</v>
      </c>
      <c r="BB60" s="221" t="s">
        <v>1066</v>
      </c>
      <c r="BC60" s="221" t="s">
        <v>1066</v>
      </c>
      <c r="BD60" s="221" t="s">
        <v>1066</v>
      </c>
    </row>
    <row r="61" spans="1:56" x14ac:dyDescent="0.3">
      <c r="A61" s="221" t="s">
        <v>432</v>
      </c>
      <c r="B61" s="221" t="s">
        <v>433</v>
      </c>
      <c r="L61" s="221" t="s">
        <v>1019</v>
      </c>
      <c r="M61" s="221" t="s">
        <v>1019</v>
      </c>
      <c r="N61" s="221" t="s">
        <v>1019</v>
      </c>
      <c r="O61" s="221" t="s">
        <v>1019</v>
      </c>
      <c r="T61" s="221" t="s">
        <v>1019</v>
      </c>
      <c r="W61" s="159" t="s">
        <v>1047</v>
      </c>
      <c r="X61" s="221" t="s">
        <v>1045</v>
      </c>
      <c r="Y61" s="221" t="s">
        <v>1045</v>
      </c>
      <c r="Z61" s="221" t="s">
        <v>1045</v>
      </c>
      <c r="AM61" s="221" t="s">
        <v>1066</v>
      </c>
      <c r="AN61" s="221" t="s">
        <v>1068</v>
      </c>
      <c r="AO61" s="221" t="s">
        <v>1068</v>
      </c>
      <c r="AP61" s="221" t="s">
        <v>1066</v>
      </c>
      <c r="AQ61" s="221" t="s">
        <v>1066</v>
      </c>
      <c r="AR61" s="221" t="s">
        <v>1066</v>
      </c>
      <c r="AS61" s="221" t="s">
        <v>1068</v>
      </c>
      <c r="AT61" s="221" t="s">
        <v>1068</v>
      </c>
      <c r="AU61" s="221" t="s">
        <v>1066</v>
      </c>
      <c r="AV61" s="221" t="s">
        <v>1068</v>
      </c>
      <c r="AW61" s="221" t="s">
        <v>1068</v>
      </c>
      <c r="AX61" s="221" t="s">
        <v>1070</v>
      </c>
      <c r="AY61" s="221" t="s">
        <v>1068</v>
      </c>
      <c r="AZ61" s="221" t="s">
        <v>1066</v>
      </c>
      <c r="BA61" s="221" t="s">
        <v>1068</v>
      </c>
      <c r="BB61" s="221" t="s">
        <v>1068</v>
      </c>
      <c r="BC61" s="221" t="s">
        <v>1068</v>
      </c>
      <c r="BD61" s="221" t="s">
        <v>1066</v>
      </c>
    </row>
    <row r="62" spans="1:56" x14ac:dyDescent="0.3">
      <c r="A62" s="221" t="s">
        <v>434</v>
      </c>
      <c r="B62" s="221" t="s">
        <v>435</v>
      </c>
      <c r="L62" s="221" t="s">
        <v>1019</v>
      </c>
      <c r="M62" s="221" t="s">
        <v>1019</v>
      </c>
      <c r="N62" s="221" t="s">
        <v>1019</v>
      </c>
      <c r="O62" s="221" t="s">
        <v>1019</v>
      </c>
      <c r="T62" s="221" t="s">
        <v>1019</v>
      </c>
      <c r="W62" s="159" t="s">
        <v>1047</v>
      </c>
      <c r="X62" s="221" t="s">
        <v>1045</v>
      </c>
      <c r="Y62" s="221" t="s">
        <v>1049</v>
      </c>
      <c r="Z62" s="221" t="s">
        <v>1047</v>
      </c>
      <c r="AM62" s="221" t="s">
        <v>1066</v>
      </c>
      <c r="AN62" s="221" t="s">
        <v>1066</v>
      </c>
      <c r="AO62" s="221" t="s">
        <v>1066</v>
      </c>
      <c r="AP62" s="221" t="s">
        <v>1066</v>
      </c>
      <c r="AQ62" s="221" t="s">
        <v>1066</v>
      </c>
      <c r="AR62" s="221" t="s">
        <v>1066</v>
      </c>
      <c r="AS62" s="221" t="s">
        <v>1066</v>
      </c>
      <c r="AT62" s="221" t="s">
        <v>1066</v>
      </c>
      <c r="AU62" s="221" t="s">
        <v>1066</v>
      </c>
      <c r="AV62" s="221" t="s">
        <v>1066</v>
      </c>
      <c r="AW62" s="221" t="s">
        <v>1066</v>
      </c>
      <c r="AX62" s="221" t="s">
        <v>1066</v>
      </c>
      <c r="AY62" s="221" t="s">
        <v>1066</v>
      </c>
      <c r="AZ62" s="221" t="s">
        <v>1066</v>
      </c>
      <c r="BA62" s="221" t="s">
        <v>1066</v>
      </c>
      <c r="BB62" s="221" t="s">
        <v>1066</v>
      </c>
      <c r="BC62" s="221" t="s">
        <v>1066</v>
      </c>
      <c r="BD62" s="221" t="s">
        <v>1066</v>
      </c>
    </row>
    <row r="63" spans="1:56" x14ac:dyDescent="0.3">
      <c r="A63" s="221" t="s">
        <v>436</v>
      </c>
      <c r="B63" s="221" t="s">
        <v>437</v>
      </c>
      <c r="L63" s="221" t="s">
        <v>1019</v>
      </c>
      <c r="M63" s="221" t="s">
        <v>1019</v>
      </c>
      <c r="N63" s="221" t="s">
        <v>1019</v>
      </c>
      <c r="O63" s="221" t="s">
        <v>1019</v>
      </c>
      <c r="T63" s="221" t="s">
        <v>1019</v>
      </c>
      <c r="W63" s="159" t="s">
        <v>1045</v>
      </c>
      <c r="X63" s="221" t="s">
        <v>1047</v>
      </c>
      <c r="Y63" s="221" t="s">
        <v>1047</v>
      </c>
      <c r="Z63" s="221" t="s">
        <v>1047</v>
      </c>
      <c r="AM63" s="221" t="s">
        <v>1064</v>
      </c>
      <c r="AN63" s="221" t="s">
        <v>1064</v>
      </c>
      <c r="AO63" s="221" t="s">
        <v>1064</v>
      </c>
      <c r="AP63" s="221" t="s">
        <v>1066</v>
      </c>
      <c r="AQ63" s="221" t="s">
        <v>1064</v>
      </c>
      <c r="AR63" s="221" t="s">
        <v>1064</v>
      </c>
      <c r="AS63" s="221" t="s">
        <v>1066</v>
      </c>
      <c r="AT63" s="221" t="s">
        <v>1064</v>
      </c>
      <c r="AU63" s="221" t="s">
        <v>1066</v>
      </c>
      <c r="AV63" s="221" t="s">
        <v>1064</v>
      </c>
      <c r="AW63" s="221" t="s">
        <v>1064</v>
      </c>
      <c r="AX63" s="221" t="s">
        <v>1064</v>
      </c>
      <c r="AY63" s="221" t="s">
        <v>1068</v>
      </c>
      <c r="AZ63" s="221" t="s">
        <v>1064</v>
      </c>
      <c r="BA63" s="221" t="s">
        <v>1064</v>
      </c>
      <c r="BB63" s="221" t="s">
        <v>1066</v>
      </c>
      <c r="BC63" s="221" t="s">
        <v>1064</v>
      </c>
      <c r="BD63" s="221" t="s">
        <v>1068</v>
      </c>
    </row>
    <row r="64" spans="1:56" x14ac:dyDescent="0.3">
      <c r="A64" s="221" t="s">
        <v>438</v>
      </c>
      <c r="B64" s="221" t="s">
        <v>439</v>
      </c>
      <c r="L64" s="221" t="s">
        <v>1019</v>
      </c>
      <c r="M64" s="221" t="s">
        <v>1019</v>
      </c>
      <c r="N64" s="221" t="s">
        <v>1019</v>
      </c>
      <c r="O64" s="221" t="s">
        <v>1019</v>
      </c>
      <c r="T64" s="221" t="s">
        <v>1019</v>
      </c>
      <c r="W64" s="159" t="s">
        <v>1047</v>
      </c>
      <c r="X64" s="221" t="s">
        <v>1047</v>
      </c>
      <c r="Y64" s="221" t="s">
        <v>1045</v>
      </c>
      <c r="Z64" s="221" t="s">
        <v>1045</v>
      </c>
      <c r="AM64" s="221" t="s">
        <v>1066</v>
      </c>
      <c r="AN64" s="221" t="s">
        <v>1066</v>
      </c>
      <c r="AO64" s="221" t="s">
        <v>1068</v>
      </c>
      <c r="AP64" s="221" t="s">
        <v>1066</v>
      </c>
      <c r="AQ64" s="221" t="s">
        <v>1066</v>
      </c>
      <c r="AR64" s="221" t="s">
        <v>1068</v>
      </c>
      <c r="AS64" s="221" t="s">
        <v>1066</v>
      </c>
      <c r="AT64" s="221" t="s">
        <v>1068</v>
      </c>
      <c r="AU64" s="221" t="s">
        <v>1066</v>
      </c>
      <c r="AV64" s="221" t="s">
        <v>1066</v>
      </c>
      <c r="AW64" s="221" t="s">
        <v>1066</v>
      </c>
      <c r="AX64" s="221" t="s">
        <v>1068</v>
      </c>
      <c r="AY64" s="221" t="s">
        <v>1068</v>
      </c>
      <c r="AZ64" s="221" t="s">
        <v>1066</v>
      </c>
      <c r="BA64" s="221" t="s">
        <v>1068</v>
      </c>
      <c r="BB64" s="221" t="s">
        <v>1066</v>
      </c>
      <c r="BC64" s="221" t="s">
        <v>1068</v>
      </c>
      <c r="BD64" s="221" t="s">
        <v>1066</v>
      </c>
    </row>
    <row r="65" spans="1:56" x14ac:dyDescent="0.3">
      <c r="A65" s="221" t="s">
        <v>441</v>
      </c>
      <c r="B65" s="221" t="s">
        <v>442</v>
      </c>
      <c r="L65" s="221" t="s">
        <v>1019</v>
      </c>
      <c r="M65" s="221" t="s">
        <v>1019</v>
      </c>
      <c r="N65" s="221" t="s">
        <v>1019</v>
      </c>
      <c r="O65" s="221" t="s">
        <v>1019</v>
      </c>
      <c r="T65" s="221" t="s">
        <v>1019</v>
      </c>
      <c r="W65" s="159" t="s">
        <v>1049</v>
      </c>
      <c r="X65" s="221" t="s">
        <v>1047</v>
      </c>
      <c r="Y65" s="221" t="s">
        <v>1045</v>
      </c>
      <c r="Z65" s="221" t="s">
        <v>1047</v>
      </c>
      <c r="AM65" s="221" t="s">
        <v>1066</v>
      </c>
      <c r="AN65" s="221" t="s">
        <v>1066</v>
      </c>
      <c r="AO65" s="221" t="s">
        <v>1066</v>
      </c>
      <c r="AP65" s="221" t="s">
        <v>1066</v>
      </c>
      <c r="AQ65" s="221" t="s">
        <v>1064</v>
      </c>
      <c r="AR65" s="221" t="s">
        <v>1064</v>
      </c>
      <c r="AS65" s="221" t="s">
        <v>1064</v>
      </c>
      <c r="AT65" s="221" t="s">
        <v>1064</v>
      </c>
      <c r="AU65" s="221" t="s">
        <v>1068</v>
      </c>
      <c r="AV65" s="221" t="s">
        <v>1066</v>
      </c>
      <c r="AW65" s="221" t="s">
        <v>1068</v>
      </c>
      <c r="AX65" s="221" t="s">
        <v>1068</v>
      </c>
      <c r="AY65" s="221" t="s">
        <v>1068</v>
      </c>
      <c r="AZ65" s="221" t="s">
        <v>1066</v>
      </c>
      <c r="BA65" s="221" t="s">
        <v>1066</v>
      </c>
      <c r="BB65" s="221" t="s">
        <v>1066</v>
      </c>
      <c r="BC65" s="221" t="s">
        <v>1066</v>
      </c>
      <c r="BD65" s="221" t="s">
        <v>1068</v>
      </c>
    </row>
    <row r="66" spans="1:56" x14ac:dyDescent="0.3">
      <c r="A66" s="221" t="s">
        <v>445</v>
      </c>
      <c r="B66" s="221" t="s">
        <v>446</v>
      </c>
      <c r="L66" s="221" t="s">
        <v>1019</v>
      </c>
      <c r="M66" s="221" t="s">
        <v>1019</v>
      </c>
      <c r="N66" s="221" t="s">
        <v>1019</v>
      </c>
      <c r="O66" s="221" t="s">
        <v>1019</v>
      </c>
      <c r="T66" s="221" t="s">
        <v>1019</v>
      </c>
      <c r="W66" s="159" t="s">
        <v>1047</v>
      </c>
      <c r="X66" s="221" t="s">
        <v>1045</v>
      </c>
      <c r="Y66" s="221" t="s">
        <v>1045</v>
      </c>
      <c r="Z66" s="221" t="s">
        <v>1045</v>
      </c>
      <c r="AM66" s="221" t="s">
        <v>1068</v>
      </c>
      <c r="AN66" s="221" t="s">
        <v>1066</v>
      </c>
      <c r="AO66" s="221" t="s">
        <v>1066</v>
      </c>
      <c r="AP66" s="221" t="s">
        <v>1066</v>
      </c>
      <c r="AQ66" s="221" t="s">
        <v>1068</v>
      </c>
      <c r="AR66" s="221" t="s">
        <v>1066</v>
      </c>
      <c r="AS66" s="221" t="s">
        <v>1066</v>
      </c>
      <c r="AT66" s="221" t="s">
        <v>1066</v>
      </c>
      <c r="AU66" s="221" t="s">
        <v>1066</v>
      </c>
      <c r="AV66" s="221" t="s">
        <v>1068</v>
      </c>
      <c r="AW66" s="221" t="s">
        <v>1066</v>
      </c>
      <c r="AX66" s="221" t="s">
        <v>1066</v>
      </c>
      <c r="AY66" s="221" t="s">
        <v>1066</v>
      </c>
      <c r="AZ66" s="221" t="s">
        <v>1068</v>
      </c>
      <c r="BA66" s="221" t="s">
        <v>1068</v>
      </c>
      <c r="BB66" s="221" t="s">
        <v>1066</v>
      </c>
      <c r="BC66" s="221" t="s">
        <v>1066</v>
      </c>
      <c r="BD66" s="221" t="s">
        <v>1066</v>
      </c>
    </row>
    <row r="67" spans="1:56" x14ac:dyDescent="0.3">
      <c r="A67" s="221" t="s">
        <v>449</v>
      </c>
      <c r="B67" s="221" t="s">
        <v>450</v>
      </c>
      <c r="L67" s="221" t="s">
        <v>1019</v>
      </c>
      <c r="M67" s="221" t="s">
        <v>1019</v>
      </c>
      <c r="N67" s="221" t="s">
        <v>1019</v>
      </c>
      <c r="O67" s="221" t="s">
        <v>1019</v>
      </c>
      <c r="T67" s="221" t="s">
        <v>1019</v>
      </c>
      <c r="W67" s="159" t="s">
        <v>1047</v>
      </c>
      <c r="X67" s="221" t="s">
        <v>1045</v>
      </c>
      <c r="Y67" s="221" t="s">
        <v>1047</v>
      </c>
      <c r="Z67" s="221" t="s">
        <v>1047</v>
      </c>
      <c r="AM67" s="221" t="s">
        <v>1064</v>
      </c>
      <c r="AN67" s="221" t="s">
        <v>1064</v>
      </c>
      <c r="AO67" s="221" t="s">
        <v>1064</v>
      </c>
      <c r="AP67" s="221" t="s">
        <v>1064</v>
      </c>
      <c r="AQ67" s="221" t="s">
        <v>1064</v>
      </c>
      <c r="AR67" s="221" t="s">
        <v>1064</v>
      </c>
      <c r="AS67" s="221" t="s">
        <v>1064</v>
      </c>
      <c r="AT67" s="221" t="s">
        <v>1064</v>
      </c>
      <c r="AU67" s="221" t="s">
        <v>1066</v>
      </c>
      <c r="AV67" s="221" t="s">
        <v>1066</v>
      </c>
      <c r="AW67" s="221" t="s">
        <v>1066</v>
      </c>
      <c r="AX67" s="221" t="s">
        <v>1066</v>
      </c>
      <c r="AY67" s="221" t="s">
        <v>1066</v>
      </c>
      <c r="AZ67" s="221" t="s">
        <v>1066</v>
      </c>
      <c r="BA67" s="221" t="s">
        <v>1066</v>
      </c>
      <c r="BB67" s="221" t="s">
        <v>1066</v>
      </c>
      <c r="BC67" s="221" t="s">
        <v>1066</v>
      </c>
      <c r="BD67" s="221" t="s">
        <v>1068</v>
      </c>
    </row>
    <row r="68" spans="1:56" x14ac:dyDescent="0.3">
      <c r="A68" s="221" t="s">
        <v>451</v>
      </c>
      <c r="B68" s="221" t="s">
        <v>452</v>
      </c>
      <c r="L68" s="221" t="s">
        <v>1019</v>
      </c>
      <c r="M68" s="221" t="s">
        <v>1019</v>
      </c>
      <c r="N68" s="221" t="s">
        <v>1019</v>
      </c>
      <c r="O68" s="221" t="s">
        <v>1019</v>
      </c>
      <c r="T68" s="221" t="s">
        <v>1019</v>
      </c>
      <c r="W68" s="159" t="s">
        <v>1045</v>
      </c>
      <c r="X68" s="221" t="s">
        <v>1045</v>
      </c>
      <c r="Y68" s="221" t="s">
        <v>1045</v>
      </c>
      <c r="Z68" s="221" t="s">
        <v>1047</v>
      </c>
      <c r="AM68" s="221" t="s">
        <v>1064</v>
      </c>
      <c r="AN68" s="221" t="s">
        <v>1066</v>
      </c>
      <c r="AO68" s="221" t="s">
        <v>1068</v>
      </c>
      <c r="AP68" s="221" t="s">
        <v>1066</v>
      </c>
      <c r="AQ68" s="221" t="s">
        <v>1064</v>
      </c>
      <c r="AR68" s="221" t="s">
        <v>1064</v>
      </c>
      <c r="AS68" s="221" t="s">
        <v>1064</v>
      </c>
      <c r="AT68" s="221" t="s">
        <v>1066</v>
      </c>
      <c r="AU68" s="221" t="s">
        <v>1068</v>
      </c>
      <c r="AV68" s="221" t="s">
        <v>1064</v>
      </c>
      <c r="AW68" s="221" t="s">
        <v>1066</v>
      </c>
      <c r="AX68" s="221" t="s">
        <v>1068</v>
      </c>
      <c r="AY68" s="221" t="s">
        <v>1066</v>
      </c>
      <c r="AZ68" s="221" t="s">
        <v>1064</v>
      </c>
      <c r="BA68" s="221" t="s">
        <v>1066</v>
      </c>
      <c r="BB68" s="221" t="s">
        <v>1064</v>
      </c>
      <c r="BC68" s="221" t="s">
        <v>1066</v>
      </c>
      <c r="BD68" s="221" t="s">
        <v>1068</v>
      </c>
    </row>
    <row r="69" spans="1:56" x14ac:dyDescent="0.3">
      <c r="A69" s="221" t="s">
        <v>453</v>
      </c>
      <c r="B69" s="221" t="s">
        <v>454</v>
      </c>
      <c r="L69" s="221" t="s">
        <v>1019</v>
      </c>
      <c r="M69" s="221" t="s">
        <v>1019</v>
      </c>
      <c r="N69" s="221" t="s">
        <v>1019</v>
      </c>
      <c r="O69" s="221" t="s">
        <v>1019</v>
      </c>
      <c r="T69" s="221" t="s">
        <v>1019</v>
      </c>
      <c r="W69" s="159" t="s">
        <v>1047</v>
      </c>
      <c r="X69" s="221" t="s">
        <v>1045</v>
      </c>
      <c r="Y69" s="221" t="s">
        <v>1047</v>
      </c>
      <c r="Z69" s="221" t="s">
        <v>1045</v>
      </c>
      <c r="AM69" s="221" t="s">
        <v>1066</v>
      </c>
      <c r="AN69" s="221" t="s">
        <v>1066</v>
      </c>
      <c r="AO69" s="221" t="s">
        <v>1066</v>
      </c>
      <c r="AP69" s="221" t="s">
        <v>1066</v>
      </c>
      <c r="AQ69" s="221" t="s">
        <v>1068</v>
      </c>
      <c r="AR69" s="221" t="s">
        <v>1066</v>
      </c>
      <c r="AS69" s="221" t="s">
        <v>1066</v>
      </c>
      <c r="AT69" s="221" t="s">
        <v>1066</v>
      </c>
      <c r="AU69" s="221" t="s">
        <v>1066</v>
      </c>
      <c r="AV69" s="221" t="s">
        <v>1066</v>
      </c>
      <c r="AW69" s="221" t="s">
        <v>1066</v>
      </c>
      <c r="AX69" s="221" t="s">
        <v>1068</v>
      </c>
      <c r="AY69" s="221" t="s">
        <v>1066</v>
      </c>
      <c r="AZ69" s="221" t="s">
        <v>1068</v>
      </c>
      <c r="BA69" s="221" t="s">
        <v>1066</v>
      </c>
      <c r="BB69" s="221" t="s">
        <v>1066</v>
      </c>
      <c r="BC69" s="221" t="s">
        <v>1066</v>
      </c>
      <c r="BD69" s="221" t="s">
        <v>1066</v>
      </c>
    </row>
    <row r="70" spans="1:56" x14ac:dyDescent="0.3">
      <c r="A70" s="221" t="s">
        <v>457</v>
      </c>
      <c r="B70" s="221" t="s">
        <v>458</v>
      </c>
      <c r="L70" s="221" t="s">
        <v>1019</v>
      </c>
      <c r="M70" s="221" t="s">
        <v>1019</v>
      </c>
      <c r="N70" s="221" t="s">
        <v>1019</v>
      </c>
      <c r="O70" s="221" t="s">
        <v>1019</v>
      </c>
      <c r="T70" s="221" t="s">
        <v>1019</v>
      </c>
      <c r="W70" s="159" t="s">
        <v>1049</v>
      </c>
      <c r="X70" s="221" t="s">
        <v>1045</v>
      </c>
      <c r="Y70" s="221" t="s">
        <v>1049</v>
      </c>
      <c r="Z70" s="221" t="s">
        <v>1047</v>
      </c>
      <c r="AM70" s="221" t="s">
        <v>1066</v>
      </c>
      <c r="AN70" s="221" t="s">
        <v>1066</v>
      </c>
      <c r="AO70" s="221" t="s">
        <v>1066</v>
      </c>
      <c r="AP70" s="221" t="s">
        <v>1066</v>
      </c>
      <c r="AQ70" s="221" t="s">
        <v>1066</v>
      </c>
      <c r="AR70" s="221" t="s">
        <v>1066</v>
      </c>
      <c r="AS70" s="221" t="s">
        <v>1066</v>
      </c>
      <c r="AT70" s="221" t="s">
        <v>1064</v>
      </c>
      <c r="AU70" s="221" t="s">
        <v>1064</v>
      </c>
      <c r="AV70" s="221" t="s">
        <v>1066</v>
      </c>
      <c r="AW70" s="221" t="s">
        <v>1066</v>
      </c>
      <c r="AX70" s="221" t="s">
        <v>1066</v>
      </c>
      <c r="AY70" s="221" t="s">
        <v>1066</v>
      </c>
      <c r="AZ70" s="221" t="s">
        <v>1066</v>
      </c>
      <c r="BA70" s="221" t="s">
        <v>1066</v>
      </c>
      <c r="BB70" s="221" t="s">
        <v>1066</v>
      </c>
      <c r="BC70" s="221" t="s">
        <v>1066</v>
      </c>
      <c r="BD70" s="221" t="s">
        <v>1066</v>
      </c>
    </row>
    <row r="71" spans="1:56" x14ac:dyDescent="0.3">
      <c r="A71" s="221" t="s">
        <v>459</v>
      </c>
      <c r="B71" s="221" t="s">
        <v>460</v>
      </c>
      <c r="L71" s="221" t="s">
        <v>1019</v>
      </c>
      <c r="M71" s="221" t="s">
        <v>1019</v>
      </c>
      <c r="N71" s="221" t="s">
        <v>1019</v>
      </c>
      <c r="O71" s="221" t="s">
        <v>1019</v>
      </c>
      <c r="T71" s="221" t="s">
        <v>1019</v>
      </c>
      <c r="W71" s="159" t="s">
        <v>1045</v>
      </c>
      <c r="X71" s="221" t="s">
        <v>1045</v>
      </c>
      <c r="Y71" s="221" t="s">
        <v>1049</v>
      </c>
      <c r="Z71" s="221" t="s">
        <v>1045</v>
      </c>
      <c r="AM71" s="221" t="s">
        <v>1066</v>
      </c>
      <c r="AN71" s="221" t="s">
        <v>1066</v>
      </c>
      <c r="AO71" s="221" t="s">
        <v>1066</v>
      </c>
      <c r="AP71" s="221" t="s">
        <v>1066</v>
      </c>
      <c r="AQ71" s="221" t="s">
        <v>1066</v>
      </c>
      <c r="AR71" s="221" t="s">
        <v>1066</v>
      </c>
      <c r="AS71" s="221" t="s">
        <v>1066</v>
      </c>
      <c r="AT71" s="221" t="s">
        <v>1066</v>
      </c>
      <c r="AU71" s="221" t="s">
        <v>1062</v>
      </c>
      <c r="AV71" s="221" t="s">
        <v>1066</v>
      </c>
      <c r="AW71" s="221" t="s">
        <v>1066</v>
      </c>
      <c r="AX71" s="221" t="s">
        <v>1066</v>
      </c>
      <c r="AY71" s="221" t="s">
        <v>1066</v>
      </c>
      <c r="AZ71" s="221" t="s">
        <v>1066</v>
      </c>
      <c r="BA71" s="221" t="s">
        <v>1066</v>
      </c>
      <c r="BB71" s="221" t="s">
        <v>1066</v>
      </c>
      <c r="BC71" s="221" t="s">
        <v>1066</v>
      </c>
      <c r="BD71" s="221" t="s">
        <v>1062</v>
      </c>
    </row>
    <row r="72" spans="1:56" x14ac:dyDescent="0.3">
      <c r="A72" s="221" t="s">
        <v>463</v>
      </c>
      <c r="B72" s="221" t="s">
        <v>464</v>
      </c>
      <c r="L72" s="221" t="s">
        <v>1019</v>
      </c>
      <c r="M72" s="221" t="s">
        <v>1019</v>
      </c>
      <c r="N72" s="221" t="s">
        <v>1019</v>
      </c>
      <c r="O72" s="221" t="s">
        <v>1019</v>
      </c>
      <c r="T72" s="221" t="s">
        <v>1019</v>
      </c>
      <c r="W72" s="159" t="s">
        <v>1045</v>
      </c>
      <c r="X72" s="221" t="s">
        <v>1045</v>
      </c>
      <c r="Y72" s="221" t="s">
        <v>1049</v>
      </c>
      <c r="Z72" s="221" t="s">
        <v>1045</v>
      </c>
      <c r="AM72" s="221" t="s">
        <v>1068</v>
      </c>
      <c r="AN72" s="221" t="s">
        <v>1066</v>
      </c>
      <c r="AO72" s="221" t="s">
        <v>1066</v>
      </c>
      <c r="AP72" s="221" t="s">
        <v>1068</v>
      </c>
      <c r="AQ72" s="221" t="s">
        <v>1066</v>
      </c>
      <c r="AR72" s="221" t="s">
        <v>1066</v>
      </c>
      <c r="AS72" s="221" t="s">
        <v>1066</v>
      </c>
      <c r="AT72" s="221" t="s">
        <v>1066</v>
      </c>
      <c r="AU72" s="221" t="s">
        <v>1068</v>
      </c>
      <c r="AV72" s="221" t="s">
        <v>1068</v>
      </c>
      <c r="AW72" s="221" t="s">
        <v>1066</v>
      </c>
      <c r="AX72" s="221" t="s">
        <v>1066</v>
      </c>
      <c r="AY72" s="221" t="s">
        <v>1068</v>
      </c>
      <c r="AZ72" s="221" t="s">
        <v>1066</v>
      </c>
      <c r="BA72" s="221" t="s">
        <v>1066</v>
      </c>
      <c r="BB72" s="221" t="s">
        <v>1066</v>
      </c>
      <c r="BC72" s="221" t="s">
        <v>1066</v>
      </c>
      <c r="BD72" s="221" t="s">
        <v>1068</v>
      </c>
    </row>
    <row r="73" spans="1:56" x14ac:dyDescent="0.3">
      <c r="A73" s="221" t="s">
        <v>465</v>
      </c>
      <c r="B73" s="221" t="s">
        <v>466</v>
      </c>
      <c r="L73" s="221" t="s">
        <v>1019</v>
      </c>
      <c r="M73" s="221" t="s">
        <v>1019</v>
      </c>
      <c r="N73" s="221" t="s">
        <v>1019</v>
      </c>
      <c r="O73" s="221" t="s">
        <v>1019</v>
      </c>
      <c r="T73" s="221" t="s">
        <v>1019</v>
      </c>
      <c r="W73" s="159" t="s">
        <v>1047</v>
      </c>
      <c r="X73" s="221" t="s">
        <v>1047</v>
      </c>
      <c r="Y73" s="221" t="s">
        <v>1047</v>
      </c>
      <c r="Z73" s="221" t="s">
        <v>1047</v>
      </c>
      <c r="AM73" s="221" t="s">
        <v>1066</v>
      </c>
      <c r="AN73" s="221" t="s">
        <v>1066</v>
      </c>
      <c r="AO73" s="221" t="s">
        <v>1066</v>
      </c>
      <c r="AP73" s="221" t="s">
        <v>1066</v>
      </c>
      <c r="AQ73" s="221" t="s">
        <v>1064</v>
      </c>
      <c r="AR73" s="221" t="s">
        <v>1066</v>
      </c>
      <c r="AS73" s="221" t="s">
        <v>1068</v>
      </c>
      <c r="AT73" s="221" t="s">
        <v>1064</v>
      </c>
      <c r="AU73" s="221" t="s">
        <v>1066</v>
      </c>
      <c r="AV73" s="221" t="s">
        <v>1068</v>
      </c>
      <c r="AW73" s="221" t="s">
        <v>1068</v>
      </c>
      <c r="AX73" s="221" t="s">
        <v>1068</v>
      </c>
      <c r="AY73" s="221" t="s">
        <v>1066</v>
      </c>
      <c r="AZ73" s="221" t="s">
        <v>1066</v>
      </c>
      <c r="BA73" s="221" t="s">
        <v>1066</v>
      </c>
      <c r="BB73" s="221" t="s">
        <v>1068</v>
      </c>
      <c r="BC73" s="221" t="s">
        <v>1064</v>
      </c>
      <c r="BD73" s="221" t="s">
        <v>1068</v>
      </c>
    </row>
    <row r="74" spans="1:56" x14ac:dyDescent="0.3">
      <c r="A74" s="221" t="s">
        <v>467</v>
      </c>
      <c r="B74" s="221" t="s">
        <v>468</v>
      </c>
      <c r="L74" s="221" t="s">
        <v>1019</v>
      </c>
      <c r="M74" s="221" t="s">
        <v>1019</v>
      </c>
      <c r="N74" s="221" t="s">
        <v>1019</v>
      </c>
      <c r="O74" s="221" t="s">
        <v>1019</v>
      </c>
      <c r="T74" s="221" t="s">
        <v>1019</v>
      </c>
      <c r="W74" s="159" t="s">
        <v>1047</v>
      </c>
      <c r="X74" s="221" t="s">
        <v>1045</v>
      </c>
      <c r="Y74" s="221" t="s">
        <v>1045</v>
      </c>
      <c r="Z74" s="221" t="s">
        <v>1047</v>
      </c>
      <c r="AM74" s="221" t="s">
        <v>1068</v>
      </c>
      <c r="AN74" s="221" t="s">
        <v>1068</v>
      </c>
      <c r="AO74" s="221" t="s">
        <v>1068</v>
      </c>
      <c r="AP74" s="221" t="s">
        <v>1066</v>
      </c>
      <c r="AQ74" s="221" t="s">
        <v>1064</v>
      </c>
      <c r="AR74" s="221" t="s">
        <v>1066</v>
      </c>
      <c r="AS74" s="221" t="s">
        <v>1066</v>
      </c>
      <c r="AT74" s="221" t="s">
        <v>1066</v>
      </c>
      <c r="AU74" s="221" t="s">
        <v>1064</v>
      </c>
      <c r="AV74" s="221" t="s">
        <v>1068</v>
      </c>
      <c r="AW74" s="221" t="s">
        <v>1068</v>
      </c>
      <c r="AX74" s="221" t="s">
        <v>1068</v>
      </c>
      <c r="AY74" s="221" t="s">
        <v>1066</v>
      </c>
      <c r="AZ74" s="221" t="s">
        <v>1066</v>
      </c>
      <c r="BA74" s="221" t="s">
        <v>1066</v>
      </c>
      <c r="BB74" s="221" t="s">
        <v>1066</v>
      </c>
      <c r="BC74" s="221" t="s">
        <v>1066</v>
      </c>
      <c r="BD74" s="221" t="s">
        <v>1064</v>
      </c>
    </row>
    <row r="75" spans="1:56" x14ac:dyDescent="0.3">
      <c r="A75" s="221" t="s">
        <v>471</v>
      </c>
      <c r="B75" s="221" t="s">
        <v>472</v>
      </c>
      <c r="L75" s="221" t="s">
        <v>1019</v>
      </c>
      <c r="M75" s="221" t="s">
        <v>1019</v>
      </c>
      <c r="N75" s="221" t="s">
        <v>1019</v>
      </c>
      <c r="O75" s="221" t="s">
        <v>1019</v>
      </c>
      <c r="T75" s="221" t="s">
        <v>1019</v>
      </c>
      <c r="W75" s="159" t="s">
        <v>1045</v>
      </c>
      <c r="X75" s="221" t="s">
        <v>1045</v>
      </c>
      <c r="Y75" s="221" t="s">
        <v>1045</v>
      </c>
      <c r="Z75" s="221" t="s">
        <v>1045</v>
      </c>
      <c r="AM75" s="221" t="s">
        <v>1066</v>
      </c>
      <c r="AN75" s="221" t="s">
        <v>1068</v>
      </c>
      <c r="AO75" s="221" t="s">
        <v>1068</v>
      </c>
      <c r="AP75" s="221" t="s">
        <v>1066</v>
      </c>
      <c r="AQ75" s="221" t="s">
        <v>1066</v>
      </c>
      <c r="AR75" s="221" t="s">
        <v>1066</v>
      </c>
      <c r="AS75" s="221" t="s">
        <v>1068</v>
      </c>
      <c r="AT75" s="221" t="s">
        <v>1066</v>
      </c>
      <c r="AU75" s="221" t="s">
        <v>1066</v>
      </c>
      <c r="AV75" s="221" t="s">
        <v>1068</v>
      </c>
      <c r="AW75" s="221" t="s">
        <v>1068</v>
      </c>
      <c r="AX75" s="221" t="s">
        <v>1068</v>
      </c>
      <c r="AY75" s="221" t="s">
        <v>1068</v>
      </c>
      <c r="AZ75" s="221" t="s">
        <v>1068</v>
      </c>
      <c r="BA75" s="221" t="s">
        <v>1068</v>
      </c>
      <c r="BB75" s="221" t="s">
        <v>1068</v>
      </c>
      <c r="BC75" s="221" t="s">
        <v>1068</v>
      </c>
      <c r="BD75" s="221" t="s">
        <v>1066</v>
      </c>
    </row>
    <row r="76" spans="1:56" x14ac:dyDescent="0.3">
      <c r="A76" s="221" t="s">
        <v>473</v>
      </c>
      <c r="B76" s="221" t="s">
        <v>474</v>
      </c>
      <c r="L76" s="221" t="s">
        <v>1019</v>
      </c>
      <c r="M76" s="221" t="s">
        <v>1019</v>
      </c>
      <c r="N76" s="221" t="s">
        <v>1019</v>
      </c>
      <c r="O76" s="221" t="s">
        <v>1019</v>
      </c>
      <c r="T76" s="221" t="s">
        <v>1019</v>
      </c>
      <c r="W76" s="159" t="s">
        <v>1045</v>
      </c>
      <c r="X76" s="221" t="s">
        <v>1045</v>
      </c>
      <c r="Y76" s="221" t="s">
        <v>1045</v>
      </c>
      <c r="Z76" s="221" t="s">
        <v>1045</v>
      </c>
      <c r="AM76" s="221" t="s">
        <v>1066</v>
      </c>
      <c r="AN76" s="221" t="s">
        <v>1066</v>
      </c>
      <c r="AO76" s="221" t="s">
        <v>1066</v>
      </c>
      <c r="AP76" s="221" t="s">
        <v>1068</v>
      </c>
      <c r="AQ76" s="221" t="s">
        <v>1066</v>
      </c>
      <c r="AR76" s="221" t="s">
        <v>1066</v>
      </c>
      <c r="AS76" s="221" t="s">
        <v>1066</v>
      </c>
      <c r="AT76" s="221" t="s">
        <v>1066</v>
      </c>
      <c r="AU76" s="221" t="s">
        <v>1066</v>
      </c>
      <c r="AV76" s="221" t="s">
        <v>1066</v>
      </c>
      <c r="AW76" s="221" t="s">
        <v>1066</v>
      </c>
      <c r="AX76" s="221" t="s">
        <v>1066</v>
      </c>
      <c r="AY76" s="221" t="s">
        <v>1068</v>
      </c>
      <c r="AZ76" s="221" t="s">
        <v>1066</v>
      </c>
      <c r="BA76" s="221" t="s">
        <v>1066</v>
      </c>
      <c r="BB76" s="221" t="s">
        <v>1066</v>
      </c>
      <c r="BC76" s="221" t="s">
        <v>1066</v>
      </c>
      <c r="BD76" s="221" t="s">
        <v>1066</v>
      </c>
    </row>
    <row r="77" spans="1:56" x14ac:dyDescent="0.3">
      <c r="A77" s="221" t="s">
        <v>477</v>
      </c>
      <c r="B77" s="221" t="s">
        <v>478</v>
      </c>
      <c r="L77" s="221" t="s">
        <v>1019</v>
      </c>
      <c r="M77" s="221" t="s">
        <v>1019</v>
      </c>
      <c r="N77" s="221" t="s">
        <v>1019</v>
      </c>
      <c r="O77" s="221" t="s">
        <v>1019</v>
      </c>
      <c r="T77" s="221" t="s">
        <v>1019</v>
      </c>
      <c r="W77" s="159" t="s">
        <v>1045</v>
      </c>
      <c r="X77" s="221" t="s">
        <v>1045</v>
      </c>
      <c r="Y77" s="221" t="s">
        <v>1047</v>
      </c>
      <c r="Z77" s="221" t="s">
        <v>1047</v>
      </c>
      <c r="AM77" s="221" t="s">
        <v>1066</v>
      </c>
      <c r="AN77" s="221" t="s">
        <v>1066</v>
      </c>
      <c r="AO77" s="221" t="s">
        <v>1068</v>
      </c>
      <c r="AP77" s="221" t="s">
        <v>1066</v>
      </c>
      <c r="AQ77" s="221" t="s">
        <v>1062</v>
      </c>
      <c r="AR77" s="221" t="s">
        <v>1068</v>
      </c>
      <c r="AS77" s="221" t="s">
        <v>1068</v>
      </c>
      <c r="AT77" s="221" t="s">
        <v>1066</v>
      </c>
      <c r="AU77" s="221" t="s">
        <v>1066</v>
      </c>
      <c r="AV77" s="221" t="s">
        <v>1068</v>
      </c>
      <c r="AW77" s="221" t="s">
        <v>1068</v>
      </c>
      <c r="AX77" s="221" t="s">
        <v>1068</v>
      </c>
      <c r="AY77" s="221" t="s">
        <v>1066</v>
      </c>
      <c r="AZ77" s="221" t="s">
        <v>1062</v>
      </c>
      <c r="BA77" s="221" t="s">
        <v>1068</v>
      </c>
      <c r="BB77" s="221" t="s">
        <v>1068</v>
      </c>
      <c r="BC77" s="221" t="s">
        <v>1066</v>
      </c>
      <c r="BD77" s="221" t="s">
        <v>1066</v>
      </c>
    </row>
    <row r="78" spans="1:56" x14ac:dyDescent="0.3">
      <c r="A78" s="221" t="s">
        <v>481</v>
      </c>
      <c r="B78" s="221" t="s">
        <v>482</v>
      </c>
      <c r="L78" s="221" t="s">
        <v>1019</v>
      </c>
      <c r="M78" s="221" t="s">
        <v>1019</v>
      </c>
      <c r="N78" s="221" t="s">
        <v>1019</v>
      </c>
      <c r="O78" s="221" t="s">
        <v>1019</v>
      </c>
      <c r="T78" s="221" t="s">
        <v>1019</v>
      </c>
      <c r="W78" s="159" t="s">
        <v>1045</v>
      </c>
      <c r="X78" s="221" t="s">
        <v>1045</v>
      </c>
      <c r="Y78" s="221" t="s">
        <v>1047</v>
      </c>
      <c r="Z78" s="221" t="s">
        <v>1045</v>
      </c>
      <c r="AM78" s="221" t="s">
        <v>1066</v>
      </c>
      <c r="AN78" s="221" t="s">
        <v>1066</v>
      </c>
      <c r="AO78" s="221" t="s">
        <v>1066</v>
      </c>
      <c r="AP78" s="221" t="s">
        <v>1066</v>
      </c>
      <c r="AQ78" s="221" t="s">
        <v>1066</v>
      </c>
      <c r="AR78" s="221" t="s">
        <v>1066</v>
      </c>
      <c r="AS78" s="221" t="s">
        <v>1066</v>
      </c>
      <c r="AT78" s="221" t="s">
        <v>1066</v>
      </c>
      <c r="AU78" s="221" t="s">
        <v>1064</v>
      </c>
      <c r="AV78" s="221" t="s">
        <v>1066</v>
      </c>
      <c r="AW78" s="221" t="s">
        <v>1066</v>
      </c>
      <c r="AX78" s="221" t="s">
        <v>1066</v>
      </c>
      <c r="AY78" s="221" t="s">
        <v>1066</v>
      </c>
      <c r="AZ78" s="221" t="s">
        <v>1066</v>
      </c>
      <c r="BA78" s="221" t="s">
        <v>1066</v>
      </c>
      <c r="BB78" s="221" t="s">
        <v>1068</v>
      </c>
      <c r="BC78" s="221" t="s">
        <v>1066</v>
      </c>
      <c r="BD78" s="221" t="s">
        <v>1062</v>
      </c>
    </row>
    <row r="79" spans="1:56" x14ac:dyDescent="0.3">
      <c r="A79" s="221" t="s">
        <v>485</v>
      </c>
      <c r="B79" s="221" t="s">
        <v>486</v>
      </c>
      <c r="L79" s="221" t="s">
        <v>1019</v>
      </c>
      <c r="M79" s="221" t="s">
        <v>1019</v>
      </c>
      <c r="N79" s="221" t="s">
        <v>1019</v>
      </c>
      <c r="O79" s="221" t="s">
        <v>1019</v>
      </c>
      <c r="T79" s="221" t="s">
        <v>1019</v>
      </c>
      <c r="W79" s="159" t="s">
        <v>1045</v>
      </c>
      <c r="X79" s="221" t="s">
        <v>1045</v>
      </c>
      <c r="Y79" s="221" t="s">
        <v>1045</v>
      </c>
      <c r="Z79" s="221" t="s">
        <v>1045</v>
      </c>
      <c r="AM79" s="221" t="s">
        <v>1066</v>
      </c>
      <c r="AN79" s="221" t="s">
        <v>1064</v>
      </c>
      <c r="AO79" s="221" t="s">
        <v>1066</v>
      </c>
      <c r="AP79" s="221" t="s">
        <v>1066</v>
      </c>
      <c r="AQ79" s="221" t="s">
        <v>1064</v>
      </c>
      <c r="AR79" s="221" t="s">
        <v>1064</v>
      </c>
      <c r="AS79" s="221" t="s">
        <v>1066</v>
      </c>
      <c r="AT79" s="221" t="s">
        <v>1066</v>
      </c>
      <c r="AU79" s="221" t="s">
        <v>1064</v>
      </c>
      <c r="AV79" s="221" t="s">
        <v>1066</v>
      </c>
      <c r="AW79" s="221" t="s">
        <v>1066</v>
      </c>
      <c r="AX79" s="221" t="s">
        <v>1066</v>
      </c>
      <c r="AY79" s="221" t="s">
        <v>1066</v>
      </c>
      <c r="AZ79" s="221" t="s">
        <v>1064</v>
      </c>
      <c r="BA79" s="221" t="s">
        <v>1066</v>
      </c>
      <c r="BB79" s="221" t="s">
        <v>1068</v>
      </c>
      <c r="BC79" s="221" t="s">
        <v>1066</v>
      </c>
      <c r="BD79" s="221" t="s">
        <v>1066</v>
      </c>
    </row>
    <row r="80" spans="1:56" x14ac:dyDescent="0.3">
      <c r="A80" s="221" t="s">
        <v>487</v>
      </c>
      <c r="B80" s="221" t="s">
        <v>488</v>
      </c>
      <c r="L80" s="221" t="s">
        <v>1019</v>
      </c>
      <c r="M80" s="221" t="s">
        <v>1019</v>
      </c>
      <c r="N80" s="221" t="s">
        <v>1019</v>
      </c>
      <c r="O80" s="221" t="s">
        <v>1019</v>
      </c>
      <c r="T80" s="221" t="s">
        <v>1019</v>
      </c>
      <c r="W80" s="159" t="s">
        <v>1045</v>
      </c>
      <c r="X80" s="221" t="s">
        <v>1045</v>
      </c>
      <c r="Y80" s="221" t="s">
        <v>1045</v>
      </c>
      <c r="Z80" s="221" t="s">
        <v>1045</v>
      </c>
      <c r="AM80" s="221" t="s">
        <v>1066</v>
      </c>
      <c r="AN80" s="221" t="s">
        <v>1066</v>
      </c>
      <c r="AO80" s="221" t="s">
        <v>1066</v>
      </c>
      <c r="AP80" s="221" t="s">
        <v>1066</v>
      </c>
      <c r="AQ80" s="221" t="s">
        <v>1066</v>
      </c>
      <c r="AR80" s="221" t="s">
        <v>1066</v>
      </c>
      <c r="AS80" s="221" t="s">
        <v>1066</v>
      </c>
      <c r="AT80" s="221" t="s">
        <v>1066</v>
      </c>
      <c r="AU80" s="221" t="s">
        <v>1066</v>
      </c>
      <c r="AV80" s="221" t="s">
        <v>1066</v>
      </c>
      <c r="AW80" s="221" t="s">
        <v>1066</v>
      </c>
      <c r="AX80" s="221" t="s">
        <v>1066</v>
      </c>
      <c r="AY80" s="221" t="s">
        <v>1066</v>
      </c>
      <c r="AZ80" s="221" t="s">
        <v>1066</v>
      </c>
      <c r="BA80" s="221" t="s">
        <v>1066</v>
      </c>
      <c r="BB80" s="221" t="s">
        <v>1066</v>
      </c>
      <c r="BC80" s="221" t="s">
        <v>1066</v>
      </c>
      <c r="BD80" s="221" t="s">
        <v>1066</v>
      </c>
    </row>
    <row r="81" spans="1:56" x14ac:dyDescent="0.3">
      <c r="A81" s="221" t="s">
        <v>491</v>
      </c>
      <c r="B81" s="221" t="s">
        <v>492</v>
      </c>
      <c r="L81" s="221" t="s">
        <v>1019</v>
      </c>
      <c r="M81" s="221" t="s">
        <v>1019</v>
      </c>
      <c r="N81" s="221" t="s">
        <v>1019</v>
      </c>
      <c r="O81" s="221" t="s">
        <v>1019</v>
      </c>
      <c r="T81" s="221" t="s">
        <v>1019</v>
      </c>
      <c r="W81" s="159" t="s">
        <v>1047</v>
      </c>
      <c r="X81" s="221" t="s">
        <v>1045</v>
      </c>
      <c r="Y81" s="221" t="s">
        <v>1049</v>
      </c>
      <c r="Z81" s="221" t="s">
        <v>1045</v>
      </c>
      <c r="AM81" s="221" t="s">
        <v>1066</v>
      </c>
      <c r="AN81" s="221" t="s">
        <v>1066</v>
      </c>
      <c r="AO81" s="221" t="s">
        <v>1066</v>
      </c>
      <c r="AP81" s="221" t="s">
        <v>1066</v>
      </c>
      <c r="AQ81" s="221" t="s">
        <v>1064</v>
      </c>
      <c r="AR81" s="221" t="s">
        <v>1064</v>
      </c>
      <c r="AS81" s="221" t="s">
        <v>1066</v>
      </c>
      <c r="AT81" s="221" t="s">
        <v>1064</v>
      </c>
      <c r="AU81" s="221" t="s">
        <v>1064</v>
      </c>
      <c r="AV81" s="221" t="s">
        <v>1066</v>
      </c>
      <c r="AW81" s="221" t="s">
        <v>1066</v>
      </c>
      <c r="AX81" s="221" t="s">
        <v>1068</v>
      </c>
      <c r="AY81" s="221" t="s">
        <v>1066</v>
      </c>
      <c r="AZ81" s="221" t="s">
        <v>1066</v>
      </c>
      <c r="BA81" s="221" t="s">
        <v>1066</v>
      </c>
      <c r="BB81" s="221" t="s">
        <v>1068</v>
      </c>
      <c r="BC81" s="221" t="s">
        <v>1066</v>
      </c>
      <c r="BD81" s="221" t="s">
        <v>1064</v>
      </c>
    </row>
    <row r="82" spans="1:56" x14ac:dyDescent="0.3">
      <c r="A82" s="221" t="s">
        <v>495</v>
      </c>
      <c r="B82" s="221" t="s">
        <v>496</v>
      </c>
      <c r="L82" s="221" t="s">
        <v>1019</v>
      </c>
      <c r="M82" s="221" t="s">
        <v>1019</v>
      </c>
      <c r="N82" s="221" t="s">
        <v>1019</v>
      </c>
      <c r="O82" s="221" t="s">
        <v>1019</v>
      </c>
      <c r="T82" s="221" t="s">
        <v>1019</v>
      </c>
      <c r="W82" s="159" t="s">
        <v>1047</v>
      </c>
      <c r="X82" s="221" t="s">
        <v>1045</v>
      </c>
      <c r="Y82" s="221" t="s">
        <v>1045</v>
      </c>
      <c r="Z82" s="221" t="s">
        <v>1047</v>
      </c>
      <c r="AM82" s="221" t="s">
        <v>1064</v>
      </c>
      <c r="AN82" s="221" t="s">
        <v>1066</v>
      </c>
      <c r="AO82" s="221" t="s">
        <v>1064</v>
      </c>
      <c r="AP82" s="221" t="s">
        <v>1066</v>
      </c>
      <c r="AQ82" s="221" t="s">
        <v>1064</v>
      </c>
      <c r="AR82" s="221" t="s">
        <v>1066</v>
      </c>
      <c r="AS82" s="221" t="s">
        <v>1066</v>
      </c>
      <c r="AT82" s="221" t="s">
        <v>1066</v>
      </c>
      <c r="AU82" s="221" t="s">
        <v>1062</v>
      </c>
      <c r="AV82" s="221" t="s">
        <v>1064</v>
      </c>
      <c r="AW82" s="221" t="s">
        <v>1066</v>
      </c>
      <c r="AX82" s="221" t="s">
        <v>1066</v>
      </c>
      <c r="AY82" s="221" t="s">
        <v>1066</v>
      </c>
      <c r="AZ82" s="221" t="s">
        <v>1066</v>
      </c>
      <c r="BA82" s="221" t="s">
        <v>1066</v>
      </c>
      <c r="BB82" s="221" t="s">
        <v>1066</v>
      </c>
      <c r="BC82" s="221" t="s">
        <v>1066</v>
      </c>
      <c r="BD82" s="221" t="s">
        <v>1062</v>
      </c>
    </row>
    <row r="83" spans="1:56" x14ac:dyDescent="0.3">
      <c r="A83" s="221" t="s">
        <v>497</v>
      </c>
      <c r="B83" s="221" t="s">
        <v>498</v>
      </c>
      <c r="L83" s="221" t="s">
        <v>1019</v>
      </c>
      <c r="M83" s="221" t="s">
        <v>1019</v>
      </c>
      <c r="N83" s="221" t="s">
        <v>1019</v>
      </c>
      <c r="O83" s="221" t="s">
        <v>1019</v>
      </c>
      <c r="T83" s="221" t="s">
        <v>1019</v>
      </c>
      <c r="W83" s="159" t="s">
        <v>1047</v>
      </c>
      <c r="X83" s="221" t="s">
        <v>1045</v>
      </c>
      <c r="Y83" s="221" t="s">
        <v>1045</v>
      </c>
      <c r="Z83" s="221" t="s">
        <v>1045</v>
      </c>
      <c r="AM83" s="221" t="s">
        <v>1070</v>
      </c>
      <c r="AN83" s="221" t="s">
        <v>1070</v>
      </c>
      <c r="AO83" s="221" t="s">
        <v>1070</v>
      </c>
      <c r="AP83" s="221" t="s">
        <v>1070</v>
      </c>
      <c r="AQ83" s="221" t="s">
        <v>1070</v>
      </c>
      <c r="AR83" s="221" t="s">
        <v>1066</v>
      </c>
      <c r="AS83" s="221" t="s">
        <v>1070</v>
      </c>
      <c r="AT83" s="221" t="s">
        <v>1068</v>
      </c>
      <c r="AU83" s="221" t="s">
        <v>1068</v>
      </c>
      <c r="AV83" s="221" t="s">
        <v>1070</v>
      </c>
      <c r="AW83" s="221" t="s">
        <v>1070</v>
      </c>
      <c r="AX83" s="221" t="s">
        <v>1070</v>
      </c>
      <c r="AY83" s="221" t="s">
        <v>1070</v>
      </c>
      <c r="AZ83" s="221" t="s">
        <v>1070</v>
      </c>
      <c r="BA83" s="221" t="s">
        <v>1066</v>
      </c>
      <c r="BB83" s="221" t="s">
        <v>1070</v>
      </c>
      <c r="BC83" s="221" t="s">
        <v>1068</v>
      </c>
      <c r="BD83" s="221" t="s">
        <v>1068</v>
      </c>
    </row>
    <row r="84" spans="1:56" x14ac:dyDescent="0.3">
      <c r="A84" s="221" t="s">
        <v>501</v>
      </c>
      <c r="B84" s="221" t="s">
        <v>502</v>
      </c>
      <c r="L84" s="221" t="s">
        <v>1019</v>
      </c>
      <c r="M84" s="221" t="s">
        <v>1019</v>
      </c>
      <c r="N84" s="221" t="s">
        <v>1019</v>
      </c>
      <c r="O84" s="221" t="s">
        <v>1019</v>
      </c>
      <c r="T84" s="221" t="s">
        <v>1019</v>
      </c>
      <c r="W84" s="159" t="s">
        <v>1047</v>
      </c>
      <c r="X84" s="221" t="s">
        <v>1045</v>
      </c>
      <c r="Y84" s="221" t="s">
        <v>1045</v>
      </c>
      <c r="Z84" s="221" t="s">
        <v>1045</v>
      </c>
      <c r="AM84" s="221" t="s">
        <v>1217</v>
      </c>
      <c r="AN84" s="221" t="s">
        <v>1217</v>
      </c>
      <c r="AO84" s="221" t="s">
        <v>1218</v>
      </c>
      <c r="AP84" s="221" t="s">
        <v>1217</v>
      </c>
      <c r="AQ84" s="221" t="s">
        <v>1217</v>
      </c>
      <c r="AR84" s="221" t="s">
        <v>1064</v>
      </c>
      <c r="AS84" s="221" t="s">
        <v>1064</v>
      </c>
      <c r="AT84" s="221" t="s">
        <v>1217</v>
      </c>
      <c r="AU84" s="221" t="s">
        <v>1217</v>
      </c>
      <c r="AV84" s="221" t="s">
        <v>1064</v>
      </c>
      <c r="AW84" s="221" t="s">
        <v>1064</v>
      </c>
      <c r="AX84" s="221" t="s">
        <v>1066</v>
      </c>
      <c r="AY84" s="221" t="s">
        <v>1064</v>
      </c>
      <c r="AZ84" s="221" t="s">
        <v>1064</v>
      </c>
      <c r="BA84" s="221" t="s">
        <v>1064</v>
      </c>
      <c r="BB84" s="221" t="s">
        <v>1064</v>
      </c>
      <c r="BC84" s="221" t="s">
        <v>1064</v>
      </c>
      <c r="BD84" s="221" t="s">
        <v>1217</v>
      </c>
    </row>
    <row r="85" spans="1:56" x14ac:dyDescent="0.3">
      <c r="A85" s="221" t="s">
        <v>505</v>
      </c>
      <c r="B85" s="221" t="s">
        <v>506</v>
      </c>
      <c r="L85" s="221" t="s">
        <v>1019</v>
      </c>
      <c r="M85" s="221" t="s">
        <v>1019</v>
      </c>
      <c r="N85" s="221" t="s">
        <v>1019</v>
      </c>
      <c r="O85" s="221" t="s">
        <v>1019</v>
      </c>
      <c r="T85" s="221" t="s">
        <v>1019</v>
      </c>
      <c r="W85" s="159" t="s">
        <v>1049</v>
      </c>
      <c r="X85" s="221" t="s">
        <v>1045</v>
      </c>
      <c r="Y85" s="221" t="s">
        <v>1049</v>
      </c>
      <c r="Z85" s="221" t="s">
        <v>1045</v>
      </c>
      <c r="AM85" s="221" t="s">
        <v>1066</v>
      </c>
      <c r="AN85" s="221" t="s">
        <v>1066</v>
      </c>
      <c r="AO85" s="221" t="s">
        <v>1066</v>
      </c>
      <c r="AP85" s="221" t="s">
        <v>1066</v>
      </c>
      <c r="AQ85" s="221" t="s">
        <v>1064</v>
      </c>
      <c r="AR85" s="221" t="s">
        <v>1064</v>
      </c>
      <c r="AS85" s="221" t="s">
        <v>1068</v>
      </c>
      <c r="AT85" s="221" t="s">
        <v>1066</v>
      </c>
      <c r="AU85" s="221" t="s">
        <v>1066</v>
      </c>
      <c r="AV85" s="221" t="s">
        <v>1068</v>
      </c>
      <c r="AW85" s="221" t="s">
        <v>1066</v>
      </c>
      <c r="AX85" s="221" t="s">
        <v>1068</v>
      </c>
      <c r="AY85" s="221" t="s">
        <v>1068</v>
      </c>
      <c r="AZ85" s="221" t="s">
        <v>1066</v>
      </c>
      <c r="BA85" s="221" t="s">
        <v>1066</v>
      </c>
      <c r="BB85" s="221" t="s">
        <v>1068</v>
      </c>
      <c r="BC85" s="221" t="s">
        <v>1066</v>
      </c>
      <c r="BD85" s="221" t="s">
        <v>1068</v>
      </c>
    </row>
    <row r="86" spans="1:56" x14ac:dyDescent="0.3">
      <c r="A86" s="221" t="s">
        <v>509</v>
      </c>
      <c r="B86" s="221" t="s">
        <v>510</v>
      </c>
      <c r="L86" s="221" t="s">
        <v>1019</v>
      </c>
      <c r="M86" s="221" t="s">
        <v>1019</v>
      </c>
      <c r="N86" s="221" t="s">
        <v>1019</v>
      </c>
      <c r="O86" s="221" t="s">
        <v>1019</v>
      </c>
      <c r="T86" s="221" t="s">
        <v>1019</v>
      </c>
      <c r="W86" s="159" t="s">
        <v>1045</v>
      </c>
      <c r="X86" s="221" t="s">
        <v>1045</v>
      </c>
      <c r="Y86" s="221" t="s">
        <v>1045</v>
      </c>
      <c r="Z86" s="221" t="s">
        <v>1045</v>
      </c>
      <c r="AM86" s="221" t="s">
        <v>1064</v>
      </c>
      <c r="AN86" s="221" t="s">
        <v>1066</v>
      </c>
      <c r="AO86" s="221" t="s">
        <v>1066</v>
      </c>
      <c r="AP86" s="221" t="s">
        <v>1066</v>
      </c>
      <c r="AQ86" s="221" t="s">
        <v>1064</v>
      </c>
      <c r="AR86" s="221" t="s">
        <v>1066</v>
      </c>
      <c r="AS86" s="221" t="s">
        <v>1066</v>
      </c>
      <c r="AT86" s="221" t="s">
        <v>1066</v>
      </c>
      <c r="AU86" s="221" t="s">
        <v>1066</v>
      </c>
      <c r="AV86" s="221" t="s">
        <v>1066</v>
      </c>
      <c r="AW86" s="221" t="s">
        <v>1066</v>
      </c>
      <c r="AX86" s="221" t="s">
        <v>1066</v>
      </c>
      <c r="AY86" s="221" t="s">
        <v>1066</v>
      </c>
      <c r="AZ86" s="221" t="s">
        <v>1066</v>
      </c>
      <c r="BA86" s="221" t="s">
        <v>1066</v>
      </c>
      <c r="BB86" s="221" t="s">
        <v>1066</v>
      </c>
      <c r="BC86" s="221" t="s">
        <v>1066</v>
      </c>
      <c r="BD86" s="221" t="s">
        <v>1066</v>
      </c>
    </row>
    <row r="87" spans="1:56" x14ac:dyDescent="0.3">
      <c r="A87" s="221" t="s">
        <v>513</v>
      </c>
      <c r="B87" s="221" t="s">
        <v>514</v>
      </c>
      <c r="L87" s="221" t="s">
        <v>1019</v>
      </c>
      <c r="M87" s="221" t="s">
        <v>1019</v>
      </c>
      <c r="N87" s="221" t="s">
        <v>1019</v>
      </c>
      <c r="O87" s="221" t="s">
        <v>1019</v>
      </c>
      <c r="T87" s="221" t="s">
        <v>1019</v>
      </c>
      <c r="W87" s="159" t="s">
        <v>1047</v>
      </c>
      <c r="X87" s="221" t="s">
        <v>1045</v>
      </c>
      <c r="Y87" s="221" t="s">
        <v>1049</v>
      </c>
      <c r="Z87" s="221" t="s">
        <v>1047</v>
      </c>
      <c r="AM87" s="221" t="s">
        <v>1066</v>
      </c>
      <c r="AN87" s="221" t="s">
        <v>1066</v>
      </c>
      <c r="AO87" s="221" t="s">
        <v>1066</v>
      </c>
      <c r="AP87" s="221" t="s">
        <v>1066</v>
      </c>
      <c r="AQ87" s="221" t="s">
        <v>1064</v>
      </c>
      <c r="AR87" s="221" t="s">
        <v>1064</v>
      </c>
      <c r="AS87" s="221" t="s">
        <v>1066</v>
      </c>
      <c r="AT87" s="221" t="s">
        <v>1066</v>
      </c>
      <c r="AU87" s="221" t="s">
        <v>1066</v>
      </c>
      <c r="AV87" s="221" t="s">
        <v>1066</v>
      </c>
      <c r="AW87" s="221" t="s">
        <v>1066</v>
      </c>
      <c r="AX87" s="221" t="s">
        <v>1066</v>
      </c>
      <c r="AY87" s="221" t="s">
        <v>1066</v>
      </c>
      <c r="AZ87" s="221" t="s">
        <v>1064</v>
      </c>
      <c r="BA87" s="221" t="s">
        <v>1064</v>
      </c>
      <c r="BB87" s="221" t="s">
        <v>1066</v>
      </c>
      <c r="BC87" s="221" t="s">
        <v>1066</v>
      </c>
      <c r="BD87" s="221" t="s">
        <v>1066</v>
      </c>
    </row>
    <row r="88" spans="1:56" x14ac:dyDescent="0.3">
      <c r="A88" s="221" t="s">
        <v>515</v>
      </c>
      <c r="B88" s="221" t="s">
        <v>516</v>
      </c>
      <c r="L88" s="221" t="s">
        <v>1019</v>
      </c>
      <c r="M88" s="221" t="s">
        <v>1019</v>
      </c>
      <c r="N88" s="221" t="s">
        <v>1019</v>
      </c>
      <c r="O88" s="221" t="s">
        <v>1019</v>
      </c>
      <c r="T88" s="221" t="s">
        <v>1019</v>
      </c>
      <c r="W88" s="159" t="s">
        <v>1049</v>
      </c>
      <c r="X88" s="221" t="s">
        <v>1045</v>
      </c>
      <c r="Y88" s="221" t="s">
        <v>1045</v>
      </c>
      <c r="Z88" s="221" t="s">
        <v>1045</v>
      </c>
      <c r="AM88" s="221" t="s">
        <v>1064</v>
      </c>
      <c r="AN88" s="221" t="s">
        <v>1066</v>
      </c>
      <c r="AO88" s="221" t="s">
        <v>1066</v>
      </c>
      <c r="AP88" s="221" t="s">
        <v>1066</v>
      </c>
      <c r="AQ88" s="221" t="s">
        <v>1064</v>
      </c>
      <c r="AR88" s="221" t="s">
        <v>1066</v>
      </c>
      <c r="AS88" s="221" t="s">
        <v>1066</v>
      </c>
      <c r="AT88" s="221" t="s">
        <v>1066</v>
      </c>
      <c r="AU88" s="221" t="s">
        <v>1066</v>
      </c>
      <c r="AV88" s="221" t="s">
        <v>1064</v>
      </c>
      <c r="AW88" s="221" t="s">
        <v>1066</v>
      </c>
      <c r="AX88" s="221" t="s">
        <v>1066</v>
      </c>
      <c r="AY88" s="221" t="s">
        <v>1068</v>
      </c>
      <c r="AZ88" s="221" t="s">
        <v>1066</v>
      </c>
      <c r="BA88" s="221" t="s">
        <v>1068</v>
      </c>
      <c r="BB88" s="221" t="s">
        <v>1066</v>
      </c>
      <c r="BC88" s="221" t="s">
        <v>1066</v>
      </c>
      <c r="BD88" s="221" t="s">
        <v>1068</v>
      </c>
    </row>
    <row r="89" spans="1:56" x14ac:dyDescent="0.3">
      <c r="A89" s="221" t="s">
        <v>518</v>
      </c>
      <c r="B89" s="221" t="s">
        <v>519</v>
      </c>
      <c r="L89" s="221" t="s">
        <v>1019</v>
      </c>
      <c r="M89" s="221" t="s">
        <v>1019</v>
      </c>
      <c r="N89" s="221" t="s">
        <v>1019</v>
      </c>
      <c r="O89" s="221" t="s">
        <v>1019</v>
      </c>
      <c r="T89" s="221" t="s">
        <v>1019</v>
      </c>
      <c r="W89" s="159" t="s">
        <v>1045</v>
      </c>
      <c r="X89" s="221" t="s">
        <v>1045</v>
      </c>
      <c r="Y89" s="221" t="s">
        <v>1047</v>
      </c>
      <c r="Z89" s="221" t="s">
        <v>1045</v>
      </c>
      <c r="AM89" s="221" t="s">
        <v>1066</v>
      </c>
      <c r="AN89" s="221" t="s">
        <v>1068</v>
      </c>
      <c r="AO89" s="221" t="s">
        <v>1068</v>
      </c>
      <c r="AP89" s="221" t="s">
        <v>1066</v>
      </c>
      <c r="AQ89" s="221" t="s">
        <v>1064</v>
      </c>
      <c r="AR89" s="221" t="s">
        <v>1064</v>
      </c>
      <c r="AS89" s="221" t="s">
        <v>1064</v>
      </c>
      <c r="AT89" s="221" t="s">
        <v>1066</v>
      </c>
      <c r="AU89" s="221" t="s">
        <v>1068</v>
      </c>
      <c r="AV89" s="221" t="s">
        <v>1068</v>
      </c>
      <c r="AW89" s="221" t="s">
        <v>1068</v>
      </c>
      <c r="AX89" s="221" t="s">
        <v>1068</v>
      </c>
      <c r="AY89" s="221" t="s">
        <v>1066</v>
      </c>
      <c r="AZ89" s="221" t="s">
        <v>1066</v>
      </c>
      <c r="BA89" s="221" t="s">
        <v>1066</v>
      </c>
      <c r="BB89" s="221" t="s">
        <v>1066</v>
      </c>
      <c r="BC89" s="221" t="s">
        <v>1066</v>
      </c>
      <c r="BD89" s="221" t="s">
        <v>1070</v>
      </c>
    </row>
    <row r="90" spans="1:56" x14ac:dyDescent="0.3">
      <c r="A90" s="221" t="s">
        <v>520</v>
      </c>
      <c r="B90" s="221" t="s">
        <v>521</v>
      </c>
      <c r="L90" s="221" t="s">
        <v>1019</v>
      </c>
      <c r="M90" s="221" t="s">
        <v>1019</v>
      </c>
      <c r="N90" s="221" t="s">
        <v>1019</v>
      </c>
      <c r="O90" s="221" t="s">
        <v>1019</v>
      </c>
      <c r="T90" s="221" t="s">
        <v>1019</v>
      </c>
      <c r="W90" s="159" t="s">
        <v>1045</v>
      </c>
      <c r="X90" s="221" t="s">
        <v>1045</v>
      </c>
      <c r="Y90" s="221" t="s">
        <v>1049</v>
      </c>
      <c r="Z90" s="221" t="s">
        <v>1045</v>
      </c>
      <c r="AM90" s="221" t="s">
        <v>1064</v>
      </c>
      <c r="AN90" s="221" t="s">
        <v>1066</v>
      </c>
      <c r="AO90" s="221" t="s">
        <v>1066</v>
      </c>
      <c r="AP90" s="221" t="s">
        <v>1066</v>
      </c>
      <c r="AQ90" s="221" t="s">
        <v>1066</v>
      </c>
      <c r="AR90" s="221" t="s">
        <v>1064</v>
      </c>
      <c r="AS90" s="221" t="s">
        <v>1066</v>
      </c>
      <c r="AT90" s="221" t="s">
        <v>1066</v>
      </c>
      <c r="AU90" s="221" t="s">
        <v>1066</v>
      </c>
      <c r="AV90" s="221" t="s">
        <v>1066</v>
      </c>
      <c r="AW90" s="221" t="s">
        <v>1066</v>
      </c>
      <c r="AX90" s="221" t="s">
        <v>1066</v>
      </c>
      <c r="AY90" s="221" t="s">
        <v>1066</v>
      </c>
      <c r="AZ90" s="221" t="s">
        <v>1066</v>
      </c>
      <c r="BA90" s="221" t="s">
        <v>1066</v>
      </c>
      <c r="BB90" s="221" t="s">
        <v>1066</v>
      </c>
      <c r="BC90" s="221" t="s">
        <v>1066</v>
      </c>
      <c r="BD90" s="221" t="s">
        <v>1066</v>
      </c>
    </row>
    <row r="91" spans="1:56" x14ac:dyDescent="0.3">
      <c r="A91" s="221" t="s">
        <v>522</v>
      </c>
      <c r="B91" s="221" t="s">
        <v>523</v>
      </c>
      <c r="L91" s="221" t="s">
        <v>1019</v>
      </c>
      <c r="M91" s="221" t="s">
        <v>1019</v>
      </c>
      <c r="N91" s="221" t="s">
        <v>1019</v>
      </c>
      <c r="O91" s="221" t="s">
        <v>1019</v>
      </c>
      <c r="T91" s="221" t="s">
        <v>1019</v>
      </c>
      <c r="W91" s="159" t="s">
        <v>1045</v>
      </c>
      <c r="X91" s="221" t="s">
        <v>1045</v>
      </c>
      <c r="Y91" s="221" t="s">
        <v>1047</v>
      </c>
      <c r="Z91" s="221" t="s">
        <v>1047</v>
      </c>
      <c r="AM91" s="221" t="s">
        <v>1064</v>
      </c>
      <c r="AN91" s="221" t="s">
        <v>1064</v>
      </c>
      <c r="AO91" s="221" t="s">
        <v>1066</v>
      </c>
      <c r="AP91" s="221" t="s">
        <v>1066</v>
      </c>
      <c r="AQ91" s="221" t="s">
        <v>1066</v>
      </c>
      <c r="AR91" s="221" t="s">
        <v>1066</v>
      </c>
      <c r="AS91" s="221" t="s">
        <v>1066</v>
      </c>
      <c r="AT91" s="221" t="s">
        <v>1066</v>
      </c>
      <c r="AU91" s="221" t="s">
        <v>1066</v>
      </c>
      <c r="AV91" s="221" t="s">
        <v>1066</v>
      </c>
      <c r="AW91" s="221" t="s">
        <v>1066</v>
      </c>
      <c r="AX91" s="221" t="s">
        <v>1068</v>
      </c>
      <c r="AY91" s="221" t="s">
        <v>1066</v>
      </c>
      <c r="AZ91" s="221" t="s">
        <v>1066</v>
      </c>
      <c r="BA91" s="221" t="s">
        <v>1066</v>
      </c>
      <c r="BB91" s="221" t="s">
        <v>1068</v>
      </c>
      <c r="BC91" s="221" t="s">
        <v>1068</v>
      </c>
      <c r="BD91" s="221" t="s">
        <v>1068</v>
      </c>
    </row>
    <row r="92" spans="1:56" x14ac:dyDescent="0.3">
      <c r="A92" s="221" t="s">
        <v>526</v>
      </c>
      <c r="B92" s="221" t="s">
        <v>527</v>
      </c>
      <c r="L92" s="221" t="s">
        <v>1019</v>
      </c>
      <c r="M92" s="221" t="s">
        <v>1019</v>
      </c>
      <c r="N92" s="221" t="s">
        <v>1019</v>
      </c>
      <c r="O92" s="221" t="s">
        <v>1019</v>
      </c>
      <c r="T92" s="221" t="s">
        <v>1019</v>
      </c>
      <c r="W92" s="159" t="s">
        <v>1047</v>
      </c>
      <c r="X92" s="221" t="s">
        <v>1045</v>
      </c>
      <c r="Y92" s="221" t="s">
        <v>1045</v>
      </c>
      <c r="Z92" s="221" t="s">
        <v>1047</v>
      </c>
      <c r="AM92" s="221" t="s">
        <v>1066</v>
      </c>
      <c r="AN92" s="221" t="s">
        <v>1066</v>
      </c>
      <c r="AO92" s="221" t="s">
        <v>1066</v>
      </c>
      <c r="AP92" s="221" t="s">
        <v>1066</v>
      </c>
      <c r="AQ92" s="221" t="s">
        <v>1066</v>
      </c>
      <c r="AR92" s="221" t="s">
        <v>1066</v>
      </c>
      <c r="AS92" s="221" t="s">
        <v>1066</v>
      </c>
      <c r="AT92" s="221" t="s">
        <v>1066</v>
      </c>
      <c r="AU92" s="221" t="s">
        <v>1064</v>
      </c>
      <c r="AV92" s="221" t="s">
        <v>1066</v>
      </c>
      <c r="AW92" s="221" t="s">
        <v>1066</v>
      </c>
      <c r="AX92" s="221" t="s">
        <v>1066</v>
      </c>
      <c r="AY92" s="221" t="s">
        <v>1066</v>
      </c>
      <c r="AZ92" s="221" t="s">
        <v>1066</v>
      </c>
      <c r="BA92" s="221" t="s">
        <v>1066</v>
      </c>
      <c r="BB92" s="221" t="s">
        <v>1066</v>
      </c>
      <c r="BC92" s="221" t="s">
        <v>1066</v>
      </c>
      <c r="BD92" s="221" t="s">
        <v>1066</v>
      </c>
    </row>
    <row r="93" spans="1:56" x14ac:dyDescent="0.3">
      <c r="A93" s="221" t="s">
        <v>528</v>
      </c>
      <c r="B93" s="221" t="s">
        <v>529</v>
      </c>
      <c r="L93" s="221" t="s">
        <v>1019</v>
      </c>
      <c r="M93" s="221" t="s">
        <v>1019</v>
      </c>
      <c r="N93" s="221" t="s">
        <v>1019</v>
      </c>
      <c r="O93" s="221" t="s">
        <v>1019</v>
      </c>
      <c r="T93" s="221" t="s">
        <v>1019</v>
      </c>
      <c r="W93" s="159" t="s">
        <v>1047</v>
      </c>
      <c r="X93" s="221" t="s">
        <v>1045</v>
      </c>
      <c r="Y93" s="221" t="s">
        <v>1045</v>
      </c>
      <c r="Z93" s="221" t="s">
        <v>1047</v>
      </c>
      <c r="AM93" s="221" t="s">
        <v>1066</v>
      </c>
      <c r="AN93" s="221" t="s">
        <v>1066</v>
      </c>
      <c r="AO93" s="221" t="s">
        <v>1066</v>
      </c>
      <c r="AP93" s="221" t="s">
        <v>1066</v>
      </c>
      <c r="AQ93" s="221" t="s">
        <v>1066</v>
      </c>
      <c r="AR93" s="221" t="s">
        <v>1066</v>
      </c>
      <c r="AS93" s="221" t="s">
        <v>1066</v>
      </c>
      <c r="AT93" s="221" t="s">
        <v>1066</v>
      </c>
      <c r="AU93" s="221" t="s">
        <v>1066</v>
      </c>
      <c r="AV93" s="221" t="s">
        <v>1066</v>
      </c>
      <c r="AW93" s="221" t="s">
        <v>1066</v>
      </c>
      <c r="AX93" s="221" t="s">
        <v>1068</v>
      </c>
      <c r="AY93" s="221" t="s">
        <v>1066</v>
      </c>
      <c r="AZ93" s="221" t="s">
        <v>1066</v>
      </c>
      <c r="BA93" s="221" t="s">
        <v>1066</v>
      </c>
      <c r="BB93" s="221" t="s">
        <v>1066</v>
      </c>
      <c r="BC93" s="221" t="s">
        <v>1066</v>
      </c>
      <c r="BD93" s="221" t="s">
        <v>1066</v>
      </c>
    </row>
    <row r="94" spans="1:56" x14ac:dyDescent="0.3">
      <c r="A94" s="221" t="s">
        <v>530</v>
      </c>
      <c r="B94" s="221" t="s">
        <v>531</v>
      </c>
      <c r="L94" s="221" t="s">
        <v>1019</v>
      </c>
      <c r="M94" s="221" t="s">
        <v>1019</v>
      </c>
      <c r="N94" s="221" t="s">
        <v>1019</v>
      </c>
      <c r="O94" s="221" t="s">
        <v>1019</v>
      </c>
      <c r="T94" s="221" t="s">
        <v>1021</v>
      </c>
      <c r="W94" s="159" t="s">
        <v>1045</v>
      </c>
      <c r="X94" s="221" t="s">
        <v>1045</v>
      </c>
      <c r="Y94" s="221" t="s">
        <v>1049</v>
      </c>
      <c r="Z94" s="221" t="s">
        <v>1045</v>
      </c>
      <c r="AM94" s="221" t="s">
        <v>1066</v>
      </c>
      <c r="AN94" s="221" t="s">
        <v>1066</v>
      </c>
      <c r="AO94" s="221" t="s">
        <v>1066</v>
      </c>
      <c r="AP94" s="221" t="s">
        <v>1066</v>
      </c>
      <c r="AQ94" s="221" t="s">
        <v>1064</v>
      </c>
      <c r="AR94" s="221" t="s">
        <v>1064</v>
      </c>
      <c r="AS94" s="221" t="s">
        <v>1066</v>
      </c>
      <c r="AT94" s="221" t="s">
        <v>1064</v>
      </c>
      <c r="AU94" s="221" t="s">
        <v>1066</v>
      </c>
      <c r="AV94" s="221" t="s">
        <v>1068</v>
      </c>
      <c r="AW94" s="221" t="s">
        <v>1068</v>
      </c>
      <c r="AX94" s="221" t="s">
        <v>1068</v>
      </c>
      <c r="AY94" s="221" t="s">
        <v>1066</v>
      </c>
      <c r="AZ94" s="221" t="s">
        <v>1064</v>
      </c>
      <c r="BA94" s="221" t="s">
        <v>1064</v>
      </c>
      <c r="BB94" s="221" t="s">
        <v>1066</v>
      </c>
      <c r="BC94" s="221" t="s">
        <v>1064</v>
      </c>
      <c r="BD94" s="221" t="s">
        <v>1066</v>
      </c>
    </row>
    <row r="95" spans="1:56" x14ac:dyDescent="0.3">
      <c r="A95" s="221" t="s">
        <v>532</v>
      </c>
      <c r="B95" s="221" t="s">
        <v>533</v>
      </c>
      <c r="L95" s="221" t="s">
        <v>1019</v>
      </c>
      <c r="M95" s="221" t="s">
        <v>1019</v>
      </c>
      <c r="N95" s="221" t="s">
        <v>1019</v>
      </c>
      <c r="O95" s="221" t="s">
        <v>1019</v>
      </c>
      <c r="T95" s="221" t="s">
        <v>1019</v>
      </c>
      <c r="W95" s="159" t="s">
        <v>1045</v>
      </c>
      <c r="X95" s="221" t="s">
        <v>1045</v>
      </c>
      <c r="Y95" s="221" t="s">
        <v>1045</v>
      </c>
      <c r="Z95" s="221" t="s">
        <v>1047</v>
      </c>
      <c r="AM95" s="221" t="s">
        <v>1066</v>
      </c>
      <c r="AN95" s="221" t="s">
        <v>1066</v>
      </c>
      <c r="AO95" s="221" t="s">
        <v>1066</v>
      </c>
      <c r="AP95" s="221" t="s">
        <v>1066</v>
      </c>
      <c r="AQ95" s="221" t="s">
        <v>1066</v>
      </c>
      <c r="AR95" s="221" t="s">
        <v>1066</v>
      </c>
      <c r="AS95" s="221" t="s">
        <v>1068</v>
      </c>
      <c r="AT95" s="221" t="s">
        <v>1068</v>
      </c>
      <c r="AU95" s="221" t="s">
        <v>1066</v>
      </c>
      <c r="AV95" s="221" t="s">
        <v>1066</v>
      </c>
      <c r="AW95" s="221" t="s">
        <v>1066</v>
      </c>
      <c r="AX95" s="221" t="s">
        <v>1066</v>
      </c>
      <c r="AY95" s="221" t="s">
        <v>1066</v>
      </c>
      <c r="AZ95" s="221" t="s">
        <v>1066</v>
      </c>
      <c r="BA95" s="221" t="s">
        <v>1066</v>
      </c>
      <c r="BB95" s="221" t="s">
        <v>1068</v>
      </c>
      <c r="BC95" s="221" t="s">
        <v>1068</v>
      </c>
      <c r="BD95" s="221" t="s">
        <v>1066</v>
      </c>
    </row>
    <row r="96" spans="1:56" x14ac:dyDescent="0.3">
      <c r="A96" s="221" t="s">
        <v>534</v>
      </c>
      <c r="B96" s="221" t="s">
        <v>535</v>
      </c>
      <c r="L96" s="221" t="s">
        <v>1019</v>
      </c>
      <c r="M96" s="221" t="s">
        <v>1019</v>
      </c>
      <c r="N96" s="221" t="s">
        <v>1019</v>
      </c>
      <c r="O96" s="221" t="s">
        <v>1019</v>
      </c>
      <c r="T96" s="221" t="s">
        <v>1019</v>
      </c>
      <c r="W96" s="159" t="s">
        <v>1045</v>
      </c>
      <c r="X96" s="221" t="s">
        <v>1047</v>
      </c>
      <c r="Y96" s="221" t="s">
        <v>1045</v>
      </c>
      <c r="Z96" s="221" t="s">
        <v>1047</v>
      </c>
      <c r="AM96" s="221" t="s">
        <v>1066</v>
      </c>
      <c r="AN96" s="221" t="s">
        <v>1066</v>
      </c>
      <c r="AO96" s="221" t="s">
        <v>1066</v>
      </c>
      <c r="AP96" s="221" t="s">
        <v>1066</v>
      </c>
      <c r="AQ96" s="221" t="s">
        <v>1066</v>
      </c>
      <c r="AR96" s="221" t="s">
        <v>1066</v>
      </c>
      <c r="AS96" s="221" t="s">
        <v>1066</v>
      </c>
      <c r="AT96" s="221" t="s">
        <v>1066</v>
      </c>
      <c r="AU96" s="221" t="s">
        <v>1064</v>
      </c>
      <c r="AV96" s="221" t="s">
        <v>1066</v>
      </c>
      <c r="AW96" s="221" t="s">
        <v>1066</v>
      </c>
      <c r="AX96" s="221" t="s">
        <v>1066</v>
      </c>
      <c r="AY96" s="221" t="s">
        <v>1066</v>
      </c>
      <c r="AZ96" s="221" t="s">
        <v>1066</v>
      </c>
      <c r="BA96" s="221" t="s">
        <v>1066</v>
      </c>
      <c r="BB96" s="221" t="s">
        <v>1066</v>
      </c>
      <c r="BC96" s="221" t="s">
        <v>1066</v>
      </c>
      <c r="BD96" s="221" t="s">
        <v>1066</v>
      </c>
    </row>
    <row r="97" spans="1:56" x14ac:dyDescent="0.3">
      <c r="A97" s="221" t="s">
        <v>536</v>
      </c>
      <c r="B97" s="221" t="s">
        <v>537</v>
      </c>
      <c r="L97" s="221" t="s">
        <v>1019</v>
      </c>
      <c r="M97" s="221" t="s">
        <v>1019</v>
      </c>
      <c r="N97" s="221" t="s">
        <v>1019</v>
      </c>
      <c r="O97" s="221" t="s">
        <v>1019</v>
      </c>
      <c r="T97" s="221" t="s">
        <v>1021</v>
      </c>
      <c r="W97" s="159" t="s">
        <v>1045</v>
      </c>
      <c r="X97" s="221" t="s">
        <v>1045</v>
      </c>
      <c r="Y97" s="221" t="s">
        <v>1045</v>
      </c>
      <c r="Z97" s="221" t="s">
        <v>1045</v>
      </c>
      <c r="AM97" s="221" t="s">
        <v>1066</v>
      </c>
      <c r="AN97" s="221" t="s">
        <v>1066</v>
      </c>
      <c r="AO97" s="221" t="s">
        <v>1066</v>
      </c>
      <c r="AP97" s="221" t="s">
        <v>1068</v>
      </c>
      <c r="AQ97" s="221" t="s">
        <v>1064</v>
      </c>
      <c r="AR97" s="221" t="s">
        <v>1066</v>
      </c>
      <c r="AS97" s="221" t="s">
        <v>1066</v>
      </c>
      <c r="AT97" s="221" t="s">
        <v>1066</v>
      </c>
      <c r="AU97" s="221" t="s">
        <v>1064</v>
      </c>
      <c r="AV97" s="221" t="s">
        <v>1066</v>
      </c>
      <c r="AW97" s="221" t="s">
        <v>1066</v>
      </c>
      <c r="AX97" s="221" t="s">
        <v>1066</v>
      </c>
      <c r="AY97" s="221" t="s">
        <v>1068</v>
      </c>
      <c r="AZ97" s="221" t="s">
        <v>1064</v>
      </c>
      <c r="BA97" s="221" t="s">
        <v>1066</v>
      </c>
      <c r="BB97" s="221" t="s">
        <v>1066</v>
      </c>
      <c r="BC97" s="221" t="s">
        <v>1066</v>
      </c>
      <c r="BD97" s="221" t="s">
        <v>1066</v>
      </c>
    </row>
    <row r="98" spans="1:56" x14ac:dyDescent="0.3">
      <c r="A98" s="221" t="s">
        <v>538</v>
      </c>
      <c r="B98" s="221" t="s">
        <v>539</v>
      </c>
      <c r="L98" s="221" t="s">
        <v>1019</v>
      </c>
      <c r="M98" s="221" t="s">
        <v>1019</v>
      </c>
      <c r="N98" s="221" t="s">
        <v>1019</v>
      </c>
      <c r="O98" s="221" t="s">
        <v>1019</v>
      </c>
      <c r="T98" s="221" t="s">
        <v>1019</v>
      </c>
      <c r="W98" s="159" t="s">
        <v>1045</v>
      </c>
      <c r="X98" s="221" t="s">
        <v>1045</v>
      </c>
      <c r="Y98" s="221" t="s">
        <v>1045</v>
      </c>
      <c r="Z98" s="221" t="s">
        <v>1049</v>
      </c>
      <c r="AM98" s="221" t="s">
        <v>1066</v>
      </c>
      <c r="AN98" s="221" t="s">
        <v>1066</v>
      </c>
      <c r="AO98" s="221" t="s">
        <v>1068</v>
      </c>
      <c r="AP98" s="221" t="s">
        <v>1064</v>
      </c>
      <c r="AQ98" s="221" t="s">
        <v>1066</v>
      </c>
      <c r="AR98" s="221" t="s">
        <v>1064</v>
      </c>
      <c r="AS98" s="221" t="s">
        <v>1066</v>
      </c>
      <c r="AT98" s="221" t="s">
        <v>1066</v>
      </c>
      <c r="AU98" s="221" t="s">
        <v>1064</v>
      </c>
      <c r="AV98" s="221" t="s">
        <v>1066</v>
      </c>
      <c r="AW98" s="221" t="s">
        <v>1066</v>
      </c>
      <c r="AX98" s="221" t="s">
        <v>1068</v>
      </c>
      <c r="AY98" s="221" t="s">
        <v>1066</v>
      </c>
      <c r="AZ98" s="221" t="s">
        <v>1066</v>
      </c>
      <c r="BA98" s="221" t="s">
        <v>1066</v>
      </c>
      <c r="BB98" s="221" t="s">
        <v>1066</v>
      </c>
      <c r="BC98" s="221" t="s">
        <v>1066</v>
      </c>
      <c r="BD98" s="221" t="s">
        <v>1066</v>
      </c>
    </row>
    <row r="99" spans="1:56" x14ac:dyDescent="0.3">
      <c r="A99" s="221" t="s">
        <v>542</v>
      </c>
      <c r="B99" s="221" t="s">
        <v>543</v>
      </c>
      <c r="L99" s="221" t="s">
        <v>1019</v>
      </c>
      <c r="M99" s="221" t="s">
        <v>1019</v>
      </c>
      <c r="N99" s="221" t="s">
        <v>1019</v>
      </c>
      <c r="O99" s="221" t="s">
        <v>1019</v>
      </c>
      <c r="T99" s="221" t="s">
        <v>1019</v>
      </c>
      <c r="W99" s="159" t="s">
        <v>1047</v>
      </c>
      <c r="X99" s="221" t="s">
        <v>1045</v>
      </c>
      <c r="Y99" s="221" t="s">
        <v>1045</v>
      </c>
      <c r="Z99" s="221" t="s">
        <v>1047</v>
      </c>
      <c r="AM99" s="221" t="s">
        <v>1066</v>
      </c>
      <c r="AN99" s="221" t="s">
        <v>1066</v>
      </c>
      <c r="AO99" s="221" t="s">
        <v>1066</v>
      </c>
      <c r="AP99" s="221" t="s">
        <v>1066</v>
      </c>
      <c r="AQ99" s="221" t="s">
        <v>1066</v>
      </c>
      <c r="AR99" s="221" t="s">
        <v>1064</v>
      </c>
      <c r="AS99" s="221" t="s">
        <v>1066</v>
      </c>
      <c r="AT99" s="221" t="s">
        <v>1066</v>
      </c>
      <c r="AU99" s="221" t="s">
        <v>1066</v>
      </c>
      <c r="AV99" s="221" t="s">
        <v>1066</v>
      </c>
      <c r="AW99" s="221" t="s">
        <v>1066</v>
      </c>
      <c r="AX99" s="221" t="s">
        <v>1066</v>
      </c>
      <c r="AY99" s="221" t="s">
        <v>1066</v>
      </c>
      <c r="AZ99" s="221" t="s">
        <v>1066</v>
      </c>
      <c r="BA99" s="221" t="s">
        <v>1064</v>
      </c>
      <c r="BB99" s="221" t="s">
        <v>1066</v>
      </c>
      <c r="BC99" s="221" t="s">
        <v>1066</v>
      </c>
      <c r="BD99" s="221" t="s">
        <v>1066</v>
      </c>
    </row>
    <row r="100" spans="1:56" x14ac:dyDescent="0.3">
      <c r="A100" s="221" t="s">
        <v>544</v>
      </c>
      <c r="B100" s="221" t="s">
        <v>545</v>
      </c>
      <c r="L100" s="221" t="s">
        <v>1019</v>
      </c>
      <c r="M100" s="221" t="s">
        <v>1019</v>
      </c>
      <c r="N100" s="221" t="s">
        <v>1019</v>
      </c>
      <c r="O100" s="221" t="s">
        <v>1019</v>
      </c>
      <c r="T100" s="221" t="s">
        <v>1019</v>
      </c>
      <c r="W100" s="159" t="s">
        <v>1049</v>
      </c>
      <c r="X100" s="221" t="s">
        <v>1045</v>
      </c>
      <c r="Y100" s="221" t="s">
        <v>1047</v>
      </c>
      <c r="Z100" s="221" t="s">
        <v>1049</v>
      </c>
      <c r="AM100" s="221" t="s">
        <v>1066</v>
      </c>
      <c r="AN100" s="221" t="s">
        <v>1066</v>
      </c>
      <c r="AO100" s="221" t="s">
        <v>1066</v>
      </c>
      <c r="AP100" s="221" t="s">
        <v>1066</v>
      </c>
      <c r="AQ100" s="221" t="s">
        <v>1066</v>
      </c>
      <c r="AR100" s="221" t="s">
        <v>1064</v>
      </c>
      <c r="AS100" s="221" t="s">
        <v>1066</v>
      </c>
      <c r="AT100" s="221" t="s">
        <v>1066</v>
      </c>
      <c r="AU100" s="221" t="s">
        <v>1066</v>
      </c>
      <c r="AV100" s="221" t="s">
        <v>1066</v>
      </c>
      <c r="AW100" s="221" t="s">
        <v>1066</v>
      </c>
      <c r="AX100" s="221" t="s">
        <v>1066</v>
      </c>
      <c r="AY100" s="221" t="s">
        <v>1066</v>
      </c>
      <c r="AZ100" s="221" t="s">
        <v>1066</v>
      </c>
      <c r="BA100" s="221" t="s">
        <v>1064</v>
      </c>
      <c r="BB100" s="221" t="s">
        <v>1066</v>
      </c>
      <c r="BC100" s="221" t="s">
        <v>1066</v>
      </c>
      <c r="BD100" s="221" t="s">
        <v>1066</v>
      </c>
    </row>
    <row r="101" spans="1:56" x14ac:dyDescent="0.3">
      <c r="A101" s="221" t="s">
        <v>548</v>
      </c>
      <c r="B101" s="221" t="s">
        <v>549</v>
      </c>
      <c r="L101" s="221" t="s">
        <v>1019</v>
      </c>
      <c r="M101" s="221" t="s">
        <v>1019</v>
      </c>
      <c r="N101" s="221" t="s">
        <v>1019</v>
      </c>
      <c r="O101" s="221" t="s">
        <v>1019</v>
      </c>
      <c r="T101" s="221" t="s">
        <v>1019</v>
      </c>
      <c r="W101" s="159" t="s">
        <v>1047</v>
      </c>
      <c r="X101" s="221" t="s">
        <v>1047</v>
      </c>
      <c r="Y101" s="221" t="s">
        <v>1045</v>
      </c>
      <c r="Z101" s="221" t="s">
        <v>1045</v>
      </c>
      <c r="AM101" s="221" t="s">
        <v>1066</v>
      </c>
      <c r="AN101" s="221" t="s">
        <v>1066</v>
      </c>
      <c r="AO101" s="221" t="s">
        <v>1066</v>
      </c>
      <c r="AP101" s="221" t="s">
        <v>1066</v>
      </c>
      <c r="AQ101" s="221" t="s">
        <v>1064</v>
      </c>
      <c r="AR101" s="221" t="s">
        <v>1066</v>
      </c>
      <c r="AS101" s="221" t="s">
        <v>1066</v>
      </c>
      <c r="AT101" s="221" t="s">
        <v>1066</v>
      </c>
      <c r="AU101" s="221" t="s">
        <v>1062</v>
      </c>
      <c r="AV101" s="221" t="s">
        <v>1066</v>
      </c>
      <c r="AW101" s="221" t="s">
        <v>1066</v>
      </c>
      <c r="AX101" s="221" t="s">
        <v>1068</v>
      </c>
      <c r="AY101" s="221" t="s">
        <v>1068</v>
      </c>
      <c r="AZ101" s="221" t="s">
        <v>1064</v>
      </c>
      <c r="BA101" s="221" t="s">
        <v>1066</v>
      </c>
      <c r="BB101" s="221" t="s">
        <v>1068</v>
      </c>
      <c r="BC101" s="221" t="s">
        <v>1066</v>
      </c>
      <c r="BD101" s="221" t="s">
        <v>1062</v>
      </c>
    </row>
    <row r="102" spans="1:56" x14ac:dyDescent="0.3">
      <c r="A102" s="221" t="s">
        <v>550</v>
      </c>
      <c r="B102" s="221" t="s">
        <v>551</v>
      </c>
      <c r="L102" s="221" t="s">
        <v>1019</v>
      </c>
      <c r="M102" s="221" t="s">
        <v>1019</v>
      </c>
      <c r="N102" s="221" t="s">
        <v>1019</v>
      </c>
      <c r="O102" s="221" t="s">
        <v>1019</v>
      </c>
      <c r="T102" s="221" t="s">
        <v>1019</v>
      </c>
      <c r="W102" s="159" t="s">
        <v>1047</v>
      </c>
      <c r="X102" s="221" t="s">
        <v>1045</v>
      </c>
      <c r="Y102" s="221" t="s">
        <v>1049</v>
      </c>
      <c r="Z102" s="221" t="s">
        <v>1045</v>
      </c>
      <c r="AM102" s="221" t="s">
        <v>1066</v>
      </c>
      <c r="AN102" s="221" t="s">
        <v>1066</v>
      </c>
      <c r="AO102" s="221" t="s">
        <v>1066</v>
      </c>
      <c r="AP102" s="221" t="s">
        <v>1064</v>
      </c>
      <c r="AQ102" s="221" t="s">
        <v>1066</v>
      </c>
      <c r="AR102" s="221" t="s">
        <v>1064</v>
      </c>
      <c r="AS102" s="221" t="s">
        <v>1066</v>
      </c>
      <c r="AT102" s="221" t="s">
        <v>1066</v>
      </c>
      <c r="AU102" s="221" t="s">
        <v>1066</v>
      </c>
      <c r="AV102" s="221" t="s">
        <v>1068</v>
      </c>
      <c r="AW102" s="221" t="s">
        <v>1066</v>
      </c>
      <c r="AX102" s="221" t="s">
        <v>1068</v>
      </c>
      <c r="AY102" s="221" t="s">
        <v>1066</v>
      </c>
      <c r="AZ102" s="221" t="s">
        <v>1066</v>
      </c>
      <c r="BA102" s="221" t="s">
        <v>1064</v>
      </c>
      <c r="BB102" s="221" t="s">
        <v>1068</v>
      </c>
      <c r="BC102" s="221" t="s">
        <v>1066</v>
      </c>
      <c r="BD102" s="221" t="s">
        <v>1066</v>
      </c>
    </row>
    <row r="103" spans="1:56" x14ac:dyDescent="0.3">
      <c r="A103" s="221" t="s">
        <v>552</v>
      </c>
      <c r="B103" s="221" t="s">
        <v>553</v>
      </c>
      <c r="L103" s="221" t="s">
        <v>1019</v>
      </c>
      <c r="M103" s="221" t="s">
        <v>1019</v>
      </c>
      <c r="N103" s="221" t="s">
        <v>1019</v>
      </c>
      <c r="O103" s="221" t="s">
        <v>1019</v>
      </c>
      <c r="T103" s="221" t="s">
        <v>1019</v>
      </c>
      <c r="W103" s="159" t="s">
        <v>1047</v>
      </c>
      <c r="X103" s="221" t="s">
        <v>1045</v>
      </c>
      <c r="Y103" s="221" t="s">
        <v>1047</v>
      </c>
      <c r="Z103" s="221" t="s">
        <v>1047</v>
      </c>
      <c r="AM103" s="221" t="s">
        <v>1068</v>
      </c>
      <c r="AN103" s="221" t="s">
        <v>1066</v>
      </c>
      <c r="AO103" s="221" t="s">
        <v>1066</v>
      </c>
      <c r="AP103" s="221" t="s">
        <v>1064</v>
      </c>
      <c r="AQ103" s="221" t="s">
        <v>1066</v>
      </c>
      <c r="AR103" s="221" t="s">
        <v>1068</v>
      </c>
      <c r="AS103" s="221" t="s">
        <v>1066</v>
      </c>
      <c r="AT103" s="221" t="s">
        <v>1066</v>
      </c>
      <c r="AU103" s="221" t="s">
        <v>1068</v>
      </c>
      <c r="AV103" s="221" t="s">
        <v>1068</v>
      </c>
      <c r="AW103" s="221" t="s">
        <v>1066</v>
      </c>
      <c r="AX103" s="221" t="s">
        <v>1066</v>
      </c>
      <c r="AY103" s="221" t="s">
        <v>1064</v>
      </c>
      <c r="AZ103" s="221" t="s">
        <v>1066</v>
      </c>
      <c r="BA103" s="221" t="s">
        <v>1068</v>
      </c>
      <c r="BB103" s="221" t="s">
        <v>1066</v>
      </c>
      <c r="BC103" s="221" t="s">
        <v>1066</v>
      </c>
      <c r="BD103" s="221" t="s">
        <v>1068</v>
      </c>
    </row>
    <row r="104" spans="1:56" x14ac:dyDescent="0.3">
      <c r="A104" s="221" t="s">
        <v>556</v>
      </c>
      <c r="B104" s="221" t="s">
        <v>557</v>
      </c>
      <c r="L104" s="221" t="s">
        <v>1019</v>
      </c>
      <c r="M104" s="221" t="s">
        <v>1019</v>
      </c>
      <c r="N104" s="221" t="s">
        <v>1019</v>
      </c>
      <c r="O104" s="221" t="s">
        <v>1019</v>
      </c>
      <c r="T104" s="221" t="s">
        <v>1019</v>
      </c>
      <c r="W104" s="159" t="s">
        <v>1047</v>
      </c>
      <c r="X104" s="221" t="s">
        <v>1047</v>
      </c>
      <c r="Y104" s="221" t="s">
        <v>1047</v>
      </c>
      <c r="Z104" s="221" t="s">
        <v>1045</v>
      </c>
      <c r="AM104" s="221" t="s">
        <v>1068</v>
      </c>
      <c r="AN104" s="221" t="s">
        <v>1068</v>
      </c>
      <c r="AO104" s="221" t="s">
        <v>1068</v>
      </c>
      <c r="AP104" s="221" t="s">
        <v>1066</v>
      </c>
      <c r="AQ104" s="221" t="s">
        <v>1064</v>
      </c>
      <c r="AR104" s="221" t="s">
        <v>1068</v>
      </c>
      <c r="AS104" s="221" t="s">
        <v>1066</v>
      </c>
      <c r="AT104" s="221" t="s">
        <v>1066</v>
      </c>
      <c r="AU104" s="221" t="s">
        <v>1066</v>
      </c>
      <c r="AV104" s="221" t="s">
        <v>1068</v>
      </c>
      <c r="AW104" s="221" t="s">
        <v>1070</v>
      </c>
      <c r="AX104" s="221" t="s">
        <v>1068</v>
      </c>
      <c r="AY104" s="221" t="s">
        <v>1066</v>
      </c>
      <c r="AZ104" s="221" t="s">
        <v>1064</v>
      </c>
      <c r="BA104" s="221" t="s">
        <v>1068</v>
      </c>
      <c r="BB104" s="221" t="s">
        <v>1066</v>
      </c>
      <c r="BC104" s="221" t="s">
        <v>1066</v>
      </c>
      <c r="BD104" s="221" t="s">
        <v>1068</v>
      </c>
    </row>
    <row r="105" spans="1:56" x14ac:dyDescent="0.3">
      <c r="A105" s="221" t="s">
        <v>560</v>
      </c>
      <c r="B105" s="221" t="s">
        <v>561</v>
      </c>
      <c r="L105" s="221" t="s">
        <v>1019</v>
      </c>
      <c r="M105" s="221" t="s">
        <v>1019</v>
      </c>
      <c r="N105" s="221" t="s">
        <v>1019</v>
      </c>
      <c r="O105" s="221" t="s">
        <v>1019</v>
      </c>
      <c r="T105" s="221" t="s">
        <v>1019</v>
      </c>
      <c r="W105" s="159" t="s">
        <v>1045</v>
      </c>
      <c r="X105" s="221" t="s">
        <v>1045</v>
      </c>
      <c r="Y105" s="221" t="s">
        <v>1045</v>
      </c>
      <c r="Z105" s="221" t="s">
        <v>1045</v>
      </c>
      <c r="AM105" s="221" t="s">
        <v>1064</v>
      </c>
      <c r="AN105" s="221" t="s">
        <v>1066</v>
      </c>
      <c r="AO105" s="221" t="s">
        <v>1064</v>
      </c>
      <c r="AP105" s="221" t="s">
        <v>1064</v>
      </c>
      <c r="AQ105" s="221" t="s">
        <v>1066</v>
      </c>
      <c r="AR105" s="221" t="s">
        <v>1066</v>
      </c>
      <c r="AS105" s="221" t="s">
        <v>1064</v>
      </c>
      <c r="AT105" s="221" t="s">
        <v>1066</v>
      </c>
      <c r="AU105" s="221" t="s">
        <v>1066</v>
      </c>
      <c r="AV105" s="221" t="s">
        <v>1064</v>
      </c>
      <c r="AW105" s="221" t="s">
        <v>1066</v>
      </c>
      <c r="AX105" s="221" t="s">
        <v>1064</v>
      </c>
      <c r="AY105" s="221" t="s">
        <v>1064</v>
      </c>
      <c r="AZ105" s="221" t="s">
        <v>1066</v>
      </c>
      <c r="BA105" s="221" t="s">
        <v>1066</v>
      </c>
      <c r="BB105" s="221" t="s">
        <v>1064</v>
      </c>
      <c r="BC105" s="221" t="s">
        <v>1066</v>
      </c>
      <c r="BD105" s="221" t="s">
        <v>1066</v>
      </c>
    </row>
    <row r="106" spans="1:56" x14ac:dyDescent="0.3">
      <c r="A106" s="221" t="s">
        <v>563</v>
      </c>
      <c r="B106" s="221" t="s">
        <v>564</v>
      </c>
      <c r="L106" s="221" t="s">
        <v>1019</v>
      </c>
      <c r="M106" s="221" t="s">
        <v>1019</v>
      </c>
      <c r="N106" s="221" t="s">
        <v>1019</v>
      </c>
      <c r="O106" s="221" t="s">
        <v>1019</v>
      </c>
      <c r="T106" s="221" t="s">
        <v>1019</v>
      </c>
      <c r="W106" s="159" t="s">
        <v>1047</v>
      </c>
      <c r="X106" s="221" t="s">
        <v>1045</v>
      </c>
      <c r="Y106" s="221" t="s">
        <v>1047</v>
      </c>
      <c r="Z106" s="221" t="s">
        <v>1045</v>
      </c>
      <c r="AM106" s="221" t="s">
        <v>1068</v>
      </c>
      <c r="AN106" s="221" t="s">
        <v>1066</v>
      </c>
      <c r="AO106" s="221" t="s">
        <v>1066</v>
      </c>
      <c r="AP106" s="221" t="s">
        <v>1064</v>
      </c>
      <c r="AQ106" s="221" t="s">
        <v>1064</v>
      </c>
      <c r="AR106" s="221" t="s">
        <v>1064</v>
      </c>
      <c r="AS106" s="221" t="s">
        <v>1068</v>
      </c>
      <c r="AT106" s="221" t="s">
        <v>1066</v>
      </c>
      <c r="AU106" s="221" t="s">
        <v>1068</v>
      </c>
      <c r="AV106" s="221" t="s">
        <v>1068</v>
      </c>
      <c r="AW106" s="221" t="s">
        <v>1066</v>
      </c>
      <c r="AX106" s="221" t="s">
        <v>1066</v>
      </c>
      <c r="AY106" s="221" t="s">
        <v>1066</v>
      </c>
      <c r="AZ106" s="221" t="s">
        <v>1064</v>
      </c>
      <c r="BA106" s="221" t="s">
        <v>1064</v>
      </c>
      <c r="BB106" s="221" t="s">
        <v>1068</v>
      </c>
      <c r="BC106" s="221" t="s">
        <v>1066</v>
      </c>
      <c r="BD106" s="221" t="s">
        <v>1068</v>
      </c>
    </row>
    <row r="107" spans="1:56" x14ac:dyDescent="0.3">
      <c r="A107" s="221" t="s">
        <v>565</v>
      </c>
      <c r="B107" s="221" t="s">
        <v>566</v>
      </c>
      <c r="L107" s="221" t="s">
        <v>1019</v>
      </c>
      <c r="M107" s="221" t="s">
        <v>1019</v>
      </c>
      <c r="N107" s="221" t="s">
        <v>1019</v>
      </c>
      <c r="O107" s="221" t="s">
        <v>1019</v>
      </c>
      <c r="T107" s="221" t="s">
        <v>1019</v>
      </c>
      <c r="W107" s="159" t="s">
        <v>1047</v>
      </c>
      <c r="X107" s="221" t="s">
        <v>1045</v>
      </c>
      <c r="Y107" s="221" t="s">
        <v>1045</v>
      </c>
      <c r="Z107" s="221" t="s">
        <v>1047</v>
      </c>
      <c r="AM107" s="221" t="s">
        <v>1068</v>
      </c>
      <c r="AN107" s="221" t="s">
        <v>1068</v>
      </c>
      <c r="AO107" s="221" t="s">
        <v>1066</v>
      </c>
      <c r="AP107" s="221" t="s">
        <v>1068</v>
      </c>
      <c r="AQ107" s="221" t="s">
        <v>1068</v>
      </c>
      <c r="AR107" s="221" t="s">
        <v>1066</v>
      </c>
      <c r="AS107" s="221" t="s">
        <v>1068</v>
      </c>
      <c r="AT107" s="221" t="s">
        <v>1066</v>
      </c>
      <c r="AU107" s="221" t="s">
        <v>1066</v>
      </c>
      <c r="AV107" s="221" t="s">
        <v>1068</v>
      </c>
      <c r="AW107" s="221" t="s">
        <v>1068</v>
      </c>
      <c r="AX107" s="221" t="s">
        <v>1068</v>
      </c>
      <c r="AY107" s="221" t="s">
        <v>1068</v>
      </c>
      <c r="AZ107" s="221" t="s">
        <v>1068</v>
      </c>
      <c r="BA107" s="221" t="s">
        <v>1068</v>
      </c>
      <c r="BB107" s="221" t="s">
        <v>1070</v>
      </c>
      <c r="BC107" s="221" t="s">
        <v>1068</v>
      </c>
      <c r="BD107" s="221" t="s">
        <v>1066</v>
      </c>
    </row>
    <row r="108" spans="1:56" x14ac:dyDescent="0.3">
      <c r="A108" s="221" t="s">
        <v>567</v>
      </c>
      <c r="B108" s="221" t="s">
        <v>568</v>
      </c>
      <c r="L108" s="221" t="s">
        <v>1019</v>
      </c>
      <c r="M108" s="221" t="s">
        <v>1019</v>
      </c>
      <c r="N108" s="221" t="s">
        <v>1019</v>
      </c>
      <c r="O108" s="221" t="s">
        <v>1019</v>
      </c>
      <c r="T108" s="221" t="s">
        <v>1019</v>
      </c>
      <c r="W108" s="159" t="s">
        <v>1047</v>
      </c>
      <c r="X108" s="221" t="s">
        <v>1045</v>
      </c>
      <c r="Y108" s="221" t="s">
        <v>1049</v>
      </c>
      <c r="Z108" s="221" t="s">
        <v>1047</v>
      </c>
      <c r="AM108" s="221" t="s">
        <v>1066</v>
      </c>
      <c r="AN108" s="221" t="s">
        <v>1066</v>
      </c>
      <c r="AO108" s="221" t="s">
        <v>1066</v>
      </c>
      <c r="AP108" s="221" t="s">
        <v>1066</v>
      </c>
      <c r="AQ108" s="221" t="s">
        <v>1064</v>
      </c>
      <c r="AR108" s="221" t="s">
        <v>1066</v>
      </c>
      <c r="AS108" s="221" t="s">
        <v>1066</v>
      </c>
      <c r="AT108" s="221" t="s">
        <v>1066</v>
      </c>
      <c r="AU108" s="221" t="s">
        <v>1066</v>
      </c>
      <c r="AV108" s="221" t="s">
        <v>1066</v>
      </c>
      <c r="AW108" s="221" t="s">
        <v>1066</v>
      </c>
      <c r="AX108" s="221" t="s">
        <v>1066</v>
      </c>
      <c r="AY108" s="221" t="s">
        <v>1066</v>
      </c>
      <c r="AZ108" s="221" t="s">
        <v>1064</v>
      </c>
      <c r="BA108" s="221" t="s">
        <v>1066</v>
      </c>
      <c r="BB108" s="221" t="s">
        <v>1066</v>
      </c>
      <c r="BC108" s="221" t="s">
        <v>1066</v>
      </c>
      <c r="BD108" s="221" t="s">
        <v>1066</v>
      </c>
    </row>
    <row r="109" spans="1:56" x14ac:dyDescent="0.3">
      <c r="A109" s="221" t="s">
        <v>571</v>
      </c>
      <c r="B109" s="221" t="s">
        <v>572</v>
      </c>
      <c r="L109" s="221" t="s">
        <v>1019</v>
      </c>
      <c r="M109" s="221" t="s">
        <v>1019</v>
      </c>
      <c r="N109" s="221" t="s">
        <v>1019</v>
      </c>
      <c r="O109" s="221" t="s">
        <v>1019</v>
      </c>
      <c r="T109" s="221" t="s">
        <v>1019</v>
      </c>
      <c r="W109" s="159" t="s">
        <v>1045</v>
      </c>
      <c r="X109" s="221" t="s">
        <v>1045</v>
      </c>
      <c r="Y109" s="221" t="s">
        <v>1049</v>
      </c>
      <c r="Z109" s="221" t="s">
        <v>1047</v>
      </c>
      <c r="AM109" s="221" t="s">
        <v>1066</v>
      </c>
      <c r="AN109" s="221" t="s">
        <v>1068</v>
      </c>
      <c r="AO109" s="221" t="s">
        <v>1068</v>
      </c>
      <c r="AP109" s="221" t="s">
        <v>1066</v>
      </c>
      <c r="AQ109" s="221" t="s">
        <v>1066</v>
      </c>
      <c r="AR109" s="221" t="s">
        <v>1066</v>
      </c>
      <c r="AS109" s="221" t="s">
        <v>1066</v>
      </c>
      <c r="AT109" s="221" t="s">
        <v>1068</v>
      </c>
      <c r="AU109" s="221" t="s">
        <v>1068</v>
      </c>
      <c r="AV109" s="221" t="s">
        <v>1066</v>
      </c>
      <c r="AW109" s="221" t="s">
        <v>1068</v>
      </c>
      <c r="AX109" s="221" t="s">
        <v>1068</v>
      </c>
      <c r="AY109" s="221" t="s">
        <v>1066</v>
      </c>
      <c r="AZ109" s="221" t="s">
        <v>1066</v>
      </c>
      <c r="BA109" s="221" t="s">
        <v>1066</v>
      </c>
      <c r="BB109" s="221" t="s">
        <v>1066</v>
      </c>
      <c r="BC109" s="221" t="s">
        <v>1068</v>
      </c>
      <c r="BD109" s="221" t="s">
        <v>1068</v>
      </c>
    </row>
    <row r="110" spans="1:56" x14ac:dyDescent="0.3">
      <c r="A110" s="221" t="s">
        <v>573</v>
      </c>
      <c r="B110" s="221" t="s">
        <v>574</v>
      </c>
      <c r="L110" s="221" t="s">
        <v>1019</v>
      </c>
      <c r="M110" s="221" t="s">
        <v>1019</v>
      </c>
      <c r="N110" s="221" t="s">
        <v>1019</v>
      </c>
      <c r="O110" s="221" t="s">
        <v>1019</v>
      </c>
      <c r="T110" s="221" t="s">
        <v>1019</v>
      </c>
      <c r="W110" s="159" t="s">
        <v>1047</v>
      </c>
      <c r="X110" s="221" t="s">
        <v>1047</v>
      </c>
      <c r="Y110" s="221" t="s">
        <v>1045</v>
      </c>
      <c r="Z110" s="221" t="s">
        <v>1045</v>
      </c>
      <c r="AM110" s="221" t="s">
        <v>1066</v>
      </c>
      <c r="AN110" s="221" t="s">
        <v>1066</v>
      </c>
      <c r="AO110" s="221" t="s">
        <v>1066</v>
      </c>
      <c r="AP110" s="221" t="s">
        <v>1068</v>
      </c>
      <c r="AQ110" s="221" t="s">
        <v>1066</v>
      </c>
      <c r="AR110" s="221" t="s">
        <v>1066</v>
      </c>
      <c r="AS110" s="221" t="s">
        <v>1066</v>
      </c>
      <c r="AT110" s="221" t="s">
        <v>1066</v>
      </c>
      <c r="AU110" s="221" t="s">
        <v>1064</v>
      </c>
      <c r="AV110" s="221" t="s">
        <v>1066</v>
      </c>
      <c r="AW110" s="221" t="s">
        <v>1066</v>
      </c>
      <c r="AX110" s="221" t="s">
        <v>1066</v>
      </c>
      <c r="AY110" s="221" t="s">
        <v>1068</v>
      </c>
      <c r="AZ110" s="221" t="s">
        <v>1066</v>
      </c>
      <c r="BA110" s="221" t="s">
        <v>1066</v>
      </c>
      <c r="BB110" s="221" t="s">
        <v>1066</v>
      </c>
      <c r="BC110" s="221" t="s">
        <v>1066</v>
      </c>
      <c r="BD110" s="221" t="s">
        <v>1064</v>
      </c>
    </row>
    <row r="111" spans="1:56" x14ac:dyDescent="0.3">
      <c r="A111" s="221" t="s">
        <v>575</v>
      </c>
      <c r="B111" s="221" t="s">
        <v>576</v>
      </c>
      <c r="L111" s="221" t="s">
        <v>1019</v>
      </c>
      <c r="M111" s="221" t="s">
        <v>1019</v>
      </c>
      <c r="N111" s="221" t="s">
        <v>1019</v>
      </c>
      <c r="O111" s="221" t="s">
        <v>1019</v>
      </c>
      <c r="T111" s="221" t="s">
        <v>1019</v>
      </c>
      <c r="W111" s="159" t="s">
        <v>1047</v>
      </c>
      <c r="X111" s="221" t="s">
        <v>1045</v>
      </c>
      <c r="Y111" s="221" t="s">
        <v>1049</v>
      </c>
      <c r="Z111" s="221" t="s">
        <v>1047</v>
      </c>
      <c r="AM111" s="221" t="s">
        <v>1066</v>
      </c>
      <c r="AN111" s="221" t="s">
        <v>1068</v>
      </c>
      <c r="AO111" s="221" t="s">
        <v>1068</v>
      </c>
      <c r="AP111" s="221" t="s">
        <v>1066</v>
      </c>
      <c r="AQ111" s="221" t="s">
        <v>1066</v>
      </c>
      <c r="AR111" s="221" t="s">
        <v>1066</v>
      </c>
      <c r="AS111" s="221" t="s">
        <v>1066</v>
      </c>
      <c r="AT111" s="221" t="s">
        <v>1068</v>
      </c>
      <c r="AU111" s="221" t="s">
        <v>1068</v>
      </c>
      <c r="AV111" s="221" t="s">
        <v>1068</v>
      </c>
      <c r="AW111" s="221" t="s">
        <v>1068</v>
      </c>
      <c r="AX111" s="221" t="s">
        <v>1068</v>
      </c>
      <c r="AY111" s="221" t="s">
        <v>1066</v>
      </c>
      <c r="AZ111" s="221" t="s">
        <v>1068</v>
      </c>
      <c r="BA111" s="221" t="s">
        <v>1068</v>
      </c>
      <c r="BB111" s="221" t="s">
        <v>1068</v>
      </c>
      <c r="BC111" s="221" t="s">
        <v>1068</v>
      </c>
      <c r="BD111" s="221" t="s">
        <v>1068</v>
      </c>
    </row>
    <row r="112" spans="1:56" x14ac:dyDescent="0.3">
      <c r="A112" s="221" t="s">
        <v>577</v>
      </c>
      <c r="B112" s="221" t="s">
        <v>578</v>
      </c>
      <c r="L112" s="221" t="s">
        <v>1019</v>
      </c>
      <c r="M112" s="221" t="s">
        <v>1019</v>
      </c>
      <c r="N112" s="221" t="s">
        <v>1019</v>
      </c>
      <c r="O112" s="221" t="s">
        <v>1019</v>
      </c>
      <c r="T112" s="221" t="s">
        <v>1019</v>
      </c>
      <c r="W112" s="159" t="s">
        <v>1045</v>
      </c>
      <c r="X112" s="221" t="s">
        <v>1045</v>
      </c>
      <c r="Y112" s="221" t="s">
        <v>1047</v>
      </c>
      <c r="Z112" s="221" t="s">
        <v>1047</v>
      </c>
      <c r="AM112" s="221" t="s">
        <v>1068</v>
      </c>
      <c r="AN112" s="221" t="s">
        <v>1068</v>
      </c>
      <c r="AO112" s="221" t="s">
        <v>1070</v>
      </c>
      <c r="AP112" s="221" t="s">
        <v>1068</v>
      </c>
      <c r="AQ112" s="221" t="s">
        <v>1068</v>
      </c>
      <c r="AR112" s="221" t="s">
        <v>1068</v>
      </c>
      <c r="AS112" s="221" t="s">
        <v>1066</v>
      </c>
      <c r="AT112" s="221" t="s">
        <v>1068</v>
      </c>
      <c r="AU112" s="221" t="s">
        <v>1066</v>
      </c>
      <c r="AV112" s="221" t="s">
        <v>1068</v>
      </c>
      <c r="AW112" s="221" t="s">
        <v>1068</v>
      </c>
      <c r="AX112" s="221" t="s">
        <v>1070</v>
      </c>
      <c r="AY112" s="221" t="s">
        <v>1070</v>
      </c>
      <c r="AZ112" s="221" t="s">
        <v>1068</v>
      </c>
      <c r="BA112" s="221" t="s">
        <v>1068</v>
      </c>
      <c r="BB112" s="221" t="s">
        <v>1068</v>
      </c>
      <c r="BC112" s="221" t="s">
        <v>1068</v>
      </c>
      <c r="BD112" s="221" t="s">
        <v>1066</v>
      </c>
    </row>
    <row r="113" spans="1:56" x14ac:dyDescent="0.3">
      <c r="A113" s="221" t="s">
        <v>579</v>
      </c>
      <c r="B113" s="221" t="s">
        <v>580</v>
      </c>
      <c r="L113" s="221" t="s">
        <v>1019</v>
      </c>
      <c r="M113" s="221" t="s">
        <v>1019</v>
      </c>
      <c r="N113" s="221" t="s">
        <v>1019</v>
      </c>
      <c r="O113" s="221" t="s">
        <v>1019</v>
      </c>
      <c r="T113" s="221" t="s">
        <v>1019</v>
      </c>
      <c r="W113" s="159" t="s">
        <v>1045</v>
      </c>
      <c r="X113" s="221" t="s">
        <v>1045</v>
      </c>
      <c r="Y113" s="221" t="s">
        <v>1045</v>
      </c>
      <c r="Z113" s="221" t="s">
        <v>1045</v>
      </c>
      <c r="AM113" s="221" t="s">
        <v>1066</v>
      </c>
      <c r="AN113" s="221" t="s">
        <v>1066</v>
      </c>
      <c r="AO113" s="221" t="s">
        <v>1066</v>
      </c>
      <c r="AP113" s="221" t="s">
        <v>1066</v>
      </c>
      <c r="AQ113" s="221" t="s">
        <v>1066</v>
      </c>
      <c r="AR113" s="221" t="s">
        <v>1064</v>
      </c>
      <c r="AS113" s="221" t="s">
        <v>1066</v>
      </c>
      <c r="AT113" s="221" t="s">
        <v>1066</v>
      </c>
      <c r="AU113" s="221" t="s">
        <v>1064</v>
      </c>
      <c r="AV113" s="221" t="s">
        <v>1066</v>
      </c>
      <c r="AW113" s="221" t="s">
        <v>1066</v>
      </c>
      <c r="AX113" s="221" t="s">
        <v>1066</v>
      </c>
      <c r="AY113" s="221" t="s">
        <v>1066</v>
      </c>
      <c r="AZ113" s="221" t="s">
        <v>1066</v>
      </c>
      <c r="BA113" s="221" t="s">
        <v>1066</v>
      </c>
      <c r="BB113" s="221" t="s">
        <v>1066</v>
      </c>
      <c r="BC113" s="221" t="s">
        <v>1066</v>
      </c>
      <c r="BD113" s="221" t="s">
        <v>1066</v>
      </c>
    </row>
    <row r="114" spans="1:56" x14ac:dyDescent="0.3">
      <c r="A114" s="221" t="s">
        <v>581</v>
      </c>
      <c r="B114" s="221" t="s">
        <v>582</v>
      </c>
      <c r="L114" s="221" t="s">
        <v>1019</v>
      </c>
      <c r="M114" s="221" t="s">
        <v>1019</v>
      </c>
      <c r="N114" s="221" t="s">
        <v>1019</v>
      </c>
      <c r="O114" s="221" t="s">
        <v>1019</v>
      </c>
      <c r="T114" s="221" t="s">
        <v>1019</v>
      </c>
      <c r="W114" s="159" t="s">
        <v>1045</v>
      </c>
      <c r="X114" s="221" t="s">
        <v>1047</v>
      </c>
      <c r="Y114" s="221" t="s">
        <v>1047</v>
      </c>
      <c r="Z114" s="221" t="s">
        <v>1045</v>
      </c>
      <c r="AM114" s="221" t="s">
        <v>1066</v>
      </c>
      <c r="AN114" s="221" t="s">
        <v>1064</v>
      </c>
      <c r="AO114" s="221" t="s">
        <v>1066</v>
      </c>
      <c r="AP114" s="221" t="s">
        <v>1066</v>
      </c>
      <c r="AQ114" s="221" t="s">
        <v>1068</v>
      </c>
      <c r="AR114" s="221" t="s">
        <v>1064</v>
      </c>
      <c r="AS114" s="221" t="s">
        <v>1066</v>
      </c>
      <c r="AT114" s="221" t="s">
        <v>1066</v>
      </c>
      <c r="AU114" s="221" t="s">
        <v>1066</v>
      </c>
      <c r="AV114" s="221" t="s">
        <v>1066</v>
      </c>
      <c r="AW114" s="221" t="s">
        <v>1066</v>
      </c>
      <c r="AX114" s="221" t="s">
        <v>1066</v>
      </c>
      <c r="AY114" s="221" t="s">
        <v>1066</v>
      </c>
      <c r="AZ114" s="221" t="s">
        <v>1068</v>
      </c>
      <c r="BA114" s="221" t="s">
        <v>1066</v>
      </c>
      <c r="BB114" s="221" t="s">
        <v>1066</v>
      </c>
      <c r="BC114" s="221" t="s">
        <v>1066</v>
      </c>
      <c r="BD114" s="221" t="s">
        <v>1066</v>
      </c>
    </row>
    <row r="115" spans="1:56" x14ac:dyDescent="0.3">
      <c r="A115" s="221" t="s">
        <v>583</v>
      </c>
      <c r="B115" s="221" t="s">
        <v>584</v>
      </c>
      <c r="L115" s="221" t="s">
        <v>1019</v>
      </c>
      <c r="M115" s="221" t="s">
        <v>1019</v>
      </c>
      <c r="N115" s="221" t="s">
        <v>1019</v>
      </c>
      <c r="O115" s="221" t="s">
        <v>1019</v>
      </c>
      <c r="T115" s="221" t="s">
        <v>1019</v>
      </c>
      <c r="W115" s="159" t="s">
        <v>1047</v>
      </c>
      <c r="X115" s="221" t="s">
        <v>1045</v>
      </c>
      <c r="Y115" s="221" t="s">
        <v>1047</v>
      </c>
      <c r="Z115" s="221" t="s">
        <v>1047</v>
      </c>
      <c r="AM115" s="221" t="s">
        <v>1064</v>
      </c>
      <c r="AN115" s="221" t="s">
        <v>1064</v>
      </c>
      <c r="AO115" s="221" t="s">
        <v>1066</v>
      </c>
      <c r="AP115" s="221" t="s">
        <v>1064</v>
      </c>
      <c r="AQ115" s="221" t="s">
        <v>1064</v>
      </c>
      <c r="AR115" s="221" t="s">
        <v>1064</v>
      </c>
      <c r="AS115" s="221" t="s">
        <v>1064</v>
      </c>
      <c r="AT115" s="221" t="s">
        <v>1064</v>
      </c>
      <c r="AU115" s="221" t="s">
        <v>1066</v>
      </c>
      <c r="AV115" s="221" t="s">
        <v>1066</v>
      </c>
      <c r="AW115" s="221" t="s">
        <v>1066</v>
      </c>
      <c r="AX115" s="221" t="s">
        <v>1068</v>
      </c>
      <c r="AY115" s="221" t="s">
        <v>1066</v>
      </c>
      <c r="AZ115" s="221" t="s">
        <v>1066</v>
      </c>
      <c r="BA115" s="221" t="s">
        <v>1066</v>
      </c>
      <c r="BB115" s="221" t="s">
        <v>1066</v>
      </c>
      <c r="BC115" s="221" t="s">
        <v>1066</v>
      </c>
      <c r="BD115" s="221" t="s">
        <v>1066</v>
      </c>
    </row>
    <row r="116" spans="1:56" x14ac:dyDescent="0.3">
      <c r="A116" s="221" t="s">
        <v>585</v>
      </c>
      <c r="B116" s="221" t="s">
        <v>586</v>
      </c>
      <c r="L116" s="221" t="s">
        <v>1019</v>
      </c>
      <c r="M116" s="221" t="s">
        <v>1019</v>
      </c>
      <c r="N116" s="221" t="s">
        <v>1019</v>
      </c>
      <c r="O116" s="221" t="s">
        <v>1019</v>
      </c>
      <c r="T116" s="221" t="s">
        <v>1019</v>
      </c>
      <c r="W116" s="159" t="s">
        <v>1047</v>
      </c>
      <c r="X116" s="221" t="s">
        <v>1045</v>
      </c>
      <c r="Y116" s="221" t="s">
        <v>1045</v>
      </c>
      <c r="Z116" s="221" t="s">
        <v>1047</v>
      </c>
      <c r="AM116" s="221" t="s">
        <v>1066</v>
      </c>
      <c r="AN116" s="221" t="s">
        <v>1066</v>
      </c>
      <c r="AO116" s="221" t="s">
        <v>1066</v>
      </c>
      <c r="AP116" s="221" t="s">
        <v>1066</v>
      </c>
      <c r="AQ116" s="221" t="s">
        <v>1066</v>
      </c>
      <c r="AR116" s="221" t="s">
        <v>1066</v>
      </c>
      <c r="AS116" s="221" t="s">
        <v>1066</v>
      </c>
      <c r="AT116" s="221" t="s">
        <v>1068</v>
      </c>
      <c r="AU116" s="221" t="s">
        <v>1068</v>
      </c>
      <c r="AV116" s="221" t="s">
        <v>1068</v>
      </c>
      <c r="AW116" s="221" t="s">
        <v>1068</v>
      </c>
      <c r="AX116" s="221" t="s">
        <v>1068</v>
      </c>
      <c r="AY116" s="221" t="s">
        <v>1068</v>
      </c>
      <c r="AZ116" s="221" t="s">
        <v>1068</v>
      </c>
      <c r="BA116" s="221" t="s">
        <v>1068</v>
      </c>
      <c r="BB116" s="221" t="s">
        <v>1068</v>
      </c>
      <c r="BC116" s="221" t="s">
        <v>1068</v>
      </c>
      <c r="BD116" s="221" t="s">
        <v>1068</v>
      </c>
    </row>
    <row r="117" spans="1:56" x14ac:dyDescent="0.3">
      <c r="A117" s="221" t="s">
        <v>589</v>
      </c>
      <c r="B117" s="221" t="s">
        <v>590</v>
      </c>
      <c r="L117" s="221" t="s">
        <v>1019</v>
      </c>
      <c r="M117" s="221" t="s">
        <v>1019</v>
      </c>
      <c r="N117" s="221" t="s">
        <v>1019</v>
      </c>
      <c r="O117" s="221" t="s">
        <v>1019</v>
      </c>
      <c r="T117" s="221" t="s">
        <v>1019</v>
      </c>
      <c r="W117" s="159" t="s">
        <v>1047</v>
      </c>
      <c r="X117" s="221" t="s">
        <v>1045</v>
      </c>
      <c r="Y117" s="221" t="s">
        <v>1045</v>
      </c>
      <c r="Z117" s="221" t="s">
        <v>1045</v>
      </c>
      <c r="AM117" s="221" t="s">
        <v>1066</v>
      </c>
      <c r="AN117" s="221" t="s">
        <v>1066</v>
      </c>
      <c r="AO117" s="221" t="s">
        <v>1068</v>
      </c>
      <c r="AP117" s="221" t="s">
        <v>1068</v>
      </c>
      <c r="AQ117" s="221" t="s">
        <v>1064</v>
      </c>
      <c r="AR117" s="221" t="s">
        <v>1068</v>
      </c>
      <c r="AS117" s="221" t="s">
        <v>1066</v>
      </c>
      <c r="AT117" s="221" t="s">
        <v>1066</v>
      </c>
      <c r="AU117" s="221" t="s">
        <v>1064</v>
      </c>
      <c r="AV117" s="221" t="s">
        <v>1068</v>
      </c>
      <c r="AW117" s="221" t="s">
        <v>1068</v>
      </c>
      <c r="AX117" s="221" t="s">
        <v>1068</v>
      </c>
      <c r="AY117" s="221" t="s">
        <v>1068</v>
      </c>
      <c r="AZ117" s="221" t="s">
        <v>1064</v>
      </c>
      <c r="BA117" s="221" t="s">
        <v>1068</v>
      </c>
      <c r="BB117" s="221" t="s">
        <v>1066</v>
      </c>
      <c r="BC117" s="221" t="s">
        <v>1068</v>
      </c>
      <c r="BD117" s="221" t="s">
        <v>1066</v>
      </c>
    </row>
    <row r="118" spans="1:56" x14ac:dyDescent="0.3">
      <c r="A118" s="221" t="s">
        <v>591</v>
      </c>
      <c r="B118" s="221" t="s">
        <v>592</v>
      </c>
      <c r="L118" s="221" t="s">
        <v>1019</v>
      </c>
      <c r="M118" s="221" t="s">
        <v>1019</v>
      </c>
      <c r="N118" s="221" t="s">
        <v>1019</v>
      </c>
      <c r="O118" s="221" t="s">
        <v>1019</v>
      </c>
      <c r="T118" s="221" t="s">
        <v>1019</v>
      </c>
      <c r="W118" s="159" t="s">
        <v>1045</v>
      </c>
      <c r="X118" s="221" t="s">
        <v>1045</v>
      </c>
      <c r="Y118" s="221" t="s">
        <v>1049</v>
      </c>
      <c r="Z118" s="221" t="s">
        <v>1047</v>
      </c>
      <c r="AM118" s="221" t="s">
        <v>1066</v>
      </c>
      <c r="AN118" s="221" t="s">
        <v>1066</v>
      </c>
      <c r="AO118" s="221" t="s">
        <v>1066</v>
      </c>
      <c r="AP118" s="221" t="s">
        <v>1066</v>
      </c>
      <c r="AQ118" s="221" t="s">
        <v>1064</v>
      </c>
      <c r="AR118" s="221" t="s">
        <v>1066</v>
      </c>
      <c r="AS118" s="221" t="s">
        <v>1066</v>
      </c>
      <c r="AT118" s="221" t="s">
        <v>1066</v>
      </c>
      <c r="AU118" s="221" t="s">
        <v>1066</v>
      </c>
      <c r="AV118" s="221" t="s">
        <v>1068</v>
      </c>
      <c r="AW118" s="221" t="s">
        <v>1066</v>
      </c>
      <c r="AX118" s="221" t="s">
        <v>1066</v>
      </c>
      <c r="AY118" s="221" t="s">
        <v>1066</v>
      </c>
      <c r="AZ118" s="221" t="s">
        <v>1066</v>
      </c>
      <c r="BA118" s="221" t="s">
        <v>1066</v>
      </c>
      <c r="BB118" s="221" t="s">
        <v>1068</v>
      </c>
      <c r="BC118" s="221" t="s">
        <v>1068</v>
      </c>
      <c r="BD118" s="221" t="s">
        <v>1066</v>
      </c>
    </row>
    <row r="119" spans="1:56" x14ac:dyDescent="0.3">
      <c r="A119" s="221" t="s">
        <v>593</v>
      </c>
      <c r="B119" s="221" t="s">
        <v>594</v>
      </c>
      <c r="L119" s="221" t="s">
        <v>1019</v>
      </c>
      <c r="M119" s="221" t="s">
        <v>1019</v>
      </c>
      <c r="N119" s="221" t="s">
        <v>1019</v>
      </c>
      <c r="O119" s="221" t="s">
        <v>1019</v>
      </c>
      <c r="T119" s="221" t="s">
        <v>1019</v>
      </c>
      <c r="W119" s="159" t="s">
        <v>1047</v>
      </c>
      <c r="X119" s="221" t="s">
        <v>1047</v>
      </c>
      <c r="Y119" s="221" t="s">
        <v>1047</v>
      </c>
      <c r="Z119" s="221" t="s">
        <v>1047</v>
      </c>
      <c r="AM119" s="221" t="s">
        <v>1066</v>
      </c>
      <c r="AN119" s="221" t="s">
        <v>1066</v>
      </c>
      <c r="AO119" s="221" t="s">
        <v>1066</v>
      </c>
      <c r="AP119" s="221" t="s">
        <v>1068</v>
      </c>
      <c r="AQ119" s="221" t="s">
        <v>1066</v>
      </c>
      <c r="AR119" s="221" t="s">
        <v>1066</v>
      </c>
      <c r="AS119" s="221" t="s">
        <v>1066</v>
      </c>
      <c r="AT119" s="221" t="s">
        <v>1066</v>
      </c>
      <c r="AU119" s="221" t="s">
        <v>1066</v>
      </c>
      <c r="AV119" s="221" t="s">
        <v>1068</v>
      </c>
      <c r="AW119" s="221" t="s">
        <v>1068</v>
      </c>
      <c r="AX119" s="221" t="s">
        <v>1068</v>
      </c>
      <c r="AY119" s="221" t="s">
        <v>1068</v>
      </c>
      <c r="AZ119" s="221" t="s">
        <v>1068</v>
      </c>
      <c r="BA119" s="221" t="s">
        <v>1066</v>
      </c>
      <c r="BB119" s="221" t="s">
        <v>1066</v>
      </c>
      <c r="BC119" s="221" t="s">
        <v>1066</v>
      </c>
      <c r="BD119" s="221" t="s">
        <v>1066</v>
      </c>
    </row>
    <row r="120" spans="1:56" x14ac:dyDescent="0.3">
      <c r="A120" s="221" t="s">
        <v>595</v>
      </c>
      <c r="B120" s="221" t="s">
        <v>596</v>
      </c>
      <c r="L120" s="221" t="s">
        <v>1019</v>
      </c>
      <c r="M120" s="221" t="s">
        <v>1019</v>
      </c>
      <c r="N120" s="221" t="s">
        <v>1019</v>
      </c>
      <c r="O120" s="221" t="s">
        <v>1019</v>
      </c>
      <c r="T120" s="221" t="s">
        <v>1019</v>
      </c>
      <c r="W120" s="159" t="s">
        <v>1047</v>
      </c>
      <c r="X120" s="221" t="s">
        <v>1045</v>
      </c>
      <c r="Y120" s="221" t="s">
        <v>1049</v>
      </c>
      <c r="Z120" s="221" t="s">
        <v>1045</v>
      </c>
      <c r="AM120" s="221" t="s">
        <v>1068</v>
      </c>
      <c r="AN120" s="221" t="s">
        <v>1068</v>
      </c>
      <c r="AO120" s="221" t="s">
        <v>1068</v>
      </c>
      <c r="AP120" s="221" t="s">
        <v>1068</v>
      </c>
      <c r="AQ120" s="221" t="s">
        <v>1066</v>
      </c>
      <c r="AR120" s="221" t="s">
        <v>1066</v>
      </c>
      <c r="AS120" s="221" t="s">
        <v>1068</v>
      </c>
      <c r="AT120" s="221" t="s">
        <v>1066</v>
      </c>
      <c r="AU120" s="221" t="s">
        <v>1066</v>
      </c>
      <c r="AV120" s="221" t="s">
        <v>1068</v>
      </c>
      <c r="AW120" s="221" t="s">
        <v>1068</v>
      </c>
      <c r="AX120" s="221" t="s">
        <v>1068</v>
      </c>
      <c r="AY120" s="221" t="s">
        <v>1068</v>
      </c>
      <c r="AZ120" s="221" t="s">
        <v>1066</v>
      </c>
      <c r="BA120" s="221" t="s">
        <v>1066</v>
      </c>
      <c r="BB120" s="221" t="s">
        <v>1068</v>
      </c>
      <c r="BC120" s="221" t="s">
        <v>1066</v>
      </c>
      <c r="BD120" s="221" t="s">
        <v>1066</v>
      </c>
    </row>
    <row r="121" spans="1:56" x14ac:dyDescent="0.3">
      <c r="A121" s="221" t="s">
        <v>597</v>
      </c>
      <c r="B121" s="221" t="s">
        <v>598</v>
      </c>
      <c r="L121" s="221" t="s">
        <v>1019</v>
      </c>
      <c r="M121" s="221" t="s">
        <v>1019</v>
      </c>
      <c r="N121" s="221" t="s">
        <v>1019</v>
      </c>
      <c r="O121" s="221" t="s">
        <v>1019</v>
      </c>
      <c r="T121" s="221" t="s">
        <v>1021</v>
      </c>
      <c r="W121" s="159" t="s">
        <v>1045</v>
      </c>
      <c r="X121" s="221" t="s">
        <v>1045</v>
      </c>
      <c r="Y121" s="221" t="s">
        <v>1045</v>
      </c>
      <c r="Z121" s="221" t="s">
        <v>1047</v>
      </c>
      <c r="AM121" s="221" t="s">
        <v>1066</v>
      </c>
      <c r="AN121" s="221" t="s">
        <v>1066</v>
      </c>
      <c r="AO121" s="221" t="s">
        <v>1066</v>
      </c>
      <c r="AP121" s="221" t="s">
        <v>1066</v>
      </c>
      <c r="AQ121" s="221" t="s">
        <v>1064</v>
      </c>
      <c r="AR121" s="221" t="s">
        <v>1064</v>
      </c>
      <c r="AS121" s="221" t="s">
        <v>1066</v>
      </c>
      <c r="AT121" s="221" t="s">
        <v>1064</v>
      </c>
      <c r="AU121" s="221" t="s">
        <v>1066</v>
      </c>
      <c r="AV121" s="221" t="s">
        <v>1068</v>
      </c>
      <c r="AW121" s="221" t="s">
        <v>1068</v>
      </c>
      <c r="AX121" s="221" t="s">
        <v>1068</v>
      </c>
      <c r="AY121" s="221" t="s">
        <v>1066</v>
      </c>
      <c r="AZ121" s="221" t="s">
        <v>1064</v>
      </c>
      <c r="BA121" s="221" t="s">
        <v>1064</v>
      </c>
      <c r="BB121" s="221" t="s">
        <v>1066</v>
      </c>
      <c r="BC121" s="221" t="s">
        <v>1064</v>
      </c>
      <c r="BD121" s="221" t="s">
        <v>1066</v>
      </c>
    </row>
    <row r="122" spans="1:56" x14ac:dyDescent="0.3">
      <c r="A122" s="221" t="s">
        <v>599</v>
      </c>
      <c r="B122" s="221" t="s">
        <v>600</v>
      </c>
      <c r="L122" s="221" t="s">
        <v>1019</v>
      </c>
      <c r="M122" s="221" t="s">
        <v>1019</v>
      </c>
      <c r="N122" s="221" t="s">
        <v>1019</v>
      </c>
      <c r="O122" s="221" t="s">
        <v>1019</v>
      </c>
      <c r="T122" s="221" t="s">
        <v>1019</v>
      </c>
      <c r="W122" s="159" t="s">
        <v>1049</v>
      </c>
      <c r="X122" s="221" t="s">
        <v>1045</v>
      </c>
      <c r="Y122" s="221" t="s">
        <v>1045</v>
      </c>
      <c r="Z122" s="221" t="s">
        <v>1045</v>
      </c>
      <c r="AM122" s="221" t="s">
        <v>1068</v>
      </c>
      <c r="AN122" s="221" t="s">
        <v>1068</v>
      </c>
      <c r="AO122" s="221" t="s">
        <v>1068</v>
      </c>
      <c r="AP122" s="221" t="s">
        <v>1068</v>
      </c>
      <c r="AQ122" s="221" t="s">
        <v>1066</v>
      </c>
      <c r="AR122" s="221" t="s">
        <v>1066</v>
      </c>
      <c r="AS122" s="221" t="s">
        <v>1066</v>
      </c>
      <c r="AT122" s="221" t="s">
        <v>1066</v>
      </c>
      <c r="AU122" s="221" t="s">
        <v>1066</v>
      </c>
      <c r="AV122" s="221" t="s">
        <v>1068</v>
      </c>
      <c r="AW122" s="221" t="s">
        <v>1068</v>
      </c>
      <c r="AX122" s="221" t="s">
        <v>1068</v>
      </c>
      <c r="AY122" s="221" t="s">
        <v>1068</v>
      </c>
      <c r="AZ122" s="221" t="s">
        <v>1068</v>
      </c>
      <c r="BA122" s="221" t="s">
        <v>1068</v>
      </c>
      <c r="BB122" s="221" t="s">
        <v>1066</v>
      </c>
      <c r="BC122" s="221" t="s">
        <v>1068</v>
      </c>
      <c r="BD122" s="221" t="s">
        <v>1068</v>
      </c>
    </row>
    <row r="123" spans="1:56" x14ac:dyDescent="0.3">
      <c r="A123" s="221" t="s">
        <v>603</v>
      </c>
      <c r="B123" s="221" t="s">
        <v>604</v>
      </c>
      <c r="L123" s="221" t="s">
        <v>1019</v>
      </c>
      <c r="M123" s="221" t="s">
        <v>1019</v>
      </c>
      <c r="N123" s="221" t="s">
        <v>1019</v>
      </c>
      <c r="O123" s="221" t="s">
        <v>1019</v>
      </c>
      <c r="T123" s="221" t="s">
        <v>1019</v>
      </c>
      <c r="W123" s="159" t="s">
        <v>1047</v>
      </c>
      <c r="X123" s="221" t="s">
        <v>1047</v>
      </c>
      <c r="Y123" s="221" t="s">
        <v>1049</v>
      </c>
      <c r="Z123" s="221" t="s">
        <v>1047</v>
      </c>
      <c r="AM123" s="221" t="s">
        <v>1066</v>
      </c>
      <c r="AN123" s="221" t="s">
        <v>1066</v>
      </c>
      <c r="AO123" s="221" t="s">
        <v>1068</v>
      </c>
      <c r="AP123" s="221" t="s">
        <v>1068</v>
      </c>
      <c r="AQ123" s="221" t="s">
        <v>1064</v>
      </c>
      <c r="AR123" s="221" t="s">
        <v>1062</v>
      </c>
      <c r="AS123" s="221" t="s">
        <v>1068</v>
      </c>
      <c r="AT123" s="221" t="s">
        <v>1066</v>
      </c>
      <c r="AU123" s="221" t="s">
        <v>1066</v>
      </c>
      <c r="AV123" s="221" t="s">
        <v>1066</v>
      </c>
      <c r="AW123" s="221" t="s">
        <v>1066</v>
      </c>
      <c r="AX123" s="221" t="s">
        <v>1068</v>
      </c>
      <c r="AY123" s="221" t="s">
        <v>1068</v>
      </c>
      <c r="AZ123" s="221" t="s">
        <v>1062</v>
      </c>
      <c r="BA123" s="221" t="s">
        <v>1066</v>
      </c>
      <c r="BB123" s="221" t="s">
        <v>1068</v>
      </c>
      <c r="BC123" s="221" t="s">
        <v>1068</v>
      </c>
      <c r="BD123" s="221" t="s">
        <v>1066</v>
      </c>
    </row>
    <row r="124" spans="1:56" x14ac:dyDescent="0.3">
      <c r="A124" s="221" t="s">
        <v>607</v>
      </c>
      <c r="B124" s="221" t="s">
        <v>608</v>
      </c>
      <c r="L124" s="221" t="s">
        <v>1019</v>
      </c>
      <c r="M124" s="221" t="s">
        <v>1019</v>
      </c>
      <c r="N124" s="221" t="s">
        <v>1019</v>
      </c>
      <c r="O124" s="221" t="s">
        <v>1019</v>
      </c>
      <c r="T124" s="221" t="s">
        <v>1019</v>
      </c>
      <c r="W124" s="159" t="s">
        <v>1045</v>
      </c>
      <c r="X124" s="221" t="s">
        <v>1045</v>
      </c>
      <c r="Y124" s="221" t="s">
        <v>1045</v>
      </c>
      <c r="Z124" s="221" t="s">
        <v>1045</v>
      </c>
      <c r="AM124" s="221" t="s">
        <v>1066</v>
      </c>
      <c r="AN124" s="221" t="s">
        <v>1066</v>
      </c>
      <c r="AO124" s="221" t="s">
        <v>1066</v>
      </c>
      <c r="AP124" s="221" t="s">
        <v>1066</v>
      </c>
      <c r="AQ124" s="221" t="s">
        <v>1066</v>
      </c>
      <c r="AR124" s="221" t="s">
        <v>1066</v>
      </c>
      <c r="AS124" s="221" t="s">
        <v>1066</v>
      </c>
      <c r="AT124" s="221" t="s">
        <v>1066</v>
      </c>
      <c r="AU124" s="221" t="s">
        <v>1068</v>
      </c>
      <c r="AV124" s="221" t="s">
        <v>1068</v>
      </c>
      <c r="AW124" s="221" t="s">
        <v>1068</v>
      </c>
      <c r="AX124" s="221" t="s">
        <v>1068</v>
      </c>
      <c r="AY124" s="221" t="s">
        <v>1068</v>
      </c>
      <c r="AZ124" s="221" t="s">
        <v>1066</v>
      </c>
      <c r="BA124" s="221" t="s">
        <v>1066</v>
      </c>
      <c r="BB124" s="221" t="s">
        <v>1066</v>
      </c>
      <c r="BC124" s="221" t="s">
        <v>1066</v>
      </c>
      <c r="BD124" s="221" t="s">
        <v>1068</v>
      </c>
    </row>
    <row r="125" spans="1:56" x14ac:dyDescent="0.3">
      <c r="A125" s="221" t="s">
        <v>609</v>
      </c>
      <c r="B125" s="221" t="s">
        <v>610</v>
      </c>
      <c r="L125" s="221" t="s">
        <v>1019</v>
      </c>
      <c r="M125" s="221" t="s">
        <v>1019</v>
      </c>
      <c r="N125" s="221" t="s">
        <v>1019</v>
      </c>
      <c r="O125" s="221" t="s">
        <v>1019</v>
      </c>
      <c r="T125" s="221" t="s">
        <v>1019</v>
      </c>
      <c r="W125" s="159" t="s">
        <v>1047</v>
      </c>
      <c r="X125" s="221" t="s">
        <v>1047</v>
      </c>
      <c r="Y125" s="221" t="s">
        <v>1047</v>
      </c>
      <c r="Z125" s="221" t="s">
        <v>1047</v>
      </c>
      <c r="AM125" s="221" t="s">
        <v>1064</v>
      </c>
      <c r="AN125" s="221" t="s">
        <v>1064</v>
      </c>
      <c r="AO125" s="221" t="s">
        <v>1066</v>
      </c>
      <c r="AP125" s="221" t="s">
        <v>1064</v>
      </c>
      <c r="AQ125" s="221" t="s">
        <v>1064</v>
      </c>
      <c r="AR125" s="221" t="s">
        <v>1064</v>
      </c>
      <c r="AS125" s="221" t="s">
        <v>1064</v>
      </c>
      <c r="AT125" s="221" t="s">
        <v>1066</v>
      </c>
      <c r="AU125" s="221" t="s">
        <v>1066</v>
      </c>
      <c r="AV125" s="221" t="s">
        <v>1064</v>
      </c>
      <c r="AW125" s="221" t="s">
        <v>1064</v>
      </c>
      <c r="AX125" s="221" t="s">
        <v>1066</v>
      </c>
      <c r="AY125" s="221" t="s">
        <v>1064</v>
      </c>
      <c r="AZ125" s="221" t="s">
        <v>1066</v>
      </c>
      <c r="BA125" s="221" t="s">
        <v>1066</v>
      </c>
      <c r="BB125" s="221" t="s">
        <v>1066</v>
      </c>
      <c r="BC125" s="221" t="s">
        <v>1066</v>
      </c>
      <c r="BD125" s="221" t="s">
        <v>1066</v>
      </c>
    </row>
    <row r="126" spans="1:56" x14ac:dyDescent="0.3">
      <c r="A126" s="221" t="s">
        <v>611</v>
      </c>
      <c r="B126" s="221" t="s">
        <v>612</v>
      </c>
      <c r="L126" s="221" t="s">
        <v>1019</v>
      </c>
      <c r="M126" s="221" t="s">
        <v>1019</v>
      </c>
      <c r="N126" s="221" t="s">
        <v>1019</v>
      </c>
      <c r="O126" s="221" t="s">
        <v>1019</v>
      </c>
      <c r="T126" s="221" t="s">
        <v>1019</v>
      </c>
      <c r="W126" s="159" t="s">
        <v>1047</v>
      </c>
      <c r="X126" s="221" t="s">
        <v>1045</v>
      </c>
      <c r="Y126" s="221" t="s">
        <v>1047</v>
      </c>
      <c r="Z126" s="221" t="s">
        <v>1045</v>
      </c>
      <c r="AM126" s="221" t="s">
        <v>1068</v>
      </c>
      <c r="AN126" s="221" t="s">
        <v>1066</v>
      </c>
      <c r="AO126" s="221" t="s">
        <v>1068</v>
      </c>
      <c r="AP126" s="221" t="s">
        <v>1066</v>
      </c>
      <c r="AQ126" s="221" t="s">
        <v>1066</v>
      </c>
      <c r="AR126" s="221" t="s">
        <v>1066</v>
      </c>
      <c r="AS126" s="221" t="s">
        <v>1068</v>
      </c>
      <c r="AT126" s="221" t="s">
        <v>1068</v>
      </c>
      <c r="AU126" s="221" t="s">
        <v>1066</v>
      </c>
      <c r="AV126" s="221" t="s">
        <v>1068</v>
      </c>
      <c r="AW126" s="221" t="s">
        <v>1066</v>
      </c>
      <c r="AX126" s="221" t="s">
        <v>1068</v>
      </c>
      <c r="AY126" s="221" t="s">
        <v>1066</v>
      </c>
      <c r="AZ126" s="221" t="s">
        <v>1066</v>
      </c>
      <c r="BA126" s="221" t="s">
        <v>1066</v>
      </c>
      <c r="BB126" s="221" t="s">
        <v>1068</v>
      </c>
      <c r="BC126" s="221" t="s">
        <v>1068</v>
      </c>
      <c r="BD126" s="221" t="s">
        <v>1066</v>
      </c>
    </row>
    <row r="127" spans="1:56" x14ac:dyDescent="0.3">
      <c r="A127" s="221" t="s">
        <v>613</v>
      </c>
      <c r="B127" s="221" t="s">
        <v>614</v>
      </c>
      <c r="L127" s="221" t="s">
        <v>1019</v>
      </c>
      <c r="M127" s="221" t="s">
        <v>1019</v>
      </c>
      <c r="N127" s="221" t="s">
        <v>1019</v>
      </c>
      <c r="O127" s="221" t="s">
        <v>1019</v>
      </c>
      <c r="T127" s="221" t="s">
        <v>1019</v>
      </c>
      <c r="W127" s="159" t="s">
        <v>1047</v>
      </c>
      <c r="X127" s="221" t="s">
        <v>1045</v>
      </c>
      <c r="Y127" s="221" t="s">
        <v>1045</v>
      </c>
      <c r="Z127" s="221" t="s">
        <v>1047</v>
      </c>
      <c r="AM127" s="221" t="s">
        <v>1066</v>
      </c>
      <c r="AN127" s="221" t="s">
        <v>1068</v>
      </c>
      <c r="AO127" s="221" t="s">
        <v>1068</v>
      </c>
      <c r="AP127" s="221" t="s">
        <v>1066</v>
      </c>
      <c r="AQ127" s="221" t="s">
        <v>1068</v>
      </c>
      <c r="AR127" s="221" t="s">
        <v>1066</v>
      </c>
      <c r="AS127" s="221" t="s">
        <v>1066</v>
      </c>
      <c r="AT127" s="221" t="s">
        <v>1066</v>
      </c>
      <c r="AU127" s="221" t="s">
        <v>1064</v>
      </c>
      <c r="AV127" s="221" t="s">
        <v>1066</v>
      </c>
      <c r="AW127" s="221" t="s">
        <v>1068</v>
      </c>
      <c r="AX127" s="221" t="s">
        <v>1068</v>
      </c>
      <c r="AY127" s="221" t="s">
        <v>1066</v>
      </c>
      <c r="AZ127" s="221" t="s">
        <v>1068</v>
      </c>
      <c r="BA127" s="221" t="s">
        <v>1066</v>
      </c>
      <c r="BB127" s="221" t="s">
        <v>1066</v>
      </c>
      <c r="BC127" s="221" t="s">
        <v>1066</v>
      </c>
      <c r="BD127" s="221" t="s">
        <v>1064</v>
      </c>
    </row>
    <row r="128" spans="1:56" x14ac:dyDescent="0.3">
      <c r="A128" s="221" t="s">
        <v>616</v>
      </c>
      <c r="B128" s="221" t="s">
        <v>617</v>
      </c>
      <c r="L128" s="221" t="s">
        <v>1019</v>
      </c>
      <c r="M128" s="221" t="s">
        <v>1019</v>
      </c>
      <c r="N128" s="221" t="s">
        <v>1019</v>
      </c>
      <c r="O128" s="221" t="s">
        <v>1019</v>
      </c>
      <c r="T128" s="221" t="s">
        <v>1019</v>
      </c>
      <c r="W128" s="159" t="s">
        <v>1045</v>
      </c>
      <c r="X128" s="221" t="s">
        <v>1047</v>
      </c>
      <c r="Y128" s="221" t="s">
        <v>1045</v>
      </c>
      <c r="Z128" s="221" t="s">
        <v>1047</v>
      </c>
      <c r="AM128" s="221" t="s">
        <v>1064</v>
      </c>
      <c r="AN128" s="221" t="s">
        <v>1064</v>
      </c>
      <c r="AO128" s="221" t="s">
        <v>1066</v>
      </c>
      <c r="AP128" s="221" t="s">
        <v>1066</v>
      </c>
      <c r="AQ128" s="221" t="s">
        <v>1066</v>
      </c>
      <c r="AR128" s="221" t="s">
        <v>1066</v>
      </c>
      <c r="AS128" s="221" t="s">
        <v>1068</v>
      </c>
      <c r="AT128" s="221" t="s">
        <v>1066</v>
      </c>
      <c r="AU128" s="221" t="s">
        <v>1066</v>
      </c>
      <c r="AV128" s="221" t="s">
        <v>1064</v>
      </c>
      <c r="AW128" s="221" t="s">
        <v>1064</v>
      </c>
      <c r="AX128" s="221" t="s">
        <v>1066</v>
      </c>
      <c r="AY128" s="221" t="s">
        <v>1066</v>
      </c>
      <c r="AZ128" s="221" t="s">
        <v>1066</v>
      </c>
      <c r="BA128" s="221" t="s">
        <v>1066</v>
      </c>
      <c r="BB128" s="221" t="s">
        <v>1068</v>
      </c>
      <c r="BC128" s="221" t="s">
        <v>1066</v>
      </c>
      <c r="BD128" s="221" t="s">
        <v>1066</v>
      </c>
    </row>
    <row r="129" spans="1:56" x14ac:dyDescent="0.3">
      <c r="A129" s="221" t="s">
        <v>618</v>
      </c>
      <c r="B129" s="221" t="s">
        <v>619</v>
      </c>
      <c r="L129" s="221" t="s">
        <v>1019</v>
      </c>
      <c r="M129" s="221" t="s">
        <v>1019</v>
      </c>
      <c r="N129" s="221" t="s">
        <v>1019</v>
      </c>
      <c r="O129" s="221" t="s">
        <v>1019</v>
      </c>
      <c r="T129" s="221" t="s">
        <v>1019</v>
      </c>
      <c r="W129" s="159" t="s">
        <v>1047</v>
      </c>
      <c r="X129" s="221" t="s">
        <v>1045</v>
      </c>
      <c r="Y129" s="221" t="s">
        <v>1045</v>
      </c>
      <c r="Z129" s="221" t="s">
        <v>1045</v>
      </c>
      <c r="AM129" s="221" t="s">
        <v>1066</v>
      </c>
      <c r="AN129" s="221" t="s">
        <v>1068</v>
      </c>
      <c r="AO129" s="221" t="s">
        <v>1068</v>
      </c>
      <c r="AP129" s="221" t="s">
        <v>1066</v>
      </c>
      <c r="AQ129" s="221" t="s">
        <v>1066</v>
      </c>
      <c r="AR129" s="221" t="s">
        <v>1066</v>
      </c>
      <c r="AS129" s="221" t="s">
        <v>1068</v>
      </c>
      <c r="AT129" s="221" t="s">
        <v>1068</v>
      </c>
      <c r="AU129" s="221" t="s">
        <v>1066</v>
      </c>
      <c r="AV129" s="221" t="s">
        <v>1068</v>
      </c>
      <c r="AW129" s="221" t="s">
        <v>1068</v>
      </c>
      <c r="AX129" s="221" t="s">
        <v>1070</v>
      </c>
      <c r="AY129" s="221" t="s">
        <v>1068</v>
      </c>
      <c r="AZ129" s="221" t="s">
        <v>1066</v>
      </c>
      <c r="BA129" s="221" t="s">
        <v>1068</v>
      </c>
      <c r="BB129" s="221" t="s">
        <v>1068</v>
      </c>
      <c r="BC129" s="221" t="s">
        <v>1068</v>
      </c>
      <c r="BD129" s="221" t="s">
        <v>1066</v>
      </c>
    </row>
    <row r="130" spans="1:56" x14ac:dyDescent="0.3">
      <c r="A130" s="221" t="s">
        <v>622</v>
      </c>
      <c r="B130" s="221" t="s">
        <v>623</v>
      </c>
      <c r="L130" s="221" t="s">
        <v>1019</v>
      </c>
      <c r="M130" s="221" t="s">
        <v>1019</v>
      </c>
      <c r="N130" s="221" t="s">
        <v>1019</v>
      </c>
      <c r="O130" s="221" t="s">
        <v>1019</v>
      </c>
      <c r="T130" s="221" t="s">
        <v>1019</v>
      </c>
      <c r="W130" s="159" t="s">
        <v>1047</v>
      </c>
      <c r="X130" s="221" t="s">
        <v>1045</v>
      </c>
      <c r="Y130" s="221" t="s">
        <v>1049</v>
      </c>
      <c r="Z130" s="221" t="s">
        <v>1047</v>
      </c>
      <c r="AM130" s="221" t="s">
        <v>1066</v>
      </c>
      <c r="AN130" s="221" t="s">
        <v>1066</v>
      </c>
      <c r="AO130" s="221" t="s">
        <v>1066</v>
      </c>
      <c r="AP130" s="221" t="s">
        <v>1066</v>
      </c>
      <c r="AQ130" s="221" t="s">
        <v>1066</v>
      </c>
      <c r="AR130" s="221" t="s">
        <v>1064</v>
      </c>
      <c r="AS130" s="221" t="s">
        <v>1066</v>
      </c>
      <c r="AT130" s="221" t="s">
        <v>1066</v>
      </c>
      <c r="AU130" s="221" t="s">
        <v>1064</v>
      </c>
      <c r="AV130" s="221" t="s">
        <v>1066</v>
      </c>
      <c r="AW130" s="221" t="s">
        <v>1066</v>
      </c>
      <c r="AX130" s="221" t="s">
        <v>1066</v>
      </c>
      <c r="AY130" s="221" t="s">
        <v>1066</v>
      </c>
      <c r="AZ130" s="221" t="s">
        <v>1066</v>
      </c>
      <c r="BA130" s="221" t="s">
        <v>1064</v>
      </c>
      <c r="BB130" s="221" t="s">
        <v>1066</v>
      </c>
      <c r="BC130" s="221" t="s">
        <v>1066</v>
      </c>
      <c r="BD130" s="221" t="s">
        <v>1064</v>
      </c>
    </row>
    <row r="131" spans="1:56" x14ac:dyDescent="0.3">
      <c r="A131" s="221" t="s">
        <v>624</v>
      </c>
      <c r="B131" s="221" t="s">
        <v>625</v>
      </c>
      <c r="L131" s="221" t="s">
        <v>1019</v>
      </c>
      <c r="M131" s="221" t="s">
        <v>1019</v>
      </c>
      <c r="N131" s="221" t="s">
        <v>1019</v>
      </c>
      <c r="O131" s="221" t="s">
        <v>1019</v>
      </c>
      <c r="T131" s="221" t="s">
        <v>1019</v>
      </c>
      <c r="W131" s="159" t="s">
        <v>1045</v>
      </c>
      <c r="X131" s="221" t="s">
        <v>1047</v>
      </c>
      <c r="Y131" s="221" t="s">
        <v>1047</v>
      </c>
      <c r="Z131" s="221" t="s">
        <v>1047</v>
      </c>
      <c r="AM131" s="221" t="s">
        <v>1066</v>
      </c>
      <c r="AN131" s="221" t="s">
        <v>1066</v>
      </c>
      <c r="AO131" s="221" t="s">
        <v>1066</v>
      </c>
      <c r="AP131" s="221" t="s">
        <v>1066</v>
      </c>
      <c r="AQ131" s="221" t="s">
        <v>1066</v>
      </c>
      <c r="AR131" s="221" t="s">
        <v>1066</v>
      </c>
      <c r="AS131" s="221" t="s">
        <v>1066</v>
      </c>
      <c r="AT131" s="221" t="s">
        <v>1066</v>
      </c>
      <c r="AU131" s="221" t="s">
        <v>1066</v>
      </c>
      <c r="AV131" s="221" t="s">
        <v>1066</v>
      </c>
      <c r="AW131" s="221" t="s">
        <v>1066</v>
      </c>
      <c r="AX131" s="221" t="s">
        <v>1068</v>
      </c>
      <c r="AY131" s="221" t="s">
        <v>1066</v>
      </c>
      <c r="AZ131" s="221" t="s">
        <v>1066</v>
      </c>
      <c r="BA131" s="221" t="s">
        <v>1066</v>
      </c>
      <c r="BB131" s="221" t="s">
        <v>1066</v>
      </c>
      <c r="BC131" s="221" t="s">
        <v>1066</v>
      </c>
      <c r="BD131" s="221" t="s">
        <v>1066</v>
      </c>
    </row>
    <row r="132" spans="1:56" x14ac:dyDescent="0.3">
      <c r="A132" s="221" t="s">
        <v>626</v>
      </c>
      <c r="B132" s="221" t="s">
        <v>627</v>
      </c>
      <c r="L132" s="221" t="s">
        <v>1019</v>
      </c>
      <c r="M132" s="221" t="s">
        <v>1019</v>
      </c>
      <c r="N132" s="221" t="s">
        <v>1019</v>
      </c>
      <c r="O132" s="221" t="s">
        <v>1019</v>
      </c>
      <c r="T132" s="221" t="s">
        <v>1019</v>
      </c>
      <c r="W132" s="159" t="s">
        <v>1047</v>
      </c>
      <c r="X132" s="221" t="s">
        <v>1047</v>
      </c>
      <c r="Y132" s="221" t="s">
        <v>1049</v>
      </c>
      <c r="Z132" s="221" t="s">
        <v>1047</v>
      </c>
      <c r="AM132" s="221" t="s">
        <v>1064</v>
      </c>
      <c r="AN132" s="221" t="s">
        <v>1068</v>
      </c>
      <c r="AO132" s="221" t="s">
        <v>1068</v>
      </c>
      <c r="AP132" s="221" t="s">
        <v>1070</v>
      </c>
      <c r="AQ132" s="221" t="s">
        <v>1068</v>
      </c>
      <c r="AR132" s="221" t="s">
        <v>1066</v>
      </c>
      <c r="AS132" s="221" t="s">
        <v>1066</v>
      </c>
      <c r="AT132" s="221" t="s">
        <v>1068</v>
      </c>
      <c r="AU132" s="221" t="s">
        <v>1066</v>
      </c>
      <c r="AV132" s="221" t="s">
        <v>1064</v>
      </c>
      <c r="AW132" s="221" t="s">
        <v>1068</v>
      </c>
      <c r="AX132" s="221" t="s">
        <v>1068</v>
      </c>
      <c r="AY132" s="221" t="s">
        <v>1070</v>
      </c>
      <c r="AZ132" s="221" t="s">
        <v>1068</v>
      </c>
      <c r="BA132" s="221" t="s">
        <v>1066</v>
      </c>
      <c r="BB132" s="221" t="s">
        <v>1066</v>
      </c>
      <c r="BC132" s="221" t="s">
        <v>1068</v>
      </c>
      <c r="BD132" s="221" t="s">
        <v>1066</v>
      </c>
    </row>
    <row r="133" spans="1:56" x14ac:dyDescent="0.3">
      <c r="A133" s="221" t="s">
        <v>628</v>
      </c>
      <c r="B133" s="221" t="s">
        <v>629</v>
      </c>
      <c r="L133" s="221" t="s">
        <v>1019</v>
      </c>
      <c r="M133" s="221" t="s">
        <v>1019</v>
      </c>
      <c r="N133" s="221" t="s">
        <v>1019</v>
      </c>
      <c r="O133" s="221" t="s">
        <v>1019</v>
      </c>
      <c r="T133" s="221" t="s">
        <v>1019</v>
      </c>
      <c r="W133" s="159" t="s">
        <v>1047</v>
      </c>
      <c r="X133" s="221" t="s">
        <v>1045</v>
      </c>
      <c r="Y133" s="221" t="s">
        <v>1047</v>
      </c>
      <c r="Z133" s="221" t="s">
        <v>1045</v>
      </c>
      <c r="AM133" s="221" t="s">
        <v>1066</v>
      </c>
      <c r="AN133" s="221" t="s">
        <v>1068</v>
      </c>
      <c r="AO133" s="221" t="s">
        <v>1066</v>
      </c>
      <c r="AP133" s="221" t="s">
        <v>1066</v>
      </c>
      <c r="AQ133" s="221" t="s">
        <v>1066</v>
      </c>
      <c r="AR133" s="221" t="s">
        <v>1064</v>
      </c>
      <c r="AS133" s="221" t="s">
        <v>1068</v>
      </c>
      <c r="AT133" s="221" t="s">
        <v>1066</v>
      </c>
      <c r="AU133" s="221" t="s">
        <v>1066</v>
      </c>
      <c r="AV133" s="221" t="s">
        <v>1066</v>
      </c>
      <c r="AW133" s="221" t="s">
        <v>1068</v>
      </c>
      <c r="AX133" s="221" t="s">
        <v>1066</v>
      </c>
      <c r="AY133" s="221" t="s">
        <v>1068</v>
      </c>
      <c r="AZ133" s="221" t="s">
        <v>1068</v>
      </c>
      <c r="BA133" s="221" t="s">
        <v>1064</v>
      </c>
      <c r="BB133" s="221" t="s">
        <v>1068</v>
      </c>
      <c r="BC133" s="221" t="s">
        <v>1066</v>
      </c>
      <c r="BD133" s="221" t="s">
        <v>1066</v>
      </c>
    </row>
    <row r="134" spans="1:56" x14ac:dyDescent="0.3">
      <c r="A134" s="221" t="s">
        <v>630</v>
      </c>
      <c r="B134" s="221" t="s">
        <v>631</v>
      </c>
      <c r="L134" s="221" t="s">
        <v>1019</v>
      </c>
      <c r="M134" s="221" t="s">
        <v>1019</v>
      </c>
      <c r="N134" s="221" t="s">
        <v>1019</v>
      </c>
      <c r="O134" s="221" t="s">
        <v>1019</v>
      </c>
      <c r="T134" s="221" t="s">
        <v>1019</v>
      </c>
      <c r="W134" s="159" t="s">
        <v>1047</v>
      </c>
      <c r="X134" s="221" t="s">
        <v>1045</v>
      </c>
      <c r="Y134" s="221" t="s">
        <v>1045</v>
      </c>
      <c r="Z134" s="221" t="s">
        <v>1047</v>
      </c>
      <c r="AM134" s="221" t="s">
        <v>1066</v>
      </c>
      <c r="AN134" s="221" t="s">
        <v>1066</v>
      </c>
      <c r="AO134" s="221" t="s">
        <v>1066</v>
      </c>
      <c r="AP134" s="221" t="s">
        <v>1066</v>
      </c>
      <c r="AQ134" s="221" t="s">
        <v>1066</v>
      </c>
      <c r="AR134" s="221" t="s">
        <v>1066</v>
      </c>
      <c r="AS134" s="221" t="s">
        <v>1066</v>
      </c>
      <c r="AT134" s="221" t="s">
        <v>1070</v>
      </c>
      <c r="AU134" s="221" t="s">
        <v>1070</v>
      </c>
      <c r="AV134" s="221" t="s">
        <v>1066</v>
      </c>
      <c r="AW134" s="221" t="s">
        <v>1066</v>
      </c>
      <c r="AX134" s="221" t="s">
        <v>1068</v>
      </c>
      <c r="AY134" s="221" t="s">
        <v>1068</v>
      </c>
      <c r="AZ134" s="221" t="s">
        <v>1068</v>
      </c>
      <c r="BA134" s="221" t="s">
        <v>1068</v>
      </c>
      <c r="BB134" s="221" t="s">
        <v>1068</v>
      </c>
      <c r="BC134" s="221" t="s">
        <v>1070</v>
      </c>
      <c r="BD134" s="221" t="s">
        <v>1070</v>
      </c>
    </row>
    <row r="135" spans="1:56" x14ac:dyDescent="0.3">
      <c r="A135" s="221" t="s">
        <v>632</v>
      </c>
      <c r="B135" s="221" t="s">
        <v>633</v>
      </c>
      <c r="L135" s="221" t="s">
        <v>1019</v>
      </c>
      <c r="M135" s="221" t="s">
        <v>1019</v>
      </c>
      <c r="N135" s="221" t="s">
        <v>1019</v>
      </c>
      <c r="O135" s="221" t="s">
        <v>1019</v>
      </c>
      <c r="T135" s="221" t="s">
        <v>1019</v>
      </c>
      <c r="W135" s="159" t="s">
        <v>1047</v>
      </c>
      <c r="X135" s="221" t="s">
        <v>1045</v>
      </c>
      <c r="Y135" s="221" t="s">
        <v>1049</v>
      </c>
      <c r="Z135" s="221" t="s">
        <v>1045</v>
      </c>
      <c r="AM135" s="221" t="s">
        <v>1066</v>
      </c>
      <c r="AN135" s="221" t="s">
        <v>1064</v>
      </c>
      <c r="AO135" s="221" t="s">
        <v>1066</v>
      </c>
      <c r="AP135" s="221" t="s">
        <v>1066</v>
      </c>
      <c r="AQ135" s="221" t="s">
        <v>1066</v>
      </c>
      <c r="AR135" s="221" t="s">
        <v>1066</v>
      </c>
      <c r="AS135" s="221" t="s">
        <v>1066</v>
      </c>
      <c r="AT135" s="221" t="s">
        <v>1066</v>
      </c>
      <c r="AU135" s="221" t="s">
        <v>1066</v>
      </c>
      <c r="AV135" s="221" t="s">
        <v>1066</v>
      </c>
      <c r="AW135" s="221" t="s">
        <v>1066</v>
      </c>
      <c r="AX135" s="221" t="s">
        <v>1066</v>
      </c>
      <c r="AY135" s="221" t="s">
        <v>1066</v>
      </c>
      <c r="AZ135" s="221" t="s">
        <v>1066</v>
      </c>
      <c r="BA135" s="221" t="s">
        <v>1066</v>
      </c>
      <c r="BB135" s="221" t="s">
        <v>1066</v>
      </c>
      <c r="BC135" s="221" t="s">
        <v>1066</v>
      </c>
      <c r="BD135" s="221" t="s">
        <v>1066</v>
      </c>
    </row>
    <row r="136" spans="1:56" x14ac:dyDescent="0.3">
      <c r="A136" s="221" t="s">
        <v>634</v>
      </c>
      <c r="B136" s="221" t="s">
        <v>635</v>
      </c>
      <c r="L136" s="221" t="s">
        <v>1019</v>
      </c>
      <c r="M136" s="221" t="s">
        <v>1019</v>
      </c>
      <c r="N136" s="221" t="s">
        <v>1019</v>
      </c>
      <c r="O136" s="221" t="s">
        <v>1019</v>
      </c>
      <c r="T136" s="221" t="s">
        <v>1019</v>
      </c>
      <c r="W136" s="159" t="s">
        <v>1047</v>
      </c>
      <c r="X136" s="221" t="s">
        <v>1045</v>
      </c>
      <c r="Y136" s="221" t="s">
        <v>1047</v>
      </c>
      <c r="Z136" s="221" t="s">
        <v>1047</v>
      </c>
      <c r="AM136" s="221" t="s">
        <v>1064</v>
      </c>
      <c r="AN136" s="221" t="s">
        <v>1068</v>
      </c>
      <c r="AO136" s="221" t="s">
        <v>1068</v>
      </c>
      <c r="AP136" s="221" t="s">
        <v>1068</v>
      </c>
      <c r="AQ136" s="221" t="s">
        <v>1066</v>
      </c>
      <c r="AR136" s="221" t="s">
        <v>1068</v>
      </c>
      <c r="AS136" s="221" t="s">
        <v>1068</v>
      </c>
      <c r="AT136" s="221" t="s">
        <v>1068</v>
      </c>
      <c r="AU136" s="221" t="s">
        <v>1068</v>
      </c>
      <c r="AV136" s="221" t="s">
        <v>1064</v>
      </c>
      <c r="AW136" s="221" t="s">
        <v>1068</v>
      </c>
      <c r="AX136" s="221" t="s">
        <v>1068</v>
      </c>
      <c r="AY136" s="221" t="s">
        <v>1068</v>
      </c>
      <c r="AZ136" s="221" t="s">
        <v>1066</v>
      </c>
      <c r="BA136" s="221" t="s">
        <v>1068</v>
      </c>
      <c r="BB136" s="221" t="s">
        <v>1068</v>
      </c>
      <c r="BC136" s="221" t="s">
        <v>1068</v>
      </c>
      <c r="BD136" s="221" t="s">
        <v>1068</v>
      </c>
    </row>
    <row r="137" spans="1:56" x14ac:dyDescent="0.3">
      <c r="A137" s="221" t="s">
        <v>638</v>
      </c>
      <c r="B137" s="221" t="s">
        <v>639</v>
      </c>
      <c r="L137" s="221" t="s">
        <v>1019</v>
      </c>
      <c r="M137" s="221" t="s">
        <v>1019</v>
      </c>
      <c r="N137" s="221" t="s">
        <v>1019</v>
      </c>
      <c r="O137" s="221" t="s">
        <v>1019</v>
      </c>
      <c r="T137" s="221" t="s">
        <v>1019</v>
      </c>
      <c r="W137" s="159" t="s">
        <v>1047</v>
      </c>
      <c r="X137" s="221" t="s">
        <v>1045</v>
      </c>
      <c r="Y137" s="221" t="s">
        <v>1047</v>
      </c>
      <c r="Z137" s="221" t="s">
        <v>1045</v>
      </c>
      <c r="AM137" s="221" t="s">
        <v>1066</v>
      </c>
      <c r="AN137" s="221" t="s">
        <v>1066</v>
      </c>
      <c r="AO137" s="221" t="s">
        <v>1068</v>
      </c>
      <c r="AP137" s="221" t="s">
        <v>1068</v>
      </c>
      <c r="AQ137" s="221" t="s">
        <v>1066</v>
      </c>
      <c r="AR137" s="221" t="s">
        <v>1066</v>
      </c>
      <c r="AS137" s="221" t="s">
        <v>1066</v>
      </c>
      <c r="AT137" s="221" t="s">
        <v>1066</v>
      </c>
      <c r="AU137" s="221" t="s">
        <v>1066</v>
      </c>
      <c r="AV137" s="221" t="s">
        <v>1068</v>
      </c>
      <c r="AW137" s="221" t="s">
        <v>1068</v>
      </c>
      <c r="AX137" s="221" t="s">
        <v>1068</v>
      </c>
      <c r="AY137" s="221" t="s">
        <v>1068</v>
      </c>
      <c r="AZ137" s="221" t="s">
        <v>1068</v>
      </c>
      <c r="BA137" s="221" t="s">
        <v>1068</v>
      </c>
      <c r="BB137" s="221" t="s">
        <v>1068</v>
      </c>
      <c r="BC137" s="221" t="s">
        <v>1068</v>
      </c>
      <c r="BD137" s="221" t="s">
        <v>1068</v>
      </c>
    </row>
    <row r="138" spans="1:56" x14ac:dyDescent="0.3">
      <c r="A138" s="221" t="s">
        <v>640</v>
      </c>
      <c r="B138" s="221" t="s">
        <v>641</v>
      </c>
      <c r="L138" s="221" t="s">
        <v>1019</v>
      </c>
      <c r="M138" s="221" t="s">
        <v>1019</v>
      </c>
      <c r="N138" s="221" t="s">
        <v>1019</v>
      </c>
      <c r="O138" s="221" t="s">
        <v>1019</v>
      </c>
      <c r="T138" s="221" t="s">
        <v>1019</v>
      </c>
      <c r="W138" s="159" t="s">
        <v>1047</v>
      </c>
      <c r="X138" s="221" t="s">
        <v>1045</v>
      </c>
      <c r="Y138" s="221" t="s">
        <v>1047</v>
      </c>
      <c r="Z138" s="221" t="s">
        <v>1045</v>
      </c>
      <c r="AM138" s="221" t="s">
        <v>1068</v>
      </c>
      <c r="AN138" s="221" t="s">
        <v>1068</v>
      </c>
      <c r="AO138" s="221" t="s">
        <v>1068</v>
      </c>
      <c r="AP138" s="221" t="s">
        <v>1064</v>
      </c>
      <c r="AQ138" s="221" t="s">
        <v>1066</v>
      </c>
      <c r="AR138" s="221" t="s">
        <v>1066</v>
      </c>
      <c r="AS138" s="221" t="s">
        <v>1066</v>
      </c>
      <c r="AT138" s="221" t="s">
        <v>1066</v>
      </c>
      <c r="AU138" s="221" t="s">
        <v>1066</v>
      </c>
      <c r="AV138" s="221" t="s">
        <v>1068</v>
      </c>
      <c r="AW138" s="221" t="s">
        <v>1068</v>
      </c>
      <c r="AX138" s="221" t="s">
        <v>1068</v>
      </c>
      <c r="AY138" s="221" t="s">
        <v>1066</v>
      </c>
      <c r="AZ138" s="221" t="s">
        <v>1066</v>
      </c>
      <c r="BA138" s="221" t="s">
        <v>1068</v>
      </c>
      <c r="BB138" s="221" t="s">
        <v>1066</v>
      </c>
      <c r="BC138" s="221" t="s">
        <v>1068</v>
      </c>
      <c r="BD138" s="221" t="s">
        <v>1066</v>
      </c>
    </row>
    <row r="139" spans="1:56" x14ac:dyDescent="0.3">
      <c r="A139" s="221" t="s">
        <v>644</v>
      </c>
      <c r="B139" s="221" t="s">
        <v>645</v>
      </c>
      <c r="L139" s="221" t="s">
        <v>1019</v>
      </c>
      <c r="M139" s="221" t="s">
        <v>1019</v>
      </c>
      <c r="N139" s="221" t="s">
        <v>1019</v>
      </c>
      <c r="O139" s="221" t="s">
        <v>1019</v>
      </c>
      <c r="T139" s="221" t="s">
        <v>1019</v>
      </c>
      <c r="W139" s="159" t="s">
        <v>1047</v>
      </c>
      <c r="X139" s="221" t="s">
        <v>1047</v>
      </c>
      <c r="Y139" s="221" t="s">
        <v>1049</v>
      </c>
      <c r="Z139" s="221" t="s">
        <v>1045</v>
      </c>
      <c r="AM139" s="221" t="s">
        <v>1070</v>
      </c>
      <c r="AN139" s="221" t="s">
        <v>1068</v>
      </c>
      <c r="AO139" s="221" t="s">
        <v>1068</v>
      </c>
      <c r="AP139" s="221" t="s">
        <v>1066</v>
      </c>
      <c r="AQ139" s="221" t="s">
        <v>1066</v>
      </c>
      <c r="AR139" s="221" t="s">
        <v>1070</v>
      </c>
      <c r="AS139" s="221" t="s">
        <v>1068</v>
      </c>
      <c r="AT139" s="221" t="s">
        <v>1066</v>
      </c>
      <c r="AU139" s="221" t="s">
        <v>1064</v>
      </c>
      <c r="AV139" s="221" t="s">
        <v>1070</v>
      </c>
      <c r="AW139" s="221" t="s">
        <v>1068</v>
      </c>
      <c r="AX139" s="221" t="s">
        <v>1068</v>
      </c>
      <c r="AY139" s="221" t="s">
        <v>1066</v>
      </c>
      <c r="AZ139" s="221" t="s">
        <v>1066</v>
      </c>
      <c r="BA139" s="221" t="s">
        <v>1070</v>
      </c>
      <c r="BB139" s="221" t="s">
        <v>1068</v>
      </c>
      <c r="BC139" s="221" t="s">
        <v>1066</v>
      </c>
      <c r="BD139" s="221" t="s">
        <v>1064</v>
      </c>
    </row>
    <row r="140" spans="1:56" x14ac:dyDescent="0.3">
      <c r="A140" s="221" t="s">
        <v>646</v>
      </c>
      <c r="B140" s="221" t="s">
        <v>647</v>
      </c>
      <c r="L140" s="221" t="s">
        <v>1019</v>
      </c>
      <c r="M140" s="221" t="s">
        <v>1019</v>
      </c>
      <c r="N140" s="221" t="s">
        <v>1019</v>
      </c>
      <c r="O140" s="221" t="s">
        <v>1019</v>
      </c>
      <c r="T140" s="221" t="s">
        <v>1019</v>
      </c>
      <c r="W140" s="159" t="s">
        <v>1047</v>
      </c>
      <c r="X140" s="221" t="s">
        <v>1045</v>
      </c>
      <c r="Y140" s="221" t="s">
        <v>1045</v>
      </c>
      <c r="Z140" s="221" t="s">
        <v>1047</v>
      </c>
      <c r="AM140" s="221" t="s">
        <v>1066</v>
      </c>
      <c r="AN140" s="221" t="s">
        <v>1068</v>
      </c>
      <c r="AO140" s="221" t="s">
        <v>1068</v>
      </c>
      <c r="AP140" s="221" t="s">
        <v>1066</v>
      </c>
      <c r="AQ140" s="221" t="s">
        <v>1066</v>
      </c>
      <c r="AR140" s="221" t="s">
        <v>1066</v>
      </c>
      <c r="AS140" s="221" t="s">
        <v>1066</v>
      </c>
      <c r="AT140" s="221" t="s">
        <v>1068</v>
      </c>
      <c r="AU140" s="221" t="s">
        <v>1066</v>
      </c>
      <c r="AV140" s="221" t="s">
        <v>1068</v>
      </c>
      <c r="AW140" s="221" t="s">
        <v>1068</v>
      </c>
      <c r="AX140" s="221" t="s">
        <v>1068</v>
      </c>
      <c r="AY140" s="221" t="s">
        <v>1068</v>
      </c>
      <c r="AZ140" s="221" t="s">
        <v>1068</v>
      </c>
      <c r="BA140" s="221" t="s">
        <v>1068</v>
      </c>
      <c r="BB140" s="221" t="s">
        <v>1068</v>
      </c>
      <c r="BC140" s="221" t="s">
        <v>1068</v>
      </c>
      <c r="BD140" s="221" t="s">
        <v>1068</v>
      </c>
    </row>
    <row r="141" spans="1:56" x14ac:dyDescent="0.3">
      <c r="A141" s="221" t="s">
        <v>648</v>
      </c>
      <c r="B141" s="221" t="s">
        <v>649</v>
      </c>
      <c r="L141" s="221" t="s">
        <v>1019</v>
      </c>
      <c r="M141" s="221" t="s">
        <v>1019</v>
      </c>
      <c r="N141" s="221" t="s">
        <v>1019</v>
      </c>
      <c r="O141" s="221" t="s">
        <v>1019</v>
      </c>
      <c r="T141" s="221" t="s">
        <v>1019</v>
      </c>
      <c r="W141" s="159" t="s">
        <v>1047</v>
      </c>
      <c r="X141" s="221" t="s">
        <v>1045</v>
      </c>
      <c r="Y141" s="221" t="s">
        <v>1047</v>
      </c>
      <c r="Z141" s="221" t="s">
        <v>1045</v>
      </c>
      <c r="AM141" s="221" t="s">
        <v>1066</v>
      </c>
      <c r="AN141" s="221" t="s">
        <v>1068</v>
      </c>
      <c r="AO141" s="221" t="s">
        <v>1066</v>
      </c>
      <c r="AP141" s="221" t="s">
        <v>1066</v>
      </c>
      <c r="AQ141" s="221" t="s">
        <v>1066</v>
      </c>
      <c r="AR141" s="221" t="s">
        <v>1066</v>
      </c>
      <c r="AS141" s="221" t="s">
        <v>1066</v>
      </c>
      <c r="AT141" s="221" t="s">
        <v>1066</v>
      </c>
      <c r="AU141" s="221" t="s">
        <v>1064</v>
      </c>
      <c r="AV141" s="221" t="s">
        <v>1066</v>
      </c>
      <c r="AW141" s="221" t="s">
        <v>1068</v>
      </c>
      <c r="AX141" s="221" t="s">
        <v>1066</v>
      </c>
      <c r="AY141" s="221" t="s">
        <v>1066</v>
      </c>
      <c r="AZ141" s="221" t="s">
        <v>1066</v>
      </c>
      <c r="BA141" s="221" t="s">
        <v>1066</v>
      </c>
      <c r="BB141" s="221" t="s">
        <v>1066</v>
      </c>
      <c r="BC141" s="221" t="s">
        <v>1066</v>
      </c>
      <c r="BD141" s="221" t="s">
        <v>1064</v>
      </c>
    </row>
    <row r="142" spans="1:56" x14ac:dyDescent="0.3">
      <c r="A142" s="221" t="s">
        <v>650</v>
      </c>
      <c r="B142" s="221" t="s">
        <v>651</v>
      </c>
      <c r="L142" s="221" t="s">
        <v>1019</v>
      </c>
      <c r="M142" s="221" t="s">
        <v>1019</v>
      </c>
      <c r="N142" s="221" t="s">
        <v>1019</v>
      </c>
      <c r="O142" s="221" t="s">
        <v>1019</v>
      </c>
      <c r="T142" s="221" t="s">
        <v>1019</v>
      </c>
      <c r="W142" s="159" t="s">
        <v>1045</v>
      </c>
      <c r="X142" s="221" t="s">
        <v>1047</v>
      </c>
      <c r="Y142" s="221" t="s">
        <v>1045</v>
      </c>
      <c r="Z142" s="221" t="s">
        <v>1047</v>
      </c>
      <c r="AM142" s="221" t="s">
        <v>1066</v>
      </c>
      <c r="AN142" s="221" t="s">
        <v>1064</v>
      </c>
      <c r="AO142" s="221" t="s">
        <v>1064</v>
      </c>
      <c r="AP142" s="221" t="s">
        <v>1064</v>
      </c>
      <c r="AQ142" s="221" t="s">
        <v>1064</v>
      </c>
      <c r="AR142" s="221" t="s">
        <v>1064</v>
      </c>
      <c r="AS142" s="221" t="s">
        <v>1064</v>
      </c>
      <c r="AT142" s="221" t="s">
        <v>1066</v>
      </c>
      <c r="AU142" s="221" t="s">
        <v>1066</v>
      </c>
      <c r="AV142" s="221" t="s">
        <v>1066</v>
      </c>
      <c r="AW142" s="221" t="s">
        <v>1064</v>
      </c>
      <c r="AX142" s="221" t="s">
        <v>1066</v>
      </c>
      <c r="AY142" s="221" t="s">
        <v>1066</v>
      </c>
      <c r="AZ142" s="221" t="s">
        <v>1064</v>
      </c>
      <c r="BA142" s="221" t="s">
        <v>1066</v>
      </c>
      <c r="BB142" s="221" t="s">
        <v>1064</v>
      </c>
      <c r="BC142" s="221" t="s">
        <v>1066</v>
      </c>
      <c r="BD142" s="221" t="s">
        <v>1066</v>
      </c>
    </row>
    <row r="143" spans="1:56" x14ac:dyDescent="0.3">
      <c r="A143" s="221" t="s">
        <v>652</v>
      </c>
      <c r="B143" s="221" t="s">
        <v>653</v>
      </c>
      <c r="L143" s="221" t="s">
        <v>1019</v>
      </c>
      <c r="M143" s="221" t="s">
        <v>1019</v>
      </c>
      <c r="N143" s="221" t="s">
        <v>1019</v>
      </c>
      <c r="O143" s="221" t="s">
        <v>1019</v>
      </c>
      <c r="T143" s="221" t="s">
        <v>1019</v>
      </c>
      <c r="W143" s="159" t="s">
        <v>1047</v>
      </c>
      <c r="X143" s="221" t="s">
        <v>1045</v>
      </c>
      <c r="Y143" s="221" t="s">
        <v>1047</v>
      </c>
      <c r="Z143" s="221" t="s">
        <v>1047</v>
      </c>
      <c r="AM143" s="221" t="s">
        <v>1066</v>
      </c>
      <c r="AN143" s="221" t="s">
        <v>1066</v>
      </c>
      <c r="AO143" s="221" t="s">
        <v>1066</v>
      </c>
      <c r="AP143" s="221" t="s">
        <v>1068</v>
      </c>
      <c r="AQ143" s="221" t="s">
        <v>1066</v>
      </c>
      <c r="AR143" s="221" t="s">
        <v>1066</v>
      </c>
      <c r="AS143" s="221" t="s">
        <v>1066</v>
      </c>
      <c r="AT143" s="221" t="s">
        <v>1068</v>
      </c>
      <c r="AU143" s="221" t="s">
        <v>1064</v>
      </c>
      <c r="AV143" s="221" t="s">
        <v>1066</v>
      </c>
      <c r="AW143" s="221" t="s">
        <v>1066</v>
      </c>
      <c r="AX143" s="221" t="s">
        <v>1066</v>
      </c>
      <c r="AY143" s="221" t="s">
        <v>1068</v>
      </c>
      <c r="AZ143" s="221" t="s">
        <v>1066</v>
      </c>
      <c r="BA143" s="221" t="s">
        <v>1066</v>
      </c>
      <c r="BB143" s="221" t="s">
        <v>1066</v>
      </c>
      <c r="BC143" s="221" t="s">
        <v>1068</v>
      </c>
      <c r="BD143" s="221" t="s">
        <v>1066</v>
      </c>
    </row>
    <row r="144" spans="1:56" x14ac:dyDescent="0.3">
      <c r="A144" s="221" t="s">
        <v>656</v>
      </c>
      <c r="B144" s="221" t="s">
        <v>657</v>
      </c>
      <c r="L144" s="221" t="s">
        <v>1019</v>
      </c>
      <c r="M144" s="221" t="s">
        <v>1019</v>
      </c>
      <c r="N144" s="221" t="s">
        <v>1019</v>
      </c>
      <c r="O144" s="221" t="s">
        <v>1019</v>
      </c>
      <c r="T144" s="221" t="s">
        <v>1019</v>
      </c>
      <c r="W144" s="159" t="s">
        <v>1045</v>
      </c>
      <c r="X144" s="221" t="s">
        <v>1047</v>
      </c>
      <c r="Y144" s="221" t="s">
        <v>1049</v>
      </c>
      <c r="Z144" s="221" t="s">
        <v>1047</v>
      </c>
      <c r="AM144" s="221" t="s">
        <v>1066</v>
      </c>
      <c r="AN144" s="221" t="s">
        <v>1066</v>
      </c>
      <c r="AO144" s="221" t="s">
        <v>1066</v>
      </c>
      <c r="AP144" s="221" t="s">
        <v>1066</v>
      </c>
      <c r="AQ144" s="221" t="s">
        <v>1066</v>
      </c>
      <c r="AR144" s="221" t="s">
        <v>1066</v>
      </c>
      <c r="AS144" s="221" t="s">
        <v>1066</v>
      </c>
      <c r="AT144" s="221" t="s">
        <v>1066</v>
      </c>
      <c r="AU144" s="221" t="s">
        <v>1066</v>
      </c>
      <c r="AV144" s="221" t="s">
        <v>1066</v>
      </c>
      <c r="AW144" s="221" t="s">
        <v>1066</v>
      </c>
      <c r="AX144" s="221" t="s">
        <v>1066</v>
      </c>
      <c r="AY144" s="221" t="s">
        <v>1066</v>
      </c>
      <c r="AZ144" s="221" t="s">
        <v>1066</v>
      </c>
      <c r="BA144" s="221" t="s">
        <v>1066</v>
      </c>
      <c r="BB144" s="221" t="s">
        <v>1066</v>
      </c>
      <c r="BC144" s="221" t="s">
        <v>1066</v>
      </c>
      <c r="BD144" s="221" t="s">
        <v>1066</v>
      </c>
    </row>
    <row r="145" spans="1:56" x14ac:dyDescent="0.3">
      <c r="A145" s="221" t="s">
        <v>658</v>
      </c>
      <c r="B145" s="221" t="s">
        <v>659</v>
      </c>
      <c r="L145" s="221" t="s">
        <v>1019</v>
      </c>
      <c r="M145" s="221" t="s">
        <v>1019</v>
      </c>
      <c r="N145" s="221" t="s">
        <v>1019</v>
      </c>
      <c r="O145" s="221" t="s">
        <v>1019</v>
      </c>
      <c r="T145" s="221" t="s">
        <v>1019</v>
      </c>
      <c r="W145" s="159" t="s">
        <v>1045</v>
      </c>
      <c r="X145" s="221" t="s">
        <v>1045</v>
      </c>
      <c r="Y145" s="221" t="s">
        <v>1049</v>
      </c>
      <c r="Z145" s="221" t="s">
        <v>1045</v>
      </c>
      <c r="AM145" s="221" t="s">
        <v>1066</v>
      </c>
      <c r="AN145" s="221" t="s">
        <v>1066</v>
      </c>
      <c r="AO145" s="221" t="s">
        <v>1068</v>
      </c>
      <c r="AP145" s="221" t="s">
        <v>1066</v>
      </c>
      <c r="AQ145" s="221" t="s">
        <v>1066</v>
      </c>
      <c r="AR145" s="221" t="s">
        <v>1066</v>
      </c>
      <c r="AS145" s="221" t="s">
        <v>1066</v>
      </c>
      <c r="AT145" s="221" t="s">
        <v>1064</v>
      </c>
      <c r="AU145" s="221" t="s">
        <v>1068</v>
      </c>
      <c r="AV145" s="221" t="s">
        <v>1066</v>
      </c>
      <c r="AW145" s="221" t="s">
        <v>1068</v>
      </c>
      <c r="AX145" s="221" t="s">
        <v>1068</v>
      </c>
      <c r="AY145" s="221" t="s">
        <v>1068</v>
      </c>
      <c r="AZ145" s="221" t="s">
        <v>1066</v>
      </c>
      <c r="BA145" s="221" t="s">
        <v>1066</v>
      </c>
      <c r="BB145" s="221" t="s">
        <v>1066</v>
      </c>
      <c r="BC145" s="221" t="s">
        <v>1066</v>
      </c>
      <c r="BD145" s="221" t="s">
        <v>1068</v>
      </c>
    </row>
    <row r="146" spans="1:56" x14ac:dyDescent="0.3">
      <c r="A146" s="221" t="s">
        <v>660</v>
      </c>
      <c r="B146" s="221" t="s">
        <v>661</v>
      </c>
      <c r="L146" s="221" t="s">
        <v>1019</v>
      </c>
      <c r="M146" s="221" t="s">
        <v>1019</v>
      </c>
      <c r="N146" s="221" t="s">
        <v>1019</v>
      </c>
      <c r="O146" s="221" t="s">
        <v>1019</v>
      </c>
      <c r="T146" s="221" t="s">
        <v>1019</v>
      </c>
      <c r="W146" s="159" t="s">
        <v>1045</v>
      </c>
      <c r="X146" s="221" t="s">
        <v>1047</v>
      </c>
      <c r="Y146" s="221" t="s">
        <v>1045</v>
      </c>
      <c r="Z146" s="221" t="s">
        <v>1047</v>
      </c>
      <c r="AM146" s="221" t="s">
        <v>1066</v>
      </c>
      <c r="AN146" s="221" t="s">
        <v>1066</v>
      </c>
      <c r="AO146" s="221" t="s">
        <v>1066</v>
      </c>
      <c r="AP146" s="221" t="s">
        <v>1066</v>
      </c>
      <c r="AQ146" s="221" t="s">
        <v>1066</v>
      </c>
      <c r="AR146" s="221" t="s">
        <v>1066</v>
      </c>
      <c r="AS146" s="221" t="s">
        <v>1066</v>
      </c>
      <c r="AT146" s="221" t="s">
        <v>1066</v>
      </c>
      <c r="AU146" s="221" t="s">
        <v>1066</v>
      </c>
      <c r="AV146" s="221" t="s">
        <v>1066</v>
      </c>
      <c r="AW146" s="221" t="s">
        <v>1066</v>
      </c>
      <c r="AX146" s="221" t="s">
        <v>1066</v>
      </c>
      <c r="AY146" s="221" t="s">
        <v>1066</v>
      </c>
      <c r="AZ146" s="221" t="s">
        <v>1066</v>
      </c>
      <c r="BA146" s="221" t="s">
        <v>1066</v>
      </c>
      <c r="BB146" s="221" t="s">
        <v>1066</v>
      </c>
      <c r="BC146" s="221" t="s">
        <v>1066</v>
      </c>
      <c r="BD146" s="221" t="s">
        <v>1066</v>
      </c>
    </row>
    <row r="147" spans="1:56" x14ac:dyDescent="0.3">
      <c r="A147" s="221" t="s">
        <v>662</v>
      </c>
      <c r="B147" s="221" t="s">
        <v>663</v>
      </c>
      <c r="L147" s="221" t="s">
        <v>1019</v>
      </c>
      <c r="M147" s="221" t="s">
        <v>1019</v>
      </c>
      <c r="N147" s="221" t="s">
        <v>1019</v>
      </c>
      <c r="O147" s="221" t="s">
        <v>1019</v>
      </c>
      <c r="T147" s="221" t="s">
        <v>1019</v>
      </c>
      <c r="W147" s="159" t="s">
        <v>1047</v>
      </c>
      <c r="X147" s="221" t="s">
        <v>1045</v>
      </c>
      <c r="Y147" s="221" t="s">
        <v>1049</v>
      </c>
      <c r="Z147" s="221" t="s">
        <v>1045</v>
      </c>
      <c r="AM147" s="221" t="s">
        <v>1068</v>
      </c>
      <c r="AN147" s="221" t="s">
        <v>1068</v>
      </c>
      <c r="AO147" s="221" t="s">
        <v>1068</v>
      </c>
      <c r="AP147" s="221" t="s">
        <v>1068</v>
      </c>
      <c r="AQ147" s="221" t="s">
        <v>1066</v>
      </c>
      <c r="AR147" s="221" t="s">
        <v>1066</v>
      </c>
      <c r="AS147" s="221" t="s">
        <v>1066</v>
      </c>
      <c r="AT147" s="221" t="s">
        <v>1066</v>
      </c>
      <c r="AU147" s="221" t="s">
        <v>1064</v>
      </c>
      <c r="AV147" s="221" t="s">
        <v>1068</v>
      </c>
      <c r="AW147" s="221" t="s">
        <v>1068</v>
      </c>
      <c r="AX147" s="221" t="s">
        <v>1068</v>
      </c>
      <c r="AY147" s="221" t="s">
        <v>1068</v>
      </c>
      <c r="AZ147" s="221" t="s">
        <v>1066</v>
      </c>
      <c r="BA147" s="221" t="s">
        <v>1066</v>
      </c>
      <c r="BB147" s="221" t="s">
        <v>1066</v>
      </c>
      <c r="BC147" s="221" t="s">
        <v>1066</v>
      </c>
      <c r="BD147" s="221" t="s">
        <v>1066</v>
      </c>
    </row>
    <row r="148" spans="1:56" x14ac:dyDescent="0.3">
      <c r="A148" s="221" t="s">
        <v>665</v>
      </c>
      <c r="B148" s="221" t="s">
        <v>666</v>
      </c>
      <c r="L148" s="221" t="s">
        <v>1019</v>
      </c>
      <c r="M148" s="221" t="s">
        <v>1019</v>
      </c>
      <c r="N148" s="221" t="s">
        <v>1019</v>
      </c>
      <c r="O148" s="221" t="s">
        <v>1019</v>
      </c>
      <c r="T148" s="221" t="s">
        <v>1019</v>
      </c>
      <c r="W148" s="159" t="s">
        <v>1047</v>
      </c>
      <c r="X148" s="221" t="s">
        <v>1045</v>
      </c>
      <c r="Y148" s="221" t="s">
        <v>1045</v>
      </c>
      <c r="Z148" s="221" t="s">
        <v>1045</v>
      </c>
      <c r="AM148" s="221" t="s">
        <v>1068</v>
      </c>
      <c r="AN148" s="221" t="s">
        <v>1066</v>
      </c>
      <c r="AO148" s="221" t="s">
        <v>1066</v>
      </c>
      <c r="AP148" s="221" t="s">
        <v>1064</v>
      </c>
      <c r="AQ148" s="221" t="s">
        <v>1064</v>
      </c>
      <c r="AR148" s="221" t="s">
        <v>1064</v>
      </c>
      <c r="AS148" s="221" t="s">
        <v>1068</v>
      </c>
      <c r="AT148" s="221" t="s">
        <v>1066</v>
      </c>
      <c r="AU148" s="221" t="s">
        <v>1068</v>
      </c>
      <c r="AV148" s="221" t="s">
        <v>1068</v>
      </c>
      <c r="AW148" s="221" t="s">
        <v>1066</v>
      </c>
      <c r="AX148" s="221" t="s">
        <v>1066</v>
      </c>
      <c r="AY148" s="221" t="s">
        <v>1066</v>
      </c>
      <c r="AZ148" s="221" t="s">
        <v>1064</v>
      </c>
      <c r="BA148" s="221" t="s">
        <v>1064</v>
      </c>
      <c r="BB148" s="221" t="s">
        <v>1068</v>
      </c>
      <c r="BC148" s="221" t="s">
        <v>1066</v>
      </c>
      <c r="BD148" s="221" t="s">
        <v>1068</v>
      </c>
    </row>
    <row r="149" spans="1:56" x14ac:dyDescent="0.3">
      <c r="A149" s="221" t="s">
        <v>667</v>
      </c>
      <c r="B149" s="221" t="s">
        <v>668</v>
      </c>
      <c r="L149" s="221" t="s">
        <v>1019</v>
      </c>
      <c r="M149" s="221" t="s">
        <v>1019</v>
      </c>
      <c r="N149" s="221" t="s">
        <v>1019</v>
      </c>
      <c r="O149" s="221" t="s">
        <v>1019</v>
      </c>
      <c r="T149" s="221" t="s">
        <v>1019</v>
      </c>
      <c r="W149" s="159" t="s">
        <v>1047</v>
      </c>
      <c r="X149" s="221" t="s">
        <v>1045</v>
      </c>
      <c r="Y149" s="221" t="s">
        <v>1047</v>
      </c>
      <c r="Z149" s="221" t="s">
        <v>1047</v>
      </c>
      <c r="AM149" s="221" t="s">
        <v>1066</v>
      </c>
      <c r="AN149" s="221" t="s">
        <v>1066</v>
      </c>
      <c r="AO149" s="221" t="s">
        <v>1064</v>
      </c>
      <c r="AP149" s="221" t="s">
        <v>1064</v>
      </c>
      <c r="AQ149" s="221" t="s">
        <v>1064</v>
      </c>
      <c r="AR149" s="221" t="s">
        <v>1066</v>
      </c>
      <c r="AS149" s="221" t="s">
        <v>1068</v>
      </c>
      <c r="AT149" s="221" t="s">
        <v>1066</v>
      </c>
      <c r="AU149" s="221" t="s">
        <v>1062</v>
      </c>
      <c r="AV149" s="221" t="s">
        <v>1064</v>
      </c>
      <c r="AW149" s="221" t="s">
        <v>1066</v>
      </c>
      <c r="AX149" s="221" t="s">
        <v>1066</v>
      </c>
      <c r="AY149" s="221" t="s">
        <v>1066</v>
      </c>
      <c r="AZ149" s="221" t="s">
        <v>1064</v>
      </c>
      <c r="BA149" s="221" t="s">
        <v>1066</v>
      </c>
      <c r="BB149" s="221" t="s">
        <v>1068</v>
      </c>
      <c r="BC149" s="221" t="s">
        <v>1066</v>
      </c>
      <c r="BD149" s="221" t="s">
        <v>1062</v>
      </c>
    </row>
    <row r="150" spans="1:56" x14ac:dyDescent="0.3">
      <c r="A150" s="221" t="s">
        <v>669</v>
      </c>
      <c r="B150" s="221" t="s">
        <v>670</v>
      </c>
      <c r="L150" s="221" t="s">
        <v>1019</v>
      </c>
      <c r="M150" s="221" t="s">
        <v>1019</v>
      </c>
      <c r="N150" s="221" t="s">
        <v>1019</v>
      </c>
      <c r="O150" s="221" t="s">
        <v>1019</v>
      </c>
      <c r="T150" s="221" t="s">
        <v>1019</v>
      </c>
      <c r="W150" s="159" t="s">
        <v>1047</v>
      </c>
      <c r="X150" s="221" t="s">
        <v>1047</v>
      </c>
      <c r="Y150" s="221" t="s">
        <v>1045</v>
      </c>
      <c r="Z150" s="221" t="s">
        <v>1047</v>
      </c>
      <c r="AM150" s="221" t="s">
        <v>1066</v>
      </c>
      <c r="AN150" s="221" t="s">
        <v>1066</v>
      </c>
      <c r="AO150" s="221" t="s">
        <v>1066</v>
      </c>
      <c r="AP150" s="221" t="s">
        <v>1066</v>
      </c>
      <c r="AQ150" s="221" t="s">
        <v>1068</v>
      </c>
      <c r="AR150" s="221" t="s">
        <v>1066</v>
      </c>
      <c r="AS150" s="221" t="s">
        <v>1066</v>
      </c>
      <c r="AT150" s="221" t="s">
        <v>1066</v>
      </c>
      <c r="AU150" s="221" t="s">
        <v>1066</v>
      </c>
      <c r="AV150" s="221" t="s">
        <v>1066</v>
      </c>
      <c r="AW150" s="221" t="s">
        <v>1066</v>
      </c>
      <c r="AX150" s="221" t="s">
        <v>1068</v>
      </c>
      <c r="AY150" s="221" t="s">
        <v>1066</v>
      </c>
      <c r="AZ150" s="221" t="s">
        <v>1068</v>
      </c>
      <c r="BA150" s="221" t="s">
        <v>1066</v>
      </c>
      <c r="BB150" s="221" t="s">
        <v>1066</v>
      </c>
      <c r="BC150" s="221" t="s">
        <v>1066</v>
      </c>
      <c r="BD150" s="221" t="s">
        <v>1066</v>
      </c>
    </row>
    <row r="151" spans="1:56" x14ac:dyDescent="0.3">
      <c r="A151" s="221" t="s">
        <v>671</v>
      </c>
      <c r="B151" s="221" t="s">
        <v>672</v>
      </c>
      <c r="L151" s="221" t="s">
        <v>1019</v>
      </c>
      <c r="M151" s="221" t="s">
        <v>1019</v>
      </c>
      <c r="N151" s="221" t="s">
        <v>1019</v>
      </c>
      <c r="O151" s="221" t="s">
        <v>1019</v>
      </c>
      <c r="T151" s="221" t="s">
        <v>1019</v>
      </c>
      <c r="W151" s="159" t="s">
        <v>1047</v>
      </c>
      <c r="X151" s="221" t="s">
        <v>1047</v>
      </c>
      <c r="Y151" s="221" t="s">
        <v>1045</v>
      </c>
      <c r="Z151" s="221" t="s">
        <v>1045</v>
      </c>
      <c r="AM151" s="221" t="s">
        <v>1066</v>
      </c>
      <c r="AN151" s="221" t="s">
        <v>1066</v>
      </c>
      <c r="AO151" s="221" t="s">
        <v>1070</v>
      </c>
      <c r="AP151" s="221" t="s">
        <v>1066</v>
      </c>
      <c r="AQ151" s="221" t="s">
        <v>1066</v>
      </c>
      <c r="AR151" s="221" t="s">
        <v>1064</v>
      </c>
      <c r="AS151" s="221" t="s">
        <v>1066</v>
      </c>
      <c r="AT151" s="221" t="s">
        <v>1066</v>
      </c>
      <c r="AU151" s="221" t="s">
        <v>1064</v>
      </c>
      <c r="AV151" s="221" t="s">
        <v>1066</v>
      </c>
      <c r="AW151" s="221" t="s">
        <v>1066</v>
      </c>
      <c r="AX151" s="221" t="s">
        <v>1070</v>
      </c>
      <c r="AY151" s="221" t="s">
        <v>1066</v>
      </c>
      <c r="AZ151" s="221" t="s">
        <v>1066</v>
      </c>
      <c r="BA151" s="221" t="s">
        <v>1064</v>
      </c>
      <c r="BB151" s="221" t="s">
        <v>1066</v>
      </c>
      <c r="BC151" s="221" t="s">
        <v>1066</v>
      </c>
      <c r="BD151" s="221" t="s">
        <v>1064</v>
      </c>
    </row>
    <row r="152" spans="1:56" x14ac:dyDescent="0.3">
      <c r="A152" s="221" t="s">
        <v>673</v>
      </c>
      <c r="B152" s="221" t="s">
        <v>674</v>
      </c>
      <c r="L152" s="221" t="s">
        <v>1019</v>
      </c>
      <c r="M152" s="221" t="s">
        <v>1019</v>
      </c>
      <c r="N152" s="221" t="s">
        <v>1019</v>
      </c>
      <c r="O152" s="221" t="s">
        <v>1019</v>
      </c>
      <c r="T152" s="221" t="s">
        <v>1019</v>
      </c>
      <c r="W152" s="159" t="s">
        <v>1047</v>
      </c>
      <c r="X152" s="221" t="s">
        <v>1045</v>
      </c>
      <c r="Y152" s="221" t="s">
        <v>1047</v>
      </c>
      <c r="Z152" s="221" t="s">
        <v>1047</v>
      </c>
      <c r="AM152" s="221" t="s">
        <v>1068</v>
      </c>
      <c r="AN152" s="221" t="s">
        <v>1066</v>
      </c>
      <c r="AO152" s="221" t="s">
        <v>1066</v>
      </c>
      <c r="AP152" s="221" t="s">
        <v>1068</v>
      </c>
      <c r="AQ152" s="221" t="s">
        <v>1066</v>
      </c>
      <c r="AR152" s="221" t="s">
        <v>1066</v>
      </c>
      <c r="AS152" s="221" t="s">
        <v>1066</v>
      </c>
      <c r="AT152" s="221" t="s">
        <v>1066</v>
      </c>
      <c r="AU152" s="221" t="s">
        <v>1064</v>
      </c>
      <c r="AV152" s="221" t="s">
        <v>1068</v>
      </c>
      <c r="AW152" s="221" t="s">
        <v>1068</v>
      </c>
      <c r="AX152" s="221" t="s">
        <v>1068</v>
      </c>
      <c r="AY152" s="221" t="s">
        <v>1068</v>
      </c>
      <c r="AZ152" s="221" t="s">
        <v>1066</v>
      </c>
      <c r="BA152" s="221" t="s">
        <v>1068</v>
      </c>
      <c r="BB152" s="221" t="s">
        <v>1068</v>
      </c>
      <c r="BC152" s="221" t="s">
        <v>1068</v>
      </c>
      <c r="BD152" s="221" t="s">
        <v>1064</v>
      </c>
    </row>
    <row r="153" spans="1:56" x14ac:dyDescent="0.3">
      <c r="A153" s="221" t="s">
        <v>675</v>
      </c>
      <c r="B153" s="221" t="s">
        <v>676</v>
      </c>
      <c r="L153" s="221" t="s">
        <v>1019</v>
      </c>
      <c r="M153" s="221" t="s">
        <v>1019</v>
      </c>
      <c r="N153" s="221" t="s">
        <v>1019</v>
      </c>
      <c r="O153" s="221" t="s">
        <v>1019</v>
      </c>
      <c r="T153" s="221" t="s">
        <v>1019</v>
      </c>
      <c r="W153" s="159" t="s">
        <v>1045</v>
      </c>
      <c r="X153" s="221" t="s">
        <v>1045</v>
      </c>
      <c r="Y153" s="221" t="s">
        <v>1045</v>
      </c>
      <c r="Z153" s="221" t="s">
        <v>1047</v>
      </c>
      <c r="AM153" s="221" t="s">
        <v>1066</v>
      </c>
      <c r="AN153" s="221" t="s">
        <v>1066</v>
      </c>
      <c r="AO153" s="221" t="s">
        <v>1066</v>
      </c>
      <c r="AP153" s="221" t="s">
        <v>1066</v>
      </c>
      <c r="AQ153" s="221" t="s">
        <v>1064</v>
      </c>
      <c r="AR153" s="221" t="s">
        <v>1066</v>
      </c>
      <c r="AS153" s="221" t="s">
        <v>1066</v>
      </c>
      <c r="AT153" s="221" t="s">
        <v>1066</v>
      </c>
      <c r="AU153" s="221" t="s">
        <v>1066</v>
      </c>
      <c r="AV153" s="221" t="s">
        <v>1066</v>
      </c>
      <c r="AW153" s="221" t="s">
        <v>1066</v>
      </c>
      <c r="AX153" s="221" t="s">
        <v>1066</v>
      </c>
      <c r="AY153" s="221" t="s">
        <v>1066</v>
      </c>
      <c r="AZ153" s="221" t="s">
        <v>1066</v>
      </c>
      <c r="BA153" s="221" t="s">
        <v>1066</v>
      </c>
      <c r="BB153" s="221" t="s">
        <v>1066</v>
      </c>
      <c r="BC153" s="221" t="s">
        <v>1066</v>
      </c>
      <c r="BD153" s="221" t="s">
        <v>1066</v>
      </c>
    </row>
    <row r="154" spans="1:56" x14ac:dyDescent="0.3">
      <c r="A154" s="221" t="s">
        <v>679</v>
      </c>
      <c r="B154" s="221" t="s">
        <v>680</v>
      </c>
      <c r="L154" s="221" t="s">
        <v>1019</v>
      </c>
      <c r="M154" s="221" t="s">
        <v>1019</v>
      </c>
      <c r="N154" s="221" t="s">
        <v>1019</v>
      </c>
      <c r="O154" s="221" t="s">
        <v>1019</v>
      </c>
      <c r="T154" s="221" t="s">
        <v>1019</v>
      </c>
      <c r="W154" s="159" t="s">
        <v>1047</v>
      </c>
      <c r="X154" s="221" t="s">
        <v>1047</v>
      </c>
      <c r="Y154" s="221" t="s">
        <v>1045</v>
      </c>
      <c r="Z154" s="221" t="s">
        <v>1045</v>
      </c>
      <c r="AM154" s="221" t="s">
        <v>1068</v>
      </c>
      <c r="AN154" s="221" t="s">
        <v>1068</v>
      </c>
      <c r="AO154" s="221" t="s">
        <v>1068</v>
      </c>
      <c r="AP154" s="221" t="s">
        <v>1068</v>
      </c>
      <c r="AQ154" s="221" t="s">
        <v>1068</v>
      </c>
      <c r="AR154" s="221" t="s">
        <v>1068</v>
      </c>
      <c r="AS154" s="221" t="s">
        <v>1068</v>
      </c>
      <c r="AT154" s="221" t="s">
        <v>1068</v>
      </c>
      <c r="AU154" s="221" t="s">
        <v>1068</v>
      </c>
      <c r="AV154" s="221" t="s">
        <v>1068</v>
      </c>
      <c r="AW154" s="221" t="s">
        <v>1068</v>
      </c>
      <c r="AX154" s="221" t="s">
        <v>1068</v>
      </c>
      <c r="AY154" s="221" t="s">
        <v>1068</v>
      </c>
      <c r="AZ154" s="221" t="s">
        <v>1068</v>
      </c>
      <c r="BA154" s="221" t="s">
        <v>1068</v>
      </c>
      <c r="BB154" s="221" t="s">
        <v>1068</v>
      </c>
      <c r="BC154" s="221" t="s">
        <v>1068</v>
      </c>
      <c r="BD154" s="221" t="s">
        <v>1068</v>
      </c>
    </row>
    <row r="155" spans="1:56" x14ac:dyDescent="0.3">
      <c r="A155" s="221" t="s">
        <v>681</v>
      </c>
      <c r="B155" s="221" t="s">
        <v>682</v>
      </c>
      <c r="L155" s="221" t="s">
        <v>1019</v>
      </c>
      <c r="M155" s="221" t="s">
        <v>1019</v>
      </c>
      <c r="N155" s="221" t="s">
        <v>1019</v>
      </c>
      <c r="O155" s="221" t="s">
        <v>1019</v>
      </c>
      <c r="T155" s="221" t="s">
        <v>1019</v>
      </c>
      <c r="W155" s="159" t="s">
        <v>1047</v>
      </c>
      <c r="X155" s="221" t="s">
        <v>1045</v>
      </c>
      <c r="Y155" s="221" t="s">
        <v>1045</v>
      </c>
      <c r="Z155" s="221" t="s">
        <v>1045</v>
      </c>
      <c r="AM155" s="221" t="s">
        <v>1068</v>
      </c>
      <c r="AN155" s="221" t="s">
        <v>1066</v>
      </c>
      <c r="AO155" s="221" t="s">
        <v>1066</v>
      </c>
      <c r="AP155" s="221" t="s">
        <v>1064</v>
      </c>
      <c r="AQ155" s="221" t="s">
        <v>1064</v>
      </c>
      <c r="AR155" s="221" t="s">
        <v>1064</v>
      </c>
      <c r="AS155" s="221" t="s">
        <v>1068</v>
      </c>
      <c r="AT155" s="221" t="s">
        <v>1066</v>
      </c>
      <c r="AU155" s="221" t="s">
        <v>1068</v>
      </c>
      <c r="AV155" s="221" t="s">
        <v>1068</v>
      </c>
      <c r="AW155" s="221" t="s">
        <v>1066</v>
      </c>
      <c r="AX155" s="221" t="s">
        <v>1066</v>
      </c>
      <c r="AY155" s="221" t="s">
        <v>1066</v>
      </c>
      <c r="AZ155" s="221" t="s">
        <v>1064</v>
      </c>
      <c r="BA155" s="221" t="s">
        <v>1064</v>
      </c>
      <c r="BB155" s="221" t="s">
        <v>1068</v>
      </c>
      <c r="BC155" s="221" t="s">
        <v>1066</v>
      </c>
      <c r="BD155" s="221" t="s">
        <v>1068</v>
      </c>
    </row>
    <row r="156" spans="1:56" x14ac:dyDescent="0.3">
      <c r="A156" s="221" t="s">
        <v>685</v>
      </c>
      <c r="B156" s="221" t="s">
        <v>686</v>
      </c>
      <c r="L156" s="221" t="s">
        <v>1019</v>
      </c>
      <c r="M156" s="221" t="s">
        <v>1019</v>
      </c>
      <c r="N156" s="221" t="s">
        <v>1019</v>
      </c>
      <c r="O156" s="221" t="s">
        <v>1019</v>
      </c>
      <c r="T156" s="221" t="s">
        <v>1019</v>
      </c>
      <c r="W156" s="159" t="s">
        <v>1045</v>
      </c>
      <c r="X156" s="221" t="s">
        <v>1045</v>
      </c>
      <c r="Y156" s="221" t="s">
        <v>1047</v>
      </c>
      <c r="Z156" s="221" t="s">
        <v>1045</v>
      </c>
      <c r="AM156" s="221" t="s">
        <v>1066</v>
      </c>
      <c r="AN156" s="221" t="s">
        <v>1066</v>
      </c>
      <c r="AO156" s="221" t="s">
        <v>1066</v>
      </c>
      <c r="AP156" s="221" t="s">
        <v>1066</v>
      </c>
      <c r="AQ156" s="221" t="s">
        <v>1066</v>
      </c>
      <c r="AR156" s="221" t="s">
        <v>1066</v>
      </c>
      <c r="AS156" s="221" t="s">
        <v>1068</v>
      </c>
      <c r="AT156" s="221" t="s">
        <v>1066</v>
      </c>
      <c r="AU156" s="221" t="s">
        <v>1066</v>
      </c>
      <c r="AV156" s="221" t="s">
        <v>1066</v>
      </c>
      <c r="AW156" s="221" t="s">
        <v>1066</v>
      </c>
      <c r="AX156" s="221" t="s">
        <v>1068</v>
      </c>
      <c r="AY156" s="221" t="s">
        <v>1068</v>
      </c>
      <c r="AZ156" s="221" t="s">
        <v>1066</v>
      </c>
      <c r="BA156" s="221" t="s">
        <v>1068</v>
      </c>
      <c r="BB156" s="221" t="s">
        <v>1068</v>
      </c>
      <c r="BC156" s="221" t="s">
        <v>1068</v>
      </c>
      <c r="BD156" s="221" t="s">
        <v>1066</v>
      </c>
    </row>
    <row r="157" spans="1:56" x14ac:dyDescent="0.3">
      <c r="A157" s="221" t="s">
        <v>687</v>
      </c>
      <c r="B157" s="221" t="s">
        <v>688</v>
      </c>
      <c r="L157" s="221" t="s">
        <v>1019</v>
      </c>
      <c r="M157" s="221" t="s">
        <v>1019</v>
      </c>
      <c r="N157" s="221" t="s">
        <v>1019</v>
      </c>
      <c r="O157" s="221" t="s">
        <v>1019</v>
      </c>
      <c r="T157" s="221" t="s">
        <v>1019</v>
      </c>
      <c r="W157" s="159" t="s">
        <v>1049</v>
      </c>
      <c r="X157" s="221" t="s">
        <v>1045</v>
      </c>
      <c r="Y157" s="221" t="s">
        <v>1047</v>
      </c>
      <c r="Z157" s="221" t="s">
        <v>1047</v>
      </c>
      <c r="AM157" s="221" t="s">
        <v>1066</v>
      </c>
      <c r="AN157" s="221" t="s">
        <v>1068</v>
      </c>
      <c r="AO157" s="221" t="s">
        <v>1066</v>
      </c>
      <c r="AP157" s="221" t="s">
        <v>1068</v>
      </c>
      <c r="AQ157" s="221" t="s">
        <v>1064</v>
      </c>
      <c r="AR157" s="221" t="s">
        <v>1066</v>
      </c>
      <c r="AS157" s="221" t="s">
        <v>1066</v>
      </c>
      <c r="AT157" s="221" t="s">
        <v>1064</v>
      </c>
      <c r="AU157" s="221" t="s">
        <v>1066</v>
      </c>
      <c r="AV157" s="221" t="s">
        <v>1068</v>
      </c>
      <c r="AW157" s="221" t="s">
        <v>1068</v>
      </c>
      <c r="AX157" s="221" t="s">
        <v>1068</v>
      </c>
      <c r="AY157" s="221" t="s">
        <v>1068</v>
      </c>
      <c r="AZ157" s="221" t="s">
        <v>1064</v>
      </c>
      <c r="BA157" s="221" t="s">
        <v>1066</v>
      </c>
      <c r="BB157" s="221" t="s">
        <v>1066</v>
      </c>
      <c r="BC157" s="221" t="s">
        <v>1066</v>
      </c>
      <c r="BD157" s="221" t="s">
        <v>1066</v>
      </c>
    </row>
    <row r="158" spans="1:56" x14ac:dyDescent="0.3">
      <c r="A158" s="221" t="s">
        <v>691</v>
      </c>
      <c r="B158" s="221" t="s">
        <v>692</v>
      </c>
      <c r="L158" s="221" t="s">
        <v>1019</v>
      </c>
      <c r="M158" s="221" t="s">
        <v>1019</v>
      </c>
      <c r="N158" s="221" t="s">
        <v>1019</v>
      </c>
      <c r="O158" s="221" t="s">
        <v>1019</v>
      </c>
      <c r="T158" s="221" t="s">
        <v>1019</v>
      </c>
      <c r="W158" s="159" t="s">
        <v>1047</v>
      </c>
      <c r="X158" s="221" t="s">
        <v>1047</v>
      </c>
      <c r="Y158" s="221" t="s">
        <v>1049</v>
      </c>
      <c r="Z158" s="221" t="s">
        <v>1047</v>
      </c>
      <c r="AM158" s="221" t="s">
        <v>1066</v>
      </c>
      <c r="AN158" s="221" t="s">
        <v>1064</v>
      </c>
      <c r="AO158" s="221" t="s">
        <v>1066</v>
      </c>
      <c r="AP158" s="221" t="s">
        <v>1066</v>
      </c>
      <c r="AQ158" s="221" t="s">
        <v>1064</v>
      </c>
      <c r="AR158" s="221" t="s">
        <v>1064</v>
      </c>
      <c r="AS158" s="221" t="s">
        <v>1064</v>
      </c>
      <c r="AT158" s="221" t="s">
        <v>1066</v>
      </c>
      <c r="AU158" s="221" t="s">
        <v>1064</v>
      </c>
      <c r="AV158" s="221" t="s">
        <v>1066</v>
      </c>
      <c r="AW158" s="221" t="s">
        <v>1066</v>
      </c>
      <c r="AX158" s="221" t="s">
        <v>1066</v>
      </c>
      <c r="AY158" s="221" t="s">
        <v>1066</v>
      </c>
      <c r="AZ158" s="221" t="s">
        <v>1066</v>
      </c>
      <c r="BA158" s="221" t="s">
        <v>1064</v>
      </c>
      <c r="BB158" s="221" t="s">
        <v>1066</v>
      </c>
      <c r="BC158" s="221" t="s">
        <v>1066</v>
      </c>
      <c r="BD158" s="221" t="s">
        <v>1066</v>
      </c>
    </row>
    <row r="159" spans="1:56" x14ac:dyDescent="0.3">
      <c r="W159" s="15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U196"/>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37"/>
      <c r="B1" s="340" t="s">
        <v>1036</v>
      </c>
      <c r="C1" s="340"/>
      <c r="D1" s="340"/>
      <c r="E1" s="340"/>
      <c r="F1" s="340"/>
      <c r="G1" s="340"/>
      <c r="H1" s="340"/>
      <c r="I1" s="340"/>
      <c r="J1" s="340"/>
      <c r="K1" s="340"/>
      <c r="L1" s="340"/>
      <c r="M1" s="37"/>
      <c r="N1" s="37"/>
      <c r="O1" s="37"/>
      <c r="P1" s="37"/>
      <c r="Q1" s="37"/>
      <c r="R1" s="37"/>
      <c r="S1" s="37"/>
    </row>
    <row r="2" spans="1:21" x14ac:dyDescent="0.3">
      <c r="A2" s="37"/>
      <c r="B2" s="336"/>
      <c r="C2" s="336"/>
      <c r="D2" s="336"/>
      <c r="E2" s="336"/>
      <c r="F2" s="336"/>
      <c r="G2" s="336"/>
      <c r="H2" s="336"/>
      <c r="I2" s="336"/>
      <c r="J2" s="336"/>
      <c r="K2" s="336"/>
      <c r="L2" s="336"/>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1015</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7" t="s">
        <v>1168</v>
      </c>
    </row>
    <row r="7" spans="1:21" x14ac:dyDescent="0.3">
      <c r="A7" s="37"/>
      <c r="B7" s="37"/>
      <c r="C7" s="37"/>
      <c r="D7" s="37"/>
      <c r="E7" s="38" t="s">
        <v>1016</v>
      </c>
      <c r="F7" s="37"/>
      <c r="G7" s="37"/>
      <c r="H7" s="37"/>
      <c r="I7" s="37"/>
      <c r="J7" s="37"/>
      <c r="K7" s="37"/>
      <c r="L7" s="37"/>
      <c r="M7" s="37"/>
      <c r="N7" s="37"/>
      <c r="O7" s="37"/>
      <c r="P7" s="37"/>
      <c r="Q7" s="37"/>
      <c r="R7" s="37"/>
      <c r="S7" s="37"/>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96"/>
      <c r="C11" s="197"/>
      <c r="D11" s="198"/>
      <c r="E11" s="191"/>
      <c r="F11" s="193"/>
      <c r="G11" s="378" t="s">
        <v>875</v>
      </c>
      <c r="H11" s="379"/>
      <c r="I11" s="379"/>
      <c r="J11" s="380"/>
      <c r="K11" s="378" t="s">
        <v>880</v>
      </c>
      <c r="L11" s="379"/>
      <c r="M11" s="379"/>
      <c r="N11" s="380"/>
      <c r="O11" s="378" t="s">
        <v>885</v>
      </c>
      <c r="P11" s="379"/>
      <c r="Q11" s="379"/>
      <c r="R11" s="380"/>
    </row>
    <row r="12" spans="1:21" x14ac:dyDescent="0.3">
      <c r="B12" s="204"/>
      <c r="C12" s="205"/>
      <c r="D12" s="206"/>
      <c r="E12" s="202"/>
      <c r="F12" s="203"/>
      <c r="G12" s="381"/>
      <c r="H12" s="382"/>
      <c r="I12" s="382"/>
      <c r="J12" s="383"/>
      <c r="K12" s="381"/>
      <c r="L12" s="382"/>
      <c r="M12" s="382"/>
      <c r="N12" s="383"/>
      <c r="O12" s="381"/>
      <c r="P12" s="382"/>
      <c r="Q12" s="382"/>
      <c r="R12" s="383"/>
    </row>
    <row r="13" spans="1:21" ht="15" thickBot="1" x14ac:dyDescent="0.35">
      <c r="B13" s="199" t="s">
        <v>1027</v>
      </c>
      <c r="C13" s="200" t="s">
        <v>1108</v>
      </c>
      <c r="D13" s="201" t="s">
        <v>1029</v>
      </c>
      <c r="E13" s="192" t="s">
        <v>195</v>
      </c>
      <c r="F13" s="194" t="s">
        <v>1017</v>
      </c>
      <c r="G13" s="86" t="s">
        <v>876</v>
      </c>
      <c r="H13" s="85" t="s">
        <v>877</v>
      </c>
      <c r="I13" s="85" t="s">
        <v>878</v>
      </c>
      <c r="J13" s="88" t="s">
        <v>879</v>
      </c>
      <c r="K13" s="86" t="s">
        <v>881</v>
      </c>
      <c r="L13" s="85" t="s">
        <v>882</v>
      </c>
      <c r="M13" s="85" t="s">
        <v>883</v>
      </c>
      <c r="N13" s="88" t="s">
        <v>884</v>
      </c>
      <c r="O13" s="168" t="s">
        <v>881</v>
      </c>
      <c r="P13" s="145" t="s">
        <v>882</v>
      </c>
      <c r="Q13" s="88" t="s">
        <v>883</v>
      </c>
      <c r="R13" s="236" t="s">
        <v>884</v>
      </c>
    </row>
    <row r="14" spans="1:21"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IF($A14&gt;$U$5-1,"",INDIRECT("'Comms by AT'!D"&amp;$A14+$U$4))</f>
        <v>HWB</v>
      </c>
      <c r="F14" s="96" t="str">
        <f ca="1">IF(E14="","",VLOOKUP(E14,'Org List'!$J$9:$K$488,2,0))</f>
        <v>Health and Wellbeing Board</v>
      </c>
      <c r="G14" s="115">
        <f ca="1">IFERROR(IF((VLOOKUP($E14,'NEA Backsheet'!$D$5:$CB$183,G$9,FALSE))="","",(VLOOKUP($E14,'NEA Backsheet'!$D$5:$CB$183,G$9,FALSE))),"")</f>
        <v>2648.0278564523246</v>
      </c>
      <c r="H14" s="116">
        <f ca="1">IFERROR(IF((VLOOKUP($E14,'NEA Backsheet'!$D$5:$CB$183,H$9,FALSE))="","",(VLOOKUP($E14,'NEA Backsheet'!$D$5:$CB$183,H$9,FALSE))),"")</f>
        <v>2631.0841373239518</v>
      </c>
      <c r="I14" s="116">
        <f ca="1">IFERROR(IF((VLOOKUP($E14,'NEA Backsheet'!$D$5:$CB$183,I$9,FALSE))="","",(VLOOKUP($E14,'NEA Backsheet'!$D$5:$CB$183,I$9,FALSE))),"")</f>
        <v>2758.6474726547904</v>
      </c>
      <c r="J14" s="117">
        <f ca="1">IFERROR(IF((VLOOKUP($E14,'NEA Backsheet'!$D$5:$CB$183,J$9,FALSE))="","",(VLOOKUP($E14,'NEA Backsheet'!$D$5:$CB$183,J$9,FALSE))),"")</f>
        <v>2721.616032588262</v>
      </c>
      <c r="K14" s="115">
        <f ca="1">IFERROR(IF((VLOOKUP($E14,'NEA Backsheet'!$D$5:$CB$183,K$9,FALSE))="","",(VLOOKUP($E14,'NEA Backsheet'!$D$5:$CB$183,K$9,FALSE))),"")</f>
        <v>2696.8310798662956</v>
      </c>
      <c r="L14" s="116">
        <f ca="1">IFERROR(IF((VLOOKUP($E14,'NEA Backsheet'!$D$5:$CB$183,L$9,FALSE))="","",(VLOOKUP($E14,'NEA Backsheet'!$D$5:$CB$183,L$9,FALSE))),"")</f>
        <v>2691.3004941915397</v>
      </c>
      <c r="M14" s="116">
        <f ca="1">IFERROR(IF((VLOOKUP($E14,'NEA Backsheet'!$D$5:$CB$183,M$9,FALSE))="","",(VLOOKUP($E14,'NEA Backsheet'!$D$5:$CB$183,M$9,FALSE))),"")</f>
        <v>2778.5130265125067</v>
      </c>
      <c r="N14" s="118">
        <f ca="1">IFERROR(IF((VLOOKUP($E14,'NEA Backsheet'!$D$5:$CB$183,N$9,FALSE))="","",(VLOOKUP($E14,'NEA Backsheet'!$D$5:$CB$183,N$9,FALSE))),"")</f>
        <v>2715.3438732730115</v>
      </c>
      <c r="O14" s="172">
        <f ca="1">IFERROR(IF((VLOOKUP($E14,'NEA Backsheet'!$D$5:$CB$183,O$9,FALSE))="","",(VLOOKUP($E14,'NEA Backsheet'!$D$5:$CB$183,O$9,FALSE))),"")</f>
        <v>2753.7691469163133</v>
      </c>
      <c r="P14" s="117">
        <f ca="1">IFERROR(IF((VLOOKUP($E14,'NEA Backsheet'!$D$5:$CB$183,P$9,FALSE))="","",(VLOOKUP($E14,'NEA Backsheet'!$D$5:$CB$183,P$9,FALSE))),"")</f>
        <v>2750.9529591187384</v>
      </c>
      <c r="Q14" s="118">
        <f ca="1">IFERROR(IF((VLOOKUP($E14,'NEA Backsheet'!$D$5:$CB$183,Q$9,FALSE))="","",(VLOOKUP($E14,'NEA Backsheet'!$D$5:$CB$183,Q$9,FALSE))),"")</f>
        <v>2901.1448795545284</v>
      </c>
      <c r="R14" s="233">
        <f ca="1">IFERROR(IF((VLOOKUP($E14,'NEA Backsheet'!$D$5:$CB$183,R$9,FALSE))="","",(VLOOKUP($E14,'NEA Backsheet'!$D$5:$CB$183,R$9,FALSE))),"")</f>
        <v>2856.8885623271522</v>
      </c>
    </row>
    <row r="15" spans="1:21"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IFERROR(IF((VLOOKUP($E15,'NEA Backsheet'!$D$5:$CB$183,G$9,FALSE))="","",(VLOOKUP($E15,'NEA Backsheet'!$D$5:$CB$183,G$9,FALSE))),"")</f>
        <v>2958.9684387626462</v>
      </c>
      <c r="H15" s="121">
        <f ca="1">IFERROR(IF((VLOOKUP($E15,'NEA Backsheet'!$D$5:$CB$183,H$9,FALSE))="","",(VLOOKUP($E15,'NEA Backsheet'!$D$5:$CB$183,H$9,FALSE))),"")</f>
        <v>2952.9291965661214</v>
      </c>
      <c r="I15" s="121">
        <f ca="1">IFERROR(IF((VLOOKUP($E15,'NEA Backsheet'!$D$5:$CB$183,I$9,FALSE))="","",(VLOOKUP($E15,'NEA Backsheet'!$D$5:$CB$183,I$9,FALSE))),"")</f>
        <v>3138.1423022112226</v>
      </c>
      <c r="J15" s="122">
        <f ca="1">IFERROR(IF((VLOOKUP($E15,'NEA Backsheet'!$D$5:$CB$183,J$9,FALSE))="","",(VLOOKUP($E15,'NEA Backsheet'!$D$5:$CB$183,J$9,FALSE))),"")</f>
        <v>3073.8131331112641</v>
      </c>
      <c r="K15" s="120">
        <f ca="1">IFERROR(IF((VLOOKUP($E15,'NEA Backsheet'!$D$5:$CB$183,K$9,FALSE))="","",(VLOOKUP($E15,'NEA Backsheet'!$D$5:$CB$183,K$9,FALSE))),"")</f>
        <v>3041.2162185653929</v>
      </c>
      <c r="L15" s="121">
        <f ca="1">IFERROR(IF((VLOOKUP($E15,'NEA Backsheet'!$D$5:$CB$183,L$9,FALSE))="","",(VLOOKUP($E15,'NEA Backsheet'!$D$5:$CB$183,L$9,FALSE))),"")</f>
        <v>3017.4140885603265</v>
      </c>
      <c r="M15" s="121">
        <f ca="1">IFERROR(IF((VLOOKUP($E15,'NEA Backsheet'!$D$5:$CB$183,M$9,FALSE))="","",(VLOOKUP($E15,'NEA Backsheet'!$D$5:$CB$183,M$9,FALSE))),"")</f>
        <v>3123.9989019105806</v>
      </c>
      <c r="N15" s="123">
        <f ca="1">IFERROR(IF((VLOOKUP($E15,'NEA Backsheet'!$D$5:$CB$183,N$9,FALSE))="","",(VLOOKUP($E15,'NEA Backsheet'!$D$5:$CB$183,N$9,FALSE))),"")</f>
        <v>3070.9170968385183</v>
      </c>
      <c r="O15" s="173">
        <f ca="1">IFERROR(IF((VLOOKUP($E15,'NEA Backsheet'!$D$5:$CB$183,O$9,FALSE))="","",(VLOOKUP($E15,'NEA Backsheet'!$D$5:$CB$183,O$9,FALSE))),"")</f>
        <v>3116.4348479075015</v>
      </c>
      <c r="P15" s="122">
        <f ca="1">IFERROR(IF((VLOOKUP($E15,'NEA Backsheet'!$D$5:$CB$183,P$9,FALSE))="","",(VLOOKUP($E15,'NEA Backsheet'!$D$5:$CB$183,P$9,FALSE))),"")</f>
        <v>3084.7279253194774</v>
      </c>
      <c r="Q15" s="123">
        <f ca="1">IFERROR(IF((VLOOKUP($E15,'NEA Backsheet'!$D$5:$CB$183,Q$9,FALSE))="","",(VLOOKUP($E15,'NEA Backsheet'!$D$5:$CB$183,Q$9,FALSE))),"")</f>
        <v>3243.7770751673033</v>
      </c>
      <c r="R15" s="234">
        <f ca="1">IFERROR(IF((VLOOKUP($E15,'NEA Backsheet'!$D$5:$CB$183,R$9,FALSE))="","",(VLOOKUP($E15,'NEA Backsheet'!$D$5:$CB$183,R$9,FALSE))),"")</f>
        <v>3217.6966677588325</v>
      </c>
    </row>
    <row r="16" spans="1:21"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IFERROR(IF((VLOOKUP($E16,'NEA Backsheet'!$D$5:$CB$183,G$9,FALSE))="","",(VLOOKUP($E16,'NEA Backsheet'!$D$5:$CB$183,G$9,FALSE))),"")</f>
        <v>2672.9030560955202</v>
      </c>
      <c r="H16" s="121">
        <f ca="1">IFERROR(IF((VLOOKUP($E16,'NEA Backsheet'!$D$5:$CB$183,H$9,FALSE))="","",(VLOOKUP($E16,'NEA Backsheet'!$D$5:$CB$183,H$9,FALSE))),"")</f>
        <v>2639.2052604785054</v>
      </c>
      <c r="I16" s="121">
        <f ca="1">IFERROR(IF((VLOOKUP($E16,'NEA Backsheet'!$D$5:$CB$183,I$9,FALSE))="","",(VLOOKUP($E16,'NEA Backsheet'!$D$5:$CB$183,I$9,FALSE))),"")</f>
        <v>2734.9044231435064</v>
      </c>
      <c r="J16" s="122">
        <f ca="1">IFERROR(IF((VLOOKUP($E16,'NEA Backsheet'!$D$5:$CB$183,J$9,FALSE))="","",(VLOOKUP($E16,'NEA Backsheet'!$D$5:$CB$183,J$9,FALSE))),"")</f>
        <v>2724.1910541491056</v>
      </c>
      <c r="K16" s="120">
        <f ca="1">IFERROR(IF((VLOOKUP($E16,'NEA Backsheet'!$D$5:$CB$183,K$9,FALSE))="","",(VLOOKUP($E16,'NEA Backsheet'!$D$5:$CB$183,K$9,FALSE))),"")</f>
        <v>2712.0822220636205</v>
      </c>
      <c r="L16" s="121">
        <f ca="1">IFERROR(IF((VLOOKUP($E16,'NEA Backsheet'!$D$5:$CB$183,L$9,FALSE))="","",(VLOOKUP($E16,'NEA Backsheet'!$D$5:$CB$183,L$9,FALSE))),"")</f>
        <v>2711.7073260994171</v>
      </c>
      <c r="M16" s="121">
        <f ca="1">IFERROR(IF((VLOOKUP($E16,'NEA Backsheet'!$D$5:$CB$183,M$9,FALSE))="","",(VLOOKUP($E16,'NEA Backsheet'!$D$5:$CB$183,M$9,FALSE))),"")</f>
        <v>2806.3569353418789</v>
      </c>
      <c r="N16" s="123">
        <f ca="1">IFERROR(IF((VLOOKUP($E16,'NEA Backsheet'!$D$5:$CB$183,N$9,FALSE))="","",(VLOOKUP($E16,'NEA Backsheet'!$D$5:$CB$183,N$9,FALSE))),"")</f>
        <v>2752.2458102456394</v>
      </c>
      <c r="O16" s="173">
        <f ca="1">IFERROR(IF((VLOOKUP($E16,'NEA Backsheet'!$D$5:$CB$183,O$9,FALSE))="","",(VLOOKUP($E16,'NEA Backsheet'!$D$5:$CB$183,O$9,FALSE))),"")</f>
        <v>2766.789798086194</v>
      </c>
      <c r="P16" s="122">
        <f ca="1">IFERROR(IF((VLOOKUP($E16,'NEA Backsheet'!$D$5:$CB$183,P$9,FALSE))="","",(VLOOKUP($E16,'NEA Backsheet'!$D$5:$CB$183,P$9,FALSE))),"")</f>
        <v>2799.3876258808523</v>
      </c>
      <c r="Q16" s="123">
        <f ca="1">IFERROR(IF((VLOOKUP($E16,'NEA Backsheet'!$D$5:$CB$183,Q$9,FALSE))="","",(VLOOKUP($E16,'NEA Backsheet'!$D$5:$CB$183,Q$9,FALSE))),"")</f>
        <v>2949.914321965914</v>
      </c>
      <c r="R16" s="234">
        <f ca="1">IFERROR(IF((VLOOKUP($E16,'NEA Backsheet'!$D$5:$CB$183,R$9,FALSE))="","",(VLOOKUP($E16,'NEA Backsheet'!$D$5:$CB$183,R$9,FALSE))),"")</f>
        <v>2892.5589016073236</v>
      </c>
    </row>
    <row r="17" spans="1:18"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IFERROR(IF((VLOOKUP($E17,'NEA Backsheet'!$D$5:$CB$183,G$9,FALSE))="","",(VLOOKUP($E17,'NEA Backsheet'!$D$5:$CB$183,G$9,FALSE))),"")</f>
        <v>2216.6369675033015</v>
      </c>
      <c r="H17" s="121">
        <f ca="1">IFERROR(IF((VLOOKUP($E17,'NEA Backsheet'!$D$5:$CB$183,H$9,FALSE))="","",(VLOOKUP($E17,'NEA Backsheet'!$D$5:$CB$183,H$9,FALSE))),"")</f>
        <v>2219.3895576739937</v>
      </c>
      <c r="I17" s="121">
        <f ca="1">IFERROR(IF((VLOOKUP($E17,'NEA Backsheet'!$D$5:$CB$183,I$9,FALSE))="","",(VLOOKUP($E17,'NEA Backsheet'!$D$5:$CB$183,I$9,FALSE))),"")</f>
        <v>2311.6104628572539</v>
      </c>
      <c r="J17" s="122">
        <f ca="1">IFERROR(IF((VLOOKUP($E17,'NEA Backsheet'!$D$5:$CB$183,J$9,FALSE))="","",(VLOOKUP($E17,'NEA Backsheet'!$D$5:$CB$183,J$9,FALSE))),"")</f>
        <v>2251.1919029300661</v>
      </c>
      <c r="K17" s="120">
        <f ca="1">IFERROR(IF((VLOOKUP($E17,'NEA Backsheet'!$D$5:$CB$183,K$9,FALSE))="","",(VLOOKUP($E17,'NEA Backsheet'!$D$5:$CB$183,K$9,FALSE))),"")</f>
        <v>2291.2772676327409</v>
      </c>
      <c r="L17" s="121">
        <f ca="1">IFERROR(IF((VLOOKUP($E17,'NEA Backsheet'!$D$5:$CB$183,L$9,FALSE))="","",(VLOOKUP($E17,'NEA Backsheet'!$D$5:$CB$183,L$9,FALSE))),"")</f>
        <v>2290.2846530613174</v>
      </c>
      <c r="M17" s="121">
        <f ca="1">IFERROR(IF((VLOOKUP($E17,'NEA Backsheet'!$D$5:$CB$183,M$9,FALSE))="","",(VLOOKUP($E17,'NEA Backsheet'!$D$5:$CB$183,M$9,FALSE))),"")</f>
        <v>2324.6390590755773</v>
      </c>
      <c r="N17" s="123">
        <f ca="1">IFERROR(IF((VLOOKUP($E17,'NEA Backsheet'!$D$5:$CB$183,N$9,FALSE))="","",(VLOOKUP($E17,'NEA Backsheet'!$D$5:$CB$183,N$9,FALSE))),"")</f>
        <v>2247.1974609074864</v>
      </c>
      <c r="O17" s="173">
        <f ca="1">IFERROR(IF((VLOOKUP($E17,'NEA Backsheet'!$D$5:$CB$183,O$9,FALSE))="","",(VLOOKUP($E17,'NEA Backsheet'!$D$5:$CB$183,O$9,FALSE))),"")</f>
        <v>2274.015589322601</v>
      </c>
      <c r="P17" s="122">
        <f ca="1">IFERROR(IF((VLOOKUP($E17,'NEA Backsheet'!$D$5:$CB$183,P$9,FALSE))="","",(VLOOKUP($E17,'NEA Backsheet'!$D$5:$CB$183,P$9,FALSE))),"")</f>
        <v>2289.1892525789826</v>
      </c>
      <c r="Q17" s="123">
        <f ca="1">IFERROR(IF((VLOOKUP($E17,'NEA Backsheet'!$D$5:$CB$183,Q$9,FALSE))="","",(VLOOKUP($E17,'NEA Backsheet'!$D$5:$CB$183,Q$9,FALSE))),"")</f>
        <v>2410.502244821359</v>
      </c>
      <c r="R17" s="234">
        <f ca="1">IFERROR(IF((VLOOKUP($E17,'NEA Backsheet'!$D$5:$CB$183,R$9,FALSE))="","",(VLOOKUP($E17,'NEA Backsheet'!$D$5:$CB$183,R$9,FALSE))),"")</f>
        <v>2332.9246634789488</v>
      </c>
    </row>
    <row r="18" spans="1:18"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IFERROR(IF((VLOOKUP($E18,'NEA Backsheet'!$D$5:$CB$183,G$9,FALSE))="","",(VLOOKUP($E18,'NEA Backsheet'!$D$5:$CB$183,G$9,FALSE))),"")</f>
        <v>2648.7457588764019</v>
      </c>
      <c r="H18" s="121">
        <f ca="1">IFERROR(IF((VLOOKUP($E18,'NEA Backsheet'!$D$5:$CB$183,H$9,FALSE))="","",(VLOOKUP($E18,'NEA Backsheet'!$D$5:$CB$183,H$9,FALSE))),"")</f>
        <v>2640.6928335966927</v>
      </c>
      <c r="I18" s="121">
        <f ca="1">IFERROR(IF((VLOOKUP($E18,'NEA Backsheet'!$D$5:$CB$183,I$9,FALSE))="","",(VLOOKUP($E18,'NEA Backsheet'!$D$5:$CB$183,I$9,FALSE))),"")</f>
        <v>2811.6384645468861</v>
      </c>
      <c r="J18" s="122">
        <f ca="1">IFERROR(IF((VLOOKUP($E18,'NEA Backsheet'!$D$5:$CB$183,J$9,FALSE))="","",(VLOOKUP($E18,'NEA Backsheet'!$D$5:$CB$183,J$9,FALSE))),"")</f>
        <v>2801.3089137068573</v>
      </c>
      <c r="K18" s="120">
        <f ca="1">IFERROR(IF((VLOOKUP($E18,'NEA Backsheet'!$D$5:$CB$183,K$9,FALSE))="","",(VLOOKUP($E18,'NEA Backsheet'!$D$5:$CB$183,K$9,FALSE))),"")</f>
        <v>2685.6247607089667</v>
      </c>
      <c r="L18" s="121">
        <f ca="1">IFERROR(IF((VLOOKUP($E18,'NEA Backsheet'!$D$5:$CB$183,L$9,FALSE))="","",(VLOOKUP($E18,'NEA Backsheet'!$D$5:$CB$183,L$9,FALSE))),"")</f>
        <v>2703.9357121788321</v>
      </c>
      <c r="M18" s="121">
        <f ca="1">IFERROR(IF((VLOOKUP($E18,'NEA Backsheet'!$D$5:$CB$183,M$9,FALSE))="","",(VLOOKUP($E18,'NEA Backsheet'!$D$5:$CB$183,M$9,FALSE))),"")</f>
        <v>2818.5797001676583</v>
      </c>
      <c r="N18" s="123">
        <f ca="1">IFERROR(IF((VLOOKUP($E18,'NEA Backsheet'!$D$5:$CB$183,N$9,FALSE))="","",(VLOOKUP($E18,'NEA Backsheet'!$D$5:$CB$183,N$9,FALSE))),"")</f>
        <v>2735.8036906960215</v>
      </c>
      <c r="O18" s="173">
        <f ca="1">IFERROR(IF((VLOOKUP($E18,'NEA Backsheet'!$D$5:$CB$183,O$9,FALSE))="","",(VLOOKUP($E18,'NEA Backsheet'!$D$5:$CB$183,O$9,FALSE))),"")</f>
        <v>2783.6030436057922</v>
      </c>
      <c r="P18" s="122">
        <f ca="1">IFERROR(IF((VLOOKUP($E18,'NEA Backsheet'!$D$5:$CB$183,P$9,FALSE))="","",(VLOOKUP($E18,'NEA Backsheet'!$D$5:$CB$183,P$9,FALSE))),"")</f>
        <v>2754.8573175262522</v>
      </c>
      <c r="Q18" s="123">
        <f ca="1">IFERROR(IF((VLOOKUP($E18,'NEA Backsheet'!$D$5:$CB$183,Q$9,FALSE))="","",(VLOOKUP($E18,'NEA Backsheet'!$D$5:$CB$183,Q$9,FALSE))),"")</f>
        <v>2949.8489213870484</v>
      </c>
      <c r="R18" s="234">
        <f ca="1">IFERROR(IF((VLOOKUP($E18,'NEA Backsheet'!$D$5:$CB$183,R$9,FALSE))="","",(VLOOKUP($E18,'NEA Backsheet'!$D$5:$CB$183,R$9,FALSE))),"")</f>
        <v>2886.8552564817405</v>
      </c>
    </row>
    <row r="19" spans="1:18"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IFERROR(IF((VLOOKUP($E19,'NEA Backsheet'!$D$5:$CB$183,G$9,FALSE))="","",(VLOOKUP($E19,'NEA Backsheet'!$D$5:$CB$183,G$9,FALSE))),"")</f>
        <v>2489.6802869745352</v>
      </c>
      <c r="H19" s="121">
        <f ca="1">IFERROR(IF((VLOOKUP($E19,'NEA Backsheet'!$D$5:$CB$183,H$9,FALSE))="","",(VLOOKUP($E19,'NEA Backsheet'!$D$5:$CB$183,H$9,FALSE))),"")</f>
        <v>2460.8563046356335</v>
      </c>
      <c r="I19" s="121">
        <f ca="1">IFERROR(IF((VLOOKUP($E19,'NEA Backsheet'!$D$5:$CB$183,I$9,FALSE))="","",(VLOOKUP($E19,'NEA Backsheet'!$D$5:$CB$183,I$9,FALSE))),"")</f>
        <v>2557.723356261085</v>
      </c>
      <c r="J19" s="122">
        <f ca="1">IFERROR(IF((VLOOKUP($E19,'NEA Backsheet'!$D$5:$CB$183,J$9,FALSE))="","",(VLOOKUP($E19,'NEA Backsheet'!$D$5:$CB$183,J$9,FALSE))),"")</f>
        <v>2530.693360836714</v>
      </c>
      <c r="K19" s="120">
        <f ca="1">IFERROR(IF((VLOOKUP($E19,'NEA Backsheet'!$D$5:$CB$183,K$9,FALSE))="","",(VLOOKUP($E19,'NEA Backsheet'!$D$5:$CB$183,K$9,FALSE))),"")</f>
        <v>2486.7107727921257</v>
      </c>
      <c r="L19" s="121">
        <f ca="1">IFERROR(IF((VLOOKUP($E19,'NEA Backsheet'!$D$5:$CB$183,L$9,FALSE))="","",(VLOOKUP($E19,'NEA Backsheet'!$D$5:$CB$183,L$9,FALSE))),"")</f>
        <v>2483.3041058506342</v>
      </c>
      <c r="M19" s="121">
        <f ca="1">IFERROR(IF((VLOOKUP($E19,'NEA Backsheet'!$D$5:$CB$183,M$9,FALSE))="","",(VLOOKUP($E19,'NEA Backsheet'!$D$5:$CB$183,M$9,FALSE))),"")</f>
        <v>2558.6446863981737</v>
      </c>
      <c r="N19" s="123">
        <f ca="1">IFERROR(IF((VLOOKUP($E19,'NEA Backsheet'!$D$5:$CB$183,N$9,FALSE))="","",(VLOOKUP($E19,'NEA Backsheet'!$D$5:$CB$183,N$9,FALSE))),"")</f>
        <v>2490.7359423153512</v>
      </c>
      <c r="O19" s="173">
        <f ca="1">IFERROR(IF((VLOOKUP($E19,'NEA Backsheet'!$D$5:$CB$183,O$9,FALSE))="","",(VLOOKUP($E19,'NEA Backsheet'!$D$5:$CB$183,O$9,FALSE))),"")</f>
        <v>2565.3264998709369</v>
      </c>
      <c r="P19" s="122">
        <f ca="1">IFERROR(IF((VLOOKUP($E19,'NEA Backsheet'!$D$5:$CB$183,P$9,FALSE))="","",(VLOOKUP($E19,'NEA Backsheet'!$D$5:$CB$183,P$9,FALSE))),"")</f>
        <v>2542.3398138149382</v>
      </c>
      <c r="Q19" s="123">
        <f ca="1">IFERROR(IF((VLOOKUP($E19,'NEA Backsheet'!$D$5:$CB$183,Q$9,FALSE))="","",(VLOOKUP($E19,'NEA Backsheet'!$D$5:$CB$183,Q$9,FALSE))),"")</f>
        <v>2677.4704370164409</v>
      </c>
      <c r="R19" s="234">
        <f ca="1">IFERROR(IF((VLOOKUP($E19,'NEA Backsheet'!$D$5:$CB$183,R$9,FALSE))="","",(VLOOKUP($E19,'NEA Backsheet'!$D$5:$CB$183,R$9,FALSE))),"")</f>
        <v>2676.1712416453429</v>
      </c>
    </row>
    <row r="20" spans="1:18"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IFERROR(IF((VLOOKUP($E20,'NEA Backsheet'!$D$5:$CB$183,G$9,FALSE))="","",(VLOOKUP($E20,'NEA Backsheet'!$D$5:$CB$183,G$9,FALSE))),"")</f>
        <v>3039.0899337617366</v>
      </c>
      <c r="H20" s="121">
        <f ca="1">IFERROR(IF((VLOOKUP($E20,'NEA Backsheet'!$D$5:$CB$183,H$9,FALSE))="","",(VLOOKUP($E20,'NEA Backsheet'!$D$5:$CB$183,H$9,FALSE))),"")</f>
        <v>3045.8332877047715</v>
      </c>
      <c r="I20" s="121">
        <f ca="1">IFERROR(IF((VLOOKUP($E20,'NEA Backsheet'!$D$5:$CB$183,I$9,FALSE))="","",(VLOOKUP($E20,'NEA Backsheet'!$D$5:$CB$183,I$9,FALSE))),"")</f>
        <v>3225.6904432330944</v>
      </c>
      <c r="J20" s="122">
        <f ca="1">IFERROR(IF((VLOOKUP($E20,'NEA Backsheet'!$D$5:$CB$183,J$9,FALSE))="","",(VLOOKUP($E20,'NEA Backsheet'!$D$5:$CB$183,J$9,FALSE))),"")</f>
        <v>3199.2058329238557</v>
      </c>
      <c r="K20" s="120">
        <f ca="1">IFERROR(IF((VLOOKUP($E20,'NEA Backsheet'!$D$5:$CB$183,K$9,FALSE))="","",(VLOOKUP($E20,'NEA Backsheet'!$D$5:$CB$183,K$9,FALSE))),"")</f>
        <v>3176.944883953623</v>
      </c>
      <c r="L20" s="121">
        <f ca="1">IFERROR(IF((VLOOKUP($E20,'NEA Backsheet'!$D$5:$CB$183,L$9,FALSE))="","",(VLOOKUP($E20,'NEA Backsheet'!$D$5:$CB$183,L$9,FALSE))),"")</f>
        <v>3168.8968949354025</v>
      </c>
      <c r="M20" s="121">
        <f ca="1">IFERROR(IF((VLOOKUP($E20,'NEA Backsheet'!$D$5:$CB$183,M$9,FALSE))="","",(VLOOKUP($E20,'NEA Backsheet'!$D$5:$CB$183,M$9,FALSE))),"")</f>
        <v>3244.9821914686713</v>
      </c>
      <c r="N20" s="123">
        <f ca="1">IFERROR(IF((VLOOKUP($E20,'NEA Backsheet'!$D$5:$CB$183,N$9,FALSE))="","",(VLOOKUP($E20,'NEA Backsheet'!$D$5:$CB$183,N$9,FALSE))),"")</f>
        <v>3202.3244621767212</v>
      </c>
      <c r="O20" s="173">
        <f ca="1">IFERROR(IF((VLOOKUP($E20,'NEA Backsheet'!$D$5:$CB$183,O$9,FALSE))="","",(VLOOKUP($E20,'NEA Backsheet'!$D$5:$CB$183,O$9,FALSE))),"")</f>
        <v>3174.0081102348163</v>
      </c>
      <c r="P20" s="122">
        <f ca="1">IFERROR(IF((VLOOKUP($E20,'NEA Backsheet'!$D$5:$CB$183,P$9,FALSE))="","",(VLOOKUP($E20,'NEA Backsheet'!$D$5:$CB$183,P$9,FALSE))),"")</f>
        <v>3155.0117528267156</v>
      </c>
      <c r="Q20" s="123">
        <f ca="1">IFERROR(IF((VLOOKUP($E20,'NEA Backsheet'!$D$5:$CB$183,Q$9,FALSE))="","",(VLOOKUP($E20,'NEA Backsheet'!$D$5:$CB$183,Q$9,FALSE))),"")</f>
        <v>3327.1674868117489</v>
      </c>
      <c r="R20" s="234">
        <f ca="1">IFERROR(IF((VLOOKUP($E20,'NEA Backsheet'!$D$5:$CB$183,R$9,FALSE))="","",(VLOOKUP($E20,'NEA Backsheet'!$D$5:$CB$183,R$9,FALSE))),"")</f>
        <v>3375.6247133545589</v>
      </c>
    </row>
    <row r="21" spans="1:18"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IFERROR(IF((VLOOKUP($E21,'NEA Backsheet'!$D$5:$CB$183,G$9,FALSE))="","",(VLOOKUP($E21,'NEA Backsheet'!$D$5:$CB$183,G$9,FALSE))),"")</f>
        <v>3063.0958199896581</v>
      </c>
      <c r="H21" s="121">
        <f ca="1">IFERROR(IF((VLOOKUP($E21,'NEA Backsheet'!$D$5:$CB$183,H$9,FALSE))="","",(VLOOKUP($E21,'NEA Backsheet'!$D$5:$CB$183,H$9,FALSE))),"")</f>
        <v>3082.1361572458459</v>
      </c>
      <c r="I21" s="121">
        <f ca="1">IFERROR(IF((VLOOKUP($E21,'NEA Backsheet'!$D$5:$CB$183,I$9,FALSE))="","",(VLOOKUP($E21,'NEA Backsheet'!$D$5:$CB$183,I$9,FALSE))),"")</f>
        <v>3308.96397775276</v>
      </c>
      <c r="J21" s="122">
        <f ca="1">IFERROR(IF((VLOOKUP($E21,'NEA Backsheet'!$D$5:$CB$183,J$9,FALSE))="","",(VLOOKUP($E21,'NEA Backsheet'!$D$5:$CB$183,J$9,FALSE))),"")</f>
        <v>3202.928206170528</v>
      </c>
      <c r="K21" s="120">
        <f ca="1">IFERROR(IF((VLOOKUP($E21,'NEA Backsheet'!$D$5:$CB$183,K$9,FALSE))="","",(VLOOKUP($E21,'NEA Backsheet'!$D$5:$CB$183,K$9,FALSE))),"")</f>
        <v>3149.6626499849667</v>
      </c>
      <c r="L21" s="121">
        <f ca="1">IFERROR(IF((VLOOKUP($E21,'NEA Backsheet'!$D$5:$CB$183,L$9,FALSE))="","",(VLOOKUP($E21,'NEA Backsheet'!$D$5:$CB$183,L$9,FALSE))),"")</f>
        <v>3127.1270338675363</v>
      </c>
      <c r="M21" s="121">
        <f ca="1">IFERROR(IF((VLOOKUP($E21,'NEA Backsheet'!$D$5:$CB$183,M$9,FALSE))="","",(VLOOKUP($E21,'NEA Backsheet'!$D$5:$CB$183,M$9,FALSE))),"")</f>
        <v>3274.9693000574966</v>
      </c>
      <c r="N21" s="123">
        <f ca="1">IFERROR(IF((VLOOKUP($E21,'NEA Backsheet'!$D$5:$CB$183,N$9,FALSE))="","",(VLOOKUP($E21,'NEA Backsheet'!$D$5:$CB$183,N$9,FALSE))),"")</f>
        <v>3177.6443412259705</v>
      </c>
      <c r="O21" s="173">
        <f ca="1">IFERROR(IF((VLOOKUP($E21,'NEA Backsheet'!$D$5:$CB$183,O$9,FALSE))="","",(VLOOKUP($E21,'NEA Backsheet'!$D$5:$CB$183,O$9,FALSE))),"")</f>
        <v>3294.5912813086265</v>
      </c>
      <c r="P21" s="122">
        <f ca="1">IFERROR(IF((VLOOKUP($E21,'NEA Backsheet'!$D$5:$CB$183,P$9,FALSE))="","",(VLOOKUP($E21,'NEA Backsheet'!$D$5:$CB$183,P$9,FALSE))),"")</f>
        <v>3262.7181808987953</v>
      </c>
      <c r="Q21" s="123">
        <f ca="1">IFERROR(IF((VLOOKUP($E21,'NEA Backsheet'!$D$5:$CB$183,Q$9,FALSE))="","",(VLOOKUP($E21,'NEA Backsheet'!$D$5:$CB$183,Q$9,FALSE))),"")</f>
        <v>3445.7047220065292</v>
      </c>
      <c r="R21" s="234">
        <f ca="1">IFERROR(IF((VLOOKUP($E21,'NEA Backsheet'!$D$5:$CB$183,R$9,FALSE))="","",(VLOOKUP($E21,'NEA Backsheet'!$D$5:$CB$183,R$9,FALSE))),"")</f>
        <v>3405.2424106505155</v>
      </c>
    </row>
    <row r="22" spans="1:18"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IFERROR(IF((VLOOKUP($E22,'NEA Backsheet'!$D$5:$CB$183,G$9,FALSE))="","",(VLOOKUP($E22,'NEA Backsheet'!$D$5:$CB$183,G$9,FALSE))),"")</f>
        <v>2781.4091324858905</v>
      </c>
      <c r="H22" s="121">
        <f ca="1">IFERROR(IF((VLOOKUP($E22,'NEA Backsheet'!$D$5:$CB$183,H$9,FALSE))="","",(VLOOKUP($E22,'NEA Backsheet'!$D$5:$CB$183,H$9,FALSE))),"")</f>
        <v>2735.7653689835411</v>
      </c>
      <c r="I22" s="121">
        <f ca="1">IFERROR(IF((VLOOKUP($E22,'NEA Backsheet'!$D$5:$CB$183,I$9,FALSE))="","",(VLOOKUP($E22,'NEA Backsheet'!$D$5:$CB$183,I$9,FALSE))),"")</f>
        <v>2868.1539242034728</v>
      </c>
      <c r="J22" s="122">
        <f ca="1">IFERROR(IF((VLOOKUP($E22,'NEA Backsheet'!$D$5:$CB$183,J$9,FALSE))="","",(VLOOKUP($E22,'NEA Backsheet'!$D$5:$CB$183,J$9,FALSE))),"")</f>
        <v>2841.2774251642281</v>
      </c>
      <c r="K22" s="120">
        <f ca="1">IFERROR(IF((VLOOKUP($E22,'NEA Backsheet'!$D$5:$CB$183,K$9,FALSE))="","",(VLOOKUP($E22,'NEA Backsheet'!$D$5:$CB$183,K$9,FALSE))),"")</f>
        <v>2831.1776880679167</v>
      </c>
      <c r="L22" s="121">
        <f ca="1">IFERROR(IF((VLOOKUP($E22,'NEA Backsheet'!$D$5:$CB$183,L$9,FALSE))="","",(VLOOKUP($E22,'NEA Backsheet'!$D$5:$CB$183,L$9,FALSE))),"")</f>
        <v>2798.0605254359634</v>
      </c>
      <c r="M22" s="121">
        <f ca="1">IFERROR(IF((VLOOKUP($E22,'NEA Backsheet'!$D$5:$CB$183,M$9,FALSE))="","",(VLOOKUP($E22,'NEA Backsheet'!$D$5:$CB$183,M$9,FALSE))),"")</f>
        <v>2864.5167140923445</v>
      </c>
      <c r="N22" s="123">
        <f ca="1">IFERROR(IF((VLOOKUP($E22,'NEA Backsheet'!$D$5:$CB$183,N$9,FALSE))="","",(VLOOKUP($E22,'NEA Backsheet'!$D$5:$CB$183,N$9,FALSE))),"")</f>
        <v>2865.3747238123842</v>
      </c>
      <c r="O22" s="173">
        <f ca="1">IFERROR(IF((VLOOKUP($E22,'NEA Backsheet'!$D$5:$CB$183,O$9,FALSE))="","",(VLOOKUP($E22,'NEA Backsheet'!$D$5:$CB$183,O$9,FALSE))),"")</f>
        <v>2851.4868487861449</v>
      </c>
      <c r="P22" s="122">
        <f ca="1">IFERROR(IF((VLOOKUP($E22,'NEA Backsheet'!$D$5:$CB$183,P$9,FALSE))="","",(VLOOKUP($E22,'NEA Backsheet'!$D$5:$CB$183,P$9,FALSE))),"")</f>
        <v>2813.8453208083442</v>
      </c>
      <c r="Q22" s="123">
        <f ca="1">IFERROR(IF((VLOOKUP($E22,'NEA Backsheet'!$D$5:$CB$183,Q$9,FALSE))="","",(VLOOKUP($E22,'NEA Backsheet'!$D$5:$CB$183,Q$9,FALSE))),"")</f>
        <v>2934.6944709226132</v>
      </c>
      <c r="R22" s="234">
        <f ca="1">IFERROR(IF((VLOOKUP($E22,'NEA Backsheet'!$D$5:$CB$183,R$9,FALSE))="","",(VLOOKUP($E22,'NEA Backsheet'!$D$5:$CB$183,R$9,FALSE))),"")</f>
        <v>2891.7994490708593</v>
      </c>
    </row>
    <row r="23" spans="1:18"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IFERROR(IF((VLOOKUP($E23,'NEA Backsheet'!$D$5:$CB$183,G$9,FALSE))="","",(VLOOKUP($E23,'NEA Backsheet'!$D$5:$CB$183,G$9,FALSE))),"")</f>
        <v>2607.9413421114627</v>
      </c>
      <c r="H23" s="121">
        <f ca="1">IFERROR(IF((VLOOKUP($E23,'NEA Backsheet'!$D$5:$CB$183,H$9,FALSE))="","",(VLOOKUP($E23,'NEA Backsheet'!$D$5:$CB$183,H$9,FALSE))),"")</f>
        <v>2588.3884398968312</v>
      </c>
      <c r="I23" s="121">
        <f ca="1">IFERROR(IF((VLOOKUP($E23,'NEA Backsheet'!$D$5:$CB$183,I$9,FALSE))="","",(VLOOKUP($E23,'NEA Backsheet'!$D$5:$CB$183,I$9,FALSE))),"")</f>
        <v>2681.7483583153285</v>
      </c>
      <c r="J23" s="122">
        <f ca="1">IFERROR(IF((VLOOKUP($E23,'NEA Backsheet'!$D$5:$CB$183,J$9,FALSE))="","",(VLOOKUP($E23,'NEA Backsheet'!$D$5:$CB$183,J$9,FALSE))),"")</f>
        <v>2669.8848838677377</v>
      </c>
      <c r="K23" s="120">
        <f ca="1">IFERROR(IF((VLOOKUP($E23,'NEA Backsheet'!$D$5:$CB$183,K$9,FALSE))="","",(VLOOKUP($E23,'NEA Backsheet'!$D$5:$CB$183,K$9,FALSE))),"")</f>
        <v>2661.4657213441096</v>
      </c>
      <c r="L23" s="121">
        <f ca="1">IFERROR(IF((VLOOKUP($E23,'NEA Backsheet'!$D$5:$CB$183,L$9,FALSE))="","",(VLOOKUP($E23,'NEA Backsheet'!$D$5:$CB$183,L$9,FALSE))),"")</f>
        <v>2646.2390624894242</v>
      </c>
      <c r="M23" s="121">
        <f ca="1">IFERROR(IF((VLOOKUP($E23,'NEA Backsheet'!$D$5:$CB$183,M$9,FALSE))="","",(VLOOKUP($E23,'NEA Backsheet'!$D$5:$CB$183,M$9,FALSE))),"")</f>
        <v>2730.2069125524008</v>
      </c>
      <c r="N23" s="123">
        <f ca="1">IFERROR(IF((VLOOKUP($E23,'NEA Backsheet'!$D$5:$CB$183,N$9,FALSE))="","",(VLOOKUP($E23,'NEA Backsheet'!$D$5:$CB$183,N$9,FALSE))),"")</f>
        <v>2707.2101659243908</v>
      </c>
      <c r="O23" s="173">
        <f ca="1">IFERROR(IF((VLOOKUP($E23,'NEA Backsheet'!$D$5:$CB$183,O$9,FALSE))="","",(VLOOKUP($E23,'NEA Backsheet'!$D$5:$CB$183,O$9,FALSE))),"")</f>
        <v>2664.0416974003565</v>
      </c>
      <c r="P23" s="122">
        <f ca="1">IFERROR(IF((VLOOKUP($E23,'NEA Backsheet'!$D$5:$CB$183,P$9,FALSE))="","",(VLOOKUP($E23,'NEA Backsheet'!$D$5:$CB$183,P$9,FALSE))),"")</f>
        <v>2665.8635922946441</v>
      </c>
      <c r="Q23" s="123">
        <f ca="1">IFERROR(IF((VLOOKUP($E23,'NEA Backsheet'!$D$5:$CB$183,Q$9,FALSE))="","",(VLOOKUP($E23,'NEA Backsheet'!$D$5:$CB$183,Q$9,FALSE))),"")</f>
        <v>2822.052330009913</v>
      </c>
      <c r="R23" s="234">
        <f ca="1">IFERROR(IF((VLOOKUP($E23,'NEA Backsheet'!$D$5:$CB$183,R$9,FALSE))="","",(VLOOKUP($E23,'NEA Backsheet'!$D$5:$CB$183,R$9,FALSE))),"")</f>
        <v>2801.3046387940885</v>
      </c>
    </row>
    <row r="24" spans="1:18"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IFERROR(IF((VLOOKUP($E24,'NEA Backsheet'!$D$5:$CB$183,G$9,FALSE))="","",(VLOOKUP($E24,'NEA Backsheet'!$D$5:$CB$183,G$9,FALSE))),"")</f>
        <v>2844.5238609077987</v>
      </c>
      <c r="H24" s="121">
        <f ca="1">IFERROR(IF((VLOOKUP($E24,'NEA Backsheet'!$D$5:$CB$183,H$9,FALSE))="","",(VLOOKUP($E24,'NEA Backsheet'!$D$5:$CB$183,H$9,FALSE))),"")</f>
        <v>2783.7305113553766</v>
      </c>
      <c r="I24" s="121">
        <f ca="1">IFERROR(IF((VLOOKUP($E24,'NEA Backsheet'!$D$5:$CB$183,I$9,FALSE))="","",(VLOOKUP($E24,'NEA Backsheet'!$D$5:$CB$183,I$9,FALSE))),"")</f>
        <v>2871.6742285893761</v>
      </c>
      <c r="J24" s="122">
        <f ca="1">IFERROR(IF((VLOOKUP($E24,'NEA Backsheet'!$D$5:$CB$183,J$9,FALSE))="","",(VLOOKUP($E24,'NEA Backsheet'!$D$5:$CB$183,J$9,FALSE))),"")</f>
        <v>2883.5807001926169</v>
      </c>
      <c r="K24" s="120">
        <f ca="1">IFERROR(IF((VLOOKUP($E24,'NEA Backsheet'!$D$5:$CB$183,K$9,FALSE))="","",(VLOOKUP($E24,'NEA Backsheet'!$D$5:$CB$183,K$9,FALSE))),"")</f>
        <v>2859.2252775975358</v>
      </c>
      <c r="L24" s="121">
        <f ca="1">IFERROR(IF((VLOOKUP($E24,'NEA Backsheet'!$D$5:$CB$183,L$9,FALSE))="","",(VLOOKUP($E24,'NEA Backsheet'!$D$5:$CB$183,L$9,FALSE))),"")</f>
        <v>2852.514756510393</v>
      </c>
      <c r="M24" s="121">
        <f ca="1">IFERROR(IF((VLOOKUP($E24,'NEA Backsheet'!$D$5:$CB$183,M$9,FALSE))="","",(VLOOKUP($E24,'NEA Backsheet'!$D$5:$CB$183,M$9,FALSE))),"")</f>
        <v>2957.3001766862058</v>
      </c>
      <c r="N24" s="123">
        <f ca="1">IFERROR(IF((VLOOKUP($E24,'NEA Backsheet'!$D$5:$CB$183,N$9,FALSE))="","",(VLOOKUP($E24,'NEA Backsheet'!$D$5:$CB$183,N$9,FALSE))),"")</f>
        <v>2889.8628682487752</v>
      </c>
      <c r="O24" s="173">
        <f ca="1">IFERROR(IF((VLOOKUP($E24,'NEA Backsheet'!$D$5:$CB$183,O$9,FALSE))="","",(VLOOKUP($E24,'NEA Backsheet'!$D$5:$CB$183,O$9,FALSE))),"")</f>
        <v>2960.2661452106659</v>
      </c>
      <c r="P24" s="122">
        <f ca="1">IFERROR(IF((VLOOKUP($E24,'NEA Backsheet'!$D$5:$CB$183,P$9,FALSE))="","",(VLOOKUP($E24,'NEA Backsheet'!$D$5:$CB$183,P$9,FALSE))),"")</f>
        <v>3028.6803798807514</v>
      </c>
      <c r="Q24" s="123">
        <f ca="1">IFERROR(IF((VLOOKUP($E24,'NEA Backsheet'!$D$5:$CB$183,Q$9,FALSE))="","",(VLOOKUP($E24,'NEA Backsheet'!$D$5:$CB$183,Q$9,FALSE))),"")</f>
        <v>3160.4068972582922</v>
      </c>
      <c r="R24" s="234">
        <f ca="1">IFERROR(IF((VLOOKUP($E24,'NEA Backsheet'!$D$5:$CB$183,R$9,FALSE))="","",(VLOOKUP($E24,'NEA Backsheet'!$D$5:$CB$183,R$9,FALSE))),"")</f>
        <v>3088.7823679510948</v>
      </c>
    </row>
    <row r="25" spans="1:18"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IFERROR(IF((VLOOKUP($E25,'NEA Backsheet'!$D$5:$CB$183,G$9,FALSE))="","",(VLOOKUP($E25,'NEA Backsheet'!$D$5:$CB$183,G$9,FALSE))),"")</f>
        <v>2564.9771561788571</v>
      </c>
      <c r="H25" s="121">
        <f ca="1">IFERROR(IF((VLOOKUP($E25,'NEA Backsheet'!$D$5:$CB$183,H$9,FALSE))="","",(VLOOKUP($E25,'NEA Backsheet'!$D$5:$CB$183,H$9,FALSE))),"")</f>
        <v>2544.4673722137709</v>
      </c>
      <c r="I25" s="121">
        <f ca="1">IFERROR(IF((VLOOKUP($E25,'NEA Backsheet'!$D$5:$CB$183,I$9,FALSE))="","",(VLOOKUP($E25,'NEA Backsheet'!$D$5:$CB$183,I$9,FALSE))),"")</f>
        <v>2647.9897741358714</v>
      </c>
      <c r="J25" s="122">
        <f ca="1">IFERROR(IF((VLOOKUP($E25,'NEA Backsheet'!$D$5:$CB$183,J$9,FALSE))="","",(VLOOKUP($E25,'NEA Backsheet'!$D$5:$CB$183,J$9,FALSE))),"")</f>
        <v>2622.7108996970205</v>
      </c>
      <c r="K25" s="120">
        <f ca="1">IFERROR(IF((VLOOKUP($E25,'NEA Backsheet'!$D$5:$CB$183,K$9,FALSE))="","",(VLOOKUP($E25,'NEA Backsheet'!$D$5:$CB$183,K$9,FALSE))),"")</f>
        <v>2616.8205677049705</v>
      </c>
      <c r="L25" s="121">
        <f ca="1">IFERROR(IF((VLOOKUP($E25,'NEA Backsheet'!$D$5:$CB$183,L$9,FALSE))="","",(VLOOKUP($E25,'NEA Backsheet'!$D$5:$CB$183,L$9,FALSE))),"")</f>
        <v>2633.878320196734</v>
      </c>
      <c r="M25" s="121">
        <f ca="1">IFERROR(IF((VLOOKUP($E25,'NEA Backsheet'!$D$5:$CB$183,M$9,FALSE))="","",(VLOOKUP($E25,'NEA Backsheet'!$D$5:$CB$183,M$9,FALSE))),"")</f>
        <v>2726.0416453442367</v>
      </c>
      <c r="N25" s="123">
        <f ca="1">IFERROR(IF((VLOOKUP($E25,'NEA Backsheet'!$D$5:$CB$183,N$9,FALSE))="","",(VLOOKUP($E25,'NEA Backsheet'!$D$5:$CB$183,N$9,FALSE))),"")</f>
        <v>2662.958977528061</v>
      </c>
      <c r="O25" s="173">
        <f ca="1">IFERROR(IF((VLOOKUP($E25,'NEA Backsheet'!$D$5:$CB$183,O$9,FALSE))="","",(VLOOKUP($E25,'NEA Backsheet'!$D$5:$CB$183,O$9,FALSE))),"")</f>
        <v>2654.806111389918</v>
      </c>
      <c r="P25" s="122">
        <f ca="1">IFERROR(IF((VLOOKUP($E25,'NEA Backsheet'!$D$5:$CB$183,P$9,FALSE))="","",(VLOOKUP($E25,'NEA Backsheet'!$D$5:$CB$183,P$9,FALSE))),"")</f>
        <v>2675.1007614012287</v>
      </c>
      <c r="Q25" s="123">
        <f ca="1">IFERROR(IF((VLOOKUP($E25,'NEA Backsheet'!$D$5:$CB$183,Q$9,FALSE))="","",(VLOOKUP($E25,'NEA Backsheet'!$D$5:$CB$183,Q$9,FALSE))),"")</f>
        <v>2827.4798233393599</v>
      </c>
      <c r="R25" s="234">
        <f ca="1">IFERROR(IF((VLOOKUP($E25,'NEA Backsheet'!$D$5:$CB$183,R$9,FALSE))="","",(VLOOKUP($E25,'NEA Backsheet'!$D$5:$CB$183,R$9,FALSE))),"")</f>
        <v>2783.2036309553578</v>
      </c>
    </row>
    <row r="26" spans="1:18"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IFERROR(IF((VLOOKUP($E26,'NEA Backsheet'!$D$5:$CB$183,G$9,FALSE))="","",(VLOOKUP($E26,'NEA Backsheet'!$D$5:$CB$183,G$9,FALSE))),"")</f>
        <v>2216.6369675033015</v>
      </c>
      <c r="H26" s="121">
        <f ca="1">IFERROR(IF((VLOOKUP($E26,'NEA Backsheet'!$D$5:$CB$183,H$9,FALSE))="","",(VLOOKUP($E26,'NEA Backsheet'!$D$5:$CB$183,H$9,FALSE))),"")</f>
        <v>2219.3895576739937</v>
      </c>
      <c r="I26" s="121">
        <f ca="1">IFERROR(IF((VLOOKUP($E26,'NEA Backsheet'!$D$5:$CB$183,I$9,FALSE))="","",(VLOOKUP($E26,'NEA Backsheet'!$D$5:$CB$183,I$9,FALSE))),"")</f>
        <v>2311.6104628572539</v>
      </c>
      <c r="J26" s="122">
        <f ca="1">IFERROR(IF((VLOOKUP($E26,'NEA Backsheet'!$D$5:$CB$183,J$9,FALSE))="","",(VLOOKUP($E26,'NEA Backsheet'!$D$5:$CB$183,J$9,FALSE))),"")</f>
        <v>2251.1919029300661</v>
      </c>
      <c r="K26" s="120">
        <f ca="1">IFERROR(IF((VLOOKUP($E26,'NEA Backsheet'!$D$5:$CB$183,K$9,FALSE))="","",(VLOOKUP($E26,'NEA Backsheet'!$D$5:$CB$183,K$9,FALSE))),"")</f>
        <v>2291.2772676327409</v>
      </c>
      <c r="L26" s="121">
        <f ca="1">IFERROR(IF((VLOOKUP($E26,'NEA Backsheet'!$D$5:$CB$183,L$9,FALSE))="","",(VLOOKUP($E26,'NEA Backsheet'!$D$5:$CB$183,L$9,FALSE))),"")</f>
        <v>2290.2846530613174</v>
      </c>
      <c r="M26" s="121">
        <f ca="1">IFERROR(IF((VLOOKUP($E26,'NEA Backsheet'!$D$5:$CB$183,M$9,FALSE))="","",(VLOOKUP($E26,'NEA Backsheet'!$D$5:$CB$183,M$9,FALSE))),"")</f>
        <v>2324.6390590755773</v>
      </c>
      <c r="N26" s="123">
        <f ca="1">IFERROR(IF((VLOOKUP($E26,'NEA Backsheet'!$D$5:$CB$183,N$9,FALSE))="","",(VLOOKUP($E26,'NEA Backsheet'!$D$5:$CB$183,N$9,FALSE))),"")</f>
        <v>2247.1974609074864</v>
      </c>
      <c r="O26" s="173">
        <f ca="1">IFERROR(IF((VLOOKUP($E26,'NEA Backsheet'!$D$5:$CB$183,O$9,FALSE))="","",(VLOOKUP($E26,'NEA Backsheet'!$D$5:$CB$183,O$9,FALSE))),"")</f>
        <v>2274.015589322601</v>
      </c>
      <c r="P26" s="122">
        <f ca="1">IFERROR(IF((VLOOKUP($E26,'NEA Backsheet'!$D$5:$CB$183,P$9,FALSE))="","",(VLOOKUP($E26,'NEA Backsheet'!$D$5:$CB$183,P$9,FALSE))),"")</f>
        <v>2289.1892525789826</v>
      </c>
      <c r="Q26" s="123">
        <f ca="1">IFERROR(IF((VLOOKUP($E26,'NEA Backsheet'!$D$5:$CB$183,Q$9,FALSE))="","",(VLOOKUP($E26,'NEA Backsheet'!$D$5:$CB$183,Q$9,FALSE))),"")</f>
        <v>2410.502244821359</v>
      </c>
      <c r="R26" s="234">
        <f ca="1">IFERROR(IF((VLOOKUP($E26,'NEA Backsheet'!$D$5:$CB$183,R$9,FALSE))="","",(VLOOKUP($E26,'NEA Backsheet'!$D$5:$CB$183,R$9,FALSE))),"")</f>
        <v>2332.9246634789488</v>
      </c>
    </row>
    <row r="27" spans="1:18"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IFERROR(IF((VLOOKUP($E27,'NEA Backsheet'!$D$5:$CB$183,G$9,FALSE))="","",(VLOOKUP($E27,'NEA Backsheet'!$D$5:$CB$183,G$9,FALSE))),"")</f>
        <v>2491.7622602009847</v>
      </c>
      <c r="H27" s="121">
        <f ca="1">IFERROR(IF((VLOOKUP($E27,'NEA Backsheet'!$D$5:$CB$183,H$9,FALSE))="","",(VLOOKUP($E27,'NEA Backsheet'!$D$5:$CB$183,H$9,FALSE))),"")</f>
        <v>2463.8909631201586</v>
      </c>
      <c r="I27" s="121">
        <f ca="1">IFERROR(IF((VLOOKUP($E27,'NEA Backsheet'!$D$5:$CB$183,I$9,FALSE))="","",(VLOOKUP($E27,'NEA Backsheet'!$D$5:$CB$183,I$9,FALSE))),"")</f>
        <v>2561.6439390539385</v>
      </c>
      <c r="J27" s="122">
        <f ca="1">IFERROR(IF((VLOOKUP($E27,'NEA Backsheet'!$D$5:$CB$183,J$9,FALSE))="","",(VLOOKUP($E27,'NEA Backsheet'!$D$5:$CB$183,J$9,FALSE))),"")</f>
        <v>2531.4260300785177</v>
      </c>
      <c r="K27" s="120">
        <f ca="1">IFERROR(IF((VLOOKUP($E27,'NEA Backsheet'!$D$5:$CB$183,K$9,FALSE))="","",(VLOOKUP($E27,'NEA Backsheet'!$D$5:$CB$183,K$9,FALSE))),"")</f>
        <v>2490.1015588175019</v>
      </c>
      <c r="L27" s="121">
        <f ca="1">IFERROR(IF((VLOOKUP($E27,'NEA Backsheet'!$D$5:$CB$183,L$9,FALSE))="","",(VLOOKUP($E27,'NEA Backsheet'!$D$5:$CB$183,L$9,FALSE))),"")</f>
        <v>2486.7724029436799</v>
      </c>
      <c r="M27" s="121">
        <f ca="1">IFERROR(IF((VLOOKUP($E27,'NEA Backsheet'!$D$5:$CB$183,M$9,FALSE))="","",(VLOOKUP($E27,'NEA Backsheet'!$D$5:$CB$183,M$9,FALSE))),"")</f>
        <v>2563.4513664506921</v>
      </c>
      <c r="N27" s="123">
        <f ca="1">IFERROR(IF((VLOOKUP($E27,'NEA Backsheet'!$D$5:$CB$183,N$9,FALSE))="","",(VLOOKUP($E27,'NEA Backsheet'!$D$5:$CB$183,N$9,FALSE))),"")</f>
        <v>2494.4944784231438</v>
      </c>
      <c r="O27" s="173">
        <f ca="1">IFERROR(IF((VLOOKUP($E27,'NEA Backsheet'!$D$5:$CB$183,O$9,FALSE))="","",(VLOOKUP($E27,'NEA Backsheet'!$D$5:$CB$183,O$9,FALSE))),"")</f>
        <v>2576.8709808221879</v>
      </c>
      <c r="P27" s="122">
        <f ca="1">IFERROR(IF((VLOOKUP($E27,'NEA Backsheet'!$D$5:$CB$183,P$9,FALSE))="","",(VLOOKUP($E27,'NEA Backsheet'!$D$5:$CB$183,P$9,FALSE))),"")</f>
        <v>2556.9839925513252</v>
      </c>
      <c r="Q27" s="123">
        <f ca="1">IFERROR(IF((VLOOKUP($E27,'NEA Backsheet'!$D$5:$CB$183,Q$9,FALSE))="","",(VLOOKUP($E27,'NEA Backsheet'!$D$5:$CB$183,Q$9,FALSE))),"")</f>
        <v>2700.4299714213321</v>
      </c>
      <c r="R27" s="234">
        <f ca="1">IFERROR(IF((VLOOKUP($E27,'NEA Backsheet'!$D$5:$CB$183,R$9,FALSE))="","",(VLOOKUP($E27,'NEA Backsheet'!$D$5:$CB$183,R$9,FALSE))),"")</f>
        <v>2678.7821850974697</v>
      </c>
    </row>
    <row r="28" spans="1:18"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IFERROR(IF((VLOOKUP($E28,'NEA Backsheet'!$D$5:$CB$183,G$9,FALSE))="","",(VLOOKUP($E28,'NEA Backsheet'!$D$5:$CB$183,G$9,FALSE))),"")</f>
        <v>2648.7457588764019</v>
      </c>
      <c r="H28" s="121">
        <f ca="1">IFERROR(IF((VLOOKUP($E28,'NEA Backsheet'!$D$5:$CB$183,H$9,FALSE))="","",(VLOOKUP($E28,'NEA Backsheet'!$D$5:$CB$183,H$9,FALSE))),"")</f>
        <v>2640.6928335966927</v>
      </c>
      <c r="I28" s="121">
        <f ca="1">IFERROR(IF((VLOOKUP($E28,'NEA Backsheet'!$D$5:$CB$183,I$9,FALSE))="","",(VLOOKUP($E28,'NEA Backsheet'!$D$5:$CB$183,I$9,FALSE))),"")</f>
        <v>2811.6384645468861</v>
      </c>
      <c r="J28" s="122">
        <f ca="1">IFERROR(IF((VLOOKUP($E28,'NEA Backsheet'!$D$5:$CB$183,J$9,FALSE))="","",(VLOOKUP($E28,'NEA Backsheet'!$D$5:$CB$183,J$9,FALSE))),"")</f>
        <v>2801.3089137068573</v>
      </c>
      <c r="K28" s="120">
        <f ca="1">IFERROR(IF((VLOOKUP($E28,'NEA Backsheet'!$D$5:$CB$183,K$9,FALSE))="","",(VLOOKUP($E28,'NEA Backsheet'!$D$5:$CB$183,K$9,FALSE))),"")</f>
        <v>2685.6247607089667</v>
      </c>
      <c r="L28" s="121">
        <f ca="1">IFERROR(IF((VLOOKUP($E28,'NEA Backsheet'!$D$5:$CB$183,L$9,FALSE))="","",(VLOOKUP($E28,'NEA Backsheet'!$D$5:$CB$183,L$9,FALSE))),"")</f>
        <v>2703.9357121788321</v>
      </c>
      <c r="M28" s="121">
        <f ca="1">IFERROR(IF((VLOOKUP($E28,'NEA Backsheet'!$D$5:$CB$183,M$9,FALSE))="","",(VLOOKUP($E28,'NEA Backsheet'!$D$5:$CB$183,M$9,FALSE))),"")</f>
        <v>2818.5797001676583</v>
      </c>
      <c r="N28" s="123">
        <f ca="1">IFERROR(IF((VLOOKUP($E28,'NEA Backsheet'!$D$5:$CB$183,N$9,FALSE))="","",(VLOOKUP($E28,'NEA Backsheet'!$D$5:$CB$183,N$9,FALSE))),"")</f>
        <v>2735.8036906960215</v>
      </c>
      <c r="O28" s="173">
        <f ca="1">IFERROR(IF((VLOOKUP($E28,'NEA Backsheet'!$D$5:$CB$183,O$9,FALSE))="","",(VLOOKUP($E28,'NEA Backsheet'!$D$5:$CB$183,O$9,FALSE))),"")</f>
        <v>2783.6030436057922</v>
      </c>
      <c r="P28" s="122">
        <f ca="1">IFERROR(IF((VLOOKUP($E28,'NEA Backsheet'!$D$5:$CB$183,P$9,FALSE))="","",(VLOOKUP($E28,'NEA Backsheet'!$D$5:$CB$183,P$9,FALSE))),"")</f>
        <v>2754.8573175262522</v>
      </c>
      <c r="Q28" s="123">
        <f ca="1">IFERROR(IF((VLOOKUP($E28,'NEA Backsheet'!$D$5:$CB$183,Q$9,FALSE))="","",(VLOOKUP($E28,'NEA Backsheet'!$D$5:$CB$183,Q$9,FALSE))),"")</f>
        <v>2949.8489213870484</v>
      </c>
      <c r="R28" s="234">
        <f ca="1">IFERROR(IF((VLOOKUP($E28,'NEA Backsheet'!$D$5:$CB$183,R$9,FALSE))="","",(VLOOKUP($E28,'NEA Backsheet'!$D$5:$CB$183,R$9,FALSE))),"")</f>
        <v>2886.8552564817405</v>
      </c>
    </row>
    <row r="29" spans="1:18"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IFERROR(IF((VLOOKUP($E29,'NEA Backsheet'!$D$5:$CB$183,G$9,FALSE))="","",(VLOOKUP($E29,'NEA Backsheet'!$D$5:$CB$183,G$9,FALSE))),"")</f>
        <v>2781.4091324858905</v>
      </c>
      <c r="H29" s="121">
        <f ca="1">IFERROR(IF((VLOOKUP($E29,'NEA Backsheet'!$D$5:$CB$183,H$9,FALSE))="","",(VLOOKUP($E29,'NEA Backsheet'!$D$5:$CB$183,H$9,FALSE))),"")</f>
        <v>2735.7653689835411</v>
      </c>
      <c r="I29" s="121">
        <f ca="1">IFERROR(IF((VLOOKUP($E29,'NEA Backsheet'!$D$5:$CB$183,I$9,FALSE))="","",(VLOOKUP($E29,'NEA Backsheet'!$D$5:$CB$183,I$9,FALSE))),"")</f>
        <v>2868.1539242034728</v>
      </c>
      <c r="J29" s="122">
        <f ca="1">IFERROR(IF((VLOOKUP($E29,'NEA Backsheet'!$D$5:$CB$183,J$9,FALSE))="","",(VLOOKUP($E29,'NEA Backsheet'!$D$5:$CB$183,J$9,FALSE))),"")</f>
        <v>2841.2774251642281</v>
      </c>
      <c r="K29" s="120">
        <f ca="1">IFERROR(IF((VLOOKUP($E29,'NEA Backsheet'!$D$5:$CB$183,K$9,FALSE))="","",(VLOOKUP($E29,'NEA Backsheet'!$D$5:$CB$183,K$9,FALSE))),"")</f>
        <v>2831.1776880679167</v>
      </c>
      <c r="L29" s="121">
        <f ca="1">IFERROR(IF((VLOOKUP($E29,'NEA Backsheet'!$D$5:$CB$183,L$9,FALSE))="","",(VLOOKUP($E29,'NEA Backsheet'!$D$5:$CB$183,L$9,FALSE))),"")</f>
        <v>2798.0605254359634</v>
      </c>
      <c r="M29" s="121">
        <f ca="1">IFERROR(IF((VLOOKUP($E29,'NEA Backsheet'!$D$5:$CB$183,M$9,FALSE))="","",(VLOOKUP($E29,'NEA Backsheet'!$D$5:$CB$183,M$9,FALSE))),"")</f>
        <v>2864.5167140923445</v>
      </c>
      <c r="N29" s="123">
        <f ca="1">IFERROR(IF((VLOOKUP($E29,'NEA Backsheet'!$D$5:$CB$183,N$9,FALSE))="","",(VLOOKUP($E29,'NEA Backsheet'!$D$5:$CB$183,N$9,FALSE))),"")</f>
        <v>2865.3747238123842</v>
      </c>
      <c r="O29" s="173">
        <f ca="1">IFERROR(IF((VLOOKUP($E29,'NEA Backsheet'!$D$5:$CB$183,O$9,FALSE))="","",(VLOOKUP($E29,'NEA Backsheet'!$D$5:$CB$183,O$9,FALSE))),"")</f>
        <v>2851.4868487861449</v>
      </c>
      <c r="P29" s="122">
        <f ca="1">IFERROR(IF((VLOOKUP($E29,'NEA Backsheet'!$D$5:$CB$183,P$9,FALSE))="","",(VLOOKUP($E29,'NEA Backsheet'!$D$5:$CB$183,P$9,FALSE))),"")</f>
        <v>2813.8453208083442</v>
      </c>
      <c r="Q29" s="123">
        <f ca="1">IFERROR(IF((VLOOKUP($E29,'NEA Backsheet'!$D$5:$CB$183,Q$9,FALSE))="","",(VLOOKUP($E29,'NEA Backsheet'!$D$5:$CB$183,Q$9,FALSE))),"")</f>
        <v>2934.6944709226132</v>
      </c>
      <c r="R29" s="234">
        <f ca="1">IFERROR(IF((VLOOKUP($E29,'NEA Backsheet'!$D$5:$CB$183,R$9,FALSE))="","",(VLOOKUP($E29,'NEA Backsheet'!$D$5:$CB$183,R$9,FALSE))),"")</f>
        <v>2891.7994490708593</v>
      </c>
    </row>
    <row r="30" spans="1:18"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IFERROR(IF((VLOOKUP($E30,'NEA Backsheet'!$D$5:$CB$183,G$9,FALSE))="","",(VLOOKUP($E30,'NEA Backsheet'!$D$5:$CB$183,G$9,FALSE))),"")</f>
        <v>3000.0822017926416</v>
      </c>
      <c r="H30" s="121">
        <f ca="1">IFERROR(IF((VLOOKUP($E30,'NEA Backsheet'!$D$5:$CB$183,H$9,FALSE))="","",(VLOOKUP($E30,'NEA Backsheet'!$D$5:$CB$183,H$9,FALSE))),"")</f>
        <v>3001.2555821424407</v>
      </c>
      <c r="I30" s="121">
        <f ca="1">IFERROR(IF((VLOOKUP($E30,'NEA Backsheet'!$D$5:$CB$183,I$9,FALSE))="","",(VLOOKUP($E30,'NEA Backsheet'!$D$5:$CB$183,I$9,FALSE))),"")</f>
        <v>3185.3795047500957</v>
      </c>
      <c r="J30" s="122">
        <f ca="1">IFERROR(IF((VLOOKUP($E30,'NEA Backsheet'!$D$5:$CB$183,J$9,FALSE))="","",(VLOOKUP($E30,'NEA Backsheet'!$D$5:$CB$183,J$9,FALSE))),"")</f>
        <v>3154.1655646932168</v>
      </c>
      <c r="K30" s="120">
        <f ca="1">IFERROR(IF((VLOOKUP($E30,'NEA Backsheet'!$D$5:$CB$183,K$9,FALSE))="","",(VLOOKUP($E30,'NEA Backsheet'!$D$5:$CB$183,K$9,FALSE))),"")</f>
        <v>3112.1375538885691</v>
      </c>
      <c r="L30" s="121">
        <f ca="1">IFERROR(IF((VLOOKUP($E30,'NEA Backsheet'!$D$5:$CB$183,L$9,FALSE))="","",(VLOOKUP($E30,'NEA Backsheet'!$D$5:$CB$183,L$9,FALSE))),"")</f>
        <v>3095.9783442267608</v>
      </c>
      <c r="M30" s="121">
        <f ca="1">IFERROR(IF((VLOOKUP($E30,'NEA Backsheet'!$D$5:$CB$183,M$9,FALSE))="","",(VLOOKUP($E30,'NEA Backsheet'!$D$5:$CB$183,M$9,FALSE))),"")</f>
        <v>3197.9601304026701</v>
      </c>
      <c r="N30" s="123">
        <f ca="1">IFERROR(IF((VLOOKUP($E30,'NEA Backsheet'!$D$5:$CB$183,N$9,FALSE))="","",(VLOOKUP($E30,'NEA Backsheet'!$D$5:$CB$183,N$9,FALSE))),"")</f>
        <v>3141.5399390271036</v>
      </c>
      <c r="O30" s="173">
        <f ca="1">IFERROR(IF((VLOOKUP($E30,'NEA Backsheet'!$D$5:$CB$183,O$9,FALSE))="","",(VLOOKUP($E30,'NEA Backsheet'!$D$5:$CB$183,O$9,FALSE))),"")</f>
        <v>3134.0837226987542</v>
      </c>
      <c r="P30" s="122">
        <f ca="1">IFERROR(IF((VLOOKUP($E30,'NEA Backsheet'!$D$5:$CB$183,P$9,FALSE))="","",(VLOOKUP($E30,'NEA Backsheet'!$D$5:$CB$183,P$9,FALSE))),"")</f>
        <v>3100.3527591248126</v>
      </c>
      <c r="Q30" s="123">
        <f ca="1">IFERROR(IF((VLOOKUP($E30,'NEA Backsheet'!$D$5:$CB$183,Q$9,FALSE))="","",(VLOOKUP($E30,'NEA Backsheet'!$D$5:$CB$183,Q$9,FALSE))),"")</f>
        <v>3291.531719341649</v>
      </c>
      <c r="R30" s="234">
        <f ca="1">IFERROR(IF((VLOOKUP($E30,'NEA Backsheet'!$D$5:$CB$183,R$9,FALSE))="","",(VLOOKUP($E30,'NEA Backsheet'!$D$5:$CB$183,R$9,FALSE))),"")</f>
        <v>3304.3974740103317</v>
      </c>
    </row>
    <row r="31" spans="1:18"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IFERROR(IF((VLOOKUP($E31,'NEA Backsheet'!$D$5:$CB$183,G$9,FALSE))="","",(VLOOKUP($E31,'NEA Backsheet'!$D$5:$CB$183,G$9,FALSE))),"")</f>
        <v>3314.5920735035343</v>
      </c>
      <c r="H31" s="121">
        <f ca="1">IFERROR(IF((VLOOKUP($E31,'NEA Backsheet'!$D$5:$CB$183,H$9,FALSE))="","",(VLOOKUP($E31,'NEA Backsheet'!$D$5:$CB$183,H$9,FALSE))),"")</f>
        <v>3326.4353946547149</v>
      </c>
      <c r="I31" s="121">
        <f ca="1">IFERROR(IF((VLOOKUP($E31,'NEA Backsheet'!$D$5:$CB$183,I$9,FALSE))="","",(VLOOKUP($E31,'NEA Backsheet'!$D$5:$CB$183,I$9,FALSE))),"")</f>
        <v>3474.6862938961858</v>
      </c>
      <c r="J31" s="122">
        <f ca="1">IFERROR(IF((VLOOKUP($E31,'NEA Backsheet'!$D$5:$CB$183,J$9,FALSE))="","",(VLOOKUP($E31,'NEA Backsheet'!$D$5:$CB$183,J$9,FALSE))),"")</f>
        <v>3448.0237766822524</v>
      </c>
      <c r="K31" s="120">
        <f ca="1">IFERROR(IF((VLOOKUP($E31,'NEA Backsheet'!$D$5:$CB$183,K$9,FALSE))="","",(VLOOKUP($E31,'NEA Backsheet'!$D$5:$CB$183,K$9,FALSE))),"")</f>
        <v>3420.0902853245912</v>
      </c>
      <c r="L31" s="121">
        <f ca="1">IFERROR(IF((VLOOKUP($E31,'NEA Backsheet'!$D$5:$CB$183,L$9,FALSE))="","",(VLOOKUP($E31,'NEA Backsheet'!$D$5:$CB$183,L$9,FALSE))),"")</f>
        <v>3447.3347134544856</v>
      </c>
      <c r="M31" s="121">
        <f ca="1">IFERROR(IF((VLOOKUP($E31,'NEA Backsheet'!$D$5:$CB$183,M$9,FALSE))="","",(VLOOKUP($E31,'NEA Backsheet'!$D$5:$CB$183,M$9,FALSE))),"")</f>
        <v>3523.2972244477132</v>
      </c>
      <c r="N31" s="123">
        <f ca="1">IFERROR(IF((VLOOKUP($E31,'NEA Backsheet'!$D$5:$CB$183,N$9,FALSE))="","",(VLOOKUP($E31,'NEA Backsheet'!$D$5:$CB$183,N$9,FALSE))),"")</f>
        <v>3506.2474214461631</v>
      </c>
      <c r="O31" s="173">
        <f ca="1">IFERROR(IF((VLOOKUP($E31,'NEA Backsheet'!$D$5:$CB$183,O$9,FALSE))="","",(VLOOKUP($E31,'NEA Backsheet'!$D$5:$CB$183,O$9,FALSE))),"")</f>
        <v>3533.6541342136788</v>
      </c>
      <c r="P31" s="122">
        <f ca="1">IFERROR(IF((VLOOKUP($E31,'NEA Backsheet'!$D$5:$CB$183,P$9,FALSE))="","",(VLOOKUP($E31,'NEA Backsheet'!$D$5:$CB$183,P$9,FALSE))),"")</f>
        <v>3583.0493090257846</v>
      </c>
      <c r="Q31" s="123">
        <f ca="1">IFERROR(IF((VLOOKUP($E31,'NEA Backsheet'!$D$5:$CB$183,Q$9,FALSE))="","",(VLOOKUP($E31,'NEA Backsheet'!$D$5:$CB$183,Q$9,FALSE))),"")</f>
        <v>3712.667086528671</v>
      </c>
      <c r="R31" s="234">
        <f ca="1">IFERROR(IF((VLOOKUP($E31,'NEA Backsheet'!$D$5:$CB$183,R$9,FALSE))="","",(VLOOKUP($E31,'NEA Backsheet'!$D$5:$CB$183,R$9,FALSE))),"")</f>
        <v>3690.5058195123888</v>
      </c>
    </row>
    <row r="32" spans="1:18"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IFERROR(IF((VLOOKUP($E32,'NEA Backsheet'!$D$5:$CB$183,G$9,FALSE))="","",(VLOOKUP($E32,'NEA Backsheet'!$D$5:$CB$183,G$9,FALSE))),"")</f>
        <v>3009.4916606393031</v>
      </c>
      <c r="H32" s="121">
        <f ca="1">IFERROR(IF((VLOOKUP($E32,'NEA Backsheet'!$D$5:$CB$183,H$9,FALSE))="","",(VLOOKUP($E32,'NEA Backsheet'!$D$5:$CB$183,H$9,FALSE))),"")</f>
        <v>3067.7018108504317</v>
      </c>
      <c r="I32" s="121">
        <f ca="1">IFERROR(IF((VLOOKUP($E32,'NEA Backsheet'!$D$5:$CB$183,I$9,FALSE))="","",(VLOOKUP($E32,'NEA Backsheet'!$D$5:$CB$183,I$9,FALSE))),"")</f>
        <v>3322.108294792527</v>
      </c>
      <c r="J32" s="122">
        <f ca="1">IFERROR(IF((VLOOKUP($E32,'NEA Backsheet'!$D$5:$CB$183,J$9,FALSE))="","",(VLOOKUP($E32,'NEA Backsheet'!$D$5:$CB$183,J$9,FALSE))),"")</f>
        <v>3129.3942478889344</v>
      </c>
      <c r="K32" s="120">
        <f ca="1">IFERROR(IF((VLOOKUP($E32,'NEA Backsheet'!$D$5:$CB$183,K$9,FALSE))="","",(VLOOKUP($E32,'NEA Backsheet'!$D$5:$CB$183,K$9,FALSE))),"")</f>
        <v>3116.2727357122435</v>
      </c>
      <c r="L32" s="121">
        <f ca="1">IFERROR(IF((VLOOKUP($E32,'NEA Backsheet'!$D$5:$CB$183,L$9,FALSE))="","",(VLOOKUP($E32,'NEA Backsheet'!$D$5:$CB$183,L$9,FALSE))),"")</f>
        <v>3081.6421117369637</v>
      </c>
      <c r="M32" s="121">
        <f ca="1">IFERROR(IF((VLOOKUP($E32,'NEA Backsheet'!$D$5:$CB$183,M$9,FALSE))="","",(VLOOKUP($E32,'NEA Backsheet'!$D$5:$CB$183,M$9,FALSE))),"")</f>
        <v>3235.6820991379363</v>
      </c>
      <c r="N32" s="123">
        <f ca="1">IFERROR(IF((VLOOKUP($E32,'NEA Backsheet'!$D$5:$CB$183,N$9,FALSE))="","",(VLOOKUP($E32,'NEA Backsheet'!$D$5:$CB$183,N$9,FALSE))),"")</f>
        <v>3063.4899528530714</v>
      </c>
      <c r="O32" s="173">
        <f ca="1">IFERROR(IF((VLOOKUP($E32,'NEA Backsheet'!$D$5:$CB$183,O$9,FALSE))="","",(VLOOKUP($E32,'NEA Backsheet'!$D$5:$CB$183,O$9,FALSE))),"")</f>
        <v>3295.0557421864187</v>
      </c>
      <c r="P32" s="122">
        <f ca="1">IFERROR(IF((VLOOKUP($E32,'NEA Backsheet'!$D$5:$CB$183,P$9,FALSE))="","",(VLOOKUP($E32,'NEA Backsheet'!$D$5:$CB$183,P$9,FALSE))),"")</f>
        <v>3219.3966691119595</v>
      </c>
      <c r="Q32" s="123">
        <f ca="1">IFERROR(IF((VLOOKUP($E32,'NEA Backsheet'!$D$5:$CB$183,Q$9,FALSE))="","",(VLOOKUP($E32,'NEA Backsheet'!$D$5:$CB$183,Q$9,FALSE))),"")</f>
        <v>3355.0004959062003</v>
      </c>
      <c r="R32" s="234">
        <f ca="1">IFERROR(IF((VLOOKUP($E32,'NEA Backsheet'!$D$5:$CB$183,R$9,FALSE))="","",(VLOOKUP($E32,'NEA Backsheet'!$D$5:$CB$183,R$9,FALSE))),"")</f>
        <v>3321.5727282755824</v>
      </c>
    </row>
    <row r="33" spans="1:18"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IFERROR(IF((VLOOKUP($E33,'NEA Backsheet'!$D$5:$CB$183,G$9,FALSE))="","",(VLOOKUP($E33,'NEA Backsheet'!$D$5:$CB$183,G$9,FALSE))),"")</f>
        <v>2837.104291596343</v>
      </c>
      <c r="H33" s="121">
        <f ca="1">IFERROR(IF((VLOOKUP($E33,'NEA Backsheet'!$D$5:$CB$183,H$9,FALSE))="","",(VLOOKUP($E33,'NEA Backsheet'!$D$5:$CB$183,H$9,FALSE))),"")</f>
        <v>2810.3817598214832</v>
      </c>
      <c r="I33" s="121">
        <f ca="1">IFERROR(IF((VLOOKUP($E33,'NEA Backsheet'!$D$5:$CB$183,I$9,FALSE))="","",(VLOOKUP($E33,'NEA Backsheet'!$D$5:$CB$183,I$9,FALSE))),"")</f>
        <v>3122.3966692234226</v>
      </c>
      <c r="J33" s="122">
        <f ca="1">IFERROR(IF((VLOOKUP($E33,'NEA Backsheet'!$D$5:$CB$183,J$9,FALSE))="","",(VLOOKUP($E33,'NEA Backsheet'!$D$5:$CB$183,J$9,FALSE))),"")</f>
        <v>3030.568361682002</v>
      </c>
      <c r="K33" s="120">
        <f ca="1">IFERROR(IF((VLOOKUP($E33,'NEA Backsheet'!$D$5:$CB$183,K$9,FALSE))="","",(VLOOKUP($E33,'NEA Backsheet'!$D$5:$CB$183,K$9,FALSE))),"")</f>
        <v>2890.693381517734</v>
      </c>
      <c r="L33" s="121">
        <f ca="1">IFERROR(IF((VLOOKUP($E33,'NEA Backsheet'!$D$5:$CB$183,L$9,FALSE))="","",(VLOOKUP($E33,'NEA Backsheet'!$D$5:$CB$183,L$9,FALSE))),"")</f>
        <v>2820.5001199422745</v>
      </c>
      <c r="M33" s="121">
        <f ca="1">IFERROR(IF((VLOOKUP($E33,'NEA Backsheet'!$D$5:$CB$183,M$9,FALSE))="","",(VLOOKUP($E33,'NEA Backsheet'!$D$5:$CB$183,M$9,FALSE))),"")</f>
        <v>3045.4636145343143</v>
      </c>
      <c r="N33" s="123">
        <f ca="1">IFERROR(IF((VLOOKUP($E33,'NEA Backsheet'!$D$5:$CB$183,N$9,FALSE))="","",(VLOOKUP($E33,'NEA Backsheet'!$D$5:$CB$183,N$9,FALSE))),"")</f>
        <v>2966.8604385288613</v>
      </c>
      <c r="O33" s="173">
        <f ca="1">IFERROR(IF((VLOOKUP($E33,'NEA Backsheet'!$D$5:$CB$183,O$9,FALSE))="","",(VLOOKUP($E33,'NEA Backsheet'!$D$5:$CB$183,O$9,FALSE))),"")</f>
        <v>3020.6314452768324</v>
      </c>
      <c r="P33" s="122">
        <f ca="1">IFERROR(IF((VLOOKUP($E33,'NEA Backsheet'!$D$5:$CB$183,P$9,FALSE))="","",(VLOOKUP($E33,'NEA Backsheet'!$D$5:$CB$183,P$9,FALSE))),"")</f>
        <v>2963.146614991329</v>
      </c>
      <c r="Q33" s="123">
        <f ca="1">IFERROR(IF((VLOOKUP($E33,'NEA Backsheet'!$D$5:$CB$183,Q$9,FALSE))="","",(VLOOKUP($E33,'NEA Backsheet'!$D$5:$CB$183,Q$9,FALSE))),"")</f>
        <v>3287.900922226368</v>
      </c>
      <c r="R33" s="234">
        <f ca="1">IFERROR(IF((VLOOKUP($E33,'NEA Backsheet'!$D$5:$CB$183,R$9,FALSE))="","",(VLOOKUP($E33,'NEA Backsheet'!$D$5:$CB$183,R$9,FALSE))),"")</f>
        <v>3248.9863055422529</v>
      </c>
    </row>
    <row r="34" spans="1:18"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IFERROR(IF((VLOOKUP($E34,'NEA Backsheet'!$D$5:$CB$183,G$9,FALSE))="","",(VLOOKUP($E34,'NEA Backsheet'!$D$5:$CB$183,G$9,FALSE))),"")</f>
        <v>2704.8170777304531</v>
      </c>
      <c r="H34" s="121">
        <f ca="1">IFERROR(IF((VLOOKUP($E34,'NEA Backsheet'!$D$5:$CB$183,H$9,FALSE))="","",(VLOOKUP($E34,'NEA Backsheet'!$D$5:$CB$183,H$9,FALSE))),"")</f>
        <v>2650.4608518611003</v>
      </c>
      <c r="I34" s="121">
        <f ca="1">IFERROR(IF((VLOOKUP($E34,'NEA Backsheet'!$D$5:$CB$183,I$9,FALSE))="","",(VLOOKUP($E34,'NEA Backsheet'!$D$5:$CB$183,I$9,FALSE))),"")</f>
        <v>2768.4632616814883</v>
      </c>
      <c r="J34" s="122">
        <f ca="1">IFERROR(IF((VLOOKUP($E34,'NEA Backsheet'!$D$5:$CB$183,J$9,FALSE))="","",(VLOOKUP($E34,'NEA Backsheet'!$D$5:$CB$183,J$9,FALSE))),"")</f>
        <v>2801.6740861539124</v>
      </c>
      <c r="K34" s="120">
        <f ca="1">IFERROR(IF((VLOOKUP($E34,'NEA Backsheet'!$D$5:$CB$183,K$9,FALSE))="","",(VLOOKUP($E34,'NEA Backsheet'!$D$5:$CB$183,K$9,FALSE))),"")</f>
        <v>2729.9743211909636</v>
      </c>
      <c r="L34" s="121">
        <f ca="1">IFERROR(IF((VLOOKUP($E34,'NEA Backsheet'!$D$5:$CB$183,L$9,FALSE))="","",(VLOOKUP($E34,'NEA Backsheet'!$D$5:$CB$183,L$9,FALSE))),"")</f>
        <v>2726.3334147007436</v>
      </c>
      <c r="M34" s="121">
        <f ca="1">IFERROR(IF((VLOOKUP($E34,'NEA Backsheet'!$D$5:$CB$183,M$9,FALSE))="","",(VLOOKUP($E34,'NEA Backsheet'!$D$5:$CB$183,M$9,FALSE))),"")</f>
        <v>2797.4068366065976</v>
      </c>
      <c r="N34" s="123">
        <f ca="1">IFERROR(IF((VLOOKUP($E34,'NEA Backsheet'!$D$5:$CB$183,N$9,FALSE))="","",(VLOOKUP($E34,'NEA Backsheet'!$D$5:$CB$183,N$9,FALSE))),"")</f>
        <v>2756.2798062002753</v>
      </c>
      <c r="O34" s="173">
        <f ca="1">IFERROR(IF((VLOOKUP($E34,'NEA Backsheet'!$D$5:$CB$183,O$9,FALSE))="","",(VLOOKUP($E34,'NEA Backsheet'!$D$5:$CB$183,O$9,FALSE))),"")</f>
        <v>2839.5679108488143</v>
      </c>
      <c r="P34" s="122">
        <f ca="1">IFERROR(IF((VLOOKUP($E34,'NEA Backsheet'!$D$5:$CB$183,P$9,FALSE))="","",(VLOOKUP($E34,'NEA Backsheet'!$D$5:$CB$183,P$9,FALSE))),"")</f>
        <v>2886.6992057508896</v>
      </c>
      <c r="Q34" s="123">
        <f ca="1">IFERROR(IF((VLOOKUP($E34,'NEA Backsheet'!$D$5:$CB$183,Q$9,FALSE))="","",(VLOOKUP($E34,'NEA Backsheet'!$D$5:$CB$183,Q$9,FALSE))),"")</f>
        <v>3053.871699379948</v>
      </c>
      <c r="R34" s="234">
        <f ca="1">IFERROR(IF((VLOOKUP($E34,'NEA Backsheet'!$D$5:$CB$183,R$9,FALSE))="","",(VLOOKUP($E34,'NEA Backsheet'!$D$5:$CB$183,R$9,FALSE))),"")</f>
        <v>3045.514190886609</v>
      </c>
    </row>
    <row r="35" spans="1:18"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IFERROR(IF((VLOOKUP($E35,'NEA Backsheet'!$D$5:$CB$183,G$9,FALSE))="","",(VLOOKUP($E35,'NEA Backsheet'!$D$5:$CB$183,G$9,FALSE))),"")</f>
        <v>2832.0710905316455</v>
      </c>
      <c r="H35" s="121">
        <f ca="1">IFERROR(IF((VLOOKUP($E35,'NEA Backsheet'!$D$5:$CB$183,H$9,FALSE))="","",(VLOOKUP($E35,'NEA Backsheet'!$D$5:$CB$183,H$9,FALSE))),"")</f>
        <v>2773.3731259234601</v>
      </c>
      <c r="I35" s="121">
        <f ca="1">IFERROR(IF((VLOOKUP($E35,'NEA Backsheet'!$D$5:$CB$183,I$9,FALSE))="","",(VLOOKUP($E35,'NEA Backsheet'!$D$5:$CB$183,I$9,FALSE))),"")</f>
        <v>2845.5846252632373</v>
      </c>
      <c r="J35" s="122">
        <f ca="1">IFERROR(IF((VLOOKUP($E35,'NEA Backsheet'!$D$5:$CB$183,J$9,FALSE))="","",(VLOOKUP($E35,'NEA Backsheet'!$D$5:$CB$183,J$9,FALSE))),"")</f>
        <v>2841.5379878253552</v>
      </c>
      <c r="K35" s="120">
        <f ca="1">IFERROR(IF((VLOOKUP($E35,'NEA Backsheet'!$D$5:$CB$183,K$9,FALSE))="","",(VLOOKUP($E35,'NEA Backsheet'!$D$5:$CB$183,K$9,FALSE))),"")</f>
        <v>2846.8498389419192</v>
      </c>
      <c r="L35" s="121">
        <f ca="1">IFERROR(IF((VLOOKUP($E35,'NEA Backsheet'!$D$5:$CB$183,L$9,FALSE))="","",(VLOOKUP($E35,'NEA Backsheet'!$D$5:$CB$183,L$9,FALSE))),"")</f>
        <v>2833.2689763059961</v>
      </c>
      <c r="M35" s="121">
        <f ca="1">IFERROR(IF((VLOOKUP($E35,'NEA Backsheet'!$D$5:$CB$183,M$9,FALSE))="","",(VLOOKUP($E35,'NEA Backsheet'!$D$5:$CB$183,M$9,FALSE))),"")</f>
        <v>2956.5861494469195</v>
      </c>
      <c r="N35" s="123">
        <f ca="1">IFERROR(IF((VLOOKUP($E35,'NEA Backsheet'!$D$5:$CB$183,N$9,FALSE))="","",(VLOOKUP($E35,'NEA Backsheet'!$D$5:$CB$183,N$9,FALSE))),"")</f>
        <v>2892.7978015809094</v>
      </c>
      <c r="O35" s="173">
        <f ca="1">IFERROR(IF((VLOOKUP($E35,'NEA Backsheet'!$D$5:$CB$183,O$9,FALSE))="","",(VLOOKUP($E35,'NEA Backsheet'!$D$5:$CB$183,O$9,FALSE))),"")</f>
        <v>2898.7482234592094</v>
      </c>
      <c r="P35" s="122">
        <f ca="1">IFERROR(IF((VLOOKUP($E35,'NEA Backsheet'!$D$5:$CB$183,P$9,FALSE))="","",(VLOOKUP($E35,'NEA Backsheet'!$D$5:$CB$183,P$9,FALSE))),"")</f>
        <v>2966.0917341770851</v>
      </c>
      <c r="Q35" s="123">
        <f ca="1">IFERROR(IF((VLOOKUP($E35,'NEA Backsheet'!$D$5:$CB$183,Q$9,FALSE))="","",(VLOOKUP($E35,'NEA Backsheet'!$D$5:$CB$183,Q$9,FALSE))),"")</f>
        <v>3069.4179851837316</v>
      </c>
      <c r="R35" s="234">
        <f ca="1">IFERROR(IF((VLOOKUP($E35,'NEA Backsheet'!$D$5:$CB$183,R$9,FALSE))="","",(VLOOKUP($E35,'NEA Backsheet'!$D$5:$CB$183,R$9,FALSE))),"")</f>
        <v>2975.5704416852468</v>
      </c>
    </row>
    <row r="36" spans="1:18"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IFERROR(IF((VLOOKUP($E36,'NEA Backsheet'!$D$5:$CB$183,G$9,FALSE))="","",(VLOOKUP($E36,'NEA Backsheet'!$D$5:$CB$183,G$9,FALSE))),"")</f>
        <v>2592.8529385089578</v>
      </c>
      <c r="H36" s="121">
        <f ca="1">IFERROR(IF((VLOOKUP($E36,'NEA Backsheet'!$D$5:$CB$183,H$9,FALSE))="","",(VLOOKUP($E36,'NEA Backsheet'!$D$5:$CB$183,H$9,FALSE))),"")</f>
        <v>2582.2490989634789</v>
      </c>
      <c r="I36" s="121">
        <f ca="1">IFERROR(IF((VLOOKUP($E36,'NEA Backsheet'!$D$5:$CB$183,I$9,FALSE))="","",(VLOOKUP($E36,'NEA Backsheet'!$D$5:$CB$183,I$9,FALSE))),"")</f>
        <v>2673.1956949427599</v>
      </c>
      <c r="J36" s="122">
        <f ca="1">IFERROR(IF((VLOOKUP($E36,'NEA Backsheet'!$D$5:$CB$183,J$9,FALSE))="","",(VLOOKUP($E36,'NEA Backsheet'!$D$5:$CB$183,J$9,FALSE))),"")</f>
        <v>2606.6755440019301</v>
      </c>
      <c r="K36" s="120">
        <f ca="1">IFERROR(IF((VLOOKUP($E36,'NEA Backsheet'!$D$5:$CB$183,K$9,FALSE))="","",(VLOOKUP($E36,'NEA Backsheet'!$D$5:$CB$183,K$9,FALSE))),"")</f>
        <v>2625.4539177147067</v>
      </c>
      <c r="L36" s="121">
        <f ca="1">IFERROR(IF((VLOOKUP($E36,'NEA Backsheet'!$D$5:$CB$183,L$9,FALSE))="","",(VLOOKUP($E36,'NEA Backsheet'!$D$5:$CB$183,L$9,FALSE))),"")</f>
        <v>2630.2298223463645</v>
      </c>
      <c r="M36" s="121">
        <f ca="1">IFERROR(IF((VLOOKUP($E36,'NEA Backsheet'!$D$5:$CB$183,M$9,FALSE))="","",(VLOOKUP($E36,'NEA Backsheet'!$D$5:$CB$183,M$9,FALSE))),"")</f>
        <v>2721.4690367844528</v>
      </c>
      <c r="N36" s="123">
        <f ca="1">IFERROR(IF((VLOOKUP($E36,'NEA Backsheet'!$D$5:$CB$183,N$9,FALSE))="","",(VLOOKUP($E36,'NEA Backsheet'!$D$5:$CB$183,N$9,FALSE))),"")</f>
        <v>2652.2949065895086</v>
      </c>
      <c r="O36" s="173">
        <f ca="1">IFERROR(IF((VLOOKUP($E36,'NEA Backsheet'!$D$5:$CB$183,O$9,FALSE))="","",(VLOOKUP($E36,'NEA Backsheet'!$D$5:$CB$183,O$9,FALSE))),"")</f>
        <v>2653.6269960724544</v>
      </c>
      <c r="P36" s="122">
        <f ca="1">IFERROR(IF((VLOOKUP($E36,'NEA Backsheet'!$D$5:$CB$183,P$9,FALSE))="","",(VLOOKUP($E36,'NEA Backsheet'!$D$5:$CB$183,P$9,FALSE))),"")</f>
        <v>2652.5845468820407</v>
      </c>
      <c r="Q36" s="123">
        <f ca="1">IFERROR(IF((VLOOKUP($E36,'NEA Backsheet'!$D$5:$CB$183,Q$9,FALSE))="","",(VLOOKUP($E36,'NEA Backsheet'!$D$5:$CB$183,Q$9,FALSE))),"")</f>
        <v>2849.0354267155599</v>
      </c>
      <c r="R36" s="234">
        <f ca="1">IFERROR(IF((VLOOKUP($E36,'NEA Backsheet'!$D$5:$CB$183,R$9,FALSE))="","",(VLOOKUP($E36,'NEA Backsheet'!$D$5:$CB$183,R$9,FALSE))),"")</f>
        <v>2752.9222956892222</v>
      </c>
    </row>
    <row r="37" spans="1:18"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IFERROR(IF((VLOOKUP($E37,'NEA Backsheet'!$D$5:$CB$183,G$9,FALSE))="","",(VLOOKUP($E37,'NEA Backsheet'!$D$5:$CB$183,G$9,FALSE))),"")</f>
        <v>2575.3954742706801</v>
      </c>
      <c r="H37" s="121">
        <f ca="1">IFERROR(IF((VLOOKUP($E37,'NEA Backsheet'!$D$5:$CB$183,H$9,FALSE))="","",(VLOOKUP($E37,'NEA Backsheet'!$D$5:$CB$183,H$9,FALSE))),"")</f>
        <v>2559.4114714873958</v>
      </c>
      <c r="I37" s="121">
        <f ca="1">IFERROR(IF((VLOOKUP($E37,'NEA Backsheet'!$D$5:$CB$183,I$9,FALSE))="","",(VLOOKUP($E37,'NEA Backsheet'!$D$5:$CB$183,I$9,FALSE))),"")</f>
        <v>2663.6241406791996</v>
      </c>
      <c r="J37" s="122">
        <f ca="1">IFERROR(IF((VLOOKUP($E37,'NEA Backsheet'!$D$5:$CB$183,J$9,FALSE))="","",(VLOOKUP($E37,'NEA Backsheet'!$D$5:$CB$183,J$9,FALSE))),"")</f>
        <v>2668.939076947689</v>
      </c>
      <c r="K37" s="120">
        <f ca="1">IFERROR(IF((VLOOKUP($E37,'NEA Backsheet'!$D$5:$CB$183,K$9,FALSE))="","",(VLOOKUP($E37,'NEA Backsheet'!$D$5:$CB$183,K$9,FALSE))),"")</f>
        <v>2658.5235495217239</v>
      </c>
      <c r="L37" s="121">
        <f ca="1">IFERROR(IF((VLOOKUP($E37,'NEA Backsheet'!$D$5:$CB$183,L$9,FALSE))="","",(VLOOKUP($E37,'NEA Backsheet'!$D$5:$CB$183,L$9,FALSE))),"")</f>
        <v>2668.3552350847449</v>
      </c>
      <c r="M37" s="121">
        <f ca="1">IFERROR(IF((VLOOKUP($E37,'NEA Backsheet'!$D$5:$CB$183,M$9,FALSE))="","",(VLOOKUP($E37,'NEA Backsheet'!$D$5:$CB$183,M$9,FALSE))),"")</f>
        <v>2759.3363121964603</v>
      </c>
      <c r="N37" s="123">
        <f ca="1">IFERROR(IF((VLOOKUP($E37,'NEA Backsheet'!$D$5:$CB$183,N$9,FALSE))="","",(VLOOKUP($E37,'NEA Backsheet'!$D$5:$CB$183,N$9,FALSE))),"")</f>
        <v>2719.8752709932392</v>
      </c>
      <c r="O37" s="173">
        <f ca="1">IFERROR(IF((VLOOKUP($E37,'NEA Backsheet'!$D$5:$CB$183,O$9,FALSE))="","",(VLOOKUP($E37,'NEA Backsheet'!$D$5:$CB$183,O$9,FALSE))),"")</f>
        <v>2696.6224720701771</v>
      </c>
      <c r="P37" s="122">
        <f ca="1">IFERROR(IF((VLOOKUP($E37,'NEA Backsheet'!$D$5:$CB$183,P$9,FALSE))="","",(VLOOKUP($E37,'NEA Backsheet'!$D$5:$CB$183,P$9,FALSE))),"")</f>
        <v>2718.9907375068547</v>
      </c>
      <c r="Q37" s="123">
        <f ca="1">IFERROR(IF((VLOOKUP($E37,'NEA Backsheet'!$D$5:$CB$183,Q$9,FALSE))="","",(VLOOKUP($E37,'NEA Backsheet'!$D$5:$CB$183,Q$9,FALSE))),"")</f>
        <v>2851.2040885906276</v>
      </c>
      <c r="R37" s="234">
        <f ca="1">IFERROR(IF((VLOOKUP($E37,'NEA Backsheet'!$D$5:$CB$183,R$9,FALSE))="","",(VLOOKUP($E37,'NEA Backsheet'!$D$5:$CB$183,R$9,FALSE))),"")</f>
        <v>2829.2807289696525</v>
      </c>
    </row>
    <row r="38" spans="1:18"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IFERROR(IF((VLOOKUP($E38,'NEA Backsheet'!$D$5:$CB$183,G$9,FALSE))="","",(VLOOKUP($E38,'NEA Backsheet'!$D$5:$CB$183,G$9,FALSE))),"")</f>
        <v>2859.2867365927841</v>
      </c>
      <c r="H38" s="121">
        <f ca="1">IFERROR(IF((VLOOKUP($E38,'NEA Backsheet'!$D$5:$CB$183,H$9,FALSE))="","",(VLOOKUP($E38,'NEA Backsheet'!$D$5:$CB$183,H$9,FALSE))),"")</f>
        <v>2826.2407445844883</v>
      </c>
      <c r="I38" s="121">
        <f ca="1">IFERROR(IF((VLOOKUP($E38,'NEA Backsheet'!$D$5:$CB$183,I$9,FALSE))="","",(VLOOKUP($E38,'NEA Backsheet'!$D$5:$CB$183,I$9,FALSE))),"")</f>
        <v>3006.307751726084</v>
      </c>
      <c r="J38" s="122">
        <f ca="1">IFERROR(IF((VLOOKUP($E38,'NEA Backsheet'!$D$5:$CB$183,J$9,FALSE))="","",(VLOOKUP($E38,'NEA Backsheet'!$D$5:$CB$183,J$9,FALSE))),"")</f>
        <v>2980.9753830631839</v>
      </c>
      <c r="K38" s="120">
        <f ca="1">IFERROR(IF((VLOOKUP($E38,'NEA Backsheet'!$D$5:$CB$183,K$9,FALSE))="","",(VLOOKUP($E38,'NEA Backsheet'!$D$5:$CB$183,K$9,FALSE))),"")</f>
        <v>2912.7857196029158</v>
      </c>
      <c r="L38" s="121">
        <f ca="1">IFERROR(IF((VLOOKUP($E38,'NEA Backsheet'!$D$5:$CB$183,L$9,FALSE))="","",(VLOOKUP($E38,'NEA Backsheet'!$D$5:$CB$183,L$9,FALSE))),"")</f>
        <v>2908.4000016860596</v>
      </c>
      <c r="M38" s="121">
        <f ca="1">IFERROR(IF((VLOOKUP($E38,'NEA Backsheet'!$D$5:$CB$183,M$9,FALSE))="","",(VLOOKUP($E38,'NEA Backsheet'!$D$5:$CB$183,M$9,FALSE))),"")</f>
        <v>3029.8713368193353</v>
      </c>
      <c r="N38" s="123">
        <f ca="1">IFERROR(IF((VLOOKUP($E38,'NEA Backsheet'!$D$5:$CB$183,N$9,FALSE))="","",(VLOOKUP($E38,'NEA Backsheet'!$D$5:$CB$183,N$9,FALSE))),"")</f>
        <v>2988.5904148828022</v>
      </c>
      <c r="O38" s="173">
        <f ca="1">IFERROR(IF((VLOOKUP($E38,'NEA Backsheet'!$D$5:$CB$183,O$9,FALSE))="","",(VLOOKUP($E38,'NEA Backsheet'!$D$5:$CB$183,O$9,FALSE))),"")</f>
        <v>2961.3118218885697</v>
      </c>
      <c r="P38" s="122">
        <f ca="1">IFERROR(IF((VLOOKUP($E38,'NEA Backsheet'!$D$5:$CB$183,P$9,FALSE))="","",(VLOOKUP($E38,'NEA Backsheet'!$D$5:$CB$183,P$9,FALSE))),"")</f>
        <v>2889.9238226674606</v>
      </c>
      <c r="Q38" s="123">
        <f ca="1">IFERROR(IF((VLOOKUP($E38,'NEA Backsheet'!$D$5:$CB$183,Q$9,FALSE))="","",(VLOOKUP($E38,'NEA Backsheet'!$D$5:$CB$183,Q$9,FALSE))),"")</f>
        <v>3099.0912696974387</v>
      </c>
      <c r="R38" s="234">
        <f ca="1">IFERROR(IF((VLOOKUP($E38,'NEA Backsheet'!$D$5:$CB$183,R$9,FALSE))="","",(VLOOKUP($E38,'NEA Backsheet'!$D$5:$CB$183,R$9,FALSE))),"")</f>
        <v>3041.8967662469372</v>
      </c>
    </row>
    <row r="39" spans="1:18"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IFERROR(IF((VLOOKUP($E39,'NEA Backsheet'!$D$5:$CB$183,G$9,FALSE))="","",(VLOOKUP($E39,'NEA Backsheet'!$D$5:$CB$183,G$9,FALSE))),"")</f>
        <v>2388.1492471089427</v>
      </c>
      <c r="H39" s="121">
        <f ca="1">IFERROR(IF((VLOOKUP($E39,'NEA Backsheet'!$D$5:$CB$183,H$9,FALSE))="","",(VLOOKUP($E39,'NEA Backsheet'!$D$5:$CB$183,H$9,FALSE))),"")</f>
        <v>2411.0314209177104</v>
      </c>
      <c r="I39" s="121">
        <f ca="1">IFERROR(IF((VLOOKUP($E39,'NEA Backsheet'!$D$5:$CB$183,I$9,FALSE))="","",(VLOOKUP($E39,'NEA Backsheet'!$D$5:$CB$183,I$9,FALSE))),"")</f>
        <v>2570.6870937619792</v>
      </c>
      <c r="J39" s="122">
        <f ca="1">IFERROR(IF((VLOOKUP($E39,'NEA Backsheet'!$D$5:$CB$183,J$9,FALSE))="","",(VLOOKUP($E39,'NEA Backsheet'!$D$5:$CB$183,J$9,FALSE))),"")</f>
        <v>2579.9411183391176</v>
      </c>
      <c r="K39" s="120">
        <f ca="1">IFERROR(IF((VLOOKUP($E39,'NEA Backsheet'!$D$5:$CB$183,K$9,FALSE))="","",(VLOOKUP($E39,'NEA Backsheet'!$D$5:$CB$183,K$9,FALSE))),"")</f>
        <v>2405.7388095677757</v>
      </c>
      <c r="L39" s="121">
        <f ca="1">IFERROR(IF((VLOOKUP($E39,'NEA Backsheet'!$D$5:$CB$183,L$9,FALSE))="","",(VLOOKUP($E39,'NEA Backsheet'!$D$5:$CB$183,L$9,FALSE))),"")</f>
        <v>2452.0144206779664</v>
      </c>
      <c r="M39" s="121">
        <f ca="1">IFERROR(IF((VLOOKUP($E39,'NEA Backsheet'!$D$5:$CB$183,M$9,FALSE))="","",(VLOOKUP($E39,'NEA Backsheet'!$D$5:$CB$183,M$9,FALSE))),"")</f>
        <v>2558.2464061880264</v>
      </c>
      <c r="N39" s="123">
        <f ca="1">IFERROR(IF((VLOOKUP($E39,'NEA Backsheet'!$D$5:$CB$183,N$9,FALSE))="","",(VLOOKUP($E39,'NEA Backsheet'!$D$5:$CB$183,N$9,FALSE))),"")</f>
        <v>2425.1930035075102</v>
      </c>
      <c r="O39" s="173">
        <f ca="1">IFERROR(IF((VLOOKUP($E39,'NEA Backsheet'!$D$5:$CB$183,O$9,FALSE))="","",(VLOOKUP($E39,'NEA Backsheet'!$D$5:$CB$183,O$9,FALSE))),"")</f>
        <v>2564.6473274563664</v>
      </c>
      <c r="P39" s="122">
        <f ca="1">IFERROR(IF((VLOOKUP($E39,'NEA Backsheet'!$D$5:$CB$183,P$9,FALSE))="","",(VLOOKUP($E39,'NEA Backsheet'!$D$5:$CB$183,P$9,FALSE))),"")</f>
        <v>2588.4413213848893</v>
      </c>
      <c r="Q39" s="123">
        <f ca="1">IFERROR(IF((VLOOKUP($E39,'NEA Backsheet'!$D$5:$CB$183,Q$9,FALSE))="","",(VLOOKUP($E39,'NEA Backsheet'!$D$5:$CB$183,Q$9,FALSE))),"")</f>
        <v>2765.9668106107001</v>
      </c>
      <c r="R39" s="234">
        <f ca="1">IFERROR(IF((VLOOKUP($E39,'NEA Backsheet'!$D$5:$CB$183,R$9,FALSE))="","",(VLOOKUP($E39,'NEA Backsheet'!$D$5:$CB$183,R$9,FALSE))),"")</f>
        <v>2696.348614782753</v>
      </c>
    </row>
    <row r="40" spans="1:18"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IFERROR(IF((VLOOKUP($E40,'NEA Backsheet'!$D$5:$CB$183,G$9,FALSE))="","",(VLOOKUP($E40,'NEA Backsheet'!$D$5:$CB$183,G$9,FALSE))),"")</f>
        <v>2435.6455127658328</v>
      </c>
      <c r="H40" s="121">
        <f ca="1">IFERROR(IF((VLOOKUP($E40,'NEA Backsheet'!$D$5:$CB$183,H$9,FALSE))="","",(VLOOKUP($E40,'NEA Backsheet'!$D$5:$CB$183,H$9,FALSE))),"")</f>
        <v>2396.3579759018703</v>
      </c>
      <c r="I40" s="121">
        <f ca="1">IFERROR(IF((VLOOKUP($E40,'NEA Backsheet'!$D$5:$CB$183,I$9,FALSE))="","",(VLOOKUP($E40,'NEA Backsheet'!$D$5:$CB$183,I$9,FALSE))),"")</f>
        <v>2479.9530931445233</v>
      </c>
      <c r="J40" s="122">
        <f ca="1">IFERROR(IF((VLOOKUP($E40,'NEA Backsheet'!$D$5:$CB$183,J$9,FALSE))="","",(VLOOKUP($E40,'NEA Backsheet'!$D$5:$CB$183,J$9,FALSE))),"")</f>
        <v>2459.8960419138571</v>
      </c>
      <c r="K40" s="120">
        <f ca="1">IFERROR(IF((VLOOKUP($E40,'NEA Backsheet'!$D$5:$CB$183,K$9,FALSE))="","",(VLOOKUP($E40,'NEA Backsheet'!$D$5:$CB$183,K$9,FALSE))),"")</f>
        <v>2418.5802543918185</v>
      </c>
      <c r="L40" s="121">
        <f ca="1">IFERROR(IF((VLOOKUP($E40,'NEA Backsheet'!$D$5:$CB$183,L$9,FALSE))="","",(VLOOKUP($E40,'NEA Backsheet'!$D$5:$CB$183,L$9,FALSE))),"")</f>
        <v>2423.4075251880276</v>
      </c>
      <c r="M40" s="121">
        <f ca="1">IFERROR(IF((VLOOKUP($E40,'NEA Backsheet'!$D$5:$CB$183,M$9,FALSE))="","",(VLOOKUP($E40,'NEA Backsheet'!$D$5:$CB$183,M$9,FALSE))),"")</f>
        <v>2492.2428085988568</v>
      </c>
      <c r="N40" s="123">
        <f ca="1">IFERROR(IF((VLOOKUP($E40,'NEA Backsheet'!$D$5:$CB$183,N$9,FALSE))="","",(VLOOKUP($E40,'NEA Backsheet'!$D$5:$CB$183,N$9,FALSE))),"")</f>
        <v>2399.8398408254484</v>
      </c>
      <c r="O40" s="173">
        <f ca="1">IFERROR(IF((VLOOKUP($E40,'NEA Backsheet'!$D$5:$CB$183,O$9,FALSE))="","",(VLOOKUP($E40,'NEA Backsheet'!$D$5:$CB$183,O$9,FALSE))),"")</f>
        <v>2537.084075554571</v>
      </c>
      <c r="P40" s="122">
        <f ca="1">IFERROR(IF((VLOOKUP($E40,'NEA Backsheet'!$D$5:$CB$183,P$9,FALSE))="","",(VLOOKUP($E40,'NEA Backsheet'!$D$5:$CB$183,P$9,FALSE))),"")</f>
        <v>2503.8373325499856</v>
      </c>
      <c r="Q40" s="123">
        <f ca="1">IFERROR(IF((VLOOKUP($E40,'NEA Backsheet'!$D$5:$CB$183,Q$9,FALSE))="","",(VLOOKUP($E40,'NEA Backsheet'!$D$5:$CB$183,Q$9,FALSE))),"")</f>
        <v>2666.2350013099685</v>
      </c>
      <c r="R40" s="234">
        <f ca="1">IFERROR(IF((VLOOKUP($E40,'NEA Backsheet'!$D$5:$CB$183,R$9,FALSE))="","",(VLOOKUP($E40,'NEA Backsheet'!$D$5:$CB$183,R$9,FALSE))),"")</f>
        <v>2663.1367254843012</v>
      </c>
    </row>
    <row r="41" spans="1:18"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IFERROR(IF((VLOOKUP($E41,'NEA Backsheet'!$D$5:$CB$183,G$9,FALSE))="","",(VLOOKUP($E41,'NEA Backsheet'!$D$5:$CB$183,G$9,FALSE))),"")</f>
        <v>2536.7475333572661</v>
      </c>
      <c r="H41" s="121">
        <f ca="1">IFERROR(IF((VLOOKUP($E41,'NEA Backsheet'!$D$5:$CB$183,H$9,FALSE))="","",(VLOOKUP($E41,'NEA Backsheet'!$D$5:$CB$183,H$9,FALSE))),"")</f>
        <v>2517.0378798201846</v>
      </c>
      <c r="I41" s="121">
        <f ca="1">IFERROR(IF((VLOOKUP($E41,'NEA Backsheet'!$D$5:$CB$183,I$9,FALSE))="","",(VLOOKUP($E41,'NEA Backsheet'!$D$5:$CB$183,I$9,FALSE))),"")</f>
        <v>2625.4655128437894</v>
      </c>
      <c r="J41" s="122">
        <f ca="1">IFERROR(IF((VLOOKUP($E41,'NEA Backsheet'!$D$5:$CB$183,J$9,FALSE))="","",(VLOOKUP($E41,'NEA Backsheet'!$D$5:$CB$183,J$9,FALSE))),"")</f>
        <v>2592.2013752134571</v>
      </c>
      <c r="K41" s="120">
        <f ca="1">IFERROR(IF((VLOOKUP($E41,'NEA Backsheet'!$D$5:$CB$183,K$9,FALSE))="","",(VLOOKUP($E41,'NEA Backsheet'!$D$5:$CB$183,K$9,FALSE))),"")</f>
        <v>2545.9018971033038</v>
      </c>
      <c r="L41" s="121">
        <f ca="1">IFERROR(IF((VLOOKUP($E41,'NEA Backsheet'!$D$5:$CB$183,L$9,FALSE))="","",(VLOOKUP($E41,'NEA Backsheet'!$D$5:$CB$183,L$9,FALSE))),"")</f>
        <v>2535.3416660374482</v>
      </c>
      <c r="M41" s="121">
        <f ca="1">IFERROR(IF((VLOOKUP($E41,'NEA Backsheet'!$D$5:$CB$183,M$9,FALSE))="","",(VLOOKUP($E41,'NEA Backsheet'!$D$5:$CB$183,M$9,FALSE))),"")</f>
        <v>2616.3339847566808</v>
      </c>
      <c r="N41" s="123">
        <f ca="1">IFERROR(IF((VLOOKUP($E41,'NEA Backsheet'!$D$5:$CB$183,N$9,FALSE))="","",(VLOOKUP($E41,'NEA Backsheet'!$D$5:$CB$183,N$9,FALSE))),"")</f>
        <v>2569.5522616376384</v>
      </c>
      <c r="O41" s="173">
        <f ca="1">IFERROR(IF((VLOOKUP($E41,'NEA Backsheet'!$D$5:$CB$183,O$9,FALSE))="","",(VLOOKUP($E41,'NEA Backsheet'!$D$5:$CB$183,O$9,FALSE))),"")</f>
        <v>2589.8632403480424</v>
      </c>
      <c r="P41" s="122">
        <f ca="1">IFERROR(IF((VLOOKUP($E41,'NEA Backsheet'!$D$5:$CB$183,P$9,FALSE))="","",(VLOOKUP($E41,'NEA Backsheet'!$D$5:$CB$183,P$9,FALSE))),"")</f>
        <v>2575.7903908596068</v>
      </c>
      <c r="Q41" s="123">
        <f ca="1">IFERROR(IF((VLOOKUP($E41,'NEA Backsheet'!$D$5:$CB$183,Q$9,FALSE))="","",(VLOOKUP($E41,'NEA Backsheet'!$D$5:$CB$183,Q$9,FALSE))),"")</f>
        <v>2687.2316730558414</v>
      </c>
      <c r="R41" s="234">
        <f ca="1">IFERROR(IF((VLOOKUP($E41,'NEA Backsheet'!$D$5:$CB$183,R$9,FALSE))="","",(VLOOKUP($E41,'NEA Backsheet'!$D$5:$CB$183,R$9,FALSE))),"")</f>
        <v>2687.4735150225383</v>
      </c>
    </row>
    <row r="42" spans="1:18"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IFERROR(IF((VLOOKUP($E42,'NEA Backsheet'!$D$5:$CB$183,G$9,FALSE))="","",(VLOOKUP($E42,'NEA Backsheet'!$D$5:$CB$183,G$9,FALSE))),"")</f>
        <v>2216.6369675033015</v>
      </c>
      <c r="H42" s="121">
        <f ca="1">IFERROR(IF((VLOOKUP($E42,'NEA Backsheet'!$D$5:$CB$183,H$9,FALSE))="","",(VLOOKUP($E42,'NEA Backsheet'!$D$5:$CB$183,H$9,FALSE))),"")</f>
        <v>2219.3895576739937</v>
      </c>
      <c r="I42" s="121">
        <f ca="1">IFERROR(IF((VLOOKUP($E42,'NEA Backsheet'!$D$5:$CB$183,I$9,FALSE))="","",(VLOOKUP($E42,'NEA Backsheet'!$D$5:$CB$183,I$9,FALSE))),"")</f>
        <v>2311.6104628572539</v>
      </c>
      <c r="J42" s="122">
        <f ca="1">IFERROR(IF((VLOOKUP($E42,'NEA Backsheet'!$D$5:$CB$183,J$9,FALSE))="","",(VLOOKUP($E42,'NEA Backsheet'!$D$5:$CB$183,J$9,FALSE))),"")</f>
        <v>2251.1919029300661</v>
      </c>
      <c r="K42" s="120">
        <f ca="1">IFERROR(IF((VLOOKUP($E42,'NEA Backsheet'!$D$5:$CB$183,K$9,FALSE))="","",(VLOOKUP($E42,'NEA Backsheet'!$D$5:$CB$183,K$9,FALSE))),"")</f>
        <v>2291.2772676327409</v>
      </c>
      <c r="L42" s="121">
        <f ca="1">IFERROR(IF((VLOOKUP($E42,'NEA Backsheet'!$D$5:$CB$183,L$9,FALSE))="","",(VLOOKUP($E42,'NEA Backsheet'!$D$5:$CB$183,L$9,FALSE))),"")</f>
        <v>2290.2846530613174</v>
      </c>
      <c r="M42" s="121">
        <f ca="1">IFERROR(IF((VLOOKUP($E42,'NEA Backsheet'!$D$5:$CB$183,M$9,FALSE))="","",(VLOOKUP($E42,'NEA Backsheet'!$D$5:$CB$183,M$9,FALSE))),"")</f>
        <v>2324.6390590755773</v>
      </c>
      <c r="N42" s="123">
        <f ca="1">IFERROR(IF((VLOOKUP($E42,'NEA Backsheet'!$D$5:$CB$183,N$9,FALSE))="","",(VLOOKUP($E42,'NEA Backsheet'!$D$5:$CB$183,N$9,FALSE))),"")</f>
        <v>2247.1974609074864</v>
      </c>
      <c r="O42" s="173">
        <f ca="1">IFERROR(IF((VLOOKUP($E42,'NEA Backsheet'!$D$5:$CB$183,O$9,FALSE))="","",(VLOOKUP($E42,'NEA Backsheet'!$D$5:$CB$183,O$9,FALSE))),"")</f>
        <v>2274.015589322601</v>
      </c>
      <c r="P42" s="122">
        <f ca="1">IFERROR(IF((VLOOKUP($E42,'NEA Backsheet'!$D$5:$CB$183,P$9,FALSE))="","",(VLOOKUP($E42,'NEA Backsheet'!$D$5:$CB$183,P$9,FALSE))),"")</f>
        <v>2289.1892525789826</v>
      </c>
      <c r="Q42" s="123">
        <f ca="1">IFERROR(IF((VLOOKUP($E42,'NEA Backsheet'!$D$5:$CB$183,Q$9,FALSE))="","",(VLOOKUP($E42,'NEA Backsheet'!$D$5:$CB$183,Q$9,FALSE))),"")</f>
        <v>2410.502244821359</v>
      </c>
      <c r="R42" s="234">
        <f ca="1">IFERROR(IF((VLOOKUP($E42,'NEA Backsheet'!$D$5:$CB$183,R$9,FALSE))="","",(VLOOKUP($E42,'NEA Backsheet'!$D$5:$CB$183,R$9,FALSE))),"")</f>
        <v>2332.9246634789488</v>
      </c>
    </row>
    <row r="43" spans="1:18"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IFERROR(IF((VLOOKUP($E43,'NEA Backsheet'!$D$5:$CB$183,G$9,FALSE))="","",(VLOOKUP($E43,'NEA Backsheet'!$D$5:$CB$183,G$9,FALSE))),"")</f>
        <v>2478.2560849070487</v>
      </c>
      <c r="H43" s="121">
        <f ca="1">IFERROR(IF((VLOOKUP($E43,'NEA Backsheet'!$D$5:$CB$183,H$9,FALSE))="","",(VLOOKUP($E43,'NEA Backsheet'!$D$5:$CB$183,H$9,FALSE))),"")</f>
        <v>2394.2344765731864</v>
      </c>
      <c r="I43" s="121">
        <f ca="1">IFERROR(IF((VLOOKUP($E43,'NEA Backsheet'!$D$5:$CB$183,I$9,FALSE))="","",(VLOOKUP($E43,'NEA Backsheet'!$D$5:$CB$183,I$9,FALSE))),"")</f>
        <v>2491.5866018433999</v>
      </c>
      <c r="J43" s="122">
        <f ca="1">IFERROR(IF((VLOOKUP($E43,'NEA Backsheet'!$D$5:$CB$183,J$9,FALSE))="","",(VLOOKUP($E43,'NEA Backsheet'!$D$5:$CB$183,J$9,FALSE))),"")</f>
        <v>2400.2595440270834</v>
      </c>
      <c r="K43" s="120">
        <f ca="1">IFERROR(IF((VLOOKUP($E43,'NEA Backsheet'!$D$5:$CB$183,K$9,FALSE))="","",(VLOOKUP($E43,'NEA Backsheet'!$D$5:$CB$183,K$9,FALSE))),"")</f>
        <v>2460.3432448653339</v>
      </c>
      <c r="L43" s="121">
        <f ca="1">IFERROR(IF((VLOOKUP($E43,'NEA Backsheet'!$D$5:$CB$183,L$9,FALSE))="","",(VLOOKUP($E43,'NEA Backsheet'!$D$5:$CB$183,L$9,FALSE))),"")</f>
        <v>2487.0177220138189</v>
      </c>
      <c r="M43" s="121">
        <f ca="1">IFERROR(IF((VLOOKUP($E43,'NEA Backsheet'!$D$5:$CB$183,M$9,FALSE))="","",(VLOOKUP($E43,'NEA Backsheet'!$D$5:$CB$183,M$9,FALSE))),"")</f>
        <v>2488.4010938108427</v>
      </c>
      <c r="N43" s="123">
        <f ca="1">IFERROR(IF((VLOOKUP($E43,'NEA Backsheet'!$D$5:$CB$183,N$9,FALSE))="","",(VLOOKUP($E43,'NEA Backsheet'!$D$5:$CB$183,N$9,FALSE))),"")</f>
        <v>2392.681476841517</v>
      </c>
      <c r="O43" s="173">
        <f ca="1">IFERROR(IF((VLOOKUP($E43,'NEA Backsheet'!$D$5:$CB$183,O$9,FALSE))="","",(VLOOKUP($E43,'NEA Backsheet'!$D$5:$CB$183,O$9,FALSE))),"")</f>
        <v>2637.5758774119486</v>
      </c>
      <c r="P43" s="122">
        <f ca="1">IFERROR(IF((VLOOKUP($E43,'NEA Backsheet'!$D$5:$CB$183,P$9,FALSE))="","",(VLOOKUP($E43,'NEA Backsheet'!$D$5:$CB$183,P$9,FALSE))),"")</f>
        <v>2435.5062949300846</v>
      </c>
      <c r="Q43" s="123">
        <f ca="1">IFERROR(IF((VLOOKUP($E43,'NEA Backsheet'!$D$5:$CB$183,Q$9,FALSE))="","",(VLOOKUP($E43,'NEA Backsheet'!$D$5:$CB$183,Q$9,FALSE))),"")</f>
        <v>2434.6082179732357</v>
      </c>
      <c r="R43" s="234">
        <f ca="1">IFERROR(IF((VLOOKUP($E43,'NEA Backsheet'!$D$5:$CB$183,R$9,FALSE))="","",(VLOOKUP($E43,'NEA Backsheet'!$D$5:$CB$183,R$9,FALSE))),"")</f>
        <v>2308.9058346252577</v>
      </c>
    </row>
    <row r="44" spans="1:18"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IFERROR(IF((VLOOKUP($E44,'NEA Backsheet'!$D$5:$CB$183,G$9,FALSE))="","",(VLOOKUP($E44,'NEA Backsheet'!$D$5:$CB$183,G$9,FALSE))),"")</f>
        <v>1955.8563444324766</v>
      </c>
      <c r="H44" s="121">
        <f ca="1">IFERROR(IF((VLOOKUP($E44,'NEA Backsheet'!$D$5:$CB$183,H$9,FALSE))="","",(VLOOKUP($E44,'NEA Backsheet'!$D$5:$CB$183,H$9,FALSE))),"")</f>
        <v>1871.1014659704772</v>
      </c>
      <c r="I44" s="121">
        <f ca="1">IFERROR(IF((VLOOKUP($E44,'NEA Backsheet'!$D$5:$CB$183,I$9,FALSE))="","",(VLOOKUP($E44,'NEA Backsheet'!$D$5:$CB$183,I$9,FALSE))),"")</f>
        <v>2117.9796946331885</v>
      </c>
      <c r="J44" s="122">
        <f ca="1">IFERROR(IF((VLOOKUP($E44,'NEA Backsheet'!$D$5:$CB$183,J$9,FALSE))="","",(VLOOKUP($E44,'NEA Backsheet'!$D$5:$CB$183,J$9,FALSE))),"")</f>
        <v>1997.6830041168646</v>
      </c>
      <c r="K44" s="120">
        <f ca="1">IFERROR(IF((VLOOKUP($E44,'NEA Backsheet'!$D$5:$CB$183,K$9,FALSE))="","",(VLOOKUP($E44,'NEA Backsheet'!$D$5:$CB$183,K$9,FALSE))),"")</f>
        <v>2086.6711832048572</v>
      </c>
      <c r="L44" s="121">
        <f ca="1">IFERROR(IF((VLOOKUP($E44,'NEA Backsheet'!$D$5:$CB$183,L$9,FALSE))="","",(VLOOKUP($E44,'NEA Backsheet'!$D$5:$CB$183,L$9,FALSE))),"")</f>
        <v>1983.957576134849</v>
      </c>
      <c r="M44" s="121">
        <f ca="1">IFERROR(IF((VLOOKUP($E44,'NEA Backsheet'!$D$5:$CB$183,M$9,FALSE))="","",(VLOOKUP($E44,'NEA Backsheet'!$D$5:$CB$183,M$9,FALSE))),"")</f>
        <v>2057.340530130934</v>
      </c>
      <c r="N44" s="123">
        <f ca="1">IFERROR(IF((VLOOKUP($E44,'NEA Backsheet'!$D$5:$CB$183,N$9,FALSE))="","",(VLOOKUP($E44,'NEA Backsheet'!$D$5:$CB$183,N$9,FALSE))),"")</f>
        <v>1925.9382639458922</v>
      </c>
      <c r="O44" s="173">
        <f ca="1">IFERROR(IF((VLOOKUP($E44,'NEA Backsheet'!$D$5:$CB$183,O$9,FALSE))="","",(VLOOKUP($E44,'NEA Backsheet'!$D$5:$CB$183,O$9,FALSE))),"")</f>
        <v>2067.2291646249978</v>
      </c>
      <c r="P44" s="122">
        <f ca="1">IFERROR(IF((VLOOKUP($E44,'NEA Backsheet'!$D$5:$CB$183,P$9,FALSE))="","",(VLOOKUP($E44,'NEA Backsheet'!$D$5:$CB$183,P$9,FALSE))),"")</f>
        <v>2072.7513400438315</v>
      </c>
      <c r="Q44" s="123">
        <f ca="1">IFERROR(IF((VLOOKUP($E44,'NEA Backsheet'!$D$5:$CB$183,Q$9,FALSE))="","",(VLOOKUP($E44,'NEA Backsheet'!$D$5:$CB$183,Q$9,FALSE))),"")</f>
        <v>2125.0639550599149</v>
      </c>
      <c r="R44" s="234">
        <f ca="1">IFERROR(IF((VLOOKUP($E44,'NEA Backsheet'!$D$5:$CB$183,R$9,FALSE))="","",(VLOOKUP($E44,'NEA Backsheet'!$D$5:$CB$183,R$9,FALSE))),"")</f>
        <v>2084.8099188742572</v>
      </c>
    </row>
    <row r="45" spans="1:18"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IFERROR(IF((VLOOKUP($E45,'NEA Backsheet'!$D$5:$CB$183,G$9,FALSE))="","",(VLOOKUP($E45,'NEA Backsheet'!$D$5:$CB$183,G$9,FALSE))),"")</f>
        <v>3552.0161683884535</v>
      </c>
      <c r="H45" s="121">
        <f ca="1">IFERROR(IF((VLOOKUP($E45,'NEA Backsheet'!$D$5:$CB$183,H$9,FALSE))="","",(VLOOKUP($E45,'NEA Backsheet'!$D$5:$CB$183,H$9,FALSE))),"")</f>
        <v>3245.8193893872085</v>
      </c>
      <c r="I45" s="121">
        <f ca="1">IFERROR(IF((VLOOKUP($E45,'NEA Backsheet'!$D$5:$CB$183,I$9,FALSE))="","",(VLOOKUP($E45,'NEA Backsheet'!$D$5:$CB$183,I$9,FALSE))),"")</f>
        <v>3276.629071253094</v>
      </c>
      <c r="J45" s="122">
        <f ca="1">IFERROR(IF((VLOOKUP($E45,'NEA Backsheet'!$D$5:$CB$183,J$9,FALSE))="","",(VLOOKUP($E45,'NEA Backsheet'!$D$5:$CB$183,J$9,FALSE))),"")</f>
        <v>3501.0684560938021</v>
      </c>
      <c r="K45" s="120">
        <f ca="1">IFERROR(IF((VLOOKUP($E45,'NEA Backsheet'!$D$5:$CB$183,K$9,FALSE))="","",(VLOOKUP($E45,'NEA Backsheet'!$D$5:$CB$183,K$9,FALSE))),"")</f>
        <v>3617.0263238822308</v>
      </c>
      <c r="L45" s="121">
        <f ca="1">IFERROR(IF((VLOOKUP($E45,'NEA Backsheet'!$D$5:$CB$183,L$9,FALSE))="","",(VLOOKUP($E45,'NEA Backsheet'!$D$5:$CB$183,L$9,FALSE))),"")</f>
        <v>3313.9036342750596</v>
      </c>
      <c r="M45" s="121">
        <f ca="1">IFERROR(IF((VLOOKUP($E45,'NEA Backsheet'!$D$5:$CB$183,M$9,FALSE))="","",(VLOOKUP($E45,'NEA Backsheet'!$D$5:$CB$183,M$9,FALSE))),"")</f>
        <v>3332.9247028719547</v>
      </c>
      <c r="N45" s="123">
        <f ca="1">IFERROR(IF((VLOOKUP($E45,'NEA Backsheet'!$D$5:$CB$183,N$9,FALSE))="","",(VLOOKUP($E45,'NEA Backsheet'!$D$5:$CB$183,N$9,FALSE))),"")</f>
        <v>3499.3304766601332</v>
      </c>
      <c r="O45" s="173">
        <f ca="1">IFERROR(IF((VLOOKUP($E45,'NEA Backsheet'!$D$5:$CB$183,O$9,FALSE))="","",(VLOOKUP($E45,'NEA Backsheet'!$D$5:$CB$183,O$9,FALSE))),"")</f>
        <v>3443.1499237886569</v>
      </c>
      <c r="P45" s="122">
        <f ca="1">IFERROR(IF((VLOOKUP($E45,'NEA Backsheet'!$D$5:$CB$183,P$9,FALSE))="","",(VLOOKUP($E45,'NEA Backsheet'!$D$5:$CB$183,P$9,FALSE))),"")</f>
        <v>3452.0056327196262</v>
      </c>
      <c r="Q45" s="123">
        <f ca="1">IFERROR(IF((VLOOKUP($E45,'NEA Backsheet'!$D$5:$CB$183,Q$9,FALSE))="","",(VLOOKUP($E45,'NEA Backsheet'!$D$5:$CB$183,Q$9,FALSE))),"")</f>
        <v>3684.0211386559968</v>
      </c>
      <c r="R45" s="234">
        <f ca="1">IFERROR(IF((VLOOKUP($E45,'NEA Backsheet'!$D$5:$CB$183,R$9,FALSE))="","",(VLOOKUP($E45,'NEA Backsheet'!$D$5:$CB$183,R$9,FALSE))),"")</f>
        <v>3784.612471251226</v>
      </c>
    </row>
    <row r="46" spans="1:18"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IF($A46&gt;$U$5-1,"",INDIRECT("'Comms by AT'!D"&amp;$A46+$U$4))</f>
        <v>E06000022</v>
      </c>
      <c r="F46" s="99" t="str">
        <f ca="1">IF(E46="","",VLOOKUP(E46,'Org List'!$J$9:$K$488,2,0))</f>
        <v>Bath and North East Somerset</v>
      </c>
      <c r="G46" s="120">
        <f ca="1">IFERROR(IF((VLOOKUP($E46,'NEA Backsheet'!$D$5:$CB$183,G$9,FALSE))="","",(VLOOKUP($E46,'NEA Backsheet'!$D$5:$CB$183,G$9,FALSE))),"")</f>
        <v>2329.4001639414842</v>
      </c>
      <c r="H46" s="121">
        <f ca="1">IFERROR(IF((VLOOKUP($E46,'NEA Backsheet'!$D$5:$CB$183,H$9,FALSE))="","",(VLOOKUP($E46,'NEA Backsheet'!$D$5:$CB$183,H$9,FALSE))),"")</f>
        <v>2313.2403583863806</v>
      </c>
      <c r="I46" s="121">
        <f ca="1">IFERROR(IF((VLOOKUP($E46,'NEA Backsheet'!$D$5:$CB$183,I$9,FALSE))="","",(VLOOKUP($E46,'NEA Backsheet'!$D$5:$CB$183,I$9,FALSE))),"")</f>
        <v>2448.5320902938615</v>
      </c>
      <c r="J46" s="122">
        <f ca="1">IFERROR(IF((VLOOKUP($E46,'NEA Backsheet'!$D$5:$CB$183,J$9,FALSE))="","",(VLOOKUP($E46,'NEA Backsheet'!$D$5:$CB$183,J$9,FALSE))),"")</f>
        <v>2334.6705294198587</v>
      </c>
      <c r="K46" s="120">
        <f ca="1">IFERROR(IF((VLOOKUP($E46,'NEA Backsheet'!$D$5:$CB$183,K$9,FALSE))="","",(VLOOKUP($E46,'NEA Backsheet'!$D$5:$CB$183,K$9,FALSE))),"")</f>
        <v>2276.0162096181812</v>
      </c>
      <c r="L46" s="121">
        <f ca="1">IFERROR(IF((VLOOKUP($E46,'NEA Backsheet'!$D$5:$CB$183,L$9,FALSE))="","",(VLOOKUP($E46,'NEA Backsheet'!$D$5:$CB$183,L$9,FALSE))),"")</f>
        <v>2310.1769110683408</v>
      </c>
      <c r="M46" s="121">
        <f ca="1">IFERROR(IF((VLOOKUP($E46,'NEA Backsheet'!$D$5:$CB$183,M$9,FALSE))="","",(VLOOKUP($E46,'NEA Backsheet'!$D$5:$CB$183,M$9,FALSE))),"")</f>
        <v>2348.334902917145</v>
      </c>
      <c r="N46" s="123">
        <f ca="1">IFERROR(IF((VLOOKUP($E46,'NEA Backsheet'!$D$5:$CB$183,N$9,FALSE))="","",(VLOOKUP($E46,'NEA Backsheet'!$D$5:$CB$183,N$9,FALSE))),"")</f>
        <v>2261.6767347830273</v>
      </c>
      <c r="O46" s="173">
        <f ca="1">IFERROR(IF((VLOOKUP($E46,'NEA Backsheet'!$D$5:$CB$183,O$9,FALSE))="","",(VLOOKUP($E46,'NEA Backsheet'!$D$5:$CB$183,O$9,FALSE))),"")</f>
        <v>2407.3625511797782</v>
      </c>
      <c r="P46" s="122">
        <f ca="1">IFERROR(IF((VLOOKUP($E46,'NEA Backsheet'!$D$5:$CB$183,P$9,FALSE))="","",(VLOOKUP($E46,'NEA Backsheet'!$D$5:$CB$183,P$9,FALSE))),"")</f>
        <v>2349.0738054559247</v>
      </c>
      <c r="Q46" s="123">
        <f ca="1">IFERROR(IF((VLOOKUP($E46,'NEA Backsheet'!$D$5:$CB$183,Q$9,FALSE))="","",(VLOOKUP($E46,'NEA Backsheet'!$D$5:$CB$183,Q$9,FALSE))),"")</f>
        <v>2619.7231064671978</v>
      </c>
      <c r="R46" s="234">
        <f ca="1">IFERROR(IF((VLOOKUP($E46,'NEA Backsheet'!$D$5:$CB$183,R$9,FALSE))="","",(VLOOKUP($E46,'NEA Backsheet'!$D$5:$CB$183,R$9,FALSE))),"")</f>
        <v>2628.8653760553116</v>
      </c>
    </row>
    <row r="47" spans="1:18"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IFERROR(IF((VLOOKUP($E47,'NEA Backsheet'!$D$5:$CB$183,G$9,FALSE))="","",(VLOOKUP($E47,'NEA Backsheet'!$D$5:$CB$183,G$9,FALSE))),"")</f>
        <v>2839.4231835489377</v>
      </c>
      <c r="H47" s="121">
        <f ca="1">IFERROR(IF((VLOOKUP($E47,'NEA Backsheet'!$D$5:$CB$183,H$9,FALSE))="","",(VLOOKUP($E47,'NEA Backsheet'!$D$5:$CB$183,H$9,FALSE))),"")</f>
        <v>2742.2461388172542</v>
      </c>
      <c r="I47" s="121">
        <f ca="1">IFERROR(IF((VLOOKUP($E47,'NEA Backsheet'!$D$5:$CB$183,I$9,FALSE))="","",(VLOOKUP($E47,'NEA Backsheet'!$D$5:$CB$183,I$9,FALSE))),"")</f>
        <v>2845.1343457474272</v>
      </c>
      <c r="J47" s="122">
        <f ca="1">IFERROR(IF((VLOOKUP($E47,'NEA Backsheet'!$D$5:$CB$183,J$9,FALSE))="","",(VLOOKUP($E47,'NEA Backsheet'!$D$5:$CB$183,J$9,FALSE))),"")</f>
        <v>2794.1943062489627</v>
      </c>
      <c r="K47" s="120">
        <f ca="1">IFERROR(IF((VLOOKUP($E47,'NEA Backsheet'!$D$5:$CB$183,K$9,FALSE))="","",(VLOOKUP($E47,'NEA Backsheet'!$D$5:$CB$183,K$9,FALSE))),"")</f>
        <v>2885.9649946406362</v>
      </c>
      <c r="L47" s="121">
        <f ca="1">IFERROR(IF((VLOOKUP($E47,'NEA Backsheet'!$D$5:$CB$183,L$9,FALSE))="","",(VLOOKUP($E47,'NEA Backsheet'!$D$5:$CB$183,L$9,FALSE))),"")</f>
        <v>2775.0287264594963</v>
      </c>
      <c r="M47" s="121">
        <f ca="1">IFERROR(IF((VLOOKUP($E47,'NEA Backsheet'!$D$5:$CB$183,M$9,FALSE))="","",(VLOOKUP($E47,'NEA Backsheet'!$D$5:$CB$183,M$9,FALSE))),"")</f>
        <v>2933.5800261488607</v>
      </c>
      <c r="N47" s="123">
        <f ca="1">IFERROR(IF((VLOOKUP($E47,'NEA Backsheet'!$D$5:$CB$183,N$9,FALSE))="","",(VLOOKUP($E47,'NEA Backsheet'!$D$5:$CB$183,N$9,FALSE))),"")</f>
        <v>2898.5844782039171</v>
      </c>
      <c r="O47" s="173">
        <f ca="1">IFERROR(IF((VLOOKUP($E47,'NEA Backsheet'!$D$5:$CB$183,O$9,FALSE))="","",(VLOOKUP($E47,'NEA Backsheet'!$D$5:$CB$183,O$9,FALSE))),"")</f>
        <v>2776.7919897848938</v>
      </c>
      <c r="P47" s="122">
        <f ca="1">IFERROR(IF((VLOOKUP($E47,'NEA Backsheet'!$D$5:$CB$183,P$9,FALSE))="","",(VLOOKUP($E47,'NEA Backsheet'!$D$5:$CB$183,P$9,FALSE))),"")</f>
        <v>2777.4871632361874</v>
      </c>
      <c r="Q47" s="123">
        <f ca="1">IFERROR(IF((VLOOKUP($E47,'NEA Backsheet'!$D$5:$CB$183,Q$9,FALSE))="","",(VLOOKUP($E47,'NEA Backsheet'!$D$5:$CB$183,Q$9,FALSE))),"")</f>
        <v>3022.3530831034318</v>
      </c>
      <c r="R47" s="234">
        <f ca="1">IFERROR(IF((VLOOKUP($E47,'NEA Backsheet'!$D$5:$CB$183,R$9,FALSE))="","",(VLOOKUP($E47,'NEA Backsheet'!$D$5:$CB$183,R$9,FALSE))),"")</f>
        <v>2866.9685420143946</v>
      </c>
    </row>
    <row r="48" spans="1:18"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IFERROR(IF((VLOOKUP($E48,'NEA Backsheet'!$D$5:$CB$183,G$9,FALSE))="","",(VLOOKUP($E48,'NEA Backsheet'!$D$5:$CB$183,G$9,FALSE))),"")</f>
        <v>2624.8257392111027</v>
      </c>
      <c r="H48" s="121">
        <f ca="1">IFERROR(IF((VLOOKUP($E48,'NEA Backsheet'!$D$5:$CB$183,H$9,FALSE))="","",(VLOOKUP($E48,'NEA Backsheet'!$D$5:$CB$183,H$9,FALSE))),"")</f>
        <v>2684.7785301946997</v>
      </c>
      <c r="I48" s="121">
        <f ca="1">IFERROR(IF((VLOOKUP($E48,'NEA Backsheet'!$D$5:$CB$183,I$9,FALSE))="","",(VLOOKUP($E48,'NEA Backsheet'!$D$5:$CB$183,I$9,FALSE))),"")</f>
        <v>2764.943292800443</v>
      </c>
      <c r="J48" s="122">
        <f ca="1">IFERROR(IF((VLOOKUP($E48,'NEA Backsheet'!$D$5:$CB$183,J$9,FALSE))="","",(VLOOKUP($E48,'NEA Backsheet'!$D$5:$CB$183,J$9,FALSE))),"")</f>
        <v>2629.0615112189348</v>
      </c>
      <c r="K48" s="120">
        <f ca="1">IFERROR(IF((VLOOKUP($E48,'NEA Backsheet'!$D$5:$CB$183,K$9,FALSE))="","",(VLOOKUP($E48,'NEA Backsheet'!$D$5:$CB$183,K$9,FALSE))),"")</f>
        <v>2708.3848947378469</v>
      </c>
      <c r="L48" s="121">
        <f ca="1">IFERROR(IF((VLOOKUP($E48,'NEA Backsheet'!$D$5:$CB$183,L$9,FALSE))="","",(VLOOKUP($E48,'NEA Backsheet'!$D$5:$CB$183,L$9,FALSE))),"")</f>
        <v>2737.9326106925437</v>
      </c>
      <c r="M48" s="121">
        <f ca="1">IFERROR(IF((VLOOKUP($E48,'NEA Backsheet'!$D$5:$CB$183,M$9,FALSE))="","",(VLOOKUP($E48,'NEA Backsheet'!$D$5:$CB$183,M$9,FALSE))),"")</f>
        <v>2739.2028972551821</v>
      </c>
      <c r="N48" s="123">
        <f ca="1">IFERROR(IF((VLOOKUP($E48,'NEA Backsheet'!$D$5:$CB$183,N$9,FALSE))="","",(VLOOKUP($E48,'NEA Backsheet'!$D$5:$CB$183,N$9,FALSE))),"")</f>
        <v>2652.8758877612499</v>
      </c>
      <c r="O48" s="173">
        <f ca="1">IFERROR(IF((VLOOKUP($E48,'NEA Backsheet'!$D$5:$CB$183,O$9,FALSE))="","",(VLOOKUP($E48,'NEA Backsheet'!$D$5:$CB$183,O$9,FALSE))),"")</f>
        <v>2705.0146884483852</v>
      </c>
      <c r="P48" s="122">
        <f ca="1">IFERROR(IF((VLOOKUP($E48,'NEA Backsheet'!$D$5:$CB$183,P$9,FALSE))="","",(VLOOKUP($E48,'NEA Backsheet'!$D$5:$CB$183,P$9,FALSE))),"")</f>
        <v>2561.9060037996728</v>
      </c>
      <c r="Q48" s="123">
        <f ca="1">IFERROR(IF((VLOOKUP($E48,'NEA Backsheet'!$D$5:$CB$183,Q$9,FALSE))="","",(VLOOKUP($E48,'NEA Backsheet'!$D$5:$CB$183,Q$9,FALSE))),"")</f>
        <v>2780.5974591717377</v>
      </c>
      <c r="R48" s="234">
        <f ca="1">IFERROR(IF((VLOOKUP($E48,'NEA Backsheet'!$D$5:$CB$183,R$9,FALSE))="","",(VLOOKUP($E48,'NEA Backsheet'!$D$5:$CB$183,R$9,FALSE))),"")</f>
        <v>2702.3615584781382</v>
      </c>
    </row>
    <row r="49" spans="1:18"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IFERROR(IF((VLOOKUP($E49,'NEA Backsheet'!$D$5:$CB$183,G$9,FALSE))="","",(VLOOKUP($E49,'NEA Backsheet'!$D$5:$CB$183,G$9,FALSE))),"")</f>
        <v>3044.6888015174445</v>
      </c>
      <c r="H49" s="121">
        <f ca="1">IFERROR(IF((VLOOKUP($E49,'NEA Backsheet'!$D$5:$CB$183,H$9,FALSE))="","",(VLOOKUP($E49,'NEA Backsheet'!$D$5:$CB$183,H$9,FALSE))),"")</f>
        <v>3010.3916120395697</v>
      </c>
      <c r="I49" s="121">
        <f ca="1">IFERROR(IF((VLOOKUP($E49,'NEA Backsheet'!$D$5:$CB$183,I$9,FALSE))="","",(VLOOKUP($E49,'NEA Backsheet'!$D$5:$CB$183,I$9,FALSE))),"")</f>
        <v>3243.714632308921</v>
      </c>
      <c r="J49" s="122">
        <f ca="1">IFERROR(IF((VLOOKUP($E49,'NEA Backsheet'!$D$5:$CB$183,J$9,FALSE))="","",(VLOOKUP($E49,'NEA Backsheet'!$D$5:$CB$183,J$9,FALSE))),"")</f>
        <v>3346.1529321686266</v>
      </c>
      <c r="K49" s="120">
        <f ca="1">IFERROR(IF((VLOOKUP($E49,'NEA Backsheet'!$D$5:$CB$183,K$9,FALSE))="","",(VLOOKUP($E49,'NEA Backsheet'!$D$5:$CB$183,K$9,FALSE))),"")</f>
        <v>3275.9750450497422</v>
      </c>
      <c r="L49" s="121">
        <f ca="1">IFERROR(IF((VLOOKUP($E49,'NEA Backsheet'!$D$5:$CB$183,L$9,FALSE))="","",(VLOOKUP($E49,'NEA Backsheet'!$D$5:$CB$183,L$9,FALSE))),"")</f>
        <v>3238.1587473640084</v>
      </c>
      <c r="M49" s="121">
        <f ca="1">IFERROR(IF((VLOOKUP($E49,'NEA Backsheet'!$D$5:$CB$183,M$9,FALSE))="","",(VLOOKUP($E49,'NEA Backsheet'!$D$5:$CB$183,M$9,FALSE))),"")</f>
        <v>3359.65620387323</v>
      </c>
      <c r="N49" s="123">
        <f ca="1">IFERROR(IF((VLOOKUP($E49,'NEA Backsheet'!$D$5:$CB$183,N$9,FALSE))="","",(VLOOKUP($E49,'NEA Backsheet'!$D$5:$CB$183,N$9,FALSE))),"")</f>
        <v>3303.3020921007619</v>
      </c>
      <c r="O49" s="173">
        <f ca="1">IFERROR(IF((VLOOKUP($E49,'NEA Backsheet'!$D$5:$CB$183,O$9,FALSE))="","",(VLOOKUP($E49,'NEA Backsheet'!$D$5:$CB$183,O$9,FALSE))),"")</f>
        <v>3437.4280018399527</v>
      </c>
      <c r="P49" s="122">
        <f ca="1">IFERROR(IF((VLOOKUP($E49,'NEA Backsheet'!$D$5:$CB$183,P$9,FALSE))="","",(VLOOKUP($E49,'NEA Backsheet'!$D$5:$CB$183,P$9,FALSE))),"")</f>
        <v>3568.3991041753543</v>
      </c>
      <c r="Q49" s="123">
        <f ca="1">IFERROR(IF((VLOOKUP($E49,'NEA Backsheet'!$D$5:$CB$183,Q$9,FALSE))="","",(VLOOKUP($E49,'NEA Backsheet'!$D$5:$CB$183,Q$9,FALSE))),"")</f>
        <v>3608.7789839077786</v>
      </c>
      <c r="R49" s="234">
        <f ca="1">IFERROR(IF((VLOOKUP($E49,'NEA Backsheet'!$D$5:$CB$183,R$9,FALSE))="","",(VLOOKUP($E49,'NEA Backsheet'!$D$5:$CB$183,R$9,FALSE))),"")</f>
        <v>3409.8130110751226</v>
      </c>
    </row>
    <row r="50" spans="1:18"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IFERROR(IF((VLOOKUP($E50,'NEA Backsheet'!$D$5:$CB$183,G$9,FALSE))="","",(VLOOKUP($E50,'NEA Backsheet'!$D$5:$CB$183,G$9,FALSE))),"")</f>
        <v>2920.8931136091378</v>
      </c>
      <c r="H50" s="121">
        <f ca="1">IFERROR(IF((VLOOKUP($E50,'NEA Backsheet'!$D$5:$CB$183,H$9,FALSE))="","",(VLOOKUP($E50,'NEA Backsheet'!$D$5:$CB$183,H$9,FALSE))),"")</f>
        <v>2894.9158619454688</v>
      </c>
      <c r="I50" s="121">
        <f ca="1">IFERROR(IF((VLOOKUP($E50,'NEA Backsheet'!$D$5:$CB$183,I$9,FALSE))="","",(VLOOKUP($E50,'NEA Backsheet'!$D$5:$CB$183,I$9,FALSE))),"")</f>
        <v>3142.2796780752806</v>
      </c>
      <c r="J50" s="122">
        <f ca="1">IFERROR(IF((VLOOKUP($E50,'NEA Backsheet'!$D$5:$CB$183,J$9,FALSE))="","",(VLOOKUP($E50,'NEA Backsheet'!$D$5:$CB$183,J$9,FALSE))),"")</f>
        <v>3025.0933821168442</v>
      </c>
      <c r="K50" s="120">
        <f ca="1">IFERROR(IF((VLOOKUP($E50,'NEA Backsheet'!$D$5:$CB$183,K$9,FALSE))="","",(VLOOKUP($E50,'NEA Backsheet'!$D$5:$CB$183,K$9,FALSE))),"")</f>
        <v>3055.4952479049916</v>
      </c>
      <c r="L50" s="121">
        <f ca="1">IFERROR(IF((VLOOKUP($E50,'NEA Backsheet'!$D$5:$CB$183,L$9,FALSE))="","",(VLOOKUP($E50,'NEA Backsheet'!$D$5:$CB$183,L$9,FALSE))),"")</f>
        <v>2982.9217608311483</v>
      </c>
      <c r="M50" s="121">
        <f ca="1">IFERROR(IF((VLOOKUP($E50,'NEA Backsheet'!$D$5:$CB$183,M$9,FALSE))="","",(VLOOKUP($E50,'NEA Backsheet'!$D$5:$CB$183,M$9,FALSE))),"")</f>
        <v>3086.1568342475725</v>
      </c>
      <c r="N50" s="123">
        <f ca="1">IFERROR(IF((VLOOKUP($E50,'NEA Backsheet'!$D$5:$CB$183,N$9,FALSE))="","",(VLOOKUP($E50,'NEA Backsheet'!$D$5:$CB$183,N$9,FALSE))),"")</f>
        <v>3048.3749966553783</v>
      </c>
      <c r="O50" s="173">
        <f ca="1">IFERROR(IF((VLOOKUP($E50,'NEA Backsheet'!$D$5:$CB$183,O$9,FALSE))="","",(VLOOKUP($E50,'NEA Backsheet'!$D$5:$CB$183,O$9,FALSE))),"")</f>
        <v>3037.4008294737087</v>
      </c>
      <c r="P50" s="122">
        <f ca="1">IFERROR(IF((VLOOKUP($E50,'NEA Backsheet'!$D$5:$CB$183,P$9,FALSE))="","",(VLOOKUP($E50,'NEA Backsheet'!$D$5:$CB$183,P$9,FALSE))),"")</f>
        <v>3053.0675477287</v>
      </c>
      <c r="Q50" s="123">
        <f ca="1">IFERROR(IF((VLOOKUP($E50,'NEA Backsheet'!$D$5:$CB$183,Q$9,FALSE))="","",(VLOOKUP($E50,'NEA Backsheet'!$D$5:$CB$183,Q$9,FALSE))),"")</f>
        <v>3442.7353337075488</v>
      </c>
      <c r="R50" s="234">
        <f ca="1">IFERROR(IF((VLOOKUP($E50,'NEA Backsheet'!$D$5:$CB$183,R$9,FALSE))="","",(VLOOKUP($E50,'NEA Backsheet'!$D$5:$CB$183,R$9,FALSE))),"")</f>
        <v>3533.1753846929823</v>
      </c>
    </row>
    <row r="51" spans="1:18"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IFERROR(IF((VLOOKUP($E51,'NEA Backsheet'!$D$5:$CB$183,G$9,FALSE))="","",(VLOOKUP($E51,'NEA Backsheet'!$D$5:$CB$183,G$9,FALSE))),"")</f>
        <v>3608.9113858689848</v>
      </c>
      <c r="H51" s="121">
        <f ca="1">IFERROR(IF((VLOOKUP($E51,'NEA Backsheet'!$D$5:$CB$183,H$9,FALSE))="","",(VLOOKUP($E51,'NEA Backsheet'!$D$5:$CB$183,H$9,FALSE))),"")</f>
        <v>3562.2635482391479</v>
      </c>
      <c r="I51" s="121">
        <f ca="1">IFERROR(IF((VLOOKUP($E51,'NEA Backsheet'!$D$5:$CB$183,I$9,FALSE))="","",(VLOOKUP($E51,'NEA Backsheet'!$D$5:$CB$183,I$9,FALSE))),"")</f>
        <v>3655.9602696123484</v>
      </c>
      <c r="J51" s="122">
        <f ca="1">IFERROR(IF((VLOOKUP($E51,'NEA Backsheet'!$D$5:$CB$183,J$9,FALSE))="","",(VLOOKUP($E51,'NEA Backsheet'!$D$5:$CB$183,J$9,FALSE))),"")</f>
        <v>3389.8221532414327</v>
      </c>
      <c r="K51" s="120">
        <f ca="1">IFERROR(IF((VLOOKUP($E51,'NEA Backsheet'!$D$5:$CB$183,K$9,FALSE))="","",(VLOOKUP($E51,'NEA Backsheet'!$D$5:$CB$183,K$9,FALSE))),"")</f>
        <v>3722.773109062563</v>
      </c>
      <c r="L51" s="121">
        <f ca="1">IFERROR(IF((VLOOKUP($E51,'NEA Backsheet'!$D$5:$CB$183,L$9,FALSE))="","",(VLOOKUP($E51,'NEA Backsheet'!$D$5:$CB$183,L$9,FALSE))),"")</f>
        <v>3647.7094120254551</v>
      </c>
      <c r="M51" s="121">
        <f ca="1">IFERROR(IF((VLOOKUP($E51,'NEA Backsheet'!$D$5:$CB$183,M$9,FALSE))="","",(VLOOKUP($E51,'NEA Backsheet'!$D$5:$CB$183,M$9,FALSE))),"")</f>
        <v>3741.3526551871705</v>
      </c>
      <c r="N51" s="123">
        <f ca="1">IFERROR(IF((VLOOKUP($E51,'NEA Backsheet'!$D$5:$CB$183,N$9,FALSE))="","",(VLOOKUP($E51,'NEA Backsheet'!$D$5:$CB$183,N$9,FALSE))),"")</f>
        <v>3771.6014931669097</v>
      </c>
      <c r="O51" s="173">
        <f ca="1">IFERROR(IF((VLOOKUP($E51,'NEA Backsheet'!$D$5:$CB$183,O$9,FALSE))="","",(VLOOKUP($E51,'NEA Backsheet'!$D$5:$CB$183,O$9,FALSE))),"")</f>
        <v>3485.5217009662369</v>
      </c>
      <c r="P51" s="122">
        <f ca="1">IFERROR(IF((VLOOKUP($E51,'NEA Backsheet'!$D$5:$CB$183,P$9,FALSE))="","",(VLOOKUP($E51,'NEA Backsheet'!$D$5:$CB$183,P$9,FALSE))),"")</f>
        <v>3363.9747833383899</v>
      </c>
      <c r="Q51" s="123">
        <f ca="1">IFERROR(IF((VLOOKUP($E51,'NEA Backsheet'!$D$5:$CB$183,Q$9,FALSE))="","",(VLOOKUP($E51,'NEA Backsheet'!$D$5:$CB$183,Q$9,FALSE))),"")</f>
        <v>3702.7322699895926</v>
      </c>
      <c r="R51" s="234">
        <f ca="1">IFERROR(IF((VLOOKUP($E51,'NEA Backsheet'!$D$5:$CB$183,R$9,FALSE))="","",(VLOOKUP($E51,'NEA Backsheet'!$D$5:$CB$183,R$9,FALSE))),"")</f>
        <v>3696.0227575677704</v>
      </c>
    </row>
    <row r="52" spans="1:18"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IFERROR(IF((VLOOKUP($E52,'NEA Backsheet'!$D$5:$CB$183,G$9,FALSE))="","",(VLOOKUP($E52,'NEA Backsheet'!$D$5:$CB$183,G$9,FALSE))),"")</f>
        <v>2662.4160410133495</v>
      </c>
      <c r="H52" s="121">
        <f ca="1">IFERROR(IF((VLOOKUP($E52,'NEA Backsheet'!$D$5:$CB$183,H$9,FALSE))="","",(VLOOKUP($E52,'NEA Backsheet'!$D$5:$CB$183,H$9,FALSE))),"")</f>
        <v>2724.0102394718288</v>
      </c>
      <c r="I52" s="121">
        <f ca="1">IFERROR(IF((VLOOKUP($E52,'NEA Backsheet'!$D$5:$CB$183,I$9,FALSE))="","",(VLOOKUP($E52,'NEA Backsheet'!$D$5:$CB$183,I$9,FALSE))),"")</f>
        <v>3011.1612580868427</v>
      </c>
      <c r="J52" s="122">
        <f ca="1">IFERROR(IF((VLOOKUP($E52,'NEA Backsheet'!$D$5:$CB$183,J$9,FALSE))="","",(VLOOKUP($E52,'NEA Backsheet'!$D$5:$CB$183,J$9,FALSE))),"")</f>
        <v>2738.7371258620919</v>
      </c>
      <c r="K52" s="120">
        <f ca="1">IFERROR(IF((VLOOKUP($E52,'NEA Backsheet'!$D$5:$CB$183,K$9,FALSE))="","",(VLOOKUP($E52,'NEA Backsheet'!$D$5:$CB$183,K$9,FALSE))),"")</f>
        <v>2680.0377937536523</v>
      </c>
      <c r="L52" s="121">
        <f ca="1">IFERROR(IF((VLOOKUP($E52,'NEA Backsheet'!$D$5:$CB$183,L$9,FALSE))="","",(VLOOKUP($E52,'NEA Backsheet'!$D$5:$CB$183,L$9,FALSE))),"")</f>
        <v>2738.9858635193814</v>
      </c>
      <c r="M52" s="121">
        <f ca="1">IFERROR(IF((VLOOKUP($E52,'NEA Backsheet'!$D$5:$CB$183,M$9,FALSE))="","",(VLOOKUP($E52,'NEA Backsheet'!$D$5:$CB$183,M$9,FALSE))),"")</f>
        <v>3024.9525727250934</v>
      </c>
      <c r="N52" s="123">
        <f ca="1">IFERROR(IF((VLOOKUP($E52,'NEA Backsheet'!$D$5:$CB$183,N$9,FALSE))="","",(VLOOKUP($E52,'NEA Backsheet'!$D$5:$CB$183,N$9,FALSE))),"")</f>
        <v>2738.1759550742627</v>
      </c>
      <c r="O52" s="173">
        <f ca="1">IFERROR(IF((VLOOKUP($E52,'NEA Backsheet'!$D$5:$CB$183,O$9,FALSE))="","",(VLOOKUP($E52,'NEA Backsheet'!$D$5:$CB$183,O$9,FALSE))),"")</f>
        <v>2829.910987195894</v>
      </c>
      <c r="P52" s="122">
        <f ca="1">IFERROR(IF((VLOOKUP($E52,'NEA Backsheet'!$D$5:$CB$183,P$9,FALSE))="","",(VLOOKUP($E52,'NEA Backsheet'!$D$5:$CB$183,P$9,FALSE))),"")</f>
        <v>2660.1182721829227</v>
      </c>
      <c r="Q52" s="123">
        <f ca="1">IFERROR(IF((VLOOKUP($E52,'NEA Backsheet'!$D$5:$CB$183,Q$9,FALSE))="","",(VLOOKUP($E52,'NEA Backsheet'!$D$5:$CB$183,Q$9,FALSE))),"")</f>
        <v>2908.6018651207073</v>
      </c>
      <c r="R52" s="234">
        <f ca="1">IFERROR(IF((VLOOKUP($E52,'NEA Backsheet'!$D$5:$CB$183,R$9,FALSE))="","",(VLOOKUP($E52,'NEA Backsheet'!$D$5:$CB$183,R$9,FALSE))),"")</f>
        <v>2871.9850983751271</v>
      </c>
    </row>
    <row r="53" spans="1:18"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IFERROR(IF((VLOOKUP($E53,'NEA Backsheet'!$D$5:$CB$183,G$9,FALSE))="","",(VLOOKUP($E53,'NEA Backsheet'!$D$5:$CB$183,G$9,FALSE))),"")</f>
        <v>3144.3105435448697</v>
      </c>
      <c r="H53" s="121">
        <f ca="1">IFERROR(IF((VLOOKUP($E53,'NEA Backsheet'!$D$5:$CB$183,H$9,FALSE))="","",(VLOOKUP($E53,'NEA Backsheet'!$D$5:$CB$183,H$9,FALSE))),"")</f>
        <v>3128.5909890755947</v>
      </c>
      <c r="I53" s="121">
        <f ca="1">IFERROR(IF((VLOOKUP($E53,'NEA Backsheet'!$D$5:$CB$183,I$9,FALSE))="","",(VLOOKUP($E53,'NEA Backsheet'!$D$5:$CB$183,I$9,FALSE))),"")</f>
        <v>3228.3701949865003</v>
      </c>
      <c r="J53" s="122">
        <f ca="1">IFERROR(IF((VLOOKUP($E53,'NEA Backsheet'!$D$5:$CB$183,J$9,FALSE))="","",(VLOOKUP($E53,'NEA Backsheet'!$D$5:$CB$183,J$9,FALSE))),"")</f>
        <v>3228.9940367840136</v>
      </c>
      <c r="K53" s="120">
        <f ca="1">IFERROR(IF((VLOOKUP($E53,'NEA Backsheet'!$D$5:$CB$183,K$9,FALSE))="","",(VLOOKUP($E53,'NEA Backsheet'!$D$5:$CB$183,K$9,FALSE))),"")</f>
        <v>3138.9766412113136</v>
      </c>
      <c r="L53" s="121">
        <f ca="1">IFERROR(IF((VLOOKUP($E53,'NEA Backsheet'!$D$5:$CB$183,L$9,FALSE))="","",(VLOOKUP($E53,'NEA Backsheet'!$D$5:$CB$183,L$9,FALSE))),"")</f>
        <v>3162.24104887768</v>
      </c>
      <c r="M53" s="121">
        <f ca="1">IFERROR(IF((VLOOKUP($E53,'NEA Backsheet'!$D$5:$CB$183,M$9,FALSE))="","",(VLOOKUP($E53,'NEA Backsheet'!$D$5:$CB$183,M$9,FALSE))),"")</f>
        <v>3266.0055944350502</v>
      </c>
      <c r="N53" s="123">
        <f ca="1">IFERROR(IF((VLOOKUP($E53,'NEA Backsheet'!$D$5:$CB$183,N$9,FALSE))="","",(VLOOKUP($E53,'NEA Backsheet'!$D$5:$CB$183,N$9,FALSE))),"")</f>
        <v>3172.0489329869679</v>
      </c>
      <c r="O53" s="173">
        <f ca="1">IFERROR(IF((VLOOKUP($E53,'NEA Backsheet'!$D$5:$CB$183,O$9,FALSE))="","",(VLOOKUP($E53,'NEA Backsheet'!$D$5:$CB$183,O$9,FALSE))),"")</f>
        <v>3171.7583065593744</v>
      </c>
      <c r="P53" s="122">
        <f ca="1">IFERROR(IF((VLOOKUP($E53,'NEA Backsheet'!$D$5:$CB$183,P$9,FALSE))="","",(VLOOKUP($E53,'NEA Backsheet'!$D$5:$CB$183,P$9,FALSE))),"")</f>
        <v>3142.1490604385453</v>
      </c>
      <c r="Q53" s="123">
        <f ca="1">IFERROR(IF((VLOOKUP($E53,'NEA Backsheet'!$D$5:$CB$183,Q$9,FALSE))="","",(VLOOKUP($E53,'NEA Backsheet'!$D$5:$CB$183,Q$9,FALSE))),"")</f>
        <v>3419.6035586868525</v>
      </c>
      <c r="R53" s="234">
        <f ca="1">IFERROR(IF((VLOOKUP($E53,'NEA Backsheet'!$D$5:$CB$183,R$9,FALSE))="","",(VLOOKUP($E53,'NEA Backsheet'!$D$5:$CB$183,R$9,FALSE))),"")</f>
        <v>3327.0106339893559</v>
      </c>
    </row>
    <row r="54" spans="1:18"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IFERROR(IF((VLOOKUP($E54,'NEA Backsheet'!$D$5:$CB$183,G$9,FALSE))="","",(VLOOKUP($E54,'NEA Backsheet'!$D$5:$CB$183,G$9,FALSE))),"")</f>
        <v>2648.5782107414457</v>
      </c>
      <c r="H54" s="121">
        <f ca="1">IFERROR(IF((VLOOKUP($E54,'NEA Backsheet'!$D$5:$CB$183,H$9,FALSE))="","",(VLOOKUP($E54,'NEA Backsheet'!$D$5:$CB$183,H$9,FALSE))),"")</f>
        <v>2556.6499636116473</v>
      </c>
      <c r="I54" s="121">
        <f ca="1">IFERROR(IF((VLOOKUP($E54,'NEA Backsheet'!$D$5:$CB$183,I$9,FALSE))="","",(VLOOKUP($E54,'NEA Backsheet'!$D$5:$CB$183,I$9,FALSE))),"")</f>
        <v>2698.3584040388287</v>
      </c>
      <c r="J54" s="122">
        <f ca="1">IFERROR(IF((VLOOKUP($E54,'NEA Backsheet'!$D$5:$CB$183,J$9,FALSE))="","",(VLOOKUP($E54,'NEA Backsheet'!$D$5:$CB$183,J$9,FALSE))),"")</f>
        <v>2648.9392367277896</v>
      </c>
      <c r="K54" s="120">
        <f ca="1">IFERROR(IF((VLOOKUP($E54,'NEA Backsheet'!$D$5:$CB$183,K$9,FALSE))="","",(VLOOKUP($E54,'NEA Backsheet'!$D$5:$CB$183,K$9,FALSE))),"")</f>
        <v>2534.9665810597517</v>
      </c>
      <c r="L54" s="121">
        <f ca="1">IFERROR(IF((VLOOKUP($E54,'NEA Backsheet'!$D$5:$CB$183,L$9,FALSE))="","",(VLOOKUP($E54,'NEA Backsheet'!$D$5:$CB$183,L$9,FALSE))),"")</f>
        <v>2557.3305018469414</v>
      </c>
      <c r="M54" s="121">
        <f ca="1">IFERROR(IF((VLOOKUP($E54,'NEA Backsheet'!$D$5:$CB$183,M$9,FALSE))="","",(VLOOKUP($E54,'NEA Backsheet'!$D$5:$CB$183,M$9,FALSE))),"")</f>
        <v>2710.7884821978405</v>
      </c>
      <c r="N54" s="123">
        <f ca="1">IFERROR(IF((VLOOKUP($E54,'NEA Backsheet'!$D$5:$CB$183,N$9,FALSE))="","",(VLOOKUP($E54,'NEA Backsheet'!$D$5:$CB$183,N$9,FALSE))),"")</f>
        <v>2503.9995184254421</v>
      </c>
      <c r="O54" s="173">
        <f ca="1">IFERROR(IF((VLOOKUP($E54,'NEA Backsheet'!$D$5:$CB$183,O$9,FALSE))="","",(VLOOKUP($E54,'NEA Backsheet'!$D$5:$CB$183,O$9,FALSE))),"")</f>
        <v>2744.9299860133392</v>
      </c>
      <c r="P54" s="122">
        <f ca="1">IFERROR(IF((VLOOKUP($E54,'NEA Backsheet'!$D$5:$CB$183,P$9,FALSE))="","",(VLOOKUP($E54,'NEA Backsheet'!$D$5:$CB$183,P$9,FALSE))),"")</f>
        <v>2705.9109506960217</v>
      </c>
      <c r="Q54" s="123">
        <f ca="1">IFERROR(IF((VLOOKUP($E54,'NEA Backsheet'!$D$5:$CB$183,Q$9,FALSE))="","",(VLOOKUP($E54,'NEA Backsheet'!$D$5:$CB$183,Q$9,FALSE))),"")</f>
        <v>2716.857185987918</v>
      </c>
      <c r="R54" s="234">
        <f ca="1">IFERROR(IF((VLOOKUP($E54,'NEA Backsheet'!$D$5:$CB$183,R$9,FALSE))="","",(VLOOKUP($E54,'NEA Backsheet'!$D$5:$CB$183,R$9,FALSE))),"")</f>
        <v>2691.2530818433597</v>
      </c>
    </row>
    <row r="55" spans="1:18"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IFERROR(IF((VLOOKUP($E55,'NEA Backsheet'!$D$5:$CB$183,G$9,FALSE))="","",(VLOOKUP($E55,'NEA Backsheet'!$D$5:$CB$183,G$9,FALSE))),"")</f>
        <v>3214.0748219387888</v>
      </c>
      <c r="H55" s="121">
        <f ca="1">IFERROR(IF((VLOOKUP($E55,'NEA Backsheet'!$D$5:$CB$183,H$9,FALSE))="","",(VLOOKUP($E55,'NEA Backsheet'!$D$5:$CB$183,H$9,FALSE))),"")</f>
        <v>3248.7533007406905</v>
      </c>
      <c r="I55" s="121">
        <f ca="1">IFERROR(IF((VLOOKUP($E55,'NEA Backsheet'!$D$5:$CB$183,I$9,FALSE))="","",(VLOOKUP($E55,'NEA Backsheet'!$D$5:$CB$183,I$9,FALSE))),"")</f>
        <v>3899.0615045836348</v>
      </c>
      <c r="J55" s="122">
        <f ca="1">IFERROR(IF((VLOOKUP($E55,'NEA Backsheet'!$D$5:$CB$183,J$9,FALSE))="","",(VLOOKUP($E55,'NEA Backsheet'!$D$5:$CB$183,J$9,FALSE))),"")</f>
        <v>3913.3488661944834</v>
      </c>
      <c r="K55" s="120">
        <f ca="1">IFERROR(IF((VLOOKUP($E55,'NEA Backsheet'!$D$5:$CB$183,K$9,FALSE))="","",(VLOOKUP($E55,'NEA Backsheet'!$D$5:$CB$183,K$9,FALSE))),"")</f>
        <v>3131.7211742075106</v>
      </c>
      <c r="L55" s="121">
        <f ca="1">IFERROR(IF((VLOOKUP($E55,'NEA Backsheet'!$D$5:$CB$183,L$9,FALSE))="","",(VLOOKUP($E55,'NEA Backsheet'!$D$5:$CB$183,L$9,FALSE))),"")</f>
        <v>3134.7623253060287</v>
      </c>
      <c r="M55" s="121">
        <f ca="1">IFERROR(IF((VLOOKUP($E55,'NEA Backsheet'!$D$5:$CB$183,M$9,FALSE))="","",(VLOOKUP($E55,'NEA Backsheet'!$D$5:$CB$183,M$9,FALSE))),"")</f>
        <v>3300.2396258726626</v>
      </c>
      <c r="N55" s="123">
        <f ca="1">IFERROR(IF((VLOOKUP($E55,'NEA Backsheet'!$D$5:$CB$183,N$9,FALSE))="","",(VLOOKUP($E55,'NEA Backsheet'!$D$5:$CB$183,N$9,FALSE))),"")</f>
        <v>3199.4367236655598</v>
      </c>
      <c r="O55" s="173">
        <f ca="1">IFERROR(IF((VLOOKUP($E55,'NEA Backsheet'!$D$5:$CB$183,O$9,FALSE))="","",(VLOOKUP($E55,'NEA Backsheet'!$D$5:$CB$183,O$9,FALSE))),"")</f>
        <v>3848.2141227126835</v>
      </c>
      <c r="P55" s="122">
        <f ca="1">IFERROR(IF((VLOOKUP($E55,'NEA Backsheet'!$D$5:$CB$183,P$9,FALSE))="","",(VLOOKUP($E55,'NEA Backsheet'!$D$5:$CB$183,P$9,FALSE))),"")</f>
        <v>3733.8474578699465</v>
      </c>
      <c r="Q55" s="123">
        <f ca="1">IFERROR(IF((VLOOKUP($E55,'NEA Backsheet'!$D$5:$CB$183,Q$9,FALSE))="","",(VLOOKUP($E55,'NEA Backsheet'!$D$5:$CB$183,Q$9,FALSE))),"")</f>
        <v>3949.3416054207773</v>
      </c>
      <c r="R55" s="234">
        <f ca="1">IFERROR(IF((VLOOKUP($E55,'NEA Backsheet'!$D$5:$CB$183,R$9,FALSE))="","",(VLOOKUP($E55,'NEA Backsheet'!$D$5:$CB$183,R$9,FALSE))),"")</f>
        <v>3873.0147350266921</v>
      </c>
    </row>
    <row r="56" spans="1:18"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IFERROR(IF((VLOOKUP($E56,'NEA Backsheet'!$D$5:$CB$183,G$9,FALSE))="","",(VLOOKUP($E56,'NEA Backsheet'!$D$5:$CB$183,G$9,FALSE))),"")</f>
        <v>2109.5840488059243</v>
      </c>
      <c r="H56" s="121">
        <f ca="1">IFERROR(IF((VLOOKUP($E56,'NEA Backsheet'!$D$5:$CB$183,H$9,FALSE))="","",(VLOOKUP($E56,'NEA Backsheet'!$D$5:$CB$183,H$9,FALSE))),"")</f>
        <v>2157.8830763278265</v>
      </c>
      <c r="I56" s="121">
        <f ca="1">IFERROR(IF((VLOOKUP($E56,'NEA Backsheet'!$D$5:$CB$183,I$9,FALSE))="","",(VLOOKUP($E56,'NEA Backsheet'!$D$5:$CB$183,I$9,FALSE))),"")</f>
        <v>2376.7670747616703</v>
      </c>
      <c r="J56" s="122">
        <f ca="1">IFERROR(IF((VLOOKUP($E56,'NEA Backsheet'!$D$5:$CB$183,J$9,FALSE))="","",(VLOOKUP($E56,'NEA Backsheet'!$D$5:$CB$183,J$9,FALSE))),"")</f>
        <v>2454.4536785179021</v>
      </c>
      <c r="K56" s="120">
        <f ca="1">IFERROR(IF((VLOOKUP($E56,'NEA Backsheet'!$D$5:$CB$183,K$9,FALSE))="","",(VLOOKUP($E56,'NEA Backsheet'!$D$5:$CB$183,K$9,FALSE))),"")</f>
        <v>2403.2569066171518</v>
      </c>
      <c r="L56" s="121">
        <f ca="1">IFERROR(IF((VLOOKUP($E56,'NEA Backsheet'!$D$5:$CB$183,L$9,FALSE))="","",(VLOOKUP($E56,'NEA Backsheet'!$D$5:$CB$183,L$9,FALSE))),"")</f>
        <v>2363.4746033677666</v>
      </c>
      <c r="M56" s="121">
        <f ca="1">IFERROR(IF((VLOOKUP($E56,'NEA Backsheet'!$D$5:$CB$183,M$9,FALSE))="","",(VLOOKUP($E56,'NEA Backsheet'!$D$5:$CB$183,M$9,FALSE))),"")</f>
        <v>2428.1262522044899</v>
      </c>
      <c r="N56" s="123">
        <f ca="1">IFERROR(IF((VLOOKUP($E56,'NEA Backsheet'!$D$5:$CB$183,N$9,FALSE))="","",(VLOOKUP($E56,'NEA Backsheet'!$D$5:$CB$183,N$9,FALSE))),"")</f>
        <v>2370.9767087053206</v>
      </c>
      <c r="O56" s="173">
        <f ca="1">IFERROR(IF((VLOOKUP($E56,'NEA Backsheet'!$D$5:$CB$183,O$9,FALSE))="","",(VLOOKUP($E56,'NEA Backsheet'!$D$5:$CB$183,O$9,FALSE))),"")</f>
        <v>2457.8352899416741</v>
      </c>
      <c r="P56" s="122">
        <f ca="1">IFERROR(IF((VLOOKUP($E56,'NEA Backsheet'!$D$5:$CB$183,P$9,FALSE))="","",(VLOOKUP($E56,'NEA Backsheet'!$D$5:$CB$183,P$9,FALSE))),"")</f>
        <v>2536.5483552026885</v>
      </c>
      <c r="Q56" s="123">
        <f ca="1">IFERROR(IF((VLOOKUP($E56,'NEA Backsheet'!$D$5:$CB$183,Q$9,FALSE))="","",(VLOOKUP($E56,'NEA Backsheet'!$D$5:$CB$183,Q$9,FALSE))),"")</f>
        <v>2705.1641662527422</v>
      </c>
      <c r="R56" s="234">
        <f ca="1">IFERROR(IF((VLOOKUP($E56,'NEA Backsheet'!$D$5:$CB$183,R$9,FALSE))="","",(VLOOKUP($E56,'NEA Backsheet'!$D$5:$CB$183,R$9,FALSE))),"")</f>
        <v>2737.0095002478547</v>
      </c>
    </row>
    <row r="57" spans="1:18"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IFERROR(IF((VLOOKUP($E57,'NEA Backsheet'!$D$5:$CB$183,G$9,FALSE))="","",(VLOOKUP($E57,'NEA Backsheet'!$D$5:$CB$183,G$9,FALSE))),"")</f>
        <v>2135.5356848751294</v>
      </c>
      <c r="H57" s="121">
        <f ca="1">IFERROR(IF((VLOOKUP($E57,'NEA Backsheet'!$D$5:$CB$183,H$9,FALSE))="","",(VLOOKUP($E57,'NEA Backsheet'!$D$5:$CB$183,H$9,FALSE))),"")</f>
        <v>2054.7692390525708</v>
      </c>
      <c r="I57" s="121">
        <f ca="1">IFERROR(IF((VLOOKUP($E57,'NEA Backsheet'!$D$5:$CB$183,I$9,FALSE))="","",(VLOOKUP($E57,'NEA Backsheet'!$D$5:$CB$183,I$9,FALSE))),"")</f>
        <v>2041.157883752468</v>
      </c>
      <c r="J57" s="122">
        <f ca="1">IFERROR(IF((VLOOKUP($E57,'NEA Backsheet'!$D$5:$CB$183,J$9,FALSE))="","",(VLOOKUP($E57,'NEA Backsheet'!$D$5:$CB$183,J$9,FALSE))),"")</f>
        <v>1917.8324263748718</v>
      </c>
      <c r="K57" s="120">
        <f ca="1">IFERROR(IF((VLOOKUP($E57,'NEA Backsheet'!$D$5:$CB$183,K$9,FALSE))="","",(VLOOKUP($E57,'NEA Backsheet'!$D$5:$CB$183,K$9,FALSE))),"")</f>
        <v>2078.8936923148544</v>
      </c>
      <c r="L57" s="121">
        <f ca="1">IFERROR(IF((VLOOKUP($E57,'NEA Backsheet'!$D$5:$CB$183,L$9,FALSE))="","",(VLOOKUP($E57,'NEA Backsheet'!$D$5:$CB$183,L$9,FALSE))),"")</f>
        <v>2060.0039351492683</v>
      </c>
      <c r="M57" s="121">
        <f ca="1">IFERROR(IF((VLOOKUP($E57,'NEA Backsheet'!$D$5:$CB$183,M$9,FALSE))="","",(VLOOKUP($E57,'NEA Backsheet'!$D$5:$CB$183,M$9,FALSE))),"")</f>
        <v>2153.3093382512557</v>
      </c>
      <c r="N57" s="123">
        <f ca="1">IFERROR(IF((VLOOKUP($E57,'NEA Backsheet'!$D$5:$CB$183,N$9,FALSE))="","",(VLOOKUP($E57,'NEA Backsheet'!$D$5:$CB$183,N$9,FALSE))),"")</f>
        <v>2018.8903057631335</v>
      </c>
      <c r="O57" s="173">
        <f ca="1">IFERROR(IF((VLOOKUP($E57,'NEA Backsheet'!$D$5:$CB$183,O$9,FALSE))="","",(VLOOKUP($E57,'NEA Backsheet'!$D$5:$CB$183,O$9,FALSE))),"")</f>
        <v>1938.8269021475789</v>
      </c>
      <c r="P57" s="122">
        <f ca="1">IFERROR(IF((VLOOKUP($E57,'NEA Backsheet'!$D$5:$CB$183,P$9,FALSE))="","",(VLOOKUP($E57,'NEA Backsheet'!$D$5:$CB$183,P$9,FALSE))),"")</f>
        <v>1829.9941551143631</v>
      </c>
      <c r="Q57" s="123">
        <f ca="1">IFERROR(IF((VLOOKUP($E57,'NEA Backsheet'!$D$5:$CB$183,Q$9,FALSE))="","",(VLOOKUP($E57,'NEA Backsheet'!$D$5:$CB$183,Q$9,FALSE))),"")</f>
        <v>1955.4194237083477</v>
      </c>
      <c r="R57" s="234">
        <f ca="1">IFERROR(IF((VLOOKUP($E57,'NEA Backsheet'!$D$5:$CB$183,R$9,FALSE))="","",(VLOOKUP($E57,'NEA Backsheet'!$D$5:$CB$183,R$9,FALSE))),"")</f>
        <v>1868.3199452992599</v>
      </c>
    </row>
    <row r="58" spans="1:18"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IFERROR(IF((VLOOKUP($E58,'NEA Backsheet'!$D$5:$CB$183,G$9,FALSE))="","",(VLOOKUP($E58,'NEA Backsheet'!$D$5:$CB$183,G$9,FALSE))),"")</f>
        <v>2470.1563432936532</v>
      </c>
      <c r="H58" s="121">
        <f ca="1">IFERROR(IF((VLOOKUP($E58,'NEA Backsheet'!$D$5:$CB$183,H$9,FALSE))="","",(VLOOKUP($E58,'NEA Backsheet'!$D$5:$CB$183,H$9,FALSE))),"")</f>
        <v>2465.7434679840721</v>
      </c>
      <c r="I58" s="121">
        <f ca="1">IFERROR(IF((VLOOKUP($E58,'NEA Backsheet'!$D$5:$CB$183,I$9,FALSE))="","",(VLOOKUP($E58,'NEA Backsheet'!$D$5:$CB$183,I$9,FALSE))),"")</f>
        <v>2614.1347580377969</v>
      </c>
      <c r="J58" s="122">
        <f ca="1">IFERROR(IF((VLOOKUP($E58,'NEA Backsheet'!$D$5:$CB$183,J$9,FALSE))="","",(VLOOKUP($E58,'NEA Backsheet'!$D$5:$CB$183,J$9,FALSE))),"")</f>
        <v>2610.9832284126651</v>
      </c>
      <c r="K58" s="120">
        <f ca="1">IFERROR(IF((VLOOKUP($E58,'NEA Backsheet'!$D$5:$CB$183,K$9,FALSE))="","",(VLOOKUP($E58,'NEA Backsheet'!$D$5:$CB$183,K$9,FALSE))),"")</f>
        <v>2496.8941944994972</v>
      </c>
      <c r="L58" s="121">
        <f ca="1">IFERROR(IF((VLOOKUP($E58,'NEA Backsheet'!$D$5:$CB$183,L$9,FALSE))="","",(VLOOKUP($E58,'NEA Backsheet'!$D$5:$CB$183,L$9,FALSE))),"")</f>
        <v>2543.7847502542568</v>
      </c>
      <c r="M58" s="121">
        <f ca="1">IFERROR(IF((VLOOKUP($E58,'NEA Backsheet'!$D$5:$CB$183,M$9,FALSE))="","",(VLOOKUP($E58,'NEA Backsheet'!$D$5:$CB$183,M$9,FALSE))),"")</f>
        <v>2588.4551635885919</v>
      </c>
      <c r="N58" s="123">
        <f ca="1">IFERROR(IF((VLOOKUP($E58,'NEA Backsheet'!$D$5:$CB$183,N$9,FALSE))="","",(VLOOKUP($E58,'NEA Backsheet'!$D$5:$CB$183,N$9,FALSE))),"")</f>
        <v>2490.0122292626711</v>
      </c>
      <c r="O58" s="173">
        <f ca="1">IFERROR(IF((VLOOKUP($E58,'NEA Backsheet'!$D$5:$CB$183,O$9,FALSE))="","",(VLOOKUP($E58,'NEA Backsheet'!$D$5:$CB$183,O$9,FALSE))),"")</f>
        <v>2622.7701042704975</v>
      </c>
      <c r="P58" s="122">
        <f ca="1">IFERROR(IF((VLOOKUP($E58,'NEA Backsheet'!$D$5:$CB$183,P$9,FALSE))="","",(VLOOKUP($E58,'NEA Backsheet'!$D$5:$CB$183,P$9,FALSE))),"")</f>
        <v>2738.1670877322958</v>
      </c>
      <c r="Q58" s="123">
        <f ca="1">IFERROR(IF((VLOOKUP($E58,'NEA Backsheet'!$D$5:$CB$183,Q$9,FALSE))="","",(VLOOKUP($E58,'NEA Backsheet'!$D$5:$CB$183,Q$9,FALSE))),"")</f>
        <v>2931.0979412788811</v>
      </c>
      <c r="R58" s="234">
        <f ca="1">IFERROR(IF((VLOOKUP($E58,'NEA Backsheet'!$D$5:$CB$183,R$9,FALSE))="","",(VLOOKUP($E58,'NEA Backsheet'!$D$5:$CB$183,R$9,FALSE))),"")</f>
        <v>2863.1336698454561</v>
      </c>
    </row>
    <row r="59" spans="1:18"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IFERROR(IF((VLOOKUP($E59,'NEA Backsheet'!$D$5:$CB$183,G$9,FALSE))="","",(VLOOKUP($E59,'NEA Backsheet'!$D$5:$CB$183,G$9,FALSE))),"")</f>
        <v>2125.1032933668466</v>
      </c>
      <c r="H59" s="121">
        <f ca="1">IFERROR(IF((VLOOKUP($E59,'NEA Backsheet'!$D$5:$CB$183,H$9,FALSE))="","",(VLOOKUP($E59,'NEA Backsheet'!$D$5:$CB$183,H$9,FALSE))),"")</f>
        <v>2078.7388072052931</v>
      </c>
      <c r="I59" s="121">
        <f ca="1">IFERROR(IF((VLOOKUP($E59,'NEA Backsheet'!$D$5:$CB$183,I$9,FALSE))="","",(VLOOKUP($E59,'NEA Backsheet'!$D$5:$CB$183,I$9,FALSE))),"")</f>
        <v>2165.9501419890871</v>
      </c>
      <c r="J59" s="122">
        <f ca="1">IFERROR(IF((VLOOKUP($E59,'NEA Backsheet'!$D$5:$CB$183,J$9,FALSE))="","",(VLOOKUP($E59,'NEA Backsheet'!$D$5:$CB$183,J$9,FALSE))),"")</f>
        <v>1962.2457476545878</v>
      </c>
      <c r="K59" s="120">
        <f ca="1">IFERROR(IF((VLOOKUP($E59,'NEA Backsheet'!$D$5:$CB$183,K$9,FALSE))="","",(VLOOKUP($E59,'NEA Backsheet'!$D$5:$CB$183,K$9,FALSE))),"")</f>
        <v>2080.4087067241558</v>
      </c>
      <c r="L59" s="121">
        <f ca="1">IFERROR(IF((VLOOKUP($E59,'NEA Backsheet'!$D$5:$CB$183,L$9,FALSE))="","",(VLOOKUP($E59,'NEA Backsheet'!$D$5:$CB$183,L$9,FALSE))),"")</f>
        <v>2103.4790967731419</v>
      </c>
      <c r="M59" s="121">
        <f ca="1">IFERROR(IF((VLOOKUP($E59,'NEA Backsheet'!$D$5:$CB$183,M$9,FALSE))="","",(VLOOKUP($E59,'NEA Backsheet'!$D$5:$CB$183,M$9,FALSE))),"")</f>
        <v>2103.5379124822557</v>
      </c>
      <c r="N59" s="123">
        <f ca="1">IFERROR(IF((VLOOKUP($E59,'NEA Backsheet'!$D$5:$CB$183,N$9,FALSE))="","",(VLOOKUP($E59,'NEA Backsheet'!$D$5:$CB$183,N$9,FALSE))),"")</f>
        <v>2036.3474976698624</v>
      </c>
      <c r="O59" s="173">
        <f ca="1">IFERROR(IF((VLOOKUP($E59,'NEA Backsheet'!$D$5:$CB$183,O$9,FALSE))="","",(VLOOKUP($E59,'NEA Backsheet'!$D$5:$CB$183,O$9,FALSE))),"")</f>
        <v>2029.5930248030309</v>
      </c>
      <c r="P59" s="122">
        <f ca="1">IFERROR(IF((VLOOKUP($E59,'NEA Backsheet'!$D$5:$CB$183,P$9,FALSE))="","",(VLOOKUP($E59,'NEA Backsheet'!$D$5:$CB$183,P$9,FALSE))),"")</f>
        <v>2050.3993738203153</v>
      </c>
      <c r="Q59" s="123">
        <f ca="1">IFERROR(IF((VLOOKUP($E59,'NEA Backsheet'!$D$5:$CB$183,Q$9,FALSE))="","",(VLOOKUP($E59,'NEA Backsheet'!$D$5:$CB$183,Q$9,FALSE))),"")</f>
        <v>2113.6224049449202</v>
      </c>
      <c r="R59" s="234">
        <f ca="1">IFERROR(IF((VLOOKUP($E59,'NEA Backsheet'!$D$5:$CB$183,R$9,FALSE))="","",(VLOOKUP($E59,'NEA Backsheet'!$D$5:$CB$183,R$9,FALSE))),"")</f>
        <v>2283.1008335451479</v>
      </c>
    </row>
    <row r="60" spans="1:18"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IFERROR(IF((VLOOKUP($E60,'NEA Backsheet'!$D$5:$CB$183,G$9,FALSE))="","",(VLOOKUP($E60,'NEA Backsheet'!$D$5:$CB$183,G$9,FALSE))),"")</f>
        <v>2353.8742721272547</v>
      </c>
      <c r="H60" s="121">
        <f ca="1">IFERROR(IF((VLOOKUP($E60,'NEA Backsheet'!$D$5:$CB$183,H$9,FALSE))="","",(VLOOKUP($E60,'NEA Backsheet'!$D$5:$CB$183,H$9,FALSE))),"")</f>
        <v>2285.4188253628131</v>
      </c>
      <c r="I60" s="121">
        <f ca="1">IFERROR(IF((VLOOKUP($E60,'NEA Backsheet'!$D$5:$CB$183,I$9,FALSE))="","",(VLOOKUP($E60,'NEA Backsheet'!$D$5:$CB$183,I$9,FALSE))),"")</f>
        <v>2371.7740030920627</v>
      </c>
      <c r="J60" s="122">
        <f ca="1">IFERROR(IF((VLOOKUP($E60,'NEA Backsheet'!$D$5:$CB$183,J$9,FALSE))="","",(VLOOKUP($E60,'NEA Backsheet'!$D$5:$CB$183,J$9,FALSE))),"")</f>
        <v>2422.086653495367</v>
      </c>
      <c r="K60" s="120">
        <f ca="1">IFERROR(IF((VLOOKUP($E60,'NEA Backsheet'!$D$5:$CB$183,K$9,FALSE))="","",(VLOOKUP($E60,'NEA Backsheet'!$D$5:$CB$183,K$9,FALSE))),"")</f>
        <v>2350.5512236244917</v>
      </c>
      <c r="L60" s="121">
        <f ca="1">IFERROR(IF((VLOOKUP($E60,'NEA Backsheet'!$D$5:$CB$183,L$9,FALSE))="","",(VLOOKUP($E60,'NEA Backsheet'!$D$5:$CB$183,L$9,FALSE))),"")</f>
        <v>2319.2018335735252</v>
      </c>
      <c r="M60" s="121">
        <f ca="1">IFERROR(IF((VLOOKUP($E60,'NEA Backsheet'!$D$5:$CB$183,M$9,FALSE))="","",(VLOOKUP($E60,'NEA Backsheet'!$D$5:$CB$183,M$9,FALSE))),"")</f>
        <v>2448.909355157557</v>
      </c>
      <c r="N60" s="123">
        <f ca="1">IFERROR(IF((VLOOKUP($E60,'NEA Backsheet'!$D$5:$CB$183,N$9,FALSE))="","",(VLOOKUP($E60,'NEA Backsheet'!$D$5:$CB$183,N$9,FALSE))),"")</f>
        <v>2284.1991082536993</v>
      </c>
      <c r="O60" s="173">
        <f ca="1">IFERROR(IF((VLOOKUP($E60,'NEA Backsheet'!$D$5:$CB$183,O$9,FALSE))="","",(VLOOKUP($E60,'NEA Backsheet'!$D$5:$CB$183,O$9,FALSE))),"")</f>
        <v>2618.46513518046</v>
      </c>
      <c r="P60" s="122">
        <f ca="1">IFERROR(IF((VLOOKUP($E60,'NEA Backsheet'!$D$5:$CB$183,P$9,FALSE))="","",(VLOOKUP($E60,'NEA Backsheet'!$D$5:$CB$183,P$9,FALSE))),"")</f>
        <v>2544.9244916838065</v>
      </c>
      <c r="Q60" s="123">
        <f ca="1">IFERROR(IF((VLOOKUP($E60,'NEA Backsheet'!$D$5:$CB$183,Q$9,FALSE))="","",(VLOOKUP($E60,'NEA Backsheet'!$D$5:$CB$183,Q$9,FALSE))),"")</f>
        <v>2796.4328544778086</v>
      </c>
      <c r="R60" s="234">
        <f ca="1">IFERROR(IF((VLOOKUP($E60,'NEA Backsheet'!$D$5:$CB$183,R$9,FALSE))="","",(VLOOKUP($E60,'NEA Backsheet'!$D$5:$CB$183,R$9,FALSE))),"")</f>
        <v>2771.2614355748619</v>
      </c>
    </row>
    <row r="61" spans="1:18"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IFERROR(IF((VLOOKUP($E61,'NEA Backsheet'!$D$5:$CB$183,G$9,FALSE))="","",(VLOOKUP($E61,'NEA Backsheet'!$D$5:$CB$183,G$9,FALSE))),"")</f>
        <v>2694.4377548265602</v>
      </c>
      <c r="H61" s="121">
        <f ca="1">IFERROR(IF((VLOOKUP($E61,'NEA Backsheet'!$D$5:$CB$183,H$9,FALSE))="","",(VLOOKUP($E61,'NEA Backsheet'!$D$5:$CB$183,H$9,FALSE))),"")</f>
        <v>2799.5678564370769</v>
      </c>
      <c r="I61" s="121">
        <f ca="1">IFERROR(IF((VLOOKUP($E61,'NEA Backsheet'!$D$5:$CB$183,I$9,FALSE))="","",(VLOOKUP($E61,'NEA Backsheet'!$D$5:$CB$183,I$9,FALSE))),"")</f>
        <v>3102.1223777103382</v>
      </c>
      <c r="J61" s="122">
        <f ca="1">IFERROR(IF((VLOOKUP($E61,'NEA Backsheet'!$D$5:$CB$183,J$9,FALSE))="","",(VLOOKUP($E61,'NEA Backsheet'!$D$5:$CB$183,J$9,FALSE))),"")</f>
        <v>2967.951330157568</v>
      </c>
      <c r="K61" s="120">
        <f ca="1">IFERROR(IF((VLOOKUP($E61,'NEA Backsheet'!$D$5:$CB$183,K$9,FALSE))="","",(VLOOKUP($E61,'NEA Backsheet'!$D$5:$CB$183,K$9,FALSE))),"")</f>
        <v>2888.2892146491458</v>
      </c>
      <c r="L61" s="121">
        <f ca="1">IFERROR(IF((VLOOKUP($E61,'NEA Backsheet'!$D$5:$CB$183,L$9,FALSE))="","",(VLOOKUP($E61,'NEA Backsheet'!$D$5:$CB$183,L$9,FALSE))),"")</f>
        <v>2829.071618062721</v>
      </c>
      <c r="M61" s="121">
        <f ca="1">IFERROR(IF((VLOOKUP($E61,'NEA Backsheet'!$D$5:$CB$183,M$9,FALSE))="","",(VLOOKUP($E61,'NEA Backsheet'!$D$5:$CB$183,M$9,FALSE))),"")</f>
        <v>2989.4758340715066</v>
      </c>
      <c r="N61" s="123">
        <f ca="1">IFERROR(IF((VLOOKUP($E61,'NEA Backsheet'!$D$5:$CB$183,N$9,FALSE))="","",(VLOOKUP($E61,'NEA Backsheet'!$D$5:$CB$183,N$9,FALSE))),"")</f>
        <v>2935.7815982758984</v>
      </c>
      <c r="O61" s="173">
        <f ca="1">IFERROR(IF((VLOOKUP($E61,'NEA Backsheet'!$D$5:$CB$183,O$9,FALSE))="","",(VLOOKUP($E61,'NEA Backsheet'!$D$5:$CB$183,O$9,FALSE))),"")</f>
        <v>3131.1836385195365</v>
      </c>
      <c r="P61" s="122">
        <f ca="1">IFERROR(IF((VLOOKUP($E61,'NEA Backsheet'!$D$5:$CB$183,P$9,FALSE))="","",(VLOOKUP($E61,'NEA Backsheet'!$D$5:$CB$183,P$9,FALSE))),"")</f>
        <v>2993.4095540180565</v>
      </c>
      <c r="Q61" s="123">
        <f ca="1">IFERROR(IF((VLOOKUP($E61,'NEA Backsheet'!$D$5:$CB$183,Q$9,FALSE))="","",(VLOOKUP($E61,'NEA Backsheet'!$D$5:$CB$183,Q$9,FALSE))),"")</f>
        <v>3252.4975555535525</v>
      </c>
      <c r="R61" s="234">
        <f ca="1">IFERROR(IF((VLOOKUP($E61,'NEA Backsheet'!$D$5:$CB$183,R$9,FALSE))="","",(VLOOKUP($E61,'NEA Backsheet'!$D$5:$CB$183,R$9,FALSE))),"")</f>
        <v>3219.6113837158023</v>
      </c>
    </row>
    <row r="62" spans="1:18"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IFERROR(IF((VLOOKUP($E62,'NEA Backsheet'!$D$5:$CB$183,G$9,FALSE))="","",(VLOOKUP($E62,'NEA Backsheet'!$D$5:$CB$183,G$9,FALSE))),"")</f>
        <v>3101.6893867746321</v>
      </c>
      <c r="H62" s="121">
        <f ca="1">IFERROR(IF((VLOOKUP($E62,'NEA Backsheet'!$D$5:$CB$183,H$9,FALSE))="","",(VLOOKUP($E62,'NEA Backsheet'!$D$5:$CB$183,H$9,FALSE))),"")</f>
        <v>3297.3803043355065</v>
      </c>
      <c r="I62" s="121">
        <f ca="1">IFERROR(IF((VLOOKUP($E62,'NEA Backsheet'!$D$5:$CB$183,I$9,FALSE))="","",(VLOOKUP($E62,'NEA Backsheet'!$D$5:$CB$183,I$9,FALSE))),"")</f>
        <v>3439.3291952487143</v>
      </c>
      <c r="J62" s="122">
        <f ca="1">IFERROR(IF((VLOOKUP($E62,'NEA Backsheet'!$D$5:$CB$183,J$9,FALSE))="","",(VLOOKUP($E62,'NEA Backsheet'!$D$5:$CB$183,J$9,FALSE))),"")</f>
        <v>3413.0601240890346</v>
      </c>
      <c r="K62" s="120">
        <f ca="1">IFERROR(IF((VLOOKUP($E62,'NEA Backsheet'!$D$5:$CB$183,K$9,FALSE))="","",(VLOOKUP($E62,'NEA Backsheet'!$D$5:$CB$183,K$9,FALSE))),"")</f>
        <v>3082.2334326704845</v>
      </c>
      <c r="L62" s="121">
        <f ca="1">IFERROR(IF((VLOOKUP($E62,'NEA Backsheet'!$D$5:$CB$183,L$9,FALSE))="","",(VLOOKUP($E62,'NEA Backsheet'!$D$5:$CB$183,L$9,FALSE))),"")</f>
        <v>3039.2521996706614</v>
      </c>
      <c r="M62" s="121">
        <f ca="1">IFERROR(IF((VLOOKUP($E62,'NEA Backsheet'!$D$5:$CB$183,M$9,FALSE))="","",(VLOOKUP($E62,'NEA Backsheet'!$D$5:$CB$183,M$9,FALSE))),"")</f>
        <v>3224.6508997997289</v>
      </c>
      <c r="N62" s="123">
        <f ca="1">IFERROR(IF((VLOOKUP($E62,'NEA Backsheet'!$D$5:$CB$183,N$9,FALSE))="","",(VLOOKUP($E62,'NEA Backsheet'!$D$5:$CB$183,N$9,FALSE))),"")</f>
        <v>3084.1210675719476</v>
      </c>
      <c r="O62" s="173">
        <f ca="1">IFERROR(IF((VLOOKUP($E62,'NEA Backsheet'!$D$5:$CB$183,O$9,FALSE))="","",(VLOOKUP($E62,'NEA Backsheet'!$D$5:$CB$183,O$9,FALSE))),"")</f>
        <v>3399.5991289390236</v>
      </c>
      <c r="P62" s="122">
        <f ca="1">IFERROR(IF((VLOOKUP($E62,'NEA Backsheet'!$D$5:$CB$183,P$9,FALSE))="","",(VLOOKUP($E62,'NEA Backsheet'!$D$5:$CB$183,P$9,FALSE))),"")</f>
        <v>3419.4121308227755</v>
      </c>
      <c r="Q62" s="123">
        <f ca="1">IFERROR(IF((VLOOKUP($E62,'NEA Backsheet'!$D$5:$CB$183,Q$9,FALSE))="","",(VLOOKUP($E62,'NEA Backsheet'!$D$5:$CB$183,Q$9,FALSE))),"")</f>
        <v>3581.5445498655076</v>
      </c>
      <c r="R62" s="234">
        <f ca="1">IFERROR(IF((VLOOKUP($E62,'NEA Backsheet'!$D$5:$CB$183,R$9,FALSE))="","",(VLOOKUP($E62,'NEA Backsheet'!$D$5:$CB$183,R$9,FALSE))),"")</f>
        <v>3488.5604301471822</v>
      </c>
    </row>
    <row r="63" spans="1:18"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IFERROR(IF((VLOOKUP($E63,'NEA Backsheet'!$D$5:$CB$183,G$9,FALSE))="","",(VLOOKUP($E63,'NEA Backsheet'!$D$5:$CB$183,G$9,FALSE))),"")</f>
        <v>2491.3210039100777</v>
      </c>
      <c r="H63" s="121">
        <f ca="1">IFERROR(IF((VLOOKUP($E63,'NEA Backsheet'!$D$5:$CB$183,H$9,FALSE))="","",(VLOOKUP($E63,'NEA Backsheet'!$D$5:$CB$183,H$9,FALSE))),"")</f>
        <v>2403.5877736424122</v>
      </c>
      <c r="I63" s="121">
        <f ca="1">IFERROR(IF((VLOOKUP($E63,'NEA Backsheet'!$D$5:$CB$183,I$9,FALSE))="","",(VLOOKUP($E63,'NEA Backsheet'!$D$5:$CB$183,I$9,FALSE))),"")</f>
        <v>2507.6054198981633</v>
      </c>
      <c r="J63" s="122">
        <f ca="1">IFERROR(IF((VLOOKUP($E63,'NEA Backsheet'!$D$5:$CB$183,J$9,FALSE))="","",(VLOOKUP($E63,'NEA Backsheet'!$D$5:$CB$183,J$9,FALSE))),"")</f>
        <v>2458.0988351359993</v>
      </c>
      <c r="K63" s="120">
        <f ca="1">IFERROR(IF((VLOOKUP($E63,'NEA Backsheet'!$D$5:$CB$183,K$9,FALSE))="","",(VLOOKUP($E63,'NEA Backsheet'!$D$5:$CB$183,K$9,FALSE))),"")</f>
        <v>2524.9419222753027</v>
      </c>
      <c r="L63" s="121">
        <f ca="1">IFERROR(IF((VLOOKUP($E63,'NEA Backsheet'!$D$5:$CB$183,L$9,FALSE))="","",(VLOOKUP($E63,'NEA Backsheet'!$D$5:$CB$183,L$9,FALSE))),"")</f>
        <v>2522.3521754963044</v>
      </c>
      <c r="M63" s="121">
        <f ca="1">IFERROR(IF((VLOOKUP($E63,'NEA Backsheet'!$D$5:$CB$183,M$9,FALSE))="","",(VLOOKUP($E63,'NEA Backsheet'!$D$5:$CB$183,M$9,FALSE))),"")</f>
        <v>2626.0748231151065</v>
      </c>
      <c r="N63" s="123">
        <f ca="1">IFERROR(IF((VLOOKUP($E63,'NEA Backsheet'!$D$5:$CB$183,N$9,FALSE))="","",(VLOOKUP($E63,'NEA Backsheet'!$D$5:$CB$183,N$9,FALSE))),"")</f>
        <v>2561.5733702629082</v>
      </c>
      <c r="O63" s="173">
        <f ca="1">IFERROR(IF((VLOOKUP($E63,'NEA Backsheet'!$D$5:$CB$183,O$9,FALSE))="","",(VLOOKUP($E63,'NEA Backsheet'!$D$5:$CB$183,O$9,FALSE))),"")</f>
        <v>2519.8445707280798</v>
      </c>
      <c r="P63" s="122">
        <f ca="1">IFERROR(IF((VLOOKUP($E63,'NEA Backsheet'!$D$5:$CB$183,P$9,FALSE))="","",(VLOOKUP($E63,'NEA Backsheet'!$D$5:$CB$183,P$9,FALSE))),"")</f>
        <v>2505.1551449180747</v>
      </c>
      <c r="Q63" s="123">
        <f ca="1">IFERROR(IF((VLOOKUP($E63,'NEA Backsheet'!$D$5:$CB$183,Q$9,FALSE))="","",(VLOOKUP($E63,'NEA Backsheet'!$D$5:$CB$183,Q$9,FALSE))),"")</f>
        <v>2663.5838079389546</v>
      </c>
      <c r="R63" s="234">
        <f ca="1">IFERROR(IF((VLOOKUP($E63,'NEA Backsheet'!$D$5:$CB$183,R$9,FALSE))="","",(VLOOKUP($E63,'NEA Backsheet'!$D$5:$CB$183,R$9,FALSE))),"")</f>
        <v>2583.8698739851538</v>
      </c>
    </row>
    <row r="64" spans="1:18"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IFERROR(IF((VLOOKUP($E64,'NEA Backsheet'!$D$5:$CB$183,G$9,FALSE))="","",(VLOOKUP($E64,'NEA Backsheet'!$D$5:$CB$183,G$9,FALSE))),"")</f>
        <v>1775.4061031641406</v>
      </c>
      <c r="H64" s="121">
        <f ca="1">IFERROR(IF((VLOOKUP($E64,'NEA Backsheet'!$D$5:$CB$183,H$9,FALSE))="","",(VLOOKUP($E64,'NEA Backsheet'!$D$5:$CB$183,H$9,FALSE))),"")</f>
        <v>1689.6115858915084</v>
      </c>
      <c r="I64" s="121">
        <f ca="1">IFERROR(IF((VLOOKUP($E64,'NEA Backsheet'!$D$5:$CB$183,I$9,FALSE))="","",(VLOOKUP($E64,'NEA Backsheet'!$D$5:$CB$183,I$9,FALSE))),"")</f>
        <v>1727.7002742437185</v>
      </c>
      <c r="J64" s="122">
        <f ca="1">IFERROR(IF((VLOOKUP($E64,'NEA Backsheet'!$D$5:$CB$183,J$9,FALSE))="","",(VLOOKUP($E64,'NEA Backsheet'!$D$5:$CB$183,J$9,FALSE))),"")</f>
        <v>1630.9710687979436</v>
      </c>
      <c r="K64" s="120">
        <f ca="1">IFERROR(IF((VLOOKUP($E64,'NEA Backsheet'!$D$5:$CB$183,K$9,FALSE))="","",(VLOOKUP($E64,'NEA Backsheet'!$D$5:$CB$183,K$9,FALSE))),"")</f>
        <v>1729.0003999996015</v>
      </c>
      <c r="L64" s="121">
        <f ca="1">IFERROR(IF((VLOOKUP($E64,'NEA Backsheet'!$D$5:$CB$183,L$9,FALSE))="","",(VLOOKUP($E64,'NEA Backsheet'!$D$5:$CB$183,L$9,FALSE))),"")</f>
        <v>1746.1900649405463</v>
      </c>
      <c r="M64" s="121">
        <f ca="1">IFERROR(IF((VLOOKUP($E64,'NEA Backsheet'!$D$5:$CB$183,M$9,FALSE))="","",(VLOOKUP($E64,'NEA Backsheet'!$D$5:$CB$183,M$9,FALSE))),"")</f>
        <v>1764.5359923581134</v>
      </c>
      <c r="N64" s="123">
        <f ca="1">IFERROR(IF((VLOOKUP($E64,'NEA Backsheet'!$D$5:$CB$183,N$9,FALSE))="","",(VLOOKUP($E64,'NEA Backsheet'!$D$5:$CB$183,N$9,FALSE))),"")</f>
        <v>1697.8488401424033</v>
      </c>
      <c r="O64" s="173">
        <f ca="1">IFERROR(IF((VLOOKUP($E64,'NEA Backsheet'!$D$5:$CB$183,O$9,FALSE))="","",(VLOOKUP($E64,'NEA Backsheet'!$D$5:$CB$183,O$9,FALSE))),"")</f>
        <v>1679.6990250812803</v>
      </c>
      <c r="P64" s="122">
        <f ca="1">IFERROR(IF((VLOOKUP($E64,'NEA Backsheet'!$D$5:$CB$183,P$9,FALSE))="","",(VLOOKUP($E64,'NEA Backsheet'!$D$5:$CB$183,P$9,FALSE))),"")</f>
        <v>1684.9203041676174</v>
      </c>
      <c r="Q64" s="123">
        <f ca="1">IFERROR(IF((VLOOKUP($E64,'NEA Backsheet'!$D$5:$CB$183,Q$9,FALSE))="","",(VLOOKUP($E64,'NEA Backsheet'!$D$5:$CB$183,Q$9,FALSE))),"")</f>
        <v>1836.9052870361713</v>
      </c>
      <c r="R64" s="234">
        <f ca="1">IFERROR(IF((VLOOKUP($E64,'NEA Backsheet'!$D$5:$CB$183,R$9,FALSE))="","",(VLOOKUP($E64,'NEA Backsheet'!$D$5:$CB$183,R$9,FALSE))),"")</f>
        <v>1640.0589584877723</v>
      </c>
    </row>
    <row r="65" spans="1:18"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IFERROR(IF((VLOOKUP($E65,'NEA Backsheet'!$D$5:$CB$183,G$9,FALSE))="","",(VLOOKUP($E65,'NEA Backsheet'!$D$5:$CB$183,G$9,FALSE))),"")</f>
        <v>2658.7683482875191</v>
      </c>
      <c r="H65" s="121">
        <f ca="1">IFERROR(IF((VLOOKUP($E65,'NEA Backsheet'!$D$5:$CB$183,H$9,FALSE))="","",(VLOOKUP($E65,'NEA Backsheet'!$D$5:$CB$183,H$9,FALSE))),"")</f>
        <v>2570.8855912954723</v>
      </c>
      <c r="I65" s="121">
        <f ca="1">IFERROR(IF((VLOOKUP($E65,'NEA Backsheet'!$D$5:$CB$183,I$9,FALSE))="","",(VLOOKUP($E65,'NEA Backsheet'!$D$5:$CB$183,I$9,FALSE))),"")</f>
        <v>2669.4275706950434</v>
      </c>
      <c r="J65" s="122">
        <f ca="1">IFERROR(IF((VLOOKUP($E65,'NEA Backsheet'!$D$5:$CB$183,J$9,FALSE))="","",(VLOOKUP($E65,'NEA Backsheet'!$D$5:$CB$183,J$9,FALSE))),"")</f>
        <v>2624.8325450789421</v>
      </c>
      <c r="K65" s="120">
        <f ca="1">IFERROR(IF((VLOOKUP($E65,'NEA Backsheet'!$D$5:$CB$183,K$9,FALSE))="","",(VLOOKUP($E65,'NEA Backsheet'!$D$5:$CB$183,K$9,FALSE))),"")</f>
        <v>2703.9736757432083</v>
      </c>
      <c r="L65" s="121">
        <f ca="1">IFERROR(IF((VLOOKUP($E65,'NEA Backsheet'!$D$5:$CB$183,L$9,FALSE))="","",(VLOOKUP($E65,'NEA Backsheet'!$D$5:$CB$183,L$9,FALSE))),"")</f>
        <v>2603.6225040285581</v>
      </c>
      <c r="M65" s="121">
        <f ca="1">IFERROR(IF((VLOOKUP($E65,'NEA Backsheet'!$D$5:$CB$183,M$9,FALSE))="","",(VLOOKUP($E65,'NEA Backsheet'!$D$5:$CB$183,M$9,FALSE))),"")</f>
        <v>2752.6118278925928</v>
      </c>
      <c r="N65" s="123">
        <f ca="1">IFERROR(IF((VLOOKUP($E65,'NEA Backsheet'!$D$5:$CB$183,N$9,FALSE))="","",(VLOOKUP($E65,'NEA Backsheet'!$D$5:$CB$183,N$9,FALSE))),"")</f>
        <v>2709.5725636687362</v>
      </c>
      <c r="O65" s="173">
        <f ca="1">IFERROR(IF((VLOOKUP($E65,'NEA Backsheet'!$D$5:$CB$183,O$9,FALSE))="","",(VLOOKUP($E65,'NEA Backsheet'!$D$5:$CB$183,O$9,FALSE))),"")</f>
        <v>2609.4964244488037</v>
      </c>
      <c r="P65" s="122">
        <f ca="1">IFERROR(IF((VLOOKUP($E65,'NEA Backsheet'!$D$5:$CB$183,P$9,FALSE))="","",(VLOOKUP($E65,'NEA Backsheet'!$D$5:$CB$183,P$9,FALSE))),"")</f>
        <v>2609.7219324732896</v>
      </c>
      <c r="Q65" s="123">
        <f ca="1">IFERROR(IF((VLOOKUP($E65,'NEA Backsheet'!$D$5:$CB$183,Q$9,FALSE))="","",(VLOOKUP($E65,'NEA Backsheet'!$D$5:$CB$183,Q$9,FALSE))),"")</f>
        <v>2841.2552758128236</v>
      </c>
      <c r="R65" s="234">
        <f ca="1">IFERROR(IF((VLOOKUP($E65,'NEA Backsheet'!$D$5:$CB$183,R$9,FALSE))="","",(VLOOKUP($E65,'NEA Backsheet'!$D$5:$CB$183,R$9,FALSE))),"")</f>
        <v>2694.4402108711697</v>
      </c>
    </row>
    <row r="66" spans="1:18"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IFERROR(IF((VLOOKUP($E66,'NEA Backsheet'!$D$5:$CB$183,G$9,FALSE))="","",(VLOOKUP($E66,'NEA Backsheet'!$D$5:$CB$183,G$9,FALSE))),"")</f>
        <v>2844.9232997025292</v>
      </c>
      <c r="H66" s="121">
        <f ca="1">IFERROR(IF((VLOOKUP($E66,'NEA Backsheet'!$D$5:$CB$183,H$9,FALSE))="","",(VLOOKUP($E66,'NEA Backsheet'!$D$5:$CB$183,H$9,FALSE))),"")</f>
        <v>2788.5153157721429</v>
      </c>
      <c r="I66" s="121">
        <f ca="1">IFERROR(IF((VLOOKUP($E66,'NEA Backsheet'!$D$5:$CB$183,I$9,FALSE))="","",(VLOOKUP($E66,'NEA Backsheet'!$D$5:$CB$183,I$9,FALSE))),"")</f>
        <v>2958.6373993871093</v>
      </c>
      <c r="J66" s="122">
        <f ca="1">IFERROR(IF((VLOOKUP($E66,'NEA Backsheet'!$D$5:$CB$183,J$9,FALSE))="","",(VLOOKUP($E66,'NEA Backsheet'!$D$5:$CB$183,J$9,FALSE))),"")</f>
        <v>2902.0452257517327</v>
      </c>
      <c r="K66" s="120">
        <f ca="1">IFERROR(IF((VLOOKUP($E66,'NEA Backsheet'!$D$5:$CB$183,K$9,FALSE))="","",(VLOOKUP($E66,'NEA Backsheet'!$D$5:$CB$183,K$9,FALSE))),"")</f>
        <v>2778.3180550121738</v>
      </c>
      <c r="L66" s="121">
        <f ca="1">IFERROR(IF((VLOOKUP($E66,'NEA Backsheet'!$D$5:$CB$183,L$9,FALSE))="","",(VLOOKUP($E66,'NEA Backsheet'!$D$5:$CB$183,L$9,FALSE))),"")</f>
        <v>2775.5585418151459</v>
      </c>
      <c r="M66" s="121">
        <f ca="1">IFERROR(IF((VLOOKUP($E66,'NEA Backsheet'!$D$5:$CB$183,M$9,FALSE))="","",(VLOOKUP($E66,'NEA Backsheet'!$D$5:$CB$183,M$9,FALSE))),"")</f>
        <v>2873.74679388799</v>
      </c>
      <c r="N66" s="123">
        <f ca="1">IFERROR(IF((VLOOKUP($E66,'NEA Backsheet'!$D$5:$CB$183,N$9,FALSE))="","",(VLOOKUP($E66,'NEA Backsheet'!$D$5:$CB$183,N$9,FALSE))),"")</f>
        <v>3003.9125621151552</v>
      </c>
      <c r="O66" s="173">
        <f ca="1">IFERROR(IF((VLOOKUP($E66,'NEA Backsheet'!$D$5:$CB$183,O$9,FALSE))="","",(VLOOKUP($E66,'NEA Backsheet'!$D$5:$CB$183,O$9,FALSE))),"")</f>
        <v>2918.4975968423696</v>
      </c>
      <c r="P66" s="122">
        <f ca="1">IFERROR(IF((VLOOKUP($E66,'NEA Backsheet'!$D$5:$CB$183,P$9,FALSE))="","",(VLOOKUP($E66,'NEA Backsheet'!$D$5:$CB$183,P$9,FALSE))),"")</f>
        <v>2897.6247561278733</v>
      </c>
      <c r="Q66" s="123">
        <f ca="1">IFERROR(IF((VLOOKUP($E66,'NEA Backsheet'!$D$5:$CB$183,Q$9,FALSE))="","",(VLOOKUP($E66,'NEA Backsheet'!$D$5:$CB$183,Q$9,FALSE))),"")</f>
        <v>3113.829953226711</v>
      </c>
      <c r="R66" s="234">
        <f ca="1">IFERROR(IF((VLOOKUP($E66,'NEA Backsheet'!$D$5:$CB$183,R$9,FALSE))="","",(VLOOKUP($E66,'NEA Backsheet'!$D$5:$CB$183,R$9,FALSE))),"")</f>
        <v>3105.0010144795633</v>
      </c>
    </row>
    <row r="67" spans="1:18"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IFERROR(IF((VLOOKUP($E67,'NEA Backsheet'!$D$5:$CB$183,G$9,FALSE))="","",(VLOOKUP($E67,'NEA Backsheet'!$D$5:$CB$183,G$9,FALSE))),"")</f>
        <v>3039.4003644845125</v>
      </c>
      <c r="H67" s="121">
        <f ca="1">IFERROR(IF((VLOOKUP($E67,'NEA Backsheet'!$D$5:$CB$183,H$9,FALSE))="","",(VLOOKUP($E67,'NEA Backsheet'!$D$5:$CB$183,H$9,FALSE))),"")</f>
        <v>3043.4380382723402</v>
      </c>
      <c r="I67" s="121">
        <f ca="1">IFERROR(IF((VLOOKUP($E67,'NEA Backsheet'!$D$5:$CB$183,I$9,FALSE))="","",(VLOOKUP($E67,'NEA Backsheet'!$D$5:$CB$183,I$9,FALSE))),"")</f>
        <v>3196.040774310783</v>
      </c>
      <c r="J67" s="122">
        <f ca="1">IFERROR(IF((VLOOKUP($E67,'NEA Backsheet'!$D$5:$CB$183,J$9,FALSE))="","",(VLOOKUP($E67,'NEA Backsheet'!$D$5:$CB$183,J$9,FALSE))),"")</f>
        <v>3196.6435694285692</v>
      </c>
      <c r="K67" s="120">
        <f ca="1">IFERROR(IF((VLOOKUP($E67,'NEA Backsheet'!$D$5:$CB$183,K$9,FALSE))="","",(VLOOKUP($E67,'NEA Backsheet'!$D$5:$CB$183,K$9,FALSE))),"")</f>
        <v>3077.579346022862</v>
      </c>
      <c r="L67" s="121">
        <f ca="1">IFERROR(IF((VLOOKUP($E67,'NEA Backsheet'!$D$5:$CB$183,L$9,FALSE))="","",(VLOOKUP($E67,'NEA Backsheet'!$D$5:$CB$183,L$9,FALSE))),"")</f>
        <v>3184.1774022673831</v>
      </c>
      <c r="M67" s="121">
        <f ca="1">IFERROR(IF((VLOOKUP($E67,'NEA Backsheet'!$D$5:$CB$183,M$9,FALSE))="","",(VLOOKUP($E67,'NEA Backsheet'!$D$5:$CB$183,M$9,FALSE))),"")</f>
        <v>3194.6839435554216</v>
      </c>
      <c r="N67" s="123">
        <f ca="1">IFERROR(IF((VLOOKUP($E67,'NEA Backsheet'!$D$5:$CB$183,N$9,FALSE))="","",(VLOOKUP($E67,'NEA Backsheet'!$D$5:$CB$183,N$9,FALSE))),"")</f>
        <v>3123.7594734179397</v>
      </c>
      <c r="O67" s="173">
        <f ca="1">IFERROR(IF((VLOOKUP($E67,'NEA Backsheet'!$D$5:$CB$183,O$9,FALSE))="","",(VLOOKUP($E67,'NEA Backsheet'!$D$5:$CB$183,O$9,FALSE))),"")</f>
        <v>3168.4980644616689</v>
      </c>
      <c r="P67" s="122">
        <f ca="1">IFERROR(IF((VLOOKUP($E67,'NEA Backsheet'!$D$5:$CB$183,P$9,FALSE))="","",(VLOOKUP($E67,'NEA Backsheet'!$D$5:$CB$183,P$9,FALSE))),"")</f>
        <v>3220.6327447515441</v>
      </c>
      <c r="Q67" s="123">
        <f ca="1">IFERROR(IF((VLOOKUP($E67,'NEA Backsheet'!$D$5:$CB$183,Q$9,FALSE))="","",(VLOOKUP($E67,'NEA Backsheet'!$D$5:$CB$183,Q$9,FALSE))),"")</f>
        <v>3431.3383635779187</v>
      </c>
      <c r="R67" s="234">
        <f ca="1">IFERROR(IF((VLOOKUP($E67,'NEA Backsheet'!$D$5:$CB$183,R$9,FALSE))="","",(VLOOKUP($E67,'NEA Backsheet'!$D$5:$CB$183,R$9,FALSE))),"")</f>
        <v>3402.2487696903449</v>
      </c>
    </row>
    <row r="68" spans="1:18"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IFERROR(IF((VLOOKUP($E68,'NEA Backsheet'!$D$5:$CB$183,G$9,FALSE))="","",(VLOOKUP($E68,'NEA Backsheet'!$D$5:$CB$183,G$9,FALSE))),"")</f>
        <v>1867.5254744521974</v>
      </c>
      <c r="H68" s="121">
        <f ca="1">IFERROR(IF((VLOOKUP($E68,'NEA Backsheet'!$D$5:$CB$183,H$9,FALSE))="","",(VLOOKUP($E68,'NEA Backsheet'!$D$5:$CB$183,H$9,FALSE))),"")</f>
        <v>1803.666374710939</v>
      </c>
      <c r="I68" s="121">
        <f ca="1">IFERROR(IF((VLOOKUP($E68,'NEA Backsheet'!$D$5:$CB$183,I$9,FALSE))="","",(VLOOKUP($E68,'NEA Backsheet'!$D$5:$CB$183,I$9,FALSE))),"")</f>
        <v>1933.934627208567</v>
      </c>
      <c r="J68" s="122">
        <f ca="1">IFERROR(IF((VLOOKUP($E68,'NEA Backsheet'!$D$5:$CB$183,J$9,FALSE))="","",(VLOOKUP($E68,'NEA Backsheet'!$D$5:$CB$183,J$9,FALSE))),"")</f>
        <v>2187.8558594647475</v>
      </c>
      <c r="K68" s="120">
        <f ca="1">IFERROR(IF((VLOOKUP($E68,'NEA Backsheet'!$D$5:$CB$183,K$9,FALSE))="","",(VLOOKUP($E68,'NEA Backsheet'!$D$5:$CB$183,K$9,FALSE))),"")</f>
        <v>2161.2472133045767</v>
      </c>
      <c r="L68" s="121">
        <f ca="1">IFERROR(IF((VLOOKUP($E68,'NEA Backsheet'!$D$5:$CB$183,L$9,FALSE))="","",(VLOOKUP($E68,'NEA Backsheet'!$D$5:$CB$183,L$9,FALSE))),"")</f>
        <v>2130.5430972382505</v>
      </c>
      <c r="M68" s="121">
        <f ca="1">IFERROR(IF((VLOOKUP($E68,'NEA Backsheet'!$D$5:$CB$183,M$9,FALSE))="","",(VLOOKUP($E68,'NEA Backsheet'!$D$5:$CB$183,M$9,FALSE))),"")</f>
        <v>2229.2132343923431</v>
      </c>
      <c r="N68" s="123">
        <f ca="1">IFERROR(IF((VLOOKUP($E68,'NEA Backsheet'!$D$5:$CB$183,N$9,FALSE))="","",(VLOOKUP($E68,'NEA Backsheet'!$D$5:$CB$183,N$9,FALSE))),"")</f>
        <v>2213.1514668298923</v>
      </c>
      <c r="O68" s="173">
        <f ca="1">IFERROR(IF((VLOOKUP($E68,'NEA Backsheet'!$D$5:$CB$183,O$9,FALSE))="","",(VLOOKUP($E68,'NEA Backsheet'!$D$5:$CB$183,O$9,FALSE))),"")</f>
        <v>2204.8104717567089</v>
      </c>
      <c r="P68" s="122">
        <f ca="1">IFERROR(IF((VLOOKUP($E68,'NEA Backsheet'!$D$5:$CB$183,P$9,FALSE))="","",(VLOOKUP($E68,'NEA Backsheet'!$D$5:$CB$183,P$9,FALSE))),"")</f>
        <v>2184.3224502229532</v>
      </c>
      <c r="Q68" s="123">
        <f ca="1">IFERROR(IF((VLOOKUP($E68,'NEA Backsheet'!$D$5:$CB$183,Q$9,FALSE))="","",(VLOOKUP($E68,'NEA Backsheet'!$D$5:$CB$183,Q$9,FALSE))),"")</f>
        <v>2340.3844153906975</v>
      </c>
      <c r="R68" s="234">
        <f ca="1">IFERROR(IF((VLOOKUP($E68,'NEA Backsheet'!$D$5:$CB$183,R$9,FALSE))="","",(VLOOKUP($E68,'NEA Backsheet'!$D$5:$CB$183,R$9,FALSE))),"")</f>
        <v>1954.4565930495219</v>
      </c>
    </row>
    <row r="69" spans="1:18"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IFERROR(IF((VLOOKUP($E69,'NEA Backsheet'!$D$5:$CB$183,G$9,FALSE))="","",(VLOOKUP($E69,'NEA Backsheet'!$D$5:$CB$183,G$9,FALSE))),"")</f>
        <v>2656.978708332023</v>
      </c>
      <c r="H69" s="121">
        <f ca="1">IFERROR(IF((VLOOKUP($E69,'NEA Backsheet'!$D$5:$CB$183,H$9,FALSE))="","",(VLOOKUP($E69,'NEA Backsheet'!$D$5:$CB$183,H$9,FALSE))),"")</f>
        <v>2572.0097434514851</v>
      </c>
      <c r="I69" s="121">
        <f ca="1">IFERROR(IF((VLOOKUP($E69,'NEA Backsheet'!$D$5:$CB$183,I$9,FALSE))="","",(VLOOKUP($E69,'NEA Backsheet'!$D$5:$CB$183,I$9,FALSE))),"")</f>
        <v>2766.9348114567083</v>
      </c>
      <c r="J69" s="122">
        <f ca="1">IFERROR(IF((VLOOKUP($E69,'NEA Backsheet'!$D$5:$CB$183,J$9,FALSE))="","",(VLOOKUP($E69,'NEA Backsheet'!$D$5:$CB$183,J$9,FALSE))),"")</f>
        <v>2762.6135363706831</v>
      </c>
      <c r="K69" s="120">
        <f ca="1">IFERROR(IF((VLOOKUP($E69,'NEA Backsheet'!$D$5:$CB$183,K$9,FALSE))="","",(VLOOKUP($E69,'NEA Backsheet'!$D$5:$CB$183,K$9,FALSE))),"")</f>
        <v>2623.1085510336716</v>
      </c>
      <c r="L69" s="121">
        <f ca="1">IFERROR(IF((VLOOKUP($E69,'NEA Backsheet'!$D$5:$CB$183,L$9,FALSE))="","",(VLOOKUP($E69,'NEA Backsheet'!$D$5:$CB$183,L$9,FALSE))),"")</f>
        <v>2596.1652828732394</v>
      </c>
      <c r="M69" s="121">
        <f ca="1">IFERROR(IF((VLOOKUP($E69,'NEA Backsheet'!$D$5:$CB$183,M$9,FALSE))="","",(VLOOKUP($E69,'NEA Backsheet'!$D$5:$CB$183,M$9,FALSE))),"")</f>
        <v>2696.2548325924063</v>
      </c>
      <c r="N69" s="123">
        <f ca="1">IFERROR(IF((VLOOKUP($E69,'NEA Backsheet'!$D$5:$CB$183,N$9,FALSE))="","",(VLOOKUP($E69,'NEA Backsheet'!$D$5:$CB$183,N$9,FALSE))),"")</f>
        <v>2738.2544805051875</v>
      </c>
      <c r="O69" s="173">
        <f ca="1">IFERROR(IF((VLOOKUP($E69,'NEA Backsheet'!$D$5:$CB$183,O$9,FALSE))="","",(VLOOKUP($E69,'NEA Backsheet'!$D$5:$CB$183,O$9,FALSE))),"")</f>
        <v>2799.5649190256413</v>
      </c>
      <c r="P69" s="122">
        <f ca="1">IFERROR(IF((VLOOKUP($E69,'NEA Backsheet'!$D$5:$CB$183,P$9,FALSE))="","",(VLOOKUP($E69,'NEA Backsheet'!$D$5:$CB$183,P$9,FALSE))),"")</f>
        <v>2693.9631479875943</v>
      </c>
      <c r="Q69" s="123">
        <f ca="1">IFERROR(IF((VLOOKUP($E69,'NEA Backsheet'!$D$5:$CB$183,Q$9,FALSE))="","",(VLOOKUP($E69,'NEA Backsheet'!$D$5:$CB$183,Q$9,FALSE))),"")</f>
        <v>2889.7485457664257</v>
      </c>
      <c r="R69" s="234">
        <f ca="1">IFERROR(IF((VLOOKUP($E69,'NEA Backsheet'!$D$5:$CB$183,R$9,FALSE))="","",(VLOOKUP($E69,'NEA Backsheet'!$D$5:$CB$183,R$9,FALSE))),"")</f>
        <v>2824.6528710882785</v>
      </c>
    </row>
    <row r="70" spans="1:18"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IFERROR(IF((VLOOKUP($E70,'NEA Backsheet'!$D$5:$CB$183,G$9,FALSE))="","",(VLOOKUP($E70,'NEA Backsheet'!$D$5:$CB$183,G$9,FALSE))),"")</f>
        <v>2981.1736101559259</v>
      </c>
      <c r="H70" s="121">
        <f ca="1">IFERROR(IF((VLOOKUP($E70,'NEA Backsheet'!$D$5:$CB$183,H$9,FALSE))="","",(VLOOKUP($E70,'NEA Backsheet'!$D$5:$CB$183,H$9,FALSE))),"")</f>
        <v>3006.8893415420284</v>
      </c>
      <c r="I70" s="121">
        <f ca="1">IFERROR(IF((VLOOKUP($E70,'NEA Backsheet'!$D$5:$CB$183,I$9,FALSE))="","",(VLOOKUP($E70,'NEA Backsheet'!$D$5:$CB$183,I$9,FALSE))),"")</f>
        <v>3156.4629551722674</v>
      </c>
      <c r="J70" s="122">
        <f ca="1">IFERROR(IF((VLOOKUP($E70,'NEA Backsheet'!$D$5:$CB$183,J$9,FALSE))="","",(VLOOKUP($E70,'NEA Backsheet'!$D$5:$CB$183,J$9,FALSE))),"")</f>
        <v>3057.4796277482433</v>
      </c>
      <c r="K70" s="120">
        <f ca="1">IFERROR(IF((VLOOKUP($E70,'NEA Backsheet'!$D$5:$CB$183,K$9,FALSE))="","",(VLOOKUP($E70,'NEA Backsheet'!$D$5:$CB$183,K$9,FALSE))),"")</f>
        <v>3181.215367776781</v>
      </c>
      <c r="L70" s="121">
        <f ca="1">IFERROR(IF((VLOOKUP($E70,'NEA Backsheet'!$D$5:$CB$183,L$9,FALSE))="","",(VLOOKUP($E70,'NEA Backsheet'!$D$5:$CB$183,L$9,FALSE))),"")</f>
        <v>3127.0322502897079</v>
      </c>
      <c r="M70" s="121">
        <f ca="1">IFERROR(IF((VLOOKUP($E70,'NEA Backsheet'!$D$5:$CB$183,M$9,FALSE))="","",(VLOOKUP($E70,'NEA Backsheet'!$D$5:$CB$183,M$9,FALSE))),"")</f>
        <v>3206.5169505576459</v>
      </c>
      <c r="N70" s="123">
        <f ca="1">IFERROR(IF((VLOOKUP($E70,'NEA Backsheet'!$D$5:$CB$183,N$9,FALSE))="","",(VLOOKUP($E70,'NEA Backsheet'!$D$5:$CB$183,N$9,FALSE))),"")</f>
        <v>3179.5516044165306</v>
      </c>
      <c r="O70" s="173">
        <f ca="1">IFERROR(IF((VLOOKUP($E70,'NEA Backsheet'!$D$5:$CB$183,O$9,FALSE))="","",(VLOOKUP($E70,'NEA Backsheet'!$D$5:$CB$183,O$9,FALSE))),"")</f>
        <v>3085.2954786475043</v>
      </c>
      <c r="P70" s="122">
        <f ca="1">IFERROR(IF((VLOOKUP($E70,'NEA Backsheet'!$D$5:$CB$183,P$9,FALSE))="","",(VLOOKUP($E70,'NEA Backsheet'!$D$5:$CB$183,P$9,FALSE))),"")</f>
        <v>3015.7052771242006</v>
      </c>
      <c r="Q70" s="123">
        <f ca="1">IFERROR(IF((VLOOKUP($E70,'NEA Backsheet'!$D$5:$CB$183,Q$9,FALSE))="","",(VLOOKUP($E70,'NEA Backsheet'!$D$5:$CB$183,Q$9,FALSE))),"")</f>
        <v>3202.1198724313563</v>
      </c>
      <c r="R70" s="234">
        <f ca="1">IFERROR(IF((VLOOKUP($E70,'NEA Backsheet'!$D$5:$CB$183,R$9,FALSE))="","",(VLOOKUP($E70,'NEA Backsheet'!$D$5:$CB$183,R$9,FALSE))),"")</f>
        <v>3200.8608937755657</v>
      </c>
    </row>
    <row r="71" spans="1:18"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IFERROR(IF((VLOOKUP($E71,'NEA Backsheet'!$D$5:$CB$183,G$9,FALSE))="","",(VLOOKUP($E71,'NEA Backsheet'!$D$5:$CB$183,G$9,FALSE))),"")</f>
        <v>2740.2524924635859</v>
      </c>
      <c r="H71" s="121">
        <f ca="1">IFERROR(IF((VLOOKUP($E71,'NEA Backsheet'!$D$5:$CB$183,H$9,FALSE))="","",(VLOOKUP($E71,'NEA Backsheet'!$D$5:$CB$183,H$9,FALSE))),"")</f>
        <v>2728.6439701607273</v>
      </c>
      <c r="I71" s="121">
        <f ca="1">IFERROR(IF((VLOOKUP($E71,'NEA Backsheet'!$D$5:$CB$183,I$9,FALSE))="","",(VLOOKUP($E71,'NEA Backsheet'!$D$5:$CB$183,I$9,FALSE))),"")</f>
        <v>2642.5911497749221</v>
      </c>
      <c r="J71" s="122">
        <f ca="1">IFERROR(IF((VLOOKUP($E71,'NEA Backsheet'!$D$5:$CB$183,J$9,FALSE))="","",(VLOOKUP($E71,'NEA Backsheet'!$D$5:$CB$183,J$9,FALSE))),"")</f>
        <v>2565.1698119600865</v>
      </c>
      <c r="K71" s="120">
        <f ca="1">IFERROR(IF((VLOOKUP($E71,'NEA Backsheet'!$D$5:$CB$183,K$9,FALSE))="","",(VLOOKUP($E71,'NEA Backsheet'!$D$5:$CB$183,K$9,FALSE))),"")</f>
        <v>2733.1394015864716</v>
      </c>
      <c r="L71" s="121">
        <f ca="1">IFERROR(IF((VLOOKUP($E71,'NEA Backsheet'!$D$5:$CB$183,L$9,FALSE))="","",(VLOOKUP($E71,'NEA Backsheet'!$D$5:$CB$183,L$9,FALSE))),"")</f>
        <v>2763.9222187057685</v>
      </c>
      <c r="M71" s="121">
        <f ca="1">IFERROR(IF((VLOOKUP($E71,'NEA Backsheet'!$D$5:$CB$183,M$9,FALSE))="","",(VLOOKUP($E71,'NEA Backsheet'!$D$5:$CB$183,M$9,FALSE))),"")</f>
        <v>2763.9242450987167</v>
      </c>
      <c r="N71" s="123">
        <f ca="1">IFERROR(IF((VLOOKUP($E71,'NEA Backsheet'!$D$5:$CB$183,N$9,FALSE))="","",(VLOOKUP($E71,'NEA Backsheet'!$D$5:$CB$183,N$9,FALSE))),"")</f>
        <v>2664.3969685131015</v>
      </c>
      <c r="O71" s="173">
        <f ca="1">IFERROR(IF((VLOOKUP($E71,'NEA Backsheet'!$D$5:$CB$183,O$9,FALSE))="","",(VLOOKUP($E71,'NEA Backsheet'!$D$5:$CB$183,O$9,FALSE))),"")</f>
        <v>2617.5844534596986</v>
      </c>
      <c r="P71" s="122">
        <f ca="1">IFERROR(IF((VLOOKUP($E71,'NEA Backsheet'!$D$5:$CB$183,P$9,FALSE))="","",(VLOOKUP($E71,'NEA Backsheet'!$D$5:$CB$183,P$9,FALSE))),"")</f>
        <v>2637.4007023350396</v>
      </c>
      <c r="Q71" s="123">
        <f ca="1">IFERROR(IF((VLOOKUP($E71,'NEA Backsheet'!$D$5:$CB$183,Q$9,FALSE))="","",(VLOOKUP($E71,'NEA Backsheet'!$D$5:$CB$183,Q$9,FALSE))),"")</f>
        <v>2753.7648842237063</v>
      </c>
      <c r="R71" s="234">
        <f ca="1">IFERROR(IF((VLOOKUP($E71,'NEA Backsheet'!$D$5:$CB$183,R$9,FALSE))="","",(VLOOKUP($E71,'NEA Backsheet'!$D$5:$CB$183,R$9,FALSE))),"")</f>
        <v>2715.530122364265</v>
      </c>
    </row>
    <row r="72" spans="1:18"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IFERROR(IF((VLOOKUP($E72,'NEA Backsheet'!$D$5:$CB$183,G$9,FALSE))="","",(VLOOKUP($E72,'NEA Backsheet'!$D$5:$CB$183,G$9,FALSE))),"")</f>
        <v>2529.4600567823218</v>
      </c>
      <c r="H72" s="121">
        <f ca="1">IFERROR(IF((VLOOKUP($E72,'NEA Backsheet'!$D$5:$CB$183,H$9,FALSE))="","",(VLOOKUP($E72,'NEA Backsheet'!$D$5:$CB$183,H$9,FALSE))),"")</f>
        <v>2532.5368538144589</v>
      </c>
      <c r="I72" s="121">
        <f ca="1">IFERROR(IF((VLOOKUP($E72,'NEA Backsheet'!$D$5:$CB$183,I$9,FALSE))="","",(VLOOKUP($E72,'NEA Backsheet'!$D$5:$CB$183,I$9,FALSE))),"")</f>
        <v>2610.6040702591617</v>
      </c>
      <c r="J72" s="122">
        <f ca="1">IFERROR(IF((VLOOKUP($E72,'NEA Backsheet'!$D$5:$CB$183,J$9,FALSE))="","",(VLOOKUP($E72,'NEA Backsheet'!$D$5:$CB$183,J$9,FALSE))),"")</f>
        <v>2336.1919614114709</v>
      </c>
      <c r="K72" s="120">
        <f ca="1">IFERROR(IF((VLOOKUP($E72,'NEA Backsheet'!$D$5:$CB$183,K$9,FALSE))="","",(VLOOKUP($E72,'NEA Backsheet'!$D$5:$CB$183,K$9,FALSE))),"")</f>
        <v>2561.8493827171537</v>
      </c>
      <c r="L72" s="121">
        <f ca="1">IFERROR(IF((VLOOKUP($E72,'NEA Backsheet'!$D$5:$CB$183,L$9,FALSE))="","",(VLOOKUP($E72,'NEA Backsheet'!$D$5:$CB$183,L$9,FALSE))),"")</f>
        <v>2589.8079050843908</v>
      </c>
      <c r="M72" s="121">
        <f ca="1">IFERROR(IF((VLOOKUP($E72,'NEA Backsheet'!$D$5:$CB$183,M$9,FALSE))="","",(VLOOKUP($E72,'NEA Backsheet'!$D$5:$CB$183,M$9,FALSE))),"")</f>
        <v>2590.0828542512709</v>
      </c>
      <c r="N72" s="123">
        <f ca="1">IFERROR(IF((VLOOKUP($E72,'NEA Backsheet'!$D$5:$CB$183,N$9,FALSE))="","",(VLOOKUP($E72,'NEA Backsheet'!$D$5:$CB$183,N$9,FALSE))),"")</f>
        <v>2510.8971188223359</v>
      </c>
      <c r="O72" s="173">
        <f ca="1">IFERROR(IF((VLOOKUP($E72,'NEA Backsheet'!$D$5:$CB$183,O$9,FALSE))="","",(VLOOKUP($E72,'NEA Backsheet'!$D$5:$CB$183,O$9,FALSE))),"")</f>
        <v>2177.0822559259086</v>
      </c>
      <c r="P72" s="122">
        <f ca="1">IFERROR(IF((VLOOKUP($E72,'NEA Backsheet'!$D$5:$CB$183,P$9,FALSE))="","",(VLOOKUP($E72,'NEA Backsheet'!$D$5:$CB$183,P$9,FALSE))),"")</f>
        <v>2253.7505744292216</v>
      </c>
      <c r="Q72" s="123">
        <f ca="1">IFERROR(IF((VLOOKUP($E72,'NEA Backsheet'!$D$5:$CB$183,Q$9,FALSE))="","",(VLOOKUP($E72,'NEA Backsheet'!$D$5:$CB$183,Q$9,FALSE))),"")</f>
        <v>2394.4747221291263</v>
      </c>
      <c r="R72" s="234">
        <f ca="1">IFERROR(IF((VLOOKUP($E72,'NEA Backsheet'!$D$5:$CB$183,R$9,FALSE))="","",(VLOOKUP($E72,'NEA Backsheet'!$D$5:$CB$183,R$9,FALSE))),"")</f>
        <v>2094.9537335187147</v>
      </c>
    </row>
    <row r="73" spans="1:18"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IFERROR(IF((VLOOKUP($E73,'NEA Backsheet'!$D$5:$CB$183,G$9,FALSE))="","",(VLOOKUP($E73,'NEA Backsheet'!$D$5:$CB$183,G$9,FALSE))),"")</f>
        <v>2793.0798402226833</v>
      </c>
      <c r="H73" s="121">
        <f ca="1">IFERROR(IF((VLOOKUP($E73,'NEA Backsheet'!$D$5:$CB$183,H$9,FALSE))="","",(VLOOKUP($E73,'NEA Backsheet'!$D$5:$CB$183,H$9,FALSE))),"")</f>
        <v>2764.6950373744507</v>
      </c>
      <c r="I73" s="121">
        <f ca="1">IFERROR(IF((VLOOKUP($E73,'NEA Backsheet'!$D$5:$CB$183,I$9,FALSE))="","",(VLOOKUP($E73,'NEA Backsheet'!$D$5:$CB$183,I$9,FALSE))),"")</f>
        <v>2971.461416159525</v>
      </c>
      <c r="J73" s="122">
        <f ca="1">IFERROR(IF((VLOOKUP($E73,'NEA Backsheet'!$D$5:$CB$183,J$9,FALSE))="","",(VLOOKUP($E73,'NEA Backsheet'!$D$5:$CB$183,J$9,FALSE))),"")</f>
        <v>2914.3063776135068</v>
      </c>
      <c r="K73" s="120">
        <f ca="1">IFERROR(IF((VLOOKUP($E73,'NEA Backsheet'!$D$5:$CB$183,K$9,FALSE))="","",(VLOOKUP($E73,'NEA Backsheet'!$D$5:$CB$183,K$9,FALSE))),"")</f>
        <v>2767.010090912318</v>
      </c>
      <c r="L73" s="121">
        <f ca="1">IFERROR(IF((VLOOKUP($E73,'NEA Backsheet'!$D$5:$CB$183,L$9,FALSE))="","",(VLOOKUP($E73,'NEA Backsheet'!$D$5:$CB$183,L$9,FALSE))),"")</f>
        <v>2707.6550730054814</v>
      </c>
      <c r="M73" s="121">
        <f ca="1">IFERROR(IF((VLOOKUP($E73,'NEA Backsheet'!$D$5:$CB$183,M$9,FALSE))="","",(VLOOKUP($E73,'NEA Backsheet'!$D$5:$CB$183,M$9,FALSE))),"")</f>
        <v>2947.5470270803635</v>
      </c>
      <c r="N73" s="123">
        <f ca="1">IFERROR(IF((VLOOKUP($E73,'NEA Backsheet'!$D$5:$CB$183,N$9,FALSE))="","",(VLOOKUP($E73,'NEA Backsheet'!$D$5:$CB$183,N$9,FALSE))),"")</f>
        <v>2816.8110546915345</v>
      </c>
      <c r="O73" s="173">
        <f ca="1">IFERROR(IF((VLOOKUP($E73,'NEA Backsheet'!$D$5:$CB$183,O$9,FALSE))="","",(VLOOKUP($E73,'NEA Backsheet'!$D$5:$CB$183,O$9,FALSE))),"")</f>
        <v>2921.4688446074879</v>
      </c>
      <c r="P73" s="122">
        <f ca="1">IFERROR(IF((VLOOKUP($E73,'NEA Backsheet'!$D$5:$CB$183,P$9,FALSE))="","",(VLOOKUP($E73,'NEA Backsheet'!$D$5:$CB$183,P$9,FALSE))),"")</f>
        <v>2809.2696392641951</v>
      </c>
      <c r="Q73" s="123">
        <f ca="1">IFERROR(IF((VLOOKUP($E73,'NEA Backsheet'!$D$5:$CB$183,Q$9,FALSE))="","",(VLOOKUP($E73,'NEA Backsheet'!$D$5:$CB$183,Q$9,FALSE))),"")</f>
        <v>3101.7556244798334</v>
      </c>
      <c r="R73" s="234">
        <f ca="1">IFERROR(IF((VLOOKUP($E73,'NEA Backsheet'!$D$5:$CB$183,R$9,FALSE))="","",(VLOOKUP($E73,'NEA Backsheet'!$D$5:$CB$183,R$9,FALSE))),"")</f>
        <v>2923.880513967375</v>
      </c>
    </row>
    <row r="74" spans="1:18"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IFERROR(IF((VLOOKUP($E74,'NEA Backsheet'!$D$5:$CB$183,G$9,FALSE))="","",(VLOOKUP($E74,'NEA Backsheet'!$D$5:$CB$183,G$9,FALSE))),"")</f>
        <v>3064.2536760857479</v>
      </c>
      <c r="H74" s="121">
        <f ca="1">IFERROR(IF((VLOOKUP($E74,'NEA Backsheet'!$D$5:$CB$183,H$9,FALSE))="","",(VLOOKUP($E74,'NEA Backsheet'!$D$5:$CB$183,H$9,FALSE))),"")</f>
        <v>2915.0830577025599</v>
      </c>
      <c r="I74" s="121">
        <f ca="1">IFERROR(IF((VLOOKUP($E74,'NEA Backsheet'!$D$5:$CB$183,I$9,FALSE))="","",(VLOOKUP($E74,'NEA Backsheet'!$D$5:$CB$183,I$9,FALSE))),"")</f>
        <v>3222.2589358356618</v>
      </c>
      <c r="J74" s="122">
        <f ca="1">IFERROR(IF((VLOOKUP($E74,'NEA Backsheet'!$D$5:$CB$183,J$9,FALSE))="","",(VLOOKUP($E74,'NEA Backsheet'!$D$5:$CB$183,J$9,FALSE))),"")</f>
        <v>3244.5489659079049</v>
      </c>
      <c r="K74" s="120">
        <f ca="1">IFERROR(IF((VLOOKUP($E74,'NEA Backsheet'!$D$5:$CB$183,K$9,FALSE))="","",(VLOOKUP($E74,'NEA Backsheet'!$D$5:$CB$183,K$9,FALSE))),"")</f>
        <v>3110.5266473296119</v>
      </c>
      <c r="L74" s="121">
        <f ca="1">IFERROR(IF((VLOOKUP($E74,'NEA Backsheet'!$D$5:$CB$183,L$9,FALSE))="","",(VLOOKUP($E74,'NEA Backsheet'!$D$5:$CB$183,L$9,FALSE))),"")</f>
        <v>3082.6538830005143</v>
      </c>
      <c r="M74" s="121">
        <f ca="1">IFERROR(IF((VLOOKUP($E74,'NEA Backsheet'!$D$5:$CB$183,M$9,FALSE))="","",(VLOOKUP($E74,'NEA Backsheet'!$D$5:$CB$183,M$9,FALSE))),"")</f>
        <v>3306.3180035747187</v>
      </c>
      <c r="N74" s="123">
        <f ca="1">IFERROR(IF((VLOOKUP($E74,'NEA Backsheet'!$D$5:$CB$183,N$9,FALSE))="","",(VLOOKUP($E74,'NEA Backsheet'!$D$5:$CB$183,N$9,FALSE))),"")</f>
        <v>3134.9865593806298</v>
      </c>
      <c r="O74" s="173">
        <f ca="1">IFERROR(IF((VLOOKUP($E74,'NEA Backsheet'!$D$5:$CB$183,O$9,FALSE))="","",(VLOOKUP($E74,'NEA Backsheet'!$D$5:$CB$183,O$9,FALSE))),"")</f>
        <v>3072.3564977813571</v>
      </c>
      <c r="P74" s="122">
        <f ca="1">IFERROR(IF((VLOOKUP($E74,'NEA Backsheet'!$D$5:$CB$183,P$9,FALSE))="","",(VLOOKUP($E74,'NEA Backsheet'!$D$5:$CB$183,P$9,FALSE))),"")</f>
        <v>3048.1245582383663</v>
      </c>
      <c r="Q74" s="123">
        <f ca="1">IFERROR(IF((VLOOKUP($E74,'NEA Backsheet'!$D$5:$CB$183,Q$9,FALSE))="","",(VLOOKUP($E74,'NEA Backsheet'!$D$5:$CB$183,Q$9,FALSE))),"")</f>
        <v>3386.8417546752407</v>
      </c>
      <c r="R74" s="234">
        <f ca="1">IFERROR(IF((VLOOKUP($E74,'NEA Backsheet'!$D$5:$CB$183,R$9,FALSE))="","",(VLOOKUP($E74,'NEA Backsheet'!$D$5:$CB$183,R$9,FALSE))),"")</f>
        <v>3367.7849683278964</v>
      </c>
    </row>
    <row r="75" spans="1:18"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IFERROR(IF((VLOOKUP($E75,'NEA Backsheet'!$D$5:$CB$183,G$9,FALSE))="","",(VLOOKUP($E75,'NEA Backsheet'!$D$5:$CB$183,G$9,FALSE))),"")</f>
        <v>2592.6951669721834</v>
      </c>
      <c r="H75" s="121">
        <f ca="1">IFERROR(IF((VLOOKUP($E75,'NEA Backsheet'!$D$5:$CB$183,H$9,FALSE))="","",(VLOOKUP($E75,'NEA Backsheet'!$D$5:$CB$183,H$9,FALSE))),"")</f>
        <v>2470.8005237484067</v>
      </c>
      <c r="I75" s="121">
        <f ca="1">IFERROR(IF((VLOOKUP($E75,'NEA Backsheet'!$D$5:$CB$183,I$9,FALSE))="","",(VLOOKUP($E75,'NEA Backsheet'!$D$5:$CB$183,I$9,FALSE))),"")</f>
        <v>2591.7215675854118</v>
      </c>
      <c r="J75" s="122">
        <f ca="1">IFERROR(IF((VLOOKUP($E75,'NEA Backsheet'!$D$5:$CB$183,J$9,FALSE))="","",(VLOOKUP($E75,'NEA Backsheet'!$D$5:$CB$183,J$9,FALSE))),"")</f>
        <v>2563.5316932471583</v>
      </c>
      <c r="K75" s="120">
        <f ca="1">IFERROR(IF((VLOOKUP($E75,'NEA Backsheet'!$D$5:$CB$183,K$9,FALSE))="","",(VLOOKUP($E75,'NEA Backsheet'!$D$5:$CB$183,K$9,FALSE))),"")</f>
        <v>2594.4478816031956</v>
      </c>
      <c r="L75" s="121">
        <f ca="1">IFERROR(IF((VLOOKUP($E75,'NEA Backsheet'!$D$5:$CB$183,L$9,FALSE))="","",(VLOOKUP($E75,'NEA Backsheet'!$D$5:$CB$183,L$9,FALSE))),"")</f>
        <v>2574.1591329945463</v>
      </c>
      <c r="M75" s="121">
        <f ca="1">IFERROR(IF((VLOOKUP($E75,'NEA Backsheet'!$D$5:$CB$183,M$9,FALSE))="","",(VLOOKUP($E75,'NEA Backsheet'!$D$5:$CB$183,M$9,FALSE))),"")</f>
        <v>2663.0431745181527</v>
      </c>
      <c r="N75" s="123">
        <f ca="1">IFERROR(IF((VLOOKUP($E75,'NEA Backsheet'!$D$5:$CB$183,N$9,FALSE))="","",(VLOOKUP($E75,'NEA Backsheet'!$D$5:$CB$183,N$9,FALSE))),"")</f>
        <v>2650.3393399197985</v>
      </c>
      <c r="O75" s="173">
        <f ca="1">IFERROR(IF((VLOOKUP($E75,'NEA Backsheet'!$D$5:$CB$183,O$9,FALSE))="","",(VLOOKUP($E75,'NEA Backsheet'!$D$5:$CB$183,O$9,FALSE))),"")</f>
        <v>2477.3528182047044</v>
      </c>
      <c r="P75" s="122">
        <f ca="1">IFERROR(IF((VLOOKUP($E75,'NEA Backsheet'!$D$5:$CB$183,P$9,FALSE))="","",(VLOOKUP($E75,'NEA Backsheet'!$D$5:$CB$183,P$9,FALSE))),"")</f>
        <v>2482.956377344236</v>
      </c>
      <c r="Q75" s="123">
        <f ca="1">IFERROR(IF((VLOOKUP($E75,'NEA Backsheet'!$D$5:$CB$183,Q$9,FALSE))="","",(VLOOKUP($E75,'NEA Backsheet'!$D$5:$CB$183,Q$9,FALSE))),"")</f>
        <v>2647.3918541629096</v>
      </c>
      <c r="R75" s="234">
        <f ca="1">IFERROR(IF((VLOOKUP($E75,'NEA Backsheet'!$D$5:$CB$183,R$9,FALSE))="","",(VLOOKUP($E75,'NEA Backsheet'!$D$5:$CB$183,R$9,FALSE))),"")</f>
        <v>2587.8494759126929</v>
      </c>
    </row>
    <row r="76" spans="1:18"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IFERROR(IF((VLOOKUP($E76,'NEA Backsheet'!$D$5:$CB$183,G$9,FALSE))="","",(VLOOKUP($E76,'NEA Backsheet'!$D$5:$CB$183,G$9,FALSE))),"")</f>
        <v>2723.4001584614844</v>
      </c>
      <c r="H76" s="121">
        <f ca="1">IFERROR(IF((VLOOKUP($E76,'NEA Backsheet'!$D$5:$CB$183,H$9,FALSE))="","",(VLOOKUP($E76,'NEA Backsheet'!$D$5:$CB$183,H$9,FALSE))),"")</f>
        <v>2683.5253914351811</v>
      </c>
      <c r="I76" s="121">
        <f ca="1">IFERROR(IF((VLOOKUP($E76,'NEA Backsheet'!$D$5:$CB$183,I$9,FALSE))="","",(VLOOKUP($E76,'NEA Backsheet'!$D$5:$CB$183,I$9,FALSE))),"")</f>
        <v>2843.649381201581</v>
      </c>
      <c r="J76" s="122">
        <f ca="1">IFERROR(IF((VLOOKUP($E76,'NEA Backsheet'!$D$5:$CB$183,J$9,FALSE))="","",(VLOOKUP($E76,'NEA Backsheet'!$D$5:$CB$183,J$9,FALSE))),"")</f>
        <v>2798.8532022361992</v>
      </c>
      <c r="K76" s="120">
        <f ca="1">IFERROR(IF((VLOOKUP($E76,'NEA Backsheet'!$D$5:$CB$183,K$9,FALSE))="","",(VLOOKUP($E76,'NEA Backsheet'!$D$5:$CB$183,K$9,FALSE))),"")</f>
        <v>2856.8084344273179</v>
      </c>
      <c r="L76" s="121">
        <f ca="1">IFERROR(IF((VLOOKUP($E76,'NEA Backsheet'!$D$5:$CB$183,L$9,FALSE))="","",(VLOOKUP($E76,'NEA Backsheet'!$D$5:$CB$183,L$9,FALSE))),"")</f>
        <v>2811.7533065309904</v>
      </c>
      <c r="M76" s="121">
        <f ca="1">IFERROR(IF((VLOOKUP($E76,'NEA Backsheet'!$D$5:$CB$183,M$9,FALSE))="","",(VLOOKUP($E76,'NEA Backsheet'!$D$5:$CB$183,M$9,FALSE))),"")</f>
        <v>2920.1712815810079</v>
      </c>
      <c r="N76" s="123">
        <f ca="1">IFERROR(IF((VLOOKUP($E76,'NEA Backsheet'!$D$5:$CB$183,N$9,FALSE))="","",(VLOOKUP($E76,'NEA Backsheet'!$D$5:$CB$183,N$9,FALSE))),"")</f>
        <v>2914.5836720096577</v>
      </c>
      <c r="O76" s="173">
        <f ca="1">IFERROR(IF((VLOOKUP($E76,'NEA Backsheet'!$D$5:$CB$183,O$9,FALSE))="","",(VLOOKUP($E76,'NEA Backsheet'!$D$5:$CB$183,O$9,FALSE))),"")</f>
        <v>2724.0561981488395</v>
      </c>
      <c r="P76" s="122">
        <f ca="1">IFERROR(IF((VLOOKUP($E76,'NEA Backsheet'!$D$5:$CB$183,P$9,FALSE))="","",(VLOOKUP($E76,'NEA Backsheet'!$D$5:$CB$183,P$9,FALSE))),"")</f>
        <v>2780.8793721593947</v>
      </c>
      <c r="Q76" s="123">
        <f ca="1">IFERROR(IF((VLOOKUP($E76,'NEA Backsheet'!$D$5:$CB$183,Q$9,FALSE))="","",(VLOOKUP($E76,'NEA Backsheet'!$D$5:$CB$183,Q$9,FALSE))),"")</f>
        <v>2928.1070577602154</v>
      </c>
      <c r="R76" s="234">
        <f ca="1">IFERROR(IF((VLOOKUP($E76,'NEA Backsheet'!$D$5:$CB$183,R$9,FALSE))="","",(VLOOKUP($E76,'NEA Backsheet'!$D$5:$CB$183,R$9,FALSE))),"")</f>
        <v>2857.8315599560765</v>
      </c>
    </row>
    <row r="77" spans="1:18"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IFERROR(IF((VLOOKUP($E77,'NEA Backsheet'!$D$5:$CB$183,G$9,FALSE))="","",(VLOOKUP($E77,'NEA Backsheet'!$D$5:$CB$183,G$9,FALSE))),"")</f>
        <v>2658.3870463204385</v>
      </c>
      <c r="H77" s="121">
        <f ca="1">IFERROR(IF((VLOOKUP($E77,'NEA Backsheet'!$D$5:$CB$183,H$9,FALSE))="","",(VLOOKUP($E77,'NEA Backsheet'!$D$5:$CB$183,H$9,FALSE))),"")</f>
        <v>2621.362999004647</v>
      </c>
      <c r="I77" s="121">
        <f ca="1">IFERROR(IF((VLOOKUP($E77,'NEA Backsheet'!$D$5:$CB$183,I$9,FALSE))="","",(VLOOKUP($E77,'NEA Backsheet'!$D$5:$CB$183,I$9,FALSE))),"")</f>
        <v>2825.863753195827</v>
      </c>
      <c r="J77" s="122">
        <f ca="1">IFERROR(IF((VLOOKUP($E77,'NEA Backsheet'!$D$5:$CB$183,J$9,FALSE))="","",(VLOOKUP($E77,'NEA Backsheet'!$D$5:$CB$183,J$9,FALSE))),"")</f>
        <v>2746.6770279847274</v>
      </c>
      <c r="K77" s="120">
        <f ca="1">IFERROR(IF((VLOOKUP($E77,'NEA Backsheet'!$D$5:$CB$183,K$9,FALSE))="","",(VLOOKUP($E77,'NEA Backsheet'!$D$5:$CB$183,K$9,FALSE))),"")</f>
        <v>2770.9305526777066</v>
      </c>
      <c r="L77" s="121">
        <f ca="1">IFERROR(IF((VLOOKUP($E77,'NEA Backsheet'!$D$5:$CB$183,L$9,FALSE))="","",(VLOOKUP($E77,'NEA Backsheet'!$D$5:$CB$183,L$9,FALSE))),"")</f>
        <v>2755.5197570497526</v>
      </c>
      <c r="M77" s="121">
        <f ca="1">IFERROR(IF((VLOOKUP($E77,'NEA Backsheet'!$D$5:$CB$183,M$9,FALSE))="","",(VLOOKUP($E77,'NEA Backsheet'!$D$5:$CB$183,M$9,FALSE))),"")</f>
        <v>2895.0257835426478</v>
      </c>
      <c r="N77" s="123">
        <f ca="1">IFERROR(IF((VLOOKUP($E77,'NEA Backsheet'!$D$5:$CB$183,N$9,FALSE))="","",(VLOOKUP($E77,'NEA Backsheet'!$D$5:$CB$183,N$9,FALSE))),"")</f>
        <v>2851.5496547900411</v>
      </c>
      <c r="O77" s="173">
        <f ca="1">IFERROR(IF((VLOOKUP($E77,'NEA Backsheet'!$D$5:$CB$183,O$9,FALSE))="","",(VLOOKUP($E77,'NEA Backsheet'!$D$5:$CB$183,O$9,FALSE))),"")</f>
        <v>2736.6728755266449</v>
      </c>
      <c r="P77" s="122">
        <f ca="1">IFERROR(IF((VLOOKUP($E77,'NEA Backsheet'!$D$5:$CB$183,P$9,FALSE))="","",(VLOOKUP($E77,'NEA Backsheet'!$D$5:$CB$183,P$9,FALSE))),"")</f>
        <v>2646.052715206682</v>
      </c>
      <c r="Q77" s="123">
        <f ca="1">IFERROR(IF((VLOOKUP($E77,'NEA Backsheet'!$D$5:$CB$183,Q$9,FALSE))="","",(VLOOKUP($E77,'NEA Backsheet'!$D$5:$CB$183,Q$9,FALSE))),"")</f>
        <v>2849.7887958305009</v>
      </c>
      <c r="R77" s="234">
        <f ca="1">IFERROR(IF((VLOOKUP($E77,'NEA Backsheet'!$D$5:$CB$183,R$9,FALSE))="","",(VLOOKUP($E77,'NEA Backsheet'!$D$5:$CB$183,R$9,FALSE))),"")</f>
        <v>2760.2899584082329</v>
      </c>
    </row>
    <row r="78" spans="1:18"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IF($A78&gt;$U$5-1,"",INDIRECT("'Comms by AT'!D"&amp;$A78+$U$4))</f>
        <v>E08000017</v>
      </c>
      <c r="F78" s="99" t="str">
        <f ca="1">IF(E78="","",VLOOKUP(E78,'Org List'!$J$9:$K$488,2,0))</f>
        <v>Doncaster</v>
      </c>
      <c r="G78" s="120">
        <f ca="1">IFERROR(IF((VLOOKUP($E78,'NEA Backsheet'!$D$5:$CB$183,G$9,FALSE))="","",(VLOOKUP($E78,'NEA Backsheet'!$D$5:$CB$183,G$9,FALSE))),"")</f>
        <v>3050.4560005373287</v>
      </c>
      <c r="H78" s="121">
        <f ca="1">IFERROR(IF((VLOOKUP($E78,'NEA Backsheet'!$D$5:$CB$183,H$9,FALSE))="","",(VLOOKUP($E78,'NEA Backsheet'!$D$5:$CB$183,H$9,FALSE))),"")</f>
        <v>3060.684752028194</v>
      </c>
      <c r="I78" s="121">
        <f ca="1">IFERROR(IF((VLOOKUP($E78,'NEA Backsheet'!$D$5:$CB$183,I$9,FALSE))="","",(VLOOKUP($E78,'NEA Backsheet'!$D$5:$CB$183,I$9,FALSE))),"")</f>
        <v>3036.6803909371752</v>
      </c>
      <c r="J78" s="122">
        <f ca="1">IFERROR(IF((VLOOKUP($E78,'NEA Backsheet'!$D$5:$CB$183,J$9,FALSE))="","",(VLOOKUP($E78,'NEA Backsheet'!$D$5:$CB$183,J$9,FALSE))),"")</f>
        <v>3163.2794514387392</v>
      </c>
      <c r="K78" s="120">
        <f ca="1">IFERROR(IF((VLOOKUP($E78,'NEA Backsheet'!$D$5:$CB$183,K$9,FALSE))="","",(VLOOKUP($E78,'NEA Backsheet'!$D$5:$CB$183,K$9,FALSE))),"")</f>
        <v>2973.5162180105435</v>
      </c>
      <c r="L78" s="121">
        <f ca="1">IFERROR(IF((VLOOKUP($E78,'NEA Backsheet'!$D$5:$CB$183,L$9,FALSE))="","",(VLOOKUP($E78,'NEA Backsheet'!$D$5:$CB$183,L$9,FALSE))),"")</f>
        <v>3011.9550396187897</v>
      </c>
      <c r="M78" s="121">
        <f ca="1">IFERROR(IF((VLOOKUP($E78,'NEA Backsheet'!$D$5:$CB$183,M$9,FALSE))="","",(VLOOKUP($E78,'NEA Backsheet'!$D$5:$CB$183,M$9,FALSE))),"")</f>
        <v>3056.8724287584723</v>
      </c>
      <c r="N78" s="123">
        <f ca="1">IFERROR(IF((VLOOKUP($E78,'NEA Backsheet'!$D$5:$CB$183,N$9,FALSE))="","",(VLOOKUP($E78,'NEA Backsheet'!$D$5:$CB$183,N$9,FALSE))),"")</f>
        <v>3348.7190994526827</v>
      </c>
      <c r="O78" s="173">
        <f ca="1">IFERROR(IF((VLOOKUP($E78,'NEA Backsheet'!$D$5:$CB$183,O$9,FALSE))="","",(VLOOKUP($E78,'NEA Backsheet'!$D$5:$CB$183,O$9,FALSE))),"")</f>
        <v>3004.6740817581913</v>
      </c>
      <c r="P78" s="122">
        <f ca="1">IFERROR(IF((VLOOKUP($E78,'NEA Backsheet'!$D$5:$CB$183,P$9,FALSE))="","",(VLOOKUP($E78,'NEA Backsheet'!$D$5:$CB$183,P$9,FALSE))),"")</f>
        <v>3031.3262744407775</v>
      </c>
      <c r="Q78" s="123">
        <f ca="1">IFERROR(IF((VLOOKUP($E78,'NEA Backsheet'!$D$5:$CB$183,Q$9,FALSE))="","",(VLOOKUP($E78,'NEA Backsheet'!$D$5:$CB$183,Q$9,FALSE))),"")</f>
        <v>3111.0750206713301</v>
      </c>
      <c r="R78" s="234">
        <f ca="1">IFERROR(IF((VLOOKUP($E78,'NEA Backsheet'!$D$5:$CB$183,R$9,FALSE))="","",(VLOOKUP($E78,'NEA Backsheet'!$D$5:$CB$183,R$9,FALSE))),"")</f>
        <v>2985.3009762367615</v>
      </c>
    </row>
    <row r="79" spans="1:18"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IFERROR(IF((VLOOKUP($E79,'NEA Backsheet'!$D$5:$CB$183,G$9,FALSE))="","",(VLOOKUP($E79,'NEA Backsheet'!$D$5:$CB$183,G$9,FALSE))),"")</f>
        <v>3014.1614950737376</v>
      </c>
      <c r="H79" s="121">
        <f ca="1">IFERROR(IF((VLOOKUP($E79,'NEA Backsheet'!$D$5:$CB$183,H$9,FALSE))="","",(VLOOKUP($E79,'NEA Backsheet'!$D$5:$CB$183,H$9,FALSE))),"")</f>
        <v>2999.1637398914468</v>
      </c>
      <c r="I79" s="121">
        <f ca="1">IFERROR(IF((VLOOKUP($E79,'NEA Backsheet'!$D$5:$CB$183,I$9,FALSE))="","",(VLOOKUP($E79,'NEA Backsheet'!$D$5:$CB$183,I$9,FALSE))),"")</f>
        <v>3094.7550366710625</v>
      </c>
      <c r="J79" s="122">
        <f ca="1">IFERROR(IF((VLOOKUP($E79,'NEA Backsheet'!$D$5:$CB$183,J$9,FALSE))="","",(VLOOKUP($E79,'NEA Backsheet'!$D$5:$CB$183,J$9,FALSE))),"")</f>
        <v>3111.6228859151365</v>
      </c>
      <c r="K79" s="120">
        <f ca="1">IFERROR(IF((VLOOKUP($E79,'NEA Backsheet'!$D$5:$CB$183,K$9,FALSE))="","",(VLOOKUP($E79,'NEA Backsheet'!$D$5:$CB$183,K$9,FALSE))),"")</f>
        <v>3026.3393900421534</v>
      </c>
      <c r="L79" s="121">
        <f ca="1">IFERROR(IF((VLOOKUP($E79,'NEA Backsheet'!$D$5:$CB$183,L$9,FALSE))="","",(VLOOKUP($E79,'NEA Backsheet'!$D$5:$CB$183,L$9,FALSE))),"")</f>
        <v>3047.3968613470433</v>
      </c>
      <c r="M79" s="121">
        <f ca="1">IFERROR(IF((VLOOKUP($E79,'NEA Backsheet'!$D$5:$CB$183,M$9,FALSE))="","",(VLOOKUP($E79,'NEA Backsheet'!$D$5:$CB$183,M$9,FALSE))),"")</f>
        <v>3148.0299061460432</v>
      </c>
      <c r="N79" s="123">
        <f ca="1">IFERROR(IF((VLOOKUP($E79,'NEA Backsheet'!$D$5:$CB$183,N$9,FALSE))="","",(VLOOKUP($E79,'NEA Backsheet'!$D$5:$CB$183,N$9,FALSE))),"")</f>
        <v>3063.5230288062016</v>
      </c>
      <c r="O79" s="173">
        <f ca="1">IFERROR(IF((VLOOKUP($E79,'NEA Backsheet'!$D$5:$CB$183,O$9,FALSE))="","",(VLOOKUP($E79,'NEA Backsheet'!$D$5:$CB$183,O$9,FALSE))),"")</f>
        <v>3057.5974974443593</v>
      </c>
      <c r="P79" s="122">
        <f ca="1">IFERROR(IF((VLOOKUP($E79,'NEA Backsheet'!$D$5:$CB$183,P$9,FALSE))="","",(VLOOKUP($E79,'NEA Backsheet'!$D$5:$CB$183,P$9,FALSE))),"")</f>
        <v>3029.0308971243689</v>
      </c>
      <c r="Q79" s="123">
        <f ca="1">IFERROR(IF((VLOOKUP($E79,'NEA Backsheet'!$D$5:$CB$183,Q$9,FALSE))="","",(VLOOKUP($E79,'NEA Backsheet'!$D$5:$CB$183,Q$9,FALSE))),"")</f>
        <v>3293.6497892707152</v>
      </c>
      <c r="R79" s="234">
        <f ca="1">IFERROR(IF((VLOOKUP($E79,'NEA Backsheet'!$D$5:$CB$183,R$9,FALSE))="","",(VLOOKUP($E79,'NEA Backsheet'!$D$5:$CB$183,R$9,FALSE))),"")</f>
        <v>3213.1484458401133</v>
      </c>
    </row>
    <row r="80" spans="1:18"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IFERROR(IF((VLOOKUP($E80,'NEA Backsheet'!$D$5:$CB$183,G$9,FALSE))="","",(VLOOKUP($E80,'NEA Backsheet'!$D$5:$CB$183,G$9,FALSE))),"")</f>
        <v>3417.3233294861634</v>
      </c>
      <c r="H80" s="121">
        <f ca="1">IFERROR(IF((VLOOKUP($E80,'NEA Backsheet'!$D$5:$CB$183,H$9,FALSE))="","",(VLOOKUP($E80,'NEA Backsheet'!$D$5:$CB$183,H$9,FALSE))),"")</f>
        <v>3109.1775813171771</v>
      </c>
      <c r="I80" s="121">
        <f ca="1">IFERROR(IF((VLOOKUP($E80,'NEA Backsheet'!$D$5:$CB$183,I$9,FALSE))="","",(VLOOKUP($E80,'NEA Backsheet'!$D$5:$CB$183,I$9,FALSE))),"")</f>
        <v>2531.9828692951583</v>
      </c>
      <c r="J80" s="122">
        <f ca="1">IFERROR(IF((VLOOKUP($E80,'NEA Backsheet'!$D$5:$CB$183,J$9,FALSE))="","",(VLOOKUP($E80,'NEA Backsheet'!$D$5:$CB$183,J$9,FALSE))),"")</f>
        <v>2444.6684567368052</v>
      </c>
      <c r="K80" s="120">
        <f ca="1">IFERROR(IF((VLOOKUP($E80,'NEA Backsheet'!$D$5:$CB$183,K$9,FALSE))="","",(VLOOKUP($E80,'NEA Backsheet'!$D$5:$CB$183,K$9,FALSE))),"")</f>
        <v>2708.255183061483</v>
      </c>
      <c r="L80" s="121">
        <f ca="1">IFERROR(IF((VLOOKUP($E80,'NEA Backsheet'!$D$5:$CB$183,L$9,FALSE))="","",(VLOOKUP($E80,'NEA Backsheet'!$D$5:$CB$183,L$9,FALSE))),"")</f>
        <v>2703.3710936997813</v>
      </c>
      <c r="M80" s="121">
        <f ca="1">IFERROR(IF((VLOOKUP($E80,'NEA Backsheet'!$D$5:$CB$183,M$9,FALSE))="","",(VLOOKUP($E80,'NEA Backsheet'!$D$5:$CB$183,M$9,FALSE))),"")</f>
        <v>2720.750092261379</v>
      </c>
      <c r="N80" s="123">
        <f ca="1">IFERROR(IF((VLOOKUP($E80,'NEA Backsheet'!$D$5:$CB$183,N$9,FALSE))="","",(VLOOKUP($E80,'NEA Backsheet'!$D$5:$CB$183,N$9,FALSE))),"")</f>
        <v>2630.7128740921103</v>
      </c>
      <c r="O80" s="173">
        <f ca="1">IFERROR(IF((VLOOKUP($E80,'NEA Backsheet'!$D$5:$CB$183,O$9,FALSE))="","",(VLOOKUP($E80,'NEA Backsheet'!$D$5:$CB$183,O$9,FALSE))),"")</f>
        <v>2467.9176087005189</v>
      </c>
      <c r="P80" s="122">
        <f ca="1">IFERROR(IF((VLOOKUP($E80,'NEA Backsheet'!$D$5:$CB$183,P$9,FALSE))="","",(VLOOKUP($E80,'NEA Backsheet'!$D$5:$CB$183,P$9,FALSE))),"")</f>
        <v>2581.2810209573245</v>
      </c>
      <c r="Q80" s="123">
        <f ca="1">IFERROR(IF((VLOOKUP($E80,'NEA Backsheet'!$D$5:$CB$183,Q$9,FALSE))="","",(VLOOKUP($E80,'NEA Backsheet'!$D$5:$CB$183,Q$9,FALSE))),"")</f>
        <v>2665.9423132424149</v>
      </c>
      <c r="R80" s="234">
        <f ca="1">IFERROR(IF((VLOOKUP($E80,'NEA Backsheet'!$D$5:$CB$183,R$9,FALSE))="","",(VLOOKUP($E80,'NEA Backsheet'!$D$5:$CB$183,R$9,FALSE))),"")</f>
        <v>2511.8178876260695</v>
      </c>
    </row>
    <row r="81" spans="1:18"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IFERROR(IF((VLOOKUP($E81,'NEA Backsheet'!$D$5:$CB$183,G$9,FALSE))="","",(VLOOKUP($E81,'NEA Backsheet'!$D$5:$CB$183,G$9,FALSE))),"")</f>
        <v>2597.1401188561772</v>
      </c>
      <c r="H81" s="121">
        <f ca="1">IFERROR(IF((VLOOKUP($E81,'NEA Backsheet'!$D$5:$CB$183,H$9,FALSE))="","",(VLOOKUP($E81,'NEA Backsheet'!$D$5:$CB$183,H$9,FALSE))),"")</f>
        <v>2576.0769583128113</v>
      </c>
      <c r="I81" s="121">
        <f ca="1">IFERROR(IF((VLOOKUP($E81,'NEA Backsheet'!$D$5:$CB$183,I$9,FALSE))="","",(VLOOKUP($E81,'NEA Backsheet'!$D$5:$CB$183,I$9,FALSE))),"")</f>
        <v>2580.7931161818442</v>
      </c>
      <c r="J81" s="122">
        <f ca="1">IFERROR(IF((VLOOKUP($E81,'NEA Backsheet'!$D$5:$CB$183,J$9,FALSE))="","",(VLOOKUP($E81,'NEA Backsheet'!$D$5:$CB$183,J$9,FALSE))),"")</f>
        <v>2575.149111264046</v>
      </c>
      <c r="K81" s="120">
        <f ca="1">IFERROR(IF((VLOOKUP($E81,'NEA Backsheet'!$D$5:$CB$183,K$9,FALSE))="","",(VLOOKUP($E81,'NEA Backsheet'!$D$5:$CB$183,K$9,FALSE))),"")</f>
        <v>2659.4595955204518</v>
      </c>
      <c r="L81" s="121">
        <f ca="1">IFERROR(IF((VLOOKUP($E81,'NEA Backsheet'!$D$5:$CB$183,L$9,FALSE))="","",(VLOOKUP($E81,'NEA Backsheet'!$D$5:$CB$183,L$9,FALSE))),"")</f>
        <v>2612.8562506046451</v>
      </c>
      <c r="M81" s="121">
        <f ca="1">IFERROR(IF((VLOOKUP($E81,'NEA Backsheet'!$D$5:$CB$183,M$9,FALSE))="","",(VLOOKUP($E81,'NEA Backsheet'!$D$5:$CB$183,M$9,FALSE))),"")</f>
        <v>2643.1608430283281</v>
      </c>
      <c r="N81" s="123">
        <f ca="1">IFERROR(IF((VLOOKUP($E81,'NEA Backsheet'!$D$5:$CB$183,N$9,FALSE))="","",(VLOOKUP($E81,'NEA Backsheet'!$D$5:$CB$183,N$9,FALSE))),"")</f>
        <v>2598.7069215473102</v>
      </c>
      <c r="O81" s="173">
        <f ca="1">IFERROR(IF((VLOOKUP($E81,'NEA Backsheet'!$D$5:$CB$183,O$9,FALSE))="","",(VLOOKUP($E81,'NEA Backsheet'!$D$5:$CB$183,O$9,FALSE))),"")</f>
        <v>2572.3536365569512</v>
      </c>
      <c r="P81" s="122">
        <f ca="1">IFERROR(IF((VLOOKUP($E81,'NEA Backsheet'!$D$5:$CB$183,P$9,FALSE))="","",(VLOOKUP($E81,'NEA Backsheet'!$D$5:$CB$183,P$9,FALSE))),"")</f>
        <v>2648.9339111584532</v>
      </c>
      <c r="Q81" s="123">
        <f ca="1">IFERROR(IF((VLOOKUP($E81,'NEA Backsheet'!$D$5:$CB$183,Q$9,FALSE))="","",(VLOOKUP($E81,'NEA Backsheet'!$D$5:$CB$183,Q$9,FALSE))),"")</f>
        <v>2712.2081295924236</v>
      </c>
      <c r="R81" s="234">
        <f ca="1">IFERROR(IF((VLOOKUP($E81,'NEA Backsheet'!$D$5:$CB$183,R$9,FALSE))="","",(VLOOKUP($E81,'NEA Backsheet'!$D$5:$CB$183,R$9,FALSE))),"")</f>
        <v>2655.4879603202917</v>
      </c>
    </row>
    <row r="82" spans="1:18"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IFERROR(IF((VLOOKUP($E82,'NEA Backsheet'!$D$5:$CB$183,G$9,FALSE))="","",(VLOOKUP($E82,'NEA Backsheet'!$D$5:$CB$183,G$9,FALSE))),"")</f>
        <v>2437.8287982026445</v>
      </c>
      <c r="H82" s="121">
        <f ca="1">IFERROR(IF((VLOOKUP($E82,'NEA Backsheet'!$D$5:$CB$183,H$9,FALSE))="","",(VLOOKUP($E82,'NEA Backsheet'!$D$5:$CB$183,H$9,FALSE))),"")</f>
        <v>2325.3802847477227</v>
      </c>
      <c r="I82" s="121">
        <f ca="1">IFERROR(IF((VLOOKUP($E82,'NEA Backsheet'!$D$5:$CB$183,I$9,FALSE))="","",(VLOOKUP($E82,'NEA Backsheet'!$D$5:$CB$183,I$9,FALSE))),"")</f>
        <v>2525.8141938856375</v>
      </c>
      <c r="J82" s="122">
        <f ca="1">IFERROR(IF((VLOOKUP($E82,'NEA Backsheet'!$D$5:$CB$183,J$9,FALSE))="","",(VLOOKUP($E82,'NEA Backsheet'!$D$5:$CB$183,J$9,FALSE))),"")</f>
        <v>2480.0561052807411</v>
      </c>
      <c r="K82" s="120">
        <f ca="1">IFERROR(IF((VLOOKUP($E82,'NEA Backsheet'!$D$5:$CB$183,K$9,FALSE))="","",(VLOOKUP($E82,'NEA Backsheet'!$D$5:$CB$183,K$9,FALSE))),"")</f>
        <v>2397.2193080877955</v>
      </c>
      <c r="L82" s="121">
        <f ca="1">IFERROR(IF((VLOOKUP($E82,'NEA Backsheet'!$D$5:$CB$183,L$9,FALSE))="","",(VLOOKUP($E82,'NEA Backsheet'!$D$5:$CB$183,L$9,FALSE))),"")</f>
        <v>2389.9501289999102</v>
      </c>
      <c r="M82" s="121">
        <f ca="1">IFERROR(IF((VLOOKUP($E82,'NEA Backsheet'!$D$5:$CB$183,M$9,FALSE))="","",(VLOOKUP($E82,'NEA Backsheet'!$D$5:$CB$183,M$9,FALSE))),"")</f>
        <v>2499.7238274536157</v>
      </c>
      <c r="N82" s="123">
        <f ca="1">IFERROR(IF((VLOOKUP($E82,'NEA Backsheet'!$D$5:$CB$183,N$9,FALSE))="","",(VLOOKUP($E82,'NEA Backsheet'!$D$5:$CB$183,N$9,FALSE))),"")</f>
        <v>2394.7432995985341</v>
      </c>
      <c r="O82" s="173">
        <f ca="1">IFERROR(IF((VLOOKUP($E82,'NEA Backsheet'!$D$5:$CB$183,O$9,FALSE))="","",(VLOOKUP($E82,'NEA Backsheet'!$D$5:$CB$183,O$9,FALSE))),"")</f>
        <v>2419.2401853478304</v>
      </c>
      <c r="P82" s="122">
        <f ca="1">IFERROR(IF((VLOOKUP($E82,'NEA Backsheet'!$D$5:$CB$183,P$9,FALSE))="","",(VLOOKUP($E82,'NEA Backsheet'!$D$5:$CB$183,P$9,FALSE))),"")</f>
        <v>2385.9216980993979</v>
      </c>
      <c r="Q82" s="123">
        <f ca="1">IFERROR(IF((VLOOKUP($E82,'NEA Backsheet'!$D$5:$CB$183,Q$9,FALSE))="","",(VLOOKUP($E82,'NEA Backsheet'!$D$5:$CB$183,Q$9,FALSE))),"")</f>
        <v>2583.1256066477126</v>
      </c>
      <c r="R82" s="234">
        <f ca="1">IFERROR(IF((VLOOKUP($E82,'NEA Backsheet'!$D$5:$CB$183,R$9,FALSE))="","",(VLOOKUP($E82,'NEA Backsheet'!$D$5:$CB$183,R$9,FALSE))),"")</f>
        <v>2538.8167652877119</v>
      </c>
    </row>
    <row r="83" spans="1:18"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IFERROR(IF((VLOOKUP($E83,'NEA Backsheet'!$D$5:$CB$183,G$9,FALSE))="","",(VLOOKUP($E83,'NEA Backsheet'!$D$5:$CB$183,G$9,FALSE))),"")</f>
        <v>2498.3658461213918</v>
      </c>
      <c r="H83" s="121">
        <f ca="1">IFERROR(IF((VLOOKUP($E83,'NEA Backsheet'!$D$5:$CB$183,H$9,FALSE))="","",(VLOOKUP($E83,'NEA Backsheet'!$D$5:$CB$183,H$9,FALSE))),"")</f>
        <v>2629.2236072991996</v>
      </c>
      <c r="I83" s="121">
        <f ca="1">IFERROR(IF((VLOOKUP($E83,'NEA Backsheet'!$D$5:$CB$183,I$9,FALSE))="","",(VLOOKUP($E83,'NEA Backsheet'!$D$5:$CB$183,I$9,FALSE))),"")</f>
        <v>2779.0463943006957</v>
      </c>
      <c r="J83" s="122">
        <f ca="1">IFERROR(IF((VLOOKUP($E83,'NEA Backsheet'!$D$5:$CB$183,J$9,FALSE))="","",(VLOOKUP($E83,'NEA Backsheet'!$D$5:$CB$183,J$9,FALSE))),"")</f>
        <v>2825.6979663292959</v>
      </c>
      <c r="K83" s="120">
        <f ca="1">IFERROR(IF((VLOOKUP($E83,'NEA Backsheet'!$D$5:$CB$183,K$9,FALSE))="","",(VLOOKUP($E83,'NEA Backsheet'!$D$5:$CB$183,K$9,FALSE))),"")</f>
        <v>2676.5406417908935</v>
      </c>
      <c r="L83" s="121">
        <f ca="1">IFERROR(IF((VLOOKUP($E83,'NEA Backsheet'!$D$5:$CB$183,L$9,FALSE))="","",(VLOOKUP($E83,'NEA Backsheet'!$D$5:$CB$183,L$9,FALSE))),"")</f>
        <v>2723.8993367617209</v>
      </c>
      <c r="M83" s="121">
        <f ca="1">IFERROR(IF((VLOOKUP($E83,'NEA Backsheet'!$D$5:$CB$183,M$9,FALSE))="","",(VLOOKUP($E83,'NEA Backsheet'!$D$5:$CB$183,M$9,FALSE))),"")</f>
        <v>2746.9216065884516</v>
      </c>
      <c r="N83" s="123">
        <f ca="1">IFERROR(IF((VLOOKUP($E83,'NEA Backsheet'!$D$5:$CB$183,N$9,FALSE))="","",(VLOOKUP($E83,'NEA Backsheet'!$D$5:$CB$183,N$9,FALSE))),"")</f>
        <v>2678.4515601946805</v>
      </c>
      <c r="O83" s="173">
        <f ca="1">IFERROR(IF((VLOOKUP($E83,'NEA Backsheet'!$D$5:$CB$183,O$9,FALSE))="","",(VLOOKUP($E83,'NEA Backsheet'!$D$5:$CB$183,O$9,FALSE))),"")</f>
        <v>2843.4330470814793</v>
      </c>
      <c r="P83" s="122">
        <f ca="1">IFERROR(IF((VLOOKUP($E83,'NEA Backsheet'!$D$5:$CB$183,P$9,FALSE))="","",(VLOOKUP($E83,'NEA Backsheet'!$D$5:$CB$183,P$9,FALSE))),"")</f>
        <v>2846.0070018772894</v>
      </c>
      <c r="Q83" s="123">
        <f ca="1">IFERROR(IF((VLOOKUP($E83,'NEA Backsheet'!$D$5:$CB$183,Q$9,FALSE))="","",(VLOOKUP($E83,'NEA Backsheet'!$D$5:$CB$183,Q$9,FALSE))),"")</f>
        <v>2954.5553115977546</v>
      </c>
      <c r="R83" s="234">
        <f ca="1">IFERROR(IF((VLOOKUP($E83,'NEA Backsheet'!$D$5:$CB$183,R$9,FALSE))="","",(VLOOKUP($E83,'NEA Backsheet'!$D$5:$CB$183,R$9,FALSE))),"")</f>
        <v>3002.8880999148641</v>
      </c>
    </row>
    <row r="84" spans="1:18"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IFERROR(IF((VLOOKUP($E84,'NEA Backsheet'!$D$5:$CB$183,G$9,FALSE))="","",(VLOOKUP($E84,'NEA Backsheet'!$D$5:$CB$183,G$9,FALSE))),"")</f>
        <v>2309.2005764342316</v>
      </c>
      <c r="H84" s="121">
        <f ca="1">IFERROR(IF((VLOOKUP($E84,'NEA Backsheet'!$D$5:$CB$183,H$9,FALSE))="","",(VLOOKUP($E84,'NEA Backsheet'!$D$5:$CB$183,H$9,FALSE))),"")</f>
        <v>2275.1185313988817</v>
      </c>
      <c r="I84" s="121">
        <f ca="1">IFERROR(IF((VLOOKUP($E84,'NEA Backsheet'!$D$5:$CB$183,I$9,FALSE))="","",(VLOOKUP($E84,'NEA Backsheet'!$D$5:$CB$183,I$9,FALSE))),"")</f>
        <v>2464.4425066844665</v>
      </c>
      <c r="J84" s="122">
        <f ca="1">IFERROR(IF((VLOOKUP($E84,'NEA Backsheet'!$D$5:$CB$183,J$9,FALSE))="","",(VLOOKUP($E84,'NEA Backsheet'!$D$5:$CB$183,J$9,FALSE))),"")</f>
        <v>2397.4956772517085</v>
      </c>
      <c r="K84" s="120">
        <f ca="1">IFERROR(IF((VLOOKUP($E84,'NEA Backsheet'!$D$5:$CB$183,K$9,FALSE))="","",(VLOOKUP($E84,'NEA Backsheet'!$D$5:$CB$183,K$9,FALSE))),"")</f>
        <v>2371.5776249033861</v>
      </c>
      <c r="L84" s="121">
        <f ca="1">IFERROR(IF((VLOOKUP($E84,'NEA Backsheet'!$D$5:$CB$183,L$9,FALSE))="","",(VLOOKUP($E84,'NEA Backsheet'!$D$5:$CB$183,L$9,FALSE))),"")</f>
        <v>2396.4404714329999</v>
      </c>
      <c r="M84" s="121">
        <f ca="1">IFERROR(IF((VLOOKUP($E84,'NEA Backsheet'!$D$5:$CB$183,M$9,FALSE))="","",(VLOOKUP($E84,'NEA Backsheet'!$D$5:$CB$183,M$9,FALSE))),"")</f>
        <v>2397.7826904273093</v>
      </c>
      <c r="N84" s="123">
        <f ca="1">IFERROR(IF((VLOOKUP($E84,'NEA Backsheet'!$D$5:$CB$183,N$9,FALSE))="","",(VLOOKUP($E84,'NEA Backsheet'!$D$5:$CB$183,N$9,FALSE))),"")</f>
        <v>2321.3474132664269</v>
      </c>
      <c r="O84" s="173">
        <f ca="1">IFERROR(IF((VLOOKUP($E84,'NEA Backsheet'!$D$5:$CB$183,O$9,FALSE))="","",(VLOOKUP($E84,'NEA Backsheet'!$D$5:$CB$183,O$9,FALSE))),"")</f>
        <v>2348.8094015775314</v>
      </c>
      <c r="P84" s="122">
        <f ca="1">IFERROR(IF((VLOOKUP($E84,'NEA Backsheet'!$D$5:$CB$183,P$9,FALSE))="","",(VLOOKUP($E84,'NEA Backsheet'!$D$5:$CB$183,P$9,FALSE))),"")</f>
        <v>2365.6290913479083</v>
      </c>
      <c r="Q84" s="123">
        <f ca="1">IFERROR(IF((VLOOKUP($E84,'NEA Backsheet'!$D$5:$CB$183,Q$9,FALSE))="","",(VLOOKUP($E84,'NEA Backsheet'!$D$5:$CB$183,Q$9,FALSE))),"")</f>
        <v>2580.2594445930931</v>
      </c>
      <c r="R84" s="234">
        <f ca="1">IFERROR(IF((VLOOKUP($E84,'NEA Backsheet'!$D$5:$CB$183,R$9,FALSE))="","",(VLOOKUP($E84,'NEA Backsheet'!$D$5:$CB$183,R$9,FALSE))),"")</f>
        <v>2519.796780253957</v>
      </c>
    </row>
    <row r="85" spans="1:18"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IFERROR(IF((VLOOKUP($E85,'NEA Backsheet'!$D$5:$CB$183,G$9,FALSE))="","",(VLOOKUP($E85,'NEA Backsheet'!$D$5:$CB$183,G$9,FALSE))),"")</f>
        <v>2573.3492848061328</v>
      </c>
      <c r="H85" s="121">
        <f ca="1">IFERROR(IF((VLOOKUP($E85,'NEA Backsheet'!$D$5:$CB$183,H$9,FALSE))="","",(VLOOKUP($E85,'NEA Backsheet'!$D$5:$CB$183,H$9,FALSE))),"")</f>
        <v>2630.4679032043123</v>
      </c>
      <c r="I85" s="121">
        <f ca="1">IFERROR(IF((VLOOKUP($E85,'NEA Backsheet'!$D$5:$CB$183,I$9,FALSE))="","",(VLOOKUP($E85,'NEA Backsheet'!$D$5:$CB$183,I$9,FALSE))),"")</f>
        <v>2694.6960872229147</v>
      </c>
      <c r="J85" s="122">
        <f ca="1">IFERROR(IF((VLOOKUP($E85,'NEA Backsheet'!$D$5:$CB$183,J$9,FALSE))="","",(VLOOKUP($E85,'NEA Backsheet'!$D$5:$CB$183,J$9,FALSE))),"")</f>
        <v>2711.9613688649324</v>
      </c>
      <c r="K85" s="120">
        <f ca="1">IFERROR(IF((VLOOKUP($E85,'NEA Backsheet'!$D$5:$CB$183,K$9,FALSE))="","",(VLOOKUP($E85,'NEA Backsheet'!$D$5:$CB$183,K$9,FALSE))),"")</f>
        <v>2686.8836624253945</v>
      </c>
      <c r="L85" s="121">
        <f ca="1">IFERROR(IF((VLOOKUP($E85,'NEA Backsheet'!$D$5:$CB$183,L$9,FALSE))="","",(VLOOKUP($E85,'NEA Backsheet'!$D$5:$CB$183,L$9,FALSE))),"")</f>
        <v>2729.7737294781741</v>
      </c>
      <c r="M85" s="121">
        <f ca="1">IFERROR(IF((VLOOKUP($E85,'NEA Backsheet'!$D$5:$CB$183,M$9,FALSE))="","",(VLOOKUP($E85,'NEA Backsheet'!$D$5:$CB$183,M$9,FALSE))),"")</f>
        <v>2817.9847681860701</v>
      </c>
      <c r="N85" s="123">
        <f ca="1">IFERROR(IF((VLOOKUP($E85,'NEA Backsheet'!$D$5:$CB$183,N$9,FALSE))="","",(VLOOKUP($E85,'NEA Backsheet'!$D$5:$CB$183,N$9,FALSE))),"")</f>
        <v>2751.2159628922559</v>
      </c>
      <c r="O85" s="173">
        <f ca="1">IFERROR(IF((VLOOKUP($E85,'NEA Backsheet'!$D$5:$CB$183,O$9,FALSE))="","",(VLOOKUP($E85,'NEA Backsheet'!$D$5:$CB$183,O$9,FALSE))),"")</f>
        <v>2786.330453359742</v>
      </c>
      <c r="P85" s="122">
        <f ca="1">IFERROR(IF((VLOOKUP($E85,'NEA Backsheet'!$D$5:$CB$183,P$9,FALSE))="","",(VLOOKUP($E85,'NEA Backsheet'!$D$5:$CB$183,P$9,FALSE))),"")</f>
        <v>2860.4112702901939</v>
      </c>
      <c r="Q85" s="123">
        <f ca="1">IFERROR(IF((VLOOKUP($E85,'NEA Backsheet'!$D$5:$CB$183,Q$9,FALSE))="","",(VLOOKUP($E85,'NEA Backsheet'!$D$5:$CB$183,Q$9,FALSE))),"")</f>
        <v>2983.2609940067919</v>
      </c>
      <c r="R85" s="234">
        <f ca="1">IFERROR(IF((VLOOKUP($E85,'NEA Backsheet'!$D$5:$CB$183,R$9,FALSE))="","",(VLOOKUP($E85,'NEA Backsheet'!$D$5:$CB$183,R$9,FALSE))),"")</f>
        <v>2950.2442231524628</v>
      </c>
    </row>
    <row r="86" spans="1:18"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IFERROR(IF((VLOOKUP($E86,'NEA Backsheet'!$D$5:$CB$183,G$9,FALSE))="","",(VLOOKUP($E86,'NEA Backsheet'!$D$5:$CB$183,G$9,FALSE))),"")</f>
        <v>2609.2476813248368</v>
      </c>
      <c r="H86" s="121">
        <f ca="1">IFERROR(IF((VLOOKUP($E86,'NEA Backsheet'!$D$5:$CB$183,H$9,FALSE))="","",(VLOOKUP($E86,'NEA Backsheet'!$D$5:$CB$183,H$9,FALSE))),"")</f>
        <v>2601.1595388849992</v>
      </c>
      <c r="I86" s="121">
        <f ca="1">IFERROR(IF((VLOOKUP($E86,'NEA Backsheet'!$D$5:$CB$183,I$9,FALSE))="","",(VLOOKUP($E86,'NEA Backsheet'!$D$5:$CB$183,I$9,FALSE))),"")</f>
        <v>2712.2510807503322</v>
      </c>
      <c r="J86" s="122">
        <f ca="1">IFERROR(IF((VLOOKUP($E86,'NEA Backsheet'!$D$5:$CB$183,J$9,FALSE))="","",(VLOOKUP($E86,'NEA Backsheet'!$D$5:$CB$183,J$9,FALSE))),"")</f>
        <v>2657.7380290727674</v>
      </c>
      <c r="K86" s="120">
        <f ca="1">IFERROR(IF((VLOOKUP($E86,'NEA Backsheet'!$D$5:$CB$183,K$9,FALSE))="","",(VLOOKUP($E86,'NEA Backsheet'!$D$5:$CB$183,K$9,FALSE))),"")</f>
        <v>2642.0432705311268</v>
      </c>
      <c r="L86" s="121">
        <f ca="1">IFERROR(IF((VLOOKUP($E86,'NEA Backsheet'!$D$5:$CB$183,L$9,FALSE))="","",(VLOOKUP($E86,'NEA Backsheet'!$D$5:$CB$183,L$9,FALSE))),"")</f>
        <v>2666.5019070693115</v>
      </c>
      <c r="M86" s="121">
        <f ca="1">IFERROR(IF((VLOOKUP($E86,'NEA Backsheet'!$D$5:$CB$183,M$9,FALSE))="","",(VLOOKUP($E86,'NEA Backsheet'!$D$5:$CB$183,M$9,FALSE))),"")</f>
        <v>2751.0269930169165</v>
      </c>
      <c r="N86" s="123">
        <f ca="1">IFERROR(IF((VLOOKUP($E86,'NEA Backsheet'!$D$5:$CB$183,N$9,FALSE))="","",(VLOOKUP($E86,'NEA Backsheet'!$D$5:$CB$183,N$9,FALSE))),"")</f>
        <v>2644.9571910580275</v>
      </c>
      <c r="O86" s="173">
        <f ca="1">IFERROR(IF((VLOOKUP($E86,'NEA Backsheet'!$D$5:$CB$183,O$9,FALSE))="","",(VLOOKUP($E86,'NEA Backsheet'!$D$5:$CB$183,O$9,FALSE))),"")</f>
        <v>2644.734311027722</v>
      </c>
      <c r="P86" s="122">
        <f ca="1">IFERROR(IF((VLOOKUP($E86,'NEA Backsheet'!$D$5:$CB$183,P$9,FALSE))="","",(VLOOKUP($E86,'NEA Backsheet'!$D$5:$CB$183,P$9,FALSE))),"")</f>
        <v>2644.4350904975422</v>
      </c>
      <c r="Q86" s="123">
        <f ca="1">IFERROR(IF((VLOOKUP($E86,'NEA Backsheet'!$D$5:$CB$183,Q$9,FALSE))="","",(VLOOKUP($E86,'NEA Backsheet'!$D$5:$CB$183,Q$9,FALSE))),"")</f>
        <v>2803.8404914546759</v>
      </c>
      <c r="R86" s="234">
        <f ca="1">IFERROR(IF((VLOOKUP($E86,'NEA Backsheet'!$D$5:$CB$183,R$9,FALSE))="","",(VLOOKUP($E86,'NEA Backsheet'!$D$5:$CB$183,R$9,FALSE))),"")</f>
        <v>2788.3692884423558</v>
      </c>
    </row>
    <row r="87" spans="1:18"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IFERROR(IF((VLOOKUP($E87,'NEA Backsheet'!$D$5:$CB$183,G$9,FALSE))="","",(VLOOKUP($E87,'NEA Backsheet'!$D$5:$CB$183,G$9,FALSE))),"")</f>
        <v>2254.5530075680222</v>
      </c>
      <c r="H87" s="121">
        <f ca="1">IFERROR(IF((VLOOKUP($E87,'NEA Backsheet'!$D$5:$CB$183,H$9,FALSE))="","",(VLOOKUP($E87,'NEA Backsheet'!$D$5:$CB$183,H$9,FALSE))),"")</f>
        <v>2269.016134554678</v>
      </c>
      <c r="I87" s="121">
        <f ca="1">IFERROR(IF((VLOOKUP($E87,'NEA Backsheet'!$D$5:$CB$183,I$9,FALSE))="","",(VLOOKUP($E87,'NEA Backsheet'!$D$5:$CB$183,I$9,FALSE))),"")</f>
        <v>2431.477285564722</v>
      </c>
      <c r="J87" s="122">
        <f ca="1">IFERROR(IF((VLOOKUP($E87,'NEA Backsheet'!$D$5:$CB$183,J$9,FALSE))="","",(VLOOKUP($E87,'NEA Backsheet'!$D$5:$CB$183,J$9,FALSE))),"")</f>
        <v>2478.6383951751254</v>
      </c>
      <c r="K87" s="120">
        <f ca="1">IFERROR(IF((VLOOKUP($E87,'NEA Backsheet'!$D$5:$CB$183,K$9,FALSE))="","",(VLOOKUP($E87,'NEA Backsheet'!$D$5:$CB$183,K$9,FALSE))),"")</f>
        <v>2247.6573679967128</v>
      </c>
      <c r="L87" s="121">
        <f ca="1">IFERROR(IF((VLOOKUP($E87,'NEA Backsheet'!$D$5:$CB$183,L$9,FALSE))="","",(VLOOKUP($E87,'NEA Backsheet'!$D$5:$CB$183,L$9,FALSE))),"")</f>
        <v>2266.0876246677176</v>
      </c>
      <c r="M87" s="121">
        <f ca="1">IFERROR(IF((VLOOKUP($E87,'NEA Backsheet'!$D$5:$CB$183,M$9,FALSE))="","",(VLOOKUP($E87,'NEA Backsheet'!$D$5:$CB$183,M$9,FALSE))),"")</f>
        <v>2427.7549638727751</v>
      </c>
      <c r="N87" s="123">
        <f ca="1">IFERROR(IF((VLOOKUP($E87,'NEA Backsheet'!$D$5:$CB$183,N$9,FALSE))="","",(VLOOKUP($E87,'NEA Backsheet'!$D$5:$CB$183,N$9,FALSE))),"")</f>
        <v>2107.657179104654</v>
      </c>
      <c r="O87" s="173">
        <f ca="1">IFERROR(IF((VLOOKUP($E87,'NEA Backsheet'!$D$5:$CB$183,O$9,FALSE))="","",(VLOOKUP($E87,'NEA Backsheet'!$D$5:$CB$183,O$9,FALSE))),"")</f>
        <v>2344.5406660445897</v>
      </c>
      <c r="P87" s="122">
        <f ca="1">IFERROR(IF((VLOOKUP($E87,'NEA Backsheet'!$D$5:$CB$183,P$9,FALSE))="","",(VLOOKUP($E87,'NEA Backsheet'!$D$5:$CB$183,P$9,FALSE))),"")</f>
        <v>2339.948347387141</v>
      </c>
      <c r="Q87" s="123">
        <f ca="1">IFERROR(IF((VLOOKUP($E87,'NEA Backsheet'!$D$5:$CB$183,Q$9,FALSE))="","",(VLOOKUP($E87,'NEA Backsheet'!$D$5:$CB$183,Q$9,FALSE))),"")</f>
        <v>2509.2777736026533</v>
      </c>
      <c r="R87" s="234">
        <f ca="1">IFERROR(IF((VLOOKUP($E87,'NEA Backsheet'!$D$5:$CB$183,R$9,FALSE))="","",(VLOOKUP($E87,'NEA Backsheet'!$D$5:$CB$183,R$9,FALSE))),"")</f>
        <v>2397.7734930208403</v>
      </c>
    </row>
    <row r="88" spans="1:18"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IFERROR(IF((VLOOKUP($E88,'NEA Backsheet'!$D$5:$CB$183,G$9,FALSE))="","",(VLOOKUP($E88,'NEA Backsheet'!$D$5:$CB$183,G$9,FALSE))),"")</f>
        <v>2580.0927822488088</v>
      </c>
      <c r="H88" s="121">
        <f ca="1">IFERROR(IF((VLOOKUP($E88,'NEA Backsheet'!$D$5:$CB$183,H$9,FALSE))="","",(VLOOKUP($E88,'NEA Backsheet'!$D$5:$CB$183,H$9,FALSE))),"")</f>
        <v>2611.6108883173065</v>
      </c>
      <c r="I88" s="121">
        <f ca="1">IFERROR(IF((VLOOKUP($E88,'NEA Backsheet'!$D$5:$CB$183,I$9,FALSE))="","",(VLOOKUP($E88,'NEA Backsheet'!$D$5:$CB$183,I$9,FALSE))),"")</f>
        <v>2655.6965931798263</v>
      </c>
      <c r="J88" s="122">
        <f ca="1">IFERROR(IF((VLOOKUP($E88,'NEA Backsheet'!$D$5:$CB$183,J$9,FALSE))="","",(VLOOKUP($E88,'NEA Backsheet'!$D$5:$CB$183,J$9,FALSE))),"")</f>
        <v>2478.1057283043638</v>
      </c>
      <c r="K88" s="120">
        <f ca="1">IFERROR(IF((VLOOKUP($E88,'NEA Backsheet'!$D$5:$CB$183,K$9,FALSE))="","",(VLOOKUP($E88,'NEA Backsheet'!$D$5:$CB$183,K$9,FALSE))),"")</f>
        <v>2648.4358936420481</v>
      </c>
      <c r="L88" s="121">
        <f ca="1">IFERROR(IF((VLOOKUP($E88,'NEA Backsheet'!$D$5:$CB$183,L$9,FALSE))="","",(VLOOKUP($E88,'NEA Backsheet'!$D$5:$CB$183,L$9,FALSE))),"")</f>
        <v>2677.6957788489435</v>
      </c>
      <c r="M88" s="121">
        <f ca="1">IFERROR(IF((VLOOKUP($E88,'NEA Backsheet'!$D$5:$CB$183,M$9,FALSE))="","",(VLOOKUP($E88,'NEA Backsheet'!$D$5:$CB$183,M$9,FALSE))),"")</f>
        <v>2677.76796765981</v>
      </c>
      <c r="N88" s="123">
        <f ca="1">IFERROR(IF((VLOOKUP($E88,'NEA Backsheet'!$D$5:$CB$183,N$9,FALSE))="","",(VLOOKUP($E88,'NEA Backsheet'!$D$5:$CB$183,N$9,FALSE))),"")</f>
        <v>2584.6271649683845</v>
      </c>
      <c r="O88" s="173">
        <f ca="1">IFERROR(IF((VLOOKUP($E88,'NEA Backsheet'!$D$5:$CB$183,O$9,FALSE))="","",(VLOOKUP($E88,'NEA Backsheet'!$D$5:$CB$183,O$9,FALSE))),"")</f>
        <v>2535.9082333386568</v>
      </c>
      <c r="P88" s="122">
        <f ca="1">IFERROR(IF((VLOOKUP($E88,'NEA Backsheet'!$D$5:$CB$183,P$9,FALSE))="","",(VLOOKUP($E88,'NEA Backsheet'!$D$5:$CB$183,P$9,FALSE))),"")</f>
        <v>2491.1524941427542</v>
      </c>
      <c r="Q88" s="123">
        <f ca="1">IFERROR(IF((VLOOKUP($E88,'NEA Backsheet'!$D$5:$CB$183,Q$9,FALSE))="","",(VLOOKUP($E88,'NEA Backsheet'!$D$5:$CB$183,Q$9,FALSE))),"")</f>
        <v>2683.1845916349644</v>
      </c>
      <c r="R88" s="234">
        <f ca="1">IFERROR(IF((VLOOKUP($E88,'NEA Backsheet'!$D$5:$CB$183,R$9,FALSE))="","",(VLOOKUP($E88,'NEA Backsheet'!$D$5:$CB$183,R$9,FALSE))),"")</f>
        <v>2571.3718805519306</v>
      </c>
    </row>
    <row r="89" spans="1:18"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IFERROR(IF((VLOOKUP($E89,'NEA Backsheet'!$D$5:$CB$183,G$9,FALSE))="","",(VLOOKUP($E89,'NEA Backsheet'!$D$5:$CB$183,G$9,FALSE))),"")</f>
        <v>2047.8496992645294</v>
      </c>
      <c r="H89" s="121">
        <f ca="1">IFERROR(IF((VLOOKUP($E89,'NEA Backsheet'!$D$5:$CB$183,H$9,FALSE))="","",(VLOOKUP($E89,'NEA Backsheet'!$D$5:$CB$183,H$9,FALSE))),"")</f>
        <v>1945.1528423228558</v>
      </c>
      <c r="I89" s="121">
        <f ca="1">IFERROR(IF((VLOOKUP($E89,'NEA Backsheet'!$D$5:$CB$183,I$9,FALSE))="","",(VLOOKUP($E89,'NEA Backsheet'!$D$5:$CB$183,I$9,FALSE))),"")</f>
        <v>2092.4219176363731</v>
      </c>
      <c r="J89" s="122">
        <f ca="1">IFERROR(IF((VLOOKUP($E89,'NEA Backsheet'!$D$5:$CB$183,J$9,FALSE))="","",(VLOOKUP($E89,'NEA Backsheet'!$D$5:$CB$183,J$9,FALSE))),"")</f>
        <v>2024.1599009344218</v>
      </c>
      <c r="K89" s="120">
        <f ca="1">IFERROR(IF((VLOOKUP($E89,'NEA Backsheet'!$D$5:$CB$183,K$9,FALSE))="","",(VLOOKUP($E89,'NEA Backsheet'!$D$5:$CB$183,K$9,FALSE))),"")</f>
        <v>1980.6545696987137</v>
      </c>
      <c r="L89" s="121">
        <f ca="1">IFERROR(IF((VLOOKUP($E89,'NEA Backsheet'!$D$5:$CB$183,L$9,FALSE))="","",(VLOOKUP($E89,'NEA Backsheet'!$D$5:$CB$183,L$9,FALSE))),"")</f>
        <v>1939.015575165693</v>
      </c>
      <c r="M89" s="121">
        <f ca="1">IFERROR(IF((VLOOKUP($E89,'NEA Backsheet'!$D$5:$CB$183,M$9,FALSE))="","",(VLOOKUP($E89,'NEA Backsheet'!$D$5:$CB$183,M$9,FALSE))),"")</f>
        <v>2052.3775566964273</v>
      </c>
      <c r="N89" s="123">
        <f ca="1">IFERROR(IF((VLOOKUP($E89,'NEA Backsheet'!$D$5:$CB$183,N$9,FALSE))="","",(VLOOKUP($E89,'NEA Backsheet'!$D$5:$CB$183,N$9,FALSE))),"")</f>
        <v>1962.3942848056354</v>
      </c>
      <c r="O89" s="173">
        <f ca="1">IFERROR(IF((VLOOKUP($E89,'NEA Backsheet'!$D$5:$CB$183,O$9,FALSE))="","",(VLOOKUP($E89,'NEA Backsheet'!$D$5:$CB$183,O$9,FALSE))),"")</f>
        <v>2018.2129678067668</v>
      </c>
      <c r="P89" s="122">
        <f ca="1">IFERROR(IF((VLOOKUP($E89,'NEA Backsheet'!$D$5:$CB$183,P$9,FALSE))="","",(VLOOKUP($E89,'NEA Backsheet'!$D$5:$CB$183,P$9,FALSE))),"")</f>
        <v>1973.1130739958378</v>
      </c>
      <c r="Q89" s="123">
        <f ca="1">IFERROR(IF((VLOOKUP($E89,'NEA Backsheet'!$D$5:$CB$183,Q$9,FALSE))="","",(VLOOKUP($E89,'NEA Backsheet'!$D$5:$CB$183,Q$9,FALSE))),"")</f>
        <v>2110.1776398297543</v>
      </c>
      <c r="R89" s="234">
        <f ca="1">IFERROR(IF((VLOOKUP($E89,'NEA Backsheet'!$D$5:$CB$183,R$9,FALSE))="","",(VLOOKUP($E89,'NEA Backsheet'!$D$5:$CB$183,R$9,FALSE))),"")</f>
        <v>1600.8252530872219</v>
      </c>
    </row>
    <row r="90" spans="1:18"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IFERROR(IF((VLOOKUP($E90,'NEA Backsheet'!$D$5:$CB$183,G$9,FALSE))="","",(VLOOKUP($E90,'NEA Backsheet'!$D$5:$CB$183,G$9,FALSE))),"")</f>
        <v>3666.6316200484848</v>
      </c>
      <c r="H90" s="121">
        <f ca="1">IFERROR(IF((VLOOKUP($E90,'NEA Backsheet'!$D$5:$CB$183,H$9,FALSE))="","",(VLOOKUP($E90,'NEA Backsheet'!$D$5:$CB$183,H$9,FALSE))),"")</f>
        <v>3838.1613410117934</v>
      </c>
      <c r="I90" s="121">
        <f ca="1">IFERROR(IF((VLOOKUP($E90,'NEA Backsheet'!$D$5:$CB$183,I$9,FALSE))="","",(VLOOKUP($E90,'NEA Backsheet'!$D$5:$CB$183,I$9,FALSE))),"")</f>
        <v>3717.3013223482749</v>
      </c>
      <c r="J90" s="122">
        <f ca="1">IFERROR(IF((VLOOKUP($E90,'NEA Backsheet'!$D$5:$CB$183,J$9,FALSE))="","",(VLOOKUP($E90,'NEA Backsheet'!$D$5:$CB$183,J$9,FALSE))),"")</f>
        <v>3590.5080662124374</v>
      </c>
      <c r="K90" s="120">
        <f ca="1">IFERROR(IF((VLOOKUP($E90,'NEA Backsheet'!$D$5:$CB$183,K$9,FALSE))="","",(VLOOKUP($E90,'NEA Backsheet'!$D$5:$CB$183,K$9,FALSE))),"")</f>
        <v>3780.1522839195168</v>
      </c>
      <c r="L90" s="121">
        <f ca="1">IFERROR(IF((VLOOKUP($E90,'NEA Backsheet'!$D$5:$CB$183,L$9,FALSE))="","",(VLOOKUP($E90,'NEA Backsheet'!$D$5:$CB$183,L$9,FALSE))),"")</f>
        <v>3795.5895331681909</v>
      </c>
      <c r="M90" s="121">
        <f ca="1">IFERROR(IF((VLOOKUP($E90,'NEA Backsheet'!$D$5:$CB$183,M$9,FALSE))="","",(VLOOKUP($E90,'NEA Backsheet'!$D$5:$CB$183,M$9,FALSE))),"")</f>
        <v>3873.2767343033015</v>
      </c>
      <c r="N90" s="123">
        <f ca="1">IFERROR(IF((VLOOKUP($E90,'NEA Backsheet'!$D$5:$CB$183,N$9,FALSE))="","",(VLOOKUP($E90,'NEA Backsheet'!$D$5:$CB$183,N$9,FALSE))),"")</f>
        <v>3798.2387673183121</v>
      </c>
      <c r="O90" s="173">
        <f ca="1">IFERROR(IF((VLOOKUP($E90,'NEA Backsheet'!$D$5:$CB$183,O$9,FALSE))="","",(VLOOKUP($E90,'NEA Backsheet'!$D$5:$CB$183,O$9,FALSE))),"")</f>
        <v>3786.6902884770743</v>
      </c>
      <c r="P90" s="122">
        <f ca="1">IFERROR(IF((VLOOKUP($E90,'NEA Backsheet'!$D$5:$CB$183,P$9,FALSE))="","",(VLOOKUP($E90,'NEA Backsheet'!$D$5:$CB$183,P$9,FALSE))),"")</f>
        <v>3878.8599393697318</v>
      </c>
      <c r="Q90" s="123">
        <f ca="1">IFERROR(IF((VLOOKUP($E90,'NEA Backsheet'!$D$5:$CB$183,Q$9,FALSE))="","",(VLOOKUP($E90,'NEA Backsheet'!$D$5:$CB$183,Q$9,FALSE))),"")</f>
        <v>3773.8862645421268</v>
      </c>
      <c r="R90" s="234">
        <f ca="1">IFERROR(IF((VLOOKUP($E90,'NEA Backsheet'!$D$5:$CB$183,R$9,FALSE))="","",(VLOOKUP($E90,'NEA Backsheet'!$D$5:$CB$183,R$9,FALSE))),"")</f>
        <v>3849.1425175261752</v>
      </c>
    </row>
    <row r="91" spans="1:18"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IFERROR(IF((VLOOKUP($E91,'NEA Backsheet'!$D$5:$CB$183,G$9,FALSE))="","",(VLOOKUP($E91,'NEA Backsheet'!$D$5:$CB$183,G$9,FALSE))),"")</f>
        <v>2128.5033392852865</v>
      </c>
      <c r="H91" s="121">
        <f ca="1">IFERROR(IF((VLOOKUP($E91,'NEA Backsheet'!$D$5:$CB$183,H$9,FALSE))="","",(VLOOKUP($E91,'NEA Backsheet'!$D$5:$CB$183,H$9,FALSE))),"")</f>
        <v>2044.9373353214505</v>
      </c>
      <c r="I91" s="121">
        <f ca="1">IFERROR(IF((VLOOKUP($E91,'NEA Backsheet'!$D$5:$CB$183,I$9,FALSE))="","",(VLOOKUP($E91,'NEA Backsheet'!$D$5:$CB$183,I$9,FALSE))),"")</f>
        <v>2175.6766697671837</v>
      </c>
      <c r="J91" s="122">
        <f ca="1">IFERROR(IF((VLOOKUP($E91,'NEA Backsheet'!$D$5:$CB$183,J$9,FALSE))="","",(VLOOKUP($E91,'NEA Backsheet'!$D$5:$CB$183,J$9,FALSE))),"")</f>
        <v>2192.4213336994139</v>
      </c>
      <c r="K91" s="120">
        <f ca="1">IFERROR(IF((VLOOKUP($E91,'NEA Backsheet'!$D$5:$CB$183,K$9,FALSE))="","",(VLOOKUP($E91,'NEA Backsheet'!$D$5:$CB$183,K$9,FALSE))),"")</f>
        <v>2430.1724618646449</v>
      </c>
      <c r="L91" s="121">
        <f ca="1">IFERROR(IF((VLOOKUP($E91,'NEA Backsheet'!$D$5:$CB$183,L$9,FALSE))="","",(VLOOKUP($E91,'NEA Backsheet'!$D$5:$CB$183,L$9,FALSE))),"")</f>
        <v>2366.5529704399046</v>
      </c>
      <c r="M91" s="121">
        <f ca="1">IFERROR(IF((VLOOKUP($E91,'NEA Backsheet'!$D$5:$CB$183,M$9,FALSE))="","",(VLOOKUP($E91,'NEA Backsheet'!$D$5:$CB$183,M$9,FALSE))),"")</f>
        <v>2439.7660314347636</v>
      </c>
      <c r="N91" s="123">
        <f ca="1">IFERROR(IF((VLOOKUP($E91,'NEA Backsheet'!$D$5:$CB$183,N$9,FALSE))="","",(VLOOKUP($E91,'NEA Backsheet'!$D$5:$CB$183,N$9,FALSE))),"")</f>
        <v>2377.5656926220809</v>
      </c>
      <c r="O91" s="173">
        <f ca="1">IFERROR(IF((VLOOKUP($E91,'NEA Backsheet'!$D$5:$CB$183,O$9,FALSE))="","",(VLOOKUP($E91,'NEA Backsheet'!$D$5:$CB$183,O$9,FALSE))),"")</f>
        <v>2213.1061350123641</v>
      </c>
      <c r="P91" s="122">
        <f ca="1">IFERROR(IF((VLOOKUP($E91,'NEA Backsheet'!$D$5:$CB$183,P$9,FALSE))="","",(VLOOKUP($E91,'NEA Backsheet'!$D$5:$CB$183,P$9,FALSE))),"")</f>
        <v>2204.0408661827137</v>
      </c>
      <c r="Q91" s="123">
        <f ca="1">IFERROR(IF((VLOOKUP($E91,'NEA Backsheet'!$D$5:$CB$183,Q$9,FALSE))="","",(VLOOKUP($E91,'NEA Backsheet'!$D$5:$CB$183,Q$9,FALSE))),"")</f>
        <v>2354.6543212507627</v>
      </c>
      <c r="R91" s="234">
        <f ca="1">IFERROR(IF((VLOOKUP($E91,'NEA Backsheet'!$D$5:$CB$183,R$9,FALSE))="","",(VLOOKUP($E91,'NEA Backsheet'!$D$5:$CB$183,R$9,FALSE))),"")</f>
        <v>2264.0098832794156</v>
      </c>
    </row>
    <row r="92" spans="1:18"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IFERROR(IF((VLOOKUP($E92,'NEA Backsheet'!$D$5:$CB$183,G$9,FALSE))="","",(VLOOKUP($E92,'NEA Backsheet'!$D$5:$CB$183,G$9,FALSE))),"")</f>
        <v>2418.2979599776309</v>
      </c>
      <c r="H92" s="121">
        <f ca="1">IFERROR(IF((VLOOKUP($E92,'NEA Backsheet'!$D$5:$CB$183,H$9,FALSE))="","",(VLOOKUP($E92,'NEA Backsheet'!$D$5:$CB$183,H$9,FALSE))),"")</f>
        <v>2408.5540335092751</v>
      </c>
      <c r="I92" s="121">
        <f ca="1">IFERROR(IF((VLOOKUP($E92,'NEA Backsheet'!$D$5:$CB$183,I$9,FALSE))="","",(VLOOKUP($E92,'NEA Backsheet'!$D$5:$CB$183,I$9,FALSE))),"")</f>
        <v>2475.1310022649322</v>
      </c>
      <c r="J92" s="122">
        <f ca="1">IFERROR(IF((VLOOKUP($E92,'NEA Backsheet'!$D$5:$CB$183,J$9,FALSE))="","",(VLOOKUP($E92,'NEA Backsheet'!$D$5:$CB$183,J$9,FALSE))),"")</f>
        <v>2464.6911420723077</v>
      </c>
      <c r="K92" s="120">
        <f ca="1">IFERROR(IF((VLOOKUP($E92,'NEA Backsheet'!$D$5:$CB$183,K$9,FALSE))="","",(VLOOKUP($E92,'NEA Backsheet'!$D$5:$CB$183,K$9,FALSE))),"")</f>
        <v>2458.9887234356552</v>
      </c>
      <c r="L92" s="121">
        <f ca="1">IFERROR(IF((VLOOKUP($E92,'NEA Backsheet'!$D$5:$CB$183,L$9,FALSE))="","",(VLOOKUP($E92,'NEA Backsheet'!$D$5:$CB$183,L$9,FALSE))),"")</f>
        <v>2462.8943019499966</v>
      </c>
      <c r="M92" s="121">
        <f ca="1">IFERROR(IF((VLOOKUP($E92,'NEA Backsheet'!$D$5:$CB$183,M$9,FALSE))="","",(VLOOKUP($E92,'NEA Backsheet'!$D$5:$CB$183,M$9,FALSE))),"")</f>
        <v>2489.8187603494139</v>
      </c>
      <c r="N92" s="123">
        <f ca="1">IFERROR(IF((VLOOKUP($E92,'NEA Backsheet'!$D$5:$CB$183,N$9,FALSE))="","",(VLOOKUP($E92,'NEA Backsheet'!$D$5:$CB$183,N$9,FALSE))),"")</f>
        <v>2437.0340533679782</v>
      </c>
      <c r="O92" s="173">
        <f ca="1">IFERROR(IF((VLOOKUP($E92,'NEA Backsheet'!$D$5:$CB$183,O$9,FALSE))="","",(VLOOKUP($E92,'NEA Backsheet'!$D$5:$CB$183,O$9,FALSE))),"")</f>
        <v>2517.1600178550116</v>
      </c>
      <c r="P92" s="122">
        <f ca="1">IFERROR(IF((VLOOKUP($E92,'NEA Backsheet'!$D$5:$CB$183,P$9,FALSE))="","",(VLOOKUP($E92,'NEA Backsheet'!$D$5:$CB$183,P$9,FALSE))),"")</f>
        <v>2495.6617138478705</v>
      </c>
      <c r="Q92" s="123">
        <f ca="1">IFERROR(IF((VLOOKUP($E92,'NEA Backsheet'!$D$5:$CB$183,Q$9,FALSE))="","",(VLOOKUP($E92,'NEA Backsheet'!$D$5:$CB$183,Q$9,FALSE))),"")</f>
        <v>2642.8934012858072</v>
      </c>
      <c r="R92" s="234">
        <f ca="1">IFERROR(IF((VLOOKUP($E92,'NEA Backsheet'!$D$5:$CB$183,R$9,FALSE))="","",(VLOOKUP($E92,'NEA Backsheet'!$D$5:$CB$183,R$9,FALSE))),"")</f>
        <v>2635.9912007903822</v>
      </c>
    </row>
    <row r="93" spans="1:18"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IFERROR(IF((VLOOKUP($E93,'NEA Backsheet'!$D$5:$CB$183,G$9,FALSE))="","",(VLOOKUP($E93,'NEA Backsheet'!$D$5:$CB$183,G$9,FALSE))),"")</f>
        <v>2119.084077790239</v>
      </c>
      <c r="H93" s="121">
        <f ca="1">IFERROR(IF((VLOOKUP($E93,'NEA Backsheet'!$D$5:$CB$183,H$9,FALSE))="","",(VLOOKUP($E93,'NEA Backsheet'!$D$5:$CB$183,H$9,FALSE))),"")</f>
        <v>2182.5355394829899</v>
      </c>
      <c r="I93" s="121">
        <f ca="1">IFERROR(IF((VLOOKUP($E93,'NEA Backsheet'!$D$5:$CB$183,I$9,FALSE))="","",(VLOOKUP($E93,'NEA Backsheet'!$D$5:$CB$183,I$9,FALSE))),"")</f>
        <v>2200.9392432323762</v>
      </c>
      <c r="J93" s="122">
        <f ca="1">IFERROR(IF((VLOOKUP($E93,'NEA Backsheet'!$D$5:$CB$183,J$9,FALSE))="","",(VLOOKUP($E93,'NEA Backsheet'!$D$5:$CB$183,J$9,FALSE))),"")</f>
        <v>2128.5864065180758</v>
      </c>
      <c r="K93" s="120">
        <f ca="1">IFERROR(IF((VLOOKUP($E93,'NEA Backsheet'!$D$5:$CB$183,K$9,FALSE))="","",(VLOOKUP($E93,'NEA Backsheet'!$D$5:$CB$183,K$9,FALSE))),"")</f>
        <v>2145.9388303736946</v>
      </c>
      <c r="L93" s="121">
        <f ca="1">IFERROR(IF((VLOOKUP($E93,'NEA Backsheet'!$D$5:$CB$183,L$9,FALSE))="","",(VLOOKUP($E93,'NEA Backsheet'!$D$5:$CB$183,L$9,FALSE))),"")</f>
        <v>2165.2194464274312</v>
      </c>
      <c r="M93" s="121">
        <f ca="1">IFERROR(IF((VLOOKUP($E93,'NEA Backsheet'!$D$5:$CB$183,M$9,FALSE))="","",(VLOOKUP($E93,'NEA Backsheet'!$D$5:$CB$183,M$9,FALSE))),"")</f>
        <v>2170.7263295742409</v>
      </c>
      <c r="N93" s="123">
        <f ca="1">IFERROR(IF((VLOOKUP($E93,'NEA Backsheet'!$D$5:$CB$183,N$9,FALSE))="","",(VLOOKUP($E93,'NEA Backsheet'!$D$5:$CB$183,N$9,FALSE))),"")</f>
        <v>2100.4105679413151</v>
      </c>
      <c r="O93" s="173">
        <f ca="1">IFERROR(IF((VLOOKUP($E93,'NEA Backsheet'!$D$5:$CB$183,O$9,FALSE))="","",(VLOOKUP($E93,'NEA Backsheet'!$D$5:$CB$183,O$9,FALSE))),"")</f>
        <v>2168.8553272857871</v>
      </c>
      <c r="P93" s="122">
        <f ca="1">IFERROR(IF((VLOOKUP($E93,'NEA Backsheet'!$D$5:$CB$183,P$9,FALSE))="","",(VLOOKUP($E93,'NEA Backsheet'!$D$5:$CB$183,P$9,FALSE))),"")</f>
        <v>2101.8134328561464</v>
      </c>
      <c r="Q93" s="123">
        <f ca="1">IFERROR(IF((VLOOKUP($E93,'NEA Backsheet'!$D$5:$CB$183,Q$9,FALSE))="","",(VLOOKUP($E93,'NEA Backsheet'!$D$5:$CB$183,Q$9,FALSE))),"")</f>
        <v>2310.7274595037411</v>
      </c>
      <c r="R93" s="234">
        <f ca="1">IFERROR(IF((VLOOKUP($E93,'NEA Backsheet'!$D$5:$CB$183,R$9,FALSE))="","",(VLOOKUP($E93,'NEA Backsheet'!$D$5:$CB$183,R$9,FALSE))),"")</f>
        <v>2180.6742447833071</v>
      </c>
    </row>
    <row r="94" spans="1:18"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IFERROR(IF((VLOOKUP($E94,'NEA Backsheet'!$D$5:$CB$183,G$9,FALSE))="","",(VLOOKUP($E94,'NEA Backsheet'!$D$5:$CB$183,G$9,FALSE))),"")</f>
        <v>2240.739520725248</v>
      </c>
      <c r="H94" s="121">
        <f ca="1">IFERROR(IF((VLOOKUP($E94,'NEA Backsheet'!$D$5:$CB$183,H$9,FALSE))="","",(VLOOKUP($E94,'NEA Backsheet'!$D$5:$CB$183,H$9,FALSE))),"")</f>
        <v>2273.0647766669499</v>
      </c>
      <c r="I94" s="121">
        <f ca="1">IFERROR(IF((VLOOKUP($E94,'NEA Backsheet'!$D$5:$CB$183,I$9,FALSE))="","",(VLOOKUP($E94,'NEA Backsheet'!$D$5:$CB$183,I$9,FALSE))),"")</f>
        <v>2541.5753788739512</v>
      </c>
      <c r="J94" s="122">
        <f ca="1">IFERROR(IF((VLOOKUP($E94,'NEA Backsheet'!$D$5:$CB$183,J$9,FALSE))="","",(VLOOKUP($E94,'NEA Backsheet'!$D$5:$CB$183,J$9,FALSE))),"")</f>
        <v>2682.3168035170734</v>
      </c>
      <c r="K94" s="120">
        <f ca="1">IFERROR(IF((VLOOKUP($E94,'NEA Backsheet'!$D$5:$CB$183,K$9,FALSE))="","",(VLOOKUP($E94,'NEA Backsheet'!$D$5:$CB$183,K$9,FALSE))),"")</f>
        <v>2686.4055408669392</v>
      </c>
      <c r="L94" s="121">
        <f ca="1">IFERROR(IF((VLOOKUP($E94,'NEA Backsheet'!$D$5:$CB$183,L$9,FALSE))="","",(VLOOKUP($E94,'NEA Backsheet'!$D$5:$CB$183,L$9,FALSE))),"")</f>
        <v>2592.0011599963782</v>
      </c>
      <c r="M94" s="121">
        <f ca="1">IFERROR(IF((VLOOKUP($E94,'NEA Backsheet'!$D$5:$CB$183,M$9,FALSE))="","",(VLOOKUP($E94,'NEA Backsheet'!$D$5:$CB$183,M$9,FALSE))),"")</f>
        <v>2659.510234100213</v>
      </c>
      <c r="N94" s="123">
        <f ca="1">IFERROR(IF((VLOOKUP($E94,'NEA Backsheet'!$D$5:$CB$183,N$9,FALSE))="","",(VLOOKUP($E94,'NEA Backsheet'!$D$5:$CB$183,N$9,FALSE))),"")</f>
        <v>2539.708340916357</v>
      </c>
      <c r="O94" s="173">
        <f ca="1">IFERROR(IF((VLOOKUP($E94,'NEA Backsheet'!$D$5:$CB$183,O$9,FALSE))="","",(VLOOKUP($E94,'NEA Backsheet'!$D$5:$CB$183,O$9,FALSE))),"")</f>
        <v>2637.9156335218127</v>
      </c>
      <c r="P94" s="122">
        <f ca="1">IFERROR(IF((VLOOKUP($E94,'NEA Backsheet'!$D$5:$CB$183,P$9,FALSE))="","",(VLOOKUP($E94,'NEA Backsheet'!$D$5:$CB$183,P$9,FALSE))),"")</f>
        <v>2708.2774246648478</v>
      </c>
      <c r="Q94" s="123">
        <f ca="1">IFERROR(IF((VLOOKUP($E94,'NEA Backsheet'!$D$5:$CB$183,Q$9,FALSE))="","",(VLOOKUP($E94,'NEA Backsheet'!$D$5:$CB$183,Q$9,FALSE))),"")</f>
        <v>2864.4753062885693</v>
      </c>
      <c r="R94" s="234">
        <f ca="1">IFERROR(IF((VLOOKUP($E94,'NEA Backsheet'!$D$5:$CB$183,R$9,FALSE))="","",(VLOOKUP($E94,'NEA Backsheet'!$D$5:$CB$183,R$9,FALSE))),"")</f>
        <v>2907.7704682798403</v>
      </c>
    </row>
    <row r="95" spans="1:18"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IFERROR(IF((VLOOKUP($E95,'NEA Backsheet'!$D$5:$CB$183,G$9,FALSE))="","",(VLOOKUP($E95,'NEA Backsheet'!$D$5:$CB$183,G$9,FALSE))),"")</f>
        <v>3468.156683332179</v>
      </c>
      <c r="H95" s="121">
        <f ca="1">IFERROR(IF((VLOOKUP($E95,'NEA Backsheet'!$D$5:$CB$183,H$9,FALSE))="","",(VLOOKUP($E95,'NEA Backsheet'!$D$5:$CB$183,H$9,FALSE))),"")</f>
        <v>3439.9894374367636</v>
      </c>
      <c r="I95" s="121">
        <f ca="1">IFERROR(IF((VLOOKUP($E95,'NEA Backsheet'!$D$5:$CB$183,I$9,FALSE))="","",(VLOOKUP($E95,'NEA Backsheet'!$D$5:$CB$183,I$9,FALSE))),"")</f>
        <v>3597.5787086364389</v>
      </c>
      <c r="J95" s="122">
        <f ca="1">IFERROR(IF((VLOOKUP($E95,'NEA Backsheet'!$D$5:$CB$183,J$9,FALSE))="","",(VLOOKUP($E95,'NEA Backsheet'!$D$5:$CB$183,J$9,FALSE))),"")</f>
        <v>3593.5552158811565</v>
      </c>
      <c r="K95" s="120">
        <f ca="1">IFERROR(IF((VLOOKUP($E95,'NEA Backsheet'!$D$5:$CB$183,K$9,FALSE))="","",(VLOOKUP($E95,'NEA Backsheet'!$D$5:$CB$183,K$9,FALSE))),"")</f>
        <v>3623.7743639378496</v>
      </c>
      <c r="L95" s="121">
        <f ca="1">IFERROR(IF((VLOOKUP($E95,'NEA Backsheet'!$D$5:$CB$183,L$9,FALSE))="","",(VLOOKUP($E95,'NEA Backsheet'!$D$5:$CB$183,L$9,FALSE))),"")</f>
        <v>3563.8822577603037</v>
      </c>
      <c r="M95" s="121">
        <f ca="1">IFERROR(IF((VLOOKUP($E95,'NEA Backsheet'!$D$5:$CB$183,M$9,FALSE))="","",(VLOOKUP($E95,'NEA Backsheet'!$D$5:$CB$183,M$9,FALSE))),"")</f>
        <v>3704.5085885539411</v>
      </c>
      <c r="N95" s="123">
        <f ca="1">IFERROR(IF((VLOOKUP($E95,'NEA Backsheet'!$D$5:$CB$183,N$9,FALSE))="","",(VLOOKUP($E95,'NEA Backsheet'!$D$5:$CB$183,N$9,FALSE))),"")</f>
        <v>3724.905439678631</v>
      </c>
      <c r="O95" s="173">
        <f ca="1">IFERROR(IF((VLOOKUP($E95,'NEA Backsheet'!$D$5:$CB$183,O$9,FALSE))="","",(VLOOKUP($E95,'NEA Backsheet'!$D$5:$CB$183,O$9,FALSE))),"")</f>
        <v>3704.165718312453</v>
      </c>
      <c r="P95" s="122">
        <f ca="1">IFERROR(IF((VLOOKUP($E95,'NEA Backsheet'!$D$5:$CB$183,P$9,FALSE))="","",(VLOOKUP($E95,'NEA Backsheet'!$D$5:$CB$183,P$9,FALSE))),"")</f>
        <v>3639.4796745791677</v>
      </c>
      <c r="Q95" s="123">
        <f ca="1">IFERROR(IF((VLOOKUP($E95,'NEA Backsheet'!$D$5:$CB$183,Q$9,FALSE))="","",(VLOOKUP($E95,'NEA Backsheet'!$D$5:$CB$183,Q$9,FALSE))),"")</f>
        <v>3706.6227879085136</v>
      </c>
      <c r="R95" s="234">
        <f ca="1">IFERROR(IF((VLOOKUP($E95,'NEA Backsheet'!$D$5:$CB$183,R$9,FALSE))="","",(VLOOKUP($E95,'NEA Backsheet'!$D$5:$CB$183,R$9,FALSE))),"")</f>
        <v>3942.7434209457956</v>
      </c>
    </row>
    <row r="96" spans="1:18"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IFERROR(IF((VLOOKUP($E96,'NEA Backsheet'!$D$5:$CB$183,G$9,FALSE))="","",(VLOOKUP($E96,'NEA Backsheet'!$D$5:$CB$183,G$9,FALSE))),"")</f>
        <v>2571.5948343995501</v>
      </c>
      <c r="H96" s="121">
        <f ca="1">IFERROR(IF((VLOOKUP($E96,'NEA Backsheet'!$D$5:$CB$183,H$9,FALSE))="","",(VLOOKUP($E96,'NEA Backsheet'!$D$5:$CB$183,H$9,FALSE))),"")</f>
        <v>2627.543351260093</v>
      </c>
      <c r="I96" s="121">
        <f ca="1">IFERROR(IF((VLOOKUP($E96,'NEA Backsheet'!$D$5:$CB$183,I$9,FALSE))="","",(VLOOKUP($E96,'NEA Backsheet'!$D$5:$CB$183,I$9,FALSE))),"")</f>
        <v>2657.3161096522913</v>
      </c>
      <c r="J96" s="122">
        <f ca="1">IFERROR(IF((VLOOKUP($E96,'NEA Backsheet'!$D$5:$CB$183,J$9,FALSE))="","",(VLOOKUP($E96,'NEA Backsheet'!$D$5:$CB$183,J$9,FALSE))),"")</f>
        <v>2613.1636414513914</v>
      </c>
      <c r="K96" s="120">
        <f ca="1">IFERROR(IF((VLOOKUP($E96,'NEA Backsheet'!$D$5:$CB$183,K$9,FALSE))="","",(VLOOKUP($E96,'NEA Backsheet'!$D$5:$CB$183,K$9,FALSE))),"")</f>
        <v>2630.7781969467437</v>
      </c>
      <c r="L96" s="121">
        <f ca="1">IFERROR(IF((VLOOKUP($E96,'NEA Backsheet'!$D$5:$CB$183,L$9,FALSE))="","",(VLOOKUP($E96,'NEA Backsheet'!$D$5:$CB$183,L$9,FALSE))),"")</f>
        <v>2659.9283820127403</v>
      </c>
      <c r="M96" s="121">
        <f ca="1">IFERROR(IF((VLOOKUP($E96,'NEA Backsheet'!$D$5:$CB$183,M$9,FALSE))="","",(VLOOKUP($E96,'NEA Backsheet'!$D$5:$CB$183,M$9,FALSE))),"")</f>
        <v>2660.049789628617</v>
      </c>
      <c r="N96" s="123">
        <f ca="1">IFERROR(IF((VLOOKUP($E96,'NEA Backsheet'!$D$5:$CB$183,N$9,FALSE))="","",(VLOOKUP($E96,'NEA Backsheet'!$D$5:$CB$183,N$9,FALSE))),"")</f>
        <v>2569.6970419696372</v>
      </c>
      <c r="O96" s="173">
        <f ca="1">IFERROR(IF((VLOOKUP($E96,'NEA Backsheet'!$D$5:$CB$183,O$9,FALSE))="","",(VLOOKUP($E96,'NEA Backsheet'!$D$5:$CB$183,O$9,FALSE))),"")</f>
        <v>2731.6013796807092</v>
      </c>
      <c r="P96" s="122">
        <f ca="1">IFERROR(IF((VLOOKUP($E96,'NEA Backsheet'!$D$5:$CB$183,P$9,FALSE))="","",(VLOOKUP($E96,'NEA Backsheet'!$D$5:$CB$183,P$9,FALSE))),"")</f>
        <v>2680.0400293505472</v>
      </c>
      <c r="Q96" s="123">
        <f ca="1">IFERROR(IF((VLOOKUP($E96,'NEA Backsheet'!$D$5:$CB$183,Q$9,FALSE))="","",(VLOOKUP($E96,'NEA Backsheet'!$D$5:$CB$183,Q$9,FALSE))),"")</f>
        <v>2622.7032554773664</v>
      </c>
      <c r="R96" s="234">
        <f ca="1">IFERROR(IF((VLOOKUP($E96,'NEA Backsheet'!$D$5:$CB$183,R$9,FALSE))="","",(VLOOKUP($E96,'NEA Backsheet'!$D$5:$CB$183,R$9,FALSE))),"")</f>
        <v>2445.0747162742937</v>
      </c>
    </row>
    <row r="97" spans="1:18"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IFERROR(IF((VLOOKUP($E97,'NEA Backsheet'!$D$5:$CB$183,G$9,FALSE))="","",(VLOOKUP($E97,'NEA Backsheet'!$D$5:$CB$183,G$9,FALSE))),"")</f>
        <v>2481.1411883400929</v>
      </c>
      <c r="H97" s="121">
        <f ca="1">IFERROR(IF((VLOOKUP($E97,'NEA Backsheet'!$D$5:$CB$183,H$9,FALSE))="","",(VLOOKUP($E97,'NEA Backsheet'!$D$5:$CB$183,H$9,FALSE))),"")</f>
        <v>2520.1507587606779</v>
      </c>
      <c r="I97" s="121">
        <f ca="1">IFERROR(IF((VLOOKUP($E97,'NEA Backsheet'!$D$5:$CB$183,I$9,FALSE))="","",(VLOOKUP($E97,'NEA Backsheet'!$D$5:$CB$183,I$9,FALSE))),"")</f>
        <v>2607.9067483819072</v>
      </c>
      <c r="J97" s="122">
        <f ca="1">IFERROR(IF((VLOOKUP($E97,'NEA Backsheet'!$D$5:$CB$183,J$9,FALSE))="","",(VLOOKUP($E97,'NEA Backsheet'!$D$5:$CB$183,J$9,FALSE))),"")</f>
        <v>2587.1302192429011</v>
      </c>
      <c r="K97" s="120">
        <f ca="1">IFERROR(IF((VLOOKUP($E97,'NEA Backsheet'!$D$5:$CB$183,K$9,FALSE))="","",(VLOOKUP($E97,'NEA Backsheet'!$D$5:$CB$183,K$9,FALSE))),"")</f>
        <v>2476.1315069554371</v>
      </c>
      <c r="L97" s="121">
        <f ca="1">IFERROR(IF((VLOOKUP($E97,'NEA Backsheet'!$D$5:$CB$183,L$9,FALSE))="","",(VLOOKUP($E97,'NEA Backsheet'!$D$5:$CB$183,L$9,FALSE))),"")</f>
        <v>2486.2163907377321</v>
      </c>
      <c r="M97" s="121">
        <f ca="1">IFERROR(IF((VLOOKUP($E97,'NEA Backsheet'!$D$5:$CB$183,M$9,FALSE))="","",(VLOOKUP($E97,'NEA Backsheet'!$D$5:$CB$183,M$9,FALSE))),"")</f>
        <v>2688.1268632349988</v>
      </c>
      <c r="N97" s="123">
        <f ca="1">IFERROR(IF((VLOOKUP($E97,'NEA Backsheet'!$D$5:$CB$183,N$9,FALSE))="","",(VLOOKUP($E97,'NEA Backsheet'!$D$5:$CB$183,N$9,FALSE))),"")</f>
        <v>2632.0341110744325</v>
      </c>
      <c r="O97" s="173">
        <f ca="1">IFERROR(IF((VLOOKUP($E97,'NEA Backsheet'!$D$5:$CB$183,O$9,FALSE))="","",(VLOOKUP($E97,'NEA Backsheet'!$D$5:$CB$183,O$9,FALSE))),"")</f>
        <v>2478.8243428530945</v>
      </c>
      <c r="P97" s="122">
        <f ca="1">IFERROR(IF((VLOOKUP($E97,'NEA Backsheet'!$D$5:$CB$183,P$9,FALSE))="","",(VLOOKUP($E97,'NEA Backsheet'!$D$5:$CB$183,P$9,FALSE))),"")</f>
        <v>2466.2940439874192</v>
      </c>
      <c r="Q97" s="123">
        <f ca="1">IFERROR(IF((VLOOKUP($E97,'NEA Backsheet'!$D$5:$CB$183,Q$9,FALSE))="","",(VLOOKUP($E97,'NEA Backsheet'!$D$5:$CB$183,Q$9,FALSE))),"")</f>
        <v>2604.8532525392193</v>
      </c>
      <c r="R97" s="234">
        <f ca="1">IFERROR(IF((VLOOKUP($E97,'NEA Backsheet'!$D$5:$CB$183,R$9,FALSE))="","",(VLOOKUP($E97,'NEA Backsheet'!$D$5:$CB$183,R$9,FALSE))),"")</f>
        <v>2777.8450438825216</v>
      </c>
    </row>
    <row r="98" spans="1:18"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IFERROR(IF((VLOOKUP($E98,'NEA Backsheet'!$D$5:$CB$183,G$9,FALSE))="","",(VLOOKUP($E98,'NEA Backsheet'!$D$5:$CB$183,G$9,FALSE))),"")</f>
        <v>2346.1351874558113</v>
      </c>
      <c r="H98" s="121">
        <f ca="1">IFERROR(IF((VLOOKUP($E98,'NEA Backsheet'!$D$5:$CB$183,H$9,FALSE))="","",(VLOOKUP($E98,'NEA Backsheet'!$D$5:$CB$183,H$9,FALSE))),"")</f>
        <v>2334.2988932817748</v>
      </c>
      <c r="I98" s="121">
        <f ca="1">IFERROR(IF((VLOOKUP($E98,'NEA Backsheet'!$D$5:$CB$183,I$9,FALSE))="","",(VLOOKUP($E98,'NEA Backsheet'!$D$5:$CB$183,I$9,FALSE))),"")</f>
        <v>2412.843215120532</v>
      </c>
      <c r="J98" s="122">
        <f ca="1">IFERROR(IF((VLOOKUP($E98,'NEA Backsheet'!$D$5:$CB$183,J$9,FALSE))="","",(VLOOKUP($E98,'NEA Backsheet'!$D$5:$CB$183,J$9,FALSE))),"")</f>
        <v>2306.7294332893339</v>
      </c>
      <c r="K98" s="120">
        <f ca="1">IFERROR(IF((VLOOKUP($E98,'NEA Backsheet'!$D$5:$CB$183,K$9,FALSE))="","",(VLOOKUP($E98,'NEA Backsheet'!$D$5:$CB$183,K$9,FALSE))),"")</f>
        <v>2292.0882394007031</v>
      </c>
      <c r="L98" s="121">
        <f ca="1">IFERROR(IF((VLOOKUP($E98,'NEA Backsheet'!$D$5:$CB$183,L$9,FALSE))="","",(VLOOKUP($E98,'NEA Backsheet'!$D$5:$CB$183,L$9,FALSE))),"")</f>
        <v>2389.1673984997919</v>
      </c>
      <c r="M98" s="121">
        <f ca="1">IFERROR(IF((VLOOKUP($E98,'NEA Backsheet'!$D$5:$CB$183,M$9,FALSE))="","",(VLOOKUP($E98,'NEA Backsheet'!$D$5:$CB$183,M$9,FALSE))),"")</f>
        <v>2440.3696496757307</v>
      </c>
      <c r="N98" s="123">
        <f ca="1">IFERROR(IF((VLOOKUP($E98,'NEA Backsheet'!$D$5:$CB$183,N$9,FALSE))="","",(VLOOKUP($E98,'NEA Backsheet'!$D$5:$CB$183,N$9,FALSE))),"")</f>
        <v>2288.7108577188542</v>
      </c>
      <c r="O98" s="173">
        <f ca="1">IFERROR(IF((VLOOKUP($E98,'NEA Backsheet'!$D$5:$CB$183,O$9,FALSE))="","",(VLOOKUP($E98,'NEA Backsheet'!$D$5:$CB$183,O$9,FALSE))),"")</f>
        <v>2404.5644005094623</v>
      </c>
      <c r="P98" s="122">
        <f ca="1">IFERROR(IF((VLOOKUP($E98,'NEA Backsheet'!$D$5:$CB$183,P$9,FALSE))="","",(VLOOKUP($E98,'NEA Backsheet'!$D$5:$CB$183,P$9,FALSE))),"")</f>
        <v>2419.0518761347903</v>
      </c>
      <c r="Q98" s="123">
        <f ca="1">IFERROR(IF((VLOOKUP($E98,'NEA Backsheet'!$D$5:$CB$183,Q$9,FALSE))="","",(VLOOKUP($E98,'NEA Backsheet'!$D$5:$CB$183,Q$9,FALSE))),"")</f>
        <v>2585.1270547723207</v>
      </c>
      <c r="R98" s="234">
        <f ca="1">IFERROR(IF((VLOOKUP($E98,'NEA Backsheet'!$D$5:$CB$183,R$9,FALSE))="","",(VLOOKUP($E98,'NEA Backsheet'!$D$5:$CB$183,R$9,FALSE))),"")</f>
        <v>2485.1656693012742</v>
      </c>
    </row>
    <row r="99" spans="1:18"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IFERROR(IF((VLOOKUP($E99,'NEA Backsheet'!$D$5:$CB$183,G$9,FALSE))="","",(VLOOKUP($E99,'NEA Backsheet'!$D$5:$CB$183,G$9,FALSE))),"")</f>
        <v>2286.795396922028</v>
      </c>
      <c r="H99" s="121">
        <f ca="1">IFERROR(IF((VLOOKUP($E99,'NEA Backsheet'!$D$5:$CB$183,H$9,FALSE))="","",(VLOOKUP($E99,'NEA Backsheet'!$D$5:$CB$183,H$9,FALSE))),"")</f>
        <v>2336.07014113375</v>
      </c>
      <c r="I99" s="121">
        <f ca="1">IFERROR(IF((VLOOKUP($E99,'NEA Backsheet'!$D$5:$CB$183,I$9,FALSE))="","",(VLOOKUP($E99,'NEA Backsheet'!$D$5:$CB$183,I$9,FALSE))),"")</f>
        <v>2374.8538987296429</v>
      </c>
      <c r="J99" s="122">
        <f ca="1">IFERROR(IF((VLOOKUP($E99,'NEA Backsheet'!$D$5:$CB$183,J$9,FALSE))="","",(VLOOKUP($E99,'NEA Backsheet'!$D$5:$CB$183,J$9,FALSE))),"")</f>
        <v>2336.4513975254604</v>
      </c>
      <c r="K99" s="120">
        <f ca="1">IFERROR(IF((VLOOKUP($E99,'NEA Backsheet'!$D$5:$CB$183,K$9,FALSE))="","",(VLOOKUP($E99,'NEA Backsheet'!$D$5:$CB$183,K$9,FALSE))),"")</f>
        <v>2432.2412423848182</v>
      </c>
      <c r="L99" s="121">
        <f ca="1">IFERROR(IF((VLOOKUP($E99,'NEA Backsheet'!$D$5:$CB$183,L$9,FALSE))="","",(VLOOKUP($E99,'NEA Backsheet'!$D$5:$CB$183,L$9,FALSE))),"")</f>
        <v>2396.3053487548714</v>
      </c>
      <c r="M99" s="121">
        <f ca="1">IFERROR(IF((VLOOKUP($E99,'NEA Backsheet'!$D$5:$CB$183,M$9,FALSE))="","",(VLOOKUP($E99,'NEA Backsheet'!$D$5:$CB$183,M$9,FALSE))),"")</f>
        <v>2462.3233372969221</v>
      </c>
      <c r="N99" s="123">
        <f ca="1">IFERROR(IF((VLOOKUP($E99,'NEA Backsheet'!$D$5:$CB$183,N$9,FALSE))="","",(VLOOKUP($E99,'NEA Backsheet'!$D$5:$CB$183,N$9,FALSE))),"")</f>
        <v>2413.1547560039689</v>
      </c>
      <c r="O99" s="173">
        <f ca="1">IFERROR(IF((VLOOKUP($E99,'NEA Backsheet'!$D$5:$CB$183,O$9,FALSE))="","",(VLOOKUP($E99,'NEA Backsheet'!$D$5:$CB$183,O$9,FALSE))),"")</f>
        <v>2292.6674620713338</v>
      </c>
      <c r="P99" s="122">
        <f ca="1">IFERROR(IF((VLOOKUP($E99,'NEA Backsheet'!$D$5:$CB$183,P$9,FALSE))="","",(VLOOKUP($E99,'NEA Backsheet'!$D$5:$CB$183,P$9,FALSE))),"")</f>
        <v>2359.312821940463</v>
      </c>
      <c r="Q99" s="123">
        <f ca="1">IFERROR(IF((VLOOKUP($E99,'NEA Backsheet'!$D$5:$CB$183,Q$9,FALSE))="","",(VLOOKUP($E99,'NEA Backsheet'!$D$5:$CB$183,Q$9,FALSE))),"")</f>
        <v>2413.6568865536929</v>
      </c>
      <c r="R99" s="234">
        <f ca="1">IFERROR(IF((VLOOKUP($E99,'NEA Backsheet'!$D$5:$CB$183,R$9,FALSE))="","",(VLOOKUP($E99,'NEA Backsheet'!$D$5:$CB$183,R$9,FALSE))),"")</f>
        <v>2276.4279467086567</v>
      </c>
    </row>
    <row r="100" spans="1:18"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IFERROR(IF((VLOOKUP($E100,'NEA Backsheet'!$D$5:$CB$183,G$9,FALSE))="","",(VLOOKUP($E100,'NEA Backsheet'!$D$5:$CB$183,G$9,FALSE))),"")</f>
        <v>2845.6896105455726</v>
      </c>
      <c r="H100" s="121">
        <f ca="1">IFERROR(IF((VLOOKUP($E100,'NEA Backsheet'!$D$5:$CB$183,H$9,FALSE))="","",(VLOOKUP($E100,'NEA Backsheet'!$D$5:$CB$183,H$9,FALSE))),"")</f>
        <v>2949.7134009530182</v>
      </c>
      <c r="I100" s="121">
        <f ca="1">IFERROR(IF((VLOOKUP($E100,'NEA Backsheet'!$D$5:$CB$183,I$9,FALSE))="","",(VLOOKUP($E100,'NEA Backsheet'!$D$5:$CB$183,I$9,FALSE))),"")</f>
        <v>2889.3719183028429</v>
      </c>
      <c r="J100" s="122">
        <f ca="1">IFERROR(IF((VLOOKUP($E100,'NEA Backsheet'!$D$5:$CB$183,J$9,FALSE))="","",(VLOOKUP($E100,'NEA Backsheet'!$D$5:$CB$183,J$9,FALSE))),"")</f>
        <v>2851.2604638337189</v>
      </c>
      <c r="K100" s="120">
        <f ca="1">IFERROR(IF((VLOOKUP($E100,'NEA Backsheet'!$D$5:$CB$183,K$9,FALSE))="","",(VLOOKUP($E100,'NEA Backsheet'!$D$5:$CB$183,K$9,FALSE))),"")</f>
        <v>2910.6755667023981</v>
      </c>
      <c r="L100" s="121">
        <f ca="1">IFERROR(IF((VLOOKUP($E100,'NEA Backsheet'!$D$5:$CB$183,L$9,FALSE))="","",(VLOOKUP($E100,'NEA Backsheet'!$D$5:$CB$183,L$9,FALSE))),"")</f>
        <v>2836.3739520657432</v>
      </c>
      <c r="M100" s="121">
        <f ca="1">IFERROR(IF((VLOOKUP($E100,'NEA Backsheet'!$D$5:$CB$183,M$9,FALSE))="","",(VLOOKUP($E100,'NEA Backsheet'!$D$5:$CB$183,M$9,FALSE))),"")</f>
        <v>3029.9027595801522</v>
      </c>
      <c r="N100" s="123">
        <f ca="1">IFERROR(IF((VLOOKUP($E100,'NEA Backsheet'!$D$5:$CB$183,N$9,FALSE))="","",(VLOOKUP($E100,'NEA Backsheet'!$D$5:$CB$183,N$9,FALSE))),"")</f>
        <v>2901.2596527508103</v>
      </c>
      <c r="O100" s="173">
        <f ca="1">IFERROR(IF((VLOOKUP($E100,'NEA Backsheet'!$D$5:$CB$183,O$9,FALSE))="","",(VLOOKUP($E100,'NEA Backsheet'!$D$5:$CB$183,O$9,FALSE))),"")</f>
        <v>2677.4322670472056</v>
      </c>
      <c r="P100" s="122">
        <f ca="1">IFERROR(IF((VLOOKUP($E100,'NEA Backsheet'!$D$5:$CB$183,P$9,FALSE))="","",(VLOOKUP($E100,'NEA Backsheet'!$D$5:$CB$183,P$9,FALSE))),"")</f>
        <v>2788.3243374078388</v>
      </c>
      <c r="Q100" s="123">
        <f ca="1">IFERROR(IF((VLOOKUP($E100,'NEA Backsheet'!$D$5:$CB$183,Q$9,FALSE))="","",(VLOOKUP($E100,'NEA Backsheet'!$D$5:$CB$183,Q$9,FALSE))),"")</f>
        <v>2839.3051152200505</v>
      </c>
      <c r="R100" s="234">
        <f ca="1">IFERROR(IF((VLOOKUP($E100,'NEA Backsheet'!$D$5:$CB$183,R$9,FALSE))="","",(VLOOKUP($E100,'NEA Backsheet'!$D$5:$CB$183,R$9,FALSE))),"")</f>
        <v>2910.1948466373215</v>
      </c>
    </row>
    <row r="101" spans="1:18"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IFERROR(IF((VLOOKUP($E101,'NEA Backsheet'!$D$5:$CB$183,G$9,FALSE))="","",(VLOOKUP($E101,'NEA Backsheet'!$D$5:$CB$183,G$9,FALSE))),"")</f>
        <v>2230.7495886057986</v>
      </c>
      <c r="H101" s="121">
        <f ca="1">IFERROR(IF((VLOOKUP($E101,'NEA Backsheet'!$D$5:$CB$183,H$9,FALSE))="","",(VLOOKUP($E101,'NEA Backsheet'!$D$5:$CB$183,H$9,FALSE))),"")</f>
        <v>2299.5517221812402</v>
      </c>
      <c r="I101" s="121">
        <f ca="1">IFERROR(IF((VLOOKUP($E101,'NEA Backsheet'!$D$5:$CB$183,I$9,FALSE))="","",(VLOOKUP($E101,'NEA Backsheet'!$D$5:$CB$183,I$9,FALSE))),"")</f>
        <v>2508.0860239459794</v>
      </c>
      <c r="J101" s="122">
        <f ca="1">IFERROR(IF((VLOOKUP($E101,'NEA Backsheet'!$D$5:$CB$183,J$9,FALSE))="","",(VLOOKUP($E101,'NEA Backsheet'!$D$5:$CB$183,J$9,FALSE))),"")</f>
        <v>2335.9100443309799</v>
      </c>
      <c r="K101" s="120">
        <f ca="1">IFERROR(IF((VLOOKUP($E101,'NEA Backsheet'!$D$5:$CB$183,K$9,FALSE))="","",(VLOOKUP($E101,'NEA Backsheet'!$D$5:$CB$183,K$9,FALSE))),"")</f>
        <v>2228.8947480039233</v>
      </c>
      <c r="L101" s="121">
        <f ca="1">IFERROR(IF((VLOOKUP($E101,'NEA Backsheet'!$D$5:$CB$183,L$9,FALSE))="","",(VLOOKUP($E101,'NEA Backsheet'!$D$5:$CB$183,L$9,FALSE))),"")</f>
        <v>2244.4863805813752</v>
      </c>
      <c r="M101" s="121">
        <f ca="1">IFERROR(IF((VLOOKUP($E101,'NEA Backsheet'!$D$5:$CB$183,M$9,FALSE))="","",(VLOOKUP($E101,'NEA Backsheet'!$D$5:$CB$183,M$9,FALSE))),"")</f>
        <v>2286.3003043118142</v>
      </c>
      <c r="N101" s="123">
        <f ca="1">IFERROR(IF((VLOOKUP($E101,'NEA Backsheet'!$D$5:$CB$183,N$9,FALSE))="","",(VLOOKUP($E101,'NEA Backsheet'!$D$5:$CB$183,N$9,FALSE))),"")</f>
        <v>2180.216990614575</v>
      </c>
      <c r="O101" s="173">
        <f ca="1">IFERROR(IF((VLOOKUP($E101,'NEA Backsheet'!$D$5:$CB$183,O$9,FALSE))="","",(VLOOKUP($E101,'NEA Backsheet'!$D$5:$CB$183,O$9,FALSE))),"")</f>
        <v>2348.6668346216225</v>
      </c>
      <c r="P101" s="122">
        <f ca="1">IFERROR(IF((VLOOKUP($E101,'NEA Backsheet'!$D$5:$CB$183,P$9,FALSE))="","",(VLOOKUP($E101,'NEA Backsheet'!$D$5:$CB$183,P$9,FALSE))),"")</f>
        <v>2423.08144465037</v>
      </c>
      <c r="Q101" s="123">
        <f ca="1">IFERROR(IF((VLOOKUP($E101,'NEA Backsheet'!$D$5:$CB$183,Q$9,FALSE))="","",(VLOOKUP($E101,'NEA Backsheet'!$D$5:$CB$183,Q$9,FALSE))),"")</f>
        <v>2572.619375279568</v>
      </c>
      <c r="R101" s="234">
        <f ca="1">IFERROR(IF((VLOOKUP($E101,'NEA Backsheet'!$D$5:$CB$183,R$9,FALSE))="","",(VLOOKUP($E101,'NEA Backsheet'!$D$5:$CB$183,R$9,FALSE))),"")</f>
        <v>2579.1232728999494</v>
      </c>
    </row>
    <row r="102" spans="1:18"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IFERROR(IF((VLOOKUP($E102,'NEA Backsheet'!$D$5:$CB$183,G$9,FALSE))="","",(VLOOKUP($E102,'NEA Backsheet'!$D$5:$CB$183,G$9,FALSE))),"")</f>
        <v>2129.2676596709148</v>
      </c>
      <c r="H102" s="121">
        <f ca="1">IFERROR(IF((VLOOKUP($E102,'NEA Backsheet'!$D$5:$CB$183,H$9,FALSE))="","",(VLOOKUP($E102,'NEA Backsheet'!$D$5:$CB$183,H$9,FALSE))),"")</f>
        <v>2070.2045525605531</v>
      </c>
      <c r="I102" s="121">
        <f ca="1">IFERROR(IF((VLOOKUP($E102,'NEA Backsheet'!$D$5:$CB$183,I$9,FALSE))="","",(VLOOKUP($E102,'NEA Backsheet'!$D$5:$CB$183,I$9,FALSE))),"")</f>
        <v>2142.7940252003159</v>
      </c>
      <c r="J102" s="122">
        <f ca="1">IFERROR(IF((VLOOKUP($E102,'NEA Backsheet'!$D$5:$CB$183,J$9,FALSE))="","",(VLOOKUP($E102,'NEA Backsheet'!$D$5:$CB$183,J$9,FALSE))),"")</f>
        <v>2022.8516579864856</v>
      </c>
      <c r="K102" s="120">
        <f ca="1">IFERROR(IF((VLOOKUP($E102,'NEA Backsheet'!$D$5:$CB$183,K$9,FALSE))="","",(VLOOKUP($E102,'NEA Backsheet'!$D$5:$CB$183,K$9,FALSE))),"")</f>
        <v>2096.8475584279131</v>
      </c>
      <c r="L102" s="121">
        <f ca="1">IFERROR(IF((VLOOKUP($E102,'NEA Backsheet'!$D$5:$CB$183,L$9,FALSE))="","",(VLOOKUP($E102,'NEA Backsheet'!$D$5:$CB$183,L$9,FALSE))),"")</f>
        <v>2116.7405578636585</v>
      </c>
      <c r="M102" s="121">
        <f ca="1">IFERROR(IF((VLOOKUP($E102,'NEA Backsheet'!$D$5:$CB$183,M$9,FALSE))="","",(VLOOKUP($E102,'NEA Backsheet'!$D$5:$CB$183,M$9,FALSE))),"")</f>
        <v>2123.5520262562932</v>
      </c>
      <c r="N102" s="123">
        <f ca="1">IFERROR(IF((VLOOKUP($E102,'NEA Backsheet'!$D$5:$CB$183,N$9,FALSE))="","",(VLOOKUP($E102,'NEA Backsheet'!$D$5:$CB$183,N$9,FALSE))),"")</f>
        <v>2048.2453353311594</v>
      </c>
      <c r="O102" s="173">
        <f ca="1">IFERROR(IF((VLOOKUP($E102,'NEA Backsheet'!$D$5:$CB$183,O$9,FALSE))="","",(VLOOKUP($E102,'NEA Backsheet'!$D$5:$CB$183,O$9,FALSE))),"")</f>
        <v>2059.1491136861187</v>
      </c>
      <c r="P102" s="122">
        <f ca="1">IFERROR(IF((VLOOKUP($E102,'NEA Backsheet'!$D$5:$CB$183,P$9,FALSE))="","",(VLOOKUP($E102,'NEA Backsheet'!$D$5:$CB$183,P$9,FALSE))),"")</f>
        <v>1990.4774508633441</v>
      </c>
      <c r="Q102" s="123">
        <f ca="1">IFERROR(IF((VLOOKUP($E102,'NEA Backsheet'!$D$5:$CB$183,Q$9,FALSE))="","",(VLOOKUP($E102,'NEA Backsheet'!$D$5:$CB$183,Q$9,FALSE))),"")</f>
        <v>2152.0323174788055</v>
      </c>
      <c r="R102" s="234">
        <f ca="1">IFERROR(IF((VLOOKUP($E102,'NEA Backsheet'!$D$5:$CB$183,R$9,FALSE))="","",(VLOOKUP($E102,'NEA Backsheet'!$D$5:$CB$183,R$9,FALSE))),"")</f>
        <v>2018.2480627501543</v>
      </c>
    </row>
    <row r="103" spans="1:18"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IFERROR(IF((VLOOKUP($E103,'NEA Backsheet'!$D$5:$CB$183,G$9,FALSE))="","",(VLOOKUP($E103,'NEA Backsheet'!$D$5:$CB$183,G$9,FALSE))),"")</f>
        <v>1823.8201710569085</v>
      </c>
      <c r="H103" s="121">
        <f ca="1">IFERROR(IF((VLOOKUP($E103,'NEA Backsheet'!$D$5:$CB$183,H$9,FALSE))="","",(VLOOKUP($E103,'NEA Backsheet'!$D$5:$CB$183,H$9,FALSE))),"")</f>
        <v>1821.7088573577798</v>
      </c>
      <c r="I103" s="121">
        <f ca="1">IFERROR(IF((VLOOKUP($E103,'NEA Backsheet'!$D$5:$CB$183,I$9,FALSE))="","",(VLOOKUP($E103,'NEA Backsheet'!$D$5:$CB$183,I$9,FALSE))),"")</f>
        <v>1868.3687882644792</v>
      </c>
      <c r="J103" s="122">
        <f ca="1">IFERROR(IF((VLOOKUP($E103,'NEA Backsheet'!$D$5:$CB$183,J$9,FALSE))="","",(VLOOKUP($E103,'NEA Backsheet'!$D$5:$CB$183,J$9,FALSE))),"")</f>
        <v>1796.7210963279808</v>
      </c>
      <c r="K103" s="120">
        <f ca="1">IFERROR(IF((VLOOKUP($E103,'NEA Backsheet'!$D$5:$CB$183,K$9,FALSE))="","",(VLOOKUP($E103,'NEA Backsheet'!$D$5:$CB$183,K$9,FALSE))),"")</f>
        <v>1839.9401166308046</v>
      </c>
      <c r="L103" s="121">
        <f ca="1">IFERROR(IF((VLOOKUP($E103,'NEA Backsheet'!$D$5:$CB$183,L$9,FALSE))="","",(VLOOKUP($E103,'NEA Backsheet'!$D$5:$CB$183,L$9,FALSE))),"")</f>
        <v>1839.6449339581802</v>
      </c>
      <c r="M103" s="121">
        <f ca="1">IFERROR(IF((VLOOKUP($E103,'NEA Backsheet'!$D$5:$CB$183,M$9,FALSE))="","",(VLOOKUP($E103,'NEA Backsheet'!$D$5:$CB$183,M$9,FALSE))),"")</f>
        <v>1866.2187525193729</v>
      </c>
      <c r="N103" s="123">
        <f ca="1">IFERROR(IF((VLOOKUP($E103,'NEA Backsheet'!$D$5:$CB$183,N$9,FALSE))="","",(VLOOKUP($E103,'NEA Backsheet'!$D$5:$CB$183,N$9,FALSE))),"")</f>
        <v>1847.530130818785</v>
      </c>
      <c r="O103" s="173">
        <f ca="1">IFERROR(IF((VLOOKUP($E103,'NEA Backsheet'!$D$5:$CB$183,O$9,FALSE))="","",(VLOOKUP($E103,'NEA Backsheet'!$D$5:$CB$183,O$9,FALSE))),"")</f>
        <v>1807.73330090626</v>
      </c>
      <c r="P103" s="122">
        <f ca="1">IFERROR(IF((VLOOKUP($E103,'NEA Backsheet'!$D$5:$CB$183,P$9,FALSE))="","",(VLOOKUP($E103,'NEA Backsheet'!$D$5:$CB$183,P$9,FALSE))),"")</f>
        <v>1902.8725604188792</v>
      </c>
      <c r="Q103" s="123">
        <f ca="1">IFERROR(IF((VLOOKUP($E103,'NEA Backsheet'!$D$5:$CB$183,Q$9,FALSE))="","",(VLOOKUP($E103,'NEA Backsheet'!$D$5:$CB$183,Q$9,FALSE))),"")</f>
        <v>1990.7826190914816</v>
      </c>
      <c r="R103" s="234">
        <f ca="1">IFERROR(IF((VLOOKUP($E103,'NEA Backsheet'!$D$5:$CB$183,R$9,FALSE))="","",(VLOOKUP($E103,'NEA Backsheet'!$D$5:$CB$183,R$9,FALSE))),"")</f>
        <v>1992.6632037988886</v>
      </c>
    </row>
    <row r="104" spans="1:18"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IFERROR(IF((VLOOKUP($E104,'NEA Backsheet'!$D$5:$CB$183,G$9,FALSE))="","",(VLOOKUP($E104,'NEA Backsheet'!$D$5:$CB$183,G$9,FALSE))),"")</f>
        <v>2623.0155244188654</v>
      </c>
      <c r="H104" s="121">
        <f ca="1">IFERROR(IF((VLOOKUP($E104,'NEA Backsheet'!$D$5:$CB$183,H$9,FALSE))="","",(VLOOKUP($E104,'NEA Backsheet'!$D$5:$CB$183,H$9,FALSE))),"")</f>
        <v>2563.0821581949535</v>
      </c>
      <c r="I104" s="121">
        <f ca="1">IFERROR(IF((VLOOKUP($E104,'NEA Backsheet'!$D$5:$CB$183,I$9,FALSE))="","",(VLOOKUP($E104,'NEA Backsheet'!$D$5:$CB$183,I$9,FALSE))),"")</f>
        <v>2675.7930095020079</v>
      </c>
      <c r="J104" s="122">
        <f ca="1">IFERROR(IF((VLOOKUP($E104,'NEA Backsheet'!$D$5:$CB$183,J$9,FALSE))="","",(VLOOKUP($E104,'NEA Backsheet'!$D$5:$CB$183,J$9,FALSE))),"")</f>
        <v>2660.9018859458383</v>
      </c>
      <c r="K104" s="120">
        <f ca="1">IFERROR(IF((VLOOKUP($E104,'NEA Backsheet'!$D$5:$CB$183,K$9,FALSE))="","",(VLOOKUP($E104,'NEA Backsheet'!$D$5:$CB$183,K$9,FALSE))),"")</f>
        <v>2590.7293595948731</v>
      </c>
      <c r="L104" s="121">
        <f ca="1">IFERROR(IF((VLOOKUP($E104,'NEA Backsheet'!$D$5:$CB$183,L$9,FALSE))="","",(VLOOKUP($E104,'NEA Backsheet'!$D$5:$CB$183,L$9,FALSE))),"")</f>
        <v>2593.2456343269014</v>
      </c>
      <c r="M104" s="121">
        <f ca="1">IFERROR(IF((VLOOKUP($E104,'NEA Backsheet'!$D$5:$CB$183,M$9,FALSE))="","",(VLOOKUP($E104,'NEA Backsheet'!$D$5:$CB$183,M$9,FALSE))),"")</f>
        <v>2675.0493197576575</v>
      </c>
      <c r="N104" s="123">
        <f ca="1">IFERROR(IF((VLOOKUP($E104,'NEA Backsheet'!$D$5:$CB$183,N$9,FALSE))="","",(VLOOKUP($E104,'NEA Backsheet'!$D$5:$CB$183,N$9,FALSE))),"")</f>
        <v>2665.6825540159689</v>
      </c>
      <c r="O104" s="173">
        <f ca="1">IFERROR(IF((VLOOKUP($E104,'NEA Backsheet'!$D$5:$CB$183,O$9,FALSE))="","",(VLOOKUP($E104,'NEA Backsheet'!$D$5:$CB$183,O$9,FALSE))),"")</f>
        <v>2683.381728610128</v>
      </c>
      <c r="P104" s="122">
        <f ca="1">IFERROR(IF((VLOOKUP($E104,'NEA Backsheet'!$D$5:$CB$183,P$9,FALSE))="","",(VLOOKUP($E104,'NEA Backsheet'!$D$5:$CB$183,P$9,FALSE))),"")</f>
        <v>2683.7619977609775</v>
      </c>
      <c r="Q104" s="123">
        <f ca="1">IFERROR(IF((VLOOKUP($E104,'NEA Backsheet'!$D$5:$CB$183,Q$9,FALSE))="","",(VLOOKUP($E104,'NEA Backsheet'!$D$5:$CB$183,Q$9,FALSE))),"")</f>
        <v>2756.8695477201313</v>
      </c>
      <c r="R104" s="234">
        <f ca="1">IFERROR(IF((VLOOKUP($E104,'NEA Backsheet'!$D$5:$CB$183,R$9,FALSE))="","",(VLOOKUP($E104,'NEA Backsheet'!$D$5:$CB$183,R$9,FALSE))),"")</f>
        <v>2797.3759962036511</v>
      </c>
    </row>
    <row r="105" spans="1:18"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IFERROR(IF((VLOOKUP($E105,'NEA Backsheet'!$D$5:$CB$183,G$9,FALSE))="","",(VLOOKUP($E105,'NEA Backsheet'!$D$5:$CB$183,G$9,FALSE))),"")</f>
        <v>2749.5480280199858</v>
      </c>
      <c r="H105" s="121">
        <f ca="1">IFERROR(IF((VLOOKUP($E105,'NEA Backsheet'!$D$5:$CB$183,H$9,FALSE))="","",(VLOOKUP($E105,'NEA Backsheet'!$D$5:$CB$183,H$9,FALSE))),"")</f>
        <v>2517.28211099279</v>
      </c>
      <c r="I105" s="121">
        <f ca="1">IFERROR(IF((VLOOKUP($E105,'NEA Backsheet'!$D$5:$CB$183,I$9,FALSE))="","",(VLOOKUP($E105,'NEA Backsheet'!$D$5:$CB$183,I$9,FALSE))),"")</f>
        <v>2642.8038640690629</v>
      </c>
      <c r="J105" s="122">
        <f ca="1">IFERROR(IF((VLOOKUP($E105,'NEA Backsheet'!$D$5:$CB$183,J$9,FALSE))="","",(VLOOKUP($E105,'NEA Backsheet'!$D$5:$CB$183,J$9,FALSE))),"")</f>
        <v>2522.4342100575504</v>
      </c>
      <c r="K105" s="120">
        <f ca="1">IFERROR(IF((VLOOKUP($E105,'NEA Backsheet'!$D$5:$CB$183,K$9,FALSE))="","",(VLOOKUP($E105,'NEA Backsheet'!$D$5:$CB$183,K$9,FALSE))),"")</f>
        <v>2618.654214078364</v>
      </c>
      <c r="L105" s="121">
        <f ca="1">IFERROR(IF((VLOOKUP($E105,'NEA Backsheet'!$D$5:$CB$183,L$9,FALSE))="","",(VLOOKUP($E105,'NEA Backsheet'!$D$5:$CB$183,L$9,FALSE))),"")</f>
        <v>2660.175367110794</v>
      </c>
      <c r="M105" s="121">
        <f ca="1">IFERROR(IF((VLOOKUP($E105,'NEA Backsheet'!$D$5:$CB$183,M$9,FALSE))="","",(VLOOKUP($E105,'NEA Backsheet'!$D$5:$CB$183,M$9,FALSE))),"")</f>
        <v>2704.5755522283675</v>
      </c>
      <c r="N105" s="123">
        <f ca="1">IFERROR(IF((VLOOKUP($E105,'NEA Backsheet'!$D$5:$CB$183,N$9,FALSE))="","",(VLOOKUP($E105,'NEA Backsheet'!$D$5:$CB$183,N$9,FALSE))),"")</f>
        <v>2615.3754402413547</v>
      </c>
      <c r="O105" s="173">
        <f ca="1">IFERROR(IF((VLOOKUP($E105,'NEA Backsheet'!$D$5:$CB$183,O$9,FALSE))="","",(VLOOKUP($E105,'NEA Backsheet'!$D$5:$CB$183,O$9,FALSE))),"")</f>
        <v>2594.8787001206024</v>
      </c>
      <c r="P105" s="122">
        <f ca="1">IFERROR(IF((VLOOKUP($E105,'NEA Backsheet'!$D$5:$CB$183,P$9,FALSE))="","",(VLOOKUP($E105,'NEA Backsheet'!$D$5:$CB$183,P$9,FALSE))),"")</f>
        <v>2476.0834817982031</v>
      </c>
      <c r="Q105" s="123">
        <f ca="1">IFERROR(IF((VLOOKUP($E105,'NEA Backsheet'!$D$5:$CB$183,Q$9,FALSE))="","",(VLOOKUP($E105,'NEA Backsheet'!$D$5:$CB$183,Q$9,FALSE))),"")</f>
        <v>2646.7800679636262</v>
      </c>
      <c r="R105" s="234">
        <f ca="1">IFERROR(IF((VLOOKUP($E105,'NEA Backsheet'!$D$5:$CB$183,R$9,FALSE))="","",(VLOOKUP($E105,'NEA Backsheet'!$D$5:$CB$183,R$9,FALSE))),"")</f>
        <v>2632.2821042975147</v>
      </c>
    </row>
    <row r="106" spans="1:18"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IFERROR(IF((VLOOKUP($E106,'NEA Backsheet'!$D$5:$CB$183,G$9,FALSE))="","",(VLOOKUP($E106,'NEA Backsheet'!$D$5:$CB$183,G$9,FALSE))),"")</f>
        <v>2237.6752873396772</v>
      </c>
      <c r="H106" s="121">
        <f ca="1">IFERROR(IF((VLOOKUP($E106,'NEA Backsheet'!$D$5:$CB$183,H$9,FALSE))="","",(VLOOKUP($E106,'NEA Backsheet'!$D$5:$CB$183,H$9,FALSE))),"")</f>
        <v>2192.5270533466842</v>
      </c>
      <c r="I106" s="121">
        <f ca="1">IFERROR(IF((VLOOKUP($E106,'NEA Backsheet'!$D$5:$CB$183,I$9,FALSE))="","",(VLOOKUP($E106,'NEA Backsheet'!$D$5:$CB$183,I$9,FALSE))),"")</f>
        <v>2352.9686950090177</v>
      </c>
      <c r="J106" s="122">
        <f ca="1">IFERROR(IF((VLOOKUP($E106,'NEA Backsheet'!$D$5:$CB$183,J$9,FALSE))="","",(VLOOKUP($E106,'NEA Backsheet'!$D$5:$CB$183,J$9,FALSE))),"")</f>
        <v>2303.7978767710415</v>
      </c>
      <c r="K106" s="120">
        <f ca="1">IFERROR(IF((VLOOKUP($E106,'NEA Backsheet'!$D$5:$CB$183,K$9,FALSE))="","",(VLOOKUP($E106,'NEA Backsheet'!$D$5:$CB$183,K$9,FALSE))),"")</f>
        <v>2391.3791012079737</v>
      </c>
      <c r="L106" s="121">
        <f ca="1">IFERROR(IF((VLOOKUP($E106,'NEA Backsheet'!$D$5:$CB$183,L$9,FALSE))="","",(VLOOKUP($E106,'NEA Backsheet'!$D$5:$CB$183,L$9,FALSE))),"")</f>
        <v>2416.8596497822591</v>
      </c>
      <c r="M106" s="121">
        <f ca="1">IFERROR(IF((VLOOKUP($E106,'NEA Backsheet'!$D$5:$CB$183,M$9,FALSE))="","",(VLOOKUP($E106,'NEA Backsheet'!$D$5:$CB$183,M$9,FALSE))),"")</f>
        <v>2418.1905792392936</v>
      </c>
      <c r="N106" s="123">
        <f ca="1">IFERROR(IF((VLOOKUP($E106,'NEA Backsheet'!$D$5:$CB$183,N$9,FALSE))="","",(VLOOKUP($E106,'NEA Backsheet'!$D$5:$CB$183,N$9,FALSE))),"")</f>
        <v>2337.1955140723403</v>
      </c>
      <c r="O106" s="173">
        <f ca="1">IFERROR(IF((VLOOKUP($E106,'NEA Backsheet'!$D$5:$CB$183,O$9,FALSE))="","",(VLOOKUP($E106,'NEA Backsheet'!$D$5:$CB$183,O$9,FALSE))),"")</f>
        <v>2295.0488717276603</v>
      </c>
      <c r="P106" s="122">
        <f ca="1">IFERROR(IF((VLOOKUP($E106,'NEA Backsheet'!$D$5:$CB$183,P$9,FALSE))="","",(VLOOKUP($E106,'NEA Backsheet'!$D$5:$CB$183,P$9,FALSE))),"")</f>
        <v>2322.6819353503383</v>
      </c>
      <c r="Q106" s="123">
        <f ca="1">IFERROR(IF((VLOOKUP($E106,'NEA Backsheet'!$D$5:$CB$183,Q$9,FALSE))="","",(VLOOKUP($E106,'NEA Backsheet'!$D$5:$CB$183,Q$9,FALSE))),"")</f>
        <v>2466.6916206604801</v>
      </c>
      <c r="R106" s="234">
        <f ca="1">IFERROR(IF((VLOOKUP($E106,'NEA Backsheet'!$D$5:$CB$183,R$9,FALSE))="","",(VLOOKUP($E106,'NEA Backsheet'!$D$5:$CB$183,R$9,FALSE))),"")</f>
        <v>2515.0110822179545</v>
      </c>
    </row>
    <row r="107" spans="1:18"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IFERROR(IF((VLOOKUP($E107,'NEA Backsheet'!$D$5:$CB$183,G$9,FALSE))="","",(VLOOKUP($E107,'NEA Backsheet'!$D$5:$CB$183,G$9,FALSE))),"")</f>
        <v>2876.8515029097393</v>
      </c>
      <c r="H107" s="121">
        <f ca="1">IFERROR(IF((VLOOKUP($E107,'NEA Backsheet'!$D$5:$CB$183,H$9,FALSE))="","",(VLOOKUP($E107,'NEA Backsheet'!$D$5:$CB$183,H$9,FALSE))),"")</f>
        <v>2842.8733905952236</v>
      </c>
      <c r="I107" s="121">
        <f ca="1">IFERROR(IF((VLOOKUP($E107,'NEA Backsheet'!$D$5:$CB$183,I$9,FALSE))="","",(VLOOKUP($E107,'NEA Backsheet'!$D$5:$CB$183,I$9,FALSE))),"")</f>
        <v>2975.9052794929539</v>
      </c>
      <c r="J107" s="122">
        <f ca="1">IFERROR(IF((VLOOKUP($E107,'NEA Backsheet'!$D$5:$CB$183,J$9,FALSE))="","",(VLOOKUP($E107,'NEA Backsheet'!$D$5:$CB$183,J$9,FALSE))),"")</f>
        <v>2778.7012353524437</v>
      </c>
      <c r="K107" s="120">
        <f ca="1">IFERROR(IF((VLOOKUP($E107,'NEA Backsheet'!$D$5:$CB$183,K$9,FALSE))="","",(VLOOKUP($E107,'NEA Backsheet'!$D$5:$CB$183,K$9,FALSE))),"")</f>
        <v>2801.4437236594531</v>
      </c>
      <c r="L107" s="121">
        <f ca="1">IFERROR(IF((VLOOKUP($E107,'NEA Backsheet'!$D$5:$CB$183,L$9,FALSE))="","",(VLOOKUP($E107,'NEA Backsheet'!$D$5:$CB$183,L$9,FALSE))),"")</f>
        <v>2758.5428757985374</v>
      </c>
      <c r="M107" s="121">
        <f ca="1">IFERROR(IF((VLOOKUP($E107,'NEA Backsheet'!$D$5:$CB$183,M$9,FALSE))="","",(VLOOKUP($E107,'NEA Backsheet'!$D$5:$CB$183,M$9,FALSE))),"")</f>
        <v>2923.4073954158262</v>
      </c>
      <c r="N107" s="123">
        <f ca="1">IFERROR(IF((VLOOKUP($E107,'NEA Backsheet'!$D$5:$CB$183,N$9,FALSE))="","",(VLOOKUP($E107,'NEA Backsheet'!$D$5:$CB$183,N$9,FALSE))),"")</f>
        <v>2833.8723193081601</v>
      </c>
      <c r="O107" s="173">
        <f ca="1">IFERROR(IF((VLOOKUP($E107,'NEA Backsheet'!$D$5:$CB$183,O$9,FALSE))="","",(VLOOKUP($E107,'NEA Backsheet'!$D$5:$CB$183,O$9,FALSE))),"")</f>
        <v>2822.8771686679861</v>
      </c>
      <c r="P107" s="122">
        <f ca="1">IFERROR(IF((VLOOKUP($E107,'NEA Backsheet'!$D$5:$CB$183,P$9,FALSE))="","",(VLOOKUP($E107,'NEA Backsheet'!$D$5:$CB$183,P$9,FALSE))),"")</f>
        <v>2788.4496491838299</v>
      </c>
      <c r="Q107" s="123">
        <f ca="1">IFERROR(IF((VLOOKUP($E107,'NEA Backsheet'!$D$5:$CB$183,Q$9,FALSE))="","",(VLOOKUP($E107,'NEA Backsheet'!$D$5:$CB$183,Q$9,FALSE))),"")</f>
        <v>2966.6293976430165</v>
      </c>
      <c r="R107" s="234">
        <f ca="1">IFERROR(IF((VLOOKUP($E107,'NEA Backsheet'!$D$5:$CB$183,R$9,FALSE))="","",(VLOOKUP($E107,'NEA Backsheet'!$D$5:$CB$183,R$9,FALSE))),"")</f>
        <v>2916.9419905085647</v>
      </c>
    </row>
    <row r="108" spans="1:18"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IFERROR(IF((VLOOKUP($E108,'NEA Backsheet'!$D$5:$CB$183,G$9,FALSE))="","",(VLOOKUP($E108,'NEA Backsheet'!$D$5:$CB$183,G$9,FALSE))),"")</f>
        <v>4187.479783517163</v>
      </c>
      <c r="H108" s="121">
        <f ca="1">IFERROR(IF((VLOOKUP($E108,'NEA Backsheet'!$D$5:$CB$183,H$9,FALSE))="","",(VLOOKUP($E108,'NEA Backsheet'!$D$5:$CB$183,H$9,FALSE))),"")</f>
        <v>4130.2116159806083</v>
      </c>
      <c r="I108" s="121">
        <f ca="1">IFERROR(IF((VLOOKUP($E108,'NEA Backsheet'!$D$5:$CB$183,I$9,FALSE))="","",(VLOOKUP($E108,'NEA Backsheet'!$D$5:$CB$183,I$9,FALSE))),"")</f>
        <v>4245.4731548930622</v>
      </c>
      <c r="J108" s="122">
        <f ca="1">IFERROR(IF((VLOOKUP($E108,'NEA Backsheet'!$D$5:$CB$183,J$9,FALSE))="","",(VLOOKUP($E108,'NEA Backsheet'!$D$5:$CB$183,J$9,FALSE))),"")</f>
        <v>4512.3143828807815</v>
      </c>
      <c r="K108" s="120">
        <f ca="1">IFERROR(IF((VLOOKUP($E108,'NEA Backsheet'!$D$5:$CB$183,K$9,FALSE))="","",(VLOOKUP($E108,'NEA Backsheet'!$D$5:$CB$183,K$9,FALSE))),"")</f>
        <v>4183.4022720645053</v>
      </c>
      <c r="L108" s="121">
        <f ca="1">IFERROR(IF((VLOOKUP($E108,'NEA Backsheet'!$D$5:$CB$183,L$9,FALSE))="","",(VLOOKUP($E108,'NEA Backsheet'!$D$5:$CB$183,L$9,FALSE))),"")</f>
        <v>4228.4524477505265</v>
      </c>
      <c r="M108" s="121">
        <f ca="1">IFERROR(IF((VLOOKUP($E108,'NEA Backsheet'!$D$5:$CB$183,M$9,FALSE))="","",(VLOOKUP($E108,'NEA Backsheet'!$D$5:$CB$183,M$9,FALSE))),"")</f>
        <v>4199.4949481629319</v>
      </c>
      <c r="N108" s="123">
        <f ca="1">IFERROR(IF((VLOOKUP($E108,'NEA Backsheet'!$D$5:$CB$183,N$9,FALSE))="","",(VLOOKUP($E108,'NEA Backsheet'!$D$5:$CB$183,N$9,FALSE))),"")</f>
        <v>4546.6584554324418</v>
      </c>
      <c r="O108" s="173">
        <f ca="1">IFERROR(IF((VLOOKUP($E108,'NEA Backsheet'!$D$5:$CB$183,O$9,FALSE))="","",(VLOOKUP($E108,'NEA Backsheet'!$D$5:$CB$183,O$9,FALSE))),"")</f>
        <v>4672.5831528180688</v>
      </c>
      <c r="P108" s="122">
        <f ca="1">IFERROR(IF((VLOOKUP($E108,'NEA Backsheet'!$D$5:$CB$183,P$9,FALSE))="","",(VLOOKUP($E108,'NEA Backsheet'!$D$5:$CB$183,P$9,FALSE))),"")</f>
        <v>4667.6233549964127</v>
      </c>
      <c r="Q108" s="123">
        <f ca="1">IFERROR(IF((VLOOKUP($E108,'NEA Backsheet'!$D$5:$CB$183,Q$9,FALSE))="","",(VLOOKUP($E108,'NEA Backsheet'!$D$5:$CB$183,Q$9,FALSE))),"")</f>
        <v>4768.3890026165891</v>
      </c>
      <c r="R108" s="234">
        <f ca="1">IFERROR(IF((VLOOKUP($E108,'NEA Backsheet'!$D$5:$CB$183,R$9,FALSE))="","",(VLOOKUP($E108,'NEA Backsheet'!$D$5:$CB$183,R$9,FALSE))),"")</f>
        <v>4729.9308148963346</v>
      </c>
    </row>
    <row r="109" spans="1:18"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IFERROR(IF((VLOOKUP($E109,'NEA Backsheet'!$D$5:$CB$183,G$9,FALSE))="","",(VLOOKUP($E109,'NEA Backsheet'!$D$5:$CB$183,G$9,FALSE))),"")</f>
        <v>2009.2860477170966</v>
      </c>
      <c r="H109" s="121">
        <f ca="1">IFERROR(IF((VLOOKUP($E109,'NEA Backsheet'!$D$5:$CB$183,H$9,FALSE))="","",(VLOOKUP($E109,'NEA Backsheet'!$D$5:$CB$183,H$9,FALSE))),"")</f>
        <v>1944.1732750984077</v>
      </c>
      <c r="I109" s="121">
        <f ca="1">IFERROR(IF((VLOOKUP($E109,'NEA Backsheet'!$D$5:$CB$183,I$9,FALSE))="","",(VLOOKUP($E109,'NEA Backsheet'!$D$5:$CB$183,I$9,FALSE))),"")</f>
        <v>2069.8179230496771</v>
      </c>
      <c r="J109" s="122">
        <f ca="1">IFERROR(IF((VLOOKUP($E109,'NEA Backsheet'!$D$5:$CB$183,J$9,FALSE))="","",(VLOOKUP($E109,'NEA Backsheet'!$D$5:$CB$183,J$9,FALSE))),"")</f>
        <v>2021.4025477171795</v>
      </c>
      <c r="K109" s="120">
        <f ca="1">IFERROR(IF((VLOOKUP($E109,'NEA Backsheet'!$D$5:$CB$183,K$9,FALSE))="","",(VLOOKUP($E109,'NEA Backsheet'!$D$5:$CB$183,K$9,FALSE))),"")</f>
        <v>1983.8821758012264</v>
      </c>
      <c r="L109" s="121">
        <f ca="1">IFERROR(IF((VLOOKUP($E109,'NEA Backsheet'!$D$5:$CB$183,L$9,FALSE))="","",(VLOOKUP($E109,'NEA Backsheet'!$D$5:$CB$183,L$9,FALSE))),"")</f>
        <v>2004.7412126974677</v>
      </c>
      <c r="M109" s="121">
        <f ca="1">IFERROR(IF((VLOOKUP($E109,'NEA Backsheet'!$D$5:$CB$183,M$9,FALSE))="","",(VLOOKUP($E109,'NEA Backsheet'!$D$5:$CB$183,M$9,FALSE))),"")</f>
        <v>2008.1132207427352</v>
      </c>
      <c r="N109" s="123">
        <f ca="1">IFERROR(IF((VLOOKUP($E109,'NEA Backsheet'!$D$5:$CB$183,N$9,FALSE))="","",(VLOOKUP($E109,'NEA Backsheet'!$D$5:$CB$183,N$9,FALSE))),"")</f>
        <v>1951.5484384848398</v>
      </c>
      <c r="O109" s="173">
        <f ca="1">IFERROR(IF((VLOOKUP($E109,'NEA Backsheet'!$D$5:$CB$183,O$9,FALSE))="","",(VLOOKUP($E109,'NEA Backsheet'!$D$5:$CB$183,O$9,FALSE))),"")</f>
        <v>2032.3991877973751</v>
      </c>
      <c r="P109" s="122">
        <f ca="1">IFERROR(IF((VLOOKUP($E109,'NEA Backsheet'!$D$5:$CB$183,P$9,FALSE))="","",(VLOOKUP($E109,'NEA Backsheet'!$D$5:$CB$183,P$9,FALSE))),"")</f>
        <v>2109.5091312918198</v>
      </c>
      <c r="Q109" s="123">
        <f ca="1">IFERROR(IF((VLOOKUP($E109,'NEA Backsheet'!$D$5:$CB$183,Q$9,FALSE))="","",(VLOOKUP($E109,'NEA Backsheet'!$D$5:$CB$183,Q$9,FALSE))),"")</f>
        <v>2258.9740657280086</v>
      </c>
      <c r="R109" s="234">
        <f ca="1">IFERROR(IF((VLOOKUP($E109,'NEA Backsheet'!$D$5:$CB$183,R$9,FALSE))="","",(VLOOKUP($E109,'NEA Backsheet'!$D$5:$CB$183,R$9,FALSE))),"")</f>
        <v>2179.5819757349027</v>
      </c>
    </row>
    <row r="110" spans="1:18"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IF($A110&gt;$U$5-1,"",INDIRECT("'Comms by AT'!D"&amp;$A110+$U$4))</f>
        <v>E10000017</v>
      </c>
      <c r="F110" s="99" t="str">
        <f ca="1">IF(E110="","",VLOOKUP(E110,'Org List'!$J$9:$K$488,2,0))</f>
        <v>Lancashire</v>
      </c>
      <c r="G110" s="120">
        <f ca="1">IFERROR(IF((VLOOKUP($E110,'NEA Backsheet'!$D$5:$CB$183,G$9,FALSE))="","",(VLOOKUP($E110,'NEA Backsheet'!$D$5:$CB$183,G$9,FALSE))),"")</f>
        <v>2736.9107666666287</v>
      </c>
      <c r="H110" s="121">
        <f ca="1">IFERROR(IF((VLOOKUP($E110,'NEA Backsheet'!$D$5:$CB$183,H$9,FALSE))="","",(VLOOKUP($E110,'NEA Backsheet'!$D$5:$CB$183,H$9,FALSE))),"")</f>
        <v>2712.4148560043268</v>
      </c>
      <c r="I110" s="121">
        <f ca="1">IFERROR(IF((VLOOKUP($E110,'NEA Backsheet'!$D$5:$CB$183,I$9,FALSE))="","",(VLOOKUP($E110,'NEA Backsheet'!$D$5:$CB$183,I$9,FALSE))),"")</f>
        <v>3057.8401496937722</v>
      </c>
      <c r="J110" s="122">
        <f ca="1">IFERROR(IF((VLOOKUP($E110,'NEA Backsheet'!$D$5:$CB$183,J$9,FALSE))="","",(VLOOKUP($E110,'NEA Backsheet'!$D$5:$CB$183,J$9,FALSE))),"")</f>
        <v>2989.6296291229792</v>
      </c>
      <c r="K110" s="120">
        <f ca="1">IFERROR(IF((VLOOKUP($E110,'NEA Backsheet'!$D$5:$CB$183,K$9,FALSE))="","",(VLOOKUP($E110,'NEA Backsheet'!$D$5:$CB$183,K$9,FALSE))),"")</f>
        <v>2773.9325432576848</v>
      </c>
      <c r="L110" s="121">
        <f ca="1">IFERROR(IF((VLOOKUP($E110,'NEA Backsheet'!$D$5:$CB$183,L$9,FALSE))="","",(VLOOKUP($E110,'NEA Backsheet'!$D$5:$CB$183,L$9,FALSE))),"")</f>
        <v>2704.5977228073116</v>
      </c>
      <c r="M110" s="121">
        <f ca="1">IFERROR(IF((VLOOKUP($E110,'NEA Backsheet'!$D$5:$CB$183,M$9,FALSE))="","",(VLOOKUP($E110,'NEA Backsheet'!$D$5:$CB$183,M$9,FALSE))),"")</f>
        <v>2959.8218758642161</v>
      </c>
      <c r="N110" s="123">
        <f ca="1">IFERROR(IF((VLOOKUP($E110,'NEA Backsheet'!$D$5:$CB$183,N$9,FALSE))="","",(VLOOKUP($E110,'NEA Backsheet'!$D$5:$CB$183,N$9,FALSE))),"")</f>
        <v>2864.0311897455367</v>
      </c>
      <c r="O110" s="173">
        <f ca="1">IFERROR(IF((VLOOKUP($E110,'NEA Backsheet'!$D$5:$CB$183,O$9,FALSE))="","",(VLOOKUP($E110,'NEA Backsheet'!$D$5:$CB$183,O$9,FALSE))),"")</f>
        <v>2964.7059407005095</v>
      </c>
      <c r="P110" s="122">
        <f ca="1">IFERROR(IF((VLOOKUP($E110,'NEA Backsheet'!$D$5:$CB$183,P$9,FALSE))="","",(VLOOKUP($E110,'NEA Backsheet'!$D$5:$CB$183,P$9,FALSE))),"")</f>
        <v>2905.5986434575907</v>
      </c>
      <c r="Q110" s="123">
        <f ca="1">IFERROR(IF((VLOOKUP($E110,'NEA Backsheet'!$D$5:$CB$183,Q$9,FALSE))="","",(VLOOKUP($E110,'NEA Backsheet'!$D$5:$CB$183,Q$9,FALSE))),"")</f>
        <v>3220.7059167880798</v>
      </c>
      <c r="R110" s="234">
        <f ca="1">IFERROR(IF((VLOOKUP($E110,'NEA Backsheet'!$D$5:$CB$183,R$9,FALSE))="","",(VLOOKUP($E110,'NEA Backsheet'!$D$5:$CB$183,R$9,FALSE))),"")</f>
        <v>3162.3974854243625</v>
      </c>
    </row>
    <row r="111" spans="1:18"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IFERROR(IF((VLOOKUP($E111,'NEA Backsheet'!$D$5:$CB$183,G$9,FALSE))="","",(VLOOKUP($E111,'NEA Backsheet'!$D$5:$CB$183,G$9,FALSE))),"")</f>
        <v>2546.8824644493889</v>
      </c>
      <c r="H111" s="121">
        <f ca="1">IFERROR(IF((VLOOKUP($E111,'NEA Backsheet'!$D$5:$CB$183,H$9,FALSE))="","",(VLOOKUP($E111,'NEA Backsheet'!$D$5:$CB$183,H$9,FALSE))),"")</f>
        <v>2450.7770070809074</v>
      </c>
      <c r="I111" s="121">
        <f ca="1">IFERROR(IF((VLOOKUP($E111,'NEA Backsheet'!$D$5:$CB$183,I$9,FALSE))="","",(VLOOKUP($E111,'NEA Backsheet'!$D$5:$CB$183,I$9,FALSE))),"")</f>
        <v>2351.7967759786347</v>
      </c>
      <c r="J111" s="122">
        <f ca="1">IFERROR(IF((VLOOKUP($E111,'NEA Backsheet'!$D$5:$CB$183,J$9,FALSE))="","",(VLOOKUP($E111,'NEA Backsheet'!$D$5:$CB$183,J$9,FALSE))),"")</f>
        <v>2303.9262141258218</v>
      </c>
      <c r="K111" s="120">
        <f ca="1">IFERROR(IF((VLOOKUP($E111,'NEA Backsheet'!$D$5:$CB$183,K$9,FALSE))="","",(VLOOKUP($E111,'NEA Backsheet'!$D$5:$CB$183,K$9,FALSE))),"")</f>
        <v>2547.0642024237068</v>
      </c>
      <c r="L111" s="121">
        <f ca="1">IFERROR(IF((VLOOKUP($E111,'NEA Backsheet'!$D$5:$CB$183,L$9,FALSE))="","",(VLOOKUP($E111,'NEA Backsheet'!$D$5:$CB$183,L$9,FALSE))),"")</f>
        <v>2509.9637812201458</v>
      </c>
      <c r="M111" s="121">
        <f ca="1">IFERROR(IF((VLOOKUP($E111,'NEA Backsheet'!$D$5:$CB$183,M$9,FALSE))="","",(VLOOKUP($E111,'NEA Backsheet'!$D$5:$CB$183,M$9,FALSE))),"")</f>
        <v>2582.7336791426023</v>
      </c>
      <c r="N111" s="123">
        <f ca="1">IFERROR(IF((VLOOKUP($E111,'NEA Backsheet'!$D$5:$CB$183,N$9,FALSE))="","",(VLOOKUP($E111,'NEA Backsheet'!$D$5:$CB$183,N$9,FALSE))),"")</f>
        <v>2552.4393624781965</v>
      </c>
      <c r="O111" s="173">
        <f ca="1">IFERROR(IF((VLOOKUP($E111,'NEA Backsheet'!$D$5:$CB$183,O$9,FALSE))="","",(VLOOKUP($E111,'NEA Backsheet'!$D$5:$CB$183,O$9,FALSE))),"")</f>
        <v>2445.8532892999683</v>
      </c>
      <c r="P111" s="122">
        <f ca="1">IFERROR(IF((VLOOKUP($E111,'NEA Backsheet'!$D$5:$CB$183,P$9,FALSE))="","",(VLOOKUP($E111,'NEA Backsheet'!$D$5:$CB$183,P$9,FALSE))),"")</f>
        <v>2416.9845067664105</v>
      </c>
      <c r="Q111" s="123">
        <f ca="1">IFERROR(IF((VLOOKUP($E111,'NEA Backsheet'!$D$5:$CB$183,Q$9,FALSE))="","",(VLOOKUP($E111,'NEA Backsheet'!$D$5:$CB$183,Q$9,FALSE))),"")</f>
        <v>2295.1903895403916</v>
      </c>
      <c r="R111" s="234">
        <f ca="1">IFERROR(IF((VLOOKUP($E111,'NEA Backsheet'!$D$5:$CB$183,R$9,FALSE))="","",(VLOOKUP($E111,'NEA Backsheet'!$D$5:$CB$183,R$9,FALSE))),"")</f>
        <v>2253.5517002458491</v>
      </c>
    </row>
    <row r="112" spans="1:18"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IFERROR(IF((VLOOKUP($E112,'NEA Backsheet'!$D$5:$CB$183,G$9,FALSE))="","",(VLOOKUP($E112,'NEA Backsheet'!$D$5:$CB$183,G$9,FALSE))),"")</f>
        <v>2860.7312595380872</v>
      </c>
      <c r="H112" s="121">
        <f ca="1">IFERROR(IF((VLOOKUP($E112,'NEA Backsheet'!$D$5:$CB$183,H$9,FALSE))="","",(VLOOKUP($E112,'NEA Backsheet'!$D$5:$CB$183,H$9,FALSE))),"")</f>
        <v>2874.9560190292436</v>
      </c>
      <c r="I112" s="121">
        <f ca="1">IFERROR(IF((VLOOKUP($E112,'NEA Backsheet'!$D$5:$CB$183,I$9,FALSE))="","",(VLOOKUP($E112,'NEA Backsheet'!$D$5:$CB$183,I$9,FALSE))),"")</f>
        <v>2863.8922212931675</v>
      </c>
      <c r="J112" s="122">
        <f ca="1">IFERROR(IF((VLOOKUP($E112,'NEA Backsheet'!$D$5:$CB$183,J$9,FALSE))="","",(VLOOKUP($E112,'NEA Backsheet'!$D$5:$CB$183,J$9,FALSE))),"")</f>
        <v>2884.3880807151204</v>
      </c>
      <c r="K112" s="120">
        <f ca="1">IFERROR(IF((VLOOKUP($E112,'NEA Backsheet'!$D$5:$CB$183,K$9,FALSE))="","",(VLOOKUP($E112,'NEA Backsheet'!$D$5:$CB$183,K$9,FALSE))),"")</f>
        <v>2897.4178110486655</v>
      </c>
      <c r="L112" s="121">
        <f ca="1">IFERROR(IF((VLOOKUP($E112,'NEA Backsheet'!$D$5:$CB$183,L$9,FALSE))="","",(VLOOKUP($E112,'NEA Backsheet'!$D$5:$CB$183,L$9,FALSE))),"")</f>
        <v>2885.5244933601966</v>
      </c>
      <c r="M112" s="121">
        <f ca="1">IFERROR(IF((VLOOKUP($E112,'NEA Backsheet'!$D$5:$CB$183,M$9,FALSE))="","",(VLOOKUP($E112,'NEA Backsheet'!$D$5:$CB$183,M$9,FALSE))),"")</f>
        <v>2907.7868805132339</v>
      </c>
      <c r="N112" s="123">
        <f ca="1">IFERROR(IF((VLOOKUP($E112,'NEA Backsheet'!$D$5:$CB$183,N$9,FALSE))="","",(VLOOKUP($E112,'NEA Backsheet'!$D$5:$CB$183,N$9,FALSE))),"")</f>
        <v>2869.8845796370988</v>
      </c>
      <c r="O112" s="173">
        <f ca="1">IFERROR(IF((VLOOKUP($E112,'NEA Backsheet'!$D$5:$CB$183,O$9,FALSE))="","",(VLOOKUP($E112,'NEA Backsheet'!$D$5:$CB$183,O$9,FALSE))),"")</f>
        <v>2915.9963627441512</v>
      </c>
      <c r="P112" s="122">
        <f ca="1">IFERROR(IF((VLOOKUP($E112,'NEA Backsheet'!$D$5:$CB$183,P$9,FALSE))="","",(VLOOKUP($E112,'NEA Backsheet'!$D$5:$CB$183,P$9,FALSE))),"")</f>
        <v>2720.388566765314</v>
      </c>
      <c r="Q112" s="123">
        <f ca="1">IFERROR(IF((VLOOKUP($E112,'NEA Backsheet'!$D$5:$CB$183,Q$9,FALSE))="","",(VLOOKUP($E112,'NEA Backsheet'!$D$5:$CB$183,Q$9,FALSE))),"")</f>
        <v>2933.108596033333</v>
      </c>
      <c r="R112" s="234">
        <f ca="1">IFERROR(IF((VLOOKUP($E112,'NEA Backsheet'!$D$5:$CB$183,R$9,FALSE))="","",(VLOOKUP($E112,'NEA Backsheet'!$D$5:$CB$183,R$9,FALSE))),"")</f>
        <v>2872.1811053787555</v>
      </c>
    </row>
    <row r="113" spans="1:18"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IFERROR(IF((VLOOKUP($E113,'NEA Backsheet'!$D$5:$CB$183,G$9,FALSE))="","",(VLOOKUP($E113,'NEA Backsheet'!$D$5:$CB$183,G$9,FALSE))),"")</f>
        <v>2422.7833754458711</v>
      </c>
      <c r="H113" s="121">
        <f ca="1">IFERROR(IF((VLOOKUP($E113,'NEA Backsheet'!$D$5:$CB$183,H$9,FALSE))="","",(VLOOKUP($E113,'NEA Backsheet'!$D$5:$CB$183,H$9,FALSE))),"")</f>
        <v>2479.647227716689</v>
      </c>
      <c r="I113" s="121">
        <f ca="1">IFERROR(IF((VLOOKUP($E113,'NEA Backsheet'!$D$5:$CB$183,I$9,FALSE))="","",(VLOOKUP($E113,'NEA Backsheet'!$D$5:$CB$183,I$9,FALSE))),"")</f>
        <v>2549.9427937453233</v>
      </c>
      <c r="J113" s="122">
        <f ca="1">IFERROR(IF((VLOOKUP($E113,'NEA Backsheet'!$D$5:$CB$183,J$9,FALSE))="","",(VLOOKUP($E113,'NEA Backsheet'!$D$5:$CB$183,J$9,FALSE))),"")</f>
        <v>2610.1397215020093</v>
      </c>
      <c r="K113" s="120">
        <f ca="1">IFERROR(IF((VLOOKUP($E113,'NEA Backsheet'!$D$5:$CB$183,K$9,FALSE))="","",(VLOOKUP($E113,'NEA Backsheet'!$D$5:$CB$183,K$9,FALSE))),"")</f>
        <v>2521.1248773505486</v>
      </c>
      <c r="L113" s="121">
        <f ca="1">IFERROR(IF((VLOOKUP($E113,'NEA Backsheet'!$D$5:$CB$183,L$9,FALSE))="","",(VLOOKUP($E113,'NEA Backsheet'!$D$5:$CB$183,L$9,FALSE))),"")</f>
        <v>2522.9032809949999</v>
      </c>
      <c r="M113" s="121">
        <f ca="1">IFERROR(IF((VLOOKUP($E113,'NEA Backsheet'!$D$5:$CB$183,M$9,FALSE))="","",(VLOOKUP($E113,'NEA Backsheet'!$D$5:$CB$183,M$9,FALSE))),"")</f>
        <v>2582.174187787848</v>
      </c>
      <c r="N113" s="123">
        <f ca="1">IFERROR(IF((VLOOKUP($E113,'NEA Backsheet'!$D$5:$CB$183,N$9,FALSE))="","",(VLOOKUP($E113,'NEA Backsheet'!$D$5:$CB$183,N$9,FALSE))),"")</f>
        <v>2577.0666038097456</v>
      </c>
      <c r="O113" s="173">
        <f ca="1">IFERROR(IF((VLOOKUP($E113,'NEA Backsheet'!$D$5:$CB$183,O$9,FALSE))="","",(VLOOKUP($E113,'NEA Backsheet'!$D$5:$CB$183,O$9,FALSE))),"")</f>
        <v>2554.4983795085082</v>
      </c>
      <c r="P113" s="122">
        <f ca="1">IFERROR(IF((VLOOKUP($E113,'NEA Backsheet'!$D$5:$CB$183,P$9,FALSE))="","",(VLOOKUP($E113,'NEA Backsheet'!$D$5:$CB$183,P$9,FALSE))),"")</f>
        <v>2482.1330423674713</v>
      </c>
      <c r="Q113" s="123">
        <f ca="1">IFERROR(IF((VLOOKUP($E113,'NEA Backsheet'!$D$5:$CB$183,Q$9,FALSE))="","",(VLOOKUP($E113,'NEA Backsheet'!$D$5:$CB$183,Q$9,FALSE))),"")</f>
        <v>2582.9872229074945</v>
      </c>
      <c r="R113" s="234">
        <f ca="1">IFERROR(IF((VLOOKUP($E113,'NEA Backsheet'!$D$5:$CB$183,R$9,FALSE))="","",(VLOOKUP($E113,'NEA Backsheet'!$D$5:$CB$183,R$9,FALSE))),"")</f>
        <v>2613.2901084422883</v>
      </c>
    </row>
    <row r="114" spans="1:18"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IFERROR(IF((VLOOKUP($E114,'NEA Backsheet'!$D$5:$CB$183,G$9,FALSE))="","",(VLOOKUP($E114,'NEA Backsheet'!$D$5:$CB$183,G$9,FALSE))),"")</f>
        <v>2226.1320321315475</v>
      </c>
      <c r="H114" s="121">
        <f ca="1">IFERROR(IF((VLOOKUP($E114,'NEA Backsheet'!$D$5:$CB$183,H$9,FALSE))="","",(VLOOKUP($E114,'NEA Backsheet'!$D$5:$CB$183,H$9,FALSE))),"")</f>
        <v>2200.9020500812126</v>
      </c>
      <c r="I114" s="121">
        <f ca="1">IFERROR(IF((VLOOKUP($E114,'NEA Backsheet'!$D$5:$CB$183,I$9,FALSE))="","",(VLOOKUP($E114,'NEA Backsheet'!$D$5:$CB$183,I$9,FALSE))),"")</f>
        <v>2218.4045764631146</v>
      </c>
      <c r="J114" s="122">
        <f ca="1">IFERROR(IF((VLOOKUP($E114,'NEA Backsheet'!$D$5:$CB$183,J$9,FALSE))="","",(VLOOKUP($E114,'NEA Backsheet'!$D$5:$CB$183,J$9,FALSE))),"")</f>
        <v>2049.3391555872586</v>
      </c>
      <c r="K114" s="120">
        <f ca="1">IFERROR(IF((VLOOKUP($E114,'NEA Backsheet'!$D$5:$CB$183,K$9,FALSE))="","",(VLOOKUP($E114,'NEA Backsheet'!$D$5:$CB$183,K$9,FALSE))),"")</f>
        <v>2205.4669296144543</v>
      </c>
      <c r="L114" s="121">
        <f ca="1">IFERROR(IF((VLOOKUP($E114,'NEA Backsheet'!$D$5:$CB$183,L$9,FALSE))="","",(VLOOKUP($E114,'NEA Backsheet'!$D$5:$CB$183,L$9,FALSE))),"")</f>
        <v>2229.8918179500997</v>
      </c>
      <c r="M114" s="121">
        <f ca="1">IFERROR(IF((VLOOKUP($E114,'NEA Backsheet'!$D$5:$CB$183,M$9,FALSE))="","",(VLOOKUP($E114,'NEA Backsheet'!$D$5:$CB$183,M$9,FALSE))),"")</f>
        <v>2230.6030234590721</v>
      </c>
      <c r="N114" s="123">
        <f ca="1">IFERROR(IF((VLOOKUP($E114,'NEA Backsheet'!$D$5:$CB$183,N$9,FALSE))="","",(VLOOKUP($E114,'NEA Backsheet'!$D$5:$CB$183,N$9,FALSE))),"")</f>
        <v>2154.1535780029253</v>
      </c>
      <c r="O114" s="173">
        <f ca="1">IFERROR(IF((VLOOKUP($E114,'NEA Backsheet'!$D$5:$CB$183,O$9,FALSE))="","",(VLOOKUP($E114,'NEA Backsheet'!$D$5:$CB$183,O$9,FALSE))),"")</f>
        <v>2146.9998709290021</v>
      </c>
      <c r="P114" s="122">
        <f ca="1">IFERROR(IF((VLOOKUP($E114,'NEA Backsheet'!$D$5:$CB$183,P$9,FALSE))="","",(VLOOKUP($E114,'NEA Backsheet'!$D$5:$CB$183,P$9,FALSE))),"")</f>
        <v>2153.3216419563123</v>
      </c>
      <c r="Q114" s="123">
        <f ca="1">IFERROR(IF((VLOOKUP($E114,'NEA Backsheet'!$D$5:$CB$183,Q$9,FALSE))="","",(VLOOKUP($E114,'NEA Backsheet'!$D$5:$CB$183,Q$9,FALSE))),"")</f>
        <v>2287.4357780012447</v>
      </c>
      <c r="R114" s="234">
        <f ca="1">IFERROR(IF((VLOOKUP($E114,'NEA Backsheet'!$D$5:$CB$183,R$9,FALSE))="","",(VLOOKUP($E114,'NEA Backsheet'!$D$5:$CB$183,R$9,FALSE))),"")</f>
        <v>2226.2974166391164</v>
      </c>
    </row>
    <row r="115" spans="1:18"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IFERROR(IF((VLOOKUP($E115,'NEA Backsheet'!$D$5:$CB$183,G$9,FALSE))="","",(VLOOKUP($E115,'NEA Backsheet'!$D$5:$CB$183,G$9,FALSE))),"")</f>
        <v>2440.4263087753229</v>
      </c>
      <c r="H115" s="121">
        <f ca="1">IFERROR(IF((VLOOKUP($E115,'NEA Backsheet'!$D$5:$CB$183,H$9,FALSE))="","",(VLOOKUP($E115,'NEA Backsheet'!$D$5:$CB$183,H$9,FALSE))),"")</f>
        <v>2485.7297218490544</v>
      </c>
      <c r="I115" s="121">
        <f ca="1">IFERROR(IF((VLOOKUP($E115,'NEA Backsheet'!$D$5:$CB$183,I$9,FALSE))="","",(VLOOKUP($E115,'NEA Backsheet'!$D$5:$CB$183,I$9,FALSE))),"")</f>
        <v>2627.558330681245</v>
      </c>
      <c r="J115" s="122">
        <f ca="1">IFERROR(IF((VLOOKUP($E115,'NEA Backsheet'!$D$5:$CB$183,J$9,FALSE))="","",(VLOOKUP($E115,'NEA Backsheet'!$D$5:$CB$183,J$9,FALSE))),"")</f>
        <v>2543.1658054393297</v>
      </c>
      <c r="K115" s="120">
        <f ca="1">IFERROR(IF((VLOOKUP($E115,'NEA Backsheet'!$D$5:$CB$183,K$9,FALSE))="","",(VLOOKUP($E115,'NEA Backsheet'!$D$5:$CB$183,K$9,FALSE))),"")</f>
        <v>2520.9552925129556</v>
      </c>
      <c r="L115" s="121">
        <f ca="1">IFERROR(IF((VLOOKUP($E115,'NEA Backsheet'!$D$5:$CB$183,L$9,FALSE))="","",(VLOOKUP($E115,'NEA Backsheet'!$D$5:$CB$183,L$9,FALSE))),"")</f>
        <v>2527.6677245154006</v>
      </c>
      <c r="M115" s="121">
        <f ca="1">IFERROR(IF((VLOOKUP($E115,'NEA Backsheet'!$D$5:$CB$183,M$9,FALSE))="","",(VLOOKUP($E115,'NEA Backsheet'!$D$5:$CB$183,M$9,FALSE))),"")</f>
        <v>2611.0059488734237</v>
      </c>
      <c r="N115" s="123">
        <f ca="1">IFERROR(IF((VLOOKUP($E115,'NEA Backsheet'!$D$5:$CB$183,N$9,FALSE))="","",(VLOOKUP($E115,'NEA Backsheet'!$D$5:$CB$183,N$9,FALSE))),"")</f>
        <v>2529.6069264918133</v>
      </c>
      <c r="O115" s="173">
        <f ca="1">IFERROR(IF((VLOOKUP($E115,'NEA Backsheet'!$D$5:$CB$183,O$9,FALSE))="","",(VLOOKUP($E115,'NEA Backsheet'!$D$5:$CB$183,O$9,FALSE))),"")</f>
        <v>2504.2051157442761</v>
      </c>
      <c r="P115" s="122">
        <f ca="1">IFERROR(IF((VLOOKUP($E115,'NEA Backsheet'!$D$5:$CB$183,P$9,FALSE))="","",(VLOOKUP($E115,'NEA Backsheet'!$D$5:$CB$183,P$9,FALSE))),"")</f>
        <v>2508.2351185380562</v>
      </c>
      <c r="Q115" s="123">
        <f ca="1">IFERROR(IF((VLOOKUP($E115,'NEA Backsheet'!$D$5:$CB$183,Q$9,FALSE))="","",(VLOOKUP($E115,'NEA Backsheet'!$D$5:$CB$183,Q$9,FALSE))),"")</f>
        <v>2664.9085100737152</v>
      </c>
      <c r="R115" s="234">
        <f ca="1">IFERROR(IF((VLOOKUP($E115,'NEA Backsheet'!$D$5:$CB$183,R$9,FALSE))="","",(VLOOKUP($E115,'NEA Backsheet'!$D$5:$CB$183,R$9,FALSE))),"")</f>
        <v>2685.9243005002509</v>
      </c>
    </row>
    <row r="116" spans="1:18"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IFERROR(IF((VLOOKUP($E116,'NEA Backsheet'!$D$5:$CB$183,G$9,FALSE))="","",(VLOOKUP($E116,'NEA Backsheet'!$D$5:$CB$183,G$9,FALSE))),"")</f>
        <v>3117.8896389624133</v>
      </c>
      <c r="H116" s="121">
        <f ca="1">IFERROR(IF((VLOOKUP($E116,'NEA Backsheet'!$D$5:$CB$183,H$9,FALSE))="","",(VLOOKUP($E116,'NEA Backsheet'!$D$5:$CB$183,H$9,FALSE))),"")</f>
        <v>3205.5485139875473</v>
      </c>
      <c r="I116" s="121">
        <f ca="1">IFERROR(IF((VLOOKUP($E116,'NEA Backsheet'!$D$5:$CB$183,I$9,FALSE))="","",(VLOOKUP($E116,'NEA Backsheet'!$D$5:$CB$183,I$9,FALSE))),"")</f>
        <v>3419.5409168466708</v>
      </c>
      <c r="J116" s="122">
        <f ca="1">IFERROR(IF((VLOOKUP($E116,'NEA Backsheet'!$D$5:$CB$183,J$9,FALSE))="","",(VLOOKUP($E116,'NEA Backsheet'!$D$5:$CB$183,J$9,FALSE))),"")</f>
        <v>3477.8059638185414</v>
      </c>
      <c r="K116" s="120">
        <f ca="1">IFERROR(IF((VLOOKUP($E116,'NEA Backsheet'!$D$5:$CB$183,K$9,FALSE))="","",(VLOOKUP($E116,'NEA Backsheet'!$D$5:$CB$183,K$9,FALSE))),"")</f>
        <v>3458.5703416719084</v>
      </c>
      <c r="L116" s="121">
        <f ca="1">IFERROR(IF((VLOOKUP($E116,'NEA Backsheet'!$D$5:$CB$183,L$9,FALSE))="","",(VLOOKUP($E116,'NEA Backsheet'!$D$5:$CB$183,L$9,FALSE))),"")</f>
        <v>3474.6777032759837</v>
      </c>
      <c r="M116" s="121">
        <f ca="1">IFERROR(IF((VLOOKUP($E116,'NEA Backsheet'!$D$5:$CB$183,M$9,FALSE))="","",(VLOOKUP($E116,'NEA Backsheet'!$D$5:$CB$183,M$9,FALSE))),"")</f>
        <v>3482.6845488685713</v>
      </c>
      <c r="N116" s="123">
        <f ca="1">IFERROR(IF((VLOOKUP($E116,'NEA Backsheet'!$D$5:$CB$183,N$9,FALSE))="","",(VLOOKUP($E116,'NEA Backsheet'!$D$5:$CB$183,N$9,FALSE))),"")</f>
        <v>3461.9982774774903</v>
      </c>
      <c r="O116" s="173">
        <f ca="1">IFERROR(IF((VLOOKUP($E116,'NEA Backsheet'!$D$5:$CB$183,O$9,FALSE))="","",(VLOOKUP($E116,'NEA Backsheet'!$D$5:$CB$183,O$9,FALSE))),"")</f>
        <v>3593.915870449775</v>
      </c>
      <c r="P116" s="122">
        <f ca="1">IFERROR(IF((VLOOKUP($E116,'NEA Backsheet'!$D$5:$CB$183,P$9,FALSE))="","",(VLOOKUP($E116,'NEA Backsheet'!$D$5:$CB$183,P$9,FALSE))),"")</f>
        <v>3610.639431161198</v>
      </c>
      <c r="Q116" s="123">
        <f ca="1">IFERROR(IF((VLOOKUP($E116,'NEA Backsheet'!$D$5:$CB$183,Q$9,FALSE))="","",(VLOOKUP($E116,'NEA Backsheet'!$D$5:$CB$183,Q$9,FALSE))),"")</f>
        <v>3721.6601145429463</v>
      </c>
      <c r="R116" s="234">
        <f ca="1">IFERROR(IF((VLOOKUP($E116,'NEA Backsheet'!$D$5:$CB$183,R$9,FALSE))="","",(VLOOKUP($E116,'NEA Backsheet'!$D$5:$CB$183,R$9,FALSE))),"")</f>
        <v>3685.9710381113778</v>
      </c>
    </row>
    <row r="117" spans="1:18"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IFERROR(IF((VLOOKUP($E117,'NEA Backsheet'!$D$5:$CB$183,G$9,FALSE))="","",(VLOOKUP($E117,'NEA Backsheet'!$D$5:$CB$183,G$9,FALSE))),"")</f>
        <v>3219.5279957505545</v>
      </c>
      <c r="H117" s="121">
        <f ca="1">IFERROR(IF((VLOOKUP($E117,'NEA Backsheet'!$D$5:$CB$183,H$9,FALSE))="","",(VLOOKUP($E117,'NEA Backsheet'!$D$5:$CB$183,H$9,FALSE))),"")</f>
        <v>3208.7352120182109</v>
      </c>
      <c r="I117" s="121">
        <f ca="1">IFERROR(IF((VLOOKUP($E117,'NEA Backsheet'!$D$5:$CB$183,I$9,FALSE))="","",(VLOOKUP($E117,'NEA Backsheet'!$D$5:$CB$183,I$9,FALSE))),"")</f>
        <v>3442.7718928580562</v>
      </c>
      <c r="J117" s="122">
        <f ca="1">IFERROR(IF((VLOOKUP($E117,'NEA Backsheet'!$D$5:$CB$183,J$9,FALSE))="","",(VLOOKUP($E117,'NEA Backsheet'!$D$5:$CB$183,J$9,FALSE))),"")</f>
        <v>3287.4805224244933</v>
      </c>
      <c r="K117" s="120">
        <f ca="1">IFERROR(IF((VLOOKUP($E117,'NEA Backsheet'!$D$5:$CB$183,K$9,FALSE))="","",(VLOOKUP($E117,'NEA Backsheet'!$D$5:$CB$183,K$9,FALSE))),"")</f>
        <v>3231.9431079302726</v>
      </c>
      <c r="L117" s="121">
        <f ca="1">IFERROR(IF((VLOOKUP($E117,'NEA Backsheet'!$D$5:$CB$183,L$9,FALSE))="","",(VLOOKUP($E117,'NEA Backsheet'!$D$5:$CB$183,L$9,FALSE))),"")</f>
        <v>3209.5618525727427</v>
      </c>
      <c r="M117" s="121">
        <f ca="1">IFERROR(IF((VLOOKUP($E117,'NEA Backsheet'!$D$5:$CB$183,M$9,FALSE))="","",(VLOOKUP($E117,'NEA Backsheet'!$D$5:$CB$183,M$9,FALSE))),"")</f>
        <v>3421.9335901144905</v>
      </c>
      <c r="N117" s="123">
        <f ca="1">IFERROR(IF((VLOOKUP($E117,'NEA Backsheet'!$D$5:$CB$183,N$9,FALSE))="","",(VLOOKUP($E117,'NEA Backsheet'!$D$5:$CB$183,N$9,FALSE))),"")</f>
        <v>3325.2299998964668</v>
      </c>
      <c r="O117" s="173">
        <f ca="1">IFERROR(IF((VLOOKUP($E117,'NEA Backsheet'!$D$5:$CB$183,O$9,FALSE))="","",(VLOOKUP($E117,'NEA Backsheet'!$D$5:$CB$183,O$9,FALSE))),"")</f>
        <v>3149.9696946878776</v>
      </c>
      <c r="P117" s="122">
        <f ca="1">IFERROR(IF((VLOOKUP($E117,'NEA Backsheet'!$D$5:$CB$183,P$9,FALSE))="","",(VLOOKUP($E117,'NEA Backsheet'!$D$5:$CB$183,P$9,FALSE))),"")</f>
        <v>3202.1475350583273</v>
      </c>
      <c r="Q117" s="123">
        <f ca="1">IFERROR(IF((VLOOKUP($E117,'NEA Backsheet'!$D$5:$CB$183,Q$9,FALSE))="","",(VLOOKUP($E117,'NEA Backsheet'!$D$5:$CB$183,Q$9,FALSE))),"")</f>
        <v>3503.7775158738341</v>
      </c>
      <c r="R117" s="234">
        <f ca="1">IFERROR(IF((VLOOKUP($E117,'NEA Backsheet'!$D$5:$CB$183,R$9,FALSE))="","",(VLOOKUP($E117,'NEA Backsheet'!$D$5:$CB$183,R$9,FALSE))),"")</f>
        <v>3541.0774415221167</v>
      </c>
    </row>
    <row r="118" spans="1:18"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IFERROR(IF((VLOOKUP($E118,'NEA Backsheet'!$D$5:$CB$183,G$9,FALSE))="","",(VLOOKUP($E118,'NEA Backsheet'!$D$5:$CB$183,G$9,FALSE))),"")</f>
        <v>2869.5272374806896</v>
      </c>
      <c r="H118" s="121">
        <f ca="1">IFERROR(IF((VLOOKUP($E118,'NEA Backsheet'!$D$5:$CB$183,H$9,FALSE))="","",(VLOOKUP($E118,'NEA Backsheet'!$D$5:$CB$183,H$9,FALSE))),"")</f>
        <v>2951.9985503974408</v>
      </c>
      <c r="I118" s="121">
        <f ca="1">IFERROR(IF((VLOOKUP($E118,'NEA Backsheet'!$D$5:$CB$183,I$9,FALSE))="","",(VLOOKUP($E118,'NEA Backsheet'!$D$5:$CB$183,I$9,FALSE))),"")</f>
        <v>3172.6106522669293</v>
      </c>
      <c r="J118" s="122">
        <f ca="1">IFERROR(IF((VLOOKUP($E118,'NEA Backsheet'!$D$5:$CB$183,J$9,FALSE))="","",(VLOOKUP($E118,'NEA Backsheet'!$D$5:$CB$183,J$9,FALSE))),"")</f>
        <v>3054.0251652558704</v>
      </c>
      <c r="K118" s="120">
        <f ca="1">IFERROR(IF((VLOOKUP($E118,'NEA Backsheet'!$D$5:$CB$183,K$9,FALSE))="","",(VLOOKUP($E118,'NEA Backsheet'!$D$5:$CB$183,K$9,FALSE))),"")</f>
        <v>3039.8850460513377</v>
      </c>
      <c r="L118" s="121">
        <f ca="1">IFERROR(IF((VLOOKUP($E118,'NEA Backsheet'!$D$5:$CB$183,L$9,FALSE))="","",(VLOOKUP($E118,'NEA Backsheet'!$D$5:$CB$183,L$9,FALSE))),"")</f>
        <v>2982.8265227931638</v>
      </c>
      <c r="M118" s="121">
        <f ca="1">IFERROR(IF((VLOOKUP($E118,'NEA Backsheet'!$D$5:$CB$183,M$9,FALSE))="","",(VLOOKUP($E118,'NEA Backsheet'!$D$5:$CB$183,M$9,FALSE))),"")</f>
        <v>3125.2265769625442</v>
      </c>
      <c r="N118" s="123">
        <f ca="1">IFERROR(IF((VLOOKUP($E118,'NEA Backsheet'!$D$5:$CB$183,N$9,FALSE))="","",(VLOOKUP($E118,'NEA Backsheet'!$D$5:$CB$183,N$9,FALSE))),"")</f>
        <v>2955.2559070042557</v>
      </c>
      <c r="O118" s="173">
        <f ca="1">IFERROR(IF((VLOOKUP($E118,'NEA Backsheet'!$D$5:$CB$183,O$9,FALSE))="","",(VLOOKUP($E118,'NEA Backsheet'!$D$5:$CB$183,O$9,FALSE))),"")</f>
        <v>3105.3571612704186</v>
      </c>
      <c r="P118" s="122">
        <f ca="1">IFERROR(IF((VLOOKUP($E118,'NEA Backsheet'!$D$5:$CB$183,P$9,FALSE))="","",(VLOOKUP($E118,'NEA Backsheet'!$D$5:$CB$183,P$9,FALSE))),"")</f>
        <v>3147.3818834109652</v>
      </c>
      <c r="Q118" s="123">
        <f ca="1">IFERROR(IF((VLOOKUP($E118,'NEA Backsheet'!$D$5:$CB$183,Q$9,FALSE))="","",(VLOOKUP($E118,'NEA Backsheet'!$D$5:$CB$183,Q$9,FALSE))),"")</f>
        <v>3279.829858581204</v>
      </c>
      <c r="R118" s="234">
        <f ca="1">IFERROR(IF((VLOOKUP($E118,'NEA Backsheet'!$D$5:$CB$183,R$9,FALSE))="","",(VLOOKUP($E118,'NEA Backsheet'!$D$5:$CB$183,R$9,FALSE))),"")</f>
        <v>3251.6360221350578</v>
      </c>
    </row>
    <row r="119" spans="1:18"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IFERROR(IF((VLOOKUP($E119,'NEA Backsheet'!$D$5:$CB$183,G$9,FALSE))="","",(VLOOKUP($E119,'NEA Backsheet'!$D$5:$CB$183,G$9,FALSE))),"")</f>
        <v>2710.6190760091067</v>
      </c>
      <c r="H119" s="121">
        <f ca="1">IFERROR(IF((VLOOKUP($E119,'NEA Backsheet'!$D$5:$CB$183,H$9,FALSE))="","",(VLOOKUP($E119,'NEA Backsheet'!$D$5:$CB$183,H$9,FALSE))),"")</f>
        <v>2723.6989649379038</v>
      </c>
      <c r="I119" s="121">
        <f ca="1">IFERROR(IF((VLOOKUP($E119,'NEA Backsheet'!$D$5:$CB$183,I$9,FALSE))="","",(VLOOKUP($E119,'NEA Backsheet'!$D$5:$CB$183,I$9,FALSE))),"")</f>
        <v>2867.0315301357095</v>
      </c>
      <c r="J119" s="122">
        <f ca="1">IFERROR(IF((VLOOKUP($E119,'NEA Backsheet'!$D$5:$CB$183,J$9,FALSE))="","",(VLOOKUP($E119,'NEA Backsheet'!$D$5:$CB$183,J$9,FALSE))),"")</f>
        <v>2584.0126601525149</v>
      </c>
      <c r="K119" s="120">
        <f ca="1">IFERROR(IF((VLOOKUP($E119,'NEA Backsheet'!$D$5:$CB$183,K$9,FALSE))="","",(VLOOKUP($E119,'NEA Backsheet'!$D$5:$CB$183,K$9,FALSE))),"")</f>
        <v>2757.3819198407045</v>
      </c>
      <c r="L119" s="121">
        <f ca="1">IFERROR(IF((VLOOKUP($E119,'NEA Backsheet'!$D$5:$CB$183,L$9,FALSE))="","",(VLOOKUP($E119,'NEA Backsheet'!$D$5:$CB$183,L$9,FALSE))),"")</f>
        <v>2681.202945924812</v>
      </c>
      <c r="M119" s="121">
        <f ca="1">IFERROR(IF((VLOOKUP($E119,'NEA Backsheet'!$D$5:$CB$183,M$9,FALSE))="","",(VLOOKUP($E119,'NEA Backsheet'!$D$5:$CB$183,M$9,FALSE))),"")</f>
        <v>2822.0147628892523</v>
      </c>
      <c r="N119" s="123">
        <f ca="1">IFERROR(IF((VLOOKUP($E119,'NEA Backsheet'!$D$5:$CB$183,N$9,FALSE))="","",(VLOOKUP($E119,'NEA Backsheet'!$D$5:$CB$183,N$9,FALSE))),"")</f>
        <v>2636.4657270680323</v>
      </c>
      <c r="O119" s="173">
        <f ca="1">IFERROR(IF((VLOOKUP($E119,'NEA Backsheet'!$D$5:$CB$183,O$9,FALSE))="","",(VLOOKUP($E119,'NEA Backsheet'!$D$5:$CB$183,O$9,FALSE))),"")</f>
        <v>2537.3718784958169</v>
      </c>
      <c r="P119" s="122">
        <f ca="1">IFERROR(IF((VLOOKUP($E119,'NEA Backsheet'!$D$5:$CB$183,P$9,FALSE))="","",(VLOOKUP($E119,'NEA Backsheet'!$D$5:$CB$183,P$9,FALSE))),"")</f>
        <v>2583.4221216638998</v>
      </c>
      <c r="Q119" s="123">
        <f ca="1">IFERROR(IF((VLOOKUP($E119,'NEA Backsheet'!$D$5:$CB$183,Q$9,FALSE))="","",(VLOOKUP($E119,'NEA Backsheet'!$D$5:$CB$183,Q$9,FALSE))),"")</f>
        <v>2679.8091783789105</v>
      </c>
      <c r="R119" s="234">
        <f ca="1">IFERROR(IF((VLOOKUP($E119,'NEA Backsheet'!$D$5:$CB$183,R$9,FALSE))="","",(VLOOKUP($E119,'NEA Backsheet'!$D$5:$CB$183,R$9,FALSE))),"")</f>
        <v>2490.570958486343</v>
      </c>
    </row>
    <row r="120" spans="1:18"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IFERROR(IF((VLOOKUP($E120,'NEA Backsheet'!$D$5:$CB$183,G$9,FALSE))="","",(VLOOKUP($E120,'NEA Backsheet'!$D$5:$CB$183,G$9,FALSE))),"")</f>
        <v>2617.6267454906733</v>
      </c>
      <c r="H120" s="121">
        <f ca="1">IFERROR(IF((VLOOKUP($E120,'NEA Backsheet'!$D$5:$CB$183,H$9,FALSE))="","",(VLOOKUP($E120,'NEA Backsheet'!$D$5:$CB$183,H$9,FALSE))),"")</f>
        <v>2591.0657166746078</v>
      </c>
      <c r="I120" s="121">
        <f ca="1">IFERROR(IF((VLOOKUP($E120,'NEA Backsheet'!$D$5:$CB$183,I$9,FALSE))="","",(VLOOKUP($E120,'NEA Backsheet'!$D$5:$CB$183,I$9,FALSE))),"")</f>
        <v>2615.410462593291</v>
      </c>
      <c r="J120" s="122">
        <f ca="1">IFERROR(IF((VLOOKUP($E120,'NEA Backsheet'!$D$5:$CB$183,J$9,FALSE))="","",(VLOOKUP($E120,'NEA Backsheet'!$D$5:$CB$183,J$9,FALSE))),"")</f>
        <v>2578.5978432925244</v>
      </c>
      <c r="K120" s="120">
        <f ca="1">IFERROR(IF((VLOOKUP($E120,'NEA Backsheet'!$D$5:$CB$183,K$9,FALSE))="","",(VLOOKUP($E120,'NEA Backsheet'!$D$5:$CB$183,K$9,FALSE))),"")</f>
        <v>2863.1578472442834</v>
      </c>
      <c r="L120" s="121">
        <f ca="1">IFERROR(IF((VLOOKUP($E120,'NEA Backsheet'!$D$5:$CB$183,L$9,FALSE))="","",(VLOOKUP($E120,'NEA Backsheet'!$D$5:$CB$183,L$9,FALSE))),"")</f>
        <v>2890.957304117594</v>
      </c>
      <c r="M120" s="121">
        <f ca="1">IFERROR(IF((VLOOKUP($E120,'NEA Backsheet'!$D$5:$CB$183,M$9,FALSE))="","",(VLOOKUP($E120,'NEA Backsheet'!$D$5:$CB$183,M$9,FALSE))),"")</f>
        <v>2894.8295676961429</v>
      </c>
      <c r="N120" s="123">
        <f ca="1">IFERROR(IF((VLOOKUP($E120,'NEA Backsheet'!$D$5:$CB$183,N$9,FALSE))="","",(VLOOKUP($E120,'NEA Backsheet'!$D$5:$CB$183,N$9,FALSE))),"")</f>
        <v>2815.0122910324399</v>
      </c>
      <c r="O120" s="173">
        <f ca="1">IFERROR(IF((VLOOKUP($E120,'NEA Backsheet'!$D$5:$CB$183,O$9,FALSE))="","",(VLOOKUP($E120,'NEA Backsheet'!$D$5:$CB$183,O$9,FALSE))),"")</f>
        <v>2587.8070743276771</v>
      </c>
      <c r="P120" s="122">
        <f ca="1">IFERROR(IF((VLOOKUP($E120,'NEA Backsheet'!$D$5:$CB$183,P$9,FALSE))="","",(VLOOKUP($E120,'NEA Backsheet'!$D$5:$CB$183,P$9,FALSE))),"")</f>
        <v>2551.293712725796</v>
      </c>
      <c r="Q120" s="123">
        <f ca="1">IFERROR(IF((VLOOKUP($E120,'NEA Backsheet'!$D$5:$CB$183,Q$9,FALSE))="","",(VLOOKUP($E120,'NEA Backsheet'!$D$5:$CB$183,Q$9,FALSE))),"")</f>
        <v>2724.8537702013027</v>
      </c>
      <c r="R120" s="234">
        <f ca="1">IFERROR(IF((VLOOKUP($E120,'NEA Backsheet'!$D$5:$CB$183,R$9,FALSE))="","",(VLOOKUP($E120,'NEA Backsheet'!$D$5:$CB$183,R$9,FALSE))),"")</f>
        <v>2778.985690146751</v>
      </c>
    </row>
    <row r="121" spans="1:18"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IFERROR(IF((VLOOKUP($E121,'NEA Backsheet'!$D$5:$CB$183,G$9,FALSE))="","",(VLOOKUP($E121,'NEA Backsheet'!$D$5:$CB$183,G$9,FALSE))),"")</f>
        <v>3191.6783810433849</v>
      </c>
      <c r="H121" s="121">
        <f ca="1">IFERROR(IF((VLOOKUP($E121,'NEA Backsheet'!$D$5:$CB$183,H$9,FALSE))="","",(VLOOKUP($E121,'NEA Backsheet'!$D$5:$CB$183,H$9,FALSE))),"")</f>
        <v>3262.6988833707856</v>
      </c>
      <c r="I121" s="121">
        <f ca="1">IFERROR(IF((VLOOKUP($E121,'NEA Backsheet'!$D$5:$CB$183,I$9,FALSE))="","",(VLOOKUP($E121,'NEA Backsheet'!$D$5:$CB$183,I$9,FALSE))),"")</f>
        <v>3483.089448095142</v>
      </c>
      <c r="J121" s="122">
        <f ca="1">IFERROR(IF((VLOOKUP($E121,'NEA Backsheet'!$D$5:$CB$183,J$9,FALSE))="","",(VLOOKUP($E121,'NEA Backsheet'!$D$5:$CB$183,J$9,FALSE))),"")</f>
        <v>3429.9475072301598</v>
      </c>
      <c r="K121" s="120">
        <f ca="1">IFERROR(IF((VLOOKUP($E121,'NEA Backsheet'!$D$5:$CB$183,K$9,FALSE))="","",(VLOOKUP($E121,'NEA Backsheet'!$D$5:$CB$183,K$9,FALSE))),"")</f>
        <v>3378.42189405615</v>
      </c>
      <c r="L121" s="121">
        <f ca="1">IFERROR(IF((VLOOKUP($E121,'NEA Backsheet'!$D$5:$CB$183,L$9,FALSE))="","",(VLOOKUP($E121,'NEA Backsheet'!$D$5:$CB$183,L$9,FALSE))),"")</f>
        <v>3314.300015569986</v>
      </c>
      <c r="M121" s="121">
        <f ca="1">IFERROR(IF((VLOOKUP($E121,'NEA Backsheet'!$D$5:$CB$183,M$9,FALSE))="","",(VLOOKUP($E121,'NEA Backsheet'!$D$5:$CB$183,M$9,FALSE))),"")</f>
        <v>3420.4036538436935</v>
      </c>
      <c r="N121" s="123">
        <f ca="1">IFERROR(IF((VLOOKUP($E121,'NEA Backsheet'!$D$5:$CB$183,N$9,FALSE))="","",(VLOOKUP($E121,'NEA Backsheet'!$D$5:$CB$183,N$9,FALSE))),"")</f>
        <v>3363.382376146571</v>
      </c>
      <c r="O121" s="173">
        <f ca="1">IFERROR(IF((VLOOKUP($E121,'NEA Backsheet'!$D$5:$CB$183,O$9,FALSE))="","",(VLOOKUP($E121,'NEA Backsheet'!$D$5:$CB$183,O$9,FALSE))),"")</f>
        <v>3448.973335792633</v>
      </c>
      <c r="P121" s="122">
        <f ca="1">IFERROR(IF((VLOOKUP($E121,'NEA Backsheet'!$D$5:$CB$183,P$9,FALSE))="","",(VLOOKUP($E121,'NEA Backsheet'!$D$5:$CB$183,P$9,FALSE))),"")</f>
        <v>3420.0633371162039</v>
      </c>
      <c r="Q121" s="123">
        <f ca="1">IFERROR(IF((VLOOKUP($E121,'NEA Backsheet'!$D$5:$CB$183,Q$9,FALSE))="","",(VLOOKUP($E121,'NEA Backsheet'!$D$5:$CB$183,Q$9,FALSE))),"")</f>
        <v>3624.3645494791317</v>
      </c>
      <c r="R121" s="234">
        <f ca="1">IFERROR(IF((VLOOKUP($E121,'NEA Backsheet'!$D$5:$CB$183,R$9,FALSE))="","",(VLOOKUP($E121,'NEA Backsheet'!$D$5:$CB$183,R$9,FALSE))),"")</f>
        <v>3699.9835060065238</v>
      </c>
    </row>
    <row r="122" spans="1:18"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IFERROR(IF((VLOOKUP($E122,'NEA Backsheet'!$D$5:$CB$183,G$9,FALSE))="","",(VLOOKUP($E122,'NEA Backsheet'!$D$5:$CB$183,G$9,FALSE))),"")</f>
        <v>2560.351503529776</v>
      </c>
      <c r="H122" s="121">
        <f ca="1">IFERROR(IF((VLOOKUP($E122,'NEA Backsheet'!$D$5:$CB$183,H$9,FALSE))="","",(VLOOKUP($E122,'NEA Backsheet'!$D$5:$CB$183,H$9,FALSE))),"")</f>
        <v>2563.8657978445453</v>
      </c>
      <c r="I122" s="121">
        <f ca="1">IFERROR(IF((VLOOKUP($E122,'NEA Backsheet'!$D$5:$CB$183,I$9,FALSE))="","",(VLOOKUP($E122,'NEA Backsheet'!$D$5:$CB$183,I$9,FALSE))),"")</f>
        <v>2690.8049694425308</v>
      </c>
      <c r="J122" s="122">
        <f ca="1">IFERROR(IF((VLOOKUP($E122,'NEA Backsheet'!$D$5:$CB$183,J$9,FALSE))="","",(VLOOKUP($E122,'NEA Backsheet'!$D$5:$CB$183,J$9,FALSE))),"")</f>
        <v>2555.3528941031636</v>
      </c>
      <c r="K122" s="120">
        <f ca="1">IFERROR(IF((VLOOKUP($E122,'NEA Backsheet'!$D$5:$CB$183,K$9,FALSE))="","",(VLOOKUP($E122,'NEA Backsheet'!$D$5:$CB$183,K$9,FALSE))),"")</f>
        <v>2600.8348495532846</v>
      </c>
      <c r="L122" s="121">
        <f ca="1">IFERROR(IF((VLOOKUP($E122,'NEA Backsheet'!$D$5:$CB$183,L$9,FALSE))="","",(VLOOKUP($E122,'NEA Backsheet'!$D$5:$CB$183,L$9,FALSE))),"")</f>
        <v>2600.0369815658846</v>
      </c>
      <c r="M122" s="121">
        <f ca="1">IFERROR(IF((VLOOKUP($E122,'NEA Backsheet'!$D$5:$CB$183,M$9,FALSE))="","",(VLOOKUP($E122,'NEA Backsheet'!$D$5:$CB$183,M$9,FALSE))),"")</f>
        <v>2720.4236719120372</v>
      </c>
      <c r="N122" s="123">
        <f ca="1">IFERROR(IF((VLOOKUP($E122,'NEA Backsheet'!$D$5:$CB$183,N$9,FALSE))="","",(VLOOKUP($E122,'NEA Backsheet'!$D$5:$CB$183,N$9,FALSE))),"")</f>
        <v>2616.7812822131591</v>
      </c>
      <c r="O122" s="173">
        <f ca="1">IFERROR(IF((VLOOKUP($E122,'NEA Backsheet'!$D$5:$CB$183,O$9,FALSE))="","",(VLOOKUP($E122,'NEA Backsheet'!$D$5:$CB$183,O$9,FALSE))),"")</f>
        <v>2953.8804281897374</v>
      </c>
      <c r="P122" s="122">
        <f ca="1">IFERROR(IF((VLOOKUP($E122,'NEA Backsheet'!$D$5:$CB$183,P$9,FALSE))="","",(VLOOKUP($E122,'NEA Backsheet'!$D$5:$CB$183,P$9,FALSE))),"")</f>
        <v>3035.2206283836563</v>
      </c>
      <c r="Q122" s="123">
        <f ca="1">IFERROR(IF((VLOOKUP($E122,'NEA Backsheet'!$D$5:$CB$183,Q$9,FALSE))="","",(VLOOKUP($E122,'NEA Backsheet'!$D$5:$CB$183,Q$9,FALSE))),"")</f>
        <v>3450.2221374230558</v>
      </c>
      <c r="R122" s="234">
        <f ca="1">IFERROR(IF((VLOOKUP($E122,'NEA Backsheet'!$D$5:$CB$183,R$9,FALSE))="","",(VLOOKUP($E122,'NEA Backsheet'!$D$5:$CB$183,R$9,FALSE))),"")</f>
        <v>2763.7311972873567</v>
      </c>
    </row>
    <row r="123" spans="1:18"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IFERROR(IF((VLOOKUP($E123,'NEA Backsheet'!$D$5:$CB$183,G$9,FALSE))="","",(VLOOKUP($E123,'NEA Backsheet'!$D$5:$CB$183,G$9,FALSE))),"")</f>
        <v>2821.7032154312524</v>
      </c>
      <c r="H123" s="121">
        <f ca="1">IFERROR(IF((VLOOKUP($E123,'NEA Backsheet'!$D$5:$CB$183,H$9,FALSE))="","",(VLOOKUP($E123,'NEA Backsheet'!$D$5:$CB$183,H$9,FALSE))),"")</f>
        <v>2813.4764786707319</v>
      </c>
      <c r="I123" s="121">
        <f ca="1">IFERROR(IF((VLOOKUP($E123,'NEA Backsheet'!$D$5:$CB$183,I$9,FALSE))="","",(VLOOKUP($E123,'NEA Backsheet'!$D$5:$CB$183,I$9,FALSE))),"")</f>
        <v>2933.0500678045987</v>
      </c>
      <c r="J123" s="122">
        <f ca="1">IFERROR(IF((VLOOKUP($E123,'NEA Backsheet'!$D$5:$CB$183,J$9,FALSE))="","",(VLOOKUP($E123,'NEA Backsheet'!$D$5:$CB$183,J$9,FALSE))),"")</f>
        <v>2884.2383217962074</v>
      </c>
      <c r="K123" s="120">
        <f ca="1">IFERROR(IF((VLOOKUP($E123,'NEA Backsheet'!$D$5:$CB$183,K$9,FALSE))="","",(VLOOKUP($E123,'NEA Backsheet'!$D$5:$CB$183,K$9,FALSE))),"")</f>
        <v>2861.0689906458883</v>
      </c>
      <c r="L123" s="121">
        <f ca="1">IFERROR(IF((VLOOKUP($E123,'NEA Backsheet'!$D$5:$CB$183,L$9,FALSE))="","",(VLOOKUP($E123,'NEA Backsheet'!$D$5:$CB$183,L$9,FALSE))),"")</f>
        <v>2890.3564728890037</v>
      </c>
      <c r="M123" s="121">
        <f ca="1">IFERROR(IF((VLOOKUP($E123,'NEA Backsheet'!$D$5:$CB$183,M$9,FALSE))="","",(VLOOKUP($E123,'NEA Backsheet'!$D$5:$CB$183,M$9,FALSE))),"")</f>
        <v>2978.0543958475259</v>
      </c>
      <c r="N123" s="123">
        <f ca="1">IFERROR(IF((VLOOKUP($E123,'NEA Backsheet'!$D$5:$CB$183,N$9,FALSE))="","",(VLOOKUP($E123,'NEA Backsheet'!$D$5:$CB$183,N$9,FALSE))),"")</f>
        <v>2865.1817218805954</v>
      </c>
      <c r="O123" s="173">
        <f ca="1">IFERROR(IF((VLOOKUP($E123,'NEA Backsheet'!$D$5:$CB$183,O$9,FALSE))="","",(VLOOKUP($E123,'NEA Backsheet'!$D$5:$CB$183,O$9,FALSE))),"")</f>
        <v>2859.3631170421786</v>
      </c>
      <c r="P123" s="122">
        <f ca="1">IFERROR(IF((VLOOKUP($E123,'NEA Backsheet'!$D$5:$CB$183,P$9,FALSE))="","",(VLOOKUP($E123,'NEA Backsheet'!$D$5:$CB$183,P$9,FALSE))),"")</f>
        <v>2866.9048663525464</v>
      </c>
      <c r="Q123" s="123">
        <f ca="1">IFERROR(IF((VLOOKUP($E123,'NEA Backsheet'!$D$5:$CB$183,Q$9,FALSE))="","",(VLOOKUP($E123,'NEA Backsheet'!$D$5:$CB$183,Q$9,FALSE))),"")</f>
        <v>3041.3067648027682</v>
      </c>
      <c r="R123" s="234">
        <f ca="1">IFERROR(IF((VLOOKUP($E123,'NEA Backsheet'!$D$5:$CB$183,R$9,FALSE))="","",(VLOOKUP($E123,'NEA Backsheet'!$D$5:$CB$183,R$9,FALSE))),"")</f>
        <v>3019.3285051127459</v>
      </c>
    </row>
    <row r="124" spans="1:18"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IFERROR(IF((VLOOKUP($E124,'NEA Backsheet'!$D$5:$CB$183,G$9,FALSE))="","",(VLOOKUP($E124,'NEA Backsheet'!$D$5:$CB$183,G$9,FALSE))),"")</f>
        <v>2001.0464437948956</v>
      </c>
      <c r="H124" s="121">
        <f ca="1">IFERROR(IF((VLOOKUP($E124,'NEA Backsheet'!$D$5:$CB$183,H$9,FALSE))="","",(VLOOKUP($E124,'NEA Backsheet'!$D$5:$CB$183,H$9,FALSE))),"")</f>
        <v>1971.0864439718814</v>
      </c>
      <c r="I124" s="121">
        <f ca="1">IFERROR(IF((VLOOKUP($E124,'NEA Backsheet'!$D$5:$CB$183,I$9,FALSE))="","",(VLOOKUP($E124,'NEA Backsheet'!$D$5:$CB$183,I$9,FALSE))),"")</f>
        <v>1968.3092050429593</v>
      </c>
      <c r="J124" s="122">
        <f ca="1">IFERROR(IF((VLOOKUP($E124,'NEA Backsheet'!$D$5:$CB$183,J$9,FALSE))="","",(VLOOKUP($E124,'NEA Backsheet'!$D$5:$CB$183,J$9,FALSE))),"")</f>
        <v>2082.7222052817551</v>
      </c>
      <c r="K124" s="120">
        <f ca="1">IFERROR(IF((VLOOKUP($E124,'NEA Backsheet'!$D$5:$CB$183,K$9,FALSE))="","",(VLOOKUP($E124,'NEA Backsheet'!$D$5:$CB$183,K$9,FALSE))),"")</f>
        <v>1932.6916572711339</v>
      </c>
      <c r="L124" s="121">
        <f ca="1">IFERROR(IF((VLOOKUP($E124,'NEA Backsheet'!$D$5:$CB$183,L$9,FALSE))="","",(VLOOKUP($E124,'NEA Backsheet'!$D$5:$CB$183,L$9,FALSE))),"")</f>
        <v>1953.8204952089238</v>
      </c>
      <c r="M124" s="121">
        <f ca="1">IFERROR(IF((VLOOKUP($E124,'NEA Backsheet'!$D$5:$CB$183,M$9,FALSE))="","",(VLOOKUP($E124,'NEA Backsheet'!$D$5:$CB$183,M$9,FALSE))),"")</f>
        <v>1965.4764736294176</v>
      </c>
      <c r="N124" s="123">
        <f ca="1">IFERROR(IF((VLOOKUP($E124,'NEA Backsheet'!$D$5:$CB$183,N$9,FALSE))="","",(VLOOKUP($E124,'NEA Backsheet'!$D$5:$CB$183,N$9,FALSE))),"")</f>
        <v>1898.1303272244224</v>
      </c>
      <c r="O124" s="173">
        <f ca="1">IFERROR(IF((VLOOKUP($E124,'NEA Backsheet'!$D$5:$CB$183,O$9,FALSE))="","",(VLOOKUP($E124,'NEA Backsheet'!$D$5:$CB$183,O$9,FALSE))),"")</f>
        <v>2239.9408985334398</v>
      </c>
      <c r="P124" s="122">
        <f ca="1">IFERROR(IF((VLOOKUP($E124,'NEA Backsheet'!$D$5:$CB$183,P$9,FALSE))="","",(VLOOKUP($E124,'NEA Backsheet'!$D$5:$CB$183,P$9,FALSE))),"")</f>
        <v>2225.9773476210225</v>
      </c>
      <c r="Q124" s="123">
        <f ca="1">IFERROR(IF((VLOOKUP($E124,'NEA Backsheet'!$D$5:$CB$183,Q$9,FALSE))="","",(VLOOKUP($E124,'NEA Backsheet'!$D$5:$CB$183,Q$9,FALSE))),"")</f>
        <v>2316.5583026186341</v>
      </c>
      <c r="R124" s="234">
        <f ca="1">IFERROR(IF((VLOOKUP($E124,'NEA Backsheet'!$D$5:$CB$183,R$9,FALSE))="","",(VLOOKUP($E124,'NEA Backsheet'!$D$5:$CB$183,R$9,FALSE))),"")</f>
        <v>2245.6843703848808</v>
      </c>
    </row>
    <row r="125" spans="1:18"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IFERROR(IF((VLOOKUP($E125,'NEA Backsheet'!$D$5:$CB$183,G$9,FALSE))="","",(VLOOKUP($E125,'NEA Backsheet'!$D$5:$CB$183,G$9,FALSE))),"")</f>
        <v>2675.7952144750498</v>
      </c>
      <c r="H125" s="121">
        <f ca="1">IFERROR(IF((VLOOKUP($E125,'NEA Backsheet'!$D$5:$CB$183,H$9,FALSE))="","",(VLOOKUP($E125,'NEA Backsheet'!$D$5:$CB$183,H$9,FALSE))),"")</f>
        <v>2615.9791688245682</v>
      </c>
      <c r="I125" s="121">
        <f ca="1">IFERROR(IF((VLOOKUP($E125,'NEA Backsheet'!$D$5:$CB$183,I$9,FALSE))="","",(VLOOKUP($E125,'NEA Backsheet'!$D$5:$CB$183,I$9,FALSE))),"")</f>
        <v>2776.6863074441458</v>
      </c>
      <c r="J125" s="122">
        <f ca="1">IFERROR(IF((VLOOKUP($E125,'NEA Backsheet'!$D$5:$CB$183,J$9,FALSE))="","",(VLOOKUP($E125,'NEA Backsheet'!$D$5:$CB$183,J$9,FALSE))),"")</f>
        <v>2742.1319128776809</v>
      </c>
      <c r="K125" s="120">
        <f ca="1">IFERROR(IF((VLOOKUP($E125,'NEA Backsheet'!$D$5:$CB$183,K$9,FALSE))="","",(VLOOKUP($E125,'NEA Backsheet'!$D$5:$CB$183,K$9,FALSE))),"")</f>
        <v>2784.1761068187589</v>
      </c>
      <c r="L125" s="121">
        <f ca="1">IFERROR(IF((VLOOKUP($E125,'NEA Backsheet'!$D$5:$CB$183,L$9,FALSE))="","",(VLOOKUP($E125,'NEA Backsheet'!$D$5:$CB$183,L$9,FALSE))),"")</f>
        <v>2815.5292815168668</v>
      </c>
      <c r="M125" s="121">
        <f ca="1">IFERROR(IF((VLOOKUP($E125,'NEA Backsheet'!$D$5:$CB$183,M$9,FALSE))="","",(VLOOKUP($E125,'NEA Backsheet'!$D$5:$CB$183,M$9,FALSE))),"")</f>
        <v>2855.679859081381</v>
      </c>
      <c r="N125" s="123">
        <f ca="1">IFERROR(IF((VLOOKUP($E125,'NEA Backsheet'!$D$5:$CB$183,N$9,FALSE))="","",(VLOOKUP($E125,'NEA Backsheet'!$D$5:$CB$183,N$9,FALSE))),"")</f>
        <v>2858.5269920095689</v>
      </c>
      <c r="O125" s="173">
        <f ca="1">IFERROR(IF((VLOOKUP($E125,'NEA Backsheet'!$D$5:$CB$183,O$9,FALSE))="","",(VLOOKUP($E125,'NEA Backsheet'!$D$5:$CB$183,O$9,FALSE))),"")</f>
        <v>2737.9109589691143</v>
      </c>
      <c r="P125" s="122">
        <f ca="1">IFERROR(IF((VLOOKUP($E125,'NEA Backsheet'!$D$5:$CB$183,P$9,FALSE))="","",(VLOOKUP($E125,'NEA Backsheet'!$D$5:$CB$183,P$9,FALSE))),"")</f>
        <v>2719.5897772965454</v>
      </c>
      <c r="Q125" s="123">
        <f ca="1">IFERROR(IF((VLOOKUP($E125,'NEA Backsheet'!$D$5:$CB$183,Q$9,FALSE))="","",(VLOOKUP($E125,'NEA Backsheet'!$D$5:$CB$183,Q$9,FALSE))),"")</f>
        <v>2842.0174500277049</v>
      </c>
      <c r="R125" s="234">
        <f ca="1">IFERROR(IF((VLOOKUP($E125,'NEA Backsheet'!$D$5:$CB$183,R$9,FALSE))="","",(VLOOKUP($E125,'NEA Backsheet'!$D$5:$CB$183,R$9,FALSE))),"")</f>
        <v>2842.8590777041718</v>
      </c>
    </row>
    <row r="126" spans="1:18"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IFERROR(IF((VLOOKUP($E126,'NEA Backsheet'!$D$5:$CB$183,G$9,FALSE))="","",(VLOOKUP($E126,'NEA Backsheet'!$D$5:$CB$183,G$9,FALSE))),"")</f>
        <v>2137.8420152084409</v>
      </c>
      <c r="H126" s="121">
        <f ca="1">IFERROR(IF((VLOOKUP($E126,'NEA Backsheet'!$D$5:$CB$183,H$9,FALSE))="","",(VLOOKUP($E126,'NEA Backsheet'!$D$5:$CB$183,H$9,FALSE))),"")</f>
        <v>2279.1017573733602</v>
      </c>
      <c r="I126" s="121">
        <f ca="1">IFERROR(IF((VLOOKUP($E126,'NEA Backsheet'!$D$5:$CB$183,I$9,FALSE))="","",(VLOOKUP($E126,'NEA Backsheet'!$D$5:$CB$183,I$9,FALSE))),"")</f>
        <v>2610.9041651829543</v>
      </c>
      <c r="J126" s="122">
        <f ca="1">IFERROR(IF((VLOOKUP($E126,'NEA Backsheet'!$D$5:$CB$183,J$9,FALSE))="","",(VLOOKUP($E126,'NEA Backsheet'!$D$5:$CB$183,J$9,FALSE))),"")</f>
        <v>2634.0187205467823</v>
      </c>
      <c r="K126" s="120">
        <f ca="1">IFERROR(IF((VLOOKUP($E126,'NEA Backsheet'!$D$5:$CB$183,K$9,FALSE))="","",(VLOOKUP($E126,'NEA Backsheet'!$D$5:$CB$183,K$9,FALSE))),"")</f>
        <v>2589.5540351177347</v>
      </c>
      <c r="L126" s="121">
        <f ca="1">IFERROR(IF((VLOOKUP($E126,'NEA Backsheet'!$D$5:$CB$183,L$9,FALSE))="","",(VLOOKUP($E126,'NEA Backsheet'!$D$5:$CB$183,L$9,FALSE))),"")</f>
        <v>2617.0922249483533</v>
      </c>
      <c r="M126" s="121">
        <f ca="1">IFERROR(IF((VLOOKUP($E126,'NEA Backsheet'!$D$5:$CB$183,M$9,FALSE))="","",(VLOOKUP($E126,'NEA Backsheet'!$D$5:$CB$183,M$9,FALSE))),"")</f>
        <v>2603.9755079205879</v>
      </c>
      <c r="N126" s="123">
        <f ca="1">IFERROR(IF((VLOOKUP($E126,'NEA Backsheet'!$D$5:$CB$183,N$9,FALSE))="","",(VLOOKUP($E126,'NEA Backsheet'!$D$5:$CB$183,N$9,FALSE))),"")</f>
        <v>2580.2999643526841</v>
      </c>
      <c r="O126" s="173">
        <f ca="1">IFERROR(IF((VLOOKUP($E126,'NEA Backsheet'!$D$5:$CB$183,O$9,FALSE))="","",(VLOOKUP($E126,'NEA Backsheet'!$D$5:$CB$183,O$9,FALSE))),"")</f>
        <v>2529.050025836962</v>
      </c>
      <c r="P126" s="122">
        <f ca="1">IFERROR(IF((VLOOKUP($E126,'NEA Backsheet'!$D$5:$CB$183,P$9,FALSE))="","",(VLOOKUP($E126,'NEA Backsheet'!$D$5:$CB$183,P$9,FALSE))),"")</f>
        <v>2729.1889523527202</v>
      </c>
      <c r="Q126" s="123">
        <f ca="1">IFERROR(IF((VLOOKUP($E126,'NEA Backsheet'!$D$5:$CB$183,Q$9,FALSE))="","",(VLOOKUP($E126,'NEA Backsheet'!$D$5:$CB$183,Q$9,FALSE))),"")</f>
        <v>2869.9529385105875</v>
      </c>
      <c r="R126" s="234">
        <f ca="1">IFERROR(IF((VLOOKUP($E126,'NEA Backsheet'!$D$5:$CB$183,R$9,FALSE))="","",(VLOOKUP($E126,'NEA Backsheet'!$D$5:$CB$183,R$9,FALSE))),"")</f>
        <v>2709.1961325980146</v>
      </c>
    </row>
    <row r="127" spans="1:18"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IFERROR(IF((VLOOKUP($E127,'NEA Backsheet'!$D$5:$CB$183,G$9,FALSE))="","",(VLOOKUP($E127,'NEA Backsheet'!$D$5:$CB$183,G$9,FALSE))),"")</f>
        <v>2600.1977700632065</v>
      </c>
      <c r="H127" s="121">
        <f ca="1">IFERROR(IF((VLOOKUP($E127,'NEA Backsheet'!$D$5:$CB$183,H$9,FALSE))="","",(VLOOKUP($E127,'NEA Backsheet'!$D$5:$CB$183,H$9,FALSE))),"")</f>
        <v>2670.1447753112134</v>
      </c>
      <c r="I127" s="121">
        <f ca="1">IFERROR(IF((VLOOKUP($E127,'NEA Backsheet'!$D$5:$CB$183,I$9,FALSE))="","",(VLOOKUP($E127,'NEA Backsheet'!$D$5:$CB$183,I$9,FALSE))),"")</f>
        <v>2845.5037889833352</v>
      </c>
      <c r="J127" s="122">
        <f ca="1">IFERROR(IF((VLOOKUP($E127,'NEA Backsheet'!$D$5:$CB$183,J$9,FALSE))="","",(VLOOKUP($E127,'NEA Backsheet'!$D$5:$CB$183,J$9,FALSE))),"")</f>
        <v>2767.6804885395127</v>
      </c>
      <c r="K127" s="120">
        <f ca="1">IFERROR(IF((VLOOKUP($E127,'NEA Backsheet'!$D$5:$CB$183,K$9,FALSE))="","",(VLOOKUP($E127,'NEA Backsheet'!$D$5:$CB$183,K$9,FALSE))),"")</f>
        <v>2714.7916505959797</v>
      </c>
      <c r="L127" s="121">
        <f ca="1">IFERROR(IF((VLOOKUP($E127,'NEA Backsheet'!$D$5:$CB$183,L$9,FALSE))="","",(VLOOKUP($E127,'NEA Backsheet'!$D$5:$CB$183,L$9,FALSE))),"")</f>
        <v>2646.2812823973127</v>
      </c>
      <c r="M127" s="121">
        <f ca="1">IFERROR(IF((VLOOKUP($E127,'NEA Backsheet'!$D$5:$CB$183,M$9,FALSE))="","",(VLOOKUP($E127,'NEA Backsheet'!$D$5:$CB$183,M$9,FALSE))),"")</f>
        <v>2688.4087625309862</v>
      </c>
      <c r="N127" s="123">
        <f ca="1">IFERROR(IF((VLOOKUP($E127,'NEA Backsheet'!$D$5:$CB$183,N$9,FALSE))="","",(VLOOKUP($E127,'NEA Backsheet'!$D$5:$CB$183,N$9,FALSE))),"")</f>
        <v>2619.7915404487344</v>
      </c>
      <c r="O127" s="173">
        <f ca="1">IFERROR(IF((VLOOKUP($E127,'NEA Backsheet'!$D$5:$CB$183,O$9,FALSE))="","",(VLOOKUP($E127,'NEA Backsheet'!$D$5:$CB$183,O$9,FALSE))),"")</f>
        <v>2905.4693641885947</v>
      </c>
      <c r="P127" s="122">
        <f ca="1">IFERROR(IF((VLOOKUP($E127,'NEA Backsheet'!$D$5:$CB$183,P$9,FALSE))="","",(VLOOKUP($E127,'NEA Backsheet'!$D$5:$CB$183,P$9,FALSE))),"")</f>
        <v>2929.4741867531779</v>
      </c>
      <c r="Q127" s="123">
        <f ca="1">IFERROR(IF((VLOOKUP($E127,'NEA Backsheet'!$D$5:$CB$183,Q$9,FALSE))="","",(VLOOKUP($E127,'NEA Backsheet'!$D$5:$CB$183,Q$9,FALSE))),"")</f>
        <v>3078.1391863296108</v>
      </c>
      <c r="R127" s="234">
        <f ca="1">IFERROR(IF((VLOOKUP($E127,'NEA Backsheet'!$D$5:$CB$183,R$9,FALSE))="","",(VLOOKUP($E127,'NEA Backsheet'!$D$5:$CB$183,R$9,FALSE))),"")</f>
        <v>2937.6390087748068</v>
      </c>
    </row>
    <row r="128" spans="1:18"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IFERROR(IF((VLOOKUP($E128,'NEA Backsheet'!$D$5:$CB$183,G$9,FALSE))="","",(VLOOKUP($E128,'NEA Backsheet'!$D$5:$CB$183,G$9,FALSE))),"")</f>
        <v>2394.5980909862033</v>
      </c>
      <c r="H128" s="121">
        <f ca="1">IFERROR(IF((VLOOKUP($E128,'NEA Backsheet'!$D$5:$CB$183,H$9,FALSE))="","",(VLOOKUP($E128,'NEA Backsheet'!$D$5:$CB$183,H$9,FALSE))),"")</f>
        <v>2390.136626342804</v>
      </c>
      <c r="I128" s="121">
        <f ca="1">IFERROR(IF((VLOOKUP($E128,'NEA Backsheet'!$D$5:$CB$183,I$9,FALSE))="","",(VLOOKUP($E128,'NEA Backsheet'!$D$5:$CB$183,I$9,FALSE))),"")</f>
        <v>2533.9151777680336</v>
      </c>
      <c r="J128" s="122">
        <f ca="1">IFERROR(IF((VLOOKUP($E128,'NEA Backsheet'!$D$5:$CB$183,J$9,FALSE))="","",(VLOOKUP($E128,'NEA Backsheet'!$D$5:$CB$183,J$9,FALSE))),"")</f>
        <v>2539.2039893873894</v>
      </c>
      <c r="K128" s="120">
        <f ca="1">IFERROR(IF((VLOOKUP($E128,'NEA Backsheet'!$D$5:$CB$183,K$9,FALSE))="","",(VLOOKUP($E128,'NEA Backsheet'!$D$5:$CB$183,K$9,FALSE))),"")</f>
        <v>2428.9044034455915</v>
      </c>
      <c r="L128" s="121">
        <f ca="1">IFERROR(IF((VLOOKUP($E128,'NEA Backsheet'!$D$5:$CB$183,L$9,FALSE))="","",(VLOOKUP($E128,'NEA Backsheet'!$D$5:$CB$183,L$9,FALSE))),"")</f>
        <v>2474.392551610636</v>
      </c>
      <c r="M128" s="121">
        <f ca="1">IFERROR(IF((VLOOKUP($E128,'NEA Backsheet'!$D$5:$CB$183,M$9,FALSE))="","",(VLOOKUP($E128,'NEA Backsheet'!$D$5:$CB$183,M$9,FALSE))),"")</f>
        <v>2517.7945608791115</v>
      </c>
      <c r="N128" s="123">
        <f ca="1">IFERROR(IF((VLOOKUP($E128,'NEA Backsheet'!$D$5:$CB$183,N$9,FALSE))="","",(VLOOKUP($E128,'NEA Backsheet'!$D$5:$CB$183,N$9,FALSE))),"")</f>
        <v>2425.6672078521819</v>
      </c>
      <c r="O128" s="173">
        <f ca="1">IFERROR(IF((VLOOKUP($E128,'NEA Backsheet'!$D$5:$CB$183,O$9,FALSE))="","",(VLOOKUP($E128,'NEA Backsheet'!$D$5:$CB$183,O$9,FALSE))),"")</f>
        <v>2551.5982226109677</v>
      </c>
      <c r="P128" s="122">
        <f ca="1">IFERROR(IF((VLOOKUP($E128,'NEA Backsheet'!$D$5:$CB$183,P$9,FALSE))="","",(VLOOKUP($E128,'NEA Backsheet'!$D$5:$CB$183,P$9,FALSE))),"")</f>
        <v>2661.4369158837817</v>
      </c>
      <c r="Q128" s="123">
        <f ca="1">IFERROR(IF((VLOOKUP($E128,'NEA Backsheet'!$D$5:$CB$183,Q$9,FALSE))="","",(VLOOKUP($E128,'NEA Backsheet'!$D$5:$CB$183,Q$9,FALSE))),"")</f>
        <v>2850.534938435203</v>
      </c>
      <c r="R128" s="234">
        <f ca="1">IFERROR(IF((VLOOKUP($E128,'NEA Backsheet'!$D$5:$CB$183,R$9,FALSE))="","",(VLOOKUP($E128,'NEA Backsheet'!$D$5:$CB$183,R$9,FALSE))),"")</f>
        <v>2789.604118685545</v>
      </c>
    </row>
    <row r="129" spans="1:18"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IFERROR(IF((VLOOKUP($E129,'NEA Backsheet'!$D$5:$CB$183,G$9,FALSE))="","",(VLOOKUP($E129,'NEA Backsheet'!$D$5:$CB$183,G$9,FALSE))),"")</f>
        <v>3188.1162166922486</v>
      </c>
      <c r="H129" s="121">
        <f ca="1">IFERROR(IF((VLOOKUP($E129,'NEA Backsheet'!$D$5:$CB$183,H$9,FALSE))="","",(VLOOKUP($E129,'NEA Backsheet'!$D$5:$CB$183,H$9,FALSE))),"")</f>
        <v>3190.0575024394475</v>
      </c>
      <c r="I129" s="121">
        <f ca="1">IFERROR(IF((VLOOKUP($E129,'NEA Backsheet'!$D$5:$CB$183,I$9,FALSE))="","",(VLOOKUP($E129,'NEA Backsheet'!$D$5:$CB$183,I$9,FALSE))),"")</f>
        <v>3354.2436707955462</v>
      </c>
      <c r="J129" s="122">
        <f ca="1">IFERROR(IF((VLOOKUP($E129,'NEA Backsheet'!$D$5:$CB$183,J$9,FALSE))="","",(VLOOKUP($E129,'NEA Backsheet'!$D$5:$CB$183,J$9,FALSE))),"")</f>
        <v>3419.3894290862254</v>
      </c>
      <c r="K129" s="120">
        <f ca="1">IFERROR(IF((VLOOKUP($E129,'NEA Backsheet'!$D$5:$CB$183,K$9,FALSE))="","",(VLOOKUP($E129,'NEA Backsheet'!$D$5:$CB$183,K$9,FALSE))),"")</f>
        <v>3299.3146561237022</v>
      </c>
      <c r="L129" s="121">
        <f ca="1">IFERROR(IF((VLOOKUP($E129,'NEA Backsheet'!$D$5:$CB$183,L$9,FALSE))="","",(VLOOKUP($E129,'NEA Backsheet'!$D$5:$CB$183,L$9,FALSE))),"")</f>
        <v>3366.1536387960564</v>
      </c>
      <c r="M129" s="121">
        <f ca="1">IFERROR(IF((VLOOKUP($E129,'NEA Backsheet'!$D$5:$CB$183,M$9,FALSE))="","",(VLOOKUP($E129,'NEA Backsheet'!$D$5:$CB$183,M$9,FALSE))),"")</f>
        <v>3385.5363789505282</v>
      </c>
      <c r="N129" s="123">
        <f ca="1">IFERROR(IF((VLOOKUP($E129,'NEA Backsheet'!$D$5:$CB$183,N$9,FALSE))="","",(VLOOKUP($E129,'NEA Backsheet'!$D$5:$CB$183,N$9,FALSE))),"")</f>
        <v>3455.2460725125666</v>
      </c>
      <c r="O129" s="173">
        <f ca="1">IFERROR(IF((VLOOKUP($E129,'NEA Backsheet'!$D$5:$CB$183,O$9,FALSE))="","",(VLOOKUP($E129,'NEA Backsheet'!$D$5:$CB$183,O$9,FALSE))),"")</f>
        <v>3173.455973505399</v>
      </c>
      <c r="P129" s="122">
        <f ca="1">IFERROR(IF((VLOOKUP($E129,'NEA Backsheet'!$D$5:$CB$183,P$9,FALSE))="","",(VLOOKUP($E129,'NEA Backsheet'!$D$5:$CB$183,P$9,FALSE))),"")</f>
        <v>3352.774684394496</v>
      </c>
      <c r="Q129" s="123">
        <f ca="1">IFERROR(IF((VLOOKUP($E129,'NEA Backsheet'!$D$5:$CB$183,Q$9,FALSE))="","",(VLOOKUP($E129,'NEA Backsheet'!$D$5:$CB$183,Q$9,FALSE))),"")</f>
        <v>3576.9658768832724</v>
      </c>
      <c r="R129" s="234">
        <f ca="1">IFERROR(IF((VLOOKUP($E129,'NEA Backsheet'!$D$5:$CB$183,R$9,FALSE))="","",(VLOOKUP($E129,'NEA Backsheet'!$D$5:$CB$183,R$9,FALSE))),"")</f>
        <v>3573.0243297176985</v>
      </c>
    </row>
    <row r="130" spans="1:18"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IFERROR(IF((VLOOKUP($E130,'NEA Backsheet'!$D$5:$CB$183,G$9,FALSE))="","",(VLOOKUP($E130,'NEA Backsheet'!$D$5:$CB$183,G$9,FALSE))),"")</f>
        <v>2704.7087415320962</v>
      </c>
      <c r="H130" s="121">
        <f ca="1">IFERROR(IF((VLOOKUP($E130,'NEA Backsheet'!$D$5:$CB$183,H$9,FALSE))="","",(VLOOKUP($E130,'NEA Backsheet'!$D$5:$CB$183,H$9,FALSE))),"")</f>
        <v>2675.7100147752321</v>
      </c>
      <c r="I130" s="121">
        <f ca="1">IFERROR(IF((VLOOKUP($E130,'NEA Backsheet'!$D$5:$CB$183,I$9,FALSE))="","",(VLOOKUP($E130,'NEA Backsheet'!$D$5:$CB$183,I$9,FALSE))),"")</f>
        <v>2896.6118799865153</v>
      </c>
      <c r="J130" s="122">
        <f ca="1">IFERROR(IF((VLOOKUP($E130,'NEA Backsheet'!$D$5:$CB$183,J$9,FALSE))="","",(VLOOKUP($E130,'NEA Backsheet'!$D$5:$CB$183,J$9,FALSE))),"")</f>
        <v>2817.2194507188124</v>
      </c>
      <c r="K130" s="120">
        <f ca="1">IFERROR(IF((VLOOKUP($E130,'NEA Backsheet'!$D$5:$CB$183,K$9,FALSE))="","",(VLOOKUP($E130,'NEA Backsheet'!$D$5:$CB$183,K$9,FALSE))),"")</f>
        <v>2755.7861485572153</v>
      </c>
      <c r="L130" s="121">
        <f ca="1">IFERROR(IF((VLOOKUP($E130,'NEA Backsheet'!$D$5:$CB$183,L$9,FALSE))="","",(VLOOKUP($E130,'NEA Backsheet'!$D$5:$CB$183,L$9,FALSE))),"")</f>
        <v>2750.2024767418843</v>
      </c>
      <c r="M130" s="121">
        <f ca="1">IFERROR(IF((VLOOKUP($E130,'NEA Backsheet'!$D$5:$CB$183,M$9,FALSE))="","",(VLOOKUP($E130,'NEA Backsheet'!$D$5:$CB$183,M$9,FALSE))),"")</f>
        <v>2872.8393795784882</v>
      </c>
      <c r="N130" s="123">
        <f ca="1">IFERROR(IF((VLOOKUP($E130,'NEA Backsheet'!$D$5:$CB$183,N$9,FALSE))="","",(VLOOKUP($E130,'NEA Backsheet'!$D$5:$CB$183,N$9,FALSE))),"")</f>
        <v>2857.1096778135734</v>
      </c>
      <c r="O130" s="173">
        <f ca="1">IFERROR(IF((VLOOKUP($E130,'NEA Backsheet'!$D$5:$CB$183,O$9,FALSE))="","",(VLOOKUP($E130,'NEA Backsheet'!$D$5:$CB$183,O$9,FALSE))),"")</f>
        <v>2827.8410656732499</v>
      </c>
      <c r="P130" s="122">
        <f ca="1">IFERROR(IF((VLOOKUP($E130,'NEA Backsheet'!$D$5:$CB$183,P$9,FALSE))="","",(VLOOKUP($E130,'NEA Backsheet'!$D$5:$CB$183,P$9,FALSE))),"")</f>
        <v>2770.7658827634255</v>
      </c>
      <c r="Q130" s="123">
        <f ca="1">IFERROR(IF((VLOOKUP($E130,'NEA Backsheet'!$D$5:$CB$183,Q$9,FALSE))="","",(VLOOKUP($E130,'NEA Backsheet'!$D$5:$CB$183,Q$9,FALSE))),"")</f>
        <v>2977.952901181317</v>
      </c>
      <c r="R130" s="234">
        <f ca="1">IFERROR(IF((VLOOKUP($E130,'NEA Backsheet'!$D$5:$CB$183,R$9,FALSE))="","",(VLOOKUP($E130,'NEA Backsheet'!$D$5:$CB$183,R$9,FALSE))),"")</f>
        <v>2916.1385210045592</v>
      </c>
    </row>
    <row r="131" spans="1:18"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IFERROR(IF((VLOOKUP($E131,'NEA Backsheet'!$D$5:$CB$183,G$9,FALSE))="","",(VLOOKUP($E131,'NEA Backsheet'!$D$5:$CB$183,G$9,FALSE))),"")</f>
        <v>2936.0699529290523</v>
      </c>
      <c r="H131" s="121">
        <f ca="1">IFERROR(IF((VLOOKUP($E131,'NEA Backsheet'!$D$5:$CB$183,H$9,FALSE))="","",(VLOOKUP($E131,'NEA Backsheet'!$D$5:$CB$183,H$9,FALSE))),"")</f>
        <v>2837.1007661826502</v>
      </c>
      <c r="I131" s="121">
        <f ca="1">IFERROR(IF((VLOOKUP($E131,'NEA Backsheet'!$D$5:$CB$183,I$9,FALSE))="","",(VLOOKUP($E131,'NEA Backsheet'!$D$5:$CB$183,I$9,FALSE))),"")</f>
        <v>2904.2220258999673</v>
      </c>
      <c r="J131" s="122">
        <f ca="1">IFERROR(IF((VLOOKUP($E131,'NEA Backsheet'!$D$5:$CB$183,J$9,FALSE))="","",(VLOOKUP($E131,'NEA Backsheet'!$D$5:$CB$183,J$9,FALSE))),"")</f>
        <v>2789.9481422291224</v>
      </c>
      <c r="K131" s="120">
        <f ca="1">IFERROR(IF((VLOOKUP($E131,'NEA Backsheet'!$D$5:$CB$183,K$9,FALSE))="","",(VLOOKUP($E131,'NEA Backsheet'!$D$5:$CB$183,K$9,FALSE))),"")</f>
        <v>2983.0274943451191</v>
      </c>
      <c r="L131" s="121">
        <f ca="1">IFERROR(IF((VLOOKUP($E131,'NEA Backsheet'!$D$5:$CB$183,L$9,FALSE))="","",(VLOOKUP($E131,'NEA Backsheet'!$D$5:$CB$183,L$9,FALSE))),"")</f>
        <v>2927.1121934754569</v>
      </c>
      <c r="M131" s="121">
        <f ca="1">IFERROR(IF((VLOOKUP($E131,'NEA Backsheet'!$D$5:$CB$183,M$9,FALSE))="","",(VLOOKUP($E131,'NEA Backsheet'!$D$5:$CB$183,M$9,FALSE))),"")</f>
        <v>3070.3334317650811</v>
      </c>
      <c r="N131" s="123">
        <f ca="1">IFERROR(IF((VLOOKUP($E131,'NEA Backsheet'!$D$5:$CB$183,N$9,FALSE))="","",(VLOOKUP($E131,'NEA Backsheet'!$D$5:$CB$183,N$9,FALSE))),"")</f>
        <v>3070.6400898917741</v>
      </c>
      <c r="O131" s="173">
        <f ca="1">IFERROR(IF((VLOOKUP($E131,'NEA Backsheet'!$D$5:$CB$183,O$9,FALSE))="","",(VLOOKUP($E131,'NEA Backsheet'!$D$5:$CB$183,O$9,FALSE))),"")</f>
        <v>2915.1456898915235</v>
      </c>
      <c r="P131" s="122">
        <f ca="1">IFERROR(IF((VLOOKUP($E131,'NEA Backsheet'!$D$5:$CB$183,P$9,FALSE))="","",(VLOOKUP($E131,'NEA Backsheet'!$D$5:$CB$183,P$9,FALSE))),"")</f>
        <v>3001.0911569572272</v>
      </c>
      <c r="Q131" s="123">
        <f ca="1">IFERROR(IF((VLOOKUP($E131,'NEA Backsheet'!$D$5:$CB$183,Q$9,FALSE))="","",(VLOOKUP($E131,'NEA Backsheet'!$D$5:$CB$183,Q$9,FALSE))),"")</f>
        <v>3235.4474592960987</v>
      </c>
      <c r="R131" s="234">
        <f ca="1">IFERROR(IF((VLOOKUP($E131,'NEA Backsheet'!$D$5:$CB$183,R$9,FALSE))="","",(VLOOKUP($E131,'NEA Backsheet'!$D$5:$CB$183,R$9,FALSE))),"")</f>
        <v>3098.4824020488995</v>
      </c>
    </row>
    <row r="132" spans="1:18"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IFERROR(IF((VLOOKUP($E132,'NEA Backsheet'!$D$5:$CB$183,G$9,FALSE))="","",(VLOOKUP($E132,'NEA Backsheet'!$D$5:$CB$183,G$9,FALSE))),"")</f>
        <v>3076.7870391530846</v>
      </c>
      <c r="H132" s="121">
        <f ca="1">IFERROR(IF((VLOOKUP($E132,'NEA Backsheet'!$D$5:$CB$183,H$9,FALSE))="","",(VLOOKUP($E132,'NEA Backsheet'!$D$5:$CB$183,H$9,FALSE))),"")</f>
        <v>3105.543848833745</v>
      </c>
      <c r="I132" s="121">
        <f ca="1">IFERROR(IF((VLOOKUP($E132,'NEA Backsheet'!$D$5:$CB$183,I$9,FALSE))="","",(VLOOKUP($E132,'NEA Backsheet'!$D$5:$CB$183,I$9,FALSE))),"")</f>
        <v>3240.347109432048</v>
      </c>
      <c r="J132" s="122">
        <f ca="1">IFERROR(IF((VLOOKUP($E132,'NEA Backsheet'!$D$5:$CB$183,J$9,FALSE))="","",(VLOOKUP($E132,'NEA Backsheet'!$D$5:$CB$183,J$9,FALSE))),"")</f>
        <v>3292.3513828986984</v>
      </c>
      <c r="K132" s="120">
        <f ca="1">IFERROR(IF((VLOOKUP($E132,'NEA Backsheet'!$D$5:$CB$183,K$9,FALSE))="","",(VLOOKUP($E132,'NEA Backsheet'!$D$5:$CB$183,K$9,FALSE))),"")</f>
        <v>3211.8261273032126</v>
      </c>
      <c r="L132" s="121">
        <f ca="1">IFERROR(IF((VLOOKUP($E132,'NEA Backsheet'!$D$5:$CB$183,L$9,FALSE))="","",(VLOOKUP($E132,'NEA Backsheet'!$D$5:$CB$183,L$9,FALSE))),"")</f>
        <v>3310.9308486398613</v>
      </c>
      <c r="M132" s="121">
        <f ca="1">IFERROR(IF((VLOOKUP($E132,'NEA Backsheet'!$D$5:$CB$183,M$9,FALSE))="","",(VLOOKUP($E132,'NEA Backsheet'!$D$5:$CB$183,M$9,FALSE))),"")</f>
        <v>3261.6247378588073</v>
      </c>
      <c r="N132" s="123">
        <f ca="1">IFERROR(IF((VLOOKUP($E132,'NEA Backsheet'!$D$5:$CB$183,N$9,FALSE))="","",(VLOOKUP($E132,'NEA Backsheet'!$D$5:$CB$183,N$9,FALSE))),"")</f>
        <v>3199.3889552963597</v>
      </c>
      <c r="O132" s="173">
        <f ca="1">IFERROR(IF((VLOOKUP($E132,'NEA Backsheet'!$D$5:$CB$183,O$9,FALSE))="","",(VLOOKUP($E132,'NEA Backsheet'!$D$5:$CB$183,O$9,FALSE))),"")</f>
        <v>3173.1862932275285</v>
      </c>
      <c r="P132" s="122">
        <f ca="1">IFERROR(IF((VLOOKUP($E132,'NEA Backsheet'!$D$5:$CB$183,P$9,FALSE))="","",(VLOOKUP($E132,'NEA Backsheet'!$D$5:$CB$183,P$9,FALSE))),"")</f>
        <v>3225.7810799065783</v>
      </c>
      <c r="Q132" s="123">
        <f ca="1">IFERROR(IF((VLOOKUP($E132,'NEA Backsheet'!$D$5:$CB$183,Q$9,FALSE))="","",(VLOOKUP($E132,'NEA Backsheet'!$D$5:$CB$183,Q$9,FALSE))),"")</f>
        <v>3454.9481429458483</v>
      </c>
      <c r="R132" s="234">
        <f ca="1">IFERROR(IF((VLOOKUP($E132,'NEA Backsheet'!$D$5:$CB$183,R$9,FALSE))="","",(VLOOKUP($E132,'NEA Backsheet'!$D$5:$CB$183,R$9,FALSE))),"")</f>
        <v>3572.4848726048863</v>
      </c>
    </row>
    <row r="133" spans="1:18"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IFERROR(IF((VLOOKUP($E133,'NEA Backsheet'!$D$5:$CB$183,G$9,FALSE))="","",(VLOOKUP($E133,'NEA Backsheet'!$D$5:$CB$183,G$9,FALSE))),"")</f>
        <v>2224.8258967403253</v>
      </c>
      <c r="H133" s="121">
        <f ca="1">IFERROR(IF((VLOOKUP($E133,'NEA Backsheet'!$D$5:$CB$183,H$9,FALSE))="","",(VLOOKUP($E133,'NEA Backsheet'!$D$5:$CB$183,H$9,FALSE))),"")</f>
        <v>2205.5968378362104</v>
      </c>
      <c r="I133" s="121">
        <f ca="1">IFERROR(IF((VLOOKUP($E133,'NEA Backsheet'!$D$5:$CB$183,I$9,FALSE))="","",(VLOOKUP($E133,'NEA Backsheet'!$D$5:$CB$183,I$9,FALSE))),"")</f>
        <v>2320.9037838991171</v>
      </c>
      <c r="J133" s="122">
        <f ca="1">IFERROR(IF((VLOOKUP($E133,'NEA Backsheet'!$D$5:$CB$183,J$9,FALSE))="","",(VLOOKUP($E133,'NEA Backsheet'!$D$5:$CB$183,J$9,FALSE))),"")</f>
        <v>2410.3095662981514</v>
      </c>
      <c r="K133" s="120">
        <f ca="1">IFERROR(IF((VLOOKUP($E133,'NEA Backsheet'!$D$5:$CB$183,K$9,FALSE))="","",(VLOOKUP($E133,'NEA Backsheet'!$D$5:$CB$183,K$9,FALSE))),"")</f>
        <v>2247.2051210960103</v>
      </c>
      <c r="L133" s="121">
        <f ca="1">IFERROR(IF((VLOOKUP($E133,'NEA Backsheet'!$D$5:$CB$183,L$9,FALSE))="","",(VLOOKUP($E133,'NEA Backsheet'!$D$5:$CB$183,L$9,FALSE))),"")</f>
        <v>2271.9317961975371</v>
      </c>
      <c r="M133" s="121">
        <f ca="1">IFERROR(IF((VLOOKUP($E133,'NEA Backsheet'!$D$5:$CB$183,M$9,FALSE))="","",(VLOOKUP($E133,'NEA Backsheet'!$D$5:$CB$183,M$9,FALSE))),"")</f>
        <v>2271.6485389028189</v>
      </c>
      <c r="N133" s="123">
        <f ca="1">IFERROR(IF((VLOOKUP($E133,'NEA Backsheet'!$D$5:$CB$183,N$9,FALSE))="","",(VLOOKUP($E133,'NEA Backsheet'!$D$5:$CB$183,N$9,FALSE))),"")</f>
        <v>2210.5516272725217</v>
      </c>
      <c r="O133" s="173">
        <f ca="1">IFERROR(IF((VLOOKUP($E133,'NEA Backsheet'!$D$5:$CB$183,O$9,FALSE))="","",(VLOOKUP($E133,'NEA Backsheet'!$D$5:$CB$183,O$9,FALSE))),"")</f>
        <v>2391.9265499286971</v>
      </c>
      <c r="P133" s="122">
        <f ca="1">IFERROR(IF((VLOOKUP($E133,'NEA Backsheet'!$D$5:$CB$183,P$9,FALSE))="","",(VLOOKUP($E133,'NEA Backsheet'!$D$5:$CB$183,P$9,FALSE))),"")</f>
        <v>2419.0100521837271</v>
      </c>
      <c r="Q133" s="123">
        <f ca="1">IFERROR(IF((VLOOKUP($E133,'NEA Backsheet'!$D$5:$CB$183,Q$9,FALSE))="","",(VLOOKUP($E133,'NEA Backsheet'!$D$5:$CB$183,Q$9,FALSE))),"")</f>
        <v>2490.9729843160526</v>
      </c>
      <c r="R133" s="234">
        <f ca="1">IFERROR(IF((VLOOKUP($E133,'NEA Backsheet'!$D$5:$CB$183,R$9,FALSE))="","",(VLOOKUP($E133,'NEA Backsheet'!$D$5:$CB$183,R$9,FALSE))),"")</f>
        <v>2551.2088637524589</v>
      </c>
    </row>
    <row r="134" spans="1:18"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IFERROR(IF((VLOOKUP($E134,'NEA Backsheet'!$D$5:$CB$183,G$9,FALSE))="","",(VLOOKUP($E134,'NEA Backsheet'!$D$5:$CB$183,G$9,FALSE))),"")</f>
        <v>2574.0578071388795</v>
      </c>
      <c r="H134" s="121">
        <f ca="1">IFERROR(IF((VLOOKUP($E134,'NEA Backsheet'!$D$5:$CB$183,H$9,FALSE))="","",(VLOOKUP($E134,'NEA Backsheet'!$D$5:$CB$183,H$9,FALSE))),"")</f>
        <v>2536.3772888293984</v>
      </c>
      <c r="I134" s="121">
        <f ca="1">IFERROR(IF((VLOOKUP($E134,'NEA Backsheet'!$D$5:$CB$183,I$9,FALSE))="","",(VLOOKUP($E134,'NEA Backsheet'!$D$5:$CB$183,I$9,FALSE))),"")</f>
        <v>2591.6929671087428</v>
      </c>
      <c r="J134" s="122">
        <f ca="1">IFERROR(IF((VLOOKUP($E134,'NEA Backsheet'!$D$5:$CB$183,J$9,FALSE))="","",(VLOOKUP($E134,'NEA Backsheet'!$D$5:$CB$183,J$9,FALSE))),"")</f>
        <v>2656.8786571512296</v>
      </c>
      <c r="K134" s="120">
        <f ca="1">IFERROR(IF((VLOOKUP($E134,'NEA Backsheet'!$D$5:$CB$183,K$9,FALSE))="","",(VLOOKUP($E134,'NEA Backsheet'!$D$5:$CB$183,K$9,FALSE))),"")</f>
        <v>2525.0367518092216</v>
      </c>
      <c r="L134" s="121">
        <f ca="1">IFERROR(IF((VLOOKUP($E134,'NEA Backsheet'!$D$5:$CB$183,L$9,FALSE))="","",(VLOOKUP($E134,'NEA Backsheet'!$D$5:$CB$183,L$9,FALSE))),"")</f>
        <v>2525.6108932877682</v>
      </c>
      <c r="M134" s="121">
        <f ca="1">IFERROR(IF((VLOOKUP($E134,'NEA Backsheet'!$D$5:$CB$183,M$9,FALSE))="","",(VLOOKUP($E134,'NEA Backsheet'!$D$5:$CB$183,M$9,FALSE))),"")</f>
        <v>2613.3790553834606</v>
      </c>
      <c r="N134" s="123">
        <f ca="1">IFERROR(IF((VLOOKUP($E134,'NEA Backsheet'!$D$5:$CB$183,N$9,FALSE))="","",(VLOOKUP($E134,'NEA Backsheet'!$D$5:$CB$183,N$9,FALSE))),"")</f>
        <v>2608.7174448962082</v>
      </c>
      <c r="O134" s="173">
        <f ca="1">IFERROR(IF((VLOOKUP($E134,'NEA Backsheet'!$D$5:$CB$183,O$9,FALSE))="","",(VLOOKUP($E134,'NEA Backsheet'!$D$5:$CB$183,O$9,FALSE))),"")</f>
        <v>2687.6420430890571</v>
      </c>
      <c r="P134" s="122">
        <f ca="1">IFERROR(IF((VLOOKUP($E134,'NEA Backsheet'!$D$5:$CB$183,P$9,FALSE))="","",(VLOOKUP($E134,'NEA Backsheet'!$D$5:$CB$183,P$9,FALSE))),"")</f>
        <v>2699.0509713663814</v>
      </c>
      <c r="Q134" s="123">
        <f ca="1">IFERROR(IF((VLOOKUP($E134,'NEA Backsheet'!$D$5:$CB$183,Q$9,FALSE))="","",(VLOOKUP($E134,'NEA Backsheet'!$D$5:$CB$183,Q$9,FALSE))),"")</f>
        <v>2847.0282052164416</v>
      </c>
      <c r="R134" s="234">
        <f ca="1">IFERROR(IF((VLOOKUP($E134,'NEA Backsheet'!$D$5:$CB$183,R$9,FALSE))="","",(VLOOKUP($E134,'NEA Backsheet'!$D$5:$CB$183,R$9,FALSE))),"")</f>
        <v>2895.5875680655463</v>
      </c>
    </row>
    <row r="135" spans="1:18"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IFERROR(IF((VLOOKUP($E135,'NEA Backsheet'!$D$5:$CB$183,G$9,FALSE))="","",(VLOOKUP($E135,'NEA Backsheet'!$D$5:$CB$183,G$9,FALSE))),"")</f>
        <v>3234.2427104967974</v>
      </c>
      <c r="H135" s="121">
        <f ca="1">IFERROR(IF((VLOOKUP($E135,'NEA Backsheet'!$D$5:$CB$183,H$9,FALSE))="","",(VLOOKUP($E135,'NEA Backsheet'!$D$5:$CB$183,H$9,FALSE))),"")</f>
        <v>3323.0928741416901</v>
      </c>
      <c r="I135" s="121">
        <f ca="1">IFERROR(IF((VLOOKUP($E135,'NEA Backsheet'!$D$5:$CB$183,I$9,FALSE))="","",(VLOOKUP($E135,'NEA Backsheet'!$D$5:$CB$183,I$9,FALSE))),"")</f>
        <v>3783.2738726526482</v>
      </c>
      <c r="J135" s="122">
        <f ca="1">IFERROR(IF((VLOOKUP($E135,'NEA Backsheet'!$D$5:$CB$183,J$9,FALSE))="","",(VLOOKUP($E135,'NEA Backsheet'!$D$5:$CB$183,J$9,FALSE))),"")</f>
        <v>3560.8188365192445</v>
      </c>
      <c r="K135" s="120">
        <f ca="1">IFERROR(IF((VLOOKUP($E135,'NEA Backsheet'!$D$5:$CB$183,K$9,FALSE))="","",(VLOOKUP($E135,'NEA Backsheet'!$D$5:$CB$183,K$9,FALSE))),"")</f>
        <v>3379.8952209763943</v>
      </c>
      <c r="L135" s="121">
        <f ca="1">IFERROR(IF((VLOOKUP($E135,'NEA Backsheet'!$D$5:$CB$183,L$9,FALSE))="","",(VLOOKUP($E135,'NEA Backsheet'!$D$5:$CB$183,L$9,FALSE))),"")</f>
        <v>3290.0383403395581</v>
      </c>
      <c r="M135" s="121">
        <f ca="1">IFERROR(IF((VLOOKUP($E135,'NEA Backsheet'!$D$5:$CB$183,M$9,FALSE))="","",(VLOOKUP($E135,'NEA Backsheet'!$D$5:$CB$183,M$9,FALSE))),"")</f>
        <v>3565.3237422430752</v>
      </c>
      <c r="N135" s="123">
        <f ca="1">IFERROR(IF((VLOOKUP($E135,'NEA Backsheet'!$D$5:$CB$183,N$9,FALSE))="","",(VLOOKUP($E135,'NEA Backsheet'!$D$5:$CB$183,N$9,FALSE))),"")</f>
        <v>3467.0323703986296</v>
      </c>
      <c r="O135" s="173">
        <f ca="1">IFERROR(IF((VLOOKUP($E135,'NEA Backsheet'!$D$5:$CB$183,O$9,FALSE))="","",(VLOOKUP($E135,'NEA Backsheet'!$D$5:$CB$183,O$9,FALSE))),"")</f>
        <v>3815.0352293386459</v>
      </c>
      <c r="P135" s="122">
        <f ca="1">IFERROR(IF((VLOOKUP($E135,'NEA Backsheet'!$D$5:$CB$183,P$9,FALSE))="","",(VLOOKUP($E135,'NEA Backsheet'!$D$5:$CB$183,P$9,FALSE))),"")</f>
        <v>3602.191028283587</v>
      </c>
      <c r="Q135" s="123">
        <f ca="1">IFERROR(IF((VLOOKUP($E135,'NEA Backsheet'!$D$5:$CB$183,Q$9,FALSE))="","",(VLOOKUP($E135,'NEA Backsheet'!$D$5:$CB$183,Q$9,FALSE))),"")</f>
        <v>3933.9705785122451</v>
      </c>
      <c r="R135" s="234">
        <f ca="1">IFERROR(IF((VLOOKUP($E135,'NEA Backsheet'!$D$5:$CB$183,R$9,FALSE))="","",(VLOOKUP($E135,'NEA Backsheet'!$D$5:$CB$183,R$9,FALSE))),"")</f>
        <v>3785.856479431819</v>
      </c>
    </row>
    <row r="136" spans="1:18"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IFERROR(IF((VLOOKUP($E136,'NEA Backsheet'!$D$5:$CB$183,G$9,FALSE))="","",(VLOOKUP($E136,'NEA Backsheet'!$D$5:$CB$183,G$9,FALSE))),"")</f>
        <v>2361.1107829038583</v>
      </c>
      <c r="H136" s="121">
        <f ca="1">IFERROR(IF((VLOOKUP($E136,'NEA Backsheet'!$D$5:$CB$183,H$9,FALSE))="","",(VLOOKUP($E136,'NEA Backsheet'!$D$5:$CB$183,H$9,FALSE))),"")</f>
        <v>2348.8679189984055</v>
      </c>
      <c r="I136" s="121">
        <f ca="1">IFERROR(IF((VLOOKUP($E136,'NEA Backsheet'!$D$5:$CB$183,I$9,FALSE))="","",(VLOOKUP($E136,'NEA Backsheet'!$D$5:$CB$183,I$9,FALSE))),"")</f>
        <v>2435.7871843468338</v>
      </c>
      <c r="J136" s="122">
        <f ca="1">IFERROR(IF((VLOOKUP($E136,'NEA Backsheet'!$D$5:$CB$183,J$9,FALSE))="","",(VLOOKUP($E136,'NEA Backsheet'!$D$5:$CB$183,J$9,FALSE))),"")</f>
        <v>2419.0862205854378</v>
      </c>
      <c r="K136" s="120">
        <f ca="1">IFERROR(IF((VLOOKUP($E136,'NEA Backsheet'!$D$5:$CB$183,K$9,FALSE))="","",(VLOOKUP($E136,'NEA Backsheet'!$D$5:$CB$183,K$9,FALSE))),"")</f>
        <v>2281.9894773722121</v>
      </c>
      <c r="L136" s="121">
        <f ca="1">IFERROR(IF((VLOOKUP($E136,'NEA Backsheet'!$D$5:$CB$183,L$9,FALSE))="","",(VLOOKUP($E136,'NEA Backsheet'!$D$5:$CB$183,L$9,FALSE))),"")</f>
        <v>2275.9191136564305</v>
      </c>
      <c r="M136" s="121">
        <f ca="1">IFERROR(IF((VLOOKUP($E136,'NEA Backsheet'!$D$5:$CB$183,M$9,FALSE))="","",(VLOOKUP($E136,'NEA Backsheet'!$D$5:$CB$183,M$9,FALSE))),"")</f>
        <v>2363.7546832566659</v>
      </c>
      <c r="N136" s="123">
        <f ca="1">IFERROR(IF((VLOOKUP($E136,'NEA Backsheet'!$D$5:$CB$183,N$9,FALSE))="","",(VLOOKUP($E136,'NEA Backsheet'!$D$5:$CB$183,N$9,FALSE))),"")</f>
        <v>2306.4726493014205</v>
      </c>
      <c r="O136" s="173">
        <f ca="1">IFERROR(IF((VLOOKUP($E136,'NEA Backsheet'!$D$5:$CB$183,O$9,FALSE))="","",(VLOOKUP($E136,'NEA Backsheet'!$D$5:$CB$183,O$9,FALSE))),"")</f>
        <v>2476.7196332690805</v>
      </c>
      <c r="P136" s="122">
        <f ca="1">IFERROR(IF((VLOOKUP($E136,'NEA Backsheet'!$D$5:$CB$183,P$9,FALSE))="","",(VLOOKUP($E136,'NEA Backsheet'!$D$5:$CB$183,P$9,FALSE))),"")</f>
        <v>2435.0218269875409</v>
      </c>
      <c r="Q136" s="123">
        <f ca="1">IFERROR(IF((VLOOKUP($E136,'NEA Backsheet'!$D$5:$CB$183,Q$9,FALSE))="","",(VLOOKUP($E136,'NEA Backsheet'!$D$5:$CB$183,Q$9,FALSE))),"")</f>
        <v>2629.4349958764324</v>
      </c>
      <c r="R136" s="234">
        <f ca="1">IFERROR(IF((VLOOKUP($E136,'NEA Backsheet'!$D$5:$CB$183,R$9,FALSE))="","",(VLOOKUP($E136,'NEA Backsheet'!$D$5:$CB$183,R$9,FALSE))),"")</f>
        <v>2610.5278390479984</v>
      </c>
    </row>
    <row r="137" spans="1:18"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IFERROR(IF((VLOOKUP($E137,'NEA Backsheet'!$D$5:$CB$183,G$9,FALSE))="","",(VLOOKUP($E137,'NEA Backsheet'!$D$5:$CB$183,G$9,FALSE))),"")</f>
        <v>2596.3367703594081</v>
      </c>
      <c r="H137" s="121">
        <f ca="1">IFERROR(IF((VLOOKUP($E137,'NEA Backsheet'!$D$5:$CB$183,H$9,FALSE))="","",(VLOOKUP($E137,'NEA Backsheet'!$D$5:$CB$183,H$9,FALSE))),"")</f>
        <v>2506.5931719737964</v>
      </c>
      <c r="I137" s="121">
        <f ca="1">IFERROR(IF((VLOOKUP($E137,'NEA Backsheet'!$D$5:$CB$183,I$9,FALSE))="","",(VLOOKUP($E137,'NEA Backsheet'!$D$5:$CB$183,I$9,FALSE))),"")</f>
        <v>2619.075635938726</v>
      </c>
      <c r="J137" s="122">
        <f ca="1">IFERROR(IF((VLOOKUP($E137,'NEA Backsheet'!$D$5:$CB$183,J$9,FALSE))="","",(VLOOKUP($E137,'NEA Backsheet'!$D$5:$CB$183,J$9,FALSE))),"")</f>
        <v>2552.5836935428788</v>
      </c>
      <c r="K137" s="120">
        <f ca="1">IFERROR(IF((VLOOKUP($E137,'NEA Backsheet'!$D$5:$CB$183,K$9,FALSE))="","",(VLOOKUP($E137,'NEA Backsheet'!$D$5:$CB$183,K$9,FALSE))),"")</f>
        <v>2616.1898794636227</v>
      </c>
      <c r="L137" s="121">
        <f ca="1">IFERROR(IF((VLOOKUP($E137,'NEA Backsheet'!$D$5:$CB$183,L$9,FALSE))="","",(VLOOKUP($E137,'NEA Backsheet'!$D$5:$CB$183,L$9,FALSE))),"")</f>
        <v>2613.101587337288</v>
      </c>
      <c r="M137" s="121">
        <f ca="1">IFERROR(IF((VLOOKUP($E137,'NEA Backsheet'!$D$5:$CB$183,M$9,FALSE))="","",(VLOOKUP($E137,'NEA Backsheet'!$D$5:$CB$183,M$9,FALSE))),"")</f>
        <v>2722.5719664611956</v>
      </c>
      <c r="N137" s="123">
        <f ca="1">IFERROR(IF((VLOOKUP($E137,'NEA Backsheet'!$D$5:$CB$183,N$9,FALSE))="","",(VLOOKUP($E137,'NEA Backsheet'!$D$5:$CB$183,N$9,FALSE))),"")</f>
        <v>2641.3929255495054</v>
      </c>
      <c r="O137" s="173">
        <f ca="1">IFERROR(IF((VLOOKUP($E137,'NEA Backsheet'!$D$5:$CB$183,O$9,FALSE))="","",(VLOOKUP($E137,'NEA Backsheet'!$D$5:$CB$183,O$9,FALSE))),"")</f>
        <v>2618.7310051209961</v>
      </c>
      <c r="P137" s="122">
        <f ca="1">IFERROR(IF((VLOOKUP($E137,'NEA Backsheet'!$D$5:$CB$183,P$9,FALSE))="","",(VLOOKUP($E137,'NEA Backsheet'!$D$5:$CB$183,P$9,FALSE))),"")</f>
        <v>2600.9070536971499</v>
      </c>
      <c r="Q137" s="123">
        <f ca="1">IFERROR(IF((VLOOKUP($E137,'NEA Backsheet'!$D$5:$CB$183,Q$9,FALSE))="","",(VLOOKUP($E137,'NEA Backsheet'!$D$5:$CB$183,Q$9,FALSE))),"")</f>
        <v>2764.1894263165673</v>
      </c>
      <c r="R137" s="234">
        <f ca="1">IFERROR(IF((VLOOKUP($E137,'NEA Backsheet'!$D$5:$CB$183,R$9,FALSE))="","",(VLOOKUP($E137,'NEA Backsheet'!$D$5:$CB$183,R$9,FALSE))),"")</f>
        <v>2669.8747686596453</v>
      </c>
    </row>
    <row r="138" spans="1:18"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IFERROR(IF((VLOOKUP($E138,'NEA Backsheet'!$D$5:$CB$183,G$9,FALSE))="","",(VLOOKUP($E138,'NEA Backsheet'!$D$5:$CB$183,G$9,FALSE))),"")</f>
        <v>2513.5784536272126</v>
      </c>
      <c r="H138" s="121">
        <f ca="1">IFERROR(IF((VLOOKUP($E138,'NEA Backsheet'!$D$5:$CB$183,H$9,FALSE))="","",(VLOOKUP($E138,'NEA Backsheet'!$D$5:$CB$183,H$9,FALSE))),"")</f>
        <v>2478.0141570252281</v>
      </c>
      <c r="I138" s="121">
        <f ca="1">IFERROR(IF((VLOOKUP($E138,'NEA Backsheet'!$D$5:$CB$183,I$9,FALSE))="","",(VLOOKUP($E138,'NEA Backsheet'!$D$5:$CB$183,I$9,FALSE))),"")</f>
        <v>2673.9491327144224</v>
      </c>
      <c r="J138" s="122">
        <f ca="1">IFERROR(IF((VLOOKUP($E138,'NEA Backsheet'!$D$5:$CB$183,J$9,FALSE))="","",(VLOOKUP($E138,'NEA Backsheet'!$D$5:$CB$183,J$9,FALSE))),"")</f>
        <v>2592.0426670674956</v>
      </c>
      <c r="K138" s="120">
        <f ca="1">IFERROR(IF((VLOOKUP($E138,'NEA Backsheet'!$D$5:$CB$183,K$9,FALSE))="","",(VLOOKUP($E138,'NEA Backsheet'!$D$5:$CB$183,K$9,FALSE))),"")</f>
        <v>2608.754882778811</v>
      </c>
      <c r="L138" s="121">
        <f ca="1">IFERROR(IF((VLOOKUP($E138,'NEA Backsheet'!$D$5:$CB$183,L$9,FALSE))="","",(VLOOKUP($E138,'NEA Backsheet'!$D$5:$CB$183,L$9,FALSE))),"")</f>
        <v>2589.2939473781344</v>
      </c>
      <c r="M138" s="121">
        <f ca="1">IFERROR(IF((VLOOKUP($E138,'NEA Backsheet'!$D$5:$CB$183,M$9,FALSE))="","",(VLOOKUP($E138,'NEA Backsheet'!$D$5:$CB$183,M$9,FALSE))),"")</f>
        <v>2739.8138375675467</v>
      </c>
      <c r="N138" s="123">
        <f ca="1">IFERROR(IF((VLOOKUP($E138,'NEA Backsheet'!$D$5:$CB$183,N$9,FALSE))="","",(VLOOKUP($E138,'NEA Backsheet'!$D$5:$CB$183,N$9,FALSE))),"")</f>
        <v>2711.4127144279651</v>
      </c>
      <c r="O138" s="173">
        <f ca="1">IFERROR(IF((VLOOKUP($E138,'NEA Backsheet'!$D$5:$CB$183,O$9,FALSE))="","",(VLOOKUP($E138,'NEA Backsheet'!$D$5:$CB$183,O$9,FALSE))),"")</f>
        <v>2573.3513731798403</v>
      </c>
      <c r="P138" s="122">
        <f ca="1">IFERROR(IF((VLOOKUP($E138,'NEA Backsheet'!$D$5:$CB$183,P$9,FALSE))="","",(VLOOKUP($E138,'NEA Backsheet'!$D$5:$CB$183,P$9,FALSE))),"")</f>
        <v>2474.9472083007136</v>
      </c>
      <c r="Q138" s="123">
        <f ca="1">IFERROR(IF((VLOOKUP($E138,'NEA Backsheet'!$D$5:$CB$183,Q$9,FALSE))="","",(VLOOKUP($E138,'NEA Backsheet'!$D$5:$CB$183,Q$9,FALSE))),"")</f>
        <v>2720.1330045917211</v>
      </c>
      <c r="R138" s="234">
        <f ca="1">IFERROR(IF((VLOOKUP($E138,'NEA Backsheet'!$D$5:$CB$183,R$9,FALSE))="","",(VLOOKUP($E138,'NEA Backsheet'!$D$5:$CB$183,R$9,FALSE))),"")</f>
        <v>2619.0080848086745</v>
      </c>
    </row>
    <row r="139" spans="1:18"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IFERROR(IF((VLOOKUP($E139,'NEA Backsheet'!$D$5:$CB$183,G$9,FALSE))="","",(VLOOKUP($E139,'NEA Backsheet'!$D$5:$CB$183,G$9,FALSE))),"")</f>
        <v>2204.3688408926823</v>
      </c>
      <c r="H139" s="121">
        <f ca="1">IFERROR(IF((VLOOKUP($E139,'NEA Backsheet'!$D$5:$CB$183,H$9,FALSE))="","",(VLOOKUP($E139,'NEA Backsheet'!$D$5:$CB$183,H$9,FALSE))),"")</f>
        <v>2187.3489010971139</v>
      </c>
      <c r="I139" s="121">
        <f ca="1">IFERROR(IF((VLOOKUP($E139,'NEA Backsheet'!$D$5:$CB$183,I$9,FALSE))="","",(VLOOKUP($E139,'NEA Backsheet'!$D$5:$CB$183,I$9,FALSE))),"")</f>
        <v>2277.4042517816629</v>
      </c>
      <c r="J139" s="122">
        <f ca="1">IFERROR(IF((VLOOKUP($E139,'NEA Backsheet'!$D$5:$CB$183,J$9,FALSE))="","",(VLOOKUP($E139,'NEA Backsheet'!$D$5:$CB$183,J$9,FALSE))),"")</f>
        <v>2183.1683037521952</v>
      </c>
      <c r="K139" s="120">
        <f ca="1">IFERROR(IF((VLOOKUP($E139,'NEA Backsheet'!$D$5:$CB$183,K$9,FALSE))="","",(VLOOKUP($E139,'NEA Backsheet'!$D$5:$CB$183,K$9,FALSE))),"")</f>
        <v>2217.8279969093055</v>
      </c>
      <c r="L139" s="121">
        <f ca="1">IFERROR(IF((VLOOKUP($E139,'NEA Backsheet'!$D$5:$CB$183,L$9,FALSE))="","",(VLOOKUP($E139,'NEA Backsheet'!$D$5:$CB$183,L$9,FALSE))),"")</f>
        <v>2242.1420722040348</v>
      </c>
      <c r="M139" s="121">
        <f ca="1">IFERROR(IF((VLOOKUP($E139,'NEA Backsheet'!$D$5:$CB$183,M$9,FALSE))="","",(VLOOKUP($E139,'NEA Backsheet'!$D$5:$CB$183,M$9,FALSE))),"")</f>
        <v>2242.1420722040348</v>
      </c>
      <c r="N139" s="123">
        <f ca="1">IFERROR(IF((VLOOKUP($E139,'NEA Backsheet'!$D$5:$CB$183,N$9,FALSE))="","",(VLOOKUP($E139,'NEA Backsheet'!$D$5:$CB$183,N$9,FALSE))),"")</f>
        <v>2183.0011531186979</v>
      </c>
      <c r="O139" s="173">
        <f ca="1">IFERROR(IF((VLOOKUP($E139,'NEA Backsheet'!$D$5:$CB$183,O$9,FALSE))="","",(VLOOKUP($E139,'NEA Backsheet'!$D$5:$CB$183,O$9,FALSE))),"")</f>
        <v>2439.751106337425</v>
      </c>
      <c r="P139" s="122">
        <f ca="1">IFERROR(IF((VLOOKUP($E139,'NEA Backsheet'!$D$5:$CB$183,P$9,FALSE))="","",(VLOOKUP($E139,'NEA Backsheet'!$D$5:$CB$183,P$9,FALSE))),"")</f>
        <v>2352.1435519523179</v>
      </c>
      <c r="Q139" s="123">
        <f ca="1">IFERROR(IF((VLOOKUP($E139,'NEA Backsheet'!$D$5:$CB$183,Q$9,FALSE))="","",(VLOOKUP($E139,'NEA Backsheet'!$D$5:$CB$183,Q$9,FALSE))),"")</f>
        <v>2480.1849302869</v>
      </c>
      <c r="R139" s="234">
        <f ca="1">IFERROR(IF((VLOOKUP($E139,'NEA Backsheet'!$D$5:$CB$183,R$9,FALSE))="","",(VLOOKUP($E139,'NEA Backsheet'!$D$5:$CB$183,R$9,FALSE))),"")</f>
        <v>2489.1920059139165</v>
      </c>
    </row>
    <row r="140" spans="1:18"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IFERROR(IF((VLOOKUP($E140,'NEA Backsheet'!$D$5:$CB$183,G$9,FALSE))="","",(VLOOKUP($E140,'NEA Backsheet'!$D$5:$CB$183,G$9,FALSE))),"")</f>
        <v>2457.6561424978081</v>
      </c>
      <c r="H140" s="121">
        <f ca="1">IFERROR(IF((VLOOKUP($E140,'NEA Backsheet'!$D$5:$CB$183,H$9,FALSE))="","",(VLOOKUP($E140,'NEA Backsheet'!$D$5:$CB$183,H$9,FALSE))),"")</f>
        <v>2389.4780216203462</v>
      </c>
      <c r="I140" s="121">
        <f ca="1">IFERROR(IF((VLOOKUP($E140,'NEA Backsheet'!$D$5:$CB$183,I$9,FALSE))="","",(VLOOKUP($E140,'NEA Backsheet'!$D$5:$CB$183,I$9,FALSE))),"")</f>
        <v>2493.7183464873483</v>
      </c>
      <c r="J140" s="122">
        <f ca="1">IFERROR(IF((VLOOKUP($E140,'NEA Backsheet'!$D$5:$CB$183,J$9,FALSE))="","",(VLOOKUP($E140,'NEA Backsheet'!$D$5:$CB$183,J$9,FALSE))),"")</f>
        <v>2440.1491471701679</v>
      </c>
      <c r="K140" s="120">
        <f ca="1">IFERROR(IF((VLOOKUP($E140,'NEA Backsheet'!$D$5:$CB$183,K$9,FALSE))="","",(VLOOKUP($E140,'NEA Backsheet'!$D$5:$CB$183,K$9,FALSE))),"")</f>
        <v>2394.5373201321936</v>
      </c>
      <c r="L140" s="121">
        <f ca="1">IFERROR(IF((VLOOKUP($E140,'NEA Backsheet'!$D$5:$CB$183,L$9,FALSE))="","",(VLOOKUP($E140,'NEA Backsheet'!$D$5:$CB$183,L$9,FALSE))),"")</f>
        <v>2418.6593318114105</v>
      </c>
      <c r="M140" s="121">
        <f ca="1">IFERROR(IF((VLOOKUP($E140,'NEA Backsheet'!$D$5:$CB$183,M$9,FALSE))="","",(VLOOKUP($E140,'NEA Backsheet'!$D$5:$CB$183,M$9,FALSE))),"")</f>
        <v>2509.0529382159539</v>
      </c>
      <c r="N140" s="123">
        <f ca="1">IFERROR(IF((VLOOKUP($E140,'NEA Backsheet'!$D$5:$CB$183,N$9,FALSE))="","",(VLOOKUP($E140,'NEA Backsheet'!$D$5:$CB$183,N$9,FALSE))),"")</f>
        <v>2420.4665039643805</v>
      </c>
      <c r="O140" s="173">
        <f ca="1">IFERROR(IF((VLOOKUP($E140,'NEA Backsheet'!$D$5:$CB$183,O$9,FALSE))="","",(VLOOKUP($E140,'NEA Backsheet'!$D$5:$CB$183,O$9,FALSE))),"")</f>
        <v>2425.5498435776694</v>
      </c>
      <c r="P140" s="122">
        <f ca="1">IFERROR(IF((VLOOKUP($E140,'NEA Backsheet'!$D$5:$CB$183,P$9,FALSE))="","",(VLOOKUP($E140,'NEA Backsheet'!$D$5:$CB$183,P$9,FALSE))),"")</f>
        <v>2408.6021066037019</v>
      </c>
      <c r="Q140" s="123">
        <f ca="1">IFERROR(IF((VLOOKUP($E140,'NEA Backsheet'!$D$5:$CB$183,Q$9,FALSE))="","",(VLOOKUP($E140,'NEA Backsheet'!$D$5:$CB$183,Q$9,FALSE))),"")</f>
        <v>2586.0972684017615</v>
      </c>
      <c r="R140" s="234">
        <f ca="1">IFERROR(IF((VLOOKUP($E140,'NEA Backsheet'!$D$5:$CB$183,R$9,FALSE))="","",(VLOOKUP($E140,'NEA Backsheet'!$D$5:$CB$183,R$9,FALSE))),"")</f>
        <v>2620.8796716450847</v>
      </c>
    </row>
    <row r="141" spans="1:18"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IFERROR(IF((VLOOKUP($E141,'NEA Backsheet'!$D$5:$CB$183,G$9,FALSE))="","",(VLOOKUP($E141,'NEA Backsheet'!$D$5:$CB$183,G$9,FALSE))),"")</f>
        <v>2091.127392676482</v>
      </c>
      <c r="H141" s="121">
        <f ca="1">IFERROR(IF((VLOOKUP($E141,'NEA Backsheet'!$D$5:$CB$183,H$9,FALSE))="","",(VLOOKUP($E141,'NEA Backsheet'!$D$5:$CB$183,H$9,FALSE))),"")</f>
        <v>2149.4432891556862</v>
      </c>
      <c r="I141" s="121">
        <f ca="1">IFERROR(IF((VLOOKUP($E141,'NEA Backsheet'!$D$5:$CB$183,I$9,FALSE))="","",(VLOOKUP($E141,'NEA Backsheet'!$D$5:$CB$183,I$9,FALSE))),"")</f>
        <v>2255.4774367266709</v>
      </c>
      <c r="J141" s="122">
        <f ca="1">IFERROR(IF((VLOOKUP($E141,'NEA Backsheet'!$D$5:$CB$183,J$9,FALSE))="","",(VLOOKUP($E141,'NEA Backsheet'!$D$5:$CB$183,J$9,FALSE))),"")</f>
        <v>2224.0006887908216</v>
      </c>
      <c r="K141" s="120">
        <f ca="1">IFERROR(IF((VLOOKUP($E141,'NEA Backsheet'!$D$5:$CB$183,K$9,FALSE))="","",(VLOOKUP($E141,'NEA Backsheet'!$D$5:$CB$183,K$9,FALSE))),"")</f>
        <v>2179.6296949236166</v>
      </c>
      <c r="L141" s="121">
        <f ca="1">IFERROR(IF((VLOOKUP($E141,'NEA Backsheet'!$D$5:$CB$183,L$9,FALSE))="","",(VLOOKUP($E141,'NEA Backsheet'!$D$5:$CB$183,L$9,FALSE))),"")</f>
        <v>2203.8660894825125</v>
      </c>
      <c r="M141" s="121">
        <f ca="1">IFERROR(IF((VLOOKUP($E141,'NEA Backsheet'!$D$5:$CB$183,M$9,FALSE))="","",(VLOOKUP($E141,'NEA Backsheet'!$D$5:$CB$183,M$9,FALSE))),"")</f>
        <v>2209.034018293904</v>
      </c>
      <c r="N141" s="123">
        <f ca="1">IFERROR(IF((VLOOKUP($E141,'NEA Backsheet'!$D$5:$CB$183,N$9,FALSE))="","",(VLOOKUP($E141,'NEA Backsheet'!$D$5:$CB$183,N$9,FALSE))),"")</f>
        <v>2136.9862600602178</v>
      </c>
      <c r="O141" s="173">
        <f ca="1">IFERROR(IF((VLOOKUP($E141,'NEA Backsheet'!$D$5:$CB$183,O$9,FALSE))="","",(VLOOKUP($E141,'NEA Backsheet'!$D$5:$CB$183,O$9,FALSE))),"")</f>
        <v>2288.914502663109</v>
      </c>
      <c r="P141" s="122">
        <f ca="1">IFERROR(IF((VLOOKUP($E141,'NEA Backsheet'!$D$5:$CB$183,P$9,FALSE))="","",(VLOOKUP($E141,'NEA Backsheet'!$D$5:$CB$183,P$9,FALSE))),"")</f>
        <v>2208.9855299609353</v>
      </c>
      <c r="Q141" s="123">
        <f ca="1">IFERROR(IF((VLOOKUP($E141,'NEA Backsheet'!$D$5:$CB$183,Q$9,FALSE))="","",(VLOOKUP($E141,'NEA Backsheet'!$D$5:$CB$183,Q$9,FALSE))),"")</f>
        <v>2331.7640908812236</v>
      </c>
      <c r="R141" s="234">
        <f ca="1">IFERROR(IF((VLOOKUP($E141,'NEA Backsheet'!$D$5:$CB$183,R$9,FALSE))="","",(VLOOKUP($E141,'NEA Backsheet'!$D$5:$CB$183,R$9,FALSE))),"")</f>
        <v>2233.5870481956908</v>
      </c>
    </row>
    <row r="142" spans="1:18"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IF($A142&gt;$U$5-1,"",INDIRECT("'Comms by AT'!D"&amp;$A142+$U$4))</f>
        <v>E06000003</v>
      </c>
      <c r="F142" s="99" t="str">
        <f ca="1">IF(E142="","",VLOOKUP(E142,'Org List'!$J$9:$K$488,2,0))</f>
        <v>Redcar and Cleveland</v>
      </c>
      <c r="G142" s="120">
        <f ca="1">IFERROR(IF((VLOOKUP($E142,'NEA Backsheet'!$D$5:$CB$183,G$9,FALSE))="","",(VLOOKUP($E142,'NEA Backsheet'!$D$5:$CB$183,G$9,FALSE))),"")</f>
        <v>3001.3531422239926</v>
      </c>
      <c r="H142" s="121">
        <f ca="1">IFERROR(IF((VLOOKUP($E142,'NEA Backsheet'!$D$5:$CB$183,H$9,FALSE))="","",(VLOOKUP($E142,'NEA Backsheet'!$D$5:$CB$183,H$9,FALSE))),"")</f>
        <v>3068.5734700585481</v>
      </c>
      <c r="I142" s="121">
        <f ca="1">IFERROR(IF((VLOOKUP($E142,'NEA Backsheet'!$D$5:$CB$183,I$9,FALSE))="","",(VLOOKUP($E142,'NEA Backsheet'!$D$5:$CB$183,I$9,FALSE))),"")</f>
        <v>3275.9066024776157</v>
      </c>
      <c r="J142" s="122">
        <f ca="1">IFERROR(IF((VLOOKUP($E142,'NEA Backsheet'!$D$5:$CB$183,J$9,FALSE))="","",(VLOOKUP($E142,'NEA Backsheet'!$D$5:$CB$183,J$9,FALSE))),"")</f>
        <v>3242.8801382250813</v>
      </c>
      <c r="K142" s="120">
        <f ca="1">IFERROR(IF((VLOOKUP($E142,'NEA Backsheet'!$D$5:$CB$183,K$9,FALSE))="","",(VLOOKUP($E142,'NEA Backsheet'!$D$5:$CB$183,K$9,FALSE))),"")</f>
        <v>3193.9397652201019</v>
      </c>
      <c r="L142" s="121">
        <f ca="1">IFERROR(IF((VLOOKUP($E142,'NEA Backsheet'!$D$5:$CB$183,L$9,FALSE))="","",(VLOOKUP($E142,'NEA Backsheet'!$D$5:$CB$183,L$9,FALSE))),"")</f>
        <v>3134.4471024230902</v>
      </c>
      <c r="M142" s="121">
        <f ca="1">IFERROR(IF((VLOOKUP($E142,'NEA Backsheet'!$D$5:$CB$183,M$9,FALSE))="","",(VLOOKUP($E142,'NEA Backsheet'!$D$5:$CB$183,M$9,FALSE))),"")</f>
        <v>3233.9658656130205</v>
      </c>
      <c r="N142" s="123">
        <f ca="1">IFERROR(IF((VLOOKUP($E142,'NEA Backsheet'!$D$5:$CB$183,N$9,FALSE))="","",(VLOOKUP($E142,'NEA Backsheet'!$D$5:$CB$183,N$9,FALSE))),"")</f>
        <v>3183.5267700217987</v>
      </c>
      <c r="O142" s="173">
        <f ca="1">IFERROR(IF((VLOOKUP($E142,'NEA Backsheet'!$D$5:$CB$183,O$9,FALSE))="","",(VLOOKUP($E142,'NEA Backsheet'!$D$5:$CB$183,O$9,FALSE))),"")</f>
        <v>3259.6374027173761</v>
      </c>
      <c r="P142" s="122">
        <f ca="1">IFERROR(IF((VLOOKUP($E142,'NEA Backsheet'!$D$5:$CB$183,P$9,FALSE))="","",(VLOOKUP($E142,'NEA Backsheet'!$D$5:$CB$183,P$9,FALSE))),"")</f>
        <v>3232.0226232495675</v>
      </c>
      <c r="Q142" s="123">
        <f ca="1">IFERROR(IF((VLOOKUP($E142,'NEA Backsheet'!$D$5:$CB$183,Q$9,FALSE))="","",(VLOOKUP($E142,'NEA Backsheet'!$D$5:$CB$183,Q$9,FALSE))),"")</f>
        <v>3426.2725770415841</v>
      </c>
      <c r="R142" s="234">
        <f ca="1">IFERROR(IF((VLOOKUP($E142,'NEA Backsheet'!$D$5:$CB$183,R$9,FALSE))="","",(VLOOKUP($E142,'NEA Backsheet'!$D$5:$CB$183,R$9,FALSE))),"")</f>
        <v>3499.5794809160584</v>
      </c>
    </row>
    <row r="143" spans="1:18"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IFERROR(IF((VLOOKUP($E143,'NEA Backsheet'!$D$5:$CB$183,G$9,FALSE))="","",(VLOOKUP($E143,'NEA Backsheet'!$D$5:$CB$183,G$9,FALSE))),"")</f>
        <v>2333.8379656777865</v>
      </c>
      <c r="H143" s="121">
        <f ca="1">IFERROR(IF((VLOOKUP($E143,'NEA Backsheet'!$D$5:$CB$183,H$9,FALSE))="","",(VLOOKUP($E143,'NEA Backsheet'!$D$5:$CB$183,H$9,FALSE))),"")</f>
        <v>2307.6828192191024</v>
      </c>
      <c r="I143" s="121">
        <f ca="1">IFERROR(IF((VLOOKUP($E143,'NEA Backsheet'!$D$5:$CB$183,I$9,FALSE))="","",(VLOOKUP($E143,'NEA Backsheet'!$D$5:$CB$183,I$9,FALSE))),"")</f>
        <v>2386.5665262126304</v>
      </c>
      <c r="J143" s="122">
        <f ca="1">IFERROR(IF((VLOOKUP($E143,'NEA Backsheet'!$D$5:$CB$183,J$9,FALSE))="","",(VLOOKUP($E143,'NEA Backsheet'!$D$5:$CB$183,J$9,FALSE))),"")</f>
        <v>2298.8714732676158</v>
      </c>
      <c r="K143" s="120">
        <f ca="1">IFERROR(IF((VLOOKUP($E143,'NEA Backsheet'!$D$5:$CB$183,K$9,FALSE))="","",(VLOOKUP($E143,'NEA Backsheet'!$D$5:$CB$183,K$9,FALSE))),"")</f>
        <v>2375.0093041798932</v>
      </c>
      <c r="L143" s="121">
        <f ca="1">IFERROR(IF((VLOOKUP($E143,'NEA Backsheet'!$D$5:$CB$183,L$9,FALSE))="","",(VLOOKUP($E143,'NEA Backsheet'!$D$5:$CB$183,L$9,FALSE))),"")</f>
        <v>2393.2062305384252</v>
      </c>
      <c r="M143" s="121">
        <f ca="1">IFERROR(IF((VLOOKUP($E143,'NEA Backsheet'!$D$5:$CB$183,M$9,FALSE))="","",(VLOOKUP($E143,'NEA Backsheet'!$D$5:$CB$183,M$9,FALSE))),"")</f>
        <v>2408.2526642205398</v>
      </c>
      <c r="N143" s="123">
        <f ca="1">IFERROR(IF((VLOOKUP($E143,'NEA Backsheet'!$D$5:$CB$183,N$9,FALSE))="","",(VLOOKUP($E143,'NEA Backsheet'!$D$5:$CB$183,N$9,FALSE))),"")</f>
        <v>2334.2914755042675</v>
      </c>
      <c r="O143" s="173">
        <f ca="1">IFERROR(IF((VLOOKUP($E143,'NEA Backsheet'!$D$5:$CB$183,O$9,FALSE))="","",(VLOOKUP($E143,'NEA Backsheet'!$D$5:$CB$183,O$9,FALSE))),"")</f>
        <v>2350.2754958062833</v>
      </c>
      <c r="P143" s="122">
        <f ca="1">IFERROR(IF((VLOOKUP($E143,'NEA Backsheet'!$D$5:$CB$183,P$9,FALSE))="","",(VLOOKUP($E143,'NEA Backsheet'!$D$5:$CB$183,P$9,FALSE))),"")</f>
        <v>2372.0402503810383</v>
      </c>
      <c r="Q143" s="123">
        <f ca="1">IFERROR(IF((VLOOKUP($E143,'NEA Backsheet'!$D$5:$CB$183,Q$9,FALSE))="","",(VLOOKUP($E143,'NEA Backsheet'!$D$5:$CB$183,Q$9,FALSE))),"")</f>
        <v>2476.2179759277524</v>
      </c>
      <c r="R143" s="234">
        <f ca="1">IFERROR(IF((VLOOKUP($E143,'NEA Backsheet'!$D$5:$CB$183,R$9,FALSE))="","",(VLOOKUP($E143,'NEA Backsheet'!$D$5:$CB$183,R$9,FALSE))),"")</f>
        <v>2456.986505387008</v>
      </c>
    </row>
    <row r="144" spans="1:18"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IFERROR(IF((VLOOKUP($E144,'NEA Backsheet'!$D$5:$CB$183,G$9,FALSE))="","",(VLOOKUP($E144,'NEA Backsheet'!$D$5:$CB$183,G$9,FALSE))),"")</f>
        <v>3233.5719106135898</v>
      </c>
      <c r="H144" s="121">
        <f ca="1">IFERROR(IF((VLOOKUP($E144,'NEA Backsheet'!$D$5:$CB$183,H$9,FALSE))="","",(VLOOKUP($E144,'NEA Backsheet'!$D$5:$CB$183,H$9,FALSE))),"")</f>
        <v>3346.2744234216411</v>
      </c>
      <c r="I144" s="121">
        <f ca="1">IFERROR(IF((VLOOKUP($E144,'NEA Backsheet'!$D$5:$CB$183,I$9,FALSE))="","",(VLOOKUP($E144,'NEA Backsheet'!$D$5:$CB$183,I$9,FALSE))),"")</f>
        <v>3628.3018499727928</v>
      </c>
      <c r="J144" s="122">
        <f ca="1">IFERROR(IF((VLOOKUP($E144,'NEA Backsheet'!$D$5:$CB$183,J$9,FALSE))="","",(VLOOKUP($E144,'NEA Backsheet'!$D$5:$CB$183,J$9,FALSE))),"")</f>
        <v>3471.0491890409935</v>
      </c>
      <c r="K144" s="120">
        <f ca="1">IFERROR(IF((VLOOKUP($E144,'NEA Backsheet'!$D$5:$CB$183,K$9,FALSE))="","",(VLOOKUP($E144,'NEA Backsheet'!$D$5:$CB$183,K$9,FALSE))),"")</f>
        <v>3560.0567449386099</v>
      </c>
      <c r="L144" s="121">
        <f ca="1">IFERROR(IF((VLOOKUP($E144,'NEA Backsheet'!$D$5:$CB$183,L$9,FALSE))="","",(VLOOKUP($E144,'NEA Backsheet'!$D$5:$CB$183,L$9,FALSE))),"")</f>
        <v>3396.0533492269892</v>
      </c>
      <c r="M144" s="121">
        <f ca="1">IFERROR(IF((VLOOKUP($E144,'NEA Backsheet'!$D$5:$CB$183,M$9,FALSE))="","",(VLOOKUP($E144,'NEA Backsheet'!$D$5:$CB$183,M$9,FALSE))),"")</f>
        <v>3319.4085265305248</v>
      </c>
      <c r="N144" s="123">
        <f ca="1">IFERROR(IF((VLOOKUP($E144,'NEA Backsheet'!$D$5:$CB$183,N$9,FALSE))="","",(VLOOKUP($E144,'NEA Backsheet'!$D$5:$CB$183,N$9,FALSE))),"")</f>
        <v>3112.157817068261</v>
      </c>
      <c r="O144" s="173">
        <f ca="1">IFERROR(IF((VLOOKUP($E144,'NEA Backsheet'!$D$5:$CB$183,O$9,FALSE))="","",(VLOOKUP($E144,'NEA Backsheet'!$D$5:$CB$183,O$9,FALSE))),"")</f>
        <v>3518.3248033216069</v>
      </c>
      <c r="P144" s="122">
        <f ca="1">IFERROR(IF((VLOOKUP($E144,'NEA Backsheet'!$D$5:$CB$183,P$9,FALSE))="","",(VLOOKUP($E144,'NEA Backsheet'!$D$5:$CB$183,P$9,FALSE))),"")</f>
        <v>3385.2029436743605</v>
      </c>
      <c r="Q144" s="123">
        <f ca="1">IFERROR(IF((VLOOKUP($E144,'NEA Backsheet'!$D$5:$CB$183,Q$9,FALSE))="","",(VLOOKUP($E144,'NEA Backsheet'!$D$5:$CB$183,Q$9,FALSE))),"")</f>
        <v>3691.5217961087747</v>
      </c>
      <c r="R144" s="234">
        <f ca="1">IFERROR(IF((VLOOKUP($E144,'NEA Backsheet'!$D$5:$CB$183,R$9,FALSE))="","",(VLOOKUP($E144,'NEA Backsheet'!$D$5:$CB$183,R$9,FALSE))),"")</f>
        <v>3709.6025612459798</v>
      </c>
    </row>
    <row r="145" spans="1:18"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IFERROR(IF((VLOOKUP($E145,'NEA Backsheet'!$D$5:$CB$183,G$9,FALSE))="","",(VLOOKUP($E145,'NEA Backsheet'!$D$5:$CB$183,G$9,FALSE))),"")</f>
        <v>2808.8555116113662</v>
      </c>
      <c r="H145" s="121">
        <f ca="1">IFERROR(IF((VLOOKUP($E145,'NEA Backsheet'!$D$5:$CB$183,H$9,FALSE))="","",(VLOOKUP($E145,'NEA Backsheet'!$D$5:$CB$183,H$9,FALSE))),"")</f>
        <v>2710.3377010710401</v>
      </c>
      <c r="I145" s="121">
        <f ca="1">IFERROR(IF((VLOOKUP($E145,'NEA Backsheet'!$D$5:$CB$183,I$9,FALSE))="","",(VLOOKUP($E145,'NEA Backsheet'!$D$5:$CB$183,I$9,FALSE))),"")</f>
        <v>2661.8144905609943</v>
      </c>
      <c r="J145" s="122">
        <f ca="1">IFERROR(IF((VLOOKUP($E145,'NEA Backsheet'!$D$5:$CB$183,J$9,FALSE))="","",(VLOOKUP($E145,'NEA Backsheet'!$D$5:$CB$183,J$9,FALSE))),"")</f>
        <v>2782.3667103995608</v>
      </c>
      <c r="K145" s="120">
        <f ca="1">IFERROR(IF((VLOOKUP($E145,'NEA Backsheet'!$D$5:$CB$183,K$9,FALSE))="","",(VLOOKUP($E145,'NEA Backsheet'!$D$5:$CB$183,K$9,FALSE))),"")</f>
        <v>3721.8059288130426</v>
      </c>
      <c r="L145" s="121">
        <f ca="1">IFERROR(IF((VLOOKUP($E145,'NEA Backsheet'!$D$5:$CB$183,L$9,FALSE))="","",(VLOOKUP($E145,'NEA Backsheet'!$D$5:$CB$183,L$9,FALSE))),"")</f>
        <v>3726.0862604526214</v>
      </c>
      <c r="M145" s="121">
        <f ca="1">IFERROR(IF((VLOOKUP($E145,'NEA Backsheet'!$D$5:$CB$183,M$9,FALSE))="","",(VLOOKUP($E145,'NEA Backsheet'!$D$5:$CB$183,M$9,FALSE))),"")</f>
        <v>3521.7393130544319</v>
      </c>
      <c r="N145" s="123">
        <f ca="1">IFERROR(IF((VLOOKUP($E145,'NEA Backsheet'!$D$5:$CB$183,N$9,FALSE))="","",(VLOOKUP($E145,'NEA Backsheet'!$D$5:$CB$183,N$9,FALSE))),"")</f>
        <v>3506.1088403924086</v>
      </c>
      <c r="O145" s="173">
        <f ca="1">IFERROR(IF((VLOOKUP($E145,'NEA Backsheet'!$D$5:$CB$183,O$9,FALSE))="","",(VLOOKUP($E145,'NEA Backsheet'!$D$5:$CB$183,O$9,FALSE))),"")</f>
        <v>2770.5933697404657</v>
      </c>
      <c r="P145" s="122">
        <f ca="1">IFERROR(IF((VLOOKUP($E145,'NEA Backsheet'!$D$5:$CB$183,P$9,FALSE))="","",(VLOOKUP($E145,'NEA Backsheet'!$D$5:$CB$183,P$9,FALSE))),"")</f>
        <v>2739.232926910287</v>
      </c>
      <c r="Q145" s="123">
        <f ca="1">IFERROR(IF((VLOOKUP($E145,'NEA Backsheet'!$D$5:$CB$183,Q$9,FALSE))="","",(VLOOKUP($E145,'NEA Backsheet'!$D$5:$CB$183,Q$9,FALSE))),"")</f>
        <v>2851.7610809352086</v>
      </c>
      <c r="R145" s="234">
        <f ca="1">IFERROR(IF((VLOOKUP($E145,'NEA Backsheet'!$D$5:$CB$183,R$9,FALSE))="","",(VLOOKUP($E145,'NEA Backsheet'!$D$5:$CB$183,R$9,FALSE))),"")</f>
        <v>2896.1248392788625</v>
      </c>
    </row>
    <row r="146" spans="1:18"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IFERROR(IF((VLOOKUP($E146,'NEA Backsheet'!$D$5:$CB$183,G$9,FALSE))="","",(VLOOKUP($E146,'NEA Backsheet'!$D$5:$CB$183,G$9,FALSE))),"")</f>
        <v>2287.8198124759328</v>
      </c>
      <c r="H146" s="121">
        <f ca="1">IFERROR(IF((VLOOKUP($E146,'NEA Backsheet'!$D$5:$CB$183,H$9,FALSE))="","",(VLOOKUP($E146,'NEA Backsheet'!$D$5:$CB$183,H$9,FALSE))),"")</f>
        <v>2333.6004469695486</v>
      </c>
      <c r="I146" s="121">
        <f ca="1">IFERROR(IF((VLOOKUP($E146,'NEA Backsheet'!$D$5:$CB$183,I$9,FALSE))="","",(VLOOKUP($E146,'NEA Backsheet'!$D$5:$CB$183,I$9,FALSE))),"")</f>
        <v>2422.0875050197892</v>
      </c>
      <c r="J146" s="122">
        <f ca="1">IFERROR(IF((VLOOKUP($E146,'NEA Backsheet'!$D$5:$CB$183,J$9,FALSE))="","",(VLOOKUP($E146,'NEA Backsheet'!$D$5:$CB$183,J$9,FALSE))),"")</f>
        <v>2474.3310317369214</v>
      </c>
      <c r="K146" s="120">
        <f ca="1">IFERROR(IF((VLOOKUP($E146,'NEA Backsheet'!$D$5:$CB$183,K$9,FALSE))="","",(VLOOKUP($E146,'NEA Backsheet'!$D$5:$CB$183,K$9,FALSE))),"")</f>
        <v>2407.0942580291548</v>
      </c>
      <c r="L146" s="121">
        <f ca="1">IFERROR(IF((VLOOKUP($E146,'NEA Backsheet'!$D$5:$CB$183,L$9,FALSE))="","",(VLOOKUP($E146,'NEA Backsheet'!$D$5:$CB$183,L$9,FALSE))),"")</f>
        <v>2383.6926447626106</v>
      </c>
      <c r="M146" s="121">
        <f ca="1">IFERROR(IF((VLOOKUP($E146,'NEA Backsheet'!$D$5:$CB$183,M$9,FALSE))="","",(VLOOKUP($E146,'NEA Backsheet'!$D$5:$CB$183,M$9,FALSE))),"")</f>
        <v>2450.7594643122416</v>
      </c>
      <c r="N146" s="123">
        <f ca="1">IFERROR(IF((VLOOKUP($E146,'NEA Backsheet'!$D$5:$CB$183,N$9,FALSE))="","",(VLOOKUP($E146,'NEA Backsheet'!$D$5:$CB$183,N$9,FALSE))),"")</f>
        <v>2429.879029369642</v>
      </c>
      <c r="O146" s="173">
        <f ca="1">IFERROR(IF((VLOOKUP($E146,'NEA Backsheet'!$D$5:$CB$183,O$9,FALSE))="","",(VLOOKUP($E146,'NEA Backsheet'!$D$5:$CB$183,O$9,FALSE))),"")</f>
        <v>2411.5796444380599</v>
      </c>
      <c r="P146" s="122">
        <f ca="1">IFERROR(IF((VLOOKUP($E146,'NEA Backsheet'!$D$5:$CB$183,P$9,FALSE))="","",(VLOOKUP($E146,'NEA Backsheet'!$D$5:$CB$183,P$9,FALSE))),"")</f>
        <v>2323.2294767511653</v>
      </c>
      <c r="Q146" s="123">
        <f ca="1">IFERROR(IF((VLOOKUP($E146,'NEA Backsheet'!$D$5:$CB$183,Q$9,FALSE))="","",(VLOOKUP($E146,'NEA Backsheet'!$D$5:$CB$183,Q$9,FALSE))),"")</f>
        <v>2450.1946708070623</v>
      </c>
      <c r="R146" s="234">
        <f ca="1">IFERROR(IF((VLOOKUP($E146,'NEA Backsheet'!$D$5:$CB$183,R$9,FALSE))="","",(VLOOKUP($E146,'NEA Backsheet'!$D$5:$CB$183,R$9,FALSE))),"")</f>
        <v>2413.6952657523598</v>
      </c>
    </row>
    <row r="147" spans="1:18"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IFERROR(IF((VLOOKUP($E147,'NEA Backsheet'!$D$5:$CB$183,G$9,FALSE))="","",(VLOOKUP($E147,'NEA Backsheet'!$D$5:$CB$183,G$9,FALSE))),"")</f>
        <v>3238.503008058759</v>
      </c>
      <c r="H147" s="121">
        <f ca="1">IFERROR(IF((VLOOKUP($E147,'NEA Backsheet'!$D$5:$CB$183,H$9,FALSE))="","",(VLOOKUP($E147,'NEA Backsheet'!$D$5:$CB$183,H$9,FALSE))),"")</f>
        <v>3321.8540170269021</v>
      </c>
      <c r="I147" s="121">
        <f ca="1">IFERROR(IF((VLOOKUP($E147,'NEA Backsheet'!$D$5:$CB$183,I$9,FALSE))="","",(VLOOKUP($E147,'NEA Backsheet'!$D$5:$CB$183,I$9,FALSE))),"")</f>
        <v>3559.3378320756328</v>
      </c>
      <c r="J147" s="122">
        <f ca="1">IFERROR(IF((VLOOKUP($E147,'NEA Backsheet'!$D$5:$CB$183,J$9,FALSE))="","",(VLOOKUP($E147,'NEA Backsheet'!$D$5:$CB$183,J$9,FALSE))),"")</f>
        <v>3335.6223837369498</v>
      </c>
      <c r="K147" s="120">
        <f ca="1">IFERROR(IF((VLOOKUP($E147,'NEA Backsheet'!$D$5:$CB$183,K$9,FALSE))="","",(VLOOKUP($E147,'NEA Backsheet'!$D$5:$CB$183,K$9,FALSE))),"")</f>
        <v>3310.8823405867029</v>
      </c>
      <c r="L147" s="121">
        <f ca="1">IFERROR(IF((VLOOKUP($E147,'NEA Backsheet'!$D$5:$CB$183,L$9,FALSE))="","",(VLOOKUP($E147,'NEA Backsheet'!$D$5:$CB$183,L$9,FALSE))),"")</f>
        <v>3387.7861010198062</v>
      </c>
      <c r="M147" s="121">
        <f ca="1">IFERROR(IF((VLOOKUP($E147,'NEA Backsheet'!$D$5:$CB$183,M$9,FALSE))="","",(VLOOKUP($E147,'NEA Backsheet'!$D$5:$CB$183,M$9,FALSE))),"")</f>
        <v>3620.3759641374818</v>
      </c>
      <c r="N147" s="123">
        <f ca="1">IFERROR(IF((VLOOKUP($E147,'NEA Backsheet'!$D$5:$CB$183,N$9,FALSE))="","",(VLOOKUP($E147,'NEA Backsheet'!$D$5:$CB$183,N$9,FALSE))),"")</f>
        <v>3258.9147084854617</v>
      </c>
      <c r="O147" s="173">
        <f ca="1">IFERROR(IF((VLOOKUP($E147,'NEA Backsheet'!$D$5:$CB$183,O$9,FALSE))="","",(VLOOKUP($E147,'NEA Backsheet'!$D$5:$CB$183,O$9,FALSE))),"")</f>
        <v>3385.2192463324673</v>
      </c>
      <c r="P147" s="122">
        <f ca="1">IFERROR(IF((VLOOKUP($E147,'NEA Backsheet'!$D$5:$CB$183,P$9,FALSE))="","",(VLOOKUP($E147,'NEA Backsheet'!$D$5:$CB$183,P$9,FALSE))),"")</f>
        <v>3448.4555583592405</v>
      </c>
      <c r="Q147" s="123">
        <f ca="1">IFERROR(IF((VLOOKUP($E147,'NEA Backsheet'!$D$5:$CB$183,Q$9,FALSE))="","",(VLOOKUP($E147,'NEA Backsheet'!$D$5:$CB$183,Q$9,FALSE))),"")</f>
        <v>3535.5200456838347</v>
      </c>
      <c r="R147" s="234">
        <f ca="1">IFERROR(IF((VLOOKUP($E147,'NEA Backsheet'!$D$5:$CB$183,R$9,FALSE))="","",(VLOOKUP($E147,'NEA Backsheet'!$D$5:$CB$183,R$9,FALSE))),"")</f>
        <v>3472.1312740263002</v>
      </c>
    </row>
    <row r="148" spans="1:18"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IFERROR(IF((VLOOKUP($E148,'NEA Backsheet'!$D$5:$CB$183,G$9,FALSE))="","",(VLOOKUP($E148,'NEA Backsheet'!$D$5:$CB$183,G$9,FALSE))),"")</f>
        <v>2842.0421304977745</v>
      </c>
      <c r="H148" s="121">
        <f ca="1">IFERROR(IF((VLOOKUP($E148,'NEA Backsheet'!$D$5:$CB$183,H$9,FALSE))="","",(VLOOKUP($E148,'NEA Backsheet'!$D$5:$CB$183,H$9,FALSE))),"")</f>
        <v>2723.1251024386752</v>
      </c>
      <c r="I148" s="121">
        <f ca="1">IFERROR(IF((VLOOKUP($E148,'NEA Backsheet'!$D$5:$CB$183,I$9,FALSE))="","",(VLOOKUP($E148,'NEA Backsheet'!$D$5:$CB$183,I$9,FALSE))),"")</f>
        <v>2808.9055870311404</v>
      </c>
      <c r="J148" s="122">
        <f ca="1">IFERROR(IF((VLOOKUP($E148,'NEA Backsheet'!$D$5:$CB$183,J$9,FALSE))="","",(VLOOKUP($E148,'NEA Backsheet'!$D$5:$CB$183,J$9,FALSE))),"")</f>
        <v>2876.0590744952306</v>
      </c>
      <c r="K148" s="120">
        <f ca="1">IFERROR(IF((VLOOKUP($E148,'NEA Backsheet'!$D$5:$CB$183,K$9,FALSE))="","",(VLOOKUP($E148,'NEA Backsheet'!$D$5:$CB$183,K$9,FALSE))),"")</f>
        <v>2799.3386161770054</v>
      </c>
      <c r="L148" s="121">
        <f ca="1">IFERROR(IF((VLOOKUP($E148,'NEA Backsheet'!$D$5:$CB$183,L$9,FALSE))="","",(VLOOKUP($E148,'NEA Backsheet'!$D$5:$CB$183,L$9,FALSE))),"")</f>
        <v>2750.6554843063268</v>
      </c>
      <c r="M148" s="121">
        <f ca="1">IFERROR(IF((VLOOKUP($E148,'NEA Backsheet'!$D$5:$CB$183,M$9,FALSE))="","",(VLOOKUP($E148,'NEA Backsheet'!$D$5:$CB$183,M$9,FALSE))),"")</f>
        <v>2934.7156432168636</v>
      </c>
      <c r="N148" s="123">
        <f ca="1">IFERROR(IF((VLOOKUP($E148,'NEA Backsheet'!$D$5:$CB$183,N$9,FALSE))="","",(VLOOKUP($E148,'NEA Backsheet'!$D$5:$CB$183,N$9,FALSE))),"")</f>
        <v>2884.6357342100609</v>
      </c>
      <c r="O148" s="173">
        <f ca="1">IFERROR(IF((VLOOKUP($E148,'NEA Backsheet'!$D$5:$CB$183,O$9,FALSE))="","",(VLOOKUP($E148,'NEA Backsheet'!$D$5:$CB$183,O$9,FALSE))),"")</f>
        <v>2867.3606427236932</v>
      </c>
      <c r="P148" s="122">
        <f ca="1">IFERROR(IF((VLOOKUP($E148,'NEA Backsheet'!$D$5:$CB$183,P$9,FALSE))="","",(VLOOKUP($E148,'NEA Backsheet'!$D$5:$CB$183,P$9,FALSE))),"")</f>
        <v>2915.9286549602725</v>
      </c>
      <c r="Q148" s="123">
        <f ca="1">IFERROR(IF((VLOOKUP($E148,'NEA Backsheet'!$D$5:$CB$183,Q$9,FALSE))="","",(VLOOKUP($E148,'NEA Backsheet'!$D$5:$CB$183,Q$9,FALSE))),"")</f>
        <v>3049.0323229524956</v>
      </c>
      <c r="R148" s="234">
        <f ca="1">IFERROR(IF((VLOOKUP($E148,'NEA Backsheet'!$D$5:$CB$183,R$9,FALSE))="","",(VLOOKUP($E148,'NEA Backsheet'!$D$5:$CB$183,R$9,FALSE))),"")</f>
        <v>2943.2519112050873</v>
      </c>
    </row>
    <row r="149" spans="1:18"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IFERROR(IF((VLOOKUP($E149,'NEA Backsheet'!$D$5:$CB$183,G$9,FALSE))="","",(VLOOKUP($E149,'NEA Backsheet'!$D$5:$CB$183,G$9,FALSE))),"")</f>
        <v>3356.0423166669948</v>
      </c>
      <c r="H149" s="121">
        <f ca="1">IFERROR(IF((VLOOKUP($E149,'NEA Backsheet'!$D$5:$CB$183,H$9,FALSE))="","",(VLOOKUP($E149,'NEA Backsheet'!$D$5:$CB$183,H$9,FALSE))),"")</f>
        <v>3392.5247243635945</v>
      </c>
      <c r="I149" s="121">
        <f ca="1">IFERROR(IF((VLOOKUP($E149,'NEA Backsheet'!$D$5:$CB$183,I$9,FALSE))="","",(VLOOKUP($E149,'NEA Backsheet'!$D$5:$CB$183,I$9,FALSE))),"")</f>
        <v>3572.3705116188435</v>
      </c>
      <c r="J149" s="122">
        <f ca="1">IFERROR(IF((VLOOKUP($E149,'NEA Backsheet'!$D$5:$CB$183,J$9,FALSE))="","",(VLOOKUP($E149,'NEA Backsheet'!$D$5:$CB$183,J$9,FALSE))),"")</f>
        <v>3591.2567246736617</v>
      </c>
      <c r="K149" s="120">
        <f ca="1">IFERROR(IF((VLOOKUP($E149,'NEA Backsheet'!$D$5:$CB$183,K$9,FALSE))="","",(VLOOKUP($E149,'NEA Backsheet'!$D$5:$CB$183,K$9,FALSE))),"")</f>
        <v>3527.8667815628573</v>
      </c>
      <c r="L149" s="121">
        <f ca="1">IFERROR(IF((VLOOKUP($E149,'NEA Backsheet'!$D$5:$CB$183,L$9,FALSE))="","",(VLOOKUP($E149,'NEA Backsheet'!$D$5:$CB$183,L$9,FALSE))),"")</f>
        <v>3461.3317685252291</v>
      </c>
      <c r="M149" s="121">
        <f ca="1">IFERROR(IF((VLOOKUP($E149,'NEA Backsheet'!$D$5:$CB$183,M$9,FALSE))="","",(VLOOKUP($E149,'NEA Backsheet'!$D$5:$CB$183,M$9,FALSE))),"")</f>
        <v>3593.4093885973352</v>
      </c>
      <c r="N149" s="123">
        <f ca="1">IFERROR(IF((VLOOKUP($E149,'NEA Backsheet'!$D$5:$CB$183,N$9,FALSE))="","",(VLOOKUP($E149,'NEA Backsheet'!$D$5:$CB$183,N$9,FALSE))),"")</f>
        <v>3611.8866989576163</v>
      </c>
      <c r="O149" s="173">
        <f ca="1">IFERROR(IF((VLOOKUP($E149,'NEA Backsheet'!$D$5:$CB$183,O$9,FALSE))="","",(VLOOKUP($E149,'NEA Backsheet'!$D$5:$CB$183,O$9,FALSE))),"")</f>
        <v>3958.5110955096834</v>
      </c>
      <c r="P149" s="122">
        <f ca="1">IFERROR(IF((VLOOKUP($E149,'NEA Backsheet'!$D$5:$CB$183,P$9,FALSE))="","",(VLOOKUP($E149,'NEA Backsheet'!$D$5:$CB$183,P$9,FALSE))),"")</f>
        <v>4195.0847495703529</v>
      </c>
      <c r="Q149" s="123">
        <f ca="1">IFERROR(IF((VLOOKUP($E149,'NEA Backsheet'!$D$5:$CB$183,Q$9,FALSE))="","",(VLOOKUP($E149,'NEA Backsheet'!$D$5:$CB$183,Q$9,FALSE))),"")</f>
        <v>4498.1128865398041</v>
      </c>
      <c r="R149" s="234">
        <f ca="1">IFERROR(IF((VLOOKUP($E149,'NEA Backsheet'!$D$5:$CB$183,R$9,FALSE))="","",(VLOOKUP($E149,'NEA Backsheet'!$D$5:$CB$183,R$9,FALSE))),"")</f>
        <v>4430.0275746816424</v>
      </c>
    </row>
    <row r="150" spans="1:18"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IFERROR(IF((VLOOKUP($E150,'NEA Backsheet'!$D$5:$CB$183,G$9,FALSE))="","",(VLOOKUP($E150,'NEA Backsheet'!$D$5:$CB$183,G$9,FALSE))),"")</f>
        <v>2347.2264311684289</v>
      </c>
      <c r="H150" s="121">
        <f ca="1">IFERROR(IF((VLOOKUP($E150,'NEA Backsheet'!$D$5:$CB$183,H$9,FALSE))="","",(VLOOKUP($E150,'NEA Backsheet'!$D$5:$CB$183,H$9,FALSE))),"")</f>
        <v>2440.6174496187141</v>
      </c>
      <c r="I150" s="121">
        <f ca="1">IFERROR(IF((VLOOKUP($E150,'NEA Backsheet'!$D$5:$CB$183,I$9,FALSE))="","",(VLOOKUP($E150,'NEA Backsheet'!$D$5:$CB$183,I$9,FALSE))),"")</f>
        <v>2471.4906512290004</v>
      </c>
      <c r="J150" s="122">
        <f ca="1">IFERROR(IF((VLOOKUP($E150,'NEA Backsheet'!$D$5:$CB$183,J$9,FALSE))="","",(VLOOKUP($E150,'NEA Backsheet'!$D$5:$CB$183,J$9,FALSE))),"")</f>
        <v>2416.4591850520883</v>
      </c>
      <c r="K150" s="120">
        <f ca="1">IFERROR(IF((VLOOKUP($E150,'NEA Backsheet'!$D$5:$CB$183,K$9,FALSE))="","",(VLOOKUP($E150,'NEA Backsheet'!$D$5:$CB$183,K$9,FALSE))),"")</f>
        <v>2447.2614862476221</v>
      </c>
      <c r="L150" s="121">
        <f ca="1">IFERROR(IF((VLOOKUP($E150,'NEA Backsheet'!$D$5:$CB$183,L$9,FALSE))="","",(VLOOKUP($E150,'NEA Backsheet'!$D$5:$CB$183,L$9,FALSE))),"")</f>
        <v>2444.7614333636125</v>
      </c>
      <c r="M150" s="121">
        <f ca="1">IFERROR(IF((VLOOKUP($E150,'NEA Backsheet'!$D$5:$CB$183,M$9,FALSE))="","",(VLOOKUP($E150,'NEA Backsheet'!$D$5:$CB$183,M$9,FALSE))),"")</f>
        <v>2380.4031843687217</v>
      </c>
      <c r="N150" s="123">
        <f ca="1">IFERROR(IF((VLOOKUP($E150,'NEA Backsheet'!$D$5:$CB$183,N$9,FALSE))="","",(VLOOKUP($E150,'NEA Backsheet'!$D$5:$CB$183,N$9,FALSE))),"")</f>
        <v>2410.8200314197807</v>
      </c>
      <c r="O150" s="173">
        <f ca="1">IFERROR(IF((VLOOKUP($E150,'NEA Backsheet'!$D$5:$CB$183,O$9,FALSE))="","",(VLOOKUP($E150,'NEA Backsheet'!$D$5:$CB$183,O$9,FALSE))),"")</f>
        <v>2421.2990482529431</v>
      </c>
      <c r="P150" s="122">
        <f ca="1">IFERROR(IF((VLOOKUP($E150,'NEA Backsheet'!$D$5:$CB$183,P$9,FALSE))="","",(VLOOKUP($E150,'NEA Backsheet'!$D$5:$CB$183,P$9,FALSE))),"")</f>
        <v>2376.6021557570111</v>
      </c>
      <c r="Q150" s="123">
        <f ca="1">IFERROR(IF((VLOOKUP($E150,'NEA Backsheet'!$D$5:$CB$183,Q$9,FALSE))="","",(VLOOKUP($E150,'NEA Backsheet'!$D$5:$CB$183,Q$9,FALSE))),"")</f>
        <v>2440.7010283053646</v>
      </c>
      <c r="R150" s="234">
        <f ca="1">IFERROR(IF((VLOOKUP($E150,'NEA Backsheet'!$D$5:$CB$183,R$9,FALSE))="","",(VLOOKUP($E150,'NEA Backsheet'!$D$5:$CB$183,R$9,FALSE))),"")</f>
        <v>2478.4206265387493</v>
      </c>
    </row>
    <row r="151" spans="1:18"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IFERROR(IF((VLOOKUP($E151,'NEA Backsheet'!$D$5:$CB$183,G$9,FALSE))="","",(VLOOKUP($E151,'NEA Backsheet'!$D$5:$CB$183,G$9,FALSE))),"")</f>
        <v>2704.4462018786985</v>
      </c>
      <c r="H151" s="121">
        <f ca="1">IFERROR(IF((VLOOKUP($E151,'NEA Backsheet'!$D$5:$CB$183,H$9,FALSE))="","",(VLOOKUP($E151,'NEA Backsheet'!$D$5:$CB$183,H$9,FALSE))),"")</f>
        <v>2649.9382001906574</v>
      </c>
      <c r="I151" s="121">
        <f ca="1">IFERROR(IF((VLOOKUP($E151,'NEA Backsheet'!$D$5:$CB$183,I$9,FALSE))="","",(VLOOKUP($E151,'NEA Backsheet'!$D$5:$CB$183,I$9,FALSE))),"")</f>
        <v>2746.4660086553695</v>
      </c>
      <c r="J151" s="122">
        <f ca="1">IFERROR(IF((VLOOKUP($E151,'NEA Backsheet'!$D$5:$CB$183,J$9,FALSE))="","",(VLOOKUP($E151,'NEA Backsheet'!$D$5:$CB$183,J$9,FALSE))),"")</f>
        <v>2818.4864360101401</v>
      </c>
      <c r="K151" s="120">
        <f ca="1">IFERROR(IF((VLOOKUP($E151,'NEA Backsheet'!$D$5:$CB$183,K$9,FALSE))="","",(VLOOKUP($E151,'NEA Backsheet'!$D$5:$CB$183,K$9,FALSE))),"")</f>
        <v>2687.4002098500082</v>
      </c>
      <c r="L151" s="121">
        <f ca="1">IFERROR(IF((VLOOKUP($E151,'NEA Backsheet'!$D$5:$CB$183,L$9,FALSE))="","",(VLOOKUP($E151,'NEA Backsheet'!$D$5:$CB$183,L$9,FALSE))),"")</f>
        <v>2624.3430693074538</v>
      </c>
      <c r="M151" s="121">
        <f ca="1">IFERROR(IF((VLOOKUP($E151,'NEA Backsheet'!$D$5:$CB$183,M$9,FALSE))="","",(VLOOKUP($E151,'NEA Backsheet'!$D$5:$CB$183,M$9,FALSE))),"")</f>
        <v>2789.1077411555839</v>
      </c>
      <c r="N151" s="123">
        <f ca="1">IFERROR(IF((VLOOKUP($E151,'NEA Backsheet'!$D$5:$CB$183,N$9,FALSE))="","",(VLOOKUP($E151,'NEA Backsheet'!$D$5:$CB$183,N$9,FALSE))),"")</f>
        <v>2692.9323426777341</v>
      </c>
      <c r="O151" s="173">
        <f ca="1">IFERROR(IF((VLOOKUP($E151,'NEA Backsheet'!$D$5:$CB$183,O$9,FALSE))="","",(VLOOKUP($E151,'NEA Backsheet'!$D$5:$CB$183,O$9,FALSE))),"")</f>
        <v>2821.2533624090674</v>
      </c>
      <c r="P151" s="122">
        <f ca="1">IFERROR(IF((VLOOKUP($E151,'NEA Backsheet'!$D$5:$CB$183,P$9,FALSE))="","",(VLOOKUP($E151,'NEA Backsheet'!$D$5:$CB$183,P$9,FALSE))),"")</f>
        <v>2854.0595417567852</v>
      </c>
      <c r="Q151" s="123">
        <f ca="1">IFERROR(IF((VLOOKUP($E151,'NEA Backsheet'!$D$5:$CB$183,Q$9,FALSE))="","",(VLOOKUP($E151,'NEA Backsheet'!$D$5:$CB$183,Q$9,FALSE))),"")</f>
        <v>2973.111048158743</v>
      </c>
      <c r="R151" s="234">
        <f ca="1">IFERROR(IF((VLOOKUP($E151,'NEA Backsheet'!$D$5:$CB$183,R$9,FALSE))="","",(VLOOKUP($E151,'NEA Backsheet'!$D$5:$CB$183,R$9,FALSE))),"")</f>
        <v>3064.3853133461139</v>
      </c>
    </row>
    <row r="152" spans="1:18"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IFERROR(IF((VLOOKUP($E152,'NEA Backsheet'!$D$5:$CB$183,G$9,FALSE))="","",(VLOOKUP($E152,'NEA Backsheet'!$D$5:$CB$183,G$9,FALSE))),"")</f>
        <v>2868.2422326773758</v>
      </c>
      <c r="H152" s="121">
        <f ca="1">IFERROR(IF((VLOOKUP($E152,'NEA Backsheet'!$D$5:$CB$183,H$9,FALSE))="","",(VLOOKUP($E152,'NEA Backsheet'!$D$5:$CB$183,H$9,FALSE))),"")</f>
        <v>2767.2722345576576</v>
      </c>
      <c r="I152" s="121">
        <f ca="1">IFERROR(IF((VLOOKUP($E152,'NEA Backsheet'!$D$5:$CB$183,I$9,FALSE))="","",(VLOOKUP($E152,'NEA Backsheet'!$D$5:$CB$183,I$9,FALSE))),"")</f>
        <v>2919.4332071731446</v>
      </c>
      <c r="J152" s="122">
        <f ca="1">IFERROR(IF((VLOOKUP($E152,'NEA Backsheet'!$D$5:$CB$183,J$9,FALSE))="","",(VLOOKUP($E152,'NEA Backsheet'!$D$5:$CB$183,J$9,FALSE))),"")</f>
        <v>2879.5375262437447</v>
      </c>
      <c r="K152" s="120">
        <f ca="1">IFERROR(IF((VLOOKUP($E152,'NEA Backsheet'!$D$5:$CB$183,K$9,FALSE))="","",(VLOOKUP($E152,'NEA Backsheet'!$D$5:$CB$183,K$9,FALSE))),"")</f>
        <v>2756.0291076627132</v>
      </c>
      <c r="L152" s="121">
        <f ca="1">IFERROR(IF((VLOOKUP($E152,'NEA Backsheet'!$D$5:$CB$183,L$9,FALSE))="","",(VLOOKUP($E152,'NEA Backsheet'!$D$5:$CB$183,L$9,FALSE))),"")</f>
        <v>2776.0189613328439</v>
      </c>
      <c r="M152" s="121">
        <f ca="1">IFERROR(IF((VLOOKUP($E152,'NEA Backsheet'!$D$5:$CB$183,M$9,FALSE))="","",(VLOOKUP($E152,'NEA Backsheet'!$D$5:$CB$183,M$9,FALSE))),"")</f>
        <v>2945.5238740343561</v>
      </c>
      <c r="N152" s="123">
        <f ca="1">IFERROR(IF((VLOOKUP($E152,'NEA Backsheet'!$D$5:$CB$183,N$9,FALSE))="","",(VLOOKUP($E152,'NEA Backsheet'!$D$5:$CB$183,N$9,FALSE))),"")</f>
        <v>2719.887312337039</v>
      </c>
      <c r="O152" s="173">
        <f ca="1">IFERROR(IF((VLOOKUP($E152,'NEA Backsheet'!$D$5:$CB$183,O$9,FALSE))="","",(VLOOKUP($E152,'NEA Backsheet'!$D$5:$CB$183,O$9,FALSE))),"")</f>
        <v>2993.0506886382836</v>
      </c>
      <c r="P152" s="122">
        <f ca="1">IFERROR(IF((VLOOKUP($E152,'NEA Backsheet'!$D$5:$CB$183,P$9,FALSE))="","",(VLOOKUP($E152,'NEA Backsheet'!$D$5:$CB$183,P$9,FALSE))),"")</f>
        <v>2946.9587580764883</v>
      </c>
      <c r="Q152" s="123">
        <f ca="1">IFERROR(IF((VLOOKUP($E152,'NEA Backsheet'!$D$5:$CB$183,Q$9,FALSE))="","",(VLOOKUP($E152,'NEA Backsheet'!$D$5:$CB$183,Q$9,FALSE))),"")</f>
        <v>2972.1915434235543</v>
      </c>
      <c r="R152" s="234">
        <f ca="1">IFERROR(IF((VLOOKUP($E152,'NEA Backsheet'!$D$5:$CB$183,R$9,FALSE))="","",(VLOOKUP($E152,'NEA Backsheet'!$D$5:$CB$183,R$9,FALSE))),"")</f>
        <v>2945.7656157681326</v>
      </c>
    </row>
    <row r="153" spans="1:18"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IFERROR(IF((VLOOKUP($E153,'NEA Backsheet'!$D$5:$CB$183,G$9,FALSE))="","",(VLOOKUP($E153,'NEA Backsheet'!$D$5:$CB$183,G$9,FALSE))),"")</f>
        <v>2939.6161014996537</v>
      </c>
      <c r="H153" s="121">
        <f ca="1">IFERROR(IF((VLOOKUP($E153,'NEA Backsheet'!$D$5:$CB$183,H$9,FALSE))="","",(VLOOKUP($E153,'NEA Backsheet'!$D$5:$CB$183,H$9,FALSE))),"")</f>
        <v>2926.0186645334252</v>
      </c>
      <c r="I153" s="121">
        <f ca="1">IFERROR(IF((VLOOKUP($E153,'NEA Backsheet'!$D$5:$CB$183,I$9,FALSE))="","",(VLOOKUP($E153,'NEA Backsheet'!$D$5:$CB$183,I$9,FALSE))),"")</f>
        <v>3176.7586523768987</v>
      </c>
      <c r="J153" s="122">
        <f ca="1">IFERROR(IF((VLOOKUP($E153,'NEA Backsheet'!$D$5:$CB$183,J$9,FALSE))="","",(VLOOKUP($E153,'NEA Backsheet'!$D$5:$CB$183,J$9,FALSE))),"")</f>
        <v>3307.830448094242</v>
      </c>
      <c r="K153" s="120">
        <f ca="1">IFERROR(IF((VLOOKUP($E153,'NEA Backsheet'!$D$5:$CB$183,K$9,FALSE))="","",(VLOOKUP($E153,'NEA Backsheet'!$D$5:$CB$183,K$9,FALSE))),"")</f>
        <v>3245.6013899606505</v>
      </c>
      <c r="L153" s="121">
        <f ca="1">IFERROR(IF((VLOOKUP($E153,'NEA Backsheet'!$D$5:$CB$183,L$9,FALSE))="","",(VLOOKUP($E153,'NEA Backsheet'!$D$5:$CB$183,L$9,FALSE))),"")</f>
        <v>3212.6485931972511</v>
      </c>
      <c r="M153" s="121">
        <f ca="1">IFERROR(IF((VLOOKUP($E153,'NEA Backsheet'!$D$5:$CB$183,M$9,FALSE))="","",(VLOOKUP($E153,'NEA Backsheet'!$D$5:$CB$183,M$9,FALSE))),"")</f>
        <v>3312.045166841729</v>
      </c>
      <c r="N153" s="123">
        <f ca="1">IFERROR(IF((VLOOKUP($E153,'NEA Backsheet'!$D$5:$CB$183,N$9,FALSE))="","",(VLOOKUP($E153,'NEA Backsheet'!$D$5:$CB$183,N$9,FALSE))),"")</f>
        <v>3264.4150850317951</v>
      </c>
      <c r="O153" s="173">
        <f ca="1">IFERROR(IF((VLOOKUP($E153,'NEA Backsheet'!$D$5:$CB$183,O$9,FALSE))="","",(VLOOKUP($E153,'NEA Backsheet'!$D$5:$CB$183,O$9,FALSE))),"")</f>
        <v>3418.7001155451931</v>
      </c>
      <c r="P153" s="122">
        <f ca="1">IFERROR(IF((VLOOKUP($E153,'NEA Backsheet'!$D$5:$CB$183,P$9,FALSE))="","",(VLOOKUP($E153,'NEA Backsheet'!$D$5:$CB$183,P$9,FALSE))),"")</f>
        <v>3562.930214479537</v>
      </c>
      <c r="Q153" s="123">
        <f ca="1">IFERROR(IF((VLOOKUP($E153,'NEA Backsheet'!$D$5:$CB$183,Q$9,FALSE))="","",(VLOOKUP($E153,'NEA Backsheet'!$D$5:$CB$183,Q$9,FALSE))),"")</f>
        <v>3580.6117920269007</v>
      </c>
      <c r="R153" s="234">
        <f ca="1">IFERROR(IF((VLOOKUP($E153,'NEA Backsheet'!$D$5:$CB$183,R$9,FALSE))="","",(VLOOKUP($E153,'NEA Backsheet'!$D$5:$CB$183,R$9,FALSE))),"")</f>
        <v>3377.2595038646568</v>
      </c>
    </row>
    <row r="154" spans="1:18"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IFERROR(IF((VLOOKUP($E154,'NEA Backsheet'!$D$5:$CB$183,G$9,FALSE))="","",(VLOOKUP($E154,'NEA Backsheet'!$D$5:$CB$183,G$9,FALSE))),"")</f>
        <v>3101.1152874751529</v>
      </c>
      <c r="H154" s="121">
        <f ca="1">IFERROR(IF((VLOOKUP($E154,'NEA Backsheet'!$D$5:$CB$183,H$9,FALSE))="","",(VLOOKUP($E154,'NEA Backsheet'!$D$5:$CB$183,H$9,FALSE))),"")</f>
        <v>3105.8417252147397</v>
      </c>
      <c r="I154" s="121">
        <f ca="1">IFERROR(IF((VLOOKUP($E154,'NEA Backsheet'!$D$5:$CB$183,I$9,FALSE))="","",(VLOOKUP($E154,'NEA Backsheet'!$D$5:$CB$183,I$9,FALSE))),"")</f>
        <v>3326.8000831629938</v>
      </c>
      <c r="J154" s="122">
        <f ca="1">IFERROR(IF((VLOOKUP($E154,'NEA Backsheet'!$D$5:$CB$183,J$9,FALSE))="","",(VLOOKUP($E154,'NEA Backsheet'!$D$5:$CB$183,J$9,FALSE))),"")</f>
        <v>3350.5497777637484</v>
      </c>
      <c r="K154" s="120">
        <f ca="1">IFERROR(IF((VLOOKUP($E154,'NEA Backsheet'!$D$5:$CB$183,K$9,FALSE))="","",(VLOOKUP($E154,'NEA Backsheet'!$D$5:$CB$183,K$9,FALSE))),"")</f>
        <v>3177.9650653554399</v>
      </c>
      <c r="L154" s="121">
        <f ca="1">IFERROR(IF((VLOOKUP($E154,'NEA Backsheet'!$D$5:$CB$183,L$9,FALSE))="","",(VLOOKUP($E154,'NEA Backsheet'!$D$5:$CB$183,L$9,FALSE))),"")</f>
        <v>3180.9513694467573</v>
      </c>
      <c r="M154" s="121">
        <f ca="1">IFERROR(IF((VLOOKUP($E154,'NEA Backsheet'!$D$5:$CB$183,M$9,FALSE))="","",(VLOOKUP($E154,'NEA Backsheet'!$D$5:$CB$183,M$9,FALSE))),"")</f>
        <v>3318.8591378392211</v>
      </c>
      <c r="N154" s="123">
        <f ca="1">IFERROR(IF((VLOOKUP($E154,'NEA Backsheet'!$D$5:$CB$183,N$9,FALSE))="","",(VLOOKUP($E154,'NEA Backsheet'!$D$5:$CB$183,N$9,FALSE))),"")</f>
        <v>3261.0922724968627</v>
      </c>
      <c r="O154" s="173">
        <f ca="1">IFERROR(IF((VLOOKUP($E154,'NEA Backsheet'!$D$5:$CB$183,O$9,FALSE))="","",(VLOOKUP($E154,'NEA Backsheet'!$D$5:$CB$183,O$9,FALSE))),"")</f>
        <v>3297.1238287656211</v>
      </c>
      <c r="P154" s="122">
        <f ca="1">IFERROR(IF((VLOOKUP($E154,'NEA Backsheet'!$D$5:$CB$183,P$9,FALSE))="","",(VLOOKUP($E154,'NEA Backsheet'!$D$5:$CB$183,P$9,FALSE))),"")</f>
        <v>3238.2880789695369</v>
      </c>
      <c r="Q154" s="123">
        <f ca="1">IFERROR(IF((VLOOKUP($E154,'NEA Backsheet'!$D$5:$CB$183,Q$9,FALSE))="","",(VLOOKUP($E154,'NEA Backsheet'!$D$5:$CB$183,Q$9,FALSE))),"")</f>
        <v>3412.8656135690412</v>
      </c>
      <c r="R154" s="234">
        <f ca="1">IFERROR(IF((VLOOKUP($E154,'NEA Backsheet'!$D$5:$CB$183,R$9,FALSE))="","",(VLOOKUP($E154,'NEA Backsheet'!$D$5:$CB$183,R$9,FALSE))),"")</f>
        <v>3454.2637510017912</v>
      </c>
    </row>
    <row r="155" spans="1:18"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IFERROR(IF((VLOOKUP($E155,'NEA Backsheet'!$D$5:$CB$183,G$9,FALSE))="","",(VLOOKUP($E155,'NEA Backsheet'!$D$5:$CB$183,G$9,FALSE))),"")</f>
        <v>2378.9749210075183</v>
      </c>
      <c r="H155" s="121">
        <f ca="1">IFERROR(IF((VLOOKUP($E155,'NEA Backsheet'!$D$5:$CB$183,H$9,FALSE))="","",(VLOOKUP($E155,'NEA Backsheet'!$D$5:$CB$183,H$9,FALSE))),"")</f>
        <v>2375.0134762635598</v>
      </c>
      <c r="I155" s="121">
        <f ca="1">IFERROR(IF((VLOOKUP($E155,'NEA Backsheet'!$D$5:$CB$183,I$9,FALSE))="","",(VLOOKUP($E155,'NEA Backsheet'!$D$5:$CB$183,I$9,FALSE))),"")</f>
        <v>2518.4128926910212</v>
      </c>
      <c r="J155" s="122">
        <f ca="1">IFERROR(IF((VLOOKUP($E155,'NEA Backsheet'!$D$5:$CB$183,J$9,FALSE))="","",(VLOOKUP($E155,'NEA Backsheet'!$D$5:$CB$183,J$9,FALSE))),"")</f>
        <v>2527.3778144971789</v>
      </c>
      <c r="K155" s="120">
        <f ca="1">IFERROR(IF((VLOOKUP($E155,'NEA Backsheet'!$D$5:$CB$183,K$9,FALSE))="","",(VLOOKUP($E155,'NEA Backsheet'!$D$5:$CB$183,K$9,FALSE))),"")</f>
        <v>2414.8621335894345</v>
      </c>
      <c r="L155" s="121">
        <f ca="1">IFERROR(IF((VLOOKUP($E155,'NEA Backsheet'!$D$5:$CB$183,L$9,FALSE))="","",(VLOOKUP($E155,'NEA Backsheet'!$D$5:$CB$183,L$9,FALSE))),"")</f>
        <v>2459.7336077690593</v>
      </c>
      <c r="M155" s="121">
        <f ca="1">IFERROR(IF((VLOOKUP($E155,'NEA Backsheet'!$D$5:$CB$183,M$9,FALSE))="","",(VLOOKUP($E155,'NEA Backsheet'!$D$5:$CB$183,M$9,FALSE))),"")</f>
        <v>2505.1490763450165</v>
      </c>
      <c r="N155" s="123">
        <f ca="1">IFERROR(IF((VLOOKUP($E155,'NEA Backsheet'!$D$5:$CB$183,N$9,FALSE))="","",(VLOOKUP($E155,'NEA Backsheet'!$D$5:$CB$183,N$9,FALSE))),"")</f>
        <v>2406.5679535258287</v>
      </c>
      <c r="O155" s="173">
        <f ca="1">IFERROR(IF((VLOOKUP($E155,'NEA Backsheet'!$D$5:$CB$183,O$9,FALSE))="","",(VLOOKUP($E155,'NEA Backsheet'!$D$5:$CB$183,O$9,FALSE))),"")</f>
        <v>2536.3849263839165</v>
      </c>
      <c r="P155" s="122">
        <f ca="1">IFERROR(IF((VLOOKUP($E155,'NEA Backsheet'!$D$5:$CB$183,P$9,FALSE))="","",(VLOOKUP($E155,'NEA Backsheet'!$D$5:$CB$183,P$9,FALSE))),"")</f>
        <v>2645.1850904950843</v>
      </c>
      <c r="Q155" s="123">
        <f ca="1">IFERROR(IF((VLOOKUP($E155,'NEA Backsheet'!$D$5:$CB$183,Q$9,FALSE))="","",(VLOOKUP($E155,'NEA Backsheet'!$D$5:$CB$183,Q$9,FALSE))),"")</f>
        <v>2832.1815576599461</v>
      </c>
      <c r="R155" s="234">
        <f ca="1">IFERROR(IF((VLOOKUP($E155,'NEA Backsheet'!$D$5:$CB$183,R$9,FALSE))="","",(VLOOKUP($E155,'NEA Backsheet'!$D$5:$CB$183,R$9,FALSE))),"")</f>
        <v>2766.9194371521307</v>
      </c>
    </row>
    <row r="156" spans="1:18"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IFERROR(IF((VLOOKUP($E156,'NEA Backsheet'!$D$5:$CB$183,G$9,FALSE))="","",(VLOOKUP($E156,'NEA Backsheet'!$D$5:$CB$183,G$9,FALSE))),"")</f>
        <v>3284.6258105479405</v>
      </c>
      <c r="H156" s="121">
        <f ca="1">IFERROR(IF((VLOOKUP($E156,'NEA Backsheet'!$D$5:$CB$183,H$9,FALSE))="","",(VLOOKUP($E156,'NEA Backsheet'!$D$5:$CB$183,H$9,FALSE))),"")</f>
        <v>3373.9780702162111</v>
      </c>
      <c r="I156" s="121">
        <f ca="1">IFERROR(IF((VLOOKUP($E156,'NEA Backsheet'!$D$5:$CB$183,I$9,FALSE))="","",(VLOOKUP($E156,'NEA Backsheet'!$D$5:$CB$183,I$9,FALSE))),"")</f>
        <v>3688.8107278440516</v>
      </c>
      <c r="J156" s="122">
        <f ca="1">IFERROR(IF((VLOOKUP($E156,'NEA Backsheet'!$D$5:$CB$183,J$9,FALSE))="","",(VLOOKUP($E156,'NEA Backsheet'!$D$5:$CB$183,J$9,FALSE))),"")</f>
        <v>3709.3376472613813</v>
      </c>
      <c r="K156" s="120">
        <f ca="1">IFERROR(IF((VLOOKUP($E156,'NEA Backsheet'!$D$5:$CB$183,K$9,FALSE))="","",(VLOOKUP($E156,'NEA Backsheet'!$D$5:$CB$183,K$9,FALSE))),"")</f>
        <v>3599.8397977762593</v>
      </c>
      <c r="L156" s="121">
        <f ca="1">IFERROR(IF((VLOOKUP($E156,'NEA Backsheet'!$D$5:$CB$183,L$9,FALSE))="","",(VLOOKUP($E156,'NEA Backsheet'!$D$5:$CB$183,L$9,FALSE))),"")</f>
        <v>3535.3499886835962</v>
      </c>
      <c r="M156" s="121">
        <f ca="1">IFERROR(IF((VLOOKUP($E156,'NEA Backsheet'!$D$5:$CB$183,M$9,FALSE))="","",(VLOOKUP($E156,'NEA Backsheet'!$D$5:$CB$183,M$9,FALSE))),"")</f>
        <v>3520.2265592483432</v>
      </c>
      <c r="N156" s="123">
        <f ca="1">IFERROR(IF((VLOOKUP($E156,'NEA Backsheet'!$D$5:$CB$183,N$9,FALSE))="","",(VLOOKUP($E156,'NEA Backsheet'!$D$5:$CB$183,N$9,FALSE))),"")</f>
        <v>3473.8997093166099</v>
      </c>
      <c r="O156" s="173">
        <f ca="1">IFERROR(IF((VLOOKUP($E156,'NEA Backsheet'!$D$5:$CB$183,O$9,FALSE))="","",(VLOOKUP($E156,'NEA Backsheet'!$D$5:$CB$183,O$9,FALSE))),"")</f>
        <v>3757.6083749736249</v>
      </c>
      <c r="P156" s="122">
        <f ca="1">IFERROR(IF((VLOOKUP($E156,'NEA Backsheet'!$D$5:$CB$183,P$9,FALSE))="","",(VLOOKUP($E156,'NEA Backsheet'!$D$5:$CB$183,P$9,FALSE))),"")</f>
        <v>3589.9899952701908</v>
      </c>
      <c r="Q156" s="123">
        <f ca="1">IFERROR(IF((VLOOKUP($E156,'NEA Backsheet'!$D$5:$CB$183,Q$9,FALSE))="","",(VLOOKUP($E156,'NEA Backsheet'!$D$5:$CB$183,Q$9,FALSE))),"")</f>
        <v>3743.1052023586431</v>
      </c>
      <c r="R156" s="234">
        <f ca="1">IFERROR(IF((VLOOKUP($E156,'NEA Backsheet'!$D$5:$CB$183,R$9,FALSE))="","",(VLOOKUP($E156,'NEA Backsheet'!$D$5:$CB$183,R$9,FALSE))),"")</f>
        <v>3811.4022333255766</v>
      </c>
    </row>
    <row r="157" spans="1:18"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IFERROR(IF((VLOOKUP($E157,'NEA Backsheet'!$D$5:$CB$183,G$9,FALSE))="","",(VLOOKUP($E157,'NEA Backsheet'!$D$5:$CB$183,G$9,FALSE))),"")</f>
        <v>2928.2229656902846</v>
      </c>
      <c r="H157" s="121">
        <f ca="1">IFERROR(IF((VLOOKUP($E157,'NEA Backsheet'!$D$5:$CB$183,H$9,FALSE))="","",(VLOOKUP($E157,'NEA Backsheet'!$D$5:$CB$183,H$9,FALSE))),"")</f>
        <v>2780.5954154551741</v>
      </c>
      <c r="I157" s="121">
        <f ca="1">IFERROR(IF((VLOOKUP($E157,'NEA Backsheet'!$D$5:$CB$183,I$9,FALSE))="","",(VLOOKUP($E157,'NEA Backsheet'!$D$5:$CB$183,I$9,FALSE))),"")</f>
        <v>2732.8813203033869</v>
      </c>
      <c r="J157" s="122">
        <f ca="1">IFERROR(IF((VLOOKUP($E157,'NEA Backsheet'!$D$5:$CB$183,J$9,FALSE))="","",(VLOOKUP($E157,'NEA Backsheet'!$D$5:$CB$183,J$9,FALSE))),"")</f>
        <v>2719.5748285864001</v>
      </c>
      <c r="K157" s="120">
        <f ca="1">IFERROR(IF((VLOOKUP($E157,'NEA Backsheet'!$D$5:$CB$183,K$9,FALSE))="","",(VLOOKUP($E157,'NEA Backsheet'!$D$5:$CB$183,K$9,FALSE))),"")</f>
        <v>2913.9634349186445</v>
      </c>
      <c r="L157" s="121">
        <f ca="1">IFERROR(IF((VLOOKUP($E157,'NEA Backsheet'!$D$5:$CB$183,L$9,FALSE))="","",(VLOOKUP($E157,'NEA Backsheet'!$D$5:$CB$183,L$9,FALSE))),"")</f>
        <v>2945.4164142824989</v>
      </c>
      <c r="M157" s="121">
        <f ca="1">IFERROR(IF((VLOOKUP($E157,'NEA Backsheet'!$D$5:$CB$183,M$9,FALSE))="","",(VLOOKUP($E157,'NEA Backsheet'!$D$5:$CB$183,M$9,FALSE))),"")</f>
        <v>2945.7067249463466</v>
      </c>
      <c r="N157" s="123">
        <f ca="1">IFERROR(IF((VLOOKUP($E157,'NEA Backsheet'!$D$5:$CB$183,N$9,FALSE))="","",(VLOOKUP($E157,'NEA Backsheet'!$D$5:$CB$183,N$9,FALSE))),"")</f>
        <v>2863.5846972614158</v>
      </c>
      <c r="O157" s="173">
        <f ca="1">IFERROR(IF((VLOOKUP($E157,'NEA Backsheet'!$D$5:$CB$183,O$9,FALSE))="","",(VLOOKUP($E157,'NEA Backsheet'!$D$5:$CB$183,O$9,FALSE))),"")</f>
        <v>2741.0979121889873</v>
      </c>
      <c r="P157" s="122">
        <f ca="1">IFERROR(IF((VLOOKUP($E157,'NEA Backsheet'!$D$5:$CB$183,P$9,FALSE))="","",(VLOOKUP($E157,'NEA Backsheet'!$D$5:$CB$183,P$9,FALSE))),"")</f>
        <v>2721.5621882861901</v>
      </c>
      <c r="Q157" s="123">
        <f ca="1">IFERROR(IF((VLOOKUP($E157,'NEA Backsheet'!$D$5:$CB$183,Q$9,FALSE))="","",(VLOOKUP($E157,'NEA Backsheet'!$D$5:$CB$183,Q$9,FALSE))),"")</f>
        <v>2963.5687916714264</v>
      </c>
      <c r="R157" s="234">
        <f ca="1">IFERROR(IF((VLOOKUP($E157,'NEA Backsheet'!$D$5:$CB$183,R$9,FALSE))="","",(VLOOKUP($E157,'NEA Backsheet'!$D$5:$CB$183,R$9,FALSE))),"")</f>
        <v>3017.4716963820574</v>
      </c>
    </row>
    <row r="158" spans="1:18"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IFERROR(IF((VLOOKUP($E158,'NEA Backsheet'!$D$5:$CB$183,G$9,FALSE))="","",(VLOOKUP($E158,'NEA Backsheet'!$D$5:$CB$183,G$9,FALSE))),"")</f>
        <v>2915.9091911202904</v>
      </c>
      <c r="H158" s="121">
        <f ca="1">IFERROR(IF((VLOOKUP($E158,'NEA Backsheet'!$D$5:$CB$183,H$9,FALSE))="","",(VLOOKUP($E158,'NEA Backsheet'!$D$5:$CB$183,H$9,FALSE))),"")</f>
        <v>2995.3345854447743</v>
      </c>
      <c r="I158" s="121">
        <f ca="1">IFERROR(IF((VLOOKUP($E158,'NEA Backsheet'!$D$5:$CB$183,I$9,FALSE))="","",(VLOOKUP($E158,'NEA Backsheet'!$D$5:$CB$183,I$9,FALSE))),"")</f>
        <v>3170.4286894336124</v>
      </c>
      <c r="J158" s="122">
        <f ca="1">IFERROR(IF((VLOOKUP($E158,'NEA Backsheet'!$D$5:$CB$183,J$9,FALSE))="","",(VLOOKUP($E158,'NEA Backsheet'!$D$5:$CB$183,J$9,FALSE))),"")</f>
        <v>3328.0473385117025</v>
      </c>
      <c r="K158" s="120">
        <f ca="1">IFERROR(IF((VLOOKUP($E158,'NEA Backsheet'!$D$5:$CB$183,K$9,FALSE))="","",(VLOOKUP($E158,'NEA Backsheet'!$D$5:$CB$183,K$9,FALSE))),"")</f>
        <v>3000.2953144323678</v>
      </c>
      <c r="L158" s="121">
        <f ca="1">IFERROR(IF((VLOOKUP($E158,'NEA Backsheet'!$D$5:$CB$183,L$9,FALSE))="","",(VLOOKUP($E158,'NEA Backsheet'!$D$5:$CB$183,L$9,FALSE))),"")</f>
        <v>3033.3899968386086</v>
      </c>
      <c r="M158" s="121">
        <f ca="1">IFERROR(IF((VLOOKUP($E158,'NEA Backsheet'!$D$5:$CB$183,M$9,FALSE))="","",(VLOOKUP($E158,'NEA Backsheet'!$D$5:$CB$183,M$9,FALSE))),"")</f>
        <v>3033.3899968386086</v>
      </c>
      <c r="N158" s="123">
        <f ca="1">IFERROR(IF((VLOOKUP($E158,'NEA Backsheet'!$D$5:$CB$183,N$9,FALSE))="","",(VLOOKUP($E158,'NEA Backsheet'!$D$5:$CB$183,N$9,FALSE))),"")</f>
        <v>2946.351422926537</v>
      </c>
      <c r="O158" s="173">
        <f ca="1">IFERROR(IF((VLOOKUP($E158,'NEA Backsheet'!$D$5:$CB$183,O$9,FALSE))="","",(VLOOKUP($E158,'NEA Backsheet'!$D$5:$CB$183,O$9,FALSE))),"")</f>
        <v>3252.8047781231189</v>
      </c>
      <c r="P158" s="122">
        <f ca="1">IFERROR(IF((VLOOKUP($E158,'NEA Backsheet'!$D$5:$CB$183,P$9,FALSE))="","",(VLOOKUP($E158,'NEA Backsheet'!$D$5:$CB$183,P$9,FALSE))),"")</f>
        <v>3303.0947587341443</v>
      </c>
      <c r="Q158" s="123">
        <f ca="1">IFERROR(IF((VLOOKUP($E158,'NEA Backsheet'!$D$5:$CB$183,Q$9,FALSE))="","",(VLOOKUP($E158,'NEA Backsheet'!$D$5:$CB$183,Q$9,FALSE))),"")</f>
        <v>3333.1819799807186</v>
      </c>
      <c r="R158" s="234">
        <f ca="1">IFERROR(IF((VLOOKUP($E158,'NEA Backsheet'!$D$5:$CB$183,R$9,FALSE))="","",(VLOOKUP($E158,'NEA Backsheet'!$D$5:$CB$183,R$9,FALSE))),"")</f>
        <v>3387.3517631078967</v>
      </c>
    </row>
    <row r="159" spans="1:18"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IFERROR(IF((VLOOKUP($E159,'NEA Backsheet'!$D$5:$CB$183,G$9,FALSE))="","",(VLOOKUP($E159,'NEA Backsheet'!$D$5:$CB$183,G$9,FALSE))),"")</f>
        <v>2010.0870187244464</v>
      </c>
      <c r="H159" s="121">
        <f ca="1">IFERROR(IF((VLOOKUP($E159,'NEA Backsheet'!$D$5:$CB$183,H$9,FALSE))="","",(VLOOKUP($E159,'NEA Backsheet'!$D$5:$CB$183,H$9,FALSE))),"")</f>
        <v>2044.1719713991172</v>
      </c>
      <c r="I159" s="121">
        <f ca="1">IFERROR(IF((VLOOKUP($E159,'NEA Backsheet'!$D$5:$CB$183,I$9,FALSE))="","",(VLOOKUP($E159,'NEA Backsheet'!$D$5:$CB$183,I$9,FALSE))),"")</f>
        <v>2103.6710333562787</v>
      </c>
      <c r="J159" s="122">
        <f ca="1">IFERROR(IF((VLOOKUP($E159,'NEA Backsheet'!$D$5:$CB$183,J$9,FALSE))="","",(VLOOKUP($E159,'NEA Backsheet'!$D$5:$CB$183,J$9,FALSE))),"")</f>
        <v>2014.4195438542467</v>
      </c>
      <c r="K159" s="120">
        <f ca="1">IFERROR(IF((VLOOKUP($E159,'NEA Backsheet'!$D$5:$CB$183,K$9,FALSE))="","",(VLOOKUP($E159,'NEA Backsheet'!$D$5:$CB$183,K$9,FALSE))),"")</f>
        <v>1985.9258002300749</v>
      </c>
      <c r="L159" s="121">
        <f ca="1">IFERROR(IF((VLOOKUP($E159,'NEA Backsheet'!$D$5:$CB$183,L$9,FALSE))="","",(VLOOKUP($E159,'NEA Backsheet'!$D$5:$CB$183,L$9,FALSE))),"")</f>
        <v>2007.7676464625279</v>
      </c>
      <c r="M159" s="121">
        <f ca="1">IFERROR(IF((VLOOKUP($E159,'NEA Backsheet'!$D$5:$CB$183,M$9,FALSE))="","",(VLOOKUP($E159,'NEA Backsheet'!$D$5:$CB$183,M$9,FALSE))),"")</f>
        <v>2014.0067647925582</v>
      </c>
      <c r="N159" s="123">
        <f ca="1">IFERROR(IF((VLOOKUP($E159,'NEA Backsheet'!$D$5:$CB$183,N$9,FALSE))="","",(VLOOKUP($E159,'NEA Backsheet'!$D$5:$CB$183,N$9,FALSE))),"")</f>
        <v>1946.9338093608874</v>
      </c>
      <c r="O159" s="173">
        <f ca="1">IFERROR(IF((VLOOKUP($E159,'NEA Backsheet'!$D$5:$CB$183,O$9,FALSE))="","",(VLOOKUP($E159,'NEA Backsheet'!$D$5:$CB$183,O$9,FALSE))),"")</f>
        <v>2105.1117131336937</v>
      </c>
      <c r="P159" s="122">
        <f ca="1">IFERROR(IF((VLOOKUP($E159,'NEA Backsheet'!$D$5:$CB$183,P$9,FALSE))="","",(VLOOKUP($E159,'NEA Backsheet'!$D$5:$CB$183,P$9,FALSE))),"")</f>
        <v>2180.5455187191878</v>
      </c>
      <c r="Q159" s="123">
        <f ca="1">IFERROR(IF((VLOOKUP($E159,'NEA Backsheet'!$D$5:$CB$183,Q$9,FALSE))="","",(VLOOKUP($E159,'NEA Backsheet'!$D$5:$CB$183,Q$9,FALSE))),"")</f>
        <v>2297.1257796613204</v>
      </c>
      <c r="R159" s="234">
        <f ca="1">IFERROR(IF((VLOOKUP($E159,'NEA Backsheet'!$D$5:$CB$183,R$9,FALSE))="","",(VLOOKUP($E159,'NEA Backsheet'!$D$5:$CB$183,R$9,FALSE))),"")</f>
        <v>2187.5038043740765</v>
      </c>
    </row>
    <row r="160" spans="1:18"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IFERROR(IF((VLOOKUP($E160,'NEA Backsheet'!$D$5:$CB$183,G$9,FALSE))="","",(VLOOKUP($E160,'NEA Backsheet'!$D$5:$CB$183,G$9,FALSE))),"")</f>
        <v>3804.0178496722228</v>
      </c>
      <c r="H160" s="121">
        <f ca="1">IFERROR(IF((VLOOKUP($E160,'NEA Backsheet'!$D$5:$CB$183,H$9,FALSE))="","",(VLOOKUP($E160,'NEA Backsheet'!$D$5:$CB$183,H$9,FALSE))),"")</f>
        <v>3729.003532191115</v>
      </c>
      <c r="I160" s="121">
        <f ca="1">IFERROR(IF((VLOOKUP($E160,'NEA Backsheet'!$D$5:$CB$183,I$9,FALSE))="","",(VLOOKUP($E160,'NEA Backsheet'!$D$5:$CB$183,I$9,FALSE))),"")</f>
        <v>3962.0645175682994</v>
      </c>
      <c r="J160" s="122">
        <f ca="1">IFERROR(IF((VLOOKUP($E160,'NEA Backsheet'!$D$5:$CB$183,J$9,FALSE))="","",(VLOOKUP($E160,'NEA Backsheet'!$D$5:$CB$183,J$9,FALSE))),"")</f>
        <v>3758.7324232218839</v>
      </c>
      <c r="K160" s="120">
        <f ca="1">IFERROR(IF((VLOOKUP($E160,'NEA Backsheet'!$D$5:$CB$183,K$9,FALSE))="","",(VLOOKUP($E160,'NEA Backsheet'!$D$5:$CB$183,K$9,FALSE))),"")</f>
        <v>3775.3931324372074</v>
      </c>
      <c r="L160" s="121">
        <f ca="1">IFERROR(IF((VLOOKUP($E160,'NEA Backsheet'!$D$5:$CB$183,L$9,FALSE))="","",(VLOOKUP($E160,'NEA Backsheet'!$D$5:$CB$183,L$9,FALSE))),"")</f>
        <v>3810.4312013842145</v>
      </c>
      <c r="M160" s="121">
        <f ca="1">IFERROR(IF((VLOOKUP($E160,'NEA Backsheet'!$D$5:$CB$183,M$9,FALSE))="","",(VLOOKUP($E160,'NEA Backsheet'!$D$5:$CB$183,M$9,FALSE))),"")</f>
        <v>4033.4927410524911</v>
      </c>
      <c r="N160" s="123">
        <f ca="1">IFERROR(IF((VLOOKUP($E160,'NEA Backsheet'!$D$5:$CB$183,N$9,FALSE))="","",(VLOOKUP($E160,'NEA Backsheet'!$D$5:$CB$183,N$9,FALSE))),"")</f>
        <v>3939.9213264399746</v>
      </c>
      <c r="O160" s="173">
        <f ca="1">IFERROR(IF((VLOOKUP($E160,'NEA Backsheet'!$D$5:$CB$183,O$9,FALSE))="","",(VLOOKUP($E160,'NEA Backsheet'!$D$5:$CB$183,O$9,FALSE))),"")</f>
        <v>3917.7717644284403</v>
      </c>
      <c r="P160" s="122">
        <f ca="1">IFERROR(IF((VLOOKUP($E160,'NEA Backsheet'!$D$5:$CB$183,P$9,FALSE))="","",(VLOOKUP($E160,'NEA Backsheet'!$D$5:$CB$183,P$9,FALSE))),"")</f>
        <v>3981.2671990552503</v>
      </c>
      <c r="Q160" s="123">
        <f ca="1">IFERROR(IF((VLOOKUP($E160,'NEA Backsheet'!$D$5:$CB$183,Q$9,FALSE))="","",(VLOOKUP($E160,'NEA Backsheet'!$D$5:$CB$183,Q$9,FALSE))),"")</f>
        <v>3986.1210854980891</v>
      </c>
      <c r="R160" s="234">
        <f ca="1">IFERROR(IF((VLOOKUP($E160,'NEA Backsheet'!$D$5:$CB$183,R$9,FALSE))="","",(VLOOKUP($E160,'NEA Backsheet'!$D$5:$CB$183,R$9,FALSE))),"")</f>
        <v>3896.9738859996842</v>
      </c>
    </row>
    <row r="161" spans="1:18"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IFERROR(IF((VLOOKUP($E161,'NEA Backsheet'!$D$5:$CB$183,G$9,FALSE))="","",(VLOOKUP($E161,'NEA Backsheet'!$D$5:$CB$183,G$9,FALSE))),"")</f>
        <v>2781.1666077265513</v>
      </c>
      <c r="H161" s="121">
        <f ca="1">IFERROR(IF((VLOOKUP($E161,'NEA Backsheet'!$D$5:$CB$183,H$9,FALSE))="","",(VLOOKUP($E161,'NEA Backsheet'!$D$5:$CB$183,H$9,FALSE))),"")</f>
        <v>2707.2215932375379</v>
      </c>
      <c r="I161" s="121">
        <f ca="1">IFERROR(IF((VLOOKUP($E161,'NEA Backsheet'!$D$5:$CB$183,I$9,FALSE))="","",(VLOOKUP($E161,'NEA Backsheet'!$D$5:$CB$183,I$9,FALSE))),"")</f>
        <v>2852.6717529955181</v>
      </c>
      <c r="J161" s="122">
        <f ca="1">IFERROR(IF((VLOOKUP($E161,'NEA Backsheet'!$D$5:$CB$183,J$9,FALSE))="","",(VLOOKUP($E161,'NEA Backsheet'!$D$5:$CB$183,J$9,FALSE))),"")</f>
        <v>2863.2537103468458</v>
      </c>
      <c r="K161" s="120">
        <f ca="1">IFERROR(IF((VLOOKUP($E161,'NEA Backsheet'!$D$5:$CB$183,K$9,FALSE))="","",(VLOOKUP($E161,'NEA Backsheet'!$D$5:$CB$183,K$9,FALSE))),"")</f>
        <v>2813.9544771266983</v>
      </c>
      <c r="L161" s="121">
        <f ca="1">IFERROR(IF((VLOOKUP($E161,'NEA Backsheet'!$D$5:$CB$183,L$9,FALSE))="","",(VLOOKUP($E161,'NEA Backsheet'!$D$5:$CB$183,L$9,FALSE))),"")</f>
        <v>2852.0807833986173</v>
      </c>
      <c r="M161" s="121">
        <f ca="1">IFERROR(IF((VLOOKUP($E161,'NEA Backsheet'!$D$5:$CB$183,M$9,FALSE))="","",(VLOOKUP($E161,'NEA Backsheet'!$D$5:$CB$183,M$9,FALSE))),"")</f>
        <v>2856.3573014913882</v>
      </c>
      <c r="N161" s="123">
        <f ca="1">IFERROR(IF((VLOOKUP($E161,'NEA Backsheet'!$D$5:$CB$183,N$9,FALSE))="","",(VLOOKUP($E161,'NEA Backsheet'!$D$5:$CB$183,N$9,FALSE))),"")</f>
        <v>2789.8584867864538</v>
      </c>
      <c r="O161" s="173">
        <f ca="1">IFERROR(IF((VLOOKUP($E161,'NEA Backsheet'!$D$5:$CB$183,O$9,FALSE))="","",(VLOOKUP($E161,'NEA Backsheet'!$D$5:$CB$183,O$9,FALSE))),"")</f>
        <v>3001.8611649993827</v>
      </c>
      <c r="P161" s="122">
        <f ca="1">IFERROR(IF((VLOOKUP($E161,'NEA Backsheet'!$D$5:$CB$183,P$9,FALSE))="","",(VLOOKUP($E161,'NEA Backsheet'!$D$5:$CB$183,P$9,FALSE))),"")</f>
        <v>3057.4774758815333</v>
      </c>
      <c r="Q161" s="123">
        <f ca="1">IFERROR(IF((VLOOKUP($E161,'NEA Backsheet'!$D$5:$CB$183,Q$9,FALSE))="","",(VLOOKUP($E161,'NEA Backsheet'!$D$5:$CB$183,Q$9,FALSE))),"")</f>
        <v>3264.7650837622782</v>
      </c>
      <c r="R161" s="234">
        <f ca="1">IFERROR(IF((VLOOKUP($E161,'NEA Backsheet'!$D$5:$CB$183,R$9,FALSE))="","",(VLOOKUP($E161,'NEA Backsheet'!$D$5:$CB$183,R$9,FALSE))),"")</f>
        <v>3238.6944409048242</v>
      </c>
    </row>
    <row r="162" spans="1:18"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IFERROR(IF((VLOOKUP($E162,'NEA Backsheet'!$D$5:$CB$183,G$9,FALSE))="","",(VLOOKUP($E162,'NEA Backsheet'!$D$5:$CB$183,G$9,FALSE))),"")</f>
        <v>3698.8144366462993</v>
      </c>
      <c r="H162" s="121">
        <f ca="1">IFERROR(IF((VLOOKUP($E162,'NEA Backsheet'!$D$5:$CB$183,H$9,FALSE))="","",(VLOOKUP($E162,'NEA Backsheet'!$D$5:$CB$183,H$9,FALSE))),"")</f>
        <v>3587.263700518834</v>
      </c>
      <c r="I162" s="121">
        <f ca="1">IFERROR(IF((VLOOKUP($E162,'NEA Backsheet'!$D$5:$CB$183,I$9,FALSE))="","",(VLOOKUP($E162,'NEA Backsheet'!$D$5:$CB$183,I$9,FALSE))),"")</f>
        <v>3761.2367517668963</v>
      </c>
      <c r="J162" s="122">
        <f ca="1">IFERROR(IF((VLOOKUP($E162,'NEA Backsheet'!$D$5:$CB$183,J$9,FALSE))="","",(VLOOKUP($E162,'NEA Backsheet'!$D$5:$CB$183,J$9,FALSE))),"")</f>
        <v>3603.427500156014</v>
      </c>
      <c r="K162" s="120">
        <f ca="1">IFERROR(IF((VLOOKUP($E162,'NEA Backsheet'!$D$5:$CB$183,K$9,FALSE))="","",(VLOOKUP($E162,'NEA Backsheet'!$D$5:$CB$183,K$9,FALSE))),"")</f>
        <v>3555.8729553345161</v>
      </c>
      <c r="L162" s="121">
        <f ca="1">IFERROR(IF((VLOOKUP($E162,'NEA Backsheet'!$D$5:$CB$183,L$9,FALSE))="","",(VLOOKUP($E162,'NEA Backsheet'!$D$5:$CB$183,L$9,FALSE))),"")</f>
        <v>3557.5948107530444</v>
      </c>
      <c r="M162" s="121">
        <f ca="1">IFERROR(IF((VLOOKUP($E162,'NEA Backsheet'!$D$5:$CB$183,M$9,FALSE))="","",(VLOOKUP($E162,'NEA Backsheet'!$D$5:$CB$183,M$9,FALSE))),"")</f>
        <v>3721.4474103319467</v>
      </c>
      <c r="N162" s="123">
        <f ca="1">IFERROR(IF((VLOOKUP($E162,'NEA Backsheet'!$D$5:$CB$183,N$9,FALSE))="","",(VLOOKUP($E162,'NEA Backsheet'!$D$5:$CB$183,N$9,FALSE))),"")</f>
        <v>3544.2210507664695</v>
      </c>
      <c r="O162" s="173">
        <f ca="1">IFERROR(IF((VLOOKUP($E162,'NEA Backsheet'!$D$5:$CB$183,O$9,FALSE))="","",(VLOOKUP($E162,'NEA Backsheet'!$D$5:$CB$183,O$9,FALSE))),"")</f>
        <v>3776.8361990611656</v>
      </c>
      <c r="P162" s="122">
        <f ca="1">IFERROR(IF((VLOOKUP($E162,'NEA Backsheet'!$D$5:$CB$183,P$9,FALSE))="","",(VLOOKUP($E162,'NEA Backsheet'!$D$5:$CB$183,P$9,FALSE))),"")</f>
        <v>3700.7855389137612</v>
      </c>
      <c r="Q162" s="123">
        <f ca="1">IFERROR(IF((VLOOKUP($E162,'NEA Backsheet'!$D$5:$CB$183,Q$9,FALSE))="","",(VLOOKUP($E162,'NEA Backsheet'!$D$5:$CB$183,Q$9,FALSE))),"")</f>
        <v>3649.8985452581887</v>
      </c>
      <c r="R162" s="234">
        <f ca="1">IFERROR(IF((VLOOKUP($E162,'NEA Backsheet'!$D$5:$CB$183,R$9,FALSE))="","",(VLOOKUP($E162,'NEA Backsheet'!$D$5:$CB$183,R$9,FALSE))),"")</f>
        <v>3632.4324823265747</v>
      </c>
    </row>
    <row r="163" spans="1:18"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IFERROR(IF((VLOOKUP($E163,'NEA Backsheet'!$D$5:$CB$183,G$9,FALSE))="","",(VLOOKUP($E163,'NEA Backsheet'!$D$5:$CB$183,G$9,FALSE))),"")</f>
        <v>3414.5752166334273</v>
      </c>
      <c r="H163" s="121">
        <f ca="1">IFERROR(IF((VLOOKUP($E163,'NEA Backsheet'!$D$5:$CB$183,H$9,FALSE))="","",(VLOOKUP($E163,'NEA Backsheet'!$D$5:$CB$183,H$9,FALSE))),"")</f>
        <v>3387.2338761468409</v>
      </c>
      <c r="I163" s="121">
        <f ca="1">IFERROR(IF((VLOOKUP($E163,'NEA Backsheet'!$D$5:$CB$183,I$9,FALSE))="","",(VLOOKUP($E163,'NEA Backsheet'!$D$5:$CB$183,I$9,FALSE))),"")</f>
        <v>3543.2764446806382</v>
      </c>
      <c r="J163" s="122">
        <f ca="1">IFERROR(IF((VLOOKUP($E163,'NEA Backsheet'!$D$5:$CB$183,J$9,FALSE))="","",(VLOOKUP($E163,'NEA Backsheet'!$D$5:$CB$183,J$9,FALSE))),"")</f>
        <v>3520.889878059962</v>
      </c>
      <c r="K163" s="120">
        <f ca="1">IFERROR(IF((VLOOKUP($E163,'NEA Backsheet'!$D$5:$CB$183,K$9,FALSE))="","",(VLOOKUP($E163,'NEA Backsheet'!$D$5:$CB$183,K$9,FALSE))),"")</f>
        <v>3549.5812454059783</v>
      </c>
      <c r="L163" s="121">
        <f ca="1">IFERROR(IF((VLOOKUP($E163,'NEA Backsheet'!$D$5:$CB$183,L$9,FALSE))="","",(VLOOKUP($E163,'NEA Backsheet'!$D$5:$CB$183,L$9,FALSE))),"")</f>
        <v>3491.0471642585426</v>
      </c>
      <c r="M163" s="121">
        <f ca="1">IFERROR(IF((VLOOKUP($E163,'NEA Backsheet'!$D$5:$CB$183,M$9,FALSE))="","",(VLOOKUP($E163,'NEA Backsheet'!$D$5:$CB$183,M$9,FALSE))),"")</f>
        <v>3628.7791917919867</v>
      </c>
      <c r="N163" s="123">
        <f ca="1">IFERROR(IF((VLOOKUP($E163,'NEA Backsheet'!$D$5:$CB$183,N$9,FALSE))="","",(VLOOKUP($E163,'NEA Backsheet'!$D$5:$CB$183,N$9,FALSE))),"")</f>
        <v>3637.9912055924001</v>
      </c>
      <c r="O163" s="173">
        <f ca="1">IFERROR(IF((VLOOKUP($E163,'NEA Backsheet'!$D$5:$CB$183,O$9,FALSE))="","",(VLOOKUP($E163,'NEA Backsheet'!$D$5:$CB$183,O$9,FALSE))),"")</f>
        <v>3627.9354172200797</v>
      </c>
      <c r="P163" s="122">
        <f ca="1">IFERROR(IF((VLOOKUP($E163,'NEA Backsheet'!$D$5:$CB$183,P$9,FALSE))="","",(VLOOKUP($E163,'NEA Backsheet'!$D$5:$CB$183,P$9,FALSE))),"")</f>
        <v>3564.8155983558459</v>
      </c>
      <c r="Q163" s="123">
        <f ca="1">IFERROR(IF((VLOOKUP($E163,'NEA Backsheet'!$D$5:$CB$183,Q$9,FALSE))="","",(VLOOKUP($E163,'NEA Backsheet'!$D$5:$CB$183,Q$9,FALSE))),"")</f>
        <v>3632.2728461357915</v>
      </c>
      <c r="R163" s="234">
        <f ca="1">IFERROR(IF((VLOOKUP($E163,'NEA Backsheet'!$D$5:$CB$183,R$9,FALSE))="","",(VLOOKUP($E163,'NEA Backsheet'!$D$5:$CB$183,R$9,FALSE))),"")</f>
        <v>3851.4652362340717</v>
      </c>
    </row>
    <row r="164" spans="1:18"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IFERROR(IF((VLOOKUP($E164,'NEA Backsheet'!$D$5:$CB$183,G$9,FALSE))="","",(VLOOKUP($E164,'NEA Backsheet'!$D$5:$CB$183,G$9,FALSE))),"")</f>
        <v>3569.5045795424762</v>
      </c>
      <c r="H164" s="121">
        <f ca="1">IFERROR(IF((VLOOKUP($E164,'NEA Backsheet'!$D$5:$CB$183,H$9,FALSE))="","",(VLOOKUP($E164,'NEA Backsheet'!$D$5:$CB$183,H$9,FALSE))),"")</f>
        <v>3468.3974806396532</v>
      </c>
      <c r="I164" s="121">
        <f ca="1">IFERROR(IF((VLOOKUP($E164,'NEA Backsheet'!$D$5:$CB$183,I$9,FALSE))="","",(VLOOKUP($E164,'NEA Backsheet'!$D$5:$CB$183,I$9,FALSE))),"")</f>
        <v>3531.4824788893884</v>
      </c>
      <c r="J164" s="122">
        <f ca="1">IFERROR(IF((VLOOKUP($E164,'NEA Backsheet'!$D$5:$CB$183,J$9,FALSE))="","",(VLOOKUP($E164,'NEA Backsheet'!$D$5:$CB$183,J$9,FALSE))),"")</f>
        <v>3709.875190333315</v>
      </c>
      <c r="K164" s="120">
        <f ca="1">IFERROR(IF((VLOOKUP($E164,'NEA Backsheet'!$D$5:$CB$183,K$9,FALSE))="","",(VLOOKUP($E164,'NEA Backsheet'!$D$5:$CB$183,K$9,FALSE))),"")</f>
        <v>3598.5557974817393</v>
      </c>
      <c r="L164" s="121">
        <f ca="1">IFERROR(IF((VLOOKUP($E164,'NEA Backsheet'!$D$5:$CB$183,L$9,FALSE))="","",(VLOOKUP($E164,'NEA Backsheet'!$D$5:$CB$183,L$9,FALSE))),"")</f>
        <v>3638.0703519000308</v>
      </c>
      <c r="M164" s="121">
        <f ca="1">IFERROR(IF((VLOOKUP($E164,'NEA Backsheet'!$D$5:$CB$183,M$9,FALSE))="","",(VLOOKUP($E164,'NEA Backsheet'!$D$5:$CB$183,M$9,FALSE))),"")</f>
        <v>3638.0703519000317</v>
      </c>
      <c r="N164" s="123">
        <f ca="1">IFERROR(IF((VLOOKUP($E164,'NEA Backsheet'!$D$5:$CB$183,N$9,FALSE))="","",(VLOOKUP($E164,'NEA Backsheet'!$D$5:$CB$183,N$9,FALSE))),"")</f>
        <v>3548.218530323516</v>
      </c>
      <c r="O164" s="173">
        <f ca="1">IFERROR(IF((VLOOKUP($E164,'NEA Backsheet'!$D$5:$CB$183,O$9,FALSE))="","",(VLOOKUP($E164,'NEA Backsheet'!$D$5:$CB$183,O$9,FALSE))),"")</f>
        <v>3903.5718571845277</v>
      </c>
      <c r="P164" s="122">
        <f ca="1">IFERROR(IF((VLOOKUP($E164,'NEA Backsheet'!$D$5:$CB$183,P$9,FALSE))="","",(VLOOKUP($E164,'NEA Backsheet'!$D$5:$CB$183,P$9,FALSE))),"")</f>
        <v>4079.7506220108444</v>
      </c>
      <c r="Q164" s="123">
        <f ca="1">IFERROR(IF((VLOOKUP($E164,'NEA Backsheet'!$D$5:$CB$183,Q$9,FALSE))="","",(VLOOKUP($E164,'NEA Backsheet'!$D$5:$CB$183,Q$9,FALSE))),"")</f>
        <v>4429.6545329495184</v>
      </c>
      <c r="R164" s="234">
        <f ca="1">IFERROR(IF((VLOOKUP($E164,'NEA Backsheet'!$D$5:$CB$183,R$9,FALSE))="","",(VLOOKUP($E164,'NEA Backsheet'!$D$5:$CB$183,R$9,FALSE))),"")</f>
        <v>4313.2488896240029</v>
      </c>
    </row>
    <row r="165" spans="1:18"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IFERROR(IF((VLOOKUP($E165,'NEA Backsheet'!$D$5:$CB$183,G$9,FALSE))="","",(VLOOKUP($E165,'NEA Backsheet'!$D$5:$CB$183,G$9,FALSE))),"")</f>
        <v>2504.8361620751457</v>
      </c>
      <c r="H165" s="121">
        <f ca="1">IFERROR(IF((VLOOKUP($E165,'NEA Backsheet'!$D$5:$CB$183,H$9,FALSE))="","",(VLOOKUP($E165,'NEA Backsheet'!$D$5:$CB$183,H$9,FALSE))),"")</f>
        <v>2419.2204651738325</v>
      </c>
      <c r="I165" s="121">
        <f ca="1">IFERROR(IF((VLOOKUP($E165,'NEA Backsheet'!$D$5:$CB$183,I$9,FALSE))="","",(VLOOKUP($E165,'NEA Backsheet'!$D$5:$CB$183,I$9,FALSE))),"")</f>
        <v>2521.8609078497134</v>
      </c>
      <c r="J165" s="122">
        <f ca="1">IFERROR(IF((VLOOKUP($E165,'NEA Backsheet'!$D$5:$CB$183,J$9,FALSE))="","",(VLOOKUP($E165,'NEA Backsheet'!$D$5:$CB$183,J$9,FALSE))),"")</f>
        <v>2551.1133770663023</v>
      </c>
      <c r="K165" s="120">
        <f ca="1">IFERROR(IF((VLOOKUP($E165,'NEA Backsheet'!$D$5:$CB$183,K$9,FALSE))="","",(VLOOKUP($E165,'NEA Backsheet'!$D$5:$CB$183,K$9,FALSE))),"")</f>
        <v>2531.4846549867402</v>
      </c>
      <c r="L165" s="121">
        <f ca="1">IFERROR(IF((VLOOKUP($E165,'NEA Backsheet'!$D$5:$CB$183,L$9,FALSE))="","",(VLOOKUP($E165,'NEA Backsheet'!$D$5:$CB$183,L$9,FALSE))),"")</f>
        <v>2470.7760148995271</v>
      </c>
      <c r="M165" s="121">
        <f ca="1">IFERROR(IF((VLOOKUP($E165,'NEA Backsheet'!$D$5:$CB$183,M$9,FALSE))="","",(VLOOKUP($E165,'NEA Backsheet'!$D$5:$CB$183,M$9,FALSE))),"")</f>
        <v>2636.5447099765329</v>
      </c>
      <c r="N165" s="123">
        <f ca="1">IFERROR(IF((VLOOKUP($E165,'NEA Backsheet'!$D$5:$CB$183,N$9,FALSE))="","",(VLOOKUP($E165,'NEA Backsheet'!$D$5:$CB$183,N$9,FALSE))),"")</f>
        <v>2641.8232782322966</v>
      </c>
      <c r="O165" s="173">
        <f ca="1">IFERROR(IF((VLOOKUP($E165,'NEA Backsheet'!$D$5:$CB$183,O$9,FALSE))="","",(VLOOKUP($E165,'NEA Backsheet'!$D$5:$CB$183,O$9,FALSE))),"")</f>
        <v>2466.5650175640312</v>
      </c>
      <c r="P165" s="122">
        <f ca="1">IFERROR(IF((VLOOKUP($E165,'NEA Backsheet'!$D$5:$CB$183,P$9,FALSE))="","",(VLOOKUP($E165,'NEA Backsheet'!$D$5:$CB$183,P$9,FALSE))),"")</f>
        <v>2464.0122032291251</v>
      </c>
      <c r="Q165" s="123">
        <f ca="1">IFERROR(IF((VLOOKUP($E165,'NEA Backsheet'!$D$5:$CB$183,Q$9,FALSE))="","",(VLOOKUP($E165,'NEA Backsheet'!$D$5:$CB$183,Q$9,FALSE))),"")</f>
        <v>2648.9077617581261</v>
      </c>
      <c r="R165" s="234">
        <f ca="1">IFERROR(IF((VLOOKUP($E165,'NEA Backsheet'!$D$5:$CB$183,R$9,FALSE))="","",(VLOOKUP($E165,'NEA Backsheet'!$D$5:$CB$183,R$9,FALSE))),"")</f>
        <v>2681.9694324784346</v>
      </c>
    </row>
    <row r="166" spans="1:18"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IFERROR(IF((VLOOKUP($E166,'NEA Backsheet'!$D$5:$CB$183,G$9,FALSE))="","",(VLOOKUP($E166,'NEA Backsheet'!$D$5:$CB$183,G$9,FALSE))),"")</f>
        <v>2929.9336950521961</v>
      </c>
      <c r="H166" s="121">
        <f ca="1">IFERROR(IF((VLOOKUP($E166,'NEA Backsheet'!$D$5:$CB$183,H$9,FALSE))="","",(VLOOKUP($E166,'NEA Backsheet'!$D$5:$CB$183,H$9,FALSE))),"")</f>
        <v>2894.6956448572382</v>
      </c>
      <c r="I166" s="121">
        <f ca="1">IFERROR(IF((VLOOKUP($E166,'NEA Backsheet'!$D$5:$CB$183,I$9,FALSE))="","",(VLOOKUP($E166,'NEA Backsheet'!$D$5:$CB$183,I$9,FALSE))),"")</f>
        <v>3178.3474935430199</v>
      </c>
      <c r="J166" s="122">
        <f ca="1">IFERROR(IF((VLOOKUP($E166,'NEA Backsheet'!$D$5:$CB$183,J$9,FALSE))="","",(VLOOKUP($E166,'NEA Backsheet'!$D$5:$CB$183,J$9,FALSE))),"")</f>
        <v>3141.6080009233669</v>
      </c>
      <c r="K166" s="120">
        <f ca="1">IFERROR(IF((VLOOKUP($E166,'NEA Backsheet'!$D$5:$CB$183,K$9,FALSE))="","",(VLOOKUP($E166,'NEA Backsheet'!$D$5:$CB$183,K$9,FALSE))),"")</f>
        <v>3041.9050159828239</v>
      </c>
      <c r="L166" s="121">
        <f ca="1">IFERROR(IF((VLOOKUP($E166,'NEA Backsheet'!$D$5:$CB$183,L$9,FALSE))="","",(VLOOKUP($E166,'NEA Backsheet'!$D$5:$CB$183,L$9,FALSE))),"")</f>
        <v>3024.3977216550152</v>
      </c>
      <c r="M166" s="121">
        <f ca="1">IFERROR(IF((VLOOKUP($E166,'NEA Backsheet'!$D$5:$CB$183,M$9,FALSE))="","",(VLOOKUP($E166,'NEA Backsheet'!$D$5:$CB$183,M$9,FALSE))),"")</f>
        <v>3160.9741766943139</v>
      </c>
      <c r="N166" s="123">
        <f ca="1">IFERROR(IF((VLOOKUP($E166,'NEA Backsheet'!$D$5:$CB$183,N$9,FALSE))="","",(VLOOKUP($E166,'NEA Backsheet'!$D$5:$CB$183,N$9,FALSE))),"")</f>
        <v>3155.0992072718177</v>
      </c>
      <c r="O166" s="173">
        <f ca="1">IFERROR(IF((VLOOKUP($E166,'NEA Backsheet'!$D$5:$CB$183,O$9,FALSE))="","",(VLOOKUP($E166,'NEA Backsheet'!$D$5:$CB$183,O$9,FALSE))),"")</f>
        <v>3111.2374476067789</v>
      </c>
      <c r="P166" s="122">
        <f ca="1">IFERROR(IF((VLOOKUP($E166,'NEA Backsheet'!$D$5:$CB$183,P$9,FALSE))="","",(VLOOKUP($E166,'NEA Backsheet'!$D$5:$CB$183,P$9,FALSE))),"")</f>
        <v>3055.7155528948701</v>
      </c>
      <c r="Q166" s="123">
        <f ca="1">IFERROR(IF((VLOOKUP($E166,'NEA Backsheet'!$D$5:$CB$183,Q$9,FALSE))="","",(VLOOKUP($E166,'NEA Backsheet'!$D$5:$CB$183,Q$9,FALSE))),"")</f>
        <v>3133.3750034319269</v>
      </c>
      <c r="R166" s="234">
        <f ca="1">IFERROR(IF((VLOOKUP($E166,'NEA Backsheet'!$D$5:$CB$183,R$9,FALSE))="","",(VLOOKUP($E166,'NEA Backsheet'!$D$5:$CB$183,R$9,FALSE))),"")</f>
        <v>3164.4331349692015</v>
      </c>
    </row>
    <row r="167" spans="1:18"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IFERROR(IF((VLOOKUP($E167,'NEA Backsheet'!$D$5:$CB$183,G$9,FALSE))="","",(VLOOKUP($E167,'NEA Backsheet'!$D$5:$CB$183,G$9,FALSE))),"")</f>
        <v>2416.2481012513558</v>
      </c>
      <c r="H167" s="121">
        <f ca="1">IFERROR(IF((VLOOKUP($E167,'NEA Backsheet'!$D$5:$CB$183,H$9,FALSE))="","",(VLOOKUP($E167,'NEA Backsheet'!$D$5:$CB$183,H$9,FALSE))),"")</f>
        <v>2389.8791418618998</v>
      </c>
      <c r="I167" s="121">
        <f ca="1">IFERROR(IF((VLOOKUP($E167,'NEA Backsheet'!$D$5:$CB$183,I$9,FALSE))="","",(VLOOKUP($E167,'NEA Backsheet'!$D$5:$CB$183,I$9,FALSE))),"")</f>
        <v>2486.175528624904</v>
      </c>
      <c r="J167" s="122">
        <f ca="1">IFERROR(IF((VLOOKUP($E167,'NEA Backsheet'!$D$5:$CB$183,J$9,FALSE))="","",(VLOOKUP($E167,'NEA Backsheet'!$D$5:$CB$183,J$9,FALSE))),"")</f>
        <v>2448.3734361964885</v>
      </c>
      <c r="K167" s="120">
        <f ca="1">IFERROR(IF((VLOOKUP($E167,'NEA Backsheet'!$D$5:$CB$183,K$9,FALSE))="","",(VLOOKUP($E167,'NEA Backsheet'!$D$5:$CB$183,K$9,FALSE))),"")</f>
        <v>2407.8970144418504</v>
      </c>
      <c r="L167" s="121">
        <f ca="1">IFERROR(IF((VLOOKUP($E167,'NEA Backsheet'!$D$5:$CB$183,L$9,FALSE))="","",(VLOOKUP($E167,'NEA Backsheet'!$D$5:$CB$183,L$9,FALSE))),"")</f>
        <v>2376.8930620037604</v>
      </c>
      <c r="M167" s="121">
        <f ca="1">IFERROR(IF((VLOOKUP($E167,'NEA Backsheet'!$D$5:$CB$183,M$9,FALSE))="","",(VLOOKUP($E167,'NEA Backsheet'!$D$5:$CB$183,M$9,FALSE))),"")</f>
        <v>2438.9986335426415</v>
      </c>
      <c r="N167" s="123">
        <f ca="1">IFERROR(IF((VLOOKUP($E167,'NEA Backsheet'!$D$5:$CB$183,N$9,FALSE))="","",(VLOOKUP($E167,'NEA Backsheet'!$D$5:$CB$183,N$9,FALSE))),"")</f>
        <v>2377.8656402709862</v>
      </c>
      <c r="O167" s="173">
        <f ca="1">IFERROR(IF((VLOOKUP($E167,'NEA Backsheet'!$D$5:$CB$183,O$9,FALSE))="","",(VLOOKUP($E167,'NEA Backsheet'!$D$5:$CB$183,O$9,FALSE))),"")</f>
        <v>2387.1615625145441</v>
      </c>
      <c r="P167" s="122">
        <f ca="1">IFERROR(IF((VLOOKUP($E167,'NEA Backsheet'!$D$5:$CB$183,P$9,FALSE))="","",(VLOOKUP($E167,'NEA Backsheet'!$D$5:$CB$183,P$9,FALSE))),"")</f>
        <v>2387.4544987532308</v>
      </c>
      <c r="Q167" s="123">
        <f ca="1">IFERROR(IF((VLOOKUP($E167,'NEA Backsheet'!$D$5:$CB$183,Q$9,FALSE))="","",(VLOOKUP($E167,'NEA Backsheet'!$D$5:$CB$183,Q$9,FALSE))),"")</f>
        <v>2541.5494661554776</v>
      </c>
      <c r="R167" s="234">
        <f ca="1">IFERROR(IF((VLOOKUP($E167,'NEA Backsheet'!$D$5:$CB$183,R$9,FALSE))="","",(VLOOKUP($E167,'NEA Backsheet'!$D$5:$CB$183,R$9,FALSE))),"")</f>
        <v>2538.5947084454788</v>
      </c>
    </row>
    <row r="168" spans="1:18"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IFERROR(IF((VLOOKUP($E168,'NEA Backsheet'!$D$5:$CB$183,G$9,FALSE))="","",(VLOOKUP($E168,'NEA Backsheet'!$D$5:$CB$183,G$9,FALSE))),"")</f>
        <v>2864.0275306469493</v>
      </c>
      <c r="H168" s="121">
        <f ca="1">IFERROR(IF((VLOOKUP($E168,'NEA Backsheet'!$D$5:$CB$183,H$9,FALSE))="","",(VLOOKUP($E168,'NEA Backsheet'!$D$5:$CB$183,H$9,FALSE))),"")</f>
        <v>2836.6367178338364</v>
      </c>
      <c r="I168" s="121">
        <f ca="1">IFERROR(IF((VLOOKUP($E168,'NEA Backsheet'!$D$5:$CB$183,I$9,FALSE))="","",(VLOOKUP($E168,'NEA Backsheet'!$D$5:$CB$183,I$9,FALSE))),"")</f>
        <v>2885.7273657871219</v>
      </c>
      <c r="J168" s="122">
        <f ca="1">IFERROR(IF((VLOOKUP($E168,'NEA Backsheet'!$D$5:$CB$183,J$9,FALSE))="","",(VLOOKUP($E168,'NEA Backsheet'!$D$5:$CB$183,J$9,FALSE))),"")</f>
        <v>2832.6743620186512</v>
      </c>
      <c r="K168" s="120">
        <f ca="1">IFERROR(IF((VLOOKUP($E168,'NEA Backsheet'!$D$5:$CB$183,K$9,FALSE))="","",(VLOOKUP($E168,'NEA Backsheet'!$D$5:$CB$183,K$9,FALSE))),"")</f>
        <v>2849.4180913486957</v>
      </c>
      <c r="L168" s="121">
        <f ca="1">IFERROR(IF((VLOOKUP($E168,'NEA Backsheet'!$D$5:$CB$183,L$9,FALSE))="","",(VLOOKUP($E168,'NEA Backsheet'!$D$5:$CB$183,L$9,FALSE))),"")</f>
        <v>2852.1423157486033</v>
      </c>
      <c r="M168" s="121">
        <f ca="1">IFERROR(IF((VLOOKUP($E168,'NEA Backsheet'!$D$5:$CB$183,M$9,FALSE))="","",(VLOOKUP($E168,'NEA Backsheet'!$D$5:$CB$183,M$9,FALSE))),"")</f>
        <v>2882.0414833886957</v>
      </c>
      <c r="N168" s="123">
        <f ca="1">IFERROR(IF((VLOOKUP($E168,'NEA Backsheet'!$D$5:$CB$183,N$9,FALSE))="","",(VLOOKUP($E168,'NEA Backsheet'!$D$5:$CB$183,N$9,FALSE))),"")</f>
        <v>2781.6137971479316</v>
      </c>
      <c r="O168" s="173">
        <f ca="1">IFERROR(IF((VLOOKUP($E168,'NEA Backsheet'!$D$5:$CB$183,O$9,FALSE))="","",(VLOOKUP($E168,'NEA Backsheet'!$D$5:$CB$183,O$9,FALSE))),"")</f>
        <v>2773.6025747127055</v>
      </c>
      <c r="P168" s="122">
        <f ca="1">IFERROR(IF((VLOOKUP($E168,'NEA Backsheet'!$D$5:$CB$183,P$9,FALSE))="","",(VLOOKUP($E168,'NEA Backsheet'!$D$5:$CB$183,P$9,FALSE))),"")</f>
        <v>2916.8573298142742</v>
      </c>
      <c r="Q168" s="123">
        <f ca="1">IFERROR(IF((VLOOKUP($E168,'NEA Backsheet'!$D$5:$CB$183,Q$9,FALSE))="","",(VLOOKUP($E168,'NEA Backsheet'!$D$5:$CB$183,Q$9,FALSE))),"")</f>
        <v>3006.5824222379174</v>
      </c>
      <c r="R168" s="234">
        <f ca="1">IFERROR(IF((VLOOKUP($E168,'NEA Backsheet'!$D$5:$CB$183,R$9,FALSE))="","",(VLOOKUP($E168,'NEA Backsheet'!$D$5:$CB$183,R$9,FALSE))),"")</f>
        <v>3029.2706708975707</v>
      </c>
    </row>
    <row r="169" spans="1:18"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IFERROR(IF((VLOOKUP($E169,'NEA Backsheet'!$D$5:$CB$183,G$9,FALSE))="","",(VLOOKUP($E169,'NEA Backsheet'!$D$5:$CB$183,G$9,FALSE))),"")</f>
        <v>2866.3678444708225</v>
      </c>
      <c r="H169" s="121">
        <f ca="1">IFERROR(IF((VLOOKUP($E169,'NEA Backsheet'!$D$5:$CB$183,H$9,FALSE))="","",(VLOOKUP($E169,'NEA Backsheet'!$D$5:$CB$183,H$9,FALSE))),"")</f>
        <v>2977.5517966214215</v>
      </c>
      <c r="I169" s="121">
        <f ca="1">IFERROR(IF((VLOOKUP($E169,'NEA Backsheet'!$D$5:$CB$183,I$9,FALSE))="","",(VLOOKUP($E169,'NEA Backsheet'!$D$5:$CB$183,I$9,FALSE))),"")</f>
        <v>3194.0494371174686</v>
      </c>
      <c r="J169" s="122">
        <f ca="1">IFERROR(IF((VLOOKUP($E169,'NEA Backsheet'!$D$5:$CB$183,J$9,FALSE))="","",(VLOOKUP($E169,'NEA Backsheet'!$D$5:$CB$183,J$9,FALSE))),"")</f>
        <v>3280.9285512621605</v>
      </c>
      <c r="K169" s="120">
        <f ca="1">IFERROR(IF((VLOOKUP($E169,'NEA Backsheet'!$D$5:$CB$183,K$9,FALSE))="","",(VLOOKUP($E169,'NEA Backsheet'!$D$5:$CB$183,K$9,FALSE))),"")</f>
        <v>2963.2515361269975</v>
      </c>
      <c r="L169" s="121">
        <f ca="1">IFERROR(IF((VLOOKUP($E169,'NEA Backsheet'!$D$5:$CB$183,L$9,FALSE))="","",(VLOOKUP($E169,'NEA Backsheet'!$D$5:$CB$183,L$9,FALSE))),"")</f>
        <v>3015.300728705196</v>
      </c>
      <c r="M169" s="121">
        <f ca="1">IFERROR(IF((VLOOKUP($E169,'NEA Backsheet'!$D$5:$CB$183,M$9,FALSE))="","",(VLOOKUP($E169,'NEA Backsheet'!$D$5:$CB$183,M$9,FALSE))),"")</f>
        <v>3087.3534626725291</v>
      </c>
      <c r="N169" s="123">
        <f ca="1">IFERROR(IF((VLOOKUP($E169,'NEA Backsheet'!$D$5:$CB$183,N$9,FALSE))="","",(VLOOKUP($E169,'NEA Backsheet'!$D$5:$CB$183,N$9,FALSE))),"")</f>
        <v>3149.7078291995836</v>
      </c>
      <c r="O169" s="173">
        <f ca="1">IFERROR(IF((VLOOKUP($E169,'NEA Backsheet'!$D$5:$CB$183,O$9,FALSE))="","",(VLOOKUP($E169,'NEA Backsheet'!$D$5:$CB$183,O$9,FALSE))),"")</f>
        <v>3335.4036385881109</v>
      </c>
      <c r="P169" s="122">
        <f ca="1">IFERROR(IF((VLOOKUP($E169,'NEA Backsheet'!$D$5:$CB$183,P$9,FALSE))="","",(VLOOKUP($E169,'NEA Backsheet'!$D$5:$CB$183,P$9,FALSE))),"")</f>
        <v>3180.361180164819</v>
      </c>
      <c r="Q169" s="123">
        <f ca="1">IFERROR(IF((VLOOKUP($E169,'NEA Backsheet'!$D$5:$CB$183,Q$9,FALSE))="","",(VLOOKUP($E169,'NEA Backsheet'!$D$5:$CB$183,Q$9,FALSE))),"")</f>
        <v>3336.711372263147</v>
      </c>
      <c r="R169" s="234">
        <f ca="1">IFERROR(IF((VLOOKUP($E169,'NEA Backsheet'!$D$5:$CB$183,R$9,FALSE))="","",(VLOOKUP($E169,'NEA Backsheet'!$D$5:$CB$183,R$9,FALSE))),"")</f>
        <v>3259.6106321983725</v>
      </c>
    </row>
    <row r="170" spans="1:18"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IFERROR(IF((VLOOKUP($E170,'NEA Backsheet'!$D$5:$CB$183,G$9,FALSE))="","",(VLOOKUP($E170,'NEA Backsheet'!$D$5:$CB$183,G$9,FALSE))),"")</f>
        <v>3130.3130703401671</v>
      </c>
      <c r="H170" s="121">
        <f ca="1">IFERROR(IF((VLOOKUP($E170,'NEA Backsheet'!$D$5:$CB$183,H$9,FALSE))="","",(VLOOKUP($E170,'NEA Backsheet'!$D$5:$CB$183,H$9,FALSE))),"")</f>
        <v>3049.1995474224423</v>
      </c>
      <c r="I170" s="121">
        <f ca="1">IFERROR(IF((VLOOKUP($E170,'NEA Backsheet'!$D$5:$CB$183,I$9,FALSE))="","",(VLOOKUP($E170,'NEA Backsheet'!$D$5:$CB$183,I$9,FALSE))),"")</f>
        <v>3233.2887583797965</v>
      </c>
      <c r="J170" s="122">
        <f ca="1">IFERROR(IF((VLOOKUP($E170,'NEA Backsheet'!$D$5:$CB$183,J$9,FALSE))="","",(VLOOKUP($E170,'NEA Backsheet'!$D$5:$CB$183,J$9,FALSE))),"")</f>
        <v>2499.6897773992364</v>
      </c>
      <c r="K170" s="120">
        <f ca="1">IFERROR(IF((VLOOKUP($E170,'NEA Backsheet'!$D$5:$CB$183,K$9,FALSE))="","",(VLOOKUP($E170,'NEA Backsheet'!$D$5:$CB$183,K$9,FALSE))),"")</f>
        <v>3100.4491798996009</v>
      </c>
      <c r="L170" s="121">
        <f ca="1">IFERROR(IF((VLOOKUP($E170,'NEA Backsheet'!$D$5:$CB$183,L$9,FALSE))="","",(VLOOKUP($E170,'NEA Backsheet'!$D$5:$CB$183,L$9,FALSE))),"")</f>
        <v>3160.8062383753272</v>
      </c>
      <c r="M170" s="121">
        <f ca="1">IFERROR(IF((VLOOKUP($E170,'NEA Backsheet'!$D$5:$CB$183,M$9,FALSE))="","",(VLOOKUP($E170,'NEA Backsheet'!$D$5:$CB$183,M$9,FALSE))),"")</f>
        <v>3191.7276318266699</v>
      </c>
      <c r="N170" s="123">
        <f ca="1">IFERROR(IF((VLOOKUP($E170,'NEA Backsheet'!$D$5:$CB$183,N$9,FALSE))="","",(VLOOKUP($E170,'NEA Backsheet'!$D$5:$CB$183,N$9,FALSE))),"")</f>
        <v>3061.0393642144713</v>
      </c>
      <c r="O170" s="173">
        <f ca="1">IFERROR(IF((VLOOKUP($E170,'NEA Backsheet'!$D$5:$CB$183,O$9,FALSE))="","",(VLOOKUP($E170,'NEA Backsheet'!$D$5:$CB$183,O$9,FALSE))),"")</f>
        <v>3344.8408023194188</v>
      </c>
      <c r="P170" s="122">
        <f ca="1">IFERROR(IF((VLOOKUP($E170,'NEA Backsheet'!$D$5:$CB$183,P$9,FALSE))="","",(VLOOKUP($E170,'NEA Backsheet'!$D$5:$CB$183,P$9,FALSE))),"")</f>
        <v>3214.8624005296429</v>
      </c>
      <c r="Q170" s="123">
        <f ca="1">IFERROR(IF((VLOOKUP($E170,'NEA Backsheet'!$D$5:$CB$183,Q$9,FALSE))="","",(VLOOKUP($E170,'NEA Backsheet'!$D$5:$CB$183,Q$9,FALSE))),"")</f>
        <v>3315.7250421227982</v>
      </c>
      <c r="R170" s="234">
        <f ca="1">IFERROR(IF((VLOOKUP($E170,'NEA Backsheet'!$D$5:$CB$183,R$9,FALSE))="","",(VLOOKUP($E170,'NEA Backsheet'!$D$5:$CB$183,R$9,FALSE))),"")</f>
        <v>3435.9012597409637</v>
      </c>
    </row>
    <row r="171" spans="1:18"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IFERROR(IF((VLOOKUP($E171,'NEA Backsheet'!$D$5:$CB$183,G$9,FALSE))="","",(VLOOKUP($E171,'NEA Backsheet'!$D$5:$CB$183,G$9,FALSE))),"")</f>
        <v>2658.5599978933783</v>
      </c>
      <c r="H171" s="121">
        <f ca="1">IFERROR(IF((VLOOKUP($E171,'NEA Backsheet'!$D$5:$CB$183,H$9,FALSE))="","",(VLOOKUP($E171,'NEA Backsheet'!$D$5:$CB$183,H$9,FALSE))),"")</f>
        <v>2659.5844830866567</v>
      </c>
      <c r="I171" s="121">
        <f ca="1">IFERROR(IF((VLOOKUP($E171,'NEA Backsheet'!$D$5:$CB$183,I$9,FALSE))="","",(VLOOKUP($E171,'NEA Backsheet'!$D$5:$CB$183,I$9,FALSE))),"")</f>
        <v>2862.8501206323394</v>
      </c>
      <c r="J171" s="122">
        <f ca="1">IFERROR(IF((VLOOKUP($E171,'NEA Backsheet'!$D$5:$CB$183,J$9,FALSE))="","",(VLOOKUP($E171,'NEA Backsheet'!$D$5:$CB$183,J$9,FALSE))),"")</f>
        <v>2919.4401680922483</v>
      </c>
      <c r="K171" s="120">
        <f ca="1">IFERROR(IF((VLOOKUP($E171,'NEA Backsheet'!$D$5:$CB$183,K$9,FALSE))="","",(VLOOKUP($E171,'NEA Backsheet'!$D$5:$CB$183,K$9,FALSE))),"")</f>
        <v>2618.5158984656882</v>
      </c>
      <c r="L171" s="121">
        <f ca="1">IFERROR(IF((VLOOKUP($E171,'NEA Backsheet'!$D$5:$CB$183,L$9,FALSE))="","",(VLOOKUP($E171,'NEA Backsheet'!$D$5:$CB$183,L$9,FALSE))),"")</f>
        <v>2590.6096486082383</v>
      </c>
      <c r="M171" s="121">
        <f ca="1">IFERROR(IF((VLOOKUP($E171,'NEA Backsheet'!$D$5:$CB$183,M$9,FALSE))="","",(VLOOKUP($E171,'NEA Backsheet'!$D$5:$CB$183,M$9,FALSE))),"")</f>
        <v>2788.1525735992709</v>
      </c>
      <c r="N171" s="123">
        <f ca="1">IFERROR(IF((VLOOKUP($E171,'NEA Backsheet'!$D$5:$CB$183,N$9,FALSE))="","",(VLOOKUP($E171,'NEA Backsheet'!$D$5:$CB$183,N$9,FALSE))),"")</f>
        <v>2712.0056733599877</v>
      </c>
      <c r="O171" s="173">
        <f ca="1">IFERROR(IF((VLOOKUP($E171,'NEA Backsheet'!$D$5:$CB$183,O$9,FALSE))="","",(VLOOKUP($E171,'NEA Backsheet'!$D$5:$CB$183,O$9,FALSE))),"")</f>
        <v>3124.4294828896786</v>
      </c>
      <c r="P171" s="122">
        <f ca="1">IFERROR(IF((VLOOKUP($E171,'NEA Backsheet'!$D$5:$CB$183,P$9,FALSE))="","",(VLOOKUP($E171,'NEA Backsheet'!$D$5:$CB$183,P$9,FALSE))),"")</f>
        <v>3189.6825880224715</v>
      </c>
      <c r="Q171" s="123">
        <f ca="1">IFERROR(IF((VLOOKUP($E171,'NEA Backsheet'!$D$5:$CB$183,Q$9,FALSE))="","",(VLOOKUP($E171,'NEA Backsheet'!$D$5:$CB$183,Q$9,FALSE))),"")</f>
        <v>3341.2403280424392</v>
      </c>
      <c r="R171" s="234">
        <f ca="1">IFERROR(IF((VLOOKUP($E171,'NEA Backsheet'!$D$5:$CB$183,R$9,FALSE))="","",(VLOOKUP($E171,'NEA Backsheet'!$D$5:$CB$183,R$9,FALSE))),"")</f>
        <v>3362.7509682353075</v>
      </c>
    </row>
    <row r="172" spans="1:18"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IFERROR(IF((VLOOKUP($E172,'NEA Backsheet'!$D$5:$CB$183,G$9,FALSE))="","",(VLOOKUP($E172,'NEA Backsheet'!$D$5:$CB$183,G$9,FALSE))),"")</f>
        <v>2309.2149771545674</v>
      </c>
      <c r="H172" s="121">
        <f ca="1">IFERROR(IF((VLOOKUP($E172,'NEA Backsheet'!$D$5:$CB$183,H$9,FALSE))="","",(VLOOKUP($E172,'NEA Backsheet'!$D$5:$CB$183,H$9,FALSE))),"")</f>
        <v>2461.0565491583457</v>
      </c>
      <c r="I172" s="121">
        <f ca="1">IFERROR(IF((VLOOKUP($E172,'NEA Backsheet'!$D$5:$CB$183,I$9,FALSE))="","",(VLOOKUP($E172,'NEA Backsheet'!$D$5:$CB$183,I$9,FALSE))),"")</f>
        <v>2534.3702853501941</v>
      </c>
      <c r="J172" s="122">
        <f ca="1">IFERROR(IF((VLOOKUP($E172,'NEA Backsheet'!$D$5:$CB$183,J$9,FALSE))="","",(VLOOKUP($E172,'NEA Backsheet'!$D$5:$CB$183,J$9,FALSE))),"")</f>
        <v>2666.8970042388969</v>
      </c>
      <c r="K172" s="120">
        <f ca="1">IFERROR(IF((VLOOKUP($E172,'NEA Backsheet'!$D$5:$CB$183,K$9,FALSE))="","",(VLOOKUP($E172,'NEA Backsheet'!$D$5:$CB$183,K$9,FALSE))),"")</f>
        <v>2506.9997102902803</v>
      </c>
      <c r="L172" s="121">
        <f ca="1">IFERROR(IF((VLOOKUP($E172,'NEA Backsheet'!$D$5:$CB$183,L$9,FALSE))="","",(VLOOKUP($E172,'NEA Backsheet'!$D$5:$CB$183,L$9,FALSE))),"")</f>
        <v>2467.847513175971</v>
      </c>
      <c r="M172" s="121">
        <f ca="1">IFERROR(IF((VLOOKUP($E172,'NEA Backsheet'!$D$5:$CB$183,M$9,FALSE))="","",(VLOOKUP($E172,'NEA Backsheet'!$D$5:$CB$183,M$9,FALSE))),"")</f>
        <v>2546.7021849616335</v>
      </c>
      <c r="N172" s="123">
        <f ca="1">IFERROR(IF((VLOOKUP($E172,'NEA Backsheet'!$D$5:$CB$183,N$9,FALSE))="","",(VLOOKUP($E172,'NEA Backsheet'!$D$5:$CB$183,N$9,FALSE))),"")</f>
        <v>2517.0750015076646</v>
      </c>
      <c r="O172" s="173">
        <f ca="1">IFERROR(IF((VLOOKUP($E172,'NEA Backsheet'!$D$5:$CB$183,O$9,FALSE))="","",(VLOOKUP($E172,'NEA Backsheet'!$D$5:$CB$183,O$9,FALSE))),"")</f>
        <v>2890.3822406743116</v>
      </c>
      <c r="P172" s="122">
        <f ca="1">IFERROR(IF((VLOOKUP($E172,'NEA Backsheet'!$D$5:$CB$183,P$9,FALSE))="","",(VLOOKUP($E172,'NEA Backsheet'!$D$5:$CB$183,P$9,FALSE))),"")</f>
        <v>2948.594907230045</v>
      </c>
      <c r="Q172" s="123">
        <f ca="1">IFERROR(IF((VLOOKUP($E172,'NEA Backsheet'!$D$5:$CB$183,Q$9,FALSE))="","",(VLOOKUP($E172,'NEA Backsheet'!$D$5:$CB$183,Q$9,FALSE))),"")</f>
        <v>2953.8409890112894</v>
      </c>
      <c r="R172" s="234">
        <f ca="1">IFERROR(IF((VLOOKUP($E172,'NEA Backsheet'!$D$5:$CB$183,R$9,FALSE))="","",(VLOOKUP($E172,'NEA Backsheet'!$D$5:$CB$183,R$9,FALSE))),"")</f>
        <v>2884.4848993878491</v>
      </c>
    </row>
    <row r="173" spans="1:18"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IFERROR(IF((VLOOKUP($E173,'NEA Backsheet'!$D$5:$CB$183,G$9,FALSE))="","",(VLOOKUP($E173,'NEA Backsheet'!$D$5:$CB$183,G$9,FALSE))),"")</f>
        <v>3335.8488946219782</v>
      </c>
      <c r="H173" s="121">
        <f ca="1">IFERROR(IF((VLOOKUP($E173,'NEA Backsheet'!$D$5:$CB$183,H$9,FALSE))="","",(VLOOKUP($E173,'NEA Backsheet'!$D$5:$CB$183,H$9,FALSE))),"")</f>
        <v>3291.1739553269008</v>
      </c>
      <c r="I173" s="121">
        <f ca="1">IFERROR(IF((VLOOKUP($E173,'NEA Backsheet'!$D$5:$CB$183,I$9,FALSE))="","",(VLOOKUP($E173,'NEA Backsheet'!$D$5:$CB$183,I$9,FALSE))),"")</f>
        <v>3539.0478120608805</v>
      </c>
      <c r="J173" s="122">
        <f ca="1">IFERROR(IF((VLOOKUP($E173,'NEA Backsheet'!$D$5:$CB$183,J$9,FALSE))="","",(VLOOKUP($E173,'NEA Backsheet'!$D$5:$CB$183,J$9,FALSE))),"")</f>
        <v>3442.8454915673965</v>
      </c>
      <c r="K173" s="120">
        <f ca="1">IFERROR(IF((VLOOKUP($E173,'NEA Backsheet'!$D$5:$CB$183,K$9,FALSE))="","",(VLOOKUP($E173,'NEA Backsheet'!$D$5:$CB$183,K$9,FALSE))),"")</f>
        <v>3507.8658415229161</v>
      </c>
      <c r="L173" s="121">
        <f ca="1">IFERROR(IF((VLOOKUP($E173,'NEA Backsheet'!$D$5:$CB$183,L$9,FALSE))="","",(VLOOKUP($E173,'NEA Backsheet'!$D$5:$CB$183,L$9,FALSE))),"")</f>
        <v>3509.6619837868811</v>
      </c>
      <c r="M173" s="121">
        <f ca="1">IFERROR(IF((VLOOKUP($E173,'NEA Backsheet'!$D$5:$CB$183,M$9,FALSE))="","",(VLOOKUP($E173,'NEA Backsheet'!$D$5:$CB$183,M$9,FALSE))),"")</f>
        <v>3601.9836961546621</v>
      </c>
      <c r="N173" s="123">
        <f ca="1">IFERROR(IF((VLOOKUP($E173,'NEA Backsheet'!$D$5:$CB$183,N$9,FALSE))="","",(VLOOKUP($E173,'NEA Backsheet'!$D$5:$CB$183,N$9,FALSE))),"")</f>
        <v>3540.7837376012144</v>
      </c>
      <c r="O173" s="173">
        <f ca="1">IFERROR(IF((VLOOKUP($E173,'NEA Backsheet'!$D$5:$CB$183,O$9,FALSE))="","",(VLOOKUP($E173,'NEA Backsheet'!$D$5:$CB$183,O$9,FALSE))),"")</f>
        <v>3472.6614531492096</v>
      </c>
      <c r="P173" s="122">
        <f ca="1">IFERROR(IF((VLOOKUP($E173,'NEA Backsheet'!$D$5:$CB$183,P$9,FALSE))="","",(VLOOKUP($E173,'NEA Backsheet'!$D$5:$CB$183,P$9,FALSE))),"")</f>
        <v>3414.825672249548</v>
      </c>
      <c r="Q173" s="123">
        <f ca="1">IFERROR(IF((VLOOKUP($E173,'NEA Backsheet'!$D$5:$CB$183,Q$9,FALSE))="","",(VLOOKUP($E173,'NEA Backsheet'!$D$5:$CB$183,Q$9,FALSE))),"")</f>
        <v>3433.864780247573</v>
      </c>
      <c r="R173" s="234">
        <f ca="1">IFERROR(IF((VLOOKUP($E173,'NEA Backsheet'!$D$5:$CB$183,R$9,FALSE))="","",(VLOOKUP($E173,'NEA Backsheet'!$D$5:$CB$183,R$9,FALSE))),"")</f>
        <v>3441.7733302404699</v>
      </c>
    </row>
    <row r="174" spans="1:18"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IF($A174&gt;$U$5-1,"",INDIRECT("'Comms by AT'!D"&amp;$A174+$U$4))</f>
        <v>E09000030</v>
      </c>
      <c r="F174" s="99" t="str">
        <f ca="1">IF(E174="","",VLOOKUP(E174,'Org List'!$J$9:$K$488,2,0))</f>
        <v>Tower Hamlets</v>
      </c>
      <c r="G174" s="120">
        <f ca="1">IFERROR(IF((VLOOKUP($E174,'NEA Backsheet'!$D$5:$CB$183,G$9,FALSE))="","",(VLOOKUP($E174,'NEA Backsheet'!$D$5:$CB$183,G$9,FALSE))),"")</f>
        <v>1798.4227532921104</v>
      </c>
      <c r="H174" s="121">
        <f ca="1">IFERROR(IF((VLOOKUP($E174,'NEA Backsheet'!$D$5:$CB$183,H$9,FALSE))="","",(VLOOKUP($E174,'NEA Backsheet'!$D$5:$CB$183,H$9,FALSE))),"")</f>
        <v>1909.9357288694332</v>
      </c>
      <c r="I174" s="121">
        <f ca="1">IFERROR(IF((VLOOKUP($E174,'NEA Backsheet'!$D$5:$CB$183,I$9,FALSE))="","",(VLOOKUP($E174,'NEA Backsheet'!$D$5:$CB$183,I$9,FALSE))),"")</f>
        <v>2050.1455389972512</v>
      </c>
      <c r="J174" s="122">
        <f ca="1">IFERROR(IF((VLOOKUP($E174,'NEA Backsheet'!$D$5:$CB$183,J$9,FALSE))="","",(VLOOKUP($E174,'NEA Backsheet'!$D$5:$CB$183,J$9,FALSE))),"")</f>
        <v>1922.2279881182033</v>
      </c>
      <c r="K174" s="120">
        <f ca="1">IFERROR(IF((VLOOKUP($E174,'NEA Backsheet'!$D$5:$CB$183,K$9,FALSE))="","",(VLOOKUP($E174,'NEA Backsheet'!$D$5:$CB$183,K$9,FALSE))),"")</f>
        <v>1931.9382940330538</v>
      </c>
      <c r="L174" s="121">
        <f ca="1">IFERROR(IF((VLOOKUP($E174,'NEA Backsheet'!$D$5:$CB$183,L$9,FALSE))="","",(VLOOKUP($E174,'NEA Backsheet'!$D$5:$CB$183,L$9,FALSE))),"")</f>
        <v>1952.3628807875752</v>
      </c>
      <c r="M174" s="121">
        <f ca="1">IFERROR(IF((VLOOKUP($E174,'NEA Backsheet'!$D$5:$CB$183,M$9,FALSE))="","",(VLOOKUP($E174,'NEA Backsheet'!$D$5:$CB$183,M$9,FALSE))),"")</f>
        <v>1964.818867227076</v>
      </c>
      <c r="N174" s="123">
        <f ca="1">IFERROR(IF((VLOOKUP($E174,'NEA Backsheet'!$D$5:$CB$183,N$9,FALSE))="","",(VLOOKUP($E174,'NEA Backsheet'!$D$5:$CB$183,N$9,FALSE))),"")</f>
        <v>1883.4586620164823</v>
      </c>
      <c r="O174" s="173">
        <f ca="1">IFERROR(IF((VLOOKUP($E174,'NEA Backsheet'!$D$5:$CB$183,O$9,FALSE))="","",(VLOOKUP($E174,'NEA Backsheet'!$D$5:$CB$183,O$9,FALSE))),"")</f>
        <v>2023.593898080137</v>
      </c>
      <c r="P174" s="122">
        <f ca="1">IFERROR(IF((VLOOKUP($E174,'NEA Backsheet'!$D$5:$CB$183,P$9,FALSE))="","",(VLOOKUP($E174,'NEA Backsheet'!$D$5:$CB$183,P$9,FALSE))),"")</f>
        <v>2125.4151779318422</v>
      </c>
      <c r="Q174" s="123">
        <f ca="1">IFERROR(IF((VLOOKUP($E174,'NEA Backsheet'!$D$5:$CB$183,Q$9,FALSE))="","",(VLOOKUP($E174,'NEA Backsheet'!$D$5:$CB$183,Q$9,FALSE))),"")</f>
        <v>2283.0847182901489</v>
      </c>
      <c r="R174" s="234">
        <f ca="1">IFERROR(IF((VLOOKUP($E174,'NEA Backsheet'!$D$5:$CB$183,R$9,FALSE))="","",(VLOOKUP($E174,'NEA Backsheet'!$D$5:$CB$183,R$9,FALSE))),"")</f>
        <v>2253.685572647722</v>
      </c>
    </row>
    <row r="175" spans="1:18"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IFERROR(IF((VLOOKUP($E175,'NEA Backsheet'!$D$5:$CB$183,G$9,FALSE))="","",(VLOOKUP($E175,'NEA Backsheet'!$D$5:$CB$183,G$9,FALSE))),"")</f>
        <v>2861.270562223267</v>
      </c>
      <c r="H175" s="121">
        <f ca="1">IFERROR(IF((VLOOKUP($E175,'NEA Backsheet'!$D$5:$CB$183,H$9,FALSE))="","",(VLOOKUP($E175,'NEA Backsheet'!$D$5:$CB$183,H$9,FALSE))),"")</f>
        <v>2902.1848965294994</v>
      </c>
      <c r="I175" s="121">
        <f ca="1">IFERROR(IF((VLOOKUP($E175,'NEA Backsheet'!$D$5:$CB$183,I$9,FALSE))="","",(VLOOKUP($E175,'NEA Backsheet'!$D$5:$CB$183,I$9,FALSE))),"")</f>
        <v>3078.0528832700365</v>
      </c>
      <c r="J175" s="122">
        <f ca="1">IFERROR(IF((VLOOKUP($E175,'NEA Backsheet'!$D$5:$CB$183,J$9,FALSE))="","",(VLOOKUP($E175,'NEA Backsheet'!$D$5:$CB$183,J$9,FALSE))),"")</f>
        <v>3029.1071946103657</v>
      </c>
      <c r="K175" s="120">
        <f ca="1">IFERROR(IF((VLOOKUP($E175,'NEA Backsheet'!$D$5:$CB$183,K$9,FALSE))="","",(VLOOKUP($E175,'NEA Backsheet'!$D$5:$CB$183,K$9,FALSE))),"")</f>
        <v>2939.8400100095682</v>
      </c>
      <c r="L175" s="121">
        <f ca="1">IFERROR(IF((VLOOKUP($E175,'NEA Backsheet'!$D$5:$CB$183,L$9,FALSE))="","",(VLOOKUP($E175,'NEA Backsheet'!$D$5:$CB$183,L$9,FALSE))),"")</f>
        <v>2966.2106361899851</v>
      </c>
      <c r="M175" s="121">
        <f ca="1">IFERROR(IF((VLOOKUP($E175,'NEA Backsheet'!$D$5:$CB$183,M$9,FALSE))="","",(VLOOKUP($E175,'NEA Backsheet'!$D$5:$CB$183,M$9,FALSE))),"")</f>
        <v>2975.9803686288501</v>
      </c>
      <c r="N175" s="123">
        <f ca="1">IFERROR(IF((VLOOKUP($E175,'NEA Backsheet'!$D$5:$CB$183,N$9,FALSE))="","",(VLOOKUP($E175,'NEA Backsheet'!$D$5:$CB$183,N$9,FALSE))),"")</f>
        <v>2886.7138048021739</v>
      </c>
      <c r="O175" s="173">
        <f ca="1">IFERROR(IF((VLOOKUP($E175,'NEA Backsheet'!$D$5:$CB$183,O$9,FALSE))="","",(VLOOKUP($E175,'NEA Backsheet'!$D$5:$CB$183,O$9,FALSE))),"")</f>
        <v>2987.5868348310955</v>
      </c>
      <c r="P175" s="122">
        <f ca="1">IFERROR(IF((VLOOKUP($E175,'NEA Backsheet'!$D$5:$CB$183,P$9,FALSE))="","",(VLOOKUP($E175,'NEA Backsheet'!$D$5:$CB$183,P$9,FALSE))),"")</f>
        <v>3050.321487219805</v>
      </c>
      <c r="Q175" s="123">
        <f ca="1">IFERROR(IF((VLOOKUP($E175,'NEA Backsheet'!$D$5:$CB$183,Q$9,FALSE))="","",(VLOOKUP($E175,'NEA Backsheet'!$D$5:$CB$183,Q$9,FALSE))),"")</f>
        <v>3172.011285397964</v>
      </c>
      <c r="R175" s="234">
        <f ca="1">IFERROR(IF((VLOOKUP($E175,'NEA Backsheet'!$D$5:$CB$183,R$9,FALSE))="","",(VLOOKUP($E175,'NEA Backsheet'!$D$5:$CB$183,R$9,FALSE))),"")</f>
        <v>3127.4990416394839</v>
      </c>
    </row>
    <row r="176" spans="1:18"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IFERROR(IF((VLOOKUP($E176,'NEA Backsheet'!$D$5:$CB$183,G$9,FALSE))="","",(VLOOKUP($E176,'NEA Backsheet'!$D$5:$CB$183,G$9,FALSE))),"")</f>
        <v>3174.5066978616633</v>
      </c>
      <c r="H176" s="121">
        <f ca="1">IFERROR(IF((VLOOKUP($E176,'NEA Backsheet'!$D$5:$CB$183,H$9,FALSE))="","",(VLOOKUP($E176,'NEA Backsheet'!$D$5:$CB$183,H$9,FALSE))),"")</f>
        <v>2948.3273744828257</v>
      </c>
      <c r="I176" s="121">
        <f ca="1">IFERROR(IF((VLOOKUP($E176,'NEA Backsheet'!$D$5:$CB$183,I$9,FALSE))="","",(VLOOKUP($E176,'NEA Backsheet'!$D$5:$CB$183,I$9,FALSE))),"")</f>
        <v>2929.2965674856705</v>
      </c>
      <c r="J176" s="122">
        <f ca="1">IFERROR(IF((VLOOKUP($E176,'NEA Backsheet'!$D$5:$CB$183,J$9,FALSE))="","",(VLOOKUP($E176,'NEA Backsheet'!$D$5:$CB$183,J$9,FALSE))),"")</f>
        <v>2917.7560812691549</v>
      </c>
      <c r="K176" s="120">
        <f ca="1">IFERROR(IF((VLOOKUP($E176,'NEA Backsheet'!$D$5:$CB$183,K$9,FALSE))="","",(VLOOKUP($E176,'NEA Backsheet'!$D$5:$CB$183,K$9,FALSE))),"")</f>
        <v>3156.4477316742064</v>
      </c>
      <c r="L176" s="121">
        <f ca="1">IFERROR(IF((VLOOKUP($E176,'NEA Backsheet'!$D$5:$CB$183,L$9,FALSE))="","",(VLOOKUP($E176,'NEA Backsheet'!$D$5:$CB$183,L$9,FALSE))),"")</f>
        <v>2991.3473426895357</v>
      </c>
      <c r="M176" s="121">
        <f ca="1">IFERROR(IF((VLOOKUP($E176,'NEA Backsheet'!$D$5:$CB$183,M$9,FALSE))="","",(VLOOKUP($E176,'NEA Backsheet'!$D$5:$CB$183,M$9,FALSE))),"")</f>
        <v>3055.4419157650987</v>
      </c>
      <c r="N176" s="123">
        <f ca="1">IFERROR(IF((VLOOKUP($E176,'NEA Backsheet'!$D$5:$CB$183,N$9,FALSE))="","",(VLOOKUP($E176,'NEA Backsheet'!$D$5:$CB$183,N$9,FALSE))),"")</f>
        <v>3352.8036873267865</v>
      </c>
      <c r="O176" s="173">
        <f ca="1">IFERROR(IF((VLOOKUP($E176,'NEA Backsheet'!$D$5:$CB$183,O$9,FALSE))="","",(VLOOKUP($E176,'NEA Backsheet'!$D$5:$CB$183,O$9,FALSE))),"")</f>
        <v>2936.7900658894118</v>
      </c>
      <c r="P176" s="122">
        <f ca="1">IFERROR(IF((VLOOKUP($E176,'NEA Backsheet'!$D$5:$CB$183,P$9,FALSE))="","",(VLOOKUP($E176,'NEA Backsheet'!$D$5:$CB$183,P$9,FALSE))),"")</f>
        <v>2836.8028857906852</v>
      </c>
      <c r="Q176" s="123">
        <f ca="1">IFERROR(IF((VLOOKUP($E176,'NEA Backsheet'!$D$5:$CB$183,Q$9,FALSE))="","",(VLOOKUP($E176,'NEA Backsheet'!$D$5:$CB$183,Q$9,FALSE))),"")</f>
        <v>2983.2241561973628</v>
      </c>
      <c r="R176" s="234">
        <f ca="1">IFERROR(IF((VLOOKUP($E176,'NEA Backsheet'!$D$5:$CB$183,R$9,FALSE))="","",(VLOOKUP($E176,'NEA Backsheet'!$D$5:$CB$183,R$9,FALSE))),"")</f>
        <v>2995.4849291225719</v>
      </c>
    </row>
    <row r="177" spans="1:18"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IFERROR(IF((VLOOKUP($E177,'NEA Backsheet'!$D$5:$CB$183,G$9,FALSE))="","",(VLOOKUP($E177,'NEA Backsheet'!$D$5:$CB$183,G$9,FALSE))),"")</f>
        <v>3030.0803453808503</v>
      </c>
      <c r="H177" s="121">
        <f ca="1">IFERROR(IF((VLOOKUP($E177,'NEA Backsheet'!$D$5:$CB$183,H$9,FALSE))="","",(VLOOKUP($E177,'NEA Backsheet'!$D$5:$CB$183,H$9,FALSE))),"")</f>
        <v>3135.3576310425747</v>
      </c>
      <c r="I177" s="121">
        <f ca="1">IFERROR(IF((VLOOKUP($E177,'NEA Backsheet'!$D$5:$CB$183,I$9,FALSE))="","",(VLOOKUP($E177,'NEA Backsheet'!$D$5:$CB$183,I$9,FALSE))),"")</f>
        <v>3211.3291706970886</v>
      </c>
      <c r="J177" s="122">
        <f ca="1">IFERROR(IF((VLOOKUP($E177,'NEA Backsheet'!$D$5:$CB$183,J$9,FALSE))="","",(VLOOKUP($E177,'NEA Backsheet'!$D$5:$CB$183,J$9,FALSE))),"")</f>
        <v>3161.6810059888298</v>
      </c>
      <c r="K177" s="120">
        <f ca="1">IFERROR(IF((VLOOKUP($E177,'NEA Backsheet'!$D$5:$CB$183,K$9,FALSE))="","",(VLOOKUP($E177,'NEA Backsheet'!$D$5:$CB$183,K$9,FALSE))),"")</f>
        <v>3139.7238235517448</v>
      </c>
      <c r="L177" s="121">
        <f ca="1">IFERROR(IF((VLOOKUP($E177,'NEA Backsheet'!$D$5:$CB$183,L$9,FALSE))="","",(VLOOKUP($E177,'NEA Backsheet'!$D$5:$CB$183,L$9,FALSE))),"")</f>
        <v>3150.0105248677905</v>
      </c>
      <c r="M177" s="121">
        <f ca="1">IFERROR(IF((VLOOKUP($E177,'NEA Backsheet'!$D$5:$CB$183,M$9,FALSE))="","",(VLOOKUP($E177,'NEA Backsheet'!$D$5:$CB$183,M$9,FALSE))),"")</f>
        <v>3294.6206174553781</v>
      </c>
      <c r="N177" s="123">
        <f ca="1">IFERROR(IF((VLOOKUP($E177,'NEA Backsheet'!$D$5:$CB$183,N$9,FALSE))="","",(VLOOKUP($E177,'NEA Backsheet'!$D$5:$CB$183,N$9,FALSE))),"")</f>
        <v>3199.9968251924179</v>
      </c>
      <c r="O177" s="173">
        <f ca="1">IFERROR(IF((VLOOKUP($E177,'NEA Backsheet'!$D$5:$CB$183,O$9,FALSE))="","",(VLOOKUP($E177,'NEA Backsheet'!$D$5:$CB$183,O$9,FALSE))),"")</f>
        <v>3094.9554571732365</v>
      </c>
      <c r="P177" s="122">
        <f ca="1">IFERROR(IF((VLOOKUP($E177,'NEA Backsheet'!$D$5:$CB$183,P$9,FALSE))="","",(VLOOKUP($E177,'NEA Backsheet'!$D$5:$CB$183,P$9,FALSE))),"")</f>
        <v>3125.5743810924432</v>
      </c>
      <c r="Q177" s="123">
        <f ca="1">IFERROR(IF((VLOOKUP($E177,'NEA Backsheet'!$D$5:$CB$183,Q$9,FALSE))="","",(VLOOKUP($E177,'NEA Backsheet'!$D$5:$CB$183,Q$9,FALSE))),"")</f>
        <v>3385.3400375636534</v>
      </c>
      <c r="R177" s="234">
        <f ca="1">IFERROR(IF((VLOOKUP($E177,'NEA Backsheet'!$D$5:$CB$183,R$9,FALSE))="","",(VLOOKUP($E177,'NEA Backsheet'!$D$5:$CB$183,R$9,FALSE))),"")</f>
        <v>3285.2338207961416</v>
      </c>
    </row>
    <row r="178" spans="1:18"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IFERROR(IF((VLOOKUP($E178,'NEA Backsheet'!$D$5:$CB$183,G$9,FALSE))="","",(VLOOKUP($E178,'NEA Backsheet'!$D$5:$CB$183,G$9,FALSE))),"")</f>
        <v>1991.9812706613488</v>
      </c>
      <c r="H178" s="121">
        <f ca="1">IFERROR(IF((VLOOKUP($E178,'NEA Backsheet'!$D$5:$CB$183,H$9,FALSE))="","",(VLOOKUP($E178,'NEA Backsheet'!$D$5:$CB$183,H$9,FALSE))),"")</f>
        <v>2298.016885669887</v>
      </c>
      <c r="I178" s="121">
        <f ca="1">IFERROR(IF((VLOOKUP($E178,'NEA Backsheet'!$D$5:$CB$183,I$9,FALSE))="","",(VLOOKUP($E178,'NEA Backsheet'!$D$5:$CB$183,I$9,FALSE))),"")</f>
        <v>2449.4565565788394</v>
      </c>
      <c r="J178" s="122">
        <f ca="1">IFERROR(IF((VLOOKUP($E178,'NEA Backsheet'!$D$5:$CB$183,J$9,FALSE))="","",(VLOOKUP($E178,'NEA Backsheet'!$D$5:$CB$183,J$9,FALSE))),"")</f>
        <v>2633.9195913207573</v>
      </c>
      <c r="K178" s="120">
        <f ca="1">IFERROR(IF((VLOOKUP($E178,'NEA Backsheet'!$D$5:$CB$183,K$9,FALSE))="","",(VLOOKUP($E178,'NEA Backsheet'!$D$5:$CB$183,K$9,FALSE))),"")</f>
        <v>2276.1598134926517</v>
      </c>
      <c r="L178" s="121">
        <f ca="1">IFERROR(IF((VLOOKUP($E178,'NEA Backsheet'!$D$5:$CB$183,L$9,FALSE))="","",(VLOOKUP($E178,'NEA Backsheet'!$D$5:$CB$183,L$9,FALSE))),"")</f>
        <v>2300.5535202097326</v>
      </c>
      <c r="M178" s="121">
        <f ca="1">IFERROR(IF((VLOOKUP($E178,'NEA Backsheet'!$D$5:$CB$183,M$9,FALSE))="","",(VLOOKUP($E178,'NEA Backsheet'!$D$5:$CB$183,M$9,FALSE))),"")</f>
        <v>2313.0791678059845</v>
      </c>
      <c r="N178" s="123">
        <f ca="1">IFERROR(IF((VLOOKUP($E178,'NEA Backsheet'!$D$5:$CB$183,N$9,FALSE))="","",(VLOOKUP($E178,'NEA Backsheet'!$D$5:$CB$183,N$9,FALSE))),"")</f>
        <v>2242.4627911719426</v>
      </c>
      <c r="O178" s="173">
        <f ca="1">IFERROR(IF((VLOOKUP($E178,'NEA Backsheet'!$D$5:$CB$183,O$9,FALSE))="","",(VLOOKUP($E178,'NEA Backsheet'!$D$5:$CB$183,O$9,FALSE))),"")</f>
        <v>2634.0326096155172</v>
      </c>
      <c r="P178" s="122">
        <f ca="1">IFERROR(IF((VLOOKUP($E178,'NEA Backsheet'!$D$5:$CB$183,P$9,FALSE))="","",(VLOOKUP($E178,'NEA Backsheet'!$D$5:$CB$183,P$9,FALSE))),"")</f>
        <v>2566.6585978361609</v>
      </c>
      <c r="Q178" s="123">
        <f ca="1">IFERROR(IF((VLOOKUP($E178,'NEA Backsheet'!$D$5:$CB$183,Q$9,FALSE))="","",(VLOOKUP($E178,'NEA Backsheet'!$D$5:$CB$183,Q$9,FALSE))),"")</f>
        <v>2719.8186489698651</v>
      </c>
      <c r="R178" s="234">
        <f ca="1">IFERROR(IF((VLOOKUP($E178,'NEA Backsheet'!$D$5:$CB$183,R$9,FALSE))="","",(VLOOKUP($E178,'NEA Backsheet'!$D$5:$CB$183,R$9,FALSE))),"")</f>
        <v>2652.6430566807294</v>
      </c>
    </row>
    <row r="179" spans="1:18"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IFERROR(IF((VLOOKUP($E179,'NEA Backsheet'!$D$5:$CB$183,G$9,FALSE))="","",(VLOOKUP($E179,'NEA Backsheet'!$D$5:$CB$183,G$9,FALSE))),"")</f>
        <v>2105.4751717091767</v>
      </c>
      <c r="H179" s="121">
        <f ca="1">IFERROR(IF((VLOOKUP($E179,'NEA Backsheet'!$D$5:$CB$183,H$9,FALSE))="","",(VLOOKUP($E179,'NEA Backsheet'!$D$5:$CB$183,H$9,FALSE))),"")</f>
        <v>2093.9739314050935</v>
      </c>
      <c r="I179" s="121">
        <f ca="1">IFERROR(IF((VLOOKUP($E179,'NEA Backsheet'!$D$5:$CB$183,I$9,FALSE))="","",(VLOOKUP($E179,'NEA Backsheet'!$D$5:$CB$183,I$9,FALSE))),"")</f>
        <v>2191.9052094455783</v>
      </c>
      <c r="J179" s="122">
        <f ca="1">IFERROR(IF((VLOOKUP($E179,'NEA Backsheet'!$D$5:$CB$183,J$9,FALSE))="","",(VLOOKUP($E179,'NEA Backsheet'!$D$5:$CB$183,J$9,FALSE))),"")</f>
        <v>2155.4122689808623</v>
      </c>
      <c r="K179" s="120">
        <f ca="1">IFERROR(IF((VLOOKUP($E179,'NEA Backsheet'!$D$5:$CB$183,K$9,FALSE))="","",(VLOOKUP($E179,'NEA Backsheet'!$D$5:$CB$183,K$9,FALSE))),"")</f>
        <v>2332.8023493573546</v>
      </c>
      <c r="L179" s="121">
        <f ca="1">IFERROR(IF((VLOOKUP($E179,'NEA Backsheet'!$D$5:$CB$183,L$9,FALSE))="","",(VLOOKUP($E179,'NEA Backsheet'!$D$5:$CB$183,L$9,FALSE))),"")</f>
        <v>2333.8390925044596</v>
      </c>
      <c r="M179" s="121">
        <f ca="1">IFERROR(IF((VLOOKUP($E179,'NEA Backsheet'!$D$5:$CB$183,M$9,FALSE))="","",(VLOOKUP($E179,'NEA Backsheet'!$D$5:$CB$183,M$9,FALSE))),"")</f>
        <v>2360.4120958927006</v>
      </c>
      <c r="N179" s="123">
        <f ca="1">IFERROR(IF((VLOOKUP($E179,'NEA Backsheet'!$D$5:$CB$183,N$9,FALSE))="","",(VLOOKUP($E179,'NEA Backsheet'!$D$5:$CB$183,N$9,FALSE))),"")</f>
        <v>2303.0895471460376</v>
      </c>
      <c r="O179" s="173">
        <f ca="1">IFERROR(IF((VLOOKUP($E179,'NEA Backsheet'!$D$5:$CB$183,O$9,FALSE))="","",(VLOOKUP($E179,'NEA Backsheet'!$D$5:$CB$183,O$9,FALSE))),"")</f>
        <v>2125.7551291578284</v>
      </c>
      <c r="P179" s="122">
        <f ca="1">IFERROR(IF((VLOOKUP($E179,'NEA Backsheet'!$D$5:$CB$183,P$9,FALSE))="","",(VLOOKUP($E179,'NEA Backsheet'!$D$5:$CB$183,P$9,FALSE))),"")</f>
        <v>2203.2178355022356</v>
      </c>
      <c r="Q179" s="123">
        <f ca="1">IFERROR(IF((VLOOKUP($E179,'NEA Backsheet'!$D$5:$CB$183,Q$9,FALSE))="","",(VLOOKUP($E179,'NEA Backsheet'!$D$5:$CB$183,Q$9,FALSE))),"")</f>
        <v>2328.9697439971133</v>
      </c>
      <c r="R179" s="234">
        <f ca="1">IFERROR(IF((VLOOKUP($E179,'NEA Backsheet'!$D$5:$CB$183,R$9,FALSE))="","",(VLOOKUP($E179,'NEA Backsheet'!$D$5:$CB$183,R$9,FALSE))),"")</f>
        <v>2312.5729114083538</v>
      </c>
    </row>
    <row r="180" spans="1:18"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IFERROR(IF((VLOOKUP($E180,'NEA Backsheet'!$D$5:$CB$183,G$9,FALSE))="","",(VLOOKUP($E180,'NEA Backsheet'!$D$5:$CB$183,G$9,FALSE))),"")</f>
        <v>3280.7192867222543</v>
      </c>
      <c r="H180" s="121">
        <f ca="1">IFERROR(IF((VLOOKUP($E180,'NEA Backsheet'!$D$5:$CB$183,H$9,FALSE))="","",(VLOOKUP($E180,'NEA Backsheet'!$D$5:$CB$183,H$9,FALSE))),"")</f>
        <v>3194.2906484904402</v>
      </c>
      <c r="I180" s="121">
        <f ca="1">IFERROR(IF((VLOOKUP($E180,'NEA Backsheet'!$D$5:$CB$183,I$9,FALSE))="","",(VLOOKUP($E180,'NEA Backsheet'!$D$5:$CB$183,I$9,FALSE))),"")</f>
        <v>3108.7936940124446</v>
      </c>
      <c r="J180" s="122">
        <f ca="1">IFERROR(IF((VLOOKUP($E180,'NEA Backsheet'!$D$5:$CB$183,J$9,FALSE))="","",(VLOOKUP($E180,'NEA Backsheet'!$D$5:$CB$183,J$9,FALSE))),"")</f>
        <v>2764.9760014117951</v>
      </c>
      <c r="K180" s="120">
        <f ca="1">IFERROR(IF((VLOOKUP($E180,'NEA Backsheet'!$D$5:$CB$183,K$9,FALSE))="","",(VLOOKUP($E180,'NEA Backsheet'!$D$5:$CB$183,K$9,FALSE))),"")</f>
        <v>3367.8669796770437</v>
      </c>
      <c r="L180" s="121">
        <f ca="1">IFERROR(IF((VLOOKUP($E180,'NEA Backsheet'!$D$5:$CB$183,L$9,FALSE))="","",(VLOOKUP($E180,'NEA Backsheet'!$D$5:$CB$183,L$9,FALSE))),"")</f>
        <v>3390.902238678168</v>
      </c>
      <c r="M180" s="121">
        <f ca="1">IFERROR(IF((VLOOKUP($E180,'NEA Backsheet'!$D$5:$CB$183,M$9,FALSE))="","",(VLOOKUP($E180,'NEA Backsheet'!$D$5:$CB$183,M$9,FALSE))),"")</f>
        <v>3403.6822375512033</v>
      </c>
      <c r="N180" s="123">
        <f ca="1">IFERROR(IF((VLOOKUP($E180,'NEA Backsheet'!$D$5:$CB$183,N$9,FALSE))="","",(VLOOKUP($E180,'NEA Backsheet'!$D$5:$CB$183,N$9,FALSE))),"")</f>
        <v>3180.6828917234293</v>
      </c>
      <c r="O180" s="173">
        <f ca="1">IFERROR(IF((VLOOKUP($E180,'NEA Backsheet'!$D$5:$CB$183,O$9,FALSE))="","",(VLOOKUP($E180,'NEA Backsheet'!$D$5:$CB$183,O$9,FALSE))),"")</f>
        <v>3045.001542380046</v>
      </c>
      <c r="P180" s="122">
        <f ca="1">IFERROR(IF((VLOOKUP($E180,'NEA Backsheet'!$D$5:$CB$183,P$9,FALSE))="","",(VLOOKUP($E180,'NEA Backsheet'!$D$5:$CB$183,P$9,FALSE))),"")</f>
        <v>3054.320440312094</v>
      </c>
      <c r="Q180" s="123">
        <f ca="1">IFERROR(IF((VLOOKUP($E180,'NEA Backsheet'!$D$5:$CB$183,Q$9,FALSE))="","",(VLOOKUP($E180,'NEA Backsheet'!$D$5:$CB$183,Q$9,FALSE))),"")</f>
        <v>2903.7656498459905</v>
      </c>
      <c r="R180" s="234">
        <f ca="1">IFERROR(IF((VLOOKUP($E180,'NEA Backsheet'!$D$5:$CB$183,R$9,FALSE))="","",(VLOOKUP($E180,'NEA Backsheet'!$D$5:$CB$183,R$9,FALSE))),"")</f>
        <v>3117.3530456344565</v>
      </c>
    </row>
    <row r="181" spans="1:18"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IFERROR(IF((VLOOKUP($E181,'NEA Backsheet'!$D$5:$CB$183,G$9,FALSE))="","",(VLOOKUP($E181,'NEA Backsheet'!$D$5:$CB$183,G$9,FALSE))),"")</f>
        <v>2553.6347427527535</v>
      </c>
      <c r="H181" s="121">
        <f ca="1">IFERROR(IF((VLOOKUP($E181,'NEA Backsheet'!$D$5:$CB$183,H$9,FALSE))="","",(VLOOKUP($E181,'NEA Backsheet'!$D$5:$CB$183,H$9,FALSE))),"")</f>
        <v>2540.4271872330282</v>
      </c>
      <c r="I181" s="121">
        <f ca="1">IFERROR(IF((VLOOKUP($E181,'NEA Backsheet'!$D$5:$CB$183,I$9,FALSE))="","",(VLOOKUP($E181,'NEA Backsheet'!$D$5:$CB$183,I$9,FALSE))),"")</f>
        <v>2616.0817714251634</v>
      </c>
      <c r="J181" s="122">
        <f ca="1">IFERROR(IF((VLOOKUP($E181,'NEA Backsheet'!$D$5:$CB$183,J$9,FALSE))="","",(VLOOKUP($E181,'NEA Backsheet'!$D$5:$CB$183,J$9,FALSE))),"")</f>
        <v>2525.6140521414227</v>
      </c>
      <c r="K181" s="120">
        <f ca="1">IFERROR(IF((VLOOKUP($E181,'NEA Backsheet'!$D$5:$CB$183,K$9,FALSE))="","",(VLOOKUP($E181,'NEA Backsheet'!$D$5:$CB$183,K$9,FALSE))),"")</f>
        <v>2626.970845451438</v>
      </c>
      <c r="L181" s="121">
        <f ca="1">IFERROR(IF((VLOOKUP($E181,'NEA Backsheet'!$D$5:$CB$183,L$9,FALSE))="","",(VLOOKUP($E181,'NEA Backsheet'!$D$5:$CB$183,L$9,FALSE))),"")</f>
        <v>2657.069387158982</v>
      </c>
      <c r="M181" s="121">
        <f ca="1">IFERROR(IF((VLOOKUP($E181,'NEA Backsheet'!$D$5:$CB$183,M$9,FALSE))="","",(VLOOKUP($E181,'NEA Backsheet'!$D$5:$CB$183,M$9,FALSE))),"")</f>
        <v>2659.7571288872723</v>
      </c>
      <c r="N181" s="123">
        <f ca="1">IFERROR(IF((VLOOKUP($E181,'NEA Backsheet'!$D$5:$CB$183,N$9,FALSE))="","",(VLOOKUP($E181,'NEA Backsheet'!$D$5:$CB$183,N$9,FALSE))),"")</f>
        <v>2594.5229137892265</v>
      </c>
      <c r="O181" s="173">
        <f ca="1">IFERROR(IF((VLOOKUP($E181,'NEA Backsheet'!$D$5:$CB$183,O$9,FALSE))="","",(VLOOKUP($E181,'NEA Backsheet'!$D$5:$CB$183,O$9,FALSE))),"")</f>
        <v>2664.2847236048842</v>
      </c>
      <c r="P181" s="122">
        <f ca="1">IFERROR(IF((VLOOKUP($E181,'NEA Backsheet'!$D$5:$CB$183,P$9,FALSE))="","",(VLOOKUP($E181,'NEA Backsheet'!$D$5:$CB$183,P$9,FALSE))),"")</f>
        <v>2649.953170501914</v>
      </c>
      <c r="Q181" s="123">
        <f ca="1">IFERROR(IF((VLOOKUP($E181,'NEA Backsheet'!$D$5:$CB$183,Q$9,FALSE))="","",(VLOOKUP($E181,'NEA Backsheet'!$D$5:$CB$183,Q$9,FALSE))),"")</f>
        <v>2772.4700372664397</v>
      </c>
      <c r="R181" s="234">
        <f ca="1">IFERROR(IF((VLOOKUP($E181,'NEA Backsheet'!$D$5:$CB$183,R$9,FALSE))="","",(VLOOKUP($E181,'NEA Backsheet'!$D$5:$CB$183,R$9,FALSE))),"")</f>
        <v>2752.602332028403</v>
      </c>
    </row>
    <row r="182" spans="1:18"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IFERROR(IF((VLOOKUP($E182,'NEA Backsheet'!$D$5:$CB$183,G$9,FALSE))="","",(VLOOKUP($E182,'NEA Backsheet'!$D$5:$CB$183,G$9,FALSE))),"")</f>
        <v>2190.0475623405127</v>
      </c>
      <c r="H182" s="121">
        <f ca="1">IFERROR(IF((VLOOKUP($E182,'NEA Backsheet'!$D$5:$CB$183,H$9,FALSE))="","",(VLOOKUP($E182,'NEA Backsheet'!$D$5:$CB$183,H$9,FALSE))),"")</f>
        <v>2130.9735470991286</v>
      </c>
      <c r="I182" s="121">
        <f ca="1">IFERROR(IF((VLOOKUP($E182,'NEA Backsheet'!$D$5:$CB$183,I$9,FALSE))="","",(VLOOKUP($E182,'NEA Backsheet'!$D$5:$CB$183,I$9,FALSE))),"")</f>
        <v>2223.3502912332256</v>
      </c>
      <c r="J182" s="122">
        <f ca="1">IFERROR(IF((VLOOKUP($E182,'NEA Backsheet'!$D$5:$CB$183,J$9,FALSE))="","",(VLOOKUP($E182,'NEA Backsheet'!$D$5:$CB$183,J$9,FALSE))),"")</f>
        <v>2188.0749425994945</v>
      </c>
      <c r="K182" s="120">
        <f ca="1">IFERROR(IF((VLOOKUP($E182,'NEA Backsheet'!$D$5:$CB$183,K$9,FALSE))="","",(VLOOKUP($E182,'NEA Backsheet'!$D$5:$CB$183,K$9,FALSE))),"")</f>
        <v>2146.5162686647936</v>
      </c>
      <c r="L182" s="121">
        <f ca="1">IFERROR(IF((VLOOKUP($E182,'NEA Backsheet'!$D$5:$CB$183,L$9,FALSE))="","",(VLOOKUP($E182,'NEA Backsheet'!$D$5:$CB$183,L$9,FALSE))),"")</f>
        <v>2168.5499449206254</v>
      </c>
      <c r="M182" s="121">
        <f ca="1">IFERROR(IF((VLOOKUP($E182,'NEA Backsheet'!$D$5:$CB$183,M$9,FALSE))="","",(VLOOKUP($E182,'NEA Backsheet'!$D$5:$CB$183,M$9,FALSE))),"")</f>
        <v>2249.8515145982565</v>
      </c>
      <c r="N182" s="123">
        <f ca="1">IFERROR(IF((VLOOKUP($E182,'NEA Backsheet'!$D$5:$CB$183,N$9,FALSE))="","",(VLOOKUP($E182,'NEA Backsheet'!$D$5:$CB$183,N$9,FALSE))),"")</f>
        <v>2176.0338645674888</v>
      </c>
      <c r="O182" s="173">
        <f ca="1">IFERROR(IF((VLOOKUP($E182,'NEA Backsheet'!$D$5:$CB$183,O$9,FALSE))="","",(VLOOKUP($E182,'NEA Backsheet'!$D$5:$CB$183,O$9,FALSE))),"")</f>
        <v>2175.3967221096286</v>
      </c>
      <c r="P182" s="122">
        <f ca="1">IFERROR(IF((VLOOKUP($E182,'NEA Backsheet'!$D$5:$CB$183,P$9,FALSE))="","",(VLOOKUP($E182,'NEA Backsheet'!$D$5:$CB$183,P$9,FALSE))),"")</f>
        <v>2160.1838643053334</v>
      </c>
      <c r="Q182" s="123">
        <f ca="1">IFERROR(IF((VLOOKUP($E182,'NEA Backsheet'!$D$5:$CB$183,Q$9,FALSE))="","",(VLOOKUP($E182,'NEA Backsheet'!$D$5:$CB$183,Q$9,FALSE))),"")</f>
        <v>2318.6119665560232</v>
      </c>
      <c r="R182" s="234">
        <f ca="1">IFERROR(IF((VLOOKUP($E182,'NEA Backsheet'!$D$5:$CB$183,R$9,FALSE))="","",(VLOOKUP($E182,'NEA Backsheet'!$D$5:$CB$183,R$9,FALSE))),"")</f>
        <v>2355.8037760295902</v>
      </c>
    </row>
    <row r="183" spans="1:18"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IFERROR(IF((VLOOKUP($E183,'NEA Backsheet'!$D$5:$CB$183,G$9,FALSE))="","",(VLOOKUP($E183,'NEA Backsheet'!$D$5:$CB$183,G$9,FALSE))),"")</f>
        <v>2650.8475518201617</v>
      </c>
      <c r="H183" s="121">
        <f ca="1">IFERROR(IF((VLOOKUP($E183,'NEA Backsheet'!$D$5:$CB$183,H$9,FALSE))="","",(VLOOKUP($E183,'NEA Backsheet'!$D$5:$CB$183,H$9,FALSE))),"")</f>
        <v>2626.1697164917655</v>
      </c>
      <c r="I183" s="121">
        <f ca="1">IFERROR(IF((VLOOKUP($E183,'NEA Backsheet'!$D$5:$CB$183,I$9,FALSE))="","",(VLOOKUP($E183,'NEA Backsheet'!$D$5:$CB$183,I$9,FALSE))),"")</f>
        <v>2746.7234361236451</v>
      </c>
      <c r="J183" s="122">
        <f ca="1">IFERROR(IF((VLOOKUP($E183,'NEA Backsheet'!$D$5:$CB$183,J$9,FALSE))="","",(VLOOKUP($E183,'NEA Backsheet'!$D$5:$CB$183,J$9,FALSE))),"")</f>
        <v>2746.8398070735125</v>
      </c>
      <c r="K183" s="120">
        <f ca="1">IFERROR(IF((VLOOKUP($E183,'NEA Backsheet'!$D$5:$CB$183,K$9,FALSE))="","",(VLOOKUP($E183,'NEA Backsheet'!$D$5:$CB$183,K$9,FALSE))),"")</f>
        <v>2660.3873035688389</v>
      </c>
      <c r="L183" s="121">
        <f ca="1">IFERROR(IF((VLOOKUP($E183,'NEA Backsheet'!$D$5:$CB$183,L$9,FALSE))="","",(VLOOKUP($E183,'NEA Backsheet'!$D$5:$CB$183,L$9,FALSE))),"")</f>
        <v>2641.1502341438986</v>
      </c>
      <c r="M183" s="121">
        <f ca="1">IFERROR(IF((VLOOKUP($E183,'NEA Backsheet'!$D$5:$CB$183,M$9,FALSE))="","",(VLOOKUP($E183,'NEA Backsheet'!$D$5:$CB$183,M$9,FALSE))),"")</f>
        <v>2760.7273473912765</v>
      </c>
      <c r="N183" s="123">
        <f ca="1">IFERROR(IF((VLOOKUP($E183,'NEA Backsheet'!$D$5:$CB$183,N$9,FALSE))="","",(VLOOKUP($E183,'NEA Backsheet'!$D$5:$CB$183,N$9,FALSE))),"")</f>
        <v>2754.0242756316643</v>
      </c>
      <c r="O183" s="173">
        <f ca="1">IFERROR(IF((VLOOKUP($E183,'NEA Backsheet'!$D$5:$CB$183,O$9,FALSE))="","",(VLOOKUP($E183,'NEA Backsheet'!$D$5:$CB$183,O$9,FALSE))),"")</f>
        <v>2774.6372520366381</v>
      </c>
      <c r="P183" s="122">
        <f ca="1">IFERROR(IF((VLOOKUP($E183,'NEA Backsheet'!$D$5:$CB$183,P$9,FALSE))="","",(VLOOKUP($E183,'NEA Backsheet'!$D$5:$CB$183,P$9,FALSE))),"")</f>
        <v>2715.9915254384514</v>
      </c>
      <c r="Q183" s="123">
        <f ca="1">IFERROR(IF((VLOOKUP($E183,'NEA Backsheet'!$D$5:$CB$183,Q$9,FALSE))="","",(VLOOKUP($E183,'NEA Backsheet'!$D$5:$CB$183,Q$9,FALSE))),"")</f>
        <v>2840.034360181076</v>
      </c>
      <c r="R183" s="234">
        <f ca="1">IFERROR(IF((VLOOKUP($E183,'NEA Backsheet'!$D$5:$CB$183,R$9,FALSE))="","",(VLOOKUP($E183,'NEA Backsheet'!$D$5:$CB$183,R$9,FALSE))),"")</f>
        <v>2830.9296278865436</v>
      </c>
    </row>
    <row r="184" spans="1:18"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IFERROR(IF((VLOOKUP($E184,'NEA Backsheet'!$D$5:$CB$183,G$9,FALSE))="","",(VLOOKUP($E184,'NEA Backsheet'!$D$5:$CB$183,G$9,FALSE))),"")</f>
        <v>1613.8294538271127</v>
      </c>
      <c r="H184" s="121">
        <f ca="1">IFERROR(IF((VLOOKUP($E184,'NEA Backsheet'!$D$5:$CB$183,H$9,FALSE))="","",(VLOOKUP($E184,'NEA Backsheet'!$D$5:$CB$183,H$9,FALSE))),"")</f>
        <v>1554.4286025787571</v>
      </c>
      <c r="I184" s="121">
        <f ca="1">IFERROR(IF((VLOOKUP($E184,'NEA Backsheet'!$D$5:$CB$183,I$9,FALSE))="","",(VLOOKUP($E184,'NEA Backsheet'!$D$5:$CB$183,I$9,FALSE))),"")</f>
        <v>1655.7442708378046</v>
      </c>
      <c r="J184" s="122">
        <f ca="1">IFERROR(IF((VLOOKUP($E184,'NEA Backsheet'!$D$5:$CB$183,J$9,FALSE))="","",(VLOOKUP($E184,'NEA Backsheet'!$D$5:$CB$183,J$9,FALSE))),"")</f>
        <v>1640.0537916304654</v>
      </c>
      <c r="K184" s="120">
        <f ca="1">IFERROR(IF((VLOOKUP($E184,'NEA Backsheet'!$D$5:$CB$183,K$9,FALSE))="","",(VLOOKUP($E184,'NEA Backsheet'!$D$5:$CB$183,K$9,FALSE))),"")</f>
        <v>1480.4913877917836</v>
      </c>
      <c r="L184" s="121">
        <f ca="1">IFERROR(IF((VLOOKUP($E184,'NEA Backsheet'!$D$5:$CB$183,L$9,FALSE))="","",(VLOOKUP($E184,'NEA Backsheet'!$D$5:$CB$183,L$9,FALSE))),"")</f>
        <v>1497.9984967787516</v>
      </c>
      <c r="M184" s="121">
        <f ca="1">IFERROR(IF((VLOOKUP($E184,'NEA Backsheet'!$D$5:$CB$183,M$9,FALSE))="","",(VLOOKUP($E184,'NEA Backsheet'!$D$5:$CB$183,M$9,FALSE))),"")</f>
        <v>1749.4987530944129</v>
      </c>
      <c r="N184" s="123">
        <f ca="1">IFERROR(IF((VLOOKUP($E184,'NEA Backsheet'!$D$5:$CB$183,N$9,FALSE))="","",(VLOOKUP($E184,'NEA Backsheet'!$D$5:$CB$183,N$9,FALSE))),"")</f>
        <v>1680.7256751581799</v>
      </c>
      <c r="O184" s="173">
        <f ca="1">IFERROR(IF((VLOOKUP($E184,'NEA Backsheet'!$D$5:$CB$183,O$9,FALSE))="","",(VLOOKUP($E184,'NEA Backsheet'!$D$5:$CB$183,O$9,FALSE))),"")</f>
        <v>1607.3694661034035</v>
      </c>
      <c r="P184" s="122">
        <f ca="1">IFERROR(IF((VLOOKUP($E184,'NEA Backsheet'!$D$5:$CB$183,P$9,FALSE))="","",(VLOOKUP($E184,'NEA Backsheet'!$D$5:$CB$183,P$9,FALSE))),"")</f>
        <v>1679.391425116215</v>
      </c>
      <c r="Q184" s="123">
        <f ca="1">IFERROR(IF((VLOOKUP($E184,'NEA Backsheet'!$D$5:$CB$183,Q$9,FALSE))="","",(VLOOKUP($E184,'NEA Backsheet'!$D$5:$CB$183,Q$9,FALSE))),"")</f>
        <v>1785.7637601357565</v>
      </c>
      <c r="R184" s="234">
        <f ca="1">IFERROR(IF((VLOOKUP($E184,'NEA Backsheet'!$D$5:$CB$183,R$9,FALSE))="","",(VLOOKUP($E184,'NEA Backsheet'!$D$5:$CB$183,R$9,FALSE))),"")</f>
        <v>1710.8324019258944</v>
      </c>
    </row>
    <row r="185" spans="1:18"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IFERROR(IF((VLOOKUP($E185,'NEA Backsheet'!$D$5:$CB$183,G$9,FALSE))="","",(VLOOKUP($E185,'NEA Backsheet'!$D$5:$CB$183,G$9,FALSE))),"")</f>
        <v>2649.4125773330297</v>
      </c>
      <c r="H185" s="121">
        <f ca="1">IFERROR(IF((VLOOKUP($E185,'NEA Backsheet'!$D$5:$CB$183,H$9,FALSE))="","",(VLOOKUP($E185,'NEA Backsheet'!$D$5:$CB$183,H$9,FALSE))),"")</f>
        <v>2819.2047660127118</v>
      </c>
      <c r="I185" s="121">
        <f ca="1">IFERROR(IF((VLOOKUP($E185,'NEA Backsheet'!$D$5:$CB$183,I$9,FALSE))="","",(VLOOKUP($E185,'NEA Backsheet'!$D$5:$CB$183,I$9,FALSE))),"")</f>
        <v>3097.5156258917154</v>
      </c>
      <c r="J185" s="122">
        <f ca="1">IFERROR(IF((VLOOKUP($E185,'NEA Backsheet'!$D$5:$CB$183,J$9,FALSE))="","",(VLOOKUP($E185,'NEA Backsheet'!$D$5:$CB$183,J$9,FALSE))),"")</f>
        <v>3074.9130747349186</v>
      </c>
      <c r="K185" s="120">
        <f ca="1">IFERROR(IF((VLOOKUP($E185,'NEA Backsheet'!$D$5:$CB$183,K$9,FALSE))="","",(VLOOKUP($E185,'NEA Backsheet'!$D$5:$CB$183,K$9,FALSE))),"")</f>
        <v>2867.3035238927282</v>
      </c>
      <c r="L185" s="121">
        <f ca="1">IFERROR(IF((VLOOKUP($E185,'NEA Backsheet'!$D$5:$CB$183,L$9,FALSE))="","",(VLOOKUP($E185,'NEA Backsheet'!$D$5:$CB$183,L$9,FALSE))),"")</f>
        <v>2700.0808327663144</v>
      </c>
      <c r="M185" s="121">
        <f ca="1">IFERROR(IF((VLOOKUP($E185,'NEA Backsheet'!$D$5:$CB$183,M$9,FALSE))="","",(VLOOKUP($E185,'NEA Backsheet'!$D$5:$CB$183,M$9,FALSE))),"")</f>
        <v>2941.3956114005282</v>
      </c>
      <c r="N185" s="123">
        <f ca="1">IFERROR(IF((VLOOKUP($E185,'NEA Backsheet'!$D$5:$CB$183,N$9,FALSE))="","",(VLOOKUP($E185,'NEA Backsheet'!$D$5:$CB$183,N$9,FALSE))),"")</f>
        <v>2829.2183511866806</v>
      </c>
      <c r="O185" s="173">
        <f ca="1">IFERROR(IF((VLOOKUP($E185,'NEA Backsheet'!$D$5:$CB$183,O$9,FALSE))="","",(VLOOKUP($E185,'NEA Backsheet'!$D$5:$CB$183,O$9,FALSE))),"")</f>
        <v>3283.1504519645337</v>
      </c>
      <c r="P185" s="122">
        <f ca="1">IFERROR(IF((VLOOKUP($E185,'NEA Backsheet'!$D$5:$CB$183,P$9,FALSE))="","",(VLOOKUP($E185,'NEA Backsheet'!$D$5:$CB$183,P$9,FALSE))),"")</f>
        <v>3092.6167373188068</v>
      </c>
      <c r="Q185" s="123">
        <f ca="1">IFERROR(IF((VLOOKUP($E185,'NEA Backsheet'!$D$5:$CB$183,Q$9,FALSE))="","",(VLOOKUP($E185,'NEA Backsheet'!$D$5:$CB$183,Q$9,FALSE))),"")</f>
        <v>3045.7319132153484</v>
      </c>
      <c r="R185" s="234">
        <f ca="1">IFERROR(IF((VLOOKUP($E185,'NEA Backsheet'!$D$5:$CB$183,R$9,FALSE))="","",(VLOOKUP($E185,'NEA Backsheet'!$D$5:$CB$183,R$9,FALSE))),"")</f>
        <v>2964.5075411672597</v>
      </c>
    </row>
    <row r="186" spans="1:18"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IFERROR(IF((VLOOKUP($E186,'NEA Backsheet'!$D$5:$CB$183,G$9,FALSE))="","",(VLOOKUP($E186,'NEA Backsheet'!$D$5:$CB$183,G$9,FALSE))),"")</f>
        <v>2293.6925398612152</v>
      </c>
      <c r="H186" s="121">
        <f ca="1">IFERROR(IF((VLOOKUP($E186,'NEA Backsheet'!$D$5:$CB$183,H$9,FALSE))="","",(VLOOKUP($E186,'NEA Backsheet'!$D$5:$CB$183,H$9,FALSE))),"")</f>
        <v>2354.961114952554</v>
      </c>
      <c r="I186" s="121">
        <f ca="1">IFERROR(IF((VLOOKUP($E186,'NEA Backsheet'!$D$5:$CB$183,I$9,FALSE))="","",(VLOOKUP($E186,'NEA Backsheet'!$D$5:$CB$183,I$9,FALSE))),"")</f>
        <v>2521.4653048114492</v>
      </c>
      <c r="J186" s="122">
        <f ca="1">IFERROR(IF((VLOOKUP($E186,'NEA Backsheet'!$D$5:$CB$183,J$9,FALSE))="","",(VLOOKUP($E186,'NEA Backsheet'!$D$5:$CB$183,J$9,FALSE))),"")</f>
        <v>2508.6017275731415</v>
      </c>
      <c r="K186" s="120">
        <f ca="1">IFERROR(IF((VLOOKUP($E186,'NEA Backsheet'!$D$5:$CB$183,K$9,FALSE))="","",(VLOOKUP($E186,'NEA Backsheet'!$D$5:$CB$183,K$9,FALSE))),"")</f>
        <v>2307.4482357779943</v>
      </c>
      <c r="L186" s="121">
        <f ca="1">IFERROR(IF((VLOOKUP($E186,'NEA Backsheet'!$D$5:$CB$183,L$9,FALSE))="","",(VLOOKUP($E186,'NEA Backsheet'!$D$5:$CB$183,L$9,FALSE))),"")</f>
        <v>2391.6452949566637</v>
      </c>
      <c r="M186" s="121">
        <f ca="1">IFERROR(IF((VLOOKUP($E186,'NEA Backsheet'!$D$5:$CB$183,M$9,FALSE))="","",(VLOOKUP($E186,'NEA Backsheet'!$D$5:$CB$183,M$9,FALSE))),"")</f>
        <v>2587.7978236358849</v>
      </c>
      <c r="N186" s="123">
        <f ca="1">IFERROR(IF((VLOOKUP($E186,'NEA Backsheet'!$D$5:$CB$183,N$9,FALSE))="","",(VLOOKUP($E186,'NEA Backsheet'!$D$5:$CB$183,N$9,FALSE))),"")</f>
        <v>2517.6286096648496</v>
      </c>
      <c r="O186" s="173">
        <f ca="1">IFERROR(IF((VLOOKUP($E186,'NEA Backsheet'!$D$5:$CB$183,O$9,FALSE))="","",(VLOOKUP($E186,'NEA Backsheet'!$D$5:$CB$183,O$9,FALSE))),"")</f>
        <v>2528.3944530500962</v>
      </c>
      <c r="P186" s="122">
        <f ca="1">IFERROR(IF((VLOOKUP($E186,'NEA Backsheet'!$D$5:$CB$183,P$9,FALSE))="","",(VLOOKUP($E186,'NEA Backsheet'!$D$5:$CB$183,P$9,FALSE))),"")</f>
        <v>2528.1010449317228</v>
      </c>
      <c r="Q186" s="123">
        <f ca="1">IFERROR(IF((VLOOKUP($E186,'NEA Backsheet'!$D$5:$CB$183,Q$9,FALSE))="","",(VLOOKUP($E186,'NEA Backsheet'!$D$5:$CB$183,Q$9,FALSE))),"")</f>
        <v>2665.1755126788803</v>
      </c>
      <c r="R186" s="234">
        <f ca="1">IFERROR(IF((VLOOKUP($E186,'NEA Backsheet'!$D$5:$CB$183,R$9,FALSE))="","",(VLOOKUP($E186,'NEA Backsheet'!$D$5:$CB$183,R$9,FALSE))),"")</f>
        <v>2614.0975005676746</v>
      </c>
    </row>
    <row r="187" spans="1:18"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IFERROR(IF((VLOOKUP($E187,'NEA Backsheet'!$D$5:$CB$183,G$9,FALSE))="","",(VLOOKUP($E187,'NEA Backsheet'!$D$5:$CB$183,G$9,FALSE))),"")</f>
        <v>2781.0587347629698</v>
      </c>
      <c r="H187" s="121">
        <f ca="1">IFERROR(IF((VLOOKUP($E187,'NEA Backsheet'!$D$5:$CB$183,H$9,FALSE))="","",(VLOOKUP($E187,'NEA Backsheet'!$D$5:$CB$183,H$9,FALSE))),"")</f>
        <v>2683.124784605197</v>
      </c>
      <c r="I187" s="121">
        <f ca="1">IFERROR(IF((VLOOKUP($E187,'NEA Backsheet'!$D$5:$CB$183,I$9,FALSE))="","",(VLOOKUP($E187,'NEA Backsheet'!$D$5:$CB$183,I$9,FALSE))),"")</f>
        <v>2831.991969266825</v>
      </c>
      <c r="J187" s="122">
        <f ca="1">IFERROR(IF((VLOOKUP($E187,'NEA Backsheet'!$D$5:$CB$183,J$9,FALSE))="","",(VLOOKUP($E187,'NEA Backsheet'!$D$5:$CB$183,J$9,FALSE))),"")</f>
        <v>2799.3199994891802</v>
      </c>
      <c r="K187" s="120">
        <f ca="1">IFERROR(IF((VLOOKUP($E187,'NEA Backsheet'!$D$5:$CB$183,K$9,FALSE))="","",(VLOOKUP($E187,'NEA Backsheet'!$D$5:$CB$183,K$9,FALSE))),"")</f>
        <v>2678.498251799454</v>
      </c>
      <c r="L187" s="121">
        <f ca="1">IFERROR(IF((VLOOKUP($E187,'NEA Backsheet'!$D$5:$CB$183,L$9,FALSE))="","",(VLOOKUP($E187,'NEA Backsheet'!$D$5:$CB$183,L$9,FALSE))),"")</f>
        <v>2700.7986809268523</v>
      </c>
      <c r="M187" s="121">
        <f ca="1">IFERROR(IF((VLOOKUP($E187,'NEA Backsheet'!$D$5:$CB$183,M$9,FALSE))="","",(VLOOKUP($E187,'NEA Backsheet'!$D$5:$CB$183,M$9,FALSE))),"")</f>
        <v>2865.0662424523352</v>
      </c>
      <c r="N187" s="123">
        <f ca="1">IFERROR(IF((VLOOKUP($E187,'NEA Backsheet'!$D$5:$CB$183,N$9,FALSE))="","",(VLOOKUP($E187,'NEA Backsheet'!$D$5:$CB$183,N$9,FALSE))),"")</f>
        <v>2653.6257014424436</v>
      </c>
      <c r="O187" s="173">
        <f ca="1">IFERROR(IF((VLOOKUP($E187,'NEA Backsheet'!$D$5:$CB$183,O$9,FALSE))="","",(VLOOKUP($E187,'NEA Backsheet'!$D$5:$CB$183,O$9,FALSE))),"")</f>
        <v>2901.5109816074478</v>
      </c>
      <c r="P187" s="122">
        <f ca="1">IFERROR(IF((VLOOKUP($E187,'NEA Backsheet'!$D$5:$CB$183,P$9,FALSE))="","",(VLOOKUP($E187,'NEA Backsheet'!$D$5:$CB$183,P$9,FALSE))),"")</f>
        <v>2859.4137135938058</v>
      </c>
      <c r="Q187" s="123">
        <f ca="1">IFERROR(IF((VLOOKUP($E187,'NEA Backsheet'!$D$5:$CB$183,Q$9,FALSE))="","",(VLOOKUP($E187,'NEA Backsheet'!$D$5:$CB$183,Q$9,FALSE))),"")</f>
        <v>2873.4147887720851</v>
      </c>
      <c r="R187" s="234">
        <f ca="1">IFERROR(IF((VLOOKUP($E187,'NEA Backsheet'!$D$5:$CB$183,R$9,FALSE))="","",(VLOOKUP($E187,'NEA Backsheet'!$D$5:$CB$183,R$9,FALSE))),"")</f>
        <v>2856.1177664086081</v>
      </c>
    </row>
    <row r="188" spans="1:18"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IFERROR(IF((VLOOKUP($E188,'NEA Backsheet'!$D$5:$CB$183,G$9,FALSE))="","",(VLOOKUP($E188,'NEA Backsheet'!$D$5:$CB$183,G$9,FALSE))),"")</f>
        <v>3627.4508025218815</v>
      </c>
      <c r="H188" s="121">
        <f ca="1">IFERROR(IF((VLOOKUP($E188,'NEA Backsheet'!$D$5:$CB$183,H$9,FALSE))="","",(VLOOKUP($E188,'NEA Backsheet'!$D$5:$CB$183,H$9,FALSE))),"")</f>
        <v>3671.9418589842617</v>
      </c>
      <c r="I188" s="121">
        <f ca="1">IFERROR(IF((VLOOKUP($E188,'NEA Backsheet'!$D$5:$CB$183,I$9,FALSE))="","",(VLOOKUP($E188,'NEA Backsheet'!$D$5:$CB$183,I$9,FALSE))),"")</f>
        <v>3889.2749017676538</v>
      </c>
      <c r="J188" s="122">
        <f ca="1">IFERROR(IF((VLOOKUP($E188,'NEA Backsheet'!$D$5:$CB$183,J$9,FALSE))="","",(VLOOKUP($E188,'NEA Backsheet'!$D$5:$CB$183,J$9,FALSE))),"")</f>
        <v>3911.7415384842125</v>
      </c>
      <c r="K188" s="120">
        <f ca="1">IFERROR(IF((VLOOKUP($E188,'NEA Backsheet'!$D$5:$CB$183,K$9,FALSE))="","",(VLOOKUP($E188,'NEA Backsheet'!$D$5:$CB$183,K$9,FALSE))),"")</f>
        <v>3724.1353213420516</v>
      </c>
      <c r="L188" s="121">
        <f ca="1">IFERROR(IF((VLOOKUP($E188,'NEA Backsheet'!$D$5:$CB$183,L$9,FALSE))="","",(VLOOKUP($E188,'NEA Backsheet'!$D$5:$CB$183,L$9,FALSE))),"")</f>
        <v>3795.5129432229373</v>
      </c>
      <c r="M188" s="121">
        <f ca="1">IFERROR(IF((VLOOKUP($E188,'NEA Backsheet'!$D$5:$CB$183,M$9,FALSE))="","",(VLOOKUP($E188,'NEA Backsheet'!$D$5:$CB$183,M$9,FALSE))),"")</f>
        <v>3977.4708683698254</v>
      </c>
      <c r="N188" s="123">
        <f ca="1">IFERROR(IF((VLOOKUP($E188,'NEA Backsheet'!$D$5:$CB$183,N$9,FALSE))="","",(VLOOKUP($E188,'NEA Backsheet'!$D$5:$CB$183,N$9,FALSE))),"")</f>
        <v>3853.0480583383242</v>
      </c>
      <c r="O188" s="173">
        <f ca="1">IFERROR(IF((VLOOKUP($E188,'NEA Backsheet'!$D$5:$CB$183,O$9,FALSE))="","",(VLOOKUP($E188,'NEA Backsheet'!$D$5:$CB$183,O$9,FALSE))),"")</f>
        <v>3664.7913553633407</v>
      </c>
      <c r="P188" s="122">
        <f ca="1">IFERROR(IF((VLOOKUP($E188,'NEA Backsheet'!$D$5:$CB$183,P$9,FALSE))="","",(VLOOKUP($E188,'NEA Backsheet'!$D$5:$CB$183,P$9,FALSE))),"")</f>
        <v>3710.8811408048573</v>
      </c>
      <c r="Q188" s="123">
        <f ca="1">IFERROR(IF((VLOOKUP($E188,'NEA Backsheet'!$D$5:$CB$183,Q$9,FALSE))="","",(VLOOKUP($E188,'NEA Backsheet'!$D$5:$CB$183,Q$9,FALSE))),"")</f>
        <v>3893.1779716788469</v>
      </c>
      <c r="R188" s="234">
        <f ca="1">IFERROR(IF((VLOOKUP($E188,'NEA Backsheet'!$D$5:$CB$183,R$9,FALSE))="","",(VLOOKUP($E188,'NEA Backsheet'!$D$5:$CB$183,R$9,FALSE))),"")</f>
        <v>3776.7612653104179</v>
      </c>
    </row>
    <row r="189" spans="1:18"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IFERROR(IF((VLOOKUP($E189,'NEA Backsheet'!$D$5:$CB$183,G$9,FALSE))="","",(VLOOKUP($E189,'NEA Backsheet'!$D$5:$CB$183,G$9,FALSE))),"")</f>
        <v>2230.7077288936189</v>
      </c>
      <c r="H189" s="121">
        <f ca="1">IFERROR(IF((VLOOKUP($E189,'NEA Backsheet'!$D$5:$CB$183,H$9,FALSE))="","",(VLOOKUP($E189,'NEA Backsheet'!$D$5:$CB$183,H$9,FALSE))),"")</f>
        <v>2168.1720578835339</v>
      </c>
      <c r="I189" s="121">
        <f ca="1">IFERROR(IF((VLOOKUP($E189,'NEA Backsheet'!$D$5:$CB$183,I$9,FALSE))="","",(VLOOKUP($E189,'NEA Backsheet'!$D$5:$CB$183,I$9,FALSE))),"")</f>
        <v>2263.6523725941074</v>
      </c>
      <c r="J189" s="122">
        <f ca="1">IFERROR(IF((VLOOKUP($E189,'NEA Backsheet'!$D$5:$CB$183,J$9,FALSE))="","",(VLOOKUP($E189,'NEA Backsheet'!$D$5:$CB$183,J$9,FALSE))),"")</f>
        <v>2234.8013654639781</v>
      </c>
      <c r="K189" s="120">
        <f ca="1">IFERROR(IF((VLOOKUP($E189,'NEA Backsheet'!$D$5:$CB$183,K$9,FALSE))="","",(VLOOKUP($E189,'NEA Backsheet'!$D$5:$CB$183,K$9,FALSE))),"")</f>
        <v>2191.3769517432002</v>
      </c>
      <c r="L189" s="121">
        <f ca="1">IFERROR(IF((VLOOKUP($E189,'NEA Backsheet'!$D$5:$CB$183,L$9,FALSE))="","",(VLOOKUP($E189,'NEA Backsheet'!$D$5:$CB$183,L$9,FALSE))),"")</f>
        <v>2213.400539437052</v>
      </c>
      <c r="M189" s="121">
        <f ca="1">IFERROR(IF((VLOOKUP($E189,'NEA Backsheet'!$D$5:$CB$183,M$9,FALSE))="","",(VLOOKUP($E189,'NEA Backsheet'!$D$5:$CB$183,M$9,FALSE))),"")</f>
        <v>2297.7980676898519</v>
      </c>
      <c r="N189" s="123">
        <f ca="1">IFERROR(IF((VLOOKUP($E189,'NEA Backsheet'!$D$5:$CB$183,N$9,FALSE))="","",(VLOOKUP($E189,'NEA Backsheet'!$D$5:$CB$183,N$9,FALSE))),"")</f>
        <v>2210.3854279166803</v>
      </c>
      <c r="O189" s="173">
        <f ca="1">IFERROR(IF((VLOOKUP($E189,'NEA Backsheet'!$D$5:$CB$183,O$9,FALSE))="","",(VLOOKUP($E189,'NEA Backsheet'!$D$5:$CB$183,O$9,FALSE))),"")</f>
        <v>2224.4191700332367</v>
      </c>
      <c r="P189" s="122">
        <f ca="1">IFERROR(IF((VLOOKUP($E189,'NEA Backsheet'!$D$5:$CB$183,P$9,FALSE))="","",(VLOOKUP($E189,'NEA Backsheet'!$D$5:$CB$183,P$9,FALSE))),"")</f>
        <v>2208.3501261307197</v>
      </c>
      <c r="Q189" s="123">
        <f ca="1">IFERROR(IF((VLOOKUP($E189,'NEA Backsheet'!$D$5:$CB$183,Q$9,FALSE))="","",(VLOOKUP($E189,'NEA Backsheet'!$D$5:$CB$183,Q$9,FALSE))),"")</f>
        <v>2365.802940799284</v>
      </c>
      <c r="R189" s="234">
        <f ca="1">IFERROR(IF((VLOOKUP($E189,'NEA Backsheet'!$D$5:$CB$183,R$9,FALSE))="","",(VLOOKUP($E189,'NEA Backsheet'!$D$5:$CB$183,R$9,FALSE))),"")</f>
        <v>2392.6535651810163</v>
      </c>
    </row>
    <row r="190" spans="1:18"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IFERROR(IF((VLOOKUP($E190,'NEA Backsheet'!$D$5:$CB$183,G$9,FALSE))="","",(VLOOKUP($E190,'NEA Backsheet'!$D$5:$CB$183,G$9,FALSE))),"")</f>
        <v>2840.6671533310387</v>
      </c>
      <c r="H190" s="121">
        <f ca="1">IFERROR(IF((VLOOKUP($E190,'NEA Backsheet'!$D$5:$CB$183,H$9,FALSE))="","",(VLOOKUP($E190,'NEA Backsheet'!$D$5:$CB$183,H$9,FALSE))),"")</f>
        <v>2696.1361999832052</v>
      </c>
      <c r="I190" s="121">
        <f ca="1">IFERROR(IF((VLOOKUP($E190,'NEA Backsheet'!$D$5:$CB$183,I$9,FALSE))="","",(VLOOKUP($E190,'NEA Backsheet'!$D$5:$CB$183,I$9,FALSE))),"")</f>
        <v>2792.3416829114617</v>
      </c>
      <c r="J190" s="122">
        <f ca="1">IFERROR(IF((VLOOKUP($E190,'NEA Backsheet'!$D$5:$CB$183,J$9,FALSE))="","",(VLOOKUP($E190,'NEA Backsheet'!$D$5:$CB$183,J$9,FALSE))),"")</f>
        <v>2724.6090025098765</v>
      </c>
      <c r="K190" s="120">
        <f ca="1">IFERROR(IF((VLOOKUP($E190,'NEA Backsheet'!$D$5:$CB$183,K$9,FALSE))="","",(VLOOKUP($E190,'NEA Backsheet'!$D$5:$CB$183,K$9,FALSE))),"")</f>
        <v>2663.8657012687549</v>
      </c>
      <c r="L190" s="121">
        <f ca="1">IFERROR(IF((VLOOKUP($E190,'NEA Backsheet'!$D$5:$CB$183,L$9,FALSE))="","",(VLOOKUP($E190,'NEA Backsheet'!$D$5:$CB$183,L$9,FALSE))),"")</f>
        <v>2582.8203691174253</v>
      </c>
      <c r="M190" s="121">
        <f ca="1">IFERROR(IF((VLOOKUP($E190,'NEA Backsheet'!$D$5:$CB$183,M$9,FALSE))="","",(VLOOKUP($E190,'NEA Backsheet'!$D$5:$CB$183,M$9,FALSE))),"")</f>
        <v>2801.0700986257134</v>
      </c>
      <c r="N190" s="123">
        <f ca="1">IFERROR(IF((VLOOKUP($E190,'NEA Backsheet'!$D$5:$CB$183,N$9,FALSE))="","",(VLOOKUP($E190,'NEA Backsheet'!$D$5:$CB$183,N$9,FALSE))),"")</f>
        <v>2719.2776700833383</v>
      </c>
      <c r="O190" s="173">
        <f ca="1">IFERROR(IF((VLOOKUP($E190,'NEA Backsheet'!$D$5:$CB$183,O$9,FALSE))="","",(VLOOKUP($E190,'NEA Backsheet'!$D$5:$CB$183,O$9,FALSE))),"")</f>
        <v>2703.21467718241</v>
      </c>
      <c r="P190" s="122">
        <f ca="1">IFERROR(IF((VLOOKUP($E190,'NEA Backsheet'!$D$5:$CB$183,P$9,FALSE))="","",(VLOOKUP($E190,'NEA Backsheet'!$D$5:$CB$183,P$9,FALSE))),"")</f>
        <v>2738.296180540055</v>
      </c>
      <c r="Q190" s="123">
        <f ca="1">IFERROR(IF((VLOOKUP($E190,'NEA Backsheet'!$D$5:$CB$183,Q$9,FALSE))="","",(VLOOKUP($E190,'NEA Backsheet'!$D$5:$CB$183,Q$9,FALSE))),"")</f>
        <v>2971.161971586575</v>
      </c>
      <c r="R190" s="234">
        <f ca="1">IFERROR(IF((VLOOKUP($E190,'NEA Backsheet'!$D$5:$CB$183,R$9,FALSE))="","",(VLOOKUP($E190,'NEA Backsheet'!$D$5:$CB$183,R$9,FALSE))),"")</f>
        <v>2822.6352611577622</v>
      </c>
    </row>
    <row r="191" spans="1:18"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IFERROR(IF((VLOOKUP($E191,'NEA Backsheet'!$D$5:$CB$183,G$9,FALSE))="","",(VLOOKUP($E191,'NEA Backsheet'!$D$5:$CB$183,G$9,FALSE))),"")</f>
        <v>2397.6611508146843</v>
      </c>
      <c r="H191" s="121">
        <f ca="1">IFERROR(IF((VLOOKUP($E191,'NEA Backsheet'!$D$5:$CB$183,H$9,FALSE))="","",(VLOOKUP($E191,'NEA Backsheet'!$D$5:$CB$183,H$9,FALSE))),"")</f>
        <v>2299.4637257213039</v>
      </c>
      <c r="I191" s="121">
        <f ca="1">IFERROR(IF((VLOOKUP($E191,'NEA Backsheet'!$D$5:$CB$183,I$9,FALSE))="","",(VLOOKUP($E191,'NEA Backsheet'!$D$5:$CB$183,I$9,FALSE))),"")</f>
        <v>2416.5631408108197</v>
      </c>
      <c r="J191" s="122">
        <f ca="1">IFERROR(IF((VLOOKUP($E191,'NEA Backsheet'!$D$5:$CB$183,J$9,FALSE))="","",(VLOOKUP($E191,'NEA Backsheet'!$D$5:$CB$183,J$9,FALSE))),"")</f>
        <v>2339.9336729420247</v>
      </c>
      <c r="K191" s="120">
        <f ca="1">IFERROR(IF((VLOOKUP($E191,'NEA Backsheet'!$D$5:$CB$183,K$9,FALSE))="","",(VLOOKUP($E191,'NEA Backsheet'!$D$5:$CB$183,K$9,FALSE))),"")</f>
        <v>2309.7438606994979</v>
      </c>
      <c r="L191" s="121">
        <f ca="1">IFERROR(IF((VLOOKUP($E191,'NEA Backsheet'!$D$5:$CB$183,L$9,FALSE))="","",(VLOOKUP($E191,'NEA Backsheet'!$D$5:$CB$183,L$9,FALSE))),"")</f>
        <v>2306.6571928096682</v>
      </c>
      <c r="M191" s="121">
        <f ca="1">IFERROR(IF((VLOOKUP($E191,'NEA Backsheet'!$D$5:$CB$183,M$9,FALSE))="","",(VLOOKUP($E191,'NEA Backsheet'!$D$5:$CB$183,M$9,FALSE))),"")</f>
        <v>2579.9469389716114</v>
      </c>
      <c r="N191" s="123">
        <f ca="1">IFERROR(IF((VLOOKUP($E191,'NEA Backsheet'!$D$5:$CB$183,N$9,FALSE))="","",(VLOOKUP($E191,'NEA Backsheet'!$D$5:$CB$183,N$9,FALSE))),"")</f>
        <v>2544.8486285865088</v>
      </c>
      <c r="O191" s="173">
        <f ca="1">IFERROR(IF((VLOOKUP($E191,'NEA Backsheet'!$D$5:$CB$183,O$9,FALSE))="","",(VLOOKUP($E191,'NEA Backsheet'!$D$5:$CB$183,O$9,FALSE))),"")</f>
        <v>2439.4597019826847</v>
      </c>
      <c r="P191" s="122">
        <f ca="1">IFERROR(IF((VLOOKUP($E191,'NEA Backsheet'!$D$5:$CB$183,P$9,FALSE))="","",(VLOOKUP($E191,'NEA Backsheet'!$D$5:$CB$183,P$9,FALSE))),"")</f>
        <v>2505.9037490572609</v>
      </c>
      <c r="Q191" s="123">
        <f ca="1">IFERROR(IF((VLOOKUP($E191,'NEA Backsheet'!$D$5:$CB$183,Q$9,FALSE))="","",(VLOOKUP($E191,'NEA Backsheet'!$D$5:$CB$183,Q$9,FALSE))),"")</f>
        <v>2586.2430577432692</v>
      </c>
      <c r="R191" s="234">
        <f ca="1">IFERROR(IF((VLOOKUP($E191,'NEA Backsheet'!$D$5:$CB$183,R$9,FALSE))="","",(VLOOKUP($E191,'NEA Backsheet'!$D$5:$CB$183,R$9,FALSE))),"")</f>
        <v>2610.0174687197991</v>
      </c>
    </row>
    <row r="192" spans="1:18"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IFERROR(IF((VLOOKUP($E192,'NEA Backsheet'!$D$5:$CB$183,G$9,FALSE))="","",(VLOOKUP($E192,'NEA Backsheet'!$D$5:$CB$183,G$9,FALSE))),"")</f>
        <v>2724.5961202830499</v>
      </c>
      <c r="H192" s="126">
        <f ca="1">IFERROR(IF((VLOOKUP($E192,'NEA Backsheet'!$D$5:$CB$183,H$9,FALSE))="","",(VLOOKUP($E192,'NEA Backsheet'!$D$5:$CB$183,H$9,FALSE))),"")</f>
        <v>2648.3926086328051</v>
      </c>
      <c r="I192" s="126">
        <f ca="1">IFERROR(IF((VLOOKUP($E192,'NEA Backsheet'!$D$5:$CB$183,I$9,FALSE))="","",(VLOOKUP($E192,'NEA Backsheet'!$D$5:$CB$183,I$9,FALSE))),"")</f>
        <v>2870.5047621649155</v>
      </c>
      <c r="J192" s="127">
        <f ca="1">IFERROR(IF((VLOOKUP($E192,'NEA Backsheet'!$D$5:$CB$183,J$9,FALSE))="","",(VLOOKUP($E192,'NEA Backsheet'!$D$5:$CB$183,J$9,FALSE))),"")</f>
        <v>2839.4558982088165</v>
      </c>
      <c r="K192" s="125">
        <f ca="1">IFERROR(IF((VLOOKUP($E192,'NEA Backsheet'!$D$5:$CB$183,K$9,FALSE))="","",(VLOOKUP($E192,'NEA Backsheet'!$D$5:$CB$183,K$9,FALSE))),"")</f>
        <v>2697.6141422661817</v>
      </c>
      <c r="L192" s="126">
        <f ca="1">IFERROR(IF((VLOOKUP($E192,'NEA Backsheet'!$D$5:$CB$183,L$9,FALSE))="","",(VLOOKUP($E192,'NEA Backsheet'!$D$5:$CB$183,L$9,FALSE))),"")</f>
        <v>2678.7761397761165</v>
      </c>
      <c r="M192" s="126">
        <f ca="1">IFERROR(IF((VLOOKUP($E192,'NEA Backsheet'!$D$5:$CB$183,M$9,FALSE))="","",(VLOOKUP($E192,'NEA Backsheet'!$D$5:$CB$183,M$9,FALSE))),"")</f>
        <v>2811.6105127274136</v>
      </c>
      <c r="N192" s="128">
        <f ca="1">IFERROR(IF((VLOOKUP($E192,'NEA Backsheet'!$D$5:$CB$183,N$9,FALSE))="","",(VLOOKUP($E192,'NEA Backsheet'!$D$5:$CB$183,N$9,FALSE))),"")</f>
        <v>2762.5651162643762</v>
      </c>
      <c r="O192" s="174">
        <f ca="1">IFERROR(IF((VLOOKUP($E192,'NEA Backsheet'!$D$5:$CB$183,O$9,FALSE))="","",(VLOOKUP($E192,'NEA Backsheet'!$D$5:$CB$183,O$9,FALSE))),"")</f>
        <v>2873.3415576868701</v>
      </c>
      <c r="P192" s="127">
        <f ca="1">IFERROR(IF((VLOOKUP($E192,'NEA Backsheet'!$D$5:$CB$183,P$9,FALSE))="","",(VLOOKUP($E192,'NEA Backsheet'!$D$5:$CB$183,P$9,FALSE))),"")</f>
        <v>2817.2554208189395</v>
      </c>
      <c r="Q192" s="128">
        <f ca="1">IFERROR(IF((VLOOKUP($E192,'NEA Backsheet'!$D$5:$CB$183,Q$9,FALSE))="","",(VLOOKUP($E192,'NEA Backsheet'!$D$5:$CB$183,Q$9,FALSE))),"")</f>
        <v>3031.73178307338</v>
      </c>
      <c r="R192" s="235">
        <f ca="1">IFERROR(IF((VLOOKUP($E192,'NEA Backsheet'!$D$5:$CB$183,R$9,FALSE))="","",(VLOOKUP($E192,'NEA Backsheet'!$D$5:$CB$183,R$9,FALSE))),"")</f>
        <v>2860.0668545697486</v>
      </c>
    </row>
    <row r="194" spans="1:21" s="158" customFormat="1" x14ac:dyDescent="0.3">
      <c r="A194" s="37"/>
      <c r="B194" s="37"/>
      <c r="C194" s="37"/>
      <c r="D194" s="37"/>
      <c r="E194" s="38" t="s">
        <v>1090</v>
      </c>
      <c r="F194" s="37"/>
      <c r="G194" s="37"/>
      <c r="H194" s="37"/>
      <c r="I194" s="37"/>
      <c r="J194" s="37"/>
      <c r="K194" s="37"/>
      <c r="L194" s="37"/>
      <c r="M194" s="37"/>
      <c r="N194" s="37"/>
      <c r="O194" s="37"/>
      <c r="P194" s="37"/>
      <c r="Q194" s="37"/>
      <c r="R194" s="37"/>
      <c r="S194" s="37"/>
      <c r="U194" s="1"/>
    </row>
    <row r="196" spans="1:21" x14ac:dyDescent="0.3">
      <c r="E196" s="384" t="s">
        <v>1092</v>
      </c>
      <c r="F196" s="384"/>
      <c r="G196" s="384"/>
    </row>
  </sheetData>
  <sheetProtection algorithmName="SHA-512" hashValue="MpP0Ey7mKzvNnjogOjcLrD2lrY9jw7LZzbYZ33zP5mfNbGymfE5Qwk4iClPHdSppGWIIYUCcWMSas9O6Lrtm7w==" saltValue="Z+Wx5YROE56BxnL/8oUlWQ==" spinCount="100000" sheet="1" objects="1" scenarios="1" formatColumns="0" formatRows="0" autoFilter="0"/>
  <autoFilter ref="B13:R192" xr:uid="{00000000-0009-0000-0000-00001D000000}"/>
  <mergeCells count="6">
    <mergeCell ref="E196:G196"/>
    <mergeCell ref="O11:R12"/>
    <mergeCell ref="B1:L1"/>
    <mergeCell ref="B2:L2"/>
    <mergeCell ref="G11:J12"/>
    <mergeCell ref="K11:N12"/>
  </mergeCells>
  <hyperlinks>
    <hyperlink ref="E6" location="Contents!A1" display="&lt;&lt; Contents" xr:uid="{00000000-0004-0000-1D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Q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37"/>
      <c r="B1" s="340" t="s">
        <v>1037</v>
      </c>
      <c r="C1" s="340"/>
      <c r="D1" s="340"/>
      <c r="E1" s="340"/>
      <c r="F1" s="340"/>
      <c r="G1" s="340"/>
      <c r="H1" s="340"/>
      <c r="I1" s="340"/>
      <c r="J1" s="340"/>
      <c r="K1" s="340"/>
      <c r="L1" s="37"/>
      <c r="M1" s="37"/>
      <c r="N1" s="37"/>
      <c r="O1" s="37"/>
    </row>
    <row r="2" spans="1:17" x14ac:dyDescent="0.3">
      <c r="A2" s="37"/>
      <c r="B2" s="336"/>
      <c r="C2" s="336"/>
      <c r="D2" s="336"/>
      <c r="E2" s="336"/>
      <c r="F2" s="336"/>
      <c r="G2" s="336"/>
      <c r="H2" s="336"/>
      <c r="I2" s="336"/>
      <c r="J2" s="336"/>
      <c r="K2" s="336"/>
      <c r="L2" s="37"/>
      <c r="M2" s="37"/>
      <c r="N2" s="37"/>
      <c r="O2" s="37"/>
    </row>
    <row r="3" spans="1:17" x14ac:dyDescent="0.3">
      <c r="A3" s="37"/>
      <c r="B3" s="37"/>
      <c r="C3" s="37"/>
      <c r="D3" s="37"/>
      <c r="E3" s="37"/>
      <c r="F3" s="37"/>
      <c r="G3" s="37"/>
      <c r="H3" s="37"/>
      <c r="I3" s="37"/>
      <c r="J3" s="37"/>
      <c r="K3" s="37"/>
      <c r="L3" s="37"/>
      <c r="M3" s="37"/>
      <c r="N3" s="37"/>
      <c r="O3" s="37"/>
    </row>
    <row r="4" spans="1:17" x14ac:dyDescent="0.3">
      <c r="A4" s="37"/>
      <c r="B4" s="37"/>
      <c r="C4" s="37"/>
      <c r="D4" s="37"/>
      <c r="E4" s="38" t="s">
        <v>1015</v>
      </c>
      <c r="F4" s="37"/>
      <c r="G4" s="39" t="str">
        <f ca="1">'Org List'!J7</f>
        <v>HWB</v>
      </c>
      <c r="H4" s="37"/>
      <c r="I4" s="37"/>
      <c r="J4" s="37"/>
      <c r="K4" s="37"/>
      <c r="L4" s="37"/>
      <c r="M4" s="37"/>
      <c r="N4" s="37"/>
      <c r="O4" s="37"/>
      <c r="Q4" s="1">
        <f ca="1">MATCH($G$4, 'Comms by AT'!$B:$B, 0)</f>
        <v>4</v>
      </c>
    </row>
    <row r="5" spans="1:17" x14ac:dyDescent="0.3">
      <c r="A5" s="37"/>
      <c r="B5" s="37"/>
      <c r="C5" s="37"/>
      <c r="D5" s="37"/>
      <c r="E5" s="37"/>
      <c r="F5" s="37"/>
      <c r="G5" s="37"/>
      <c r="H5" s="37"/>
      <c r="I5" s="37"/>
      <c r="J5" s="37"/>
      <c r="K5" s="37"/>
      <c r="L5" s="37"/>
      <c r="M5" s="37"/>
      <c r="N5" s="37"/>
      <c r="O5" s="37"/>
      <c r="Q5" s="1">
        <f ca="1">COUNTIF('Comms by AT'!$C:$C, $G$4)</f>
        <v>179</v>
      </c>
    </row>
    <row r="6" spans="1:17" ht="20.100000000000001" customHeight="1" x14ac:dyDescent="0.3">
      <c r="E6" s="207" t="s">
        <v>1168</v>
      </c>
    </row>
    <row r="7" spans="1:17" x14ac:dyDescent="0.3">
      <c r="A7" s="37"/>
      <c r="B7" s="37"/>
      <c r="C7" s="37"/>
      <c r="D7" s="37"/>
      <c r="E7" s="38" t="s">
        <v>1016</v>
      </c>
      <c r="F7" s="37"/>
      <c r="G7" s="37"/>
      <c r="H7" s="37"/>
      <c r="I7" s="37"/>
      <c r="J7" s="37"/>
      <c r="K7" s="37"/>
      <c r="L7" s="37"/>
      <c r="M7" s="37"/>
      <c r="N7" s="37"/>
      <c r="O7" s="37"/>
    </row>
    <row r="9" spans="1:17" s="1" customFormat="1" hidden="1" x14ac:dyDescent="0.3">
      <c r="G9" s="1">
        <v>3</v>
      </c>
      <c r="H9" s="1">
        <v>4</v>
      </c>
      <c r="I9" s="1">
        <v>5</v>
      </c>
      <c r="J9" s="1">
        <v>6</v>
      </c>
      <c r="K9" s="1">
        <v>11</v>
      </c>
      <c r="L9" s="1">
        <v>12</v>
      </c>
      <c r="M9" s="1">
        <v>13</v>
      </c>
      <c r="N9" s="1">
        <v>14</v>
      </c>
    </row>
    <row r="10" spans="1:17" ht="15" thickBot="1" x14ac:dyDescent="0.35"/>
    <row r="11" spans="1:17" ht="15" customHeight="1" x14ac:dyDescent="0.3">
      <c r="B11" s="196"/>
      <c r="C11" s="197"/>
      <c r="D11" s="198"/>
      <c r="E11" s="191"/>
      <c r="F11" s="193"/>
      <c r="G11" s="378" t="s">
        <v>875</v>
      </c>
      <c r="H11" s="379"/>
      <c r="I11" s="379"/>
      <c r="J11" s="380"/>
      <c r="K11" s="378" t="s">
        <v>885</v>
      </c>
      <c r="L11" s="379"/>
      <c r="M11" s="379"/>
      <c r="N11" s="380"/>
    </row>
    <row r="12" spans="1:17" x14ac:dyDescent="0.3">
      <c r="B12" s="204"/>
      <c r="C12" s="205"/>
      <c r="D12" s="206"/>
      <c r="E12" s="202"/>
      <c r="F12" s="203"/>
      <c r="G12" s="381"/>
      <c r="H12" s="382"/>
      <c r="I12" s="382"/>
      <c r="J12" s="383"/>
      <c r="K12" s="381"/>
      <c r="L12" s="382"/>
      <c r="M12" s="382"/>
      <c r="N12" s="383"/>
    </row>
    <row r="13" spans="1:17" ht="15" thickBot="1" x14ac:dyDescent="0.35">
      <c r="B13" s="199" t="s">
        <v>1027</v>
      </c>
      <c r="C13" s="200" t="s">
        <v>1108</v>
      </c>
      <c r="D13" s="201" t="s">
        <v>1029</v>
      </c>
      <c r="E13" s="192" t="s">
        <v>195</v>
      </c>
      <c r="F13" s="194" t="s">
        <v>1017</v>
      </c>
      <c r="G13" s="86" t="s">
        <v>876</v>
      </c>
      <c r="H13" s="85" t="s">
        <v>877</v>
      </c>
      <c r="I13" s="85" t="s">
        <v>878</v>
      </c>
      <c r="J13" s="88" t="s">
        <v>879</v>
      </c>
      <c r="K13" s="168" t="s">
        <v>881</v>
      </c>
      <c r="L13" s="145" t="s">
        <v>882</v>
      </c>
      <c r="M13" s="85" t="s">
        <v>883</v>
      </c>
      <c r="N13" s="88" t="s">
        <v>884</v>
      </c>
    </row>
    <row r="14" spans="1:17"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IF($A14&gt;$Q$5-1,"",INDIRECT("'Comms by AT'!D"&amp;$A14+$Q$4))</f>
        <v>HWB</v>
      </c>
      <c r="F14" s="96" t="str">
        <f ca="1">IF(E14="","",VLOOKUP(E14,'Org List'!$J$9:$K$488,2,0))</f>
        <v>Health and Wellbeing Board</v>
      </c>
      <c r="G14" s="115">
        <f ca="1">IFERROR(IF((VLOOKUP($E14,'DTOC Backsheet'!$D$5:$AF$183,G$9,FALSE))="","",(VLOOKUP($E14,'DTOC Backsheet'!$D$5:$AF$183,G$9,FALSE))),"")</f>
        <v>530579</v>
      </c>
      <c r="H14" s="116">
        <f ca="1">IFERROR(IF((VLOOKUP($E14,'DTOC Backsheet'!$D$5:$AF$183,H$9,FALSE))="","",(VLOOKUP($E14,'DTOC Backsheet'!$D$5:$AF$183,H$9,FALSE))),"")</f>
        <v>528065</v>
      </c>
      <c r="I14" s="116">
        <f ca="1">IFERROR(IF((VLOOKUP($E14,'DTOC Backsheet'!$D$5:$AF$183,I$9,FALSE))="","",(VLOOKUP($E14,'DTOC Backsheet'!$D$5:$AF$183,I$9,FALSE))),"")</f>
        <v>467884</v>
      </c>
      <c r="J14" s="117">
        <f ca="1">IFERROR(IF((VLOOKUP($E14,'DTOC Backsheet'!$D$5:$AF$183,J$9,FALSE))="","",(VLOOKUP($E14,'DTOC Backsheet'!$D$5:$AF$183,J$9,FALSE))),"")</f>
        <v>443851</v>
      </c>
      <c r="K14" s="172">
        <f ca="1">IFERROR(IF((VLOOKUP($E14,'DTOC Backsheet'!$D$5:$AF$183,K$9,FALSE))="","",(VLOOKUP($E14,'DTOC Backsheet'!$D$5:$AF$183,K$9,FALSE))),"")</f>
        <v>417970</v>
      </c>
      <c r="L14" s="117">
        <f ca="1">IFERROR(IF((VLOOKUP($E14,'DTOC Backsheet'!$D$5:$AF$183,L$9,FALSE))="","",(VLOOKUP($E14,'DTOC Backsheet'!$D$5:$AF$183,L$9,FALSE))),"")</f>
        <v>430231</v>
      </c>
      <c r="M14" s="116">
        <f ca="1">IFERROR(IF((VLOOKUP($E14,'DTOC Backsheet'!$D$5:$AF$183,M$9,FALSE))="","",(VLOOKUP($E14,'DTOC Backsheet'!$D$5:$AF$183,M$9,FALSE))),"")</f>
        <v>409279</v>
      </c>
      <c r="N14" s="118">
        <f ca="1">IFERROR(IF((VLOOKUP($E14,'DTOC Backsheet'!$D$5:$AF$183,N$9,FALSE))="","",(VLOOKUP($E14,'DTOC Backsheet'!$D$5:$AF$183,N$9,FALSE))),"")</f>
        <v>399378</v>
      </c>
    </row>
    <row r="15" spans="1:17"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IFERROR(IF((VLOOKUP($E15,'DTOC Backsheet'!$D$5:$AF$183,G$9,FALSE))="","",(VLOOKUP($E15,'DTOC Backsheet'!$D$5:$AF$183,G$9,FALSE))),"")</f>
        <v>134863</v>
      </c>
      <c r="H15" s="121">
        <f ca="1">IFERROR(IF((VLOOKUP($E15,'DTOC Backsheet'!$D$5:$AF$183,H$9,FALSE))="","",(VLOOKUP($E15,'DTOC Backsheet'!$D$5:$AF$183,H$9,FALSE))),"")</f>
        <v>134405</v>
      </c>
      <c r="I15" s="121">
        <f ca="1">IFERROR(IF((VLOOKUP($E15,'DTOC Backsheet'!$D$5:$AF$183,I$9,FALSE))="","",(VLOOKUP($E15,'DTOC Backsheet'!$D$5:$AF$183,I$9,FALSE))),"")</f>
        <v>125573</v>
      </c>
      <c r="J15" s="122">
        <f ca="1">IFERROR(IF((VLOOKUP($E15,'DTOC Backsheet'!$D$5:$AF$183,J$9,FALSE))="","",(VLOOKUP($E15,'DTOC Backsheet'!$D$5:$AF$183,J$9,FALSE))),"")</f>
        <v>124866</v>
      </c>
      <c r="K15" s="173">
        <f ca="1">IFERROR(IF((VLOOKUP($E15,'DTOC Backsheet'!$D$5:$AF$183,K$9,FALSE))="","",(VLOOKUP($E15,'DTOC Backsheet'!$D$5:$AF$183,K$9,FALSE))),"")</f>
        <v>111613</v>
      </c>
      <c r="L15" s="122">
        <f ca="1">IFERROR(IF((VLOOKUP($E15,'DTOC Backsheet'!$D$5:$AF$183,L$9,FALSE))="","",(VLOOKUP($E15,'DTOC Backsheet'!$D$5:$AF$183,L$9,FALSE))),"")</f>
        <v>116140</v>
      </c>
      <c r="M15" s="121">
        <f ca="1">IFERROR(IF((VLOOKUP($E15,'DTOC Backsheet'!$D$5:$AF$183,M$9,FALSE))="","",(VLOOKUP($E15,'DTOC Backsheet'!$D$5:$AF$183,M$9,FALSE))),"")</f>
        <v>111827</v>
      </c>
      <c r="N15" s="123">
        <f ca="1">IFERROR(IF((VLOOKUP($E15,'DTOC Backsheet'!$D$5:$AF$183,N$9,FALSE))="","",(VLOOKUP($E15,'DTOC Backsheet'!$D$5:$AF$183,N$9,FALSE))),"")</f>
        <v>108057</v>
      </c>
    </row>
    <row r="16" spans="1:17"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IFERROR(IF((VLOOKUP($E16,'DTOC Backsheet'!$D$5:$AF$183,G$9,FALSE))="","",(VLOOKUP($E16,'DTOC Backsheet'!$D$5:$AF$183,G$9,FALSE))),"")</f>
        <v>168649</v>
      </c>
      <c r="H16" s="121">
        <f ca="1">IFERROR(IF((VLOOKUP($E16,'DTOC Backsheet'!$D$5:$AF$183,H$9,FALSE))="","",(VLOOKUP($E16,'DTOC Backsheet'!$D$5:$AF$183,H$9,FALSE))),"")</f>
        <v>168390</v>
      </c>
      <c r="I16" s="121">
        <f ca="1">IFERROR(IF((VLOOKUP($E16,'DTOC Backsheet'!$D$5:$AF$183,I$9,FALSE))="","",(VLOOKUP($E16,'DTOC Backsheet'!$D$5:$AF$183,I$9,FALSE))),"")</f>
        <v>150130</v>
      </c>
      <c r="J16" s="122">
        <f ca="1">IFERROR(IF((VLOOKUP($E16,'DTOC Backsheet'!$D$5:$AF$183,J$9,FALSE))="","",(VLOOKUP($E16,'DTOC Backsheet'!$D$5:$AF$183,J$9,FALSE))),"")</f>
        <v>137685</v>
      </c>
      <c r="K16" s="173">
        <f ca="1">IFERROR(IF((VLOOKUP($E16,'DTOC Backsheet'!$D$5:$AF$183,K$9,FALSE))="","",(VLOOKUP($E16,'DTOC Backsheet'!$D$5:$AF$183,K$9,FALSE))),"")</f>
        <v>133234</v>
      </c>
      <c r="L16" s="122">
        <f ca="1">IFERROR(IF((VLOOKUP($E16,'DTOC Backsheet'!$D$5:$AF$183,L$9,FALSE))="","",(VLOOKUP($E16,'DTOC Backsheet'!$D$5:$AF$183,L$9,FALSE))),"")</f>
        <v>134453</v>
      </c>
      <c r="M16" s="121">
        <f ca="1">IFERROR(IF((VLOOKUP($E16,'DTOC Backsheet'!$D$5:$AF$183,M$9,FALSE))="","",(VLOOKUP($E16,'DTOC Backsheet'!$D$5:$AF$183,M$9,FALSE))),"")</f>
        <v>128215</v>
      </c>
      <c r="N16" s="123">
        <f ca="1">IFERROR(IF((VLOOKUP($E16,'DTOC Backsheet'!$D$5:$AF$183,N$9,FALSE))="","",(VLOOKUP($E16,'DTOC Backsheet'!$D$5:$AF$183,N$9,FALSE))),"")</f>
        <v>123007</v>
      </c>
    </row>
    <row r="17" spans="1:14"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IFERROR(IF((VLOOKUP($E17,'DTOC Backsheet'!$D$5:$AF$183,G$9,FALSE))="","",(VLOOKUP($E17,'DTOC Backsheet'!$D$5:$AF$183,G$9,FALSE))),"")</f>
        <v>47858</v>
      </c>
      <c r="H17" s="121">
        <f ca="1">IFERROR(IF((VLOOKUP($E17,'DTOC Backsheet'!$D$5:$AF$183,H$9,FALSE))="","",(VLOOKUP($E17,'DTOC Backsheet'!$D$5:$AF$183,H$9,FALSE))),"")</f>
        <v>48210</v>
      </c>
      <c r="I17" s="121">
        <f ca="1">IFERROR(IF((VLOOKUP($E17,'DTOC Backsheet'!$D$5:$AF$183,I$9,FALSE))="","",(VLOOKUP($E17,'DTOC Backsheet'!$D$5:$AF$183,I$9,FALSE))),"")</f>
        <v>41478</v>
      </c>
      <c r="J17" s="122">
        <f ca="1">IFERROR(IF((VLOOKUP($E17,'DTOC Backsheet'!$D$5:$AF$183,J$9,FALSE))="","",(VLOOKUP($E17,'DTOC Backsheet'!$D$5:$AF$183,J$9,FALSE))),"")</f>
        <v>37956</v>
      </c>
      <c r="K17" s="173">
        <f ca="1">IFERROR(IF((VLOOKUP($E17,'DTOC Backsheet'!$D$5:$AF$183,K$9,FALSE))="","",(VLOOKUP($E17,'DTOC Backsheet'!$D$5:$AF$183,K$9,FALSE))),"")</f>
        <v>40982</v>
      </c>
      <c r="L17" s="122">
        <f ca="1">IFERROR(IF((VLOOKUP($E17,'DTOC Backsheet'!$D$5:$AF$183,L$9,FALSE))="","",(VLOOKUP($E17,'DTOC Backsheet'!$D$5:$AF$183,L$9,FALSE))),"")</f>
        <v>39480</v>
      </c>
      <c r="M17" s="121">
        <f ca="1">IFERROR(IF((VLOOKUP($E17,'DTOC Backsheet'!$D$5:$AF$183,M$9,FALSE))="","",(VLOOKUP($E17,'DTOC Backsheet'!$D$5:$AF$183,M$9,FALSE))),"")</f>
        <v>37627</v>
      </c>
      <c r="N17" s="123">
        <f ca="1">IFERROR(IF((VLOOKUP($E17,'DTOC Backsheet'!$D$5:$AF$183,N$9,FALSE))="","",(VLOOKUP($E17,'DTOC Backsheet'!$D$5:$AF$183,N$9,FALSE))),"")</f>
        <v>39501</v>
      </c>
    </row>
    <row r="18" spans="1:14"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IFERROR(IF((VLOOKUP($E18,'DTOC Backsheet'!$D$5:$AF$183,G$9,FALSE))="","",(VLOOKUP($E18,'DTOC Backsheet'!$D$5:$AF$183,G$9,FALSE))),"")</f>
        <v>73411</v>
      </c>
      <c r="H18" s="121">
        <f ca="1">IFERROR(IF((VLOOKUP($E18,'DTOC Backsheet'!$D$5:$AF$183,H$9,FALSE))="","",(VLOOKUP($E18,'DTOC Backsheet'!$D$5:$AF$183,H$9,FALSE))),"")</f>
        <v>71078</v>
      </c>
      <c r="I18" s="121">
        <f ca="1">IFERROR(IF((VLOOKUP($E18,'DTOC Backsheet'!$D$5:$AF$183,I$9,FALSE))="","",(VLOOKUP($E18,'DTOC Backsheet'!$D$5:$AF$183,I$9,FALSE))),"")</f>
        <v>57384</v>
      </c>
      <c r="J18" s="122">
        <f ca="1">IFERROR(IF((VLOOKUP($E18,'DTOC Backsheet'!$D$5:$AF$183,J$9,FALSE))="","",(VLOOKUP($E18,'DTOC Backsheet'!$D$5:$AF$183,J$9,FALSE))),"")</f>
        <v>56470</v>
      </c>
      <c r="K18" s="173">
        <f ca="1">IFERROR(IF((VLOOKUP($E18,'DTOC Backsheet'!$D$5:$AF$183,K$9,FALSE))="","",(VLOOKUP($E18,'DTOC Backsheet'!$D$5:$AF$183,K$9,FALSE))),"")</f>
        <v>46488</v>
      </c>
      <c r="L18" s="122">
        <f ca="1">IFERROR(IF((VLOOKUP($E18,'DTOC Backsheet'!$D$5:$AF$183,L$9,FALSE))="","",(VLOOKUP($E18,'DTOC Backsheet'!$D$5:$AF$183,L$9,FALSE))),"")</f>
        <v>54098</v>
      </c>
      <c r="M18" s="121">
        <f ca="1">IFERROR(IF((VLOOKUP($E18,'DTOC Backsheet'!$D$5:$AF$183,M$9,FALSE))="","",(VLOOKUP($E18,'DTOC Backsheet'!$D$5:$AF$183,M$9,FALSE))),"")</f>
        <v>52157</v>
      </c>
      <c r="N18" s="123">
        <f ca="1">IFERROR(IF((VLOOKUP($E18,'DTOC Backsheet'!$D$5:$AF$183,N$9,FALSE))="","",(VLOOKUP($E18,'DTOC Backsheet'!$D$5:$AF$183,N$9,FALSE))),"")</f>
        <v>47412</v>
      </c>
    </row>
    <row r="19" spans="1:14"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IFERROR(IF((VLOOKUP($E19,'DTOC Backsheet'!$D$5:$AF$183,G$9,FALSE))="","",(VLOOKUP($E19,'DTOC Backsheet'!$D$5:$AF$183,G$9,FALSE))),"")</f>
        <v>105798</v>
      </c>
      <c r="H19" s="121">
        <f ca="1">IFERROR(IF((VLOOKUP($E19,'DTOC Backsheet'!$D$5:$AF$183,H$9,FALSE))="","",(VLOOKUP($E19,'DTOC Backsheet'!$D$5:$AF$183,H$9,FALSE))),"")</f>
        <v>105982</v>
      </c>
      <c r="I19" s="121">
        <f ca="1">IFERROR(IF((VLOOKUP($E19,'DTOC Backsheet'!$D$5:$AF$183,I$9,FALSE))="","",(VLOOKUP($E19,'DTOC Backsheet'!$D$5:$AF$183,I$9,FALSE))),"")</f>
        <v>93319</v>
      </c>
      <c r="J19" s="122">
        <f ca="1">IFERROR(IF((VLOOKUP($E19,'DTOC Backsheet'!$D$5:$AF$183,J$9,FALSE))="","",(VLOOKUP($E19,'DTOC Backsheet'!$D$5:$AF$183,J$9,FALSE))),"")</f>
        <v>86874</v>
      </c>
      <c r="K19" s="173">
        <f ca="1">IFERROR(IF((VLOOKUP($E19,'DTOC Backsheet'!$D$5:$AF$183,K$9,FALSE))="","",(VLOOKUP($E19,'DTOC Backsheet'!$D$5:$AF$183,K$9,FALSE))),"")</f>
        <v>85653</v>
      </c>
      <c r="L19" s="122">
        <f ca="1">IFERROR(IF((VLOOKUP($E19,'DTOC Backsheet'!$D$5:$AF$183,L$9,FALSE))="","",(VLOOKUP($E19,'DTOC Backsheet'!$D$5:$AF$183,L$9,FALSE))),"")</f>
        <v>86060</v>
      </c>
      <c r="M19" s="121">
        <f ca="1">IFERROR(IF((VLOOKUP($E19,'DTOC Backsheet'!$D$5:$AF$183,M$9,FALSE))="","",(VLOOKUP($E19,'DTOC Backsheet'!$D$5:$AF$183,M$9,FALSE))),"")</f>
        <v>79453</v>
      </c>
      <c r="N19" s="123">
        <f ca="1">IFERROR(IF((VLOOKUP($E19,'DTOC Backsheet'!$D$5:$AF$183,N$9,FALSE))="","",(VLOOKUP($E19,'DTOC Backsheet'!$D$5:$AF$183,N$9,FALSE))),"")</f>
        <v>81401</v>
      </c>
    </row>
    <row r="20" spans="1:14"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IFERROR(IF((VLOOKUP($E20,'DTOC Backsheet'!$D$5:$AF$183,G$9,FALSE))="","",(VLOOKUP($E20,'DTOC Backsheet'!$D$5:$AF$183,G$9,FALSE))),"")</f>
        <v>12515</v>
      </c>
      <c r="H20" s="121">
        <f ca="1">IFERROR(IF((VLOOKUP($E20,'DTOC Backsheet'!$D$5:$AF$183,H$9,FALSE))="","",(VLOOKUP($E20,'DTOC Backsheet'!$D$5:$AF$183,H$9,FALSE))),"")</f>
        <v>10957</v>
      </c>
      <c r="I20" s="121">
        <f ca="1">IFERROR(IF((VLOOKUP($E20,'DTOC Backsheet'!$D$5:$AF$183,I$9,FALSE))="","",(VLOOKUP($E20,'DTOC Backsheet'!$D$5:$AF$183,I$9,FALSE))),"")</f>
        <v>10431</v>
      </c>
      <c r="J20" s="122">
        <f ca="1">IFERROR(IF((VLOOKUP($E20,'DTOC Backsheet'!$D$5:$AF$183,J$9,FALSE))="","",(VLOOKUP($E20,'DTOC Backsheet'!$D$5:$AF$183,J$9,FALSE))),"")</f>
        <v>12927</v>
      </c>
      <c r="K20" s="173">
        <f ca="1">IFERROR(IF((VLOOKUP($E20,'DTOC Backsheet'!$D$5:$AF$183,K$9,FALSE))="","",(VLOOKUP($E20,'DTOC Backsheet'!$D$5:$AF$183,K$9,FALSE))),"")</f>
        <v>12502</v>
      </c>
      <c r="L20" s="122">
        <f ca="1">IFERROR(IF((VLOOKUP($E20,'DTOC Backsheet'!$D$5:$AF$183,L$9,FALSE))="","",(VLOOKUP($E20,'DTOC Backsheet'!$D$5:$AF$183,L$9,FALSE))),"")</f>
        <v>10857</v>
      </c>
      <c r="M20" s="121">
        <f ca="1">IFERROR(IF((VLOOKUP($E20,'DTOC Backsheet'!$D$5:$AF$183,M$9,FALSE))="","",(VLOOKUP($E20,'DTOC Backsheet'!$D$5:$AF$183,M$9,FALSE))),"")</f>
        <v>10865</v>
      </c>
      <c r="N20" s="123">
        <f ca="1">IFERROR(IF((VLOOKUP($E20,'DTOC Backsheet'!$D$5:$AF$183,N$9,FALSE))="","",(VLOOKUP($E20,'DTOC Backsheet'!$D$5:$AF$183,N$9,FALSE))),"")</f>
        <v>10575</v>
      </c>
    </row>
    <row r="21" spans="1:14"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IFERROR(IF((VLOOKUP($E21,'DTOC Backsheet'!$D$5:$AF$183,G$9,FALSE))="","",(VLOOKUP($E21,'DTOC Backsheet'!$D$5:$AF$183,G$9,FALSE))),"")</f>
        <v>77721</v>
      </c>
      <c r="H21" s="121">
        <f ca="1">IFERROR(IF((VLOOKUP($E21,'DTOC Backsheet'!$D$5:$AF$183,H$9,FALSE))="","",(VLOOKUP($E21,'DTOC Backsheet'!$D$5:$AF$183,H$9,FALSE))),"")</f>
        <v>79854</v>
      </c>
      <c r="I21" s="121">
        <f ca="1">IFERROR(IF((VLOOKUP($E21,'DTOC Backsheet'!$D$5:$AF$183,I$9,FALSE))="","",(VLOOKUP($E21,'DTOC Backsheet'!$D$5:$AF$183,I$9,FALSE))),"")</f>
        <v>74494</v>
      </c>
      <c r="J21" s="122">
        <f ca="1">IFERROR(IF((VLOOKUP($E21,'DTOC Backsheet'!$D$5:$AF$183,J$9,FALSE))="","",(VLOOKUP($E21,'DTOC Backsheet'!$D$5:$AF$183,J$9,FALSE))),"")</f>
        <v>68284</v>
      </c>
      <c r="K21" s="173">
        <f ca="1">IFERROR(IF((VLOOKUP($E21,'DTOC Backsheet'!$D$5:$AF$183,K$9,FALSE))="","",(VLOOKUP($E21,'DTOC Backsheet'!$D$5:$AF$183,K$9,FALSE))),"")</f>
        <v>59646</v>
      </c>
      <c r="L21" s="122">
        <f ca="1">IFERROR(IF((VLOOKUP($E21,'DTOC Backsheet'!$D$5:$AF$183,L$9,FALSE))="","",(VLOOKUP($E21,'DTOC Backsheet'!$D$5:$AF$183,L$9,FALSE))),"")</f>
        <v>62758</v>
      </c>
      <c r="M21" s="121">
        <f ca="1">IFERROR(IF((VLOOKUP($E21,'DTOC Backsheet'!$D$5:$AF$183,M$9,FALSE))="","",(VLOOKUP($E21,'DTOC Backsheet'!$D$5:$AF$183,M$9,FALSE))),"")</f>
        <v>59723</v>
      </c>
      <c r="N21" s="123">
        <f ca="1">IFERROR(IF((VLOOKUP($E21,'DTOC Backsheet'!$D$5:$AF$183,N$9,FALSE))="","",(VLOOKUP($E21,'DTOC Backsheet'!$D$5:$AF$183,N$9,FALSE))),"")</f>
        <v>60318</v>
      </c>
    </row>
    <row r="22" spans="1:14"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IFERROR(IF((VLOOKUP($E22,'DTOC Backsheet'!$D$5:$AF$183,G$9,FALSE))="","",(VLOOKUP($E22,'DTOC Backsheet'!$D$5:$AF$183,G$9,FALSE))),"")</f>
        <v>44627</v>
      </c>
      <c r="H22" s="121">
        <f ca="1">IFERROR(IF((VLOOKUP($E22,'DTOC Backsheet'!$D$5:$AF$183,H$9,FALSE))="","",(VLOOKUP($E22,'DTOC Backsheet'!$D$5:$AF$183,H$9,FALSE))),"")</f>
        <v>43594</v>
      </c>
      <c r="I22" s="121">
        <f ca="1">IFERROR(IF((VLOOKUP($E22,'DTOC Backsheet'!$D$5:$AF$183,I$9,FALSE))="","",(VLOOKUP($E22,'DTOC Backsheet'!$D$5:$AF$183,I$9,FALSE))),"")</f>
        <v>40648</v>
      </c>
      <c r="J22" s="122">
        <f ca="1">IFERROR(IF((VLOOKUP($E22,'DTOC Backsheet'!$D$5:$AF$183,J$9,FALSE))="","",(VLOOKUP($E22,'DTOC Backsheet'!$D$5:$AF$183,J$9,FALSE))),"")</f>
        <v>43655</v>
      </c>
      <c r="K22" s="173">
        <f ca="1">IFERROR(IF((VLOOKUP($E22,'DTOC Backsheet'!$D$5:$AF$183,K$9,FALSE))="","",(VLOOKUP($E22,'DTOC Backsheet'!$D$5:$AF$183,K$9,FALSE))),"")</f>
        <v>39465</v>
      </c>
      <c r="L22" s="122">
        <f ca="1">IFERROR(IF((VLOOKUP($E22,'DTOC Backsheet'!$D$5:$AF$183,L$9,FALSE))="","",(VLOOKUP($E22,'DTOC Backsheet'!$D$5:$AF$183,L$9,FALSE))),"")</f>
        <v>42525</v>
      </c>
      <c r="M22" s="121">
        <f ca="1">IFERROR(IF((VLOOKUP($E22,'DTOC Backsheet'!$D$5:$AF$183,M$9,FALSE))="","",(VLOOKUP($E22,'DTOC Backsheet'!$D$5:$AF$183,M$9,FALSE))),"")</f>
        <v>41239</v>
      </c>
      <c r="N22" s="123">
        <f ca="1">IFERROR(IF((VLOOKUP($E22,'DTOC Backsheet'!$D$5:$AF$183,N$9,FALSE))="","",(VLOOKUP($E22,'DTOC Backsheet'!$D$5:$AF$183,N$9,FALSE))),"")</f>
        <v>37164</v>
      </c>
    </row>
    <row r="23" spans="1:14"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IFERROR(IF((VLOOKUP($E23,'DTOC Backsheet'!$D$5:$AF$183,G$9,FALSE))="","",(VLOOKUP($E23,'DTOC Backsheet'!$D$5:$AF$183,G$9,FALSE))),"")</f>
        <v>41345</v>
      </c>
      <c r="H23" s="121">
        <f ca="1">IFERROR(IF((VLOOKUP($E23,'DTOC Backsheet'!$D$5:$AF$183,H$9,FALSE))="","",(VLOOKUP($E23,'DTOC Backsheet'!$D$5:$AF$183,H$9,FALSE))),"")</f>
        <v>43337</v>
      </c>
      <c r="I23" s="121">
        <f ca="1">IFERROR(IF((VLOOKUP($E23,'DTOC Backsheet'!$D$5:$AF$183,I$9,FALSE))="","",(VLOOKUP($E23,'DTOC Backsheet'!$D$5:$AF$183,I$9,FALSE))),"")</f>
        <v>39219</v>
      </c>
      <c r="J23" s="122">
        <f ca="1">IFERROR(IF((VLOOKUP($E23,'DTOC Backsheet'!$D$5:$AF$183,J$9,FALSE))="","",(VLOOKUP($E23,'DTOC Backsheet'!$D$5:$AF$183,J$9,FALSE))),"")</f>
        <v>35515</v>
      </c>
      <c r="K23" s="173">
        <f ca="1">IFERROR(IF((VLOOKUP($E23,'DTOC Backsheet'!$D$5:$AF$183,K$9,FALSE))="","",(VLOOKUP($E23,'DTOC Backsheet'!$D$5:$AF$183,K$9,FALSE))),"")</f>
        <v>32230</v>
      </c>
      <c r="L23" s="122">
        <f ca="1">IFERROR(IF((VLOOKUP($E23,'DTOC Backsheet'!$D$5:$AF$183,L$9,FALSE))="","",(VLOOKUP($E23,'DTOC Backsheet'!$D$5:$AF$183,L$9,FALSE))),"")</f>
        <v>32013</v>
      </c>
      <c r="M23" s="121">
        <f ca="1">IFERROR(IF((VLOOKUP($E23,'DTOC Backsheet'!$D$5:$AF$183,M$9,FALSE))="","",(VLOOKUP($E23,'DTOC Backsheet'!$D$5:$AF$183,M$9,FALSE))),"")</f>
        <v>30715</v>
      </c>
      <c r="N23" s="123">
        <f ca="1">IFERROR(IF((VLOOKUP($E23,'DTOC Backsheet'!$D$5:$AF$183,N$9,FALSE))="","",(VLOOKUP($E23,'DTOC Backsheet'!$D$5:$AF$183,N$9,FALSE))),"")</f>
        <v>29231</v>
      </c>
    </row>
    <row r="24" spans="1:14"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IFERROR(IF((VLOOKUP($E24,'DTOC Backsheet'!$D$5:$AF$183,G$9,FALSE))="","",(VLOOKUP($E24,'DTOC Backsheet'!$D$5:$AF$183,G$9,FALSE))),"")</f>
        <v>68183</v>
      </c>
      <c r="H24" s="121">
        <f ca="1">IFERROR(IF((VLOOKUP($E24,'DTOC Backsheet'!$D$5:$AF$183,H$9,FALSE))="","",(VLOOKUP($E24,'DTOC Backsheet'!$D$5:$AF$183,H$9,FALSE))),"")</f>
        <v>64852</v>
      </c>
      <c r="I24" s="121">
        <f ca="1">IFERROR(IF((VLOOKUP($E24,'DTOC Backsheet'!$D$5:$AF$183,I$9,FALSE))="","",(VLOOKUP($E24,'DTOC Backsheet'!$D$5:$AF$183,I$9,FALSE))),"")</f>
        <v>55695</v>
      </c>
      <c r="J24" s="122">
        <f ca="1">IFERROR(IF((VLOOKUP($E24,'DTOC Backsheet'!$D$5:$AF$183,J$9,FALSE))="","",(VLOOKUP($E24,'DTOC Backsheet'!$D$5:$AF$183,J$9,FALSE))),"")</f>
        <v>52167</v>
      </c>
      <c r="K24" s="173">
        <f ca="1">IFERROR(IF((VLOOKUP($E24,'DTOC Backsheet'!$D$5:$AF$183,K$9,FALSE))="","",(VLOOKUP($E24,'DTOC Backsheet'!$D$5:$AF$183,K$9,FALSE))),"")</f>
        <v>52006</v>
      </c>
      <c r="L24" s="122">
        <f ca="1">IFERROR(IF((VLOOKUP($E24,'DTOC Backsheet'!$D$5:$AF$183,L$9,FALSE))="","",(VLOOKUP($E24,'DTOC Backsheet'!$D$5:$AF$183,L$9,FALSE))),"")</f>
        <v>50419</v>
      </c>
      <c r="M24" s="121">
        <f ca="1">IFERROR(IF((VLOOKUP($E24,'DTOC Backsheet'!$D$5:$AF$183,M$9,FALSE))="","",(VLOOKUP($E24,'DTOC Backsheet'!$D$5:$AF$183,M$9,FALSE))),"")</f>
        <v>49152</v>
      </c>
      <c r="N24" s="123">
        <f ca="1">IFERROR(IF((VLOOKUP($E24,'DTOC Backsheet'!$D$5:$AF$183,N$9,FALSE))="","",(VLOOKUP($E24,'DTOC Backsheet'!$D$5:$AF$183,N$9,FALSE))),"")</f>
        <v>49659</v>
      </c>
    </row>
    <row r="25" spans="1:14"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IFERROR(IF((VLOOKUP($E25,'DTOC Backsheet'!$D$5:$AF$183,G$9,FALSE))="","",(VLOOKUP($E25,'DTOC Backsheet'!$D$5:$AF$183,G$9,FALSE))),"")</f>
        <v>55194</v>
      </c>
      <c r="H25" s="121">
        <f ca="1">IFERROR(IF((VLOOKUP($E25,'DTOC Backsheet'!$D$5:$AF$183,H$9,FALSE))="","",(VLOOKUP($E25,'DTOC Backsheet'!$D$5:$AF$183,H$9,FALSE))),"")</f>
        <v>55777</v>
      </c>
      <c r="I25" s="121">
        <f ca="1">IFERROR(IF((VLOOKUP($E25,'DTOC Backsheet'!$D$5:$AF$183,I$9,FALSE))="","",(VLOOKUP($E25,'DTOC Backsheet'!$D$5:$AF$183,I$9,FALSE))),"")</f>
        <v>51750</v>
      </c>
      <c r="J25" s="122">
        <f ca="1">IFERROR(IF((VLOOKUP($E25,'DTOC Backsheet'!$D$5:$AF$183,J$9,FALSE))="","",(VLOOKUP($E25,'DTOC Backsheet'!$D$5:$AF$183,J$9,FALSE))),"")</f>
        <v>46738</v>
      </c>
      <c r="K25" s="173">
        <f ca="1">IFERROR(IF((VLOOKUP($E25,'DTOC Backsheet'!$D$5:$AF$183,K$9,FALSE))="","",(VLOOKUP($E25,'DTOC Backsheet'!$D$5:$AF$183,K$9,FALSE))),"")</f>
        <v>46995</v>
      </c>
      <c r="L25" s="122">
        <f ca="1">IFERROR(IF((VLOOKUP($E25,'DTOC Backsheet'!$D$5:$AF$183,L$9,FALSE))="","",(VLOOKUP($E25,'DTOC Backsheet'!$D$5:$AF$183,L$9,FALSE))),"")</f>
        <v>50375</v>
      </c>
      <c r="M25" s="121">
        <f ca="1">IFERROR(IF((VLOOKUP($E25,'DTOC Backsheet'!$D$5:$AF$183,M$9,FALSE))="","",(VLOOKUP($E25,'DTOC Backsheet'!$D$5:$AF$183,M$9,FALSE))),"")</f>
        <v>46862</v>
      </c>
      <c r="N25" s="123">
        <f ca="1">IFERROR(IF((VLOOKUP($E25,'DTOC Backsheet'!$D$5:$AF$183,N$9,FALSE))="","",(VLOOKUP($E25,'DTOC Backsheet'!$D$5:$AF$183,N$9,FALSE))),"")</f>
        <v>42464</v>
      </c>
    </row>
    <row r="26" spans="1:14"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IFERROR(IF((VLOOKUP($E26,'DTOC Backsheet'!$D$5:$AF$183,G$9,FALSE))="","",(VLOOKUP($E26,'DTOC Backsheet'!$D$5:$AF$183,G$9,FALSE))),"")</f>
        <v>47858</v>
      </c>
      <c r="H26" s="121">
        <f ca="1">IFERROR(IF((VLOOKUP($E26,'DTOC Backsheet'!$D$5:$AF$183,H$9,FALSE))="","",(VLOOKUP($E26,'DTOC Backsheet'!$D$5:$AF$183,H$9,FALSE))),"")</f>
        <v>48210</v>
      </c>
      <c r="I26" s="121">
        <f ca="1">IFERROR(IF((VLOOKUP($E26,'DTOC Backsheet'!$D$5:$AF$183,I$9,FALSE))="","",(VLOOKUP($E26,'DTOC Backsheet'!$D$5:$AF$183,I$9,FALSE))),"")</f>
        <v>41478</v>
      </c>
      <c r="J26" s="122">
        <f ca="1">IFERROR(IF((VLOOKUP($E26,'DTOC Backsheet'!$D$5:$AF$183,J$9,FALSE))="","",(VLOOKUP($E26,'DTOC Backsheet'!$D$5:$AF$183,J$9,FALSE))),"")</f>
        <v>37956</v>
      </c>
      <c r="K26" s="173">
        <f ca="1">IFERROR(IF((VLOOKUP($E26,'DTOC Backsheet'!$D$5:$AF$183,K$9,FALSE))="","",(VLOOKUP($E26,'DTOC Backsheet'!$D$5:$AF$183,K$9,FALSE))),"")</f>
        <v>40982</v>
      </c>
      <c r="L26" s="122">
        <f ca="1">IFERROR(IF((VLOOKUP($E26,'DTOC Backsheet'!$D$5:$AF$183,L$9,FALSE))="","",(VLOOKUP($E26,'DTOC Backsheet'!$D$5:$AF$183,L$9,FALSE))),"")</f>
        <v>39480</v>
      </c>
      <c r="M26" s="121">
        <f ca="1">IFERROR(IF((VLOOKUP($E26,'DTOC Backsheet'!$D$5:$AF$183,M$9,FALSE))="","",(VLOOKUP($E26,'DTOC Backsheet'!$D$5:$AF$183,M$9,FALSE))),"")</f>
        <v>37627</v>
      </c>
      <c r="N26" s="123">
        <f ca="1">IFERROR(IF((VLOOKUP($E26,'DTOC Backsheet'!$D$5:$AF$183,N$9,FALSE))="","",(VLOOKUP($E26,'DTOC Backsheet'!$D$5:$AF$183,N$9,FALSE))),"")</f>
        <v>39501</v>
      </c>
    </row>
    <row r="27" spans="1:14"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IFERROR(IF((VLOOKUP($E27,'DTOC Backsheet'!$D$5:$AF$183,G$9,FALSE))="","",(VLOOKUP($E27,'DTOC Backsheet'!$D$5:$AF$183,G$9,FALSE))),"")</f>
        <v>109725</v>
      </c>
      <c r="H27" s="121">
        <f ca="1">IFERROR(IF((VLOOKUP($E27,'DTOC Backsheet'!$D$5:$AF$183,H$9,FALSE))="","",(VLOOKUP($E27,'DTOC Backsheet'!$D$5:$AF$183,H$9,FALSE))),"")</f>
        <v>110406</v>
      </c>
      <c r="I27" s="121">
        <f ca="1">IFERROR(IF((VLOOKUP($E27,'DTOC Backsheet'!$D$5:$AF$183,I$9,FALSE))="","",(VLOOKUP($E27,'DTOC Backsheet'!$D$5:$AF$183,I$9,FALSE))),"")</f>
        <v>96785</v>
      </c>
      <c r="J27" s="122">
        <f ca="1">IFERROR(IF((VLOOKUP($E27,'DTOC Backsheet'!$D$5:$AF$183,J$9,FALSE))="","",(VLOOKUP($E27,'DTOC Backsheet'!$D$5:$AF$183,J$9,FALSE))),"")</f>
        <v>90139</v>
      </c>
      <c r="K27" s="173">
        <f ca="1">IFERROR(IF((VLOOKUP($E27,'DTOC Backsheet'!$D$5:$AF$183,K$9,FALSE))="","",(VLOOKUP($E27,'DTOC Backsheet'!$D$5:$AF$183,K$9,FALSE))),"")</f>
        <v>87656</v>
      </c>
      <c r="L27" s="122">
        <f ca="1">IFERROR(IF((VLOOKUP($E27,'DTOC Backsheet'!$D$5:$AF$183,L$9,FALSE))="","",(VLOOKUP($E27,'DTOC Backsheet'!$D$5:$AF$183,L$9,FALSE))),"")</f>
        <v>87706</v>
      </c>
      <c r="M27" s="121">
        <f ca="1">IFERROR(IF((VLOOKUP($E27,'DTOC Backsheet'!$D$5:$AF$183,M$9,FALSE))="","",(VLOOKUP($E27,'DTOC Backsheet'!$D$5:$AF$183,M$9,FALSE))),"")</f>
        <v>80939</v>
      </c>
      <c r="N27" s="123">
        <f ca="1">IFERROR(IF((VLOOKUP($E27,'DTOC Backsheet'!$D$5:$AF$183,N$9,FALSE))="","",(VLOOKUP($E27,'DTOC Backsheet'!$D$5:$AF$183,N$9,FALSE))),"")</f>
        <v>83054</v>
      </c>
    </row>
    <row r="28" spans="1:14"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IFERROR(IF((VLOOKUP($E28,'DTOC Backsheet'!$D$5:$AF$183,G$9,FALSE))="","",(VLOOKUP($E28,'DTOC Backsheet'!$D$5:$AF$183,G$9,FALSE))),"")</f>
        <v>73411</v>
      </c>
      <c r="H28" s="121">
        <f ca="1">IFERROR(IF((VLOOKUP($E28,'DTOC Backsheet'!$D$5:$AF$183,H$9,FALSE))="","",(VLOOKUP($E28,'DTOC Backsheet'!$D$5:$AF$183,H$9,FALSE))),"")</f>
        <v>71078</v>
      </c>
      <c r="I28" s="121">
        <f ca="1">IFERROR(IF((VLOOKUP($E28,'DTOC Backsheet'!$D$5:$AF$183,I$9,FALSE))="","",(VLOOKUP($E28,'DTOC Backsheet'!$D$5:$AF$183,I$9,FALSE))),"")</f>
        <v>57384</v>
      </c>
      <c r="J28" s="122">
        <f ca="1">IFERROR(IF((VLOOKUP($E28,'DTOC Backsheet'!$D$5:$AF$183,J$9,FALSE))="","",(VLOOKUP($E28,'DTOC Backsheet'!$D$5:$AF$183,J$9,FALSE))),"")</f>
        <v>56470</v>
      </c>
      <c r="K28" s="173">
        <f ca="1">IFERROR(IF((VLOOKUP($E28,'DTOC Backsheet'!$D$5:$AF$183,K$9,FALSE))="","",(VLOOKUP($E28,'DTOC Backsheet'!$D$5:$AF$183,K$9,FALSE))),"")</f>
        <v>46488</v>
      </c>
      <c r="L28" s="122">
        <f ca="1">IFERROR(IF((VLOOKUP($E28,'DTOC Backsheet'!$D$5:$AF$183,L$9,FALSE))="","",(VLOOKUP($E28,'DTOC Backsheet'!$D$5:$AF$183,L$9,FALSE))),"")</f>
        <v>54098</v>
      </c>
      <c r="M28" s="121">
        <f ca="1">IFERROR(IF((VLOOKUP($E28,'DTOC Backsheet'!$D$5:$AF$183,M$9,FALSE))="","",(VLOOKUP($E28,'DTOC Backsheet'!$D$5:$AF$183,M$9,FALSE))),"")</f>
        <v>52157</v>
      </c>
      <c r="N28" s="123">
        <f ca="1">IFERROR(IF((VLOOKUP($E28,'DTOC Backsheet'!$D$5:$AF$183,N$9,FALSE))="","",(VLOOKUP($E28,'DTOC Backsheet'!$D$5:$AF$183,N$9,FALSE))),"")</f>
        <v>47412</v>
      </c>
    </row>
    <row r="29" spans="1:14"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IFERROR(IF((VLOOKUP($E29,'DTOC Backsheet'!$D$5:$AF$183,G$9,FALSE))="","",(VLOOKUP($E29,'DTOC Backsheet'!$D$5:$AF$183,G$9,FALSE))),"")</f>
        <v>44627</v>
      </c>
      <c r="H29" s="121">
        <f ca="1">IFERROR(IF((VLOOKUP($E29,'DTOC Backsheet'!$D$5:$AF$183,H$9,FALSE))="","",(VLOOKUP($E29,'DTOC Backsheet'!$D$5:$AF$183,H$9,FALSE))),"")</f>
        <v>43594</v>
      </c>
      <c r="I29" s="121">
        <f ca="1">IFERROR(IF((VLOOKUP($E29,'DTOC Backsheet'!$D$5:$AF$183,I$9,FALSE))="","",(VLOOKUP($E29,'DTOC Backsheet'!$D$5:$AF$183,I$9,FALSE))),"")</f>
        <v>40648</v>
      </c>
      <c r="J29" s="122">
        <f ca="1">IFERROR(IF((VLOOKUP($E29,'DTOC Backsheet'!$D$5:$AF$183,J$9,FALSE))="","",(VLOOKUP($E29,'DTOC Backsheet'!$D$5:$AF$183,J$9,FALSE))),"")</f>
        <v>43655</v>
      </c>
      <c r="K29" s="173">
        <f ca="1">IFERROR(IF((VLOOKUP($E29,'DTOC Backsheet'!$D$5:$AF$183,K$9,FALSE))="","",(VLOOKUP($E29,'DTOC Backsheet'!$D$5:$AF$183,K$9,FALSE))),"")</f>
        <v>39465</v>
      </c>
      <c r="L29" s="122">
        <f ca="1">IFERROR(IF((VLOOKUP($E29,'DTOC Backsheet'!$D$5:$AF$183,L$9,FALSE))="","",(VLOOKUP($E29,'DTOC Backsheet'!$D$5:$AF$183,L$9,FALSE))),"")</f>
        <v>42525</v>
      </c>
      <c r="M29" s="121">
        <f ca="1">IFERROR(IF((VLOOKUP($E29,'DTOC Backsheet'!$D$5:$AF$183,M$9,FALSE))="","",(VLOOKUP($E29,'DTOC Backsheet'!$D$5:$AF$183,M$9,FALSE))),"")</f>
        <v>41239</v>
      </c>
      <c r="N29" s="123">
        <f ca="1">IFERROR(IF((VLOOKUP($E29,'DTOC Backsheet'!$D$5:$AF$183,N$9,FALSE))="","",(VLOOKUP($E29,'DTOC Backsheet'!$D$5:$AF$183,N$9,FALSE))),"")</f>
        <v>37164</v>
      </c>
    </row>
    <row r="30" spans="1:14"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IFERROR(IF((VLOOKUP($E30,'DTOC Backsheet'!$D$5:$AF$183,G$9,FALSE))="","",(VLOOKUP($E30,'DTOC Backsheet'!$D$5:$AF$183,G$9,FALSE))),"")</f>
        <v>25812</v>
      </c>
      <c r="H30" s="121">
        <f ca="1">IFERROR(IF((VLOOKUP($E30,'DTOC Backsheet'!$D$5:$AF$183,H$9,FALSE))="","",(VLOOKUP($E30,'DTOC Backsheet'!$D$5:$AF$183,H$9,FALSE))),"")</f>
        <v>24572</v>
      </c>
      <c r="I30" s="121">
        <f ca="1">IFERROR(IF((VLOOKUP($E30,'DTOC Backsheet'!$D$5:$AF$183,I$9,FALSE))="","",(VLOOKUP($E30,'DTOC Backsheet'!$D$5:$AF$183,I$9,FALSE))),"")</f>
        <v>21500</v>
      </c>
      <c r="J30" s="122">
        <f ca="1">IFERROR(IF((VLOOKUP($E30,'DTOC Backsheet'!$D$5:$AF$183,J$9,FALSE))="","",(VLOOKUP($E30,'DTOC Backsheet'!$D$5:$AF$183,J$9,FALSE))),"")</f>
        <v>24339</v>
      </c>
      <c r="K30" s="173">
        <f ca="1">IFERROR(IF((VLOOKUP($E30,'DTOC Backsheet'!$D$5:$AF$183,K$9,FALSE))="","",(VLOOKUP($E30,'DTOC Backsheet'!$D$5:$AF$183,K$9,FALSE))),"")</f>
        <v>20292</v>
      </c>
      <c r="L30" s="122">
        <f ca="1">IFERROR(IF((VLOOKUP($E30,'DTOC Backsheet'!$D$5:$AF$183,L$9,FALSE))="","",(VLOOKUP($E30,'DTOC Backsheet'!$D$5:$AF$183,L$9,FALSE))),"")</f>
        <v>18789</v>
      </c>
      <c r="M30" s="121">
        <f ca="1">IFERROR(IF((VLOOKUP($E30,'DTOC Backsheet'!$D$5:$AF$183,M$9,FALSE))="","",(VLOOKUP($E30,'DTOC Backsheet'!$D$5:$AF$183,M$9,FALSE))),"")</f>
        <v>18134</v>
      </c>
      <c r="N30" s="123">
        <f ca="1">IFERROR(IF((VLOOKUP($E30,'DTOC Backsheet'!$D$5:$AF$183,N$9,FALSE))="","",(VLOOKUP($E30,'DTOC Backsheet'!$D$5:$AF$183,N$9,FALSE))),"")</f>
        <v>17037</v>
      </c>
    </row>
    <row r="31" spans="1:14"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IFERROR(IF((VLOOKUP($E31,'DTOC Backsheet'!$D$5:$AF$183,G$9,FALSE))="","",(VLOOKUP($E31,'DTOC Backsheet'!$D$5:$AF$183,G$9,FALSE))),"")</f>
        <v>24365</v>
      </c>
      <c r="H31" s="121">
        <f ca="1">IFERROR(IF((VLOOKUP($E31,'DTOC Backsheet'!$D$5:$AF$183,H$9,FALSE))="","",(VLOOKUP($E31,'DTOC Backsheet'!$D$5:$AF$183,H$9,FALSE))),"")</f>
        <v>23819</v>
      </c>
      <c r="I31" s="121">
        <f ca="1">IFERROR(IF((VLOOKUP($E31,'DTOC Backsheet'!$D$5:$AF$183,I$9,FALSE))="","",(VLOOKUP($E31,'DTOC Backsheet'!$D$5:$AF$183,I$9,FALSE))),"")</f>
        <v>21588</v>
      </c>
      <c r="J31" s="122">
        <f ca="1">IFERROR(IF((VLOOKUP($E31,'DTOC Backsheet'!$D$5:$AF$183,J$9,FALSE))="","",(VLOOKUP($E31,'DTOC Backsheet'!$D$5:$AF$183,J$9,FALSE))),"")</f>
        <v>18732</v>
      </c>
      <c r="K31" s="173">
        <f ca="1">IFERROR(IF((VLOOKUP($E31,'DTOC Backsheet'!$D$5:$AF$183,K$9,FALSE))="","",(VLOOKUP($E31,'DTOC Backsheet'!$D$5:$AF$183,K$9,FALSE))),"")</f>
        <v>19169</v>
      </c>
      <c r="L31" s="122">
        <f ca="1">IFERROR(IF((VLOOKUP($E31,'DTOC Backsheet'!$D$5:$AF$183,L$9,FALSE))="","",(VLOOKUP($E31,'DTOC Backsheet'!$D$5:$AF$183,L$9,FALSE))),"")</f>
        <v>21508</v>
      </c>
      <c r="M31" s="121">
        <f ca="1">IFERROR(IF((VLOOKUP($E31,'DTOC Backsheet'!$D$5:$AF$183,M$9,FALSE))="","",(VLOOKUP($E31,'DTOC Backsheet'!$D$5:$AF$183,M$9,FALSE))),"")</f>
        <v>20586</v>
      </c>
      <c r="N31" s="123">
        <f ca="1">IFERROR(IF((VLOOKUP($E31,'DTOC Backsheet'!$D$5:$AF$183,N$9,FALSE))="","",(VLOOKUP($E31,'DTOC Backsheet'!$D$5:$AF$183,N$9,FALSE))),"")</f>
        <v>19924</v>
      </c>
    </row>
    <row r="32" spans="1:14"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IFERROR(IF((VLOOKUP($E32,'DTOC Backsheet'!$D$5:$AF$183,G$9,FALSE))="","",(VLOOKUP($E32,'DTOC Backsheet'!$D$5:$AF$183,G$9,FALSE))),"")</f>
        <v>23890</v>
      </c>
      <c r="H32" s="121">
        <f ca="1">IFERROR(IF((VLOOKUP($E32,'DTOC Backsheet'!$D$5:$AF$183,H$9,FALSE))="","",(VLOOKUP($E32,'DTOC Backsheet'!$D$5:$AF$183,H$9,FALSE))),"")</f>
        <v>26322</v>
      </c>
      <c r="I32" s="121">
        <f ca="1">IFERROR(IF((VLOOKUP($E32,'DTOC Backsheet'!$D$5:$AF$183,I$9,FALSE))="","",(VLOOKUP($E32,'DTOC Backsheet'!$D$5:$AF$183,I$9,FALSE))),"")</f>
        <v>26146</v>
      </c>
      <c r="J32" s="122">
        <f ca="1">IFERROR(IF((VLOOKUP($E32,'DTOC Backsheet'!$D$5:$AF$183,J$9,FALSE))="","",(VLOOKUP($E32,'DTOC Backsheet'!$D$5:$AF$183,J$9,FALSE))),"")</f>
        <v>25377</v>
      </c>
      <c r="K32" s="173">
        <f ca="1">IFERROR(IF((VLOOKUP($E32,'DTOC Backsheet'!$D$5:$AF$183,K$9,FALSE))="","",(VLOOKUP($E32,'DTOC Backsheet'!$D$5:$AF$183,K$9,FALSE))),"")</f>
        <v>21418</v>
      </c>
      <c r="L32" s="122">
        <f ca="1">IFERROR(IF((VLOOKUP($E32,'DTOC Backsheet'!$D$5:$AF$183,L$9,FALSE))="","",(VLOOKUP($E32,'DTOC Backsheet'!$D$5:$AF$183,L$9,FALSE))),"")</f>
        <v>21529</v>
      </c>
      <c r="M32" s="121">
        <f ca="1">IFERROR(IF((VLOOKUP($E32,'DTOC Backsheet'!$D$5:$AF$183,M$9,FALSE))="","",(VLOOKUP($E32,'DTOC Backsheet'!$D$5:$AF$183,M$9,FALSE))),"")</f>
        <v>19728</v>
      </c>
      <c r="N32" s="123">
        <f ca="1">IFERROR(IF((VLOOKUP($E32,'DTOC Backsheet'!$D$5:$AF$183,N$9,FALSE))="","",(VLOOKUP($E32,'DTOC Backsheet'!$D$5:$AF$183,N$9,FALSE))),"")</f>
        <v>21649</v>
      </c>
    </row>
    <row r="33" spans="1:14"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IFERROR(IF((VLOOKUP($E33,'DTOC Backsheet'!$D$5:$AF$183,G$9,FALSE))="","",(VLOOKUP($E33,'DTOC Backsheet'!$D$5:$AF$183,G$9,FALSE))),"")</f>
        <v>16169</v>
      </c>
      <c r="H33" s="121">
        <f ca="1">IFERROR(IF((VLOOKUP($E33,'DTOC Backsheet'!$D$5:$AF$183,H$9,FALSE))="","",(VLOOKUP($E33,'DTOC Backsheet'!$D$5:$AF$183,H$9,FALSE))),"")</f>
        <v>16098</v>
      </c>
      <c r="I33" s="121">
        <f ca="1">IFERROR(IF((VLOOKUP($E33,'DTOC Backsheet'!$D$5:$AF$183,I$9,FALSE))="","",(VLOOKUP($E33,'DTOC Backsheet'!$D$5:$AF$183,I$9,FALSE))),"")</f>
        <v>15691</v>
      </c>
      <c r="J33" s="122">
        <f ca="1">IFERROR(IF((VLOOKUP($E33,'DTOC Backsheet'!$D$5:$AF$183,J$9,FALSE))="","",(VLOOKUP($E33,'DTOC Backsheet'!$D$5:$AF$183,J$9,FALSE))),"")</f>
        <v>12763</v>
      </c>
      <c r="K33" s="173">
        <f ca="1">IFERROR(IF((VLOOKUP($E33,'DTOC Backsheet'!$D$5:$AF$183,K$9,FALSE))="","",(VLOOKUP($E33,'DTOC Backsheet'!$D$5:$AF$183,K$9,FALSE))),"")</f>
        <v>11269</v>
      </c>
      <c r="L33" s="122">
        <f ca="1">IFERROR(IF((VLOOKUP($E33,'DTOC Backsheet'!$D$5:$AF$183,L$9,FALSE))="","",(VLOOKUP($E33,'DTOC Backsheet'!$D$5:$AF$183,L$9,FALSE))),"")</f>
        <v>11789</v>
      </c>
      <c r="M33" s="121">
        <f ca="1">IFERROR(IF((VLOOKUP($E33,'DTOC Backsheet'!$D$5:$AF$183,M$9,FALSE))="","",(VLOOKUP($E33,'DTOC Backsheet'!$D$5:$AF$183,M$9,FALSE))),"")</f>
        <v>12140</v>
      </c>
      <c r="N33" s="123">
        <f ca="1">IFERROR(IF((VLOOKUP($E33,'DTOC Backsheet'!$D$5:$AF$183,N$9,FALSE))="","",(VLOOKUP($E33,'DTOC Backsheet'!$D$5:$AF$183,N$9,FALSE))),"")</f>
        <v>12283</v>
      </c>
    </row>
    <row r="34" spans="1:14"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IFERROR(IF((VLOOKUP($E34,'DTOC Backsheet'!$D$5:$AF$183,G$9,FALSE))="","",(VLOOKUP($E34,'DTOC Backsheet'!$D$5:$AF$183,G$9,FALSE))),"")</f>
        <v>32346</v>
      </c>
      <c r="H34" s="121">
        <f ca="1">IFERROR(IF((VLOOKUP($E34,'DTOC Backsheet'!$D$5:$AF$183,H$9,FALSE))="","",(VLOOKUP($E34,'DTOC Backsheet'!$D$5:$AF$183,H$9,FALSE))),"")</f>
        <v>32760</v>
      </c>
      <c r="I34" s="121">
        <f ca="1">IFERROR(IF((VLOOKUP($E34,'DTOC Backsheet'!$D$5:$AF$183,I$9,FALSE))="","",(VLOOKUP($E34,'DTOC Backsheet'!$D$5:$AF$183,I$9,FALSE))),"")</f>
        <v>30622</v>
      </c>
      <c r="J34" s="122">
        <f ca="1">IFERROR(IF((VLOOKUP($E34,'DTOC Backsheet'!$D$5:$AF$183,J$9,FALSE))="","",(VLOOKUP($E34,'DTOC Backsheet'!$D$5:$AF$183,J$9,FALSE))),"")</f>
        <v>31536</v>
      </c>
      <c r="K34" s="173">
        <f ca="1">IFERROR(IF((VLOOKUP($E34,'DTOC Backsheet'!$D$5:$AF$183,K$9,FALSE))="","",(VLOOKUP($E34,'DTOC Backsheet'!$D$5:$AF$183,K$9,FALSE))),"")</f>
        <v>28034</v>
      </c>
      <c r="L34" s="122">
        <f ca="1">IFERROR(IF((VLOOKUP($E34,'DTOC Backsheet'!$D$5:$AF$183,L$9,FALSE))="","",(VLOOKUP($E34,'DTOC Backsheet'!$D$5:$AF$183,L$9,FALSE))),"")</f>
        <v>26203</v>
      </c>
      <c r="M34" s="121">
        <f ca="1">IFERROR(IF((VLOOKUP($E34,'DTOC Backsheet'!$D$5:$AF$183,M$9,FALSE))="","",(VLOOKUP($E34,'DTOC Backsheet'!$D$5:$AF$183,M$9,FALSE))),"")</f>
        <v>27736</v>
      </c>
      <c r="N34" s="123">
        <f ca="1">IFERROR(IF((VLOOKUP($E34,'DTOC Backsheet'!$D$5:$AF$183,N$9,FALSE))="","",(VLOOKUP($E34,'DTOC Backsheet'!$D$5:$AF$183,N$9,FALSE))),"")</f>
        <v>27784</v>
      </c>
    </row>
    <row r="35" spans="1:14"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IFERROR(IF((VLOOKUP($E35,'DTOC Backsheet'!$D$5:$AF$183,G$9,FALSE))="","",(VLOOKUP($E35,'DTOC Backsheet'!$D$5:$AF$183,G$9,FALSE))),"")</f>
        <v>48403</v>
      </c>
      <c r="H35" s="121">
        <f ca="1">IFERROR(IF((VLOOKUP($E35,'DTOC Backsheet'!$D$5:$AF$183,H$9,FALSE))="","",(VLOOKUP($E35,'DTOC Backsheet'!$D$5:$AF$183,H$9,FALSE))),"")</f>
        <v>45453</v>
      </c>
      <c r="I35" s="121">
        <f ca="1">IFERROR(IF((VLOOKUP($E35,'DTOC Backsheet'!$D$5:$AF$183,I$9,FALSE))="","",(VLOOKUP($E35,'DTOC Backsheet'!$D$5:$AF$183,I$9,FALSE))),"")</f>
        <v>38628</v>
      </c>
      <c r="J35" s="122">
        <f ca="1">IFERROR(IF((VLOOKUP($E35,'DTOC Backsheet'!$D$5:$AF$183,J$9,FALSE))="","",(VLOOKUP($E35,'DTOC Backsheet'!$D$5:$AF$183,J$9,FALSE))),"")</f>
        <v>35452</v>
      </c>
      <c r="K35" s="173">
        <f ca="1">IFERROR(IF((VLOOKUP($E35,'DTOC Backsheet'!$D$5:$AF$183,K$9,FALSE))="","",(VLOOKUP($E35,'DTOC Backsheet'!$D$5:$AF$183,K$9,FALSE))),"")</f>
        <v>36579</v>
      </c>
      <c r="L35" s="122">
        <f ca="1">IFERROR(IF((VLOOKUP($E35,'DTOC Backsheet'!$D$5:$AF$183,L$9,FALSE))="","",(VLOOKUP($E35,'DTOC Backsheet'!$D$5:$AF$183,L$9,FALSE))),"")</f>
        <v>35486</v>
      </c>
      <c r="M35" s="121">
        <f ca="1">IFERROR(IF((VLOOKUP($E35,'DTOC Backsheet'!$D$5:$AF$183,M$9,FALSE))="","",(VLOOKUP($E35,'DTOC Backsheet'!$D$5:$AF$183,M$9,FALSE))),"")</f>
        <v>35164</v>
      </c>
      <c r="N35" s="123">
        <f ca="1">IFERROR(IF((VLOOKUP($E35,'DTOC Backsheet'!$D$5:$AF$183,N$9,FALSE))="","",(VLOOKUP($E35,'DTOC Backsheet'!$D$5:$AF$183,N$9,FALSE))),"")</f>
        <v>34611</v>
      </c>
    </row>
    <row r="36" spans="1:14"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IFERROR(IF((VLOOKUP($E36,'DTOC Backsheet'!$D$5:$AF$183,G$9,FALSE))="","",(VLOOKUP($E36,'DTOC Backsheet'!$D$5:$AF$183,G$9,FALSE))),"")</f>
        <v>50783</v>
      </c>
      <c r="H36" s="121">
        <f ca="1">IFERROR(IF((VLOOKUP($E36,'DTOC Backsheet'!$D$5:$AF$183,H$9,FALSE))="","",(VLOOKUP($E36,'DTOC Backsheet'!$D$5:$AF$183,H$9,FALSE))),"")</f>
        <v>50012</v>
      </c>
      <c r="I36" s="121">
        <f ca="1">IFERROR(IF((VLOOKUP($E36,'DTOC Backsheet'!$D$5:$AF$183,I$9,FALSE))="","",(VLOOKUP($E36,'DTOC Backsheet'!$D$5:$AF$183,I$9,FALSE))),"")</f>
        <v>43085</v>
      </c>
      <c r="J36" s="122">
        <f ca="1">IFERROR(IF((VLOOKUP($E36,'DTOC Backsheet'!$D$5:$AF$183,J$9,FALSE))="","",(VLOOKUP($E36,'DTOC Backsheet'!$D$5:$AF$183,J$9,FALSE))),"")</f>
        <v>36831</v>
      </c>
      <c r="K36" s="173">
        <f ca="1">IFERROR(IF((VLOOKUP($E36,'DTOC Backsheet'!$D$5:$AF$183,K$9,FALSE))="","",(VLOOKUP($E36,'DTOC Backsheet'!$D$5:$AF$183,K$9,FALSE))),"")</f>
        <v>33978</v>
      </c>
      <c r="L36" s="122">
        <f ca="1">IFERROR(IF((VLOOKUP($E36,'DTOC Backsheet'!$D$5:$AF$183,L$9,FALSE))="","",(VLOOKUP($E36,'DTOC Backsheet'!$D$5:$AF$183,L$9,FALSE))),"")</f>
        <v>35913</v>
      </c>
      <c r="M36" s="121">
        <f ca="1">IFERROR(IF((VLOOKUP($E36,'DTOC Backsheet'!$D$5:$AF$183,M$9,FALSE))="","",(VLOOKUP($E36,'DTOC Backsheet'!$D$5:$AF$183,M$9,FALSE))),"")</f>
        <v>29660</v>
      </c>
      <c r="N36" s="123">
        <f ca="1">IFERROR(IF((VLOOKUP($E36,'DTOC Backsheet'!$D$5:$AF$183,N$9,FALSE))="","",(VLOOKUP($E36,'DTOC Backsheet'!$D$5:$AF$183,N$9,FALSE))),"")</f>
        <v>28111</v>
      </c>
    </row>
    <row r="37" spans="1:14"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IFERROR(IF((VLOOKUP($E37,'DTOC Backsheet'!$D$5:$AF$183,G$9,FALSE))="","",(VLOOKUP($E37,'DTOC Backsheet'!$D$5:$AF$183,G$9,FALSE))),"")</f>
        <v>37117</v>
      </c>
      <c r="H37" s="121">
        <f ca="1">IFERROR(IF((VLOOKUP($E37,'DTOC Backsheet'!$D$5:$AF$183,H$9,FALSE))="","",(VLOOKUP($E37,'DTOC Backsheet'!$D$5:$AF$183,H$9,FALSE))),"")</f>
        <v>40165</v>
      </c>
      <c r="I37" s="121">
        <f ca="1">IFERROR(IF((VLOOKUP($E37,'DTOC Backsheet'!$D$5:$AF$183,I$9,FALSE))="","",(VLOOKUP($E37,'DTOC Backsheet'!$D$5:$AF$183,I$9,FALSE))),"")</f>
        <v>37795</v>
      </c>
      <c r="J37" s="122">
        <f ca="1">IFERROR(IF((VLOOKUP($E37,'DTOC Backsheet'!$D$5:$AF$183,J$9,FALSE))="","",(VLOOKUP($E37,'DTOC Backsheet'!$D$5:$AF$183,J$9,FALSE))),"")</f>
        <v>33866</v>
      </c>
      <c r="K37" s="173">
        <f ca="1">IFERROR(IF((VLOOKUP($E37,'DTOC Backsheet'!$D$5:$AF$183,K$9,FALSE))="","",(VLOOKUP($E37,'DTOC Backsheet'!$D$5:$AF$183,K$9,FALSE))),"")</f>
        <v>34643</v>
      </c>
      <c r="L37" s="122">
        <f ca="1">IFERROR(IF((VLOOKUP($E37,'DTOC Backsheet'!$D$5:$AF$183,L$9,FALSE))="","",(VLOOKUP($E37,'DTOC Backsheet'!$D$5:$AF$183,L$9,FALSE))),"")</f>
        <v>36851</v>
      </c>
      <c r="M37" s="121">
        <f ca="1">IFERROR(IF((VLOOKUP($E37,'DTOC Backsheet'!$D$5:$AF$183,M$9,FALSE))="","",(VLOOKUP($E37,'DTOC Backsheet'!$D$5:$AF$183,M$9,FALSE))),"")</f>
        <v>35655</v>
      </c>
      <c r="N37" s="123">
        <f ca="1">IFERROR(IF((VLOOKUP($E37,'DTOC Backsheet'!$D$5:$AF$183,N$9,FALSE))="","",(VLOOKUP($E37,'DTOC Backsheet'!$D$5:$AF$183,N$9,FALSE))),"")</f>
        <v>32501</v>
      </c>
    </row>
    <row r="38" spans="1:14"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IFERROR(IF((VLOOKUP($E38,'DTOC Backsheet'!$D$5:$AF$183,G$9,FALSE))="","",(VLOOKUP($E38,'DTOC Backsheet'!$D$5:$AF$183,G$9,FALSE))),"")</f>
        <v>48099</v>
      </c>
      <c r="H38" s="121">
        <f ca="1">IFERROR(IF((VLOOKUP($E38,'DTOC Backsheet'!$D$5:$AF$183,H$9,FALSE))="","",(VLOOKUP($E38,'DTOC Backsheet'!$D$5:$AF$183,H$9,FALSE))),"")</f>
        <v>45308</v>
      </c>
      <c r="I38" s="121">
        <f ca="1">IFERROR(IF((VLOOKUP($E38,'DTOC Backsheet'!$D$5:$AF$183,I$9,FALSE))="","",(VLOOKUP($E38,'DTOC Backsheet'!$D$5:$AF$183,I$9,FALSE))),"")</f>
        <v>35775</v>
      </c>
      <c r="J38" s="122">
        <f ca="1">IFERROR(IF((VLOOKUP($E38,'DTOC Backsheet'!$D$5:$AF$183,J$9,FALSE))="","",(VLOOKUP($E38,'DTOC Backsheet'!$D$5:$AF$183,J$9,FALSE))),"")</f>
        <v>35877</v>
      </c>
      <c r="K38" s="173">
        <f ca="1">IFERROR(IF((VLOOKUP($E38,'DTOC Backsheet'!$D$5:$AF$183,K$9,FALSE))="","",(VLOOKUP($E38,'DTOC Backsheet'!$D$5:$AF$183,K$9,FALSE))),"")</f>
        <v>28181</v>
      </c>
      <c r="L38" s="122">
        <f ca="1">IFERROR(IF((VLOOKUP($E38,'DTOC Backsheet'!$D$5:$AF$183,L$9,FALSE))="","",(VLOOKUP($E38,'DTOC Backsheet'!$D$5:$AF$183,L$9,FALSE))),"")</f>
        <v>32038</v>
      </c>
      <c r="M38" s="121">
        <f ca="1">IFERROR(IF((VLOOKUP($E38,'DTOC Backsheet'!$D$5:$AF$183,M$9,FALSE))="","",(VLOOKUP($E38,'DTOC Backsheet'!$D$5:$AF$183,M$9,FALSE))),"")</f>
        <v>30405</v>
      </c>
      <c r="N38" s="123">
        <f ca="1">IFERROR(IF((VLOOKUP($E38,'DTOC Backsheet'!$D$5:$AF$183,N$9,FALSE))="","",(VLOOKUP($E38,'DTOC Backsheet'!$D$5:$AF$183,N$9,FALSE))),"")</f>
        <v>28411</v>
      </c>
    </row>
    <row r="39" spans="1:14"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IFERROR(IF((VLOOKUP($E39,'DTOC Backsheet'!$D$5:$AF$183,G$9,FALSE))="","",(VLOOKUP($E39,'DTOC Backsheet'!$D$5:$AF$183,G$9,FALSE))),"")</f>
        <v>25312</v>
      </c>
      <c r="H39" s="121">
        <f ca="1">IFERROR(IF((VLOOKUP($E39,'DTOC Backsheet'!$D$5:$AF$183,H$9,FALSE))="","",(VLOOKUP($E39,'DTOC Backsheet'!$D$5:$AF$183,H$9,FALSE))),"")</f>
        <v>25770</v>
      </c>
      <c r="I39" s="121">
        <f ca="1">IFERROR(IF((VLOOKUP($E39,'DTOC Backsheet'!$D$5:$AF$183,I$9,FALSE))="","",(VLOOKUP($E39,'DTOC Backsheet'!$D$5:$AF$183,I$9,FALSE))),"")</f>
        <v>21609</v>
      </c>
      <c r="J39" s="122">
        <f ca="1">IFERROR(IF((VLOOKUP($E39,'DTOC Backsheet'!$D$5:$AF$183,J$9,FALSE))="","",(VLOOKUP($E39,'DTOC Backsheet'!$D$5:$AF$183,J$9,FALSE))),"")</f>
        <v>20593</v>
      </c>
      <c r="K39" s="173">
        <f ca="1">IFERROR(IF((VLOOKUP($E39,'DTOC Backsheet'!$D$5:$AF$183,K$9,FALSE))="","",(VLOOKUP($E39,'DTOC Backsheet'!$D$5:$AF$183,K$9,FALSE))),"")</f>
        <v>18307</v>
      </c>
      <c r="L39" s="122">
        <f ca="1">IFERROR(IF((VLOOKUP($E39,'DTOC Backsheet'!$D$5:$AF$183,L$9,FALSE))="","",(VLOOKUP($E39,'DTOC Backsheet'!$D$5:$AF$183,L$9,FALSE))),"")</f>
        <v>22060</v>
      </c>
      <c r="M39" s="121">
        <f ca="1">IFERROR(IF((VLOOKUP($E39,'DTOC Backsheet'!$D$5:$AF$183,M$9,FALSE))="","",(VLOOKUP($E39,'DTOC Backsheet'!$D$5:$AF$183,M$9,FALSE))),"")</f>
        <v>21752</v>
      </c>
      <c r="N39" s="123">
        <f ca="1">IFERROR(IF((VLOOKUP($E39,'DTOC Backsheet'!$D$5:$AF$183,N$9,FALSE))="","",(VLOOKUP($E39,'DTOC Backsheet'!$D$5:$AF$183,N$9,FALSE))),"")</f>
        <v>19001</v>
      </c>
    </row>
    <row r="40" spans="1:14"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IFERROR(IF((VLOOKUP($E40,'DTOC Backsheet'!$D$5:$AF$183,G$9,FALSE))="","",(VLOOKUP($E40,'DTOC Backsheet'!$D$5:$AF$183,G$9,FALSE))),"")</f>
        <v>61601</v>
      </c>
      <c r="H40" s="121">
        <f ca="1">IFERROR(IF((VLOOKUP($E40,'DTOC Backsheet'!$D$5:$AF$183,H$9,FALSE))="","",(VLOOKUP($E40,'DTOC Backsheet'!$D$5:$AF$183,H$9,FALSE))),"")</f>
        <v>60848</v>
      </c>
      <c r="I40" s="121">
        <f ca="1">IFERROR(IF((VLOOKUP($E40,'DTOC Backsheet'!$D$5:$AF$183,I$9,FALSE))="","",(VLOOKUP($E40,'DTOC Backsheet'!$D$5:$AF$183,I$9,FALSE))),"")</f>
        <v>54477</v>
      </c>
      <c r="J40" s="122">
        <f ca="1">IFERROR(IF((VLOOKUP($E40,'DTOC Backsheet'!$D$5:$AF$183,J$9,FALSE))="","",(VLOOKUP($E40,'DTOC Backsheet'!$D$5:$AF$183,J$9,FALSE))),"")</f>
        <v>50628</v>
      </c>
      <c r="K40" s="173">
        <f ca="1">IFERROR(IF((VLOOKUP($E40,'DTOC Backsheet'!$D$5:$AF$183,K$9,FALSE))="","",(VLOOKUP($E40,'DTOC Backsheet'!$D$5:$AF$183,K$9,FALSE))),"")</f>
        <v>48210</v>
      </c>
      <c r="L40" s="122">
        <f ca="1">IFERROR(IF((VLOOKUP($E40,'DTOC Backsheet'!$D$5:$AF$183,L$9,FALSE))="","",(VLOOKUP($E40,'DTOC Backsheet'!$D$5:$AF$183,L$9,FALSE))),"")</f>
        <v>47703</v>
      </c>
      <c r="M40" s="121">
        <f ca="1">IFERROR(IF((VLOOKUP($E40,'DTOC Backsheet'!$D$5:$AF$183,M$9,FALSE))="","",(VLOOKUP($E40,'DTOC Backsheet'!$D$5:$AF$183,M$9,FALSE))),"")</f>
        <v>41205</v>
      </c>
      <c r="N40" s="123">
        <f ca="1">IFERROR(IF((VLOOKUP($E40,'DTOC Backsheet'!$D$5:$AF$183,N$9,FALSE))="","",(VLOOKUP($E40,'DTOC Backsheet'!$D$5:$AF$183,N$9,FALSE))),"")</f>
        <v>42502</v>
      </c>
    </row>
    <row r="41" spans="1:14"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IFERROR(IF((VLOOKUP($E41,'DTOC Backsheet'!$D$5:$AF$183,G$9,FALSE))="","",(VLOOKUP($E41,'DTOC Backsheet'!$D$5:$AF$183,G$9,FALSE))),"")</f>
        <v>44197</v>
      </c>
      <c r="H41" s="121">
        <f ca="1">IFERROR(IF((VLOOKUP($E41,'DTOC Backsheet'!$D$5:$AF$183,H$9,FALSE))="","",(VLOOKUP($E41,'DTOC Backsheet'!$D$5:$AF$183,H$9,FALSE))),"")</f>
        <v>45134</v>
      </c>
      <c r="I41" s="121">
        <f ca="1">IFERROR(IF((VLOOKUP($E41,'DTOC Backsheet'!$D$5:$AF$183,I$9,FALSE))="","",(VLOOKUP($E41,'DTOC Backsheet'!$D$5:$AF$183,I$9,FALSE))),"")</f>
        <v>38842</v>
      </c>
      <c r="J41" s="122">
        <f ca="1">IFERROR(IF((VLOOKUP($E41,'DTOC Backsheet'!$D$5:$AF$183,J$9,FALSE))="","",(VLOOKUP($E41,'DTOC Backsheet'!$D$5:$AF$183,J$9,FALSE))),"")</f>
        <v>36246</v>
      </c>
      <c r="K41" s="173">
        <f ca="1">IFERROR(IF((VLOOKUP($E41,'DTOC Backsheet'!$D$5:$AF$183,K$9,FALSE))="","",(VLOOKUP($E41,'DTOC Backsheet'!$D$5:$AF$183,K$9,FALSE))),"")</f>
        <v>37443</v>
      </c>
      <c r="L41" s="122">
        <f ca="1">IFERROR(IF((VLOOKUP($E41,'DTOC Backsheet'!$D$5:$AF$183,L$9,FALSE))="","",(VLOOKUP($E41,'DTOC Backsheet'!$D$5:$AF$183,L$9,FALSE))),"")</f>
        <v>38357</v>
      </c>
      <c r="M41" s="121">
        <f ca="1">IFERROR(IF((VLOOKUP($E41,'DTOC Backsheet'!$D$5:$AF$183,M$9,FALSE))="","",(VLOOKUP($E41,'DTOC Backsheet'!$D$5:$AF$183,M$9,FALSE))),"")</f>
        <v>38248</v>
      </c>
      <c r="N41" s="123">
        <f ca="1">IFERROR(IF((VLOOKUP($E41,'DTOC Backsheet'!$D$5:$AF$183,N$9,FALSE))="","",(VLOOKUP($E41,'DTOC Backsheet'!$D$5:$AF$183,N$9,FALSE))),"")</f>
        <v>38899</v>
      </c>
    </row>
    <row r="42" spans="1:14"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IFERROR(IF((VLOOKUP($E42,'DTOC Backsheet'!$D$5:$AF$183,G$9,FALSE))="","",(VLOOKUP($E42,'DTOC Backsheet'!$D$5:$AF$183,G$9,FALSE))),"")</f>
        <v>47858</v>
      </c>
      <c r="H42" s="121">
        <f ca="1">IFERROR(IF((VLOOKUP($E42,'DTOC Backsheet'!$D$5:$AF$183,H$9,FALSE))="","",(VLOOKUP($E42,'DTOC Backsheet'!$D$5:$AF$183,H$9,FALSE))),"")</f>
        <v>48210</v>
      </c>
      <c r="I42" s="121">
        <f ca="1">IFERROR(IF((VLOOKUP($E42,'DTOC Backsheet'!$D$5:$AF$183,I$9,FALSE))="","",(VLOOKUP($E42,'DTOC Backsheet'!$D$5:$AF$183,I$9,FALSE))),"")</f>
        <v>41478</v>
      </c>
      <c r="J42" s="122">
        <f ca="1">IFERROR(IF((VLOOKUP($E42,'DTOC Backsheet'!$D$5:$AF$183,J$9,FALSE))="","",(VLOOKUP($E42,'DTOC Backsheet'!$D$5:$AF$183,J$9,FALSE))),"")</f>
        <v>37956</v>
      </c>
      <c r="K42" s="173">
        <f ca="1">IFERROR(IF((VLOOKUP($E42,'DTOC Backsheet'!$D$5:$AF$183,K$9,FALSE))="","",(VLOOKUP($E42,'DTOC Backsheet'!$D$5:$AF$183,K$9,FALSE))),"")</f>
        <v>40982</v>
      </c>
      <c r="L42" s="122">
        <f ca="1">IFERROR(IF((VLOOKUP($E42,'DTOC Backsheet'!$D$5:$AF$183,L$9,FALSE))="","",(VLOOKUP($E42,'DTOC Backsheet'!$D$5:$AF$183,L$9,FALSE))),"")</f>
        <v>39480</v>
      </c>
      <c r="M42" s="121">
        <f ca="1">IFERROR(IF((VLOOKUP($E42,'DTOC Backsheet'!$D$5:$AF$183,M$9,FALSE))="","",(VLOOKUP($E42,'DTOC Backsheet'!$D$5:$AF$183,M$9,FALSE))),"")</f>
        <v>37627</v>
      </c>
      <c r="N42" s="123">
        <f ca="1">IFERROR(IF((VLOOKUP($E42,'DTOC Backsheet'!$D$5:$AF$183,N$9,FALSE))="","",(VLOOKUP($E42,'DTOC Backsheet'!$D$5:$AF$183,N$9,FALSE))),"")</f>
        <v>39501</v>
      </c>
    </row>
    <row r="43" spans="1:14"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IFERROR(IF((VLOOKUP($E43,'DTOC Backsheet'!$D$5:$AF$183,G$9,FALSE))="","",(VLOOKUP($E43,'DTOC Backsheet'!$D$5:$AF$183,G$9,FALSE))),"")</f>
        <v>510</v>
      </c>
      <c r="H43" s="121">
        <f ca="1">IFERROR(IF((VLOOKUP($E43,'DTOC Backsheet'!$D$5:$AF$183,H$9,FALSE))="","",(VLOOKUP($E43,'DTOC Backsheet'!$D$5:$AF$183,H$9,FALSE))),"")</f>
        <v>716</v>
      </c>
      <c r="I43" s="121">
        <f ca="1">IFERROR(IF((VLOOKUP($E43,'DTOC Backsheet'!$D$5:$AF$183,I$9,FALSE))="","",(VLOOKUP($E43,'DTOC Backsheet'!$D$5:$AF$183,I$9,FALSE))),"")</f>
        <v>463</v>
      </c>
      <c r="J43" s="122">
        <f ca="1">IFERROR(IF((VLOOKUP($E43,'DTOC Backsheet'!$D$5:$AF$183,J$9,FALSE))="","",(VLOOKUP($E43,'DTOC Backsheet'!$D$5:$AF$183,J$9,FALSE))),"")</f>
        <v>497</v>
      </c>
      <c r="K43" s="173">
        <f ca="1">IFERROR(IF((VLOOKUP($E43,'DTOC Backsheet'!$D$5:$AF$183,K$9,FALSE))="","",(VLOOKUP($E43,'DTOC Backsheet'!$D$5:$AF$183,K$9,FALSE))),"")</f>
        <v>558</v>
      </c>
      <c r="L43" s="122">
        <f ca="1">IFERROR(IF((VLOOKUP($E43,'DTOC Backsheet'!$D$5:$AF$183,L$9,FALSE))="","",(VLOOKUP($E43,'DTOC Backsheet'!$D$5:$AF$183,L$9,FALSE))),"")</f>
        <v>635</v>
      </c>
      <c r="M43" s="121">
        <f ca="1">IFERROR(IF((VLOOKUP($E43,'DTOC Backsheet'!$D$5:$AF$183,M$9,FALSE))="","",(VLOOKUP($E43,'DTOC Backsheet'!$D$5:$AF$183,M$9,FALSE))),"")</f>
        <v>830</v>
      </c>
      <c r="N43" s="123">
        <f ca="1">IFERROR(IF((VLOOKUP($E43,'DTOC Backsheet'!$D$5:$AF$183,N$9,FALSE))="","",(VLOOKUP($E43,'DTOC Backsheet'!$D$5:$AF$183,N$9,FALSE))),"")</f>
        <v>791</v>
      </c>
    </row>
    <row r="44" spans="1:14"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IFERROR(IF((VLOOKUP($E44,'DTOC Backsheet'!$D$5:$AF$183,G$9,FALSE))="","",(VLOOKUP($E44,'DTOC Backsheet'!$D$5:$AF$183,G$9,FALSE))),"")</f>
        <v>3529</v>
      </c>
      <c r="H44" s="121">
        <f ca="1">IFERROR(IF((VLOOKUP($E44,'DTOC Backsheet'!$D$5:$AF$183,H$9,FALSE))="","",(VLOOKUP($E44,'DTOC Backsheet'!$D$5:$AF$183,H$9,FALSE))),"")</f>
        <v>2855</v>
      </c>
      <c r="I44" s="121">
        <f ca="1">IFERROR(IF((VLOOKUP($E44,'DTOC Backsheet'!$D$5:$AF$183,I$9,FALSE))="","",(VLOOKUP($E44,'DTOC Backsheet'!$D$5:$AF$183,I$9,FALSE))),"")</f>
        <v>1900</v>
      </c>
      <c r="J44" s="122">
        <f ca="1">IFERROR(IF((VLOOKUP($E44,'DTOC Backsheet'!$D$5:$AF$183,J$9,FALSE))="","",(VLOOKUP($E44,'DTOC Backsheet'!$D$5:$AF$183,J$9,FALSE))),"")</f>
        <v>1818</v>
      </c>
      <c r="K44" s="173">
        <f ca="1">IFERROR(IF((VLOOKUP($E44,'DTOC Backsheet'!$D$5:$AF$183,K$9,FALSE))="","",(VLOOKUP($E44,'DTOC Backsheet'!$D$5:$AF$183,K$9,FALSE))),"")</f>
        <v>1626</v>
      </c>
      <c r="L44" s="122">
        <f ca="1">IFERROR(IF((VLOOKUP($E44,'DTOC Backsheet'!$D$5:$AF$183,L$9,FALSE))="","",(VLOOKUP($E44,'DTOC Backsheet'!$D$5:$AF$183,L$9,FALSE))),"")</f>
        <v>1751</v>
      </c>
      <c r="M44" s="121">
        <f ca="1">IFERROR(IF((VLOOKUP($E44,'DTOC Backsheet'!$D$5:$AF$183,M$9,FALSE))="","",(VLOOKUP($E44,'DTOC Backsheet'!$D$5:$AF$183,M$9,FALSE))),"")</f>
        <v>2018</v>
      </c>
      <c r="N44" s="123">
        <f ca="1">IFERROR(IF((VLOOKUP($E44,'DTOC Backsheet'!$D$5:$AF$183,N$9,FALSE))="","",(VLOOKUP($E44,'DTOC Backsheet'!$D$5:$AF$183,N$9,FALSE))),"")</f>
        <v>2459</v>
      </c>
    </row>
    <row r="45" spans="1:14"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IFERROR(IF((VLOOKUP($E45,'DTOC Backsheet'!$D$5:$AF$183,G$9,FALSE))="","",(VLOOKUP($E45,'DTOC Backsheet'!$D$5:$AF$183,G$9,FALSE))),"")</f>
        <v>257</v>
      </c>
      <c r="H45" s="121">
        <f ca="1">IFERROR(IF((VLOOKUP($E45,'DTOC Backsheet'!$D$5:$AF$183,H$9,FALSE))="","",(VLOOKUP($E45,'DTOC Backsheet'!$D$5:$AF$183,H$9,FALSE))),"")</f>
        <v>226</v>
      </c>
      <c r="I45" s="121">
        <f ca="1">IFERROR(IF((VLOOKUP($E45,'DTOC Backsheet'!$D$5:$AF$183,I$9,FALSE))="","",(VLOOKUP($E45,'DTOC Backsheet'!$D$5:$AF$183,I$9,FALSE))),"")</f>
        <v>804</v>
      </c>
      <c r="J45" s="122">
        <f ca="1">IFERROR(IF((VLOOKUP($E45,'DTOC Backsheet'!$D$5:$AF$183,J$9,FALSE))="","",(VLOOKUP($E45,'DTOC Backsheet'!$D$5:$AF$183,J$9,FALSE))),"")</f>
        <v>546</v>
      </c>
      <c r="K45" s="173">
        <f ca="1">IFERROR(IF((VLOOKUP($E45,'DTOC Backsheet'!$D$5:$AF$183,K$9,FALSE))="","",(VLOOKUP($E45,'DTOC Backsheet'!$D$5:$AF$183,K$9,FALSE))),"")</f>
        <v>341</v>
      </c>
      <c r="L45" s="122">
        <f ca="1">IFERROR(IF((VLOOKUP($E45,'DTOC Backsheet'!$D$5:$AF$183,L$9,FALSE))="","",(VLOOKUP($E45,'DTOC Backsheet'!$D$5:$AF$183,L$9,FALSE))),"")</f>
        <v>227</v>
      </c>
      <c r="M45" s="121">
        <f ca="1">IFERROR(IF((VLOOKUP($E45,'DTOC Backsheet'!$D$5:$AF$183,M$9,FALSE))="","",(VLOOKUP($E45,'DTOC Backsheet'!$D$5:$AF$183,M$9,FALSE))),"")</f>
        <v>157</v>
      </c>
      <c r="N45" s="123">
        <f ca="1">IFERROR(IF((VLOOKUP($E45,'DTOC Backsheet'!$D$5:$AF$183,N$9,FALSE))="","",(VLOOKUP($E45,'DTOC Backsheet'!$D$5:$AF$183,N$9,FALSE))),"")</f>
        <v>131</v>
      </c>
    </row>
    <row r="46" spans="1:14"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IF($A46&gt;$Q$5-1,"",INDIRECT("'Comms by AT'!D"&amp;$A46+$Q$4))</f>
        <v>E06000022</v>
      </c>
      <c r="F46" s="99" t="str">
        <f ca="1">IF(E46="","",VLOOKUP(E46,'Org List'!$J$9:$K$488,2,0))</f>
        <v>Bath and North East Somerset</v>
      </c>
      <c r="G46" s="120">
        <f ca="1">IFERROR(IF((VLOOKUP($E46,'DTOC Backsheet'!$D$5:$AF$183,G$9,FALSE))="","",(VLOOKUP($E46,'DTOC Backsheet'!$D$5:$AF$183,G$9,FALSE))),"")</f>
        <v>1637</v>
      </c>
      <c r="H46" s="121">
        <f ca="1">IFERROR(IF((VLOOKUP($E46,'DTOC Backsheet'!$D$5:$AF$183,H$9,FALSE))="","",(VLOOKUP($E46,'DTOC Backsheet'!$D$5:$AF$183,H$9,FALSE))),"")</f>
        <v>1760</v>
      </c>
      <c r="I46" s="121">
        <f ca="1">IFERROR(IF((VLOOKUP($E46,'DTOC Backsheet'!$D$5:$AF$183,I$9,FALSE))="","",(VLOOKUP($E46,'DTOC Backsheet'!$D$5:$AF$183,I$9,FALSE))),"")</f>
        <v>1710</v>
      </c>
      <c r="J46" s="122">
        <f ca="1">IFERROR(IF((VLOOKUP($E46,'DTOC Backsheet'!$D$5:$AF$183,J$9,FALSE))="","",(VLOOKUP($E46,'DTOC Backsheet'!$D$5:$AF$183,J$9,FALSE))),"")</f>
        <v>1807</v>
      </c>
      <c r="K46" s="173">
        <f ca="1">IFERROR(IF((VLOOKUP($E46,'DTOC Backsheet'!$D$5:$AF$183,K$9,FALSE))="","",(VLOOKUP($E46,'DTOC Backsheet'!$D$5:$AF$183,K$9,FALSE))),"")</f>
        <v>1814</v>
      </c>
      <c r="L46" s="122">
        <f ca="1">IFERROR(IF((VLOOKUP($E46,'DTOC Backsheet'!$D$5:$AF$183,L$9,FALSE))="","",(VLOOKUP($E46,'DTOC Backsheet'!$D$5:$AF$183,L$9,FALSE))),"")</f>
        <v>1938</v>
      </c>
      <c r="M46" s="121">
        <f ca="1">IFERROR(IF((VLOOKUP($E46,'DTOC Backsheet'!$D$5:$AF$183,M$9,FALSE))="","",(VLOOKUP($E46,'DTOC Backsheet'!$D$5:$AF$183,M$9,FALSE))),"")</f>
        <v>1852</v>
      </c>
      <c r="N46" s="123">
        <f ca="1">IFERROR(IF((VLOOKUP($E46,'DTOC Backsheet'!$D$5:$AF$183,N$9,FALSE))="","",(VLOOKUP($E46,'DTOC Backsheet'!$D$5:$AF$183,N$9,FALSE))),"")</f>
        <v>1868</v>
      </c>
    </row>
    <row r="47" spans="1:14"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IFERROR(IF((VLOOKUP($E47,'DTOC Backsheet'!$D$5:$AF$183,G$9,FALSE))="","",(VLOOKUP($E47,'DTOC Backsheet'!$D$5:$AF$183,G$9,FALSE))),"")</f>
        <v>602</v>
      </c>
      <c r="H47" s="121">
        <f ca="1">IFERROR(IF((VLOOKUP($E47,'DTOC Backsheet'!$D$5:$AF$183,H$9,FALSE))="","",(VLOOKUP($E47,'DTOC Backsheet'!$D$5:$AF$183,H$9,FALSE))),"")</f>
        <v>1027</v>
      </c>
      <c r="I47" s="121">
        <f ca="1">IFERROR(IF((VLOOKUP($E47,'DTOC Backsheet'!$D$5:$AF$183,I$9,FALSE))="","",(VLOOKUP($E47,'DTOC Backsheet'!$D$5:$AF$183,I$9,FALSE))),"")</f>
        <v>966</v>
      </c>
      <c r="J47" s="122">
        <f ca="1">IFERROR(IF((VLOOKUP($E47,'DTOC Backsheet'!$D$5:$AF$183,J$9,FALSE))="","",(VLOOKUP($E47,'DTOC Backsheet'!$D$5:$AF$183,J$9,FALSE))),"")</f>
        <v>742</v>
      </c>
      <c r="K47" s="173">
        <f ca="1">IFERROR(IF((VLOOKUP($E47,'DTOC Backsheet'!$D$5:$AF$183,K$9,FALSE))="","",(VLOOKUP($E47,'DTOC Backsheet'!$D$5:$AF$183,K$9,FALSE))),"")</f>
        <v>686</v>
      </c>
      <c r="L47" s="122">
        <f ca="1">IFERROR(IF((VLOOKUP($E47,'DTOC Backsheet'!$D$5:$AF$183,L$9,FALSE))="","",(VLOOKUP($E47,'DTOC Backsheet'!$D$5:$AF$183,L$9,FALSE))),"")</f>
        <v>1020</v>
      </c>
      <c r="M47" s="121">
        <f ca="1">IFERROR(IF((VLOOKUP($E47,'DTOC Backsheet'!$D$5:$AF$183,M$9,FALSE))="","",(VLOOKUP($E47,'DTOC Backsheet'!$D$5:$AF$183,M$9,FALSE))),"")</f>
        <v>768</v>
      </c>
      <c r="N47" s="123">
        <f ca="1">IFERROR(IF((VLOOKUP($E47,'DTOC Backsheet'!$D$5:$AF$183,N$9,FALSE))="","",(VLOOKUP($E47,'DTOC Backsheet'!$D$5:$AF$183,N$9,FALSE))),"")</f>
        <v>606</v>
      </c>
    </row>
    <row r="48" spans="1:14"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IFERROR(IF((VLOOKUP($E48,'DTOC Backsheet'!$D$5:$AF$183,G$9,FALSE))="","",(VLOOKUP($E48,'DTOC Backsheet'!$D$5:$AF$183,G$9,FALSE))),"")</f>
        <v>1077</v>
      </c>
      <c r="H48" s="121">
        <f ca="1">IFERROR(IF((VLOOKUP($E48,'DTOC Backsheet'!$D$5:$AF$183,H$9,FALSE))="","",(VLOOKUP($E48,'DTOC Backsheet'!$D$5:$AF$183,H$9,FALSE))),"")</f>
        <v>1145</v>
      </c>
      <c r="I48" s="121">
        <f ca="1">IFERROR(IF((VLOOKUP($E48,'DTOC Backsheet'!$D$5:$AF$183,I$9,FALSE))="","",(VLOOKUP($E48,'DTOC Backsheet'!$D$5:$AF$183,I$9,FALSE))),"")</f>
        <v>1303</v>
      </c>
      <c r="J48" s="122">
        <f ca="1">IFERROR(IF((VLOOKUP($E48,'DTOC Backsheet'!$D$5:$AF$183,J$9,FALSE))="","",(VLOOKUP($E48,'DTOC Backsheet'!$D$5:$AF$183,J$9,FALSE))),"")</f>
        <v>963</v>
      </c>
      <c r="K48" s="173">
        <f ca="1">IFERROR(IF((VLOOKUP($E48,'DTOC Backsheet'!$D$5:$AF$183,K$9,FALSE))="","",(VLOOKUP($E48,'DTOC Backsheet'!$D$5:$AF$183,K$9,FALSE))),"")</f>
        <v>877</v>
      </c>
      <c r="L48" s="122">
        <f ca="1">IFERROR(IF((VLOOKUP($E48,'DTOC Backsheet'!$D$5:$AF$183,L$9,FALSE))="","",(VLOOKUP($E48,'DTOC Backsheet'!$D$5:$AF$183,L$9,FALSE))),"")</f>
        <v>773</v>
      </c>
      <c r="M48" s="121">
        <f ca="1">IFERROR(IF((VLOOKUP($E48,'DTOC Backsheet'!$D$5:$AF$183,M$9,FALSE))="","",(VLOOKUP($E48,'DTOC Backsheet'!$D$5:$AF$183,M$9,FALSE))),"")</f>
        <v>532</v>
      </c>
      <c r="N48" s="123">
        <f ca="1">IFERROR(IF((VLOOKUP($E48,'DTOC Backsheet'!$D$5:$AF$183,N$9,FALSE))="","",(VLOOKUP($E48,'DTOC Backsheet'!$D$5:$AF$183,N$9,FALSE))),"")</f>
        <v>950</v>
      </c>
    </row>
    <row r="49" spans="1:14"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IFERROR(IF((VLOOKUP($E49,'DTOC Backsheet'!$D$5:$AF$183,G$9,FALSE))="","",(VLOOKUP($E49,'DTOC Backsheet'!$D$5:$AF$183,G$9,FALSE))),"")</f>
        <v>15660</v>
      </c>
      <c r="H49" s="121">
        <f ca="1">IFERROR(IF((VLOOKUP($E49,'DTOC Backsheet'!$D$5:$AF$183,H$9,FALSE))="","",(VLOOKUP($E49,'DTOC Backsheet'!$D$5:$AF$183,H$9,FALSE))),"")</f>
        <v>15116</v>
      </c>
      <c r="I49" s="121">
        <f ca="1">IFERROR(IF((VLOOKUP($E49,'DTOC Backsheet'!$D$5:$AF$183,I$9,FALSE))="","",(VLOOKUP($E49,'DTOC Backsheet'!$D$5:$AF$183,I$9,FALSE))),"")</f>
        <v>13832</v>
      </c>
      <c r="J49" s="122">
        <f ca="1">IFERROR(IF((VLOOKUP($E49,'DTOC Backsheet'!$D$5:$AF$183,J$9,FALSE))="","",(VLOOKUP($E49,'DTOC Backsheet'!$D$5:$AF$183,J$9,FALSE))),"")</f>
        <v>12122</v>
      </c>
      <c r="K49" s="173">
        <f ca="1">IFERROR(IF((VLOOKUP($E49,'DTOC Backsheet'!$D$5:$AF$183,K$9,FALSE))="","",(VLOOKUP($E49,'DTOC Backsheet'!$D$5:$AF$183,K$9,FALSE))),"")</f>
        <v>13762</v>
      </c>
      <c r="L49" s="122">
        <f ca="1">IFERROR(IF((VLOOKUP($E49,'DTOC Backsheet'!$D$5:$AF$183,L$9,FALSE))="","",(VLOOKUP($E49,'DTOC Backsheet'!$D$5:$AF$183,L$9,FALSE))),"")</f>
        <v>13635</v>
      </c>
      <c r="M49" s="121">
        <f ca="1">IFERROR(IF((VLOOKUP($E49,'DTOC Backsheet'!$D$5:$AF$183,M$9,FALSE))="","",(VLOOKUP($E49,'DTOC Backsheet'!$D$5:$AF$183,M$9,FALSE))),"")</f>
        <v>13025</v>
      </c>
      <c r="N49" s="123">
        <f ca="1">IFERROR(IF((VLOOKUP($E49,'DTOC Backsheet'!$D$5:$AF$183,N$9,FALSE))="","",(VLOOKUP($E49,'DTOC Backsheet'!$D$5:$AF$183,N$9,FALSE))),"")</f>
        <v>13220</v>
      </c>
    </row>
    <row r="50" spans="1:14"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IFERROR(IF((VLOOKUP($E50,'DTOC Backsheet'!$D$5:$AF$183,G$9,FALSE))="","",(VLOOKUP($E50,'DTOC Backsheet'!$D$5:$AF$183,G$9,FALSE))),"")</f>
        <v>934</v>
      </c>
      <c r="H50" s="121">
        <f ca="1">IFERROR(IF((VLOOKUP($E50,'DTOC Backsheet'!$D$5:$AF$183,H$9,FALSE))="","",(VLOOKUP($E50,'DTOC Backsheet'!$D$5:$AF$183,H$9,FALSE))),"")</f>
        <v>929</v>
      </c>
      <c r="I50" s="121">
        <f ca="1">IFERROR(IF((VLOOKUP($E50,'DTOC Backsheet'!$D$5:$AF$183,I$9,FALSE))="","",(VLOOKUP($E50,'DTOC Backsheet'!$D$5:$AF$183,I$9,FALSE))),"")</f>
        <v>868</v>
      </c>
      <c r="J50" s="122">
        <f ca="1">IFERROR(IF((VLOOKUP($E50,'DTOC Backsheet'!$D$5:$AF$183,J$9,FALSE))="","",(VLOOKUP($E50,'DTOC Backsheet'!$D$5:$AF$183,J$9,FALSE))),"")</f>
        <v>945</v>
      </c>
      <c r="K50" s="173">
        <f ca="1">IFERROR(IF((VLOOKUP($E50,'DTOC Backsheet'!$D$5:$AF$183,K$9,FALSE))="","",(VLOOKUP($E50,'DTOC Backsheet'!$D$5:$AF$183,K$9,FALSE))),"")</f>
        <v>787</v>
      </c>
      <c r="L50" s="122">
        <f ca="1">IFERROR(IF((VLOOKUP($E50,'DTOC Backsheet'!$D$5:$AF$183,L$9,FALSE))="","",(VLOOKUP($E50,'DTOC Backsheet'!$D$5:$AF$183,L$9,FALSE))),"")</f>
        <v>1296</v>
      </c>
      <c r="M50" s="121">
        <f ca="1">IFERROR(IF((VLOOKUP($E50,'DTOC Backsheet'!$D$5:$AF$183,M$9,FALSE))="","",(VLOOKUP($E50,'DTOC Backsheet'!$D$5:$AF$183,M$9,FALSE))),"")</f>
        <v>991</v>
      </c>
      <c r="N50" s="123">
        <f ca="1">IFERROR(IF((VLOOKUP($E50,'DTOC Backsheet'!$D$5:$AF$183,N$9,FALSE))="","",(VLOOKUP($E50,'DTOC Backsheet'!$D$5:$AF$183,N$9,FALSE))),"")</f>
        <v>986</v>
      </c>
    </row>
    <row r="51" spans="1:14"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IFERROR(IF((VLOOKUP($E51,'DTOC Backsheet'!$D$5:$AF$183,G$9,FALSE))="","",(VLOOKUP($E51,'DTOC Backsheet'!$D$5:$AF$183,G$9,FALSE))),"")</f>
        <v>1185</v>
      </c>
      <c r="H51" s="121">
        <f ca="1">IFERROR(IF((VLOOKUP($E51,'DTOC Backsheet'!$D$5:$AF$183,H$9,FALSE))="","",(VLOOKUP($E51,'DTOC Backsheet'!$D$5:$AF$183,H$9,FALSE))),"")</f>
        <v>1378</v>
      </c>
      <c r="I51" s="121">
        <f ca="1">IFERROR(IF((VLOOKUP($E51,'DTOC Backsheet'!$D$5:$AF$183,I$9,FALSE))="","",(VLOOKUP($E51,'DTOC Backsheet'!$D$5:$AF$183,I$9,FALSE))),"")</f>
        <v>1664</v>
      </c>
      <c r="J51" s="122">
        <f ca="1">IFERROR(IF((VLOOKUP($E51,'DTOC Backsheet'!$D$5:$AF$183,J$9,FALSE))="","",(VLOOKUP($E51,'DTOC Backsheet'!$D$5:$AF$183,J$9,FALSE))),"")</f>
        <v>1217</v>
      </c>
      <c r="K51" s="173">
        <f ca="1">IFERROR(IF((VLOOKUP($E51,'DTOC Backsheet'!$D$5:$AF$183,K$9,FALSE))="","",(VLOOKUP($E51,'DTOC Backsheet'!$D$5:$AF$183,K$9,FALSE))),"")</f>
        <v>1145</v>
      </c>
      <c r="L51" s="122">
        <f ca="1">IFERROR(IF((VLOOKUP($E51,'DTOC Backsheet'!$D$5:$AF$183,L$9,FALSE))="","",(VLOOKUP($E51,'DTOC Backsheet'!$D$5:$AF$183,L$9,FALSE))),"")</f>
        <v>1456</v>
      </c>
      <c r="M51" s="121">
        <f ca="1">IFERROR(IF((VLOOKUP($E51,'DTOC Backsheet'!$D$5:$AF$183,M$9,FALSE))="","",(VLOOKUP($E51,'DTOC Backsheet'!$D$5:$AF$183,M$9,FALSE))),"")</f>
        <v>963</v>
      </c>
      <c r="N51" s="123">
        <f ca="1">IFERROR(IF((VLOOKUP($E51,'DTOC Backsheet'!$D$5:$AF$183,N$9,FALSE))="","",(VLOOKUP($E51,'DTOC Backsheet'!$D$5:$AF$183,N$9,FALSE))),"")</f>
        <v>832</v>
      </c>
    </row>
    <row r="52" spans="1:14"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IFERROR(IF((VLOOKUP($E52,'DTOC Backsheet'!$D$5:$AF$183,G$9,FALSE))="","",(VLOOKUP($E52,'DTOC Backsheet'!$D$5:$AF$183,G$9,FALSE))),"")</f>
        <v>2643</v>
      </c>
      <c r="H52" s="121">
        <f ca="1">IFERROR(IF((VLOOKUP($E52,'DTOC Backsheet'!$D$5:$AF$183,H$9,FALSE))="","",(VLOOKUP($E52,'DTOC Backsheet'!$D$5:$AF$183,H$9,FALSE))),"")</f>
        <v>2204</v>
      </c>
      <c r="I52" s="121">
        <f ca="1">IFERROR(IF((VLOOKUP($E52,'DTOC Backsheet'!$D$5:$AF$183,I$9,FALSE))="","",(VLOOKUP($E52,'DTOC Backsheet'!$D$5:$AF$183,I$9,FALSE))),"")</f>
        <v>2920</v>
      </c>
      <c r="J52" s="122">
        <f ca="1">IFERROR(IF((VLOOKUP($E52,'DTOC Backsheet'!$D$5:$AF$183,J$9,FALSE))="","",(VLOOKUP($E52,'DTOC Backsheet'!$D$5:$AF$183,J$9,FALSE))),"")</f>
        <v>2827</v>
      </c>
      <c r="K52" s="173">
        <f ca="1">IFERROR(IF((VLOOKUP($E52,'DTOC Backsheet'!$D$5:$AF$183,K$9,FALSE))="","",(VLOOKUP($E52,'DTOC Backsheet'!$D$5:$AF$183,K$9,FALSE))),"")</f>
        <v>1590</v>
      </c>
      <c r="L52" s="122">
        <f ca="1">IFERROR(IF((VLOOKUP($E52,'DTOC Backsheet'!$D$5:$AF$183,L$9,FALSE))="","",(VLOOKUP($E52,'DTOC Backsheet'!$D$5:$AF$183,L$9,FALSE))),"")</f>
        <v>1423</v>
      </c>
      <c r="M52" s="121">
        <f ca="1">IFERROR(IF((VLOOKUP($E52,'DTOC Backsheet'!$D$5:$AF$183,M$9,FALSE))="","",(VLOOKUP($E52,'DTOC Backsheet'!$D$5:$AF$183,M$9,FALSE))),"")</f>
        <v>1344</v>
      </c>
      <c r="N52" s="123">
        <f ca="1">IFERROR(IF((VLOOKUP($E52,'DTOC Backsheet'!$D$5:$AF$183,N$9,FALSE))="","",(VLOOKUP($E52,'DTOC Backsheet'!$D$5:$AF$183,N$9,FALSE))),"")</f>
        <v>2010</v>
      </c>
    </row>
    <row r="53" spans="1:14"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IFERROR(IF((VLOOKUP($E53,'DTOC Backsheet'!$D$5:$AF$183,G$9,FALSE))="","",(VLOOKUP($E53,'DTOC Backsheet'!$D$5:$AF$183,G$9,FALSE))),"")</f>
        <v>3581</v>
      </c>
      <c r="H53" s="121">
        <f ca="1">IFERROR(IF((VLOOKUP($E53,'DTOC Backsheet'!$D$5:$AF$183,H$9,FALSE))="","",(VLOOKUP($E53,'DTOC Backsheet'!$D$5:$AF$183,H$9,FALSE))),"")</f>
        <v>3989</v>
      </c>
      <c r="I53" s="121">
        <f ca="1">IFERROR(IF((VLOOKUP($E53,'DTOC Backsheet'!$D$5:$AF$183,I$9,FALSE))="","",(VLOOKUP($E53,'DTOC Backsheet'!$D$5:$AF$183,I$9,FALSE))),"")</f>
        <v>3029</v>
      </c>
      <c r="J53" s="122">
        <f ca="1">IFERROR(IF((VLOOKUP($E53,'DTOC Backsheet'!$D$5:$AF$183,J$9,FALSE))="","",(VLOOKUP($E53,'DTOC Backsheet'!$D$5:$AF$183,J$9,FALSE))),"")</f>
        <v>2823</v>
      </c>
      <c r="K53" s="173">
        <f ca="1">IFERROR(IF((VLOOKUP($E53,'DTOC Backsheet'!$D$5:$AF$183,K$9,FALSE))="","",(VLOOKUP($E53,'DTOC Backsheet'!$D$5:$AF$183,K$9,FALSE))),"")</f>
        <v>2498</v>
      </c>
      <c r="L53" s="122">
        <f ca="1">IFERROR(IF((VLOOKUP($E53,'DTOC Backsheet'!$D$5:$AF$183,L$9,FALSE))="","",(VLOOKUP($E53,'DTOC Backsheet'!$D$5:$AF$183,L$9,FALSE))),"")</f>
        <v>2593</v>
      </c>
      <c r="M53" s="121">
        <f ca="1">IFERROR(IF((VLOOKUP($E53,'DTOC Backsheet'!$D$5:$AF$183,M$9,FALSE))="","",(VLOOKUP($E53,'DTOC Backsheet'!$D$5:$AF$183,M$9,FALSE))),"")</f>
        <v>2388</v>
      </c>
      <c r="N53" s="123">
        <f ca="1">IFERROR(IF((VLOOKUP($E53,'DTOC Backsheet'!$D$5:$AF$183,N$9,FALSE))="","",(VLOOKUP($E53,'DTOC Backsheet'!$D$5:$AF$183,N$9,FALSE))),"")</f>
        <v>2692</v>
      </c>
    </row>
    <row r="54" spans="1:14"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IFERROR(IF((VLOOKUP($E54,'DTOC Backsheet'!$D$5:$AF$183,G$9,FALSE))="","",(VLOOKUP($E54,'DTOC Backsheet'!$D$5:$AF$183,G$9,FALSE))),"")</f>
        <v>1229</v>
      </c>
      <c r="H54" s="121">
        <f ca="1">IFERROR(IF((VLOOKUP($E54,'DTOC Backsheet'!$D$5:$AF$183,H$9,FALSE))="","",(VLOOKUP($E54,'DTOC Backsheet'!$D$5:$AF$183,H$9,FALSE))),"")</f>
        <v>1100</v>
      </c>
      <c r="I54" s="121">
        <f ca="1">IFERROR(IF((VLOOKUP($E54,'DTOC Backsheet'!$D$5:$AF$183,I$9,FALSE))="","",(VLOOKUP($E54,'DTOC Backsheet'!$D$5:$AF$183,I$9,FALSE))),"")</f>
        <v>1147</v>
      </c>
      <c r="J54" s="122">
        <f ca="1">IFERROR(IF((VLOOKUP($E54,'DTOC Backsheet'!$D$5:$AF$183,J$9,FALSE))="","",(VLOOKUP($E54,'DTOC Backsheet'!$D$5:$AF$183,J$9,FALSE))),"")</f>
        <v>1003</v>
      </c>
      <c r="K54" s="173">
        <f ca="1">IFERROR(IF((VLOOKUP($E54,'DTOC Backsheet'!$D$5:$AF$183,K$9,FALSE))="","",(VLOOKUP($E54,'DTOC Backsheet'!$D$5:$AF$183,K$9,FALSE))),"")</f>
        <v>1146</v>
      </c>
      <c r="L54" s="122">
        <f ca="1">IFERROR(IF((VLOOKUP($E54,'DTOC Backsheet'!$D$5:$AF$183,L$9,FALSE))="","",(VLOOKUP($E54,'DTOC Backsheet'!$D$5:$AF$183,L$9,FALSE))),"")</f>
        <v>924</v>
      </c>
      <c r="M54" s="121">
        <f ca="1">IFERROR(IF((VLOOKUP($E54,'DTOC Backsheet'!$D$5:$AF$183,M$9,FALSE))="","",(VLOOKUP($E54,'DTOC Backsheet'!$D$5:$AF$183,M$9,FALSE))),"")</f>
        <v>599</v>
      </c>
      <c r="N54" s="123">
        <f ca="1">IFERROR(IF((VLOOKUP($E54,'DTOC Backsheet'!$D$5:$AF$183,N$9,FALSE))="","",(VLOOKUP($E54,'DTOC Backsheet'!$D$5:$AF$183,N$9,FALSE))),"")</f>
        <v>672</v>
      </c>
    </row>
    <row r="55" spans="1:14"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IFERROR(IF((VLOOKUP($E55,'DTOC Backsheet'!$D$5:$AF$183,G$9,FALSE))="","",(VLOOKUP($E55,'DTOC Backsheet'!$D$5:$AF$183,G$9,FALSE))),"")</f>
        <v>982</v>
      </c>
      <c r="H55" s="121">
        <f ca="1">IFERROR(IF((VLOOKUP($E55,'DTOC Backsheet'!$D$5:$AF$183,H$9,FALSE))="","",(VLOOKUP($E55,'DTOC Backsheet'!$D$5:$AF$183,H$9,FALSE))),"")</f>
        <v>1716</v>
      </c>
      <c r="I55" s="121">
        <f ca="1">IFERROR(IF((VLOOKUP($E55,'DTOC Backsheet'!$D$5:$AF$183,I$9,FALSE))="","",(VLOOKUP($E55,'DTOC Backsheet'!$D$5:$AF$183,I$9,FALSE))),"")</f>
        <v>1324</v>
      </c>
      <c r="J55" s="122">
        <f ca="1">IFERROR(IF((VLOOKUP($E55,'DTOC Backsheet'!$D$5:$AF$183,J$9,FALSE))="","",(VLOOKUP($E55,'DTOC Backsheet'!$D$5:$AF$183,J$9,FALSE))),"")</f>
        <v>954</v>
      </c>
      <c r="K55" s="173">
        <f ca="1">IFERROR(IF((VLOOKUP($E55,'DTOC Backsheet'!$D$5:$AF$183,K$9,FALSE))="","",(VLOOKUP($E55,'DTOC Backsheet'!$D$5:$AF$183,K$9,FALSE))),"")</f>
        <v>831</v>
      </c>
      <c r="L55" s="122">
        <f ca="1">IFERROR(IF((VLOOKUP($E55,'DTOC Backsheet'!$D$5:$AF$183,L$9,FALSE))="","",(VLOOKUP($E55,'DTOC Backsheet'!$D$5:$AF$183,L$9,FALSE))),"")</f>
        <v>958</v>
      </c>
      <c r="M55" s="121">
        <f ca="1">IFERROR(IF((VLOOKUP($E55,'DTOC Backsheet'!$D$5:$AF$183,M$9,FALSE))="","",(VLOOKUP($E55,'DTOC Backsheet'!$D$5:$AF$183,M$9,FALSE))),"")</f>
        <v>863</v>
      </c>
      <c r="N55" s="123">
        <f ca="1">IFERROR(IF((VLOOKUP($E55,'DTOC Backsheet'!$D$5:$AF$183,N$9,FALSE))="","",(VLOOKUP($E55,'DTOC Backsheet'!$D$5:$AF$183,N$9,FALSE))),"")</f>
        <v>1158</v>
      </c>
    </row>
    <row r="56" spans="1:14"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IFERROR(IF((VLOOKUP($E56,'DTOC Backsheet'!$D$5:$AF$183,G$9,FALSE))="","",(VLOOKUP($E56,'DTOC Backsheet'!$D$5:$AF$183,G$9,FALSE))),"")</f>
        <v>1721</v>
      </c>
      <c r="H56" s="121">
        <f ca="1">IFERROR(IF((VLOOKUP($E56,'DTOC Backsheet'!$D$5:$AF$183,H$9,FALSE))="","",(VLOOKUP($E56,'DTOC Backsheet'!$D$5:$AF$183,H$9,FALSE))),"")</f>
        <v>1911</v>
      </c>
      <c r="I56" s="121">
        <f ca="1">IFERROR(IF((VLOOKUP($E56,'DTOC Backsheet'!$D$5:$AF$183,I$9,FALSE))="","",(VLOOKUP($E56,'DTOC Backsheet'!$D$5:$AF$183,I$9,FALSE))),"")</f>
        <v>2270</v>
      </c>
      <c r="J56" s="122">
        <f ca="1">IFERROR(IF((VLOOKUP($E56,'DTOC Backsheet'!$D$5:$AF$183,J$9,FALSE))="","",(VLOOKUP($E56,'DTOC Backsheet'!$D$5:$AF$183,J$9,FALSE))),"")</f>
        <v>2128</v>
      </c>
      <c r="K56" s="173">
        <f ca="1">IFERROR(IF((VLOOKUP($E56,'DTOC Backsheet'!$D$5:$AF$183,K$9,FALSE))="","",(VLOOKUP($E56,'DTOC Backsheet'!$D$5:$AF$183,K$9,FALSE))),"")</f>
        <v>3120</v>
      </c>
      <c r="L56" s="122">
        <f ca="1">IFERROR(IF((VLOOKUP($E56,'DTOC Backsheet'!$D$5:$AF$183,L$9,FALSE))="","",(VLOOKUP($E56,'DTOC Backsheet'!$D$5:$AF$183,L$9,FALSE))),"")</f>
        <v>2745</v>
      </c>
      <c r="M56" s="121">
        <f ca="1">IFERROR(IF((VLOOKUP($E56,'DTOC Backsheet'!$D$5:$AF$183,M$9,FALSE))="","",(VLOOKUP($E56,'DTOC Backsheet'!$D$5:$AF$183,M$9,FALSE))),"")</f>
        <v>3163</v>
      </c>
      <c r="N56" s="123">
        <f ca="1">IFERROR(IF((VLOOKUP($E56,'DTOC Backsheet'!$D$5:$AF$183,N$9,FALSE))="","",(VLOOKUP($E56,'DTOC Backsheet'!$D$5:$AF$183,N$9,FALSE))),"")</f>
        <v>2806</v>
      </c>
    </row>
    <row r="57" spans="1:14"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IFERROR(IF((VLOOKUP($E57,'DTOC Backsheet'!$D$5:$AF$183,G$9,FALSE))="","",(VLOOKUP($E57,'DTOC Backsheet'!$D$5:$AF$183,G$9,FALSE))),"")</f>
        <v>2645</v>
      </c>
      <c r="H57" s="121">
        <f ca="1">IFERROR(IF((VLOOKUP($E57,'DTOC Backsheet'!$D$5:$AF$183,H$9,FALSE))="","",(VLOOKUP($E57,'DTOC Backsheet'!$D$5:$AF$183,H$9,FALSE))),"")</f>
        <v>2802</v>
      </c>
      <c r="I57" s="121">
        <f ca="1">IFERROR(IF((VLOOKUP($E57,'DTOC Backsheet'!$D$5:$AF$183,I$9,FALSE))="","",(VLOOKUP($E57,'DTOC Backsheet'!$D$5:$AF$183,I$9,FALSE))),"")</f>
        <v>2899</v>
      </c>
      <c r="J57" s="122">
        <f ca="1">IFERROR(IF((VLOOKUP($E57,'DTOC Backsheet'!$D$5:$AF$183,J$9,FALSE))="","",(VLOOKUP($E57,'DTOC Backsheet'!$D$5:$AF$183,J$9,FALSE))),"")</f>
        <v>2666</v>
      </c>
      <c r="K57" s="173">
        <f ca="1">IFERROR(IF((VLOOKUP($E57,'DTOC Backsheet'!$D$5:$AF$183,K$9,FALSE))="","",(VLOOKUP($E57,'DTOC Backsheet'!$D$5:$AF$183,K$9,FALSE))),"")</f>
        <v>2583</v>
      </c>
      <c r="L57" s="122">
        <f ca="1">IFERROR(IF((VLOOKUP($E57,'DTOC Backsheet'!$D$5:$AF$183,L$9,FALSE))="","",(VLOOKUP($E57,'DTOC Backsheet'!$D$5:$AF$183,L$9,FALSE))),"")</f>
        <v>2530</v>
      </c>
      <c r="M57" s="121">
        <f ca="1">IFERROR(IF((VLOOKUP($E57,'DTOC Backsheet'!$D$5:$AF$183,M$9,FALSE))="","",(VLOOKUP($E57,'DTOC Backsheet'!$D$5:$AF$183,M$9,FALSE))),"")</f>
        <v>2674</v>
      </c>
      <c r="N57" s="123">
        <f ca="1">IFERROR(IF((VLOOKUP($E57,'DTOC Backsheet'!$D$5:$AF$183,N$9,FALSE))="","",(VLOOKUP($E57,'DTOC Backsheet'!$D$5:$AF$183,N$9,FALSE))),"")</f>
        <v>2473</v>
      </c>
    </row>
    <row r="58" spans="1:14"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IFERROR(IF((VLOOKUP($E58,'DTOC Backsheet'!$D$5:$AF$183,G$9,FALSE))="","",(VLOOKUP($E58,'DTOC Backsheet'!$D$5:$AF$183,G$9,FALSE))),"")</f>
        <v>4837</v>
      </c>
      <c r="H58" s="121">
        <f ca="1">IFERROR(IF((VLOOKUP($E58,'DTOC Backsheet'!$D$5:$AF$183,H$9,FALSE))="","",(VLOOKUP($E58,'DTOC Backsheet'!$D$5:$AF$183,H$9,FALSE))),"")</f>
        <v>5952</v>
      </c>
      <c r="I58" s="121">
        <f ca="1">IFERROR(IF((VLOOKUP($E58,'DTOC Backsheet'!$D$5:$AF$183,I$9,FALSE))="","",(VLOOKUP($E58,'DTOC Backsheet'!$D$5:$AF$183,I$9,FALSE))),"")</f>
        <v>6252</v>
      </c>
      <c r="J58" s="122">
        <f ca="1">IFERROR(IF((VLOOKUP($E58,'DTOC Backsheet'!$D$5:$AF$183,J$9,FALSE))="","",(VLOOKUP($E58,'DTOC Backsheet'!$D$5:$AF$183,J$9,FALSE))),"")</f>
        <v>5464</v>
      </c>
      <c r="K58" s="173">
        <f ca="1">IFERROR(IF((VLOOKUP($E58,'DTOC Backsheet'!$D$5:$AF$183,K$9,FALSE))="","",(VLOOKUP($E58,'DTOC Backsheet'!$D$5:$AF$183,K$9,FALSE))),"")</f>
        <v>4433</v>
      </c>
      <c r="L58" s="122">
        <f ca="1">IFERROR(IF((VLOOKUP($E58,'DTOC Backsheet'!$D$5:$AF$183,L$9,FALSE))="","",(VLOOKUP($E58,'DTOC Backsheet'!$D$5:$AF$183,L$9,FALSE))),"")</f>
        <v>5221</v>
      </c>
      <c r="M58" s="121">
        <f ca="1">IFERROR(IF((VLOOKUP($E58,'DTOC Backsheet'!$D$5:$AF$183,M$9,FALSE))="","",(VLOOKUP($E58,'DTOC Backsheet'!$D$5:$AF$183,M$9,FALSE))),"")</f>
        <v>4997</v>
      </c>
      <c r="N58" s="123">
        <f ca="1">IFERROR(IF((VLOOKUP($E58,'DTOC Backsheet'!$D$5:$AF$183,N$9,FALSE))="","",(VLOOKUP($E58,'DTOC Backsheet'!$D$5:$AF$183,N$9,FALSE))),"")</f>
        <v>4405</v>
      </c>
    </row>
    <row r="59" spans="1:14"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IFERROR(IF((VLOOKUP($E59,'DTOC Backsheet'!$D$5:$AF$183,G$9,FALSE))="","",(VLOOKUP($E59,'DTOC Backsheet'!$D$5:$AF$183,G$9,FALSE))),"")</f>
        <v>1484</v>
      </c>
      <c r="H59" s="121">
        <f ca="1">IFERROR(IF((VLOOKUP($E59,'DTOC Backsheet'!$D$5:$AF$183,H$9,FALSE))="","",(VLOOKUP($E59,'DTOC Backsheet'!$D$5:$AF$183,H$9,FALSE))),"")</f>
        <v>1446</v>
      </c>
      <c r="I59" s="121">
        <f ca="1">IFERROR(IF((VLOOKUP($E59,'DTOC Backsheet'!$D$5:$AF$183,I$9,FALSE))="","",(VLOOKUP($E59,'DTOC Backsheet'!$D$5:$AF$183,I$9,FALSE))),"")</f>
        <v>1594</v>
      </c>
      <c r="J59" s="122">
        <f ca="1">IFERROR(IF((VLOOKUP($E59,'DTOC Backsheet'!$D$5:$AF$183,J$9,FALSE))="","",(VLOOKUP($E59,'DTOC Backsheet'!$D$5:$AF$183,J$9,FALSE))),"")</f>
        <v>1475</v>
      </c>
      <c r="K59" s="173">
        <f ca="1">IFERROR(IF((VLOOKUP($E59,'DTOC Backsheet'!$D$5:$AF$183,K$9,FALSE))="","",(VLOOKUP($E59,'DTOC Backsheet'!$D$5:$AF$183,K$9,FALSE))),"")</f>
        <v>756</v>
      </c>
      <c r="L59" s="122">
        <f ca="1">IFERROR(IF((VLOOKUP($E59,'DTOC Backsheet'!$D$5:$AF$183,L$9,FALSE))="","",(VLOOKUP($E59,'DTOC Backsheet'!$D$5:$AF$183,L$9,FALSE))),"")</f>
        <v>750</v>
      </c>
      <c r="M59" s="121">
        <f ca="1">IFERROR(IF((VLOOKUP($E59,'DTOC Backsheet'!$D$5:$AF$183,M$9,FALSE))="","",(VLOOKUP($E59,'DTOC Backsheet'!$D$5:$AF$183,M$9,FALSE))),"")</f>
        <v>320</v>
      </c>
      <c r="N59" s="123">
        <f ca="1">IFERROR(IF((VLOOKUP($E59,'DTOC Backsheet'!$D$5:$AF$183,N$9,FALSE))="","",(VLOOKUP($E59,'DTOC Backsheet'!$D$5:$AF$183,N$9,FALSE))),"")</f>
        <v>528</v>
      </c>
    </row>
    <row r="60" spans="1:14"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IFERROR(IF((VLOOKUP($E60,'DTOC Backsheet'!$D$5:$AF$183,G$9,FALSE))="","",(VLOOKUP($E60,'DTOC Backsheet'!$D$5:$AF$183,G$9,FALSE))),"")</f>
        <v>4029</v>
      </c>
      <c r="H60" s="121">
        <f ca="1">IFERROR(IF((VLOOKUP($E60,'DTOC Backsheet'!$D$5:$AF$183,H$9,FALSE))="","",(VLOOKUP($E60,'DTOC Backsheet'!$D$5:$AF$183,H$9,FALSE))),"")</f>
        <v>4794</v>
      </c>
      <c r="I60" s="121">
        <f ca="1">IFERROR(IF((VLOOKUP($E60,'DTOC Backsheet'!$D$5:$AF$183,I$9,FALSE))="","",(VLOOKUP($E60,'DTOC Backsheet'!$D$5:$AF$183,I$9,FALSE))),"")</f>
        <v>3902</v>
      </c>
      <c r="J60" s="122">
        <f ca="1">IFERROR(IF((VLOOKUP($E60,'DTOC Backsheet'!$D$5:$AF$183,J$9,FALSE))="","",(VLOOKUP($E60,'DTOC Backsheet'!$D$5:$AF$183,J$9,FALSE))),"")</f>
        <v>4358</v>
      </c>
      <c r="K60" s="173">
        <f ca="1">IFERROR(IF((VLOOKUP($E60,'DTOC Backsheet'!$D$5:$AF$183,K$9,FALSE))="","",(VLOOKUP($E60,'DTOC Backsheet'!$D$5:$AF$183,K$9,FALSE))),"")</f>
        <v>5128</v>
      </c>
      <c r="L60" s="122">
        <f ca="1">IFERROR(IF((VLOOKUP($E60,'DTOC Backsheet'!$D$5:$AF$183,L$9,FALSE))="","",(VLOOKUP($E60,'DTOC Backsheet'!$D$5:$AF$183,L$9,FALSE))),"")</f>
        <v>4843</v>
      </c>
      <c r="M60" s="121">
        <f ca="1">IFERROR(IF((VLOOKUP($E60,'DTOC Backsheet'!$D$5:$AF$183,M$9,FALSE))="","",(VLOOKUP($E60,'DTOC Backsheet'!$D$5:$AF$183,M$9,FALSE))),"")</f>
        <v>3736</v>
      </c>
      <c r="N60" s="123">
        <f ca="1">IFERROR(IF((VLOOKUP($E60,'DTOC Backsheet'!$D$5:$AF$183,N$9,FALSE))="","",(VLOOKUP($E60,'DTOC Backsheet'!$D$5:$AF$183,N$9,FALSE))),"")</f>
        <v>3687</v>
      </c>
    </row>
    <row r="61" spans="1:14"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IFERROR(IF((VLOOKUP($E61,'DTOC Backsheet'!$D$5:$AF$183,G$9,FALSE))="","",(VLOOKUP($E61,'DTOC Backsheet'!$D$5:$AF$183,G$9,FALSE))),"")</f>
        <v>1743</v>
      </c>
      <c r="H61" s="121">
        <f ca="1">IFERROR(IF((VLOOKUP($E61,'DTOC Backsheet'!$D$5:$AF$183,H$9,FALSE))="","",(VLOOKUP($E61,'DTOC Backsheet'!$D$5:$AF$183,H$9,FALSE))),"")</f>
        <v>2662</v>
      </c>
      <c r="I61" s="121">
        <f ca="1">IFERROR(IF((VLOOKUP($E61,'DTOC Backsheet'!$D$5:$AF$183,I$9,FALSE))="","",(VLOOKUP($E61,'DTOC Backsheet'!$D$5:$AF$183,I$9,FALSE))),"")</f>
        <v>3177</v>
      </c>
      <c r="J61" s="122">
        <f ca="1">IFERROR(IF((VLOOKUP($E61,'DTOC Backsheet'!$D$5:$AF$183,J$9,FALSE))="","",(VLOOKUP($E61,'DTOC Backsheet'!$D$5:$AF$183,J$9,FALSE))),"")</f>
        <v>2635</v>
      </c>
      <c r="K61" s="173">
        <f ca="1">IFERROR(IF((VLOOKUP($E61,'DTOC Backsheet'!$D$5:$AF$183,K$9,FALSE))="","",(VLOOKUP($E61,'DTOC Backsheet'!$D$5:$AF$183,K$9,FALSE))),"")</f>
        <v>2207</v>
      </c>
      <c r="L61" s="122">
        <f ca="1">IFERROR(IF((VLOOKUP($E61,'DTOC Backsheet'!$D$5:$AF$183,L$9,FALSE))="","",(VLOOKUP($E61,'DTOC Backsheet'!$D$5:$AF$183,L$9,FALSE))),"")</f>
        <v>2031</v>
      </c>
      <c r="M61" s="121">
        <f ca="1">IFERROR(IF((VLOOKUP($E61,'DTOC Backsheet'!$D$5:$AF$183,M$9,FALSE))="","",(VLOOKUP($E61,'DTOC Backsheet'!$D$5:$AF$183,M$9,FALSE))),"")</f>
        <v>1676</v>
      </c>
      <c r="N61" s="123">
        <f ca="1">IFERROR(IF((VLOOKUP($E61,'DTOC Backsheet'!$D$5:$AF$183,N$9,FALSE))="","",(VLOOKUP($E61,'DTOC Backsheet'!$D$5:$AF$183,N$9,FALSE))),"")</f>
        <v>1374</v>
      </c>
    </row>
    <row r="62" spans="1:14"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IFERROR(IF((VLOOKUP($E62,'DTOC Backsheet'!$D$5:$AF$183,G$9,FALSE))="","",(VLOOKUP($E62,'DTOC Backsheet'!$D$5:$AF$183,G$9,FALSE))),"")</f>
        <v>881</v>
      </c>
      <c r="H62" s="121">
        <f ca="1">IFERROR(IF((VLOOKUP($E62,'DTOC Backsheet'!$D$5:$AF$183,H$9,FALSE))="","",(VLOOKUP($E62,'DTOC Backsheet'!$D$5:$AF$183,H$9,FALSE))),"")</f>
        <v>1586</v>
      </c>
      <c r="I62" s="121">
        <f ca="1">IFERROR(IF((VLOOKUP($E62,'DTOC Backsheet'!$D$5:$AF$183,I$9,FALSE))="","",(VLOOKUP($E62,'DTOC Backsheet'!$D$5:$AF$183,I$9,FALSE))),"")</f>
        <v>1060</v>
      </c>
      <c r="J62" s="122">
        <f ca="1">IFERROR(IF((VLOOKUP($E62,'DTOC Backsheet'!$D$5:$AF$183,J$9,FALSE))="","",(VLOOKUP($E62,'DTOC Backsheet'!$D$5:$AF$183,J$9,FALSE))),"")</f>
        <v>820</v>
      </c>
      <c r="K62" s="173">
        <f ca="1">IFERROR(IF((VLOOKUP($E62,'DTOC Backsheet'!$D$5:$AF$183,K$9,FALSE))="","",(VLOOKUP($E62,'DTOC Backsheet'!$D$5:$AF$183,K$9,FALSE))),"")</f>
        <v>753</v>
      </c>
      <c r="L62" s="122">
        <f ca="1">IFERROR(IF((VLOOKUP($E62,'DTOC Backsheet'!$D$5:$AF$183,L$9,FALSE))="","",(VLOOKUP($E62,'DTOC Backsheet'!$D$5:$AF$183,L$9,FALSE))),"")</f>
        <v>495</v>
      </c>
      <c r="M62" s="121">
        <f ca="1">IFERROR(IF((VLOOKUP($E62,'DTOC Backsheet'!$D$5:$AF$183,M$9,FALSE))="","",(VLOOKUP($E62,'DTOC Backsheet'!$D$5:$AF$183,M$9,FALSE))),"")</f>
        <v>624</v>
      </c>
      <c r="N62" s="123">
        <f ca="1">IFERROR(IF((VLOOKUP($E62,'DTOC Backsheet'!$D$5:$AF$183,N$9,FALSE))="","",(VLOOKUP($E62,'DTOC Backsheet'!$D$5:$AF$183,N$9,FALSE))),"")</f>
        <v>415</v>
      </c>
    </row>
    <row r="63" spans="1:14"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IFERROR(IF((VLOOKUP($E63,'DTOC Backsheet'!$D$5:$AF$183,G$9,FALSE))="","",(VLOOKUP($E63,'DTOC Backsheet'!$D$5:$AF$183,G$9,FALSE))),"")</f>
        <v>7303</v>
      </c>
      <c r="H63" s="121">
        <f ca="1">IFERROR(IF((VLOOKUP($E63,'DTOC Backsheet'!$D$5:$AF$183,H$9,FALSE))="","",(VLOOKUP($E63,'DTOC Backsheet'!$D$5:$AF$183,H$9,FALSE))),"")</f>
        <v>9303</v>
      </c>
      <c r="I63" s="121">
        <f ca="1">IFERROR(IF((VLOOKUP($E63,'DTOC Backsheet'!$D$5:$AF$183,I$9,FALSE))="","",(VLOOKUP($E63,'DTOC Backsheet'!$D$5:$AF$183,I$9,FALSE))),"")</f>
        <v>8138</v>
      </c>
      <c r="J63" s="122">
        <f ca="1">IFERROR(IF((VLOOKUP($E63,'DTOC Backsheet'!$D$5:$AF$183,J$9,FALSE))="","",(VLOOKUP($E63,'DTOC Backsheet'!$D$5:$AF$183,J$9,FALSE))),"")</f>
        <v>7874</v>
      </c>
      <c r="K63" s="173">
        <f ca="1">IFERROR(IF((VLOOKUP($E63,'DTOC Backsheet'!$D$5:$AF$183,K$9,FALSE))="","",(VLOOKUP($E63,'DTOC Backsheet'!$D$5:$AF$183,K$9,FALSE))),"")</f>
        <v>8631</v>
      </c>
      <c r="L63" s="122">
        <f ca="1">IFERROR(IF((VLOOKUP($E63,'DTOC Backsheet'!$D$5:$AF$183,L$9,FALSE))="","",(VLOOKUP($E63,'DTOC Backsheet'!$D$5:$AF$183,L$9,FALSE))),"")</f>
        <v>9989</v>
      </c>
      <c r="M63" s="121">
        <f ca="1">IFERROR(IF((VLOOKUP($E63,'DTOC Backsheet'!$D$5:$AF$183,M$9,FALSE))="","",(VLOOKUP($E63,'DTOC Backsheet'!$D$5:$AF$183,M$9,FALSE))),"")</f>
        <v>10418</v>
      </c>
      <c r="N63" s="123">
        <f ca="1">IFERROR(IF((VLOOKUP($E63,'DTOC Backsheet'!$D$5:$AF$183,N$9,FALSE))="","",(VLOOKUP($E63,'DTOC Backsheet'!$D$5:$AF$183,N$9,FALSE))),"")</f>
        <v>9348</v>
      </c>
    </row>
    <row r="64" spans="1:14"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IFERROR(IF((VLOOKUP($E64,'DTOC Backsheet'!$D$5:$AF$183,G$9,FALSE))="","",(VLOOKUP($E64,'DTOC Backsheet'!$D$5:$AF$183,G$9,FALSE))),"")</f>
        <v>1565</v>
      </c>
      <c r="H64" s="121">
        <f ca="1">IFERROR(IF((VLOOKUP($E64,'DTOC Backsheet'!$D$5:$AF$183,H$9,FALSE))="","",(VLOOKUP($E64,'DTOC Backsheet'!$D$5:$AF$183,H$9,FALSE))),"")</f>
        <v>1547</v>
      </c>
      <c r="I64" s="121">
        <f ca="1">IFERROR(IF((VLOOKUP($E64,'DTOC Backsheet'!$D$5:$AF$183,I$9,FALSE))="","",(VLOOKUP($E64,'DTOC Backsheet'!$D$5:$AF$183,I$9,FALSE))),"")</f>
        <v>2074</v>
      </c>
      <c r="J64" s="122">
        <f ca="1">IFERROR(IF((VLOOKUP($E64,'DTOC Backsheet'!$D$5:$AF$183,J$9,FALSE))="","",(VLOOKUP($E64,'DTOC Backsheet'!$D$5:$AF$183,J$9,FALSE))),"")</f>
        <v>1701</v>
      </c>
      <c r="K64" s="173">
        <f ca="1">IFERROR(IF((VLOOKUP($E64,'DTOC Backsheet'!$D$5:$AF$183,K$9,FALSE))="","",(VLOOKUP($E64,'DTOC Backsheet'!$D$5:$AF$183,K$9,FALSE))),"")</f>
        <v>1604</v>
      </c>
      <c r="L64" s="122">
        <f ca="1">IFERROR(IF((VLOOKUP($E64,'DTOC Backsheet'!$D$5:$AF$183,L$9,FALSE))="","",(VLOOKUP($E64,'DTOC Backsheet'!$D$5:$AF$183,L$9,FALSE))),"")</f>
        <v>1205</v>
      </c>
      <c r="M64" s="121">
        <f ca="1">IFERROR(IF((VLOOKUP($E64,'DTOC Backsheet'!$D$5:$AF$183,M$9,FALSE))="","",(VLOOKUP($E64,'DTOC Backsheet'!$D$5:$AF$183,M$9,FALSE))),"")</f>
        <v>1014</v>
      </c>
      <c r="N64" s="123">
        <f ca="1">IFERROR(IF((VLOOKUP($E64,'DTOC Backsheet'!$D$5:$AF$183,N$9,FALSE))="","",(VLOOKUP($E64,'DTOC Backsheet'!$D$5:$AF$183,N$9,FALSE))),"")</f>
        <v>1288</v>
      </c>
    </row>
    <row r="65" spans="1:14"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IFERROR(IF((VLOOKUP($E65,'DTOC Backsheet'!$D$5:$AF$183,G$9,FALSE))="","",(VLOOKUP($E65,'DTOC Backsheet'!$D$5:$AF$183,G$9,FALSE))),"")</f>
        <v>1630</v>
      </c>
      <c r="H65" s="121">
        <f ca="1">IFERROR(IF((VLOOKUP($E65,'DTOC Backsheet'!$D$5:$AF$183,H$9,FALSE))="","",(VLOOKUP($E65,'DTOC Backsheet'!$D$5:$AF$183,H$9,FALSE))),"")</f>
        <v>1779</v>
      </c>
      <c r="I65" s="121">
        <f ca="1">IFERROR(IF((VLOOKUP($E65,'DTOC Backsheet'!$D$5:$AF$183,I$9,FALSE))="","",(VLOOKUP($E65,'DTOC Backsheet'!$D$5:$AF$183,I$9,FALSE))),"")</f>
        <v>1549</v>
      </c>
      <c r="J65" s="122">
        <f ca="1">IFERROR(IF((VLOOKUP($E65,'DTOC Backsheet'!$D$5:$AF$183,J$9,FALSE))="","",(VLOOKUP($E65,'DTOC Backsheet'!$D$5:$AF$183,J$9,FALSE))),"")</f>
        <v>985</v>
      </c>
      <c r="K65" s="173">
        <f ca="1">IFERROR(IF((VLOOKUP($E65,'DTOC Backsheet'!$D$5:$AF$183,K$9,FALSE))="","",(VLOOKUP($E65,'DTOC Backsheet'!$D$5:$AF$183,K$9,FALSE))),"")</f>
        <v>1342</v>
      </c>
      <c r="L65" s="122">
        <f ca="1">IFERROR(IF((VLOOKUP($E65,'DTOC Backsheet'!$D$5:$AF$183,L$9,FALSE))="","",(VLOOKUP($E65,'DTOC Backsheet'!$D$5:$AF$183,L$9,FALSE))),"")</f>
        <v>1239</v>
      </c>
      <c r="M65" s="121">
        <f ca="1">IFERROR(IF((VLOOKUP($E65,'DTOC Backsheet'!$D$5:$AF$183,M$9,FALSE))="","",(VLOOKUP($E65,'DTOC Backsheet'!$D$5:$AF$183,M$9,FALSE))),"")</f>
        <v>1509</v>
      </c>
      <c r="N65" s="123">
        <f ca="1">IFERROR(IF((VLOOKUP($E65,'DTOC Backsheet'!$D$5:$AF$183,N$9,FALSE))="","",(VLOOKUP($E65,'DTOC Backsheet'!$D$5:$AF$183,N$9,FALSE))),"")</f>
        <v>1268</v>
      </c>
    </row>
    <row r="66" spans="1:14"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IFERROR(IF((VLOOKUP($E66,'DTOC Backsheet'!$D$5:$AF$183,G$9,FALSE))="","",(VLOOKUP($E66,'DTOC Backsheet'!$D$5:$AF$183,G$9,FALSE))),"")</f>
        <v>4435</v>
      </c>
      <c r="H66" s="121">
        <f ca="1">IFERROR(IF((VLOOKUP($E66,'DTOC Backsheet'!$D$5:$AF$183,H$9,FALSE))="","",(VLOOKUP($E66,'DTOC Backsheet'!$D$5:$AF$183,H$9,FALSE))),"")</f>
        <v>4261</v>
      </c>
      <c r="I66" s="121">
        <f ca="1">IFERROR(IF((VLOOKUP($E66,'DTOC Backsheet'!$D$5:$AF$183,I$9,FALSE))="","",(VLOOKUP($E66,'DTOC Backsheet'!$D$5:$AF$183,I$9,FALSE))),"")</f>
        <v>2800</v>
      </c>
      <c r="J66" s="122">
        <f ca="1">IFERROR(IF((VLOOKUP($E66,'DTOC Backsheet'!$D$5:$AF$183,J$9,FALSE))="","",(VLOOKUP($E66,'DTOC Backsheet'!$D$5:$AF$183,J$9,FALSE))),"")</f>
        <v>2622</v>
      </c>
      <c r="K66" s="173">
        <f ca="1">IFERROR(IF((VLOOKUP($E66,'DTOC Backsheet'!$D$5:$AF$183,K$9,FALSE))="","",(VLOOKUP($E66,'DTOC Backsheet'!$D$5:$AF$183,K$9,FALSE))),"")</f>
        <v>2822</v>
      </c>
      <c r="L66" s="122">
        <f ca="1">IFERROR(IF((VLOOKUP($E66,'DTOC Backsheet'!$D$5:$AF$183,L$9,FALSE))="","",(VLOOKUP($E66,'DTOC Backsheet'!$D$5:$AF$183,L$9,FALSE))),"")</f>
        <v>3152</v>
      </c>
      <c r="M66" s="121">
        <f ca="1">IFERROR(IF((VLOOKUP($E66,'DTOC Backsheet'!$D$5:$AF$183,M$9,FALSE))="","",(VLOOKUP($E66,'DTOC Backsheet'!$D$5:$AF$183,M$9,FALSE))),"")</f>
        <v>3114</v>
      </c>
      <c r="N66" s="123">
        <f ca="1">IFERROR(IF((VLOOKUP($E66,'DTOC Backsheet'!$D$5:$AF$183,N$9,FALSE))="","",(VLOOKUP($E66,'DTOC Backsheet'!$D$5:$AF$183,N$9,FALSE))),"")</f>
        <v>3287</v>
      </c>
    </row>
    <row r="67" spans="1:14"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IFERROR(IF((VLOOKUP($E67,'DTOC Backsheet'!$D$5:$AF$183,G$9,FALSE))="","",(VLOOKUP($E67,'DTOC Backsheet'!$D$5:$AF$183,G$9,FALSE))),"")</f>
        <v>3603</v>
      </c>
      <c r="H67" s="121">
        <f ca="1">IFERROR(IF((VLOOKUP($E67,'DTOC Backsheet'!$D$5:$AF$183,H$9,FALSE))="","",(VLOOKUP($E67,'DTOC Backsheet'!$D$5:$AF$183,H$9,FALSE))),"")</f>
        <v>3243</v>
      </c>
      <c r="I67" s="121">
        <f ca="1">IFERROR(IF((VLOOKUP($E67,'DTOC Backsheet'!$D$5:$AF$183,I$9,FALSE))="","",(VLOOKUP($E67,'DTOC Backsheet'!$D$5:$AF$183,I$9,FALSE))),"")</f>
        <v>2591</v>
      </c>
      <c r="J67" s="122">
        <f ca="1">IFERROR(IF((VLOOKUP($E67,'DTOC Backsheet'!$D$5:$AF$183,J$9,FALSE))="","",(VLOOKUP($E67,'DTOC Backsheet'!$D$5:$AF$183,J$9,FALSE))),"")</f>
        <v>2905</v>
      </c>
      <c r="K67" s="173">
        <f ca="1">IFERROR(IF((VLOOKUP($E67,'DTOC Backsheet'!$D$5:$AF$183,K$9,FALSE))="","",(VLOOKUP($E67,'DTOC Backsheet'!$D$5:$AF$183,K$9,FALSE))),"")</f>
        <v>2380</v>
      </c>
      <c r="L67" s="122">
        <f ca="1">IFERROR(IF((VLOOKUP($E67,'DTOC Backsheet'!$D$5:$AF$183,L$9,FALSE))="","",(VLOOKUP($E67,'DTOC Backsheet'!$D$5:$AF$183,L$9,FALSE))),"")</f>
        <v>3198</v>
      </c>
      <c r="M67" s="121">
        <f ca="1">IFERROR(IF((VLOOKUP($E67,'DTOC Backsheet'!$D$5:$AF$183,M$9,FALSE))="","",(VLOOKUP($E67,'DTOC Backsheet'!$D$5:$AF$183,M$9,FALSE))),"")</f>
        <v>2457</v>
      </c>
      <c r="N67" s="123">
        <f ca="1">IFERROR(IF((VLOOKUP($E67,'DTOC Backsheet'!$D$5:$AF$183,N$9,FALSE))="","",(VLOOKUP($E67,'DTOC Backsheet'!$D$5:$AF$183,N$9,FALSE))),"")</f>
        <v>2114</v>
      </c>
    </row>
    <row r="68" spans="1:14"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IFERROR(IF((VLOOKUP($E68,'DTOC Backsheet'!$D$5:$AF$183,G$9,FALSE))="","",(VLOOKUP($E68,'DTOC Backsheet'!$D$5:$AF$183,G$9,FALSE))),"")</f>
        <v>92</v>
      </c>
      <c r="H68" s="121">
        <f ca="1">IFERROR(IF((VLOOKUP($E68,'DTOC Backsheet'!$D$5:$AF$183,H$9,FALSE))="","",(VLOOKUP($E68,'DTOC Backsheet'!$D$5:$AF$183,H$9,FALSE))),"")</f>
        <v>127</v>
      </c>
      <c r="I68" s="121">
        <f ca="1">IFERROR(IF((VLOOKUP($E68,'DTOC Backsheet'!$D$5:$AF$183,I$9,FALSE))="","",(VLOOKUP($E68,'DTOC Backsheet'!$D$5:$AF$183,I$9,FALSE))),"")</f>
        <v>88</v>
      </c>
      <c r="J68" s="122">
        <f ca="1">IFERROR(IF((VLOOKUP($E68,'DTOC Backsheet'!$D$5:$AF$183,J$9,FALSE))="","",(VLOOKUP($E68,'DTOC Backsheet'!$D$5:$AF$183,J$9,FALSE))),"")</f>
        <v>19</v>
      </c>
      <c r="K68" s="173">
        <f ca="1">IFERROR(IF((VLOOKUP($E68,'DTOC Backsheet'!$D$5:$AF$183,K$9,FALSE))="","",(VLOOKUP($E68,'DTOC Backsheet'!$D$5:$AF$183,K$9,FALSE))),"")</f>
        <v>99</v>
      </c>
      <c r="L68" s="122">
        <f ca="1">IFERROR(IF((VLOOKUP($E68,'DTOC Backsheet'!$D$5:$AF$183,L$9,FALSE))="","",(VLOOKUP($E68,'DTOC Backsheet'!$D$5:$AF$183,L$9,FALSE))),"")</f>
        <v>117</v>
      </c>
      <c r="M68" s="121">
        <f ca="1">IFERROR(IF((VLOOKUP($E68,'DTOC Backsheet'!$D$5:$AF$183,M$9,FALSE))="","",(VLOOKUP($E68,'DTOC Backsheet'!$D$5:$AF$183,M$9,FALSE))),"")</f>
        <v>66</v>
      </c>
      <c r="N68" s="123">
        <f ca="1">IFERROR(IF((VLOOKUP($E68,'DTOC Backsheet'!$D$5:$AF$183,N$9,FALSE))="","",(VLOOKUP($E68,'DTOC Backsheet'!$D$5:$AF$183,N$9,FALSE))),"")</f>
        <v>77</v>
      </c>
    </row>
    <row r="69" spans="1:14"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IFERROR(IF((VLOOKUP($E69,'DTOC Backsheet'!$D$5:$AF$183,G$9,FALSE))="","",(VLOOKUP($E69,'DTOC Backsheet'!$D$5:$AF$183,G$9,FALSE))),"")</f>
        <v>12816</v>
      </c>
      <c r="H69" s="121">
        <f ca="1">IFERROR(IF((VLOOKUP($E69,'DTOC Backsheet'!$D$5:$AF$183,H$9,FALSE))="","",(VLOOKUP($E69,'DTOC Backsheet'!$D$5:$AF$183,H$9,FALSE))),"")</f>
        <v>12736</v>
      </c>
      <c r="I69" s="121">
        <f ca="1">IFERROR(IF((VLOOKUP($E69,'DTOC Backsheet'!$D$5:$AF$183,I$9,FALSE))="","",(VLOOKUP($E69,'DTOC Backsheet'!$D$5:$AF$183,I$9,FALSE))),"")</f>
        <v>9903</v>
      </c>
      <c r="J69" s="122">
        <f ca="1">IFERROR(IF((VLOOKUP($E69,'DTOC Backsheet'!$D$5:$AF$183,J$9,FALSE))="","",(VLOOKUP($E69,'DTOC Backsheet'!$D$5:$AF$183,J$9,FALSE))),"")</f>
        <v>7880</v>
      </c>
      <c r="K69" s="173">
        <f ca="1">IFERROR(IF((VLOOKUP($E69,'DTOC Backsheet'!$D$5:$AF$183,K$9,FALSE))="","",(VLOOKUP($E69,'DTOC Backsheet'!$D$5:$AF$183,K$9,FALSE))),"")</f>
        <v>6931</v>
      </c>
      <c r="L69" s="122">
        <f ca="1">IFERROR(IF((VLOOKUP($E69,'DTOC Backsheet'!$D$5:$AF$183,L$9,FALSE))="","",(VLOOKUP($E69,'DTOC Backsheet'!$D$5:$AF$183,L$9,FALSE))),"")</f>
        <v>8931</v>
      </c>
      <c r="M69" s="121">
        <f ca="1">IFERROR(IF((VLOOKUP($E69,'DTOC Backsheet'!$D$5:$AF$183,M$9,FALSE))="","",(VLOOKUP($E69,'DTOC Backsheet'!$D$5:$AF$183,M$9,FALSE))),"")</f>
        <v>9456</v>
      </c>
      <c r="N69" s="123">
        <f ca="1">IFERROR(IF((VLOOKUP($E69,'DTOC Backsheet'!$D$5:$AF$183,N$9,FALSE))="","",(VLOOKUP($E69,'DTOC Backsheet'!$D$5:$AF$183,N$9,FALSE))),"")</f>
        <v>8116</v>
      </c>
    </row>
    <row r="70" spans="1:14"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IFERROR(IF((VLOOKUP($E70,'DTOC Backsheet'!$D$5:$AF$183,G$9,FALSE))="","",(VLOOKUP($E70,'DTOC Backsheet'!$D$5:$AF$183,G$9,FALSE))),"")</f>
        <v>1181</v>
      </c>
      <c r="H70" s="121">
        <f ca="1">IFERROR(IF((VLOOKUP($E70,'DTOC Backsheet'!$D$5:$AF$183,H$9,FALSE))="","",(VLOOKUP($E70,'DTOC Backsheet'!$D$5:$AF$183,H$9,FALSE))),"")</f>
        <v>1353</v>
      </c>
      <c r="I70" s="121">
        <f ca="1">IFERROR(IF((VLOOKUP($E70,'DTOC Backsheet'!$D$5:$AF$183,I$9,FALSE))="","",(VLOOKUP($E70,'DTOC Backsheet'!$D$5:$AF$183,I$9,FALSE))),"")</f>
        <v>1200</v>
      </c>
      <c r="J70" s="122">
        <f ca="1">IFERROR(IF((VLOOKUP($E70,'DTOC Backsheet'!$D$5:$AF$183,J$9,FALSE))="","",(VLOOKUP($E70,'DTOC Backsheet'!$D$5:$AF$183,J$9,FALSE))),"")</f>
        <v>1375</v>
      </c>
      <c r="K70" s="173">
        <f ca="1">IFERROR(IF((VLOOKUP($E70,'DTOC Backsheet'!$D$5:$AF$183,K$9,FALSE))="","",(VLOOKUP($E70,'DTOC Backsheet'!$D$5:$AF$183,K$9,FALSE))),"")</f>
        <v>1604</v>
      </c>
      <c r="L70" s="122">
        <f ca="1">IFERROR(IF((VLOOKUP($E70,'DTOC Backsheet'!$D$5:$AF$183,L$9,FALSE))="","",(VLOOKUP($E70,'DTOC Backsheet'!$D$5:$AF$183,L$9,FALSE))),"")</f>
        <v>1077</v>
      </c>
      <c r="M70" s="121">
        <f ca="1">IFERROR(IF((VLOOKUP($E70,'DTOC Backsheet'!$D$5:$AF$183,M$9,FALSE))="","",(VLOOKUP($E70,'DTOC Backsheet'!$D$5:$AF$183,M$9,FALSE))),"")</f>
        <v>933</v>
      </c>
      <c r="N70" s="123">
        <f ca="1">IFERROR(IF((VLOOKUP($E70,'DTOC Backsheet'!$D$5:$AF$183,N$9,FALSE))="","",(VLOOKUP($E70,'DTOC Backsheet'!$D$5:$AF$183,N$9,FALSE))),"")</f>
        <v>578</v>
      </c>
    </row>
    <row r="71" spans="1:14"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IFERROR(IF((VLOOKUP($E71,'DTOC Backsheet'!$D$5:$AF$183,G$9,FALSE))="","",(VLOOKUP($E71,'DTOC Backsheet'!$D$5:$AF$183,G$9,FALSE))),"")</f>
        <v>5477</v>
      </c>
      <c r="H71" s="121">
        <f ca="1">IFERROR(IF((VLOOKUP($E71,'DTOC Backsheet'!$D$5:$AF$183,H$9,FALSE))="","",(VLOOKUP($E71,'DTOC Backsheet'!$D$5:$AF$183,H$9,FALSE))),"")</f>
        <v>3792</v>
      </c>
      <c r="I71" s="121">
        <f ca="1">IFERROR(IF((VLOOKUP($E71,'DTOC Backsheet'!$D$5:$AF$183,I$9,FALSE))="","",(VLOOKUP($E71,'DTOC Backsheet'!$D$5:$AF$183,I$9,FALSE))),"")</f>
        <v>3075</v>
      </c>
      <c r="J71" s="122">
        <f ca="1">IFERROR(IF((VLOOKUP($E71,'DTOC Backsheet'!$D$5:$AF$183,J$9,FALSE))="","",(VLOOKUP($E71,'DTOC Backsheet'!$D$5:$AF$183,J$9,FALSE))),"")</f>
        <v>2360</v>
      </c>
      <c r="K71" s="173">
        <f ca="1">IFERROR(IF((VLOOKUP($E71,'DTOC Backsheet'!$D$5:$AF$183,K$9,FALSE))="","",(VLOOKUP($E71,'DTOC Backsheet'!$D$5:$AF$183,K$9,FALSE))),"")</f>
        <v>2904</v>
      </c>
      <c r="L71" s="122">
        <f ca="1">IFERROR(IF((VLOOKUP($E71,'DTOC Backsheet'!$D$5:$AF$183,L$9,FALSE))="","",(VLOOKUP($E71,'DTOC Backsheet'!$D$5:$AF$183,L$9,FALSE))),"")</f>
        <v>2706</v>
      </c>
      <c r="M71" s="121">
        <f ca="1">IFERROR(IF((VLOOKUP($E71,'DTOC Backsheet'!$D$5:$AF$183,M$9,FALSE))="","",(VLOOKUP($E71,'DTOC Backsheet'!$D$5:$AF$183,M$9,FALSE))),"")</f>
        <v>3186</v>
      </c>
      <c r="N71" s="123">
        <f ca="1">IFERROR(IF((VLOOKUP($E71,'DTOC Backsheet'!$D$5:$AF$183,N$9,FALSE))="","",(VLOOKUP($E71,'DTOC Backsheet'!$D$5:$AF$183,N$9,FALSE))),"")</f>
        <v>3538</v>
      </c>
    </row>
    <row r="72" spans="1:14"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IFERROR(IF((VLOOKUP($E72,'DTOC Backsheet'!$D$5:$AF$183,G$9,FALSE))="","",(VLOOKUP($E72,'DTOC Backsheet'!$D$5:$AF$183,G$9,FALSE))),"")</f>
        <v>2604</v>
      </c>
      <c r="H72" s="121">
        <f ca="1">IFERROR(IF((VLOOKUP($E72,'DTOC Backsheet'!$D$5:$AF$183,H$9,FALSE))="","",(VLOOKUP($E72,'DTOC Backsheet'!$D$5:$AF$183,H$9,FALSE))),"")</f>
        <v>2563</v>
      </c>
      <c r="I72" s="121">
        <f ca="1">IFERROR(IF((VLOOKUP($E72,'DTOC Backsheet'!$D$5:$AF$183,I$9,FALSE))="","",(VLOOKUP($E72,'DTOC Backsheet'!$D$5:$AF$183,I$9,FALSE))),"")</f>
        <v>1549</v>
      </c>
      <c r="J72" s="122">
        <f ca="1">IFERROR(IF((VLOOKUP($E72,'DTOC Backsheet'!$D$5:$AF$183,J$9,FALSE))="","",(VLOOKUP($E72,'DTOC Backsheet'!$D$5:$AF$183,J$9,FALSE))),"")</f>
        <v>2042</v>
      </c>
      <c r="K72" s="173">
        <f ca="1">IFERROR(IF((VLOOKUP($E72,'DTOC Backsheet'!$D$5:$AF$183,K$9,FALSE))="","",(VLOOKUP($E72,'DTOC Backsheet'!$D$5:$AF$183,K$9,FALSE))),"")</f>
        <v>2262</v>
      </c>
      <c r="L72" s="122">
        <f ca="1">IFERROR(IF((VLOOKUP($E72,'DTOC Backsheet'!$D$5:$AF$183,L$9,FALSE))="","",(VLOOKUP($E72,'DTOC Backsheet'!$D$5:$AF$183,L$9,FALSE))),"")</f>
        <v>1783</v>
      </c>
      <c r="M72" s="121">
        <f ca="1">IFERROR(IF((VLOOKUP($E72,'DTOC Backsheet'!$D$5:$AF$183,M$9,FALSE))="","",(VLOOKUP($E72,'DTOC Backsheet'!$D$5:$AF$183,M$9,FALSE))),"")</f>
        <v>1558</v>
      </c>
      <c r="N72" s="123">
        <f ca="1">IFERROR(IF((VLOOKUP($E72,'DTOC Backsheet'!$D$5:$AF$183,N$9,FALSE))="","",(VLOOKUP($E72,'DTOC Backsheet'!$D$5:$AF$183,N$9,FALSE))),"")</f>
        <v>1889</v>
      </c>
    </row>
    <row r="73" spans="1:14"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IFERROR(IF((VLOOKUP($E73,'DTOC Backsheet'!$D$5:$AF$183,G$9,FALSE))="","",(VLOOKUP($E73,'DTOC Backsheet'!$D$5:$AF$183,G$9,FALSE))),"")</f>
        <v>13297</v>
      </c>
      <c r="H73" s="121">
        <f ca="1">IFERROR(IF((VLOOKUP($E73,'DTOC Backsheet'!$D$5:$AF$183,H$9,FALSE))="","",(VLOOKUP($E73,'DTOC Backsheet'!$D$5:$AF$183,H$9,FALSE))),"")</f>
        <v>13615</v>
      </c>
      <c r="I73" s="121">
        <f ca="1">IFERROR(IF((VLOOKUP($E73,'DTOC Backsheet'!$D$5:$AF$183,I$9,FALSE))="","",(VLOOKUP($E73,'DTOC Backsheet'!$D$5:$AF$183,I$9,FALSE))),"")</f>
        <v>11069</v>
      </c>
      <c r="J73" s="122">
        <f ca="1">IFERROR(IF((VLOOKUP($E73,'DTOC Backsheet'!$D$5:$AF$183,J$9,FALSE))="","",(VLOOKUP($E73,'DTOC Backsheet'!$D$5:$AF$183,J$9,FALSE))),"")</f>
        <v>11412</v>
      </c>
      <c r="K73" s="173">
        <f ca="1">IFERROR(IF((VLOOKUP($E73,'DTOC Backsheet'!$D$5:$AF$183,K$9,FALSE))="","",(VLOOKUP($E73,'DTOC Backsheet'!$D$5:$AF$183,K$9,FALSE))),"")</f>
        <v>7790</v>
      </c>
      <c r="L73" s="122">
        <f ca="1">IFERROR(IF((VLOOKUP($E73,'DTOC Backsheet'!$D$5:$AF$183,L$9,FALSE))="","",(VLOOKUP($E73,'DTOC Backsheet'!$D$5:$AF$183,L$9,FALSE))),"")</f>
        <v>7932</v>
      </c>
      <c r="M73" s="121">
        <f ca="1">IFERROR(IF((VLOOKUP($E73,'DTOC Backsheet'!$D$5:$AF$183,M$9,FALSE))="","",(VLOOKUP($E73,'DTOC Backsheet'!$D$5:$AF$183,M$9,FALSE))),"")</f>
        <v>7269</v>
      </c>
      <c r="N73" s="123">
        <f ca="1">IFERROR(IF((VLOOKUP($E73,'DTOC Backsheet'!$D$5:$AF$183,N$9,FALSE))="","",(VLOOKUP($E73,'DTOC Backsheet'!$D$5:$AF$183,N$9,FALSE))),"")</f>
        <v>6462</v>
      </c>
    </row>
    <row r="74" spans="1:14"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IFERROR(IF((VLOOKUP($E74,'DTOC Backsheet'!$D$5:$AF$183,G$9,FALSE))="","",(VLOOKUP($E74,'DTOC Backsheet'!$D$5:$AF$183,G$9,FALSE))),"")</f>
        <v>319</v>
      </c>
      <c r="H74" s="121">
        <f ca="1">IFERROR(IF((VLOOKUP($E74,'DTOC Backsheet'!$D$5:$AF$183,H$9,FALSE))="","",(VLOOKUP($E74,'DTOC Backsheet'!$D$5:$AF$183,H$9,FALSE))),"")</f>
        <v>358</v>
      </c>
      <c r="I74" s="121">
        <f ca="1">IFERROR(IF((VLOOKUP($E74,'DTOC Backsheet'!$D$5:$AF$183,I$9,FALSE))="","",(VLOOKUP($E74,'DTOC Backsheet'!$D$5:$AF$183,I$9,FALSE))),"")</f>
        <v>459</v>
      </c>
      <c r="J74" s="122">
        <f ca="1">IFERROR(IF((VLOOKUP($E74,'DTOC Backsheet'!$D$5:$AF$183,J$9,FALSE))="","",(VLOOKUP($E74,'DTOC Backsheet'!$D$5:$AF$183,J$9,FALSE))),"")</f>
        <v>772</v>
      </c>
      <c r="K74" s="173">
        <f ca="1">IFERROR(IF((VLOOKUP($E74,'DTOC Backsheet'!$D$5:$AF$183,K$9,FALSE))="","",(VLOOKUP($E74,'DTOC Backsheet'!$D$5:$AF$183,K$9,FALSE))),"")</f>
        <v>488</v>
      </c>
      <c r="L74" s="122">
        <f ca="1">IFERROR(IF((VLOOKUP($E74,'DTOC Backsheet'!$D$5:$AF$183,L$9,FALSE))="","",(VLOOKUP($E74,'DTOC Backsheet'!$D$5:$AF$183,L$9,FALSE))),"")</f>
        <v>322</v>
      </c>
      <c r="M74" s="121">
        <f ca="1">IFERROR(IF((VLOOKUP($E74,'DTOC Backsheet'!$D$5:$AF$183,M$9,FALSE))="","",(VLOOKUP($E74,'DTOC Backsheet'!$D$5:$AF$183,M$9,FALSE))),"")</f>
        <v>211</v>
      </c>
      <c r="N74" s="123">
        <f ca="1">IFERROR(IF((VLOOKUP($E74,'DTOC Backsheet'!$D$5:$AF$183,N$9,FALSE))="","",(VLOOKUP($E74,'DTOC Backsheet'!$D$5:$AF$183,N$9,FALSE))),"")</f>
        <v>191</v>
      </c>
    </row>
    <row r="75" spans="1:14"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IFERROR(IF((VLOOKUP($E75,'DTOC Backsheet'!$D$5:$AF$183,G$9,FALSE))="","",(VLOOKUP($E75,'DTOC Backsheet'!$D$5:$AF$183,G$9,FALSE))),"")</f>
        <v>1046</v>
      </c>
      <c r="H75" s="121">
        <f ca="1">IFERROR(IF((VLOOKUP($E75,'DTOC Backsheet'!$D$5:$AF$183,H$9,FALSE))="","",(VLOOKUP($E75,'DTOC Backsheet'!$D$5:$AF$183,H$9,FALSE))),"")</f>
        <v>873</v>
      </c>
      <c r="I75" s="121">
        <f ca="1">IFERROR(IF((VLOOKUP($E75,'DTOC Backsheet'!$D$5:$AF$183,I$9,FALSE))="","",(VLOOKUP($E75,'DTOC Backsheet'!$D$5:$AF$183,I$9,FALSE))),"")</f>
        <v>1300</v>
      </c>
      <c r="J75" s="122">
        <f ca="1">IFERROR(IF((VLOOKUP($E75,'DTOC Backsheet'!$D$5:$AF$183,J$9,FALSE))="","",(VLOOKUP($E75,'DTOC Backsheet'!$D$5:$AF$183,J$9,FALSE))),"")</f>
        <v>879</v>
      </c>
      <c r="K75" s="173">
        <f ca="1">IFERROR(IF((VLOOKUP($E75,'DTOC Backsheet'!$D$5:$AF$183,K$9,FALSE))="","",(VLOOKUP($E75,'DTOC Backsheet'!$D$5:$AF$183,K$9,FALSE))),"")</f>
        <v>1097</v>
      </c>
      <c r="L75" s="122">
        <f ca="1">IFERROR(IF((VLOOKUP($E75,'DTOC Backsheet'!$D$5:$AF$183,L$9,FALSE))="","",(VLOOKUP($E75,'DTOC Backsheet'!$D$5:$AF$183,L$9,FALSE))),"")</f>
        <v>797</v>
      </c>
      <c r="M75" s="121">
        <f ca="1">IFERROR(IF((VLOOKUP($E75,'DTOC Backsheet'!$D$5:$AF$183,M$9,FALSE))="","",(VLOOKUP($E75,'DTOC Backsheet'!$D$5:$AF$183,M$9,FALSE))),"")</f>
        <v>977</v>
      </c>
      <c r="N75" s="123">
        <f ca="1">IFERROR(IF((VLOOKUP($E75,'DTOC Backsheet'!$D$5:$AF$183,N$9,FALSE))="","",(VLOOKUP($E75,'DTOC Backsheet'!$D$5:$AF$183,N$9,FALSE))),"")</f>
        <v>908</v>
      </c>
    </row>
    <row r="76" spans="1:14"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IFERROR(IF((VLOOKUP($E76,'DTOC Backsheet'!$D$5:$AF$183,G$9,FALSE))="","",(VLOOKUP($E76,'DTOC Backsheet'!$D$5:$AF$183,G$9,FALSE))),"")</f>
        <v>4471</v>
      </c>
      <c r="H76" s="121">
        <f ca="1">IFERROR(IF((VLOOKUP($E76,'DTOC Backsheet'!$D$5:$AF$183,H$9,FALSE))="","",(VLOOKUP($E76,'DTOC Backsheet'!$D$5:$AF$183,H$9,FALSE))),"")</f>
        <v>4171</v>
      </c>
      <c r="I76" s="121">
        <f ca="1">IFERROR(IF((VLOOKUP($E76,'DTOC Backsheet'!$D$5:$AF$183,I$9,FALSE))="","",(VLOOKUP($E76,'DTOC Backsheet'!$D$5:$AF$183,I$9,FALSE))),"")</f>
        <v>3208</v>
      </c>
      <c r="J76" s="122">
        <f ca="1">IFERROR(IF((VLOOKUP($E76,'DTOC Backsheet'!$D$5:$AF$183,J$9,FALSE))="","",(VLOOKUP($E76,'DTOC Backsheet'!$D$5:$AF$183,J$9,FALSE))),"")</f>
        <v>3760</v>
      </c>
      <c r="K76" s="173">
        <f ca="1">IFERROR(IF((VLOOKUP($E76,'DTOC Backsheet'!$D$5:$AF$183,K$9,FALSE))="","",(VLOOKUP($E76,'DTOC Backsheet'!$D$5:$AF$183,K$9,FALSE))),"")</f>
        <v>3052</v>
      </c>
      <c r="L76" s="122">
        <f ca="1">IFERROR(IF((VLOOKUP($E76,'DTOC Backsheet'!$D$5:$AF$183,L$9,FALSE))="","",(VLOOKUP($E76,'DTOC Backsheet'!$D$5:$AF$183,L$9,FALSE))),"")</f>
        <v>3583</v>
      </c>
      <c r="M76" s="121">
        <f ca="1">IFERROR(IF((VLOOKUP($E76,'DTOC Backsheet'!$D$5:$AF$183,M$9,FALSE))="","",(VLOOKUP($E76,'DTOC Backsheet'!$D$5:$AF$183,M$9,FALSE))),"")</f>
        <v>2962</v>
      </c>
      <c r="N76" s="123">
        <f ca="1">IFERROR(IF((VLOOKUP($E76,'DTOC Backsheet'!$D$5:$AF$183,N$9,FALSE))="","",(VLOOKUP($E76,'DTOC Backsheet'!$D$5:$AF$183,N$9,FALSE))),"")</f>
        <v>3423</v>
      </c>
    </row>
    <row r="77" spans="1:14"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IFERROR(IF((VLOOKUP($E77,'DTOC Backsheet'!$D$5:$AF$183,G$9,FALSE))="","",(VLOOKUP($E77,'DTOC Backsheet'!$D$5:$AF$183,G$9,FALSE))),"")</f>
        <v>13070</v>
      </c>
      <c r="H77" s="121">
        <f ca="1">IFERROR(IF((VLOOKUP($E77,'DTOC Backsheet'!$D$5:$AF$183,H$9,FALSE))="","",(VLOOKUP($E77,'DTOC Backsheet'!$D$5:$AF$183,H$9,FALSE))),"")</f>
        <v>10424</v>
      </c>
      <c r="I77" s="121">
        <f ca="1">IFERROR(IF((VLOOKUP($E77,'DTOC Backsheet'!$D$5:$AF$183,I$9,FALSE))="","",(VLOOKUP($E77,'DTOC Backsheet'!$D$5:$AF$183,I$9,FALSE))),"")</f>
        <v>7511</v>
      </c>
      <c r="J77" s="122">
        <f ca="1">IFERROR(IF((VLOOKUP($E77,'DTOC Backsheet'!$D$5:$AF$183,J$9,FALSE))="","",(VLOOKUP($E77,'DTOC Backsheet'!$D$5:$AF$183,J$9,FALSE))),"")</f>
        <v>8459</v>
      </c>
      <c r="K77" s="173">
        <f ca="1">IFERROR(IF((VLOOKUP($E77,'DTOC Backsheet'!$D$5:$AF$183,K$9,FALSE))="","",(VLOOKUP($E77,'DTOC Backsheet'!$D$5:$AF$183,K$9,FALSE))),"")</f>
        <v>6422</v>
      </c>
      <c r="L77" s="122">
        <f ca="1">IFERROR(IF((VLOOKUP($E77,'DTOC Backsheet'!$D$5:$AF$183,L$9,FALSE))="","",(VLOOKUP($E77,'DTOC Backsheet'!$D$5:$AF$183,L$9,FALSE))),"")</f>
        <v>7337</v>
      </c>
      <c r="M77" s="121">
        <f ca="1">IFERROR(IF((VLOOKUP($E77,'DTOC Backsheet'!$D$5:$AF$183,M$9,FALSE))="","",(VLOOKUP($E77,'DTOC Backsheet'!$D$5:$AF$183,M$9,FALSE))),"")</f>
        <v>8358</v>
      </c>
      <c r="N77" s="123">
        <f ca="1">IFERROR(IF((VLOOKUP($E77,'DTOC Backsheet'!$D$5:$AF$183,N$9,FALSE))="","",(VLOOKUP($E77,'DTOC Backsheet'!$D$5:$AF$183,N$9,FALSE))),"")</f>
        <v>7100</v>
      </c>
    </row>
    <row r="78" spans="1:14"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IF($A78&gt;$Q$5-1,"",INDIRECT("'Comms by AT'!D"&amp;$A78+$Q$4))</f>
        <v>E08000017</v>
      </c>
      <c r="F78" s="99" t="str">
        <f ca="1">IF(E78="","",VLOOKUP(E78,'Org List'!$J$9:$K$488,2,0))</f>
        <v>Doncaster</v>
      </c>
      <c r="G78" s="120">
        <f ca="1">IFERROR(IF((VLOOKUP($E78,'DTOC Backsheet'!$D$5:$AF$183,G$9,FALSE))="","",(VLOOKUP($E78,'DTOC Backsheet'!$D$5:$AF$183,G$9,FALSE))),"")</f>
        <v>1521</v>
      </c>
      <c r="H78" s="121">
        <f ca="1">IFERROR(IF((VLOOKUP($E78,'DTOC Backsheet'!$D$5:$AF$183,H$9,FALSE))="","",(VLOOKUP($E78,'DTOC Backsheet'!$D$5:$AF$183,H$9,FALSE))),"")</f>
        <v>2228</v>
      </c>
      <c r="I78" s="121">
        <f ca="1">IFERROR(IF((VLOOKUP($E78,'DTOC Backsheet'!$D$5:$AF$183,I$9,FALSE))="","",(VLOOKUP($E78,'DTOC Backsheet'!$D$5:$AF$183,I$9,FALSE))),"")</f>
        <v>1546</v>
      </c>
      <c r="J78" s="122">
        <f ca="1">IFERROR(IF((VLOOKUP($E78,'DTOC Backsheet'!$D$5:$AF$183,J$9,FALSE))="","",(VLOOKUP($E78,'DTOC Backsheet'!$D$5:$AF$183,J$9,FALSE))),"")</f>
        <v>1189</v>
      </c>
      <c r="K78" s="173">
        <f ca="1">IFERROR(IF((VLOOKUP($E78,'DTOC Backsheet'!$D$5:$AF$183,K$9,FALSE))="","",(VLOOKUP($E78,'DTOC Backsheet'!$D$5:$AF$183,K$9,FALSE))),"")</f>
        <v>834</v>
      </c>
      <c r="L78" s="122">
        <f ca="1">IFERROR(IF((VLOOKUP($E78,'DTOC Backsheet'!$D$5:$AF$183,L$9,FALSE))="","",(VLOOKUP($E78,'DTOC Backsheet'!$D$5:$AF$183,L$9,FALSE))),"")</f>
        <v>1143</v>
      </c>
      <c r="M78" s="121">
        <f ca="1">IFERROR(IF((VLOOKUP($E78,'DTOC Backsheet'!$D$5:$AF$183,M$9,FALSE))="","",(VLOOKUP($E78,'DTOC Backsheet'!$D$5:$AF$183,M$9,FALSE))),"")</f>
        <v>1348</v>
      </c>
      <c r="N78" s="123">
        <f ca="1">IFERROR(IF((VLOOKUP($E78,'DTOC Backsheet'!$D$5:$AF$183,N$9,FALSE))="","",(VLOOKUP($E78,'DTOC Backsheet'!$D$5:$AF$183,N$9,FALSE))),"")</f>
        <v>1858</v>
      </c>
    </row>
    <row r="79" spans="1:14"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IFERROR(IF((VLOOKUP($E79,'DTOC Backsheet'!$D$5:$AF$183,G$9,FALSE))="","",(VLOOKUP($E79,'DTOC Backsheet'!$D$5:$AF$183,G$9,FALSE))),"")</f>
        <v>5606</v>
      </c>
      <c r="H79" s="121">
        <f ca="1">IFERROR(IF((VLOOKUP($E79,'DTOC Backsheet'!$D$5:$AF$183,H$9,FALSE))="","",(VLOOKUP($E79,'DTOC Backsheet'!$D$5:$AF$183,H$9,FALSE))),"")</f>
        <v>6404</v>
      </c>
      <c r="I79" s="121">
        <f ca="1">IFERROR(IF((VLOOKUP($E79,'DTOC Backsheet'!$D$5:$AF$183,I$9,FALSE))="","",(VLOOKUP($E79,'DTOC Backsheet'!$D$5:$AF$183,I$9,FALSE))),"")</f>
        <v>5639</v>
      </c>
      <c r="J79" s="122">
        <f ca="1">IFERROR(IF((VLOOKUP($E79,'DTOC Backsheet'!$D$5:$AF$183,J$9,FALSE))="","",(VLOOKUP($E79,'DTOC Backsheet'!$D$5:$AF$183,J$9,FALSE))),"")</f>
        <v>5776</v>
      </c>
      <c r="K79" s="173">
        <f ca="1">IFERROR(IF((VLOOKUP($E79,'DTOC Backsheet'!$D$5:$AF$183,K$9,FALSE))="","",(VLOOKUP($E79,'DTOC Backsheet'!$D$5:$AF$183,K$9,FALSE))),"")</f>
        <v>4551</v>
      </c>
      <c r="L79" s="122">
        <f ca="1">IFERROR(IF((VLOOKUP($E79,'DTOC Backsheet'!$D$5:$AF$183,L$9,FALSE))="","",(VLOOKUP($E79,'DTOC Backsheet'!$D$5:$AF$183,L$9,FALSE))),"")</f>
        <v>5286</v>
      </c>
      <c r="M79" s="121">
        <f ca="1">IFERROR(IF((VLOOKUP($E79,'DTOC Backsheet'!$D$5:$AF$183,M$9,FALSE))="","",(VLOOKUP($E79,'DTOC Backsheet'!$D$5:$AF$183,M$9,FALSE))),"")</f>
        <v>3947</v>
      </c>
      <c r="N79" s="123">
        <f ca="1">IFERROR(IF((VLOOKUP($E79,'DTOC Backsheet'!$D$5:$AF$183,N$9,FALSE))="","",(VLOOKUP($E79,'DTOC Backsheet'!$D$5:$AF$183,N$9,FALSE))),"")</f>
        <v>4487</v>
      </c>
    </row>
    <row r="80" spans="1:14"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IFERROR(IF((VLOOKUP($E80,'DTOC Backsheet'!$D$5:$AF$183,G$9,FALSE))="","",(VLOOKUP($E80,'DTOC Backsheet'!$D$5:$AF$183,G$9,FALSE))),"")</f>
        <v>2616</v>
      </c>
      <c r="H80" s="121">
        <f ca="1">IFERROR(IF((VLOOKUP($E80,'DTOC Backsheet'!$D$5:$AF$183,H$9,FALSE))="","",(VLOOKUP($E80,'DTOC Backsheet'!$D$5:$AF$183,H$9,FALSE))),"")</f>
        <v>3576</v>
      </c>
      <c r="I80" s="121">
        <f ca="1">IFERROR(IF((VLOOKUP($E80,'DTOC Backsheet'!$D$5:$AF$183,I$9,FALSE))="","",(VLOOKUP($E80,'DTOC Backsheet'!$D$5:$AF$183,I$9,FALSE))),"")</f>
        <v>2682</v>
      </c>
      <c r="J80" s="122">
        <f ca="1">IFERROR(IF((VLOOKUP($E80,'DTOC Backsheet'!$D$5:$AF$183,J$9,FALSE))="","",(VLOOKUP($E80,'DTOC Backsheet'!$D$5:$AF$183,J$9,FALSE))),"")</f>
        <v>2185</v>
      </c>
      <c r="K80" s="173">
        <f ca="1">IFERROR(IF((VLOOKUP($E80,'DTOC Backsheet'!$D$5:$AF$183,K$9,FALSE))="","",(VLOOKUP($E80,'DTOC Backsheet'!$D$5:$AF$183,K$9,FALSE))),"")</f>
        <v>2036</v>
      </c>
      <c r="L80" s="122">
        <f ca="1">IFERROR(IF((VLOOKUP($E80,'DTOC Backsheet'!$D$5:$AF$183,L$9,FALSE))="","",(VLOOKUP($E80,'DTOC Backsheet'!$D$5:$AF$183,L$9,FALSE))),"")</f>
        <v>1274</v>
      </c>
      <c r="M80" s="121">
        <f ca="1">IFERROR(IF((VLOOKUP($E80,'DTOC Backsheet'!$D$5:$AF$183,M$9,FALSE))="","",(VLOOKUP($E80,'DTOC Backsheet'!$D$5:$AF$183,M$9,FALSE))),"")</f>
        <v>1704</v>
      </c>
      <c r="N80" s="123">
        <f ca="1">IFERROR(IF((VLOOKUP($E80,'DTOC Backsheet'!$D$5:$AF$183,N$9,FALSE))="","",(VLOOKUP($E80,'DTOC Backsheet'!$D$5:$AF$183,N$9,FALSE))),"")</f>
        <v>1763</v>
      </c>
    </row>
    <row r="81" spans="1:14"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IFERROR(IF((VLOOKUP($E81,'DTOC Backsheet'!$D$5:$AF$183,G$9,FALSE))="","",(VLOOKUP($E81,'DTOC Backsheet'!$D$5:$AF$183,G$9,FALSE))),"")</f>
        <v>3567</v>
      </c>
      <c r="H81" s="121">
        <f ca="1">IFERROR(IF((VLOOKUP($E81,'DTOC Backsheet'!$D$5:$AF$183,H$9,FALSE))="","",(VLOOKUP($E81,'DTOC Backsheet'!$D$5:$AF$183,H$9,FALSE))),"")</f>
        <v>4104</v>
      </c>
      <c r="I81" s="121">
        <f ca="1">IFERROR(IF((VLOOKUP($E81,'DTOC Backsheet'!$D$5:$AF$183,I$9,FALSE))="","",(VLOOKUP($E81,'DTOC Backsheet'!$D$5:$AF$183,I$9,FALSE))),"")</f>
        <v>2878</v>
      </c>
      <c r="J81" s="122">
        <f ca="1">IFERROR(IF((VLOOKUP($E81,'DTOC Backsheet'!$D$5:$AF$183,J$9,FALSE))="","",(VLOOKUP($E81,'DTOC Backsheet'!$D$5:$AF$183,J$9,FALSE))),"")</f>
        <v>1683</v>
      </c>
      <c r="K81" s="173">
        <f ca="1">IFERROR(IF((VLOOKUP($E81,'DTOC Backsheet'!$D$5:$AF$183,K$9,FALSE))="","",(VLOOKUP($E81,'DTOC Backsheet'!$D$5:$AF$183,K$9,FALSE))),"")</f>
        <v>1905</v>
      </c>
      <c r="L81" s="122">
        <f ca="1">IFERROR(IF((VLOOKUP($E81,'DTOC Backsheet'!$D$5:$AF$183,L$9,FALSE))="","",(VLOOKUP($E81,'DTOC Backsheet'!$D$5:$AF$183,L$9,FALSE))),"")</f>
        <v>2460</v>
      </c>
      <c r="M81" s="121">
        <f ca="1">IFERROR(IF((VLOOKUP($E81,'DTOC Backsheet'!$D$5:$AF$183,M$9,FALSE))="","",(VLOOKUP($E81,'DTOC Backsheet'!$D$5:$AF$183,M$9,FALSE))),"")</f>
        <v>2019</v>
      </c>
      <c r="N81" s="123">
        <f ca="1">IFERROR(IF((VLOOKUP($E81,'DTOC Backsheet'!$D$5:$AF$183,N$9,FALSE))="","",(VLOOKUP($E81,'DTOC Backsheet'!$D$5:$AF$183,N$9,FALSE))),"")</f>
        <v>1291</v>
      </c>
    </row>
    <row r="82" spans="1:14"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IFERROR(IF((VLOOKUP($E82,'DTOC Backsheet'!$D$5:$AF$183,G$9,FALSE))="","",(VLOOKUP($E82,'DTOC Backsheet'!$D$5:$AF$183,G$9,FALSE))),"")</f>
        <v>3017</v>
      </c>
      <c r="H82" s="121">
        <f ca="1">IFERROR(IF((VLOOKUP($E82,'DTOC Backsheet'!$D$5:$AF$183,H$9,FALSE))="","",(VLOOKUP($E82,'DTOC Backsheet'!$D$5:$AF$183,H$9,FALSE))),"")</f>
        <v>2427</v>
      </c>
      <c r="I82" s="121">
        <f ca="1">IFERROR(IF((VLOOKUP($E82,'DTOC Backsheet'!$D$5:$AF$183,I$9,FALSE))="","",(VLOOKUP($E82,'DTOC Backsheet'!$D$5:$AF$183,I$9,FALSE))),"")</f>
        <v>2139</v>
      </c>
      <c r="J82" s="122">
        <f ca="1">IFERROR(IF((VLOOKUP($E82,'DTOC Backsheet'!$D$5:$AF$183,J$9,FALSE))="","",(VLOOKUP($E82,'DTOC Backsheet'!$D$5:$AF$183,J$9,FALSE))),"")</f>
        <v>1974</v>
      </c>
      <c r="K82" s="173">
        <f ca="1">IFERROR(IF((VLOOKUP($E82,'DTOC Backsheet'!$D$5:$AF$183,K$9,FALSE))="","",(VLOOKUP($E82,'DTOC Backsheet'!$D$5:$AF$183,K$9,FALSE))),"")</f>
        <v>1800</v>
      </c>
      <c r="L82" s="122">
        <f ca="1">IFERROR(IF((VLOOKUP($E82,'DTOC Backsheet'!$D$5:$AF$183,L$9,FALSE))="","",(VLOOKUP($E82,'DTOC Backsheet'!$D$5:$AF$183,L$9,FALSE))),"")</f>
        <v>1892</v>
      </c>
      <c r="M82" s="121">
        <f ca="1">IFERROR(IF((VLOOKUP($E82,'DTOC Backsheet'!$D$5:$AF$183,M$9,FALSE))="","",(VLOOKUP($E82,'DTOC Backsheet'!$D$5:$AF$183,M$9,FALSE))),"")</f>
        <v>2310</v>
      </c>
      <c r="N82" s="123">
        <f ca="1">IFERROR(IF((VLOOKUP($E82,'DTOC Backsheet'!$D$5:$AF$183,N$9,FALSE))="","",(VLOOKUP($E82,'DTOC Backsheet'!$D$5:$AF$183,N$9,FALSE))),"")</f>
        <v>2517</v>
      </c>
    </row>
    <row r="83" spans="1:14"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IFERROR(IF((VLOOKUP($E83,'DTOC Backsheet'!$D$5:$AF$183,G$9,FALSE))="","",(VLOOKUP($E83,'DTOC Backsheet'!$D$5:$AF$183,G$9,FALSE))),"")</f>
        <v>8582</v>
      </c>
      <c r="H83" s="121">
        <f ca="1">IFERROR(IF((VLOOKUP($E83,'DTOC Backsheet'!$D$5:$AF$183,H$9,FALSE))="","",(VLOOKUP($E83,'DTOC Backsheet'!$D$5:$AF$183,H$9,FALSE))),"")</f>
        <v>7589</v>
      </c>
      <c r="I83" s="121">
        <f ca="1">IFERROR(IF((VLOOKUP($E83,'DTOC Backsheet'!$D$5:$AF$183,I$9,FALSE))="","",(VLOOKUP($E83,'DTOC Backsheet'!$D$5:$AF$183,I$9,FALSE))),"")</f>
        <v>5085</v>
      </c>
      <c r="J83" s="122">
        <f ca="1">IFERROR(IF((VLOOKUP($E83,'DTOC Backsheet'!$D$5:$AF$183,J$9,FALSE))="","",(VLOOKUP($E83,'DTOC Backsheet'!$D$5:$AF$183,J$9,FALSE))),"")</f>
        <v>4407</v>
      </c>
      <c r="K83" s="173">
        <f ca="1">IFERROR(IF((VLOOKUP($E83,'DTOC Backsheet'!$D$5:$AF$183,K$9,FALSE))="","",(VLOOKUP($E83,'DTOC Backsheet'!$D$5:$AF$183,K$9,FALSE))),"")</f>
        <v>3897</v>
      </c>
      <c r="L83" s="122">
        <f ca="1">IFERROR(IF((VLOOKUP($E83,'DTOC Backsheet'!$D$5:$AF$183,L$9,FALSE))="","",(VLOOKUP($E83,'DTOC Backsheet'!$D$5:$AF$183,L$9,FALSE))),"")</f>
        <v>4836</v>
      </c>
      <c r="M83" s="121">
        <f ca="1">IFERROR(IF((VLOOKUP($E83,'DTOC Backsheet'!$D$5:$AF$183,M$9,FALSE))="","",(VLOOKUP($E83,'DTOC Backsheet'!$D$5:$AF$183,M$9,FALSE))),"")</f>
        <v>4028</v>
      </c>
      <c r="N83" s="123">
        <f ca="1">IFERROR(IF((VLOOKUP($E83,'DTOC Backsheet'!$D$5:$AF$183,N$9,FALSE))="","",(VLOOKUP($E83,'DTOC Backsheet'!$D$5:$AF$183,N$9,FALSE))),"")</f>
        <v>4851</v>
      </c>
    </row>
    <row r="84" spans="1:14"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IFERROR(IF((VLOOKUP($E84,'DTOC Backsheet'!$D$5:$AF$183,G$9,FALSE))="","",(VLOOKUP($E84,'DTOC Backsheet'!$D$5:$AF$183,G$9,FALSE))),"")</f>
        <v>1562</v>
      </c>
      <c r="H84" s="121">
        <f ca="1">IFERROR(IF((VLOOKUP($E84,'DTOC Backsheet'!$D$5:$AF$183,H$9,FALSE))="","",(VLOOKUP($E84,'DTOC Backsheet'!$D$5:$AF$183,H$9,FALSE))),"")</f>
        <v>1766</v>
      </c>
      <c r="I84" s="121">
        <f ca="1">IFERROR(IF((VLOOKUP($E84,'DTOC Backsheet'!$D$5:$AF$183,I$9,FALSE))="","",(VLOOKUP($E84,'DTOC Backsheet'!$D$5:$AF$183,I$9,FALSE))),"")</f>
        <v>1404</v>
      </c>
      <c r="J84" s="122">
        <f ca="1">IFERROR(IF((VLOOKUP($E84,'DTOC Backsheet'!$D$5:$AF$183,J$9,FALSE))="","",(VLOOKUP($E84,'DTOC Backsheet'!$D$5:$AF$183,J$9,FALSE))),"")</f>
        <v>1055</v>
      </c>
      <c r="K84" s="173">
        <f ca="1">IFERROR(IF((VLOOKUP($E84,'DTOC Backsheet'!$D$5:$AF$183,K$9,FALSE))="","",(VLOOKUP($E84,'DTOC Backsheet'!$D$5:$AF$183,K$9,FALSE))),"")</f>
        <v>1303</v>
      </c>
      <c r="L84" s="122">
        <f ca="1">IFERROR(IF((VLOOKUP($E84,'DTOC Backsheet'!$D$5:$AF$183,L$9,FALSE))="","",(VLOOKUP($E84,'DTOC Backsheet'!$D$5:$AF$183,L$9,FALSE))),"")</f>
        <v>1312</v>
      </c>
      <c r="M84" s="121">
        <f ca="1">IFERROR(IF((VLOOKUP($E84,'DTOC Backsheet'!$D$5:$AF$183,M$9,FALSE))="","",(VLOOKUP($E84,'DTOC Backsheet'!$D$5:$AF$183,M$9,FALSE))),"")</f>
        <v>1171</v>
      </c>
      <c r="N84" s="123">
        <f ca="1">IFERROR(IF((VLOOKUP($E84,'DTOC Backsheet'!$D$5:$AF$183,N$9,FALSE))="","",(VLOOKUP($E84,'DTOC Backsheet'!$D$5:$AF$183,N$9,FALSE))),"")</f>
        <v>1050</v>
      </c>
    </row>
    <row r="85" spans="1:14"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IFERROR(IF((VLOOKUP($E85,'DTOC Backsheet'!$D$5:$AF$183,G$9,FALSE))="","",(VLOOKUP($E85,'DTOC Backsheet'!$D$5:$AF$183,G$9,FALSE))),"")</f>
        <v>10100</v>
      </c>
      <c r="H85" s="121">
        <f ca="1">IFERROR(IF((VLOOKUP($E85,'DTOC Backsheet'!$D$5:$AF$183,H$9,FALSE))="","",(VLOOKUP($E85,'DTOC Backsheet'!$D$5:$AF$183,H$9,FALSE))),"")</f>
        <v>11764</v>
      </c>
      <c r="I85" s="121">
        <f ca="1">IFERROR(IF((VLOOKUP($E85,'DTOC Backsheet'!$D$5:$AF$183,I$9,FALSE))="","",(VLOOKUP($E85,'DTOC Backsheet'!$D$5:$AF$183,I$9,FALSE))),"")</f>
        <v>10031</v>
      </c>
      <c r="J85" s="122">
        <f ca="1">IFERROR(IF((VLOOKUP($E85,'DTOC Backsheet'!$D$5:$AF$183,J$9,FALSE))="","",(VLOOKUP($E85,'DTOC Backsheet'!$D$5:$AF$183,J$9,FALSE))),"")</f>
        <v>8015</v>
      </c>
      <c r="K85" s="173">
        <f ca="1">IFERROR(IF((VLOOKUP($E85,'DTOC Backsheet'!$D$5:$AF$183,K$9,FALSE))="","",(VLOOKUP($E85,'DTOC Backsheet'!$D$5:$AF$183,K$9,FALSE))),"")</f>
        <v>9796</v>
      </c>
      <c r="L85" s="122">
        <f ca="1">IFERROR(IF((VLOOKUP($E85,'DTOC Backsheet'!$D$5:$AF$183,L$9,FALSE))="","",(VLOOKUP($E85,'DTOC Backsheet'!$D$5:$AF$183,L$9,FALSE))),"")</f>
        <v>9052</v>
      </c>
      <c r="M85" s="121">
        <f ca="1">IFERROR(IF((VLOOKUP($E85,'DTOC Backsheet'!$D$5:$AF$183,M$9,FALSE))="","",(VLOOKUP($E85,'DTOC Backsheet'!$D$5:$AF$183,M$9,FALSE))),"")</f>
        <v>9125</v>
      </c>
      <c r="N85" s="123">
        <f ca="1">IFERROR(IF((VLOOKUP($E85,'DTOC Backsheet'!$D$5:$AF$183,N$9,FALSE))="","",(VLOOKUP($E85,'DTOC Backsheet'!$D$5:$AF$183,N$9,FALSE))),"")</f>
        <v>7949</v>
      </c>
    </row>
    <row r="86" spans="1:14"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IFERROR(IF((VLOOKUP($E86,'DTOC Backsheet'!$D$5:$AF$183,G$9,FALSE))="","",(VLOOKUP($E86,'DTOC Backsheet'!$D$5:$AF$183,G$9,FALSE))),"")</f>
        <v>1376</v>
      </c>
      <c r="H86" s="121">
        <f ca="1">IFERROR(IF((VLOOKUP($E86,'DTOC Backsheet'!$D$5:$AF$183,H$9,FALSE))="","",(VLOOKUP($E86,'DTOC Backsheet'!$D$5:$AF$183,H$9,FALSE))),"")</f>
        <v>1079</v>
      </c>
      <c r="I86" s="121">
        <f ca="1">IFERROR(IF((VLOOKUP($E86,'DTOC Backsheet'!$D$5:$AF$183,I$9,FALSE))="","",(VLOOKUP($E86,'DTOC Backsheet'!$D$5:$AF$183,I$9,FALSE))),"")</f>
        <v>600</v>
      </c>
      <c r="J86" s="122">
        <f ca="1">IFERROR(IF((VLOOKUP($E86,'DTOC Backsheet'!$D$5:$AF$183,J$9,FALSE))="","",(VLOOKUP($E86,'DTOC Backsheet'!$D$5:$AF$183,J$9,FALSE))),"")</f>
        <v>926</v>
      </c>
      <c r="K86" s="173">
        <f ca="1">IFERROR(IF((VLOOKUP($E86,'DTOC Backsheet'!$D$5:$AF$183,K$9,FALSE))="","",(VLOOKUP($E86,'DTOC Backsheet'!$D$5:$AF$183,K$9,FALSE))),"")</f>
        <v>1028</v>
      </c>
      <c r="L86" s="122">
        <f ca="1">IFERROR(IF((VLOOKUP($E86,'DTOC Backsheet'!$D$5:$AF$183,L$9,FALSE))="","",(VLOOKUP($E86,'DTOC Backsheet'!$D$5:$AF$183,L$9,FALSE))),"")</f>
        <v>1134</v>
      </c>
      <c r="M86" s="121">
        <f ca="1">IFERROR(IF((VLOOKUP($E86,'DTOC Backsheet'!$D$5:$AF$183,M$9,FALSE))="","",(VLOOKUP($E86,'DTOC Backsheet'!$D$5:$AF$183,M$9,FALSE))),"")</f>
        <v>1164</v>
      </c>
      <c r="N86" s="123">
        <f ca="1">IFERROR(IF((VLOOKUP($E86,'DTOC Backsheet'!$D$5:$AF$183,N$9,FALSE))="","",(VLOOKUP($E86,'DTOC Backsheet'!$D$5:$AF$183,N$9,FALSE))),"")</f>
        <v>830</v>
      </c>
    </row>
    <row r="87" spans="1:14"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IFERROR(IF((VLOOKUP($E87,'DTOC Backsheet'!$D$5:$AF$183,G$9,FALSE))="","",(VLOOKUP($E87,'DTOC Backsheet'!$D$5:$AF$183,G$9,FALSE))),"")</f>
        <v>5156</v>
      </c>
      <c r="H87" s="121">
        <f ca="1">IFERROR(IF((VLOOKUP($E87,'DTOC Backsheet'!$D$5:$AF$183,H$9,FALSE))="","",(VLOOKUP($E87,'DTOC Backsheet'!$D$5:$AF$183,H$9,FALSE))),"")</f>
        <v>5239</v>
      </c>
      <c r="I87" s="121">
        <f ca="1">IFERROR(IF((VLOOKUP($E87,'DTOC Backsheet'!$D$5:$AF$183,I$9,FALSE))="","",(VLOOKUP($E87,'DTOC Backsheet'!$D$5:$AF$183,I$9,FALSE))),"")</f>
        <v>3276</v>
      </c>
      <c r="J87" s="122">
        <f ca="1">IFERROR(IF((VLOOKUP($E87,'DTOC Backsheet'!$D$5:$AF$183,J$9,FALSE))="","",(VLOOKUP($E87,'DTOC Backsheet'!$D$5:$AF$183,J$9,FALSE))),"")</f>
        <v>2317</v>
      </c>
      <c r="K87" s="173">
        <f ca="1">IFERROR(IF((VLOOKUP($E87,'DTOC Backsheet'!$D$5:$AF$183,K$9,FALSE))="","",(VLOOKUP($E87,'DTOC Backsheet'!$D$5:$AF$183,K$9,FALSE))),"")</f>
        <v>2749</v>
      </c>
      <c r="L87" s="122">
        <f ca="1">IFERROR(IF((VLOOKUP($E87,'DTOC Backsheet'!$D$5:$AF$183,L$9,FALSE))="","",(VLOOKUP($E87,'DTOC Backsheet'!$D$5:$AF$183,L$9,FALSE))),"")</f>
        <v>3882</v>
      </c>
      <c r="M87" s="121">
        <f ca="1">IFERROR(IF((VLOOKUP($E87,'DTOC Backsheet'!$D$5:$AF$183,M$9,FALSE))="","",(VLOOKUP($E87,'DTOC Backsheet'!$D$5:$AF$183,M$9,FALSE))),"")</f>
        <v>3898</v>
      </c>
      <c r="N87" s="123">
        <f ca="1">IFERROR(IF((VLOOKUP($E87,'DTOC Backsheet'!$D$5:$AF$183,N$9,FALSE))="","",(VLOOKUP($E87,'DTOC Backsheet'!$D$5:$AF$183,N$9,FALSE))),"")</f>
        <v>3220</v>
      </c>
    </row>
    <row r="88" spans="1:14"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IFERROR(IF((VLOOKUP($E88,'DTOC Backsheet'!$D$5:$AF$183,G$9,FALSE))="","",(VLOOKUP($E88,'DTOC Backsheet'!$D$5:$AF$183,G$9,FALSE))),"")</f>
        <v>868</v>
      </c>
      <c r="H88" s="121">
        <f ca="1">IFERROR(IF((VLOOKUP($E88,'DTOC Backsheet'!$D$5:$AF$183,H$9,FALSE))="","",(VLOOKUP($E88,'DTOC Backsheet'!$D$5:$AF$183,H$9,FALSE))),"")</f>
        <v>1563</v>
      </c>
      <c r="I88" s="121">
        <f ca="1">IFERROR(IF((VLOOKUP($E88,'DTOC Backsheet'!$D$5:$AF$183,I$9,FALSE))="","",(VLOOKUP($E88,'DTOC Backsheet'!$D$5:$AF$183,I$9,FALSE))),"")</f>
        <v>1374</v>
      </c>
      <c r="J88" s="122">
        <f ca="1">IFERROR(IF((VLOOKUP($E88,'DTOC Backsheet'!$D$5:$AF$183,J$9,FALSE))="","",(VLOOKUP($E88,'DTOC Backsheet'!$D$5:$AF$183,J$9,FALSE))),"")</f>
        <v>1122</v>
      </c>
      <c r="K88" s="173">
        <f ca="1">IFERROR(IF((VLOOKUP($E88,'DTOC Backsheet'!$D$5:$AF$183,K$9,FALSE))="","",(VLOOKUP($E88,'DTOC Backsheet'!$D$5:$AF$183,K$9,FALSE))),"")</f>
        <v>636</v>
      </c>
      <c r="L88" s="122">
        <f ca="1">IFERROR(IF((VLOOKUP($E88,'DTOC Backsheet'!$D$5:$AF$183,L$9,FALSE))="","",(VLOOKUP($E88,'DTOC Backsheet'!$D$5:$AF$183,L$9,FALSE))),"")</f>
        <v>891</v>
      </c>
      <c r="M88" s="121">
        <f ca="1">IFERROR(IF((VLOOKUP($E88,'DTOC Backsheet'!$D$5:$AF$183,M$9,FALSE))="","",(VLOOKUP($E88,'DTOC Backsheet'!$D$5:$AF$183,M$9,FALSE))),"")</f>
        <v>577</v>
      </c>
      <c r="N88" s="123">
        <f ca="1">IFERROR(IF((VLOOKUP($E88,'DTOC Backsheet'!$D$5:$AF$183,N$9,FALSE))="","",(VLOOKUP($E88,'DTOC Backsheet'!$D$5:$AF$183,N$9,FALSE))),"")</f>
        <v>579</v>
      </c>
    </row>
    <row r="89" spans="1:14"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IFERROR(IF((VLOOKUP($E89,'DTOC Backsheet'!$D$5:$AF$183,G$9,FALSE))="","",(VLOOKUP($E89,'DTOC Backsheet'!$D$5:$AF$183,G$9,FALSE))),"")</f>
        <v>2558</v>
      </c>
      <c r="H89" s="121">
        <f ca="1">IFERROR(IF((VLOOKUP($E89,'DTOC Backsheet'!$D$5:$AF$183,H$9,FALSE))="","",(VLOOKUP($E89,'DTOC Backsheet'!$D$5:$AF$183,H$9,FALSE))),"")</f>
        <v>2331</v>
      </c>
      <c r="I89" s="121">
        <f ca="1">IFERROR(IF((VLOOKUP($E89,'DTOC Backsheet'!$D$5:$AF$183,I$9,FALSE))="","",(VLOOKUP($E89,'DTOC Backsheet'!$D$5:$AF$183,I$9,FALSE))),"")</f>
        <v>1743</v>
      </c>
      <c r="J89" s="122">
        <f ca="1">IFERROR(IF((VLOOKUP($E89,'DTOC Backsheet'!$D$5:$AF$183,J$9,FALSE))="","",(VLOOKUP($E89,'DTOC Backsheet'!$D$5:$AF$183,J$9,FALSE))),"")</f>
        <v>1407</v>
      </c>
      <c r="K89" s="173">
        <f ca="1">IFERROR(IF((VLOOKUP($E89,'DTOC Backsheet'!$D$5:$AF$183,K$9,FALSE))="","",(VLOOKUP($E89,'DTOC Backsheet'!$D$5:$AF$183,K$9,FALSE))),"")</f>
        <v>1244</v>
      </c>
      <c r="L89" s="122">
        <f ca="1">IFERROR(IF((VLOOKUP($E89,'DTOC Backsheet'!$D$5:$AF$183,L$9,FALSE))="","",(VLOOKUP($E89,'DTOC Backsheet'!$D$5:$AF$183,L$9,FALSE))),"")</f>
        <v>1311</v>
      </c>
      <c r="M89" s="121">
        <f ca="1">IFERROR(IF((VLOOKUP($E89,'DTOC Backsheet'!$D$5:$AF$183,M$9,FALSE))="","",(VLOOKUP($E89,'DTOC Backsheet'!$D$5:$AF$183,M$9,FALSE))),"")</f>
        <v>1791</v>
      </c>
      <c r="N89" s="123">
        <f ca="1">IFERROR(IF((VLOOKUP($E89,'DTOC Backsheet'!$D$5:$AF$183,N$9,FALSE))="","",(VLOOKUP($E89,'DTOC Backsheet'!$D$5:$AF$183,N$9,FALSE))),"")</f>
        <v>1413</v>
      </c>
    </row>
    <row r="90" spans="1:14"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IFERROR(IF((VLOOKUP($E90,'DTOC Backsheet'!$D$5:$AF$183,G$9,FALSE))="","",(VLOOKUP($E90,'DTOC Backsheet'!$D$5:$AF$183,G$9,FALSE))),"")</f>
        <v>1185</v>
      </c>
      <c r="H90" s="121">
        <f ca="1">IFERROR(IF((VLOOKUP($E90,'DTOC Backsheet'!$D$5:$AF$183,H$9,FALSE))="","",(VLOOKUP($E90,'DTOC Backsheet'!$D$5:$AF$183,H$9,FALSE))),"")</f>
        <v>1429</v>
      </c>
      <c r="I90" s="121">
        <f ca="1">IFERROR(IF((VLOOKUP($E90,'DTOC Backsheet'!$D$5:$AF$183,I$9,FALSE))="","",(VLOOKUP($E90,'DTOC Backsheet'!$D$5:$AF$183,I$9,FALSE))),"")</f>
        <v>1786</v>
      </c>
      <c r="J90" s="122">
        <f ca="1">IFERROR(IF((VLOOKUP($E90,'DTOC Backsheet'!$D$5:$AF$183,J$9,FALSE))="","",(VLOOKUP($E90,'DTOC Backsheet'!$D$5:$AF$183,J$9,FALSE))),"")</f>
        <v>1425</v>
      </c>
      <c r="K90" s="173">
        <f ca="1">IFERROR(IF((VLOOKUP($E90,'DTOC Backsheet'!$D$5:$AF$183,K$9,FALSE))="","",(VLOOKUP($E90,'DTOC Backsheet'!$D$5:$AF$183,K$9,FALSE))),"")</f>
        <v>1741</v>
      </c>
      <c r="L90" s="122">
        <f ca="1">IFERROR(IF((VLOOKUP($E90,'DTOC Backsheet'!$D$5:$AF$183,L$9,FALSE))="","",(VLOOKUP($E90,'DTOC Backsheet'!$D$5:$AF$183,L$9,FALSE))),"")</f>
        <v>1787</v>
      </c>
      <c r="M90" s="121">
        <f ca="1">IFERROR(IF((VLOOKUP($E90,'DTOC Backsheet'!$D$5:$AF$183,M$9,FALSE))="","",(VLOOKUP($E90,'DTOC Backsheet'!$D$5:$AF$183,M$9,FALSE))),"")</f>
        <v>1439</v>
      </c>
      <c r="N90" s="123">
        <f ca="1">IFERROR(IF((VLOOKUP($E90,'DTOC Backsheet'!$D$5:$AF$183,N$9,FALSE))="","",(VLOOKUP($E90,'DTOC Backsheet'!$D$5:$AF$183,N$9,FALSE))),"")</f>
        <v>916</v>
      </c>
    </row>
    <row r="91" spans="1:14"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IFERROR(IF((VLOOKUP($E91,'DTOC Backsheet'!$D$5:$AF$183,G$9,FALSE))="","",(VLOOKUP($E91,'DTOC Backsheet'!$D$5:$AF$183,G$9,FALSE))),"")</f>
        <v>1868</v>
      </c>
      <c r="H91" s="121">
        <f ca="1">IFERROR(IF((VLOOKUP($E91,'DTOC Backsheet'!$D$5:$AF$183,H$9,FALSE))="","",(VLOOKUP($E91,'DTOC Backsheet'!$D$5:$AF$183,H$9,FALSE))),"")</f>
        <v>1146</v>
      </c>
      <c r="I91" s="121">
        <f ca="1">IFERROR(IF((VLOOKUP($E91,'DTOC Backsheet'!$D$5:$AF$183,I$9,FALSE))="","",(VLOOKUP($E91,'DTOC Backsheet'!$D$5:$AF$183,I$9,FALSE))),"")</f>
        <v>698</v>
      </c>
      <c r="J91" s="122">
        <f ca="1">IFERROR(IF((VLOOKUP($E91,'DTOC Backsheet'!$D$5:$AF$183,J$9,FALSE))="","",(VLOOKUP($E91,'DTOC Backsheet'!$D$5:$AF$183,J$9,FALSE))),"")</f>
        <v>756</v>
      </c>
      <c r="K91" s="173">
        <f ca="1">IFERROR(IF((VLOOKUP($E91,'DTOC Backsheet'!$D$5:$AF$183,K$9,FALSE))="","",(VLOOKUP($E91,'DTOC Backsheet'!$D$5:$AF$183,K$9,FALSE))),"")</f>
        <v>1307</v>
      </c>
      <c r="L91" s="122">
        <f ca="1">IFERROR(IF((VLOOKUP($E91,'DTOC Backsheet'!$D$5:$AF$183,L$9,FALSE))="","",(VLOOKUP($E91,'DTOC Backsheet'!$D$5:$AF$183,L$9,FALSE))),"")</f>
        <v>1043</v>
      </c>
      <c r="M91" s="121">
        <f ca="1">IFERROR(IF((VLOOKUP($E91,'DTOC Backsheet'!$D$5:$AF$183,M$9,FALSE))="","",(VLOOKUP($E91,'DTOC Backsheet'!$D$5:$AF$183,M$9,FALSE))),"")</f>
        <v>934</v>
      </c>
      <c r="N91" s="123">
        <f ca="1">IFERROR(IF((VLOOKUP($E91,'DTOC Backsheet'!$D$5:$AF$183,N$9,FALSE))="","",(VLOOKUP($E91,'DTOC Backsheet'!$D$5:$AF$183,N$9,FALSE))),"")</f>
        <v>780</v>
      </c>
    </row>
    <row r="92" spans="1:14"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IFERROR(IF((VLOOKUP($E92,'DTOC Backsheet'!$D$5:$AF$183,G$9,FALSE))="","",(VLOOKUP($E92,'DTOC Backsheet'!$D$5:$AF$183,G$9,FALSE))),"")</f>
        <v>25042</v>
      </c>
      <c r="H92" s="121">
        <f ca="1">IFERROR(IF((VLOOKUP($E92,'DTOC Backsheet'!$D$5:$AF$183,H$9,FALSE))="","",(VLOOKUP($E92,'DTOC Backsheet'!$D$5:$AF$183,H$9,FALSE))),"")</f>
        <v>26733</v>
      </c>
      <c r="I92" s="121">
        <f ca="1">IFERROR(IF((VLOOKUP($E92,'DTOC Backsheet'!$D$5:$AF$183,I$9,FALSE))="","",(VLOOKUP($E92,'DTOC Backsheet'!$D$5:$AF$183,I$9,FALSE))),"")</f>
        <v>25501</v>
      </c>
      <c r="J92" s="122">
        <f ca="1">IFERROR(IF((VLOOKUP($E92,'DTOC Backsheet'!$D$5:$AF$183,J$9,FALSE))="","",(VLOOKUP($E92,'DTOC Backsheet'!$D$5:$AF$183,J$9,FALSE))),"")</f>
        <v>22333</v>
      </c>
      <c r="K92" s="173">
        <f ca="1">IFERROR(IF((VLOOKUP($E92,'DTOC Backsheet'!$D$5:$AF$183,K$9,FALSE))="","",(VLOOKUP($E92,'DTOC Backsheet'!$D$5:$AF$183,K$9,FALSE))),"")</f>
        <v>21959</v>
      </c>
      <c r="L92" s="122">
        <f ca="1">IFERROR(IF((VLOOKUP($E92,'DTOC Backsheet'!$D$5:$AF$183,L$9,FALSE))="","",(VLOOKUP($E92,'DTOC Backsheet'!$D$5:$AF$183,L$9,FALSE))),"")</f>
        <v>20280</v>
      </c>
      <c r="M92" s="121">
        <f ca="1">IFERROR(IF((VLOOKUP($E92,'DTOC Backsheet'!$D$5:$AF$183,M$9,FALSE))="","",(VLOOKUP($E92,'DTOC Backsheet'!$D$5:$AF$183,M$9,FALSE))),"")</f>
        <v>17532</v>
      </c>
      <c r="N92" s="123">
        <f ca="1">IFERROR(IF((VLOOKUP($E92,'DTOC Backsheet'!$D$5:$AF$183,N$9,FALSE))="","",(VLOOKUP($E92,'DTOC Backsheet'!$D$5:$AF$183,N$9,FALSE))),"")</f>
        <v>17997</v>
      </c>
    </row>
    <row r="93" spans="1:14"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IFERROR(IF((VLOOKUP($E93,'DTOC Backsheet'!$D$5:$AF$183,G$9,FALSE))="","",(VLOOKUP($E93,'DTOC Backsheet'!$D$5:$AF$183,G$9,FALSE))),"")</f>
        <v>2386</v>
      </c>
      <c r="H93" s="121">
        <f ca="1">IFERROR(IF((VLOOKUP($E93,'DTOC Backsheet'!$D$5:$AF$183,H$9,FALSE))="","",(VLOOKUP($E93,'DTOC Backsheet'!$D$5:$AF$183,H$9,FALSE))),"")</f>
        <v>1449</v>
      </c>
      <c r="I93" s="121">
        <f ca="1">IFERROR(IF((VLOOKUP($E93,'DTOC Backsheet'!$D$5:$AF$183,I$9,FALSE))="","",(VLOOKUP($E93,'DTOC Backsheet'!$D$5:$AF$183,I$9,FALSE))),"")</f>
        <v>1989</v>
      </c>
      <c r="J93" s="122">
        <f ca="1">IFERROR(IF((VLOOKUP($E93,'DTOC Backsheet'!$D$5:$AF$183,J$9,FALSE))="","",(VLOOKUP($E93,'DTOC Backsheet'!$D$5:$AF$183,J$9,FALSE))),"")</f>
        <v>1538</v>
      </c>
      <c r="K93" s="173">
        <f ca="1">IFERROR(IF((VLOOKUP($E93,'DTOC Backsheet'!$D$5:$AF$183,K$9,FALSE))="","",(VLOOKUP($E93,'DTOC Backsheet'!$D$5:$AF$183,K$9,FALSE))),"")</f>
        <v>1524</v>
      </c>
      <c r="L93" s="122">
        <f ca="1">IFERROR(IF((VLOOKUP($E93,'DTOC Backsheet'!$D$5:$AF$183,L$9,FALSE))="","",(VLOOKUP($E93,'DTOC Backsheet'!$D$5:$AF$183,L$9,FALSE))),"")</f>
        <v>1557</v>
      </c>
      <c r="M93" s="121">
        <f ca="1">IFERROR(IF((VLOOKUP($E93,'DTOC Backsheet'!$D$5:$AF$183,M$9,FALSE))="","",(VLOOKUP($E93,'DTOC Backsheet'!$D$5:$AF$183,M$9,FALSE))),"")</f>
        <v>1348</v>
      </c>
      <c r="N93" s="123">
        <f ca="1">IFERROR(IF((VLOOKUP($E93,'DTOC Backsheet'!$D$5:$AF$183,N$9,FALSE))="","",(VLOOKUP($E93,'DTOC Backsheet'!$D$5:$AF$183,N$9,FALSE))),"")</f>
        <v>1214</v>
      </c>
    </row>
    <row r="94" spans="1:14"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IFERROR(IF((VLOOKUP($E94,'DTOC Backsheet'!$D$5:$AF$183,G$9,FALSE))="","",(VLOOKUP($E94,'DTOC Backsheet'!$D$5:$AF$183,G$9,FALSE))),"")</f>
        <v>1187</v>
      </c>
      <c r="H94" s="121">
        <f ca="1">IFERROR(IF((VLOOKUP($E94,'DTOC Backsheet'!$D$5:$AF$183,H$9,FALSE))="","",(VLOOKUP($E94,'DTOC Backsheet'!$D$5:$AF$183,H$9,FALSE))),"")</f>
        <v>1753</v>
      </c>
      <c r="I94" s="121">
        <f ca="1">IFERROR(IF((VLOOKUP($E94,'DTOC Backsheet'!$D$5:$AF$183,I$9,FALSE))="","",(VLOOKUP($E94,'DTOC Backsheet'!$D$5:$AF$183,I$9,FALSE))),"")</f>
        <v>1347</v>
      </c>
      <c r="J94" s="122">
        <f ca="1">IFERROR(IF((VLOOKUP($E94,'DTOC Backsheet'!$D$5:$AF$183,J$9,FALSE))="","",(VLOOKUP($E94,'DTOC Backsheet'!$D$5:$AF$183,J$9,FALSE))),"")</f>
        <v>1353</v>
      </c>
      <c r="K94" s="173">
        <f ca="1">IFERROR(IF((VLOOKUP($E94,'DTOC Backsheet'!$D$5:$AF$183,K$9,FALSE))="","",(VLOOKUP($E94,'DTOC Backsheet'!$D$5:$AF$183,K$9,FALSE))),"")</f>
        <v>1520</v>
      </c>
      <c r="L94" s="122">
        <f ca="1">IFERROR(IF((VLOOKUP($E94,'DTOC Backsheet'!$D$5:$AF$183,L$9,FALSE))="","",(VLOOKUP($E94,'DTOC Backsheet'!$D$5:$AF$183,L$9,FALSE))),"")</f>
        <v>1576</v>
      </c>
      <c r="M94" s="121">
        <f ca="1">IFERROR(IF((VLOOKUP($E94,'DTOC Backsheet'!$D$5:$AF$183,M$9,FALSE))="","",(VLOOKUP($E94,'DTOC Backsheet'!$D$5:$AF$183,M$9,FALSE))),"")</f>
        <v>1298</v>
      </c>
      <c r="N94" s="123">
        <f ca="1">IFERROR(IF((VLOOKUP($E94,'DTOC Backsheet'!$D$5:$AF$183,N$9,FALSE))="","",(VLOOKUP($E94,'DTOC Backsheet'!$D$5:$AF$183,N$9,FALSE))),"")</f>
        <v>1082</v>
      </c>
    </row>
    <row r="95" spans="1:14"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IFERROR(IF((VLOOKUP($E95,'DTOC Backsheet'!$D$5:$AF$183,G$9,FALSE))="","",(VLOOKUP($E95,'DTOC Backsheet'!$D$5:$AF$183,G$9,FALSE))),"")</f>
        <v>1190</v>
      </c>
      <c r="H95" s="121">
        <f ca="1">IFERROR(IF((VLOOKUP($E95,'DTOC Backsheet'!$D$5:$AF$183,H$9,FALSE))="","",(VLOOKUP($E95,'DTOC Backsheet'!$D$5:$AF$183,H$9,FALSE))),"")</f>
        <v>882</v>
      </c>
      <c r="I95" s="121">
        <f ca="1">IFERROR(IF((VLOOKUP($E95,'DTOC Backsheet'!$D$5:$AF$183,I$9,FALSE))="","",(VLOOKUP($E95,'DTOC Backsheet'!$D$5:$AF$183,I$9,FALSE))),"")</f>
        <v>1097</v>
      </c>
      <c r="J95" s="122">
        <f ca="1">IFERROR(IF((VLOOKUP($E95,'DTOC Backsheet'!$D$5:$AF$183,J$9,FALSE))="","",(VLOOKUP($E95,'DTOC Backsheet'!$D$5:$AF$183,J$9,FALSE))),"")</f>
        <v>730</v>
      </c>
      <c r="K95" s="173">
        <f ca="1">IFERROR(IF((VLOOKUP($E95,'DTOC Backsheet'!$D$5:$AF$183,K$9,FALSE))="","",(VLOOKUP($E95,'DTOC Backsheet'!$D$5:$AF$183,K$9,FALSE))),"")</f>
        <v>987</v>
      </c>
      <c r="L95" s="122">
        <f ca="1">IFERROR(IF((VLOOKUP($E95,'DTOC Backsheet'!$D$5:$AF$183,L$9,FALSE))="","",(VLOOKUP($E95,'DTOC Backsheet'!$D$5:$AF$183,L$9,FALSE))),"")</f>
        <v>741</v>
      </c>
      <c r="M95" s="121">
        <f ca="1">IFERROR(IF((VLOOKUP($E95,'DTOC Backsheet'!$D$5:$AF$183,M$9,FALSE))="","",(VLOOKUP($E95,'DTOC Backsheet'!$D$5:$AF$183,M$9,FALSE))),"")</f>
        <v>455</v>
      </c>
      <c r="N95" s="123">
        <f ca="1">IFERROR(IF((VLOOKUP($E95,'DTOC Backsheet'!$D$5:$AF$183,N$9,FALSE))="","",(VLOOKUP($E95,'DTOC Backsheet'!$D$5:$AF$183,N$9,FALSE))),"")</f>
        <v>353</v>
      </c>
    </row>
    <row r="96" spans="1:14"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IFERROR(IF((VLOOKUP($E96,'DTOC Backsheet'!$D$5:$AF$183,G$9,FALSE))="","",(VLOOKUP($E96,'DTOC Backsheet'!$D$5:$AF$183,G$9,FALSE))),"")</f>
        <v>898</v>
      </c>
      <c r="H96" s="121">
        <f ca="1">IFERROR(IF((VLOOKUP($E96,'DTOC Backsheet'!$D$5:$AF$183,H$9,FALSE))="","",(VLOOKUP($E96,'DTOC Backsheet'!$D$5:$AF$183,H$9,FALSE))),"")</f>
        <v>970</v>
      </c>
      <c r="I96" s="121">
        <f ca="1">IFERROR(IF((VLOOKUP($E96,'DTOC Backsheet'!$D$5:$AF$183,I$9,FALSE))="","",(VLOOKUP($E96,'DTOC Backsheet'!$D$5:$AF$183,I$9,FALSE))),"")</f>
        <v>963</v>
      </c>
      <c r="J96" s="122">
        <f ca="1">IFERROR(IF((VLOOKUP($E96,'DTOC Backsheet'!$D$5:$AF$183,J$9,FALSE))="","",(VLOOKUP($E96,'DTOC Backsheet'!$D$5:$AF$183,J$9,FALSE))),"")</f>
        <v>1094</v>
      </c>
      <c r="K96" s="173">
        <f ca="1">IFERROR(IF((VLOOKUP($E96,'DTOC Backsheet'!$D$5:$AF$183,K$9,FALSE))="","",(VLOOKUP($E96,'DTOC Backsheet'!$D$5:$AF$183,K$9,FALSE))),"")</f>
        <v>1417</v>
      </c>
      <c r="L96" s="122">
        <f ca="1">IFERROR(IF((VLOOKUP($E96,'DTOC Backsheet'!$D$5:$AF$183,L$9,FALSE))="","",(VLOOKUP($E96,'DTOC Backsheet'!$D$5:$AF$183,L$9,FALSE))),"")</f>
        <v>1408</v>
      </c>
      <c r="M96" s="121">
        <f ca="1">IFERROR(IF((VLOOKUP($E96,'DTOC Backsheet'!$D$5:$AF$183,M$9,FALSE))="","",(VLOOKUP($E96,'DTOC Backsheet'!$D$5:$AF$183,M$9,FALSE))),"")</f>
        <v>1188</v>
      </c>
      <c r="N96" s="123">
        <f ca="1">IFERROR(IF((VLOOKUP($E96,'DTOC Backsheet'!$D$5:$AF$183,N$9,FALSE))="","",(VLOOKUP($E96,'DTOC Backsheet'!$D$5:$AF$183,N$9,FALSE))),"")</f>
        <v>1319</v>
      </c>
    </row>
    <row r="97" spans="1:14"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IFERROR(IF((VLOOKUP($E97,'DTOC Backsheet'!$D$5:$AF$183,G$9,FALSE))="","",(VLOOKUP($E97,'DTOC Backsheet'!$D$5:$AF$183,G$9,FALSE))),"")</f>
        <v>1711</v>
      </c>
      <c r="H97" s="121">
        <f ca="1">IFERROR(IF((VLOOKUP($E97,'DTOC Backsheet'!$D$5:$AF$183,H$9,FALSE))="","",(VLOOKUP($E97,'DTOC Backsheet'!$D$5:$AF$183,H$9,FALSE))),"")</f>
        <v>1978</v>
      </c>
      <c r="I97" s="121">
        <f ca="1">IFERROR(IF((VLOOKUP($E97,'DTOC Backsheet'!$D$5:$AF$183,I$9,FALSE))="","",(VLOOKUP($E97,'DTOC Backsheet'!$D$5:$AF$183,I$9,FALSE))),"")</f>
        <v>1451</v>
      </c>
      <c r="J97" s="122">
        <f ca="1">IFERROR(IF((VLOOKUP($E97,'DTOC Backsheet'!$D$5:$AF$183,J$9,FALSE))="","",(VLOOKUP($E97,'DTOC Backsheet'!$D$5:$AF$183,J$9,FALSE))),"")</f>
        <v>1536</v>
      </c>
      <c r="K97" s="173">
        <f ca="1">IFERROR(IF((VLOOKUP($E97,'DTOC Backsheet'!$D$5:$AF$183,K$9,FALSE))="","",(VLOOKUP($E97,'DTOC Backsheet'!$D$5:$AF$183,K$9,FALSE))),"")</f>
        <v>1747</v>
      </c>
      <c r="L97" s="122">
        <f ca="1">IFERROR(IF((VLOOKUP($E97,'DTOC Backsheet'!$D$5:$AF$183,L$9,FALSE))="","",(VLOOKUP($E97,'DTOC Backsheet'!$D$5:$AF$183,L$9,FALSE))),"")</f>
        <v>2125</v>
      </c>
      <c r="M97" s="121">
        <f ca="1">IFERROR(IF((VLOOKUP($E97,'DTOC Backsheet'!$D$5:$AF$183,M$9,FALSE))="","",(VLOOKUP($E97,'DTOC Backsheet'!$D$5:$AF$183,M$9,FALSE))),"")</f>
        <v>1687</v>
      </c>
      <c r="N97" s="123">
        <f ca="1">IFERROR(IF((VLOOKUP($E97,'DTOC Backsheet'!$D$5:$AF$183,N$9,FALSE))="","",(VLOOKUP($E97,'DTOC Backsheet'!$D$5:$AF$183,N$9,FALSE))),"")</f>
        <v>1208</v>
      </c>
    </row>
    <row r="98" spans="1:14"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IFERROR(IF((VLOOKUP($E98,'DTOC Backsheet'!$D$5:$AF$183,G$9,FALSE))="","",(VLOOKUP($E98,'DTOC Backsheet'!$D$5:$AF$183,G$9,FALSE))),"")</f>
        <v>15392</v>
      </c>
      <c r="H98" s="121">
        <f ca="1">IFERROR(IF((VLOOKUP($E98,'DTOC Backsheet'!$D$5:$AF$183,H$9,FALSE))="","",(VLOOKUP($E98,'DTOC Backsheet'!$D$5:$AF$183,H$9,FALSE))),"")</f>
        <v>12044</v>
      </c>
      <c r="I98" s="121">
        <f ca="1">IFERROR(IF((VLOOKUP($E98,'DTOC Backsheet'!$D$5:$AF$183,I$9,FALSE))="","",(VLOOKUP($E98,'DTOC Backsheet'!$D$5:$AF$183,I$9,FALSE))),"")</f>
        <v>11078</v>
      </c>
      <c r="J98" s="122">
        <f ca="1">IFERROR(IF((VLOOKUP($E98,'DTOC Backsheet'!$D$5:$AF$183,J$9,FALSE))="","",(VLOOKUP($E98,'DTOC Backsheet'!$D$5:$AF$183,J$9,FALSE))),"")</f>
        <v>10537</v>
      </c>
      <c r="K98" s="173">
        <f ca="1">IFERROR(IF((VLOOKUP($E98,'DTOC Backsheet'!$D$5:$AF$183,K$9,FALSE))="","",(VLOOKUP($E98,'DTOC Backsheet'!$D$5:$AF$183,K$9,FALSE))),"")</f>
        <v>9698</v>
      </c>
      <c r="L98" s="122">
        <f ca="1">IFERROR(IF((VLOOKUP($E98,'DTOC Backsheet'!$D$5:$AF$183,L$9,FALSE))="","",(VLOOKUP($E98,'DTOC Backsheet'!$D$5:$AF$183,L$9,FALSE))),"")</f>
        <v>10545</v>
      </c>
      <c r="M98" s="121">
        <f ca="1">IFERROR(IF((VLOOKUP($E98,'DTOC Backsheet'!$D$5:$AF$183,M$9,FALSE))="","",(VLOOKUP($E98,'DTOC Backsheet'!$D$5:$AF$183,M$9,FALSE))),"")</f>
        <v>8601</v>
      </c>
      <c r="N98" s="123">
        <f ca="1">IFERROR(IF((VLOOKUP($E98,'DTOC Backsheet'!$D$5:$AF$183,N$9,FALSE))="","",(VLOOKUP($E98,'DTOC Backsheet'!$D$5:$AF$183,N$9,FALSE))),"")</f>
        <v>7663</v>
      </c>
    </row>
    <row r="99" spans="1:14"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IFERROR(IF((VLOOKUP($E99,'DTOC Backsheet'!$D$5:$AF$183,G$9,FALSE))="","",(VLOOKUP($E99,'DTOC Backsheet'!$D$5:$AF$183,G$9,FALSE))),"")</f>
        <v>2434</v>
      </c>
      <c r="H99" s="121">
        <f ca="1">IFERROR(IF((VLOOKUP($E99,'DTOC Backsheet'!$D$5:$AF$183,H$9,FALSE))="","",(VLOOKUP($E99,'DTOC Backsheet'!$D$5:$AF$183,H$9,FALSE))),"")</f>
        <v>1856</v>
      </c>
      <c r="I99" s="121">
        <f ca="1">IFERROR(IF((VLOOKUP($E99,'DTOC Backsheet'!$D$5:$AF$183,I$9,FALSE))="","",(VLOOKUP($E99,'DTOC Backsheet'!$D$5:$AF$183,I$9,FALSE))),"")</f>
        <v>1258</v>
      </c>
      <c r="J99" s="122">
        <f ca="1">IFERROR(IF((VLOOKUP($E99,'DTOC Backsheet'!$D$5:$AF$183,J$9,FALSE))="","",(VLOOKUP($E99,'DTOC Backsheet'!$D$5:$AF$183,J$9,FALSE))),"")</f>
        <v>983</v>
      </c>
      <c r="K99" s="173">
        <f ca="1">IFERROR(IF((VLOOKUP($E99,'DTOC Backsheet'!$D$5:$AF$183,K$9,FALSE))="","",(VLOOKUP($E99,'DTOC Backsheet'!$D$5:$AF$183,K$9,FALSE))),"")</f>
        <v>1356</v>
      </c>
      <c r="L99" s="122">
        <f ca="1">IFERROR(IF((VLOOKUP($E99,'DTOC Backsheet'!$D$5:$AF$183,L$9,FALSE))="","",(VLOOKUP($E99,'DTOC Backsheet'!$D$5:$AF$183,L$9,FALSE))),"")</f>
        <v>1112</v>
      </c>
      <c r="M99" s="121">
        <f ca="1">IFERROR(IF((VLOOKUP($E99,'DTOC Backsheet'!$D$5:$AF$183,M$9,FALSE))="","",(VLOOKUP($E99,'DTOC Backsheet'!$D$5:$AF$183,M$9,FALSE))),"")</f>
        <v>1598</v>
      </c>
      <c r="N99" s="123">
        <f ca="1">IFERROR(IF((VLOOKUP($E99,'DTOC Backsheet'!$D$5:$AF$183,N$9,FALSE))="","",(VLOOKUP($E99,'DTOC Backsheet'!$D$5:$AF$183,N$9,FALSE))),"")</f>
        <v>1328</v>
      </c>
    </row>
    <row r="100" spans="1:14"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IFERROR(IF((VLOOKUP($E100,'DTOC Backsheet'!$D$5:$AF$183,G$9,FALSE))="","",(VLOOKUP($E100,'DTOC Backsheet'!$D$5:$AF$183,G$9,FALSE))),"")</f>
        <v>1509</v>
      </c>
      <c r="H100" s="121">
        <f ca="1">IFERROR(IF((VLOOKUP($E100,'DTOC Backsheet'!$D$5:$AF$183,H$9,FALSE))="","",(VLOOKUP($E100,'DTOC Backsheet'!$D$5:$AF$183,H$9,FALSE))),"")</f>
        <v>1530</v>
      </c>
      <c r="I100" s="121">
        <f ca="1">IFERROR(IF((VLOOKUP($E100,'DTOC Backsheet'!$D$5:$AF$183,I$9,FALSE))="","",(VLOOKUP($E100,'DTOC Backsheet'!$D$5:$AF$183,I$9,FALSE))),"")</f>
        <v>789</v>
      </c>
      <c r="J100" s="122">
        <f ca="1">IFERROR(IF((VLOOKUP($E100,'DTOC Backsheet'!$D$5:$AF$183,J$9,FALSE))="","",(VLOOKUP($E100,'DTOC Backsheet'!$D$5:$AF$183,J$9,FALSE))),"")</f>
        <v>905</v>
      </c>
      <c r="K100" s="173">
        <f ca="1">IFERROR(IF((VLOOKUP($E100,'DTOC Backsheet'!$D$5:$AF$183,K$9,FALSE))="","",(VLOOKUP($E100,'DTOC Backsheet'!$D$5:$AF$183,K$9,FALSE))),"")</f>
        <v>611</v>
      </c>
      <c r="L100" s="122">
        <f ca="1">IFERROR(IF((VLOOKUP($E100,'DTOC Backsheet'!$D$5:$AF$183,L$9,FALSE))="","",(VLOOKUP($E100,'DTOC Backsheet'!$D$5:$AF$183,L$9,FALSE))),"")</f>
        <v>1111</v>
      </c>
      <c r="M100" s="121">
        <f ca="1">IFERROR(IF((VLOOKUP($E100,'DTOC Backsheet'!$D$5:$AF$183,M$9,FALSE))="","",(VLOOKUP($E100,'DTOC Backsheet'!$D$5:$AF$183,M$9,FALSE))),"")</f>
        <v>600</v>
      </c>
      <c r="N100" s="123">
        <f ca="1">IFERROR(IF((VLOOKUP($E100,'DTOC Backsheet'!$D$5:$AF$183,N$9,FALSE))="","",(VLOOKUP($E100,'DTOC Backsheet'!$D$5:$AF$183,N$9,FALSE))),"")</f>
        <v>1055</v>
      </c>
    </row>
    <row r="101" spans="1:14"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IFERROR(IF((VLOOKUP($E101,'DTOC Backsheet'!$D$5:$AF$183,G$9,FALSE))="","",(VLOOKUP($E101,'DTOC Backsheet'!$D$5:$AF$183,G$9,FALSE))),"")</f>
        <v>768</v>
      </c>
      <c r="H101" s="121">
        <f ca="1">IFERROR(IF((VLOOKUP($E101,'DTOC Backsheet'!$D$5:$AF$183,H$9,FALSE))="","",(VLOOKUP($E101,'DTOC Backsheet'!$D$5:$AF$183,H$9,FALSE))),"")</f>
        <v>868</v>
      </c>
      <c r="I101" s="121">
        <f ca="1">IFERROR(IF((VLOOKUP($E101,'DTOC Backsheet'!$D$5:$AF$183,I$9,FALSE))="","",(VLOOKUP($E101,'DTOC Backsheet'!$D$5:$AF$183,I$9,FALSE))),"")</f>
        <v>635</v>
      </c>
      <c r="J101" s="122">
        <f ca="1">IFERROR(IF((VLOOKUP($E101,'DTOC Backsheet'!$D$5:$AF$183,J$9,FALSE))="","",(VLOOKUP($E101,'DTOC Backsheet'!$D$5:$AF$183,J$9,FALSE))),"")</f>
        <v>482</v>
      </c>
      <c r="K101" s="173">
        <f ca="1">IFERROR(IF((VLOOKUP($E101,'DTOC Backsheet'!$D$5:$AF$183,K$9,FALSE))="","",(VLOOKUP($E101,'DTOC Backsheet'!$D$5:$AF$183,K$9,FALSE))),"")</f>
        <v>522</v>
      </c>
      <c r="L101" s="122">
        <f ca="1">IFERROR(IF((VLOOKUP($E101,'DTOC Backsheet'!$D$5:$AF$183,L$9,FALSE))="","",(VLOOKUP($E101,'DTOC Backsheet'!$D$5:$AF$183,L$9,FALSE))),"")</f>
        <v>700</v>
      </c>
      <c r="M101" s="121">
        <f ca="1">IFERROR(IF((VLOOKUP($E101,'DTOC Backsheet'!$D$5:$AF$183,M$9,FALSE))="","",(VLOOKUP($E101,'DTOC Backsheet'!$D$5:$AF$183,M$9,FALSE))),"")</f>
        <v>1151</v>
      </c>
      <c r="N101" s="123">
        <f ca="1">IFERROR(IF((VLOOKUP($E101,'DTOC Backsheet'!$D$5:$AF$183,N$9,FALSE))="","",(VLOOKUP($E101,'DTOC Backsheet'!$D$5:$AF$183,N$9,FALSE))),"")</f>
        <v>1464</v>
      </c>
    </row>
    <row r="102" spans="1:14"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IFERROR(IF((VLOOKUP($E102,'DTOC Backsheet'!$D$5:$AF$183,G$9,FALSE))="","",(VLOOKUP($E102,'DTOC Backsheet'!$D$5:$AF$183,G$9,FALSE))),"")</f>
        <v>1408</v>
      </c>
      <c r="H102" s="121">
        <f ca="1">IFERROR(IF((VLOOKUP($E102,'DTOC Backsheet'!$D$5:$AF$183,H$9,FALSE))="","",(VLOOKUP($E102,'DTOC Backsheet'!$D$5:$AF$183,H$9,FALSE))),"")</f>
        <v>1806</v>
      </c>
      <c r="I102" s="121">
        <f ca="1">IFERROR(IF((VLOOKUP($E102,'DTOC Backsheet'!$D$5:$AF$183,I$9,FALSE))="","",(VLOOKUP($E102,'DTOC Backsheet'!$D$5:$AF$183,I$9,FALSE))),"")</f>
        <v>1697</v>
      </c>
      <c r="J102" s="122">
        <f ca="1">IFERROR(IF((VLOOKUP($E102,'DTOC Backsheet'!$D$5:$AF$183,J$9,FALSE))="","",(VLOOKUP($E102,'DTOC Backsheet'!$D$5:$AF$183,J$9,FALSE))),"")</f>
        <v>1643</v>
      </c>
      <c r="K102" s="173">
        <f ca="1">IFERROR(IF((VLOOKUP($E102,'DTOC Backsheet'!$D$5:$AF$183,K$9,FALSE))="","",(VLOOKUP($E102,'DTOC Backsheet'!$D$5:$AF$183,K$9,FALSE))),"")</f>
        <v>1609</v>
      </c>
      <c r="L102" s="122">
        <f ca="1">IFERROR(IF((VLOOKUP($E102,'DTOC Backsheet'!$D$5:$AF$183,L$9,FALSE))="","",(VLOOKUP($E102,'DTOC Backsheet'!$D$5:$AF$183,L$9,FALSE))),"")</f>
        <v>1316</v>
      </c>
      <c r="M102" s="121">
        <f ca="1">IFERROR(IF((VLOOKUP($E102,'DTOC Backsheet'!$D$5:$AF$183,M$9,FALSE))="","",(VLOOKUP($E102,'DTOC Backsheet'!$D$5:$AF$183,M$9,FALSE))),"")</f>
        <v>1874</v>
      </c>
      <c r="N102" s="123">
        <f ca="1">IFERROR(IF((VLOOKUP($E102,'DTOC Backsheet'!$D$5:$AF$183,N$9,FALSE))="","",(VLOOKUP($E102,'DTOC Backsheet'!$D$5:$AF$183,N$9,FALSE))),"")</f>
        <v>2175</v>
      </c>
    </row>
    <row r="103" spans="1:14"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IFERROR(IF((VLOOKUP($E103,'DTOC Backsheet'!$D$5:$AF$183,G$9,FALSE))="","",(VLOOKUP($E103,'DTOC Backsheet'!$D$5:$AF$183,G$9,FALSE))),"")</f>
        <v>740</v>
      </c>
      <c r="H103" s="121">
        <f ca="1">IFERROR(IF((VLOOKUP($E103,'DTOC Backsheet'!$D$5:$AF$183,H$9,FALSE))="","",(VLOOKUP($E103,'DTOC Backsheet'!$D$5:$AF$183,H$9,FALSE))),"")</f>
        <v>1011</v>
      </c>
      <c r="I103" s="121">
        <f ca="1">IFERROR(IF((VLOOKUP($E103,'DTOC Backsheet'!$D$5:$AF$183,I$9,FALSE))="","",(VLOOKUP($E103,'DTOC Backsheet'!$D$5:$AF$183,I$9,FALSE))),"")</f>
        <v>1056</v>
      </c>
      <c r="J103" s="122">
        <f ca="1">IFERROR(IF((VLOOKUP($E103,'DTOC Backsheet'!$D$5:$AF$183,J$9,FALSE))="","",(VLOOKUP($E103,'DTOC Backsheet'!$D$5:$AF$183,J$9,FALSE))),"")</f>
        <v>846</v>
      </c>
      <c r="K103" s="173">
        <f ca="1">IFERROR(IF((VLOOKUP($E103,'DTOC Backsheet'!$D$5:$AF$183,K$9,FALSE))="","",(VLOOKUP($E103,'DTOC Backsheet'!$D$5:$AF$183,K$9,FALSE))),"")</f>
        <v>532</v>
      </c>
      <c r="L103" s="122">
        <f ca="1">IFERROR(IF((VLOOKUP($E103,'DTOC Backsheet'!$D$5:$AF$183,L$9,FALSE))="","",(VLOOKUP($E103,'DTOC Backsheet'!$D$5:$AF$183,L$9,FALSE))),"")</f>
        <v>585</v>
      </c>
      <c r="M103" s="121">
        <f ca="1">IFERROR(IF((VLOOKUP($E103,'DTOC Backsheet'!$D$5:$AF$183,M$9,FALSE))="","",(VLOOKUP($E103,'DTOC Backsheet'!$D$5:$AF$183,M$9,FALSE))),"")</f>
        <v>369</v>
      </c>
      <c r="N103" s="123">
        <f ca="1">IFERROR(IF((VLOOKUP($E103,'DTOC Backsheet'!$D$5:$AF$183,N$9,FALSE))="","",(VLOOKUP($E103,'DTOC Backsheet'!$D$5:$AF$183,N$9,FALSE))),"")</f>
        <v>631</v>
      </c>
    </row>
    <row r="104" spans="1:14"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IFERROR(IF((VLOOKUP($E104,'DTOC Backsheet'!$D$5:$AF$183,G$9,FALSE))="","",(VLOOKUP($E104,'DTOC Backsheet'!$D$5:$AF$183,G$9,FALSE))),"")</f>
        <v>14373</v>
      </c>
      <c r="H104" s="121">
        <f ca="1">IFERROR(IF((VLOOKUP($E104,'DTOC Backsheet'!$D$5:$AF$183,H$9,FALSE))="","",(VLOOKUP($E104,'DTOC Backsheet'!$D$5:$AF$183,H$9,FALSE))),"")</f>
        <v>13316</v>
      </c>
      <c r="I104" s="121">
        <f ca="1">IFERROR(IF((VLOOKUP($E104,'DTOC Backsheet'!$D$5:$AF$183,I$9,FALSE))="","",(VLOOKUP($E104,'DTOC Backsheet'!$D$5:$AF$183,I$9,FALSE))),"")</f>
        <v>12705</v>
      </c>
      <c r="J104" s="122">
        <f ca="1">IFERROR(IF((VLOOKUP($E104,'DTOC Backsheet'!$D$5:$AF$183,J$9,FALSE))="","",(VLOOKUP($E104,'DTOC Backsheet'!$D$5:$AF$183,J$9,FALSE))),"")</f>
        <v>13809</v>
      </c>
      <c r="K104" s="173">
        <f ca="1">IFERROR(IF((VLOOKUP($E104,'DTOC Backsheet'!$D$5:$AF$183,K$9,FALSE))="","",(VLOOKUP($E104,'DTOC Backsheet'!$D$5:$AF$183,K$9,FALSE))),"")</f>
        <v>14405</v>
      </c>
      <c r="L104" s="122">
        <f ca="1">IFERROR(IF((VLOOKUP($E104,'DTOC Backsheet'!$D$5:$AF$183,L$9,FALSE))="","",(VLOOKUP($E104,'DTOC Backsheet'!$D$5:$AF$183,L$9,FALSE))),"")</f>
        <v>14302</v>
      </c>
      <c r="M104" s="121">
        <f ca="1">IFERROR(IF((VLOOKUP($E104,'DTOC Backsheet'!$D$5:$AF$183,M$9,FALSE))="","",(VLOOKUP($E104,'DTOC Backsheet'!$D$5:$AF$183,M$9,FALSE))),"")</f>
        <v>14724</v>
      </c>
      <c r="N104" s="123">
        <f ca="1">IFERROR(IF((VLOOKUP($E104,'DTOC Backsheet'!$D$5:$AF$183,N$9,FALSE))="","",(VLOOKUP($E104,'DTOC Backsheet'!$D$5:$AF$183,N$9,FALSE))),"")</f>
        <v>14544</v>
      </c>
    </row>
    <row r="105" spans="1:14"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IFERROR(IF((VLOOKUP($E105,'DTOC Backsheet'!$D$5:$AF$183,G$9,FALSE))="","",(VLOOKUP($E105,'DTOC Backsheet'!$D$5:$AF$183,G$9,FALSE))),"")</f>
        <v>1810</v>
      </c>
      <c r="H105" s="121">
        <f ca="1">IFERROR(IF((VLOOKUP($E105,'DTOC Backsheet'!$D$5:$AF$183,H$9,FALSE))="","",(VLOOKUP($E105,'DTOC Backsheet'!$D$5:$AF$183,H$9,FALSE))),"")</f>
        <v>2180</v>
      </c>
      <c r="I105" s="121">
        <f ca="1">IFERROR(IF((VLOOKUP($E105,'DTOC Backsheet'!$D$5:$AF$183,I$9,FALSE))="","",(VLOOKUP($E105,'DTOC Backsheet'!$D$5:$AF$183,I$9,FALSE))),"")</f>
        <v>2049</v>
      </c>
      <c r="J105" s="122">
        <f ca="1">IFERROR(IF((VLOOKUP($E105,'DTOC Backsheet'!$D$5:$AF$183,J$9,FALSE))="","",(VLOOKUP($E105,'DTOC Backsheet'!$D$5:$AF$183,J$9,FALSE))),"")</f>
        <v>2436</v>
      </c>
      <c r="K105" s="173">
        <f ca="1">IFERROR(IF((VLOOKUP($E105,'DTOC Backsheet'!$D$5:$AF$183,K$9,FALSE))="","",(VLOOKUP($E105,'DTOC Backsheet'!$D$5:$AF$183,K$9,FALSE))),"")</f>
        <v>1637</v>
      </c>
      <c r="L105" s="122">
        <f ca="1">IFERROR(IF((VLOOKUP($E105,'DTOC Backsheet'!$D$5:$AF$183,L$9,FALSE))="","",(VLOOKUP($E105,'DTOC Backsheet'!$D$5:$AF$183,L$9,FALSE))),"")</f>
        <v>2001</v>
      </c>
      <c r="M105" s="121">
        <f ca="1">IFERROR(IF((VLOOKUP($E105,'DTOC Backsheet'!$D$5:$AF$183,M$9,FALSE))="","",(VLOOKUP($E105,'DTOC Backsheet'!$D$5:$AF$183,M$9,FALSE))),"")</f>
        <v>2026</v>
      </c>
      <c r="N105" s="123">
        <f ca="1">IFERROR(IF((VLOOKUP($E105,'DTOC Backsheet'!$D$5:$AF$183,N$9,FALSE))="","",(VLOOKUP($E105,'DTOC Backsheet'!$D$5:$AF$183,N$9,FALSE))),"")</f>
        <v>1956</v>
      </c>
    </row>
    <row r="106" spans="1:14"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IFERROR(IF((VLOOKUP($E106,'DTOC Backsheet'!$D$5:$AF$183,G$9,FALSE))="","",(VLOOKUP($E106,'DTOC Backsheet'!$D$5:$AF$183,G$9,FALSE))),"")</f>
        <v>1095</v>
      </c>
      <c r="H106" s="121">
        <f ca="1">IFERROR(IF((VLOOKUP($E106,'DTOC Backsheet'!$D$5:$AF$183,H$9,FALSE))="","",(VLOOKUP($E106,'DTOC Backsheet'!$D$5:$AF$183,H$9,FALSE))),"")</f>
        <v>604</v>
      </c>
      <c r="I106" s="121">
        <f ca="1">IFERROR(IF((VLOOKUP($E106,'DTOC Backsheet'!$D$5:$AF$183,I$9,FALSE))="","",(VLOOKUP($E106,'DTOC Backsheet'!$D$5:$AF$183,I$9,FALSE))),"")</f>
        <v>649</v>
      </c>
      <c r="J106" s="122">
        <f ca="1">IFERROR(IF((VLOOKUP($E106,'DTOC Backsheet'!$D$5:$AF$183,J$9,FALSE))="","",(VLOOKUP($E106,'DTOC Backsheet'!$D$5:$AF$183,J$9,FALSE))),"")</f>
        <v>703</v>
      </c>
      <c r="K106" s="173">
        <f ca="1">IFERROR(IF((VLOOKUP($E106,'DTOC Backsheet'!$D$5:$AF$183,K$9,FALSE))="","",(VLOOKUP($E106,'DTOC Backsheet'!$D$5:$AF$183,K$9,FALSE))),"")</f>
        <v>668</v>
      </c>
      <c r="L106" s="122">
        <f ca="1">IFERROR(IF((VLOOKUP($E106,'DTOC Backsheet'!$D$5:$AF$183,L$9,FALSE))="","",(VLOOKUP($E106,'DTOC Backsheet'!$D$5:$AF$183,L$9,FALSE))),"")</f>
        <v>445</v>
      </c>
      <c r="M106" s="121">
        <f ca="1">IFERROR(IF((VLOOKUP($E106,'DTOC Backsheet'!$D$5:$AF$183,M$9,FALSE))="","",(VLOOKUP($E106,'DTOC Backsheet'!$D$5:$AF$183,M$9,FALSE))),"")</f>
        <v>468</v>
      </c>
      <c r="N106" s="123">
        <f ca="1">IFERROR(IF((VLOOKUP($E106,'DTOC Backsheet'!$D$5:$AF$183,N$9,FALSE))="","",(VLOOKUP($E106,'DTOC Backsheet'!$D$5:$AF$183,N$9,FALSE))),"")</f>
        <v>561</v>
      </c>
    </row>
    <row r="107" spans="1:14"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IFERROR(IF((VLOOKUP($E107,'DTOC Backsheet'!$D$5:$AF$183,G$9,FALSE))="","",(VLOOKUP($E107,'DTOC Backsheet'!$D$5:$AF$183,G$9,FALSE))),"")</f>
        <v>2439</v>
      </c>
      <c r="H107" s="121">
        <f ca="1">IFERROR(IF((VLOOKUP($E107,'DTOC Backsheet'!$D$5:$AF$183,H$9,FALSE))="","",(VLOOKUP($E107,'DTOC Backsheet'!$D$5:$AF$183,H$9,FALSE))),"")</f>
        <v>2247</v>
      </c>
      <c r="I107" s="121">
        <f ca="1">IFERROR(IF((VLOOKUP($E107,'DTOC Backsheet'!$D$5:$AF$183,I$9,FALSE))="","",(VLOOKUP($E107,'DTOC Backsheet'!$D$5:$AF$183,I$9,FALSE))),"")</f>
        <v>2534</v>
      </c>
      <c r="J107" s="122">
        <f ca="1">IFERROR(IF((VLOOKUP($E107,'DTOC Backsheet'!$D$5:$AF$183,J$9,FALSE))="","",(VLOOKUP($E107,'DTOC Backsheet'!$D$5:$AF$183,J$9,FALSE))),"")</f>
        <v>2308</v>
      </c>
      <c r="K107" s="173">
        <f ca="1">IFERROR(IF((VLOOKUP($E107,'DTOC Backsheet'!$D$5:$AF$183,K$9,FALSE))="","",(VLOOKUP($E107,'DTOC Backsheet'!$D$5:$AF$183,K$9,FALSE))),"")</f>
        <v>3004</v>
      </c>
      <c r="L107" s="122">
        <f ca="1">IFERROR(IF((VLOOKUP($E107,'DTOC Backsheet'!$D$5:$AF$183,L$9,FALSE))="","",(VLOOKUP($E107,'DTOC Backsheet'!$D$5:$AF$183,L$9,FALSE))),"")</f>
        <v>2873</v>
      </c>
      <c r="M107" s="121">
        <f ca="1">IFERROR(IF((VLOOKUP($E107,'DTOC Backsheet'!$D$5:$AF$183,M$9,FALSE))="","",(VLOOKUP($E107,'DTOC Backsheet'!$D$5:$AF$183,M$9,FALSE))),"")</f>
        <v>2155</v>
      </c>
      <c r="N107" s="123">
        <f ca="1">IFERROR(IF((VLOOKUP($E107,'DTOC Backsheet'!$D$5:$AF$183,N$9,FALSE))="","",(VLOOKUP($E107,'DTOC Backsheet'!$D$5:$AF$183,N$9,FALSE))),"")</f>
        <v>2301</v>
      </c>
    </row>
    <row r="108" spans="1:14"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IFERROR(IF((VLOOKUP($E108,'DTOC Backsheet'!$D$5:$AF$183,G$9,FALSE))="","",(VLOOKUP($E108,'DTOC Backsheet'!$D$5:$AF$183,G$9,FALSE))),"")</f>
        <v>1226</v>
      </c>
      <c r="H108" s="121">
        <f ca="1">IFERROR(IF((VLOOKUP($E108,'DTOC Backsheet'!$D$5:$AF$183,H$9,FALSE))="","",(VLOOKUP($E108,'DTOC Backsheet'!$D$5:$AF$183,H$9,FALSE))),"")</f>
        <v>1643</v>
      </c>
      <c r="I108" s="121">
        <f ca="1">IFERROR(IF((VLOOKUP($E108,'DTOC Backsheet'!$D$5:$AF$183,I$9,FALSE))="","",(VLOOKUP($E108,'DTOC Backsheet'!$D$5:$AF$183,I$9,FALSE))),"")</f>
        <v>848</v>
      </c>
      <c r="J108" s="122">
        <f ca="1">IFERROR(IF((VLOOKUP($E108,'DTOC Backsheet'!$D$5:$AF$183,J$9,FALSE))="","",(VLOOKUP($E108,'DTOC Backsheet'!$D$5:$AF$183,J$9,FALSE))),"")</f>
        <v>905</v>
      </c>
      <c r="K108" s="173">
        <f ca="1">IFERROR(IF((VLOOKUP($E108,'DTOC Backsheet'!$D$5:$AF$183,K$9,FALSE))="","",(VLOOKUP($E108,'DTOC Backsheet'!$D$5:$AF$183,K$9,FALSE))),"")</f>
        <v>957</v>
      </c>
      <c r="L108" s="122">
        <f ca="1">IFERROR(IF((VLOOKUP($E108,'DTOC Backsheet'!$D$5:$AF$183,L$9,FALSE))="","",(VLOOKUP($E108,'DTOC Backsheet'!$D$5:$AF$183,L$9,FALSE))),"")</f>
        <v>1435</v>
      </c>
      <c r="M108" s="121">
        <f ca="1">IFERROR(IF((VLOOKUP($E108,'DTOC Backsheet'!$D$5:$AF$183,M$9,FALSE))="","",(VLOOKUP($E108,'DTOC Backsheet'!$D$5:$AF$183,M$9,FALSE))),"")</f>
        <v>1053</v>
      </c>
      <c r="N108" s="123">
        <f ca="1">IFERROR(IF((VLOOKUP($E108,'DTOC Backsheet'!$D$5:$AF$183,N$9,FALSE))="","",(VLOOKUP($E108,'DTOC Backsheet'!$D$5:$AF$183,N$9,FALSE))),"")</f>
        <v>1348</v>
      </c>
    </row>
    <row r="109" spans="1:14"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IFERROR(IF((VLOOKUP($E109,'DTOC Backsheet'!$D$5:$AF$183,G$9,FALSE))="","",(VLOOKUP($E109,'DTOC Backsheet'!$D$5:$AF$183,G$9,FALSE))),"")</f>
        <v>2103</v>
      </c>
      <c r="H109" s="121">
        <f ca="1">IFERROR(IF((VLOOKUP($E109,'DTOC Backsheet'!$D$5:$AF$183,H$9,FALSE))="","",(VLOOKUP($E109,'DTOC Backsheet'!$D$5:$AF$183,H$9,FALSE))),"")</f>
        <v>1990</v>
      </c>
      <c r="I109" s="121">
        <f ca="1">IFERROR(IF((VLOOKUP($E109,'DTOC Backsheet'!$D$5:$AF$183,I$9,FALSE))="","",(VLOOKUP($E109,'DTOC Backsheet'!$D$5:$AF$183,I$9,FALSE))),"")</f>
        <v>1591</v>
      </c>
      <c r="J109" s="122">
        <f ca="1">IFERROR(IF((VLOOKUP($E109,'DTOC Backsheet'!$D$5:$AF$183,J$9,FALSE))="","",(VLOOKUP($E109,'DTOC Backsheet'!$D$5:$AF$183,J$9,FALSE))),"")</f>
        <v>1629</v>
      </c>
      <c r="K109" s="173">
        <f ca="1">IFERROR(IF((VLOOKUP($E109,'DTOC Backsheet'!$D$5:$AF$183,K$9,FALSE))="","",(VLOOKUP($E109,'DTOC Backsheet'!$D$5:$AF$183,K$9,FALSE))),"")</f>
        <v>1768</v>
      </c>
      <c r="L109" s="122">
        <f ca="1">IFERROR(IF((VLOOKUP($E109,'DTOC Backsheet'!$D$5:$AF$183,L$9,FALSE))="","",(VLOOKUP($E109,'DTOC Backsheet'!$D$5:$AF$183,L$9,FALSE))),"")</f>
        <v>1420</v>
      </c>
      <c r="M109" s="121">
        <f ca="1">IFERROR(IF((VLOOKUP($E109,'DTOC Backsheet'!$D$5:$AF$183,M$9,FALSE))="","",(VLOOKUP($E109,'DTOC Backsheet'!$D$5:$AF$183,M$9,FALSE))),"")</f>
        <v>1404</v>
      </c>
      <c r="N109" s="123">
        <f ca="1">IFERROR(IF((VLOOKUP($E109,'DTOC Backsheet'!$D$5:$AF$183,N$9,FALSE))="","",(VLOOKUP($E109,'DTOC Backsheet'!$D$5:$AF$183,N$9,FALSE))),"")</f>
        <v>2147</v>
      </c>
    </row>
    <row r="110" spans="1:14"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IF($A110&gt;$Q$5-1,"",INDIRECT("'Comms by AT'!D"&amp;$A110+$Q$4))</f>
        <v>E10000017</v>
      </c>
      <c r="F110" s="99" t="str">
        <f ca="1">IF(E110="","",VLOOKUP(E110,'Org List'!$J$9:$K$488,2,0))</f>
        <v>Lancashire</v>
      </c>
      <c r="G110" s="120">
        <f ca="1">IFERROR(IF((VLOOKUP($E110,'DTOC Backsheet'!$D$5:$AF$183,G$9,FALSE))="","",(VLOOKUP($E110,'DTOC Backsheet'!$D$5:$AF$183,G$9,FALSE))),"")</f>
        <v>14050</v>
      </c>
      <c r="H110" s="121">
        <f ca="1">IFERROR(IF((VLOOKUP($E110,'DTOC Backsheet'!$D$5:$AF$183,H$9,FALSE))="","",(VLOOKUP($E110,'DTOC Backsheet'!$D$5:$AF$183,H$9,FALSE))),"")</f>
        <v>13791</v>
      </c>
      <c r="I110" s="121">
        <f ca="1">IFERROR(IF((VLOOKUP($E110,'DTOC Backsheet'!$D$5:$AF$183,I$9,FALSE))="","",(VLOOKUP($E110,'DTOC Backsheet'!$D$5:$AF$183,I$9,FALSE))),"")</f>
        <v>13159</v>
      </c>
      <c r="J110" s="122">
        <f ca="1">IFERROR(IF((VLOOKUP($E110,'DTOC Backsheet'!$D$5:$AF$183,J$9,FALSE))="","",(VLOOKUP($E110,'DTOC Backsheet'!$D$5:$AF$183,J$9,FALSE))),"")</f>
        <v>10601</v>
      </c>
      <c r="K110" s="173">
        <f ca="1">IFERROR(IF((VLOOKUP($E110,'DTOC Backsheet'!$D$5:$AF$183,K$9,FALSE))="","",(VLOOKUP($E110,'DTOC Backsheet'!$D$5:$AF$183,K$9,FALSE))),"")</f>
        <v>9337</v>
      </c>
      <c r="L110" s="122">
        <f ca="1">IFERROR(IF((VLOOKUP($E110,'DTOC Backsheet'!$D$5:$AF$183,L$9,FALSE))="","",(VLOOKUP($E110,'DTOC Backsheet'!$D$5:$AF$183,L$9,FALSE))),"")</f>
        <v>9037</v>
      </c>
      <c r="M110" s="121">
        <f ca="1">IFERROR(IF((VLOOKUP($E110,'DTOC Backsheet'!$D$5:$AF$183,M$9,FALSE))="","",(VLOOKUP($E110,'DTOC Backsheet'!$D$5:$AF$183,M$9,FALSE))),"")</f>
        <v>10186</v>
      </c>
      <c r="N110" s="123">
        <f ca="1">IFERROR(IF((VLOOKUP($E110,'DTOC Backsheet'!$D$5:$AF$183,N$9,FALSE))="","",(VLOOKUP($E110,'DTOC Backsheet'!$D$5:$AF$183,N$9,FALSE))),"")</f>
        <v>10465</v>
      </c>
    </row>
    <row r="111" spans="1:14"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IFERROR(IF((VLOOKUP($E111,'DTOC Backsheet'!$D$5:$AF$183,G$9,FALSE))="","",(VLOOKUP($E111,'DTOC Backsheet'!$D$5:$AF$183,G$9,FALSE))),"")</f>
        <v>8576</v>
      </c>
      <c r="H111" s="121">
        <f ca="1">IFERROR(IF((VLOOKUP($E111,'DTOC Backsheet'!$D$5:$AF$183,H$9,FALSE))="","",(VLOOKUP($E111,'DTOC Backsheet'!$D$5:$AF$183,H$9,FALSE))),"")</f>
        <v>9552</v>
      </c>
      <c r="I111" s="121">
        <f ca="1">IFERROR(IF((VLOOKUP($E111,'DTOC Backsheet'!$D$5:$AF$183,I$9,FALSE))="","",(VLOOKUP($E111,'DTOC Backsheet'!$D$5:$AF$183,I$9,FALSE))),"")</f>
        <v>10328</v>
      </c>
      <c r="J111" s="122">
        <f ca="1">IFERROR(IF((VLOOKUP($E111,'DTOC Backsheet'!$D$5:$AF$183,J$9,FALSE))="","",(VLOOKUP($E111,'DTOC Backsheet'!$D$5:$AF$183,J$9,FALSE))),"")</f>
        <v>10646</v>
      </c>
      <c r="K111" s="173">
        <f ca="1">IFERROR(IF((VLOOKUP($E111,'DTOC Backsheet'!$D$5:$AF$183,K$9,FALSE))="","",(VLOOKUP($E111,'DTOC Backsheet'!$D$5:$AF$183,K$9,FALSE))),"")</f>
        <v>8957</v>
      </c>
      <c r="L111" s="122">
        <f ca="1">IFERROR(IF((VLOOKUP($E111,'DTOC Backsheet'!$D$5:$AF$183,L$9,FALSE))="","",(VLOOKUP($E111,'DTOC Backsheet'!$D$5:$AF$183,L$9,FALSE))),"")</f>
        <v>10227</v>
      </c>
      <c r="M111" s="121">
        <f ca="1">IFERROR(IF((VLOOKUP($E111,'DTOC Backsheet'!$D$5:$AF$183,M$9,FALSE))="","",(VLOOKUP($E111,'DTOC Backsheet'!$D$5:$AF$183,M$9,FALSE))),"")</f>
        <v>9428</v>
      </c>
      <c r="N111" s="123">
        <f ca="1">IFERROR(IF((VLOOKUP($E111,'DTOC Backsheet'!$D$5:$AF$183,N$9,FALSE))="","",(VLOOKUP($E111,'DTOC Backsheet'!$D$5:$AF$183,N$9,FALSE))),"")</f>
        <v>8495</v>
      </c>
    </row>
    <row r="112" spans="1:14"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IFERROR(IF((VLOOKUP($E112,'DTOC Backsheet'!$D$5:$AF$183,G$9,FALSE))="","",(VLOOKUP($E112,'DTOC Backsheet'!$D$5:$AF$183,G$9,FALSE))),"")</f>
        <v>2145</v>
      </c>
      <c r="H112" s="121">
        <f ca="1">IFERROR(IF((VLOOKUP($E112,'DTOC Backsheet'!$D$5:$AF$183,H$9,FALSE))="","",(VLOOKUP($E112,'DTOC Backsheet'!$D$5:$AF$183,H$9,FALSE))),"")</f>
        <v>2839</v>
      </c>
      <c r="I112" s="121">
        <f ca="1">IFERROR(IF((VLOOKUP($E112,'DTOC Backsheet'!$D$5:$AF$183,I$9,FALSE))="","",(VLOOKUP($E112,'DTOC Backsheet'!$D$5:$AF$183,I$9,FALSE))),"")</f>
        <v>2077</v>
      </c>
      <c r="J112" s="122">
        <f ca="1">IFERROR(IF((VLOOKUP($E112,'DTOC Backsheet'!$D$5:$AF$183,J$9,FALSE))="","",(VLOOKUP($E112,'DTOC Backsheet'!$D$5:$AF$183,J$9,FALSE))),"")</f>
        <v>1484</v>
      </c>
      <c r="K112" s="173">
        <f ca="1">IFERROR(IF((VLOOKUP($E112,'DTOC Backsheet'!$D$5:$AF$183,K$9,FALSE))="","",(VLOOKUP($E112,'DTOC Backsheet'!$D$5:$AF$183,K$9,FALSE))),"")</f>
        <v>1244</v>
      </c>
      <c r="L112" s="122">
        <f ca="1">IFERROR(IF((VLOOKUP($E112,'DTOC Backsheet'!$D$5:$AF$183,L$9,FALSE))="","",(VLOOKUP($E112,'DTOC Backsheet'!$D$5:$AF$183,L$9,FALSE))),"")</f>
        <v>1310</v>
      </c>
      <c r="M112" s="121">
        <f ca="1">IFERROR(IF((VLOOKUP($E112,'DTOC Backsheet'!$D$5:$AF$183,M$9,FALSE))="","",(VLOOKUP($E112,'DTOC Backsheet'!$D$5:$AF$183,M$9,FALSE))),"")</f>
        <v>1439</v>
      </c>
      <c r="N112" s="123">
        <f ca="1">IFERROR(IF((VLOOKUP($E112,'DTOC Backsheet'!$D$5:$AF$183,N$9,FALSE))="","",(VLOOKUP($E112,'DTOC Backsheet'!$D$5:$AF$183,N$9,FALSE))),"")</f>
        <v>1426</v>
      </c>
    </row>
    <row r="113" spans="1:14"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IFERROR(IF((VLOOKUP($E113,'DTOC Backsheet'!$D$5:$AF$183,G$9,FALSE))="","",(VLOOKUP($E113,'DTOC Backsheet'!$D$5:$AF$183,G$9,FALSE))),"")</f>
        <v>4649</v>
      </c>
      <c r="H113" s="121">
        <f ca="1">IFERROR(IF((VLOOKUP($E113,'DTOC Backsheet'!$D$5:$AF$183,H$9,FALSE))="","",(VLOOKUP($E113,'DTOC Backsheet'!$D$5:$AF$183,H$9,FALSE))),"")</f>
        <v>4598</v>
      </c>
      <c r="I113" s="121">
        <f ca="1">IFERROR(IF((VLOOKUP($E113,'DTOC Backsheet'!$D$5:$AF$183,I$9,FALSE))="","",(VLOOKUP($E113,'DTOC Backsheet'!$D$5:$AF$183,I$9,FALSE))),"")</f>
        <v>4681</v>
      </c>
      <c r="J113" s="122">
        <f ca="1">IFERROR(IF((VLOOKUP($E113,'DTOC Backsheet'!$D$5:$AF$183,J$9,FALSE))="","",(VLOOKUP($E113,'DTOC Backsheet'!$D$5:$AF$183,J$9,FALSE))),"")</f>
        <v>4106</v>
      </c>
      <c r="K113" s="173">
        <f ca="1">IFERROR(IF((VLOOKUP($E113,'DTOC Backsheet'!$D$5:$AF$183,K$9,FALSE))="","",(VLOOKUP($E113,'DTOC Backsheet'!$D$5:$AF$183,K$9,FALSE))),"")</f>
        <v>2680</v>
      </c>
      <c r="L113" s="122">
        <f ca="1">IFERROR(IF((VLOOKUP($E113,'DTOC Backsheet'!$D$5:$AF$183,L$9,FALSE))="","",(VLOOKUP($E113,'DTOC Backsheet'!$D$5:$AF$183,L$9,FALSE))),"")</f>
        <v>3202</v>
      </c>
      <c r="M113" s="121">
        <f ca="1">IFERROR(IF((VLOOKUP($E113,'DTOC Backsheet'!$D$5:$AF$183,M$9,FALSE))="","",(VLOOKUP($E113,'DTOC Backsheet'!$D$5:$AF$183,M$9,FALSE))),"")</f>
        <v>3648</v>
      </c>
      <c r="N113" s="123">
        <f ca="1">IFERROR(IF((VLOOKUP($E113,'DTOC Backsheet'!$D$5:$AF$183,N$9,FALSE))="","",(VLOOKUP($E113,'DTOC Backsheet'!$D$5:$AF$183,N$9,FALSE))),"")</f>
        <v>3482</v>
      </c>
    </row>
    <row r="114" spans="1:14"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IFERROR(IF((VLOOKUP($E114,'DTOC Backsheet'!$D$5:$AF$183,G$9,FALSE))="","",(VLOOKUP($E114,'DTOC Backsheet'!$D$5:$AF$183,G$9,FALSE))),"")</f>
        <v>892</v>
      </c>
      <c r="H114" s="121">
        <f ca="1">IFERROR(IF((VLOOKUP($E114,'DTOC Backsheet'!$D$5:$AF$183,H$9,FALSE))="","",(VLOOKUP($E114,'DTOC Backsheet'!$D$5:$AF$183,H$9,FALSE))),"")</f>
        <v>1218</v>
      </c>
      <c r="I114" s="121">
        <f ca="1">IFERROR(IF((VLOOKUP($E114,'DTOC Backsheet'!$D$5:$AF$183,I$9,FALSE))="","",(VLOOKUP($E114,'DTOC Backsheet'!$D$5:$AF$183,I$9,FALSE))),"")</f>
        <v>1594</v>
      </c>
      <c r="J114" s="122">
        <f ca="1">IFERROR(IF((VLOOKUP($E114,'DTOC Backsheet'!$D$5:$AF$183,J$9,FALSE))="","",(VLOOKUP($E114,'DTOC Backsheet'!$D$5:$AF$183,J$9,FALSE))),"")</f>
        <v>1082</v>
      </c>
      <c r="K114" s="173">
        <f ca="1">IFERROR(IF((VLOOKUP($E114,'DTOC Backsheet'!$D$5:$AF$183,K$9,FALSE))="","",(VLOOKUP($E114,'DTOC Backsheet'!$D$5:$AF$183,K$9,FALSE))),"")</f>
        <v>672</v>
      </c>
      <c r="L114" s="122">
        <f ca="1">IFERROR(IF((VLOOKUP($E114,'DTOC Backsheet'!$D$5:$AF$183,L$9,FALSE))="","",(VLOOKUP($E114,'DTOC Backsheet'!$D$5:$AF$183,L$9,FALSE))),"")</f>
        <v>646</v>
      </c>
      <c r="M114" s="121">
        <f ca="1">IFERROR(IF((VLOOKUP($E114,'DTOC Backsheet'!$D$5:$AF$183,M$9,FALSE))="","",(VLOOKUP($E114,'DTOC Backsheet'!$D$5:$AF$183,M$9,FALSE))),"")</f>
        <v>851</v>
      </c>
      <c r="N114" s="123">
        <f ca="1">IFERROR(IF((VLOOKUP($E114,'DTOC Backsheet'!$D$5:$AF$183,N$9,FALSE))="","",(VLOOKUP($E114,'DTOC Backsheet'!$D$5:$AF$183,N$9,FALSE))),"")</f>
        <v>1026</v>
      </c>
    </row>
    <row r="115" spans="1:14"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IFERROR(IF((VLOOKUP($E115,'DTOC Backsheet'!$D$5:$AF$183,G$9,FALSE))="","",(VLOOKUP($E115,'DTOC Backsheet'!$D$5:$AF$183,G$9,FALSE))),"")</f>
        <v>7446</v>
      </c>
      <c r="H115" s="121">
        <f ca="1">IFERROR(IF((VLOOKUP($E115,'DTOC Backsheet'!$D$5:$AF$183,H$9,FALSE))="","",(VLOOKUP($E115,'DTOC Backsheet'!$D$5:$AF$183,H$9,FALSE))),"")</f>
        <v>6539</v>
      </c>
      <c r="I115" s="121">
        <f ca="1">IFERROR(IF((VLOOKUP($E115,'DTOC Backsheet'!$D$5:$AF$183,I$9,FALSE))="","",(VLOOKUP($E115,'DTOC Backsheet'!$D$5:$AF$183,I$9,FALSE))),"")</f>
        <v>7015</v>
      </c>
      <c r="J115" s="122">
        <f ca="1">IFERROR(IF((VLOOKUP($E115,'DTOC Backsheet'!$D$5:$AF$183,J$9,FALSE))="","",(VLOOKUP($E115,'DTOC Backsheet'!$D$5:$AF$183,J$9,FALSE))),"")</f>
        <v>6192</v>
      </c>
      <c r="K115" s="173">
        <f ca="1">IFERROR(IF((VLOOKUP($E115,'DTOC Backsheet'!$D$5:$AF$183,K$9,FALSE))="","",(VLOOKUP($E115,'DTOC Backsheet'!$D$5:$AF$183,K$9,FALSE))),"")</f>
        <v>6119</v>
      </c>
      <c r="L115" s="122">
        <f ca="1">IFERROR(IF((VLOOKUP($E115,'DTOC Backsheet'!$D$5:$AF$183,L$9,FALSE))="","",(VLOOKUP($E115,'DTOC Backsheet'!$D$5:$AF$183,L$9,FALSE))),"")</f>
        <v>6852</v>
      </c>
      <c r="M115" s="121">
        <f ca="1">IFERROR(IF((VLOOKUP($E115,'DTOC Backsheet'!$D$5:$AF$183,M$9,FALSE))="","",(VLOOKUP($E115,'DTOC Backsheet'!$D$5:$AF$183,M$9,FALSE))),"")</f>
        <v>5192</v>
      </c>
      <c r="N115" s="123">
        <f ca="1">IFERROR(IF((VLOOKUP($E115,'DTOC Backsheet'!$D$5:$AF$183,N$9,FALSE))="","",(VLOOKUP($E115,'DTOC Backsheet'!$D$5:$AF$183,N$9,FALSE))),"")</f>
        <v>4845</v>
      </c>
    </row>
    <row r="116" spans="1:14"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IFERROR(IF((VLOOKUP($E116,'DTOC Backsheet'!$D$5:$AF$183,G$9,FALSE))="","",(VLOOKUP($E116,'DTOC Backsheet'!$D$5:$AF$183,G$9,FALSE))),"")</f>
        <v>4875</v>
      </c>
      <c r="H116" s="121">
        <f ca="1">IFERROR(IF((VLOOKUP($E116,'DTOC Backsheet'!$D$5:$AF$183,H$9,FALSE))="","",(VLOOKUP($E116,'DTOC Backsheet'!$D$5:$AF$183,H$9,FALSE))),"")</f>
        <v>4531</v>
      </c>
      <c r="I116" s="121">
        <f ca="1">IFERROR(IF((VLOOKUP($E116,'DTOC Backsheet'!$D$5:$AF$183,I$9,FALSE))="","",(VLOOKUP($E116,'DTOC Backsheet'!$D$5:$AF$183,I$9,FALSE))),"")</f>
        <v>4851</v>
      </c>
      <c r="J116" s="122">
        <f ca="1">IFERROR(IF((VLOOKUP($E116,'DTOC Backsheet'!$D$5:$AF$183,J$9,FALSE))="","",(VLOOKUP($E116,'DTOC Backsheet'!$D$5:$AF$183,J$9,FALSE))),"")</f>
        <v>3965</v>
      </c>
      <c r="K116" s="173">
        <f ca="1">IFERROR(IF((VLOOKUP($E116,'DTOC Backsheet'!$D$5:$AF$183,K$9,FALSE))="","",(VLOOKUP($E116,'DTOC Backsheet'!$D$5:$AF$183,K$9,FALSE))),"")</f>
        <v>4264</v>
      </c>
      <c r="L116" s="122">
        <f ca="1">IFERROR(IF((VLOOKUP($E116,'DTOC Backsheet'!$D$5:$AF$183,L$9,FALSE))="","",(VLOOKUP($E116,'DTOC Backsheet'!$D$5:$AF$183,L$9,FALSE))),"")</f>
        <v>5163</v>
      </c>
      <c r="M116" s="121">
        <f ca="1">IFERROR(IF((VLOOKUP($E116,'DTOC Backsheet'!$D$5:$AF$183,M$9,FALSE))="","",(VLOOKUP($E116,'DTOC Backsheet'!$D$5:$AF$183,M$9,FALSE))),"")</f>
        <v>4976</v>
      </c>
      <c r="N116" s="123">
        <f ca="1">IFERROR(IF((VLOOKUP($E116,'DTOC Backsheet'!$D$5:$AF$183,N$9,FALSE))="","",(VLOOKUP($E116,'DTOC Backsheet'!$D$5:$AF$183,N$9,FALSE))),"")</f>
        <v>5243</v>
      </c>
    </row>
    <row r="117" spans="1:14"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IFERROR(IF((VLOOKUP($E117,'DTOC Backsheet'!$D$5:$AF$183,G$9,FALSE))="","",(VLOOKUP($E117,'DTOC Backsheet'!$D$5:$AF$183,G$9,FALSE))),"")</f>
        <v>453</v>
      </c>
      <c r="H117" s="121">
        <f ca="1">IFERROR(IF((VLOOKUP($E117,'DTOC Backsheet'!$D$5:$AF$183,H$9,FALSE))="","",(VLOOKUP($E117,'DTOC Backsheet'!$D$5:$AF$183,H$9,FALSE))),"")</f>
        <v>762</v>
      </c>
      <c r="I117" s="121">
        <f ca="1">IFERROR(IF((VLOOKUP($E117,'DTOC Backsheet'!$D$5:$AF$183,I$9,FALSE))="","",(VLOOKUP($E117,'DTOC Backsheet'!$D$5:$AF$183,I$9,FALSE))),"")</f>
        <v>362</v>
      </c>
      <c r="J117" s="122">
        <f ca="1">IFERROR(IF((VLOOKUP($E117,'DTOC Backsheet'!$D$5:$AF$183,J$9,FALSE))="","",(VLOOKUP($E117,'DTOC Backsheet'!$D$5:$AF$183,J$9,FALSE))),"")</f>
        <v>608</v>
      </c>
      <c r="K117" s="173">
        <f ca="1">IFERROR(IF((VLOOKUP($E117,'DTOC Backsheet'!$D$5:$AF$183,K$9,FALSE))="","",(VLOOKUP($E117,'DTOC Backsheet'!$D$5:$AF$183,K$9,FALSE))),"")</f>
        <v>626</v>
      </c>
      <c r="L117" s="122">
        <f ca="1">IFERROR(IF((VLOOKUP($E117,'DTOC Backsheet'!$D$5:$AF$183,L$9,FALSE))="","",(VLOOKUP($E117,'DTOC Backsheet'!$D$5:$AF$183,L$9,FALSE))),"")</f>
        <v>720</v>
      </c>
      <c r="M117" s="121">
        <f ca="1">IFERROR(IF((VLOOKUP($E117,'DTOC Backsheet'!$D$5:$AF$183,M$9,FALSE))="","",(VLOOKUP($E117,'DTOC Backsheet'!$D$5:$AF$183,M$9,FALSE))),"")</f>
        <v>329</v>
      </c>
      <c r="N117" s="123">
        <f ca="1">IFERROR(IF((VLOOKUP($E117,'DTOC Backsheet'!$D$5:$AF$183,N$9,FALSE))="","",(VLOOKUP($E117,'DTOC Backsheet'!$D$5:$AF$183,N$9,FALSE))),"")</f>
        <v>426</v>
      </c>
    </row>
    <row r="118" spans="1:14"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IFERROR(IF((VLOOKUP($E118,'DTOC Backsheet'!$D$5:$AF$183,G$9,FALSE))="","",(VLOOKUP($E118,'DTOC Backsheet'!$D$5:$AF$183,G$9,FALSE))),"")</f>
        <v>5507</v>
      </c>
      <c r="H118" s="121">
        <f ca="1">IFERROR(IF((VLOOKUP($E118,'DTOC Backsheet'!$D$5:$AF$183,H$9,FALSE))="","",(VLOOKUP($E118,'DTOC Backsheet'!$D$5:$AF$183,H$9,FALSE))),"")</f>
        <v>5641</v>
      </c>
      <c r="I118" s="121">
        <f ca="1">IFERROR(IF((VLOOKUP($E118,'DTOC Backsheet'!$D$5:$AF$183,I$9,FALSE))="","",(VLOOKUP($E118,'DTOC Backsheet'!$D$5:$AF$183,I$9,FALSE))),"")</f>
        <v>6078</v>
      </c>
      <c r="J118" s="122">
        <f ca="1">IFERROR(IF((VLOOKUP($E118,'DTOC Backsheet'!$D$5:$AF$183,J$9,FALSE))="","",(VLOOKUP($E118,'DTOC Backsheet'!$D$5:$AF$183,J$9,FALSE))),"")</f>
        <v>6245</v>
      </c>
      <c r="K118" s="173">
        <f ca="1">IFERROR(IF((VLOOKUP($E118,'DTOC Backsheet'!$D$5:$AF$183,K$9,FALSE))="","",(VLOOKUP($E118,'DTOC Backsheet'!$D$5:$AF$183,K$9,FALSE))),"")</f>
        <v>5459</v>
      </c>
      <c r="L118" s="122">
        <f ca="1">IFERROR(IF((VLOOKUP($E118,'DTOC Backsheet'!$D$5:$AF$183,L$9,FALSE))="","",(VLOOKUP($E118,'DTOC Backsheet'!$D$5:$AF$183,L$9,FALSE))),"")</f>
        <v>5843</v>
      </c>
      <c r="M118" s="121">
        <f ca="1">IFERROR(IF((VLOOKUP($E118,'DTOC Backsheet'!$D$5:$AF$183,M$9,FALSE))="","",(VLOOKUP($E118,'DTOC Backsheet'!$D$5:$AF$183,M$9,FALSE))),"")</f>
        <v>4477</v>
      </c>
      <c r="N118" s="123">
        <f ca="1">IFERROR(IF((VLOOKUP($E118,'DTOC Backsheet'!$D$5:$AF$183,N$9,FALSE))="","",(VLOOKUP($E118,'DTOC Backsheet'!$D$5:$AF$183,N$9,FALSE))),"")</f>
        <v>5751</v>
      </c>
    </row>
    <row r="119" spans="1:14"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IFERROR(IF((VLOOKUP($E119,'DTOC Backsheet'!$D$5:$AF$183,G$9,FALSE))="","",(VLOOKUP($E119,'DTOC Backsheet'!$D$5:$AF$183,G$9,FALSE))),"")</f>
        <v>1426</v>
      </c>
      <c r="H119" s="121">
        <f ca="1">IFERROR(IF((VLOOKUP($E119,'DTOC Backsheet'!$D$5:$AF$183,H$9,FALSE))="","",(VLOOKUP($E119,'DTOC Backsheet'!$D$5:$AF$183,H$9,FALSE))),"")</f>
        <v>1500</v>
      </c>
      <c r="I119" s="121">
        <f ca="1">IFERROR(IF((VLOOKUP($E119,'DTOC Backsheet'!$D$5:$AF$183,I$9,FALSE))="","",(VLOOKUP($E119,'DTOC Backsheet'!$D$5:$AF$183,I$9,FALSE))),"")</f>
        <v>1181</v>
      </c>
      <c r="J119" s="122">
        <f ca="1">IFERROR(IF((VLOOKUP($E119,'DTOC Backsheet'!$D$5:$AF$183,J$9,FALSE))="","",(VLOOKUP($E119,'DTOC Backsheet'!$D$5:$AF$183,J$9,FALSE))),"")</f>
        <v>981</v>
      </c>
      <c r="K119" s="173">
        <f ca="1">IFERROR(IF((VLOOKUP($E119,'DTOC Backsheet'!$D$5:$AF$183,K$9,FALSE))="","",(VLOOKUP($E119,'DTOC Backsheet'!$D$5:$AF$183,K$9,FALSE))),"")</f>
        <v>708</v>
      </c>
      <c r="L119" s="122">
        <f ca="1">IFERROR(IF((VLOOKUP($E119,'DTOC Backsheet'!$D$5:$AF$183,L$9,FALSE))="","",(VLOOKUP($E119,'DTOC Backsheet'!$D$5:$AF$183,L$9,FALSE))),"")</f>
        <v>622</v>
      </c>
      <c r="M119" s="121">
        <f ca="1">IFERROR(IF((VLOOKUP($E119,'DTOC Backsheet'!$D$5:$AF$183,M$9,FALSE))="","",(VLOOKUP($E119,'DTOC Backsheet'!$D$5:$AF$183,M$9,FALSE))),"")</f>
        <v>1181</v>
      </c>
      <c r="N119" s="123">
        <f ca="1">IFERROR(IF((VLOOKUP($E119,'DTOC Backsheet'!$D$5:$AF$183,N$9,FALSE))="","",(VLOOKUP($E119,'DTOC Backsheet'!$D$5:$AF$183,N$9,FALSE))),"")</f>
        <v>1132</v>
      </c>
    </row>
    <row r="120" spans="1:14"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IFERROR(IF((VLOOKUP($E120,'DTOC Backsheet'!$D$5:$AF$183,G$9,FALSE))="","",(VLOOKUP($E120,'DTOC Backsheet'!$D$5:$AF$183,G$9,FALSE))),"")</f>
        <v>833</v>
      </c>
      <c r="H120" s="121">
        <f ca="1">IFERROR(IF((VLOOKUP($E120,'DTOC Backsheet'!$D$5:$AF$183,H$9,FALSE))="","",(VLOOKUP($E120,'DTOC Backsheet'!$D$5:$AF$183,H$9,FALSE))),"")</f>
        <v>1267</v>
      </c>
      <c r="I120" s="121">
        <f ca="1">IFERROR(IF((VLOOKUP($E120,'DTOC Backsheet'!$D$5:$AF$183,I$9,FALSE))="","",(VLOOKUP($E120,'DTOC Backsheet'!$D$5:$AF$183,I$9,FALSE))),"")</f>
        <v>781</v>
      </c>
      <c r="J120" s="122">
        <f ca="1">IFERROR(IF((VLOOKUP($E120,'DTOC Backsheet'!$D$5:$AF$183,J$9,FALSE))="","",(VLOOKUP($E120,'DTOC Backsheet'!$D$5:$AF$183,J$9,FALSE))),"")</f>
        <v>660</v>
      </c>
      <c r="K120" s="173">
        <f ca="1">IFERROR(IF((VLOOKUP($E120,'DTOC Backsheet'!$D$5:$AF$183,K$9,FALSE))="","",(VLOOKUP($E120,'DTOC Backsheet'!$D$5:$AF$183,K$9,FALSE))),"")</f>
        <v>767</v>
      </c>
      <c r="L120" s="122">
        <f ca="1">IFERROR(IF((VLOOKUP($E120,'DTOC Backsheet'!$D$5:$AF$183,L$9,FALSE))="","",(VLOOKUP($E120,'DTOC Backsheet'!$D$5:$AF$183,L$9,FALSE))),"")</f>
        <v>690</v>
      </c>
      <c r="M120" s="121">
        <f ca="1">IFERROR(IF((VLOOKUP($E120,'DTOC Backsheet'!$D$5:$AF$183,M$9,FALSE))="","",(VLOOKUP($E120,'DTOC Backsheet'!$D$5:$AF$183,M$9,FALSE))),"")</f>
        <v>675</v>
      </c>
      <c r="N120" s="123">
        <f ca="1">IFERROR(IF((VLOOKUP($E120,'DTOC Backsheet'!$D$5:$AF$183,N$9,FALSE))="","",(VLOOKUP($E120,'DTOC Backsheet'!$D$5:$AF$183,N$9,FALSE))),"")</f>
        <v>679</v>
      </c>
    </row>
    <row r="121" spans="1:14"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IFERROR(IF((VLOOKUP($E121,'DTOC Backsheet'!$D$5:$AF$183,G$9,FALSE))="","",(VLOOKUP($E121,'DTOC Backsheet'!$D$5:$AF$183,G$9,FALSE))),"")</f>
        <v>1036</v>
      </c>
      <c r="H121" s="121">
        <f ca="1">IFERROR(IF((VLOOKUP($E121,'DTOC Backsheet'!$D$5:$AF$183,H$9,FALSE))="","",(VLOOKUP($E121,'DTOC Backsheet'!$D$5:$AF$183,H$9,FALSE))),"")</f>
        <v>949</v>
      </c>
      <c r="I121" s="121">
        <f ca="1">IFERROR(IF((VLOOKUP($E121,'DTOC Backsheet'!$D$5:$AF$183,I$9,FALSE))="","",(VLOOKUP($E121,'DTOC Backsheet'!$D$5:$AF$183,I$9,FALSE))),"")</f>
        <v>988</v>
      </c>
      <c r="J121" s="122">
        <f ca="1">IFERROR(IF((VLOOKUP($E121,'DTOC Backsheet'!$D$5:$AF$183,J$9,FALSE))="","",(VLOOKUP($E121,'DTOC Backsheet'!$D$5:$AF$183,J$9,FALSE))),"")</f>
        <v>1459</v>
      </c>
      <c r="K121" s="173">
        <f ca="1">IFERROR(IF((VLOOKUP($E121,'DTOC Backsheet'!$D$5:$AF$183,K$9,FALSE))="","",(VLOOKUP($E121,'DTOC Backsheet'!$D$5:$AF$183,K$9,FALSE))),"")</f>
        <v>1531</v>
      </c>
      <c r="L121" s="122">
        <f ca="1">IFERROR(IF((VLOOKUP($E121,'DTOC Backsheet'!$D$5:$AF$183,L$9,FALSE))="","",(VLOOKUP($E121,'DTOC Backsheet'!$D$5:$AF$183,L$9,FALSE))),"")</f>
        <v>1427</v>
      </c>
      <c r="M121" s="121">
        <f ca="1">IFERROR(IF((VLOOKUP($E121,'DTOC Backsheet'!$D$5:$AF$183,M$9,FALSE))="","",(VLOOKUP($E121,'DTOC Backsheet'!$D$5:$AF$183,M$9,FALSE))),"")</f>
        <v>1093</v>
      </c>
      <c r="N121" s="123">
        <f ca="1">IFERROR(IF((VLOOKUP($E121,'DTOC Backsheet'!$D$5:$AF$183,N$9,FALSE))="","",(VLOOKUP($E121,'DTOC Backsheet'!$D$5:$AF$183,N$9,FALSE))),"")</f>
        <v>1784</v>
      </c>
    </row>
    <row r="122" spans="1:14"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IFERROR(IF((VLOOKUP($E122,'DTOC Backsheet'!$D$5:$AF$183,G$9,FALSE))="","",(VLOOKUP($E122,'DTOC Backsheet'!$D$5:$AF$183,G$9,FALSE))),"")</f>
        <v>3927</v>
      </c>
      <c r="H122" s="121">
        <f ca="1">IFERROR(IF((VLOOKUP($E122,'DTOC Backsheet'!$D$5:$AF$183,H$9,FALSE))="","",(VLOOKUP($E122,'DTOC Backsheet'!$D$5:$AF$183,H$9,FALSE))),"")</f>
        <v>4424</v>
      </c>
      <c r="I122" s="121">
        <f ca="1">IFERROR(IF((VLOOKUP($E122,'DTOC Backsheet'!$D$5:$AF$183,I$9,FALSE))="","",(VLOOKUP($E122,'DTOC Backsheet'!$D$5:$AF$183,I$9,FALSE))),"")</f>
        <v>3466</v>
      </c>
      <c r="J122" s="122">
        <f ca="1">IFERROR(IF((VLOOKUP($E122,'DTOC Backsheet'!$D$5:$AF$183,J$9,FALSE))="","",(VLOOKUP($E122,'DTOC Backsheet'!$D$5:$AF$183,J$9,FALSE))),"")</f>
        <v>3265</v>
      </c>
      <c r="K122" s="173">
        <f ca="1">IFERROR(IF((VLOOKUP($E122,'DTOC Backsheet'!$D$5:$AF$183,K$9,FALSE))="","",(VLOOKUP($E122,'DTOC Backsheet'!$D$5:$AF$183,K$9,FALSE))),"")</f>
        <v>2003</v>
      </c>
      <c r="L122" s="122">
        <f ca="1">IFERROR(IF((VLOOKUP($E122,'DTOC Backsheet'!$D$5:$AF$183,L$9,FALSE))="","",(VLOOKUP($E122,'DTOC Backsheet'!$D$5:$AF$183,L$9,FALSE))),"")</f>
        <v>1646</v>
      </c>
      <c r="M122" s="121">
        <f ca="1">IFERROR(IF((VLOOKUP($E122,'DTOC Backsheet'!$D$5:$AF$183,M$9,FALSE))="","",(VLOOKUP($E122,'DTOC Backsheet'!$D$5:$AF$183,M$9,FALSE))),"")</f>
        <v>1486</v>
      </c>
      <c r="N122" s="123">
        <f ca="1">IFERROR(IF((VLOOKUP($E122,'DTOC Backsheet'!$D$5:$AF$183,N$9,FALSE))="","",(VLOOKUP($E122,'DTOC Backsheet'!$D$5:$AF$183,N$9,FALSE))),"")</f>
        <v>1653</v>
      </c>
    </row>
    <row r="123" spans="1:14"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IFERROR(IF((VLOOKUP($E123,'DTOC Backsheet'!$D$5:$AF$183,G$9,FALSE))="","",(VLOOKUP($E123,'DTOC Backsheet'!$D$5:$AF$183,G$9,FALSE))),"")</f>
        <v>1688</v>
      </c>
      <c r="H123" s="121">
        <f ca="1">IFERROR(IF((VLOOKUP($E123,'DTOC Backsheet'!$D$5:$AF$183,H$9,FALSE))="","",(VLOOKUP($E123,'DTOC Backsheet'!$D$5:$AF$183,H$9,FALSE))),"")</f>
        <v>1121</v>
      </c>
      <c r="I123" s="121">
        <f ca="1">IFERROR(IF((VLOOKUP($E123,'DTOC Backsheet'!$D$5:$AF$183,I$9,FALSE))="","",(VLOOKUP($E123,'DTOC Backsheet'!$D$5:$AF$183,I$9,FALSE))),"")</f>
        <v>1120</v>
      </c>
      <c r="J123" s="122">
        <f ca="1">IFERROR(IF((VLOOKUP($E123,'DTOC Backsheet'!$D$5:$AF$183,J$9,FALSE))="","",(VLOOKUP($E123,'DTOC Backsheet'!$D$5:$AF$183,J$9,FALSE))),"")</f>
        <v>1294</v>
      </c>
      <c r="K123" s="173">
        <f ca="1">IFERROR(IF((VLOOKUP($E123,'DTOC Backsheet'!$D$5:$AF$183,K$9,FALSE))="","",(VLOOKUP($E123,'DTOC Backsheet'!$D$5:$AF$183,K$9,FALSE))),"")</f>
        <v>1048</v>
      </c>
      <c r="L123" s="122">
        <f ca="1">IFERROR(IF((VLOOKUP($E123,'DTOC Backsheet'!$D$5:$AF$183,L$9,FALSE))="","",(VLOOKUP($E123,'DTOC Backsheet'!$D$5:$AF$183,L$9,FALSE))),"")</f>
        <v>1019</v>
      </c>
      <c r="M123" s="121">
        <f ca="1">IFERROR(IF((VLOOKUP($E123,'DTOC Backsheet'!$D$5:$AF$183,M$9,FALSE))="","",(VLOOKUP($E123,'DTOC Backsheet'!$D$5:$AF$183,M$9,FALSE))),"")</f>
        <v>905</v>
      </c>
      <c r="N123" s="123">
        <f ca="1">IFERROR(IF((VLOOKUP($E123,'DTOC Backsheet'!$D$5:$AF$183,N$9,FALSE))="","",(VLOOKUP($E123,'DTOC Backsheet'!$D$5:$AF$183,N$9,FALSE))),"")</f>
        <v>729</v>
      </c>
    </row>
    <row r="124" spans="1:14"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IFERROR(IF((VLOOKUP($E124,'DTOC Backsheet'!$D$5:$AF$183,G$9,FALSE))="","",(VLOOKUP($E124,'DTOC Backsheet'!$D$5:$AF$183,G$9,FALSE))),"")</f>
        <v>707</v>
      </c>
      <c r="H124" s="121">
        <f ca="1">IFERROR(IF((VLOOKUP($E124,'DTOC Backsheet'!$D$5:$AF$183,H$9,FALSE))="","",(VLOOKUP($E124,'DTOC Backsheet'!$D$5:$AF$183,H$9,FALSE))),"")</f>
        <v>1030</v>
      </c>
      <c r="I124" s="121">
        <f ca="1">IFERROR(IF((VLOOKUP($E124,'DTOC Backsheet'!$D$5:$AF$183,I$9,FALSE))="","",(VLOOKUP($E124,'DTOC Backsheet'!$D$5:$AF$183,I$9,FALSE))),"")</f>
        <v>910</v>
      </c>
      <c r="J124" s="122">
        <f ca="1">IFERROR(IF((VLOOKUP($E124,'DTOC Backsheet'!$D$5:$AF$183,J$9,FALSE))="","",(VLOOKUP($E124,'DTOC Backsheet'!$D$5:$AF$183,J$9,FALSE))),"")</f>
        <v>747</v>
      </c>
      <c r="K124" s="173">
        <f ca="1">IFERROR(IF((VLOOKUP($E124,'DTOC Backsheet'!$D$5:$AF$183,K$9,FALSE))="","",(VLOOKUP($E124,'DTOC Backsheet'!$D$5:$AF$183,K$9,FALSE))),"")</f>
        <v>862</v>
      </c>
      <c r="L124" s="122">
        <f ca="1">IFERROR(IF((VLOOKUP($E124,'DTOC Backsheet'!$D$5:$AF$183,L$9,FALSE))="","",(VLOOKUP($E124,'DTOC Backsheet'!$D$5:$AF$183,L$9,FALSE))),"")</f>
        <v>1135</v>
      </c>
      <c r="M124" s="121">
        <f ca="1">IFERROR(IF((VLOOKUP($E124,'DTOC Backsheet'!$D$5:$AF$183,M$9,FALSE))="","",(VLOOKUP($E124,'DTOC Backsheet'!$D$5:$AF$183,M$9,FALSE))),"")</f>
        <v>831</v>
      </c>
      <c r="N124" s="123">
        <f ca="1">IFERROR(IF((VLOOKUP($E124,'DTOC Backsheet'!$D$5:$AF$183,N$9,FALSE))="","",(VLOOKUP($E124,'DTOC Backsheet'!$D$5:$AF$183,N$9,FALSE))),"")</f>
        <v>792</v>
      </c>
    </row>
    <row r="125" spans="1:14"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IFERROR(IF((VLOOKUP($E125,'DTOC Backsheet'!$D$5:$AF$183,G$9,FALSE))="","",(VLOOKUP($E125,'DTOC Backsheet'!$D$5:$AF$183,G$9,FALSE))),"")</f>
        <v>7477</v>
      </c>
      <c r="H125" s="121">
        <f ca="1">IFERROR(IF((VLOOKUP($E125,'DTOC Backsheet'!$D$5:$AF$183,H$9,FALSE))="","",(VLOOKUP($E125,'DTOC Backsheet'!$D$5:$AF$183,H$9,FALSE))),"")</f>
        <v>7197</v>
      </c>
      <c r="I125" s="121">
        <f ca="1">IFERROR(IF((VLOOKUP($E125,'DTOC Backsheet'!$D$5:$AF$183,I$9,FALSE))="","",(VLOOKUP($E125,'DTOC Backsheet'!$D$5:$AF$183,I$9,FALSE))),"")</f>
        <v>8513</v>
      </c>
      <c r="J125" s="122">
        <f ca="1">IFERROR(IF((VLOOKUP($E125,'DTOC Backsheet'!$D$5:$AF$183,J$9,FALSE))="","",(VLOOKUP($E125,'DTOC Backsheet'!$D$5:$AF$183,J$9,FALSE))),"")</f>
        <v>7920</v>
      </c>
      <c r="K125" s="173">
        <f ca="1">IFERROR(IF((VLOOKUP($E125,'DTOC Backsheet'!$D$5:$AF$183,K$9,FALSE))="","",(VLOOKUP($E125,'DTOC Backsheet'!$D$5:$AF$183,K$9,FALSE))),"")</f>
        <v>7286</v>
      </c>
      <c r="L125" s="122">
        <f ca="1">IFERROR(IF((VLOOKUP($E125,'DTOC Backsheet'!$D$5:$AF$183,L$9,FALSE))="","",(VLOOKUP($E125,'DTOC Backsheet'!$D$5:$AF$183,L$9,FALSE))),"")</f>
        <v>8314</v>
      </c>
      <c r="M125" s="121">
        <f ca="1">IFERROR(IF((VLOOKUP($E125,'DTOC Backsheet'!$D$5:$AF$183,M$9,FALSE))="","",(VLOOKUP($E125,'DTOC Backsheet'!$D$5:$AF$183,M$9,FALSE))),"")</f>
        <v>7941</v>
      </c>
      <c r="N125" s="123">
        <f ca="1">IFERROR(IF((VLOOKUP($E125,'DTOC Backsheet'!$D$5:$AF$183,N$9,FALSE))="","",(VLOOKUP($E125,'DTOC Backsheet'!$D$5:$AF$183,N$9,FALSE))),"")</f>
        <v>7654</v>
      </c>
    </row>
    <row r="126" spans="1:14"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IFERROR(IF((VLOOKUP($E126,'DTOC Backsheet'!$D$5:$AF$183,G$9,FALSE))="","",(VLOOKUP($E126,'DTOC Backsheet'!$D$5:$AF$183,G$9,FALSE))),"")</f>
        <v>1048</v>
      </c>
      <c r="H126" s="121">
        <f ca="1">IFERROR(IF((VLOOKUP($E126,'DTOC Backsheet'!$D$5:$AF$183,H$9,FALSE))="","",(VLOOKUP($E126,'DTOC Backsheet'!$D$5:$AF$183,H$9,FALSE))),"")</f>
        <v>703</v>
      </c>
      <c r="I126" s="121">
        <f ca="1">IFERROR(IF((VLOOKUP($E126,'DTOC Backsheet'!$D$5:$AF$183,I$9,FALSE))="","",(VLOOKUP($E126,'DTOC Backsheet'!$D$5:$AF$183,I$9,FALSE))),"")</f>
        <v>679</v>
      </c>
      <c r="J126" s="122">
        <f ca="1">IFERROR(IF((VLOOKUP($E126,'DTOC Backsheet'!$D$5:$AF$183,J$9,FALSE))="","",(VLOOKUP($E126,'DTOC Backsheet'!$D$5:$AF$183,J$9,FALSE))),"")</f>
        <v>547</v>
      </c>
      <c r="K126" s="173">
        <f ca="1">IFERROR(IF((VLOOKUP($E126,'DTOC Backsheet'!$D$5:$AF$183,K$9,FALSE))="","",(VLOOKUP($E126,'DTOC Backsheet'!$D$5:$AF$183,K$9,FALSE))),"")</f>
        <v>637</v>
      </c>
      <c r="L126" s="122">
        <f ca="1">IFERROR(IF((VLOOKUP($E126,'DTOC Backsheet'!$D$5:$AF$183,L$9,FALSE))="","",(VLOOKUP($E126,'DTOC Backsheet'!$D$5:$AF$183,L$9,FALSE))),"")</f>
        <v>782</v>
      </c>
      <c r="M126" s="121">
        <f ca="1">IFERROR(IF((VLOOKUP($E126,'DTOC Backsheet'!$D$5:$AF$183,M$9,FALSE))="","",(VLOOKUP($E126,'DTOC Backsheet'!$D$5:$AF$183,M$9,FALSE))),"")</f>
        <v>1105</v>
      </c>
      <c r="N126" s="123">
        <f ca="1">IFERROR(IF((VLOOKUP($E126,'DTOC Backsheet'!$D$5:$AF$183,N$9,FALSE))="","",(VLOOKUP($E126,'DTOC Backsheet'!$D$5:$AF$183,N$9,FALSE))),"")</f>
        <v>823</v>
      </c>
    </row>
    <row r="127" spans="1:14"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IFERROR(IF((VLOOKUP($E127,'DTOC Backsheet'!$D$5:$AF$183,G$9,FALSE))="","",(VLOOKUP($E127,'DTOC Backsheet'!$D$5:$AF$183,G$9,FALSE))),"")</f>
        <v>743</v>
      </c>
      <c r="H127" s="121">
        <f ca="1">IFERROR(IF((VLOOKUP($E127,'DTOC Backsheet'!$D$5:$AF$183,H$9,FALSE))="","",(VLOOKUP($E127,'DTOC Backsheet'!$D$5:$AF$183,H$9,FALSE))),"")</f>
        <v>710</v>
      </c>
      <c r="I127" s="121">
        <f ca="1">IFERROR(IF((VLOOKUP($E127,'DTOC Backsheet'!$D$5:$AF$183,I$9,FALSE))="","",(VLOOKUP($E127,'DTOC Backsheet'!$D$5:$AF$183,I$9,FALSE))),"")</f>
        <v>465</v>
      </c>
      <c r="J127" s="122">
        <f ca="1">IFERROR(IF((VLOOKUP($E127,'DTOC Backsheet'!$D$5:$AF$183,J$9,FALSE))="","",(VLOOKUP($E127,'DTOC Backsheet'!$D$5:$AF$183,J$9,FALSE))),"")</f>
        <v>515</v>
      </c>
      <c r="K127" s="173">
        <f ca="1">IFERROR(IF((VLOOKUP($E127,'DTOC Backsheet'!$D$5:$AF$183,K$9,FALSE))="","",(VLOOKUP($E127,'DTOC Backsheet'!$D$5:$AF$183,K$9,FALSE))),"")</f>
        <v>861</v>
      </c>
      <c r="L127" s="122">
        <f ca="1">IFERROR(IF((VLOOKUP($E127,'DTOC Backsheet'!$D$5:$AF$183,L$9,FALSE))="","",(VLOOKUP($E127,'DTOC Backsheet'!$D$5:$AF$183,L$9,FALSE))),"")</f>
        <v>977</v>
      </c>
      <c r="M127" s="121">
        <f ca="1">IFERROR(IF((VLOOKUP($E127,'DTOC Backsheet'!$D$5:$AF$183,M$9,FALSE))="","",(VLOOKUP($E127,'DTOC Backsheet'!$D$5:$AF$183,M$9,FALSE))),"")</f>
        <v>843</v>
      </c>
      <c r="N127" s="123">
        <f ca="1">IFERROR(IF((VLOOKUP($E127,'DTOC Backsheet'!$D$5:$AF$183,N$9,FALSE))="","",(VLOOKUP($E127,'DTOC Backsheet'!$D$5:$AF$183,N$9,FALSE))),"")</f>
        <v>558</v>
      </c>
    </row>
    <row r="128" spans="1:14"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IFERROR(IF((VLOOKUP($E128,'DTOC Backsheet'!$D$5:$AF$183,G$9,FALSE))="","",(VLOOKUP($E128,'DTOC Backsheet'!$D$5:$AF$183,G$9,FALSE))),"")</f>
        <v>1811</v>
      </c>
      <c r="H128" s="121">
        <f ca="1">IFERROR(IF((VLOOKUP($E128,'DTOC Backsheet'!$D$5:$AF$183,H$9,FALSE))="","",(VLOOKUP($E128,'DTOC Backsheet'!$D$5:$AF$183,H$9,FALSE))),"")</f>
        <v>1333</v>
      </c>
      <c r="I128" s="121">
        <f ca="1">IFERROR(IF((VLOOKUP($E128,'DTOC Backsheet'!$D$5:$AF$183,I$9,FALSE))="","",(VLOOKUP($E128,'DTOC Backsheet'!$D$5:$AF$183,I$9,FALSE))),"")</f>
        <v>1181</v>
      </c>
      <c r="J128" s="122">
        <f ca="1">IFERROR(IF((VLOOKUP($E128,'DTOC Backsheet'!$D$5:$AF$183,J$9,FALSE))="","",(VLOOKUP($E128,'DTOC Backsheet'!$D$5:$AF$183,J$9,FALSE))),"")</f>
        <v>1804</v>
      </c>
      <c r="K128" s="173">
        <f ca="1">IFERROR(IF((VLOOKUP($E128,'DTOC Backsheet'!$D$5:$AF$183,K$9,FALSE))="","",(VLOOKUP($E128,'DTOC Backsheet'!$D$5:$AF$183,K$9,FALSE))),"")</f>
        <v>1323</v>
      </c>
      <c r="L128" s="122">
        <f ca="1">IFERROR(IF((VLOOKUP($E128,'DTOC Backsheet'!$D$5:$AF$183,L$9,FALSE))="","",(VLOOKUP($E128,'DTOC Backsheet'!$D$5:$AF$183,L$9,FALSE))),"")</f>
        <v>1969</v>
      </c>
      <c r="M128" s="121">
        <f ca="1">IFERROR(IF((VLOOKUP($E128,'DTOC Backsheet'!$D$5:$AF$183,M$9,FALSE))="","",(VLOOKUP($E128,'DTOC Backsheet'!$D$5:$AF$183,M$9,FALSE))),"")</f>
        <v>2447</v>
      </c>
      <c r="N128" s="123">
        <f ca="1">IFERROR(IF((VLOOKUP($E128,'DTOC Backsheet'!$D$5:$AF$183,N$9,FALSE))="","",(VLOOKUP($E128,'DTOC Backsheet'!$D$5:$AF$183,N$9,FALSE))),"")</f>
        <v>1525</v>
      </c>
    </row>
    <row r="129" spans="1:14"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IFERROR(IF((VLOOKUP($E129,'DTOC Backsheet'!$D$5:$AF$183,G$9,FALSE))="","",(VLOOKUP($E129,'DTOC Backsheet'!$D$5:$AF$183,G$9,FALSE))),"")</f>
        <v>1023</v>
      </c>
      <c r="H129" s="121">
        <f ca="1">IFERROR(IF((VLOOKUP($E129,'DTOC Backsheet'!$D$5:$AF$183,H$9,FALSE))="","",(VLOOKUP($E129,'DTOC Backsheet'!$D$5:$AF$183,H$9,FALSE))),"")</f>
        <v>891</v>
      </c>
      <c r="I129" s="121">
        <f ca="1">IFERROR(IF((VLOOKUP($E129,'DTOC Backsheet'!$D$5:$AF$183,I$9,FALSE))="","",(VLOOKUP($E129,'DTOC Backsheet'!$D$5:$AF$183,I$9,FALSE))),"")</f>
        <v>688</v>
      </c>
      <c r="J129" s="122">
        <f ca="1">IFERROR(IF((VLOOKUP($E129,'DTOC Backsheet'!$D$5:$AF$183,J$9,FALSE))="","",(VLOOKUP($E129,'DTOC Backsheet'!$D$5:$AF$183,J$9,FALSE))),"")</f>
        <v>851</v>
      </c>
      <c r="K129" s="173">
        <f ca="1">IFERROR(IF((VLOOKUP($E129,'DTOC Backsheet'!$D$5:$AF$183,K$9,FALSE))="","",(VLOOKUP($E129,'DTOC Backsheet'!$D$5:$AF$183,K$9,FALSE))),"")</f>
        <v>647</v>
      </c>
      <c r="L129" s="122">
        <f ca="1">IFERROR(IF((VLOOKUP($E129,'DTOC Backsheet'!$D$5:$AF$183,L$9,FALSE))="","",(VLOOKUP($E129,'DTOC Backsheet'!$D$5:$AF$183,L$9,FALSE))),"")</f>
        <v>799</v>
      </c>
      <c r="M129" s="121">
        <f ca="1">IFERROR(IF((VLOOKUP($E129,'DTOC Backsheet'!$D$5:$AF$183,M$9,FALSE))="","",(VLOOKUP($E129,'DTOC Backsheet'!$D$5:$AF$183,M$9,FALSE))),"")</f>
        <v>1261</v>
      </c>
      <c r="N129" s="123">
        <f ca="1">IFERROR(IF((VLOOKUP($E129,'DTOC Backsheet'!$D$5:$AF$183,N$9,FALSE))="","",(VLOOKUP($E129,'DTOC Backsheet'!$D$5:$AF$183,N$9,FALSE))),"")</f>
        <v>786</v>
      </c>
    </row>
    <row r="130" spans="1:14"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IFERROR(IF((VLOOKUP($E130,'DTOC Backsheet'!$D$5:$AF$183,G$9,FALSE))="","",(VLOOKUP($E130,'DTOC Backsheet'!$D$5:$AF$183,G$9,FALSE))),"")</f>
        <v>6790</v>
      </c>
      <c r="H130" s="121">
        <f ca="1">IFERROR(IF((VLOOKUP($E130,'DTOC Backsheet'!$D$5:$AF$183,H$9,FALSE))="","",(VLOOKUP($E130,'DTOC Backsheet'!$D$5:$AF$183,H$9,FALSE))),"")</f>
        <v>5746</v>
      </c>
      <c r="I130" s="121">
        <f ca="1">IFERROR(IF((VLOOKUP($E130,'DTOC Backsheet'!$D$5:$AF$183,I$9,FALSE))="","",(VLOOKUP($E130,'DTOC Backsheet'!$D$5:$AF$183,I$9,FALSE))),"")</f>
        <v>5815</v>
      </c>
      <c r="J130" s="122">
        <f ca="1">IFERROR(IF((VLOOKUP($E130,'DTOC Backsheet'!$D$5:$AF$183,J$9,FALSE))="","",(VLOOKUP($E130,'DTOC Backsheet'!$D$5:$AF$183,J$9,FALSE))),"")</f>
        <v>6080</v>
      </c>
      <c r="K130" s="173">
        <f ca="1">IFERROR(IF((VLOOKUP($E130,'DTOC Backsheet'!$D$5:$AF$183,K$9,FALSE))="","",(VLOOKUP($E130,'DTOC Backsheet'!$D$5:$AF$183,K$9,FALSE))),"")</f>
        <v>6089</v>
      </c>
      <c r="L130" s="122">
        <f ca="1">IFERROR(IF((VLOOKUP($E130,'DTOC Backsheet'!$D$5:$AF$183,L$9,FALSE))="","",(VLOOKUP($E130,'DTOC Backsheet'!$D$5:$AF$183,L$9,FALSE))),"")</f>
        <v>6126</v>
      </c>
      <c r="M130" s="121">
        <f ca="1">IFERROR(IF((VLOOKUP($E130,'DTOC Backsheet'!$D$5:$AF$183,M$9,FALSE))="","",(VLOOKUP($E130,'DTOC Backsheet'!$D$5:$AF$183,M$9,FALSE))),"")</f>
        <v>5454</v>
      </c>
      <c r="N130" s="123">
        <f ca="1">IFERROR(IF((VLOOKUP($E130,'DTOC Backsheet'!$D$5:$AF$183,N$9,FALSE))="","",(VLOOKUP($E130,'DTOC Backsheet'!$D$5:$AF$183,N$9,FALSE))),"")</f>
        <v>4751</v>
      </c>
    </row>
    <row r="131" spans="1:14"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IFERROR(IF((VLOOKUP($E131,'DTOC Backsheet'!$D$5:$AF$183,G$9,FALSE))="","",(VLOOKUP($E131,'DTOC Backsheet'!$D$5:$AF$183,G$9,FALSE))),"")</f>
        <v>14348</v>
      </c>
      <c r="H131" s="121">
        <f ca="1">IFERROR(IF((VLOOKUP($E131,'DTOC Backsheet'!$D$5:$AF$183,H$9,FALSE))="","",(VLOOKUP($E131,'DTOC Backsheet'!$D$5:$AF$183,H$9,FALSE))),"")</f>
        <v>15838</v>
      </c>
      <c r="I131" s="121">
        <f ca="1">IFERROR(IF((VLOOKUP($E131,'DTOC Backsheet'!$D$5:$AF$183,I$9,FALSE))="","",(VLOOKUP($E131,'DTOC Backsheet'!$D$5:$AF$183,I$9,FALSE))),"")</f>
        <v>11756</v>
      </c>
      <c r="J131" s="122">
        <f ca="1">IFERROR(IF((VLOOKUP($E131,'DTOC Backsheet'!$D$5:$AF$183,J$9,FALSE))="","",(VLOOKUP($E131,'DTOC Backsheet'!$D$5:$AF$183,J$9,FALSE))),"")</f>
        <v>8761</v>
      </c>
      <c r="K131" s="173">
        <f ca="1">IFERROR(IF((VLOOKUP($E131,'DTOC Backsheet'!$D$5:$AF$183,K$9,FALSE))="","",(VLOOKUP($E131,'DTOC Backsheet'!$D$5:$AF$183,K$9,FALSE))),"")</f>
        <v>9391</v>
      </c>
      <c r="L131" s="122">
        <f ca="1">IFERROR(IF((VLOOKUP($E131,'DTOC Backsheet'!$D$5:$AF$183,L$9,FALSE))="","",(VLOOKUP($E131,'DTOC Backsheet'!$D$5:$AF$183,L$9,FALSE))),"")</f>
        <v>9227</v>
      </c>
      <c r="M131" s="121">
        <f ca="1">IFERROR(IF((VLOOKUP($E131,'DTOC Backsheet'!$D$5:$AF$183,M$9,FALSE))="","",(VLOOKUP($E131,'DTOC Backsheet'!$D$5:$AF$183,M$9,FALSE))),"")</f>
        <v>6480</v>
      </c>
      <c r="N131" s="123">
        <f ca="1">IFERROR(IF((VLOOKUP($E131,'DTOC Backsheet'!$D$5:$AF$183,N$9,FALSE))="","",(VLOOKUP($E131,'DTOC Backsheet'!$D$5:$AF$183,N$9,FALSE))),"")</f>
        <v>6587</v>
      </c>
    </row>
    <row r="132" spans="1:14"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IFERROR(IF((VLOOKUP($E132,'DTOC Backsheet'!$D$5:$AF$183,G$9,FALSE))="","",(VLOOKUP($E132,'DTOC Backsheet'!$D$5:$AF$183,G$9,FALSE))),"")</f>
        <v>965</v>
      </c>
      <c r="H132" s="121">
        <f ca="1">IFERROR(IF((VLOOKUP($E132,'DTOC Backsheet'!$D$5:$AF$183,H$9,FALSE))="","",(VLOOKUP($E132,'DTOC Backsheet'!$D$5:$AF$183,H$9,FALSE))),"")</f>
        <v>780</v>
      </c>
      <c r="I132" s="121">
        <f ca="1">IFERROR(IF((VLOOKUP($E132,'DTOC Backsheet'!$D$5:$AF$183,I$9,FALSE))="","",(VLOOKUP($E132,'DTOC Backsheet'!$D$5:$AF$183,I$9,FALSE))),"")</f>
        <v>795</v>
      </c>
      <c r="J132" s="122">
        <f ca="1">IFERROR(IF((VLOOKUP($E132,'DTOC Backsheet'!$D$5:$AF$183,J$9,FALSE))="","",(VLOOKUP($E132,'DTOC Backsheet'!$D$5:$AF$183,J$9,FALSE))),"")</f>
        <v>1122</v>
      </c>
      <c r="K132" s="173">
        <f ca="1">IFERROR(IF((VLOOKUP($E132,'DTOC Backsheet'!$D$5:$AF$183,K$9,FALSE))="","",(VLOOKUP($E132,'DTOC Backsheet'!$D$5:$AF$183,K$9,FALSE))),"")</f>
        <v>817</v>
      </c>
      <c r="L132" s="122">
        <f ca="1">IFERROR(IF((VLOOKUP($E132,'DTOC Backsheet'!$D$5:$AF$183,L$9,FALSE))="","",(VLOOKUP($E132,'DTOC Backsheet'!$D$5:$AF$183,L$9,FALSE))),"")</f>
        <v>658</v>
      </c>
      <c r="M132" s="121">
        <f ca="1">IFERROR(IF((VLOOKUP($E132,'DTOC Backsheet'!$D$5:$AF$183,M$9,FALSE))="","",(VLOOKUP($E132,'DTOC Backsheet'!$D$5:$AF$183,M$9,FALSE))),"")</f>
        <v>835</v>
      </c>
      <c r="N132" s="123">
        <f ca="1">IFERROR(IF((VLOOKUP($E132,'DTOC Backsheet'!$D$5:$AF$183,N$9,FALSE))="","",(VLOOKUP($E132,'DTOC Backsheet'!$D$5:$AF$183,N$9,FALSE))),"")</f>
        <v>865</v>
      </c>
    </row>
    <row r="133" spans="1:14"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IFERROR(IF((VLOOKUP($E133,'DTOC Backsheet'!$D$5:$AF$183,G$9,FALSE))="","",(VLOOKUP($E133,'DTOC Backsheet'!$D$5:$AF$183,G$9,FALSE))),"")</f>
        <v>2913</v>
      </c>
      <c r="H133" s="121">
        <f ca="1">IFERROR(IF((VLOOKUP($E133,'DTOC Backsheet'!$D$5:$AF$183,H$9,FALSE))="","",(VLOOKUP($E133,'DTOC Backsheet'!$D$5:$AF$183,H$9,FALSE))),"")</f>
        <v>4134</v>
      </c>
      <c r="I133" s="121">
        <f ca="1">IFERROR(IF((VLOOKUP($E133,'DTOC Backsheet'!$D$5:$AF$183,I$9,FALSE))="","",(VLOOKUP($E133,'DTOC Backsheet'!$D$5:$AF$183,I$9,FALSE))),"")</f>
        <v>4503</v>
      </c>
      <c r="J133" s="122">
        <f ca="1">IFERROR(IF((VLOOKUP($E133,'DTOC Backsheet'!$D$5:$AF$183,J$9,FALSE))="","",(VLOOKUP($E133,'DTOC Backsheet'!$D$5:$AF$183,J$9,FALSE))),"")</f>
        <v>3792</v>
      </c>
      <c r="K133" s="173">
        <f ca="1">IFERROR(IF((VLOOKUP($E133,'DTOC Backsheet'!$D$5:$AF$183,K$9,FALSE))="","",(VLOOKUP($E133,'DTOC Backsheet'!$D$5:$AF$183,K$9,FALSE))),"")</f>
        <v>3317</v>
      </c>
      <c r="L133" s="122">
        <f ca="1">IFERROR(IF((VLOOKUP($E133,'DTOC Backsheet'!$D$5:$AF$183,L$9,FALSE))="","",(VLOOKUP($E133,'DTOC Backsheet'!$D$5:$AF$183,L$9,FALSE))),"")</f>
        <v>3101</v>
      </c>
      <c r="M133" s="121">
        <f ca="1">IFERROR(IF((VLOOKUP($E133,'DTOC Backsheet'!$D$5:$AF$183,M$9,FALSE))="","",(VLOOKUP($E133,'DTOC Backsheet'!$D$5:$AF$183,M$9,FALSE))),"")</f>
        <v>4542</v>
      </c>
      <c r="N133" s="123">
        <f ca="1">IFERROR(IF((VLOOKUP($E133,'DTOC Backsheet'!$D$5:$AF$183,N$9,FALSE))="","",(VLOOKUP($E133,'DTOC Backsheet'!$D$5:$AF$183,N$9,FALSE))),"")</f>
        <v>3402</v>
      </c>
    </row>
    <row r="134" spans="1:14"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IFERROR(IF((VLOOKUP($E134,'DTOC Backsheet'!$D$5:$AF$183,G$9,FALSE))="","",(VLOOKUP($E134,'DTOC Backsheet'!$D$5:$AF$183,G$9,FALSE))),"")</f>
        <v>4136</v>
      </c>
      <c r="H134" s="121">
        <f ca="1">IFERROR(IF((VLOOKUP($E134,'DTOC Backsheet'!$D$5:$AF$183,H$9,FALSE))="","",(VLOOKUP($E134,'DTOC Backsheet'!$D$5:$AF$183,H$9,FALSE))),"")</f>
        <v>4183</v>
      </c>
      <c r="I134" s="121">
        <f ca="1">IFERROR(IF((VLOOKUP($E134,'DTOC Backsheet'!$D$5:$AF$183,I$9,FALSE))="","",(VLOOKUP($E134,'DTOC Backsheet'!$D$5:$AF$183,I$9,FALSE))),"")</f>
        <v>4544</v>
      </c>
      <c r="J134" s="122">
        <f ca="1">IFERROR(IF((VLOOKUP($E134,'DTOC Backsheet'!$D$5:$AF$183,J$9,FALSE))="","",(VLOOKUP($E134,'DTOC Backsheet'!$D$5:$AF$183,J$9,FALSE))),"")</f>
        <v>6390</v>
      </c>
      <c r="K134" s="173">
        <f ca="1">IFERROR(IF((VLOOKUP($E134,'DTOC Backsheet'!$D$5:$AF$183,K$9,FALSE))="","",(VLOOKUP($E134,'DTOC Backsheet'!$D$5:$AF$183,K$9,FALSE))),"")</f>
        <v>5141</v>
      </c>
      <c r="L134" s="122">
        <f ca="1">IFERROR(IF((VLOOKUP($E134,'DTOC Backsheet'!$D$5:$AF$183,L$9,FALSE))="","",(VLOOKUP($E134,'DTOC Backsheet'!$D$5:$AF$183,L$9,FALSE))),"")</f>
        <v>3789</v>
      </c>
      <c r="M134" s="121">
        <f ca="1">IFERROR(IF((VLOOKUP($E134,'DTOC Backsheet'!$D$5:$AF$183,M$9,FALSE))="","",(VLOOKUP($E134,'DTOC Backsheet'!$D$5:$AF$183,M$9,FALSE))),"")</f>
        <v>5267</v>
      </c>
      <c r="N134" s="123">
        <f ca="1">IFERROR(IF((VLOOKUP($E134,'DTOC Backsheet'!$D$5:$AF$183,N$9,FALSE))="","",(VLOOKUP($E134,'DTOC Backsheet'!$D$5:$AF$183,N$9,FALSE))),"")</f>
        <v>5003</v>
      </c>
    </row>
    <row r="135" spans="1:14"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IFERROR(IF((VLOOKUP($E135,'DTOC Backsheet'!$D$5:$AF$183,G$9,FALSE))="","",(VLOOKUP($E135,'DTOC Backsheet'!$D$5:$AF$183,G$9,FALSE))),"")</f>
        <v>1160</v>
      </c>
      <c r="H135" s="121">
        <f ca="1">IFERROR(IF((VLOOKUP($E135,'DTOC Backsheet'!$D$5:$AF$183,H$9,FALSE))="","",(VLOOKUP($E135,'DTOC Backsheet'!$D$5:$AF$183,H$9,FALSE))),"")</f>
        <v>845</v>
      </c>
      <c r="I135" s="121">
        <f ca="1">IFERROR(IF((VLOOKUP($E135,'DTOC Backsheet'!$D$5:$AF$183,I$9,FALSE))="","",(VLOOKUP($E135,'DTOC Backsheet'!$D$5:$AF$183,I$9,FALSE))),"")</f>
        <v>1082</v>
      </c>
      <c r="J135" s="122">
        <f ca="1">IFERROR(IF((VLOOKUP($E135,'DTOC Backsheet'!$D$5:$AF$183,J$9,FALSE))="","",(VLOOKUP($E135,'DTOC Backsheet'!$D$5:$AF$183,J$9,FALSE))),"")</f>
        <v>1126</v>
      </c>
      <c r="K135" s="173">
        <f ca="1">IFERROR(IF((VLOOKUP($E135,'DTOC Backsheet'!$D$5:$AF$183,K$9,FALSE))="","",(VLOOKUP($E135,'DTOC Backsheet'!$D$5:$AF$183,K$9,FALSE))),"")</f>
        <v>1192</v>
      </c>
      <c r="L135" s="122">
        <f ca="1">IFERROR(IF((VLOOKUP($E135,'DTOC Backsheet'!$D$5:$AF$183,L$9,FALSE))="","",(VLOOKUP($E135,'DTOC Backsheet'!$D$5:$AF$183,L$9,FALSE))),"")</f>
        <v>1591</v>
      </c>
      <c r="M135" s="121">
        <f ca="1">IFERROR(IF((VLOOKUP($E135,'DTOC Backsheet'!$D$5:$AF$183,M$9,FALSE))="","",(VLOOKUP($E135,'DTOC Backsheet'!$D$5:$AF$183,M$9,FALSE))),"")</f>
        <v>1191</v>
      </c>
      <c r="N135" s="123">
        <f ca="1">IFERROR(IF((VLOOKUP($E135,'DTOC Backsheet'!$D$5:$AF$183,N$9,FALSE))="","",(VLOOKUP($E135,'DTOC Backsheet'!$D$5:$AF$183,N$9,FALSE))),"")</f>
        <v>1118</v>
      </c>
    </row>
    <row r="136" spans="1:14"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IFERROR(IF((VLOOKUP($E136,'DTOC Backsheet'!$D$5:$AF$183,G$9,FALSE))="","",(VLOOKUP($E136,'DTOC Backsheet'!$D$5:$AF$183,G$9,FALSE))),"")</f>
        <v>17598</v>
      </c>
      <c r="H136" s="121">
        <f ca="1">IFERROR(IF((VLOOKUP($E136,'DTOC Backsheet'!$D$5:$AF$183,H$9,FALSE))="","",(VLOOKUP($E136,'DTOC Backsheet'!$D$5:$AF$183,H$9,FALSE))),"")</f>
        <v>14180</v>
      </c>
      <c r="I136" s="121">
        <f ca="1">IFERROR(IF((VLOOKUP($E136,'DTOC Backsheet'!$D$5:$AF$183,I$9,FALSE))="","",(VLOOKUP($E136,'DTOC Backsheet'!$D$5:$AF$183,I$9,FALSE))),"")</f>
        <v>11282</v>
      </c>
      <c r="J136" s="122">
        <f ca="1">IFERROR(IF((VLOOKUP($E136,'DTOC Backsheet'!$D$5:$AF$183,J$9,FALSE))="","",(VLOOKUP($E136,'DTOC Backsheet'!$D$5:$AF$183,J$9,FALSE))),"")</f>
        <v>11566</v>
      </c>
      <c r="K136" s="173">
        <f ca="1">IFERROR(IF((VLOOKUP($E136,'DTOC Backsheet'!$D$5:$AF$183,K$9,FALSE))="","",(VLOOKUP($E136,'DTOC Backsheet'!$D$5:$AF$183,K$9,FALSE))),"")</f>
        <v>9284</v>
      </c>
      <c r="L136" s="122">
        <f ca="1">IFERROR(IF((VLOOKUP($E136,'DTOC Backsheet'!$D$5:$AF$183,L$9,FALSE))="","",(VLOOKUP($E136,'DTOC Backsheet'!$D$5:$AF$183,L$9,FALSE))),"")</f>
        <v>9988</v>
      </c>
      <c r="M136" s="121">
        <f ca="1">IFERROR(IF((VLOOKUP($E136,'DTOC Backsheet'!$D$5:$AF$183,M$9,FALSE))="","",(VLOOKUP($E136,'DTOC Backsheet'!$D$5:$AF$183,M$9,FALSE))),"")</f>
        <v>8078</v>
      </c>
      <c r="N136" s="123">
        <f ca="1">IFERROR(IF((VLOOKUP($E136,'DTOC Backsheet'!$D$5:$AF$183,N$9,FALSE))="","",(VLOOKUP($E136,'DTOC Backsheet'!$D$5:$AF$183,N$9,FALSE))),"")</f>
        <v>8606</v>
      </c>
    </row>
    <row r="137" spans="1:14"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IFERROR(IF((VLOOKUP($E137,'DTOC Backsheet'!$D$5:$AF$183,G$9,FALSE))="","",(VLOOKUP($E137,'DTOC Backsheet'!$D$5:$AF$183,G$9,FALSE))),"")</f>
        <v>1912</v>
      </c>
      <c r="H137" s="121">
        <f ca="1">IFERROR(IF((VLOOKUP($E137,'DTOC Backsheet'!$D$5:$AF$183,H$9,FALSE))="","",(VLOOKUP($E137,'DTOC Backsheet'!$D$5:$AF$183,H$9,FALSE))),"")</f>
        <v>1941</v>
      </c>
      <c r="I137" s="121">
        <f ca="1">IFERROR(IF((VLOOKUP($E137,'DTOC Backsheet'!$D$5:$AF$183,I$9,FALSE))="","",(VLOOKUP($E137,'DTOC Backsheet'!$D$5:$AF$183,I$9,FALSE))),"")</f>
        <v>1893</v>
      </c>
      <c r="J137" s="122">
        <f ca="1">IFERROR(IF((VLOOKUP($E137,'DTOC Backsheet'!$D$5:$AF$183,J$9,FALSE))="","",(VLOOKUP($E137,'DTOC Backsheet'!$D$5:$AF$183,J$9,FALSE))),"")</f>
        <v>1868</v>
      </c>
      <c r="K137" s="173">
        <f ca="1">IFERROR(IF((VLOOKUP($E137,'DTOC Backsheet'!$D$5:$AF$183,K$9,FALSE))="","",(VLOOKUP($E137,'DTOC Backsheet'!$D$5:$AF$183,K$9,FALSE))),"")</f>
        <v>2040</v>
      </c>
      <c r="L137" s="122">
        <f ca="1">IFERROR(IF((VLOOKUP($E137,'DTOC Backsheet'!$D$5:$AF$183,L$9,FALSE))="","",(VLOOKUP($E137,'DTOC Backsheet'!$D$5:$AF$183,L$9,FALSE))),"")</f>
        <v>2395</v>
      </c>
      <c r="M137" s="121">
        <f ca="1">IFERROR(IF((VLOOKUP($E137,'DTOC Backsheet'!$D$5:$AF$183,M$9,FALSE))="","",(VLOOKUP($E137,'DTOC Backsheet'!$D$5:$AF$183,M$9,FALSE))),"")</f>
        <v>1680</v>
      </c>
      <c r="N137" s="123">
        <f ca="1">IFERROR(IF((VLOOKUP($E137,'DTOC Backsheet'!$D$5:$AF$183,N$9,FALSE))="","",(VLOOKUP($E137,'DTOC Backsheet'!$D$5:$AF$183,N$9,FALSE))),"")</f>
        <v>1718</v>
      </c>
    </row>
    <row r="138" spans="1:14"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IFERROR(IF((VLOOKUP($E138,'DTOC Backsheet'!$D$5:$AF$183,G$9,FALSE))="","",(VLOOKUP($E138,'DTOC Backsheet'!$D$5:$AF$183,G$9,FALSE))),"")</f>
        <v>5632</v>
      </c>
      <c r="H138" s="121">
        <f ca="1">IFERROR(IF((VLOOKUP($E138,'DTOC Backsheet'!$D$5:$AF$183,H$9,FALSE))="","",(VLOOKUP($E138,'DTOC Backsheet'!$D$5:$AF$183,H$9,FALSE))),"")</f>
        <v>5073</v>
      </c>
      <c r="I138" s="121">
        <f ca="1">IFERROR(IF((VLOOKUP($E138,'DTOC Backsheet'!$D$5:$AF$183,I$9,FALSE))="","",(VLOOKUP($E138,'DTOC Backsheet'!$D$5:$AF$183,I$9,FALSE))),"")</f>
        <v>4454</v>
      </c>
      <c r="J138" s="122">
        <f ca="1">IFERROR(IF((VLOOKUP($E138,'DTOC Backsheet'!$D$5:$AF$183,J$9,FALSE))="","",(VLOOKUP($E138,'DTOC Backsheet'!$D$5:$AF$183,J$9,FALSE))),"")</f>
        <v>6276</v>
      </c>
      <c r="K138" s="173">
        <f ca="1">IFERROR(IF((VLOOKUP($E138,'DTOC Backsheet'!$D$5:$AF$183,K$9,FALSE))="","",(VLOOKUP($E138,'DTOC Backsheet'!$D$5:$AF$183,K$9,FALSE))),"")</f>
        <v>3632</v>
      </c>
      <c r="L138" s="122">
        <f ca="1">IFERROR(IF((VLOOKUP($E138,'DTOC Backsheet'!$D$5:$AF$183,L$9,FALSE))="","",(VLOOKUP($E138,'DTOC Backsheet'!$D$5:$AF$183,L$9,FALSE))),"")</f>
        <v>3259</v>
      </c>
      <c r="M138" s="121">
        <f ca="1">IFERROR(IF((VLOOKUP($E138,'DTOC Backsheet'!$D$5:$AF$183,M$9,FALSE))="","",(VLOOKUP($E138,'DTOC Backsheet'!$D$5:$AF$183,M$9,FALSE))),"")</f>
        <v>2447</v>
      </c>
      <c r="N138" s="123">
        <f ca="1">IFERROR(IF((VLOOKUP($E138,'DTOC Backsheet'!$D$5:$AF$183,N$9,FALSE))="","",(VLOOKUP($E138,'DTOC Backsheet'!$D$5:$AF$183,N$9,FALSE))),"")</f>
        <v>2632</v>
      </c>
    </row>
    <row r="139" spans="1:14"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IFERROR(IF((VLOOKUP($E139,'DTOC Backsheet'!$D$5:$AF$183,G$9,FALSE))="","",(VLOOKUP($E139,'DTOC Backsheet'!$D$5:$AF$183,G$9,FALSE))),"")</f>
        <v>2591</v>
      </c>
      <c r="H139" s="121">
        <f ca="1">IFERROR(IF((VLOOKUP($E139,'DTOC Backsheet'!$D$5:$AF$183,H$9,FALSE))="","",(VLOOKUP($E139,'DTOC Backsheet'!$D$5:$AF$183,H$9,FALSE))),"")</f>
        <v>2112</v>
      </c>
      <c r="I139" s="121">
        <f ca="1">IFERROR(IF((VLOOKUP($E139,'DTOC Backsheet'!$D$5:$AF$183,I$9,FALSE))="","",(VLOOKUP($E139,'DTOC Backsheet'!$D$5:$AF$183,I$9,FALSE))),"")</f>
        <v>1756</v>
      </c>
      <c r="J139" s="122">
        <f ca="1">IFERROR(IF((VLOOKUP($E139,'DTOC Backsheet'!$D$5:$AF$183,J$9,FALSE))="","",(VLOOKUP($E139,'DTOC Backsheet'!$D$5:$AF$183,J$9,FALSE))),"")</f>
        <v>1953</v>
      </c>
      <c r="K139" s="173">
        <f ca="1">IFERROR(IF((VLOOKUP($E139,'DTOC Backsheet'!$D$5:$AF$183,K$9,FALSE))="","",(VLOOKUP($E139,'DTOC Backsheet'!$D$5:$AF$183,K$9,FALSE))),"")</f>
        <v>1388</v>
      </c>
      <c r="L139" s="122">
        <f ca="1">IFERROR(IF((VLOOKUP($E139,'DTOC Backsheet'!$D$5:$AF$183,L$9,FALSE))="","",(VLOOKUP($E139,'DTOC Backsheet'!$D$5:$AF$183,L$9,FALSE))),"")</f>
        <v>873</v>
      </c>
      <c r="M139" s="121">
        <f ca="1">IFERROR(IF((VLOOKUP($E139,'DTOC Backsheet'!$D$5:$AF$183,M$9,FALSE))="","",(VLOOKUP($E139,'DTOC Backsheet'!$D$5:$AF$183,M$9,FALSE))),"")</f>
        <v>1111</v>
      </c>
      <c r="N139" s="123">
        <f ca="1">IFERROR(IF((VLOOKUP($E139,'DTOC Backsheet'!$D$5:$AF$183,N$9,FALSE))="","",(VLOOKUP($E139,'DTOC Backsheet'!$D$5:$AF$183,N$9,FALSE))),"")</f>
        <v>1301</v>
      </c>
    </row>
    <row r="140" spans="1:14"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IFERROR(IF((VLOOKUP($E140,'DTOC Backsheet'!$D$5:$AF$183,G$9,FALSE))="","",(VLOOKUP($E140,'DTOC Backsheet'!$D$5:$AF$183,G$9,FALSE))),"")</f>
        <v>1562</v>
      </c>
      <c r="H140" s="121">
        <f ca="1">IFERROR(IF((VLOOKUP($E140,'DTOC Backsheet'!$D$5:$AF$183,H$9,FALSE))="","",(VLOOKUP($E140,'DTOC Backsheet'!$D$5:$AF$183,H$9,FALSE))),"")</f>
        <v>1931</v>
      </c>
      <c r="I140" s="121">
        <f ca="1">IFERROR(IF((VLOOKUP($E140,'DTOC Backsheet'!$D$5:$AF$183,I$9,FALSE))="","",(VLOOKUP($E140,'DTOC Backsheet'!$D$5:$AF$183,I$9,FALSE))),"")</f>
        <v>1864</v>
      </c>
      <c r="J140" s="122">
        <f ca="1">IFERROR(IF((VLOOKUP($E140,'DTOC Backsheet'!$D$5:$AF$183,J$9,FALSE))="","",(VLOOKUP($E140,'DTOC Backsheet'!$D$5:$AF$183,J$9,FALSE))),"")</f>
        <v>1222</v>
      </c>
      <c r="K140" s="173">
        <f ca="1">IFERROR(IF((VLOOKUP($E140,'DTOC Backsheet'!$D$5:$AF$183,K$9,FALSE))="","",(VLOOKUP($E140,'DTOC Backsheet'!$D$5:$AF$183,K$9,FALSE))),"")</f>
        <v>1015</v>
      </c>
      <c r="L140" s="122">
        <f ca="1">IFERROR(IF((VLOOKUP($E140,'DTOC Backsheet'!$D$5:$AF$183,L$9,FALSE))="","",(VLOOKUP($E140,'DTOC Backsheet'!$D$5:$AF$183,L$9,FALSE))),"")</f>
        <v>1231</v>
      </c>
      <c r="M140" s="121">
        <f ca="1">IFERROR(IF((VLOOKUP($E140,'DTOC Backsheet'!$D$5:$AF$183,M$9,FALSE))="","",(VLOOKUP($E140,'DTOC Backsheet'!$D$5:$AF$183,M$9,FALSE))),"")</f>
        <v>1672</v>
      </c>
      <c r="N140" s="123">
        <f ca="1">IFERROR(IF((VLOOKUP($E140,'DTOC Backsheet'!$D$5:$AF$183,N$9,FALSE))="","",(VLOOKUP($E140,'DTOC Backsheet'!$D$5:$AF$183,N$9,FALSE))),"")</f>
        <v>1354</v>
      </c>
    </row>
    <row r="141" spans="1:14"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IFERROR(IF((VLOOKUP($E141,'DTOC Backsheet'!$D$5:$AF$183,G$9,FALSE))="","",(VLOOKUP($E141,'DTOC Backsheet'!$D$5:$AF$183,G$9,FALSE))),"")</f>
        <v>794</v>
      </c>
      <c r="H141" s="121">
        <f ca="1">IFERROR(IF((VLOOKUP($E141,'DTOC Backsheet'!$D$5:$AF$183,H$9,FALSE))="","",(VLOOKUP($E141,'DTOC Backsheet'!$D$5:$AF$183,H$9,FALSE))),"")</f>
        <v>531</v>
      </c>
      <c r="I141" s="121">
        <f ca="1">IFERROR(IF((VLOOKUP($E141,'DTOC Backsheet'!$D$5:$AF$183,I$9,FALSE))="","",(VLOOKUP($E141,'DTOC Backsheet'!$D$5:$AF$183,I$9,FALSE))),"")</f>
        <v>663</v>
      </c>
      <c r="J141" s="122">
        <f ca="1">IFERROR(IF((VLOOKUP($E141,'DTOC Backsheet'!$D$5:$AF$183,J$9,FALSE))="","",(VLOOKUP($E141,'DTOC Backsheet'!$D$5:$AF$183,J$9,FALSE))),"")</f>
        <v>830</v>
      </c>
      <c r="K141" s="173">
        <f ca="1">IFERROR(IF((VLOOKUP($E141,'DTOC Backsheet'!$D$5:$AF$183,K$9,FALSE))="","",(VLOOKUP($E141,'DTOC Backsheet'!$D$5:$AF$183,K$9,FALSE))),"")</f>
        <v>919</v>
      </c>
      <c r="L141" s="122">
        <f ca="1">IFERROR(IF((VLOOKUP($E141,'DTOC Backsheet'!$D$5:$AF$183,L$9,FALSE))="","",(VLOOKUP($E141,'DTOC Backsheet'!$D$5:$AF$183,L$9,FALSE))),"")</f>
        <v>1208</v>
      </c>
      <c r="M141" s="121">
        <f ca="1">IFERROR(IF((VLOOKUP($E141,'DTOC Backsheet'!$D$5:$AF$183,M$9,FALSE))="","",(VLOOKUP($E141,'DTOC Backsheet'!$D$5:$AF$183,M$9,FALSE))),"")</f>
        <v>1323</v>
      </c>
      <c r="N141" s="123">
        <f ca="1">IFERROR(IF((VLOOKUP($E141,'DTOC Backsheet'!$D$5:$AF$183,N$9,FALSE))="","",(VLOOKUP($E141,'DTOC Backsheet'!$D$5:$AF$183,N$9,FALSE))),"")</f>
        <v>1071</v>
      </c>
    </row>
    <row r="142" spans="1:14"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IF($A142&gt;$Q$5-1,"",INDIRECT("'Comms by AT'!D"&amp;$A142+$Q$4))</f>
        <v>E06000003</v>
      </c>
      <c r="F142" s="99" t="str">
        <f ca="1">IF(E142="","",VLOOKUP(E142,'Org List'!$J$9:$K$488,2,0))</f>
        <v>Redcar and Cleveland</v>
      </c>
      <c r="G142" s="120">
        <f ca="1">IFERROR(IF((VLOOKUP($E142,'DTOC Backsheet'!$D$5:$AF$183,G$9,FALSE))="","",(VLOOKUP($E142,'DTOC Backsheet'!$D$5:$AF$183,G$9,FALSE))),"")</f>
        <v>1377</v>
      </c>
      <c r="H142" s="121">
        <f ca="1">IFERROR(IF((VLOOKUP($E142,'DTOC Backsheet'!$D$5:$AF$183,H$9,FALSE))="","",(VLOOKUP($E142,'DTOC Backsheet'!$D$5:$AF$183,H$9,FALSE))),"")</f>
        <v>1619</v>
      </c>
      <c r="I142" s="121">
        <f ca="1">IFERROR(IF((VLOOKUP($E142,'DTOC Backsheet'!$D$5:$AF$183,I$9,FALSE))="","",(VLOOKUP($E142,'DTOC Backsheet'!$D$5:$AF$183,I$9,FALSE))),"")</f>
        <v>1359</v>
      </c>
      <c r="J142" s="122">
        <f ca="1">IFERROR(IF((VLOOKUP($E142,'DTOC Backsheet'!$D$5:$AF$183,J$9,FALSE))="","",(VLOOKUP($E142,'DTOC Backsheet'!$D$5:$AF$183,J$9,FALSE))),"")</f>
        <v>1768</v>
      </c>
      <c r="K142" s="173">
        <f ca="1">IFERROR(IF((VLOOKUP($E142,'DTOC Backsheet'!$D$5:$AF$183,K$9,FALSE))="","",(VLOOKUP($E142,'DTOC Backsheet'!$D$5:$AF$183,K$9,FALSE))),"")</f>
        <v>2011</v>
      </c>
      <c r="L142" s="122">
        <f ca="1">IFERROR(IF((VLOOKUP($E142,'DTOC Backsheet'!$D$5:$AF$183,L$9,FALSE))="","",(VLOOKUP($E142,'DTOC Backsheet'!$D$5:$AF$183,L$9,FALSE))),"")</f>
        <v>1637</v>
      </c>
      <c r="M142" s="121">
        <f ca="1">IFERROR(IF((VLOOKUP($E142,'DTOC Backsheet'!$D$5:$AF$183,M$9,FALSE))="","",(VLOOKUP($E142,'DTOC Backsheet'!$D$5:$AF$183,M$9,FALSE))),"")</f>
        <v>1413</v>
      </c>
      <c r="N142" s="123">
        <f ca="1">IFERROR(IF((VLOOKUP($E142,'DTOC Backsheet'!$D$5:$AF$183,N$9,FALSE))="","",(VLOOKUP($E142,'DTOC Backsheet'!$D$5:$AF$183,N$9,FALSE))),"")</f>
        <v>1979</v>
      </c>
    </row>
    <row r="143" spans="1:14"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IFERROR(IF((VLOOKUP($E143,'DTOC Backsheet'!$D$5:$AF$183,G$9,FALSE))="","",(VLOOKUP($E143,'DTOC Backsheet'!$D$5:$AF$183,G$9,FALSE))),"")</f>
        <v>1438</v>
      </c>
      <c r="H143" s="121">
        <f ca="1">IFERROR(IF((VLOOKUP($E143,'DTOC Backsheet'!$D$5:$AF$183,H$9,FALSE))="","",(VLOOKUP($E143,'DTOC Backsheet'!$D$5:$AF$183,H$9,FALSE))),"")</f>
        <v>1351</v>
      </c>
      <c r="I143" s="121">
        <f ca="1">IFERROR(IF((VLOOKUP($E143,'DTOC Backsheet'!$D$5:$AF$183,I$9,FALSE))="","",(VLOOKUP($E143,'DTOC Backsheet'!$D$5:$AF$183,I$9,FALSE))),"")</f>
        <v>1194</v>
      </c>
      <c r="J143" s="122">
        <f ca="1">IFERROR(IF((VLOOKUP($E143,'DTOC Backsheet'!$D$5:$AF$183,J$9,FALSE))="","",(VLOOKUP($E143,'DTOC Backsheet'!$D$5:$AF$183,J$9,FALSE))),"")</f>
        <v>1250</v>
      </c>
      <c r="K143" s="173">
        <f ca="1">IFERROR(IF((VLOOKUP($E143,'DTOC Backsheet'!$D$5:$AF$183,K$9,FALSE))="","",(VLOOKUP($E143,'DTOC Backsheet'!$D$5:$AF$183,K$9,FALSE))),"")</f>
        <v>1200</v>
      </c>
      <c r="L143" s="122">
        <f ca="1">IFERROR(IF((VLOOKUP($E143,'DTOC Backsheet'!$D$5:$AF$183,L$9,FALSE))="","",(VLOOKUP($E143,'DTOC Backsheet'!$D$5:$AF$183,L$9,FALSE))),"")</f>
        <v>1237</v>
      </c>
      <c r="M143" s="121">
        <f ca="1">IFERROR(IF((VLOOKUP($E143,'DTOC Backsheet'!$D$5:$AF$183,M$9,FALSE))="","",(VLOOKUP($E143,'DTOC Backsheet'!$D$5:$AF$183,M$9,FALSE))),"")</f>
        <v>599</v>
      </c>
      <c r="N143" s="123">
        <f ca="1">IFERROR(IF((VLOOKUP($E143,'DTOC Backsheet'!$D$5:$AF$183,N$9,FALSE))="","",(VLOOKUP($E143,'DTOC Backsheet'!$D$5:$AF$183,N$9,FALSE))),"")</f>
        <v>793</v>
      </c>
    </row>
    <row r="144" spans="1:14"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IFERROR(IF((VLOOKUP($E144,'DTOC Backsheet'!$D$5:$AF$183,G$9,FALSE))="","",(VLOOKUP($E144,'DTOC Backsheet'!$D$5:$AF$183,G$9,FALSE))),"")</f>
        <v>483</v>
      </c>
      <c r="H144" s="121">
        <f ca="1">IFERROR(IF((VLOOKUP($E144,'DTOC Backsheet'!$D$5:$AF$183,H$9,FALSE))="","",(VLOOKUP($E144,'DTOC Backsheet'!$D$5:$AF$183,H$9,FALSE))),"")</f>
        <v>740</v>
      </c>
      <c r="I144" s="121">
        <f ca="1">IFERROR(IF((VLOOKUP($E144,'DTOC Backsheet'!$D$5:$AF$183,I$9,FALSE))="","",(VLOOKUP($E144,'DTOC Backsheet'!$D$5:$AF$183,I$9,FALSE))),"")</f>
        <v>843</v>
      </c>
      <c r="J144" s="122">
        <f ca="1">IFERROR(IF((VLOOKUP($E144,'DTOC Backsheet'!$D$5:$AF$183,J$9,FALSE))="","",(VLOOKUP($E144,'DTOC Backsheet'!$D$5:$AF$183,J$9,FALSE))),"")</f>
        <v>1088</v>
      </c>
      <c r="K144" s="173">
        <f ca="1">IFERROR(IF((VLOOKUP($E144,'DTOC Backsheet'!$D$5:$AF$183,K$9,FALSE))="","",(VLOOKUP($E144,'DTOC Backsheet'!$D$5:$AF$183,K$9,FALSE))),"")</f>
        <v>1130</v>
      </c>
      <c r="L144" s="122">
        <f ca="1">IFERROR(IF((VLOOKUP($E144,'DTOC Backsheet'!$D$5:$AF$183,L$9,FALSE))="","",(VLOOKUP($E144,'DTOC Backsheet'!$D$5:$AF$183,L$9,FALSE))),"")</f>
        <v>1022</v>
      </c>
      <c r="M144" s="121">
        <f ca="1">IFERROR(IF((VLOOKUP($E144,'DTOC Backsheet'!$D$5:$AF$183,M$9,FALSE))="","",(VLOOKUP($E144,'DTOC Backsheet'!$D$5:$AF$183,M$9,FALSE))),"")</f>
        <v>1176</v>
      </c>
      <c r="N144" s="123">
        <f ca="1">IFERROR(IF((VLOOKUP($E144,'DTOC Backsheet'!$D$5:$AF$183,N$9,FALSE))="","",(VLOOKUP($E144,'DTOC Backsheet'!$D$5:$AF$183,N$9,FALSE))),"")</f>
        <v>798</v>
      </c>
    </row>
    <row r="145" spans="1:14"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IFERROR(IF((VLOOKUP($E145,'DTOC Backsheet'!$D$5:$AF$183,G$9,FALSE))="","",(VLOOKUP($E145,'DTOC Backsheet'!$D$5:$AF$183,G$9,FALSE))),"")</f>
        <v>2707</v>
      </c>
      <c r="H145" s="121">
        <f ca="1">IFERROR(IF((VLOOKUP($E145,'DTOC Backsheet'!$D$5:$AF$183,H$9,FALSE))="","",(VLOOKUP($E145,'DTOC Backsheet'!$D$5:$AF$183,H$9,FALSE))),"")</f>
        <v>2401</v>
      </c>
      <c r="I145" s="121">
        <f ca="1">IFERROR(IF((VLOOKUP($E145,'DTOC Backsheet'!$D$5:$AF$183,I$9,FALSE))="","",(VLOOKUP($E145,'DTOC Backsheet'!$D$5:$AF$183,I$9,FALSE))),"")</f>
        <v>1470</v>
      </c>
      <c r="J145" s="122">
        <f ca="1">IFERROR(IF((VLOOKUP($E145,'DTOC Backsheet'!$D$5:$AF$183,J$9,FALSE))="","",(VLOOKUP($E145,'DTOC Backsheet'!$D$5:$AF$183,J$9,FALSE))),"")</f>
        <v>1227</v>
      </c>
      <c r="K145" s="173">
        <f ca="1">IFERROR(IF((VLOOKUP($E145,'DTOC Backsheet'!$D$5:$AF$183,K$9,FALSE))="","",(VLOOKUP($E145,'DTOC Backsheet'!$D$5:$AF$183,K$9,FALSE))),"")</f>
        <v>1346</v>
      </c>
      <c r="L145" s="122">
        <f ca="1">IFERROR(IF((VLOOKUP($E145,'DTOC Backsheet'!$D$5:$AF$183,L$9,FALSE))="","",(VLOOKUP($E145,'DTOC Backsheet'!$D$5:$AF$183,L$9,FALSE))),"")</f>
        <v>2038</v>
      </c>
      <c r="M145" s="121">
        <f ca="1">IFERROR(IF((VLOOKUP($E145,'DTOC Backsheet'!$D$5:$AF$183,M$9,FALSE))="","",(VLOOKUP($E145,'DTOC Backsheet'!$D$5:$AF$183,M$9,FALSE))),"")</f>
        <v>2082</v>
      </c>
      <c r="N145" s="123">
        <f ca="1">IFERROR(IF((VLOOKUP($E145,'DTOC Backsheet'!$D$5:$AF$183,N$9,FALSE))="","",(VLOOKUP($E145,'DTOC Backsheet'!$D$5:$AF$183,N$9,FALSE))),"")</f>
        <v>2448</v>
      </c>
    </row>
    <row r="146" spans="1:14"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IFERROR(IF((VLOOKUP($E146,'DTOC Backsheet'!$D$5:$AF$183,G$9,FALSE))="","",(VLOOKUP($E146,'DTOC Backsheet'!$D$5:$AF$183,G$9,FALSE))),"")</f>
        <v>191</v>
      </c>
      <c r="H146" s="121">
        <f ca="1">IFERROR(IF((VLOOKUP($E146,'DTOC Backsheet'!$D$5:$AF$183,H$9,FALSE))="","",(VLOOKUP($E146,'DTOC Backsheet'!$D$5:$AF$183,H$9,FALSE))),"")</f>
        <v>162</v>
      </c>
      <c r="I146" s="121">
        <f ca="1">IFERROR(IF((VLOOKUP($E146,'DTOC Backsheet'!$D$5:$AF$183,I$9,FALSE))="","",(VLOOKUP($E146,'DTOC Backsheet'!$D$5:$AF$183,I$9,FALSE))),"")</f>
        <v>135</v>
      </c>
      <c r="J146" s="122">
        <f ca="1">IFERROR(IF((VLOOKUP($E146,'DTOC Backsheet'!$D$5:$AF$183,J$9,FALSE))="","",(VLOOKUP($E146,'DTOC Backsheet'!$D$5:$AF$183,J$9,FALSE))),"")</f>
        <v>151</v>
      </c>
      <c r="K146" s="173">
        <f ca="1">IFERROR(IF((VLOOKUP($E146,'DTOC Backsheet'!$D$5:$AF$183,K$9,FALSE))="","",(VLOOKUP($E146,'DTOC Backsheet'!$D$5:$AF$183,K$9,FALSE))),"")</f>
        <v>189</v>
      </c>
      <c r="L146" s="122">
        <f ca="1">IFERROR(IF((VLOOKUP($E146,'DTOC Backsheet'!$D$5:$AF$183,L$9,FALSE))="","",(VLOOKUP($E146,'DTOC Backsheet'!$D$5:$AF$183,L$9,FALSE))),"")</f>
        <v>152</v>
      </c>
      <c r="M146" s="121">
        <f ca="1">IFERROR(IF((VLOOKUP($E146,'DTOC Backsheet'!$D$5:$AF$183,M$9,FALSE))="","",(VLOOKUP($E146,'DTOC Backsheet'!$D$5:$AF$183,M$9,FALSE))),"")</f>
        <v>208</v>
      </c>
      <c r="N146" s="123">
        <f ca="1">IFERROR(IF((VLOOKUP($E146,'DTOC Backsheet'!$D$5:$AF$183,N$9,FALSE))="","",(VLOOKUP($E146,'DTOC Backsheet'!$D$5:$AF$183,N$9,FALSE))),"")</f>
        <v>155</v>
      </c>
    </row>
    <row r="147" spans="1:14"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IFERROR(IF((VLOOKUP($E147,'DTOC Backsheet'!$D$5:$AF$183,G$9,FALSE))="","",(VLOOKUP($E147,'DTOC Backsheet'!$D$5:$AF$183,G$9,FALSE))),"")</f>
        <v>1864</v>
      </c>
      <c r="H147" s="121">
        <f ca="1">IFERROR(IF((VLOOKUP($E147,'DTOC Backsheet'!$D$5:$AF$183,H$9,FALSE))="","",(VLOOKUP($E147,'DTOC Backsheet'!$D$5:$AF$183,H$9,FALSE))),"")</f>
        <v>1745</v>
      </c>
      <c r="I147" s="121">
        <f ca="1">IFERROR(IF((VLOOKUP($E147,'DTOC Backsheet'!$D$5:$AF$183,I$9,FALSE))="","",(VLOOKUP($E147,'DTOC Backsheet'!$D$5:$AF$183,I$9,FALSE))),"")</f>
        <v>1334</v>
      </c>
      <c r="J147" s="122">
        <f ca="1">IFERROR(IF((VLOOKUP($E147,'DTOC Backsheet'!$D$5:$AF$183,J$9,FALSE))="","",(VLOOKUP($E147,'DTOC Backsheet'!$D$5:$AF$183,J$9,FALSE))),"")</f>
        <v>1396</v>
      </c>
      <c r="K147" s="173">
        <f ca="1">IFERROR(IF((VLOOKUP($E147,'DTOC Backsheet'!$D$5:$AF$183,K$9,FALSE))="","",(VLOOKUP($E147,'DTOC Backsheet'!$D$5:$AF$183,K$9,FALSE))),"")</f>
        <v>760</v>
      </c>
      <c r="L147" s="122">
        <f ca="1">IFERROR(IF((VLOOKUP($E147,'DTOC Backsheet'!$D$5:$AF$183,L$9,FALSE))="","",(VLOOKUP($E147,'DTOC Backsheet'!$D$5:$AF$183,L$9,FALSE))),"")</f>
        <v>919</v>
      </c>
      <c r="M147" s="121">
        <f ca="1">IFERROR(IF((VLOOKUP($E147,'DTOC Backsheet'!$D$5:$AF$183,M$9,FALSE))="","",(VLOOKUP($E147,'DTOC Backsheet'!$D$5:$AF$183,M$9,FALSE))),"")</f>
        <v>793</v>
      </c>
      <c r="N147" s="123">
        <f ca="1">IFERROR(IF((VLOOKUP($E147,'DTOC Backsheet'!$D$5:$AF$183,N$9,FALSE))="","",(VLOOKUP($E147,'DTOC Backsheet'!$D$5:$AF$183,N$9,FALSE))),"")</f>
        <v>1475</v>
      </c>
    </row>
    <row r="148" spans="1:14"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IFERROR(IF((VLOOKUP($E148,'DTOC Backsheet'!$D$5:$AF$183,G$9,FALSE))="","",(VLOOKUP($E148,'DTOC Backsheet'!$D$5:$AF$183,G$9,FALSE))),"")</f>
        <v>1395</v>
      </c>
      <c r="H148" s="121">
        <f ca="1">IFERROR(IF((VLOOKUP($E148,'DTOC Backsheet'!$D$5:$AF$183,H$9,FALSE))="","",(VLOOKUP($E148,'DTOC Backsheet'!$D$5:$AF$183,H$9,FALSE))),"")</f>
        <v>1181</v>
      </c>
      <c r="I148" s="121">
        <f ca="1">IFERROR(IF((VLOOKUP($E148,'DTOC Backsheet'!$D$5:$AF$183,I$9,FALSE))="","",(VLOOKUP($E148,'DTOC Backsheet'!$D$5:$AF$183,I$9,FALSE))),"")</f>
        <v>851</v>
      </c>
      <c r="J148" s="122">
        <f ca="1">IFERROR(IF((VLOOKUP($E148,'DTOC Backsheet'!$D$5:$AF$183,J$9,FALSE))="","",(VLOOKUP($E148,'DTOC Backsheet'!$D$5:$AF$183,J$9,FALSE))),"")</f>
        <v>820</v>
      </c>
      <c r="K148" s="173">
        <f ca="1">IFERROR(IF((VLOOKUP($E148,'DTOC Backsheet'!$D$5:$AF$183,K$9,FALSE))="","",(VLOOKUP($E148,'DTOC Backsheet'!$D$5:$AF$183,K$9,FALSE))),"")</f>
        <v>927</v>
      </c>
      <c r="L148" s="122">
        <f ca="1">IFERROR(IF((VLOOKUP($E148,'DTOC Backsheet'!$D$5:$AF$183,L$9,FALSE))="","",(VLOOKUP($E148,'DTOC Backsheet'!$D$5:$AF$183,L$9,FALSE))),"")</f>
        <v>649</v>
      </c>
      <c r="M148" s="121">
        <f ca="1">IFERROR(IF((VLOOKUP($E148,'DTOC Backsheet'!$D$5:$AF$183,M$9,FALSE))="","",(VLOOKUP($E148,'DTOC Backsheet'!$D$5:$AF$183,M$9,FALSE))),"")</f>
        <v>537</v>
      </c>
      <c r="N148" s="123">
        <f ca="1">IFERROR(IF((VLOOKUP($E148,'DTOC Backsheet'!$D$5:$AF$183,N$9,FALSE))="","",(VLOOKUP($E148,'DTOC Backsheet'!$D$5:$AF$183,N$9,FALSE))),"")</f>
        <v>514</v>
      </c>
    </row>
    <row r="149" spans="1:14"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IFERROR(IF((VLOOKUP($E149,'DTOC Backsheet'!$D$5:$AF$183,G$9,FALSE))="","",(VLOOKUP($E149,'DTOC Backsheet'!$D$5:$AF$183,G$9,FALSE))),"")</f>
        <v>2881</v>
      </c>
      <c r="H149" s="121">
        <f ca="1">IFERROR(IF((VLOOKUP($E149,'DTOC Backsheet'!$D$5:$AF$183,H$9,FALSE))="","",(VLOOKUP($E149,'DTOC Backsheet'!$D$5:$AF$183,H$9,FALSE))),"")</f>
        <v>2715</v>
      </c>
      <c r="I149" s="121">
        <f ca="1">IFERROR(IF((VLOOKUP($E149,'DTOC Backsheet'!$D$5:$AF$183,I$9,FALSE))="","",(VLOOKUP($E149,'DTOC Backsheet'!$D$5:$AF$183,I$9,FALSE))),"")</f>
        <v>3459</v>
      </c>
      <c r="J149" s="122">
        <f ca="1">IFERROR(IF((VLOOKUP($E149,'DTOC Backsheet'!$D$5:$AF$183,J$9,FALSE))="","",(VLOOKUP($E149,'DTOC Backsheet'!$D$5:$AF$183,J$9,FALSE))),"")</f>
        <v>2916</v>
      </c>
      <c r="K149" s="173">
        <f ca="1">IFERROR(IF((VLOOKUP($E149,'DTOC Backsheet'!$D$5:$AF$183,K$9,FALSE))="","",(VLOOKUP($E149,'DTOC Backsheet'!$D$5:$AF$183,K$9,FALSE))),"")</f>
        <v>2594</v>
      </c>
      <c r="L149" s="122">
        <f ca="1">IFERROR(IF((VLOOKUP($E149,'DTOC Backsheet'!$D$5:$AF$183,L$9,FALSE))="","",(VLOOKUP($E149,'DTOC Backsheet'!$D$5:$AF$183,L$9,FALSE))),"")</f>
        <v>2838</v>
      </c>
      <c r="M149" s="121">
        <f ca="1">IFERROR(IF((VLOOKUP($E149,'DTOC Backsheet'!$D$5:$AF$183,M$9,FALSE))="","",(VLOOKUP($E149,'DTOC Backsheet'!$D$5:$AF$183,M$9,FALSE))),"")</f>
        <v>2508</v>
      </c>
      <c r="N149" s="123">
        <f ca="1">IFERROR(IF((VLOOKUP($E149,'DTOC Backsheet'!$D$5:$AF$183,N$9,FALSE))="","",(VLOOKUP($E149,'DTOC Backsheet'!$D$5:$AF$183,N$9,FALSE))),"")</f>
        <v>2938</v>
      </c>
    </row>
    <row r="150" spans="1:14"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IFERROR(IF((VLOOKUP($E150,'DTOC Backsheet'!$D$5:$AF$183,G$9,FALSE))="","",(VLOOKUP($E150,'DTOC Backsheet'!$D$5:$AF$183,G$9,FALSE))),"")</f>
        <v>9566</v>
      </c>
      <c r="H150" s="121">
        <f ca="1">IFERROR(IF((VLOOKUP($E150,'DTOC Backsheet'!$D$5:$AF$183,H$9,FALSE))="","",(VLOOKUP($E150,'DTOC Backsheet'!$D$5:$AF$183,H$9,FALSE))),"")</f>
        <v>7543</v>
      </c>
      <c r="I150" s="121">
        <f ca="1">IFERROR(IF((VLOOKUP($E150,'DTOC Backsheet'!$D$5:$AF$183,I$9,FALSE))="","",(VLOOKUP($E150,'DTOC Backsheet'!$D$5:$AF$183,I$9,FALSE))),"")</f>
        <v>5689</v>
      </c>
      <c r="J150" s="122">
        <f ca="1">IFERROR(IF((VLOOKUP($E150,'DTOC Backsheet'!$D$5:$AF$183,J$9,FALSE))="","",(VLOOKUP($E150,'DTOC Backsheet'!$D$5:$AF$183,J$9,FALSE))),"")</f>
        <v>9366</v>
      </c>
      <c r="K150" s="173">
        <f ca="1">IFERROR(IF((VLOOKUP($E150,'DTOC Backsheet'!$D$5:$AF$183,K$9,FALSE))="","",(VLOOKUP($E150,'DTOC Backsheet'!$D$5:$AF$183,K$9,FALSE))),"")</f>
        <v>6670</v>
      </c>
      <c r="L150" s="122">
        <f ca="1">IFERROR(IF((VLOOKUP($E150,'DTOC Backsheet'!$D$5:$AF$183,L$9,FALSE))="","",(VLOOKUP($E150,'DTOC Backsheet'!$D$5:$AF$183,L$9,FALSE))),"")</f>
        <v>7388</v>
      </c>
      <c r="M150" s="121">
        <f ca="1">IFERROR(IF((VLOOKUP($E150,'DTOC Backsheet'!$D$5:$AF$183,M$9,FALSE))="","",(VLOOKUP($E150,'DTOC Backsheet'!$D$5:$AF$183,M$9,FALSE))),"")</f>
        <v>7492</v>
      </c>
      <c r="N150" s="123">
        <f ca="1">IFERROR(IF((VLOOKUP($E150,'DTOC Backsheet'!$D$5:$AF$183,N$9,FALSE))="","",(VLOOKUP($E150,'DTOC Backsheet'!$D$5:$AF$183,N$9,FALSE))),"")</f>
        <v>4663</v>
      </c>
    </row>
    <row r="151" spans="1:14"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IFERROR(IF((VLOOKUP($E151,'DTOC Backsheet'!$D$5:$AF$183,G$9,FALSE))="","",(VLOOKUP($E151,'DTOC Backsheet'!$D$5:$AF$183,G$9,FALSE))),"")</f>
        <v>2425</v>
      </c>
      <c r="H151" s="121">
        <f ca="1">IFERROR(IF((VLOOKUP($E151,'DTOC Backsheet'!$D$5:$AF$183,H$9,FALSE))="","",(VLOOKUP($E151,'DTOC Backsheet'!$D$5:$AF$183,H$9,FALSE))),"")</f>
        <v>2004</v>
      </c>
      <c r="I151" s="121">
        <f ca="1">IFERROR(IF((VLOOKUP($E151,'DTOC Backsheet'!$D$5:$AF$183,I$9,FALSE))="","",(VLOOKUP($E151,'DTOC Backsheet'!$D$5:$AF$183,I$9,FALSE))),"")</f>
        <v>1565</v>
      </c>
      <c r="J151" s="122">
        <f ca="1">IFERROR(IF((VLOOKUP($E151,'DTOC Backsheet'!$D$5:$AF$183,J$9,FALSE))="","",(VLOOKUP($E151,'DTOC Backsheet'!$D$5:$AF$183,J$9,FALSE))),"")</f>
        <v>1729</v>
      </c>
      <c r="K151" s="173">
        <f ca="1">IFERROR(IF((VLOOKUP($E151,'DTOC Backsheet'!$D$5:$AF$183,K$9,FALSE))="","",(VLOOKUP($E151,'DTOC Backsheet'!$D$5:$AF$183,K$9,FALSE))),"")</f>
        <v>1153</v>
      </c>
      <c r="L151" s="122">
        <f ca="1">IFERROR(IF((VLOOKUP($E151,'DTOC Backsheet'!$D$5:$AF$183,L$9,FALSE))="","",(VLOOKUP($E151,'DTOC Backsheet'!$D$5:$AF$183,L$9,FALSE))),"")</f>
        <v>858</v>
      </c>
      <c r="M151" s="121">
        <f ca="1">IFERROR(IF((VLOOKUP($E151,'DTOC Backsheet'!$D$5:$AF$183,M$9,FALSE))="","",(VLOOKUP($E151,'DTOC Backsheet'!$D$5:$AF$183,M$9,FALSE))),"")</f>
        <v>1025</v>
      </c>
      <c r="N151" s="123">
        <f ca="1">IFERROR(IF((VLOOKUP($E151,'DTOC Backsheet'!$D$5:$AF$183,N$9,FALSE))="","",(VLOOKUP($E151,'DTOC Backsheet'!$D$5:$AF$183,N$9,FALSE))),"")</f>
        <v>756</v>
      </c>
    </row>
    <row r="152" spans="1:14"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IFERROR(IF((VLOOKUP($E152,'DTOC Backsheet'!$D$5:$AF$183,G$9,FALSE))="","",(VLOOKUP($E152,'DTOC Backsheet'!$D$5:$AF$183,G$9,FALSE))),"")</f>
        <v>864</v>
      </c>
      <c r="H152" s="121">
        <f ca="1">IFERROR(IF((VLOOKUP($E152,'DTOC Backsheet'!$D$5:$AF$183,H$9,FALSE))="","",(VLOOKUP($E152,'DTOC Backsheet'!$D$5:$AF$183,H$9,FALSE))),"")</f>
        <v>798</v>
      </c>
      <c r="I152" s="121">
        <f ca="1">IFERROR(IF((VLOOKUP($E152,'DTOC Backsheet'!$D$5:$AF$183,I$9,FALSE))="","",(VLOOKUP($E152,'DTOC Backsheet'!$D$5:$AF$183,I$9,FALSE))),"")</f>
        <v>644</v>
      </c>
      <c r="J152" s="122">
        <f ca="1">IFERROR(IF((VLOOKUP($E152,'DTOC Backsheet'!$D$5:$AF$183,J$9,FALSE))="","",(VLOOKUP($E152,'DTOC Backsheet'!$D$5:$AF$183,J$9,FALSE))),"")</f>
        <v>765</v>
      </c>
      <c r="K152" s="173">
        <f ca="1">IFERROR(IF((VLOOKUP($E152,'DTOC Backsheet'!$D$5:$AF$183,K$9,FALSE))="","",(VLOOKUP($E152,'DTOC Backsheet'!$D$5:$AF$183,K$9,FALSE))),"")</f>
        <v>770</v>
      </c>
      <c r="L152" s="122">
        <f ca="1">IFERROR(IF((VLOOKUP($E152,'DTOC Backsheet'!$D$5:$AF$183,L$9,FALSE))="","",(VLOOKUP($E152,'DTOC Backsheet'!$D$5:$AF$183,L$9,FALSE))),"")</f>
        <v>1458</v>
      </c>
      <c r="M152" s="121">
        <f ca="1">IFERROR(IF((VLOOKUP($E152,'DTOC Backsheet'!$D$5:$AF$183,M$9,FALSE))="","",(VLOOKUP($E152,'DTOC Backsheet'!$D$5:$AF$183,M$9,FALSE))),"")</f>
        <v>829</v>
      </c>
      <c r="N152" s="123">
        <f ca="1">IFERROR(IF((VLOOKUP($E152,'DTOC Backsheet'!$D$5:$AF$183,N$9,FALSE))="","",(VLOOKUP($E152,'DTOC Backsheet'!$D$5:$AF$183,N$9,FALSE))),"")</f>
        <v>645</v>
      </c>
    </row>
    <row r="153" spans="1:14"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IFERROR(IF((VLOOKUP($E153,'DTOC Backsheet'!$D$5:$AF$183,G$9,FALSE))="","",(VLOOKUP($E153,'DTOC Backsheet'!$D$5:$AF$183,G$9,FALSE))),"")</f>
        <v>2872</v>
      </c>
      <c r="H153" s="121">
        <f ca="1">IFERROR(IF((VLOOKUP($E153,'DTOC Backsheet'!$D$5:$AF$183,H$9,FALSE))="","",(VLOOKUP($E153,'DTOC Backsheet'!$D$5:$AF$183,H$9,FALSE))),"")</f>
        <v>1844</v>
      </c>
      <c r="I153" s="121">
        <f ca="1">IFERROR(IF((VLOOKUP($E153,'DTOC Backsheet'!$D$5:$AF$183,I$9,FALSE))="","",(VLOOKUP($E153,'DTOC Backsheet'!$D$5:$AF$183,I$9,FALSE))),"")</f>
        <v>1171</v>
      </c>
      <c r="J153" s="122">
        <f ca="1">IFERROR(IF((VLOOKUP($E153,'DTOC Backsheet'!$D$5:$AF$183,J$9,FALSE))="","",(VLOOKUP($E153,'DTOC Backsheet'!$D$5:$AF$183,J$9,FALSE))),"")</f>
        <v>1773</v>
      </c>
      <c r="K153" s="173">
        <f ca="1">IFERROR(IF((VLOOKUP($E153,'DTOC Backsheet'!$D$5:$AF$183,K$9,FALSE))="","",(VLOOKUP($E153,'DTOC Backsheet'!$D$5:$AF$183,K$9,FALSE))),"")</f>
        <v>2159</v>
      </c>
      <c r="L153" s="122">
        <f ca="1">IFERROR(IF((VLOOKUP($E153,'DTOC Backsheet'!$D$5:$AF$183,L$9,FALSE))="","",(VLOOKUP($E153,'DTOC Backsheet'!$D$5:$AF$183,L$9,FALSE))),"")</f>
        <v>2022</v>
      </c>
      <c r="M153" s="121">
        <f ca="1">IFERROR(IF((VLOOKUP($E153,'DTOC Backsheet'!$D$5:$AF$183,M$9,FALSE))="","",(VLOOKUP($E153,'DTOC Backsheet'!$D$5:$AF$183,M$9,FALSE))),"")</f>
        <v>2094</v>
      </c>
      <c r="N153" s="123">
        <f ca="1">IFERROR(IF((VLOOKUP($E153,'DTOC Backsheet'!$D$5:$AF$183,N$9,FALSE))="","",(VLOOKUP($E153,'DTOC Backsheet'!$D$5:$AF$183,N$9,FALSE))),"")</f>
        <v>2334</v>
      </c>
    </row>
    <row r="154" spans="1:14"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IFERROR(IF((VLOOKUP($E154,'DTOC Backsheet'!$D$5:$AF$183,G$9,FALSE))="","",(VLOOKUP($E154,'DTOC Backsheet'!$D$5:$AF$183,G$9,FALSE))),"")</f>
        <v>6782</v>
      </c>
      <c r="H154" s="121">
        <f ca="1">IFERROR(IF((VLOOKUP($E154,'DTOC Backsheet'!$D$5:$AF$183,H$9,FALSE))="","",(VLOOKUP($E154,'DTOC Backsheet'!$D$5:$AF$183,H$9,FALSE))),"")</f>
        <v>5725</v>
      </c>
      <c r="I154" s="121">
        <f ca="1">IFERROR(IF((VLOOKUP($E154,'DTOC Backsheet'!$D$5:$AF$183,I$9,FALSE))="","",(VLOOKUP($E154,'DTOC Backsheet'!$D$5:$AF$183,I$9,FALSE))),"")</f>
        <v>4358</v>
      </c>
      <c r="J154" s="122">
        <f ca="1">IFERROR(IF((VLOOKUP($E154,'DTOC Backsheet'!$D$5:$AF$183,J$9,FALSE))="","",(VLOOKUP($E154,'DTOC Backsheet'!$D$5:$AF$183,J$9,FALSE))),"")</f>
        <v>3965</v>
      </c>
      <c r="K154" s="173">
        <f ca="1">IFERROR(IF((VLOOKUP($E154,'DTOC Backsheet'!$D$5:$AF$183,K$9,FALSE))="","",(VLOOKUP($E154,'DTOC Backsheet'!$D$5:$AF$183,K$9,FALSE))),"")</f>
        <v>3127</v>
      </c>
      <c r="L154" s="122">
        <f ca="1">IFERROR(IF((VLOOKUP($E154,'DTOC Backsheet'!$D$5:$AF$183,L$9,FALSE))="","",(VLOOKUP($E154,'DTOC Backsheet'!$D$5:$AF$183,L$9,FALSE))),"")</f>
        <v>3886</v>
      </c>
      <c r="M154" s="121">
        <f ca="1">IFERROR(IF((VLOOKUP($E154,'DTOC Backsheet'!$D$5:$AF$183,M$9,FALSE))="","",(VLOOKUP($E154,'DTOC Backsheet'!$D$5:$AF$183,M$9,FALSE))),"")</f>
        <v>3075</v>
      </c>
      <c r="N154" s="123">
        <f ca="1">IFERROR(IF((VLOOKUP($E154,'DTOC Backsheet'!$D$5:$AF$183,N$9,FALSE))="","",(VLOOKUP($E154,'DTOC Backsheet'!$D$5:$AF$183,N$9,FALSE))),"")</f>
        <v>2607</v>
      </c>
    </row>
    <row r="155" spans="1:14"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IFERROR(IF((VLOOKUP($E155,'DTOC Backsheet'!$D$5:$AF$183,G$9,FALSE))="","",(VLOOKUP($E155,'DTOC Backsheet'!$D$5:$AF$183,G$9,FALSE))),"")</f>
        <v>1428</v>
      </c>
      <c r="H155" s="121">
        <f ca="1">IFERROR(IF((VLOOKUP($E155,'DTOC Backsheet'!$D$5:$AF$183,H$9,FALSE))="","",(VLOOKUP($E155,'DTOC Backsheet'!$D$5:$AF$183,H$9,FALSE))),"")</f>
        <v>2240</v>
      </c>
      <c r="I155" s="121">
        <f ca="1">IFERROR(IF((VLOOKUP($E155,'DTOC Backsheet'!$D$5:$AF$183,I$9,FALSE))="","",(VLOOKUP($E155,'DTOC Backsheet'!$D$5:$AF$183,I$9,FALSE))),"")</f>
        <v>1842</v>
      </c>
      <c r="J155" s="122">
        <f ca="1">IFERROR(IF((VLOOKUP($E155,'DTOC Backsheet'!$D$5:$AF$183,J$9,FALSE))="","",(VLOOKUP($E155,'DTOC Backsheet'!$D$5:$AF$183,J$9,FALSE))),"")</f>
        <v>2710</v>
      </c>
      <c r="K155" s="173">
        <f ca="1">IFERROR(IF((VLOOKUP($E155,'DTOC Backsheet'!$D$5:$AF$183,K$9,FALSE))="","",(VLOOKUP($E155,'DTOC Backsheet'!$D$5:$AF$183,K$9,FALSE))),"")</f>
        <v>2522</v>
      </c>
      <c r="L155" s="122">
        <f ca="1">IFERROR(IF((VLOOKUP($E155,'DTOC Backsheet'!$D$5:$AF$183,L$9,FALSE))="","",(VLOOKUP($E155,'DTOC Backsheet'!$D$5:$AF$183,L$9,FALSE))),"")</f>
        <v>2380</v>
      </c>
      <c r="M155" s="121">
        <f ca="1">IFERROR(IF((VLOOKUP($E155,'DTOC Backsheet'!$D$5:$AF$183,M$9,FALSE))="","",(VLOOKUP($E155,'DTOC Backsheet'!$D$5:$AF$183,M$9,FALSE))),"")</f>
        <v>2389</v>
      </c>
      <c r="N155" s="123">
        <f ca="1">IFERROR(IF((VLOOKUP($E155,'DTOC Backsheet'!$D$5:$AF$183,N$9,FALSE))="","",(VLOOKUP($E155,'DTOC Backsheet'!$D$5:$AF$183,N$9,FALSE))),"")</f>
        <v>2613</v>
      </c>
    </row>
    <row r="156" spans="1:14"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IFERROR(IF((VLOOKUP($E156,'DTOC Backsheet'!$D$5:$AF$183,G$9,FALSE))="","",(VLOOKUP($E156,'DTOC Backsheet'!$D$5:$AF$183,G$9,FALSE))),"")</f>
        <v>693</v>
      </c>
      <c r="H156" s="121">
        <f ca="1">IFERROR(IF((VLOOKUP($E156,'DTOC Backsheet'!$D$5:$AF$183,H$9,FALSE))="","",(VLOOKUP($E156,'DTOC Backsheet'!$D$5:$AF$183,H$9,FALSE))),"")</f>
        <v>593</v>
      </c>
      <c r="I156" s="121">
        <f ca="1">IFERROR(IF((VLOOKUP($E156,'DTOC Backsheet'!$D$5:$AF$183,I$9,FALSE))="","",(VLOOKUP($E156,'DTOC Backsheet'!$D$5:$AF$183,I$9,FALSE))),"")</f>
        <v>625</v>
      </c>
      <c r="J156" s="122">
        <f ca="1">IFERROR(IF((VLOOKUP($E156,'DTOC Backsheet'!$D$5:$AF$183,J$9,FALSE))="","",(VLOOKUP($E156,'DTOC Backsheet'!$D$5:$AF$183,J$9,FALSE))),"")</f>
        <v>871</v>
      </c>
      <c r="K156" s="173">
        <f ca="1">IFERROR(IF((VLOOKUP($E156,'DTOC Backsheet'!$D$5:$AF$183,K$9,FALSE))="","",(VLOOKUP($E156,'DTOC Backsheet'!$D$5:$AF$183,K$9,FALSE))),"")</f>
        <v>587</v>
      </c>
      <c r="L156" s="122">
        <f ca="1">IFERROR(IF((VLOOKUP($E156,'DTOC Backsheet'!$D$5:$AF$183,L$9,FALSE))="","",(VLOOKUP($E156,'DTOC Backsheet'!$D$5:$AF$183,L$9,FALSE))),"")</f>
        <v>376</v>
      </c>
      <c r="M156" s="121">
        <f ca="1">IFERROR(IF((VLOOKUP($E156,'DTOC Backsheet'!$D$5:$AF$183,M$9,FALSE))="","",(VLOOKUP($E156,'DTOC Backsheet'!$D$5:$AF$183,M$9,FALSE))),"")</f>
        <v>594</v>
      </c>
      <c r="N156" s="123">
        <f ca="1">IFERROR(IF((VLOOKUP($E156,'DTOC Backsheet'!$D$5:$AF$183,N$9,FALSE))="","",(VLOOKUP($E156,'DTOC Backsheet'!$D$5:$AF$183,N$9,FALSE))),"")</f>
        <v>616</v>
      </c>
    </row>
    <row r="157" spans="1:14"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IFERROR(IF((VLOOKUP($E157,'DTOC Backsheet'!$D$5:$AF$183,G$9,FALSE))="","",(VLOOKUP($E157,'DTOC Backsheet'!$D$5:$AF$183,G$9,FALSE))),"")</f>
        <v>3610</v>
      </c>
      <c r="H157" s="121">
        <f ca="1">IFERROR(IF((VLOOKUP($E157,'DTOC Backsheet'!$D$5:$AF$183,H$9,FALSE))="","",(VLOOKUP($E157,'DTOC Backsheet'!$D$5:$AF$183,H$9,FALSE))),"")</f>
        <v>3832</v>
      </c>
      <c r="I157" s="121">
        <f ca="1">IFERROR(IF((VLOOKUP($E157,'DTOC Backsheet'!$D$5:$AF$183,I$9,FALSE))="","",(VLOOKUP($E157,'DTOC Backsheet'!$D$5:$AF$183,I$9,FALSE))),"")</f>
        <v>3569</v>
      </c>
      <c r="J157" s="122">
        <f ca="1">IFERROR(IF((VLOOKUP($E157,'DTOC Backsheet'!$D$5:$AF$183,J$9,FALSE))="","",(VLOOKUP($E157,'DTOC Backsheet'!$D$5:$AF$183,J$9,FALSE))),"")</f>
        <v>3080</v>
      </c>
      <c r="K157" s="173">
        <f ca="1">IFERROR(IF((VLOOKUP($E157,'DTOC Backsheet'!$D$5:$AF$183,K$9,FALSE))="","",(VLOOKUP($E157,'DTOC Backsheet'!$D$5:$AF$183,K$9,FALSE))),"")</f>
        <v>3712</v>
      </c>
      <c r="L157" s="122">
        <f ca="1">IFERROR(IF((VLOOKUP($E157,'DTOC Backsheet'!$D$5:$AF$183,L$9,FALSE))="","",(VLOOKUP($E157,'DTOC Backsheet'!$D$5:$AF$183,L$9,FALSE))),"")</f>
        <v>3912</v>
      </c>
      <c r="M157" s="121">
        <f ca="1">IFERROR(IF((VLOOKUP($E157,'DTOC Backsheet'!$D$5:$AF$183,M$9,FALSE))="","",(VLOOKUP($E157,'DTOC Backsheet'!$D$5:$AF$183,M$9,FALSE))),"")</f>
        <v>3229</v>
      </c>
      <c r="N157" s="123">
        <f ca="1">IFERROR(IF((VLOOKUP($E157,'DTOC Backsheet'!$D$5:$AF$183,N$9,FALSE))="","",(VLOOKUP($E157,'DTOC Backsheet'!$D$5:$AF$183,N$9,FALSE))),"")</f>
        <v>3230</v>
      </c>
    </row>
    <row r="158" spans="1:14"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IFERROR(IF((VLOOKUP($E158,'DTOC Backsheet'!$D$5:$AF$183,G$9,FALSE))="","",(VLOOKUP($E158,'DTOC Backsheet'!$D$5:$AF$183,G$9,FALSE))),"")</f>
        <v>1090</v>
      </c>
      <c r="H158" s="121">
        <f ca="1">IFERROR(IF((VLOOKUP($E158,'DTOC Backsheet'!$D$5:$AF$183,H$9,FALSE))="","",(VLOOKUP($E158,'DTOC Backsheet'!$D$5:$AF$183,H$9,FALSE))),"")</f>
        <v>1153</v>
      </c>
      <c r="I158" s="121">
        <f ca="1">IFERROR(IF((VLOOKUP($E158,'DTOC Backsheet'!$D$5:$AF$183,I$9,FALSE))="","",(VLOOKUP($E158,'DTOC Backsheet'!$D$5:$AF$183,I$9,FALSE))),"")</f>
        <v>1441</v>
      </c>
      <c r="J158" s="122">
        <f ca="1">IFERROR(IF((VLOOKUP($E158,'DTOC Backsheet'!$D$5:$AF$183,J$9,FALSE))="","",(VLOOKUP($E158,'DTOC Backsheet'!$D$5:$AF$183,J$9,FALSE))),"")</f>
        <v>1069</v>
      </c>
      <c r="K158" s="173">
        <f ca="1">IFERROR(IF((VLOOKUP($E158,'DTOC Backsheet'!$D$5:$AF$183,K$9,FALSE))="","",(VLOOKUP($E158,'DTOC Backsheet'!$D$5:$AF$183,K$9,FALSE))),"")</f>
        <v>702</v>
      </c>
      <c r="L158" s="122">
        <f ca="1">IFERROR(IF((VLOOKUP($E158,'DTOC Backsheet'!$D$5:$AF$183,L$9,FALSE))="","",(VLOOKUP($E158,'DTOC Backsheet'!$D$5:$AF$183,L$9,FALSE))),"")</f>
        <v>677</v>
      </c>
      <c r="M158" s="121">
        <f ca="1">IFERROR(IF((VLOOKUP($E158,'DTOC Backsheet'!$D$5:$AF$183,M$9,FALSE))="","",(VLOOKUP($E158,'DTOC Backsheet'!$D$5:$AF$183,M$9,FALSE))),"")</f>
        <v>499</v>
      </c>
      <c r="N158" s="123">
        <f ca="1">IFERROR(IF((VLOOKUP($E158,'DTOC Backsheet'!$D$5:$AF$183,N$9,FALSE))="","",(VLOOKUP($E158,'DTOC Backsheet'!$D$5:$AF$183,N$9,FALSE))),"")</f>
        <v>309</v>
      </c>
    </row>
    <row r="159" spans="1:14"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IFERROR(IF((VLOOKUP($E159,'DTOC Backsheet'!$D$5:$AF$183,G$9,FALSE))="","",(VLOOKUP($E159,'DTOC Backsheet'!$D$5:$AF$183,G$9,FALSE))),"")</f>
        <v>1290</v>
      </c>
      <c r="H159" s="121">
        <f ca="1">IFERROR(IF((VLOOKUP($E159,'DTOC Backsheet'!$D$5:$AF$183,H$9,FALSE))="","",(VLOOKUP($E159,'DTOC Backsheet'!$D$5:$AF$183,H$9,FALSE))),"")</f>
        <v>847</v>
      </c>
      <c r="I159" s="121">
        <f ca="1">IFERROR(IF((VLOOKUP($E159,'DTOC Backsheet'!$D$5:$AF$183,I$9,FALSE))="","",(VLOOKUP($E159,'DTOC Backsheet'!$D$5:$AF$183,I$9,FALSE))),"")</f>
        <v>1016</v>
      </c>
      <c r="J159" s="122">
        <f ca="1">IFERROR(IF((VLOOKUP($E159,'DTOC Backsheet'!$D$5:$AF$183,J$9,FALSE))="","",(VLOOKUP($E159,'DTOC Backsheet'!$D$5:$AF$183,J$9,FALSE))),"")</f>
        <v>948</v>
      </c>
      <c r="K159" s="173">
        <f ca="1">IFERROR(IF((VLOOKUP($E159,'DTOC Backsheet'!$D$5:$AF$183,K$9,FALSE))="","",(VLOOKUP($E159,'DTOC Backsheet'!$D$5:$AF$183,K$9,FALSE))),"")</f>
        <v>956</v>
      </c>
      <c r="L159" s="122">
        <f ca="1">IFERROR(IF((VLOOKUP($E159,'DTOC Backsheet'!$D$5:$AF$183,L$9,FALSE))="","",(VLOOKUP($E159,'DTOC Backsheet'!$D$5:$AF$183,L$9,FALSE))),"")</f>
        <v>993</v>
      </c>
      <c r="M159" s="121">
        <f ca="1">IFERROR(IF((VLOOKUP($E159,'DTOC Backsheet'!$D$5:$AF$183,M$9,FALSE))="","",(VLOOKUP($E159,'DTOC Backsheet'!$D$5:$AF$183,M$9,FALSE))),"")</f>
        <v>1338</v>
      </c>
      <c r="N159" s="123">
        <f ca="1">IFERROR(IF((VLOOKUP($E159,'DTOC Backsheet'!$D$5:$AF$183,N$9,FALSE))="","",(VLOOKUP($E159,'DTOC Backsheet'!$D$5:$AF$183,N$9,FALSE))),"")</f>
        <v>2074</v>
      </c>
    </row>
    <row r="160" spans="1:14"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IFERROR(IF((VLOOKUP($E160,'DTOC Backsheet'!$D$5:$AF$183,G$9,FALSE))="","",(VLOOKUP($E160,'DTOC Backsheet'!$D$5:$AF$183,G$9,FALSE))),"")</f>
        <v>1073</v>
      </c>
      <c r="H160" s="121">
        <f ca="1">IFERROR(IF((VLOOKUP($E160,'DTOC Backsheet'!$D$5:$AF$183,H$9,FALSE))="","",(VLOOKUP($E160,'DTOC Backsheet'!$D$5:$AF$183,H$9,FALSE))),"")</f>
        <v>1498</v>
      </c>
      <c r="I160" s="121">
        <f ca="1">IFERROR(IF((VLOOKUP($E160,'DTOC Backsheet'!$D$5:$AF$183,I$9,FALSE))="","",(VLOOKUP($E160,'DTOC Backsheet'!$D$5:$AF$183,I$9,FALSE))),"")</f>
        <v>1006</v>
      </c>
      <c r="J160" s="122">
        <f ca="1">IFERROR(IF((VLOOKUP($E160,'DTOC Backsheet'!$D$5:$AF$183,J$9,FALSE))="","",(VLOOKUP($E160,'DTOC Backsheet'!$D$5:$AF$183,J$9,FALSE))),"")</f>
        <v>694</v>
      </c>
      <c r="K160" s="173">
        <f ca="1">IFERROR(IF((VLOOKUP($E160,'DTOC Backsheet'!$D$5:$AF$183,K$9,FALSE))="","",(VLOOKUP($E160,'DTOC Backsheet'!$D$5:$AF$183,K$9,FALSE))),"")</f>
        <v>797</v>
      </c>
      <c r="L160" s="122">
        <f ca="1">IFERROR(IF((VLOOKUP($E160,'DTOC Backsheet'!$D$5:$AF$183,L$9,FALSE))="","",(VLOOKUP($E160,'DTOC Backsheet'!$D$5:$AF$183,L$9,FALSE))),"")</f>
        <v>542</v>
      </c>
      <c r="M160" s="121">
        <f ca="1">IFERROR(IF((VLOOKUP($E160,'DTOC Backsheet'!$D$5:$AF$183,M$9,FALSE))="","",(VLOOKUP($E160,'DTOC Backsheet'!$D$5:$AF$183,M$9,FALSE))),"")</f>
        <v>818</v>
      </c>
      <c r="N160" s="123">
        <f ca="1">IFERROR(IF((VLOOKUP($E160,'DTOC Backsheet'!$D$5:$AF$183,N$9,FALSE))="","",(VLOOKUP($E160,'DTOC Backsheet'!$D$5:$AF$183,N$9,FALSE))),"")</f>
        <v>794</v>
      </c>
    </row>
    <row r="161" spans="1:14"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IFERROR(IF((VLOOKUP($E161,'DTOC Backsheet'!$D$5:$AF$183,G$9,FALSE))="","",(VLOOKUP($E161,'DTOC Backsheet'!$D$5:$AF$183,G$9,FALSE))),"")</f>
        <v>11238</v>
      </c>
      <c r="H161" s="121">
        <f ca="1">IFERROR(IF((VLOOKUP($E161,'DTOC Backsheet'!$D$5:$AF$183,H$9,FALSE))="","",(VLOOKUP($E161,'DTOC Backsheet'!$D$5:$AF$183,H$9,FALSE))),"")</f>
        <v>11069</v>
      </c>
      <c r="I161" s="121">
        <f ca="1">IFERROR(IF((VLOOKUP($E161,'DTOC Backsheet'!$D$5:$AF$183,I$9,FALSE))="","",(VLOOKUP($E161,'DTOC Backsheet'!$D$5:$AF$183,I$9,FALSE))),"")</f>
        <v>10517</v>
      </c>
      <c r="J161" s="122">
        <f ca="1">IFERROR(IF((VLOOKUP($E161,'DTOC Backsheet'!$D$5:$AF$183,J$9,FALSE))="","",(VLOOKUP($E161,'DTOC Backsheet'!$D$5:$AF$183,J$9,FALSE))),"")</f>
        <v>10831</v>
      </c>
      <c r="K161" s="173">
        <f ca="1">IFERROR(IF((VLOOKUP($E161,'DTOC Backsheet'!$D$5:$AF$183,K$9,FALSE))="","",(VLOOKUP($E161,'DTOC Backsheet'!$D$5:$AF$183,K$9,FALSE))),"")</f>
        <v>10621</v>
      </c>
      <c r="L161" s="122">
        <f ca="1">IFERROR(IF((VLOOKUP($E161,'DTOC Backsheet'!$D$5:$AF$183,L$9,FALSE))="","",(VLOOKUP($E161,'DTOC Backsheet'!$D$5:$AF$183,L$9,FALSE))),"")</f>
        <v>9775</v>
      </c>
      <c r="M161" s="121">
        <f ca="1">IFERROR(IF((VLOOKUP($E161,'DTOC Backsheet'!$D$5:$AF$183,M$9,FALSE))="","",(VLOOKUP($E161,'DTOC Backsheet'!$D$5:$AF$183,M$9,FALSE))),"")</f>
        <v>9121</v>
      </c>
      <c r="N161" s="123">
        <f ca="1">IFERROR(IF((VLOOKUP($E161,'DTOC Backsheet'!$D$5:$AF$183,N$9,FALSE))="","",(VLOOKUP($E161,'DTOC Backsheet'!$D$5:$AF$183,N$9,FALSE))),"")</f>
        <v>9943</v>
      </c>
    </row>
    <row r="162" spans="1:14"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IFERROR(IF((VLOOKUP($E162,'DTOC Backsheet'!$D$5:$AF$183,G$9,FALSE))="","",(VLOOKUP($E162,'DTOC Backsheet'!$D$5:$AF$183,G$9,FALSE))),"")</f>
        <v>3003</v>
      </c>
      <c r="H162" s="121">
        <f ca="1">IFERROR(IF((VLOOKUP($E162,'DTOC Backsheet'!$D$5:$AF$183,H$9,FALSE))="","",(VLOOKUP($E162,'DTOC Backsheet'!$D$5:$AF$183,H$9,FALSE))),"")</f>
        <v>3527</v>
      </c>
      <c r="I162" s="121">
        <f ca="1">IFERROR(IF((VLOOKUP($E162,'DTOC Backsheet'!$D$5:$AF$183,I$9,FALSE))="","",(VLOOKUP($E162,'DTOC Backsheet'!$D$5:$AF$183,I$9,FALSE))),"")</f>
        <v>2820</v>
      </c>
      <c r="J162" s="122">
        <f ca="1">IFERROR(IF((VLOOKUP($E162,'DTOC Backsheet'!$D$5:$AF$183,J$9,FALSE))="","",(VLOOKUP($E162,'DTOC Backsheet'!$D$5:$AF$183,J$9,FALSE))),"")</f>
        <v>3232</v>
      </c>
      <c r="K162" s="173">
        <f ca="1">IFERROR(IF((VLOOKUP($E162,'DTOC Backsheet'!$D$5:$AF$183,K$9,FALSE))="","",(VLOOKUP($E162,'DTOC Backsheet'!$D$5:$AF$183,K$9,FALSE))),"")</f>
        <v>2727</v>
      </c>
      <c r="L162" s="122">
        <f ca="1">IFERROR(IF((VLOOKUP($E162,'DTOC Backsheet'!$D$5:$AF$183,L$9,FALSE))="","",(VLOOKUP($E162,'DTOC Backsheet'!$D$5:$AF$183,L$9,FALSE))),"")</f>
        <v>2575</v>
      </c>
      <c r="M162" s="121">
        <f ca="1">IFERROR(IF((VLOOKUP($E162,'DTOC Backsheet'!$D$5:$AF$183,M$9,FALSE))="","",(VLOOKUP($E162,'DTOC Backsheet'!$D$5:$AF$183,M$9,FALSE))),"")</f>
        <v>2713</v>
      </c>
      <c r="N162" s="123">
        <f ca="1">IFERROR(IF((VLOOKUP($E162,'DTOC Backsheet'!$D$5:$AF$183,N$9,FALSE))="","",(VLOOKUP($E162,'DTOC Backsheet'!$D$5:$AF$183,N$9,FALSE))),"")</f>
        <v>2361</v>
      </c>
    </row>
    <row r="163" spans="1:14"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IFERROR(IF((VLOOKUP($E163,'DTOC Backsheet'!$D$5:$AF$183,G$9,FALSE))="","",(VLOOKUP($E163,'DTOC Backsheet'!$D$5:$AF$183,G$9,FALSE))),"")</f>
        <v>1173</v>
      </c>
      <c r="H163" s="121">
        <f ca="1">IFERROR(IF((VLOOKUP($E163,'DTOC Backsheet'!$D$5:$AF$183,H$9,FALSE))="","",(VLOOKUP($E163,'DTOC Backsheet'!$D$5:$AF$183,H$9,FALSE))),"")</f>
        <v>865</v>
      </c>
      <c r="I163" s="121">
        <f ca="1">IFERROR(IF((VLOOKUP($E163,'DTOC Backsheet'!$D$5:$AF$183,I$9,FALSE))="","",(VLOOKUP($E163,'DTOC Backsheet'!$D$5:$AF$183,I$9,FALSE))),"")</f>
        <v>959</v>
      </c>
      <c r="J163" s="122">
        <f ca="1">IFERROR(IF((VLOOKUP($E163,'DTOC Backsheet'!$D$5:$AF$183,J$9,FALSE))="","",(VLOOKUP($E163,'DTOC Backsheet'!$D$5:$AF$183,J$9,FALSE))),"")</f>
        <v>1116</v>
      </c>
      <c r="K163" s="173">
        <f ca="1">IFERROR(IF((VLOOKUP($E163,'DTOC Backsheet'!$D$5:$AF$183,K$9,FALSE))="","",(VLOOKUP($E163,'DTOC Backsheet'!$D$5:$AF$183,K$9,FALSE))),"")</f>
        <v>1211</v>
      </c>
      <c r="L163" s="122">
        <f ca="1">IFERROR(IF((VLOOKUP($E163,'DTOC Backsheet'!$D$5:$AF$183,L$9,FALSE))="","",(VLOOKUP($E163,'DTOC Backsheet'!$D$5:$AF$183,L$9,FALSE))),"")</f>
        <v>969</v>
      </c>
      <c r="M163" s="121">
        <f ca="1">IFERROR(IF((VLOOKUP($E163,'DTOC Backsheet'!$D$5:$AF$183,M$9,FALSE))="","",(VLOOKUP($E163,'DTOC Backsheet'!$D$5:$AF$183,M$9,FALSE))),"")</f>
        <v>776</v>
      </c>
      <c r="N163" s="123">
        <f ca="1">IFERROR(IF((VLOOKUP($E163,'DTOC Backsheet'!$D$5:$AF$183,N$9,FALSE))="","",(VLOOKUP($E163,'DTOC Backsheet'!$D$5:$AF$183,N$9,FALSE))),"")</f>
        <v>686</v>
      </c>
    </row>
    <row r="164" spans="1:14"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IFERROR(IF((VLOOKUP($E164,'DTOC Backsheet'!$D$5:$AF$183,G$9,FALSE))="","",(VLOOKUP($E164,'DTOC Backsheet'!$D$5:$AF$183,G$9,FALSE))),"")</f>
        <v>5225</v>
      </c>
      <c r="H164" s="121">
        <f ca="1">IFERROR(IF((VLOOKUP($E164,'DTOC Backsheet'!$D$5:$AF$183,H$9,FALSE))="","",(VLOOKUP($E164,'DTOC Backsheet'!$D$5:$AF$183,H$9,FALSE))),"")</f>
        <v>5470</v>
      </c>
      <c r="I164" s="121">
        <f ca="1">IFERROR(IF((VLOOKUP($E164,'DTOC Backsheet'!$D$5:$AF$183,I$9,FALSE))="","",(VLOOKUP($E164,'DTOC Backsheet'!$D$5:$AF$183,I$9,FALSE))),"")</f>
        <v>4338</v>
      </c>
      <c r="J164" s="122">
        <f ca="1">IFERROR(IF((VLOOKUP($E164,'DTOC Backsheet'!$D$5:$AF$183,J$9,FALSE))="","",(VLOOKUP($E164,'DTOC Backsheet'!$D$5:$AF$183,J$9,FALSE))),"")</f>
        <v>3571</v>
      </c>
      <c r="K164" s="173">
        <f ca="1">IFERROR(IF((VLOOKUP($E164,'DTOC Backsheet'!$D$5:$AF$183,K$9,FALSE))="","",(VLOOKUP($E164,'DTOC Backsheet'!$D$5:$AF$183,K$9,FALSE))),"")</f>
        <v>3217</v>
      </c>
      <c r="L164" s="122">
        <f ca="1">IFERROR(IF((VLOOKUP($E164,'DTOC Backsheet'!$D$5:$AF$183,L$9,FALSE))="","",(VLOOKUP($E164,'DTOC Backsheet'!$D$5:$AF$183,L$9,FALSE))),"")</f>
        <v>3574</v>
      </c>
      <c r="M164" s="121">
        <f ca="1">IFERROR(IF((VLOOKUP($E164,'DTOC Backsheet'!$D$5:$AF$183,M$9,FALSE))="","",(VLOOKUP($E164,'DTOC Backsheet'!$D$5:$AF$183,M$9,FALSE))),"")</f>
        <v>3206</v>
      </c>
      <c r="N164" s="123">
        <f ca="1">IFERROR(IF((VLOOKUP($E164,'DTOC Backsheet'!$D$5:$AF$183,N$9,FALSE))="","",(VLOOKUP($E164,'DTOC Backsheet'!$D$5:$AF$183,N$9,FALSE))),"")</f>
        <v>3798</v>
      </c>
    </row>
    <row r="165" spans="1:14"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IFERROR(IF((VLOOKUP($E165,'DTOC Backsheet'!$D$5:$AF$183,G$9,FALSE))="","",(VLOOKUP($E165,'DTOC Backsheet'!$D$5:$AF$183,G$9,FALSE))),"")</f>
        <v>8275</v>
      </c>
      <c r="H165" s="121">
        <f ca="1">IFERROR(IF((VLOOKUP($E165,'DTOC Backsheet'!$D$5:$AF$183,H$9,FALSE))="","",(VLOOKUP($E165,'DTOC Backsheet'!$D$5:$AF$183,H$9,FALSE))),"")</f>
        <v>7839</v>
      </c>
      <c r="I165" s="121">
        <f ca="1">IFERROR(IF((VLOOKUP($E165,'DTOC Backsheet'!$D$5:$AF$183,I$9,FALSE))="","",(VLOOKUP($E165,'DTOC Backsheet'!$D$5:$AF$183,I$9,FALSE))),"")</f>
        <v>7013</v>
      </c>
      <c r="J165" s="122">
        <f ca="1">IFERROR(IF((VLOOKUP($E165,'DTOC Backsheet'!$D$5:$AF$183,J$9,FALSE))="","",(VLOOKUP($E165,'DTOC Backsheet'!$D$5:$AF$183,J$9,FALSE))),"")</f>
        <v>6363</v>
      </c>
      <c r="K165" s="173">
        <f ca="1">IFERROR(IF((VLOOKUP($E165,'DTOC Backsheet'!$D$5:$AF$183,K$9,FALSE))="","",(VLOOKUP($E165,'DTOC Backsheet'!$D$5:$AF$183,K$9,FALSE))),"")</f>
        <v>5803</v>
      </c>
      <c r="L165" s="122">
        <f ca="1">IFERROR(IF((VLOOKUP($E165,'DTOC Backsheet'!$D$5:$AF$183,L$9,FALSE))="","",(VLOOKUP($E165,'DTOC Backsheet'!$D$5:$AF$183,L$9,FALSE))),"")</f>
        <v>5673</v>
      </c>
      <c r="M165" s="121">
        <f ca="1">IFERROR(IF((VLOOKUP($E165,'DTOC Backsheet'!$D$5:$AF$183,M$9,FALSE))="","",(VLOOKUP($E165,'DTOC Backsheet'!$D$5:$AF$183,M$9,FALSE))),"")</f>
        <v>5391</v>
      </c>
      <c r="N165" s="123">
        <f ca="1">IFERROR(IF((VLOOKUP($E165,'DTOC Backsheet'!$D$5:$AF$183,N$9,FALSE))="","",(VLOOKUP($E165,'DTOC Backsheet'!$D$5:$AF$183,N$9,FALSE))),"")</f>
        <v>4801</v>
      </c>
    </row>
    <row r="166" spans="1:14"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IFERROR(IF((VLOOKUP($E166,'DTOC Backsheet'!$D$5:$AF$183,G$9,FALSE))="","",(VLOOKUP($E166,'DTOC Backsheet'!$D$5:$AF$183,G$9,FALSE))),"")</f>
        <v>494</v>
      </c>
      <c r="H166" s="121">
        <f ca="1">IFERROR(IF((VLOOKUP($E166,'DTOC Backsheet'!$D$5:$AF$183,H$9,FALSE))="","",(VLOOKUP($E166,'DTOC Backsheet'!$D$5:$AF$183,H$9,FALSE))),"")</f>
        <v>467</v>
      </c>
      <c r="I166" s="121">
        <f ca="1">IFERROR(IF((VLOOKUP($E166,'DTOC Backsheet'!$D$5:$AF$183,I$9,FALSE))="","",(VLOOKUP($E166,'DTOC Backsheet'!$D$5:$AF$183,I$9,FALSE))),"")</f>
        <v>541</v>
      </c>
      <c r="J166" s="122">
        <f ca="1">IFERROR(IF((VLOOKUP($E166,'DTOC Backsheet'!$D$5:$AF$183,J$9,FALSE))="","",(VLOOKUP($E166,'DTOC Backsheet'!$D$5:$AF$183,J$9,FALSE))),"")</f>
        <v>643</v>
      </c>
      <c r="K166" s="173">
        <f ca="1">IFERROR(IF((VLOOKUP($E166,'DTOC Backsheet'!$D$5:$AF$183,K$9,FALSE))="","",(VLOOKUP($E166,'DTOC Backsheet'!$D$5:$AF$183,K$9,FALSE))),"")</f>
        <v>543</v>
      </c>
      <c r="L166" s="122">
        <f ca="1">IFERROR(IF((VLOOKUP($E166,'DTOC Backsheet'!$D$5:$AF$183,L$9,FALSE))="","",(VLOOKUP($E166,'DTOC Backsheet'!$D$5:$AF$183,L$9,FALSE))),"")</f>
        <v>698</v>
      </c>
      <c r="M166" s="121">
        <f ca="1">IFERROR(IF((VLOOKUP($E166,'DTOC Backsheet'!$D$5:$AF$183,M$9,FALSE))="","",(VLOOKUP($E166,'DTOC Backsheet'!$D$5:$AF$183,M$9,FALSE))),"")</f>
        <v>1225</v>
      </c>
      <c r="N166" s="123">
        <f ca="1">IFERROR(IF((VLOOKUP($E166,'DTOC Backsheet'!$D$5:$AF$183,N$9,FALSE))="","",(VLOOKUP($E166,'DTOC Backsheet'!$D$5:$AF$183,N$9,FALSE))),"")</f>
        <v>1178</v>
      </c>
    </row>
    <row r="167" spans="1:14"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IFERROR(IF((VLOOKUP($E167,'DTOC Backsheet'!$D$5:$AF$183,G$9,FALSE))="","",(VLOOKUP($E167,'DTOC Backsheet'!$D$5:$AF$183,G$9,FALSE))),"")</f>
        <v>8344</v>
      </c>
      <c r="H167" s="121">
        <f ca="1">IFERROR(IF((VLOOKUP($E167,'DTOC Backsheet'!$D$5:$AF$183,H$9,FALSE))="","",(VLOOKUP($E167,'DTOC Backsheet'!$D$5:$AF$183,H$9,FALSE))),"")</f>
        <v>9252</v>
      </c>
      <c r="I167" s="121">
        <f ca="1">IFERROR(IF((VLOOKUP($E167,'DTOC Backsheet'!$D$5:$AF$183,I$9,FALSE))="","",(VLOOKUP($E167,'DTOC Backsheet'!$D$5:$AF$183,I$9,FALSE))),"")</f>
        <v>7712</v>
      </c>
      <c r="J167" s="122">
        <f ca="1">IFERROR(IF((VLOOKUP($E167,'DTOC Backsheet'!$D$5:$AF$183,J$9,FALSE))="","",(VLOOKUP($E167,'DTOC Backsheet'!$D$5:$AF$183,J$9,FALSE))),"")</f>
        <v>6102</v>
      </c>
      <c r="K167" s="173">
        <f ca="1">IFERROR(IF((VLOOKUP($E167,'DTOC Backsheet'!$D$5:$AF$183,K$9,FALSE))="","",(VLOOKUP($E167,'DTOC Backsheet'!$D$5:$AF$183,K$9,FALSE))),"")</f>
        <v>8295</v>
      </c>
      <c r="L167" s="122">
        <f ca="1">IFERROR(IF((VLOOKUP($E167,'DTOC Backsheet'!$D$5:$AF$183,L$9,FALSE))="","",(VLOOKUP($E167,'DTOC Backsheet'!$D$5:$AF$183,L$9,FALSE))),"")</f>
        <v>7922</v>
      </c>
      <c r="M167" s="121">
        <f ca="1">IFERROR(IF((VLOOKUP($E167,'DTOC Backsheet'!$D$5:$AF$183,M$9,FALSE))="","",(VLOOKUP($E167,'DTOC Backsheet'!$D$5:$AF$183,M$9,FALSE))),"")</f>
        <v>8209</v>
      </c>
      <c r="N167" s="123">
        <f ca="1">IFERROR(IF((VLOOKUP($E167,'DTOC Backsheet'!$D$5:$AF$183,N$9,FALSE))="","",(VLOOKUP($E167,'DTOC Backsheet'!$D$5:$AF$183,N$9,FALSE))),"")</f>
        <v>8536</v>
      </c>
    </row>
    <row r="168" spans="1:14"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IFERROR(IF((VLOOKUP($E168,'DTOC Backsheet'!$D$5:$AF$183,G$9,FALSE))="","",(VLOOKUP($E168,'DTOC Backsheet'!$D$5:$AF$183,G$9,FALSE))),"")</f>
        <v>675</v>
      </c>
      <c r="H168" s="121">
        <f ca="1">IFERROR(IF((VLOOKUP($E168,'DTOC Backsheet'!$D$5:$AF$183,H$9,FALSE))="","",(VLOOKUP($E168,'DTOC Backsheet'!$D$5:$AF$183,H$9,FALSE))),"")</f>
        <v>911</v>
      </c>
      <c r="I168" s="121">
        <f ca="1">IFERROR(IF((VLOOKUP($E168,'DTOC Backsheet'!$D$5:$AF$183,I$9,FALSE))="","",(VLOOKUP($E168,'DTOC Backsheet'!$D$5:$AF$183,I$9,FALSE))),"")</f>
        <v>535</v>
      </c>
      <c r="J168" s="122">
        <f ca="1">IFERROR(IF((VLOOKUP($E168,'DTOC Backsheet'!$D$5:$AF$183,J$9,FALSE))="","",(VLOOKUP($E168,'DTOC Backsheet'!$D$5:$AF$183,J$9,FALSE))),"")</f>
        <v>652</v>
      </c>
      <c r="K168" s="173">
        <f ca="1">IFERROR(IF((VLOOKUP($E168,'DTOC Backsheet'!$D$5:$AF$183,K$9,FALSE))="","",(VLOOKUP($E168,'DTOC Backsheet'!$D$5:$AF$183,K$9,FALSE))),"")</f>
        <v>1109</v>
      </c>
      <c r="L168" s="122">
        <f ca="1">IFERROR(IF((VLOOKUP($E168,'DTOC Backsheet'!$D$5:$AF$183,L$9,FALSE))="","",(VLOOKUP($E168,'DTOC Backsheet'!$D$5:$AF$183,L$9,FALSE))),"")</f>
        <v>964</v>
      </c>
      <c r="M168" s="121">
        <f ca="1">IFERROR(IF((VLOOKUP($E168,'DTOC Backsheet'!$D$5:$AF$183,M$9,FALSE))="","",(VLOOKUP($E168,'DTOC Backsheet'!$D$5:$AF$183,M$9,FALSE))),"")</f>
        <v>804</v>
      </c>
      <c r="N168" s="123">
        <f ca="1">IFERROR(IF((VLOOKUP($E168,'DTOC Backsheet'!$D$5:$AF$183,N$9,FALSE))="","",(VLOOKUP($E168,'DTOC Backsheet'!$D$5:$AF$183,N$9,FALSE))),"")</f>
        <v>637</v>
      </c>
    </row>
    <row r="169" spans="1:14"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IFERROR(IF((VLOOKUP($E169,'DTOC Backsheet'!$D$5:$AF$183,G$9,FALSE))="","",(VLOOKUP($E169,'DTOC Backsheet'!$D$5:$AF$183,G$9,FALSE))),"")</f>
        <v>2695</v>
      </c>
      <c r="H169" s="121">
        <f ca="1">IFERROR(IF((VLOOKUP($E169,'DTOC Backsheet'!$D$5:$AF$183,H$9,FALSE))="","",(VLOOKUP($E169,'DTOC Backsheet'!$D$5:$AF$183,H$9,FALSE))),"")</f>
        <v>2499</v>
      </c>
      <c r="I169" s="121">
        <f ca="1">IFERROR(IF((VLOOKUP($E169,'DTOC Backsheet'!$D$5:$AF$183,I$9,FALSE))="","",(VLOOKUP($E169,'DTOC Backsheet'!$D$5:$AF$183,I$9,FALSE))),"")</f>
        <v>1828</v>
      </c>
      <c r="J169" s="122">
        <f ca="1">IFERROR(IF((VLOOKUP($E169,'DTOC Backsheet'!$D$5:$AF$183,J$9,FALSE))="","",(VLOOKUP($E169,'DTOC Backsheet'!$D$5:$AF$183,J$9,FALSE))),"")</f>
        <v>1182</v>
      </c>
      <c r="K169" s="173">
        <f ca="1">IFERROR(IF((VLOOKUP($E169,'DTOC Backsheet'!$D$5:$AF$183,K$9,FALSE))="","",(VLOOKUP($E169,'DTOC Backsheet'!$D$5:$AF$183,K$9,FALSE))),"")</f>
        <v>910</v>
      </c>
      <c r="L169" s="122">
        <f ca="1">IFERROR(IF((VLOOKUP($E169,'DTOC Backsheet'!$D$5:$AF$183,L$9,FALSE))="","",(VLOOKUP($E169,'DTOC Backsheet'!$D$5:$AF$183,L$9,FALSE))),"")</f>
        <v>1204</v>
      </c>
      <c r="M169" s="121">
        <f ca="1">IFERROR(IF((VLOOKUP($E169,'DTOC Backsheet'!$D$5:$AF$183,M$9,FALSE))="","",(VLOOKUP($E169,'DTOC Backsheet'!$D$5:$AF$183,M$9,FALSE))),"")</f>
        <v>1152</v>
      </c>
      <c r="N169" s="123">
        <f ca="1">IFERROR(IF((VLOOKUP($E169,'DTOC Backsheet'!$D$5:$AF$183,N$9,FALSE))="","",(VLOOKUP($E169,'DTOC Backsheet'!$D$5:$AF$183,N$9,FALSE))),"")</f>
        <v>1203</v>
      </c>
    </row>
    <row r="170" spans="1:14"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IFERROR(IF((VLOOKUP($E170,'DTOC Backsheet'!$D$5:$AF$183,G$9,FALSE))="","",(VLOOKUP($E170,'DTOC Backsheet'!$D$5:$AF$183,G$9,FALSE))),"")</f>
        <v>2293</v>
      </c>
      <c r="H170" s="121">
        <f ca="1">IFERROR(IF((VLOOKUP($E170,'DTOC Backsheet'!$D$5:$AF$183,H$9,FALSE))="","",(VLOOKUP($E170,'DTOC Backsheet'!$D$5:$AF$183,H$9,FALSE))),"")</f>
        <v>2776</v>
      </c>
      <c r="I170" s="121">
        <f ca="1">IFERROR(IF((VLOOKUP($E170,'DTOC Backsheet'!$D$5:$AF$183,I$9,FALSE))="","",(VLOOKUP($E170,'DTOC Backsheet'!$D$5:$AF$183,I$9,FALSE))),"")</f>
        <v>2473</v>
      </c>
      <c r="J170" s="122">
        <f ca="1">IFERROR(IF((VLOOKUP($E170,'DTOC Backsheet'!$D$5:$AF$183,J$9,FALSE))="","",(VLOOKUP($E170,'DTOC Backsheet'!$D$5:$AF$183,J$9,FALSE))),"")</f>
        <v>2573</v>
      </c>
      <c r="K170" s="173">
        <f ca="1">IFERROR(IF((VLOOKUP($E170,'DTOC Backsheet'!$D$5:$AF$183,K$9,FALSE))="","",(VLOOKUP($E170,'DTOC Backsheet'!$D$5:$AF$183,K$9,FALSE))),"")</f>
        <v>2708</v>
      </c>
      <c r="L170" s="122">
        <f ca="1">IFERROR(IF((VLOOKUP($E170,'DTOC Backsheet'!$D$5:$AF$183,L$9,FALSE))="","",(VLOOKUP($E170,'DTOC Backsheet'!$D$5:$AF$183,L$9,FALSE))),"")</f>
        <v>2273</v>
      </c>
      <c r="M170" s="121">
        <f ca="1">IFERROR(IF((VLOOKUP($E170,'DTOC Backsheet'!$D$5:$AF$183,M$9,FALSE))="","",(VLOOKUP($E170,'DTOC Backsheet'!$D$5:$AF$183,M$9,FALSE))),"")</f>
        <v>2458</v>
      </c>
      <c r="N170" s="123">
        <f ca="1">IFERROR(IF((VLOOKUP($E170,'DTOC Backsheet'!$D$5:$AF$183,N$9,FALSE))="","",(VLOOKUP($E170,'DTOC Backsheet'!$D$5:$AF$183,N$9,FALSE))),"")</f>
        <v>2191</v>
      </c>
    </row>
    <row r="171" spans="1:14"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IFERROR(IF((VLOOKUP($E171,'DTOC Backsheet'!$D$5:$AF$183,G$9,FALSE))="","",(VLOOKUP($E171,'DTOC Backsheet'!$D$5:$AF$183,G$9,FALSE))),"")</f>
        <v>892</v>
      </c>
      <c r="H171" s="121">
        <f ca="1">IFERROR(IF((VLOOKUP($E171,'DTOC Backsheet'!$D$5:$AF$183,H$9,FALSE))="","",(VLOOKUP($E171,'DTOC Backsheet'!$D$5:$AF$183,H$9,FALSE))),"")</f>
        <v>856</v>
      </c>
      <c r="I171" s="121">
        <f ca="1">IFERROR(IF((VLOOKUP($E171,'DTOC Backsheet'!$D$5:$AF$183,I$9,FALSE))="","",(VLOOKUP($E171,'DTOC Backsheet'!$D$5:$AF$183,I$9,FALSE))),"")</f>
        <v>647</v>
      </c>
      <c r="J171" s="122">
        <f ca="1">IFERROR(IF((VLOOKUP($E171,'DTOC Backsheet'!$D$5:$AF$183,J$9,FALSE))="","",(VLOOKUP($E171,'DTOC Backsheet'!$D$5:$AF$183,J$9,FALSE))),"")</f>
        <v>584</v>
      </c>
      <c r="K171" s="173">
        <f ca="1">IFERROR(IF((VLOOKUP($E171,'DTOC Backsheet'!$D$5:$AF$183,K$9,FALSE))="","",(VLOOKUP($E171,'DTOC Backsheet'!$D$5:$AF$183,K$9,FALSE))),"")</f>
        <v>436</v>
      </c>
      <c r="L171" s="122">
        <f ca="1">IFERROR(IF((VLOOKUP($E171,'DTOC Backsheet'!$D$5:$AF$183,L$9,FALSE))="","",(VLOOKUP($E171,'DTOC Backsheet'!$D$5:$AF$183,L$9,FALSE))),"")</f>
        <v>726</v>
      </c>
      <c r="M171" s="121">
        <f ca="1">IFERROR(IF((VLOOKUP($E171,'DTOC Backsheet'!$D$5:$AF$183,M$9,FALSE))="","",(VLOOKUP($E171,'DTOC Backsheet'!$D$5:$AF$183,M$9,FALSE))),"")</f>
        <v>636</v>
      </c>
      <c r="N171" s="123">
        <f ca="1">IFERROR(IF((VLOOKUP($E171,'DTOC Backsheet'!$D$5:$AF$183,N$9,FALSE))="","",(VLOOKUP($E171,'DTOC Backsheet'!$D$5:$AF$183,N$9,FALSE))),"")</f>
        <v>551</v>
      </c>
    </row>
    <row r="172" spans="1:14"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IFERROR(IF((VLOOKUP($E172,'DTOC Backsheet'!$D$5:$AF$183,G$9,FALSE))="","",(VLOOKUP($E172,'DTOC Backsheet'!$D$5:$AF$183,G$9,FALSE))),"")</f>
        <v>960</v>
      </c>
      <c r="H172" s="121">
        <f ca="1">IFERROR(IF((VLOOKUP($E172,'DTOC Backsheet'!$D$5:$AF$183,H$9,FALSE))="","",(VLOOKUP($E172,'DTOC Backsheet'!$D$5:$AF$183,H$9,FALSE))),"")</f>
        <v>968</v>
      </c>
      <c r="I172" s="121">
        <f ca="1">IFERROR(IF((VLOOKUP($E172,'DTOC Backsheet'!$D$5:$AF$183,I$9,FALSE))="","",(VLOOKUP($E172,'DTOC Backsheet'!$D$5:$AF$183,I$9,FALSE))),"")</f>
        <v>766</v>
      </c>
      <c r="J172" s="122">
        <f ca="1">IFERROR(IF((VLOOKUP($E172,'DTOC Backsheet'!$D$5:$AF$183,J$9,FALSE))="","",(VLOOKUP($E172,'DTOC Backsheet'!$D$5:$AF$183,J$9,FALSE))),"")</f>
        <v>757</v>
      </c>
      <c r="K172" s="173">
        <f ca="1">IFERROR(IF((VLOOKUP($E172,'DTOC Backsheet'!$D$5:$AF$183,K$9,FALSE))="","",(VLOOKUP($E172,'DTOC Backsheet'!$D$5:$AF$183,K$9,FALSE))),"")</f>
        <v>385</v>
      </c>
      <c r="L172" s="122">
        <f ca="1">IFERROR(IF((VLOOKUP($E172,'DTOC Backsheet'!$D$5:$AF$183,L$9,FALSE))="","",(VLOOKUP($E172,'DTOC Backsheet'!$D$5:$AF$183,L$9,FALSE))),"")</f>
        <v>751</v>
      </c>
      <c r="M172" s="121">
        <f ca="1">IFERROR(IF((VLOOKUP($E172,'DTOC Backsheet'!$D$5:$AF$183,M$9,FALSE))="","",(VLOOKUP($E172,'DTOC Backsheet'!$D$5:$AF$183,M$9,FALSE))),"")</f>
        <v>601</v>
      </c>
      <c r="N172" s="123">
        <f ca="1">IFERROR(IF((VLOOKUP($E172,'DTOC Backsheet'!$D$5:$AF$183,N$9,FALSE))="","",(VLOOKUP($E172,'DTOC Backsheet'!$D$5:$AF$183,N$9,FALSE))),"")</f>
        <v>722</v>
      </c>
    </row>
    <row r="173" spans="1:14"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IFERROR(IF((VLOOKUP($E173,'DTOC Backsheet'!$D$5:$AF$183,G$9,FALSE))="","",(VLOOKUP($E173,'DTOC Backsheet'!$D$5:$AF$183,G$9,FALSE))),"")</f>
        <v>612</v>
      </c>
      <c r="H173" s="121">
        <f ca="1">IFERROR(IF((VLOOKUP($E173,'DTOC Backsheet'!$D$5:$AF$183,H$9,FALSE))="","",(VLOOKUP($E173,'DTOC Backsheet'!$D$5:$AF$183,H$9,FALSE))),"")</f>
        <v>957</v>
      </c>
      <c r="I173" s="121">
        <f ca="1">IFERROR(IF((VLOOKUP($E173,'DTOC Backsheet'!$D$5:$AF$183,I$9,FALSE))="","",(VLOOKUP($E173,'DTOC Backsheet'!$D$5:$AF$183,I$9,FALSE))),"")</f>
        <v>881</v>
      </c>
      <c r="J173" s="122">
        <f ca="1">IFERROR(IF((VLOOKUP($E173,'DTOC Backsheet'!$D$5:$AF$183,J$9,FALSE))="","",(VLOOKUP($E173,'DTOC Backsheet'!$D$5:$AF$183,J$9,FALSE))),"")</f>
        <v>698</v>
      </c>
      <c r="K173" s="173">
        <f ca="1">IFERROR(IF((VLOOKUP($E173,'DTOC Backsheet'!$D$5:$AF$183,K$9,FALSE))="","",(VLOOKUP($E173,'DTOC Backsheet'!$D$5:$AF$183,K$9,FALSE))),"")</f>
        <v>1020</v>
      </c>
      <c r="L173" s="122">
        <f ca="1">IFERROR(IF((VLOOKUP($E173,'DTOC Backsheet'!$D$5:$AF$183,L$9,FALSE))="","",(VLOOKUP($E173,'DTOC Backsheet'!$D$5:$AF$183,L$9,FALSE))),"")</f>
        <v>746</v>
      </c>
      <c r="M173" s="121">
        <f ca="1">IFERROR(IF((VLOOKUP($E173,'DTOC Backsheet'!$D$5:$AF$183,M$9,FALSE))="","",(VLOOKUP($E173,'DTOC Backsheet'!$D$5:$AF$183,M$9,FALSE))),"")</f>
        <v>734</v>
      </c>
      <c r="N173" s="123">
        <f ca="1">IFERROR(IF((VLOOKUP($E173,'DTOC Backsheet'!$D$5:$AF$183,N$9,FALSE))="","",(VLOOKUP($E173,'DTOC Backsheet'!$D$5:$AF$183,N$9,FALSE))),"")</f>
        <v>777</v>
      </c>
    </row>
    <row r="174" spans="1:14"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IF($A174&gt;$Q$5-1,"",INDIRECT("'Comms by AT'!D"&amp;$A174+$Q$4))</f>
        <v>E09000030</v>
      </c>
      <c r="F174" s="99" t="str">
        <f ca="1">IF(E174="","",VLOOKUP(E174,'Org List'!$J$9:$K$488,2,0))</f>
        <v>Tower Hamlets</v>
      </c>
      <c r="G174" s="120">
        <f ca="1">IFERROR(IF((VLOOKUP($E174,'DTOC Backsheet'!$D$5:$AF$183,G$9,FALSE))="","",(VLOOKUP($E174,'DTOC Backsheet'!$D$5:$AF$183,G$9,FALSE))),"")</f>
        <v>1277</v>
      </c>
      <c r="H174" s="121">
        <f ca="1">IFERROR(IF((VLOOKUP($E174,'DTOC Backsheet'!$D$5:$AF$183,H$9,FALSE))="","",(VLOOKUP($E174,'DTOC Backsheet'!$D$5:$AF$183,H$9,FALSE))),"")</f>
        <v>1705</v>
      </c>
      <c r="I174" s="121">
        <f ca="1">IFERROR(IF((VLOOKUP($E174,'DTOC Backsheet'!$D$5:$AF$183,I$9,FALSE))="","",(VLOOKUP($E174,'DTOC Backsheet'!$D$5:$AF$183,I$9,FALSE))),"")</f>
        <v>1226</v>
      </c>
      <c r="J174" s="122">
        <f ca="1">IFERROR(IF((VLOOKUP($E174,'DTOC Backsheet'!$D$5:$AF$183,J$9,FALSE))="","",(VLOOKUP($E174,'DTOC Backsheet'!$D$5:$AF$183,J$9,FALSE))),"")</f>
        <v>1145</v>
      </c>
      <c r="K174" s="173">
        <f ca="1">IFERROR(IF((VLOOKUP($E174,'DTOC Backsheet'!$D$5:$AF$183,K$9,FALSE))="","",(VLOOKUP($E174,'DTOC Backsheet'!$D$5:$AF$183,K$9,FALSE))),"")</f>
        <v>1551</v>
      </c>
      <c r="L174" s="122">
        <f ca="1">IFERROR(IF((VLOOKUP($E174,'DTOC Backsheet'!$D$5:$AF$183,L$9,FALSE))="","",(VLOOKUP($E174,'DTOC Backsheet'!$D$5:$AF$183,L$9,FALSE))),"")</f>
        <v>1227</v>
      </c>
      <c r="M174" s="121">
        <f ca="1">IFERROR(IF((VLOOKUP($E174,'DTOC Backsheet'!$D$5:$AF$183,M$9,FALSE))="","",(VLOOKUP($E174,'DTOC Backsheet'!$D$5:$AF$183,M$9,FALSE))),"")</f>
        <v>1466</v>
      </c>
      <c r="N174" s="123">
        <f ca="1">IFERROR(IF((VLOOKUP($E174,'DTOC Backsheet'!$D$5:$AF$183,N$9,FALSE))="","",(VLOOKUP($E174,'DTOC Backsheet'!$D$5:$AF$183,N$9,FALSE))),"")</f>
        <v>1516</v>
      </c>
    </row>
    <row r="175" spans="1:14"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IFERROR(IF((VLOOKUP($E175,'DTOC Backsheet'!$D$5:$AF$183,G$9,FALSE))="","",(VLOOKUP($E175,'DTOC Backsheet'!$D$5:$AF$183,G$9,FALSE))),"")</f>
        <v>4108</v>
      </c>
      <c r="H175" s="121">
        <f ca="1">IFERROR(IF((VLOOKUP($E175,'DTOC Backsheet'!$D$5:$AF$183,H$9,FALSE))="","",(VLOOKUP($E175,'DTOC Backsheet'!$D$5:$AF$183,H$9,FALSE))),"")</f>
        <v>4582</v>
      </c>
      <c r="I175" s="121">
        <f ca="1">IFERROR(IF((VLOOKUP($E175,'DTOC Backsheet'!$D$5:$AF$183,I$9,FALSE))="","",(VLOOKUP($E175,'DTOC Backsheet'!$D$5:$AF$183,I$9,FALSE))),"")</f>
        <v>4034</v>
      </c>
      <c r="J175" s="122">
        <f ca="1">IFERROR(IF((VLOOKUP($E175,'DTOC Backsheet'!$D$5:$AF$183,J$9,FALSE))="","",(VLOOKUP($E175,'DTOC Backsheet'!$D$5:$AF$183,J$9,FALSE))),"")</f>
        <v>2793</v>
      </c>
      <c r="K175" s="173">
        <f ca="1">IFERROR(IF((VLOOKUP($E175,'DTOC Backsheet'!$D$5:$AF$183,K$9,FALSE))="","",(VLOOKUP($E175,'DTOC Backsheet'!$D$5:$AF$183,K$9,FALSE))),"")</f>
        <v>2662</v>
      </c>
      <c r="L175" s="122">
        <f ca="1">IFERROR(IF((VLOOKUP($E175,'DTOC Backsheet'!$D$5:$AF$183,L$9,FALSE))="","",(VLOOKUP($E175,'DTOC Backsheet'!$D$5:$AF$183,L$9,FALSE))),"")</f>
        <v>2837</v>
      </c>
      <c r="M175" s="121">
        <f ca="1">IFERROR(IF((VLOOKUP($E175,'DTOC Backsheet'!$D$5:$AF$183,M$9,FALSE))="","",(VLOOKUP($E175,'DTOC Backsheet'!$D$5:$AF$183,M$9,FALSE))),"")</f>
        <v>2766</v>
      </c>
      <c r="N175" s="123">
        <f ca="1">IFERROR(IF((VLOOKUP($E175,'DTOC Backsheet'!$D$5:$AF$183,N$9,FALSE))="","",(VLOOKUP($E175,'DTOC Backsheet'!$D$5:$AF$183,N$9,FALSE))),"")</f>
        <v>3191</v>
      </c>
    </row>
    <row r="176" spans="1:14"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IFERROR(IF((VLOOKUP($E176,'DTOC Backsheet'!$D$5:$AF$183,G$9,FALSE))="","",(VLOOKUP($E176,'DTOC Backsheet'!$D$5:$AF$183,G$9,FALSE))),"")</f>
        <v>2395</v>
      </c>
      <c r="H176" s="121">
        <f ca="1">IFERROR(IF((VLOOKUP($E176,'DTOC Backsheet'!$D$5:$AF$183,H$9,FALSE))="","",(VLOOKUP($E176,'DTOC Backsheet'!$D$5:$AF$183,H$9,FALSE))),"")</f>
        <v>2489</v>
      </c>
      <c r="I176" s="121">
        <f ca="1">IFERROR(IF((VLOOKUP($E176,'DTOC Backsheet'!$D$5:$AF$183,I$9,FALSE))="","",(VLOOKUP($E176,'DTOC Backsheet'!$D$5:$AF$183,I$9,FALSE))),"")</f>
        <v>2301</v>
      </c>
      <c r="J176" s="122">
        <f ca="1">IFERROR(IF((VLOOKUP($E176,'DTOC Backsheet'!$D$5:$AF$183,J$9,FALSE))="","",(VLOOKUP($E176,'DTOC Backsheet'!$D$5:$AF$183,J$9,FALSE))),"")</f>
        <v>2733</v>
      </c>
      <c r="K176" s="173">
        <f ca="1">IFERROR(IF((VLOOKUP($E176,'DTOC Backsheet'!$D$5:$AF$183,K$9,FALSE))="","",(VLOOKUP($E176,'DTOC Backsheet'!$D$5:$AF$183,K$9,FALSE))),"")</f>
        <v>2704</v>
      </c>
      <c r="L176" s="122">
        <f ca="1">IFERROR(IF((VLOOKUP($E176,'DTOC Backsheet'!$D$5:$AF$183,L$9,FALSE))="","",(VLOOKUP($E176,'DTOC Backsheet'!$D$5:$AF$183,L$9,FALSE))),"")</f>
        <v>2838</v>
      </c>
      <c r="M176" s="121">
        <f ca="1">IFERROR(IF((VLOOKUP($E176,'DTOC Backsheet'!$D$5:$AF$183,M$9,FALSE))="","",(VLOOKUP($E176,'DTOC Backsheet'!$D$5:$AF$183,M$9,FALSE))),"")</f>
        <v>2545</v>
      </c>
      <c r="N176" s="123">
        <f ca="1">IFERROR(IF((VLOOKUP($E176,'DTOC Backsheet'!$D$5:$AF$183,N$9,FALSE))="","",(VLOOKUP($E176,'DTOC Backsheet'!$D$5:$AF$183,N$9,FALSE))),"")</f>
        <v>2489</v>
      </c>
    </row>
    <row r="177" spans="1:14"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IFERROR(IF((VLOOKUP($E177,'DTOC Backsheet'!$D$5:$AF$183,G$9,FALSE))="","",(VLOOKUP($E177,'DTOC Backsheet'!$D$5:$AF$183,G$9,FALSE))),"")</f>
        <v>1818</v>
      </c>
      <c r="H177" s="121">
        <f ca="1">IFERROR(IF((VLOOKUP($E177,'DTOC Backsheet'!$D$5:$AF$183,H$9,FALSE))="","",(VLOOKUP($E177,'DTOC Backsheet'!$D$5:$AF$183,H$9,FALSE))),"")</f>
        <v>1838</v>
      </c>
      <c r="I177" s="121">
        <f ca="1">IFERROR(IF((VLOOKUP($E177,'DTOC Backsheet'!$D$5:$AF$183,I$9,FALSE))="","",(VLOOKUP($E177,'DTOC Backsheet'!$D$5:$AF$183,I$9,FALSE))),"")</f>
        <v>1905</v>
      </c>
      <c r="J177" s="122">
        <f ca="1">IFERROR(IF((VLOOKUP($E177,'DTOC Backsheet'!$D$5:$AF$183,J$9,FALSE))="","",(VLOOKUP($E177,'DTOC Backsheet'!$D$5:$AF$183,J$9,FALSE))),"")</f>
        <v>1548</v>
      </c>
      <c r="K177" s="173">
        <f ca="1">IFERROR(IF((VLOOKUP($E177,'DTOC Backsheet'!$D$5:$AF$183,K$9,FALSE))="","",(VLOOKUP($E177,'DTOC Backsheet'!$D$5:$AF$183,K$9,FALSE))),"")</f>
        <v>2188</v>
      </c>
      <c r="L177" s="122">
        <f ca="1">IFERROR(IF((VLOOKUP($E177,'DTOC Backsheet'!$D$5:$AF$183,L$9,FALSE))="","",(VLOOKUP($E177,'DTOC Backsheet'!$D$5:$AF$183,L$9,FALSE))),"")</f>
        <v>2020</v>
      </c>
      <c r="M177" s="121">
        <f ca="1">IFERROR(IF((VLOOKUP($E177,'DTOC Backsheet'!$D$5:$AF$183,M$9,FALSE))="","",(VLOOKUP($E177,'DTOC Backsheet'!$D$5:$AF$183,M$9,FALSE))),"")</f>
        <v>2278</v>
      </c>
      <c r="N177" s="123">
        <f ca="1">IFERROR(IF((VLOOKUP($E177,'DTOC Backsheet'!$D$5:$AF$183,N$9,FALSE))="","",(VLOOKUP($E177,'DTOC Backsheet'!$D$5:$AF$183,N$9,FALSE))),"")</f>
        <v>1805</v>
      </c>
    </row>
    <row r="178" spans="1:14"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IFERROR(IF((VLOOKUP($E178,'DTOC Backsheet'!$D$5:$AF$183,G$9,FALSE))="","",(VLOOKUP($E178,'DTOC Backsheet'!$D$5:$AF$183,G$9,FALSE))),"")</f>
        <v>1500</v>
      </c>
      <c r="H178" s="121">
        <f ca="1">IFERROR(IF((VLOOKUP($E178,'DTOC Backsheet'!$D$5:$AF$183,H$9,FALSE))="","",(VLOOKUP($E178,'DTOC Backsheet'!$D$5:$AF$183,H$9,FALSE))),"")</f>
        <v>1135</v>
      </c>
      <c r="I178" s="121">
        <f ca="1">IFERROR(IF((VLOOKUP($E178,'DTOC Backsheet'!$D$5:$AF$183,I$9,FALSE))="","",(VLOOKUP($E178,'DTOC Backsheet'!$D$5:$AF$183,I$9,FALSE))),"")</f>
        <v>693</v>
      </c>
      <c r="J178" s="122">
        <f ca="1">IFERROR(IF((VLOOKUP($E178,'DTOC Backsheet'!$D$5:$AF$183,J$9,FALSE))="","",(VLOOKUP($E178,'DTOC Backsheet'!$D$5:$AF$183,J$9,FALSE))),"")</f>
        <v>899</v>
      </c>
      <c r="K178" s="173">
        <f ca="1">IFERROR(IF((VLOOKUP($E178,'DTOC Backsheet'!$D$5:$AF$183,K$9,FALSE))="","",(VLOOKUP($E178,'DTOC Backsheet'!$D$5:$AF$183,K$9,FALSE))),"")</f>
        <v>1740</v>
      </c>
      <c r="L178" s="122">
        <f ca="1">IFERROR(IF((VLOOKUP($E178,'DTOC Backsheet'!$D$5:$AF$183,L$9,FALSE))="","",(VLOOKUP($E178,'DTOC Backsheet'!$D$5:$AF$183,L$9,FALSE))),"")</f>
        <v>2100</v>
      </c>
      <c r="M178" s="121">
        <f ca="1">IFERROR(IF((VLOOKUP($E178,'DTOC Backsheet'!$D$5:$AF$183,M$9,FALSE))="","",(VLOOKUP($E178,'DTOC Backsheet'!$D$5:$AF$183,M$9,FALSE))),"")</f>
        <v>1522</v>
      </c>
      <c r="N178" s="123">
        <f ca="1">IFERROR(IF((VLOOKUP($E178,'DTOC Backsheet'!$D$5:$AF$183,N$9,FALSE))="","",(VLOOKUP($E178,'DTOC Backsheet'!$D$5:$AF$183,N$9,FALSE))),"")</f>
        <v>1403</v>
      </c>
    </row>
    <row r="179" spans="1:14"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IFERROR(IF((VLOOKUP($E179,'DTOC Backsheet'!$D$5:$AF$183,G$9,FALSE))="","",(VLOOKUP($E179,'DTOC Backsheet'!$D$5:$AF$183,G$9,FALSE))),"")</f>
        <v>1134</v>
      </c>
      <c r="H179" s="121">
        <f ca="1">IFERROR(IF((VLOOKUP($E179,'DTOC Backsheet'!$D$5:$AF$183,H$9,FALSE))="","",(VLOOKUP($E179,'DTOC Backsheet'!$D$5:$AF$183,H$9,FALSE))),"")</f>
        <v>1201</v>
      </c>
      <c r="I179" s="121">
        <f ca="1">IFERROR(IF((VLOOKUP($E179,'DTOC Backsheet'!$D$5:$AF$183,I$9,FALSE))="","",(VLOOKUP($E179,'DTOC Backsheet'!$D$5:$AF$183,I$9,FALSE))),"")</f>
        <v>1202</v>
      </c>
      <c r="J179" s="122">
        <f ca="1">IFERROR(IF((VLOOKUP($E179,'DTOC Backsheet'!$D$5:$AF$183,J$9,FALSE))="","",(VLOOKUP($E179,'DTOC Backsheet'!$D$5:$AF$183,J$9,FALSE))),"")</f>
        <v>1035</v>
      </c>
      <c r="K179" s="173">
        <f ca="1">IFERROR(IF((VLOOKUP($E179,'DTOC Backsheet'!$D$5:$AF$183,K$9,FALSE))="","",(VLOOKUP($E179,'DTOC Backsheet'!$D$5:$AF$183,K$9,FALSE))),"")</f>
        <v>1285</v>
      </c>
      <c r="L179" s="122">
        <f ca="1">IFERROR(IF((VLOOKUP($E179,'DTOC Backsheet'!$D$5:$AF$183,L$9,FALSE))="","",(VLOOKUP($E179,'DTOC Backsheet'!$D$5:$AF$183,L$9,FALSE))),"")</f>
        <v>720</v>
      </c>
      <c r="M179" s="121">
        <f ca="1">IFERROR(IF((VLOOKUP($E179,'DTOC Backsheet'!$D$5:$AF$183,M$9,FALSE))="","",(VLOOKUP($E179,'DTOC Backsheet'!$D$5:$AF$183,M$9,FALSE))),"")</f>
        <v>805</v>
      </c>
      <c r="N179" s="123">
        <f ca="1">IFERROR(IF((VLOOKUP($E179,'DTOC Backsheet'!$D$5:$AF$183,N$9,FALSE))="","",(VLOOKUP($E179,'DTOC Backsheet'!$D$5:$AF$183,N$9,FALSE))),"")</f>
        <v>779</v>
      </c>
    </row>
    <row r="180" spans="1:14"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IFERROR(IF((VLOOKUP($E180,'DTOC Backsheet'!$D$5:$AF$183,G$9,FALSE))="","",(VLOOKUP($E180,'DTOC Backsheet'!$D$5:$AF$183,G$9,FALSE))),"")</f>
        <v>1833</v>
      </c>
      <c r="H180" s="121">
        <f ca="1">IFERROR(IF((VLOOKUP($E180,'DTOC Backsheet'!$D$5:$AF$183,H$9,FALSE))="","",(VLOOKUP($E180,'DTOC Backsheet'!$D$5:$AF$183,H$9,FALSE))),"")</f>
        <v>1865</v>
      </c>
      <c r="I180" s="121">
        <f ca="1">IFERROR(IF((VLOOKUP($E180,'DTOC Backsheet'!$D$5:$AF$183,I$9,FALSE))="","",(VLOOKUP($E180,'DTOC Backsheet'!$D$5:$AF$183,I$9,FALSE))),"")</f>
        <v>2586</v>
      </c>
      <c r="J180" s="122">
        <f ca="1">IFERROR(IF((VLOOKUP($E180,'DTOC Backsheet'!$D$5:$AF$183,J$9,FALSE))="","",(VLOOKUP($E180,'DTOC Backsheet'!$D$5:$AF$183,J$9,FALSE))),"")</f>
        <v>2083</v>
      </c>
      <c r="K180" s="173">
        <f ca="1">IFERROR(IF((VLOOKUP($E180,'DTOC Backsheet'!$D$5:$AF$183,K$9,FALSE))="","",(VLOOKUP($E180,'DTOC Backsheet'!$D$5:$AF$183,K$9,FALSE))),"")</f>
        <v>2053</v>
      </c>
      <c r="L180" s="122">
        <f ca="1">IFERROR(IF((VLOOKUP($E180,'DTOC Backsheet'!$D$5:$AF$183,L$9,FALSE))="","",(VLOOKUP($E180,'DTOC Backsheet'!$D$5:$AF$183,L$9,FALSE))),"")</f>
        <v>1554</v>
      </c>
      <c r="M180" s="121">
        <f ca="1">IFERROR(IF((VLOOKUP($E180,'DTOC Backsheet'!$D$5:$AF$183,M$9,FALSE))="","",(VLOOKUP($E180,'DTOC Backsheet'!$D$5:$AF$183,M$9,FALSE))),"")</f>
        <v>2466</v>
      </c>
      <c r="N180" s="123">
        <f ca="1">IFERROR(IF((VLOOKUP($E180,'DTOC Backsheet'!$D$5:$AF$183,N$9,FALSE))="","",(VLOOKUP($E180,'DTOC Backsheet'!$D$5:$AF$183,N$9,FALSE))),"")</f>
        <v>1556</v>
      </c>
    </row>
    <row r="181" spans="1:14"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IFERROR(IF((VLOOKUP($E181,'DTOC Backsheet'!$D$5:$AF$183,G$9,FALSE))="","",(VLOOKUP($E181,'DTOC Backsheet'!$D$5:$AF$183,G$9,FALSE))),"")</f>
        <v>7373</v>
      </c>
      <c r="H181" s="121">
        <f ca="1">IFERROR(IF((VLOOKUP($E181,'DTOC Backsheet'!$D$5:$AF$183,H$9,FALSE))="","",(VLOOKUP($E181,'DTOC Backsheet'!$D$5:$AF$183,H$9,FALSE))),"")</f>
        <v>6446</v>
      </c>
      <c r="I181" s="121">
        <f ca="1">IFERROR(IF((VLOOKUP($E181,'DTOC Backsheet'!$D$5:$AF$183,I$9,FALSE))="","",(VLOOKUP($E181,'DTOC Backsheet'!$D$5:$AF$183,I$9,FALSE))),"")</f>
        <v>5133</v>
      </c>
      <c r="J181" s="122">
        <f ca="1">IFERROR(IF((VLOOKUP($E181,'DTOC Backsheet'!$D$5:$AF$183,J$9,FALSE))="","",(VLOOKUP($E181,'DTOC Backsheet'!$D$5:$AF$183,J$9,FALSE))),"")</f>
        <v>4841</v>
      </c>
      <c r="K181" s="173">
        <f ca="1">IFERROR(IF((VLOOKUP($E181,'DTOC Backsheet'!$D$5:$AF$183,K$9,FALSE))="","",(VLOOKUP($E181,'DTOC Backsheet'!$D$5:$AF$183,K$9,FALSE))),"")</f>
        <v>3747</v>
      </c>
      <c r="L181" s="122">
        <f ca="1">IFERROR(IF((VLOOKUP($E181,'DTOC Backsheet'!$D$5:$AF$183,L$9,FALSE))="","",(VLOOKUP($E181,'DTOC Backsheet'!$D$5:$AF$183,L$9,FALSE))),"")</f>
        <v>4083</v>
      </c>
      <c r="M181" s="121">
        <f ca="1">IFERROR(IF((VLOOKUP($E181,'DTOC Backsheet'!$D$5:$AF$183,M$9,FALSE))="","",(VLOOKUP($E181,'DTOC Backsheet'!$D$5:$AF$183,M$9,FALSE))),"")</f>
        <v>3923</v>
      </c>
      <c r="N181" s="123">
        <f ca="1">IFERROR(IF((VLOOKUP($E181,'DTOC Backsheet'!$D$5:$AF$183,N$9,FALSE))="","",(VLOOKUP($E181,'DTOC Backsheet'!$D$5:$AF$183,N$9,FALSE))),"")</f>
        <v>4073</v>
      </c>
    </row>
    <row r="182" spans="1:14"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IFERROR(IF((VLOOKUP($E182,'DTOC Backsheet'!$D$5:$AF$183,G$9,FALSE))="","",(VLOOKUP($E182,'DTOC Backsheet'!$D$5:$AF$183,G$9,FALSE))),"")</f>
        <v>2504</v>
      </c>
      <c r="H182" s="121">
        <f ca="1">IFERROR(IF((VLOOKUP($E182,'DTOC Backsheet'!$D$5:$AF$183,H$9,FALSE))="","",(VLOOKUP($E182,'DTOC Backsheet'!$D$5:$AF$183,H$9,FALSE))),"")</f>
        <v>2081</v>
      </c>
      <c r="I182" s="121">
        <f ca="1">IFERROR(IF((VLOOKUP($E182,'DTOC Backsheet'!$D$5:$AF$183,I$9,FALSE))="","",(VLOOKUP($E182,'DTOC Backsheet'!$D$5:$AF$183,I$9,FALSE))),"")</f>
        <v>1899</v>
      </c>
      <c r="J182" s="122">
        <f ca="1">IFERROR(IF((VLOOKUP($E182,'DTOC Backsheet'!$D$5:$AF$183,J$9,FALSE))="","",(VLOOKUP($E182,'DTOC Backsheet'!$D$5:$AF$183,J$9,FALSE))),"")</f>
        <v>1696</v>
      </c>
      <c r="K182" s="173">
        <f ca="1">IFERROR(IF((VLOOKUP($E182,'DTOC Backsheet'!$D$5:$AF$183,K$9,FALSE))="","",(VLOOKUP($E182,'DTOC Backsheet'!$D$5:$AF$183,K$9,FALSE))),"")</f>
        <v>1140</v>
      </c>
      <c r="L182" s="122">
        <f ca="1">IFERROR(IF((VLOOKUP($E182,'DTOC Backsheet'!$D$5:$AF$183,L$9,FALSE))="","",(VLOOKUP($E182,'DTOC Backsheet'!$D$5:$AF$183,L$9,FALSE))),"")</f>
        <v>1093</v>
      </c>
      <c r="M182" s="121">
        <f ca="1">IFERROR(IF((VLOOKUP($E182,'DTOC Backsheet'!$D$5:$AF$183,M$9,FALSE))="","",(VLOOKUP($E182,'DTOC Backsheet'!$D$5:$AF$183,M$9,FALSE))),"")</f>
        <v>1291</v>
      </c>
      <c r="N182" s="123">
        <f ca="1">IFERROR(IF((VLOOKUP($E182,'DTOC Backsheet'!$D$5:$AF$183,N$9,FALSE))="","",(VLOOKUP($E182,'DTOC Backsheet'!$D$5:$AF$183,N$9,FALSE))),"")</f>
        <v>1911</v>
      </c>
    </row>
    <row r="183" spans="1:14"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IFERROR(IF((VLOOKUP($E183,'DTOC Backsheet'!$D$5:$AF$183,G$9,FALSE))="","",(VLOOKUP($E183,'DTOC Backsheet'!$D$5:$AF$183,G$9,FALSE))),"")</f>
        <v>8827</v>
      </c>
      <c r="H183" s="121">
        <f ca="1">IFERROR(IF((VLOOKUP($E183,'DTOC Backsheet'!$D$5:$AF$183,H$9,FALSE))="","",(VLOOKUP($E183,'DTOC Backsheet'!$D$5:$AF$183,H$9,FALSE))),"")</f>
        <v>10675</v>
      </c>
      <c r="I183" s="121">
        <f ca="1">IFERROR(IF((VLOOKUP($E183,'DTOC Backsheet'!$D$5:$AF$183,I$9,FALSE))="","",(VLOOKUP($E183,'DTOC Backsheet'!$D$5:$AF$183,I$9,FALSE))),"")</f>
        <v>9260</v>
      </c>
      <c r="J183" s="122">
        <f ca="1">IFERROR(IF((VLOOKUP($E183,'DTOC Backsheet'!$D$5:$AF$183,J$9,FALSE))="","",(VLOOKUP($E183,'DTOC Backsheet'!$D$5:$AF$183,J$9,FALSE))),"")</f>
        <v>8281</v>
      </c>
      <c r="K183" s="173">
        <f ca="1">IFERROR(IF((VLOOKUP($E183,'DTOC Backsheet'!$D$5:$AF$183,K$9,FALSE))="","",(VLOOKUP($E183,'DTOC Backsheet'!$D$5:$AF$183,K$9,FALSE))),"")</f>
        <v>7555</v>
      </c>
      <c r="L183" s="122">
        <f ca="1">IFERROR(IF((VLOOKUP($E183,'DTOC Backsheet'!$D$5:$AF$183,L$9,FALSE))="","",(VLOOKUP($E183,'DTOC Backsheet'!$D$5:$AF$183,L$9,FALSE))),"")</f>
        <v>8145</v>
      </c>
      <c r="M183" s="121">
        <f ca="1">IFERROR(IF((VLOOKUP($E183,'DTOC Backsheet'!$D$5:$AF$183,M$9,FALSE))="","",(VLOOKUP($E183,'DTOC Backsheet'!$D$5:$AF$183,M$9,FALSE))),"")</f>
        <v>7432</v>
      </c>
      <c r="N183" s="123">
        <f ca="1">IFERROR(IF((VLOOKUP($E183,'DTOC Backsheet'!$D$5:$AF$183,N$9,FALSE))="","",(VLOOKUP($E183,'DTOC Backsheet'!$D$5:$AF$183,N$9,FALSE))),"")</f>
        <v>7363</v>
      </c>
    </row>
    <row r="184" spans="1:14"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IFERROR(IF((VLOOKUP($E184,'DTOC Backsheet'!$D$5:$AF$183,G$9,FALSE))="","",(VLOOKUP($E184,'DTOC Backsheet'!$D$5:$AF$183,G$9,FALSE))),"")</f>
        <v>553</v>
      </c>
      <c r="H184" s="121">
        <f ca="1">IFERROR(IF((VLOOKUP($E184,'DTOC Backsheet'!$D$5:$AF$183,H$9,FALSE))="","",(VLOOKUP($E184,'DTOC Backsheet'!$D$5:$AF$183,H$9,FALSE))),"")</f>
        <v>825</v>
      </c>
      <c r="I184" s="121">
        <f ca="1">IFERROR(IF((VLOOKUP($E184,'DTOC Backsheet'!$D$5:$AF$183,I$9,FALSE))="","",(VLOOKUP($E184,'DTOC Backsheet'!$D$5:$AF$183,I$9,FALSE))),"")</f>
        <v>987</v>
      </c>
      <c r="J184" s="122">
        <f ca="1">IFERROR(IF((VLOOKUP($E184,'DTOC Backsheet'!$D$5:$AF$183,J$9,FALSE))="","",(VLOOKUP($E184,'DTOC Backsheet'!$D$5:$AF$183,J$9,FALSE))),"")</f>
        <v>1348</v>
      </c>
      <c r="K184" s="173">
        <f ca="1">IFERROR(IF((VLOOKUP($E184,'DTOC Backsheet'!$D$5:$AF$183,K$9,FALSE))="","",(VLOOKUP($E184,'DTOC Backsheet'!$D$5:$AF$183,K$9,FALSE))),"")</f>
        <v>1619</v>
      </c>
      <c r="L184" s="122">
        <f ca="1">IFERROR(IF((VLOOKUP($E184,'DTOC Backsheet'!$D$5:$AF$183,L$9,FALSE))="","",(VLOOKUP($E184,'DTOC Backsheet'!$D$5:$AF$183,L$9,FALSE))),"")</f>
        <v>1254</v>
      </c>
      <c r="M184" s="121">
        <f ca="1">IFERROR(IF((VLOOKUP($E184,'DTOC Backsheet'!$D$5:$AF$183,M$9,FALSE))="","",(VLOOKUP($E184,'DTOC Backsheet'!$D$5:$AF$183,M$9,FALSE))),"")</f>
        <v>1273</v>
      </c>
      <c r="N184" s="123">
        <f ca="1">IFERROR(IF((VLOOKUP($E184,'DTOC Backsheet'!$D$5:$AF$183,N$9,FALSE))="","",(VLOOKUP($E184,'DTOC Backsheet'!$D$5:$AF$183,N$9,FALSE))),"")</f>
        <v>1318</v>
      </c>
    </row>
    <row r="185" spans="1:14"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IFERROR(IF((VLOOKUP($E185,'DTOC Backsheet'!$D$5:$AF$183,G$9,FALSE))="","",(VLOOKUP($E185,'DTOC Backsheet'!$D$5:$AF$183,G$9,FALSE))),"")</f>
        <v>1086</v>
      </c>
      <c r="H185" s="121">
        <f ca="1">IFERROR(IF((VLOOKUP($E185,'DTOC Backsheet'!$D$5:$AF$183,H$9,FALSE))="","",(VLOOKUP($E185,'DTOC Backsheet'!$D$5:$AF$183,H$9,FALSE))),"")</f>
        <v>1600</v>
      </c>
      <c r="I185" s="121">
        <f ca="1">IFERROR(IF((VLOOKUP($E185,'DTOC Backsheet'!$D$5:$AF$183,I$9,FALSE))="","",(VLOOKUP($E185,'DTOC Backsheet'!$D$5:$AF$183,I$9,FALSE))),"")</f>
        <v>1385</v>
      </c>
      <c r="J185" s="122">
        <f ca="1">IFERROR(IF((VLOOKUP($E185,'DTOC Backsheet'!$D$5:$AF$183,J$9,FALSE))="","",(VLOOKUP($E185,'DTOC Backsheet'!$D$5:$AF$183,J$9,FALSE))),"")</f>
        <v>1462</v>
      </c>
      <c r="K185" s="173">
        <f ca="1">IFERROR(IF((VLOOKUP($E185,'DTOC Backsheet'!$D$5:$AF$183,K$9,FALSE))="","",(VLOOKUP($E185,'DTOC Backsheet'!$D$5:$AF$183,K$9,FALSE))),"")</f>
        <v>983</v>
      </c>
      <c r="L185" s="122">
        <f ca="1">IFERROR(IF((VLOOKUP($E185,'DTOC Backsheet'!$D$5:$AF$183,L$9,FALSE))="","",(VLOOKUP($E185,'DTOC Backsheet'!$D$5:$AF$183,L$9,FALSE))),"")</f>
        <v>1015</v>
      </c>
      <c r="M185" s="121">
        <f ca="1">IFERROR(IF((VLOOKUP($E185,'DTOC Backsheet'!$D$5:$AF$183,M$9,FALSE))="","",(VLOOKUP($E185,'DTOC Backsheet'!$D$5:$AF$183,M$9,FALSE))),"")</f>
        <v>1134</v>
      </c>
      <c r="N185" s="123">
        <f ca="1">IFERROR(IF((VLOOKUP($E185,'DTOC Backsheet'!$D$5:$AF$183,N$9,FALSE))="","",(VLOOKUP($E185,'DTOC Backsheet'!$D$5:$AF$183,N$9,FALSE))),"")</f>
        <v>1380</v>
      </c>
    </row>
    <row r="186" spans="1:14"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IFERROR(IF((VLOOKUP($E186,'DTOC Backsheet'!$D$5:$AF$183,G$9,FALSE))="","",(VLOOKUP($E186,'DTOC Backsheet'!$D$5:$AF$183,G$9,FALSE))),"")</f>
        <v>7748</v>
      </c>
      <c r="H186" s="121">
        <f ca="1">IFERROR(IF((VLOOKUP($E186,'DTOC Backsheet'!$D$5:$AF$183,H$9,FALSE))="","",(VLOOKUP($E186,'DTOC Backsheet'!$D$5:$AF$183,H$9,FALSE))),"")</f>
        <v>6747</v>
      </c>
      <c r="I186" s="121">
        <f ca="1">IFERROR(IF((VLOOKUP($E186,'DTOC Backsheet'!$D$5:$AF$183,I$9,FALSE))="","",(VLOOKUP($E186,'DTOC Backsheet'!$D$5:$AF$183,I$9,FALSE))),"")</f>
        <v>5520</v>
      </c>
      <c r="J186" s="122">
        <f ca="1">IFERROR(IF((VLOOKUP($E186,'DTOC Backsheet'!$D$5:$AF$183,J$9,FALSE))="","",(VLOOKUP($E186,'DTOC Backsheet'!$D$5:$AF$183,J$9,FALSE))),"")</f>
        <v>5309</v>
      </c>
      <c r="K186" s="173">
        <f ca="1">IFERROR(IF((VLOOKUP($E186,'DTOC Backsheet'!$D$5:$AF$183,K$9,FALSE))="","",(VLOOKUP($E186,'DTOC Backsheet'!$D$5:$AF$183,K$9,FALSE))),"")</f>
        <v>4556</v>
      </c>
      <c r="L186" s="122">
        <f ca="1">IFERROR(IF((VLOOKUP($E186,'DTOC Backsheet'!$D$5:$AF$183,L$9,FALSE))="","",(VLOOKUP($E186,'DTOC Backsheet'!$D$5:$AF$183,L$9,FALSE))),"")</f>
        <v>5466</v>
      </c>
      <c r="M186" s="121">
        <f ca="1">IFERROR(IF((VLOOKUP($E186,'DTOC Backsheet'!$D$5:$AF$183,M$9,FALSE))="","",(VLOOKUP($E186,'DTOC Backsheet'!$D$5:$AF$183,M$9,FALSE))),"")</f>
        <v>5017</v>
      </c>
      <c r="N186" s="123">
        <f ca="1">IFERROR(IF((VLOOKUP($E186,'DTOC Backsheet'!$D$5:$AF$183,N$9,FALSE))="","",(VLOOKUP($E186,'DTOC Backsheet'!$D$5:$AF$183,N$9,FALSE))),"")</f>
        <v>4167</v>
      </c>
    </row>
    <row r="187" spans="1:14"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IFERROR(IF((VLOOKUP($E187,'DTOC Backsheet'!$D$5:$AF$183,G$9,FALSE))="","",(VLOOKUP($E187,'DTOC Backsheet'!$D$5:$AF$183,G$9,FALSE))),"")</f>
        <v>1060</v>
      </c>
      <c r="H187" s="121">
        <f ca="1">IFERROR(IF((VLOOKUP($E187,'DTOC Backsheet'!$D$5:$AF$183,H$9,FALSE))="","",(VLOOKUP($E187,'DTOC Backsheet'!$D$5:$AF$183,H$9,FALSE))),"")</f>
        <v>1435</v>
      </c>
      <c r="I187" s="121">
        <f ca="1">IFERROR(IF((VLOOKUP($E187,'DTOC Backsheet'!$D$5:$AF$183,I$9,FALSE))="","",(VLOOKUP($E187,'DTOC Backsheet'!$D$5:$AF$183,I$9,FALSE))),"")</f>
        <v>1440</v>
      </c>
      <c r="J187" s="122">
        <f ca="1">IFERROR(IF((VLOOKUP($E187,'DTOC Backsheet'!$D$5:$AF$183,J$9,FALSE))="","",(VLOOKUP($E187,'DTOC Backsheet'!$D$5:$AF$183,J$9,FALSE))),"")</f>
        <v>1047</v>
      </c>
      <c r="K187" s="173">
        <f ca="1">IFERROR(IF((VLOOKUP($E187,'DTOC Backsheet'!$D$5:$AF$183,K$9,FALSE))="","",(VLOOKUP($E187,'DTOC Backsheet'!$D$5:$AF$183,K$9,FALSE))),"")</f>
        <v>1219</v>
      </c>
      <c r="L187" s="122">
        <f ca="1">IFERROR(IF((VLOOKUP($E187,'DTOC Backsheet'!$D$5:$AF$183,L$9,FALSE))="","",(VLOOKUP($E187,'DTOC Backsheet'!$D$5:$AF$183,L$9,FALSE))),"")</f>
        <v>1810</v>
      </c>
      <c r="M187" s="121">
        <f ca="1">IFERROR(IF((VLOOKUP($E187,'DTOC Backsheet'!$D$5:$AF$183,M$9,FALSE))="","",(VLOOKUP($E187,'DTOC Backsheet'!$D$5:$AF$183,M$9,FALSE))),"")</f>
        <v>1440</v>
      </c>
      <c r="N187" s="123">
        <f ca="1">IFERROR(IF((VLOOKUP($E187,'DTOC Backsheet'!$D$5:$AF$183,N$9,FALSE))="","",(VLOOKUP($E187,'DTOC Backsheet'!$D$5:$AF$183,N$9,FALSE))),"")</f>
        <v>689</v>
      </c>
    </row>
    <row r="188" spans="1:14"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IFERROR(IF((VLOOKUP($E188,'DTOC Backsheet'!$D$5:$AF$183,G$9,FALSE))="","",(VLOOKUP($E188,'DTOC Backsheet'!$D$5:$AF$183,G$9,FALSE))),"")</f>
        <v>3254</v>
      </c>
      <c r="H188" s="121">
        <f ca="1">IFERROR(IF((VLOOKUP($E188,'DTOC Backsheet'!$D$5:$AF$183,H$9,FALSE))="","",(VLOOKUP($E188,'DTOC Backsheet'!$D$5:$AF$183,H$9,FALSE))),"")</f>
        <v>2634</v>
      </c>
      <c r="I188" s="121">
        <f ca="1">IFERROR(IF((VLOOKUP($E188,'DTOC Backsheet'!$D$5:$AF$183,I$9,FALSE))="","",(VLOOKUP($E188,'DTOC Backsheet'!$D$5:$AF$183,I$9,FALSE))),"")</f>
        <v>1661</v>
      </c>
      <c r="J188" s="122">
        <f ca="1">IFERROR(IF((VLOOKUP($E188,'DTOC Backsheet'!$D$5:$AF$183,J$9,FALSE))="","",(VLOOKUP($E188,'DTOC Backsheet'!$D$5:$AF$183,J$9,FALSE))),"")</f>
        <v>1217</v>
      </c>
      <c r="K188" s="173">
        <f ca="1">IFERROR(IF((VLOOKUP($E188,'DTOC Backsheet'!$D$5:$AF$183,K$9,FALSE))="","",(VLOOKUP($E188,'DTOC Backsheet'!$D$5:$AF$183,K$9,FALSE))),"")</f>
        <v>1561</v>
      </c>
      <c r="L188" s="122">
        <f ca="1">IFERROR(IF((VLOOKUP($E188,'DTOC Backsheet'!$D$5:$AF$183,L$9,FALSE))="","",(VLOOKUP($E188,'DTOC Backsheet'!$D$5:$AF$183,L$9,FALSE))),"")</f>
        <v>1839</v>
      </c>
      <c r="M188" s="121">
        <f ca="1">IFERROR(IF((VLOOKUP($E188,'DTOC Backsheet'!$D$5:$AF$183,M$9,FALSE))="","",(VLOOKUP($E188,'DTOC Backsheet'!$D$5:$AF$183,M$9,FALSE))),"")</f>
        <v>1755</v>
      </c>
      <c r="N188" s="123">
        <f ca="1">IFERROR(IF((VLOOKUP($E188,'DTOC Backsheet'!$D$5:$AF$183,N$9,FALSE))="","",(VLOOKUP($E188,'DTOC Backsheet'!$D$5:$AF$183,N$9,FALSE))),"")</f>
        <v>1728</v>
      </c>
    </row>
    <row r="189" spans="1:14"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IFERROR(IF((VLOOKUP($E189,'DTOC Backsheet'!$D$5:$AF$183,G$9,FALSE))="","",(VLOOKUP($E189,'DTOC Backsheet'!$D$5:$AF$183,G$9,FALSE))),"")</f>
        <v>744</v>
      </c>
      <c r="H189" s="121">
        <f ca="1">IFERROR(IF((VLOOKUP($E189,'DTOC Backsheet'!$D$5:$AF$183,H$9,FALSE))="","",(VLOOKUP($E189,'DTOC Backsheet'!$D$5:$AF$183,H$9,FALSE))),"")</f>
        <v>984</v>
      </c>
      <c r="I189" s="121">
        <f ca="1">IFERROR(IF((VLOOKUP($E189,'DTOC Backsheet'!$D$5:$AF$183,I$9,FALSE))="","",(VLOOKUP($E189,'DTOC Backsheet'!$D$5:$AF$183,I$9,FALSE))),"")</f>
        <v>838</v>
      </c>
      <c r="J189" s="122">
        <f ca="1">IFERROR(IF((VLOOKUP($E189,'DTOC Backsheet'!$D$5:$AF$183,J$9,FALSE))="","",(VLOOKUP($E189,'DTOC Backsheet'!$D$5:$AF$183,J$9,FALSE))),"")</f>
        <v>1123</v>
      </c>
      <c r="K189" s="173">
        <f ca="1">IFERROR(IF((VLOOKUP($E189,'DTOC Backsheet'!$D$5:$AF$183,K$9,FALSE))="","",(VLOOKUP($E189,'DTOC Backsheet'!$D$5:$AF$183,K$9,FALSE))),"")</f>
        <v>927</v>
      </c>
      <c r="L189" s="122">
        <f ca="1">IFERROR(IF((VLOOKUP($E189,'DTOC Backsheet'!$D$5:$AF$183,L$9,FALSE))="","",(VLOOKUP($E189,'DTOC Backsheet'!$D$5:$AF$183,L$9,FALSE))),"")</f>
        <v>591</v>
      </c>
      <c r="M189" s="121">
        <f ca="1">IFERROR(IF((VLOOKUP($E189,'DTOC Backsheet'!$D$5:$AF$183,M$9,FALSE))="","",(VLOOKUP($E189,'DTOC Backsheet'!$D$5:$AF$183,M$9,FALSE))),"")</f>
        <v>537</v>
      </c>
      <c r="N189" s="123">
        <f ca="1">IFERROR(IF((VLOOKUP($E189,'DTOC Backsheet'!$D$5:$AF$183,N$9,FALSE))="","",(VLOOKUP($E189,'DTOC Backsheet'!$D$5:$AF$183,N$9,FALSE))),"")</f>
        <v>946</v>
      </c>
    </row>
    <row r="190" spans="1:14"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IFERROR(IF((VLOOKUP($E190,'DTOC Backsheet'!$D$5:$AF$183,G$9,FALSE))="","",(VLOOKUP($E190,'DTOC Backsheet'!$D$5:$AF$183,G$9,FALSE))),"")</f>
        <v>2135</v>
      </c>
      <c r="H190" s="121">
        <f ca="1">IFERROR(IF((VLOOKUP($E190,'DTOC Backsheet'!$D$5:$AF$183,H$9,FALSE))="","",(VLOOKUP($E190,'DTOC Backsheet'!$D$5:$AF$183,H$9,FALSE))),"")</f>
        <v>2087</v>
      </c>
      <c r="I190" s="121">
        <f ca="1">IFERROR(IF((VLOOKUP($E190,'DTOC Backsheet'!$D$5:$AF$183,I$9,FALSE))="","",(VLOOKUP($E190,'DTOC Backsheet'!$D$5:$AF$183,I$9,FALSE))),"")</f>
        <v>1568</v>
      </c>
      <c r="J190" s="122">
        <f ca="1">IFERROR(IF((VLOOKUP($E190,'DTOC Backsheet'!$D$5:$AF$183,J$9,FALSE))="","",(VLOOKUP($E190,'DTOC Backsheet'!$D$5:$AF$183,J$9,FALSE))),"")</f>
        <v>1342</v>
      </c>
      <c r="K190" s="173">
        <f ca="1">IFERROR(IF((VLOOKUP($E190,'DTOC Backsheet'!$D$5:$AF$183,K$9,FALSE))="","",(VLOOKUP($E190,'DTOC Backsheet'!$D$5:$AF$183,K$9,FALSE))),"")</f>
        <v>1203</v>
      </c>
      <c r="L190" s="122">
        <f ca="1">IFERROR(IF((VLOOKUP($E190,'DTOC Backsheet'!$D$5:$AF$183,L$9,FALSE))="","",(VLOOKUP($E190,'DTOC Backsheet'!$D$5:$AF$183,L$9,FALSE))),"")</f>
        <v>1427</v>
      </c>
      <c r="M190" s="121">
        <f ca="1">IFERROR(IF((VLOOKUP($E190,'DTOC Backsheet'!$D$5:$AF$183,M$9,FALSE))="","",(VLOOKUP($E190,'DTOC Backsheet'!$D$5:$AF$183,M$9,FALSE))),"")</f>
        <v>1112</v>
      </c>
      <c r="N190" s="123">
        <f ca="1">IFERROR(IF((VLOOKUP($E190,'DTOC Backsheet'!$D$5:$AF$183,N$9,FALSE))="","",(VLOOKUP($E190,'DTOC Backsheet'!$D$5:$AF$183,N$9,FALSE))),"")</f>
        <v>816</v>
      </c>
    </row>
    <row r="191" spans="1:14"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IFERROR(IF((VLOOKUP($E191,'DTOC Backsheet'!$D$5:$AF$183,G$9,FALSE))="","",(VLOOKUP($E191,'DTOC Backsheet'!$D$5:$AF$183,G$9,FALSE))),"")</f>
        <v>7346</v>
      </c>
      <c r="H191" s="121">
        <f ca="1">IFERROR(IF((VLOOKUP($E191,'DTOC Backsheet'!$D$5:$AF$183,H$9,FALSE))="","",(VLOOKUP($E191,'DTOC Backsheet'!$D$5:$AF$183,H$9,FALSE))),"")</f>
        <v>7595</v>
      </c>
      <c r="I191" s="121">
        <f ca="1">IFERROR(IF((VLOOKUP($E191,'DTOC Backsheet'!$D$5:$AF$183,I$9,FALSE))="","",(VLOOKUP($E191,'DTOC Backsheet'!$D$5:$AF$183,I$9,FALSE))),"")</f>
        <v>6960</v>
      </c>
      <c r="J191" s="122">
        <f ca="1">IFERROR(IF((VLOOKUP($E191,'DTOC Backsheet'!$D$5:$AF$183,J$9,FALSE))="","",(VLOOKUP($E191,'DTOC Backsheet'!$D$5:$AF$183,J$9,FALSE))),"")</f>
        <v>6925</v>
      </c>
      <c r="K191" s="173">
        <f ca="1">IFERROR(IF((VLOOKUP($E191,'DTOC Backsheet'!$D$5:$AF$183,K$9,FALSE))="","",(VLOOKUP($E191,'DTOC Backsheet'!$D$5:$AF$183,K$9,FALSE))),"")</f>
        <v>5906</v>
      </c>
      <c r="L191" s="122">
        <f ca="1">IFERROR(IF((VLOOKUP($E191,'DTOC Backsheet'!$D$5:$AF$183,L$9,FALSE))="","",(VLOOKUP($E191,'DTOC Backsheet'!$D$5:$AF$183,L$9,FALSE))),"")</f>
        <v>5545</v>
      </c>
      <c r="M191" s="121">
        <f ca="1">IFERROR(IF((VLOOKUP($E191,'DTOC Backsheet'!$D$5:$AF$183,M$9,FALSE))="","",(VLOOKUP($E191,'DTOC Backsheet'!$D$5:$AF$183,M$9,FALSE))),"")</f>
        <v>5618</v>
      </c>
      <c r="N191" s="123">
        <f ca="1">IFERROR(IF((VLOOKUP($E191,'DTOC Backsheet'!$D$5:$AF$183,N$9,FALSE))="","",(VLOOKUP($E191,'DTOC Backsheet'!$D$5:$AF$183,N$9,FALSE))),"")</f>
        <v>5340</v>
      </c>
    </row>
    <row r="192" spans="1:14"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IFERROR(IF((VLOOKUP($E192,'DTOC Backsheet'!$D$5:$AF$183,G$9,FALSE))="","",(VLOOKUP($E192,'DTOC Backsheet'!$D$5:$AF$183,G$9,FALSE))),"")</f>
        <v>1895</v>
      </c>
      <c r="H192" s="126">
        <f ca="1">IFERROR(IF((VLOOKUP($E192,'DTOC Backsheet'!$D$5:$AF$183,H$9,FALSE))="","",(VLOOKUP($E192,'DTOC Backsheet'!$D$5:$AF$183,H$9,FALSE))),"")</f>
        <v>1840</v>
      </c>
      <c r="I192" s="126">
        <f ca="1">IFERROR(IF((VLOOKUP($E192,'DTOC Backsheet'!$D$5:$AF$183,I$9,FALSE))="","",(VLOOKUP($E192,'DTOC Backsheet'!$D$5:$AF$183,I$9,FALSE))),"")</f>
        <v>2445</v>
      </c>
      <c r="J192" s="127">
        <f ca="1">IFERROR(IF((VLOOKUP($E192,'DTOC Backsheet'!$D$5:$AF$183,J$9,FALSE))="","",(VLOOKUP($E192,'DTOC Backsheet'!$D$5:$AF$183,J$9,FALSE))),"")</f>
        <v>2314</v>
      </c>
      <c r="K192" s="174">
        <f ca="1">IFERROR(IF((VLOOKUP($E192,'DTOC Backsheet'!$D$5:$AF$183,K$9,FALSE))="","",(VLOOKUP($E192,'DTOC Backsheet'!$D$5:$AF$183,K$9,FALSE))),"")</f>
        <v>3001</v>
      </c>
      <c r="L192" s="127">
        <f ca="1">IFERROR(IF((VLOOKUP($E192,'DTOC Backsheet'!$D$5:$AF$183,L$9,FALSE))="","",(VLOOKUP($E192,'DTOC Backsheet'!$D$5:$AF$183,L$9,FALSE))),"")</f>
        <v>2560</v>
      </c>
      <c r="M192" s="126">
        <f ca="1">IFERROR(IF((VLOOKUP($E192,'DTOC Backsheet'!$D$5:$AF$183,M$9,FALSE))="","",(VLOOKUP($E192,'DTOC Backsheet'!$D$5:$AF$183,M$9,FALSE))),"")</f>
        <v>2807</v>
      </c>
      <c r="N192" s="128">
        <f ca="1">IFERROR(IF((VLOOKUP($E192,'DTOC Backsheet'!$D$5:$AF$183,N$9,FALSE))="","",(VLOOKUP($E192,'DTOC Backsheet'!$D$5:$AF$183,N$9,FALSE))),"")</f>
        <v>2601</v>
      </c>
    </row>
  </sheetData>
  <sheetProtection algorithmName="SHA-512" hashValue="X4k6hhfJNBHEDCzvu+dOryZbP/FGiiVyD9AolnCGsJTqRNNIknbSxiVly6VrNCIvm9EGr9klj0XteShVD1JAGQ==" saltValue="of4PCc5Qk5cmiQF3J8p30g==" spinCount="100000" sheet="1" objects="1" scenarios="1" formatColumns="0" formatRows="0" autoFilter="0"/>
  <autoFilter ref="B13:N192" xr:uid="{00000000-0009-0000-0000-00001E000000}"/>
  <mergeCells count="4">
    <mergeCell ref="B1:K1"/>
    <mergeCell ref="B2:K2"/>
    <mergeCell ref="K11:N12"/>
    <mergeCell ref="G11:J12"/>
  </mergeCells>
  <hyperlinks>
    <hyperlink ref="E6" location="Contents!A1" display="&lt;&lt; Contents" xr:uid="{00000000-0004-0000-1E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FFFF00"/>
  </sheetPr>
  <dimension ref="A1:AF183"/>
  <sheetViews>
    <sheetView zoomScale="80" zoomScaleNormal="80" workbookViewId="0">
      <selection activeCell="E3" sqref="E3"/>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348" t="s">
        <v>875</v>
      </c>
      <c r="G3" s="348"/>
      <c r="H3" s="348"/>
      <c r="I3" s="348"/>
      <c r="J3" s="348" t="s">
        <v>880</v>
      </c>
      <c r="K3" s="348"/>
      <c r="L3" s="348"/>
      <c r="M3" s="348"/>
      <c r="N3" s="348" t="s">
        <v>885</v>
      </c>
      <c r="O3" s="348"/>
      <c r="P3" s="348"/>
      <c r="Q3" s="348"/>
      <c r="R3" s="348" t="s">
        <v>890</v>
      </c>
      <c r="S3" s="348"/>
      <c r="T3" s="348"/>
      <c r="U3" s="348" t="s">
        <v>887</v>
      </c>
      <c r="V3" s="348"/>
      <c r="W3" s="348"/>
      <c r="X3" s="348"/>
      <c r="Y3" s="348" t="s">
        <v>888</v>
      </c>
      <c r="Z3" s="348"/>
      <c r="AA3" s="348"/>
      <c r="AB3" s="348"/>
      <c r="AC3" s="348" t="s">
        <v>889</v>
      </c>
      <c r="AD3" s="348"/>
      <c r="AE3" s="348"/>
      <c r="AF3" s="348"/>
    </row>
    <row r="4" spans="1:32" x14ac:dyDescent="0.3">
      <c r="A4" t="s">
        <v>872</v>
      </c>
      <c r="B4" t="s">
        <v>873</v>
      </c>
      <c r="C4" t="s">
        <v>874</v>
      </c>
      <c r="D4" t="s">
        <v>195</v>
      </c>
      <c r="E4" t="s">
        <v>219</v>
      </c>
      <c r="F4" t="s">
        <v>876</v>
      </c>
      <c r="G4" t="s">
        <v>877</v>
      </c>
      <c r="H4" t="s">
        <v>878</v>
      </c>
      <c r="I4" t="s">
        <v>879</v>
      </c>
      <c r="J4" t="s">
        <v>881</v>
      </c>
      <c r="K4" t="s">
        <v>882</v>
      </c>
      <c r="L4" t="s">
        <v>883</v>
      </c>
      <c r="M4" t="s">
        <v>884</v>
      </c>
      <c r="N4" t="s">
        <v>881</v>
      </c>
      <c r="O4" t="s">
        <v>882</v>
      </c>
      <c r="P4" t="s">
        <v>883</v>
      </c>
      <c r="Q4" t="s">
        <v>884</v>
      </c>
      <c r="R4">
        <v>2017</v>
      </c>
      <c r="S4">
        <v>2018</v>
      </c>
      <c r="T4">
        <v>2019</v>
      </c>
      <c r="U4" t="s">
        <v>876</v>
      </c>
      <c r="V4" t="s">
        <v>877</v>
      </c>
      <c r="W4" t="s">
        <v>878</v>
      </c>
      <c r="X4" t="s">
        <v>879</v>
      </c>
      <c r="Y4" t="s">
        <v>881</v>
      </c>
      <c r="Z4" t="s">
        <v>882</v>
      </c>
      <c r="AA4" t="s">
        <v>883</v>
      </c>
      <c r="AB4" t="s">
        <v>884</v>
      </c>
      <c r="AC4" t="s">
        <v>881</v>
      </c>
      <c r="AD4" t="s">
        <v>882</v>
      </c>
      <c r="AE4" t="s">
        <v>883</v>
      </c>
      <c r="AF4" t="s">
        <v>884</v>
      </c>
    </row>
    <row r="5" spans="1:32" x14ac:dyDescent="0.3">
      <c r="D5" t="s">
        <v>219</v>
      </c>
      <c r="E5" t="s">
        <v>871</v>
      </c>
      <c r="F5" s="14">
        <f>SUM(F$34:F$183)</f>
        <v>530579</v>
      </c>
      <c r="G5" s="14">
        <f t="shared" ref="G5:T5" si="0">SUM(G$34:G$183)</f>
        <v>528065</v>
      </c>
      <c r="H5" s="14">
        <f t="shared" si="0"/>
        <v>467884</v>
      </c>
      <c r="I5" s="14">
        <f t="shared" si="0"/>
        <v>443851</v>
      </c>
      <c r="J5" s="14"/>
      <c r="K5" s="14"/>
      <c r="L5" s="14"/>
      <c r="M5" s="14"/>
      <c r="N5" s="14">
        <f t="shared" si="0"/>
        <v>417970</v>
      </c>
      <c r="O5" s="14">
        <f t="shared" si="0"/>
        <v>430231</v>
      </c>
      <c r="P5" s="14">
        <f t="shared" si="0"/>
        <v>409279</v>
      </c>
      <c r="Q5" s="14">
        <f t="shared" si="0"/>
        <v>399378</v>
      </c>
      <c r="R5" s="14">
        <f t="shared" si="0"/>
        <v>43752473</v>
      </c>
      <c r="S5" s="14">
        <f t="shared" si="0"/>
        <v>44035448.002999999</v>
      </c>
      <c r="T5" s="14">
        <f t="shared" si="0"/>
        <v>44283874.020999998</v>
      </c>
      <c r="U5" s="14">
        <f>(F5/$R5)*100000</f>
        <v>1212.6834522016618</v>
      </c>
      <c r="V5" s="14">
        <f t="shared" ref="V5:W20" si="1">(G5/$R5)*100000</f>
        <v>1206.9374912819214</v>
      </c>
      <c r="W5" s="14">
        <f t="shared" si="1"/>
        <v>1069.3886948973147</v>
      </c>
      <c r="X5" s="14">
        <f>(I5/$S5)*100000</f>
        <v>1007.9402393493574</v>
      </c>
      <c r="Y5" s="14">
        <f>(J5/$S5)*100000</f>
        <v>0</v>
      </c>
      <c r="Z5" s="14">
        <f t="shared" ref="Z5:AA20" si="2">(K5/$S5)*100000</f>
        <v>0</v>
      </c>
      <c r="AA5" s="14">
        <f t="shared" si="2"/>
        <v>0</v>
      </c>
      <c r="AB5" s="14">
        <f>(M5/$T5)*100000</f>
        <v>0</v>
      </c>
      <c r="AC5" s="14">
        <f>(N5/$S5)*100000</f>
        <v>949.16713455833349</v>
      </c>
      <c r="AD5" s="14">
        <f t="shared" ref="AD5:AE20" si="3">(O5/$S5)*100000</f>
        <v>977.01061192948384</v>
      </c>
      <c r="AE5" s="14">
        <f t="shared" si="3"/>
        <v>929.43076217168743</v>
      </c>
      <c r="AF5" s="14">
        <f>(Q5/$T5)*100000</f>
        <v>901.85876649050545</v>
      </c>
    </row>
    <row r="6" spans="1:32" x14ac:dyDescent="0.3">
      <c r="D6" t="s">
        <v>226</v>
      </c>
      <c r="E6" t="s">
        <v>227</v>
      </c>
      <c r="F6" s="14">
        <f>SUMIFS(F$34:F$183,$A$34:$A$183,$D6)</f>
        <v>134863</v>
      </c>
      <c r="G6" s="14">
        <f t="shared" ref="G6:T10" si="4">SUMIFS(G$34:G$183,$A$34:$A$183,$D6)</f>
        <v>134405</v>
      </c>
      <c r="H6" s="14">
        <f t="shared" si="4"/>
        <v>125573</v>
      </c>
      <c r="I6" s="14">
        <f t="shared" si="4"/>
        <v>124866</v>
      </c>
      <c r="J6" s="14"/>
      <c r="K6" s="14"/>
      <c r="L6" s="14"/>
      <c r="M6" s="14"/>
      <c r="N6" s="14">
        <f t="shared" si="4"/>
        <v>111613</v>
      </c>
      <c r="O6" s="14">
        <f t="shared" si="4"/>
        <v>116140</v>
      </c>
      <c r="P6" s="14">
        <f t="shared" si="4"/>
        <v>111827</v>
      </c>
      <c r="Q6" s="14">
        <f t="shared" si="4"/>
        <v>108057</v>
      </c>
      <c r="R6" s="14">
        <f t="shared" si="4"/>
        <v>12124316</v>
      </c>
      <c r="S6" s="14">
        <f t="shared" si="4"/>
        <v>12157942.972999999</v>
      </c>
      <c r="T6" s="14">
        <f t="shared" si="4"/>
        <v>12191306.898</v>
      </c>
      <c r="U6" s="14">
        <f t="shared" ref="U6:W69" si="5">(F6/$R6)*100000</f>
        <v>1112.3349143984701</v>
      </c>
      <c r="V6" s="14">
        <f t="shared" si="1"/>
        <v>1108.5573817112652</v>
      </c>
      <c r="W6" s="14">
        <f t="shared" si="1"/>
        <v>1035.7120352191414</v>
      </c>
      <c r="X6" s="14">
        <f t="shared" ref="X6:AA69" si="6">(I6/$S6)*100000</f>
        <v>1027.0322889102106</v>
      </c>
      <c r="Y6" s="14">
        <f t="shared" si="6"/>
        <v>0</v>
      </c>
      <c r="Z6" s="14">
        <f t="shared" si="2"/>
        <v>0</v>
      </c>
      <c r="AA6" s="14">
        <f t="shared" si="2"/>
        <v>0</v>
      </c>
      <c r="AB6" s="14">
        <f t="shared" ref="AB6:AB69" si="7">(M6/$T6)*100000</f>
        <v>0</v>
      </c>
      <c r="AC6" s="14">
        <f t="shared" ref="AC6:AE69" si="8">(N6/$S6)*100000</f>
        <v>918.02536208523804</v>
      </c>
      <c r="AD6" s="14">
        <f t="shared" si="3"/>
        <v>955.26027929165559</v>
      </c>
      <c r="AE6" s="14">
        <f t="shared" si="3"/>
        <v>919.7855282619937</v>
      </c>
      <c r="AF6" s="14">
        <f t="shared" ref="AF6:AF69" si="9">(Q6/$T6)*100000</f>
        <v>886.34467907396288</v>
      </c>
    </row>
    <row r="7" spans="1:32" x14ac:dyDescent="0.3">
      <c r="D7" t="s">
        <v>232</v>
      </c>
      <c r="E7" t="s">
        <v>233</v>
      </c>
      <c r="F7" s="14">
        <f t="shared" ref="F7:F10" si="10">SUMIFS(F$34:F$183,$A$34:$A$183,$D7)</f>
        <v>168649</v>
      </c>
      <c r="G7" s="14">
        <f t="shared" si="4"/>
        <v>168390</v>
      </c>
      <c r="H7" s="14">
        <f t="shared" si="4"/>
        <v>150130</v>
      </c>
      <c r="I7" s="14">
        <f t="shared" si="4"/>
        <v>137685</v>
      </c>
      <c r="J7" s="14"/>
      <c r="K7" s="14"/>
      <c r="L7" s="14"/>
      <c r="M7" s="14"/>
      <c r="N7" s="14">
        <f t="shared" si="4"/>
        <v>133234</v>
      </c>
      <c r="O7" s="14">
        <f t="shared" si="4"/>
        <v>134453</v>
      </c>
      <c r="P7" s="14">
        <f t="shared" si="4"/>
        <v>128215</v>
      </c>
      <c r="Q7" s="14">
        <f t="shared" si="4"/>
        <v>123007</v>
      </c>
      <c r="R7" s="14">
        <f t="shared" si="4"/>
        <v>13404590</v>
      </c>
      <c r="S7" s="14">
        <f t="shared" si="4"/>
        <v>13471213.315999998</v>
      </c>
      <c r="T7" s="14">
        <f t="shared" si="4"/>
        <v>13550141.694000002</v>
      </c>
      <c r="U7" s="14">
        <f t="shared" si="5"/>
        <v>1258.1436657145052</v>
      </c>
      <c r="V7" s="14">
        <f t="shared" si="1"/>
        <v>1256.2114917352935</v>
      </c>
      <c r="W7" s="14">
        <f t="shared" si="1"/>
        <v>1119.9894961352791</v>
      </c>
      <c r="X7" s="14">
        <f t="shared" si="6"/>
        <v>1022.0682931096422</v>
      </c>
      <c r="Y7" s="14">
        <f t="shared" si="6"/>
        <v>0</v>
      </c>
      <c r="Z7" s="14">
        <f t="shared" si="2"/>
        <v>0</v>
      </c>
      <c r="AA7" s="14">
        <f t="shared" si="2"/>
        <v>0</v>
      </c>
      <c r="AB7" s="14">
        <f t="shared" si="7"/>
        <v>0</v>
      </c>
      <c r="AC7" s="14">
        <f t="shared" si="8"/>
        <v>989.0274682367002</v>
      </c>
      <c r="AD7" s="14">
        <f t="shared" si="3"/>
        <v>998.07639331423695</v>
      </c>
      <c r="AE7" s="14">
        <f t="shared" si="3"/>
        <v>951.77024513238757</v>
      </c>
      <c r="AF7" s="14">
        <f t="shared" si="9"/>
        <v>907.79124512378689</v>
      </c>
    </row>
    <row r="8" spans="1:32" x14ac:dyDescent="0.3">
      <c r="D8" t="s">
        <v>241</v>
      </c>
      <c r="E8" t="s">
        <v>242</v>
      </c>
      <c r="F8" s="14">
        <f t="shared" si="10"/>
        <v>47858</v>
      </c>
      <c r="G8" s="14">
        <f t="shared" si="4"/>
        <v>48210</v>
      </c>
      <c r="H8" s="14">
        <f t="shared" si="4"/>
        <v>41478</v>
      </c>
      <c r="I8" s="14">
        <f t="shared" si="4"/>
        <v>37956</v>
      </c>
      <c r="J8" s="14"/>
      <c r="K8" s="14"/>
      <c r="L8" s="14"/>
      <c r="M8" s="14"/>
      <c r="N8" s="14">
        <f t="shared" si="4"/>
        <v>40982</v>
      </c>
      <c r="O8" s="14">
        <f t="shared" si="4"/>
        <v>39480</v>
      </c>
      <c r="P8" s="14">
        <f t="shared" si="4"/>
        <v>37627</v>
      </c>
      <c r="Q8" s="14">
        <f t="shared" si="4"/>
        <v>39501</v>
      </c>
      <c r="R8" s="14">
        <f t="shared" si="4"/>
        <v>6823642</v>
      </c>
      <c r="S8" s="14">
        <f t="shared" si="4"/>
        <v>6931225.0069999984</v>
      </c>
      <c r="T8" s="14">
        <f t="shared" si="4"/>
        <v>6996410.544999999</v>
      </c>
      <c r="U8" s="14">
        <f t="shared" si="5"/>
        <v>701.35566901077163</v>
      </c>
      <c r="V8" s="14">
        <f t="shared" si="1"/>
        <v>706.51420458458995</v>
      </c>
      <c r="W8" s="14">
        <f t="shared" si="1"/>
        <v>607.8572117353167</v>
      </c>
      <c r="X8" s="14">
        <f t="shared" si="6"/>
        <v>547.60882761225321</v>
      </c>
      <c r="Y8" s="14">
        <f t="shared" si="6"/>
        <v>0</v>
      </c>
      <c r="Z8" s="14">
        <f t="shared" si="2"/>
        <v>0</v>
      </c>
      <c r="AA8" s="14">
        <f t="shared" si="2"/>
        <v>0</v>
      </c>
      <c r="AB8" s="14">
        <f t="shared" si="7"/>
        <v>0</v>
      </c>
      <c r="AC8" s="14">
        <f t="shared" si="8"/>
        <v>591.26633399740115</v>
      </c>
      <c r="AD8" s="14">
        <f t="shared" si="3"/>
        <v>569.59628290999456</v>
      </c>
      <c r="AE8" s="14">
        <f t="shared" si="3"/>
        <v>542.86219192133649</v>
      </c>
      <c r="AF8" s="14">
        <f t="shared" si="9"/>
        <v>564.58950980555994</v>
      </c>
    </row>
    <row r="9" spans="1:32" x14ac:dyDescent="0.3">
      <c r="D9" t="s">
        <v>250</v>
      </c>
      <c r="E9" t="s">
        <v>251</v>
      </c>
      <c r="F9" s="14">
        <f t="shared" si="10"/>
        <v>73411</v>
      </c>
      <c r="G9" s="14">
        <f t="shared" si="4"/>
        <v>71078</v>
      </c>
      <c r="H9" s="14">
        <f t="shared" si="4"/>
        <v>57384</v>
      </c>
      <c r="I9" s="14">
        <f t="shared" si="4"/>
        <v>56470</v>
      </c>
      <c r="J9" s="14"/>
      <c r="K9" s="14"/>
      <c r="L9" s="14"/>
      <c r="M9" s="14"/>
      <c r="N9" s="14">
        <f t="shared" si="4"/>
        <v>46488</v>
      </c>
      <c r="O9" s="14">
        <f t="shared" si="4"/>
        <v>54098</v>
      </c>
      <c r="P9" s="14">
        <f t="shared" si="4"/>
        <v>52157</v>
      </c>
      <c r="Q9" s="14">
        <f t="shared" si="4"/>
        <v>47412</v>
      </c>
      <c r="R9" s="14">
        <f t="shared" si="4"/>
        <v>4462839</v>
      </c>
      <c r="S9" s="14">
        <f t="shared" si="4"/>
        <v>4486710.7970000003</v>
      </c>
      <c r="T9" s="14">
        <f t="shared" si="4"/>
        <v>4514897.6939999992</v>
      </c>
      <c r="U9" s="14">
        <f t="shared" si="5"/>
        <v>1644.9394656630006</v>
      </c>
      <c r="V9" s="14">
        <f t="shared" si="1"/>
        <v>1592.6633248477033</v>
      </c>
      <c r="W9" s="14">
        <f t="shared" si="1"/>
        <v>1285.8182874174936</v>
      </c>
      <c r="X9" s="14">
        <f t="shared" si="6"/>
        <v>1258.6057482857636</v>
      </c>
      <c r="Y9" s="14">
        <f t="shared" si="6"/>
        <v>0</v>
      </c>
      <c r="Z9" s="14">
        <f t="shared" si="2"/>
        <v>0</v>
      </c>
      <c r="AA9" s="14">
        <f t="shared" si="2"/>
        <v>0</v>
      </c>
      <c r="AB9" s="14">
        <f t="shared" si="7"/>
        <v>0</v>
      </c>
      <c r="AC9" s="14">
        <f t="shared" si="8"/>
        <v>1036.1265101170279</v>
      </c>
      <c r="AD9" s="14">
        <f t="shared" si="3"/>
        <v>1205.7385119667654</v>
      </c>
      <c r="AE9" s="14">
        <f t="shared" si="3"/>
        <v>1162.4774218760506</v>
      </c>
      <c r="AF9" s="14">
        <f t="shared" si="9"/>
        <v>1050.1234626646672</v>
      </c>
    </row>
    <row r="10" spans="1:32" x14ac:dyDescent="0.3">
      <c r="D10" t="s">
        <v>259</v>
      </c>
      <c r="E10" t="s">
        <v>260</v>
      </c>
      <c r="F10" s="14">
        <f t="shared" si="10"/>
        <v>105798</v>
      </c>
      <c r="G10" s="14">
        <f t="shared" si="4"/>
        <v>105982</v>
      </c>
      <c r="H10" s="14">
        <f t="shared" si="4"/>
        <v>93319</v>
      </c>
      <c r="I10" s="14">
        <f t="shared" si="4"/>
        <v>86874</v>
      </c>
      <c r="J10" s="14"/>
      <c r="K10" s="14"/>
      <c r="L10" s="14"/>
      <c r="M10" s="14"/>
      <c r="N10" s="14">
        <f t="shared" si="4"/>
        <v>85653</v>
      </c>
      <c r="O10" s="14">
        <f t="shared" si="4"/>
        <v>86060</v>
      </c>
      <c r="P10" s="14">
        <f t="shared" si="4"/>
        <v>79453</v>
      </c>
      <c r="Q10" s="14">
        <f t="shared" si="4"/>
        <v>81401</v>
      </c>
      <c r="R10" s="14">
        <f t="shared" si="4"/>
        <v>6937086</v>
      </c>
      <c r="S10" s="14">
        <f t="shared" si="4"/>
        <v>6988355.9099999992</v>
      </c>
      <c r="T10" s="14">
        <f t="shared" si="4"/>
        <v>7031117.1899999985</v>
      </c>
      <c r="U10" s="14">
        <f t="shared" si="5"/>
        <v>1525.1072280205262</v>
      </c>
      <c r="V10" s="14">
        <f t="shared" si="1"/>
        <v>1527.7596385571694</v>
      </c>
      <c r="W10" s="14">
        <f t="shared" si="1"/>
        <v>1345.2190155924261</v>
      </c>
      <c r="X10" s="14">
        <f t="shared" si="6"/>
        <v>1243.1250084971705</v>
      </c>
      <c r="Y10" s="14">
        <f t="shared" si="6"/>
        <v>0</v>
      </c>
      <c r="Z10" s="14">
        <f t="shared" si="2"/>
        <v>0</v>
      </c>
      <c r="AA10" s="14">
        <f t="shared" si="2"/>
        <v>0</v>
      </c>
      <c r="AB10" s="14">
        <f t="shared" si="7"/>
        <v>0</v>
      </c>
      <c r="AC10" s="14">
        <f t="shared" si="8"/>
        <v>1225.6530878376516</v>
      </c>
      <c r="AD10" s="14">
        <f t="shared" si="3"/>
        <v>1231.4770613908245</v>
      </c>
      <c r="AE10" s="14">
        <f t="shared" si="3"/>
        <v>1136.9340803937389</v>
      </c>
      <c r="AF10" s="14">
        <f t="shared" si="9"/>
        <v>1157.724978837965</v>
      </c>
    </row>
    <row r="11" spans="1:32" x14ac:dyDescent="0.3">
      <c r="D11" t="s">
        <v>221</v>
      </c>
      <c r="E11" t="s">
        <v>1097</v>
      </c>
      <c r="F11" s="14">
        <f>SUMIFS(F$34:F$183,$B$34:$B$183,$D11)</f>
        <v>12515</v>
      </c>
      <c r="G11" s="14">
        <f t="shared" ref="G11:T19" si="11">SUMIFS(G$34:G$183,$B$34:$B$183,$D11)</f>
        <v>10957</v>
      </c>
      <c r="H11" s="14">
        <f t="shared" si="11"/>
        <v>10431</v>
      </c>
      <c r="I11" s="14">
        <f t="shared" si="11"/>
        <v>12927</v>
      </c>
      <c r="J11" s="14"/>
      <c r="K11" s="14"/>
      <c r="L11" s="14"/>
      <c r="M11" s="14"/>
      <c r="N11" s="14">
        <f t="shared" si="11"/>
        <v>12502</v>
      </c>
      <c r="O11" s="14">
        <f t="shared" si="11"/>
        <v>10857</v>
      </c>
      <c r="P11" s="14">
        <f t="shared" si="11"/>
        <v>10865</v>
      </c>
      <c r="Q11" s="14">
        <f t="shared" si="11"/>
        <v>10575</v>
      </c>
      <c r="R11" s="14">
        <f t="shared" si="11"/>
        <v>2117316</v>
      </c>
      <c r="S11" s="14">
        <f t="shared" si="11"/>
        <v>2121409.7739999997</v>
      </c>
      <c r="T11" s="14">
        <f t="shared" si="11"/>
        <v>2125069.0280000004</v>
      </c>
      <c r="U11" s="14">
        <f t="shared" si="5"/>
        <v>591.07851638583952</v>
      </c>
      <c r="V11" s="14">
        <f t="shared" si="1"/>
        <v>517.49479057448207</v>
      </c>
      <c r="W11" s="14">
        <f t="shared" si="1"/>
        <v>492.65201793213669</v>
      </c>
      <c r="X11" s="14">
        <f t="shared" si="6"/>
        <v>609.35893472507416</v>
      </c>
      <c r="Y11" s="14">
        <f t="shared" si="6"/>
        <v>0</v>
      </c>
      <c r="Z11" s="14">
        <f t="shared" si="2"/>
        <v>0</v>
      </c>
      <c r="AA11" s="14">
        <f t="shared" si="2"/>
        <v>0</v>
      </c>
      <c r="AB11" s="14">
        <f t="shared" si="7"/>
        <v>0</v>
      </c>
      <c r="AC11" s="14">
        <f t="shared" si="8"/>
        <v>589.32508717667486</v>
      </c>
      <c r="AD11" s="14">
        <f t="shared" si="3"/>
        <v>511.78231254816501</v>
      </c>
      <c r="AE11" s="14">
        <f t="shared" si="3"/>
        <v>512.15942026672315</v>
      </c>
      <c r="AF11" s="14">
        <f t="shared" si="9"/>
        <v>497.63089389866155</v>
      </c>
    </row>
    <row r="12" spans="1:32" x14ac:dyDescent="0.3">
      <c r="D12" t="s">
        <v>236</v>
      </c>
      <c r="E12" t="s">
        <v>1098</v>
      </c>
      <c r="F12" s="14">
        <f t="shared" ref="F12:F19" si="12">SUMIFS(F$34:F$183,$B$34:$B$183,$D12)</f>
        <v>77721</v>
      </c>
      <c r="G12" s="14">
        <f t="shared" si="11"/>
        <v>79854</v>
      </c>
      <c r="H12" s="14">
        <f t="shared" si="11"/>
        <v>74494</v>
      </c>
      <c r="I12" s="14">
        <f t="shared" si="11"/>
        <v>68284</v>
      </c>
      <c r="J12" s="14"/>
      <c r="K12" s="14"/>
      <c r="L12" s="14"/>
      <c r="M12" s="14"/>
      <c r="N12" s="14">
        <f t="shared" si="11"/>
        <v>59646</v>
      </c>
      <c r="O12" s="14">
        <f t="shared" si="11"/>
        <v>62758</v>
      </c>
      <c r="P12" s="14">
        <f t="shared" si="11"/>
        <v>59723</v>
      </c>
      <c r="Q12" s="14">
        <f t="shared" si="11"/>
        <v>60318</v>
      </c>
      <c r="R12" s="14">
        <f t="shared" si="11"/>
        <v>5715351</v>
      </c>
      <c r="S12" s="14">
        <f t="shared" si="11"/>
        <v>5729357.4299999997</v>
      </c>
      <c r="T12" s="14">
        <f t="shared" si="11"/>
        <v>5745463.9309999999</v>
      </c>
      <c r="U12" s="14">
        <f t="shared" si="5"/>
        <v>1359.8639873561572</v>
      </c>
      <c r="V12" s="14">
        <f t="shared" si="1"/>
        <v>1397.1845298740182</v>
      </c>
      <c r="W12" s="14">
        <f t="shared" si="1"/>
        <v>1303.4020132796743</v>
      </c>
      <c r="X12" s="14">
        <f t="shared" si="6"/>
        <v>1191.8264977229742</v>
      </c>
      <c r="Y12" s="14">
        <f t="shared" si="6"/>
        <v>0</v>
      </c>
      <c r="Z12" s="14">
        <f t="shared" si="2"/>
        <v>0</v>
      </c>
      <c r="AA12" s="14">
        <f t="shared" si="2"/>
        <v>0</v>
      </c>
      <c r="AB12" s="14">
        <f t="shared" si="7"/>
        <v>0</v>
      </c>
      <c r="AC12" s="14">
        <f t="shared" si="8"/>
        <v>1041.0591541676604</v>
      </c>
      <c r="AD12" s="14">
        <f t="shared" si="3"/>
        <v>1095.3758910447311</v>
      </c>
      <c r="AE12" s="14">
        <f t="shared" si="3"/>
        <v>1042.4031094181535</v>
      </c>
      <c r="AF12" s="14">
        <f t="shared" si="9"/>
        <v>1049.8368926232495</v>
      </c>
    </row>
    <row r="13" spans="1:32" x14ac:dyDescent="0.3">
      <c r="D13" t="s">
        <v>245</v>
      </c>
      <c r="E13" t="s">
        <v>1099</v>
      </c>
      <c r="F13" s="14">
        <f t="shared" si="12"/>
        <v>44627</v>
      </c>
      <c r="G13" s="14">
        <f t="shared" si="11"/>
        <v>43594</v>
      </c>
      <c r="H13" s="14">
        <f t="shared" si="11"/>
        <v>40648</v>
      </c>
      <c r="I13" s="14">
        <f t="shared" si="11"/>
        <v>43655</v>
      </c>
      <c r="J13" s="14"/>
      <c r="K13" s="14"/>
      <c r="L13" s="14"/>
      <c r="M13" s="14"/>
      <c r="N13" s="14">
        <f t="shared" si="11"/>
        <v>39465</v>
      </c>
      <c r="O13" s="14">
        <f t="shared" si="11"/>
        <v>42525</v>
      </c>
      <c r="P13" s="14">
        <f t="shared" si="11"/>
        <v>41239</v>
      </c>
      <c r="Q13" s="14">
        <f t="shared" si="11"/>
        <v>37164</v>
      </c>
      <c r="R13" s="14">
        <f t="shared" si="11"/>
        <v>4291649</v>
      </c>
      <c r="S13" s="14">
        <f t="shared" si="11"/>
        <v>4307175.7690000003</v>
      </c>
      <c r="T13" s="14">
        <f t="shared" si="11"/>
        <v>4320773.9389999993</v>
      </c>
      <c r="U13" s="14">
        <f t="shared" si="5"/>
        <v>1039.8567077596513</v>
      </c>
      <c r="V13" s="14">
        <f t="shared" si="1"/>
        <v>1015.7867057627499</v>
      </c>
      <c r="W13" s="14">
        <f t="shared" si="1"/>
        <v>947.14176299133499</v>
      </c>
      <c r="X13" s="14">
        <f t="shared" si="6"/>
        <v>1013.5411773579746</v>
      </c>
      <c r="Y13" s="14">
        <f t="shared" si="6"/>
        <v>0</v>
      </c>
      <c r="Z13" s="14">
        <f t="shared" si="2"/>
        <v>0</v>
      </c>
      <c r="AA13" s="14">
        <f t="shared" si="2"/>
        <v>0</v>
      </c>
      <c r="AB13" s="14">
        <f t="shared" si="7"/>
        <v>0</v>
      </c>
      <c r="AC13" s="14">
        <f t="shared" si="8"/>
        <v>916.26165535293705</v>
      </c>
      <c r="AD13" s="14">
        <f t="shared" si="3"/>
        <v>987.30588860721275</v>
      </c>
      <c r="AE13" s="14">
        <f t="shared" si="3"/>
        <v>957.44873698466427</v>
      </c>
      <c r="AF13" s="14">
        <f t="shared" si="9"/>
        <v>860.12368442958257</v>
      </c>
    </row>
    <row r="14" spans="1:32" x14ac:dyDescent="0.3">
      <c r="D14" t="s">
        <v>254</v>
      </c>
      <c r="E14" t="s">
        <v>1100</v>
      </c>
      <c r="F14" s="14">
        <f t="shared" si="12"/>
        <v>41345</v>
      </c>
      <c r="G14" s="14">
        <f t="shared" si="11"/>
        <v>43337</v>
      </c>
      <c r="H14" s="14">
        <f t="shared" si="11"/>
        <v>39219</v>
      </c>
      <c r="I14" s="14">
        <f t="shared" si="11"/>
        <v>35515</v>
      </c>
      <c r="J14" s="14"/>
      <c r="K14" s="14"/>
      <c r="L14" s="14"/>
      <c r="M14" s="14"/>
      <c r="N14" s="14">
        <f t="shared" si="11"/>
        <v>32230</v>
      </c>
      <c r="O14" s="14">
        <f t="shared" si="11"/>
        <v>32013</v>
      </c>
      <c r="P14" s="14">
        <f t="shared" si="11"/>
        <v>30715</v>
      </c>
      <c r="Q14" s="14">
        <f t="shared" si="11"/>
        <v>29231</v>
      </c>
      <c r="R14" s="14">
        <f t="shared" si="11"/>
        <v>3782923</v>
      </c>
      <c r="S14" s="14">
        <f t="shared" si="11"/>
        <v>3793658.0320000001</v>
      </c>
      <c r="T14" s="14">
        <f t="shared" si="11"/>
        <v>3814771.4560000002</v>
      </c>
      <c r="U14" s="14">
        <f t="shared" si="5"/>
        <v>1092.9379212846784</v>
      </c>
      <c r="V14" s="14">
        <f t="shared" si="1"/>
        <v>1145.5956148195455</v>
      </c>
      <c r="W14" s="14">
        <f t="shared" si="1"/>
        <v>1036.7379933453576</v>
      </c>
      <c r="X14" s="14">
        <f t="shared" si="6"/>
        <v>936.16766984336346</v>
      </c>
      <c r="Y14" s="14">
        <f t="shared" si="6"/>
        <v>0</v>
      </c>
      <c r="Z14" s="14">
        <f t="shared" si="2"/>
        <v>0</v>
      </c>
      <c r="AA14" s="14">
        <f t="shared" si="2"/>
        <v>0</v>
      </c>
      <c r="AB14" s="14">
        <f t="shared" si="7"/>
        <v>0</v>
      </c>
      <c r="AC14" s="14">
        <f t="shared" si="8"/>
        <v>849.57578485292436</v>
      </c>
      <c r="AD14" s="14">
        <f t="shared" si="3"/>
        <v>843.85571208491046</v>
      </c>
      <c r="AE14" s="14">
        <f t="shared" si="3"/>
        <v>809.64071460619198</v>
      </c>
      <c r="AF14" s="14">
        <f t="shared" si="9"/>
        <v>766.25822377968427</v>
      </c>
    </row>
    <row r="15" spans="1:32" x14ac:dyDescent="0.3">
      <c r="D15" t="s">
        <v>263</v>
      </c>
      <c r="E15" t="s">
        <v>1101</v>
      </c>
      <c r="F15" s="14">
        <f t="shared" si="12"/>
        <v>68183</v>
      </c>
      <c r="G15" s="14">
        <f t="shared" si="11"/>
        <v>64852</v>
      </c>
      <c r="H15" s="14">
        <f t="shared" si="11"/>
        <v>55695</v>
      </c>
      <c r="I15" s="14">
        <f t="shared" si="11"/>
        <v>52167</v>
      </c>
      <c r="J15" s="14"/>
      <c r="K15" s="14"/>
      <c r="L15" s="14"/>
      <c r="M15" s="14"/>
      <c r="N15" s="14">
        <f t="shared" si="11"/>
        <v>52006</v>
      </c>
      <c r="O15" s="14">
        <f t="shared" si="11"/>
        <v>50419</v>
      </c>
      <c r="P15" s="14">
        <f t="shared" si="11"/>
        <v>49152</v>
      </c>
      <c r="Q15" s="14">
        <f t="shared" si="11"/>
        <v>49659</v>
      </c>
      <c r="R15" s="14">
        <f t="shared" si="11"/>
        <v>4577802</v>
      </c>
      <c r="S15" s="14">
        <f t="shared" si="11"/>
        <v>4591413.6689999988</v>
      </c>
      <c r="T15" s="14">
        <f t="shared" si="11"/>
        <v>4614553.0350000001</v>
      </c>
      <c r="U15" s="14">
        <f t="shared" si="5"/>
        <v>1489.4265850729237</v>
      </c>
      <c r="V15" s="14">
        <f t="shared" si="1"/>
        <v>1416.6624069804679</v>
      </c>
      <c r="W15" s="14">
        <f t="shared" si="1"/>
        <v>1216.6319119961938</v>
      </c>
      <c r="X15" s="14">
        <f t="shared" si="6"/>
        <v>1136.1860150440741</v>
      </c>
      <c r="Y15" s="14">
        <f t="shared" si="6"/>
        <v>0</v>
      </c>
      <c r="Z15" s="14">
        <f t="shared" si="2"/>
        <v>0</v>
      </c>
      <c r="AA15" s="14">
        <f t="shared" si="2"/>
        <v>0</v>
      </c>
      <c r="AB15" s="14">
        <f t="shared" si="7"/>
        <v>0</v>
      </c>
      <c r="AC15" s="14">
        <f t="shared" si="8"/>
        <v>1132.6794697487323</v>
      </c>
      <c r="AD15" s="14">
        <f t="shared" si="3"/>
        <v>1098.1149518375059</v>
      </c>
      <c r="AE15" s="14">
        <f t="shared" si="3"/>
        <v>1070.5199649480769</v>
      </c>
      <c r="AF15" s="14">
        <f t="shared" si="9"/>
        <v>1076.1388941323544</v>
      </c>
    </row>
    <row r="16" spans="1:32" x14ac:dyDescent="0.3">
      <c r="D16" t="s">
        <v>270</v>
      </c>
      <c r="E16" t="s">
        <v>1102</v>
      </c>
      <c r="F16" s="14">
        <f t="shared" si="12"/>
        <v>55194</v>
      </c>
      <c r="G16" s="14">
        <f t="shared" si="11"/>
        <v>55777</v>
      </c>
      <c r="H16" s="14">
        <f t="shared" si="11"/>
        <v>51750</v>
      </c>
      <c r="I16" s="14">
        <f t="shared" si="11"/>
        <v>46738</v>
      </c>
      <c r="J16" s="14"/>
      <c r="K16" s="14"/>
      <c r="L16" s="14"/>
      <c r="M16" s="14"/>
      <c r="N16" s="14">
        <f t="shared" si="11"/>
        <v>46995</v>
      </c>
      <c r="O16" s="14">
        <f t="shared" si="11"/>
        <v>50375</v>
      </c>
      <c r="P16" s="14">
        <f t="shared" si="11"/>
        <v>46862</v>
      </c>
      <c r="Q16" s="14">
        <f t="shared" si="11"/>
        <v>42464</v>
      </c>
      <c r="R16" s="14">
        <f t="shared" si="11"/>
        <v>4843991</v>
      </c>
      <c r="S16" s="14">
        <f t="shared" si="11"/>
        <v>4883253.2450000001</v>
      </c>
      <c r="T16" s="14">
        <f t="shared" si="11"/>
        <v>4916003.267</v>
      </c>
      <c r="U16" s="14">
        <f t="shared" si="5"/>
        <v>1139.4323399857681</v>
      </c>
      <c r="V16" s="14">
        <f t="shared" si="1"/>
        <v>1151.4678701921619</v>
      </c>
      <c r="W16" s="14">
        <f t="shared" si="1"/>
        <v>1068.3339419912218</v>
      </c>
      <c r="X16" s="14">
        <f t="shared" si="6"/>
        <v>957.10784706599839</v>
      </c>
      <c r="Y16" s="14">
        <f t="shared" si="6"/>
        <v>0</v>
      </c>
      <c r="Z16" s="14">
        <f t="shared" si="2"/>
        <v>0</v>
      </c>
      <c r="AA16" s="14">
        <f t="shared" si="2"/>
        <v>0</v>
      </c>
      <c r="AB16" s="14">
        <f t="shared" si="7"/>
        <v>0</v>
      </c>
      <c r="AC16" s="14">
        <f t="shared" si="8"/>
        <v>962.37073201391991</v>
      </c>
      <c r="AD16" s="14">
        <f t="shared" si="3"/>
        <v>1031.5868842472862</v>
      </c>
      <c r="AE16" s="14">
        <f t="shared" si="3"/>
        <v>959.64713785799165</v>
      </c>
      <c r="AF16" s="14">
        <f t="shared" si="9"/>
        <v>863.79112652448941</v>
      </c>
    </row>
    <row r="17" spans="4:32" x14ac:dyDescent="0.3">
      <c r="D17" t="s">
        <v>276</v>
      </c>
      <c r="E17" t="s">
        <v>1103</v>
      </c>
      <c r="F17" s="14">
        <f t="shared" si="12"/>
        <v>47858</v>
      </c>
      <c r="G17" s="14">
        <f t="shared" si="11"/>
        <v>48210</v>
      </c>
      <c r="H17" s="14">
        <f t="shared" si="11"/>
        <v>41478</v>
      </c>
      <c r="I17" s="14">
        <f t="shared" si="11"/>
        <v>37956</v>
      </c>
      <c r="J17" s="14"/>
      <c r="K17" s="14"/>
      <c r="L17" s="14"/>
      <c r="M17" s="14"/>
      <c r="N17" s="14">
        <f t="shared" si="11"/>
        <v>40982</v>
      </c>
      <c r="O17" s="14">
        <f t="shared" si="11"/>
        <v>39480</v>
      </c>
      <c r="P17" s="14">
        <f t="shared" si="11"/>
        <v>37627</v>
      </c>
      <c r="Q17" s="14">
        <f t="shared" si="11"/>
        <v>39501</v>
      </c>
      <c r="R17" s="14">
        <f t="shared" si="11"/>
        <v>6823642</v>
      </c>
      <c r="S17" s="14">
        <f t="shared" si="11"/>
        <v>6931225.0069999984</v>
      </c>
      <c r="T17" s="14">
        <f t="shared" si="11"/>
        <v>6996410.544999999</v>
      </c>
      <c r="U17" s="14">
        <f t="shared" si="5"/>
        <v>701.35566901077163</v>
      </c>
      <c r="V17" s="14">
        <f t="shared" si="1"/>
        <v>706.51420458458995</v>
      </c>
      <c r="W17" s="14">
        <f t="shared" si="1"/>
        <v>607.8572117353167</v>
      </c>
      <c r="X17" s="14">
        <f t="shared" si="6"/>
        <v>547.60882761225321</v>
      </c>
      <c r="Y17" s="14">
        <f t="shared" si="6"/>
        <v>0</v>
      </c>
      <c r="Z17" s="14">
        <f t="shared" si="2"/>
        <v>0</v>
      </c>
      <c r="AA17" s="14">
        <f t="shared" si="2"/>
        <v>0</v>
      </c>
      <c r="AB17" s="14">
        <f t="shared" si="7"/>
        <v>0</v>
      </c>
      <c r="AC17" s="14">
        <f t="shared" si="8"/>
        <v>591.26633399740115</v>
      </c>
      <c r="AD17" s="14">
        <f t="shared" si="3"/>
        <v>569.59628290999456</v>
      </c>
      <c r="AE17" s="14">
        <f t="shared" si="3"/>
        <v>542.86219192133649</v>
      </c>
      <c r="AF17" s="14">
        <f t="shared" si="9"/>
        <v>564.58950980555994</v>
      </c>
    </row>
    <row r="18" spans="4:32" x14ac:dyDescent="0.3">
      <c r="D18" t="s">
        <v>283</v>
      </c>
      <c r="E18" t="s">
        <v>1104</v>
      </c>
      <c r="F18" s="14">
        <f t="shared" si="12"/>
        <v>109725</v>
      </c>
      <c r="G18" s="14">
        <f t="shared" si="11"/>
        <v>110406</v>
      </c>
      <c r="H18" s="14">
        <f t="shared" si="11"/>
        <v>96785</v>
      </c>
      <c r="I18" s="14">
        <f t="shared" si="11"/>
        <v>90139</v>
      </c>
      <c r="J18" s="14"/>
      <c r="K18" s="14"/>
      <c r="L18" s="14"/>
      <c r="M18" s="14"/>
      <c r="N18" s="14">
        <f t="shared" si="11"/>
        <v>87656</v>
      </c>
      <c r="O18" s="14">
        <f t="shared" si="11"/>
        <v>87706</v>
      </c>
      <c r="P18" s="14">
        <f t="shared" si="11"/>
        <v>80939</v>
      </c>
      <c r="Q18" s="14">
        <f t="shared" si="11"/>
        <v>83054</v>
      </c>
      <c r="R18" s="14">
        <f t="shared" si="11"/>
        <v>7136960</v>
      </c>
      <c r="S18" s="14">
        <f t="shared" si="11"/>
        <v>7191244.2799999993</v>
      </c>
      <c r="T18" s="14">
        <f t="shared" si="11"/>
        <v>7235931.1259999983</v>
      </c>
      <c r="U18" s="14">
        <f t="shared" si="5"/>
        <v>1537.4192933686049</v>
      </c>
      <c r="V18" s="14">
        <f t="shared" si="1"/>
        <v>1546.9611711428954</v>
      </c>
      <c r="W18" s="14">
        <f t="shared" si="1"/>
        <v>1356.1096040891359</v>
      </c>
      <c r="X18" s="14">
        <f t="shared" si="6"/>
        <v>1253.4548471770174</v>
      </c>
      <c r="Y18" s="14">
        <f t="shared" si="6"/>
        <v>0</v>
      </c>
      <c r="Z18" s="14">
        <f t="shared" si="2"/>
        <v>0</v>
      </c>
      <c r="AA18" s="14">
        <f t="shared" si="2"/>
        <v>0</v>
      </c>
      <c r="AB18" s="14">
        <f t="shared" si="7"/>
        <v>0</v>
      </c>
      <c r="AC18" s="14">
        <f t="shared" si="8"/>
        <v>1218.926747402885</v>
      </c>
      <c r="AD18" s="14">
        <f t="shared" si="3"/>
        <v>1219.6220373701449</v>
      </c>
      <c r="AE18" s="14">
        <f t="shared" si="3"/>
        <v>1125.5214932011741</v>
      </c>
      <c r="AF18" s="14">
        <f t="shared" si="9"/>
        <v>1147.7997586457404</v>
      </c>
    </row>
    <row r="19" spans="4:32" x14ac:dyDescent="0.3">
      <c r="D19" t="s">
        <v>291</v>
      </c>
      <c r="E19" t="s">
        <v>1105</v>
      </c>
      <c r="F19" s="14">
        <f t="shared" si="12"/>
        <v>73411</v>
      </c>
      <c r="G19" s="14">
        <f t="shared" si="11"/>
        <v>71078</v>
      </c>
      <c r="H19" s="14">
        <f t="shared" si="11"/>
        <v>57384</v>
      </c>
      <c r="I19" s="14">
        <f t="shared" si="11"/>
        <v>56470</v>
      </c>
      <c r="J19" s="14"/>
      <c r="K19" s="14"/>
      <c r="L19" s="14"/>
      <c r="M19" s="14"/>
      <c r="N19" s="14">
        <f t="shared" si="11"/>
        <v>46488</v>
      </c>
      <c r="O19" s="14">
        <f t="shared" si="11"/>
        <v>54098</v>
      </c>
      <c r="P19" s="14">
        <f t="shared" si="11"/>
        <v>52157</v>
      </c>
      <c r="Q19" s="14">
        <f t="shared" si="11"/>
        <v>47412</v>
      </c>
      <c r="R19" s="14">
        <f t="shared" si="11"/>
        <v>4462839</v>
      </c>
      <c r="S19" s="14">
        <f t="shared" si="11"/>
        <v>4486710.7970000003</v>
      </c>
      <c r="T19" s="14">
        <f t="shared" si="11"/>
        <v>4514897.6939999992</v>
      </c>
      <c r="U19" s="14">
        <f t="shared" si="5"/>
        <v>1644.9394656630006</v>
      </c>
      <c r="V19" s="14">
        <f t="shared" si="1"/>
        <v>1592.6633248477033</v>
      </c>
      <c r="W19" s="14">
        <f t="shared" si="1"/>
        <v>1285.8182874174936</v>
      </c>
      <c r="X19" s="14">
        <f t="shared" si="6"/>
        <v>1258.6057482857636</v>
      </c>
      <c r="Y19" s="14">
        <f t="shared" si="6"/>
        <v>0</v>
      </c>
      <c r="Z19" s="14">
        <f t="shared" si="2"/>
        <v>0</v>
      </c>
      <c r="AA19" s="14">
        <f t="shared" si="2"/>
        <v>0</v>
      </c>
      <c r="AB19" s="14">
        <f t="shared" si="7"/>
        <v>0</v>
      </c>
      <c r="AC19" s="14">
        <f t="shared" si="8"/>
        <v>1036.1265101170279</v>
      </c>
      <c r="AD19" s="14">
        <f t="shared" si="3"/>
        <v>1205.7385119667654</v>
      </c>
      <c r="AE19" s="14">
        <f t="shared" si="3"/>
        <v>1162.4774218760506</v>
      </c>
      <c r="AF19" s="14">
        <f t="shared" si="9"/>
        <v>1050.1234626646672</v>
      </c>
    </row>
    <row r="20" spans="4:32" x14ac:dyDescent="0.3">
      <c r="D20" t="s">
        <v>220</v>
      </c>
      <c r="E20" t="s">
        <v>216</v>
      </c>
      <c r="F20" s="14">
        <f>SUMIFS(F$34:F$183,$C$34:$C$183,$D20)</f>
        <v>44627</v>
      </c>
      <c r="G20" s="14">
        <f t="shared" ref="G20:T33" si="13">SUMIFS(G$34:G$183,$C$34:$C$183,$D20)</f>
        <v>43594</v>
      </c>
      <c r="H20" s="14">
        <f t="shared" si="13"/>
        <v>40648</v>
      </c>
      <c r="I20" s="14">
        <f t="shared" si="13"/>
        <v>43655</v>
      </c>
      <c r="J20" s="14"/>
      <c r="K20" s="14"/>
      <c r="L20" s="14"/>
      <c r="M20" s="14"/>
      <c r="N20" s="14">
        <f t="shared" si="13"/>
        <v>39465</v>
      </c>
      <c r="O20" s="14">
        <f t="shared" si="13"/>
        <v>42525</v>
      </c>
      <c r="P20" s="14">
        <f t="shared" si="13"/>
        <v>41239</v>
      </c>
      <c r="Q20" s="14">
        <f t="shared" si="13"/>
        <v>37164</v>
      </c>
      <c r="R20" s="14">
        <f t="shared" si="13"/>
        <v>4291649</v>
      </c>
      <c r="S20" s="14">
        <f t="shared" si="13"/>
        <v>4307175.7690000003</v>
      </c>
      <c r="T20" s="14">
        <f t="shared" si="13"/>
        <v>4320773.9389999993</v>
      </c>
      <c r="U20" s="14">
        <f t="shared" si="5"/>
        <v>1039.8567077596513</v>
      </c>
      <c r="V20" s="14">
        <f t="shared" si="1"/>
        <v>1015.7867057627499</v>
      </c>
      <c r="W20" s="14">
        <f t="shared" si="1"/>
        <v>947.14176299133499</v>
      </c>
      <c r="X20" s="14">
        <f t="shared" si="6"/>
        <v>1013.5411773579746</v>
      </c>
      <c r="Y20" s="14">
        <f t="shared" si="6"/>
        <v>0</v>
      </c>
      <c r="Z20" s="14">
        <f t="shared" si="2"/>
        <v>0</v>
      </c>
      <c r="AA20" s="14">
        <f t="shared" si="2"/>
        <v>0</v>
      </c>
      <c r="AB20" s="14">
        <f t="shared" si="7"/>
        <v>0</v>
      </c>
      <c r="AC20" s="14">
        <f t="shared" si="8"/>
        <v>916.26165535293705</v>
      </c>
      <c r="AD20" s="14">
        <f t="shared" si="3"/>
        <v>987.30588860721275</v>
      </c>
      <c r="AE20" s="14">
        <f t="shared" si="3"/>
        <v>957.44873698466427</v>
      </c>
      <c r="AF20" s="14">
        <f t="shared" si="9"/>
        <v>860.12368442958257</v>
      </c>
    </row>
    <row r="21" spans="4:32" x14ac:dyDescent="0.3">
      <c r="D21" t="s">
        <v>234</v>
      </c>
      <c r="E21" t="s">
        <v>235</v>
      </c>
      <c r="F21" s="14">
        <f t="shared" ref="F21:F33" si="14">SUMIFS(F$34:F$183,$C$34:$C$183,$D21)</f>
        <v>25812</v>
      </c>
      <c r="G21" s="14">
        <f t="shared" si="13"/>
        <v>24572</v>
      </c>
      <c r="H21" s="14">
        <f t="shared" si="13"/>
        <v>21500</v>
      </c>
      <c r="I21" s="14">
        <f t="shared" si="13"/>
        <v>24339</v>
      </c>
      <c r="J21" s="14"/>
      <c r="K21" s="14"/>
      <c r="L21" s="14"/>
      <c r="M21" s="14"/>
      <c r="N21" s="14">
        <f t="shared" si="13"/>
        <v>20292</v>
      </c>
      <c r="O21" s="14">
        <f t="shared" si="13"/>
        <v>18789</v>
      </c>
      <c r="P21" s="14">
        <f t="shared" si="13"/>
        <v>18134</v>
      </c>
      <c r="Q21" s="14">
        <f t="shared" si="13"/>
        <v>17037</v>
      </c>
      <c r="R21" s="14">
        <f t="shared" si="13"/>
        <v>2523067</v>
      </c>
      <c r="S21" s="14">
        <f t="shared" si="13"/>
        <v>2526521.6689999998</v>
      </c>
      <c r="T21" s="14">
        <f t="shared" si="13"/>
        <v>2529724.0010000006</v>
      </c>
      <c r="U21" s="14">
        <f t="shared" si="5"/>
        <v>1023.040608909712</v>
      </c>
      <c r="V21" s="14">
        <f t="shared" si="5"/>
        <v>973.89407415657217</v>
      </c>
      <c r="W21" s="14">
        <f t="shared" si="5"/>
        <v>852.13749773589052</v>
      </c>
      <c r="X21" s="14">
        <f t="shared" si="6"/>
        <v>963.34024357026021</v>
      </c>
      <c r="Y21" s="14">
        <f t="shared" si="6"/>
        <v>0</v>
      </c>
      <c r="Z21" s="14">
        <f t="shared" si="6"/>
        <v>0</v>
      </c>
      <c r="AA21" s="14">
        <f t="shared" si="6"/>
        <v>0</v>
      </c>
      <c r="AB21" s="14">
        <f t="shared" si="7"/>
        <v>0</v>
      </c>
      <c r="AC21" s="14">
        <f t="shared" si="8"/>
        <v>803.15954733258218</v>
      </c>
      <c r="AD21" s="14">
        <f t="shared" si="8"/>
        <v>743.67064531992355</v>
      </c>
      <c r="AE21" s="14">
        <f t="shared" si="8"/>
        <v>717.74567471560454</v>
      </c>
      <c r="AF21" s="14">
        <f t="shared" si="9"/>
        <v>673.47267896676749</v>
      </c>
    </row>
    <row r="22" spans="4:32" x14ac:dyDescent="0.3">
      <c r="D22" t="s">
        <v>243</v>
      </c>
      <c r="E22" t="s">
        <v>244</v>
      </c>
      <c r="F22" s="14">
        <f t="shared" si="14"/>
        <v>24365</v>
      </c>
      <c r="G22" s="14">
        <f t="shared" si="13"/>
        <v>23819</v>
      </c>
      <c r="H22" s="14">
        <f t="shared" si="13"/>
        <v>21588</v>
      </c>
      <c r="I22" s="14">
        <f t="shared" si="13"/>
        <v>18732</v>
      </c>
      <c r="J22" s="14"/>
      <c r="K22" s="14"/>
      <c r="L22" s="14"/>
      <c r="M22" s="14"/>
      <c r="N22" s="14">
        <f t="shared" si="13"/>
        <v>19169</v>
      </c>
      <c r="O22" s="14">
        <f t="shared" si="13"/>
        <v>21508</v>
      </c>
      <c r="P22" s="14">
        <f t="shared" si="13"/>
        <v>20586</v>
      </c>
      <c r="Q22" s="14">
        <f t="shared" si="13"/>
        <v>19924</v>
      </c>
      <c r="R22" s="14">
        <f t="shared" si="13"/>
        <v>1970434</v>
      </c>
      <c r="S22" s="14">
        <f t="shared" si="13"/>
        <v>1976059.1539999999</v>
      </c>
      <c r="T22" s="14">
        <f t="shared" si="13"/>
        <v>1981283.0609999998</v>
      </c>
      <c r="U22" s="14">
        <f t="shared" si="5"/>
        <v>1236.5296173330344</v>
      </c>
      <c r="V22" s="14">
        <f t="shared" si="5"/>
        <v>1208.8199858508328</v>
      </c>
      <c r="W22" s="14">
        <f t="shared" si="5"/>
        <v>1095.5961986039624</v>
      </c>
      <c r="X22" s="14">
        <f t="shared" si="6"/>
        <v>947.94733052814274</v>
      </c>
      <c r="Y22" s="14">
        <f t="shared" si="6"/>
        <v>0</v>
      </c>
      <c r="Z22" s="14">
        <f t="shared" si="6"/>
        <v>0</v>
      </c>
      <c r="AA22" s="14">
        <f t="shared" si="6"/>
        <v>0</v>
      </c>
      <c r="AB22" s="14">
        <f t="shared" si="7"/>
        <v>0</v>
      </c>
      <c r="AC22" s="14">
        <f t="shared" si="8"/>
        <v>970.06205311199915</v>
      </c>
      <c r="AD22" s="14">
        <f t="shared" si="8"/>
        <v>1088.4289549967593</v>
      </c>
      <c r="AE22" s="14">
        <f t="shared" si="8"/>
        <v>1041.7704327488975</v>
      </c>
      <c r="AF22" s="14">
        <f t="shared" si="9"/>
        <v>1005.6109796822213</v>
      </c>
    </row>
    <row r="23" spans="4:32" x14ac:dyDescent="0.3">
      <c r="D23" t="s">
        <v>252</v>
      </c>
      <c r="E23" t="s">
        <v>253</v>
      </c>
      <c r="F23" s="14">
        <f t="shared" si="14"/>
        <v>23890</v>
      </c>
      <c r="G23" s="14">
        <f t="shared" si="13"/>
        <v>26322</v>
      </c>
      <c r="H23" s="14">
        <f t="shared" si="13"/>
        <v>26146</v>
      </c>
      <c r="I23" s="14">
        <f t="shared" si="13"/>
        <v>25377</v>
      </c>
      <c r="J23" s="14"/>
      <c r="K23" s="14"/>
      <c r="L23" s="14"/>
      <c r="M23" s="14"/>
      <c r="N23" s="14">
        <f t="shared" si="13"/>
        <v>21418</v>
      </c>
      <c r="O23" s="14">
        <f t="shared" si="13"/>
        <v>21529</v>
      </c>
      <c r="P23" s="14">
        <f t="shared" si="13"/>
        <v>19728</v>
      </c>
      <c r="Q23" s="14">
        <f t="shared" si="13"/>
        <v>21649</v>
      </c>
      <c r="R23" s="14">
        <f t="shared" si="13"/>
        <v>2163942</v>
      </c>
      <c r="S23" s="14">
        <f t="shared" si="13"/>
        <v>2174282.693</v>
      </c>
      <c r="T23" s="14">
        <f t="shared" si="13"/>
        <v>2183937.1129999999</v>
      </c>
      <c r="U23" s="14">
        <f t="shared" si="5"/>
        <v>1104.0037117445847</v>
      </c>
      <c r="V23" s="14">
        <f t="shared" si="5"/>
        <v>1216.3911971762643</v>
      </c>
      <c r="W23" s="14">
        <f t="shared" si="5"/>
        <v>1208.2578923094982</v>
      </c>
      <c r="X23" s="14">
        <f t="shared" si="6"/>
        <v>1167.1435403363164</v>
      </c>
      <c r="Y23" s="14">
        <f t="shared" si="6"/>
        <v>0</v>
      </c>
      <c r="Z23" s="14">
        <f t="shared" si="6"/>
        <v>0</v>
      </c>
      <c r="AA23" s="14">
        <f t="shared" si="6"/>
        <v>0</v>
      </c>
      <c r="AB23" s="14">
        <f t="shared" si="7"/>
        <v>0</v>
      </c>
      <c r="AC23" s="14">
        <f t="shared" si="8"/>
        <v>985.06050151409636</v>
      </c>
      <c r="AD23" s="14">
        <f t="shared" si="8"/>
        <v>990.16563344369138</v>
      </c>
      <c r="AE23" s="14">
        <f t="shared" si="8"/>
        <v>907.33371808152458</v>
      </c>
      <c r="AF23" s="14">
        <f t="shared" si="9"/>
        <v>991.28312217110999</v>
      </c>
    </row>
    <row r="24" spans="4:32" x14ac:dyDescent="0.3">
      <c r="D24" t="s">
        <v>261</v>
      </c>
      <c r="E24" t="s">
        <v>262</v>
      </c>
      <c r="F24" s="14">
        <f t="shared" si="14"/>
        <v>16169</v>
      </c>
      <c r="G24" s="14">
        <f t="shared" si="13"/>
        <v>16098</v>
      </c>
      <c r="H24" s="14">
        <f t="shared" si="13"/>
        <v>15691</v>
      </c>
      <c r="I24" s="14">
        <f t="shared" si="13"/>
        <v>12763</v>
      </c>
      <c r="J24" s="14"/>
      <c r="K24" s="14"/>
      <c r="L24" s="14"/>
      <c r="M24" s="14"/>
      <c r="N24" s="14">
        <f t="shared" si="13"/>
        <v>11269</v>
      </c>
      <c r="O24" s="14">
        <f t="shared" si="13"/>
        <v>11789</v>
      </c>
      <c r="P24" s="14">
        <f t="shared" si="13"/>
        <v>12140</v>
      </c>
      <c r="Q24" s="14">
        <f t="shared" si="13"/>
        <v>12283</v>
      </c>
      <c r="R24" s="14">
        <f t="shared" si="13"/>
        <v>1175224</v>
      </c>
      <c r="S24" s="14">
        <f t="shared" si="13"/>
        <v>1173903.6880000001</v>
      </c>
      <c r="T24" s="14">
        <f t="shared" si="13"/>
        <v>1175588.784</v>
      </c>
      <c r="U24" s="14">
        <f t="shared" si="5"/>
        <v>1375.822821862045</v>
      </c>
      <c r="V24" s="14">
        <f t="shared" si="5"/>
        <v>1369.7814203930484</v>
      </c>
      <c r="W24" s="14">
        <f t="shared" si="5"/>
        <v>1335.1497246482372</v>
      </c>
      <c r="X24" s="14">
        <f t="shared" si="6"/>
        <v>1087.2271831554208</v>
      </c>
      <c r="Y24" s="14">
        <f t="shared" si="6"/>
        <v>0</v>
      </c>
      <c r="Z24" s="14">
        <f t="shared" si="6"/>
        <v>0</v>
      </c>
      <c r="AA24" s="14">
        <f t="shared" si="6"/>
        <v>0</v>
      </c>
      <c r="AB24" s="14">
        <f t="shared" si="7"/>
        <v>0</v>
      </c>
      <c r="AC24" s="14">
        <f t="shared" si="8"/>
        <v>959.95950223132786</v>
      </c>
      <c r="AD24" s="14">
        <f t="shared" si="8"/>
        <v>1004.2561515489506</v>
      </c>
      <c r="AE24" s="14">
        <f t="shared" si="8"/>
        <v>1034.1563898383458</v>
      </c>
      <c r="AF24" s="14">
        <f t="shared" si="9"/>
        <v>1044.8381412934609</v>
      </c>
    </row>
    <row r="25" spans="4:32" x14ac:dyDescent="0.3">
      <c r="D25" t="s">
        <v>268</v>
      </c>
      <c r="E25" t="s">
        <v>269</v>
      </c>
      <c r="F25" s="14">
        <f t="shared" si="14"/>
        <v>32346</v>
      </c>
      <c r="G25" s="14">
        <f t="shared" si="13"/>
        <v>32760</v>
      </c>
      <c r="H25" s="14">
        <f t="shared" si="13"/>
        <v>30622</v>
      </c>
      <c r="I25" s="14">
        <f t="shared" si="13"/>
        <v>31536</v>
      </c>
      <c r="J25" s="14"/>
      <c r="K25" s="14"/>
      <c r="L25" s="14"/>
      <c r="M25" s="14"/>
      <c r="N25" s="14">
        <f t="shared" si="13"/>
        <v>28034</v>
      </c>
      <c r="O25" s="14">
        <f t="shared" si="13"/>
        <v>26203</v>
      </c>
      <c r="P25" s="14">
        <f t="shared" si="13"/>
        <v>27736</v>
      </c>
      <c r="Q25" s="14">
        <f t="shared" si="13"/>
        <v>27784</v>
      </c>
      <c r="R25" s="14">
        <f t="shared" si="13"/>
        <v>3043263</v>
      </c>
      <c r="S25" s="14">
        <f t="shared" si="13"/>
        <v>3048253.4649999999</v>
      </c>
      <c r="T25" s="14">
        <f t="shared" si="13"/>
        <v>3060180.997</v>
      </c>
      <c r="U25" s="14">
        <f t="shared" si="5"/>
        <v>1062.8723182978272</v>
      </c>
      <c r="V25" s="14">
        <f t="shared" si="5"/>
        <v>1076.4761376193908</v>
      </c>
      <c r="W25" s="14">
        <f t="shared" si="5"/>
        <v>1006.2225972582719</v>
      </c>
      <c r="X25" s="14">
        <f t="shared" si="6"/>
        <v>1034.5596375792195</v>
      </c>
      <c r="Y25" s="14">
        <f t="shared" si="6"/>
        <v>0</v>
      </c>
      <c r="Z25" s="14">
        <f t="shared" si="6"/>
        <v>0</v>
      </c>
      <c r="AA25" s="14">
        <f t="shared" si="6"/>
        <v>0</v>
      </c>
      <c r="AB25" s="14">
        <f t="shared" si="7"/>
        <v>0</v>
      </c>
      <c r="AC25" s="14">
        <f t="shared" si="8"/>
        <v>919.67417807888899</v>
      </c>
      <c r="AD25" s="14">
        <f t="shared" si="8"/>
        <v>859.60699465652874</v>
      </c>
      <c r="AE25" s="14">
        <f t="shared" si="8"/>
        <v>909.89808814996297</v>
      </c>
      <c r="AF25" s="14">
        <f t="shared" si="9"/>
        <v>907.92015332549306</v>
      </c>
    </row>
    <row r="26" spans="4:32" x14ac:dyDescent="0.3">
      <c r="D26" t="s">
        <v>274</v>
      </c>
      <c r="E26" t="s">
        <v>275</v>
      </c>
      <c r="F26" s="14">
        <f t="shared" si="14"/>
        <v>48403</v>
      </c>
      <c r="G26" s="14">
        <f t="shared" si="13"/>
        <v>45453</v>
      </c>
      <c r="H26" s="14">
        <f t="shared" si="13"/>
        <v>38628</v>
      </c>
      <c r="I26" s="14">
        <f t="shared" si="13"/>
        <v>35452</v>
      </c>
      <c r="J26" s="14"/>
      <c r="K26" s="14"/>
      <c r="L26" s="14"/>
      <c r="M26" s="14"/>
      <c r="N26" s="14">
        <f t="shared" si="13"/>
        <v>36579</v>
      </c>
      <c r="O26" s="14">
        <f t="shared" si="13"/>
        <v>35486</v>
      </c>
      <c r="P26" s="14">
        <f t="shared" si="13"/>
        <v>35164</v>
      </c>
      <c r="Q26" s="14">
        <f t="shared" si="13"/>
        <v>34611</v>
      </c>
      <c r="R26" s="14">
        <f t="shared" si="13"/>
        <v>3284410</v>
      </c>
      <c r="S26" s="14">
        <f t="shared" si="13"/>
        <v>3297586.821</v>
      </c>
      <c r="T26" s="14">
        <f t="shared" si="13"/>
        <v>3316346.3819999998</v>
      </c>
      <c r="U26" s="14">
        <f t="shared" si="5"/>
        <v>1473.719785288682</v>
      </c>
      <c r="V26" s="14">
        <f t="shared" si="5"/>
        <v>1383.9015226479032</v>
      </c>
      <c r="W26" s="14">
        <f t="shared" si="5"/>
        <v>1176.1016438264407</v>
      </c>
      <c r="X26" s="14">
        <f t="shared" si="6"/>
        <v>1075.0892068779285</v>
      </c>
      <c r="Y26" s="14">
        <f t="shared" si="6"/>
        <v>0</v>
      </c>
      <c r="Z26" s="14">
        <f t="shared" si="6"/>
        <v>0</v>
      </c>
      <c r="AA26" s="14">
        <f t="shared" si="6"/>
        <v>0</v>
      </c>
      <c r="AB26" s="14">
        <f t="shared" si="7"/>
        <v>0</v>
      </c>
      <c r="AC26" s="14">
        <f t="shared" si="8"/>
        <v>1109.2657141596453</v>
      </c>
      <c r="AD26" s="14">
        <f t="shared" si="8"/>
        <v>1076.1202638855405</v>
      </c>
      <c r="AE26" s="14">
        <f t="shared" si="8"/>
        <v>1066.3555475193355</v>
      </c>
      <c r="AF26" s="14">
        <f t="shared" si="9"/>
        <v>1043.6485219956737</v>
      </c>
    </row>
    <row r="27" spans="4:32" x14ac:dyDescent="0.3">
      <c r="D27" t="s">
        <v>281</v>
      </c>
      <c r="E27" t="s">
        <v>282</v>
      </c>
      <c r="F27" s="14">
        <f t="shared" si="14"/>
        <v>50783</v>
      </c>
      <c r="G27" s="14">
        <f t="shared" si="13"/>
        <v>50012</v>
      </c>
      <c r="H27" s="14">
        <f t="shared" si="13"/>
        <v>43085</v>
      </c>
      <c r="I27" s="14">
        <f t="shared" si="13"/>
        <v>36831</v>
      </c>
      <c r="J27" s="14"/>
      <c r="K27" s="14"/>
      <c r="L27" s="14"/>
      <c r="M27" s="14"/>
      <c r="N27" s="14">
        <f t="shared" si="13"/>
        <v>33978</v>
      </c>
      <c r="O27" s="14">
        <f t="shared" si="13"/>
        <v>35913</v>
      </c>
      <c r="P27" s="14">
        <f t="shared" si="13"/>
        <v>29660</v>
      </c>
      <c r="Q27" s="14">
        <f t="shared" si="13"/>
        <v>28111</v>
      </c>
      <c r="R27" s="14">
        <f t="shared" si="13"/>
        <v>3651448</v>
      </c>
      <c r="S27" s="14">
        <f t="shared" si="13"/>
        <v>3680307.4890000001</v>
      </c>
      <c r="T27" s="14">
        <f t="shared" si="13"/>
        <v>3707733.2159999995</v>
      </c>
      <c r="U27" s="14">
        <f t="shared" si="5"/>
        <v>1390.7633355315481</v>
      </c>
      <c r="V27" s="14">
        <f t="shared" si="5"/>
        <v>1369.6484244058795</v>
      </c>
      <c r="W27" s="14">
        <f t="shared" si="5"/>
        <v>1179.9428610239006</v>
      </c>
      <c r="X27" s="14">
        <f t="shared" si="6"/>
        <v>1000.7587711103886</v>
      </c>
      <c r="Y27" s="14">
        <f t="shared" si="6"/>
        <v>0</v>
      </c>
      <c r="Z27" s="14">
        <f t="shared" si="6"/>
        <v>0</v>
      </c>
      <c r="AA27" s="14">
        <f t="shared" si="6"/>
        <v>0</v>
      </c>
      <c r="AB27" s="14">
        <f t="shared" si="7"/>
        <v>0</v>
      </c>
      <c r="AC27" s="14">
        <f t="shared" si="8"/>
        <v>923.23807457817554</v>
      </c>
      <c r="AD27" s="14">
        <f t="shared" si="8"/>
        <v>975.81520314103295</v>
      </c>
      <c r="AE27" s="14">
        <f t="shared" si="8"/>
        <v>805.91092153713248</v>
      </c>
      <c r="AF27" s="14">
        <f t="shared" si="9"/>
        <v>758.17213273847381</v>
      </c>
    </row>
    <row r="28" spans="4:32" x14ac:dyDescent="0.3">
      <c r="D28" t="s">
        <v>289</v>
      </c>
      <c r="E28" t="s">
        <v>290</v>
      </c>
      <c r="F28" s="14">
        <f t="shared" si="14"/>
        <v>37117</v>
      </c>
      <c r="G28" s="14">
        <f t="shared" si="13"/>
        <v>40165</v>
      </c>
      <c r="H28" s="14">
        <f t="shared" si="13"/>
        <v>37795</v>
      </c>
      <c r="I28" s="14">
        <f t="shared" si="13"/>
        <v>33866</v>
      </c>
      <c r="J28" s="14"/>
      <c r="K28" s="14"/>
      <c r="L28" s="14"/>
      <c r="M28" s="14"/>
      <c r="N28" s="14">
        <f t="shared" si="13"/>
        <v>34643</v>
      </c>
      <c r="O28" s="14">
        <f t="shared" si="13"/>
        <v>36851</v>
      </c>
      <c r="P28" s="14">
        <f t="shared" si="13"/>
        <v>35655</v>
      </c>
      <c r="Q28" s="14">
        <f t="shared" si="13"/>
        <v>32501</v>
      </c>
      <c r="R28" s="14">
        <f t="shared" si="13"/>
        <v>3425469</v>
      </c>
      <c r="S28" s="14">
        <f t="shared" si="13"/>
        <v>3445065.5410000007</v>
      </c>
      <c r="T28" s="14">
        <f t="shared" si="13"/>
        <v>3465881.0989999995</v>
      </c>
      <c r="U28" s="14">
        <f t="shared" si="5"/>
        <v>1083.5596527074104</v>
      </c>
      <c r="V28" s="14">
        <f t="shared" si="5"/>
        <v>1172.5401689520472</v>
      </c>
      <c r="W28" s="14">
        <f t="shared" si="5"/>
        <v>1103.3525628169457</v>
      </c>
      <c r="X28" s="14">
        <f t="shared" si="6"/>
        <v>983.02919340598964</v>
      </c>
      <c r="Y28" s="14">
        <f t="shared" si="6"/>
        <v>0</v>
      </c>
      <c r="Z28" s="14">
        <f t="shared" si="6"/>
        <v>0</v>
      </c>
      <c r="AA28" s="14">
        <f t="shared" si="6"/>
        <v>0</v>
      </c>
      <c r="AB28" s="14">
        <f t="shared" si="7"/>
        <v>0</v>
      </c>
      <c r="AC28" s="14">
        <f t="shared" si="8"/>
        <v>1005.5831910223734</v>
      </c>
      <c r="AD28" s="14">
        <f t="shared" si="8"/>
        <v>1069.6748599245298</v>
      </c>
      <c r="AE28" s="14">
        <f t="shared" si="8"/>
        <v>1034.9585392691952</v>
      </c>
      <c r="AF28" s="14">
        <f t="shared" si="9"/>
        <v>937.74134402295056</v>
      </c>
    </row>
    <row r="29" spans="4:32" x14ac:dyDescent="0.3">
      <c r="D29" t="s">
        <v>296</v>
      </c>
      <c r="E29" t="s">
        <v>297</v>
      </c>
      <c r="F29" s="14">
        <f t="shared" si="14"/>
        <v>48099</v>
      </c>
      <c r="G29" s="14">
        <f t="shared" si="13"/>
        <v>45308</v>
      </c>
      <c r="H29" s="14">
        <f t="shared" si="13"/>
        <v>35775</v>
      </c>
      <c r="I29" s="14">
        <f t="shared" si="13"/>
        <v>35877</v>
      </c>
      <c r="J29" s="14"/>
      <c r="K29" s="14"/>
      <c r="L29" s="14"/>
      <c r="M29" s="14"/>
      <c r="N29" s="14">
        <f t="shared" si="13"/>
        <v>28181</v>
      </c>
      <c r="O29" s="14">
        <f t="shared" si="13"/>
        <v>32038</v>
      </c>
      <c r="P29" s="14">
        <f t="shared" si="13"/>
        <v>30405</v>
      </c>
      <c r="Q29" s="14">
        <f t="shared" si="13"/>
        <v>28411</v>
      </c>
      <c r="R29" s="14">
        <f t="shared" si="13"/>
        <v>2491901</v>
      </c>
      <c r="S29" s="14">
        <f t="shared" si="13"/>
        <v>2500238.5759999999</v>
      </c>
      <c r="T29" s="14">
        <f t="shared" si="13"/>
        <v>2512973.2919999999</v>
      </c>
      <c r="U29" s="14">
        <f t="shared" si="5"/>
        <v>1930.2131184184282</v>
      </c>
      <c r="V29" s="14">
        <f t="shared" si="5"/>
        <v>1818.2102740036623</v>
      </c>
      <c r="W29" s="14">
        <f t="shared" si="5"/>
        <v>1435.6509347682752</v>
      </c>
      <c r="X29" s="14">
        <f t="shared" si="6"/>
        <v>1434.943062809539</v>
      </c>
      <c r="Y29" s="14">
        <f t="shared" si="6"/>
        <v>0</v>
      </c>
      <c r="Z29" s="14">
        <f t="shared" si="6"/>
        <v>0</v>
      </c>
      <c r="AA29" s="14">
        <f t="shared" si="6"/>
        <v>0</v>
      </c>
      <c r="AB29" s="14">
        <f t="shared" si="7"/>
        <v>0</v>
      </c>
      <c r="AC29" s="14">
        <f t="shared" si="8"/>
        <v>1127.1324373006555</v>
      </c>
      <c r="AD29" s="14">
        <f t="shared" si="8"/>
        <v>1281.3977157034312</v>
      </c>
      <c r="AE29" s="14">
        <f t="shared" si="8"/>
        <v>1216.0839486223495</v>
      </c>
      <c r="AF29" s="14">
        <f t="shared" si="9"/>
        <v>1130.5730980287715</v>
      </c>
    </row>
    <row r="30" spans="4:32" x14ac:dyDescent="0.3">
      <c r="D30" t="s">
        <v>302</v>
      </c>
      <c r="E30" t="s">
        <v>303</v>
      </c>
      <c r="F30" s="14">
        <f t="shared" si="14"/>
        <v>25312</v>
      </c>
      <c r="G30" s="14">
        <f t="shared" si="13"/>
        <v>25770</v>
      </c>
      <c r="H30" s="14">
        <f t="shared" si="13"/>
        <v>21609</v>
      </c>
      <c r="I30" s="14">
        <f t="shared" si="13"/>
        <v>20593</v>
      </c>
      <c r="J30" s="14"/>
      <c r="K30" s="14"/>
      <c r="L30" s="14"/>
      <c r="M30" s="14"/>
      <c r="N30" s="14">
        <f t="shared" si="13"/>
        <v>18307</v>
      </c>
      <c r="O30" s="14">
        <f t="shared" si="13"/>
        <v>22060</v>
      </c>
      <c r="P30" s="14">
        <f t="shared" si="13"/>
        <v>21752</v>
      </c>
      <c r="Q30" s="14">
        <f t="shared" si="13"/>
        <v>19001</v>
      </c>
      <c r="R30" s="14">
        <f t="shared" si="13"/>
        <v>1970938</v>
      </c>
      <c r="S30" s="14">
        <f t="shared" si="13"/>
        <v>1986472.2210000001</v>
      </c>
      <c r="T30" s="14">
        <f t="shared" si="13"/>
        <v>2001924.402</v>
      </c>
      <c r="U30" s="14">
        <f t="shared" si="5"/>
        <v>1284.2616053878914</v>
      </c>
      <c r="V30" s="14">
        <f t="shared" si="5"/>
        <v>1307.4992719202735</v>
      </c>
      <c r="W30" s="14">
        <f t="shared" si="5"/>
        <v>1096.3815198651607</v>
      </c>
      <c r="X30" s="14">
        <f t="shared" si="6"/>
        <v>1036.6618663126021</v>
      </c>
      <c r="Y30" s="14">
        <f t="shared" si="6"/>
        <v>0</v>
      </c>
      <c r="Z30" s="14">
        <f t="shared" si="6"/>
        <v>0</v>
      </c>
      <c r="AA30" s="14">
        <f t="shared" si="6"/>
        <v>0</v>
      </c>
      <c r="AB30" s="14">
        <f t="shared" si="7"/>
        <v>0</v>
      </c>
      <c r="AC30" s="14">
        <f t="shared" si="8"/>
        <v>921.58348888383478</v>
      </c>
      <c r="AD30" s="14">
        <f t="shared" si="8"/>
        <v>1110.5113762373624</v>
      </c>
      <c r="AE30" s="14">
        <f t="shared" si="8"/>
        <v>1095.0065029879922</v>
      </c>
      <c r="AF30" s="14">
        <f t="shared" si="9"/>
        <v>949.13673967994328</v>
      </c>
    </row>
    <row r="31" spans="4:32" x14ac:dyDescent="0.3">
      <c r="D31" t="s">
        <v>307</v>
      </c>
      <c r="E31" t="s">
        <v>308</v>
      </c>
      <c r="F31" s="14">
        <f t="shared" si="14"/>
        <v>61601</v>
      </c>
      <c r="G31" s="14">
        <f t="shared" si="13"/>
        <v>60848</v>
      </c>
      <c r="H31" s="14">
        <f t="shared" si="13"/>
        <v>54477</v>
      </c>
      <c r="I31" s="14">
        <f t="shared" si="13"/>
        <v>50628</v>
      </c>
      <c r="J31" s="14"/>
      <c r="K31" s="14"/>
      <c r="L31" s="14"/>
      <c r="M31" s="14"/>
      <c r="N31" s="14">
        <f t="shared" si="13"/>
        <v>48210</v>
      </c>
      <c r="O31" s="14">
        <f t="shared" si="13"/>
        <v>47703</v>
      </c>
      <c r="P31" s="14">
        <f t="shared" si="13"/>
        <v>41205</v>
      </c>
      <c r="Q31" s="14">
        <f t="shared" si="13"/>
        <v>42502</v>
      </c>
      <c r="R31" s="14">
        <f t="shared" si="13"/>
        <v>3217391</v>
      </c>
      <c r="S31" s="14">
        <f t="shared" si="13"/>
        <v>3235834.5500000007</v>
      </c>
      <c r="T31" s="14">
        <f t="shared" si="13"/>
        <v>3252025.4139999989</v>
      </c>
      <c r="U31" s="14">
        <f t="shared" si="5"/>
        <v>1914.6258567889324</v>
      </c>
      <c r="V31" s="14">
        <f t="shared" si="5"/>
        <v>1891.2218005209809</v>
      </c>
      <c r="W31" s="14">
        <f t="shared" si="5"/>
        <v>1693.2042142220203</v>
      </c>
      <c r="X31" s="14">
        <f t="shared" si="6"/>
        <v>1564.6040988096868</v>
      </c>
      <c r="Y31" s="14">
        <f t="shared" si="6"/>
        <v>0</v>
      </c>
      <c r="Z31" s="14">
        <f t="shared" si="6"/>
        <v>0</v>
      </c>
      <c r="AA31" s="14">
        <f t="shared" si="6"/>
        <v>0</v>
      </c>
      <c r="AB31" s="14">
        <f t="shared" si="7"/>
        <v>0</v>
      </c>
      <c r="AC31" s="14">
        <f t="shared" si="8"/>
        <v>1489.8783993761358</v>
      </c>
      <c r="AD31" s="14">
        <f t="shared" si="8"/>
        <v>1474.2101075594237</v>
      </c>
      <c r="AE31" s="14">
        <f t="shared" si="8"/>
        <v>1273.3963793049923</v>
      </c>
      <c r="AF31" s="14">
        <f t="shared" si="9"/>
        <v>1306.9393559173463</v>
      </c>
    </row>
    <row r="32" spans="4:32" x14ac:dyDescent="0.3">
      <c r="D32" t="s">
        <v>313</v>
      </c>
      <c r="E32" t="s">
        <v>314</v>
      </c>
      <c r="F32" s="14">
        <f t="shared" si="14"/>
        <v>44197</v>
      </c>
      <c r="G32" s="14">
        <f t="shared" si="13"/>
        <v>45134</v>
      </c>
      <c r="H32" s="14">
        <f t="shared" si="13"/>
        <v>38842</v>
      </c>
      <c r="I32" s="14">
        <f t="shared" si="13"/>
        <v>36246</v>
      </c>
      <c r="J32" s="14"/>
      <c r="K32" s="14"/>
      <c r="L32" s="14"/>
      <c r="M32" s="14"/>
      <c r="N32" s="14">
        <f t="shared" si="13"/>
        <v>37443</v>
      </c>
      <c r="O32" s="14">
        <f t="shared" si="13"/>
        <v>38357</v>
      </c>
      <c r="P32" s="14">
        <f t="shared" si="13"/>
        <v>38248</v>
      </c>
      <c r="Q32" s="14">
        <f t="shared" si="13"/>
        <v>38899</v>
      </c>
      <c r="R32" s="14">
        <f t="shared" si="13"/>
        <v>3719695</v>
      </c>
      <c r="S32" s="14">
        <f t="shared" si="13"/>
        <v>3752521.3599999994</v>
      </c>
      <c r="T32" s="14">
        <f t="shared" si="13"/>
        <v>3779091.7760000001</v>
      </c>
      <c r="U32" s="14">
        <f t="shared" si="5"/>
        <v>1188.1888165561961</v>
      </c>
      <c r="V32" s="14">
        <f t="shared" si="5"/>
        <v>1213.3790539278086</v>
      </c>
      <c r="W32" s="14">
        <f t="shared" si="5"/>
        <v>1044.2254002008228</v>
      </c>
      <c r="X32" s="14">
        <f t="shared" si="6"/>
        <v>965.91055780159525</v>
      </c>
      <c r="Y32" s="14">
        <f t="shared" si="6"/>
        <v>0</v>
      </c>
      <c r="Z32" s="14">
        <f t="shared" si="6"/>
        <v>0</v>
      </c>
      <c r="AA32" s="14">
        <f t="shared" si="6"/>
        <v>0</v>
      </c>
      <c r="AB32" s="14">
        <f t="shared" si="7"/>
        <v>0</v>
      </c>
      <c r="AC32" s="14">
        <f t="shared" si="8"/>
        <v>997.80911040570356</v>
      </c>
      <c r="AD32" s="14">
        <f t="shared" si="8"/>
        <v>1022.1660670307285</v>
      </c>
      <c r="AE32" s="14">
        <f t="shared" si="8"/>
        <v>1019.2613533850746</v>
      </c>
      <c r="AF32" s="14">
        <f t="shared" si="9"/>
        <v>1029.321390050306</v>
      </c>
    </row>
    <row r="33" spans="1:32" x14ac:dyDescent="0.3">
      <c r="D33" t="s">
        <v>317</v>
      </c>
      <c r="E33" t="s">
        <v>318</v>
      </c>
      <c r="F33" s="14">
        <f t="shared" si="14"/>
        <v>47858</v>
      </c>
      <c r="G33" s="14">
        <f t="shared" si="13"/>
        <v>48210</v>
      </c>
      <c r="H33" s="14">
        <f t="shared" si="13"/>
        <v>41478</v>
      </c>
      <c r="I33" s="14">
        <f t="shared" si="13"/>
        <v>37956</v>
      </c>
      <c r="J33" s="14"/>
      <c r="K33" s="14"/>
      <c r="L33" s="14"/>
      <c r="M33" s="14"/>
      <c r="N33" s="14">
        <f t="shared" si="13"/>
        <v>40982</v>
      </c>
      <c r="O33" s="14">
        <f t="shared" si="13"/>
        <v>39480</v>
      </c>
      <c r="P33" s="14">
        <f t="shared" si="13"/>
        <v>37627</v>
      </c>
      <c r="Q33" s="14">
        <f t="shared" si="13"/>
        <v>39501</v>
      </c>
      <c r="R33" s="14">
        <f t="shared" si="13"/>
        <v>6823642</v>
      </c>
      <c r="S33" s="14">
        <f t="shared" si="13"/>
        <v>6931225.0069999984</v>
      </c>
      <c r="T33" s="14">
        <f t="shared" si="13"/>
        <v>6996410.544999999</v>
      </c>
      <c r="U33" s="14">
        <f t="shared" si="5"/>
        <v>701.35566901077163</v>
      </c>
      <c r="V33" s="14">
        <f t="shared" si="5"/>
        <v>706.51420458458995</v>
      </c>
      <c r="W33" s="14">
        <f t="shared" si="5"/>
        <v>607.8572117353167</v>
      </c>
      <c r="X33" s="14">
        <f t="shared" si="6"/>
        <v>547.60882761225321</v>
      </c>
      <c r="Y33" s="14">
        <f t="shared" si="6"/>
        <v>0</v>
      </c>
      <c r="Z33" s="14">
        <f t="shared" si="6"/>
        <v>0</v>
      </c>
      <c r="AA33" s="14">
        <f t="shared" si="6"/>
        <v>0</v>
      </c>
      <c r="AB33" s="14">
        <f t="shared" si="7"/>
        <v>0</v>
      </c>
      <c r="AC33" s="14">
        <f t="shared" si="8"/>
        <v>591.26633399740115</v>
      </c>
      <c r="AD33" s="14">
        <f t="shared" si="8"/>
        <v>569.59628290999456</v>
      </c>
      <c r="AE33" s="14">
        <f t="shared" si="8"/>
        <v>542.86219192133649</v>
      </c>
      <c r="AF33" s="14">
        <f t="shared" si="9"/>
        <v>564.58950980555994</v>
      </c>
    </row>
    <row r="34" spans="1:32" x14ac:dyDescent="0.3">
      <c r="A34" t="s">
        <v>241</v>
      </c>
      <c r="B34" t="s">
        <v>276</v>
      </c>
      <c r="C34" t="s">
        <v>317</v>
      </c>
      <c r="D34" t="s">
        <v>218</v>
      </c>
      <c r="E34" t="s">
        <v>214</v>
      </c>
      <c r="F34" s="13">
        <v>510</v>
      </c>
      <c r="G34" s="13">
        <v>716</v>
      </c>
      <c r="H34" s="13">
        <v>463</v>
      </c>
      <c r="I34" s="13">
        <v>497</v>
      </c>
      <c r="J34" s="13"/>
      <c r="K34" s="13"/>
      <c r="L34" s="13"/>
      <c r="M34" s="13"/>
      <c r="N34" s="13">
        <v>558</v>
      </c>
      <c r="O34" s="13">
        <v>635</v>
      </c>
      <c r="P34" s="13">
        <v>830</v>
      </c>
      <c r="Q34" s="13">
        <v>791</v>
      </c>
      <c r="R34" s="13">
        <v>147822</v>
      </c>
      <c r="S34" s="13">
        <v>151023.11999999994</v>
      </c>
      <c r="T34" s="13">
        <v>153332.55599999989</v>
      </c>
      <c r="U34" s="14">
        <f t="shared" si="5"/>
        <v>345.00953849900554</v>
      </c>
      <c r="V34" s="14">
        <f t="shared" si="5"/>
        <v>484.36633248095677</v>
      </c>
      <c r="W34" s="14">
        <f t="shared" si="5"/>
        <v>313.21454181380312</v>
      </c>
      <c r="X34" s="14">
        <f t="shared" si="6"/>
        <v>329.08868522912263</v>
      </c>
      <c r="Y34" s="14">
        <f t="shared" si="6"/>
        <v>0</v>
      </c>
      <c r="Z34" s="14">
        <f t="shared" si="6"/>
        <v>0</v>
      </c>
      <c r="AA34" s="14">
        <f t="shared" si="6"/>
        <v>0</v>
      </c>
      <c r="AB34" s="14">
        <f t="shared" si="7"/>
        <v>0</v>
      </c>
      <c r="AC34" s="14">
        <f t="shared" si="8"/>
        <v>369.47985182666082</v>
      </c>
      <c r="AD34" s="14">
        <f t="shared" si="8"/>
        <v>420.46542277765167</v>
      </c>
      <c r="AE34" s="14">
        <f t="shared" si="8"/>
        <v>549.58472583535581</v>
      </c>
      <c r="AF34" s="14">
        <f t="shared" si="9"/>
        <v>515.87218046505438</v>
      </c>
    </row>
    <row r="35" spans="1:32" x14ac:dyDescent="0.3">
      <c r="A35" t="s">
        <v>241</v>
      </c>
      <c r="B35" t="s">
        <v>276</v>
      </c>
      <c r="C35" t="s">
        <v>317</v>
      </c>
      <c r="D35" t="s">
        <v>230</v>
      </c>
      <c r="E35" t="s">
        <v>231</v>
      </c>
      <c r="F35" s="13">
        <v>3529</v>
      </c>
      <c r="G35" s="13">
        <v>2855</v>
      </c>
      <c r="H35" s="13">
        <v>1900</v>
      </c>
      <c r="I35" s="13">
        <v>1818</v>
      </c>
      <c r="J35" s="13"/>
      <c r="K35" s="13"/>
      <c r="L35" s="13"/>
      <c r="M35" s="13"/>
      <c r="N35" s="13">
        <v>1626</v>
      </c>
      <c r="O35" s="13">
        <v>1751</v>
      </c>
      <c r="P35" s="13">
        <v>2018</v>
      </c>
      <c r="Q35" s="13">
        <v>2459</v>
      </c>
      <c r="R35" s="13">
        <v>296301</v>
      </c>
      <c r="S35" s="13">
        <v>302028.74099999986</v>
      </c>
      <c r="T35" s="13">
        <v>305361.33999999997</v>
      </c>
      <c r="U35" s="14">
        <f t="shared" si="5"/>
        <v>1191.0185925798428</v>
      </c>
      <c r="V35" s="14">
        <f t="shared" si="5"/>
        <v>963.54720368814139</v>
      </c>
      <c r="W35" s="14">
        <f t="shared" si="5"/>
        <v>641.23982031785249</v>
      </c>
      <c r="X35" s="14">
        <f t="shared" si="6"/>
        <v>601.92947001689515</v>
      </c>
      <c r="Y35" s="14">
        <f t="shared" si="6"/>
        <v>0</v>
      </c>
      <c r="Z35" s="14">
        <f t="shared" si="6"/>
        <v>0</v>
      </c>
      <c r="AA35" s="14">
        <f t="shared" si="6"/>
        <v>0</v>
      </c>
      <c r="AB35" s="14">
        <f t="shared" si="7"/>
        <v>0</v>
      </c>
      <c r="AC35" s="14">
        <f t="shared" si="8"/>
        <v>538.35936097220656</v>
      </c>
      <c r="AD35" s="14">
        <f t="shared" si="8"/>
        <v>579.74615071484232</v>
      </c>
      <c r="AE35" s="14">
        <f t="shared" si="8"/>
        <v>668.14833360511238</v>
      </c>
      <c r="AF35" s="14">
        <f t="shared" si="9"/>
        <v>805.27548117256765</v>
      </c>
    </row>
    <row r="36" spans="1:32" x14ac:dyDescent="0.3">
      <c r="A36" t="s">
        <v>226</v>
      </c>
      <c r="B36" t="s">
        <v>245</v>
      </c>
      <c r="C36" t="s">
        <v>220</v>
      </c>
      <c r="D36" t="s">
        <v>239</v>
      </c>
      <c r="E36" t="s">
        <v>240</v>
      </c>
      <c r="F36" s="13">
        <v>257</v>
      </c>
      <c r="G36" s="13">
        <v>226</v>
      </c>
      <c r="H36" s="13">
        <v>804</v>
      </c>
      <c r="I36" s="13">
        <v>546</v>
      </c>
      <c r="J36" s="13"/>
      <c r="K36" s="13"/>
      <c r="L36" s="13"/>
      <c r="M36" s="13"/>
      <c r="N36" s="13">
        <v>341</v>
      </c>
      <c r="O36" s="13">
        <v>227</v>
      </c>
      <c r="P36" s="13">
        <v>157</v>
      </c>
      <c r="Q36" s="13">
        <v>131</v>
      </c>
      <c r="R36" s="13">
        <v>193156</v>
      </c>
      <c r="S36" s="13">
        <v>194978.14600000001</v>
      </c>
      <c r="T36" s="13">
        <v>196317.91399999996</v>
      </c>
      <c r="U36" s="14">
        <f t="shared" si="5"/>
        <v>133.05307626995796</v>
      </c>
      <c r="V36" s="14">
        <f t="shared" si="5"/>
        <v>117.00387251755058</v>
      </c>
      <c r="W36" s="14">
        <f t="shared" si="5"/>
        <v>416.24386506243661</v>
      </c>
      <c r="X36" s="14">
        <f t="shared" si="6"/>
        <v>280.03138361978267</v>
      </c>
      <c r="Y36" s="14">
        <f t="shared" si="6"/>
        <v>0</v>
      </c>
      <c r="Z36" s="14">
        <f t="shared" si="6"/>
        <v>0</v>
      </c>
      <c r="AA36" s="14">
        <f t="shared" si="6"/>
        <v>0</v>
      </c>
      <c r="AB36" s="14">
        <f t="shared" si="7"/>
        <v>0</v>
      </c>
      <c r="AC36" s="14">
        <f t="shared" si="8"/>
        <v>174.89139526436978</v>
      </c>
      <c r="AD36" s="14">
        <f t="shared" si="8"/>
        <v>116.42330417892065</v>
      </c>
      <c r="AE36" s="14">
        <f t="shared" si="8"/>
        <v>80.521844740486969</v>
      </c>
      <c r="AF36" s="14">
        <f t="shared" si="9"/>
        <v>66.728500385349463</v>
      </c>
    </row>
    <row r="37" spans="1:32" x14ac:dyDescent="0.3">
      <c r="A37" t="s">
        <v>250</v>
      </c>
      <c r="B37" t="s">
        <v>291</v>
      </c>
      <c r="C37" t="s">
        <v>302</v>
      </c>
      <c r="D37" t="s">
        <v>248</v>
      </c>
      <c r="E37" t="s">
        <v>249</v>
      </c>
      <c r="F37" s="13">
        <v>1637</v>
      </c>
      <c r="G37" s="13">
        <v>1760</v>
      </c>
      <c r="H37" s="13">
        <v>1710</v>
      </c>
      <c r="I37" s="13">
        <v>1807</v>
      </c>
      <c r="J37" s="13"/>
      <c r="K37" s="13"/>
      <c r="L37" s="13"/>
      <c r="M37" s="13"/>
      <c r="N37" s="13">
        <v>1814</v>
      </c>
      <c r="O37" s="13">
        <v>1938</v>
      </c>
      <c r="P37" s="13">
        <v>1852</v>
      </c>
      <c r="Q37" s="13">
        <v>1868</v>
      </c>
      <c r="R37" s="13">
        <v>153120</v>
      </c>
      <c r="S37" s="13">
        <v>154050.83599999995</v>
      </c>
      <c r="T37" s="13">
        <v>154904.473</v>
      </c>
      <c r="U37" s="14">
        <f t="shared" si="5"/>
        <v>1069.0961337513061</v>
      </c>
      <c r="V37" s="14">
        <f t="shared" si="5"/>
        <v>1149.4252873563219</v>
      </c>
      <c r="W37" s="14">
        <f t="shared" si="5"/>
        <v>1116.771159874608</v>
      </c>
      <c r="X37" s="14">
        <f t="shared" si="6"/>
        <v>1172.9894150006435</v>
      </c>
      <c r="Y37" s="14">
        <f t="shared" si="6"/>
        <v>0</v>
      </c>
      <c r="Z37" s="14">
        <f t="shared" si="6"/>
        <v>0</v>
      </c>
      <c r="AA37" s="14">
        <f t="shared" si="6"/>
        <v>0</v>
      </c>
      <c r="AB37" s="14">
        <f t="shared" si="7"/>
        <v>0</v>
      </c>
      <c r="AC37" s="14">
        <f t="shared" si="8"/>
        <v>1177.5333695689912</v>
      </c>
      <c r="AD37" s="14">
        <f t="shared" si="8"/>
        <v>1258.0262790654383</v>
      </c>
      <c r="AE37" s="14">
        <f t="shared" si="8"/>
        <v>1202.2005515114506</v>
      </c>
      <c r="AF37" s="14">
        <f t="shared" si="9"/>
        <v>1205.9044931517244</v>
      </c>
    </row>
    <row r="38" spans="1:32" x14ac:dyDescent="0.3">
      <c r="A38" t="s">
        <v>232</v>
      </c>
      <c r="B38" t="s">
        <v>270</v>
      </c>
      <c r="C38" t="s">
        <v>281</v>
      </c>
      <c r="D38" t="s">
        <v>257</v>
      </c>
      <c r="E38" t="s">
        <v>258</v>
      </c>
      <c r="F38" s="13">
        <v>602</v>
      </c>
      <c r="G38" s="13">
        <v>1027</v>
      </c>
      <c r="H38" s="13">
        <v>966</v>
      </c>
      <c r="I38" s="13">
        <v>742</v>
      </c>
      <c r="J38" s="13"/>
      <c r="K38" s="13"/>
      <c r="L38" s="13"/>
      <c r="M38" s="13"/>
      <c r="N38" s="13">
        <v>686</v>
      </c>
      <c r="O38" s="13">
        <v>1020</v>
      </c>
      <c r="P38" s="13">
        <v>768</v>
      </c>
      <c r="Q38" s="13">
        <v>606</v>
      </c>
      <c r="R38" s="13">
        <v>130688</v>
      </c>
      <c r="S38" s="13">
        <v>133048.31400000001</v>
      </c>
      <c r="T38" s="13">
        <v>134413.50000000003</v>
      </c>
      <c r="U38" s="14">
        <f t="shared" si="5"/>
        <v>460.63907933398627</v>
      </c>
      <c r="V38" s="14">
        <f t="shared" si="5"/>
        <v>785.84108716944172</v>
      </c>
      <c r="W38" s="14">
        <f t="shared" si="5"/>
        <v>739.16503428011754</v>
      </c>
      <c r="X38" s="14">
        <f t="shared" si="6"/>
        <v>557.69214783135089</v>
      </c>
      <c r="Y38" s="14">
        <f t="shared" si="6"/>
        <v>0</v>
      </c>
      <c r="Z38" s="14">
        <f t="shared" si="6"/>
        <v>0</v>
      </c>
      <c r="AA38" s="14">
        <f t="shared" si="6"/>
        <v>0</v>
      </c>
      <c r="AB38" s="14">
        <f t="shared" si="7"/>
        <v>0</v>
      </c>
      <c r="AC38" s="14">
        <f t="shared" si="8"/>
        <v>515.60217441011685</v>
      </c>
      <c r="AD38" s="14">
        <f t="shared" si="8"/>
        <v>766.63880160104839</v>
      </c>
      <c r="AE38" s="14">
        <f t="shared" si="8"/>
        <v>577.23392120549534</v>
      </c>
      <c r="AF38" s="14">
        <f t="shared" si="9"/>
        <v>450.84757111450853</v>
      </c>
    </row>
    <row r="39" spans="1:32" x14ac:dyDescent="0.3">
      <c r="A39" t="s">
        <v>241</v>
      </c>
      <c r="B39" t="s">
        <v>276</v>
      </c>
      <c r="C39" t="s">
        <v>317</v>
      </c>
      <c r="D39" t="s">
        <v>266</v>
      </c>
      <c r="E39" t="s">
        <v>267</v>
      </c>
      <c r="F39" s="13">
        <v>1077</v>
      </c>
      <c r="G39" s="13">
        <v>1145</v>
      </c>
      <c r="H39" s="13">
        <v>1303</v>
      </c>
      <c r="I39" s="13">
        <v>963</v>
      </c>
      <c r="J39" s="13"/>
      <c r="K39" s="13"/>
      <c r="L39" s="13"/>
      <c r="M39" s="13"/>
      <c r="N39" s="13">
        <v>877</v>
      </c>
      <c r="O39" s="13">
        <v>773</v>
      </c>
      <c r="P39" s="13">
        <v>532</v>
      </c>
      <c r="Q39" s="13">
        <v>950</v>
      </c>
      <c r="R39" s="13">
        <v>189524</v>
      </c>
      <c r="S39" s="13">
        <v>192026.39199999996</v>
      </c>
      <c r="T39" s="13">
        <v>193677.51600000006</v>
      </c>
      <c r="U39" s="14">
        <f t="shared" si="5"/>
        <v>568.26576053692406</v>
      </c>
      <c r="V39" s="14">
        <f t="shared" si="5"/>
        <v>604.14512146218942</v>
      </c>
      <c r="W39" s="14">
        <f t="shared" si="5"/>
        <v>687.511871847365</v>
      </c>
      <c r="X39" s="14">
        <f t="shared" si="6"/>
        <v>501.49356553030486</v>
      </c>
      <c r="Y39" s="14">
        <f t="shared" si="6"/>
        <v>0</v>
      </c>
      <c r="Z39" s="14">
        <f t="shared" si="6"/>
        <v>0</v>
      </c>
      <c r="AA39" s="14">
        <f t="shared" si="6"/>
        <v>0</v>
      </c>
      <c r="AB39" s="14">
        <f t="shared" si="7"/>
        <v>0</v>
      </c>
      <c r="AC39" s="14">
        <f t="shared" si="8"/>
        <v>456.70805500527251</v>
      </c>
      <c r="AD39" s="14">
        <f t="shared" si="8"/>
        <v>402.54883297500072</v>
      </c>
      <c r="AE39" s="14">
        <f t="shared" si="8"/>
        <v>277.04525115485171</v>
      </c>
      <c r="AF39" s="14">
        <f t="shared" si="9"/>
        <v>490.50608435106102</v>
      </c>
    </row>
    <row r="40" spans="1:32" x14ac:dyDescent="0.3">
      <c r="A40" t="s">
        <v>232</v>
      </c>
      <c r="B40" t="s">
        <v>263</v>
      </c>
      <c r="C40" t="s">
        <v>274</v>
      </c>
      <c r="D40" t="s">
        <v>272</v>
      </c>
      <c r="E40" t="s">
        <v>273</v>
      </c>
      <c r="F40" s="13">
        <v>15660</v>
      </c>
      <c r="G40" s="13">
        <v>15116</v>
      </c>
      <c r="H40" s="13">
        <v>13832</v>
      </c>
      <c r="I40" s="13">
        <v>12122</v>
      </c>
      <c r="J40" s="13"/>
      <c r="K40" s="13"/>
      <c r="L40" s="13"/>
      <c r="M40" s="13"/>
      <c r="N40" s="13">
        <v>13762</v>
      </c>
      <c r="O40" s="13">
        <v>13635</v>
      </c>
      <c r="P40" s="13">
        <v>13025</v>
      </c>
      <c r="Q40" s="13">
        <v>13220</v>
      </c>
      <c r="R40" s="13">
        <v>849041</v>
      </c>
      <c r="S40" s="13">
        <v>856137.05299999972</v>
      </c>
      <c r="T40" s="13">
        <v>862137.2</v>
      </c>
      <c r="U40" s="14">
        <f t="shared" si="5"/>
        <v>1844.4338965962777</v>
      </c>
      <c r="V40" s="14">
        <f t="shared" si="5"/>
        <v>1780.3616079788844</v>
      </c>
      <c r="W40" s="14">
        <f t="shared" si="5"/>
        <v>1629.1321620510671</v>
      </c>
      <c r="X40" s="14">
        <f t="shared" si="6"/>
        <v>1415.8947983296787</v>
      </c>
      <c r="Y40" s="14">
        <f t="shared" si="6"/>
        <v>0</v>
      </c>
      <c r="Z40" s="14">
        <f t="shared" si="6"/>
        <v>0</v>
      </c>
      <c r="AA40" s="14">
        <f t="shared" si="6"/>
        <v>0</v>
      </c>
      <c r="AB40" s="14">
        <f t="shared" si="7"/>
        <v>0</v>
      </c>
      <c r="AC40" s="14">
        <f t="shared" si="8"/>
        <v>1607.4529132662133</v>
      </c>
      <c r="AD40" s="14">
        <f t="shared" si="8"/>
        <v>1592.6188397314938</v>
      </c>
      <c r="AE40" s="14">
        <f t="shared" si="8"/>
        <v>1521.3685652733925</v>
      </c>
      <c r="AF40" s="14">
        <f t="shared" si="9"/>
        <v>1533.3986284317625</v>
      </c>
    </row>
    <row r="41" spans="1:32" x14ac:dyDescent="0.3">
      <c r="A41" t="s">
        <v>226</v>
      </c>
      <c r="B41" t="s">
        <v>236</v>
      </c>
      <c r="C41" t="s">
        <v>261</v>
      </c>
      <c r="D41" t="s">
        <v>279</v>
      </c>
      <c r="E41" t="s">
        <v>280</v>
      </c>
      <c r="F41" s="13">
        <v>934</v>
      </c>
      <c r="G41" s="13">
        <v>929</v>
      </c>
      <c r="H41" s="13">
        <v>868</v>
      </c>
      <c r="I41" s="13">
        <v>945</v>
      </c>
      <c r="J41" s="13"/>
      <c r="K41" s="13"/>
      <c r="L41" s="13"/>
      <c r="M41" s="13"/>
      <c r="N41" s="13">
        <v>787</v>
      </c>
      <c r="O41" s="13">
        <v>1296</v>
      </c>
      <c r="P41" s="13">
        <v>991</v>
      </c>
      <c r="Q41" s="13">
        <v>986</v>
      </c>
      <c r="R41" s="13">
        <v>110115</v>
      </c>
      <c r="S41" s="13">
        <v>110180.02600000001</v>
      </c>
      <c r="T41" s="13">
        <v>110200.22800000005</v>
      </c>
      <c r="U41" s="14">
        <f t="shared" si="5"/>
        <v>848.20415020660221</v>
      </c>
      <c r="V41" s="14">
        <f t="shared" si="5"/>
        <v>843.66344276438269</v>
      </c>
      <c r="W41" s="14">
        <f t="shared" si="5"/>
        <v>788.26681196930474</v>
      </c>
      <c r="X41" s="14">
        <f t="shared" si="6"/>
        <v>857.6872181896199</v>
      </c>
      <c r="Y41" s="14">
        <f t="shared" si="6"/>
        <v>0</v>
      </c>
      <c r="Z41" s="14">
        <f t="shared" si="6"/>
        <v>0</v>
      </c>
      <c r="AA41" s="14">
        <f t="shared" si="6"/>
        <v>0</v>
      </c>
      <c r="AB41" s="14">
        <f t="shared" si="7"/>
        <v>0</v>
      </c>
      <c r="AC41" s="14">
        <f t="shared" si="8"/>
        <v>714.28554573040299</v>
      </c>
      <c r="AD41" s="14">
        <f t="shared" si="8"/>
        <v>1176.2567563743357</v>
      </c>
      <c r="AE41" s="14">
        <f t="shared" si="8"/>
        <v>899.43707219673365</v>
      </c>
      <c r="AF41" s="14">
        <f t="shared" si="9"/>
        <v>894.73499092941938</v>
      </c>
    </row>
    <row r="42" spans="1:32" x14ac:dyDescent="0.3">
      <c r="A42" t="s">
        <v>226</v>
      </c>
      <c r="B42" t="s">
        <v>236</v>
      </c>
      <c r="C42" t="s">
        <v>261</v>
      </c>
      <c r="D42" t="s">
        <v>287</v>
      </c>
      <c r="E42" t="s">
        <v>288</v>
      </c>
      <c r="F42" s="13">
        <v>1185</v>
      </c>
      <c r="G42" s="13">
        <v>1378</v>
      </c>
      <c r="H42" s="13">
        <v>1664</v>
      </c>
      <c r="I42" s="13">
        <v>1217</v>
      </c>
      <c r="J42" s="13"/>
      <c r="K42" s="13"/>
      <c r="L42" s="13"/>
      <c r="M42" s="13"/>
      <c r="N42" s="13">
        <v>1145</v>
      </c>
      <c r="O42" s="13">
        <v>1456</v>
      </c>
      <c r="P42" s="13">
        <v>963</v>
      </c>
      <c r="Q42" s="13">
        <v>832</v>
      </c>
      <c r="R42" s="13">
        <v>111110</v>
      </c>
      <c r="S42" s="13">
        <v>110618.06000000004</v>
      </c>
      <c r="T42" s="13">
        <v>110194.59699999997</v>
      </c>
      <c r="U42" s="14">
        <f t="shared" si="5"/>
        <v>1066.510665106651</v>
      </c>
      <c r="V42" s="14">
        <f t="shared" si="5"/>
        <v>1240.2124021240213</v>
      </c>
      <c r="W42" s="14">
        <f t="shared" si="5"/>
        <v>1497.6149761497613</v>
      </c>
      <c r="X42" s="14">
        <f t="shared" si="6"/>
        <v>1100.182013678417</v>
      </c>
      <c r="Y42" s="14">
        <f t="shared" si="6"/>
        <v>0</v>
      </c>
      <c r="Z42" s="14">
        <f t="shared" si="6"/>
        <v>0</v>
      </c>
      <c r="AA42" s="14">
        <f t="shared" si="6"/>
        <v>0</v>
      </c>
      <c r="AB42" s="14">
        <f t="shared" si="7"/>
        <v>0</v>
      </c>
      <c r="AC42" s="14">
        <f t="shared" si="8"/>
        <v>1035.0931846029478</v>
      </c>
      <c r="AD42" s="14">
        <f t="shared" si="8"/>
        <v>1316.2407657483773</v>
      </c>
      <c r="AE42" s="14">
        <f t="shared" si="8"/>
        <v>870.5630888844006</v>
      </c>
      <c r="AF42" s="14">
        <f t="shared" si="9"/>
        <v>755.02794388367363</v>
      </c>
    </row>
    <row r="43" spans="1:32" x14ac:dyDescent="0.3">
      <c r="A43" t="s">
        <v>226</v>
      </c>
      <c r="B43" t="s">
        <v>236</v>
      </c>
      <c r="C43" t="s">
        <v>252</v>
      </c>
      <c r="D43" t="s">
        <v>294</v>
      </c>
      <c r="E43" t="s">
        <v>295</v>
      </c>
      <c r="F43" s="13">
        <v>2643</v>
      </c>
      <c r="G43" s="13">
        <v>2204</v>
      </c>
      <c r="H43" s="13">
        <v>2920</v>
      </c>
      <c r="I43" s="13">
        <v>2827</v>
      </c>
      <c r="J43" s="13"/>
      <c r="K43" s="13"/>
      <c r="L43" s="13"/>
      <c r="M43" s="13"/>
      <c r="N43" s="13">
        <v>1590</v>
      </c>
      <c r="O43" s="13">
        <v>1423</v>
      </c>
      <c r="P43" s="13">
        <v>1344</v>
      </c>
      <c r="Q43" s="13">
        <v>2010</v>
      </c>
      <c r="R43" s="13">
        <v>217380</v>
      </c>
      <c r="S43" s="13">
        <v>218378.30799999999</v>
      </c>
      <c r="T43" s="13">
        <v>218988.299</v>
      </c>
      <c r="U43" s="14">
        <f t="shared" si="5"/>
        <v>1215.84322384764</v>
      </c>
      <c r="V43" s="14">
        <f t="shared" si="5"/>
        <v>1013.8927224215658</v>
      </c>
      <c r="W43" s="14">
        <f t="shared" si="5"/>
        <v>1343.2698500322017</v>
      </c>
      <c r="X43" s="14">
        <f t="shared" si="6"/>
        <v>1294.5424964094877</v>
      </c>
      <c r="Y43" s="14">
        <f t="shared" si="6"/>
        <v>0</v>
      </c>
      <c r="Z43" s="14">
        <f t="shared" si="6"/>
        <v>0</v>
      </c>
      <c r="AA43" s="14">
        <f t="shared" si="6"/>
        <v>0</v>
      </c>
      <c r="AB43" s="14">
        <f t="shared" si="7"/>
        <v>0</v>
      </c>
      <c r="AC43" s="14">
        <f t="shared" si="8"/>
        <v>728.09429405415119</v>
      </c>
      <c r="AD43" s="14">
        <f t="shared" si="8"/>
        <v>651.62149713148244</v>
      </c>
      <c r="AE43" s="14">
        <f t="shared" si="8"/>
        <v>615.44574289860327</v>
      </c>
      <c r="AF43" s="14">
        <f t="shared" si="9"/>
        <v>917.85725957896943</v>
      </c>
    </row>
    <row r="44" spans="1:32" x14ac:dyDescent="0.3">
      <c r="A44" t="s">
        <v>250</v>
      </c>
      <c r="B44" t="s">
        <v>291</v>
      </c>
      <c r="C44" t="s">
        <v>296</v>
      </c>
      <c r="D44" t="s">
        <v>300</v>
      </c>
      <c r="E44" t="s">
        <v>301</v>
      </c>
      <c r="F44" s="13">
        <v>3581</v>
      </c>
      <c r="G44" s="13">
        <v>3989</v>
      </c>
      <c r="H44" s="13">
        <v>3029</v>
      </c>
      <c r="I44" s="13">
        <v>2823</v>
      </c>
      <c r="J44" s="13"/>
      <c r="K44" s="13"/>
      <c r="L44" s="13"/>
      <c r="M44" s="13"/>
      <c r="N44" s="13">
        <v>2498</v>
      </c>
      <c r="O44" s="13">
        <v>2593</v>
      </c>
      <c r="P44" s="13">
        <v>2388</v>
      </c>
      <c r="Q44" s="13">
        <v>2692</v>
      </c>
      <c r="R44" s="13">
        <v>279851</v>
      </c>
      <c r="S44" s="13">
        <v>281831.39299999998</v>
      </c>
      <c r="T44" s="13">
        <v>283108.21899999992</v>
      </c>
      <c r="U44" s="14">
        <f t="shared" si="5"/>
        <v>1279.6095064873807</v>
      </c>
      <c r="V44" s="14">
        <f t="shared" si="5"/>
        <v>1425.401374302754</v>
      </c>
      <c r="W44" s="14">
        <f t="shared" si="5"/>
        <v>1082.3616853254055</v>
      </c>
      <c r="X44" s="14">
        <f t="shared" si="6"/>
        <v>1001.6627210865754</v>
      </c>
      <c r="Y44" s="14">
        <f t="shared" si="6"/>
        <v>0</v>
      </c>
      <c r="Z44" s="14">
        <f t="shared" si="6"/>
        <v>0</v>
      </c>
      <c r="AA44" s="14">
        <f t="shared" si="6"/>
        <v>0</v>
      </c>
      <c r="AB44" s="14">
        <f t="shared" si="7"/>
        <v>0</v>
      </c>
      <c r="AC44" s="14">
        <f t="shared" si="8"/>
        <v>886.3455463245715</v>
      </c>
      <c r="AD44" s="14">
        <f t="shared" si="8"/>
        <v>920.0536435626957</v>
      </c>
      <c r="AE44" s="14">
        <f t="shared" si="8"/>
        <v>847.31511794358551</v>
      </c>
      <c r="AF44" s="14">
        <f t="shared" si="9"/>
        <v>950.87313590143458</v>
      </c>
    </row>
    <row r="45" spans="1:32" x14ac:dyDescent="0.3">
      <c r="A45" t="s">
        <v>259</v>
      </c>
      <c r="B45" t="s">
        <v>283</v>
      </c>
      <c r="C45" t="s">
        <v>307</v>
      </c>
      <c r="D45" t="s">
        <v>305</v>
      </c>
      <c r="E45" t="s">
        <v>306</v>
      </c>
      <c r="F45" s="13">
        <v>1229</v>
      </c>
      <c r="G45" s="13">
        <v>1100</v>
      </c>
      <c r="H45" s="13">
        <v>1147</v>
      </c>
      <c r="I45" s="13">
        <v>1003</v>
      </c>
      <c r="J45" s="13"/>
      <c r="K45" s="13"/>
      <c r="L45" s="13"/>
      <c r="M45" s="13"/>
      <c r="N45" s="13">
        <v>1146</v>
      </c>
      <c r="O45" s="13">
        <v>924</v>
      </c>
      <c r="P45" s="13">
        <v>599</v>
      </c>
      <c r="Q45" s="13">
        <v>672</v>
      </c>
      <c r="R45" s="13">
        <v>92306</v>
      </c>
      <c r="S45" s="13">
        <v>92907.998999999923</v>
      </c>
      <c r="T45" s="13">
        <v>93521.862999999968</v>
      </c>
      <c r="U45" s="14">
        <f t="shared" si="5"/>
        <v>1331.4410764197344</v>
      </c>
      <c r="V45" s="14">
        <f t="shared" si="5"/>
        <v>1191.6885142894287</v>
      </c>
      <c r="W45" s="14">
        <f t="shared" si="5"/>
        <v>1242.6061144454316</v>
      </c>
      <c r="X45" s="14">
        <f t="shared" si="6"/>
        <v>1079.56258965388</v>
      </c>
      <c r="Y45" s="14">
        <f t="shared" si="6"/>
        <v>0</v>
      </c>
      <c r="Z45" s="14">
        <f t="shared" si="6"/>
        <v>0</v>
      </c>
      <c r="AA45" s="14">
        <f t="shared" si="6"/>
        <v>0</v>
      </c>
      <c r="AB45" s="14">
        <f t="shared" si="7"/>
        <v>0</v>
      </c>
      <c r="AC45" s="14">
        <f t="shared" si="8"/>
        <v>1233.4782928647521</v>
      </c>
      <c r="AD45" s="14">
        <f t="shared" si="8"/>
        <v>994.53223613178966</v>
      </c>
      <c r="AE45" s="14">
        <f t="shared" si="8"/>
        <v>644.72381974344364</v>
      </c>
      <c r="AF45" s="14">
        <f t="shared" si="9"/>
        <v>718.54856013721644</v>
      </c>
    </row>
    <row r="46" spans="1:32" x14ac:dyDescent="0.3">
      <c r="A46" t="s">
        <v>226</v>
      </c>
      <c r="B46" t="s">
        <v>245</v>
      </c>
      <c r="C46" t="s">
        <v>220</v>
      </c>
      <c r="D46" t="s">
        <v>311</v>
      </c>
      <c r="E46" t="s">
        <v>312</v>
      </c>
      <c r="F46" s="13">
        <v>982</v>
      </c>
      <c r="G46" s="13">
        <v>1716</v>
      </c>
      <c r="H46" s="13">
        <v>1324</v>
      </c>
      <c r="I46" s="13">
        <v>954</v>
      </c>
      <c r="J46" s="13"/>
      <c r="K46" s="13"/>
      <c r="L46" s="13"/>
      <c r="M46" s="13"/>
      <c r="N46" s="13">
        <v>831</v>
      </c>
      <c r="O46" s="13">
        <v>958</v>
      </c>
      <c r="P46" s="13">
        <v>863</v>
      </c>
      <c r="Q46" s="13">
        <v>1158</v>
      </c>
      <c r="R46" s="13">
        <v>393194</v>
      </c>
      <c r="S46" s="13">
        <v>393985.51300000009</v>
      </c>
      <c r="T46" s="13">
        <v>394983.50599999982</v>
      </c>
      <c r="U46" s="14">
        <f t="shared" si="5"/>
        <v>249.74948753032854</v>
      </c>
      <c r="V46" s="14">
        <f t="shared" si="5"/>
        <v>436.42578472713217</v>
      </c>
      <c r="W46" s="14">
        <f t="shared" si="5"/>
        <v>336.72945161930244</v>
      </c>
      <c r="X46" s="14">
        <f t="shared" si="6"/>
        <v>242.14088298216177</v>
      </c>
      <c r="Y46" s="14">
        <f t="shared" si="6"/>
        <v>0</v>
      </c>
      <c r="Z46" s="14">
        <f t="shared" si="6"/>
        <v>0</v>
      </c>
      <c r="AA46" s="14">
        <f t="shared" si="6"/>
        <v>0</v>
      </c>
      <c r="AB46" s="14">
        <f t="shared" si="7"/>
        <v>0</v>
      </c>
      <c r="AC46" s="14">
        <f t="shared" si="8"/>
        <v>210.92146096244909</v>
      </c>
      <c r="AD46" s="14">
        <f t="shared" si="8"/>
        <v>243.15614873890041</v>
      </c>
      <c r="AE46" s="14">
        <f t="shared" si="8"/>
        <v>219.04358701635806</v>
      </c>
      <c r="AF46" s="14">
        <f t="shared" si="9"/>
        <v>293.17679913449365</v>
      </c>
    </row>
    <row r="47" spans="1:32" x14ac:dyDescent="0.3">
      <c r="A47" t="s">
        <v>241</v>
      </c>
      <c r="B47" t="s">
        <v>276</v>
      </c>
      <c r="C47" t="s">
        <v>317</v>
      </c>
      <c r="D47" t="s">
        <v>315</v>
      </c>
      <c r="E47" t="s">
        <v>316</v>
      </c>
      <c r="F47" s="13">
        <v>1721</v>
      </c>
      <c r="G47" s="13">
        <v>1911</v>
      </c>
      <c r="H47" s="13">
        <v>2270</v>
      </c>
      <c r="I47" s="13">
        <v>2128</v>
      </c>
      <c r="J47" s="13"/>
      <c r="K47" s="13"/>
      <c r="L47" s="13"/>
      <c r="M47" s="13"/>
      <c r="N47" s="13">
        <v>3120</v>
      </c>
      <c r="O47" s="13">
        <v>2745</v>
      </c>
      <c r="P47" s="13">
        <v>3163</v>
      </c>
      <c r="Q47" s="13">
        <v>2806</v>
      </c>
      <c r="R47" s="13">
        <v>251539</v>
      </c>
      <c r="S47" s="13">
        <v>252893.49199999991</v>
      </c>
      <c r="T47" s="13">
        <v>254210.59800000006</v>
      </c>
      <c r="U47" s="14">
        <f t="shared" si="5"/>
        <v>684.18813782355824</v>
      </c>
      <c r="V47" s="14">
        <f t="shared" si="5"/>
        <v>759.72314432354426</v>
      </c>
      <c r="W47" s="14">
        <f t="shared" si="5"/>
        <v>902.44455134193913</v>
      </c>
      <c r="X47" s="14">
        <f t="shared" si="6"/>
        <v>841.46095780116036</v>
      </c>
      <c r="Y47" s="14">
        <f t="shared" si="6"/>
        <v>0</v>
      </c>
      <c r="Z47" s="14">
        <f t="shared" si="6"/>
        <v>0</v>
      </c>
      <c r="AA47" s="14">
        <f t="shared" si="6"/>
        <v>0</v>
      </c>
      <c r="AB47" s="14">
        <f t="shared" si="7"/>
        <v>0</v>
      </c>
      <c r="AC47" s="14">
        <f t="shared" si="8"/>
        <v>1233.7209531671149</v>
      </c>
      <c r="AD47" s="14">
        <f t="shared" si="8"/>
        <v>1085.4371847576058</v>
      </c>
      <c r="AE47" s="14">
        <f t="shared" si="8"/>
        <v>1250.7241586114053</v>
      </c>
      <c r="AF47" s="14">
        <f t="shared" si="9"/>
        <v>1103.8092125490375</v>
      </c>
    </row>
    <row r="48" spans="1:32" x14ac:dyDescent="0.3">
      <c r="A48" t="s">
        <v>259</v>
      </c>
      <c r="B48" t="s">
        <v>283</v>
      </c>
      <c r="C48" t="s">
        <v>313</v>
      </c>
      <c r="D48" t="s">
        <v>321</v>
      </c>
      <c r="E48" t="s">
        <v>322</v>
      </c>
      <c r="F48" s="13">
        <v>2645</v>
      </c>
      <c r="G48" s="13">
        <v>2802</v>
      </c>
      <c r="H48" s="13">
        <v>2899</v>
      </c>
      <c r="I48" s="13">
        <v>2666</v>
      </c>
      <c r="J48" s="13"/>
      <c r="K48" s="13"/>
      <c r="L48" s="13"/>
      <c r="M48" s="13"/>
      <c r="N48" s="13">
        <v>2583</v>
      </c>
      <c r="O48" s="13">
        <v>2530</v>
      </c>
      <c r="P48" s="13">
        <v>2674</v>
      </c>
      <c r="Q48" s="13">
        <v>2473</v>
      </c>
      <c r="R48" s="13">
        <v>237174</v>
      </c>
      <c r="S48" s="13">
        <v>240270.071</v>
      </c>
      <c r="T48" s="13">
        <v>242069.99600000001</v>
      </c>
      <c r="U48" s="14">
        <f t="shared" si="5"/>
        <v>1115.214989838684</v>
      </c>
      <c r="V48" s="14">
        <f t="shared" si="5"/>
        <v>1181.4111158896001</v>
      </c>
      <c r="W48" s="14">
        <f t="shared" si="5"/>
        <v>1222.3093593732872</v>
      </c>
      <c r="X48" s="14">
        <f t="shared" si="6"/>
        <v>1109.5847222686341</v>
      </c>
      <c r="Y48" s="14">
        <f t="shared" si="6"/>
        <v>0</v>
      </c>
      <c r="Z48" s="14">
        <f t="shared" si="6"/>
        <v>0</v>
      </c>
      <c r="AA48" s="14">
        <f t="shared" si="6"/>
        <v>0</v>
      </c>
      <c r="AB48" s="14">
        <f t="shared" si="7"/>
        <v>0</v>
      </c>
      <c r="AC48" s="14">
        <f t="shared" si="8"/>
        <v>1075.0402616728741</v>
      </c>
      <c r="AD48" s="14">
        <f t="shared" si="8"/>
        <v>1052.9817506900392</v>
      </c>
      <c r="AE48" s="14">
        <f t="shared" si="8"/>
        <v>1112.9143088320809</v>
      </c>
      <c r="AF48" s="14">
        <f t="shared" si="9"/>
        <v>1021.605337656138</v>
      </c>
    </row>
    <row r="49" spans="1:32" x14ac:dyDescent="0.3">
      <c r="A49" t="s">
        <v>250</v>
      </c>
      <c r="B49" t="s">
        <v>291</v>
      </c>
      <c r="C49" t="s">
        <v>302</v>
      </c>
      <c r="D49" t="s">
        <v>324</v>
      </c>
      <c r="E49" t="s">
        <v>325</v>
      </c>
      <c r="F49" s="13">
        <v>4837</v>
      </c>
      <c r="G49" s="13">
        <v>5952</v>
      </c>
      <c r="H49" s="13">
        <v>6252</v>
      </c>
      <c r="I49" s="13">
        <v>5464</v>
      </c>
      <c r="J49" s="13"/>
      <c r="K49" s="13"/>
      <c r="L49" s="13"/>
      <c r="M49" s="13"/>
      <c r="N49" s="13">
        <v>4433</v>
      </c>
      <c r="O49" s="13">
        <v>5221</v>
      </c>
      <c r="P49" s="13">
        <v>4997</v>
      </c>
      <c r="Q49" s="13">
        <v>4405</v>
      </c>
      <c r="R49" s="13">
        <v>365292</v>
      </c>
      <c r="S49" s="13">
        <v>369948.51199999999</v>
      </c>
      <c r="T49" s="13">
        <v>372951.47899999993</v>
      </c>
      <c r="U49" s="14">
        <f t="shared" si="5"/>
        <v>1324.1461625220372</v>
      </c>
      <c r="V49" s="14">
        <f t="shared" si="5"/>
        <v>1629.3814263657569</v>
      </c>
      <c r="W49" s="14">
        <f t="shared" si="5"/>
        <v>1711.5075063237082</v>
      </c>
      <c r="X49" s="14">
        <f t="shared" si="6"/>
        <v>1476.9622860383338</v>
      </c>
      <c r="Y49" s="14">
        <f t="shared" si="6"/>
        <v>0</v>
      </c>
      <c r="Z49" s="14">
        <f t="shared" si="6"/>
        <v>0</v>
      </c>
      <c r="AA49" s="14">
        <f t="shared" si="6"/>
        <v>0</v>
      </c>
      <c r="AB49" s="14">
        <f t="shared" si="7"/>
        <v>0</v>
      </c>
      <c r="AC49" s="14">
        <f t="shared" si="8"/>
        <v>1198.2748561507931</v>
      </c>
      <c r="AD49" s="14">
        <f t="shared" si="8"/>
        <v>1411.277469876673</v>
      </c>
      <c r="AE49" s="14">
        <f t="shared" si="8"/>
        <v>1350.7285035383518</v>
      </c>
      <c r="AF49" s="14">
        <f t="shared" si="9"/>
        <v>1181.1187910586086</v>
      </c>
    </row>
    <row r="50" spans="1:32" x14ac:dyDescent="0.3">
      <c r="A50" t="s">
        <v>241</v>
      </c>
      <c r="B50" t="s">
        <v>276</v>
      </c>
      <c r="C50" t="s">
        <v>317</v>
      </c>
      <c r="D50" t="s">
        <v>326</v>
      </c>
      <c r="E50" t="s">
        <v>327</v>
      </c>
      <c r="F50" s="13">
        <v>1484</v>
      </c>
      <c r="G50" s="13">
        <v>1446</v>
      </c>
      <c r="H50" s="13">
        <v>1594</v>
      </c>
      <c r="I50" s="13">
        <v>1475</v>
      </c>
      <c r="J50" s="13"/>
      <c r="K50" s="13"/>
      <c r="L50" s="13"/>
      <c r="M50" s="13"/>
      <c r="N50" s="13">
        <v>756</v>
      </c>
      <c r="O50" s="13">
        <v>750</v>
      </c>
      <c r="P50" s="13">
        <v>320</v>
      </c>
      <c r="Q50" s="13">
        <v>528</v>
      </c>
      <c r="R50" s="13">
        <v>255350</v>
      </c>
      <c r="S50" s="13">
        <v>258968.62699999995</v>
      </c>
      <c r="T50" s="13">
        <v>261360.42700000005</v>
      </c>
      <c r="U50" s="14">
        <f t="shared" si="5"/>
        <v>581.16310945760722</v>
      </c>
      <c r="V50" s="14">
        <f t="shared" si="5"/>
        <v>566.28157430977092</v>
      </c>
      <c r="W50" s="14">
        <f t="shared" si="5"/>
        <v>624.2412375171333</v>
      </c>
      <c r="X50" s="14">
        <f t="shared" si="6"/>
        <v>569.56706188197859</v>
      </c>
      <c r="Y50" s="14">
        <f t="shared" si="6"/>
        <v>0</v>
      </c>
      <c r="Z50" s="14">
        <f t="shared" si="6"/>
        <v>0</v>
      </c>
      <c r="AA50" s="14">
        <f t="shared" si="6"/>
        <v>0</v>
      </c>
      <c r="AB50" s="14">
        <f t="shared" si="7"/>
        <v>0</v>
      </c>
      <c r="AC50" s="14">
        <f t="shared" si="8"/>
        <v>291.92725341205141</v>
      </c>
      <c r="AD50" s="14">
        <f t="shared" si="8"/>
        <v>289.6103704484637</v>
      </c>
      <c r="AE50" s="14">
        <f t="shared" si="8"/>
        <v>123.5670913913445</v>
      </c>
      <c r="AF50" s="14">
        <f t="shared" si="9"/>
        <v>202.01987196783998</v>
      </c>
    </row>
    <row r="51" spans="1:32" x14ac:dyDescent="0.3">
      <c r="A51" t="s">
        <v>259</v>
      </c>
      <c r="B51" t="s">
        <v>283</v>
      </c>
      <c r="C51" t="s">
        <v>307</v>
      </c>
      <c r="D51" t="s">
        <v>329</v>
      </c>
      <c r="E51" t="s">
        <v>330</v>
      </c>
      <c r="F51" s="13">
        <v>4029</v>
      </c>
      <c r="G51" s="13">
        <v>4794</v>
      </c>
      <c r="H51" s="13">
        <v>3902</v>
      </c>
      <c r="I51" s="13">
        <v>4358</v>
      </c>
      <c r="J51" s="13"/>
      <c r="K51" s="13"/>
      <c r="L51" s="13"/>
      <c r="M51" s="13"/>
      <c r="N51" s="13">
        <v>5128</v>
      </c>
      <c r="O51" s="13">
        <v>4843</v>
      </c>
      <c r="P51" s="13">
        <v>3736</v>
      </c>
      <c r="Q51" s="13">
        <v>3687</v>
      </c>
      <c r="R51" s="13">
        <v>412843</v>
      </c>
      <c r="S51" s="13">
        <v>416701.83400000003</v>
      </c>
      <c r="T51" s="13">
        <v>419551.87999999995</v>
      </c>
      <c r="U51" s="14">
        <f t="shared" si="5"/>
        <v>975.91578396630189</v>
      </c>
      <c r="V51" s="14">
        <f t="shared" si="5"/>
        <v>1161.2162492763593</v>
      </c>
      <c r="W51" s="14">
        <f t="shared" si="5"/>
        <v>945.15348449652777</v>
      </c>
      <c r="X51" s="14">
        <f t="shared" si="6"/>
        <v>1045.8317301286463</v>
      </c>
      <c r="Y51" s="14">
        <f t="shared" si="6"/>
        <v>0</v>
      </c>
      <c r="Z51" s="14">
        <f t="shared" si="6"/>
        <v>0</v>
      </c>
      <c r="AA51" s="14">
        <f t="shared" si="6"/>
        <v>0</v>
      </c>
      <c r="AB51" s="14">
        <f t="shared" si="7"/>
        <v>0</v>
      </c>
      <c r="AC51" s="14">
        <f t="shared" si="8"/>
        <v>1230.616134029302</v>
      </c>
      <c r="AD51" s="14">
        <f t="shared" si="8"/>
        <v>1162.2219066115269</v>
      </c>
      <c r="AE51" s="14">
        <f t="shared" si="8"/>
        <v>896.56432853616866</v>
      </c>
      <c r="AF51" s="14">
        <f t="shared" si="9"/>
        <v>878.79477503473481</v>
      </c>
    </row>
    <row r="52" spans="1:32" x14ac:dyDescent="0.3">
      <c r="A52" t="s">
        <v>226</v>
      </c>
      <c r="B52" t="s">
        <v>236</v>
      </c>
      <c r="C52" t="s">
        <v>252</v>
      </c>
      <c r="D52" t="s">
        <v>331</v>
      </c>
      <c r="E52" t="s">
        <v>332</v>
      </c>
      <c r="F52" s="13">
        <v>1743</v>
      </c>
      <c r="G52" s="13">
        <v>2662</v>
      </c>
      <c r="H52" s="13">
        <v>3177</v>
      </c>
      <c r="I52" s="13">
        <v>2635</v>
      </c>
      <c r="J52" s="13"/>
      <c r="K52" s="13"/>
      <c r="L52" s="13"/>
      <c r="M52" s="13"/>
      <c r="N52" s="13">
        <v>2207</v>
      </c>
      <c r="O52" s="13">
        <v>2031</v>
      </c>
      <c r="P52" s="13">
        <v>1676</v>
      </c>
      <c r="Q52" s="13">
        <v>1374</v>
      </c>
      <c r="R52" s="13">
        <v>146515</v>
      </c>
      <c r="S52" s="13">
        <v>146347.37800000003</v>
      </c>
      <c r="T52" s="13">
        <v>146666.73099999997</v>
      </c>
      <c r="U52" s="14">
        <f t="shared" si="5"/>
        <v>1189.6392860799235</v>
      </c>
      <c r="V52" s="14">
        <f t="shared" si="5"/>
        <v>1816.8788178684777</v>
      </c>
      <c r="W52" s="14">
        <f t="shared" si="5"/>
        <v>2168.3786643005838</v>
      </c>
      <c r="X52" s="14">
        <f t="shared" si="6"/>
        <v>1800.5105632982365</v>
      </c>
      <c r="Y52" s="14">
        <f t="shared" si="6"/>
        <v>0</v>
      </c>
      <c r="Z52" s="14">
        <f t="shared" si="6"/>
        <v>0</v>
      </c>
      <c r="AA52" s="14">
        <f t="shared" si="6"/>
        <v>0</v>
      </c>
      <c r="AB52" s="14">
        <f t="shared" si="7"/>
        <v>0</v>
      </c>
      <c r="AC52" s="14">
        <f t="shared" si="8"/>
        <v>1508.0557165841396</v>
      </c>
      <c r="AD52" s="14">
        <f t="shared" si="8"/>
        <v>1387.7939104587167</v>
      </c>
      <c r="AE52" s="14">
        <f t="shared" si="8"/>
        <v>1145.2203810580056</v>
      </c>
      <c r="AF52" s="14">
        <f t="shared" si="9"/>
        <v>936.81777089584159</v>
      </c>
    </row>
    <row r="53" spans="1:32" x14ac:dyDescent="0.3">
      <c r="A53" t="s">
        <v>226</v>
      </c>
      <c r="B53" t="s">
        <v>245</v>
      </c>
      <c r="C53" t="s">
        <v>220</v>
      </c>
      <c r="D53" t="s">
        <v>335</v>
      </c>
      <c r="E53" t="s">
        <v>336</v>
      </c>
      <c r="F53" s="13">
        <v>881</v>
      </c>
      <c r="G53" s="13">
        <v>1586</v>
      </c>
      <c r="H53" s="13">
        <v>1060</v>
      </c>
      <c r="I53" s="13">
        <v>820</v>
      </c>
      <c r="J53" s="13"/>
      <c r="K53" s="13"/>
      <c r="L53" s="13"/>
      <c r="M53" s="13"/>
      <c r="N53" s="13">
        <v>753</v>
      </c>
      <c r="O53" s="13">
        <v>495</v>
      </c>
      <c r="P53" s="13">
        <v>624</v>
      </c>
      <c r="Q53" s="13">
        <v>415</v>
      </c>
      <c r="R53" s="13">
        <v>163286</v>
      </c>
      <c r="S53" s="13">
        <v>164390.57099999994</v>
      </c>
      <c r="T53" s="13">
        <v>164963.36000000002</v>
      </c>
      <c r="U53" s="14">
        <f t="shared" si="5"/>
        <v>539.54411278370469</v>
      </c>
      <c r="V53" s="14">
        <f t="shared" si="5"/>
        <v>971.3018874857612</v>
      </c>
      <c r="W53" s="14">
        <f t="shared" si="5"/>
        <v>649.16771799174455</v>
      </c>
      <c r="X53" s="14">
        <f t="shared" si="6"/>
        <v>498.81206386222743</v>
      </c>
      <c r="Y53" s="14">
        <f t="shared" si="6"/>
        <v>0</v>
      </c>
      <c r="Z53" s="14">
        <f t="shared" si="6"/>
        <v>0</v>
      </c>
      <c r="AA53" s="14">
        <f t="shared" si="6"/>
        <v>0</v>
      </c>
      <c r="AB53" s="14">
        <f t="shared" si="7"/>
        <v>0</v>
      </c>
      <c r="AC53" s="14">
        <f t="shared" si="8"/>
        <v>458.05546840031366</v>
      </c>
      <c r="AD53" s="14">
        <f t="shared" si="8"/>
        <v>301.11216050219826</v>
      </c>
      <c r="AE53" s="14">
        <f t="shared" si="8"/>
        <v>379.58381445125599</v>
      </c>
      <c r="AF53" s="14">
        <f t="shared" si="9"/>
        <v>251.57101552732678</v>
      </c>
    </row>
    <row r="54" spans="1:32" x14ac:dyDescent="0.3">
      <c r="A54" t="s">
        <v>232</v>
      </c>
      <c r="B54" t="s">
        <v>270</v>
      </c>
      <c r="C54" t="s">
        <v>289</v>
      </c>
      <c r="D54" t="s">
        <v>337</v>
      </c>
      <c r="E54" t="s">
        <v>338</v>
      </c>
      <c r="F54" s="13">
        <v>7303</v>
      </c>
      <c r="G54" s="13">
        <v>9303</v>
      </c>
      <c r="H54" s="13">
        <v>8138</v>
      </c>
      <c r="I54" s="13">
        <v>7874</v>
      </c>
      <c r="J54" s="13"/>
      <c r="K54" s="13"/>
      <c r="L54" s="13"/>
      <c r="M54" s="13"/>
      <c r="N54" s="13">
        <v>8631</v>
      </c>
      <c r="O54" s="13">
        <v>9989</v>
      </c>
      <c r="P54" s="13">
        <v>10418</v>
      </c>
      <c r="Q54" s="13">
        <v>9348</v>
      </c>
      <c r="R54" s="13">
        <v>513712</v>
      </c>
      <c r="S54" s="13">
        <v>515623.20899999992</v>
      </c>
      <c r="T54" s="13">
        <v>518032.69800000009</v>
      </c>
      <c r="U54" s="14">
        <f t="shared" si="5"/>
        <v>1421.613666801632</v>
      </c>
      <c r="V54" s="14">
        <f t="shared" si="5"/>
        <v>1810.9368673497991</v>
      </c>
      <c r="W54" s="14">
        <f t="shared" si="5"/>
        <v>1584.156103030492</v>
      </c>
      <c r="X54" s="14">
        <f t="shared" si="6"/>
        <v>1527.0840921359693</v>
      </c>
      <c r="Y54" s="14">
        <f t="shared" si="6"/>
        <v>0</v>
      </c>
      <c r="Z54" s="14">
        <f t="shared" si="6"/>
        <v>0</v>
      </c>
      <c r="AA54" s="14">
        <f t="shared" si="6"/>
        <v>0</v>
      </c>
      <c r="AB54" s="14">
        <f t="shared" si="7"/>
        <v>0</v>
      </c>
      <c r="AC54" s="14">
        <f t="shared" si="8"/>
        <v>1673.8967232950915</v>
      </c>
      <c r="AD54" s="14">
        <f t="shared" si="8"/>
        <v>1937.267335070637</v>
      </c>
      <c r="AE54" s="14">
        <f t="shared" si="8"/>
        <v>2020.4676240630592</v>
      </c>
      <c r="AF54" s="14">
        <f t="shared" si="9"/>
        <v>1804.5192969653044</v>
      </c>
    </row>
    <row r="55" spans="1:32" x14ac:dyDescent="0.3">
      <c r="A55" t="s">
        <v>241</v>
      </c>
      <c r="B55" t="s">
        <v>276</v>
      </c>
      <c r="C55" t="s">
        <v>317</v>
      </c>
      <c r="D55" t="s">
        <v>339</v>
      </c>
      <c r="E55" t="s">
        <v>340</v>
      </c>
      <c r="F55" s="13">
        <v>1565</v>
      </c>
      <c r="G55" s="13">
        <v>1547</v>
      </c>
      <c r="H55" s="13">
        <v>2074</v>
      </c>
      <c r="I55" s="13">
        <v>1701</v>
      </c>
      <c r="J55" s="13"/>
      <c r="K55" s="13"/>
      <c r="L55" s="13"/>
      <c r="M55" s="13"/>
      <c r="N55" s="13">
        <v>1604</v>
      </c>
      <c r="O55" s="13">
        <v>1205</v>
      </c>
      <c r="P55" s="13">
        <v>1014</v>
      </c>
      <c r="Q55" s="13">
        <v>1288</v>
      </c>
      <c r="R55" s="13">
        <v>204188</v>
      </c>
      <c r="S55" s="13">
        <v>208235.53299999997</v>
      </c>
      <c r="T55" s="13">
        <v>211201.51499999998</v>
      </c>
      <c r="U55" s="14">
        <f t="shared" si="5"/>
        <v>766.45052598585619</v>
      </c>
      <c r="V55" s="14">
        <f t="shared" si="5"/>
        <v>757.63512057515618</v>
      </c>
      <c r="W55" s="14">
        <f t="shared" si="5"/>
        <v>1015.7306012106491</v>
      </c>
      <c r="X55" s="14">
        <f t="shared" si="6"/>
        <v>816.86346969419492</v>
      </c>
      <c r="Y55" s="14">
        <f t="shared" si="6"/>
        <v>0</v>
      </c>
      <c r="Z55" s="14">
        <f t="shared" si="6"/>
        <v>0</v>
      </c>
      <c r="AA55" s="14">
        <f t="shared" si="6"/>
        <v>0</v>
      </c>
      <c r="AB55" s="14">
        <f t="shared" si="7"/>
        <v>0</v>
      </c>
      <c r="AC55" s="14">
        <f t="shared" si="8"/>
        <v>770.28160222780048</v>
      </c>
      <c r="AD55" s="14">
        <f t="shared" si="8"/>
        <v>578.67165254644613</v>
      </c>
      <c r="AE55" s="14">
        <f t="shared" si="8"/>
        <v>486.94859392705092</v>
      </c>
      <c r="AF55" s="14">
        <f t="shared" si="9"/>
        <v>609.84411025650081</v>
      </c>
    </row>
    <row r="56" spans="1:32" x14ac:dyDescent="0.3">
      <c r="A56" t="s">
        <v>232</v>
      </c>
      <c r="B56" t="s">
        <v>270</v>
      </c>
      <c r="C56" t="s">
        <v>281</v>
      </c>
      <c r="D56" t="s">
        <v>341</v>
      </c>
      <c r="E56" t="s">
        <v>342</v>
      </c>
      <c r="F56" s="13">
        <v>1630</v>
      </c>
      <c r="G56" s="13">
        <v>1779</v>
      </c>
      <c r="H56" s="13">
        <v>1549</v>
      </c>
      <c r="I56" s="13">
        <v>985</v>
      </c>
      <c r="J56" s="13"/>
      <c r="K56" s="13"/>
      <c r="L56" s="13"/>
      <c r="M56" s="13"/>
      <c r="N56" s="13">
        <v>1342</v>
      </c>
      <c r="O56" s="13">
        <v>1239</v>
      </c>
      <c r="P56" s="13">
        <v>1509</v>
      </c>
      <c r="Q56" s="13">
        <v>1268</v>
      </c>
      <c r="R56" s="13">
        <v>218581</v>
      </c>
      <c r="S56" s="13">
        <v>221725.97099999993</v>
      </c>
      <c r="T56" s="13">
        <v>224591.04600000006</v>
      </c>
      <c r="U56" s="14">
        <f t="shared" si="5"/>
        <v>745.71897831925003</v>
      </c>
      <c r="V56" s="14">
        <f t="shared" si="5"/>
        <v>813.88592787113248</v>
      </c>
      <c r="W56" s="14">
        <f t="shared" si="5"/>
        <v>708.66177755614626</v>
      </c>
      <c r="X56" s="14">
        <f t="shared" si="6"/>
        <v>444.24205047229242</v>
      </c>
      <c r="Y56" s="14">
        <f t="shared" si="6"/>
        <v>0</v>
      </c>
      <c r="Z56" s="14">
        <f t="shared" si="6"/>
        <v>0</v>
      </c>
      <c r="AA56" s="14">
        <f t="shared" si="6"/>
        <v>0</v>
      </c>
      <c r="AB56" s="14">
        <f t="shared" si="7"/>
        <v>0</v>
      </c>
      <c r="AC56" s="14">
        <f t="shared" si="8"/>
        <v>605.25160582113335</v>
      </c>
      <c r="AD56" s="14">
        <f t="shared" si="8"/>
        <v>558.79786856362466</v>
      </c>
      <c r="AE56" s="14">
        <f t="shared" si="8"/>
        <v>680.56980118039507</v>
      </c>
      <c r="AF56" s="14">
        <f t="shared" si="9"/>
        <v>564.58172424202508</v>
      </c>
    </row>
    <row r="57" spans="1:32" x14ac:dyDescent="0.3">
      <c r="A57" t="s">
        <v>226</v>
      </c>
      <c r="B57" t="s">
        <v>236</v>
      </c>
      <c r="C57" t="s">
        <v>243</v>
      </c>
      <c r="D57" t="s">
        <v>345</v>
      </c>
      <c r="E57" t="s">
        <v>346</v>
      </c>
      <c r="F57" s="13">
        <v>4435</v>
      </c>
      <c r="G57" s="13">
        <v>4261</v>
      </c>
      <c r="H57" s="13">
        <v>2800</v>
      </c>
      <c r="I57" s="13">
        <v>2622</v>
      </c>
      <c r="J57" s="13"/>
      <c r="K57" s="13"/>
      <c r="L57" s="13"/>
      <c r="M57" s="13"/>
      <c r="N57" s="13">
        <v>2822</v>
      </c>
      <c r="O57" s="13">
        <v>3152</v>
      </c>
      <c r="P57" s="13">
        <v>3114</v>
      </c>
      <c r="Q57" s="13">
        <v>3287</v>
      </c>
      <c r="R57" s="13">
        <v>303012</v>
      </c>
      <c r="S57" s="13">
        <v>303614.35800000007</v>
      </c>
      <c r="T57" s="13">
        <v>304427.53499999992</v>
      </c>
      <c r="U57" s="14">
        <f t="shared" si="5"/>
        <v>1463.6384037595872</v>
      </c>
      <c r="V57" s="14">
        <f t="shared" si="5"/>
        <v>1406.2149353820971</v>
      </c>
      <c r="W57" s="14">
        <f t="shared" si="5"/>
        <v>924.05581297110348</v>
      </c>
      <c r="X57" s="14">
        <f t="shared" si="6"/>
        <v>863.59552205367027</v>
      </c>
      <c r="Y57" s="14">
        <f t="shared" si="6"/>
        <v>0</v>
      </c>
      <c r="Z57" s="14">
        <f t="shared" si="6"/>
        <v>0</v>
      </c>
      <c r="AA57" s="14">
        <f t="shared" si="6"/>
        <v>0</v>
      </c>
      <c r="AB57" s="14">
        <f t="shared" si="7"/>
        <v>0</v>
      </c>
      <c r="AC57" s="14">
        <f t="shared" si="8"/>
        <v>929.4685595863682</v>
      </c>
      <c r="AD57" s="14">
        <f t="shared" si="8"/>
        <v>1038.1590715153197</v>
      </c>
      <c r="AE57" s="14">
        <f t="shared" si="8"/>
        <v>1025.6431943841073</v>
      </c>
      <c r="AF57" s="14">
        <f t="shared" si="9"/>
        <v>1079.7315032623446</v>
      </c>
    </row>
    <row r="58" spans="1:32" x14ac:dyDescent="0.3">
      <c r="A58" t="s">
        <v>226</v>
      </c>
      <c r="B58" t="s">
        <v>236</v>
      </c>
      <c r="C58" t="s">
        <v>243</v>
      </c>
      <c r="D58" t="s">
        <v>347</v>
      </c>
      <c r="E58" t="s">
        <v>348</v>
      </c>
      <c r="F58" s="13">
        <v>3603</v>
      </c>
      <c r="G58" s="13">
        <v>3243</v>
      </c>
      <c r="H58" s="13">
        <v>2591</v>
      </c>
      <c r="I58" s="13">
        <v>2905</v>
      </c>
      <c r="J58" s="13"/>
      <c r="K58" s="13"/>
      <c r="L58" s="13"/>
      <c r="M58" s="13"/>
      <c r="N58" s="13">
        <v>2380</v>
      </c>
      <c r="O58" s="13">
        <v>3198</v>
      </c>
      <c r="P58" s="13">
        <v>2457</v>
      </c>
      <c r="Q58" s="13">
        <v>2114</v>
      </c>
      <c r="R58" s="13">
        <v>270702</v>
      </c>
      <c r="S58" s="13">
        <v>270839.02199999988</v>
      </c>
      <c r="T58" s="13">
        <v>271628.31100000005</v>
      </c>
      <c r="U58" s="14">
        <f t="shared" si="5"/>
        <v>1330.9838863399607</v>
      </c>
      <c r="V58" s="14">
        <f t="shared" si="5"/>
        <v>1197.99632067735</v>
      </c>
      <c r="W58" s="14">
        <f t="shared" si="5"/>
        <v>957.14106286617766</v>
      </c>
      <c r="X58" s="14">
        <f t="shared" si="6"/>
        <v>1072.5928555450187</v>
      </c>
      <c r="Y58" s="14">
        <f t="shared" si="6"/>
        <v>0</v>
      </c>
      <c r="Z58" s="14">
        <f t="shared" si="6"/>
        <v>0</v>
      </c>
      <c r="AA58" s="14">
        <f t="shared" si="6"/>
        <v>0</v>
      </c>
      <c r="AB58" s="14">
        <f t="shared" si="7"/>
        <v>0</v>
      </c>
      <c r="AC58" s="14">
        <f t="shared" si="8"/>
        <v>878.75077321760557</v>
      </c>
      <c r="AD58" s="14">
        <f t="shared" si="8"/>
        <v>1180.7751986344131</v>
      </c>
      <c r="AE58" s="14">
        <f t="shared" si="8"/>
        <v>907.18094529229279</v>
      </c>
      <c r="AF58" s="14">
        <f t="shared" si="9"/>
        <v>778.26939033611984</v>
      </c>
    </row>
    <row r="59" spans="1:32" x14ac:dyDescent="0.3">
      <c r="A59" t="s">
        <v>241</v>
      </c>
      <c r="B59" t="s">
        <v>276</v>
      </c>
      <c r="C59" t="s">
        <v>317</v>
      </c>
      <c r="D59" t="s">
        <v>351</v>
      </c>
      <c r="E59" t="s">
        <v>352</v>
      </c>
      <c r="F59" s="13">
        <v>92</v>
      </c>
      <c r="G59" s="13">
        <v>127</v>
      </c>
      <c r="H59" s="13">
        <v>88</v>
      </c>
      <c r="I59" s="13">
        <v>19</v>
      </c>
      <c r="J59" s="13"/>
      <c r="K59" s="13"/>
      <c r="L59" s="13"/>
      <c r="M59" s="13"/>
      <c r="N59" s="13">
        <v>99</v>
      </c>
      <c r="O59" s="13">
        <v>117</v>
      </c>
      <c r="P59" s="13">
        <v>66</v>
      </c>
      <c r="Q59" s="13">
        <v>77</v>
      </c>
      <c r="R59" s="13">
        <v>6400</v>
      </c>
      <c r="S59" s="13">
        <v>5449.2859999999991</v>
      </c>
      <c r="T59" s="13">
        <v>5286.225999999996</v>
      </c>
      <c r="U59" s="14">
        <f t="shared" si="5"/>
        <v>1437.5</v>
      </c>
      <c r="V59" s="14">
        <f t="shared" si="5"/>
        <v>1984.375</v>
      </c>
      <c r="W59" s="14">
        <f t="shared" si="5"/>
        <v>1375</v>
      </c>
      <c r="X59" s="14">
        <f t="shared" si="6"/>
        <v>348.66953211851978</v>
      </c>
      <c r="Y59" s="14">
        <f t="shared" si="6"/>
        <v>0</v>
      </c>
      <c r="Z59" s="14">
        <f t="shared" si="6"/>
        <v>0</v>
      </c>
      <c r="AA59" s="14">
        <f t="shared" si="6"/>
        <v>0</v>
      </c>
      <c r="AB59" s="14">
        <f t="shared" si="7"/>
        <v>0</v>
      </c>
      <c r="AC59" s="14">
        <f t="shared" si="8"/>
        <v>1816.7517726175506</v>
      </c>
      <c r="AD59" s="14">
        <f t="shared" si="8"/>
        <v>2147.0702767298321</v>
      </c>
      <c r="AE59" s="14">
        <f t="shared" si="8"/>
        <v>1211.1678484117003</v>
      </c>
      <c r="AF59" s="14">
        <f t="shared" si="9"/>
        <v>1456.6157406058701</v>
      </c>
    </row>
    <row r="60" spans="1:32" x14ac:dyDescent="0.3">
      <c r="A60" t="s">
        <v>250</v>
      </c>
      <c r="B60" t="s">
        <v>291</v>
      </c>
      <c r="C60" t="s">
        <v>296</v>
      </c>
      <c r="D60" t="s">
        <v>355</v>
      </c>
      <c r="E60" t="s">
        <v>356</v>
      </c>
      <c r="F60" s="13">
        <v>12816</v>
      </c>
      <c r="G60" s="13">
        <v>12736</v>
      </c>
      <c r="H60" s="13">
        <v>9903</v>
      </c>
      <c r="I60" s="13">
        <v>7880</v>
      </c>
      <c r="J60" s="13"/>
      <c r="K60" s="13"/>
      <c r="L60" s="13"/>
      <c r="M60" s="13"/>
      <c r="N60" s="13">
        <v>6931</v>
      </c>
      <c r="O60" s="13">
        <v>8931</v>
      </c>
      <c r="P60" s="13">
        <v>9456</v>
      </c>
      <c r="Q60" s="13">
        <v>8116</v>
      </c>
      <c r="R60" s="13">
        <v>456199</v>
      </c>
      <c r="S60" s="13">
        <v>457107.63599999994</v>
      </c>
      <c r="T60" s="13">
        <v>459914.07599999994</v>
      </c>
      <c r="U60" s="14">
        <f t="shared" si="5"/>
        <v>2809.3003272694591</v>
      </c>
      <c r="V60" s="14">
        <f t="shared" si="5"/>
        <v>2791.7641204825086</v>
      </c>
      <c r="W60" s="14">
        <f t="shared" si="5"/>
        <v>2170.7631976396265</v>
      </c>
      <c r="X60" s="14">
        <f t="shared" si="6"/>
        <v>1723.882818706621</v>
      </c>
      <c r="Y60" s="14">
        <f t="shared" si="6"/>
        <v>0</v>
      </c>
      <c r="Z60" s="14">
        <f t="shared" si="6"/>
        <v>0</v>
      </c>
      <c r="AA60" s="14">
        <f t="shared" si="6"/>
        <v>0</v>
      </c>
      <c r="AB60" s="14">
        <f t="shared" si="7"/>
        <v>0</v>
      </c>
      <c r="AC60" s="14">
        <f t="shared" si="8"/>
        <v>1516.2730731542629</v>
      </c>
      <c r="AD60" s="14">
        <f t="shared" si="8"/>
        <v>1953.8067834858925</v>
      </c>
      <c r="AE60" s="14">
        <f t="shared" si="8"/>
        <v>2068.6593824479455</v>
      </c>
      <c r="AF60" s="14">
        <f t="shared" si="9"/>
        <v>1764.6774524900607</v>
      </c>
    </row>
    <row r="61" spans="1:32" x14ac:dyDescent="0.3">
      <c r="A61" t="s">
        <v>226</v>
      </c>
      <c r="B61" t="s">
        <v>221</v>
      </c>
      <c r="C61" t="s">
        <v>234</v>
      </c>
      <c r="D61" t="s">
        <v>359</v>
      </c>
      <c r="E61" t="s">
        <v>360</v>
      </c>
      <c r="F61" s="13">
        <v>1181</v>
      </c>
      <c r="G61" s="13">
        <v>1353</v>
      </c>
      <c r="H61" s="13">
        <v>1200</v>
      </c>
      <c r="I61" s="13">
        <v>1375</v>
      </c>
      <c r="J61" s="13"/>
      <c r="K61" s="13"/>
      <c r="L61" s="13"/>
      <c r="M61" s="13"/>
      <c r="N61" s="13">
        <v>1604</v>
      </c>
      <c r="O61" s="13">
        <v>1077</v>
      </c>
      <c r="P61" s="13">
        <v>933</v>
      </c>
      <c r="Q61" s="13">
        <v>578</v>
      </c>
      <c r="R61" s="13">
        <v>423122</v>
      </c>
      <c r="S61" s="13">
        <v>424500.5579999999</v>
      </c>
      <c r="T61" s="13">
        <v>425593.88199999998</v>
      </c>
      <c r="U61" s="14">
        <f t="shared" si="5"/>
        <v>279.11571603461886</v>
      </c>
      <c r="V61" s="14">
        <f t="shared" si="5"/>
        <v>319.76593039359807</v>
      </c>
      <c r="W61" s="14">
        <f t="shared" si="5"/>
        <v>283.60614669055258</v>
      </c>
      <c r="X61" s="14">
        <f t="shared" si="6"/>
        <v>323.91005714531957</v>
      </c>
      <c r="Y61" s="14">
        <f t="shared" si="6"/>
        <v>0</v>
      </c>
      <c r="Z61" s="14">
        <f t="shared" si="6"/>
        <v>0</v>
      </c>
      <c r="AA61" s="14">
        <f t="shared" si="6"/>
        <v>0</v>
      </c>
      <c r="AB61" s="14">
        <f t="shared" si="7"/>
        <v>0</v>
      </c>
      <c r="AC61" s="14">
        <f t="shared" si="8"/>
        <v>377.85580484443091</v>
      </c>
      <c r="AD61" s="14">
        <f t="shared" si="8"/>
        <v>253.70991385127937</v>
      </c>
      <c r="AE61" s="14">
        <f t="shared" si="8"/>
        <v>219.78769695751498</v>
      </c>
      <c r="AF61" s="14">
        <f t="shared" si="9"/>
        <v>135.81022294864661</v>
      </c>
    </row>
    <row r="62" spans="1:32" x14ac:dyDescent="0.3">
      <c r="A62" t="s">
        <v>232</v>
      </c>
      <c r="B62" t="s">
        <v>263</v>
      </c>
      <c r="C62" t="s">
        <v>274</v>
      </c>
      <c r="D62" t="s">
        <v>363</v>
      </c>
      <c r="E62" t="s">
        <v>364</v>
      </c>
      <c r="F62" s="13">
        <v>5477</v>
      </c>
      <c r="G62" s="13">
        <v>3792</v>
      </c>
      <c r="H62" s="13">
        <v>3075</v>
      </c>
      <c r="I62" s="13">
        <v>2360</v>
      </c>
      <c r="J62" s="13"/>
      <c r="K62" s="13"/>
      <c r="L62" s="13"/>
      <c r="M62" s="13"/>
      <c r="N62" s="13">
        <v>2904</v>
      </c>
      <c r="O62" s="13">
        <v>2706</v>
      </c>
      <c r="P62" s="13">
        <v>3186</v>
      </c>
      <c r="Q62" s="13">
        <v>3538</v>
      </c>
      <c r="R62" s="13">
        <v>282565</v>
      </c>
      <c r="S62" s="13">
        <v>286481.79600000015</v>
      </c>
      <c r="T62" s="13">
        <v>290608.19500000007</v>
      </c>
      <c r="U62" s="14">
        <f t="shared" si="5"/>
        <v>1938.3150779466671</v>
      </c>
      <c r="V62" s="14">
        <f t="shared" si="5"/>
        <v>1341.9921080105462</v>
      </c>
      <c r="W62" s="14">
        <f t="shared" si="5"/>
        <v>1088.245182524375</v>
      </c>
      <c r="X62" s="14">
        <f t="shared" si="6"/>
        <v>823.78707232064369</v>
      </c>
      <c r="Y62" s="14">
        <f t="shared" si="6"/>
        <v>0</v>
      </c>
      <c r="Z62" s="14">
        <f t="shared" si="6"/>
        <v>0</v>
      </c>
      <c r="AA62" s="14">
        <f t="shared" si="6"/>
        <v>0</v>
      </c>
      <c r="AB62" s="14">
        <f t="shared" si="7"/>
        <v>0</v>
      </c>
      <c r="AC62" s="14">
        <f t="shared" si="8"/>
        <v>1013.6769737369275</v>
      </c>
      <c r="AD62" s="14">
        <f t="shared" si="8"/>
        <v>944.56263461850062</v>
      </c>
      <c r="AE62" s="14">
        <f t="shared" si="8"/>
        <v>1112.1125476328689</v>
      </c>
      <c r="AF62" s="14">
        <f t="shared" si="9"/>
        <v>1217.4467413074842</v>
      </c>
    </row>
    <row r="63" spans="1:32" x14ac:dyDescent="0.3">
      <c r="A63" t="s">
        <v>241</v>
      </c>
      <c r="B63" t="s">
        <v>276</v>
      </c>
      <c r="C63" t="s">
        <v>317</v>
      </c>
      <c r="D63" t="s">
        <v>367</v>
      </c>
      <c r="E63" t="s">
        <v>368</v>
      </c>
      <c r="F63" s="13">
        <v>2604</v>
      </c>
      <c r="G63" s="13">
        <v>2563</v>
      </c>
      <c r="H63" s="13">
        <v>1549</v>
      </c>
      <c r="I63" s="13">
        <v>2042</v>
      </c>
      <c r="J63" s="13"/>
      <c r="K63" s="13"/>
      <c r="L63" s="13"/>
      <c r="M63" s="13"/>
      <c r="N63" s="13">
        <v>2262</v>
      </c>
      <c r="O63" s="13">
        <v>1783</v>
      </c>
      <c r="P63" s="13">
        <v>1558</v>
      </c>
      <c r="Q63" s="13">
        <v>1889</v>
      </c>
      <c r="R63" s="13">
        <v>290062</v>
      </c>
      <c r="S63" s="13">
        <v>293870.85300000006</v>
      </c>
      <c r="T63" s="13">
        <v>296183.89000000007</v>
      </c>
      <c r="U63" s="14">
        <f t="shared" si="5"/>
        <v>897.73910405361607</v>
      </c>
      <c r="V63" s="14">
        <f t="shared" si="5"/>
        <v>883.60419496521422</v>
      </c>
      <c r="W63" s="14">
        <f t="shared" si="5"/>
        <v>534.02376043742379</v>
      </c>
      <c r="X63" s="14">
        <f t="shared" si="6"/>
        <v>694.8630594542152</v>
      </c>
      <c r="Y63" s="14">
        <f t="shared" si="6"/>
        <v>0</v>
      </c>
      <c r="Z63" s="14">
        <f t="shared" si="6"/>
        <v>0</v>
      </c>
      <c r="AA63" s="14">
        <f t="shared" si="6"/>
        <v>0</v>
      </c>
      <c r="AB63" s="14">
        <f t="shared" si="7"/>
        <v>0</v>
      </c>
      <c r="AC63" s="14">
        <f t="shared" si="8"/>
        <v>769.72587682930214</v>
      </c>
      <c r="AD63" s="14">
        <f t="shared" si="8"/>
        <v>606.72910627172666</v>
      </c>
      <c r="AE63" s="14">
        <f t="shared" si="8"/>
        <v>530.16486122902415</v>
      </c>
      <c r="AF63" s="14">
        <f t="shared" si="9"/>
        <v>637.7794551891393</v>
      </c>
    </row>
    <row r="64" spans="1:32" x14ac:dyDescent="0.3">
      <c r="A64" t="s">
        <v>226</v>
      </c>
      <c r="B64" t="s">
        <v>236</v>
      </c>
      <c r="C64" t="s">
        <v>234</v>
      </c>
      <c r="D64" t="s">
        <v>371</v>
      </c>
      <c r="E64" t="s">
        <v>372</v>
      </c>
      <c r="F64" s="13">
        <v>13297</v>
      </c>
      <c r="G64" s="13">
        <v>13615</v>
      </c>
      <c r="H64" s="13">
        <v>11069</v>
      </c>
      <c r="I64" s="13">
        <v>11412</v>
      </c>
      <c r="J64" s="13"/>
      <c r="K64" s="13"/>
      <c r="L64" s="13"/>
      <c r="M64" s="13"/>
      <c r="N64" s="13">
        <v>7790</v>
      </c>
      <c r="O64" s="13">
        <v>7932</v>
      </c>
      <c r="P64" s="13">
        <v>7269</v>
      </c>
      <c r="Q64" s="13">
        <v>6462</v>
      </c>
      <c r="R64" s="13">
        <v>405751</v>
      </c>
      <c r="S64" s="13">
        <v>405111.89500000002</v>
      </c>
      <c r="T64" s="13">
        <v>404654.973</v>
      </c>
      <c r="U64" s="14">
        <f t="shared" si="5"/>
        <v>3277.1330200048797</v>
      </c>
      <c r="V64" s="14">
        <f t="shared" si="5"/>
        <v>3355.5062094732975</v>
      </c>
      <c r="W64" s="14">
        <f t="shared" si="5"/>
        <v>2728.0277805846445</v>
      </c>
      <c r="X64" s="14">
        <f t="shared" si="6"/>
        <v>2816.9994860308902</v>
      </c>
      <c r="Y64" s="14">
        <f t="shared" si="6"/>
        <v>0</v>
      </c>
      <c r="Z64" s="14">
        <f t="shared" si="6"/>
        <v>0</v>
      </c>
      <c r="AA64" s="14">
        <f t="shared" si="6"/>
        <v>0</v>
      </c>
      <c r="AB64" s="14">
        <f t="shared" si="7"/>
        <v>0</v>
      </c>
      <c r="AC64" s="14">
        <f t="shared" si="8"/>
        <v>1922.9255166649698</v>
      </c>
      <c r="AD64" s="14">
        <f t="shared" si="8"/>
        <v>1957.9775607428164</v>
      </c>
      <c r="AE64" s="14">
        <f t="shared" si="8"/>
        <v>1794.3190732525884</v>
      </c>
      <c r="AF64" s="14">
        <f t="shared" si="9"/>
        <v>1596.9159978666569</v>
      </c>
    </row>
    <row r="65" spans="1:32" x14ac:dyDescent="0.3">
      <c r="A65" t="s">
        <v>226</v>
      </c>
      <c r="B65" t="s">
        <v>221</v>
      </c>
      <c r="C65" t="s">
        <v>234</v>
      </c>
      <c r="D65" t="s">
        <v>375</v>
      </c>
      <c r="E65" t="s">
        <v>376</v>
      </c>
      <c r="F65" s="13">
        <v>319</v>
      </c>
      <c r="G65" s="13">
        <v>358</v>
      </c>
      <c r="H65" s="13">
        <v>459</v>
      </c>
      <c r="I65" s="13">
        <v>772</v>
      </c>
      <c r="J65" s="13"/>
      <c r="K65" s="13"/>
      <c r="L65" s="13"/>
      <c r="M65" s="13"/>
      <c r="N65" s="13">
        <v>488</v>
      </c>
      <c r="O65" s="13">
        <v>322</v>
      </c>
      <c r="P65" s="13">
        <v>211</v>
      </c>
      <c r="Q65" s="13">
        <v>191</v>
      </c>
      <c r="R65" s="13">
        <v>83871</v>
      </c>
      <c r="S65" s="13">
        <v>83905.514000000025</v>
      </c>
      <c r="T65" s="13">
        <v>83925.328000000009</v>
      </c>
      <c r="U65" s="14">
        <f t="shared" si="5"/>
        <v>380.34600755922787</v>
      </c>
      <c r="V65" s="14">
        <f t="shared" si="5"/>
        <v>426.84598967461932</v>
      </c>
      <c r="W65" s="14">
        <f t="shared" si="5"/>
        <v>547.26902028114614</v>
      </c>
      <c r="X65" s="14">
        <f t="shared" si="6"/>
        <v>920.08255857892709</v>
      </c>
      <c r="Y65" s="14">
        <f t="shared" si="6"/>
        <v>0</v>
      </c>
      <c r="Z65" s="14">
        <f t="shared" si="6"/>
        <v>0</v>
      </c>
      <c r="AA65" s="14">
        <f t="shared" si="6"/>
        <v>0</v>
      </c>
      <c r="AB65" s="14">
        <f t="shared" si="7"/>
        <v>0</v>
      </c>
      <c r="AC65" s="14">
        <f t="shared" si="8"/>
        <v>581.60659143331134</v>
      </c>
      <c r="AD65" s="14">
        <f t="shared" si="8"/>
        <v>383.76500500312756</v>
      </c>
      <c r="AE65" s="14">
        <f t="shared" si="8"/>
        <v>251.47334178776373</v>
      </c>
      <c r="AF65" s="14">
        <f t="shared" si="9"/>
        <v>227.58326306451846</v>
      </c>
    </row>
    <row r="66" spans="1:32" x14ac:dyDescent="0.3">
      <c r="A66" t="s">
        <v>232</v>
      </c>
      <c r="B66" t="s">
        <v>254</v>
      </c>
      <c r="C66" t="s">
        <v>268</v>
      </c>
      <c r="D66" t="s">
        <v>379</v>
      </c>
      <c r="E66" t="s">
        <v>380</v>
      </c>
      <c r="F66" s="13">
        <v>1046</v>
      </c>
      <c r="G66" s="13">
        <v>873</v>
      </c>
      <c r="H66" s="13">
        <v>1300</v>
      </c>
      <c r="I66" s="13">
        <v>879</v>
      </c>
      <c r="J66" s="13"/>
      <c r="K66" s="13"/>
      <c r="L66" s="13"/>
      <c r="M66" s="13"/>
      <c r="N66" s="13">
        <v>1097</v>
      </c>
      <c r="O66" s="13">
        <v>797</v>
      </c>
      <c r="P66" s="13">
        <v>977</v>
      </c>
      <c r="Q66" s="13">
        <v>908</v>
      </c>
      <c r="R66" s="13">
        <v>197364</v>
      </c>
      <c r="S66" s="13">
        <v>198921.26200000008</v>
      </c>
      <c r="T66" s="13">
        <v>199783.27400000006</v>
      </c>
      <c r="U66" s="14">
        <f t="shared" si="5"/>
        <v>529.98520500192535</v>
      </c>
      <c r="V66" s="14">
        <f t="shared" si="5"/>
        <v>442.32990818994347</v>
      </c>
      <c r="W66" s="14">
        <f t="shared" si="5"/>
        <v>658.68142113049998</v>
      </c>
      <c r="X66" s="14">
        <f t="shared" si="6"/>
        <v>441.8833819785437</v>
      </c>
      <c r="Y66" s="14">
        <f t="shared" si="6"/>
        <v>0</v>
      </c>
      <c r="Z66" s="14">
        <f t="shared" si="6"/>
        <v>0</v>
      </c>
      <c r="AA66" s="14">
        <f t="shared" si="6"/>
        <v>0</v>
      </c>
      <c r="AB66" s="14">
        <f t="shared" si="7"/>
        <v>0</v>
      </c>
      <c r="AC66" s="14">
        <f t="shared" si="8"/>
        <v>551.47448240098106</v>
      </c>
      <c r="AD66" s="14">
        <f t="shared" si="8"/>
        <v>400.66104145267269</v>
      </c>
      <c r="AE66" s="14">
        <f t="shared" si="8"/>
        <v>491.14910602165776</v>
      </c>
      <c r="AF66" s="14">
        <f t="shared" si="9"/>
        <v>454.4925017096275</v>
      </c>
    </row>
    <row r="67" spans="1:32" x14ac:dyDescent="0.3">
      <c r="A67" t="s">
        <v>232</v>
      </c>
      <c r="B67" t="s">
        <v>254</v>
      </c>
      <c r="C67" t="s">
        <v>268</v>
      </c>
      <c r="D67" t="s">
        <v>383</v>
      </c>
      <c r="E67" t="s">
        <v>384</v>
      </c>
      <c r="F67" s="13">
        <v>4471</v>
      </c>
      <c r="G67" s="13">
        <v>4171</v>
      </c>
      <c r="H67" s="13">
        <v>3208</v>
      </c>
      <c r="I67" s="13">
        <v>3760</v>
      </c>
      <c r="J67" s="13"/>
      <c r="K67" s="13"/>
      <c r="L67" s="13"/>
      <c r="M67" s="13"/>
      <c r="N67" s="13">
        <v>3052</v>
      </c>
      <c r="O67" s="13">
        <v>3583</v>
      </c>
      <c r="P67" s="13">
        <v>2962</v>
      </c>
      <c r="Q67" s="13">
        <v>3423</v>
      </c>
      <c r="R67" s="13">
        <v>638867</v>
      </c>
      <c r="S67" s="13">
        <v>639518.77800000005</v>
      </c>
      <c r="T67" s="13">
        <v>641892.04500000016</v>
      </c>
      <c r="U67" s="14">
        <f t="shared" si="5"/>
        <v>699.8326725280848</v>
      </c>
      <c r="V67" s="14">
        <f t="shared" si="5"/>
        <v>652.87454196256817</v>
      </c>
      <c r="W67" s="14">
        <f t="shared" si="5"/>
        <v>502.13894284725927</v>
      </c>
      <c r="X67" s="14">
        <f t="shared" si="6"/>
        <v>587.94207916127834</v>
      </c>
      <c r="Y67" s="14">
        <f t="shared" si="6"/>
        <v>0</v>
      </c>
      <c r="Z67" s="14">
        <f t="shared" si="6"/>
        <v>0</v>
      </c>
      <c r="AA67" s="14">
        <f t="shared" si="6"/>
        <v>0</v>
      </c>
      <c r="AB67" s="14">
        <f t="shared" si="7"/>
        <v>0</v>
      </c>
      <c r="AC67" s="14">
        <f t="shared" si="8"/>
        <v>477.23383659580355</v>
      </c>
      <c r="AD67" s="14">
        <f t="shared" si="8"/>
        <v>560.26501851990963</v>
      </c>
      <c r="AE67" s="14">
        <f t="shared" si="8"/>
        <v>463.1607549137517</v>
      </c>
      <c r="AF67" s="14">
        <f t="shared" si="9"/>
        <v>533.2672412227821</v>
      </c>
    </row>
    <row r="68" spans="1:32" x14ac:dyDescent="0.3">
      <c r="A68" t="s">
        <v>250</v>
      </c>
      <c r="B68" t="s">
        <v>291</v>
      </c>
      <c r="C68" t="s">
        <v>296</v>
      </c>
      <c r="D68" t="s">
        <v>385</v>
      </c>
      <c r="E68" t="s">
        <v>386</v>
      </c>
      <c r="F68" s="13">
        <v>13070</v>
      </c>
      <c r="G68" s="13">
        <v>10424</v>
      </c>
      <c r="H68" s="13">
        <v>7511</v>
      </c>
      <c r="I68" s="13">
        <v>8459</v>
      </c>
      <c r="J68" s="13"/>
      <c r="K68" s="13"/>
      <c r="L68" s="13"/>
      <c r="M68" s="13"/>
      <c r="N68" s="13">
        <v>6422</v>
      </c>
      <c r="O68" s="13">
        <v>7337</v>
      </c>
      <c r="P68" s="13">
        <v>8358</v>
      </c>
      <c r="Q68" s="13">
        <v>7100</v>
      </c>
      <c r="R68" s="13">
        <v>642451</v>
      </c>
      <c r="S68" s="13">
        <v>643693.93000000005</v>
      </c>
      <c r="T68" s="13">
        <v>647668.04799999995</v>
      </c>
      <c r="U68" s="14">
        <f t="shared" si="5"/>
        <v>2034.3963975462721</v>
      </c>
      <c r="V68" s="14">
        <f t="shared" si="5"/>
        <v>1622.5361934217551</v>
      </c>
      <c r="W68" s="14">
        <f t="shared" si="5"/>
        <v>1169.1163995386419</v>
      </c>
      <c r="X68" s="14">
        <f t="shared" si="6"/>
        <v>1314.1338772605793</v>
      </c>
      <c r="Y68" s="14">
        <f t="shared" si="6"/>
        <v>0</v>
      </c>
      <c r="Z68" s="14">
        <f t="shared" si="6"/>
        <v>0</v>
      </c>
      <c r="AA68" s="14">
        <f t="shared" si="6"/>
        <v>0</v>
      </c>
      <c r="AB68" s="14">
        <f t="shared" si="7"/>
        <v>0</v>
      </c>
      <c r="AC68" s="14">
        <f t="shared" si="8"/>
        <v>997.67912989330182</v>
      </c>
      <c r="AD68" s="14">
        <f t="shared" si="8"/>
        <v>1139.827433202609</v>
      </c>
      <c r="AE68" s="14">
        <f t="shared" si="8"/>
        <v>1298.4431902286231</v>
      </c>
      <c r="AF68" s="14">
        <f t="shared" si="9"/>
        <v>1096.2405852696936</v>
      </c>
    </row>
    <row r="69" spans="1:32" x14ac:dyDescent="0.3">
      <c r="A69" t="s">
        <v>226</v>
      </c>
      <c r="B69" t="s">
        <v>245</v>
      </c>
      <c r="C69" t="s">
        <v>220</v>
      </c>
      <c r="D69" t="s">
        <v>387</v>
      </c>
      <c r="E69" t="s">
        <v>388</v>
      </c>
      <c r="F69" s="13">
        <v>1521</v>
      </c>
      <c r="G69" s="13">
        <v>2228</v>
      </c>
      <c r="H69" s="13">
        <v>1546</v>
      </c>
      <c r="I69" s="13">
        <v>1189</v>
      </c>
      <c r="J69" s="13"/>
      <c r="K69" s="13"/>
      <c r="L69" s="13"/>
      <c r="M69" s="13"/>
      <c r="N69" s="13">
        <v>834</v>
      </c>
      <c r="O69" s="13">
        <v>1143</v>
      </c>
      <c r="P69" s="13">
        <v>1348</v>
      </c>
      <c r="Q69" s="13">
        <v>1858</v>
      </c>
      <c r="R69" s="13">
        <v>243073</v>
      </c>
      <c r="S69" s="13">
        <v>242687.91399999999</v>
      </c>
      <c r="T69" s="13">
        <v>243139.04699999985</v>
      </c>
      <c r="U69" s="14">
        <f t="shared" si="5"/>
        <v>625.73794703648696</v>
      </c>
      <c r="V69" s="14">
        <f t="shared" si="5"/>
        <v>916.59707166159967</v>
      </c>
      <c r="W69" s="14">
        <f t="shared" si="5"/>
        <v>636.02292315477234</v>
      </c>
      <c r="X69" s="14">
        <f t="shared" si="6"/>
        <v>489.92963036469956</v>
      </c>
      <c r="Y69" s="14">
        <f t="shared" si="6"/>
        <v>0</v>
      </c>
      <c r="Z69" s="14">
        <f t="shared" si="6"/>
        <v>0</v>
      </c>
      <c r="AA69" s="14">
        <f t="shared" si="6"/>
        <v>0</v>
      </c>
      <c r="AB69" s="14">
        <f t="shared" si="7"/>
        <v>0</v>
      </c>
      <c r="AC69" s="14">
        <f t="shared" si="8"/>
        <v>343.6512293727161</v>
      </c>
      <c r="AD69" s="14">
        <f t="shared" si="8"/>
        <v>470.9752460108088</v>
      </c>
      <c r="AE69" s="14">
        <f t="shared" si="8"/>
        <v>555.44587193575705</v>
      </c>
      <c r="AF69" s="14">
        <f t="shared" si="9"/>
        <v>764.17178685412932</v>
      </c>
    </row>
    <row r="70" spans="1:32" x14ac:dyDescent="0.3">
      <c r="A70" t="s">
        <v>250</v>
      </c>
      <c r="B70" t="s">
        <v>291</v>
      </c>
      <c r="C70" t="s">
        <v>296</v>
      </c>
      <c r="D70" t="s">
        <v>389</v>
      </c>
      <c r="E70" t="s">
        <v>390</v>
      </c>
      <c r="F70" s="13">
        <v>5606</v>
      </c>
      <c r="G70" s="13">
        <v>6404</v>
      </c>
      <c r="H70" s="13">
        <v>5639</v>
      </c>
      <c r="I70" s="13">
        <v>5776</v>
      </c>
      <c r="J70" s="13"/>
      <c r="K70" s="13"/>
      <c r="L70" s="13"/>
      <c r="M70" s="13"/>
      <c r="N70" s="13">
        <v>4551</v>
      </c>
      <c r="O70" s="13">
        <v>5286</v>
      </c>
      <c r="P70" s="13">
        <v>3947</v>
      </c>
      <c r="Q70" s="13">
        <v>4487</v>
      </c>
      <c r="R70" s="13">
        <v>347806</v>
      </c>
      <c r="S70" s="13">
        <v>348528.77900000004</v>
      </c>
      <c r="T70" s="13">
        <v>349803.25300000003</v>
      </c>
      <c r="U70" s="14">
        <f t="shared" ref="U70:W133" si="15">(F70/$R70)*100000</f>
        <v>1611.8180824942642</v>
      </c>
      <c r="V70" s="14">
        <f t="shared" si="15"/>
        <v>1841.2563325532049</v>
      </c>
      <c r="W70" s="14">
        <f t="shared" si="15"/>
        <v>1621.3061304290322</v>
      </c>
      <c r="X70" s="14">
        <f t="shared" ref="X70:AA133" si="16">(I70/$S70)*100000</f>
        <v>1657.2519539340535</v>
      </c>
      <c r="Y70" s="14">
        <f t="shared" si="16"/>
        <v>0</v>
      </c>
      <c r="Z70" s="14">
        <f t="shared" si="16"/>
        <v>0</v>
      </c>
      <c r="AA70" s="14">
        <f t="shared" si="16"/>
        <v>0</v>
      </c>
      <c r="AB70" s="14">
        <f t="shared" ref="AB70:AB133" si="17">(M70/$T70)*100000</f>
        <v>0</v>
      </c>
      <c r="AC70" s="14">
        <f t="shared" ref="AC70:AE133" si="18">(N70/$S70)*100000</f>
        <v>1305.7745225681922</v>
      </c>
      <c r="AD70" s="14">
        <f t="shared" si="18"/>
        <v>1516.6609813877089</v>
      </c>
      <c r="AE70" s="14">
        <f t="shared" si="18"/>
        <v>1132.4746298784123</v>
      </c>
      <c r="AF70" s="14">
        <f t="shared" ref="AF70:AF133" si="19">(Q70/$T70)*100000</f>
        <v>1282.7210614876701</v>
      </c>
    </row>
    <row r="71" spans="1:32" x14ac:dyDescent="0.3">
      <c r="A71" t="s">
        <v>232</v>
      </c>
      <c r="B71" t="s">
        <v>263</v>
      </c>
      <c r="C71" t="s">
        <v>274</v>
      </c>
      <c r="D71" t="s">
        <v>391</v>
      </c>
      <c r="E71" t="s">
        <v>392</v>
      </c>
      <c r="F71" s="13">
        <v>2616</v>
      </c>
      <c r="G71" s="13">
        <v>3576</v>
      </c>
      <c r="H71" s="13">
        <v>2682</v>
      </c>
      <c r="I71" s="13">
        <v>2185</v>
      </c>
      <c r="J71" s="13"/>
      <c r="K71" s="13"/>
      <c r="L71" s="13"/>
      <c r="M71" s="13"/>
      <c r="N71" s="13">
        <v>2036</v>
      </c>
      <c r="O71" s="13">
        <v>1274</v>
      </c>
      <c r="P71" s="13">
        <v>1704</v>
      </c>
      <c r="Q71" s="13">
        <v>1763</v>
      </c>
      <c r="R71" s="13">
        <v>250608</v>
      </c>
      <c r="S71" s="13">
        <v>250256.72400000007</v>
      </c>
      <c r="T71" s="13">
        <v>250697.90600000005</v>
      </c>
      <c r="U71" s="14">
        <f t="shared" si="15"/>
        <v>1043.8613292472708</v>
      </c>
      <c r="V71" s="14">
        <f t="shared" si="15"/>
        <v>1426.929706952691</v>
      </c>
      <c r="W71" s="14">
        <f t="shared" si="15"/>
        <v>1070.1972802145183</v>
      </c>
      <c r="X71" s="14">
        <f t="shared" si="16"/>
        <v>873.10341359699055</v>
      </c>
      <c r="Y71" s="14">
        <f t="shared" si="16"/>
        <v>0</v>
      </c>
      <c r="Z71" s="14">
        <f t="shared" si="16"/>
        <v>0</v>
      </c>
      <c r="AA71" s="14">
        <f t="shared" si="16"/>
        <v>0</v>
      </c>
      <c r="AB71" s="14">
        <f t="shared" si="17"/>
        <v>0</v>
      </c>
      <c r="AC71" s="14">
        <f t="shared" si="18"/>
        <v>813.56455381394642</v>
      </c>
      <c r="AD71" s="14">
        <f t="shared" si="18"/>
        <v>509.07723062817666</v>
      </c>
      <c r="AE71" s="14">
        <f t="shared" si="18"/>
        <v>680.90078570676064</v>
      </c>
      <c r="AF71" s="14">
        <f t="shared" si="19"/>
        <v>703.23682719551698</v>
      </c>
    </row>
    <row r="72" spans="1:32" x14ac:dyDescent="0.3">
      <c r="A72" t="s">
        <v>241</v>
      </c>
      <c r="B72" t="s">
        <v>276</v>
      </c>
      <c r="C72" t="s">
        <v>317</v>
      </c>
      <c r="D72" t="s">
        <v>395</v>
      </c>
      <c r="E72" t="s">
        <v>396</v>
      </c>
      <c r="F72" s="13">
        <v>3567</v>
      </c>
      <c r="G72" s="13">
        <v>4104</v>
      </c>
      <c r="H72" s="13">
        <v>2878</v>
      </c>
      <c r="I72" s="13">
        <v>1683</v>
      </c>
      <c r="J72" s="13"/>
      <c r="K72" s="13"/>
      <c r="L72" s="13"/>
      <c r="M72" s="13"/>
      <c r="N72" s="13">
        <v>1905</v>
      </c>
      <c r="O72" s="13">
        <v>2460</v>
      </c>
      <c r="P72" s="13">
        <v>2019</v>
      </c>
      <c r="Q72" s="13">
        <v>1291</v>
      </c>
      <c r="R72" s="13">
        <v>260852</v>
      </c>
      <c r="S72" s="13">
        <v>263944.52399999992</v>
      </c>
      <c r="T72" s="13">
        <v>264494.10800000012</v>
      </c>
      <c r="U72" s="14">
        <f t="shared" si="15"/>
        <v>1367.4420744330118</v>
      </c>
      <c r="V72" s="14">
        <f t="shared" si="15"/>
        <v>1573.3059359330196</v>
      </c>
      <c r="W72" s="14">
        <f t="shared" si="15"/>
        <v>1103.3076227132626</v>
      </c>
      <c r="X72" s="14">
        <f t="shared" si="16"/>
        <v>637.6339900880082</v>
      </c>
      <c r="Y72" s="14">
        <f t="shared" si="16"/>
        <v>0</v>
      </c>
      <c r="Z72" s="14">
        <f t="shared" si="16"/>
        <v>0</v>
      </c>
      <c r="AA72" s="14">
        <f t="shared" si="16"/>
        <v>0</v>
      </c>
      <c r="AB72" s="14">
        <f t="shared" si="17"/>
        <v>0</v>
      </c>
      <c r="AC72" s="14">
        <f t="shared" si="18"/>
        <v>721.74257345077581</v>
      </c>
      <c r="AD72" s="14">
        <f t="shared" si="18"/>
        <v>932.0140318576947</v>
      </c>
      <c r="AE72" s="14">
        <f t="shared" si="18"/>
        <v>764.93346761003488</v>
      </c>
      <c r="AF72" s="14">
        <f t="shared" si="19"/>
        <v>488.10161018785317</v>
      </c>
    </row>
    <row r="73" spans="1:32" x14ac:dyDescent="0.3">
      <c r="A73" t="s">
        <v>226</v>
      </c>
      <c r="B73" t="s">
        <v>245</v>
      </c>
      <c r="C73" t="s">
        <v>220</v>
      </c>
      <c r="D73" t="s">
        <v>399</v>
      </c>
      <c r="E73" t="s">
        <v>400</v>
      </c>
      <c r="F73" s="13">
        <v>3017</v>
      </c>
      <c r="G73" s="13">
        <v>2427</v>
      </c>
      <c r="H73" s="13">
        <v>2139</v>
      </c>
      <c r="I73" s="13">
        <v>1974</v>
      </c>
      <c r="J73" s="13"/>
      <c r="K73" s="13"/>
      <c r="L73" s="13"/>
      <c r="M73" s="13"/>
      <c r="N73" s="13">
        <v>1800</v>
      </c>
      <c r="O73" s="13">
        <v>1892</v>
      </c>
      <c r="P73" s="13">
        <v>2310</v>
      </c>
      <c r="Q73" s="13">
        <v>2517</v>
      </c>
      <c r="R73" s="13">
        <v>275423</v>
      </c>
      <c r="S73" s="13">
        <v>276279.95400000003</v>
      </c>
      <c r="T73" s="13">
        <v>276903.74900000001</v>
      </c>
      <c r="U73" s="14">
        <f t="shared" si="15"/>
        <v>1095.4059755358121</v>
      </c>
      <c r="V73" s="14">
        <f t="shared" si="15"/>
        <v>881.19002407206369</v>
      </c>
      <c r="W73" s="14">
        <f t="shared" si="15"/>
        <v>776.62359352704743</v>
      </c>
      <c r="X73" s="14">
        <f t="shared" si="16"/>
        <v>714.49266275757373</v>
      </c>
      <c r="Y73" s="14">
        <f t="shared" si="16"/>
        <v>0</v>
      </c>
      <c r="Z73" s="14">
        <f t="shared" si="16"/>
        <v>0</v>
      </c>
      <c r="AA73" s="14">
        <f t="shared" si="16"/>
        <v>0</v>
      </c>
      <c r="AB73" s="14">
        <f t="shared" si="17"/>
        <v>0</v>
      </c>
      <c r="AC73" s="14">
        <f t="shared" si="18"/>
        <v>651.51306634429216</v>
      </c>
      <c r="AD73" s="14">
        <f t="shared" si="18"/>
        <v>684.81262306855592</v>
      </c>
      <c r="AE73" s="14">
        <f t="shared" si="18"/>
        <v>836.1084351418416</v>
      </c>
      <c r="AF73" s="14">
        <f t="shared" si="19"/>
        <v>908.9801091858817</v>
      </c>
    </row>
    <row r="74" spans="1:32" x14ac:dyDescent="0.3">
      <c r="A74" t="s">
        <v>259</v>
      </c>
      <c r="B74" t="s">
        <v>283</v>
      </c>
      <c r="C74" t="s">
        <v>313</v>
      </c>
      <c r="D74" t="s">
        <v>401</v>
      </c>
      <c r="E74" t="s">
        <v>402</v>
      </c>
      <c r="F74" s="13">
        <v>8582</v>
      </c>
      <c r="G74" s="13">
        <v>7589</v>
      </c>
      <c r="H74" s="13">
        <v>5085</v>
      </c>
      <c r="I74" s="13">
        <v>4407</v>
      </c>
      <c r="J74" s="13"/>
      <c r="K74" s="13"/>
      <c r="L74" s="13"/>
      <c r="M74" s="13"/>
      <c r="N74" s="13">
        <v>3897</v>
      </c>
      <c r="O74" s="13">
        <v>4836</v>
      </c>
      <c r="P74" s="13">
        <v>4028</v>
      </c>
      <c r="Q74" s="13">
        <v>4851</v>
      </c>
      <c r="R74" s="13">
        <v>446214</v>
      </c>
      <c r="S74" s="13">
        <v>450676.875</v>
      </c>
      <c r="T74" s="13">
        <v>454473.60900000005</v>
      </c>
      <c r="U74" s="14">
        <f t="shared" si="15"/>
        <v>1923.2924112645503</v>
      </c>
      <c r="V74" s="14">
        <f t="shared" si="15"/>
        <v>1700.7534501382745</v>
      </c>
      <c r="W74" s="14">
        <f t="shared" si="15"/>
        <v>1139.5877314472427</v>
      </c>
      <c r="X74" s="14">
        <f t="shared" si="16"/>
        <v>977.86246520858208</v>
      </c>
      <c r="Y74" s="14">
        <f t="shared" si="16"/>
        <v>0</v>
      </c>
      <c r="Z74" s="14">
        <f t="shared" si="16"/>
        <v>0</v>
      </c>
      <c r="AA74" s="14">
        <f t="shared" si="16"/>
        <v>0</v>
      </c>
      <c r="AB74" s="14">
        <f t="shared" si="17"/>
        <v>0</v>
      </c>
      <c r="AC74" s="14">
        <f t="shared" si="18"/>
        <v>864.69934806395372</v>
      </c>
      <c r="AD74" s="14">
        <f t="shared" si="18"/>
        <v>1073.0526166890636</v>
      </c>
      <c r="AE74" s="14">
        <f t="shared" si="18"/>
        <v>893.76673697757394</v>
      </c>
      <c r="AF74" s="14">
        <f t="shared" si="19"/>
        <v>1067.3887116732446</v>
      </c>
    </row>
    <row r="75" spans="1:32" x14ac:dyDescent="0.3">
      <c r="A75" t="s">
        <v>241</v>
      </c>
      <c r="B75" t="s">
        <v>276</v>
      </c>
      <c r="C75" t="s">
        <v>317</v>
      </c>
      <c r="D75" t="s">
        <v>403</v>
      </c>
      <c r="E75" t="s">
        <v>404</v>
      </c>
      <c r="F75" s="13">
        <v>1562</v>
      </c>
      <c r="G75" s="13">
        <v>1766</v>
      </c>
      <c r="H75" s="13">
        <v>1404</v>
      </c>
      <c r="I75" s="13">
        <v>1055</v>
      </c>
      <c r="J75" s="13"/>
      <c r="K75" s="13"/>
      <c r="L75" s="13"/>
      <c r="M75" s="13"/>
      <c r="N75" s="13">
        <v>1303</v>
      </c>
      <c r="O75" s="13">
        <v>1312</v>
      </c>
      <c r="P75" s="13">
        <v>1171</v>
      </c>
      <c r="Q75" s="13">
        <v>1050</v>
      </c>
      <c r="R75" s="13">
        <v>248494</v>
      </c>
      <c r="S75" s="13">
        <v>253246.63699999999</v>
      </c>
      <c r="T75" s="13">
        <v>255595.41699999999</v>
      </c>
      <c r="U75" s="14">
        <f t="shared" si="15"/>
        <v>628.58660571281405</v>
      </c>
      <c r="V75" s="14">
        <f t="shared" si="15"/>
        <v>710.68114320667701</v>
      </c>
      <c r="W75" s="14">
        <f t="shared" si="15"/>
        <v>565.00358157541029</v>
      </c>
      <c r="X75" s="14">
        <f t="shared" si="16"/>
        <v>416.58993481520548</v>
      </c>
      <c r="Y75" s="14">
        <f t="shared" si="16"/>
        <v>0</v>
      </c>
      <c r="Z75" s="14">
        <f t="shared" si="16"/>
        <v>0</v>
      </c>
      <c r="AA75" s="14">
        <f t="shared" si="16"/>
        <v>0</v>
      </c>
      <c r="AB75" s="14">
        <f t="shared" si="17"/>
        <v>0</v>
      </c>
      <c r="AC75" s="14">
        <f t="shared" si="18"/>
        <v>514.51818489498839</v>
      </c>
      <c r="AD75" s="14">
        <f t="shared" si="18"/>
        <v>518.07203268014177</v>
      </c>
      <c r="AE75" s="14">
        <f t="shared" si="18"/>
        <v>462.39508404607164</v>
      </c>
      <c r="AF75" s="14">
        <f t="shared" si="19"/>
        <v>410.805487955991</v>
      </c>
    </row>
    <row r="76" spans="1:32" x14ac:dyDescent="0.3">
      <c r="A76" t="s">
        <v>232</v>
      </c>
      <c r="B76" t="s">
        <v>270</v>
      </c>
      <c r="C76" t="s">
        <v>289</v>
      </c>
      <c r="D76" t="s">
        <v>407</v>
      </c>
      <c r="E76" t="s">
        <v>408</v>
      </c>
      <c r="F76" s="13">
        <v>10100</v>
      </c>
      <c r="G76" s="13">
        <v>11764</v>
      </c>
      <c r="H76" s="13">
        <v>10031</v>
      </c>
      <c r="I76" s="13">
        <v>8015</v>
      </c>
      <c r="J76" s="13"/>
      <c r="K76" s="13"/>
      <c r="L76" s="13"/>
      <c r="M76" s="13"/>
      <c r="N76" s="13">
        <v>9796</v>
      </c>
      <c r="O76" s="13">
        <v>9052</v>
      </c>
      <c r="P76" s="13">
        <v>9125</v>
      </c>
      <c r="Q76" s="13">
        <v>7949</v>
      </c>
      <c r="R76" s="13">
        <v>1160149</v>
      </c>
      <c r="S76" s="13">
        <v>1169320.4650000001</v>
      </c>
      <c r="T76" s="13">
        <v>1177611.7029999997</v>
      </c>
      <c r="U76" s="14">
        <f t="shared" si="15"/>
        <v>870.57783095102445</v>
      </c>
      <c r="V76" s="14">
        <f t="shared" si="15"/>
        <v>1014.0076834958269</v>
      </c>
      <c r="W76" s="14">
        <f t="shared" si="15"/>
        <v>864.63031903660647</v>
      </c>
      <c r="X76" s="14">
        <f t="shared" si="16"/>
        <v>685.44083849588651</v>
      </c>
      <c r="Y76" s="14">
        <f t="shared" si="16"/>
        <v>0</v>
      </c>
      <c r="Z76" s="14">
        <f t="shared" si="16"/>
        <v>0</v>
      </c>
      <c r="AA76" s="14">
        <f t="shared" si="16"/>
        <v>0</v>
      </c>
      <c r="AB76" s="14">
        <f t="shared" si="17"/>
        <v>0</v>
      </c>
      <c r="AC76" s="14">
        <f t="shared" si="18"/>
        <v>837.75152263327561</v>
      </c>
      <c r="AD76" s="14">
        <f t="shared" si="18"/>
        <v>774.12482471176099</v>
      </c>
      <c r="AE76" s="14">
        <f t="shared" si="18"/>
        <v>780.36776684653341</v>
      </c>
      <c r="AF76" s="14">
        <f t="shared" si="19"/>
        <v>675.01027543711507</v>
      </c>
    </row>
    <row r="77" spans="1:32" x14ac:dyDescent="0.3">
      <c r="A77" t="s">
        <v>226</v>
      </c>
      <c r="B77" t="s">
        <v>221</v>
      </c>
      <c r="C77" t="s">
        <v>234</v>
      </c>
      <c r="D77" t="s">
        <v>410</v>
      </c>
      <c r="E77" t="s">
        <v>411</v>
      </c>
      <c r="F77" s="13">
        <v>1376</v>
      </c>
      <c r="G77" s="13">
        <v>1079</v>
      </c>
      <c r="H77" s="13">
        <v>600</v>
      </c>
      <c r="I77" s="13">
        <v>926</v>
      </c>
      <c r="J77" s="13"/>
      <c r="K77" s="13"/>
      <c r="L77" s="13"/>
      <c r="M77" s="13"/>
      <c r="N77" s="13">
        <v>1028</v>
      </c>
      <c r="O77" s="13">
        <v>1134</v>
      </c>
      <c r="P77" s="13">
        <v>1164</v>
      </c>
      <c r="Q77" s="13">
        <v>830</v>
      </c>
      <c r="R77" s="13">
        <v>162639</v>
      </c>
      <c r="S77" s="13">
        <v>163545.32300000003</v>
      </c>
      <c r="T77" s="13">
        <v>163969.39300000001</v>
      </c>
      <c r="U77" s="14">
        <f t="shared" si="15"/>
        <v>846.04553643345071</v>
      </c>
      <c r="V77" s="14">
        <f t="shared" si="15"/>
        <v>663.43251003756791</v>
      </c>
      <c r="W77" s="14">
        <f t="shared" si="15"/>
        <v>368.91520484016746</v>
      </c>
      <c r="X77" s="14">
        <f t="shared" si="16"/>
        <v>566.20390177712375</v>
      </c>
      <c r="Y77" s="14">
        <f t="shared" si="16"/>
        <v>0</v>
      </c>
      <c r="Z77" s="14">
        <f t="shared" si="16"/>
        <v>0</v>
      </c>
      <c r="AA77" s="14">
        <f t="shared" si="16"/>
        <v>0</v>
      </c>
      <c r="AB77" s="14">
        <f t="shared" si="17"/>
        <v>0</v>
      </c>
      <c r="AC77" s="14">
        <f t="shared" si="18"/>
        <v>628.57193415430152</v>
      </c>
      <c r="AD77" s="14">
        <f t="shared" si="18"/>
        <v>693.3857717227412</v>
      </c>
      <c r="AE77" s="14">
        <f t="shared" si="18"/>
        <v>711.72931065720525</v>
      </c>
      <c r="AF77" s="14">
        <f t="shared" si="19"/>
        <v>506.19203060659009</v>
      </c>
    </row>
    <row r="78" spans="1:32" x14ac:dyDescent="0.3">
      <c r="A78" t="s">
        <v>250</v>
      </c>
      <c r="B78" t="s">
        <v>291</v>
      </c>
      <c r="C78" t="s">
        <v>302</v>
      </c>
      <c r="D78" t="s">
        <v>414</v>
      </c>
      <c r="E78" t="s">
        <v>415</v>
      </c>
      <c r="F78" s="13">
        <v>5156</v>
      </c>
      <c r="G78" s="13">
        <v>5239</v>
      </c>
      <c r="H78" s="13">
        <v>3276</v>
      </c>
      <c r="I78" s="13">
        <v>2317</v>
      </c>
      <c r="J78" s="13"/>
      <c r="K78" s="13"/>
      <c r="L78" s="13"/>
      <c r="M78" s="13"/>
      <c r="N78" s="13">
        <v>2749</v>
      </c>
      <c r="O78" s="13">
        <v>3882</v>
      </c>
      <c r="P78" s="13">
        <v>3898</v>
      </c>
      <c r="Q78" s="13">
        <v>3220</v>
      </c>
      <c r="R78" s="13">
        <v>501135</v>
      </c>
      <c r="S78" s="13">
        <v>504124.95700000011</v>
      </c>
      <c r="T78" s="13">
        <v>507487.21500000003</v>
      </c>
      <c r="U78" s="14">
        <f t="shared" si="15"/>
        <v>1028.8644776357669</v>
      </c>
      <c r="V78" s="14">
        <f t="shared" si="15"/>
        <v>1045.4268809801749</v>
      </c>
      <c r="W78" s="14">
        <f t="shared" si="15"/>
        <v>653.71606453350898</v>
      </c>
      <c r="X78" s="14">
        <f t="shared" si="16"/>
        <v>459.60827128818374</v>
      </c>
      <c r="Y78" s="14">
        <f t="shared" si="16"/>
        <v>0</v>
      </c>
      <c r="Z78" s="14">
        <f t="shared" si="16"/>
        <v>0</v>
      </c>
      <c r="AA78" s="14">
        <f t="shared" si="16"/>
        <v>0</v>
      </c>
      <c r="AB78" s="14">
        <f t="shared" si="17"/>
        <v>0</v>
      </c>
      <c r="AC78" s="14">
        <f t="shared" si="18"/>
        <v>545.30131107950672</v>
      </c>
      <c r="AD78" s="14">
        <f t="shared" si="18"/>
        <v>770.04717701369407</v>
      </c>
      <c r="AE78" s="14">
        <f t="shared" si="18"/>
        <v>773.2209933022616</v>
      </c>
      <c r="AF78" s="14">
        <f t="shared" si="19"/>
        <v>634.49874298803763</v>
      </c>
    </row>
    <row r="79" spans="1:32" x14ac:dyDescent="0.3">
      <c r="A79" t="s">
        <v>241</v>
      </c>
      <c r="B79" t="s">
        <v>276</v>
      </c>
      <c r="C79" t="s">
        <v>317</v>
      </c>
      <c r="D79" t="s">
        <v>416</v>
      </c>
      <c r="E79" t="s">
        <v>417</v>
      </c>
      <c r="F79" s="13">
        <v>868</v>
      </c>
      <c r="G79" s="13">
        <v>1563</v>
      </c>
      <c r="H79" s="13">
        <v>1374</v>
      </c>
      <c r="I79" s="13">
        <v>1122</v>
      </c>
      <c r="J79" s="13"/>
      <c r="K79" s="13"/>
      <c r="L79" s="13"/>
      <c r="M79" s="13"/>
      <c r="N79" s="13">
        <v>636</v>
      </c>
      <c r="O79" s="13">
        <v>891</v>
      </c>
      <c r="P79" s="13">
        <v>577</v>
      </c>
      <c r="Q79" s="13">
        <v>579</v>
      </c>
      <c r="R79" s="13">
        <v>214587</v>
      </c>
      <c r="S79" s="13">
        <v>218395.86999999988</v>
      </c>
      <c r="T79" s="13">
        <v>221384.07699999999</v>
      </c>
      <c r="U79" s="14">
        <f t="shared" si="15"/>
        <v>404.49794255942811</v>
      </c>
      <c r="V79" s="14">
        <f t="shared" si="15"/>
        <v>728.37590347970752</v>
      </c>
      <c r="W79" s="14">
        <f t="shared" si="15"/>
        <v>640.29973856757397</v>
      </c>
      <c r="X79" s="14">
        <f t="shared" si="16"/>
        <v>513.74597880445299</v>
      </c>
      <c r="Y79" s="14">
        <f t="shared" si="16"/>
        <v>0</v>
      </c>
      <c r="Z79" s="14">
        <f t="shared" si="16"/>
        <v>0</v>
      </c>
      <c r="AA79" s="14">
        <f t="shared" si="16"/>
        <v>0</v>
      </c>
      <c r="AB79" s="14">
        <f t="shared" si="17"/>
        <v>0</v>
      </c>
      <c r="AC79" s="14">
        <f t="shared" si="18"/>
        <v>291.21429814583962</v>
      </c>
      <c r="AD79" s="14">
        <f t="shared" si="18"/>
        <v>407.97474787412443</v>
      </c>
      <c r="AE79" s="14">
        <f t="shared" si="18"/>
        <v>264.19913526753061</v>
      </c>
      <c r="AF79" s="14">
        <f t="shared" si="19"/>
        <v>261.53642477186833</v>
      </c>
    </row>
    <row r="80" spans="1:32" x14ac:dyDescent="0.3">
      <c r="A80" t="s">
        <v>241</v>
      </c>
      <c r="B80" t="s">
        <v>276</v>
      </c>
      <c r="C80" t="s">
        <v>317</v>
      </c>
      <c r="D80" t="s">
        <v>418</v>
      </c>
      <c r="E80" t="s">
        <v>419</v>
      </c>
      <c r="F80" s="13">
        <v>2558</v>
      </c>
      <c r="G80" s="13">
        <v>2331</v>
      </c>
      <c r="H80" s="13">
        <v>1743</v>
      </c>
      <c r="I80" s="13">
        <v>1407</v>
      </c>
      <c r="J80" s="13"/>
      <c r="K80" s="13"/>
      <c r="L80" s="13"/>
      <c r="M80" s="13"/>
      <c r="N80" s="13">
        <v>1244</v>
      </c>
      <c r="O80" s="13">
        <v>1311</v>
      </c>
      <c r="P80" s="13">
        <v>1791</v>
      </c>
      <c r="Q80" s="13">
        <v>1413</v>
      </c>
      <c r="R80" s="13">
        <v>212881</v>
      </c>
      <c r="S80" s="13">
        <v>217971.85800000004</v>
      </c>
      <c r="T80" s="13">
        <v>221149.70499999999</v>
      </c>
      <c r="U80" s="14">
        <f t="shared" si="15"/>
        <v>1201.6102893165667</v>
      </c>
      <c r="V80" s="14">
        <f t="shared" si="15"/>
        <v>1094.9779454249087</v>
      </c>
      <c r="W80" s="14">
        <f t="shared" si="15"/>
        <v>818.7672925249318</v>
      </c>
      <c r="X80" s="14">
        <f t="shared" si="16"/>
        <v>645.49617226275143</v>
      </c>
      <c r="Y80" s="14">
        <f t="shared" si="16"/>
        <v>0</v>
      </c>
      <c r="Z80" s="14">
        <f t="shared" si="16"/>
        <v>0</v>
      </c>
      <c r="AA80" s="14">
        <f t="shared" si="16"/>
        <v>0</v>
      </c>
      <c r="AB80" s="14">
        <f t="shared" si="17"/>
        <v>0</v>
      </c>
      <c r="AC80" s="14">
        <f t="shared" si="18"/>
        <v>570.71587654219093</v>
      </c>
      <c r="AD80" s="14">
        <f t="shared" si="18"/>
        <v>601.45378950708391</v>
      </c>
      <c r="AE80" s="14">
        <f t="shared" si="18"/>
        <v>821.66570328542127</v>
      </c>
      <c r="AF80" s="14">
        <f t="shared" si="19"/>
        <v>638.93370330292782</v>
      </c>
    </row>
    <row r="81" spans="1:32" x14ac:dyDescent="0.3">
      <c r="A81" t="s">
        <v>226</v>
      </c>
      <c r="B81" t="s">
        <v>236</v>
      </c>
      <c r="C81" t="s">
        <v>243</v>
      </c>
      <c r="D81" t="s">
        <v>422</v>
      </c>
      <c r="E81" t="s">
        <v>423</v>
      </c>
      <c r="F81" s="13">
        <v>1185</v>
      </c>
      <c r="G81" s="13">
        <v>1429</v>
      </c>
      <c r="H81" s="13">
        <v>1786</v>
      </c>
      <c r="I81" s="13">
        <v>1425</v>
      </c>
      <c r="J81" s="13"/>
      <c r="K81" s="13"/>
      <c r="L81" s="13"/>
      <c r="M81" s="13"/>
      <c r="N81" s="13">
        <v>1741</v>
      </c>
      <c r="O81" s="13">
        <v>1787</v>
      </c>
      <c r="P81" s="13">
        <v>1439</v>
      </c>
      <c r="Q81" s="13">
        <v>916</v>
      </c>
      <c r="R81" s="13">
        <v>99187</v>
      </c>
      <c r="S81" s="13">
        <v>99347.502000000037</v>
      </c>
      <c r="T81" s="13">
        <v>99513.486000000004</v>
      </c>
      <c r="U81" s="14">
        <f t="shared" si="15"/>
        <v>1194.713016826802</v>
      </c>
      <c r="V81" s="14">
        <f t="shared" si="15"/>
        <v>1440.712996662869</v>
      </c>
      <c r="W81" s="14">
        <f t="shared" si="15"/>
        <v>1800.6391966689184</v>
      </c>
      <c r="X81" s="14">
        <f t="shared" si="16"/>
        <v>1434.3591648635509</v>
      </c>
      <c r="Y81" s="14">
        <f t="shared" si="16"/>
        <v>0</v>
      </c>
      <c r="Z81" s="14">
        <f t="shared" si="16"/>
        <v>0</v>
      </c>
      <c r="AA81" s="14">
        <f t="shared" si="16"/>
        <v>0</v>
      </c>
      <c r="AB81" s="14">
        <f t="shared" si="17"/>
        <v>0</v>
      </c>
      <c r="AC81" s="14">
        <f t="shared" si="18"/>
        <v>1752.4346007210122</v>
      </c>
      <c r="AD81" s="14">
        <f t="shared" si="18"/>
        <v>1798.7367211306425</v>
      </c>
      <c r="AE81" s="14">
        <f t="shared" si="18"/>
        <v>1448.4511145534384</v>
      </c>
      <c r="AF81" s="14">
        <f t="shared" si="19"/>
        <v>920.47825558035424</v>
      </c>
    </row>
    <row r="82" spans="1:32" x14ac:dyDescent="0.3">
      <c r="A82" t="s">
        <v>241</v>
      </c>
      <c r="B82" t="s">
        <v>276</v>
      </c>
      <c r="C82" t="s">
        <v>317</v>
      </c>
      <c r="D82" t="s">
        <v>424</v>
      </c>
      <c r="E82" t="s">
        <v>425</v>
      </c>
      <c r="F82" s="13">
        <v>1868</v>
      </c>
      <c r="G82" s="13">
        <v>1146</v>
      </c>
      <c r="H82" s="13">
        <v>698</v>
      </c>
      <c r="I82" s="13">
        <v>756</v>
      </c>
      <c r="J82" s="13"/>
      <c r="K82" s="13"/>
      <c r="L82" s="13"/>
      <c r="M82" s="13"/>
      <c r="N82" s="13">
        <v>1307</v>
      </c>
      <c r="O82" s="13">
        <v>1043</v>
      </c>
      <c r="P82" s="13">
        <v>934</v>
      </c>
      <c r="Q82" s="13">
        <v>780</v>
      </c>
      <c r="R82" s="13">
        <v>147070</v>
      </c>
      <c r="S82" s="13">
        <v>146492.43699999989</v>
      </c>
      <c r="T82" s="13">
        <v>146549.08800000008</v>
      </c>
      <c r="U82" s="14">
        <f t="shared" si="15"/>
        <v>1270.1434690963488</v>
      </c>
      <c r="V82" s="14">
        <f t="shared" si="15"/>
        <v>779.22077922077926</v>
      </c>
      <c r="W82" s="14">
        <f t="shared" si="15"/>
        <v>474.6039301013123</v>
      </c>
      <c r="X82" s="14">
        <f t="shared" si="16"/>
        <v>516.06759740095015</v>
      </c>
      <c r="Y82" s="14">
        <f t="shared" si="16"/>
        <v>0</v>
      </c>
      <c r="Z82" s="14">
        <f t="shared" si="16"/>
        <v>0</v>
      </c>
      <c r="AA82" s="14">
        <f t="shared" si="16"/>
        <v>0</v>
      </c>
      <c r="AB82" s="14">
        <f t="shared" si="17"/>
        <v>0</v>
      </c>
      <c r="AC82" s="14">
        <f t="shared" si="18"/>
        <v>892.19622989820357</v>
      </c>
      <c r="AD82" s="14">
        <f t="shared" si="18"/>
        <v>711.98214826612571</v>
      </c>
      <c r="AE82" s="14">
        <f t="shared" si="18"/>
        <v>637.57557668318452</v>
      </c>
      <c r="AF82" s="14">
        <f t="shared" si="19"/>
        <v>532.24486801309854</v>
      </c>
    </row>
    <row r="83" spans="1:32" x14ac:dyDescent="0.3">
      <c r="A83" t="s">
        <v>259</v>
      </c>
      <c r="B83" t="s">
        <v>283</v>
      </c>
      <c r="C83" t="s">
        <v>307</v>
      </c>
      <c r="D83" t="s">
        <v>426</v>
      </c>
      <c r="E83" t="s">
        <v>427</v>
      </c>
      <c r="F83" s="13">
        <v>25042</v>
      </c>
      <c r="G83" s="13">
        <v>26733</v>
      </c>
      <c r="H83" s="13">
        <v>25501</v>
      </c>
      <c r="I83" s="13">
        <v>22333</v>
      </c>
      <c r="J83" s="13"/>
      <c r="K83" s="13"/>
      <c r="L83" s="13"/>
      <c r="M83" s="13"/>
      <c r="N83" s="13">
        <v>21959</v>
      </c>
      <c r="O83" s="13">
        <v>20280</v>
      </c>
      <c r="P83" s="13">
        <v>17532</v>
      </c>
      <c r="Q83" s="13">
        <v>17997</v>
      </c>
      <c r="R83" s="13">
        <v>1087414</v>
      </c>
      <c r="S83" s="13">
        <v>1094089.4619999998</v>
      </c>
      <c r="T83" s="13">
        <v>1099782.0549999999</v>
      </c>
      <c r="U83" s="14">
        <f t="shared" si="15"/>
        <v>2302.8947576543983</v>
      </c>
      <c r="V83" s="14">
        <f t="shared" si="15"/>
        <v>2458.401308057465</v>
      </c>
      <c r="W83" s="14">
        <f t="shared" si="15"/>
        <v>2345.1049922108782</v>
      </c>
      <c r="X83" s="14">
        <f t="shared" si="16"/>
        <v>2041.2407555023142</v>
      </c>
      <c r="Y83" s="14">
        <f t="shared" si="16"/>
        <v>0</v>
      </c>
      <c r="Z83" s="14">
        <f t="shared" si="16"/>
        <v>0</v>
      </c>
      <c r="AA83" s="14">
        <f t="shared" si="16"/>
        <v>0</v>
      </c>
      <c r="AB83" s="14">
        <f t="shared" si="17"/>
        <v>0</v>
      </c>
      <c r="AC83" s="14">
        <f t="shared" si="18"/>
        <v>2007.05707921351</v>
      </c>
      <c r="AD83" s="14">
        <f t="shared" si="18"/>
        <v>1853.5961367298137</v>
      </c>
      <c r="AE83" s="14">
        <f t="shared" si="18"/>
        <v>1602.428376190685</v>
      </c>
      <c r="AF83" s="14">
        <f t="shared" si="19"/>
        <v>1636.4151349969065</v>
      </c>
    </row>
    <row r="84" spans="1:32" x14ac:dyDescent="0.3">
      <c r="A84" t="s">
        <v>241</v>
      </c>
      <c r="B84" t="s">
        <v>276</v>
      </c>
      <c r="C84" t="s">
        <v>317</v>
      </c>
      <c r="D84" t="s">
        <v>428</v>
      </c>
      <c r="E84" t="s">
        <v>429</v>
      </c>
      <c r="F84" s="13">
        <v>2386</v>
      </c>
      <c r="G84" s="13">
        <v>1449</v>
      </c>
      <c r="H84" s="13">
        <v>1989</v>
      </c>
      <c r="I84" s="13">
        <v>1538</v>
      </c>
      <c r="J84" s="13"/>
      <c r="K84" s="13"/>
      <c r="L84" s="13"/>
      <c r="M84" s="13"/>
      <c r="N84" s="13">
        <v>1524</v>
      </c>
      <c r="O84" s="13">
        <v>1557</v>
      </c>
      <c r="P84" s="13">
        <v>1348</v>
      </c>
      <c r="Q84" s="13">
        <v>1214</v>
      </c>
      <c r="R84" s="13">
        <v>210599</v>
      </c>
      <c r="S84" s="13">
        <v>216501.87000000005</v>
      </c>
      <c r="T84" s="13">
        <v>218881.71799999999</v>
      </c>
      <c r="U84" s="14">
        <f t="shared" si="15"/>
        <v>1132.9588459584329</v>
      </c>
      <c r="V84" s="14">
        <f t="shared" si="15"/>
        <v>688.03745506863754</v>
      </c>
      <c r="W84" s="14">
        <f t="shared" si="15"/>
        <v>944.44892900726018</v>
      </c>
      <c r="X84" s="14">
        <f t="shared" si="16"/>
        <v>710.38647379812448</v>
      </c>
      <c r="Y84" s="14">
        <f t="shared" si="16"/>
        <v>0</v>
      </c>
      <c r="Z84" s="14">
        <f t="shared" si="16"/>
        <v>0</v>
      </c>
      <c r="AA84" s="14">
        <f t="shared" si="16"/>
        <v>0</v>
      </c>
      <c r="AB84" s="14">
        <f t="shared" si="17"/>
        <v>0</v>
      </c>
      <c r="AC84" s="14">
        <f t="shared" si="18"/>
        <v>703.92001694950693</v>
      </c>
      <c r="AD84" s="14">
        <f t="shared" si="18"/>
        <v>719.16237952124834</v>
      </c>
      <c r="AE84" s="14">
        <f t="shared" si="18"/>
        <v>622.62741656688684</v>
      </c>
      <c r="AF84" s="14">
        <f t="shared" si="19"/>
        <v>554.63745948850783</v>
      </c>
    </row>
    <row r="85" spans="1:32" x14ac:dyDescent="0.3">
      <c r="A85" t="s">
        <v>241</v>
      </c>
      <c r="B85" t="s">
        <v>276</v>
      </c>
      <c r="C85" t="s">
        <v>317</v>
      </c>
      <c r="D85" t="s">
        <v>430</v>
      </c>
      <c r="E85" t="s">
        <v>431</v>
      </c>
      <c r="F85" s="13">
        <v>1187</v>
      </c>
      <c r="G85" s="13">
        <v>1753</v>
      </c>
      <c r="H85" s="13">
        <v>1347</v>
      </c>
      <c r="I85" s="13">
        <v>1353</v>
      </c>
      <c r="J85" s="13"/>
      <c r="K85" s="13"/>
      <c r="L85" s="13"/>
      <c r="M85" s="13"/>
      <c r="N85" s="13">
        <v>1520</v>
      </c>
      <c r="O85" s="13">
        <v>1576</v>
      </c>
      <c r="P85" s="13">
        <v>1298</v>
      </c>
      <c r="Q85" s="13">
        <v>1082</v>
      </c>
      <c r="R85" s="13">
        <v>191055</v>
      </c>
      <c r="S85" s="13">
        <v>192430.23799999998</v>
      </c>
      <c r="T85" s="13">
        <v>193069.71500000005</v>
      </c>
      <c r="U85" s="14">
        <f t="shared" si="15"/>
        <v>621.28706393446919</v>
      </c>
      <c r="V85" s="14">
        <f t="shared" si="15"/>
        <v>917.53683494281756</v>
      </c>
      <c r="W85" s="14">
        <f t="shared" si="15"/>
        <v>705.03258224071601</v>
      </c>
      <c r="X85" s="14">
        <f t="shared" si="16"/>
        <v>703.11195062805052</v>
      </c>
      <c r="Y85" s="14">
        <f t="shared" si="16"/>
        <v>0</v>
      </c>
      <c r="Z85" s="14">
        <f t="shared" si="16"/>
        <v>0</v>
      </c>
      <c r="AA85" s="14">
        <f t="shared" si="16"/>
        <v>0</v>
      </c>
      <c r="AB85" s="14">
        <f t="shared" si="17"/>
        <v>0</v>
      </c>
      <c r="AC85" s="14">
        <f t="shared" si="18"/>
        <v>789.89664815568142</v>
      </c>
      <c r="AD85" s="14">
        <f t="shared" si="18"/>
        <v>818.99810361404855</v>
      </c>
      <c r="AE85" s="14">
        <f t="shared" si="18"/>
        <v>674.53016401715411</v>
      </c>
      <c r="AF85" s="14">
        <f t="shared" si="19"/>
        <v>560.41932832396822</v>
      </c>
    </row>
    <row r="86" spans="1:32" x14ac:dyDescent="0.3">
      <c r="A86" t="s">
        <v>226</v>
      </c>
      <c r="B86" t="s">
        <v>221</v>
      </c>
      <c r="C86" t="s">
        <v>234</v>
      </c>
      <c r="D86" t="s">
        <v>432</v>
      </c>
      <c r="E86" t="s">
        <v>433</v>
      </c>
      <c r="F86" s="13">
        <v>1190</v>
      </c>
      <c r="G86" s="13">
        <v>882</v>
      </c>
      <c r="H86" s="13">
        <v>1097</v>
      </c>
      <c r="I86" s="13">
        <v>730</v>
      </c>
      <c r="J86" s="13"/>
      <c r="K86" s="13"/>
      <c r="L86" s="13"/>
      <c r="M86" s="13"/>
      <c r="N86" s="13">
        <v>987</v>
      </c>
      <c r="O86" s="13">
        <v>741</v>
      </c>
      <c r="P86" s="13">
        <v>455</v>
      </c>
      <c r="Q86" s="13">
        <v>353</v>
      </c>
      <c r="R86" s="13">
        <v>72969</v>
      </c>
      <c r="S86" s="13">
        <v>73134.574999999983</v>
      </c>
      <c r="T86" s="13">
        <v>73215.776000000027</v>
      </c>
      <c r="U86" s="14">
        <f t="shared" si="15"/>
        <v>1630.8295303485042</v>
      </c>
      <c r="V86" s="14">
        <f t="shared" si="15"/>
        <v>1208.7324754347737</v>
      </c>
      <c r="W86" s="14">
        <f t="shared" si="15"/>
        <v>1503.3781468842933</v>
      </c>
      <c r="X86" s="14">
        <f t="shared" si="16"/>
        <v>998.15989906278969</v>
      </c>
      <c r="Y86" s="14">
        <f t="shared" si="16"/>
        <v>0</v>
      </c>
      <c r="Z86" s="14">
        <f t="shared" si="16"/>
        <v>0</v>
      </c>
      <c r="AA86" s="14">
        <f t="shared" si="16"/>
        <v>0</v>
      </c>
      <c r="AB86" s="14">
        <f t="shared" si="17"/>
        <v>0</v>
      </c>
      <c r="AC86" s="14">
        <f t="shared" si="18"/>
        <v>1349.566877225991</v>
      </c>
      <c r="AD86" s="14">
        <f t="shared" si="18"/>
        <v>1013.2006646651056</v>
      </c>
      <c r="AE86" s="14">
        <f t="shared" si="18"/>
        <v>622.14075900488945</v>
      </c>
      <c r="AF86" s="14">
        <f t="shared" si="19"/>
        <v>482.13652751559971</v>
      </c>
    </row>
    <row r="87" spans="1:32" x14ac:dyDescent="0.3">
      <c r="A87" t="s">
        <v>241</v>
      </c>
      <c r="B87" t="s">
        <v>276</v>
      </c>
      <c r="C87" t="s">
        <v>317</v>
      </c>
      <c r="D87" t="s">
        <v>434</v>
      </c>
      <c r="E87" t="s">
        <v>435</v>
      </c>
      <c r="F87" s="13">
        <v>898</v>
      </c>
      <c r="G87" s="13">
        <v>970</v>
      </c>
      <c r="H87" s="13">
        <v>963</v>
      </c>
      <c r="I87" s="13">
        <v>1094</v>
      </c>
      <c r="J87" s="13"/>
      <c r="K87" s="13"/>
      <c r="L87" s="13"/>
      <c r="M87" s="13"/>
      <c r="N87" s="13">
        <v>1417</v>
      </c>
      <c r="O87" s="13">
        <v>1408</v>
      </c>
      <c r="P87" s="13">
        <v>1188</v>
      </c>
      <c r="Q87" s="13">
        <v>1319</v>
      </c>
      <c r="R87" s="13">
        <v>199368</v>
      </c>
      <c r="S87" s="13">
        <v>201391.95799999998</v>
      </c>
      <c r="T87" s="13">
        <v>203223.11</v>
      </c>
      <c r="U87" s="14">
        <f t="shared" si="15"/>
        <v>450.42333774728144</v>
      </c>
      <c r="V87" s="14">
        <f t="shared" si="15"/>
        <v>486.53745836844433</v>
      </c>
      <c r="W87" s="14">
        <f t="shared" si="15"/>
        <v>483.02636330805348</v>
      </c>
      <c r="X87" s="14">
        <f t="shared" si="16"/>
        <v>543.21930769450091</v>
      </c>
      <c r="Y87" s="14">
        <f t="shared" si="16"/>
        <v>0</v>
      </c>
      <c r="Z87" s="14">
        <f t="shared" si="16"/>
        <v>0</v>
      </c>
      <c r="AA87" s="14">
        <f t="shared" si="16"/>
        <v>0</v>
      </c>
      <c r="AB87" s="14">
        <f t="shared" si="17"/>
        <v>0</v>
      </c>
      <c r="AC87" s="14">
        <f t="shared" si="18"/>
        <v>703.60307038675307</v>
      </c>
      <c r="AD87" s="14">
        <f t="shared" si="18"/>
        <v>699.13417297427543</v>
      </c>
      <c r="AE87" s="14">
        <f t="shared" si="18"/>
        <v>589.89445844704494</v>
      </c>
      <c r="AF87" s="14">
        <f t="shared" si="19"/>
        <v>649.04035766404718</v>
      </c>
    </row>
    <row r="88" spans="1:32" x14ac:dyDescent="0.3">
      <c r="A88" t="s">
        <v>232</v>
      </c>
      <c r="B88" t="s">
        <v>263</v>
      </c>
      <c r="C88" t="s">
        <v>274</v>
      </c>
      <c r="D88" t="s">
        <v>436</v>
      </c>
      <c r="E88" t="s">
        <v>437</v>
      </c>
      <c r="F88" s="13">
        <v>1711</v>
      </c>
      <c r="G88" s="13">
        <v>1978</v>
      </c>
      <c r="H88" s="13">
        <v>1451</v>
      </c>
      <c r="I88" s="13">
        <v>1536</v>
      </c>
      <c r="J88" s="13"/>
      <c r="K88" s="13"/>
      <c r="L88" s="13"/>
      <c r="M88" s="13"/>
      <c r="N88" s="13">
        <v>1747</v>
      </c>
      <c r="O88" s="13">
        <v>2125</v>
      </c>
      <c r="P88" s="13">
        <v>1687</v>
      </c>
      <c r="Q88" s="13">
        <v>1208</v>
      </c>
      <c r="R88" s="13">
        <v>155108</v>
      </c>
      <c r="S88" s="13">
        <v>155285.391</v>
      </c>
      <c r="T88" s="13">
        <v>155971.49600000004</v>
      </c>
      <c r="U88" s="14">
        <f t="shared" si="15"/>
        <v>1103.1023544884856</v>
      </c>
      <c r="V88" s="14">
        <f t="shared" si="15"/>
        <v>1275.2404776027026</v>
      </c>
      <c r="W88" s="14">
        <f t="shared" si="15"/>
        <v>935.47721587539002</v>
      </c>
      <c r="X88" s="14">
        <f t="shared" si="16"/>
        <v>989.14649350369336</v>
      </c>
      <c r="Y88" s="14">
        <f t="shared" si="16"/>
        <v>0</v>
      </c>
      <c r="Z88" s="14">
        <f t="shared" si="16"/>
        <v>0</v>
      </c>
      <c r="AA88" s="14">
        <f t="shared" si="16"/>
        <v>0</v>
      </c>
      <c r="AB88" s="14">
        <f t="shared" si="17"/>
        <v>0</v>
      </c>
      <c r="AC88" s="14">
        <f t="shared" si="18"/>
        <v>1125.0253412441098</v>
      </c>
      <c r="AD88" s="14">
        <f t="shared" si="18"/>
        <v>1368.4481111297844</v>
      </c>
      <c r="AE88" s="14">
        <f t="shared" si="18"/>
        <v>1086.3868063416217</v>
      </c>
      <c r="AF88" s="14">
        <f t="shared" si="19"/>
        <v>774.50048949969664</v>
      </c>
    </row>
    <row r="89" spans="1:32" x14ac:dyDescent="0.3">
      <c r="A89" t="s">
        <v>232</v>
      </c>
      <c r="B89" t="s">
        <v>270</v>
      </c>
      <c r="C89" t="s">
        <v>281</v>
      </c>
      <c r="D89" t="s">
        <v>438</v>
      </c>
      <c r="E89" t="s">
        <v>439</v>
      </c>
      <c r="F89" s="13">
        <v>15392</v>
      </c>
      <c r="G89" s="13">
        <v>12044</v>
      </c>
      <c r="H89" s="13">
        <v>11078</v>
      </c>
      <c r="I89" s="13">
        <v>10537</v>
      </c>
      <c r="J89" s="13"/>
      <c r="K89" s="13"/>
      <c r="L89" s="13"/>
      <c r="M89" s="13"/>
      <c r="N89" s="13">
        <v>9698</v>
      </c>
      <c r="O89" s="13">
        <v>10545</v>
      </c>
      <c r="P89" s="13">
        <v>8601</v>
      </c>
      <c r="Q89" s="13">
        <v>7663</v>
      </c>
      <c r="R89" s="13">
        <v>911638</v>
      </c>
      <c r="S89" s="13">
        <v>921757.34</v>
      </c>
      <c r="T89" s="13">
        <v>928333.46600000025</v>
      </c>
      <c r="U89" s="14">
        <f t="shared" si="15"/>
        <v>1688.3894703818839</v>
      </c>
      <c r="V89" s="14">
        <f t="shared" si="15"/>
        <v>1321.1384343346811</v>
      </c>
      <c r="W89" s="14">
        <f t="shared" si="15"/>
        <v>1215.1753217834273</v>
      </c>
      <c r="X89" s="14">
        <f t="shared" si="16"/>
        <v>1143.1425108044161</v>
      </c>
      <c r="Y89" s="14">
        <f t="shared" si="16"/>
        <v>0</v>
      </c>
      <c r="Z89" s="14">
        <f t="shared" si="16"/>
        <v>0</v>
      </c>
      <c r="AA89" s="14">
        <f t="shared" si="16"/>
        <v>0</v>
      </c>
      <c r="AB89" s="14">
        <f t="shared" si="17"/>
        <v>0</v>
      </c>
      <c r="AC89" s="14">
        <f t="shared" si="18"/>
        <v>1052.120724094261</v>
      </c>
      <c r="AD89" s="14">
        <f t="shared" si="18"/>
        <v>1144.0104181866348</v>
      </c>
      <c r="AE89" s="14">
        <f t="shared" si="18"/>
        <v>933.10892430756223</v>
      </c>
      <c r="AF89" s="14">
        <f t="shared" si="19"/>
        <v>825.45769172992391</v>
      </c>
    </row>
    <row r="90" spans="1:32" x14ac:dyDescent="0.3">
      <c r="A90" t="s">
        <v>241</v>
      </c>
      <c r="B90" t="s">
        <v>276</v>
      </c>
      <c r="C90" t="s">
        <v>317</v>
      </c>
      <c r="D90" t="s">
        <v>441</v>
      </c>
      <c r="E90" t="s">
        <v>442</v>
      </c>
      <c r="F90" s="13">
        <v>2434</v>
      </c>
      <c r="G90" s="13">
        <v>1856</v>
      </c>
      <c r="H90" s="13">
        <v>1258</v>
      </c>
      <c r="I90" s="13">
        <v>983</v>
      </c>
      <c r="J90" s="13"/>
      <c r="K90" s="13"/>
      <c r="L90" s="13"/>
      <c r="M90" s="13"/>
      <c r="N90" s="13">
        <v>1356</v>
      </c>
      <c r="O90" s="13">
        <v>1112</v>
      </c>
      <c r="P90" s="13">
        <v>1598</v>
      </c>
      <c r="Q90" s="13">
        <v>1328</v>
      </c>
      <c r="R90" s="13">
        <v>229597</v>
      </c>
      <c r="S90" s="13">
        <v>234113.42600000006</v>
      </c>
      <c r="T90" s="13">
        <v>236713.24799999996</v>
      </c>
      <c r="U90" s="14">
        <f t="shared" si="15"/>
        <v>1060.1183813377352</v>
      </c>
      <c r="V90" s="14">
        <f t="shared" si="15"/>
        <v>808.3729317020692</v>
      </c>
      <c r="W90" s="14">
        <f t="shared" si="15"/>
        <v>547.91656685409646</v>
      </c>
      <c r="X90" s="14">
        <f t="shared" si="16"/>
        <v>419.88194218301675</v>
      </c>
      <c r="Y90" s="14">
        <f t="shared" si="16"/>
        <v>0</v>
      </c>
      <c r="Z90" s="14">
        <f t="shared" si="16"/>
        <v>0</v>
      </c>
      <c r="AA90" s="14">
        <f t="shared" si="16"/>
        <v>0</v>
      </c>
      <c r="AB90" s="14">
        <f t="shared" si="17"/>
        <v>0</v>
      </c>
      <c r="AC90" s="14">
        <f t="shared" si="18"/>
        <v>579.20642278755918</v>
      </c>
      <c r="AD90" s="14">
        <f t="shared" si="18"/>
        <v>474.98343815616948</v>
      </c>
      <c r="AE90" s="14">
        <f t="shared" si="18"/>
        <v>682.57512065967524</v>
      </c>
      <c r="AF90" s="14">
        <f t="shared" si="19"/>
        <v>561.01633990506537</v>
      </c>
    </row>
    <row r="91" spans="1:32" x14ac:dyDescent="0.3">
      <c r="A91" t="s">
        <v>241</v>
      </c>
      <c r="B91" t="s">
        <v>276</v>
      </c>
      <c r="C91" t="s">
        <v>317</v>
      </c>
      <c r="D91" t="s">
        <v>445</v>
      </c>
      <c r="E91" t="s">
        <v>446</v>
      </c>
      <c r="F91" s="13">
        <v>1509</v>
      </c>
      <c r="G91" s="13">
        <v>1530</v>
      </c>
      <c r="H91" s="13">
        <v>789</v>
      </c>
      <c r="I91" s="13">
        <v>905</v>
      </c>
      <c r="J91" s="13"/>
      <c r="K91" s="13"/>
      <c r="L91" s="13"/>
      <c r="M91" s="13"/>
      <c r="N91" s="13">
        <v>611</v>
      </c>
      <c r="O91" s="13">
        <v>1111</v>
      </c>
      <c r="P91" s="13">
        <v>600</v>
      </c>
      <c r="Q91" s="13">
        <v>1055</v>
      </c>
      <c r="R91" s="13">
        <v>205172</v>
      </c>
      <c r="S91" s="13">
        <v>207846.17300000007</v>
      </c>
      <c r="T91" s="13">
        <v>209104.37600000011</v>
      </c>
      <c r="U91" s="14">
        <f t="shared" si="15"/>
        <v>735.48047491860484</v>
      </c>
      <c r="V91" s="14">
        <f t="shared" si="15"/>
        <v>745.71578967890355</v>
      </c>
      <c r="W91" s="14">
        <f t="shared" si="15"/>
        <v>384.55539742265029</v>
      </c>
      <c r="X91" s="14">
        <f t="shared" si="16"/>
        <v>435.4181686087623</v>
      </c>
      <c r="Y91" s="14">
        <f t="shared" si="16"/>
        <v>0</v>
      </c>
      <c r="Z91" s="14">
        <f t="shared" si="16"/>
        <v>0</v>
      </c>
      <c r="AA91" s="14">
        <f t="shared" si="16"/>
        <v>0</v>
      </c>
      <c r="AB91" s="14">
        <f t="shared" si="17"/>
        <v>0</v>
      </c>
      <c r="AC91" s="14">
        <f t="shared" si="18"/>
        <v>293.96740444193784</v>
      </c>
      <c r="AD91" s="14">
        <f t="shared" si="18"/>
        <v>534.52992853517674</v>
      </c>
      <c r="AE91" s="14">
        <f t="shared" si="18"/>
        <v>288.67502891188661</v>
      </c>
      <c r="AF91" s="14">
        <f t="shared" si="19"/>
        <v>504.53272197421609</v>
      </c>
    </row>
    <row r="92" spans="1:32" x14ac:dyDescent="0.3">
      <c r="A92" t="s">
        <v>259</v>
      </c>
      <c r="B92" t="s">
        <v>283</v>
      </c>
      <c r="C92" t="s">
        <v>307</v>
      </c>
      <c r="D92" t="s">
        <v>449</v>
      </c>
      <c r="E92" t="s">
        <v>450</v>
      </c>
      <c r="F92" s="13">
        <v>768</v>
      </c>
      <c r="G92" s="13">
        <v>868</v>
      </c>
      <c r="H92" s="13">
        <v>635</v>
      </c>
      <c r="I92" s="13">
        <v>482</v>
      </c>
      <c r="J92" s="13"/>
      <c r="K92" s="13"/>
      <c r="L92" s="13"/>
      <c r="M92" s="13"/>
      <c r="N92" s="13">
        <v>522</v>
      </c>
      <c r="O92" s="13">
        <v>700</v>
      </c>
      <c r="P92" s="13">
        <v>1151</v>
      </c>
      <c r="Q92" s="13">
        <v>1464</v>
      </c>
      <c r="R92" s="13">
        <v>115929</v>
      </c>
      <c r="S92" s="13">
        <v>116065.72800000003</v>
      </c>
      <c r="T92" s="13">
        <v>116613.65400000002</v>
      </c>
      <c r="U92" s="14">
        <f t="shared" si="15"/>
        <v>662.47444556582047</v>
      </c>
      <c r="V92" s="14">
        <f t="shared" si="15"/>
        <v>748.73413899886998</v>
      </c>
      <c r="W92" s="14">
        <f t="shared" si="15"/>
        <v>547.74905329986461</v>
      </c>
      <c r="X92" s="14">
        <f t="shared" si="16"/>
        <v>415.2819340434412</v>
      </c>
      <c r="Y92" s="14">
        <f t="shared" si="16"/>
        <v>0</v>
      </c>
      <c r="Z92" s="14">
        <f t="shared" si="16"/>
        <v>0</v>
      </c>
      <c r="AA92" s="14">
        <f t="shared" si="16"/>
        <v>0</v>
      </c>
      <c r="AB92" s="14">
        <f t="shared" si="17"/>
        <v>0</v>
      </c>
      <c r="AC92" s="14">
        <f t="shared" si="18"/>
        <v>449.74516508439069</v>
      </c>
      <c r="AD92" s="14">
        <f t="shared" si="18"/>
        <v>603.10654321661582</v>
      </c>
      <c r="AE92" s="14">
        <f t="shared" si="18"/>
        <v>991.67947320332109</v>
      </c>
      <c r="AF92" s="14">
        <f t="shared" si="19"/>
        <v>1255.4276019856129</v>
      </c>
    </row>
    <row r="93" spans="1:32" x14ac:dyDescent="0.3">
      <c r="A93" t="s">
        <v>241</v>
      </c>
      <c r="B93" t="s">
        <v>276</v>
      </c>
      <c r="C93" t="s">
        <v>317</v>
      </c>
      <c r="D93" t="s">
        <v>451</v>
      </c>
      <c r="E93" t="s">
        <v>452</v>
      </c>
      <c r="F93" s="13">
        <v>1408</v>
      </c>
      <c r="G93" s="13">
        <v>1806</v>
      </c>
      <c r="H93" s="13">
        <v>1697</v>
      </c>
      <c r="I93" s="13">
        <v>1643</v>
      </c>
      <c r="J93" s="13"/>
      <c r="K93" s="13"/>
      <c r="L93" s="13"/>
      <c r="M93" s="13"/>
      <c r="N93" s="13">
        <v>1609</v>
      </c>
      <c r="O93" s="13">
        <v>1316</v>
      </c>
      <c r="P93" s="13">
        <v>1874</v>
      </c>
      <c r="Q93" s="13">
        <v>2175</v>
      </c>
      <c r="R93" s="13">
        <v>193584</v>
      </c>
      <c r="S93" s="13">
        <v>197389.96000000005</v>
      </c>
      <c r="T93" s="13">
        <v>199928.95100000003</v>
      </c>
      <c r="U93" s="14">
        <f t="shared" si="15"/>
        <v>727.33283742458048</v>
      </c>
      <c r="V93" s="14">
        <f t="shared" si="15"/>
        <v>932.92834118522194</v>
      </c>
      <c r="W93" s="14">
        <f t="shared" si="15"/>
        <v>876.62203487891554</v>
      </c>
      <c r="X93" s="14">
        <f t="shared" si="16"/>
        <v>832.36249705912076</v>
      </c>
      <c r="Y93" s="14">
        <f t="shared" si="16"/>
        <v>0</v>
      </c>
      <c r="Z93" s="14">
        <f t="shared" si="16"/>
        <v>0</v>
      </c>
      <c r="AA93" s="14">
        <f t="shared" si="16"/>
        <v>0</v>
      </c>
      <c r="AB93" s="14">
        <f t="shared" si="17"/>
        <v>0</v>
      </c>
      <c r="AC93" s="14">
        <f t="shared" si="18"/>
        <v>815.13771014493329</v>
      </c>
      <c r="AD93" s="14">
        <f t="shared" si="18"/>
        <v>666.70057585502309</v>
      </c>
      <c r="AE93" s="14">
        <f t="shared" si="18"/>
        <v>949.38972579963013</v>
      </c>
      <c r="AF93" s="14">
        <f t="shared" si="19"/>
        <v>1087.8864662276949</v>
      </c>
    </row>
    <row r="94" spans="1:32" x14ac:dyDescent="0.3">
      <c r="A94" t="s">
        <v>241</v>
      </c>
      <c r="B94" t="s">
        <v>276</v>
      </c>
      <c r="C94" t="s">
        <v>317</v>
      </c>
      <c r="D94" t="s">
        <v>453</v>
      </c>
      <c r="E94" t="s">
        <v>454</v>
      </c>
      <c r="F94" s="13">
        <v>740</v>
      </c>
      <c r="G94" s="13">
        <v>1011</v>
      </c>
      <c r="H94" s="13">
        <v>1056</v>
      </c>
      <c r="I94" s="13">
        <v>846</v>
      </c>
      <c r="J94" s="13"/>
      <c r="K94" s="13"/>
      <c r="L94" s="13"/>
      <c r="M94" s="13"/>
      <c r="N94" s="13">
        <v>532</v>
      </c>
      <c r="O94" s="13">
        <v>585</v>
      </c>
      <c r="P94" s="13">
        <v>369</v>
      </c>
      <c r="Q94" s="13">
        <v>631</v>
      </c>
      <c r="R94" s="13">
        <v>127266</v>
      </c>
      <c r="S94" s="13">
        <v>128050.23099999997</v>
      </c>
      <c r="T94" s="13">
        <v>127967.19099999999</v>
      </c>
      <c r="U94" s="14">
        <f t="shared" si="15"/>
        <v>581.45930570615883</v>
      </c>
      <c r="V94" s="14">
        <f t="shared" si="15"/>
        <v>794.39913252557642</v>
      </c>
      <c r="W94" s="14">
        <f t="shared" si="15"/>
        <v>829.75814435905897</v>
      </c>
      <c r="X94" s="14">
        <f t="shared" si="16"/>
        <v>660.67823024856568</v>
      </c>
      <c r="Y94" s="14">
        <f t="shared" si="16"/>
        <v>0</v>
      </c>
      <c r="Z94" s="14">
        <f t="shared" si="16"/>
        <v>0</v>
      </c>
      <c r="AA94" s="14">
        <f t="shared" si="16"/>
        <v>0</v>
      </c>
      <c r="AB94" s="14">
        <f t="shared" si="17"/>
        <v>0</v>
      </c>
      <c r="AC94" s="14">
        <f t="shared" si="18"/>
        <v>415.46196039271507</v>
      </c>
      <c r="AD94" s="14">
        <f t="shared" si="18"/>
        <v>456.85196772507197</v>
      </c>
      <c r="AE94" s="14">
        <f t="shared" si="18"/>
        <v>288.16816425735311</v>
      </c>
      <c r="AF94" s="14">
        <f t="shared" si="19"/>
        <v>493.09514030045403</v>
      </c>
    </row>
    <row r="95" spans="1:32" x14ac:dyDescent="0.3">
      <c r="A95" t="s">
        <v>259</v>
      </c>
      <c r="B95" t="s">
        <v>283</v>
      </c>
      <c r="C95" t="s">
        <v>313</v>
      </c>
      <c r="D95" t="s">
        <v>457</v>
      </c>
      <c r="E95" t="s">
        <v>458</v>
      </c>
      <c r="F95" s="13">
        <v>14373</v>
      </c>
      <c r="G95" s="13">
        <v>13316</v>
      </c>
      <c r="H95" s="13">
        <v>12705</v>
      </c>
      <c r="I95" s="13">
        <v>13809</v>
      </c>
      <c r="J95" s="13"/>
      <c r="K95" s="13"/>
      <c r="L95" s="13"/>
      <c r="M95" s="13"/>
      <c r="N95" s="13">
        <v>14405</v>
      </c>
      <c r="O95" s="13">
        <v>14302</v>
      </c>
      <c r="P95" s="13">
        <v>14724</v>
      </c>
      <c r="Q95" s="13">
        <v>14544</v>
      </c>
      <c r="R95" s="13">
        <v>1218546</v>
      </c>
      <c r="S95" s="13">
        <v>1227762.0819999999</v>
      </c>
      <c r="T95" s="13">
        <v>1237509.817</v>
      </c>
      <c r="U95" s="14">
        <f t="shared" si="15"/>
        <v>1179.520510510067</v>
      </c>
      <c r="V95" s="14">
        <f t="shared" si="15"/>
        <v>1092.7777859842795</v>
      </c>
      <c r="W95" s="14">
        <f t="shared" si="15"/>
        <v>1042.636059697377</v>
      </c>
      <c r="X95" s="14">
        <f t="shared" si="16"/>
        <v>1124.7293105440604</v>
      </c>
      <c r="Y95" s="14">
        <f t="shared" si="16"/>
        <v>0</v>
      </c>
      <c r="Z95" s="14">
        <f t="shared" si="16"/>
        <v>0</v>
      </c>
      <c r="AA95" s="14">
        <f t="shared" si="16"/>
        <v>0</v>
      </c>
      <c r="AB95" s="14">
        <f t="shared" si="17"/>
        <v>0</v>
      </c>
      <c r="AC95" s="14">
        <f t="shared" si="18"/>
        <v>1173.2729175456</v>
      </c>
      <c r="AD95" s="14">
        <f t="shared" si="18"/>
        <v>1164.8836700268776</v>
      </c>
      <c r="AE95" s="14">
        <f t="shared" si="18"/>
        <v>1199.2551501521286</v>
      </c>
      <c r="AF95" s="14">
        <f t="shared" si="19"/>
        <v>1175.263403991243</v>
      </c>
    </row>
    <row r="96" spans="1:32" x14ac:dyDescent="0.3">
      <c r="A96" t="s">
        <v>226</v>
      </c>
      <c r="B96" t="s">
        <v>245</v>
      </c>
      <c r="C96" t="s">
        <v>220</v>
      </c>
      <c r="D96" t="s">
        <v>459</v>
      </c>
      <c r="E96" t="s">
        <v>460</v>
      </c>
      <c r="F96" s="13">
        <v>1810</v>
      </c>
      <c r="G96" s="13">
        <v>2180</v>
      </c>
      <c r="H96" s="13">
        <v>2049</v>
      </c>
      <c r="I96" s="13">
        <v>2436</v>
      </c>
      <c r="J96" s="13"/>
      <c r="K96" s="13"/>
      <c r="L96" s="13"/>
      <c r="M96" s="13"/>
      <c r="N96" s="13">
        <v>1637</v>
      </c>
      <c r="O96" s="13">
        <v>2001</v>
      </c>
      <c r="P96" s="13">
        <v>2026</v>
      </c>
      <c r="Q96" s="13">
        <v>1956</v>
      </c>
      <c r="R96" s="13">
        <v>204219</v>
      </c>
      <c r="S96" s="13">
        <v>204187.73300000007</v>
      </c>
      <c r="T96" s="13">
        <v>204168.02799999996</v>
      </c>
      <c r="U96" s="14">
        <f t="shared" si="15"/>
        <v>886.30342916183122</v>
      </c>
      <c r="V96" s="14">
        <f t="shared" si="15"/>
        <v>1067.4814782170122</v>
      </c>
      <c r="W96" s="14">
        <f t="shared" si="15"/>
        <v>1003.3346554434211</v>
      </c>
      <c r="X96" s="14">
        <f t="shared" si="16"/>
        <v>1193.0197589293962</v>
      </c>
      <c r="Y96" s="14">
        <f t="shared" si="16"/>
        <v>0</v>
      </c>
      <c r="Z96" s="14">
        <f t="shared" si="16"/>
        <v>0</v>
      </c>
      <c r="AA96" s="14">
        <f t="shared" si="16"/>
        <v>0</v>
      </c>
      <c r="AB96" s="14">
        <f t="shared" si="17"/>
        <v>0</v>
      </c>
      <c r="AC96" s="14">
        <f t="shared" si="18"/>
        <v>801.71319596363776</v>
      </c>
      <c r="AD96" s="14">
        <f t="shared" si="18"/>
        <v>979.98051626343261</v>
      </c>
      <c r="AE96" s="14">
        <f t="shared" si="18"/>
        <v>992.22415089940762</v>
      </c>
      <c r="AF96" s="14">
        <f t="shared" si="19"/>
        <v>958.03442838758303</v>
      </c>
    </row>
    <row r="97" spans="1:32" x14ac:dyDescent="0.3">
      <c r="A97" t="s">
        <v>241</v>
      </c>
      <c r="B97" t="s">
        <v>276</v>
      </c>
      <c r="C97" t="s">
        <v>317</v>
      </c>
      <c r="D97" t="s">
        <v>463</v>
      </c>
      <c r="E97" t="s">
        <v>464</v>
      </c>
      <c r="F97" s="13">
        <v>1095</v>
      </c>
      <c r="G97" s="13">
        <v>604</v>
      </c>
      <c r="H97" s="13">
        <v>649</v>
      </c>
      <c r="I97" s="13">
        <v>703</v>
      </c>
      <c r="J97" s="13"/>
      <c r="K97" s="13"/>
      <c r="L97" s="13"/>
      <c r="M97" s="13"/>
      <c r="N97" s="13">
        <v>668</v>
      </c>
      <c r="O97" s="13">
        <v>445</v>
      </c>
      <c r="P97" s="13">
        <v>468</v>
      </c>
      <c r="Q97" s="13">
        <v>561</v>
      </c>
      <c r="R97" s="13">
        <v>136000</v>
      </c>
      <c r="S97" s="13">
        <v>139049.64399999994</v>
      </c>
      <c r="T97" s="13">
        <v>140550.80599999995</v>
      </c>
      <c r="U97" s="14">
        <f t="shared" si="15"/>
        <v>805.14705882352939</v>
      </c>
      <c r="V97" s="14">
        <f t="shared" si="15"/>
        <v>444.11764705882359</v>
      </c>
      <c r="W97" s="14">
        <f t="shared" si="15"/>
        <v>477.20588235294116</v>
      </c>
      <c r="X97" s="14">
        <f t="shared" si="16"/>
        <v>505.57482908766048</v>
      </c>
      <c r="Y97" s="14">
        <f t="shared" si="16"/>
        <v>0</v>
      </c>
      <c r="Z97" s="14">
        <f t="shared" si="16"/>
        <v>0</v>
      </c>
      <c r="AA97" s="14">
        <f t="shared" si="16"/>
        <v>0</v>
      </c>
      <c r="AB97" s="14">
        <f t="shared" si="17"/>
        <v>0</v>
      </c>
      <c r="AC97" s="14">
        <f t="shared" si="18"/>
        <v>480.40396277461906</v>
      </c>
      <c r="AD97" s="14">
        <f t="shared" si="18"/>
        <v>320.02958598009803</v>
      </c>
      <c r="AE97" s="14">
        <f t="shared" si="18"/>
        <v>336.57044098581093</v>
      </c>
      <c r="AF97" s="14">
        <f t="shared" si="19"/>
        <v>399.14392237636838</v>
      </c>
    </row>
    <row r="98" spans="1:32" x14ac:dyDescent="0.3">
      <c r="A98" t="s">
        <v>226</v>
      </c>
      <c r="B98" t="s">
        <v>245</v>
      </c>
      <c r="C98" t="s">
        <v>220</v>
      </c>
      <c r="D98" t="s">
        <v>465</v>
      </c>
      <c r="E98" t="s">
        <v>466</v>
      </c>
      <c r="F98" s="13">
        <v>2439</v>
      </c>
      <c r="G98" s="13">
        <v>2247</v>
      </c>
      <c r="H98" s="13">
        <v>2534</v>
      </c>
      <c r="I98" s="13">
        <v>2308</v>
      </c>
      <c r="J98" s="13"/>
      <c r="K98" s="13"/>
      <c r="L98" s="13"/>
      <c r="M98" s="13"/>
      <c r="N98" s="13">
        <v>3004</v>
      </c>
      <c r="O98" s="13">
        <v>2873</v>
      </c>
      <c r="P98" s="13">
        <v>2155</v>
      </c>
      <c r="Q98" s="13">
        <v>2301</v>
      </c>
      <c r="R98" s="13">
        <v>337330</v>
      </c>
      <c r="S98" s="13">
        <v>339746.97899999993</v>
      </c>
      <c r="T98" s="13">
        <v>341362.39200000005</v>
      </c>
      <c r="U98" s="14">
        <f t="shared" si="15"/>
        <v>723.03085998873507</v>
      </c>
      <c r="V98" s="14">
        <f t="shared" si="15"/>
        <v>666.11330151483708</v>
      </c>
      <c r="W98" s="14">
        <f t="shared" si="15"/>
        <v>751.19319360863255</v>
      </c>
      <c r="X98" s="14">
        <f t="shared" si="16"/>
        <v>679.32907212105056</v>
      </c>
      <c r="Y98" s="14">
        <f t="shared" si="16"/>
        <v>0</v>
      </c>
      <c r="Z98" s="14">
        <f t="shared" si="16"/>
        <v>0</v>
      </c>
      <c r="AA98" s="14">
        <f t="shared" si="16"/>
        <v>0</v>
      </c>
      <c r="AB98" s="14">
        <f t="shared" si="17"/>
        <v>0</v>
      </c>
      <c r="AC98" s="14">
        <f t="shared" si="18"/>
        <v>884.18740582826513</v>
      </c>
      <c r="AD98" s="14">
        <f t="shared" si="18"/>
        <v>845.62929991498186</v>
      </c>
      <c r="AE98" s="14">
        <f t="shared" si="18"/>
        <v>634.29555910782665</v>
      </c>
      <c r="AF98" s="14">
        <f t="shared" si="19"/>
        <v>674.06370881066471</v>
      </c>
    </row>
    <row r="99" spans="1:32" x14ac:dyDescent="0.3">
      <c r="A99" t="s">
        <v>226</v>
      </c>
      <c r="B99" t="s">
        <v>236</v>
      </c>
      <c r="C99" t="s">
        <v>243</v>
      </c>
      <c r="D99" t="s">
        <v>467</v>
      </c>
      <c r="E99" t="s">
        <v>468</v>
      </c>
      <c r="F99" s="13">
        <v>1226</v>
      </c>
      <c r="G99" s="13">
        <v>1643</v>
      </c>
      <c r="H99" s="13">
        <v>848</v>
      </c>
      <c r="I99" s="13">
        <v>905</v>
      </c>
      <c r="J99" s="13"/>
      <c r="K99" s="13"/>
      <c r="L99" s="13"/>
      <c r="M99" s="13"/>
      <c r="N99" s="13">
        <v>957</v>
      </c>
      <c r="O99" s="13">
        <v>1435</v>
      </c>
      <c r="P99" s="13">
        <v>1053</v>
      </c>
      <c r="Q99" s="13">
        <v>1348</v>
      </c>
      <c r="R99" s="13">
        <v>115630</v>
      </c>
      <c r="S99" s="13">
        <v>115721.51300000004</v>
      </c>
      <c r="T99" s="13">
        <v>115899.30000000002</v>
      </c>
      <c r="U99" s="14">
        <f t="shared" si="15"/>
        <v>1060.2784744443484</v>
      </c>
      <c r="V99" s="14">
        <f t="shared" si="15"/>
        <v>1420.911528150134</v>
      </c>
      <c r="W99" s="14">
        <f t="shared" si="15"/>
        <v>733.37369194845633</v>
      </c>
      <c r="X99" s="14">
        <f t="shared" si="16"/>
        <v>782.0499201388767</v>
      </c>
      <c r="Y99" s="14">
        <f t="shared" si="16"/>
        <v>0</v>
      </c>
      <c r="Z99" s="14">
        <f t="shared" si="16"/>
        <v>0</v>
      </c>
      <c r="AA99" s="14">
        <f t="shared" si="16"/>
        <v>0</v>
      </c>
      <c r="AB99" s="14">
        <f t="shared" si="17"/>
        <v>0</v>
      </c>
      <c r="AC99" s="14">
        <f t="shared" si="18"/>
        <v>826.98538516343092</v>
      </c>
      <c r="AD99" s="14">
        <f t="shared" si="18"/>
        <v>1240.0460059660641</v>
      </c>
      <c r="AE99" s="14">
        <f t="shared" si="18"/>
        <v>909.94316674722336</v>
      </c>
      <c r="AF99" s="14">
        <f t="shared" si="19"/>
        <v>1163.0786380935861</v>
      </c>
    </row>
    <row r="100" spans="1:32" x14ac:dyDescent="0.3">
      <c r="A100" t="s">
        <v>241</v>
      </c>
      <c r="B100" t="s">
        <v>276</v>
      </c>
      <c r="C100" t="s">
        <v>317</v>
      </c>
      <c r="D100" t="s">
        <v>471</v>
      </c>
      <c r="E100" t="s">
        <v>472</v>
      </c>
      <c r="F100" s="13">
        <v>2103</v>
      </c>
      <c r="G100" s="13">
        <v>1990</v>
      </c>
      <c r="H100" s="13">
        <v>1591</v>
      </c>
      <c r="I100" s="13">
        <v>1629</v>
      </c>
      <c r="J100" s="13"/>
      <c r="K100" s="13"/>
      <c r="L100" s="13"/>
      <c r="M100" s="13"/>
      <c r="N100" s="13">
        <v>1768</v>
      </c>
      <c r="O100" s="13">
        <v>1420</v>
      </c>
      <c r="P100" s="13">
        <v>1404</v>
      </c>
      <c r="Q100" s="13">
        <v>2147</v>
      </c>
      <c r="R100" s="13">
        <v>261416</v>
      </c>
      <c r="S100" s="13">
        <v>265227.77900000004</v>
      </c>
      <c r="T100" s="13">
        <v>267152.68999999989</v>
      </c>
      <c r="U100" s="14">
        <f t="shared" si="15"/>
        <v>804.46491415980654</v>
      </c>
      <c r="V100" s="14">
        <f t="shared" si="15"/>
        <v>761.2387918107537</v>
      </c>
      <c r="W100" s="14">
        <f t="shared" si="15"/>
        <v>608.60850139241677</v>
      </c>
      <c r="X100" s="14">
        <f t="shared" si="16"/>
        <v>614.18905898239257</v>
      </c>
      <c r="Y100" s="14">
        <f t="shared" si="16"/>
        <v>0</v>
      </c>
      <c r="Z100" s="14">
        <f t="shared" si="16"/>
        <v>0</v>
      </c>
      <c r="AA100" s="14">
        <f t="shared" si="16"/>
        <v>0</v>
      </c>
      <c r="AB100" s="14">
        <f t="shared" si="17"/>
        <v>0</v>
      </c>
      <c r="AC100" s="14">
        <f t="shared" si="18"/>
        <v>666.59684240691843</v>
      </c>
      <c r="AD100" s="14">
        <f t="shared" si="18"/>
        <v>535.38886663904077</v>
      </c>
      <c r="AE100" s="14">
        <f t="shared" si="18"/>
        <v>529.35631602902345</v>
      </c>
      <c r="AF100" s="14">
        <f t="shared" si="19"/>
        <v>803.66025885795898</v>
      </c>
    </row>
    <row r="101" spans="1:32" x14ac:dyDescent="0.3">
      <c r="A101" t="s">
        <v>226</v>
      </c>
      <c r="B101" t="s">
        <v>236</v>
      </c>
      <c r="C101" t="s">
        <v>261</v>
      </c>
      <c r="D101" t="s">
        <v>473</v>
      </c>
      <c r="E101" t="s">
        <v>474</v>
      </c>
      <c r="F101" s="13">
        <v>14050</v>
      </c>
      <c r="G101" s="13">
        <v>13791</v>
      </c>
      <c r="H101" s="13">
        <v>13159</v>
      </c>
      <c r="I101" s="13">
        <v>10601</v>
      </c>
      <c r="J101" s="13"/>
      <c r="K101" s="13"/>
      <c r="L101" s="13"/>
      <c r="M101" s="13"/>
      <c r="N101" s="13">
        <v>9337</v>
      </c>
      <c r="O101" s="13">
        <v>9037</v>
      </c>
      <c r="P101" s="13">
        <v>10186</v>
      </c>
      <c r="Q101" s="13">
        <v>10465</v>
      </c>
      <c r="R101" s="13">
        <v>953999</v>
      </c>
      <c r="S101" s="13">
        <v>953105.60200000007</v>
      </c>
      <c r="T101" s="13">
        <v>955193.95900000003</v>
      </c>
      <c r="U101" s="14">
        <f t="shared" si="15"/>
        <v>1472.7478749977727</v>
      </c>
      <c r="V101" s="14">
        <f t="shared" si="15"/>
        <v>1445.5989995796642</v>
      </c>
      <c r="W101" s="14">
        <f t="shared" si="15"/>
        <v>1379.3515506829672</v>
      </c>
      <c r="X101" s="14">
        <f t="shared" si="16"/>
        <v>1112.2587022628788</v>
      </c>
      <c r="Y101" s="14">
        <f t="shared" si="16"/>
        <v>0</v>
      </c>
      <c r="Z101" s="14">
        <f t="shared" si="16"/>
        <v>0</v>
      </c>
      <c r="AA101" s="14">
        <f t="shared" si="16"/>
        <v>0</v>
      </c>
      <c r="AB101" s="14">
        <f t="shared" si="17"/>
        <v>0</v>
      </c>
      <c r="AC101" s="14">
        <f t="shared" si="18"/>
        <v>979.63960975648524</v>
      </c>
      <c r="AD101" s="14">
        <f t="shared" si="18"/>
        <v>948.16355931984106</v>
      </c>
      <c r="AE101" s="14">
        <f t="shared" si="18"/>
        <v>1068.7168324921879</v>
      </c>
      <c r="AF101" s="14">
        <f t="shared" si="19"/>
        <v>1095.5890059183257</v>
      </c>
    </row>
    <row r="102" spans="1:32" x14ac:dyDescent="0.3">
      <c r="A102" t="s">
        <v>226</v>
      </c>
      <c r="B102" t="s">
        <v>245</v>
      </c>
      <c r="C102" t="s">
        <v>220</v>
      </c>
      <c r="D102" t="s">
        <v>477</v>
      </c>
      <c r="E102" t="s">
        <v>478</v>
      </c>
      <c r="F102" s="13">
        <v>8576</v>
      </c>
      <c r="G102" s="13">
        <v>9552</v>
      </c>
      <c r="H102" s="13">
        <v>10328</v>
      </c>
      <c r="I102" s="13">
        <v>10646</v>
      </c>
      <c r="J102" s="13"/>
      <c r="K102" s="13"/>
      <c r="L102" s="13"/>
      <c r="M102" s="13"/>
      <c r="N102" s="13">
        <v>8957</v>
      </c>
      <c r="O102" s="13">
        <v>10227</v>
      </c>
      <c r="P102" s="13">
        <v>9428</v>
      </c>
      <c r="Q102" s="13">
        <v>8495</v>
      </c>
      <c r="R102" s="13">
        <v>618578</v>
      </c>
      <c r="S102" s="13">
        <v>622189.98900000018</v>
      </c>
      <c r="T102" s="13">
        <v>624250.67900000035</v>
      </c>
      <c r="U102" s="14">
        <f t="shared" si="15"/>
        <v>1386.4055947673535</v>
      </c>
      <c r="V102" s="14">
        <f t="shared" si="15"/>
        <v>1544.1868285002051</v>
      </c>
      <c r="W102" s="14">
        <f t="shared" si="15"/>
        <v>1669.6358422058333</v>
      </c>
      <c r="X102" s="14">
        <f t="shared" si="16"/>
        <v>1711.0529240611097</v>
      </c>
      <c r="Y102" s="14">
        <f t="shared" si="16"/>
        <v>0</v>
      </c>
      <c r="Z102" s="14">
        <f t="shared" si="16"/>
        <v>0</v>
      </c>
      <c r="AA102" s="14">
        <f t="shared" si="16"/>
        <v>0</v>
      </c>
      <c r="AB102" s="14">
        <f t="shared" si="17"/>
        <v>0</v>
      </c>
      <c r="AC102" s="14">
        <f t="shared" si="18"/>
        <v>1439.5924329152133</v>
      </c>
      <c r="AD102" s="14">
        <f t="shared" si="18"/>
        <v>1643.7101497626311</v>
      </c>
      <c r="AE102" s="14">
        <f t="shared" si="18"/>
        <v>1515.2927830216177</v>
      </c>
      <c r="AF102" s="14">
        <f t="shared" si="19"/>
        <v>1360.8315194159356</v>
      </c>
    </row>
    <row r="103" spans="1:32" x14ac:dyDescent="0.3">
      <c r="A103" t="s">
        <v>232</v>
      </c>
      <c r="B103" t="s">
        <v>254</v>
      </c>
      <c r="C103" t="s">
        <v>281</v>
      </c>
      <c r="D103" t="s">
        <v>481</v>
      </c>
      <c r="E103" t="s">
        <v>482</v>
      </c>
      <c r="F103" s="13">
        <v>2145</v>
      </c>
      <c r="G103" s="13">
        <v>2839</v>
      </c>
      <c r="H103" s="13">
        <v>2077</v>
      </c>
      <c r="I103" s="13">
        <v>1484</v>
      </c>
      <c r="J103" s="13"/>
      <c r="K103" s="13"/>
      <c r="L103" s="13"/>
      <c r="M103" s="13"/>
      <c r="N103" s="13">
        <v>1244</v>
      </c>
      <c r="O103" s="13">
        <v>1310</v>
      </c>
      <c r="P103" s="13">
        <v>1439</v>
      </c>
      <c r="Q103" s="13">
        <v>1426</v>
      </c>
      <c r="R103" s="13">
        <v>269762</v>
      </c>
      <c r="S103" s="13">
        <v>271072.4329999999</v>
      </c>
      <c r="T103" s="13">
        <v>272917.1339999999</v>
      </c>
      <c r="U103" s="14">
        <f t="shared" si="15"/>
        <v>795.14535034586038</v>
      </c>
      <c r="V103" s="14">
        <f t="shared" si="15"/>
        <v>1052.4091606675515</v>
      </c>
      <c r="W103" s="14">
        <f t="shared" si="15"/>
        <v>769.93794529993113</v>
      </c>
      <c r="X103" s="14">
        <f t="shared" si="16"/>
        <v>547.4551519593291</v>
      </c>
      <c r="Y103" s="14">
        <f t="shared" si="16"/>
        <v>0</v>
      </c>
      <c r="Z103" s="14">
        <f t="shared" si="16"/>
        <v>0</v>
      </c>
      <c r="AA103" s="14">
        <f t="shared" si="16"/>
        <v>0</v>
      </c>
      <c r="AB103" s="14">
        <f t="shared" si="17"/>
        <v>0</v>
      </c>
      <c r="AC103" s="14">
        <f t="shared" si="18"/>
        <v>458.91793061819772</v>
      </c>
      <c r="AD103" s="14">
        <f t="shared" si="18"/>
        <v>483.26566648700879</v>
      </c>
      <c r="AE103" s="14">
        <f t="shared" si="18"/>
        <v>530.85442295786697</v>
      </c>
      <c r="AF103" s="14">
        <f t="shared" si="19"/>
        <v>522.50292207743928</v>
      </c>
    </row>
    <row r="104" spans="1:32" x14ac:dyDescent="0.3">
      <c r="A104" t="s">
        <v>232</v>
      </c>
      <c r="B104" t="s">
        <v>254</v>
      </c>
      <c r="C104" t="s">
        <v>281</v>
      </c>
      <c r="D104" t="s">
        <v>485</v>
      </c>
      <c r="E104" t="s">
        <v>486</v>
      </c>
      <c r="F104" s="13">
        <v>4649</v>
      </c>
      <c r="G104" s="13">
        <v>4598</v>
      </c>
      <c r="H104" s="13">
        <v>4681</v>
      </c>
      <c r="I104" s="13">
        <v>4106</v>
      </c>
      <c r="J104" s="13"/>
      <c r="K104" s="13"/>
      <c r="L104" s="13"/>
      <c r="M104" s="13"/>
      <c r="N104" s="13">
        <v>2680</v>
      </c>
      <c r="O104" s="13">
        <v>3202</v>
      </c>
      <c r="P104" s="13">
        <v>3648</v>
      </c>
      <c r="Q104" s="13">
        <v>3482</v>
      </c>
      <c r="R104" s="13">
        <v>551802</v>
      </c>
      <c r="S104" s="13">
        <v>551712.96899999992</v>
      </c>
      <c r="T104" s="13">
        <v>555489.20100000012</v>
      </c>
      <c r="U104" s="14">
        <f t="shared" si="15"/>
        <v>842.51235044454347</v>
      </c>
      <c r="V104" s="14">
        <f t="shared" si="15"/>
        <v>833.26990478468736</v>
      </c>
      <c r="W104" s="14">
        <f t="shared" si="15"/>
        <v>848.31153203504152</v>
      </c>
      <c r="X104" s="14">
        <f t="shared" si="16"/>
        <v>744.22756591027326</v>
      </c>
      <c r="Y104" s="14">
        <f t="shared" si="16"/>
        <v>0</v>
      </c>
      <c r="Z104" s="14">
        <f t="shared" si="16"/>
        <v>0</v>
      </c>
      <c r="AA104" s="14">
        <f t="shared" si="16"/>
        <v>0</v>
      </c>
      <c r="AB104" s="14">
        <f t="shared" si="17"/>
        <v>0</v>
      </c>
      <c r="AC104" s="14">
        <f t="shared" si="18"/>
        <v>485.75983357027087</v>
      </c>
      <c r="AD104" s="14">
        <f t="shared" si="18"/>
        <v>580.37424891492822</v>
      </c>
      <c r="AE104" s="14">
        <f t="shared" si="18"/>
        <v>661.21338539714486</v>
      </c>
      <c r="AF104" s="14">
        <f t="shared" si="19"/>
        <v>626.83486802833443</v>
      </c>
    </row>
    <row r="105" spans="1:32" x14ac:dyDescent="0.3">
      <c r="A105" t="s">
        <v>241</v>
      </c>
      <c r="B105" t="s">
        <v>276</v>
      </c>
      <c r="C105" t="s">
        <v>317</v>
      </c>
      <c r="D105" t="s">
        <v>487</v>
      </c>
      <c r="E105" t="s">
        <v>488</v>
      </c>
      <c r="F105" s="13">
        <v>892</v>
      </c>
      <c r="G105" s="13">
        <v>1218</v>
      </c>
      <c r="H105" s="13">
        <v>1594</v>
      </c>
      <c r="I105" s="13">
        <v>1082</v>
      </c>
      <c r="J105" s="13"/>
      <c r="K105" s="13"/>
      <c r="L105" s="13"/>
      <c r="M105" s="13"/>
      <c r="N105" s="13">
        <v>672</v>
      </c>
      <c r="O105" s="13">
        <v>646</v>
      </c>
      <c r="P105" s="13">
        <v>851</v>
      </c>
      <c r="Q105" s="13">
        <v>1026</v>
      </c>
      <c r="R105" s="13">
        <v>233035</v>
      </c>
      <c r="S105" s="13">
        <v>237477.038</v>
      </c>
      <c r="T105" s="13">
        <v>240421.15699999995</v>
      </c>
      <c r="U105" s="14">
        <f t="shared" si="15"/>
        <v>382.7751196172249</v>
      </c>
      <c r="V105" s="14">
        <f t="shared" si="15"/>
        <v>522.66826871499995</v>
      </c>
      <c r="W105" s="14">
        <f t="shared" si="15"/>
        <v>684.01742227562386</v>
      </c>
      <c r="X105" s="14">
        <f t="shared" si="16"/>
        <v>455.62299795907006</v>
      </c>
      <c r="Y105" s="14">
        <f t="shared" si="16"/>
        <v>0</v>
      </c>
      <c r="Z105" s="14">
        <f t="shared" si="16"/>
        <v>0</v>
      </c>
      <c r="AA105" s="14">
        <f t="shared" si="16"/>
        <v>0</v>
      </c>
      <c r="AB105" s="14">
        <f t="shared" si="17"/>
        <v>0</v>
      </c>
      <c r="AC105" s="14">
        <f t="shared" si="18"/>
        <v>282.97472701339655</v>
      </c>
      <c r="AD105" s="14">
        <f t="shared" si="18"/>
        <v>272.02630007537823</v>
      </c>
      <c r="AE105" s="14">
        <f t="shared" si="18"/>
        <v>358.35043554821499</v>
      </c>
      <c r="AF105" s="14">
        <f t="shared" si="19"/>
        <v>426.7511282295344</v>
      </c>
    </row>
    <row r="106" spans="1:32" x14ac:dyDescent="0.3">
      <c r="A106" t="s">
        <v>232</v>
      </c>
      <c r="B106" t="s">
        <v>254</v>
      </c>
      <c r="C106" t="s">
        <v>281</v>
      </c>
      <c r="D106" t="s">
        <v>491</v>
      </c>
      <c r="E106" t="s">
        <v>492</v>
      </c>
      <c r="F106" s="13">
        <v>7446</v>
      </c>
      <c r="G106" s="13">
        <v>6539</v>
      </c>
      <c r="H106" s="13">
        <v>7015</v>
      </c>
      <c r="I106" s="13">
        <v>6192</v>
      </c>
      <c r="J106" s="13"/>
      <c r="K106" s="13"/>
      <c r="L106" s="13"/>
      <c r="M106" s="13"/>
      <c r="N106" s="13">
        <v>6119</v>
      </c>
      <c r="O106" s="13">
        <v>6852</v>
      </c>
      <c r="P106" s="13">
        <v>5192</v>
      </c>
      <c r="Q106" s="13">
        <v>4845</v>
      </c>
      <c r="R106" s="13">
        <v>606518</v>
      </c>
      <c r="S106" s="13">
        <v>608012.29700000002</v>
      </c>
      <c r="T106" s="13">
        <v>611057.96100000001</v>
      </c>
      <c r="U106" s="14">
        <f t="shared" si="15"/>
        <v>1227.6634823698555</v>
      </c>
      <c r="V106" s="14">
        <f t="shared" si="15"/>
        <v>1078.121341823326</v>
      </c>
      <c r="W106" s="14">
        <f t="shared" si="15"/>
        <v>1156.6021123857824</v>
      </c>
      <c r="X106" s="14">
        <f t="shared" si="16"/>
        <v>1018.4004551473735</v>
      </c>
      <c r="Y106" s="14">
        <f t="shared" si="16"/>
        <v>0</v>
      </c>
      <c r="Z106" s="14">
        <f t="shared" si="16"/>
        <v>0</v>
      </c>
      <c r="AA106" s="14">
        <f t="shared" si="16"/>
        <v>0</v>
      </c>
      <c r="AB106" s="14">
        <f t="shared" si="17"/>
        <v>0</v>
      </c>
      <c r="AC106" s="14">
        <f t="shared" si="18"/>
        <v>1006.3941190321025</v>
      </c>
      <c r="AD106" s="14">
        <f t="shared" si="18"/>
        <v>1126.9508912580432</v>
      </c>
      <c r="AE106" s="14">
        <f t="shared" si="18"/>
        <v>853.9300974039345</v>
      </c>
      <c r="AF106" s="14">
        <f t="shared" si="19"/>
        <v>792.88714151946044</v>
      </c>
    </row>
    <row r="107" spans="1:32" x14ac:dyDescent="0.3">
      <c r="A107" t="s">
        <v>226</v>
      </c>
      <c r="B107" t="s">
        <v>236</v>
      </c>
      <c r="C107" t="s">
        <v>243</v>
      </c>
      <c r="D107" t="s">
        <v>495</v>
      </c>
      <c r="E107" t="s">
        <v>496</v>
      </c>
      <c r="F107" s="13">
        <v>4875</v>
      </c>
      <c r="G107" s="13">
        <v>4531</v>
      </c>
      <c r="H107" s="13">
        <v>4851</v>
      </c>
      <c r="I107" s="13">
        <v>3965</v>
      </c>
      <c r="J107" s="13"/>
      <c r="K107" s="13"/>
      <c r="L107" s="13"/>
      <c r="M107" s="13"/>
      <c r="N107" s="13">
        <v>4264</v>
      </c>
      <c r="O107" s="13">
        <v>5163</v>
      </c>
      <c r="P107" s="13">
        <v>4976</v>
      </c>
      <c r="Q107" s="13">
        <v>5243</v>
      </c>
      <c r="R107" s="13">
        <v>397993</v>
      </c>
      <c r="S107" s="13">
        <v>400857.3029999999</v>
      </c>
      <c r="T107" s="13">
        <v>402798.68000000005</v>
      </c>
      <c r="U107" s="14">
        <f t="shared" si="15"/>
        <v>1224.8959152547909</v>
      </c>
      <c r="V107" s="14">
        <f t="shared" si="15"/>
        <v>1138.4622342604016</v>
      </c>
      <c r="W107" s="14">
        <f t="shared" si="15"/>
        <v>1218.8656584412288</v>
      </c>
      <c r="X107" s="14">
        <f t="shared" si="16"/>
        <v>989.13003962410062</v>
      </c>
      <c r="Y107" s="14">
        <f t="shared" si="16"/>
        <v>0</v>
      </c>
      <c r="Z107" s="14">
        <f t="shared" si="16"/>
        <v>0</v>
      </c>
      <c r="AA107" s="14">
        <f t="shared" si="16"/>
        <v>0</v>
      </c>
      <c r="AB107" s="14">
        <f t="shared" si="17"/>
        <v>0</v>
      </c>
      <c r="AC107" s="14">
        <f t="shared" si="18"/>
        <v>1063.7201737596886</v>
      </c>
      <c r="AD107" s="14">
        <f t="shared" si="18"/>
        <v>1287.9895068295664</v>
      </c>
      <c r="AE107" s="14">
        <f t="shared" si="18"/>
        <v>1241.3394898283793</v>
      </c>
      <c r="AF107" s="14">
        <f t="shared" si="19"/>
        <v>1301.6427958502743</v>
      </c>
    </row>
    <row r="108" spans="1:32" x14ac:dyDescent="0.3">
      <c r="A108" t="s">
        <v>232</v>
      </c>
      <c r="B108" t="s">
        <v>270</v>
      </c>
      <c r="C108" t="s">
        <v>281</v>
      </c>
      <c r="D108" t="s">
        <v>497</v>
      </c>
      <c r="E108" t="s">
        <v>498</v>
      </c>
      <c r="F108" s="13">
        <v>453</v>
      </c>
      <c r="G108" s="13">
        <v>762</v>
      </c>
      <c r="H108" s="13">
        <v>362</v>
      </c>
      <c r="I108" s="13">
        <v>608</v>
      </c>
      <c r="J108" s="13"/>
      <c r="K108" s="13"/>
      <c r="L108" s="13"/>
      <c r="M108" s="13"/>
      <c r="N108" s="13">
        <v>626</v>
      </c>
      <c r="O108" s="13">
        <v>720</v>
      </c>
      <c r="P108" s="13">
        <v>329</v>
      </c>
      <c r="Q108" s="13">
        <v>426</v>
      </c>
      <c r="R108" s="13">
        <v>157615</v>
      </c>
      <c r="S108" s="13">
        <v>161656.07899999994</v>
      </c>
      <c r="T108" s="13">
        <v>162784.15600000002</v>
      </c>
      <c r="U108" s="14">
        <f t="shared" si="15"/>
        <v>287.40919328744093</v>
      </c>
      <c r="V108" s="14">
        <f t="shared" si="15"/>
        <v>483.45652380801317</v>
      </c>
      <c r="W108" s="14">
        <f t="shared" si="15"/>
        <v>229.67357167782257</v>
      </c>
      <c r="X108" s="14">
        <f t="shared" si="16"/>
        <v>376.10710575257747</v>
      </c>
      <c r="Y108" s="14">
        <f t="shared" si="16"/>
        <v>0</v>
      </c>
      <c r="Z108" s="14">
        <f t="shared" si="16"/>
        <v>0</v>
      </c>
      <c r="AA108" s="14">
        <f t="shared" si="16"/>
        <v>0</v>
      </c>
      <c r="AB108" s="14">
        <f t="shared" si="17"/>
        <v>0</v>
      </c>
      <c r="AC108" s="14">
        <f t="shared" si="18"/>
        <v>387.24185559393669</v>
      </c>
      <c r="AD108" s="14">
        <f t="shared" si="18"/>
        <v>445.38999365436808</v>
      </c>
      <c r="AE108" s="14">
        <f t="shared" si="18"/>
        <v>203.51848321150987</v>
      </c>
      <c r="AF108" s="14">
        <f t="shared" si="19"/>
        <v>261.69623043657884</v>
      </c>
    </row>
    <row r="109" spans="1:32" x14ac:dyDescent="0.3">
      <c r="A109" t="s">
        <v>226</v>
      </c>
      <c r="B109" t="s">
        <v>236</v>
      </c>
      <c r="C109" t="s">
        <v>252</v>
      </c>
      <c r="D109" t="s">
        <v>501</v>
      </c>
      <c r="E109" t="s">
        <v>502</v>
      </c>
      <c r="F109" s="13">
        <v>5507</v>
      </c>
      <c r="G109" s="13">
        <v>5641</v>
      </c>
      <c r="H109" s="13">
        <v>6078</v>
      </c>
      <c r="I109" s="13">
        <v>6245</v>
      </c>
      <c r="J109" s="13"/>
      <c r="K109" s="13"/>
      <c r="L109" s="13"/>
      <c r="M109" s="13"/>
      <c r="N109" s="13">
        <v>5459</v>
      </c>
      <c r="O109" s="13">
        <v>5843</v>
      </c>
      <c r="P109" s="13">
        <v>4477</v>
      </c>
      <c r="Q109" s="13">
        <v>5751</v>
      </c>
      <c r="R109" s="13">
        <v>424319</v>
      </c>
      <c r="S109" s="13">
        <v>429559.08199999999</v>
      </c>
      <c r="T109" s="13">
        <v>432600.66900000005</v>
      </c>
      <c r="U109" s="14">
        <f t="shared" si="15"/>
        <v>1297.8443105305207</v>
      </c>
      <c r="V109" s="14">
        <f t="shared" si="15"/>
        <v>1329.4243246236913</v>
      </c>
      <c r="W109" s="14">
        <f t="shared" si="15"/>
        <v>1432.4128780469412</v>
      </c>
      <c r="X109" s="14">
        <f t="shared" si="16"/>
        <v>1453.8163111168953</v>
      </c>
      <c r="Y109" s="14">
        <f t="shared" si="16"/>
        <v>0</v>
      </c>
      <c r="Z109" s="14">
        <f t="shared" si="16"/>
        <v>0</v>
      </c>
      <c r="AA109" s="14">
        <f t="shared" si="16"/>
        <v>0</v>
      </c>
      <c r="AB109" s="14">
        <f t="shared" si="17"/>
        <v>0</v>
      </c>
      <c r="AC109" s="14">
        <f t="shared" si="18"/>
        <v>1270.8379891732798</v>
      </c>
      <c r="AD109" s="14">
        <f t="shared" si="18"/>
        <v>1360.231978519779</v>
      </c>
      <c r="AE109" s="14">
        <f t="shared" si="18"/>
        <v>1042.2314851673884</v>
      </c>
      <c r="AF109" s="14">
        <f t="shared" si="19"/>
        <v>1329.401550231999</v>
      </c>
    </row>
    <row r="110" spans="1:32" x14ac:dyDescent="0.3">
      <c r="A110" t="s">
        <v>259</v>
      </c>
      <c r="B110" t="s">
        <v>283</v>
      </c>
      <c r="C110" t="s">
        <v>313</v>
      </c>
      <c r="D110" t="s">
        <v>505</v>
      </c>
      <c r="E110" t="s">
        <v>506</v>
      </c>
      <c r="F110" s="13">
        <v>1426</v>
      </c>
      <c r="G110" s="13">
        <v>1500</v>
      </c>
      <c r="H110" s="13">
        <v>1181</v>
      </c>
      <c r="I110" s="13">
        <v>981</v>
      </c>
      <c r="J110" s="13"/>
      <c r="K110" s="13"/>
      <c r="L110" s="13"/>
      <c r="M110" s="13"/>
      <c r="N110" s="13">
        <v>708</v>
      </c>
      <c r="O110" s="13">
        <v>622</v>
      </c>
      <c r="P110" s="13">
        <v>1181</v>
      </c>
      <c r="Q110" s="13">
        <v>1132</v>
      </c>
      <c r="R110" s="13">
        <v>213673</v>
      </c>
      <c r="S110" s="13">
        <v>216873.20799999987</v>
      </c>
      <c r="T110" s="13">
        <v>218357.13599999994</v>
      </c>
      <c r="U110" s="14">
        <f t="shared" si="15"/>
        <v>667.37491400410909</v>
      </c>
      <c r="V110" s="14">
        <f t="shared" si="15"/>
        <v>702.00727279534624</v>
      </c>
      <c r="W110" s="14">
        <f t="shared" si="15"/>
        <v>552.71372611420247</v>
      </c>
      <c r="X110" s="14">
        <f t="shared" si="16"/>
        <v>452.33803153776404</v>
      </c>
      <c r="Y110" s="14">
        <f t="shared" si="16"/>
        <v>0</v>
      </c>
      <c r="Z110" s="14">
        <f t="shared" si="16"/>
        <v>0</v>
      </c>
      <c r="AA110" s="14">
        <f t="shared" si="16"/>
        <v>0</v>
      </c>
      <c r="AB110" s="14">
        <f t="shared" si="17"/>
        <v>0</v>
      </c>
      <c r="AC110" s="14">
        <f t="shared" si="18"/>
        <v>326.45802887740768</v>
      </c>
      <c r="AD110" s="14">
        <f t="shared" si="18"/>
        <v>286.8035225448412</v>
      </c>
      <c r="AE110" s="14">
        <f t="shared" si="18"/>
        <v>544.55781370652323</v>
      </c>
      <c r="AF110" s="14">
        <f t="shared" si="19"/>
        <v>518.41676472620543</v>
      </c>
    </row>
    <row r="111" spans="1:32" x14ac:dyDescent="0.3">
      <c r="A111" t="s">
        <v>241</v>
      </c>
      <c r="B111" t="s">
        <v>276</v>
      </c>
      <c r="C111" t="s">
        <v>317</v>
      </c>
      <c r="D111" t="s">
        <v>509</v>
      </c>
      <c r="E111" t="s">
        <v>510</v>
      </c>
      <c r="F111" s="13">
        <v>833</v>
      </c>
      <c r="G111" s="13">
        <v>1267</v>
      </c>
      <c r="H111" s="13">
        <v>781</v>
      </c>
      <c r="I111" s="13">
        <v>660</v>
      </c>
      <c r="J111" s="13"/>
      <c r="K111" s="13"/>
      <c r="L111" s="13"/>
      <c r="M111" s="13"/>
      <c r="N111" s="13">
        <v>767</v>
      </c>
      <c r="O111" s="13">
        <v>690</v>
      </c>
      <c r="P111" s="13">
        <v>675</v>
      </c>
      <c r="Q111" s="13">
        <v>679</v>
      </c>
      <c r="R111" s="13">
        <v>159050</v>
      </c>
      <c r="S111" s="13">
        <v>161372.85699999996</v>
      </c>
      <c r="T111" s="13">
        <v>162188.23500000002</v>
      </c>
      <c r="U111" s="14">
        <f t="shared" si="15"/>
        <v>523.73467463061934</v>
      </c>
      <c r="V111" s="14">
        <f t="shared" si="15"/>
        <v>796.60484124489153</v>
      </c>
      <c r="W111" s="14">
        <f t="shared" si="15"/>
        <v>491.04055328513044</v>
      </c>
      <c r="X111" s="14">
        <f t="shared" si="16"/>
        <v>408.99071397118553</v>
      </c>
      <c r="Y111" s="14">
        <f t="shared" si="16"/>
        <v>0</v>
      </c>
      <c r="Z111" s="14">
        <f t="shared" si="16"/>
        <v>0</v>
      </c>
      <c r="AA111" s="14">
        <f t="shared" si="16"/>
        <v>0</v>
      </c>
      <c r="AB111" s="14">
        <f t="shared" si="17"/>
        <v>0</v>
      </c>
      <c r="AC111" s="14">
        <f t="shared" si="18"/>
        <v>475.29678426651401</v>
      </c>
      <c r="AD111" s="14">
        <f t="shared" si="18"/>
        <v>427.58120096987568</v>
      </c>
      <c r="AE111" s="14">
        <f t="shared" si="18"/>
        <v>418.28595747053055</v>
      </c>
      <c r="AF111" s="14">
        <f t="shared" si="19"/>
        <v>418.6493551767179</v>
      </c>
    </row>
    <row r="112" spans="1:32" x14ac:dyDescent="0.3">
      <c r="A112" t="s">
        <v>226</v>
      </c>
      <c r="B112" t="s">
        <v>221</v>
      </c>
      <c r="C112" t="s">
        <v>234</v>
      </c>
      <c r="D112" t="s">
        <v>513</v>
      </c>
      <c r="E112" t="s">
        <v>514</v>
      </c>
      <c r="F112" s="13">
        <v>1036</v>
      </c>
      <c r="G112" s="13">
        <v>949</v>
      </c>
      <c r="H112" s="13">
        <v>988</v>
      </c>
      <c r="I112" s="13">
        <v>1459</v>
      </c>
      <c r="J112" s="13"/>
      <c r="K112" s="13"/>
      <c r="L112" s="13"/>
      <c r="M112" s="13"/>
      <c r="N112" s="13">
        <v>1531</v>
      </c>
      <c r="O112" s="13">
        <v>1427</v>
      </c>
      <c r="P112" s="13">
        <v>1093</v>
      </c>
      <c r="Q112" s="13">
        <v>1784</v>
      </c>
      <c r="R112" s="13">
        <v>108243</v>
      </c>
      <c r="S112" s="13">
        <v>108481.36300000004</v>
      </c>
      <c r="T112" s="13">
        <v>108531.03400000004</v>
      </c>
      <c r="U112" s="14">
        <f t="shared" si="15"/>
        <v>957.10577127389297</v>
      </c>
      <c r="V112" s="14">
        <f t="shared" si="15"/>
        <v>876.73105882135565</v>
      </c>
      <c r="W112" s="14">
        <f t="shared" si="15"/>
        <v>912.76110233456211</v>
      </c>
      <c r="X112" s="14">
        <f t="shared" si="16"/>
        <v>1344.9314791518609</v>
      </c>
      <c r="Y112" s="14">
        <f t="shared" si="16"/>
        <v>0</v>
      </c>
      <c r="Z112" s="14">
        <f t="shared" si="16"/>
        <v>0</v>
      </c>
      <c r="AA112" s="14">
        <f t="shared" si="16"/>
        <v>0</v>
      </c>
      <c r="AB112" s="14">
        <f t="shared" si="17"/>
        <v>0</v>
      </c>
      <c r="AC112" s="14">
        <f t="shared" si="18"/>
        <v>1411.3023266494165</v>
      </c>
      <c r="AD112" s="14">
        <f t="shared" si="18"/>
        <v>1315.4333247085026</v>
      </c>
      <c r="AE112" s="14">
        <f t="shared" si="18"/>
        <v>1007.5463377059518</v>
      </c>
      <c r="AF112" s="14">
        <f t="shared" si="19"/>
        <v>1643.7694678187615</v>
      </c>
    </row>
    <row r="113" spans="1:32" x14ac:dyDescent="0.3">
      <c r="A113" t="s">
        <v>232</v>
      </c>
      <c r="B113" t="s">
        <v>283</v>
      </c>
      <c r="C113" t="s">
        <v>281</v>
      </c>
      <c r="D113" t="s">
        <v>515</v>
      </c>
      <c r="E113" t="s">
        <v>516</v>
      </c>
      <c r="F113" s="13">
        <v>3927</v>
      </c>
      <c r="G113" s="13">
        <v>4424</v>
      </c>
      <c r="H113" s="13">
        <v>3466</v>
      </c>
      <c r="I113" s="13">
        <v>3265</v>
      </c>
      <c r="J113" s="13"/>
      <c r="K113" s="13"/>
      <c r="L113" s="13"/>
      <c r="M113" s="13"/>
      <c r="N113" s="13">
        <v>2003</v>
      </c>
      <c r="O113" s="13">
        <v>1646</v>
      </c>
      <c r="P113" s="13">
        <v>1486</v>
      </c>
      <c r="Q113" s="13">
        <v>1653</v>
      </c>
      <c r="R113" s="13">
        <v>199874</v>
      </c>
      <c r="S113" s="13">
        <v>202888.36999999997</v>
      </c>
      <c r="T113" s="13">
        <v>204813.93599999996</v>
      </c>
      <c r="U113" s="14">
        <f t="shared" si="15"/>
        <v>1964.7377848044268</v>
      </c>
      <c r="V113" s="14">
        <f t="shared" si="15"/>
        <v>2213.3944384962524</v>
      </c>
      <c r="W113" s="14">
        <f t="shared" si="15"/>
        <v>1734.0924782613047</v>
      </c>
      <c r="X113" s="14">
        <f t="shared" si="16"/>
        <v>1609.2593183138101</v>
      </c>
      <c r="Y113" s="14">
        <f t="shared" si="16"/>
        <v>0</v>
      </c>
      <c r="Z113" s="14">
        <f t="shared" si="16"/>
        <v>0</v>
      </c>
      <c r="AA113" s="14">
        <f t="shared" si="16"/>
        <v>0</v>
      </c>
      <c r="AB113" s="14">
        <f t="shared" si="17"/>
        <v>0</v>
      </c>
      <c r="AC113" s="14">
        <f t="shared" si="18"/>
        <v>987.24239344029434</v>
      </c>
      <c r="AD113" s="14">
        <f t="shared" si="18"/>
        <v>811.28356445468035</v>
      </c>
      <c r="AE113" s="14">
        <f t="shared" si="18"/>
        <v>732.42246462919491</v>
      </c>
      <c r="AF113" s="14">
        <f t="shared" si="19"/>
        <v>807.07398738726465</v>
      </c>
    </row>
    <row r="114" spans="1:32" x14ac:dyDescent="0.3">
      <c r="A114" t="s">
        <v>226</v>
      </c>
      <c r="B114" t="s">
        <v>221</v>
      </c>
      <c r="C114" t="s">
        <v>234</v>
      </c>
      <c r="D114" t="s">
        <v>518</v>
      </c>
      <c r="E114" t="s">
        <v>519</v>
      </c>
      <c r="F114" s="13">
        <v>1688</v>
      </c>
      <c r="G114" s="13">
        <v>1121</v>
      </c>
      <c r="H114" s="13">
        <v>1120</v>
      </c>
      <c r="I114" s="13">
        <v>1294</v>
      </c>
      <c r="J114" s="13"/>
      <c r="K114" s="13"/>
      <c r="L114" s="13"/>
      <c r="M114" s="13"/>
      <c r="N114" s="13">
        <v>1048</v>
      </c>
      <c r="O114" s="13">
        <v>1019</v>
      </c>
      <c r="P114" s="13">
        <v>905</v>
      </c>
      <c r="Q114" s="13">
        <v>729</v>
      </c>
      <c r="R114" s="13">
        <v>238298</v>
      </c>
      <c r="S114" s="13">
        <v>239089.98599999995</v>
      </c>
      <c r="T114" s="13">
        <v>239893.337</v>
      </c>
      <c r="U114" s="14">
        <f t="shared" si="15"/>
        <v>708.35676338030532</v>
      </c>
      <c r="V114" s="14">
        <f t="shared" si="15"/>
        <v>470.41939084675494</v>
      </c>
      <c r="W114" s="14">
        <f t="shared" si="15"/>
        <v>469.99974821442055</v>
      </c>
      <c r="X114" s="14">
        <f t="shared" si="16"/>
        <v>541.21881959539724</v>
      </c>
      <c r="Y114" s="14">
        <f t="shared" si="16"/>
        <v>0</v>
      </c>
      <c r="Z114" s="14">
        <f t="shared" si="16"/>
        <v>0</v>
      </c>
      <c r="AA114" s="14">
        <f t="shared" si="16"/>
        <v>0</v>
      </c>
      <c r="AB114" s="14">
        <f t="shared" si="17"/>
        <v>0</v>
      </c>
      <c r="AC114" s="14">
        <f t="shared" si="18"/>
        <v>438.32868851311918</v>
      </c>
      <c r="AD114" s="14">
        <f t="shared" si="18"/>
        <v>426.19936411724092</v>
      </c>
      <c r="AE114" s="14">
        <f t="shared" si="18"/>
        <v>378.51857166447792</v>
      </c>
      <c r="AF114" s="14">
        <f t="shared" si="19"/>
        <v>303.88505538192584</v>
      </c>
    </row>
    <row r="115" spans="1:32" x14ac:dyDescent="0.3">
      <c r="A115" t="s">
        <v>241</v>
      </c>
      <c r="B115" t="s">
        <v>276</v>
      </c>
      <c r="C115" t="s">
        <v>317</v>
      </c>
      <c r="D115" t="s">
        <v>520</v>
      </c>
      <c r="E115" t="s">
        <v>521</v>
      </c>
      <c r="F115" s="13">
        <v>707</v>
      </c>
      <c r="G115" s="13">
        <v>1030</v>
      </c>
      <c r="H115" s="13">
        <v>910</v>
      </c>
      <c r="I115" s="13">
        <v>747</v>
      </c>
      <c r="J115" s="13"/>
      <c r="K115" s="13"/>
      <c r="L115" s="13"/>
      <c r="M115" s="13"/>
      <c r="N115" s="13">
        <v>862</v>
      </c>
      <c r="O115" s="13">
        <v>1135</v>
      </c>
      <c r="P115" s="13">
        <v>831</v>
      </c>
      <c r="Q115" s="13">
        <v>792</v>
      </c>
      <c r="R115" s="13">
        <v>262241</v>
      </c>
      <c r="S115" s="13">
        <v>267532.38300000015</v>
      </c>
      <c r="T115" s="13">
        <v>271117.27700000006</v>
      </c>
      <c r="U115" s="14">
        <f t="shared" si="15"/>
        <v>269.59933801350667</v>
      </c>
      <c r="V115" s="14">
        <f t="shared" si="15"/>
        <v>392.76848395178484</v>
      </c>
      <c r="W115" s="14">
        <f t="shared" si="15"/>
        <v>347.00904892827594</v>
      </c>
      <c r="X115" s="14">
        <f t="shared" si="16"/>
        <v>279.21853482686606</v>
      </c>
      <c r="Y115" s="14">
        <f t="shared" si="16"/>
        <v>0</v>
      </c>
      <c r="Z115" s="14">
        <f t="shared" si="16"/>
        <v>0</v>
      </c>
      <c r="AA115" s="14">
        <f t="shared" si="16"/>
        <v>0</v>
      </c>
      <c r="AB115" s="14">
        <f t="shared" si="17"/>
        <v>0</v>
      </c>
      <c r="AC115" s="14">
        <f t="shared" si="18"/>
        <v>322.20398530222025</v>
      </c>
      <c r="AD115" s="14">
        <f t="shared" si="18"/>
        <v>424.24770686545236</v>
      </c>
      <c r="AE115" s="14">
        <f t="shared" si="18"/>
        <v>310.6166030001682</v>
      </c>
      <c r="AF115" s="14">
        <f t="shared" si="19"/>
        <v>292.12450374381706</v>
      </c>
    </row>
    <row r="116" spans="1:32" x14ac:dyDescent="0.3">
      <c r="A116" t="s">
        <v>232</v>
      </c>
      <c r="B116" t="s">
        <v>270</v>
      </c>
      <c r="C116" t="s">
        <v>289</v>
      </c>
      <c r="D116" t="s">
        <v>522</v>
      </c>
      <c r="E116" t="s">
        <v>523</v>
      </c>
      <c r="F116" s="13">
        <v>7477</v>
      </c>
      <c r="G116" s="13">
        <v>7197</v>
      </c>
      <c r="H116" s="13">
        <v>8513</v>
      </c>
      <c r="I116" s="13">
        <v>7920</v>
      </c>
      <c r="J116" s="13"/>
      <c r="K116" s="13"/>
      <c r="L116" s="13"/>
      <c r="M116" s="13"/>
      <c r="N116" s="13">
        <v>7286</v>
      </c>
      <c r="O116" s="13">
        <v>8314</v>
      </c>
      <c r="P116" s="13">
        <v>7941</v>
      </c>
      <c r="Q116" s="13">
        <v>7654</v>
      </c>
      <c r="R116" s="13">
        <v>728365</v>
      </c>
      <c r="S116" s="13">
        <v>731339.14300000004</v>
      </c>
      <c r="T116" s="13">
        <v>735352.11200000008</v>
      </c>
      <c r="U116" s="14">
        <f t="shared" si="15"/>
        <v>1026.5457565918186</v>
      </c>
      <c r="V116" s="14">
        <f t="shared" si="15"/>
        <v>988.10349206785065</v>
      </c>
      <c r="W116" s="14">
        <f t="shared" si="15"/>
        <v>1168.7821353305005</v>
      </c>
      <c r="X116" s="14">
        <f t="shared" si="16"/>
        <v>1082.9449067243486</v>
      </c>
      <c r="Y116" s="14">
        <f t="shared" si="16"/>
        <v>0</v>
      </c>
      <c r="Z116" s="14">
        <f t="shared" si="16"/>
        <v>0</v>
      </c>
      <c r="AA116" s="14">
        <f t="shared" si="16"/>
        <v>0</v>
      </c>
      <c r="AB116" s="14">
        <f t="shared" si="17"/>
        <v>0</v>
      </c>
      <c r="AC116" s="14">
        <f t="shared" si="18"/>
        <v>996.2546199991923</v>
      </c>
      <c r="AD116" s="14">
        <f t="shared" si="18"/>
        <v>1136.8186811245243</v>
      </c>
      <c r="AE116" s="14">
        <f t="shared" si="18"/>
        <v>1085.8163515527842</v>
      </c>
      <c r="AF116" s="14">
        <f t="shared" si="19"/>
        <v>1040.8619048067681</v>
      </c>
    </row>
    <row r="117" spans="1:32" x14ac:dyDescent="0.3">
      <c r="A117" t="s">
        <v>226</v>
      </c>
      <c r="B117" t="s">
        <v>245</v>
      </c>
      <c r="C117" t="s">
        <v>220</v>
      </c>
      <c r="D117" t="s">
        <v>526</v>
      </c>
      <c r="E117" t="s">
        <v>527</v>
      </c>
      <c r="F117" s="13">
        <v>1048</v>
      </c>
      <c r="G117" s="13">
        <v>703</v>
      </c>
      <c r="H117" s="13">
        <v>679</v>
      </c>
      <c r="I117" s="13">
        <v>547</v>
      </c>
      <c r="J117" s="13"/>
      <c r="K117" s="13"/>
      <c r="L117" s="13"/>
      <c r="M117" s="13"/>
      <c r="N117" s="13">
        <v>637</v>
      </c>
      <c r="O117" s="13">
        <v>782</v>
      </c>
      <c r="P117" s="13">
        <v>1105</v>
      </c>
      <c r="Q117" s="13">
        <v>823</v>
      </c>
      <c r="R117" s="13">
        <v>125434</v>
      </c>
      <c r="S117" s="13">
        <v>125337.27199999998</v>
      </c>
      <c r="T117" s="13">
        <v>125140.14400000001</v>
      </c>
      <c r="U117" s="14">
        <f t="shared" si="15"/>
        <v>835.49914696174881</v>
      </c>
      <c r="V117" s="14">
        <f t="shared" si="15"/>
        <v>560.45410335315785</v>
      </c>
      <c r="W117" s="14">
        <f t="shared" si="15"/>
        <v>541.3205351021254</v>
      </c>
      <c r="X117" s="14">
        <f t="shared" si="16"/>
        <v>436.42245540496532</v>
      </c>
      <c r="Y117" s="14">
        <f t="shared" si="16"/>
        <v>0</v>
      </c>
      <c r="Z117" s="14">
        <f t="shared" si="16"/>
        <v>0</v>
      </c>
      <c r="AA117" s="14">
        <f t="shared" si="16"/>
        <v>0</v>
      </c>
      <c r="AB117" s="14">
        <f t="shared" si="17"/>
        <v>0</v>
      </c>
      <c r="AC117" s="14">
        <f t="shared" si="18"/>
        <v>508.22870949353359</v>
      </c>
      <c r="AD117" s="14">
        <f t="shared" si="18"/>
        <v>623.91656330289368</v>
      </c>
      <c r="AE117" s="14">
        <f t="shared" si="18"/>
        <v>881.62123075408886</v>
      </c>
      <c r="AF117" s="14">
        <f t="shared" si="19"/>
        <v>657.66266019319903</v>
      </c>
    </row>
    <row r="118" spans="1:32" x14ac:dyDescent="0.3">
      <c r="A118" t="s">
        <v>226</v>
      </c>
      <c r="B118" t="s">
        <v>245</v>
      </c>
      <c r="C118" t="s">
        <v>220</v>
      </c>
      <c r="D118" t="s">
        <v>528</v>
      </c>
      <c r="E118" t="s">
        <v>529</v>
      </c>
      <c r="F118" s="13">
        <v>743</v>
      </c>
      <c r="G118" s="13">
        <v>710</v>
      </c>
      <c r="H118" s="13">
        <v>465</v>
      </c>
      <c r="I118" s="13">
        <v>515</v>
      </c>
      <c r="J118" s="13"/>
      <c r="K118" s="13"/>
      <c r="L118" s="13"/>
      <c r="M118" s="13"/>
      <c r="N118" s="13">
        <v>861</v>
      </c>
      <c r="O118" s="13">
        <v>977</v>
      </c>
      <c r="P118" s="13">
        <v>843</v>
      </c>
      <c r="Q118" s="13">
        <v>558</v>
      </c>
      <c r="R118" s="13">
        <v>135615</v>
      </c>
      <c r="S118" s="13">
        <v>136364.28899999993</v>
      </c>
      <c r="T118" s="13">
        <v>136857.55600000001</v>
      </c>
      <c r="U118" s="14">
        <f t="shared" si="15"/>
        <v>547.87449765881354</v>
      </c>
      <c r="V118" s="14">
        <f t="shared" si="15"/>
        <v>523.54090624193486</v>
      </c>
      <c r="W118" s="14">
        <f t="shared" si="15"/>
        <v>342.882424510563</v>
      </c>
      <c r="X118" s="14">
        <f t="shared" si="16"/>
        <v>377.66485916265094</v>
      </c>
      <c r="Y118" s="14">
        <f t="shared" si="16"/>
        <v>0</v>
      </c>
      <c r="Z118" s="14">
        <f t="shared" si="16"/>
        <v>0</v>
      </c>
      <c r="AA118" s="14">
        <f t="shared" si="16"/>
        <v>0</v>
      </c>
      <c r="AB118" s="14">
        <f t="shared" si="17"/>
        <v>0</v>
      </c>
      <c r="AC118" s="14">
        <f t="shared" si="18"/>
        <v>631.39697813406292</v>
      </c>
      <c r="AD118" s="14">
        <f t="shared" si="18"/>
        <v>716.4632376736115</v>
      </c>
      <c r="AE118" s="14">
        <f t="shared" si="18"/>
        <v>618.19704130896059</v>
      </c>
      <c r="AF118" s="14">
        <f t="shared" si="19"/>
        <v>407.72319505691007</v>
      </c>
    </row>
    <row r="119" spans="1:32" x14ac:dyDescent="0.3">
      <c r="A119" t="s">
        <v>250</v>
      </c>
      <c r="B119" t="s">
        <v>291</v>
      </c>
      <c r="C119" t="s">
        <v>302</v>
      </c>
      <c r="D119" t="s">
        <v>530</v>
      </c>
      <c r="E119" t="s">
        <v>531</v>
      </c>
      <c r="F119" s="13">
        <v>1811</v>
      </c>
      <c r="G119" s="13">
        <v>1333</v>
      </c>
      <c r="H119" s="13">
        <v>1181</v>
      </c>
      <c r="I119" s="13">
        <v>1804</v>
      </c>
      <c r="J119" s="13"/>
      <c r="K119" s="13"/>
      <c r="L119" s="13"/>
      <c r="M119" s="13"/>
      <c r="N119" s="13">
        <v>1323</v>
      </c>
      <c r="O119" s="13">
        <v>1969</v>
      </c>
      <c r="P119" s="13">
        <v>2447</v>
      </c>
      <c r="Q119" s="13">
        <v>1525</v>
      </c>
      <c r="R119" s="13">
        <v>169645</v>
      </c>
      <c r="S119" s="13">
        <v>171612.0670000001</v>
      </c>
      <c r="T119" s="13">
        <v>172974.34100000013</v>
      </c>
      <c r="U119" s="14">
        <f t="shared" si="15"/>
        <v>1067.5233575996936</v>
      </c>
      <c r="V119" s="14">
        <f t="shared" si="15"/>
        <v>785.75849568215983</v>
      </c>
      <c r="W119" s="14">
        <f t="shared" si="15"/>
        <v>696.15962745733736</v>
      </c>
      <c r="X119" s="14">
        <f t="shared" si="16"/>
        <v>1051.208129787283</v>
      </c>
      <c r="Y119" s="14">
        <f t="shared" si="16"/>
        <v>0</v>
      </c>
      <c r="Z119" s="14">
        <f t="shared" si="16"/>
        <v>0</v>
      </c>
      <c r="AA119" s="14">
        <f t="shared" si="16"/>
        <v>0</v>
      </c>
      <c r="AB119" s="14">
        <f t="shared" si="17"/>
        <v>0</v>
      </c>
      <c r="AC119" s="14">
        <f t="shared" si="18"/>
        <v>770.92480915109502</v>
      </c>
      <c r="AD119" s="14">
        <f t="shared" si="18"/>
        <v>1147.3552148288027</v>
      </c>
      <c r="AE119" s="14">
        <f t="shared" si="18"/>
        <v>1425.8904066460539</v>
      </c>
      <c r="AF119" s="14">
        <f t="shared" si="19"/>
        <v>881.6336522420969</v>
      </c>
    </row>
    <row r="120" spans="1:32" x14ac:dyDescent="0.3">
      <c r="A120" t="s">
        <v>226</v>
      </c>
      <c r="B120" t="s">
        <v>221</v>
      </c>
      <c r="C120" t="s">
        <v>234</v>
      </c>
      <c r="D120" t="s">
        <v>532</v>
      </c>
      <c r="E120" t="s">
        <v>533</v>
      </c>
      <c r="F120" s="13">
        <v>1023</v>
      </c>
      <c r="G120" s="13">
        <v>891</v>
      </c>
      <c r="H120" s="13">
        <v>688</v>
      </c>
      <c r="I120" s="13">
        <v>851</v>
      </c>
      <c r="J120" s="13"/>
      <c r="K120" s="13"/>
      <c r="L120" s="13"/>
      <c r="M120" s="13"/>
      <c r="N120" s="13">
        <v>647</v>
      </c>
      <c r="O120" s="13">
        <v>799</v>
      </c>
      <c r="P120" s="13">
        <v>1261</v>
      </c>
      <c r="Q120" s="13">
        <v>786</v>
      </c>
      <c r="R120" s="13">
        <v>163596</v>
      </c>
      <c r="S120" s="13">
        <v>163850.80700000003</v>
      </c>
      <c r="T120" s="13">
        <v>164309.01599999995</v>
      </c>
      <c r="U120" s="14">
        <f t="shared" si="15"/>
        <v>625.320912491748</v>
      </c>
      <c r="V120" s="14">
        <f t="shared" si="15"/>
        <v>544.63434313797404</v>
      </c>
      <c r="W120" s="14">
        <f t="shared" si="15"/>
        <v>420.54817966209441</v>
      </c>
      <c r="X120" s="14">
        <f t="shared" si="16"/>
        <v>519.37492135757373</v>
      </c>
      <c r="Y120" s="14">
        <f t="shared" si="16"/>
        <v>0</v>
      </c>
      <c r="Z120" s="14">
        <f t="shared" si="16"/>
        <v>0</v>
      </c>
      <c r="AA120" s="14">
        <f t="shared" si="16"/>
        <v>0</v>
      </c>
      <c r="AB120" s="14">
        <f t="shared" si="17"/>
        <v>0</v>
      </c>
      <c r="AC120" s="14">
        <f t="shared" si="18"/>
        <v>394.87141494518232</v>
      </c>
      <c r="AD120" s="14">
        <f t="shared" si="18"/>
        <v>487.63873344853278</v>
      </c>
      <c r="AE120" s="14">
        <f t="shared" si="18"/>
        <v>769.60255679424256</v>
      </c>
      <c r="AF120" s="14">
        <f t="shared" si="19"/>
        <v>478.36693270684566</v>
      </c>
    </row>
    <row r="121" spans="1:32" x14ac:dyDescent="0.3">
      <c r="A121" t="s">
        <v>226</v>
      </c>
      <c r="B121" t="s">
        <v>245</v>
      </c>
      <c r="C121" t="s">
        <v>220</v>
      </c>
      <c r="D121" t="s">
        <v>534</v>
      </c>
      <c r="E121" t="s">
        <v>535</v>
      </c>
      <c r="F121" s="13">
        <v>6790</v>
      </c>
      <c r="G121" s="13">
        <v>5746</v>
      </c>
      <c r="H121" s="13">
        <v>5815</v>
      </c>
      <c r="I121" s="13">
        <v>6080</v>
      </c>
      <c r="J121" s="13"/>
      <c r="K121" s="13"/>
      <c r="L121" s="13"/>
      <c r="M121" s="13"/>
      <c r="N121" s="13">
        <v>6089</v>
      </c>
      <c r="O121" s="13">
        <v>6126</v>
      </c>
      <c r="P121" s="13">
        <v>5454</v>
      </c>
      <c r="Q121" s="13">
        <v>4751</v>
      </c>
      <c r="R121" s="13">
        <v>494037</v>
      </c>
      <c r="S121" s="13">
        <v>494314.13400000014</v>
      </c>
      <c r="T121" s="13">
        <v>495244.60099999997</v>
      </c>
      <c r="U121" s="14">
        <f t="shared" si="15"/>
        <v>1374.3909869098873</v>
      </c>
      <c r="V121" s="14">
        <f t="shared" si="15"/>
        <v>1163.0707821478959</v>
      </c>
      <c r="W121" s="14">
        <f t="shared" si="15"/>
        <v>1177.0373474051539</v>
      </c>
      <c r="X121" s="14">
        <f t="shared" si="16"/>
        <v>1229.9870834767589</v>
      </c>
      <c r="Y121" s="14">
        <f t="shared" si="16"/>
        <v>0</v>
      </c>
      <c r="Z121" s="14">
        <f t="shared" si="16"/>
        <v>0</v>
      </c>
      <c r="AA121" s="14">
        <f t="shared" si="16"/>
        <v>0</v>
      </c>
      <c r="AB121" s="14">
        <f t="shared" si="17"/>
        <v>0</v>
      </c>
      <c r="AC121" s="14">
        <f t="shared" si="18"/>
        <v>1231.8077880411161</v>
      </c>
      <c r="AD121" s="14">
        <f t="shared" si="18"/>
        <v>1239.2929068056949</v>
      </c>
      <c r="AE121" s="14">
        <f t="shared" si="18"/>
        <v>1103.3469660003689</v>
      </c>
      <c r="AF121" s="14">
        <f t="shared" si="19"/>
        <v>959.32393617351124</v>
      </c>
    </row>
    <row r="122" spans="1:32" x14ac:dyDescent="0.3">
      <c r="A122" t="s">
        <v>232</v>
      </c>
      <c r="B122" t="s">
        <v>254</v>
      </c>
      <c r="C122" t="s">
        <v>281</v>
      </c>
      <c r="D122" t="s">
        <v>536</v>
      </c>
      <c r="E122" t="s">
        <v>537</v>
      </c>
      <c r="F122" s="13">
        <v>14348</v>
      </c>
      <c r="G122" s="13">
        <v>15838</v>
      </c>
      <c r="H122" s="13">
        <v>11756</v>
      </c>
      <c r="I122" s="13">
        <v>8761</v>
      </c>
      <c r="J122" s="13"/>
      <c r="K122" s="13"/>
      <c r="L122" s="13"/>
      <c r="M122" s="13"/>
      <c r="N122" s="13">
        <v>9391</v>
      </c>
      <c r="O122" s="13">
        <v>9227</v>
      </c>
      <c r="P122" s="13">
        <v>6480</v>
      </c>
      <c r="Q122" s="13">
        <v>6587</v>
      </c>
      <c r="R122" s="13">
        <v>573261</v>
      </c>
      <c r="S122" s="13">
        <v>576986.76400000008</v>
      </c>
      <c r="T122" s="13">
        <v>581830.10899999994</v>
      </c>
      <c r="U122" s="14">
        <f t="shared" si="15"/>
        <v>2502.8739090920194</v>
      </c>
      <c r="V122" s="14">
        <f t="shared" si="15"/>
        <v>2762.7904218148451</v>
      </c>
      <c r="W122" s="14">
        <f t="shared" si="15"/>
        <v>2050.7238413218411</v>
      </c>
      <c r="X122" s="14">
        <f t="shared" si="16"/>
        <v>1518.4057151092636</v>
      </c>
      <c r="Y122" s="14">
        <f t="shared" si="16"/>
        <v>0</v>
      </c>
      <c r="Z122" s="14">
        <f t="shared" si="16"/>
        <v>0</v>
      </c>
      <c r="AA122" s="14">
        <f t="shared" si="16"/>
        <v>0</v>
      </c>
      <c r="AB122" s="14">
        <f t="shared" si="17"/>
        <v>0</v>
      </c>
      <c r="AC122" s="14">
        <f t="shared" si="18"/>
        <v>1627.5936617499251</v>
      </c>
      <c r="AD122" s="14">
        <f t="shared" si="18"/>
        <v>1599.1701327831499</v>
      </c>
      <c r="AE122" s="14">
        <f t="shared" si="18"/>
        <v>1123.0760225896618</v>
      </c>
      <c r="AF122" s="14">
        <f t="shared" si="19"/>
        <v>1132.1174167698498</v>
      </c>
    </row>
    <row r="123" spans="1:32" x14ac:dyDescent="0.3">
      <c r="A123" t="s">
        <v>226</v>
      </c>
      <c r="B123" t="s">
        <v>221</v>
      </c>
      <c r="C123" t="s">
        <v>234</v>
      </c>
      <c r="D123" t="s">
        <v>538</v>
      </c>
      <c r="E123" t="s">
        <v>539</v>
      </c>
      <c r="F123" s="13">
        <v>965</v>
      </c>
      <c r="G123" s="13">
        <v>780</v>
      </c>
      <c r="H123" s="13">
        <v>795</v>
      </c>
      <c r="I123" s="13">
        <v>1122</v>
      </c>
      <c r="J123" s="13"/>
      <c r="K123" s="13"/>
      <c r="L123" s="13"/>
      <c r="M123" s="13"/>
      <c r="N123" s="13">
        <v>817</v>
      </c>
      <c r="O123" s="13">
        <v>658</v>
      </c>
      <c r="P123" s="13">
        <v>835</v>
      </c>
      <c r="Q123" s="13">
        <v>865</v>
      </c>
      <c r="R123" s="13">
        <v>260104</v>
      </c>
      <c r="S123" s="13">
        <v>259258.663</v>
      </c>
      <c r="T123" s="13">
        <v>259591.31900000002</v>
      </c>
      <c r="U123" s="14">
        <f t="shared" si="15"/>
        <v>371.00544397625566</v>
      </c>
      <c r="V123" s="14">
        <f t="shared" si="15"/>
        <v>299.88004798080766</v>
      </c>
      <c r="W123" s="14">
        <f t="shared" si="15"/>
        <v>305.64697198043859</v>
      </c>
      <c r="X123" s="14">
        <f t="shared" si="16"/>
        <v>432.77242388617884</v>
      </c>
      <c r="Y123" s="14">
        <f t="shared" si="16"/>
        <v>0</v>
      </c>
      <c r="Z123" s="14">
        <f t="shared" si="16"/>
        <v>0</v>
      </c>
      <c r="AA123" s="14">
        <f t="shared" si="16"/>
        <v>0</v>
      </c>
      <c r="AB123" s="14">
        <f t="shared" si="17"/>
        <v>0</v>
      </c>
      <c r="AC123" s="14">
        <f t="shared" si="18"/>
        <v>315.1292961809342</v>
      </c>
      <c r="AD123" s="14">
        <f t="shared" si="18"/>
        <v>253.8005837050853</v>
      </c>
      <c r="AE123" s="14">
        <f t="shared" si="18"/>
        <v>322.07216929140759</v>
      </c>
      <c r="AF123" s="14">
        <f t="shared" si="19"/>
        <v>333.21607337724572</v>
      </c>
    </row>
    <row r="124" spans="1:32" x14ac:dyDescent="0.3">
      <c r="A124" t="s">
        <v>232</v>
      </c>
      <c r="B124" t="s">
        <v>254</v>
      </c>
      <c r="C124" t="s">
        <v>268</v>
      </c>
      <c r="D124" t="s">
        <v>542</v>
      </c>
      <c r="E124" t="s">
        <v>543</v>
      </c>
      <c r="F124" s="13">
        <v>2913</v>
      </c>
      <c r="G124" s="13">
        <v>4134</v>
      </c>
      <c r="H124" s="13">
        <v>4503</v>
      </c>
      <c r="I124" s="13">
        <v>3792</v>
      </c>
      <c r="J124" s="13"/>
      <c r="K124" s="13"/>
      <c r="L124" s="13"/>
      <c r="M124" s="13"/>
      <c r="N124" s="13">
        <v>3317</v>
      </c>
      <c r="O124" s="13">
        <v>3101</v>
      </c>
      <c r="P124" s="13">
        <v>4542</v>
      </c>
      <c r="Q124" s="13">
        <v>3402</v>
      </c>
      <c r="R124" s="13">
        <v>261270</v>
      </c>
      <c r="S124" s="13">
        <v>260477.4699999998</v>
      </c>
      <c r="T124" s="13">
        <v>261348.45200000005</v>
      </c>
      <c r="U124" s="14">
        <f t="shared" si="15"/>
        <v>1114.9385692961305</v>
      </c>
      <c r="V124" s="14">
        <f t="shared" si="15"/>
        <v>1582.2712136869904</v>
      </c>
      <c r="W124" s="14">
        <f t="shared" si="15"/>
        <v>1723.5044207142037</v>
      </c>
      <c r="X124" s="14">
        <f t="shared" si="16"/>
        <v>1455.7880956076558</v>
      </c>
      <c r="Y124" s="14">
        <f t="shared" si="16"/>
        <v>0</v>
      </c>
      <c r="Z124" s="14">
        <f t="shared" si="16"/>
        <v>0</v>
      </c>
      <c r="AA124" s="14">
        <f t="shared" si="16"/>
        <v>0</v>
      </c>
      <c r="AB124" s="14">
        <f t="shared" si="17"/>
        <v>0</v>
      </c>
      <c r="AC124" s="14">
        <f t="shared" si="18"/>
        <v>1273.4306732939331</v>
      </c>
      <c r="AD124" s="14">
        <f t="shared" si="18"/>
        <v>1190.5060349365349</v>
      </c>
      <c r="AE124" s="14">
        <f t="shared" si="18"/>
        <v>1743.7208676819548</v>
      </c>
      <c r="AF124" s="14">
        <f t="shared" si="19"/>
        <v>1301.7104076820776</v>
      </c>
    </row>
    <row r="125" spans="1:32" x14ac:dyDescent="0.3">
      <c r="A125" t="s">
        <v>232</v>
      </c>
      <c r="B125" t="s">
        <v>254</v>
      </c>
      <c r="C125" t="s">
        <v>268</v>
      </c>
      <c r="D125" t="s">
        <v>544</v>
      </c>
      <c r="E125" t="s">
        <v>545</v>
      </c>
      <c r="F125" s="13">
        <v>4136</v>
      </c>
      <c r="G125" s="13">
        <v>4183</v>
      </c>
      <c r="H125" s="13">
        <v>4544</v>
      </c>
      <c r="I125" s="13">
        <v>6390</v>
      </c>
      <c r="J125" s="13"/>
      <c r="K125" s="13"/>
      <c r="L125" s="13"/>
      <c r="M125" s="13"/>
      <c r="N125" s="13">
        <v>5141</v>
      </c>
      <c r="O125" s="13">
        <v>3789</v>
      </c>
      <c r="P125" s="13">
        <v>5267</v>
      </c>
      <c r="Q125" s="13">
        <v>5003</v>
      </c>
      <c r="R125" s="13">
        <v>652370</v>
      </c>
      <c r="S125" s="13">
        <v>655509.10700000008</v>
      </c>
      <c r="T125" s="13">
        <v>658950.57299999997</v>
      </c>
      <c r="U125" s="14">
        <f t="shared" si="15"/>
        <v>633.99604518907972</v>
      </c>
      <c r="V125" s="14">
        <f t="shared" si="15"/>
        <v>641.20054570259208</v>
      </c>
      <c r="W125" s="14">
        <f t="shared" si="15"/>
        <v>696.53724113616511</v>
      </c>
      <c r="X125" s="14">
        <f t="shared" si="16"/>
        <v>974.8148319776127</v>
      </c>
      <c r="Y125" s="14">
        <f t="shared" si="16"/>
        <v>0</v>
      </c>
      <c r="Z125" s="14">
        <f t="shared" si="16"/>
        <v>0</v>
      </c>
      <c r="AA125" s="14">
        <f t="shared" si="16"/>
        <v>0</v>
      </c>
      <c r="AB125" s="14">
        <f t="shared" si="17"/>
        <v>0</v>
      </c>
      <c r="AC125" s="14">
        <f t="shared" si="18"/>
        <v>784.27590785554105</v>
      </c>
      <c r="AD125" s="14">
        <f t="shared" si="18"/>
        <v>578.02400600362671</v>
      </c>
      <c r="AE125" s="14">
        <f t="shared" si="18"/>
        <v>803.49760876777555</v>
      </c>
      <c r="AF125" s="14">
        <f t="shared" si="19"/>
        <v>759.23752174960168</v>
      </c>
    </row>
    <row r="126" spans="1:32" x14ac:dyDescent="0.3">
      <c r="A126" t="s">
        <v>226</v>
      </c>
      <c r="B126" t="s">
        <v>236</v>
      </c>
      <c r="C126" t="s">
        <v>252</v>
      </c>
      <c r="D126" t="s">
        <v>548</v>
      </c>
      <c r="E126" t="s">
        <v>549</v>
      </c>
      <c r="F126" s="13">
        <v>1160</v>
      </c>
      <c r="G126" s="13">
        <v>845</v>
      </c>
      <c r="H126" s="13">
        <v>1082</v>
      </c>
      <c r="I126" s="13">
        <v>1126</v>
      </c>
      <c r="J126" s="13"/>
      <c r="K126" s="13"/>
      <c r="L126" s="13"/>
      <c r="M126" s="13"/>
      <c r="N126" s="13">
        <v>1192</v>
      </c>
      <c r="O126" s="13">
        <v>1591</v>
      </c>
      <c r="P126" s="13">
        <v>1191</v>
      </c>
      <c r="Q126" s="13">
        <v>1118</v>
      </c>
      <c r="R126" s="13">
        <v>174690</v>
      </c>
      <c r="S126" s="13">
        <v>175485.39500000005</v>
      </c>
      <c r="T126" s="13">
        <v>176331.57499999998</v>
      </c>
      <c r="U126" s="14">
        <f t="shared" si="15"/>
        <v>664.03343064857745</v>
      </c>
      <c r="V126" s="14">
        <f t="shared" si="15"/>
        <v>483.71400767073101</v>
      </c>
      <c r="W126" s="14">
        <f t="shared" si="15"/>
        <v>619.38290686358687</v>
      </c>
      <c r="X126" s="14">
        <f t="shared" si="16"/>
        <v>641.64883920966747</v>
      </c>
      <c r="Y126" s="14">
        <f t="shared" si="16"/>
        <v>0</v>
      </c>
      <c r="Z126" s="14">
        <f t="shared" si="16"/>
        <v>0</v>
      </c>
      <c r="AA126" s="14">
        <f t="shared" si="16"/>
        <v>0</v>
      </c>
      <c r="AB126" s="14">
        <f t="shared" si="17"/>
        <v>0</v>
      </c>
      <c r="AC126" s="14">
        <f t="shared" si="18"/>
        <v>679.25880669442586</v>
      </c>
      <c r="AD126" s="14">
        <f t="shared" si="18"/>
        <v>906.62815557955662</v>
      </c>
      <c r="AE126" s="14">
        <f t="shared" si="18"/>
        <v>678.68895870223253</v>
      </c>
      <c r="AF126" s="14">
        <f t="shared" si="19"/>
        <v>634.03278737798382</v>
      </c>
    </row>
    <row r="127" spans="1:32" x14ac:dyDescent="0.3">
      <c r="A127" t="s">
        <v>259</v>
      </c>
      <c r="B127" t="s">
        <v>283</v>
      </c>
      <c r="C127" t="s">
        <v>307</v>
      </c>
      <c r="D127" t="s">
        <v>550</v>
      </c>
      <c r="E127" t="s">
        <v>551</v>
      </c>
      <c r="F127" s="13">
        <v>17598</v>
      </c>
      <c r="G127" s="13">
        <v>14180</v>
      </c>
      <c r="H127" s="13">
        <v>11282</v>
      </c>
      <c r="I127" s="13">
        <v>11566</v>
      </c>
      <c r="J127" s="13"/>
      <c r="K127" s="13"/>
      <c r="L127" s="13"/>
      <c r="M127" s="13"/>
      <c r="N127" s="13">
        <v>9284</v>
      </c>
      <c r="O127" s="13">
        <v>9988</v>
      </c>
      <c r="P127" s="13">
        <v>8078</v>
      </c>
      <c r="Q127" s="13">
        <v>8606</v>
      </c>
      <c r="R127" s="13">
        <v>539000</v>
      </c>
      <c r="S127" s="13">
        <v>540257.18900000001</v>
      </c>
      <c r="T127" s="13">
        <v>542271.17599999986</v>
      </c>
      <c r="U127" s="14">
        <f t="shared" si="15"/>
        <v>3264.9350649350649</v>
      </c>
      <c r="V127" s="14">
        <f t="shared" si="15"/>
        <v>2630.7977736549165</v>
      </c>
      <c r="W127" s="14">
        <f t="shared" si="15"/>
        <v>2093.135435992579</v>
      </c>
      <c r="X127" s="14">
        <f t="shared" si="16"/>
        <v>2140.8322250016367</v>
      </c>
      <c r="Y127" s="14">
        <f t="shared" si="16"/>
        <v>0</v>
      </c>
      <c r="Z127" s="14">
        <f t="shared" si="16"/>
        <v>0</v>
      </c>
      <c r="AA127" s="14">
        <f t="shared" si="16"/>
        <v>0</v>
      </c>
      <c r="AB127" s="14">
        <f t="shared" si="17"/>
        <v>0</v>
      </c>
      <c r="AC127" s="14">
        <f t="shared" si="18"/>
        <v>1718.4408072726264</v>
      </c>
      <c r="AD127" s="14">
        <f t="shared" si="18"/>
        <v>1848.7491149331101</v>
      </c>
      <c r="AE127" s="14">
        <f t="shared" si="18"/>
        <v>1495.2137915928779</v>
      </c>
      <c r="AF127" s="14">
        <f t="shared" si="19"/>
        <v>1587.0288484593921</v>
      </c>
    </row>
    <row r="128" spans="1:32" x14ac:dyDescent="0.3">
      <c r="A128" t="s">
        <v>232</v>
      </c>
      <c r="B128" t="s">
        <v>270</v>
      </c>
      <c r="C128" t="s">
        <v>289</v>
      </c>
      <c r="D128" t="s">
        <v>552</v>
      </c>
      <c r="E128" t="s">
        <v>553</v>
      </c>
      <c r="F128" s="13">
        <v>1912</v>
      </c>
      <c r="G128" s="13">
        <v>1941</v>
      </c>
      <c r="H128" s="13">
        <v>1893</v>
      </c>
      <c r="I128" s="13">
        <v>1868</v>
      </c>
      <c r="J128" s="13"/>
      <c r="K128" s="13"/>
      <c r="L128" s="13"/>
      <c r="M128" s="13"/>
      <c r="N128" s="13">
        <v>2040</v>
      </c>
      <c r="O128" s="13">
        <v>2395</v>
      </c>
      <c r="P128" s="13">
        <v>1680</v>
      </c>
      <c r="Q128" s="13">
        <v>1718</v>
      </c>
      <c r="R128" s="13">
        <v>148905</v>
      </c>
      <c r="S128" s="13">
        <v>150202.97300000003</v>
      </c>
      <c r="T128" s="13">
        <v>151317.17000000001</v>
      </c>
      <c r="U128" s="14">
        <f t="shared" si="15"/>
        <v>1284.0401598334508</v>
      </c>
      <c r="V128" s="14">
        <f t="shared" si="15"/>
        <v>1303.5156643497533</v>
      </c>
      <c r="W128" s="14">
        <f t="shared" si="15"/>
        <v>1271.2803465296665</v>
      </c>
      <c r="X128" s="14">
        <f t="shared" si="16"/>
        <v>1243.6504835360347</v>
      </c>
      <c r="Y128" s="14">
        <f t="shared" si="16"/>
        <v>0</v>
      </c>
      <c r="Z128" s="14">
        <f t="shared" si="16"/>
        <v>0</v>
      </c>
      <c r="AA128" s="14">
        <f t="shared" si="16"/>
        <v>0</v>
      </c>
      <c r="AB128" s="14">
        <f t="shared" si="17"/>
        <v>0</v>
      </c>
      <c r="AC128" s="14">
        <f t="shared" si="18"/>
        <v>1358.1621982941708</v>
      </c>
      <c r="AD128" s="14">
        <f t="shared" si="18"/>
        <v>1594.5090514286956</v>
      </c>
      <c r="AE128" s="14">
        <f t="shared" si="18"/>
        <v>1118.4865162422582</v>
      </c>
      <c r="AF128" s="14">
        <f t="shared" si="19"/>
        <v>1135.3635545787697</v>
      </c>
    </row>
    <row r="129" spans="1:32" x14ac:dyDescent="0.3">
      <c r="A129" t="s">
        <v>250</v>
      </c>
      <c r="B129" t="s">
        <v>291</v>
      </c>
      <c r="C129" t="s">
        <v>296</v>
      </c>
      <c r="D129" t="s">
        <v>556</v>
      </c>
      <c r="E129" t="s">
        <v>557</v>
      </c>
      <c r="F129" s="13">
        <v>5632</v>
      </c>
      <c r="G129" s="13">
        <v>5073</v>
      </c>
      <c r="H129" s="13">
        <v>4454</v>
      </c>
      <c r="I129" s="13">
        <v>6276</v>
      </c>
      <c r="J129" s="13"/>
      <c r="K129" s="13"/>
      <c r="L129" s="13"/>
      <c r="M129" s="13"/>
      <c r="N129" s="13">
        <v>3632</v>
      </c>
      <c r="O129" s="13">
        <v>3259</v>
      </c>
      <c r="P129" s="13">
        <v>2447</v>
      </c>
      <c r="Q129" s="13">
        <v>2632</v>
      </c>
      <c r="R129" s="13">
        <v>210653</v>
      </c>
      <c r="S129" s="13">
        <v>211572.734</v>
      </c>
      <c r="T129" s="13">
        <v>212005.72999999995</v>
      </c>
      <c r="U129" s="14">
        <f t="shared" si="15"/>
        <v>2673.5911665155495</v>
      </c>
      <c r="V129" s="14">
        <f t="shared" si="15"/>
        <v>2408.2258500947055</v>
      </c>
      <c r="W129" s="14">
        <f t="shared" si="15"/>
        <v>2114.3776732351307</v>
      </c>
      <c r="X129" s="14">
        <f t="shared" si="16"/>
        <v>2966.3557686974923</v>
      </c>
      <c r="Y129" s="14">
        <f t="shared" si="16"/>
        <v>0</v>
      </c>
      <c r="Z129" s="14">
        <f t="shared" si="16"/>
        <v>0</v>
      </c>
      <c r="AA129" s="14">
        <f t="shared" si="16"/>
        <v>0</v>
      </c>
      <c r="AB129" s="14">
        <f t="shared" si="17"/>
        <v>0</v>
      </c>
      <c r="AC129" s="14">
        <f t="shared" si="18"/>
        <v>1716.6673282200909</v>
      </c>
      <c r="AD129" s="14">
        <f t="shared" si="18"/>
        <v>1540.3686185763427</v>
      </c>
      <c r="AE129" s="14">
        <f t="shared" si="18"/>
        <v>1156.5762533465206</v>
      </c>
      <c r="AF129" s="14">
        <f t="shared" si="19"/>
        <v>1241.4758789774223</v>
      </c>
    </row>
    <row r="130" spans="1:32" x14ac:dyDescent="0.3">
      <c r="A130" t="s">
        <v>259</v>
      </c>
      <c r="B130" t="s">
        <v>283</v>
      </c>
      <c r="C130" t="s">
        <v>307</v>
      </c>
      <c r="D130" t="s">
        <v>560</v>
      </c>
      <c r="E130" t="s">
        <v>561</v>
      </c>
      <c r="F130" s="13">
        <v>2591</v>
      </c>
      <c r="G130" s="13">
        <v>2112</v>
      </c>
      <c r="H130" s="13">
        <v>1756</v>
      </c>
      <c r="I130" s="13">
        <v>1953</v>
      </c>
      <c r="J130" s="13"/>
      <c r="K130" s="13"/>
      <c r="L130" s="13"/>
      <c r="M130" s="13"/>
      <c r="N130" s="13">
        <v>1388</v>
      </c>
      <c r="O130" s="13">
        <v>873</v>
      </c>
      <c r="P130" s="13">
        <v>1111</v>
      </c>
      <c r="Q130" s="13">
        <v>1301</v>
      </c>
      <c r="R130" s="13">
        <v>170526</v>
      </c>
      <c r="S130" s="13">
        <v>171077.94199999995</v>
      </c>
      <c r="T130" s="13">
        <v>171676.27399999998</v>
      </c>
      <c r="U130" s="14">
        <f t="shared" si="15"/>
        <v>1519.4163939809764</v>
      </c>
      <c r="V130" s="14">
        <f t="shared" si="15"/>
        <v>1238.5208120755779</v>
      </c>
      <c r="W130" s="14">
        <f t="shared" si="15"/>
        <v>1029.7549933734444</v>
      </c>
      <c r="X130" s="14">
        <f t="shared" si="16"/>
        <v>1141.5849274127934</v>
      </c>
      <c r="Y130" s="14">
        <f t="shared" si="16"/>
        <v>0</v>
      </c>
      <c r="Z130" s="14">
        <f t="shared" si="16"/>
        <v>0</v>
      </c>
      <c r="AA130" s="14">
        <f t="shared" si="16"/>
        <v>0</v>
      </c>
      <c r="AB130" s="14">
        <f t="shared" si="17"/>
        <v>0</v>
      </c>
      <c r="AC130" s="14">
        <f t="shared" si="18"/>
        <v>811.32610304606101</v>
      </c>
      <c r="AD130" s="14">
        <f t="shared" si="18"/>
        <v>510.29372331355273</v>
      </c>
      <c r="AE130" s="14">
        <f t="shared" si="18"/>
        <v>649.41159977245945</v>
      </c>
      <c r="AF130" s="14">
        <f t="shared" si="19"/>
        <v>757.82166614356981</v>
      </c>
    </row>
    <row r="131" spans="1:32" x14ac:dyDescent="0.3">
      <c r="A131" t="s">
        <v>259</v>
      </c>
      <c r="B131" t="s">
        <v>283</v>
      </c>
      <c r="C131" t="s">
        <v>307</v>
      </c>
      <c r="D131" t="s">
        <v>563</v>
      </c>
      <c r="E131" t="s">
        <v>564</v>
      </c>
      <c r="F131" s="13">
        <v>1562</v>
      </c>
      <c r="G131" s="13">
        <v>1931</v>
      </c>
      <c r="H131" s="13">
        <v>1864</v>
      </c>
      <c r="I131" s="13">
        <v>1222</v>
      </c>
      <c r="J131" s="13"/>
      <c r="K131" s="13"/>
      <c r="L131" s="13"/>
      <c r="M131" s="13"/>
      <c r="N131" s="13">
        <v>1015</v>
      </c>
      <c r="O131" s="13">
        <v>1231</v>
      </c>
      <c r="P131" s="13">
        <v>1672</v>
      </c>
      <c r="Q131" s="13">
        <v>1354</v>
      </c>
      <c r="R131" s="13">
        <v>125982</v>
      </c>
      <c r="S131" s="13">
        <v>127875.50400000002</v>
      </c>
      <c r="T131" s="13">
        <v>128580.67499999997</v>
      </c>
      <c r="U131" s="14">
        <f t="shared" si="15"/>
        <v>1239.8596624914669</v>
      </c>
      <c r="V131" s="14">
        <f t="shared" si="15"/>
        <v>1532.758648060834</v>
      </c>
      <c r="W131" s="14">
        <f t="shared" si="15"/>
        <v>1479.5764474289979</v>
      </c>
      <c r="X131" s="14">
        <f t="shared" si="16"/>
        <v>955.61695694274636</v>
      </c>
      <c r="Y131" s="14">
        <f t="shared" si="16"/>
        <v>0</v>
      </c>
      <c r="Z131" s="14">
        <f t="shared" si="16"/>
        <v>0</v>
      </c>
      <c r="AA131" s="14">
        <f t="shared" si="16"/>
        <v>0</v>
      </c>
      <c r="AB131" s="14">
        <f t="shared" si="17"/>
        <v>0</v>
      </c>
      <c r="AC131" s="14">
        <f t="shared" si="18"/>
        <v>793.74076210874603</v>
      </c>
      <c r="AD131" s="14">
        <f t="shared" si="18"/>
        <v>962.65505237031152</v>
      </c>
      <c r="AE131" s="14">
        <f t="shared" si="18"/>
        <v>1307.5217283210081</v>
      </c>
      <c r="AF131" s="14">
        <f t="shared" si="19"/>
        <v>1053.0353803166768</v>
      </c>
    </row>
    <row r="132" spans="1:32" x14ac:dyDescent="0.3">
      <c r="A132" t="s">
        <v>241</v>
      </c>
      <c r="B132" t="s">
        <v>276</v>
      </c>
      <c r="C132" t="s">
        <v>317</v>
      </c>
      <c r="D132" t="s">
        <v>565</v>
      </c>
      <c r="E132" t="s">
        <v>566</v>
      </c>
      <c r="F132" s="13">
        <v>794</v>
      </c>
      <c r="G132" s="13">
        <v>531</v>
      </c>
      <c r="H132" s="13">
        <v>663</v>
      </c>
      <c r="I132" s="13">
        <v>830</v>
      </c>
      <c r="J132" s="13"/>
      <c r="K132" s="13"/>
      <c r="L132" s="13"/>
      <c r="M132" s="13"/>
      <c r="N132" s="13">
        <v>919</v>
      </c>
      <c r="O132" s="13">
        <v>1208</v>
      </c>
      <c r="P132" s="13">
        <v>1323</v>
      </c>
      <c r="Q132" s="13">
        <v>1071</v>
      </c>
      <c r="R132" s="13">
        <v>225877</v>
      </c>
      <c r="S132" s="13">
        <v>231191.56</v>
      </c>
      <c r="T132" s="13">
        <v>233982.48899999997</v>
      </c>
      <c r="U132" s="14">
        <f t="shared" si="15"/>
        <v>351.51874692863811</v>
      </c>
      <c r="V132" s="14">
        <f t="shared" si="15"/>
        <v>235.08369599383735</v>
      </c>
      <c r="W132" s="14">
        <f t="shared" si="15"/>
        <v>293.52258087366135</v>
      </c>
      <c r="X132" s="14">
        <f t="shared" si="16"/>
        <v>359.00964550782044</v>
      </c>
      <c r="Y132" s="14">
        <f t="shared" si="16"/>
        <v>0</v>
      </c>
      <c r="Z132" s="14">
        <f t="shared" si="16"/>
        <v>0</v>
      </c>
      <c r="AA132" s="14">
        <f t="shared" si="16"/>
        <v>0</v>
      </c>
      <c r="AB132" s="14">
        <f t="shared" si="17"/>
        <v>0</v>
      </c>
      <c r="AC132" s="14">
        <f t="shared" si="18"/>
        <v>397.50586050805663</v>
      </c>
      <c r="AD132" s="14">
        <f t="shared" si="18"/>
        <v>522.5104238234303</v>
      </c>
      <c r="AE132" s="14">
        <f t="shared" si="18"/>
        <v>572.25272410463424</v>
      </c>
      <c r="AF132" s="14">
        <f t="shared" si="19"/>
        <v>457.7265608966149</v>
      </c>
    </row>
    <row r="133" spans="1:32" x14ac:dyDescent="0.3">
      <c r="A133" t="s">
        <v>226</v>
      </c>
      <c r="B133" t="s">
        <v>221</v>
      </c>
      <c r="C133" t="s">
        <v>234</v>
      </c>
      <c r="D133" t="s">
        <v>567</v>
      </c>
      <c r="E133" t="s">
        <v>568</v>
      </c>
      <c r="F133" s="13">
        <v>1377</v>
      </c>
      <c r="G133" s="13">
        <v>1619</v>
      </c>
      <c r="H133" s="13">
        <v>1359</v>
      </c>
      <c r="I133" s="13">
        <v>1768</v>
      </c>
      <c r="J133" s="13"/>
      <c r="K133" s="13"/>
      <c r="L133" s="13"/>
      <c r="M133" s="13"/>
      <c r="N133" s="13">
        <v>2011</v>
      </c>
      <c r="O133" s="13">
        <v>1637</v>
      </c>
      <c r="P133" s="13">
        <v>1413</v>
      </c>
      <c r="Q133" s="13">
        <v>1979</v>
      </c>
      <c r="R133" s="13">
        <v>108486</v>
      </c>
      <c r="S133" s="13">
        <v>108173.476</v>
      </c>
      <c r="T133" s="13">
        <v>108109.06299999997</v>
      </c>
      <c r="U133" s="14">
        <f t="shared" si="15"/>
        <v>1269.2882030861126</v>
      </c>
      <c r="V133" s="14">
        <f t="shared" si="15"/>
        <v>1492.358460999576</v>
      </c>
      <c r="W133" s="14">
        <f t="shared" si="15"/>
        <v>1252.6962004313921</v>
      </c>
      <c r="X133" s="14">
        <f t="shared" si="16"/>
        <v>1634.4117480333164</v>
      </c>
      <c r="Y133" s="14">
        <f t="shared" si="16"/>
        <v>0</v>
      </c>
      <c r="Z133" s="14">
        <f t="shared" si="16"/>
        <v>0</v>
      </c>
      <c r="AA133" s="14">
        <f t="shared" ref="AA133:AA183" si="20">(L133/$S133)*100000</f>
        <v>0</v>
      </c>
      <c r="AB133" s="14">
        <f t="shared" si="17"/>
        <v>0</v>
      </c>
      <c r="AC133" s="14">
        <f t="shared" si="18"/>
        <v>1859.050919284502</v>
      </c>
      <c r="AD133" s="14">
        <f t="shared" si="18"/>
        <v>1513.3099725851464</v>
      </c>
      <c r="AE133" s="14">
        <f t="shared" si="18"/>
        <v>1306.2351809791155</v>
      </c>
      <c r="AF133" s="14">
        <f t="shared" si="19"/>
        <v>1830.558831131485</v>
      </c>
    </row>
    <row r="134" spans="1:32" x14ac:dyDescent="0.3">
      <c r="A134" t="s">
        <v>241</v>
      </c>
      <c r="B134" t="s">
        <v>276</v>
      </c>
      <c r="C134" t="s">
        <v>317</v>
      </c>
      <c r="D134" t="s">
        <v>571</v>
      </c>
      <c r="E134" t="s">
        <v>572</v>
      </c>
      <c r="F134" s="13">
        <v>1438</v>
      </c>
      <c r="G134" s="13">
        <v>1351</v>
      </c>
      <c r="H134" s="13">
        <v>1194</v>
      </c>
      <c r="I134" s="13">
        <v>1250</v>
      </c>
      <c r="J134" s="13"/>
      <c r="K134" s="13"/>
      <c r="L134" s="13"/>
      <c r="M134" s="13"/>
      <c r="N134" s="13">
        <v>1200</v>
      </c>
      <c r="O134" s="13">
        <v>1237</v>
      </c>
      <c r="P134" s="13">
        <v>599</v>
      </c>
      <c r="Q134" s="13">
        <v>793</v>
      </c>
      <c r="R134" s="13">
        <v>150558</v>
      </c>
      <c r="S134" s="13">
        <v>152780.943</v>
      </c>
      <c r="T134" s="13">
        <v>153980.647</v>
      </c>
      <c r="U134" s="14">
        <f t="shared" ref="U134:W183" si="21">(F134/$R134)*100000</f>
        <v>955.11364391131656</v>
      </c>
      <c r="V134" s="14">
        <f t="shared" si="21"/>
        <v>897.32860425882393</v>
      </c>
      <c r="W134" s="14">
        <f t="shared" si="21"/>
        <v>793.04985454110715</v>
      </c>
      <c r="X134" s="14">
        <f t="shared" ref="X134:Z183" si="22">(I134/$S134)*100000</f>
        <v>818.16486759084864</v>
      </c>
      <c r="Y134" s="14">
        <f t="shared" si="22"/>
        <v>0</v>
      </c>
      <c r="Z134" s="14">
        <f t="shared" si="22"/>
        <v>0</v>
      </c>
      <c r="AA134" s="14">
        <f t="shared" si="20"/>
        <v>0</v>
      </c>
      <c r="AB134" s="14">
        <f t="shared" ref="AB134:AB183" si="23">(M134/$T134)*100000</f>
        <v>0</v>
      </c>
      <c r="AC134" s="14">
        <f t="shared" ref="AC134:AE183" si="24">(N134/$S134)*100000</f>
        <v>785.43827288721468</v>
      </c>
      <c r="AD134" s="14">
        <f t="shared" si="24"/>
        <v>809.65595296790377</v>
      </c>
      <c r="AE134" s="14">
        <f t="shared" si="24"/>
        <v>392.06460454953469</v>
      </c>
      <c r="AF134" s="14">
        <f t="shared" ref="AF134:AF183" si="25">(Q134/$T134)*100000</f>
        <v>514.99978435601713</v>
      </c>
    </row>
    <row r="135" spans="1:32" x14ac:dyDescent="0.3">
      <c r="A135" t="s">
        <v>226</v>
      </c>
      <c r="B135" t="s">
        <v>236</v>
      </c>
      <c r="C135" t="s">
        <v>252</v>
      </c>
      <c r="D135" t="s">
        <v>573</v>
      </c>
      <c r="E135" t="s">
        <v>574</v>
      </c>
      <c r="F135" s="13">
        <v>483</v>
      </c>
      <c r="G135" s="13">
        <v>740</v>
      </c>
      <c r="H135" s="13">
        <v>843</v>
      </c>
      <c r="I135" s="13">
        <v>1088</v>
      </c>
      <c r="J135" s="13"/>
      <c r="K135" s="13"/>
      <c r="L135" s="13"/>
      <c r="M135" s="13"/>
      <c r="N135" s="13">
        <v>1130</v>
      </c>
      <c r="O135" s="13">
        <v>1022</v>
      </c>
      <c r="P135" s="13">
        <v>1176</v>
      </c>
      <c r="Q135" s="13">
        <v>798</v>
      </c>
      <c r="R135" s="13">
        <v>166331</v>
      </c>
      <c r="S135" s="13">
        <v>166099.16799999998</v>
      </c>
      <c r="T135" s="13">
        <v>166656.38299999994</v>
      </c>
      <c r="U135" s="14">
        <f t="shared" si="21"/>
        <v>290.38483505780641</v>
      </c>
      <c r="V135" s="14">
        <f t="shared" si="21"/>
        <v>444.8960205854591</v>
      </c>
      <c r="W135" s="14">
        <f t="shared" si="21"/>
        <v>506.82073696424595</v>
      </c>
      <c r="X135" s="14">
        <f t="shared" si="22"/>
        <v>655.03037318043653</v>
      </c>
      <c r="Y135" s="14">
        <f t="shared" si="22"/>
        <v>0</v>
      </c>
      <c r="Z135" s="14">
        <f t="shared" si="22"/>
        <v>0</v>
      </c>
      <c r="AA135" s="14">
        <f t="shared" si="20"/>
        <v>0</v>
      </c>
      <c r="AB135" s="14">
        <f t="shared" si="23"/>
        <v>0</v>
      </c>
      <c r="AC135" s="14">
        <f t="shared" si="24"/>
        <v>680.31647214512248</v>
      </c>
      <c r="AD135" s="14">
        <f t="shared" si="24"/>
        <v>615.29507480735856</v>
      </c>
      <c r="AE135" s="14">
        <f t="shared" si="24"/>
        <v>708.01077101120711</v>
      </c>
      <c r="AF135" s="14">
        <f t="shared" si="25"/>
        <v>478.8295447405697</v>
      </c>
    </row>
    <row r="136" spans="1:32" x14ac:dyDescent="0.3">
      <c r="A136" t="s">
        <v>226</v>
      </c>
      <c r="B136" t="s">
        <v>245</v>
      </c>
      <c r="C136" t="s">
        <v>220</v>
      </c>
      <c r="D136" t="s">
        <v>575</v>
      </c>
      <c r="E136" t="s">
        <v>576</v>
      </c>
      <c r="F136" s="13">
        <v>2707</v>
      </c>
      <c r="G136" s="13">
        <v>2401</v>
      </c>
      <c r="H136" s="13">
        <v>1470</v>
      </c>
      <c r="I136" s="13">
        <v>1227</v>
      </c>
      <c r="J136" s="13"/>
      <c r="K136" s="13"/>
      <c r="L136" s="13"/>
      <c r="M136" s="13"/>
      <c r="N136" s="13">
        <v>1346</v>
      </c>
      <c r="O136" s="13">
        <v>2038</v>
      </c>
      <c r="P136" s="13">
        <v>2082</v>
      </c>
      <c r="Q136" s="13">
        <v>2448</v>
      </c>
      <c r="R136" s="13">
        <v>206428</v>
      </c>
      <c r="S136" s="13">
        <v>206954.77199999991</v>
      </c>
      <c r="T136" s="13">
        <v>207454.49099999995</v>
      </c>
      <c r="U136" s="14">
        <f t="shared" si="21"/>
        <v>1311.3531110120718</v>
      </c>
      <c r="V136" s="14">
        <f t="shared" si="21"/>
        <v>1163.1174065533746</v>
      </c>
      <c r="W136" s="14">
        <f t="shared" si="21"/>
        <v>712.11269788982122</v>
      </c>
      <c r="X136" s="14">
        <f t="shared" si="22"/>
        <v>592.88316386345537</v>
      </c>
      <c r="Y136" s="14">
        <f t="shared" si="22"/>
        <v>0</v>
      </c>
      <c r="Z136" s="14">
        <f t="shared" si="22"/>
        <v>0</v>
      </c>
      <c r="AA136" s="14">
        <f t="shared" si="20"/>
        <v>0</v>
      </c>
      <c r="AB136" s="14">
        <f t="shared" si="23"/>
        <v>0</v>
      </c>
      <c r="AC136" s="14">
        <f t="shared" si="24"/>
        <v>650.38365000832198</v>
      </c>
      <c r="AD136" s="14">
        <f t="shared" si="24"/>
        <v>984.75622490115893</v>
      </c>
      <c r="AE136" s="14">
        <f t="shared" si="24"/>
        <v>1006.0169088538828</v>
      </c>
      <c r="AF136" s="14">
        <f t="shared" si="25"/>
        <v>1180.0178382255415</v>
      </c>
    </row>
    <row r="137" spans="1:32" x14ac:dyDescent="0.3">
      <c r="A137" t="s">
        <v>232</v>
      </c>
      <c r="B137" t="s">
        <v>254</v>
      </c>
      <c r="C137" t="s">
        <v>281</v>
      </c>
      <c r="D137" t="s">
        <v>577</v>
      </c>
      <c r="E137" t="s">
        <v>578</v>
      </c>
      <c r="F137" s="13">
        <v>191</v>
      </c>
      <c r="G137" s="13">
        <v>162</v>
      </c>
      <c r="H137" s="13">
        <v>135</v>
      </c>
      <c r="I137" s="13">
        <v>151</v>
      </c>
      <c r="J137" s="13"/>
      <c r="K137" s="13"/>
      <c r="L137" s="13"/>
      <c r="M137" s="13"/>
      <c r="N137" s="13">
        <v>189</v>
      </c>
      <c r="O137" s="13">
        <v>152</v>
      </c>
      <c r="P137" s="13">
        <v>208</v>
      </c>
      <c r="Q137" s="13">
        <v>155</v>
      </c>
      <c r="R137" s="13">
        <v>31709</v>
      </c>
      <c r="S137" s="13">
        <v>31446.951999999997</v>
      </c>
      <c r="T137" s="13">
        <v>31502.706999999995</v>
      </c>
      <c r="U137" s="14">
        <f t="shared" si="21"/>
        <v>602.35264435964552</v>
      </c>
      <c r="V137" s="14">
        <f t="shared" si="21"/>
        <v>510.89596013750042</v>
      </c>
      <c r="W137" s="14">
        <f t="shared" si="21"/>
        <v>425.74663344791696</v>
      </c>
      <c r="X137" s="14">
        <f t="shared" si="22"/>
        <v>480.1737224008229</v>
      </c>
      <c r="Y137" s="14">
        <f t="shared" si="22"/>
        <v>0</v>
      </c>
      <c r="Z137" s="14">
        <f t="shared" si="22"/>
        <v>0</v>
      </c>
      <c r="AA137" s="14">
        <f t="shared" si="20"/>
        <v>0</v>
      </c>
      <c r="AB137" s="14">
        <f t="shared" si="23"/>
        <v>0</v>
      </c>
      <c r="AC137" s="14">
        <f t="shared" si="24"/>
        <v>601.01214260765244</v>
      </c>
      <c r="AD137" s="14">
        <f t="shared" si="24"/>
        <v>483.35368082731839</v>
      </c>
      <c r="AE137" s="14">
        <f t="shared" si="24"/>
        <v>661.43135271106723</v>
      </c>
      <c r="AF137" s="14">
        <f t="shared" si="25"/>
        <v>492.02120947891882</v>
      </c>
    </row>
    <row r="138" spans="1:32" x14ac:dyDescent="0.3">
      <c r="A138" t="s">
        <v>226</v>
      </c>
      <c r="B138" t="s">
        <v>236</v>
      </c>
      <c r="C138" t="s">
        <v>252</v>
      </c>
      <c r="D138" t="s">
        <v>579</v>
      </c>
      <c r="E138" t="s">
        <v>580</v>
      </c>
      <c r="F138" s="13">
        <v>1864</v>
      </c>
      <c r="G138" s="13">
        <v>1745</v>
      </c>
      <c r="H138" s="13">
        <v>1334</v>
      </c>
      <c r="I138" s="13">
        <v>1396</v>
      </c>
      <c r="J138" s="13"/>
      <c r="K138" s="13"/>
      <c r="L138" s="13"/>
      <c r="M138" s="13"/>
      <c r="N138" s="13">
        <v>760</v>
      </c>
      <c r="O138" s="13">
        <v>919</v>
      </c>
      <c r="P138" s="13">
        <v>793</v>
      </c>
      <c r="Q138" s="13">
        <v>1475</v>
      </c>
      <c r="R138" s="13">
        <v>195675</v>
      </c>
      <c r="S138" s="13">
        <v>196750.24000000008</v>
      </c>
      <c r="T138" s="13">
        <v>198314.55699999994</v>
      </c>
      <c r="U138" s="14">
        <f t="shared" si="21"/>
        <v>952.59997444742555</v>
      </c>
      <c r="V138" s="14">
        <f t="shared" si="21"/>
        <v>891.7848473233679</v>
      </c>
      <c r="W138" s="14">
        <f t="shared" si="21"/>
        <v>681.74268557557173</v>
      </c>
      <c r="X138" s="14">
        <f t="shared" si="22"/>
        <v>709.52899472956142</v>
      </c>
      <c r="Y138" s="14">
        <f t="shared" si="22"/>
        <v>0</v>
      </c>
      <c r="Z138" s="14">
        <f t="shared" si="22"/>
        <v>0</v>
      </c>
      <c r="AA138" s="14">
        <f t="shared" si="20"/>
        <v>0</v>
      </c>
      <c r="AB138" s="14">
        <f t="shared" si="23"/>
        <v>0</v>
      </c>
      <c r="AC138" s="14">
        <f t="shared" si="24"/>
        <v>386.27653008199621</v>
      </c>
      <c r="AD138" s="14">
        <f t="shared" si="24"/>
        <v>467.0896462438875</v>
      </c>
      <c r="AE138" s="14">
        <f t="shared" si="24"/>
        <v>403.04906362503027</v>
      </c>
      <c r="AF138" s="14">
        <f t="shared" si="25"/>
        <v>743.76789193543686</v>
      </c>
    </row>
    <row r="139" spans="1:32" x14ac:dyDescent="0.3">
      <c r="A139" t="s">
        <v>232</v>
      </c>
      <c r="B139" t="s">
        <v>263</v>
      </c>
      <c r="C139" t="s">
        <v>274</v>
      </c>
      <c r="D139" t="s">
        <v>581</v>
      </c>
      <c r="E139" t="s">
        <v>582</v>
      </c>
      <c r="F139" s="13">
        <v>1395</v>
      </c>
      <c r="G139" s="13">
        <v>1181</v>
      </c>
      <c r="H139" s="13">
        <v>851</v>
      </c>
      <c r="I139" s="13">
        <v>820</v>
      </c>
      <c r="J139" s="13"/>
      <c r="K139" s="13"/>
      <c r="L139" s="13"/>
      <c r="M139" s="13"/>
      <c r="N139" s="13">
        <v>927</v>
      </c>
      <c r="O139" s="13">
        <v>649</v>
      </c>
      <c r="P139" s="13">
        <v>537</v>
      </c>
      <c r="Q139" s="13">
        <v>514</v>
      </c>
      <c r="R139" s="13">
        <v>244380</v>
      </c>
      <c r="S139" s="13">
        <v>245868.28499999997</v>
      </c>
      <c r="T139" s="13">
        <v>247531.93500000008</v>
      </c>
      <c r="U139" s="14">
        <f t="shared" si="21"/>
        <v>570.83231033636139</v>
      </c>
      <c r="V139" s="14">
        <f t="shared" si="21"/>
        <v>483.26376953924216</v>
      </c>
      <c r="W139" s="14">
        <f t="shared" si="21"/>
        <v>348.22816924461904</v>
      </c>
      <c r="X139" s="14">
        <f t="shared" si="22"/>
        <v>333.51190455491246</v>
      </c>
      <c r="Y139" s="14">
        <f t="shared" si="22"/>
        <v>0</v>
      </c>
      <c r="Z139" s="14">
        <f t="shared" si="22"/>
        <v>0</v>
      </c>
      <c r="AA139" s="14">
        <f t="shared" si="20"/>
        <v>0</v>
      </c>
      <c r="AB139" s="14">
        <f t="shared" si="23"/>
        <v>0</v>
      </c>
      <c r="AC139" s="14">
        <f t="shared" si="24"/>
        <v>377.03114088098027</v>
      </c>
      <c r="AD139" s="14">
        <f t="shared" si="24"/>
        <v>263.96247080016855</v>
      </c>
      <c r="AE139" s="14">
        <f t="shared" si="24"/>
        <v>218.40962529998532</v>
      </c>
      <c r="AF139" s="14">
        <f t="shared" si="25"/>
        <v>207.64997453762879</v>
      </c>
    </row>
    <row r="140" spans="1:32" x14ac:dyDescent="0.3">
      <c r="A140" t="s">
        <v>226</v>
      </c>
      <c r="B140" t="s">
        <v>236</v>
      </c>
      <c r="C140" t="s">
        <v>243</v>
      </c>
      <c r="D140" t="s">
        <v>583</v>
      </c>
      <c r="E140" t="s">
        <v>584</v>
      </c>
      <c r="F140" s="13">
        <v>2881</v>
      </c>
      <c r="G140" s="13">
        <v>2715</v>
      </c>
      <c r="H140" s="13">
        <v>3459</v>
      </c>
      <c r="I140" s="13">
        <v>2916</v>
      </c>
      <c r="J140" s="13"/>
      <c r="K140" s="13"/>
      <c r="L140" s="13"/>
      <c r="M140" s="13"/>
      <c r="N140" s="13">
        <v>2594</v>
      </c>
      <c r="O140" s="13">
        <v>2838</v>
      </c>
      <c r="P140" s="13">
        <v>2508</v>
      </c>
      <c r="Q140" s="13">
        <v>2938</v>
      </c>
      <c r="R140" s="13">
        <v>221075</v>
      </c>
      <c r="S140" s="13">
        <v>221677.86699999997</v>
      </c>
      <c r="T140" s="13">
        <v>221824.03899999999</v>
      </c>
      <c r="U140" s="14">
        <f t="shared" si="21"/>
        <v>1303.1776546420899</v>
      </c>
      <c r="V140" s="14">
        <f t="shared" si="21"/>
        <v>1228.0900147008933</v>
      </c>
      <c r="W140" s="14">
        <f t="shared" si="21"/>
        <v>1564.6273888951714</v>
      </c>
      <c r="X140" s="14">
        <f t="shared" si="22"/>
        <v>1315.4222563861101</v>
      </c>
      <c r="Y140" s="14">
        <f t="shared" si="22"/>
        <v>0</v>
      </c>
      <c r="Z140" s="14">
        <f t="shared" si="22"/>
        <v>0</v>
      </c>
      <c r="AA140" s="14">
        <f t="shared" si="20"/>
        <v>0</v>
      </c>
      <c r="AB140" s="14">
        <f t="shared" si="23"/>
        <v>0</v>
      </c>
      <c r="AC140" s="14">
        <f t="shared" si="24"/>
        <v>1170.1664379511556</v>
      </c>
      <c r="AD140" s="14">
        <f t="shared" si="24"/>
        <v>1280.2360643428603</v>
      </c>
      <c r="AE140" s="14">
        <f t="shared" si="24"/>
        <v>1131.3714056983417</v>
      </c>
      <c r="AF140" s="14">
        <f t="shared" si="25"/>
        <v>1324.4732235715896</v>
      </c>
    </row>
    <row r="141" spans="1:32" x14ac:dyDescent="0.3">
      <c r="A141" t="s">
        <v>226</v>
      </c>
      <c r="B141" t="s">
        <v>245</v>
      </c>
      <c r="C141" t="s">
        <v>220</v>
      </c>
      <c r="D141" t="s">
        <v>585</v>
      </c>
      <c r="E141" t="s">
        <v>586</v>
      </c>
      <c r="F141" s="13">
        <v>9566</v>
      </c>
      <c r="G141" s="13">
        <v>7543</v>
      </c>
      <c r="H141" s="13">
        <v>5689</v>
      </c>
      <c r="I141" s="13">
        <v>9366</v>
      </c>
      <c r="J141" s="13"/>
      <c r="K141" s="13"/>
      <c r="L141" s="13"/>
      <c r="M141" s="13"/>
      <c r="N141" s="13">
        <v>6670</v>
      </c>
      <c r="O141" s="13">
        <v>7388</v>
      </c>
      <c r="P141" s="13">
        <v>7492</v>
      </c>
      <c r="Q141" s="13">
        <v>4663</v>
      </c>
      <c r="R141" s="13">
        <v>461086</v>
      </c>
      <c r="S141" s="13">
        <v>463990.25800000032</v>
      </c>
      <c r="T141" s="13">
        <v>466302.57399999996</v>
      </c>
      <c r="U141" s="14">
        <f t="shared" si="21"/>
        <v>2074.6671987438349</v>
      </c>
      <c r="V141" s="14">
        <f t="shared" si="21"/>
        <v>1635.9204139791709</v>
      </c>
      <c r="W141" s="14">
        <f t="shared" si="21"/>
        <v>1233.8262276451683</v>
      </c>
      <c r="X141" s="14">
        <f t="shared" si="22"/>
        <v>2018.5768641720044</v>
      </c>
      <c r="Y141" s="14">
        <f t="shared" si="22"/>
        <v>0</v>
      </c>
      <c r="Z141" s="14">
        <f t="shared" si="22"/>
        <v>0</v>
      </c>
      <c r="AA141" s="14">
        <f t="shared" si="20"/>
        <v>0</v>
      </c>
      <c r="AB141" s="14">
        <f t="shared" si="23"/>
        <v>0</v>
      </c>
      <c r="AC141" s="14">
        <f t="shared" si="24"/>
        <v>1437.5301819375688</v>
      </c>
      <c r="AD141" s="14">
        <f t="shared" si="24"/>
        <v>1592.2748102181049</v>
      </c>
      <c r="AE141" s="14">
        <f t="shared" si="24"/>
        <v>1614.6890739244777</v>
      </c>
      <c r="AF141" s="14">
        <f t="shared" si="25"/>
        <v>999.99447997900188</v>
      </c>
    </row>
    <row r="142" spans="1:32" x14ac:dyDescent="0.3">
      <c r="A142" t="s">
        <v>232</v>
      </c>
      <c r="B142" t="s">
        <v>263</v>
      </c>
      <c r="C142" t="s">
        <v>268</v>
      </c>
      <c r="D142" t="s">
        <v>589</v>
      </c>
      <c r="E142" t="s">
        <v>590</v>
      </c>
      <c r="F142" s="13">
        <v>2425</v>
      </c>
      <c r="G142" s="13">
        <v>2004</v>
      </c>
      <c r="H142" s="13">
        <v>1565</v>
      </c>
      <c r="I142" s="13">
        <v>1729</v>
      </c>
      <c r="J142" s="13"/>
      <c r="K142" s="13"/>
      <c r="L142" s="13"/>
      <c r="M142" s="13"/>
      <c r="N142" s="13">
        <v>1153</v>
      </c>
      <c r="O142" s="13">
        <v>858</v>
      </c>
      <c r="P142" s="13">
        <v>1025</v>
      </c>
      <c r="Q142" s="13">
        <v>756</v>
      </c>
      <c r="R142" s="13">
        <v>257768</v>
      </c>
      <c r="S142" s="13">
        <v>257530.41799999992</v>
      </c>
      <c r="T142" s="13">
        <v>258784.91200000001</v>
      </c>
      <c r="U142" s="14">
        <f t="shared" si="21"/>
        <v>940.76844294093917</v>
      </c>
      <c r="V142" s="14">
        <f t="shared" si="21"/>
        <v>777.44328233139879</v>
      </c>
      <c r="W142" s="14">
        <f t="shared" si="21"/>
        <v>607.13509822786386</v>
      </c>
      <c r="X142" s="14">
        <f t="shared" si="22"/>
        <v>671.37700215280995</v>
      </c>
      <c r="Y142" s="14">
        <f t="shared" si="22"/>
        <v>0</v>
      </c>
      <c r="Z142" s="14">
        <f t="shared" si="22"/>
        <v>0</v>
      </c>
      <c r="AA142" s="14">
        <f t="shared" si="20"/>
        <v>0</v>
      </c>
      <c r="AB142" s="14">
        <f t="shared" si="23"/>
        <v>0</v>
      </c>
      <c r="AC142" s="14">
        <f t="shared" si="24"/>
        <v>447.71410265019659</v>
      </c>
      <c r="AD142" s="14">
        <f t="shared" si="24"/>
        <v>333.16452738410118</v>
      </c>
      <c r="AE142" s="14">
        <f t="shared" si="24"/>
        <v>398.01123609406028</v>
      </c>
      <c r="AF142" s="14">
        <f t="shared" si="25"/>
        <v>292.13449662011209</v>
      </c>
    </row>
    <row r="143" spans="1:32" x14ac:dyDescent="0.3">
      <c r="A143" t="s">
        <v>259</v>
      </c>
      <c r="B143" t="s">
        <v>283</v>
      </c>
      <c r="C143" t="s">
        <v>307</v>
      </c>
      <c r="D143" t="s">
        <v>591</v>
      </c>
      <c r="E143" t="s">
        <v>592</v>
      </c>
      <c r="F143" s="13">
        <v>864</v>
      </c>
      <c r="G143" s="13">
        <v>798</v>
      </c>
      <c r="H143" s="13">
        <v>644</v>
      </c>
      <c r="I143" s="13">
        <v>765</v>
      </c>
      <c r="J143" s="13"/>
      <c r="K143" s="13"/>
      <c r="L143" s="13"/>
      <c r="M143" s="13"/>
      <c r="N143" s="13">
        <v>770</v>
      </c>
      <c r="O143" s="13">
        <v>1458</v>
      </c>
      <c r="P143" s="13">
        <v>829</v>
      </c>
      <c r="Q143" s="13">
        <v>645</v>
      </c>
      <c r="R143" s="13">
        <v>106588</v>
      </c>
      <c r="S143" s="13">
        <v>107346.76500000004</v>
      </c>
      <c r="T143" s="13">
        <v>107908.17499999999</v>
      </c>
      <c r="U143" s="14">
        <f t="shared" si="21"/>
        <v>810.59781588921817</v>
      </c>
      <c r="V143" s="14">
        <f t="shared" si="21"/>
        <v>748.67714939768075</v>
      </c>
      <c r="W143" s="14">
        <f t="shared" si="21"/>
        <v>604.19559425076</v>
      </c>
      <c r="X143" s="14">
        <f t="shared" si="22"/>
        <v>712.64373919418972</v>
      </c>
      <c r="Y143" s="14">
        <f t="shared" si="22"/>
        <v>0</v>
      </c>
      <c r="Z143" s="14">
        <f t="shared" si="22"/>
        <v>0</v>
      </c>
      <c r="AA143" s="14">
        <f t="shared" si="20"/>
        <v>0</v>
      </c>
      <c r="AB143" s="14">
        <f t="shared" si="23"/>
        <v>0</v>
      </c>
      <c r="AC143" s="14">
        <f t="shared" si="24"/>
        <v>717.30154141114508</v>
      </c>
      <c r="AD143" s="14">
        <f t="shared" si="24"/>
        <v>1358.2151264642202</v>
      </c>
      <c r="AE143" s="14">
        <f t="shared" si="24"/>
        <v>772.26360757121995</v>
      </c>
      <c r="AF143" s="14">
        <f t="shared" si="25"/>
        <v>597.73043145248278</v>
      </c>
    </row>
    <row r="144" spans="1:32" x14ac:dyDescent="0.3">
      <c r="A144" t="s">
        <v>232</v>
      </c>
      <c r="B144" t="s">
        <v>263</v>
      </c>
      <c r="C144" t="s">
        <v>274</v>
      </c>
      <c r="D144" t="s">
        <v>593</v>
      </c>
      <c r="E144" t="s">
        <v>594</v>
      </c>
      <c r="F144" s="13">
        <v>2872</v>
      </c>
      <c r="G144" s="13">
        <v>1844</v>
      </c>
      <c r="H144" s="13">
        <v>1171</v>
      </c>
      <c r="I144" s="13">
        <v>1773</v>
      </c>
      <c r="J144" s="13"/>
      <c r="K144" s="13"/>
      <c r="L144" s="13"/>
      <c r="M144" s="13"/>
      <c r="N144" s="13">
        <v>2159</v>
      </c>
      <c r="O144" s="13">
        <v>2022</v>
      </c>
      <c r="P144" s="13">
        <v>2094</v>
      </c>
      <c r="Q144" s="13">
        <v>2334</v>
      </c>
      <c r="R144" s="13">
        <v>167219</v>
      </c>
      <c r="S144" s="13">
        <v>167308.93899999995</v>
      </c>
      <c r="T144" s="13">
        <v>167886.30399999995</v>
      </c>
      <c r="U144" s="14">
        <f t="shared" si="21"/>
        <v>1717.5081778984445</v>
      </c>
      <c r="V144" s="14">
        <f t="shared" si="21"/>
        <v>1102.7455014083328</v>
      </c>
      <c r="W144" s="14">
        <f t="shared" si="21"/>
        <v>700.27927448435889</v>
      </c>
      <c r="X144" s="14">
        <f t="shared" si="22"/>
        <v>1059.7162414615518</v>
      </c>
      <c r="Y144" s="14">
        <f t="shared" si="22"/>
        <v>0</v>
      </c>
      <c r="Z144" s="14">
        <f t="shared" si="22"/>
        <v>0</v>
      </c>
      <c r="AA144" s="14">
        <f t="shared" si="20"/>
        <v>0</v>
      </c>
      <c r="AB144" s="14">
        <f t="shared" si="23"/>
        <v>0</v>
      </c>
      <c r="AC144" s="14">
        <f t="shared" si="24"/>
        <v>1290.4271659985845</v>
      </c>
      <c r="AD144" s="14">
        <f t="shared" si="24"/>
        <v>1208.5427186888087</v>
      </c>
      <c r="AE144" s="14">
        <f t="shared" si="24"/>
        <v>1251.5768807786178</v>
      </c>
      <c r="AF144" s="14">
        <f t="shared" si="25"/>
        <v>1390.2265666650217</v>
      </c>
    </row>
    <row r="145" spans="1:32" x14ac:dyDescent="0.3">
      <c r="A145" t="s">
        <v>250</v>
      </c>
      <c r="B145" t="s">
        <v>291</v>
      </c>
      <c r="C145" t="s">
        <v>296</v>
      </c>
      <c r="D145" t="s">
        <v>595</v>
      </c>
      <c r="E145" t="s">
        <v>596</v>
      </c>
      <c r="F145" s="13">
        <v>6782</v>
      </c>
      <c r="G145" s="13">
        <v>5725</v>
      </c>
      <c r="H145" s="13">
        <v>4358</v>
      </c>
      <c r="I145" s="13">
        <v>3965</v>
      </c>
      <c r="J145" s="13"/>
      <c r="K145" s="13"/>
      <c r="L145" s="13"/>
      <c r="M145" s="13"/>
      <c r="N145" s="13">
        <v>3127</v>
      </c>
      <c r="O145" s="13">
        <v>3886</v>
      </c>
      <c r="P145" s="13">
        <v>3075</v>
      </c>
      <c r="Q145" s="13">
        <v>2607</v>
      </c>
      <c r="R145" s="13">
        <v>445111</v>
      </c>
      <c r="S145" s="13">
        <v>447433.78499999992</v>
      </c>
      <c r="T145" s="13">
        <v>450039.31500000006</v>
      </c>
      <c r="U145" s="14">
        <f t="shared" si="21"/>
        <v>1523.6648835908347</v>
      </c>
      <c r="V145" s="14">
        <f t="shared" si="21"/>
        <v>1286.1960275077452</v>
      </c>
      <c r="W145" s="14">
        <f t="shared" si="21"/>
        <v>979.0816223369003</v>
      </c>
      <c r="X145" s="14">
        <f t="shared" si="22"/>
        <v>886.16464221627814</v>
      </c>
      <c r="Y145" s="14">
        <f t="shared" si="22"/>
        <v>0</v>
      </c>
      <c r="Z145" s="14">
        <f t="shared" si="22"/>
        <v>0</v>
      </c>
      <c r="AA145" s="14">
        <f t="shared" si="20"/>
        <v>0</v>
      </c>
      <c r="AB145" s="14">
        <f t="shared" si="23"/>
        <v>0</v>
      </c>
      <c r="AC145" s="14">
        <f t="shared" si="24"/>
        <v>698.87435969994988</v>
      </c>
      <c r="AD145" s="14">
        <f t="shared" si="24"/>
        <v>868.50839839910634</v>
      </c>
      <c r="AE145" s="14">
        <f t="shared" si="24"/>
        <v>687.2525283266217</v>
      </c>
      <c r="AF145" s="14">
        <f t="shared" si="25"/>
        <v>579.2827233327381</v>
      </c>
    </row>
    <row r="146" spans="1:32" x14ac:dyDescent="0.3">
      <c r="A146" t="s">
        <v>250</v>
      </c>
      <c r="B146" t="s">
        <v>291</v>
      </c>
      <c r="C146" t="s">
        <v>302</v>
      </c>
      <c r="D146" t="s">
        <v>597</v>
      </c>
      <c r="E146" t="s">
        <v>598</v>
      </c>
      <c r="F146" s="13">
        <v>1428</v>
      </c>
      <c r="G146" s="13">
        <v>2240</v>
      </c>
      <c r="H146" s="13">
        <v>1842</v>
      </c>
      <c r="I146" s="13">
        <v>2710</v>
      </c>
      <c r="J146" s="13"/>
      <c r="K146" s="13"/>
      <c r="L146" s="13"/>
      <c r="M146" s="13"/>
      <c r="N146" s="13">
        <v>2522</v>
      </c>
      <c r="O146" s="13">
        <v>2380</v>
      </c>
      <c r="P146" s="13">
        <v>2389</v>
      </c>
      <c r="Q146" s="13">
        <v>2613</v>
      </c>
      <c r="R146" s="13">
        <v>220861</v>
      </c>
      <c r="S146" s="13">
        <v>223054.1069999999</v>
      </c>
      <c r="T146" s="13">
        <v>224984.21300000005</v>
      </c>
      <c r="U146" s="14">
        <f t="shared" si="21"/>
        <v>646.56050638184195</v>
      </c>
      <c r="V146" s="14">
        <f t="shared" si="21"/>
        <v>1014.2125590303403</v>
      </c>
      <c r="W146" s="14">
        <f t="shared" si="21"/>
        <v>834.00872041691377</v>
      </c>
      <c r="X146" s="14">
        <f t="shared" si="22"/>
        <v>1214.9518502252915</v>
      </c>
      <c r="Y146" s="14">
        <f t="shared" si="22"/>
        <v>0</v>
      </c>
      <c r="Z146" s="14">
        <f t="shared" si="22"/>
        <v>0</v>
      </c>
      <c r="AA146" s="14">
        <f t="shared" si="20"/>
        <v>0</v>
      </c>
      <c r="AB146" s="14">
        <f t="shared" si="23"/>
        <v>0</v>
      </c>
      <c r="AC146" s="14">
        <f t="shared" si="24"/>
        <v>1130.6673676266366</v>
      </c>
      <c r="AD146" s="14">
        <f t="shared" si="24"/>
        <v>1067.005683961695</v>
      </c>
      <c r="AE146" s="14">
        <f t="shared" si="24"/>
        <v>1071.0405794052476</v>
      </c>
      <c r="AF146" s="14">
        <f t="shared" si="25"/>
        <v>1161.4148233591836</v>
      </c>
    </row>
    <row r="147" spans="1:32" x14ac:dyDescent="0.3">
      <c r="A147" t="s">
        <v>226</v>
      </c>
      <c r="B147" t="s">
        <v>221</v>
      </c>
      <c r="C147" t="s">
        <v>234</v>
      </c>
      <c r="D147" t="s">
        <v>599</v>
      </c>
      <c r="E147" t="s">
        <v>600</v>
      </c>
      <c r="F147" s="13">
        <v>693</v>
      </c>
      <c r="G147" s="13">
        <v>593</v>
      </c>
      <c r="H147" s="13">
        <v>625</v>
      </c>
      <c r="I147" s="13">
        <v>871</v>
      </c>
      <c r="J147" s="13"/>
      <c r="K147" s="13"/>
      <c r="L147" s="13"/>
      <c r="M147" s="13"/>
      <c r="N147" s="13">
        <v>587</v>
      </c>
      <c r="O147" s="13">
        <v>376</v>
      </c>
      <c r="P147" s="13">
        <v>594</v>
      </c>
      <c r="Q147" s="13">
        <v>616</v>
      </c>
      <c r="R147" s="13">
        <v>119946</v>
      </c>
      <c r="S147" s="13">
        <v>119812.01400000001</v>
      </c>
      <c r="T147" s="13">
        <v>119770.86400000003</v>
      </c>
      <c r="U147" s="14">
        <f t="shared" si="21"/>
        <v>577.75999199639841</v>
      </c>
      <c r="V147" s="14">
        <f t="shared" si="21"/>
        <v>494.38914178046787</v>
      </c>
      <c r="W147" s="14">
        <f t="shared" si="21"/>
        <v>521.06781384956571</v>
      </c>
      <c r="X147" s="14">
        <f t="shared" si="22"/>
        <v>726.97217158873559</v>
      </c>
      <c r="Y147" s="14">
        <f t="shared" si="22"/>
        <v>0</v>
      </c>
      <c r="Z147" s="14">
        <f t="shared" si="22"/>
        <v>0</v>
      </c>
      <c r="AA147" s="14">
        <f t="shared" si="20"/>
        <v>0</v>
      </c>
      <c r="AB147" s="14">
        <f t="shared" si="23"/>
        <v>0</v>
      </c>
      <c r="AC147" s="14">
        <f t="shared" si="24"/>
        <v>489.93417304545102</v>
      </c>
      <c r="AD147" s="14">
        <f t="shared" si="24"/>
        <v>313.82495581786975</v>
      </c>
      <c r="AE147" s="14">
        <f t="shared" si="24"/>
        <v>495.77665892503893</v>
      </c>
      <c r="AF147" s="14">
        <f t="shared" si="25"/>
        <v>514.31540144855251</v>
      </c>
    </row>
    <row r="148" spans="1:32" x14ac:dyDescent="0.3">
      <c r="A148" t="s">
        <v>259</v>
      </c>
      <c r="B148" t="s">
        <v>283</v>
      </c>
      <c r="C148" t="s">
        <v>307</v>
      </c>
      <c r="D148" t="s">
        <v>603</v>
      </c>
      <c r="E148" t="s">
        <v>604</v>
      </c>
      <c r="F148" s="13">
        <v>3610</v>
      </c>
      <c r="G148" s="13">
        <v>3832</v>
      </c>
      <c r="H148" s="13">
        <v>3569</v>
      </c>
      <c r="I148" s="13">
        <v>3080</v>
      </c>
      <c r="J148" s="13"/>
      <c r="K148" s="13"/>
      <c r="L148" s="13"/>
      <c r="M148" s="13"/>
      <c r="N148" s="13">
        <v>3712</v>
      </c>
      <c r="O148" s="13">
        <v>3912</v>
      </c>
      <c r="P148" s="13">
        <v>3229</v>
      </c>
      <c r="Q148" s="13">
        <v>3230</v>
      </c>
      <c r="R148" s="13">
        <v>202054</v>
      </c>
      <c r="S148" s="13">
        <v>203134.53600000008</v>
      </c>
      <c r="T148" s="13">
        <v>203914.3629999999</v>
      </c>
      <c r="U148" s="14">
        <f t="shared" si="21"/>
        <v>1786.6510932720955</v>
      </c>
      <c r="V148" s="14">
        <f t="shared" si="21"/>
        <v>1896.5227117503241</v>
      </c>
      <c r="W148" s="14">
        <f t="shared" si="21"/>
        <v>1766.3594880576482</v>
      </c>
      <c r="X148" s="14">
        <f t="shared" si="22"/>
        <v>1516.2365103686745</v>
      </c>
      <c r="Y148" s="14">
        <f t="shared" si="22"/>
        <v>0</v>
      </c>
      <c r="Z148" s="14">
        <f t="shared" si="22"/>
        <v>0</v>
      </c>
      <c r="AA148" s="14">
        <f t="shared" si="20"/>
        <v>0</v>
      </c>
      <c r="AB148" s="14">
        <f t="shared" si="23"/>
        <v>0</v>
      </c>
      <c r="AC148" s="14">
        <f t="shared" si="24"/>
        <v>1827.3603657430258</v>
      </c>
      <c r="AD148" s="14">
        <f t="shared" si="24"/>
        <v>1925.8172820007319</v>
      </c>
      <c r="AE148" s="14">
        <f t="shared" si="24"/>
        <v>1589.5869129806656</v>
      </c>
      <c r="AF148" s="14">
        <f t="shared" si="25"/>
        <v>1583.9982787284098</v>
      </c>
    </row>
    <row r="149" spans="1:32" x14ac:dyDescent="0.3">
      <c r="A149" t="s">
        <v>232</v>
      </c>
      <c r="B149" t="s">
        <v>270</v>
      </c>
      <c r="C149" t="s">
        <v>289</v>
      </c>
      <c r="D149" t="s">
        <v>607</v>
      </c>
      <c r="E149" t="s">
        <v>608</v>
      </c>
      <c r="F149" s="13">
        <v>1090</v>
      </c>
      <c r="G149" s="13">
        <v>1153</v>
      </c>
      <c r="H149" s="13">
        <v>1441</v>
      </c>
      <c r="I149" s="13">
        <v>1069</v>
      </c>
      <c r="J149" s="13"/>
      <c r="K149" s="13"/>
      <c r="L149" s="13"/>
      <c r="M149" s="13"/>
      <c r="N149" s="13">
        <v>702</v>
      </c>
      <c r="O149" s="13">
        <v>677</v>
      </c>
      <c r="P149" s="13">
        <v>499</v>
      </c>
      <c r="Q149" s="13">
        <v>309</v>
      </c>
      <c r="R149" s="13">
        <v>142693</v>
      </c>
      <c r="S149" s="13">
        <v>143759.11700000006</v>
      </c>
      <c r="T149" s="13">
        <v>144734.01299999998</v>
      </c>
      <c r="U149" s="14">
        <f t="shared" si="21"/>
        <v>763.87769547209746</v>
      </c>
      <c r="V149" s="14">
        <f t="shared" si="21"/>
        <v>808.02842465993433</v>
      </c>
      <c r="W149" s="14">
        <f t="shared" si="21"/>
        <v>1009.8603295186168</v>
      </c>
      <c r="X149" s="14">
        <f t="shared" si="22"/>
        <v>743.60501254330859</v>
      </c>
      <c r="Y149" s="14">
        <f t="shared" si="22"/>
        <v>0</v>
      </c>
      <c r="Z149" s="14">
        <f t="shared" si="22"/>
        <v>0</v>
      </c>
      <c r="AA149" s="14">
        <f t="shared" si="20"/>
        <v>0</v>
      </c>
      <c r="AB149" s="14">
        <f t="shared" si="23"/>
        <v>0</v>
      </c>
      <c r="AC149" s="14">
        <f t="shared" si="24"/>
        <v>488.31685575809411</v>
      </c>
      <c r="AD149" s="14">
        <f t="shared" si="24"/>
        <v>470.9266543422076</v>
      </c>
      <c r="AE149" s="14">
        <f t="shared" si="24"/>
        <v>347.10842026109538</v>
      </c>
      <c r="AF149" s="14">
        <f t="shared" si="25"/>
        <v>213.49508218223733</v>
      </c>
    </row>
    <row r="150" spans="1:32" x14ac:dyDescent="0.3">
      <c r="A150" t="s">
        <v>241</v>
      </c>
      <c r="B150" t="s">
        <v>276</v>
      </c>
      <c r="C150" t="s">
        <v>317</v>
      </c>
      <c r="D150" t="s">
        <v>609</v>
      </c>
      <c r="E150" t="s">
        <v>610</v>
      </c>
      <c r="F150" s="13">
        <v>1290</v>
      </c>
      <c r="G150" s="13">
        <v>847</v>
      </c>
      <c r="H150" s="13">
        <v>1016</v>
      </c>
      <c r="I150" s="13">
        <v>948</v>
      </c>
      <c r="J150" s="13"/>
      <c r="K150" s="13"/>
      <c r="L150" s="13"/>
      <c r="M150" s="13"/>
      <c r="N150" s="13">
        <v>956</v>
      </c>
      <c r="O150" s="13">
        <v>993</v>
      </c>
      <c r="P150" s="13">
        <v>1338</v>
      </c>
      <c r="Q150" s="13">
        <v>2074</v>
      </c>
      <c r="R150" s="13">
        <v>249846</v>
      </c>
      <c r="S150" s="13">
        <v>254344.39699999991</v>
      </c>
      <c r="T150" s="13">
        <v>257012.37199999997</v>
      </c>
      <c r="U150" s="14">
        <f t="shared" si="21"/>
        <v>516.31805191998274</v>
      </c>
      <c r="V150" s="14">
        <f t="shared" si="21"/>
        <v>339.00882943893441</v>
      </c>
      <c r="W150" s="14">
        <f t="shared" si="21"/>
        <v>406.65049670597085</v>
      </c>
      <c r="X150" s="14">
        <f t="shared" si="22"/>
        <v>372.72297372448128</v>
      </c>
      <c r="Y150" s="14">
        <f t="shared" si="22"/>
        <v>0</v>
      </c>
      <c r="Z150" s="14">
        <f t="shared" si="22"/>
        <v>0</v>
      </c>
      <c r="AA150" s="14">
        <f t="shared" si="20"/>
        <v>0</v>
      </c>
      <c r="AB150" s="14">
        <f t="shared" si="23"/>
        <v>0</v>
      </c>
      <c r="AC150" s="14">
        <f t="shared" si="24"/>
        <v>375.86831527489886</v>
      </c>
      <c r="AD150" s="14">
        <f t="shared" si="24"/>
        <v>390.41551994558006</v>
      </c>
      <c r="AE150" s="14">
        <f t="shared" si="24"/>
        <v>526.05837430733743</v>
      </c>
      <c r="AF150" s="14">
        <f t="shared" si="25"/>
        <v>806.96504369058164</v>
      </c>
    </row>
    <row r="151" spans="1:32" x14ac:dyDescent="0.3">
      <c r="A151" t="s">
        <v>226</v>
      </c>
      <c r="B151" t="s">
        <v>236</v>
      </c>
      <c r="C151" t="s">
        <v>243</v>
      </c>
      <c r="D151" t="s">
        <v>611</v>
      </c>
      <c r="E151" t="s">
        <v>612</v>
      </c>
      <c r="F151" s="13">
        <v>1073</v>
      </c>
      <c r="G151" s="13">
        <v>1498</v>
      </c>
      <c r="H151" s="13">
        <v>1006</v>
      </c>
      <c r="I151" s="13">
        <v>694</v>
      </c>
      <c r="J151" s="13"/>
      <c r="K151" s="13"/>
      <c r="L151" s="13"/>
      <c r="M151" s="13"/>
      <c r="N151" s="13">
        <v>797</v>
      </c>
      <c r="O151" s="13">
        <v>542</v>
      </c>
      <c r="P151" s="13">
        <v>818</v>
      </c>
      <c r="Q151" s="13">
        <v>794</v>
      </c>
      <c r="R151" s="13">
        <v>142687</v>
      </c>
      <c r="S151" s="13">
        <v>143026.82500000001</v>
      </c>
      <c r="T151" s="13">
        <v>143339.43700000006</v>
      </c>
      <c r="U151" s="14">
        <f t="shared" si="21"/>
        <v>751.9956267915087</v>
      </c>
      <c r="V151" s="14">
        <f t="shared" si="21"/>
        <v>1049.8503717928054</v>
      </c>
      <c r="W151" s="14">
        <f t="shared" si="21"/>
        <v>705.03970228542198</v>
      </c>
      <c r="X151" s="14">
        <f t="shared" si="22"/>
        <v>485.22366346312998</v>
      </c>
      <c r="Y151" s="14">
        <f t="shared" si="22"/>
        <v>0</v>
      </c>
      <c r="Z151" s="14">
        <f t="shared" si="22"/>
        <v>0</v>
      </c>
      <c r="AA151" s="14">
        <f t="shared" si="20"/>
        <v>0</v>
      </c>
      <c r="AB151" s="14">
        <f t="shared" si="23"/>
        <v>0</v>
      </c>
      <c r="AC151" s="14">
        <f t="shared" si="24"/>
        <v>557.23812648431499</v>
      </c>
      <c r="AD151" s="14">
        <f t="shared" si="24"/>
        <v>378.94989279109001</v>
      </c>
      <c r="AE151" s="14">
        <f t="shared" si="24"/>
        <v>571.92068690611006</v>
      </c>
      <c r="AF151" s="14">
        <f t="shared" si="25"/>
        <v>553.92989997581731</v>
      </c>
    </row>
    <row r="152" spans="1:32" x14ac:dyDescent="0.3">
      <c r="A152" t="s">
        <v>232</v>
      </c>
      <c r="B152" t="s">
        <v>263</v>
      </c>
      <c r="C152" t="s">
        <v>268</v>
      </c>
      <c r="D152" t="s">
        <v>613</v>
      </c>
      <c r="E152" t="s">
        <v>614</v>
      </c>
      <c r="F152" s="13">
        <v>11238</v>
      </c>
      <c r="G152" s="13">
        <v>11069</v>
      </c>
      <c r="H152" s="13">
        <v>10517</v>
      </c>
      <c r="I152" s="13">
        <v>10831</v>
      </c>
      <c r="J152" s="13"/>
      <c r="K152" s="13"/>
      <c r="L152" s="13"/>
      <c r="M152" s="13"/>
      <c r="N152" s="13">
        <v>10621</v>
      </c>
      <c r="O152" s="13">
        <v>9775</v>
      </c>
      <c r="P152" s="13">
        <v>9121</v>
      </c>
      <c r="Q152" s="13">
        <v>9943</v>
      </c>
      <c r="R152" s="13">
        <v>701890</v>
      </c>
      <c r="S152" s="13">
        <v>702054.34999999986</v>
      </c>
      <c r="T152" s="13">
        <v>703960.11300000001</v>
      </c>
      <c r="U152" s="14">
        <f t="shared" si="21"/>
        <v>1601.1055863454387</v>
      </c>
      <c r="V152" s="14">
        <f t="shared" si="21"/>
        <v>1577.027739389363</v>
      </c>
      <c r="W152" s="14">
        <f t="shared" si="21"/>
        <v>1498.3829374973286</v>
      </c>
      <c r="X152" s="14">
        <f t="shared" si="22"/>
        <v>1542.7580499999754</v>
      </c>
      <c r="Y152" s="14">
        <f t="shared" si="22"/>
        <v>0</v>
      </c>
      <c r="Z152" s="14">
        <f t="shared" si="22"/>
        <v>0</v>
      </c>
      <c r="AA152" s="14">
        <f t="shared" si="20"/>
        <v>0</v>
      </c>
      <c r="AB152" s="14">
        <f t="shared" si="23"/>
        <v>0</v>
      </c>
      <c r="AC152" s="14">
        <f t="shared" si="24"/>
        <v>1512.8458359384856</v>
      </c>
      <c r="AD152" s="14">
        <f t="shared" si="24"/>
        <v>1392.3423450050559</v>
      </c>
      <c r="AE152" s="14">
        <f t="shared" si="24"/>
        <v>1299.1871640707022</v>
      </c>
      <c r="AF152" s="14">
        <f t="shared" si="25"/>
        <v>1412.4379799910623</v>
      </c>
    </row>
    <row r="153" spans="1:32" x14ac:dyDescent="0.3">
      <c r="A153" t="s">
        <v>226</v>
      </c>
      <c r="B153" t="s">
        <v>236</v>
      </c>
      <c r="C153" t="s">
        <v>252</v>
      </c>
      <c r="D153" t="s">
        <v>616</v>
      </c>
      <c r="E153" t="s">
        <v>617</v>
      </c>
      <c r="F153" s="13">
        <v>3003</v>
      </c>
      <c r="G153" s="13">
        <v>3527</v>
      </c>
      <c r="H153" s="13">
        <v>2820</v>
      </c>
      <c r="I153" s="13">
        <v>3232</v>
      </c>
      <c r="J153" s="13"/>
      <c r="K153" s="13"/>
      <c r="L153" s="13"/>
      <c r="M153" s="13"/>
      <c r="N153" s="13">
        <v>2727</v>
      </c>
      <c r="O153" s="13">
        <v>2575</v>
      </c>
      <c r="P153" s="13">
        <v>2713</v>
      </c>
      <c r="Q153" s="13">
        <v>2361</v>
      </c>
      <c r="R153" s="13">
        <v>228133</v>
      </c>
      <c r="S153" s="13">
        <v>228991.61599999992</v>
      </c>
      <c r="T153" s="13">
        <v>229751.83199999994</v>
      </c>
      <c r="U153" s="14">
        <f t="shared" si="21"/>
        <v>1316.3373996747512</v>
      </c>
      <c r="V153" s="14">
        <f t="shared" si="21"/>
        <v>1546.0279749093729</v>
      </c>
      <c r="W153" s="14">
        <f t="shared" si="21"/>
        <v>1236.1210346596065</v>
      </c>
      <c r="X153" s="14">
        <f t="shared" si="22"/>
        <v>1411.4053852521838</v>
      </c>
      <c r="Y153" s="14">
        <f t="shared" si="22"/>
        <v>0</v>
      </c>
      <c r="Z153" s="14">
        <f t="shared" si="22"/>
        <v>0</v>
      </c>
      <c r="AA153" s="14">
        <f t="shared" si="20"/>
        <v>0</v>
      </c>
      <c r="AB153" s="14">
        <f t="shared" si="23"/>
        <v>0</v>
      </c>
      <c r="AC153" s="14">
        <f t="shared" si="24"/>
        <v>1190.87329380653</v>
      </c>
      <c r="AD153" s="14">
        <f t="shared" si="24"/>
        <v>1124.495317767442</v>
      </c>
      <c r="AE153" s="14">
        <f t="shared" si="24"/>
        <v>1184.7595328555615</v>
      </c>
      <c r="AF153" s="14">
        <f t="shared" si="25"/>
        <v>1027.6305435510087</v>
      </c>
    </row>
    <row r="154" spans="1:32" x14ac:dyDescent="0.3">
      <c r="A154" t="s">
        <v>226</v>
      </c>
      <c r="B154" t="s">
        <v>221</v>
      </c>
      <c r="C154" t="s">
        <v>234</v>
      </c>
      <c r="D154" t="s">
        <v>618</v>
      </c>
      <c r="E154" t="s">
        <v>619</v>
      </c>
      <c r="F154" s="13">
        <v>1173</v>
      </c>
      <c r="G154" s="13">
        <v>865</v>
      </c>
      <c r="H154" s="13">
        <v>959</v>
      </c>
      <c r="I154" s="13">
        <v>1116</v>
      </c>
      <c r="J154" s="13"/>
      <c r="K154" s="13"/>
      <c r="L154" s="13"/>
      <c r="M154" s="13"/>
      <c r="N154" s="13">
        <v>1211</v>
      </c>
      <c r="O154" s="13">
        <v>969</v>
      </c>
      <c r="P154" s="13">
        <v>776</v>
      </c>
      <c r="Q154" s="13">
        <v>686</v>
      </c>
      <c r="R154" s="13">
        <v>153237</v>
      </c>
      <c r="S154" s="13">
        <v>154240.98499999993</v>
      </c>
      <c r="T154" s="13">
        <v>154700.785</v>
      </c>
      <c r="U154" s="14">
        <f t="shared" si="21"/>
        <v>765.48092170950883</v>
      </c>
      <c r="V154" s="14">
        <f t="shared" si="21"/>
        <v>564.4850786689899</v>
      </c>
      <c r="W154" s="14">
        <f t="shared" si="21"/>
        <v>625.82796583070672</v>
      </c>
      <c r="X154" s="14">
        <f t="shared" si="22"/>
        <v>723.54309718652303</v>
      </c>
      <c r="Y154" s="14">
        <f t="shared" si="22"/>
        <v>0</v>
      </c>
      <c r="Z154" s="14">
        <f t="shared" si="22"/>
        <v>0</v>
      </c>
      <c r="AA154" s="14">
        <f t="shared" si="20"/>
        <v>0</v>
      </c>
      <c r="AB154" s="14">
        <f t="shared" si="23"/>
        <v>0</v>
      </c>
      <c r="AC154" s="14">
        <f t="shared" si="24"/>
        <v>785.13502750258021</v>
      </c>
      <c r="AD154" s="14">
        <f t="shared" si="24"/>
        <v>628.23768922378224</v>
      </c>
      <c r="AE154" s="14">
        <f t="shared" si="24"/>
        <v>503.10882026589775</v>
      </c>
      <c r="AF154" s="14">
        <f t="shared" si="25"/>
        <v>443.43666387988918</v>
      </c>
    </row>
    <row r="155" spans="1:32" x14ac:dyDescent="0.3">
      <c r="A155" t="s">
        <v>232</v>
      </c>
      <c r="B155" t="s">
        <v>263</v>
      </c>
      <c r="C155" t="s">
        <v>268</v>
      </c>
      <c r="D155" t="s">
        <v>622</v>
      </c>
      <c r="E155" t="s">
        <v>623</v>
      </c>
      <c r="F155" s="13">
        <v>5225</v>
      </c>
      <c r="G155" s="13">
        <v>5470</v>
      </c>
      <c r="H155" s="13">
        <v>4338</v>
      </c>
      <c r="I155" s="13">
        <v>3571</v>
      </c>
      <c r="J155" s="13"/>
      <c r="K155" s="13"/>
      <c r="L155" s="13"/>
      <c r="M155" s="13"/>
      <c r="N155" s="13">
        <v>3217</v>
      </c>
      <c r="O155" s="13">
        <v>3574</v>
      </c>
      <c r="P155" s="13">
        <v>3206</v>
      </c>
      <c r="Q155" s="13">
        <v>3798</v>
      </c>
      <c r="R155" s="13">
        <v>198107</v>
      </c>
      <c r="S155" s="13">
        <v>198100.79000000007</v>
      </c>
      <c r="T155" s="13">
        <v>198495.77000000002</v>
      </c>
      <c r="U155" s="14">
        <f t="shared" si="21"/>
        <v>2637.4635929068636</v>
      </c>
      <c r="V155" s="14">
        <f t="shared" si="21"/>
        <v>2761.1341345838359</v>
      </c>
      <c r="W155" s="14">
        <f t="shared" si="21"/>
        <v>2189.72575426411</v>
      </c>
      <c r="X155" s="14">
        <f t="shared" si="22"/>
        <v>1802.6177482684438</v>
      </c>
      <c r="Y155" s="14">
        <f t="shared" si="22"/>
        <v>0</v>
      </c>
      <c r="Z155" s="14">
        <f t="shared" si="22"/>
        <v>0</v>
      </c>
      <c r="AA155" s="14">
        <f t="shared" si="20"/>
        <v>0</v>
      </c>
      <c r="AB155" s="14">
        <f t="shared" si="23"/>
        <v>0</v>
      </c>
      <c r="AC155" s="14">
        <f t="shared" si="24"/>
        <v>1623.920833430295</v>
      </c>
      <c r="AD155" s="14">
        <f t="shared" si="24"/>
        <v>1804.1321289026655</v>
      </c>
      <c r="AE155" s="14">
        <f t="shared" si="24"/>
        <v>1618.3681044381494</v>
      </c>
      <c r="AF155" s="14">
        <f t="shared" si="25"/>
        <v>1913.3908999672888</v>
      </c>
    </row>
    <row r="156" spans="1:32" x14ac:dyDescent="0.3">
      <c r="A156" t="s">
        <v>232</v>
      </c>
      <c r="B156" t="s">
        <v>270</v>
      </c>
      <c r="C156" t="s">
        <v>289</v>
      </c>
      <c r="D156" t="s">
        <v>624</v>
      </c>
      <c r="E156" t="s">
        <v>625</v>
      </c>
      <c r="F156" s="13">
        <v>8275</v>
      </c>
      <c r="G156" s="13">
        <v>7839</v>
      </c>
      <c r="H156" s="13">
        <v>7013</v>
      </c>
      <c r="I156" s="13">
        <v>6363</v>
      </c>
      <c r="J156" s="13"/>
      <c r="K156" s="13"/>
      <c r="L156" s="13"/>
      <c r="M156" s="13"/>
      <c r="N156" s="13">
        <v>5803</v>
      </c>
      <c r="O156" s="13">
        <v>5673</v>
      </c>
      <c r="P156" s="13">
        <v>5391</v>
      </c>
      <c r="Q156" s="13">
        <v>4801</v>
      </c>
      <c r="R156" s="13">
        <v>604075</v>
      </c>
      <c r="S156" s="13">
        <v>605818.11100000003</v>
      </c>
      <c r="T156" s="13">
        <v>608645.09199999995</v>
      </c>
      <c r="U156" s="14">
        <f t="shared" si="21"/>
        <v>1369.8630136986301</v>
      </c>
      <c r="V156" s="14">
        <f t="shared" si="21"/>
        <v>1297.6865455448412</v>
      </c>
      <c r="W156" s="14">
        <f t="shared" si="21"/>
        <v>1160.9485577122045</v>
      </c>
      <c r="X156" s="14">
        <f t="shared" si="22"/>
        <v>1050.3152488288683</v>
      </c>
      <c r="Y156" s="14">
        <f t="shared" si="22"/>
        <v>0</v>
      </c>
      <c r="Z156" s="14">
        <f t="shared" si="22"/>
        <v>0</v>
      </c>
      <c r="AA156" s="14">
        <f t="shared" si="20"/>
        <v>0</v>
      </c>
      <c r="AB156" s="14">
        <f t="shared" si="23"/>
        <v>0</v>
      </c>
      <c r="AC156" s="14">
        <f t="shared" si="24"/>
        <v>957.87826323336833</v>
      </c>
      <c r="AD156" s="14">
        <f t="shared" si="24"/>
        <v>936.41967729155579</v>
      </c>
      <c r="AE156" s="14">
        <f t="shared" si="24"/>
        <v>889.87105240239339</v>
      </c>
      <c r="AF156" s="14">
        <f t="shared" si="25"/>
        <v>788.80123459534946</v>
      </c>
    </row>
    <row r="157" spans="1:32" x14ac:dyDescent="0.3">
      <c r="A157" t="s">
        <v>226</v>
      </c>
      <c r="B157" t="s">
        <v>221</v>
      </c>
      <c r="C157" t="s">
        <v>234</v>
      </c>
      <c r="D157" t="s">
        <v>626</v>
      </c>
      <c r="E157" t="s">
        <v>627</v>
      </c>
      <c r="F157" s="13">
        <v>494</v>
      </c>
      <c r="G157" s="13">
        <v>467</v>
      </c>
      <c r="H157" s="13">
        <v>541</v>
      </c>
      <c r="I157" s="13">
        <v>643</v>
      </c>
      <c r="J157" s="13"/>
      <c r="K157" s="13"/>
      <c r="L157" s="13"/>
      <c r="M157" s="13"/>
      <c r="N157" s="13">
        <v>543</v>
      </c>
      <c r="O157" s="13">
        <v>698</v>
      </c>
      <c r="P157" s="13">
        <v>1225</v>
      </c>
      <c r="Q157" s="13">
        <v>1178</v>
      </c>
      <c r="R157" s="13">
        <v>222805</v>
      </c>
      <c r="S157" s="13">
        <v>223416.51</v>
      </c>
      <c r="T157" s="13">
        <v>223459.231</v>
      </c>
      <c r="U157" s="14">
        <f t="shared" si="21"/>
        <v>221.71854312066606</v>
      </c>
      <c r="V157" s="14">
        <f t="shared" si="21"/>
        <v>209.6003231525325</v>
      </c>
      <c r="W157" s="14">
        <f t="shared" si="21"/>
        <v>242.81322232445413</v>
      </c>
      <c r="X157" s="14">
        <f t="shared" si="22"/>
        <v>287.80326037677344</v>
      </c>
      <c r="Y157" s="14">
        <f t="shared" si="22"/>
        <v>0</v>
      </c>
      <c r="Z157" s="14">
        <f t="shared" si="22"/>
        <v>0</v>
      </c>
      <c r="AA157" s="14">
        <f t="shared" si="20"/>
        <v>0</v>
      </c>
      <c r="AB157" s="14">
        <f t="shared" si="23"/>
        <v>0</v>
      </c>
      <c r="AC157" s="14">
        <f t="shared" si="24"/>
        <v>243.04381086250069</v>
      </c>
      <c r="AD157" s="14">
        <f t="shared" si="24"/>
        <v>312.42095760962337</v>
      </c>
      <c r="AE157" s="14">
        <f t="shared" si="24"/>
        <v>548.30325654984051</v>
      </c>
      <c r="AF157" s="14">
        <f t="shared" si="25"/>
        <v>527.16551235245231</v>
      </c>
    </row>
    <row r="158" spans="1:32" x14ac:dyDescent="0.3">
      <c r="A158" t="s">
        <v>259</v>
      </c>
      <c r="B158" t="s">
        <v>283</v>
      </c>
      <c r="C158" t="s">
        <v>313</v>
      </c>
      <c r="D158" t="s">
        <v>628</v>
      </c>
      <c r="E158" t="s">
        <v>629</v>
      </c>
      <c r="F158" s="13">
        <v>8344</v>
      </c>
      <c r="G158" s="13">
        <v>9252</v>
      </c>
      <c r="H158" s="13">
        <v>7712</v>
      </c>
      <c r="I158" s="13">
        <v>6102</v>
      </c>
      <c r="J158" s="13"/>
      <c r="K158" s="13"/>
      <c r="L158" s="13"/>
      <c r="M158" s="13"/>
      <c r="N158" s="13">
        <v>8295</v>
      </c>
      <c r="O158" s="13">
        <v>7922</v>
      </c>
      <c r="P158" s="13">
        <v>8209</v>
      </c>
      <c r="Q158" s="13">
        <v>8536</v>
      </c>
      <c r="R158" s="13">
        <v>925016</v>
      </c>
      <c r="S158" s="13">
        <v>931378.55499999993</v>
      </c>
      <c r="T158" s="13">
        <v>936018.22</v>
      </c>
      <c r="U158" s="14">
        <f t="shared" si="21"/>
        <v>902.03845122678956</v>
      </c>
      <c r="V158" s="14">
        <f t="shared" si="21"/>
        <v>1000.1989154782189</v>
      </c>
      <c r="W158" s="14">
        <f t="shared" si="21"/>
        <v>833.71530870817378</v>
      </c>
      <c r="X158" s="14">
        <f t="shared" si="22"/>
        <v>655.1578804603248</v>
      </c>
      <c r="Y158" s="14">
        <f t="shared" si="22"/>
        <v>0</v>
      </c>
      <c r="Z158" s="14">
        <f t="shared" si="22"/>
        <v>0</v>
      </c>
      <c r="AA158" s="14">
        <f t="shared" si="20"/>
        <v>0</v>
      </c>
      <c r="AB158" s="14">
        <f t="shared" si="23"/>
        <v>0</v>
      </c>
      <c r="AC158" s="14">
        <f t="shared" si="24"/>
        <v>890.61530947531867</v>
      </c>
      <c r="AD158" s="14">
        <f t="shared" si="24"/>
        <v>850.56714667431868</v>
      </c>
      <c r="AE158" s="14">
        <f t="shared" si="24"/>
        <v>881.38168480806394</v>
      </c>
      <c r="AF158" s="14">
        <f t="shared" si="25"/>
        <v>911.94806015635049</v>
      </c>
    </row>
    <row r="159" spans="1:32" x14ac:dyDescent="0.3">
      <c r="A159" t="s">
        <v>241</v>
      </c>
      <c r="B159" t="s">
        <v>276</v>
      </c>
      <c r="C159" t="s">
        <v>317</v>
      </c>
      <c r="D159" t="s">
        <v>630</v>
      </c>
      <c r="E159" t="s">
        <v>631</v>
      </c>
      <c r="F159" s="13">
        <v>675</v>
      </c>
      <c r="G159" s="13">
        <v>911</v>
      </c>
      <c r="H159" s="13">
        <v>535</v>
      </c>
      <c r="I159" s="13">
        <v>652</v>
      </c>
      <c r="J159" s="13"/>
      <c r="K159" s="13"/>
      <c r="L159" s="13"/>
      <c r="M159" s="13"/>
      <c r="N159" s="13">
        <v>1109</v>
      </c>
      <c r="O159" s="13">
        <v>964</v>
      </c>
      <c r="P159" s="13">
        <v>804</v>
      </c>
      <c r="Q159" s="13">
        <v>637</v>
      </c>
      <c r="R159" s="13">
        <v>155774</v>
      </c>
      <c r="S159" s="13">
        <v>157508.318</v>
      </c>
      <c r="T159" s="13">
        <v>158722.00999999998</v>
      </c>
      <c r="U159" s="14">
        <f t="shared" si="21"/>
        <v>433.32006624982347</v>
      </c>
      <c r="V159" s="14">
        <f t="shared" si="21"/>
        <v>584.82160052383585</v>
      </c>
      <c r="W159" s="14">
        <f t="shared" si="21"/>
        <v>343.44627473134159</v>
      </c>
      <c r="X159" s="14">
        <f t="shared" si="22"/>
        <v>413.94639234227611</v>
      </c>
      <c r="Y159" s="14">
        <f t="shared" si="22"/>
        <v>0</v>
      </c>
      <c r="Z159" s="14">
        <f t="shared" si="22"/>
        <v>0</v>
      </c>
      <c r="AA159" s="14">
        <f t="shared" si="20"/>
        <v>0</v>
      </c>
      <c r="AB159" s="14">
        <f t="shared" si="23"/>
        <v>0</v>
      </c>
      <c r="AC159" s="14">
        <f t="shared" si="24"/>
        <v>704.08979924476114</v>
      </c>
      <c r="AD159" s="14">
        <f t="shared" si="24"/>
        <v>612.03116904594208</v>
      </c>
      <c r="AE159" s="14">
        <f t="shared" si="24"/>
        <v>510.44923227483139</v>
      </c>
      <c r="AF159" s="14">
        <f t="shared" si="25"/>
        <v>401.33060310917188</v>
      </c>
    </row>
    <row r="160" spans="1:32" x14ac:dyDescent="0.3">
      <c r="A160" t="s">
        <v>250</v>
      </c>
      <c r="B160" t="s">
        <v>291</v>
      </c>
      <c r="C160" t="s">
        <v>302</v>
      </c>
      <c r="D160" t="s">
        <v>632</v>
      </c>
      <c r="E160" t="s">
        <v>633</v>
      </c>
      <c r="F160" s="13">
        <v>2695</v>
      </c>
      <c r="G160" s="13">
        <v>2499</v>
      </c>
      <c r="H160" s="13">
        <v>1828</v>
      </c>
      <c r="I160" s="13">
        <v>1182</v>
      </c>
      <c r="J160" s="13"/>
      <c r="K160" s="13"/>
      <c r="L160" s="13"/>
      <c r="M160" s="13"/>
      <c r="N160" s="13">
        <v>910</v>
      </c>
      <c r="O160" s="13">
        <v>1204</v>
      </c>
      <c r="P160" s="13">
        <v>1152</v>
      </c>
      <c r="Q160" s="13">
        <v>1203</v>
      </c>
      <c r="R160" s="13">
        <v>170439</v>
      </c>
      <c r="S160" s="13">
        <v>171257.764</v>
      </c>
      <c r="T160" s="13">
        <v>172278.36099999998</v>
      </c>
      <c r="U160" s="14">
        <f t="shared" si="21"/>
        <v>1581.2108730982932</v>
      </c>
      <c r="V160" s="14">
        <f t="shared" si="21"/>
        <v>1466.2137186911448</v>
      </c>
      <c r="W160" s="14">
        <f t="shared" si="21"/>
        <v>1072.5244808993248</v>
      </c>
      <c r="X160" s="14">
        <f t="shared" si="22"/>
        <v>690.18768690685465</v>
      </c>
      <c r="Y160" s="14">
        <f t="shared" si="22"/>
        <v>0</v>
      </c>
      <c r="Z160" s="14">
        <f t="shared" si="22"/>
        <v>0</v>
      </c>
      <c r="AA160" s="14">
        <f t="shared" si="20"/>
        <v>0</v>
      </c>
      <c r="AB160" s="14">
        <f t="shared" si="23"/>
        <v>0</v>
      </c>
      <c r="AC160" s="14">
        <f t="shared" si="24"/>
        <v>531.36277079969352</v>
      </c>
      <c r="AD160" s="14">
        <f t="shared" si="24"/>
        <v>703.03381982728683</v>
      </c>
      <c r="AE160" s="14">
        <f t="shared" si="24"/>
        <v>672.67023292444708</v>
      </c>
      <c r="AF160" s="14">
        <f t="shared" si="25"/>
        <v>698.2885099539576</v>
      </c>
    </row>
    <row r="161" spans="1:32" x14ac:dyDescent="0.3">
      <c r="A161" t="s">
        <v>226</v>
      </c>
      <c r="B161" t="s">
        <v>236</v>
      </c>
      <c r="C161" t="s">
        <v>252</v>
      </c>
      <c r="D161" t="s">
        <v>634</v>
      </c>
      <c r="E161" t="s">
        <v>635</v>
      </c>
      <c r="F161" s="13">
        <v>2293</v>
      </c>
      <c r="G161" s="13">
        <v>2776</v>
      </c>
      <c r="H161" s="13">
        <v>2473</v>
      </c>
      <c r="I161" s="13">
        <v>2573</v>
      </c>
      <c r="J161" s="13"/>
      <c r="K161" s="13"/>
      <c r="L161" s="13"/>
      <c r="M161" s="13"/>
      <c r="N161" s="13">
        <v>2708</v>
      </c>
      <c r="O161" s="13">
        <v>2273</v>
      </c>
      <c r="P161" s="13">
        <v>2458</v>
      </c>
      <c r="Q161" s="13">
        <v>2191</v>
      </c>
      <c r="R161" s="13">
        <v>174474</v>
      </c>
      <c r="S161" s="13">
        <v>174457.91099999999</v>
      </c>
      <c r="T161" s="13">
        <v>174776.88999999996</v>
      </c>
      <c r="U161" s="14">
        <f t="shared" si="21"/>
        <v>1314.2359320013297</v>
      </c>
      <c r="V161" s="14">
        <f t="shared" si="21"/>
        <v>1591.0680101333151</v>
      </c>
      <c r="W161" s="14">
        <f t="shared" si="21"/>
        <v>1417.4031660877838</v>
      </c>
      <c r="X161" s="14">
        <f t="shared" si="22"/>
        <v>1474.854298811362</v>
      </c>
      <c r="Y161" s="14">
        <f t="shared" si="22"/>
        <v>0</v>
      </c>
      <c r="Z161" s="14">
        <f t="shared" si="22"/>
        <v>0</v>
      </c>
      <c r="AA161" s="14">
        <f t="shared" si="20"/>
        <v>0</v>
      </c>
      <c r="AB161" s="14">
        <f t="shared" si="23"/>
        <v>0</v>
      </c>
      <c r="AC161" s="14">
        <f t="shared" si="24"/>
        <v>1552.2368601559147</v>
      </c>
      <c r="AD161" s="14">
        <f t="shared" si="24"/>
        <v>1302.8930513790228</v>
      </c>
      <c r="AE161" s="14">
        <f t="shared" si="24"/>
        <v>1408.9358206289653</v>
      </c>
      <c r="AF161" s="14">
        <f t="shared" si="25"/>
        <v>1253.5982302923462</v>
      </c>
    </row>
    <row r="162" spans="1:32" x14ac:dyDescent="0.3">
      <c r="A162" t="s">
        <v>232</v>
      </c>
      <c r="B162" t="s">
        <v>263</v>
      </c>
      <c r="C162" t="s">
        <v>268</v>
      </c>
      <c r="D162" t="s">
        <v>638</v>
      </c>
      <c r="E162" t="s">
        <v>639</v>
      </c>
      <c r="F162" s="13">
        <v>892</v>
      </c>
      <c r="G162" s="13">
        <v>856</v>
      </c>
      <c r="H162" s="13">
        <v>647</v>
      </c>
      <c r="I162" s="13">
        <v>584</v>
      </c>
      <c r="J162" s="13"/>
      <c r="K162" s="13"/>
      <c r="L162" s="13"/>
      <c r="M162" s="13"/>
      <c r="N162" s="13">
        <v>436</v>
      </c>
      <c r="O162" s="13">
        <v>726</v>
      </c>
      <c r="P162" s="13">
        <v>636</v>
      </c>
      <c r="Q162" s="13">
        <v>551</v>
      </c>
      <c r="R162" s="13">
        <v>135627</v>
      </c>
      <c r="S162" s="13">
        <v>136141.29</v>
      </c>
      <c r="T162" s="13">
        <v>136965.85800000001</v>
      </c>
      <c r="U162" s="14">
        <f t="shared" si="21"/>
        <v>657.6861539369005</v>
      </c>
      <c r="V162" s="14">
        <f t="shared" si="21"/>
        <v>631.14276655828121</v>
      </c>
      <c r="W162" s="14">
        <f t="shared" si="21"/>
        <v>477.04365649907464</v>
      </c>
      <c r="X162" s="14">
        <f t="shared" si="22"/>
        <v>428.96611307267619</v>
      </c>
      <c r="Y162" s="14">
        <f t="shared" si="22"/>
        <v>0</v>
      </c>
      <c r="Z162" s="14">
        <f t="shared" si="22"/>
        <v>0</v>
      </c>
      <c r="AA162" s="14">
        <f t="shared" si="20"/>
        <v>0</v>
      </c>
      <c r="AB162" s="14">
        <f t="shared" si="23"/>
        <v>0</v>
      </c>
      <c r="AC162" s="14">
        <f t="shared" si="24"/>
        <v>320.25552277343633</v>
      </c>
      <c r="AD162" s="14">
        <f t="shared" si="24"/>
        <v>533.26951727870357</v>
      </c>
      <c r="AE162" s="14">
        <f t="shared" si="24"/>
        <v>467.16172588051722</v>
      </c>
      <c r="AF162" s="14">
        <f t="shared" si="25"/>
        <v>402.29003639724573</v>
      </c>
    </row>
    <row r="163" spans="1:32" x14ac:dyDescent="0.3">
      <c r="A163" t="s">
        <v>232</v>
      </c>
      <c r="B163" t="s">
        <v>270</v>
      </c>
      <c r="C163" t="s">
        <v>289</v>
      </c>
      <c r="D163" t="s">
        <v>640</v>
      </c>
      <c r="E163" t="s">
        <v>641</v>
      </c>
      <c r="F163" s="13">
        <v>960</v>
      </c>
      <c r="G163" s="13">
        <v>968</v>
      </c>
      <c r="H163" s="13">
        <v>766</v>
      </c>
      <c r="I163" s="13">
        <v>757</v>
      </c>
      <c r="J163" s="13"/>
      <c r="K163" s="13"/>
      <c r="L163" s="13"/>
      <c r="M163" s="13"/>
      <c r="N163" s="13">
        <v>385</v>
      </c>
      <c r="O163" s="13">
        <v>751</v>
      </c>
      <c r="P163" s="13">
        <v>601</v>
      </c>
      <c r="Q163" s="13">
        <v>722</v>
      </c>
      <c r="R163" s="13">
        <v>127570</v>
      </c>
      <c r="S163" s="13">
        <v>129002.523</v>
      </c>
      <c r="T163" s="13">
        <v>130188.31099999996</v>
      </c>
      <c r="U163" s="14">
        <f t="shared" si="21"/>
        <v>752.52802383005417</v>
      </c>
      <c r="V163" s="14">
        <f t="shared" si="21"/>
        <v>758.79909069530447</v>
      </c>
      <c r="W163" s="14">
        <f t="shared" si="21"/>
        <v>600.45465234773064</v>
      </c>
      <c r="X163" s="14">
        <f t="shared" si="22"/>
        <v>586.81022851002695</v>
      </c>
      <c r="Y163" s="14">
        <f t="shared" si="22"/>
        <v>0</v>
      </c>
      <c r="Z163" s="14">
        <f t="shared" si="22"/>
        <v>0</v>
      </c>
      <c r="AA163" s="14">
        <f t="shared" si="20"/>
        <v>0</v>
      </c>
      <c r="AB163" s="14">
        <f t="shared" si="23"/>
        <v>0</v>
      </c>
      <c r="AC163" s="14">
        <f t="shared" si="24"/>
        <v>298.44377539809824</v>
      </c>
      <c r="AD163" s="14">
        <f t="shared" si="24"/>
        <v>582.15915668564094</v>
      </c>
      <c r="AE163" s="14">
        <f t="shared" si="24"/>
        <v>465.88236107599232</v>
      </c>
      <c r="AF163" s="14">
        <f t="shared" si="25"/>
        <v>554.58127880620577</v>
      </c>
    </row>
    <row r="164" spans="1:32" x14ac:dyDescent="0.3">
      <c r="A164" t="s">
        <v>250</v>
      </c>
      <c r="B164" t="s">
        <v>291</v>
      </c>
      <c r="C164" t="s">
        <v>296</v>
      </c>
      <c r="D164" t="s">
        <v>644</v>
      </c>
      <c r="E164" t="s">
        <v>645</v>
      </c>
      <c r="F164" s="13">
        <v>612</v>
      </c>
      <c r="G164" s="13">
        <v>957</v>
      </c>
      <c r="H164" s="13">
        <v>881</v>
      </c>
      <c r="I164" s="13">
        <v>698</v>
      </c>
      <c r="J164" s="13"/>
      <c r="K164" s="13"/>
      <c r="L164" s="13"/>
      <c r="M164" s="13"/>
      <c r="N164" s="13">
        <v>1020</v>
      </c>
      <c r="O164" s="13">
        <v>746</v>
      </c>
      <c r="P164" s="13">
        <v>734</v>
      </c>
      <c r="Q164" s="13">
        <v>777</v>
      </c>
      <c r="R164" s="13">
        <v>109830</v>
      </c>
      <c r="S164" s="13">
        <v>110070.31899999997</v>
      </c>
      <c r="T164" s="13">
        <v>110434.65099999997</v>
      </c>
      <c r="U164" s="14">
        <f t="shared" si="21"/>
        <v>557.22480196667584</v>
      </c>
      <c r="V164" s="14">
        <f t="shared" si="21"/>
        <v>871.34662660475271</v>
      </c>
      <c r="W164" s="14">
        <f t="shared" si="21"/>
        <v>802.14877538013297</v>
      </c>
      <c r="X164" s="14">
        <f t="shared" si="22"/>
        <v>634.14007185715548</v>
      </c>
      <c r="Y164" s="14">
        <f t="shared" si="22"/>
        <v>0</v>
      </c>
      <c r="Z164" s="14">
        <f t="shared" si="22"/>
        <v>0</v>
      </c>
      <c r="AA164" s="14">
        <f t="shared" si="20"/>
        <v>0</v>
      </c>
      <c r="AB164" s="14">
        <f t="shared" si="23"/>
        <v>0</v>
      </c>
      <c r="AC164" s="14">
        <f t="shared" si="24"/>
        <v>926.68033423251927</v>
      </c>
      <c r="AD164" s="14">
        <f t="shared" si="24"/>
        <v>677.74855817397986</v>
      </c>
      <c r="AE164" s="14">
        <f t="shared" si="24"/>
        <v>666.84643659477376</v>
      </c>
      <c r="AF164" s="14">
        <f t="shared" si="25"/>
        <v>703.58351564854422</v>
      </c>
    </row>
    <row r="165" spans="1:32" x14ac:dyDescent="0.3">
      <c r="A165" t="s">
        <v>241</v>
      </c>
      <c r="B165" t="s">
        <v>276</v>
      </c>
      <c r="C165" t="s">
        <v>317</v>
      </c>
      <c r="D165" t="s">
        <v>646</v>
      </c>
      <c r="E165" t="s">
        <v>647</v>
      </c>
      <c r="F165" s="13">
        <v>1277</v>
      </c>
      <c r="G165" s="13">
        <v>1705</v>
      </c>
      <c r="H165" s="13">
        <v>1226</v>
      </c>
      <c r="I165" s="13">
        <v>1145</v>
      </c>
      <c r="J165" s="13"/>
      <c r="K165" s="13"/>
      <c r="L165" s="13"/>
      <c r="M165" s="13"/>
      <c r="N165" s="13">
        <v>1551</v>
      </c>
      <c r="O165" s="13">
        <v>1227</v>
      </c>
      <c r="P165" s="13">
        <v>1466</v>
      </c>
      <c r="Q165" s="13">
        <v>1516</v>
      </c>
      <c r="R165" s="13">
        <v>239561</v>
      </c>
      <c r="S165" s="13">
        <v>245350.21800000008</v>
      </c>
      <c r="T165" s="13">
        <v>250230.71299999993</v>
      </c>
      <c r="U165" s="14">
        <f t="shared" si="21"/>
        <v>533.05838596432648</v>
      </c>
      <c r="V165" s="14">
        <f t="shared" si="21"/>
        <v>711.71851845667697</v>
      </c>
      <c r="W165" s="14">
        <f t="shared" si="21"/>
        <v>511.76944494304166</v>
      </c>
      <c r="X165" s="14">
        <f t="shared" si="22"/>
        <v>466.67983804277674</v>
      </c>
      <c r="Y165" s="14">
        <f t="shared" si="22"/>
        <v>0</v>
      </c>
      <c r="Z165" s="14">
        <f t="shared" si="22"/>
        <v>0</v>
      </c>
      <c r="AA165" s="14">
        <f t="shared" si="20"/>
        <v>0</v>
      </c>
      <c r="AB165" s="14">
        <f t="shared" si="23"/>
        <v>0</v>
      </c>
      <c r="AC165" s="14">
        <f t="shared" si="24"/>
        <v>632.15757974178746</v>
      </c>
      <c r="AD165" s="14">
        <f t="shared" si="24"/>
        <v>500.10145089824192</v>
      </c>
      <c r="AE165" s="14">
        <f t="shared" si="24"/>
        <v>597.5132249525858</v>
      </c>
      <c r="AF165" s="14">
        <f t="shared" si="25"/>
        <v>605.84089851512374</v>
      </c>
    </row>
    <row r="166" spans="1:32" x14ac:dyDescent="0.3">
      <c r="A166" t="s">
        <v>226</v>
      </c>
      <c r="B166" t="s">
        <v>236</v>
      </c>
      <c r="C166" t="s">
        <v>252</v>
      </c>
      <c r="D166" t="s">
        <v>648</v>
      </c>
      <c r="E166" t="s">
        <v>649</v>
      </c>
      <c r="F166" s="13">
        <v>4108</v>
      </c>
      <c r="G166" s="13">
        <v>4582</v>
      </c>
      <c r="H166" s="13">
        <v>4034</v>
      </c>
      <c r="I166" s="13">
        <v>2793</v>
      </c>
      <c r="J166" s="13"/>
      <c r="K166" s="13"/>
      <c r="L166" s="13"/>
      <c r="M166" s="13"/>
      <c r="N166" s="13">
        <v>2662</v>
      </c>
      <c r="O166" s="13">
        <v>2837</v>
      </c>
      <c r="P166" s="13">
        <v>2766</v>
      </c>
      <c r="Q166" s="13">
        <v>3191</v>
      </c>
      <c r="R166" s="13">
        <v>179851</v>
      </c>
      <c r="S166" s="13">
        <v>180894.19699999996</v>
      </c>
      <c r="T166" s="13">
        <v>181718.97699999998</v>
      </c>
      <c r="U166" s="14">
        <f t="shared" si="21"/>
        <v>2284.112960172587</v>
      </c>
      <c r="V166" s="14">
        <f t="shared" si="21"/>
        <v>2547.6644555771163</v>
      </c>
      <c r="W166" s="14">
        <f t="shared" si="21"/>
        <v>2242.9677900039474</v>
      </c>
      <c r="X166" s="14">
        <f t="shared" si="22"/>
        <v>1543.9964610915633</v>
      </c>
      <c r="Y166" s="14">
        <f t="shared" si="22"/>
        <v>0</v>
      </c>
      <c r="Z166" s="14">
        <f t="shared" si="22"/>
        <v>0</v>
      </c>
      <c r="AA166" s="14">
        <f t="shared" si="20"/>
        <v>0</v>
      </c>
      <c r="AB166" s="14">
        <f t="shared" si="23"/>
        <v>0</v>
      </c>
      <c r="AC166" s="14">
        <f t="shared" si="24"/>
        <v>1471.5784387489227</v>
      </c>
      <c r="AD166" s="14">
        <f t="shared" si="24"/>
        <v>1568.3200716493966</v>
      </c>
      <c r="AE166" s="14">
        <f t="shared" si="24"/>
        <v>1529.0706091583472</v>
      </c>
      <c r="AF166" s="14">
        <f t="shared" si="25"/>
        <v>1756.0081245669792</v>
      </c>
    </row>
    <row r="167" spans="1:32" x14ac:dyDescent="0.3">
      <c r="A167" t="s">
        <v>226</v>
      </c>
      <c r="B167" t="s">
        <v>245</v>
      </c>
      <c r="C167" t="s">
        <v>220</v>
      </c>
      <c r="D167" t="s">
        <v>650</v>
      </c>
      <c r="E167" t="s">
        <v>651</v>
      </c>
      <c r="F167" s="13">
        <v>2395</v>
      </c>
      <c r="G167" s="13">
        <v>2489</v>
      </c>
      <c r="H167" s="13">
        <v>2301</v>
      </c>
      <c r="I167" s="13">
        <v>2733</v>
      </c>
      <c r="J167" s="13"/>
      <c r="K167" s="13"/>
      <c r="L167" s="13"/>
      <c r="M167" s="13"/>
      <c r="N167" s="13">
        <v>2704</v>
      </c>
      <c r="O167" s="13">
        <v>2838</v>
      </c>
      <c r="P167" s="13">
        <v>2545</v>
      </c>
      <c r="Q167" s="13">
        <v>2489</v>
      </c>
      <c r="R167" s="13">
        <v>269151</v>
      </c>
      <c r="S167" s="13">
        <v>269386.98599999998</v>
      </c>
      <c r="T167" s="13">
        <v>270594.82900000003</v>
      </c>
      <c r="U167" s="14">
        <f t="shared" si="21"/>
        <v>889.83507399192274</v>
      </c>
      <c r="V167" s="14">
        <f t="shared" si="21"/>
        <v>924.75970737615694</v>
      </c>
      <c r="W167" s="14">
        <f t="shared" si="21"/>
        <v>854.91044060768854</v>
      </c>
      <c r="X167" s="14">
        <f t="shared" si="22"/>
        <v>1014.5256237433831</v>
      </c>
      <c r="Y167" s="14">
        <f t="shared" si="22"/>
        <v>0</v>
      </c>
      <c r="Z167" s="14">
        <f t="shared" si="22"/>
        <v>0</v>
      </c>
      <c r="AA167" s="14">
        <f t="shared" si="20"/>
        <v>0</v>
      </c>
      <c r="AB167" s="14">
        <f t="shared" si="23"/>
        <v>0</v>
      </c>
      <c r="AC167" s="14">
        <f t="shared" si="24"/>
        <v>1003.7604414936363</v>
      </c>
      <c r="AD167" s="14">
        <f t="shared" si="24"/>
        <v>1053.5030077510871</v>
      </c>
      <c r="AE167" s="14">
        <f t="shared" si="24"/>
        <v>944.73754571054155</v>
      </c>
      <c r="AF167" s="14">
        <f t="shared" si="25"/>
        <v>919.82541174133075</v>
      </c>
    </row>
    <row r="168" spans="1:32" x14ac:dyDescent="0.3">
      <c r="A168" t="s">
        <v>232</v>
      </c>
      <c r="B168" t="s">
        <v>263</v>
      </c>
      <c r="C168" t="s">
        <v>274</v>
      </c>
      <c r="D168" t="s">
        <v>652</v>
      </c>
      <c r="E168" t="s">
        <v>653</v>
      </c>
      <c r="F168" s="13">
        <v>1818</v>
      </c>
      <c r="G168" s="13">
        <v>1838</v>
      </c>
      <c r="H168" s="13">
        <v>1905</v>
      </c>
      <c r="I168" s="13">
        <v>1548</v>
      </c>
      <c r="J168" s="13"/>
      <c r="K168" s="13"/>
      <c r="L168" s="13"/>
      <c r="M168" s="13"/>
      <c r="N168" s="13">
        <v>2188</v>
      </c>
      <c r="O168" s="13">
        <v>2020</v>
      </c>
      <c r="P168" s="13">
        <v>2278</v>
      </c>
      <c r="Q168" s="13">
        <v>1805</v>
      </c>
      <c r="R168" s="13">
        <v>214082</v>
      </c>
      <c r="S168" s="13">
        <v>214959.32799999989</v>
      </c>
      <c r="T168" s="13">
        <v>215982.58300000007</v>
      </c>
      <c r="U168" s="14">
        <f t="shared" si="21"/>
        <v>849.20731308564018</v>
      </c>
      <c r="V168" s="14">
        <f t="shared" si="21"/>
        <v>858.54952775104869</v>
      </c>
      <c r="W168" s="14">
        <f t="shared" si="21"/>
        <v>889.84594688016739</v>
      </c>
      <c r="X168" s="14">
        <f t="shared" si="22"/>
        <v>720.13622967783033</v>
      </c>
      <c r="Y168" s="14">
        <f t="shared" si="22"/>
        <v>0</v>
      </c>
      <c r="Z168" s="14">
        <f t="shared" si="22"/>
        <v>0</v>
      </c>
      <c r="AA168" s="14">
        <f t="shared" si="20"/>
        <v>0</v>
      </c>
      <c r="AB168" s="14">
        <f t="shared" si="23"/>
        <v>0</v>
      </c>
      <c r="AC168" s="14">
        <f t="shared" si="24"/>
        <v>1017.866970629905</v>
      </c>
      <c r="AD168" s="14">
        <f t="shared" si="24"/>
        <v>939.71265112998537</v>
      </c>
      <c r="AE168" s="14">
        <f t="shared" si="24"/>
        <v>1059.7353560762906</v>
      </c>
      <c r="AF168" s="14">
        <f t="shared" si="25"/>
        <v>835.71553545130041</v>
      </c>
    </row>
    <row r="169" spans="1:32" x14ac:dyDescent="0.3">
      <c r="A169" t="s">
        <v>241</v>
      </c>
      <c r="B169" t="s">
        <v>276</v>
      </c>
      <c r="C169" t="s">
        <v>317</v>
      </c>
      <c r="D169" t="s">
        <v>656</v>
      </c>
      <c r="E169" t="s">
        <v>657</v>
      </c>
      <c r="F169" s="13">
        <v>1500</v>
      </c>
      <c r="G169" s="13">
        <v>1135</v>
      </c>
      <c r="H169" s="13">
        <v>693</v>
      </c>
      <c r="I169" s="13">
        <v>899</v>
      </c>
      <c r="J169" s="13"/>
      <c r="K169" s="13"/>
      <c r="L169" s="13"/>
      <c r="M169" s="13"/>
      <c r="N169" s="13">
        <v>1740</v>
      </c>
      <c r="O169" s="13">
        <v>2100</v>
      </c>
      <c r="P169" s="13">
        <v>1522</v>
      </c>
      <c r="Q169" s="13">
        <v>1403</v>
      </c>
      <c r="R169" s="13">
        <v>208704</v>
      </c>
      <c r="S169" s="13">
        <v>212055.37400000001</v>
      </c>
      <c r="T169" s="13">
        <v>213982.96899999998</v>
      </c>
      <c r="U169" s="14">
        <f t="shared" si="21"/>
        <v>718.72125114995401</v>
      </c>
      <c r="V169" s="14">
        <f t="shared" si="21"/>
        <v>543.83241337013192</v>
      </c>
      <c r="W169" s="14">
        <f t="shared" si="21"/>
        <v>332.04921803127877</v>
      </c>
      <c r="X169" s="14">
        <f t="shared" si="22"/>
        <v>423.94586991226163</v>
      </c>
      <c r="Y169" s="14">
        <f t="shared" si="22"/>
        <v>0</v>
      </c>
      <c r="Z169" s="14">
        <f t="shared" si="22"/>
        <v>0</v>
      </c>
      <c r="AA169" s="14">
        <f t="shared" si="20"/>
        <v>0</v>
      </c>
      <c r="AB169" s="14">
        <f t="shared" si="23"/>
        <v>0</v>
      </c>
      <c r="AC169" s="14">
        <f t="shared" si="24"/>
        <v>820.54039337857103</v>
      </c>
      <c r="AD169" s="14">
        <f t="shared" si="24"/>
        <v>990.30737131896501</v>
      </c>
      <c r="AE169" s="14">
        <f t="shared" si="24"/>
        <v>717.73705673688789</v>
      </c>
      <c r="AF169" s="14">
        <f t="shared" si="25"/>
        <v>655.65965672716698</v>
      </c>
    </row>
    <row r="170" spans="1:32" x14ac:dyDescent="0.3">
      <c r="A170" t="s">
        <v>241</v>
      </c>
      <c r="B170" t="s">
        <v>276</v>
      </c>
      <c r="C170" t="s">
        <v>317</v>
      </c>
      <c r="D170" t="s">
        <v>658</v>
      </c>
      <c r="E170" t="s">
        <v>659</v>
      </c>
      <c r="F170" s="13">
        <v>1134</v>
      </c>
      <c r="G170" s="13">
        <v>1201</v>
      </c>
      <c r="H170" s="13">
        <v>1202</v>
      </c>
      <c r="I170" s="13">
        <v>1035</v>
      </c>
      <c r="J170" s="13"/>
      <c r="K170" s="13"/>
      <c r="L170" s="13"/>
      <c r="M170" s="13"/>
      <c r="N170" s="13">
        <v>1285</v>
      </c>
      <c r="O170" s="13">
        <v>720</v>
      </c>
      <c r="P170" s="13">
        <v>805</v>
      </c>
      <c r="Q170" s="13">
        <v>779</v>
      </c>
      <c r="R170" s="13">
        <v>260238</v>
      </c>
      <c r="S170" s="13">
        <v>262546.3629999999</v>
      </c>
      <c r="T170" s="13">
        <v>263937.85400000017</v>
      </c>
      <c r="U170" s="14">
        <f t="shared" si="21"/>
        <v>435.7549627648537</v>
      </c>
      <c r="V170" s="14">
        <f t="shared" si="21"/>
        <v>461.50062634972602</v>
      </c>
      <c r="W170" s="14">
        <f t="shared" si="21"/>
        <v>461.88488998532108</v>
      </c>
      <c r="X170" s="14">
        <f t="shared" si="22"/>
        <v>394.2160874649025</v>
      </c>
      <c r="Y170" s="14">
        <f t="shared" si="22"/>
        <v>0</v>
      </c>
      <c r="Z170" s="14">
        <f t="shared" si="22"/>
        <v>0</v>
      </c>
      <c r="AA170" s="14">
        <f t="shared" si="20"/>
        <v>0</v>
      </c>
      <c r="AB170" s="14">
        <f t="shared" si="23"/>
        <v>0</v>
      </c>
      <c r="AC170" s="14">
        <f t="shared" si="24"/>
        <v>489.43736463033787</v>
      </c>
      <c r="AD170" s="14">
        <f t="shared" si="24"/>
        <v>274.2372782364539</v>
      </c>
      <c r="AE170" s="14">
        <f t="shared" si="24"/>
        <v>306.61251247270195</v>
      </c>
      <c r="AF170" s="14">
        <f t="shared" si="25"/>
        <v>295.14523521131588</v>
      </c>
    </row>
    <row r="171" spans="1:32" x14ac:dyDescent="0.3">
      <c r="A171" t="s">
        <v>226</v>
      </c>
      <c r="B171" t="s">
        <v>236</v>
      </c>
      <c r="C171" t="s">
        <v>243</v>
      </c>
      <c r="D171" t="s">
        <v>660</v>
      </c>
      <c r="E171" t="s">
        <v>661</v>
      </c>
      <c r="F171" s="13">
        <v>1833</v>
      </c>
      <c r="G171" s="13">
        <v>1865</v>
      </c>
      <c r="H171" s="13">
        <v>2586</v>
      </c>
      <c r="I171" s="13">
        <v>2083</v>
      </c>
      <c r="J171" s="13"/>
      <c r="K171" s="13"/>
      <c r="L171" s="13"/>
      <c r="M171" s="13"/>
      <c r="N171" s="13">
        <v>2053</v>
      </c>
      <c r="O171" s="13">
        <v>1554</v>
      </c>
      <c r="P171" s="13">
        <v>2466</v>
      </c>
      <c r="Q171" s="13">
        <v>1556</v>
      </c>
      <c r="R171" s="13">
        <v>165058</v>
      </c>
      <c r="S171" s="13">
        <v>166130.45199999993</v>
      </c>
      <c r="T171" s="13">
        <v>166892.82999999993</v>
      </c>
      <c r="U171" s="14">
        <f t="shared" si="21"/>
        <v>1110.5187267505967</v>
      </c>
      <c r="V171" s="14">
        <f t="shared" si="21"/>
        <v>1129.9058512765209</v>
      </c>
      <c r="W171" s="14">
        <f t="shared" si="21"/>
        <v>1566.722000751251</v>
      </c>
      <c r="X171" s="14">
        <f t="shared" si="22"/>
        <v>1253.8339449049358</v>
      </c>
      <c r="Y171" s="14">
        <f t="shared" si="22"/>
        <v>0</v>
      </c>
      <c r="Z171" s="14">
        <f t="shared" si="22"/>
        <v>0</v>
      </c>
      <c r="AA171" s="14">
        <f t="shared" si="20"/>
        <v>0</v>
      </c>
      <c r="AB171" s="14">
        <f t="shared" si="23"/>
        <v>0</v>
      </c>
      <c r="AC171" s="14">
        <f t="shared" si="24"/>
        <v>1235.7758468026084</v>
      </c>
      <c r="AD171" s="14">
        <f t="shared" si="24"/>
        <v>935.40948170056174</v>
      </c>
      <c r="AE171" s="14">
        <f t="shared" si="24"/>
        <v>1484.3756640113161</v>
      </c>
      <c r="AF171" s="14">
        <f t="shared" si="25"/>
        <v>932.33484026845281</v>
      </c>
    </row>
    <row r="172" spans="1:32" x14ac:dyDescent="0.3">
      <c r="A172" t="s">
        <v>232</v>
      </c>
      <c r="B172" t="s">
        <v>263</v>
      </c>
      <c r="C172" t="s">
        <v>274</v>
      </c>
      <c r="D172" t="s">
        <v>662</v>
      </c>
      <c r="E172" t="s">
        <v>663</v>
      </c>
      <c r="F172" s="13">
        <v>7373</v>
      </c>
      <c r="G172" s="13">
        <v>6446</v>
      </c>
      <c r="H172" s="13">
        <v>5133</v>
      </c>
      <c r="I172" s="13">
        <v>4841</v>
      </c>
      <c r="J172" s="13"/>
      <c r="K172" s="13"/>
      <c r="L172" s="13"/>
      <c r="M172" s="13"/>
      <c r="N172" s="13">
        <v>3747</v>
      </c>
      <c r="O172" s="13">
        <v>4083</v>
      </c>
      <c r="P172" s="13">
        <v>3923</v>
      </c>
      <c r="Q172" s="13">
        <v>4073</v>
      </c>
      <c r="R172" s="13">
        <v>450140</v>
      </c>
      <c r="S172" s="13">
        <v>448860.1289999999</v>
      </c>
      <c r="T172" s="13">
        <v>450408.25499999995</v>
      </c>
      <c r="U172" s="14">
        <f t="shared" si="21"/>
        <v>1637.9348647087572</v>
      </c>
      <c r="V172" s="14">
        <f t="shared" si="21"/>
        <v>1431.9989336650819</v>
      </c>
      <c r="W172" s="14">
        <f t="shared" si="21"/>
        <v>1140.3119029635225</v>
      </c>
      <c r="X172" s="14">
        <f t="shared" si="22"/>
        <v>1078.5096931610071</v>
      </c>
      <c r="Y172" s="14">
        <f t="shared" si="22"/>
        <v>0</v>
      </c>
      <c r="Z172" s="14">
        <f t="shared" si="22"/>
        <v>0</v>
      </c>
      <c r="AA172" s="14">
        <f t="shared" si="20"/>
        <v>0</v>
      </c>
      <c r="AB172" s="14">
        <f t="shared" si="23"/>
        <v>0</v>
      </c>
      <c r="AC172" s="14">
        <f t="shared" si="24"/>
        <v>834.78120641898249</v>
      </c>
      <c r="AD172" s="14">
        <f t="shared" si="24"/>
        <v>909.63748753901939</v>
      </c>
      <c r="AE172" s="14">
        <f t="shared" si="24"/>
        <v>873.9916393866207</v>
      </c>
      <c r="AF172" s="14">
        <f t="shared" si="25"/>
        <v>904.29070843739328</v>
      </c>
    </row>
    <row r="173" spans="1:32" x14ac:dyDescent="0.3">
      <c r="A173" t="s">
        <v>259</v>
      </c>
      <c r="B173" t="s">
        <v>283</v>
      </c>
      <c r="C173" t="s">
        <v>307</v>
      </c>
      <c r="D173" t="s">
        <v>665</v>
      </c>
      <c r="E173" t="s">
        <v>666</v>
      </c>
      <c r="F173" s="13">
        <v>2504</v>
      </c>
      <c r="G173" s="13">
        <v>2081</v>
      </c>
      <c r="H173" s="13">
        <v>1899</v>
      </c>
      <c r="I173" s="13">
        <v>1696</v>
      </c>
      <c r="J173" s="13"/>
      <c r="K173" s="13"/>
      <c r="L173" s="13"/>
      <c r="M173" s="13"/>
      <c r="N173" s="13">
        <v>1140</v>
      </c>
      <c r="O173" s="13">
        <v>1093</v>
      </c>
      <c r="P173" s="13">
        <v>1291</v>
      </c>
      <c r="Q173" s="13">
        <v>1911</v>
      </c>
      <c r="R173" s="13">
        <v>122683</v>
      </c>
      <c r="S173" s="13">
        <v>123716.62299999998</v>
      </c>
      <c r="T173" s="13">
        <v>124252.579</v>
      </c>
      <c r="U173" s="14">
        <f t="shared" si="21"/>
        <v>2041.0325799010459</v>
      </c>
      <c r="V173" s="14">
        <f t="shared" si="21"/>
        <v>1696.2415330567399</v>
      </c>
      <c r="W173" s="14">
        <f t="shared" si="21"/>
        <v>1547.8917209393314</v>
      </c>
      <c r="X173" s="14">
        <f t="shared" si="22"/>
        <v>1370.8747934382272</v>
      </c>
      <c r="Y173" s="14">
        <f t="shared" si="22"/>
        <v>0</v>
      </c>
      <c r="Z173" s="14">
        <f t="shared" si="22"/>
        <v>0</v>
      </c>
      <c r="AA173" s="14">
        <f t="shared" si="20"/>
        <v>0</v>
      </c>
      <c r="AB173" s="14">
        <f t="shared" si="23"/>
        <v>0</v>
      </c>
      <c r="AC173" s="14">
        <f t="shared" si="24"/>
        <v>921.46065124975189</v>
      </c>
      <c r="AD173" s="14">
        <f t="shared" si="24"/>
        <v>883.47060685612166</v>
      </c>
      <c r="AE173" s="14">
        <f t="shared" si="24"/>
        <v>1043.5137725994996</v>
      </c>
      <c r="AF173" s="14">
        <f t="shared" si="25"/>
        <v>1537.9962455346702</v>
      </c>
    </row>
    <row r="174" spans="1:32" x14ac:dyDescent="0.3">
      <c r="A174" t="s">
        <v>259</v>
      </c>
      <c r="B174" t="s">
        <v>283</v>
      </c>
      <c r="C174" t="s">
        <v>313</v>
      </c>
      <c r="D174" t="s">
        <v>667</v>
      </c>
      <c r="E174" t="s">
        <v>668</v>
      </c>
      <c r="F174" s="13">
        <v>8827</v>
      </c>
      <c r="G174" s="13">
        <v>10675</v>
      </c>
      <c r="H174" s="13">
        <v>9260</v>
      </c>
      <c r="I174" s="13">
        <v>8281</v>
      </c>
      <c r="J174" s="13"/>
      <c r="K174" s="13"/>
      <c r="L174" s="13"/>
      <c r="M174" s="13"/>
      <c r="N174" s="13">
        <v>7555</v>
      </c>
      <c r="O174" s="13">
        <v>8145</v>
      </c>
      <c r="P174" s="13">
        <v>7432</v>
      </c>
      <c r="Q174" s="13">
        <v>7363</v>
      </c>
      <c r="R174" s="13">
        <v>679072</v>
      </c>
      <c r="S174" s="13">
        <v>685560.5689999999</v>
      </c>
      <c r="T174" s="13">
        <v>690662.99800000002</v>
      </c>
      <c r="U174" s="14">
        <f t="shared" si="21"/>
        <v>1299.8621648367182</v>
      </c>
      <c r="V174" s="14">
        <f t="shared" si="21"/>
        <v>1571.9982564440884</v>
      </c>
      <c r="W174" s="14">
        <f t="shared" si="21"/>
        <v>1363.6256538334667</v>
      </c>
      <c r="X174" s="14">
        <f t="shared" si="22"/>
        <v>1207.9166122519512</v>
      </c>
      <c r="Y174" s="14">
        <f t="shared" si="22"/>
        <v>0</v>
      </c>
      <c r="Z174" s="14">
        <f t="shared" si="22"/>
        <v>0</v>
      </c>
      <c r="AA174" s="14">
        <f t="shared" si="20"/>
        <v>0</v>
      </c>
      <c r="AB174" s="14">
        <f t="shared" si="23"/>
        <v>0</v>
      </c>
      <c r="AC174" s="14">
        <f t="shared" si="24"/>
        <v>1102.0178729094907</v>
      </c>
      <c r="AD174" s="14">
        <f t="shared" si="24"/>
        <v>1188.078831879259</v>
      </c>
      <c r="AE174" s="14">
        <f t="shared" si="24"/>
        <v>1084.0763509547762</v>
      </c>
      <c r="AF174" s="14">
        <f t="shared" si="25"/>
        <v>1066.0770913342024</v>
      </c>
    </row>
    <row r="175" spans="1:32" x14ac:dyDescent="0.3">
      <c r="A175" t="s">
        <v>241</v>
      </c>
      <c r="B175" t="s">
        <v>276</v>
      </c>
      <c r="C175" t="s">
        <v>317</v>
      </c>
      <c r="D175" t="s">
        <v>669</v>
      </c>
      <c r="E175" t="s">
        <v>670</v>
      </c>
      <c r="F175" s="13">
        <v>553</v>
      </c>
      <c r="G175" s="13">
        <v>825</v>
      </c>
      <c r="H175" s="13">
        <v>987</v>
      </c>
      <c r="I175" s="13">
        <v>1348</v>
      </c>
      <c r="J175" s="13"/>
      <c r="K175" s="13"/>
      <c r="L175" s="13"/>
      <c r="M175" s="13"/>
      <c r="N175" s="13">
        <v>1619</v>
      </c>
      <c r="O175" s="13">
        <v>1254</v>
      </c>
      <c r="P175" s="13">
        <v>1273</v>
      </c>
      <c r="Q175" s="13">
        <v>1318</v>
      </c>
      <c r="R175" s="13">
        <v>199631</v>
      </c>
      <c r="S175" s="13">
        <v>202516.90700000009</v>
      </c>
      <c r="T175" s="13">
        <v>204456.55399999989</v>
      </c>
      <c r="U175" s="14">
        <f t="shared" si="21"/>
        <v>277.01108545266015</v>
      </c>
      <c r="V175" s="14">
        <f t="shared" si="21"/>
        <v>413.26246925577692</v>
      </c>
      <c r="W175" s="14">
        <f t="shared" si="21"/>
        <v>494.41219049145673</v>
      </c>
      <c r="X175" s="14">
        <f t="shared" si="22"/>
        <v>665.62343854086191</v>
      </c>
      <c r="Y175" s="14">
        <f t="shared" si="22"/>
        <v>0</v>
      </c>
      <c r="Z175" s="14">
        <f t="shared" si="22"/>
        <v>0</v>
      </c>
      <c r="AA175" s="14">
        <f t="shared" si="20"/>
        <v>0</v>
      </c>
      <c r="AB175" s="14">
        <f t="shared" si="23"/>
        <v>0</v>
      </c>
      <c r="AC175" s="14">
        <f t="shared" si="24"/>
        <v>799.4394265561242</v>
      </c>
      <c r="AD175" s="14">
        <f t="shared" si="24"/>
        <v>619.20756077911039</v>
      </c>
      <c r="AE175" s="14">
        <f t="shared" si="24"/>
        <v>628.58949351818785</v>
      </c>
      <c r="AF175" s="14">
        <f t="shared" si="25"/>
        <v>644.63573028820622</v>
      </c>
    </row>
    <row r="176" spans="1:32" x14ac:dyDescent="0.3">
      <c r="A176" t="s">
        <v>226</v>
      </c>
      <c r="B176" t="s">
        <v>236</v>
      </c>
      <c r="C176" t="s">
        <v>252</v>
      </c>
      <c r="D176" t="s">
        <v>671</v>
      </c>
      <c r="E176" t="s">
        <v>672</v>
      </c>
      <c r="F176" s="13">
        <v>1086</v>
      </c>
      <c r="G176" s="13">
        <v>1600</v>
      </c>
      <c r="H176" s="13">
        <v>1385</v>
      </c>
      <c r="I176" s="13">
        <v>1462</v>
      </c>
      <c r="J176" s="13"/>
      <c r="K176" s="13"/>
      <c r="L176" s="13"/>
      <c r="M176" s="13"/>
      <c r="N176" s="13">
        <v>983</v>
      </c>
      <c r="O176" s="13">
        <v>1015</v>
      </c>
      <c r="P176" s="13">
        <v>1134</v>
      </c>
      <c r="Q176" s="13">
        <v>1380</v>
      </c>
      <c r="R176" s="13">
        <v>256574</v>
      </c>
      <c r="S176" s="13">
        <v>257319.39799999996</v>
      </c>
      <c r="T176" s="13">
        <v>258131.20000000007</v>
      </c>
      <c r="U176" s="14">
        <f t="shared" si="21"/>
        <v>423.26969996959934</v>
      </c>
      <c r="V176" s="14">
        <f t="shared" si="21"/>
        <v>623.60176791101208</v>
      </c>
      <c r="W176" s="14">
        <f t="shared" si="21"/>
        <v>539.80528034796976</v>
      </c>
      <c r="X176" s="14">
        <f t="shared" si="22"/>
        <v>568.16548280592519</v>
      </c>
      <c r="Y176" s="14">
        <f t="shared" si="22"/>
        <v>0</v>
      </c>
      <c r="Z176" s="14">
        <f t="shared" si="22"/>
        <v>0</v>
      </c>
      <c r="AA176" s="14">
        <f t="shared" si="20"/>
        <v>0</v>
      </c>
      <c r="AB176" s="14">
        <f t="shared" si="23"/>
        <v>0</v>
      </c>
      <c r="AC176" s="14">
        <f t="shared" si="24"/>
        <v>382.01550588113849</v>
      </c>
      <c r="AD176" s="14">
        <f t="shared" si="24"/>
        <v>394.45141248154181</v>
      </c>
      <c r="AE176" s="14">
        <f t="shared" si="24"/>
        <v>440.69744015179157</v>
      </c>
      <c r="AF176" s="14">
        <f t="shared" si="25"/>
        <v>534.61185629633292</v>
      </c>
    </row>
    <row r="177" spans="1:32" x14ac:dyDescent="0.3">
      <c r="A177" t="s">
        <v>250</v>
      </c>
      <c r="B177" t="s">
        <v>291</v>
      </c>
      <c r="C177" t="s">
        <v>302</v>
      </c>
      <c r="D177" t="s">
        <v>673</v>
      </c>
      <c r="E177" t="s">
        <v>674</v>
      </c>
      <c r="F177" s="13">
        <v>7748</v>
      </c>
      <c r="G177" s="13">
        <v>6747</v>
      </c>
      <c r="H177" s="13">
        <v>5520</v>
      </c>
      <c r="I177" s="13">
        <v>5309</v>
      </c>
      <c r="J177" s="13"/>
      <c r="K177" s="13"/>
      <c r="L177" s="13"/>
      <c r="M177" s="13"/>
      <c r="N177" s="13">
        <v>4556</v>
      </c>
      <c r="O177" s="13">
        <v>5466</v>
      </c>
      <c r="P177" s="13">
        <v>5017</v>
      </c>
      <c r="Q177" s="13">
        <v>4167</v>
      </c>
      <c r="R177" s="13">
        <v>390446</v>
      </c>
      <c r="S177" s="13">
        <v>392423.97800000006</v>
      </c>
      <c r="T177" s="13">
        <v>396344.32000000007</v>
      </c>
      <c r="U177" s="14">
        <f t="shared" si="21"/>
        <v>1984.3973302326058</v>
      </c>
      <c r="V177" s="14">
        <f t="shared" si="21"/>
        <v>1728.0238496488632</v>
      </c>
      <c r="W177" s="14">
        <f t="shared" si="21"/>
        <v>1413.7678449772825</v>
      </c>
      <c r="X177" s="14">
        <f t="shared" si="22"/>
        <v>1352.8734984690459</v>
      </c>
      <c r="Y177" s="14">
        <f t="shared" si="22"/>
        <v>0</v>
      </c>
      <c r="Z177" s="14">
        <f t="shared" si="22"/>
        <v>0</v>
      </c>
      <c r="AA177" s="14">
        <f t="shared" si="20"/>
        <v>0</v>
      </c>
      <c r="AB177" s="14">
        <f t="shared" si="23"/>
        <v>0</v>
      </c>
      <c r="AC177" s="14">
        <f t="shared" si="24"/>
        <v>1160.9891992889382</v>
      </c>
      <c r="AD177" s="14">
        <f t="shared" si="24"/>
        <v>1392.8812474348852</v>
      </c>
      <c r="AE177" s="14">
        <f t="shared" si="24"/>
        <v>1278.4641819211156</v>
      </c>
      <c r="AF177" s="14">
        <f t="shared" si="25"/>
        <v>1051.3585763005256</v>
      </c>
    </row>
    <row r="178" spans="1:32" x14ac:dyDescent="0.3">
      <c r="A178" t="s">
        <v>259</v>
      </c>
      <c r="B178" t="s">
        <v>283</v>
      </c>
      <c r="C178" t="s">
        <v>307</v>
      </c>
      <c r="D178" t="s">
        <v>675</v>
      </c>
      <c r="E178" t="s">
        <v>676</v>
      </c>
      <c r="F178" s="13">
        <v>1060</v>
      </c>
      <c r="G178" s="13">
        <v>1435</v>
      </c>
      <c r="H178" s="13">
        <v>1440</v>
      </c>
      <c r="I178" s="13">
        <v>1047</v>
      </c>
      <c r="J178" s="13"/>
      <c r="K178" s="13"/>
      <c r="L178" s="13"/>
      <c r="M178" s="13"/>
      <c r="N178" s="13">
        <v>1219</v>
      </c>
      <c r="O178" s="13">
        <v>1810</v>
      </c>
      <c r="P178" s="13">
        <v>1440</v>
      </c>
      <c r="Q178" s="13">
        <v>689</v>
      </c>
      <c r="R178" s="13">
        <v>115788</v>
      </c>
      <c r="S178" s="13">
        <v>115940.51900000001</v>
      </c>
      <c r="T178" s="13">
        <v>116326.08499999998</v>
      </c>
      <c r="U178" s="14">
        <f t="shared" si="21"/>
        <v>915.46619684250538</v>
      </c>
      <c r="V178" s="14">
        <f t="shared" si="21"/>
        <v>1239.3339551594293</v>
      </c>
      <c r="W178" s="14">
        <f t="shared" si="21"/>
        <v>1243.6521919369884</v>
      </c>
      <c r="X178" s="14">
        <f t="shared" si="22"/>
        <v>903.04926097493126</v>
      </c>
      <c r="Y178" s="14">
        <f t="shared" si="22"/>
        <v>0</v>
      </c>
      <c r="Z178" s="14">
        <f t="shared" si="22"/>
        <v>0</v>
      </c>
      <c r="AA178" s="14">
        <f t="shared" si="20"/>
        <v>0</v>
      </c>
      <c r="AB178" s="14">
        <f t="shared" si="23"/>
        <v>0</v>
      </c>
      <c r="AC178" s="14">
        <f t="shared" si="24"/>
        <v>1051.4011930548627</v>
      </c>
      <c r="AD178" s="14">
        <f t="shared" si="24"/>
        <v>1561.1453317713713</v>
      </c>
      <c r="AE178" s="14">
        <f t="shared" si="24"/>
        <v>1242.0161755529141</v>
      </c>
      <c r="AF178" s="14">
        <f t="shared" si="25"/>
        <v>592.30051454065529</v>
      </c>
    </row>
    <row r="179" spans="1:32" x14ac:dyDescent="0.3">
      <c r="A179" t="s">
        <v>226</v>
      </c>
      <c r="B179" t="s">
        <v>236</v>
      </c>
      <c r="C179" t="s">
        <v>243</v>
      </c>
      <c r="D179" t="s">
        <v>679</v>
      </c>
      <c r="E179" t="s">
        <v>680</v>
      </c>
      <c r="F179" s="13">
        <v>3254</v>
      </c>
      <c r="G179" s="13">
        <v>2634</v>
      </c>
      <c r="H179" s="13">
        <v>1661</v>
      </c>
      <c r="I179" s="13">
        <v>1217</v>
      </c>
      <c r="J179" s="13"/>
      <c r="K179" s="13"/>
      <c r="L179" s="13"/>
      <c r="M179" s="13"/>
      <c r="N179" s="13">
        <v>1561</v>
      </c>
      <c r="O179" s="13">
        <v>1839</v>
      </c>
      <c r="P179" s="13">
        <v>1755</v>
      </c>
      <c r="Q179" s="13">
        <v>1728</v>
      </c>
      <c r="R179" s="13">
        <v>255090</v>
      </c>
      <c r="S179" s="13">
        <v>254844.31200000009</v>
      </c>
      <c r="T179" s="13">
        <v>254959.44299999997</v>
      </c>
      <c r="U179" s="14">
        <f t="shared" si="21"/>
        <v>1275.6282096514956</v>
      </c>
      <c r="V179" s="14">
        <f t="shared" si="21"/>
        <v>1032.5767376220158</v>
      </c>
      <c r="W179" s="14">
        <f t="shared" si="21"/>
        <v>651.14273393704184</v>
      </c>
      <c r="X179" s="14">
        <f t="shared" si="22"/>
        <v>477.54646374057569</v>
      </c>
      <c r="Y179" s="14">
        <f t="shared" si="22"/>
        <v>0</v>
      </c>
      <c r="Z179" s="14">
        <f t="shared" si="22"/>
        <v>0</v>
      </c>
      <c r="AA179" s="14">
        <f t="shared" si="20"/>
        <v>0</v>
      </c>
      <c r="AB179" s="14">
        <f t="shared" si="23"/>
        <v>0</v>
      </c>
      <c r="AC179" s="14">
        <f t="shared" si="24"/>
        <v>612.53083804358141</v>
      </c>
      <c r="AD179" s="14">
        <f t="shared" si="24"/>
        <v>721.61704750938259</v>
      </c>
      <c r="AE179" s="14">
        <f t="shared" si="24"/>
        <v>688.65574680748591</v>
      </c>
      <c r="AF179" s="14">
        <f t="shared" si="25"/>
        <v>677.75485373962022</v>
      </c>
    </row>
    <row r="180" spans="1:32" x14ac:dyDescent="0.3">
      <c r="A180" t="s">
        <v>259</v>
      </c>
      <c r="B180" t="s">
        <v>283</v>
      </c>
      <c r="C180" t="s">
        <v>307</v>
      </c>
      <c r="D180" t="s">
        <v>681</v>
      </c>
      <c r="E180" t="s">
        <v>682</v>
      </c>
      <c r="F180" s="13">
        <v>744</v>
      </c>
      <c r="G180" s="13">
        <v>984</v>
      </c>
      <c r="H180" s="13">
        <v>838</v>
      </c>
      <c r="I180" s="13">
        <v>1123</v>
      </c>
      <c r="J180" s="13"/>
      <c r="K180" s="13"/>
      <c r="L180" s="13"/>
      <c r="M180" s="13"/>
      <c r="N180" s="13">
        <v>927</v>
      </c>
      <c r="O180" s="13">
        <v>591</v>
      </c>
      <c r="P180" s="13">
        <v>537</v>
      </c>
      <c r="Q180" s="13">
        <v>946</v>
      </c>
      <c r="R180" s="13">
        <v>126278</v>
      </c>
      <c r="S180" s="13">
        <v>126720.44899999999</v>
      </c>
      <c r="T180" s="13">
        <v>127626.63500000001</v>
      </c>
      <c r="U180" s="14">
        <f t="shared" si="21"/>
        <v>589.1762618983513</v>
      </c>
      <c r="V180" s="14">
        <f t="shared" si="21"/>
        <v>779.23312057523879</v>
      </c>
      <c r="W180" s="14">
        <f t="shared" si="21"/>
        <v>663.61519821346553</v>
      </c>
      <c r="X180" s="14">
        <f t="shared" si="22"/>
        <v>886.20266804768039</v>
      </c>
      <c r="Y180" s="14">
        <f t="shared" si="22"/>
        <v>0</v>
      </c>
      <c r="Z180" s="14">
        <f t="shared" si="22"/>
        <v>0</v>
      </c>
      <c r="AA180" s="14">
        <f t="shared" si="20"/>
        <v>0</v>
      </c>
      <c r="AB180" s="14">
        <f t="shared" si="23"/>
        <v>0</v>
      </c>
      <c r="AC180" s="14">
        <f t="shared" si="24"/>
        <v>731.53149891380201</v>
      </c>
      <c r="AD180" s="14">
        <f t="shared" si="24"/>
        <v>466.38092325572489</v>
      </c>
      <c r="AE180" s="14">
        <f t="shared" si="24"/>
        <v>423.76743788210536</v>
      </c>
      <c r="AF180" s="14">
        <f t="shared" si="25"/>
        <v>741.22458842544893</v>
      </c>
    </row>
    <row r="181" spans="1:32" x14ac:dyDescent="0.3">
      <c r="A181" t="s">
        <v>232</v>
      </c>
      <c r="B181" t="s">
        <v>263</v>
      </c>
      <c r="C181" t="s">
        <v>274</v>
      </c>
      <c r="D181" t="s">
        <v>685</v>
      </c>
      <c r="E181" t="s">
        <v>686</v>
      </c>
      <c r="F181" s="13">
        <v>2135</v>
      </c>
      <c r="G181" s="13">
        <v>2087</v>
      </c>
      <c r="H181" s="13">
        <v>1568</v>
      </c>
      <c r="I181" s="13">
        <v>1342</v>
      </c>
      <c r="J181" s="13"/>
      <c r="K181" s="13"/>
      <c r="L181" s="13"/>
      <c r="M181" s="13"/>
      <c r="N181" s="13">
        <v>1203</v>
      </c>
      <c r="O181" s="13">
        <v>1427</v>
      </c>
      <c r="P181" s="13">
        <v>1112</v>
      </c>
      <c r="Q181" s="13">
        <v>816</v>
      </c>
      <c r="R181" s="13">
        <v>199835</v>
      </c>
      <c r="S181" s="13">
        <v>200363.01900000012</v>
      </c>
      <c r="T181" s="13">
        <v>200975.60200000004</v>
      </c>
      <c r="U181" s="14">
        <f t="shared" si="21"/>
        <v>1068.3814146671002</v>
      </c>
      <c r="V181" s="14">
        <f t="shared" si="21"/>
        <v>1044.3615983186128</v>
      </c>
      <c r="W181" s="14">
        <f t="shared" si="21"/>
        <v>784.64733405059178</v>
      </c>
      <c r="X181" s="14">
        <f t="shared" si="22"/>
        <v>669.78427790609362</v>
      </c>
      <c r="Y181" s="14">
        <f t="shared" si="22"/>
        <v>0</v>
      </c>
      <c r="Z181" s="14">
        <f t="shared" si="22"/>
        <v>0</v>
      </c>
      <c r="AA181" s="14">
        <f t="shared" si="20"/>
        <v>0</v>
      </c>
      <c r="AB181" s="14">
        <f t="shared" si="23"/>
        <v>0</v>
      </c>
      <c r="AC181" s="14">
        <f t="shared" si="24"/>
        <v>600.41019845084247</v>
      </c>
      <c r="AD181" s="14">
        <f t="shared" si="24"/>
        <v>712.20727613412487</v>
      </c>
      <c r="AE181" s="14">
        <f t="shared" si="24"/>
        <v>554.99263564200908</v>
      </c>
      <c r="AF181" s="14">
        <f t="shared" si="25"/>
        <v>406.01943314492462</v>
      </c>
    </row>
    <row r="182" spans="1:32" x14ac:dyDescent="0.3">
      <c r="A182" t="s">
        <v>232</v>
      </c>
      <c r="B182" t="s">
        <v>263</v>
      </c>
      <c r="C182" t="s">
        <v>274</v>
      </c>
      <c r="D182" t="s">
        <v>687</v>
      </c>
      <c r="E182" t="s">
        <v>688</v>
      </c>
      <c r="F182" s="13">
        <v>7346</v>
      </c>
      <c r="G182" s="13">
        <v>7595</v>
      </c>
      <c r="H182" s="13">
        <v>6960</v>
      </c>
      <c r="I182" s="13">
        <v>6925</v>
      </c>
      <c r="J182" s="13"/>
      <c r="K182" s="13"/>
      <c r="L182" s="13"/>
      <c r="M182" s="13"/>
      <c r="N182" s="13">
        <v>5906</v>
      </c>
      <c r="O182" s="13">
        <v>5545</v>
      </c>
      <c r="P182" s="13">
        <v>5618</v>
      </c>
      <c r="Q182" s="13">
        <v>5340</v>
      </c>
      <c r="R182" s="13">
        <v>471432</v>
      </c>
      <c r="S182" s="13">
        <v>472066.15699999995</v>
      </c>
      <c r="T182" s="13">
        <v>474146.90599999996</v>
      </c>
      <c r="U182" s="14">
        <f t="shared" si="21"/>
        <v>1558.2310916526667</v>
      </c>
      <c r="V182" s="14">
        <f t="shared" si="21"/>
        <v>1611.0488893414108</v>
      </c>
      <c r="W182" s="14">
        <f t="shared" si="21"/>
        <v>1476.3528992516417</v>
      </c>
      <c r="X182" s="14">
        <f t="shared" si="22"/>
        <v>1466.9554038799695</v>
      </c>
      <c r="Y182" s="14">
        <f t="shared" si="22"/>
        <v>0</v>
      </c>
      <c r="Z182" s="14">
        <f t="shared" si="22"/>
        <v>0</v>
      </c>
      <c r="AA182" s="14">
        <f t="shared" si="20"/>
        <v>0</v>
      </c>
      <c r="AB182" s="14">
        <f t="shared" si="23"/>
        <v>0</v>
      </c>
      <c r="AC182" s="14">
        <f t="shared" si="24"/>
        <v>1251.0958289263681</v>
      </c>
      <c r="AD182" s="14">
        <f t="shared" si="24"/>
        <v>1174.6234966807842</v>
      </c>
      <c r="AE182" s="14">
        <f t="shared" si="24"/>
        <v>1190.0874309021904</v>
      </c>
      <c r="AF182" s="14">
        <f t="shared" si="25"/>
        <v>1126.2332269653155</v>
      </c>
    </row>
    <row r="183" spans="1:32" x14ac:dyDescent="0.3">
      <c r="A183" t="s">
        <v>226</v>
      </c>
      <c r="B183" t="s">
        <v>245</v>
      </c>
      <c r="C183" t="s">
        <v>220</v>
      </c>
      <c r="D183" t="s">
        <v>691</v>
      </c>
      <c r="E183" t="s">
        <v>692</v>
      </c>
      <c r="F183" s="13">
        <v>1895</v>
      </c>
      <c r="G183" s="13">
        <v>1840</v>
      </c>
      <c r="H183" s="13">
        <v>2445</v>
      </c>
      <c r="I183" s="13">
        <v>2314</v>
      </c>
      <c r="J183" s="13"/>
      <c r="K183" s="13"/>
      <c r="L183" s="13"/>
      <c r="M183" s="13"/>
      <c r="N183" s="13">
        <v>3001</v>
      </c>
      <c r="O183" s="13">
        <v>2560</v>
      </c>
      <c r="P183" s="13">
        <v>2807</v>
      </c>
      <c r="Q183" s="13">
        <v>2601</v>
      </c>
      <c r="R183" s="13">
        <v>171639</v>
      </c>
      <c r="S183" s="13">
        <v>172381.25899999999</v>
      </c>
      <c r="T183" s="13">
        <v>173091.06900000005</v>
      </c>
      <c r="U183" s="14">
        <f t="shared" si="21"/>
        <v>1104.0614312597954</v>
      </c>
      <c r="V183" s="14">
        <f t="shared" si="21"/>
        <v>1072.0174319356324</v>
      </c>
      <c r="W183" s="14">
        <f t="shared" si="21"/>
        <v>1424.5014245014245</v>
      </c>
      <c r="X183" s="14">
        <f t="shared" si="22"/>
        <v>1342.373302889034</v>
      </c>
      <c r="Y183" s="14">
        <f t="shared" si="22"/>
        <v>0</v>
      </c>
      <c r="Z183" s="14">
        <f t="shared" si="22"/>
        <v>0</v>
      </c>
      <c r="AA183" s="14">
        <f t="shared" si="20"/>
        <v>0</v>
      </c>
      <c r="AB183" s="14">
        <f t="shared" si="23"/>
        <v>0</v>
      </c>
      <c r="AC183" s="14">
        <f t="shared" si="24"/>
        <v>1740.9085056050089</v>
      </c>
      <c r="AD183" s="14">
        <f t="shared" si="24"/>
        <v>1485.0802313724835</v>
      </c>
      <c r="AE183" s="14">
        <f t="shared" si="24"/>
        <v>1628.3672693213132</v>
      </c>
      <c r="AF183" s="14">
        <f t="shared" si="25"/>
        <v>1502.6771831884632</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Q197"/>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37"/>
      <c r="B1" s="340" t="s">
        <v>1038</v>
      </c>
      <c r="C1" s="340"/>
      <c r="D1" s="340"/>
      <c r="E1" s="340"/>
      <c r="F1" s="340"/>
      <c r="G1" s="340"/>
      <c r="H1" s="340"/>
      <c r="I1" s="340"/>
      <c r="J1" s="340"/>
      <c r="K1" s="340"/>
      <c r="L1" s="37"/>
      <c r="M1" s="37"/>
      <c r="N1" s="37"/>
      <c r="O1" s="37"/>
    </row>
    <row r="2" spans="1:17" x14ac:dyDescent="0.3">
      <c r="A2" s="37"/>
      <c r="B2" s="336"/>
      <c r="C2" s="336"/>
      <c r="D2" s="336"/>
      <c r="E2" s="336"/>
      <c r="F2" s="336"/>
      <c r="G2" s="336"/>
      <c r="H2" s="336"/>
      <c r="I2" s="336"/>
      <c r="J2" s="336"/>
      <c r="K2" s="336"/>
      <c r="L2" s="37"/>
      <c r="M2" s="37"/>
      <c r="N2" s="37"/>
      <c r="O2" s="37"/>
    </row>
    <row r="3" spans="1:17" x14ac:dyDescent="0.3">
      <c r="A3" s="37"/>
      <c r="B3" s="37"/>
      <c r="C3" s="37"/>
      <c r="D3" s="37"/>
      <c r="E3" s="37"/>
      <c r="F3" s="37"/>
      <c r="G3" s="37"/>
      <c r="H3" s="37"/>
      <c r="I3" s="37"/>
      <c r="J3" s="37"/>
      <c r="K3" s="37"/>
      <c r="L3" s="37"/>
      <c r="M3" s="37"/>
      <c r="N3" s="37"/>
      <c r="O3" s="37"/>
    </row>
    <row r="4" spans="1:17" x14ac:dyDescent="0.3">
      <c r="A4" s="37"/>
      <c r="B4" s="37"/>
      <c r="C4" s="37"/>
      <c r="D4" s="37"/>
      <c r="E4" s="38" t="s">
        <v>1015</v>
      </c>
      <c r="F4" s="37"/>
      <c r="G4" s="39" t="str">
        <f ca="1">'Org List'!J7</f>
        <v>HWB</v>
      </c>
      <c r="H4" s="37"/>
      <c r="I4" s="37"/>
      <c r="J4" s="37"/>
      <c r="K4" s="37"/>
      <c r="L4" s="37"/>
      <c r="M4" s="37"/>
      <c r="N4" s="37"/>
      <c r="O4" s="37"/>
      <c r="Q4" s="1">
        <f ca="1">MATCH($G$4, 'Comms by AT'!$B:$B, 0)</f>
        <v>4</v>
      </c>
    </row>
    <row r="5" spans="1:17" x14ac:dyDescent="0.3">
      <c r="A5" s="37"/>
      <c r="B5" s="37"/>
      <c r="C5" s="37"/>
      <c r="D5" s="37"/>
      <c r="E5" s="37"/>
      <c r="F5" s="37"/>
      <c r="G5" s="37"/>
      <c r="H5" s="37"/>
      <c r="I5" s="37"/>
      <c r="J5" s="37"/>
      <c r="K5" s="37"/>
      <c r="L5" s="37"/>
      <c r="M5" s="37"/>
      <c r="N5" s="37"/>
      <c r="O5" s="37"/>
      <c r="Q5" s="1">
        <f ca="1">COUNTIF('Comms by AT'!$C:$C, $G$4)</f>
        <v>179</v>
      </c>
    </row>
    <row r="6" spans="1:17" ht="20.100000000000001" customHeight="1" x14ac:dyDescent="0.3">
      <c r="E6" s="207" t="s">
        <v>1168</v>
      </c>
    </row>
    <row r="7" spans="1:17" x14ac:dyDescent="0.3">
      <c r="A7" s="37"/>
      <c r="B7" s="37"/>
      <c r="C7" s="37"/>
      <c r="D7" s="37"/>
      <c r="E7" s="38" t="s">
        <v>1016</v>
      </c>
      <c r="F7" s="37"/>
      <c r="G7" s="37"/>
      <c r="H7" s="37"/>
      <c r="I7" s="37"/>
      <c r="J7" s="37"/>
      <c r="K7" s="37"/>
      <c r="L7" s="37"/>
      <c r="M7" s="37"/>
      <c r="N7" s="37"/>
      <c r="O7" s="37"/>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196"/>
      <c r="C11" s="197"/>
      <c r="D11" s="198"/>
      <c r="E11" s="191"/>
      <c r="F11" s="193"/>
      <c r="G11" s="378" t="s">
        <v>875</v>
      </c>
      <c r="H11" s="379"/>
      <c r="I11" s="379"/>
      <c r="J11" s="380"/>
      <c r="K11" s="378" t="s">
        <v>885</v>
      </c>
      <c r="L11" s="379"/>
      <c r="M11" s="379"/>
      <c r="N11" s="380"/>
    </row>
    <row r="12" spans="1:17" x14ac:dyDescent="0.3">
      <c r="B12" s="204"/>
      <c r="C12" s="205"/>
      <c r="D12" s="206"/>
      <c r="E12" s="202"/>
      <c r="F12" s="203"/>
      <c r="G12" s="381"/>
      <c r="H12" s="382"/>
      <c r="I12" s="382"/>
      <c r="J12" s="383"/>
      <c r="K12" s="381"/>
      <c r="L12" s="382"/>
      <c r="M12" s="382"/>
      <c r="N12" s="383"/>
    </row>
    <row r="13" spans="1:17" ht="15" thickBot="1" x14ac:dyDescent="0.35">
      <c r="B13" s="199" t="s">
        <v>1027</v>
      </c>
      <c r="C13" s="200" t="s">
        <v>1108</v>
      </c>
      <c r="D13" s="201" t="s">
        <v>1029</v>
      </c>
      <c r="E13" s="192" t="s">
        <v>195</v>
      </c>
      <c r="F13" s="194" t="s">
        <v>1017</v>
      </c>
      <c r="G13" s="86" t="s">
        <v>876</v>
      </c>
      <c r="H13" s="85" t="s">
        <v>877</v>
      </c>
      <c r="I13" s="85" t="s">
        <v>878</v>
      </c>
      <c r="J13" s="88" t="s">
        <v>879</v>
      </c>
      <c r="K13" s="168" t="s">
        <v>881</v>
      </c>
      <c r="L13" s="145" t="s">
        <v>882</v>
      </c>
      <c r="M13" s="85" t="s">
        <v>883</v>
      </c>
      <c r="N13" s="88" t="s">
        <v>884</v>
      </c>
    </row>
    <row r="14" spans="1:17" ht="15" customHeight="1" x14ac:dyDescent="0.3">
      <c r="A14" s="57">
        <v>0</v>
      </c>
      <c r="B14" s="94" t="str">
        <f ca="1">IFERROR(IF((VLOOKUP($E14,'Org List'!$AJ$10:$AL$188,3,FALSE))="","",(VLOOKUP($E14,'Org List'!$AJ$10:$AL$188,3,FALSE))),"")</f>
        <v/>
      </c>
      <c r="C14" s="95" t="str">
        <f ca="1">IFERROR(IF((VLOOKUP($E14,'Org List'!$AO$10:$AQ$188,3,FALSE))="","",(VLOOKUP($E14,'Org List'!$AO$10:$AQ$188,3,FALSE))),"")</f>
        <v/>
      </c>
      <c r="D14" s="112" t="str">
        <f ca="1">IFERROR(IF((VLOOKUP($E14,'Org List'!$AT$10:$AV$188,3,FALSE))="","",(VLOOKUP($E14,'Org List'!$AT$10:$AV$188,3,FALSE))),"")</f>
        <v/>
      </c>
      <c r="E14" s="94" t="str">
        <f t="shared" ref="E14:E45" ca="1" si="0">IF($A14&gt;$Q$5-1,"",INDIRECT("'Comms by AT'!D"&amp;$A14+$Q$4))</f>
        <v>HWB</v>
      </c>
      <c r="F14" s="96" t="str">
        <f ca="1">IF(E14="","",VLOOKUP(E14,'Org List'!$J$9:$K$488,2,0))</f>
        <v>Health and Wellbeing Board</v>
      </c>
      <c r="G14" s="115">
        <f ca="1">IFERROR(IF((VLOOKUP($E14,'DTOC Backsheet'!$D$5:$AF$183,G$9,FALSE))="","",(VLOOKUP($E14,'DTOC Backsheet'!$D$5:$AF$183,G$9,FALSE))),"")</f>
        <v>1212.6834522016618</v>
      </c>
      <c r="H14" s="116">
        <f ca="1">IFERROR(IF((VLOOKUP($E14,'DTOC Backsheet'!$D$5:$AF$183,H$9,FALSE))="","",(VLOOKUP($E14,'DTOC Backsheet'!$D$5:$AF$183,H$9,FALSE))),"")</f>
        <v>1206.9374912819214</v>
      </c>
      <c r="I14" s="116">
        <f ca="1">IFERROR(IF((VLOOKUP($E14,'DTOC Backsheet'!$D$5:$AF$183,I$9,FALSE))="","",(VLOOKUP($E14,'DTOC Backsheet'!$D$5:$AF$183,I$9,FALSE))),"")</f>
        <v>1069.3886948973147</v>
      </c>
      <c r="J14" s="117">
        <f ca="1">IFERROR(IF((VLOOKUP($E14,'DTOC Backsheet'!$D$5:$AF$183,J$9,FALSE))="","",(VLOOKUP($E14,'DTOC Backsheet'!$D$5:$AF$183,J$9,FALSE))),"")</f>
        <v>1007.9402393493574</v>
      </c>
      <c r="K14" s="172">
        <f ca="1">IFERROR(IF((VLOOKUP($E14,'DTOC Backsheet'!$D$5:$AF$183,K$9,FALSE))="","",(VLOOKUP($E14,'DTOC Backsheet'!$D$5:$AF$183,K$9,FALSE))),"")</f>
        <v>949.16713455833349</v>
      </c>
      <c r="L14" s="117">
        <f ca="1">IFERROR(IF((VLOOKUP($E14,'DTOC Backsheet'!$D$5:$AF$183,L$9,FALSE))="","",(VLOOKUP($E14,'DTOC Backsheet'!$D$5:$AF$183,L$9,FALSE))),"")</f>
        <v>977.01061192948384</v>
      </c>
      <c r="M14" s="116">
        <f ca="1">IFERROR(IF((VLOOKUP($E14,'DTOC Backsheet'!$D$5:$AF$183,M$9,FALSE))="","",(VLOOKUP($E14,'DTOC Backsheet'!$D$5:$AF$183,M$9,FALSE))),"")</f>
        <v>929.43076217168743</v>
      </c>
      <c r="N14" s="118">
        <f ca="1">IFERROR(IF((VLOOKUP($E14,'DTOC Backsheet'!$D$5:$AF$183,N$9,FALSE))="","",(VLOOKUP($E14,'DTOC Backsheet'!$D$5:$AF$183,N$9,FALSE))),"")</f>
        <v>901.85876649050545</v>
      </c>
    </row>
    <row r="15" spans="1:17" ht="15" customHeight="1" x14ac:dyDescent="0.3">
      <c r="A15" s="57">
        <v>1</v>
      </c>
      <c r="B15" s="97" t="str">
        <f ca="1">IFERROR(IF((VLOOKUP($E15,'Org List'!$AJ$10:$AL$188,3,FALSE))="","",(VLOOKUP($E15,'Org List'!$AJ$10:$AL$188,3,FALSE))),"")</f>
        <v>North of England Commissioning Region</v>
      </c>
      <c r="C15" s="98" t="str">
        <f ca="1">IFERROR(IF((VLOOKUP($E15,'Org List'!$AO$10:$AQ$188,3,FALSE))="","",(VLOOKUP($E15,'Org List'!$AO$10:$AQ$188,3,FALSE))),"")</f>
        <v/>
      </c>
      <c r="D15" s="113" t="str">
        <f ca="1">IFERROR(IF((VLOOKUP($E15,'Org List'!$AT$10:$AV$188,3,FALSE))="","",(VLOOKUP($E15,'Org List'!$AT$10:$AV$188,3,FALSE))),"")</f>
        <v/>
      </c>
      <c r="E15" s="97" t="str">
        <f t="shared" ca="1" si="0"/>
        <v>Y54</v>
      </c>
      <c r="F15" s="99" t="str">
        <f ca="1">IF(E15="","",VLOOKUP(E15,'Org List'!$J$9:$K$488,2,0))</f>
        <v>North of England Commissioning Region</v>
      </c>
      <c r="G15" s="120">
        <f ca="1">IFERROR(IF((VLOOKUP($E15,'DTOC Backsheet'!$D$5:$AF$183,G$9,FALSE))="","",(VLOOKUP($E15,'DTOC Backsheet'!$D$5:$AF$183,G$9,FALSE))),"")</f>
        <v>1112.3349143984701</v>
      </c>
      <c r="H15" s="121">
        <f ca="1">IFERROR(IF((VLOOKUP($E15,'DTOC Backsheet'!$D$5:$AF$183,H$9,FALSE))="","",(VLOOKUP($E15,'DTOC Backsheet'!$D$5:$AF$183,H$9,FALSE))),"")</f>
        <v>1108.5573817112652</v>
      </c>
      <c r="I15" s="121">
        <f ca="1">IFERROR(IF((VLOOKUP($E15,'DTOC Backsheet'!$D$5:$AF$183,I$9,FALSE))="","",(VLOOKUP($E15,'DTOC Backsheet'!$D$5:$AF$183,I$9,FALSE))),"")</f>
        <v>1035.7120352191414</v>
      </c>
      <c r="J15" s="122">
        <f ca="1">IFERROR(IF((VLOOKUP($E15,'DTOC Backsheet'!$D$5:$AF$183,J$9,FALSE))="","",(VLOOKUP($E15,'DTOC Backsheet'!$D$5:$AF$183,J$9,FALSE))),"")</f>
        <v>1027.0322889102106</v>
      </c>
      <c r="K15" s="173">
        <f ca="1">IFERROR(IF((VLOOKUP($E15,'DTOC Backsheet'!$D$5:$AF$183,K$9,FALSE))="","",(VLOOKUP($E15,'DTOC Backsheet'!$D$5:$AF$183,K$9,FALSE))),"")</f>
        <v>918.02536208523804</v>
      </c>
      <c r="L15" s="122">
        <f ca="1">IFERROR(IF((VLOOKUP($E15,'DTOC Backsheet'!$D$5:$AF$183,L$9,FALSE))="","",(VLOOKUP($E15,'DTOC Backsheet'!$D$5:$AF$183,L$9,FALSE))),"")</f>
        <v>955.26027929165559</v>
      </c>
      <c r="M15" s="121">
        <f ca="1">IFERROR(IF((VLOOKUP($E15,'DTOC Backsheet'!$D$5:$AF$183,M$9,FALSE))="","",(VLOOKUP($E15,'DTOC Backsheet'!$D$5:$AF$183,M$9,FALSE))),"")</f>
        <v>919.7855282619937</v>
      </c>
      <c r="N15" s="123">
        <f ca="1">IFERROR(IF((VLOOKUP($E15,'DTOC Backsheet'!$D$5:$AF$183,N$9,FALSE))="","",(VLOOKUP($E15,'DTOC Backsheet'!$D$5:$AF$183,N$9,FALSE))),"")</f>
        <v>886.34467907396288</v>
      </c>
    </row>
    <row r="16" spans="1:17" ht="15" customHeight="1" x14ac:dyDescent="0.3">
      <c r="A16" s="57">
        <v>2</v>
      </c>
      <c r="B16" s="97" t="str">
        <f ca="1">IFERROR(IF((VLOOKUP($E16,'Org List'!$AJ$10:$AL$188,3,FALSE))="","",(VLOOKUP($E16,'Org List'!$AJ$10:$AL$188,3,FALSE))),"")</f>
        <v>Midlands and East of England Commissioning Region</v>
      </c>
      <c r="C16" s="98" t="str">
        <f ca="1">IFERROR(IF((VLOOKUP($E16,'Org List'!$AO$10:$AQ$188,3,FALSE))="","",(VLOOKUP($E16,'Org List'!$AO$10:$AQ$188,3,FALSE))),"")</f>
        <v/>
      </c>
      <c r="D16" s="113" t="str">
        <f ca="1">IFERROR(IF((VLOOKUP($E16,'Org List'!$AT$10:$AV$188,3,FALSE))="","",(VLOOKUP($E16,'Org List'!$AT$10:$AV$188,3,FALSE))),"")</f>
        <v/>
      </c>
      <c r="E16" s="97" t="str">
        <f t="shared" ca="1" si="0"/>
        <v>Y55</v>
      </c>
      <c r="F16" s="99" t="str">
        <f ca="1">IF(E16="","",VLOOKUP(E16,'Org List'!$J$9:$K$488,2,0))</f>
        <v>Midlands and East of England Commissioning Region</v>
      </c>
      <c r="G16" s="120">
        <f ca="1">IFERROR(IF((VLOOKUP($E16,'DTOC Backsheet'!$D$5:$AF$183,G$9,FALSE))="","",(VLOOKUP($E16,'DTOC Backsheet'!$D$5:$AF$183,G$9,FALSE))),"")</f>
        <v>1258.1436657145052</v>
      </c>
      <c r="H16" s="121">
        <f ca="1">IFERROR(IF((VLOOKUP($E16,'DTOC Backsheet'!$D$5:$AF$183,H$9,FALSE))="","",(VLOOKUP($E16,'DTOC Backsheet'!$D$5:$AF$183,H$9,FALSE))),"")</f>
        <v>1256.2114917352935</v>
      </c>
      <c r="I16" s="121">
        <f ca="1">IFERROR(IF((VLOOKUP($E16,'DTOC Backsheet'!$D$5:$AF$183,I$9,FALSE))="","",(VLOOKUP($E16,'DTOC Backsheet'!$D$5:$AF$183,I$9,FALSE))),"")</f>
        <v>1119.9894961352791</v>
      </c>
      <c r="J16" s="122">
        <f ca="1">IFERROR(IF((VLOOKUP($E16,'DTOC Backsheet'!$D$5:$AF$183,J$9,FALSE))="","",(VLOOKUP($E16,'DTOC Backsheet'!$D$5:$AF$183,J$9,FALSE))),"")</f>
        <v>1022.0682931096422</v>
      </c>
      <c r="K16" s="173">
        <f ca="1">IFERROR(IF((VLOOKUP($E16,'DTOC Backsheet'!$D$5:$AF$183,K$9,FALSE))="","",(VLOOKUP($E16,'DTOC Backsheet'!$D$5:$AF$183,K$9,FALSE))),"")</f>
        <v>989.0274682367002</v>
      </c>
      <c r="L16" s="122">
        <f ca="1">IFERROR(IF((VLOOKUP($E16,'DTOC Backsheet'!$D$5:$AF$183,L$9,FALSE))="","",(VLOOKUP($E16,'DTOC Backsheet'!$D$5:$AF$183,L$9,FALSE))),"")</f>
        <v>998.07639331423695</v>
      </c>
      <c r="M16" s="121">
        <f ca="1">IFERROR(IF((VLOOKUP($E16,'DTOC Backsheet'!$D$5:$AF$183,M$9,FALSE))="","",(VLOOKUP($E16,'DTOC Backsheet'!$D$5:$AF$183,M$9,FALSE))),"")</f>
        <v>951.77024513238757</v>
      </c>
      <c r="N16" s="123">
        <f ca="1">IFERROR(IF((VLOOKUP($E16,'DTOC Backsheet'!$D$5:$AF$183,N$9,FALSE))="","",(VLOOKUP($E16,'DTOC Backsheet'!$D$5:$AF$183,N$9,FALSE))),"")</f>
        <v>907.79124512378689</v>
      </c>
    </row>
    <row r="17" spans="1:14" ht="15" customHeight="1" x14ac:dyDescent="0.3">
      <c r="A17" s="57">
        <v>3</v>
      </c>
      <c r="B17" s="97" t="str">
        <f ca="1">IFERROR(IF((VLOOKUP($E17,'Org List'!$AJ$10:$AL$188,3,FALSE))="","",(VLOOKUP($E17,'Org List'!$AJ$10:$AL$188,3,FALSE))),"")</f>
        <v>London Commissioning Region</v>
      </c>
      <c r="C17" s="98" t="str">
        <f ca="1">IFERROR(IF((VLOOKUP($E17,'Org List'!$AO$10:$AQ$188,3,FALSE))="","",(VLOOKUP($E17,'Org List'!$AO$10:$AQ$188,3,FALSE))),"")</f>
        <v/>
      </c>
      <c r="D17" s="113" t="str">
        <f ca="1">IFERROR(IF((VLOOKUP($E17,'Org List'!$AT$10:$AV$188,3,FALSE))="","",(VLOOKUP($E17,'Org List'!$AT$10:$AV$188,3,FALSE))),"")</f>
        <v/>
      </c>
      <c r="E17" s="97" t="str">
        <f t="shared" ca="1" si="0"/>
        <v>Y56</v>
      </c>
      <c r="F17" s="99" t="str">
        <f ca="1">IF(E17="","",VLOOKUP(E17,'Org List'!$J$9:$K$488,2,0))</f>
        <v>London Commissioning Region</v>
      </c>
      <c r="G17" s="120">
        <f ca="1">IFERROR(IF((VLOOKUP($E17,'DTOC Backsheet'!$D$5:$AF$183,G$9,FALSE))="","",(VLOOKUP($E17,'DTOC Backsheet'!$D$5:$AF$183,G$9,FALSE))),"")</f>
        <v>701.35566901077163</v>
      </c>
      <c r="H17" s="121">
        <f ca="1">IFERROR(IF((VLOOKUP($E17,'DTOC Backsheet'!$D$5:$AF$183,H$9,FALSE))="","",(VLOOKUP($E17,'DTOC Backsheet'!$D$5:$AF$183,H$9,FALSE))),"")</f>
        <v>706.51420458458995</v>
      </c>
      <c r="I17" s="121">
        <f ca="1">IFERROR(IF((VLOOKUP($E17,'DTOC Backsheet'!$D$5:$AF$183,I$9,FALSE))="","",(VLOOKUP($E17,'DTOC Backsheet'!$D$5:$AF$183,I$9,FALSE))),"")</f>
        <v>607.8572117353167</v>
      </c>
      <c r="J17" s="122">
        <f ca="1">IFERROR(IF((VLOOKUP($E17,'DTOC Backsheet'!$D$5:$AF$183,J$9,FALSE))="","",(VLOOKUP($E17,'DTOC Backsheet'!$D$5:$AF$183,J$9,FALSE))),"")</f>
        <v>547.60882761225321</v>
      </c>
      <c r="K17" s="173">
        <f ca="1">IFERROR(IF((VLOOKUP($E17,'DTOC Backsheet'!$D$5:$AF$183,K$9,FALSE))="","",(VLOOKUP($E17,'DTOC Backsheet'!$D$5:$AF$183,K$9,FALSE))),"")</f>
        <v>591.26633399740115</v>
      </c>
      <c r="L17" s="122">
        <f ca="1">IFERROR(IF((VLOOKUP($E17,'DTOC Backsheet'!$D$5:$AF$183,L$9,FALSE))="","",(VLOOKUP($E17,'DTOC Backsheet'!$D$5:$AF$183,L$9,FALSE))),"")</f>
        <v>569.59628290999456</v>
      </c>
      <c r="M17" s="121">
        <f ca="1">IFERROR(IF((VLOOKUP($E17,'DTOC Backsheet'!$D$5:$AF$183,M$9,FALSE))="","",(VLOOKUP($E17,'DTOC Backsheet'!$D$5:$AF$183,M$9,FALSE))),"")</f>
        <v>542.86219192133649</v>
      </c>
      <c r="N17" s="123">
        <f ca="1">IFERROR(IF((VLOOKUP($E17,'DTOC Backsheet'!$D$5:$AF$183,N$9,FALSE))="","",(VLOOKUP($E17,'DTOC Backsheet'!$D$5:$AF$183,N$9,FALSE))),"")</f>
        <v>564.58950980555994</v>
      </c>
    </row>
    <row r="18" spans="1:14" ht="15" customHeight="1" x14ac:dyDescent="0.3">
      <c r="A18" s="57">
        <v>4</v>
      </c>
      <c r="B18" s="97" t="str">
        <f ca="1">IFERROR(IF((VLOOKUP($E18,'Org List'!$AJ$10:$AL$188,3,FALSE))="","",(VLOOKUP($E18,'Org List'!$AJ$10:$AL$188,3,FALSE))),"")</f>
        <v>South West England Commissioning Region</v>
      </c>
      <c r="C18" s="98" t="str">
        <f ca="1">IFERROR(IF((VLOOKUP($E18,'Org List'!$AO$10:$AQ$188,3,FALSE))="","",(VLOOKUP($E18,'Org List'!$AO$10:$AQ$188,3,FALSE))),"")</f>
        <v/>
      </c>
      <c r="D18" s="113" t="str">
        <f ca="1">IFERROR(IF((VLOOKUP($E18,'Org List'!$AT$10:$AV$188,3,FALSE))="","",(VLOOKUP($E18,'Org List'!$AT$10:$AV$188,3,FALSE))),"")</f>
        <v/>
      </c>
      <c r="E18" s="97" t="str">
        <f t="shared" ca="1" si="0"/>
        <v>Y58</v>
      </c>
      <c r="F18" s="99" t="str">
        <f ca="1">IF(E18="","",VLOOKUP(E18,'Org List'!$J$9:$K$488,2,0))</f>
        <v>South West England Commissioning Region</v>
      </c>
      <c r="G18" s="120">
        <f ca="1">IFERROR(IF((VLOOKUP($E18,'DTOC Backsheet'!$D$5:$AF$183,G$9,FALSE))="","",(VLOOKUP($E18,'DTOC Backsheet'!$D$5:$AF$183,G$9,FALSE))),"")</f>
        <v>1644.9394656630006</v>
      </c>
      <c r="H18" s="121">
        <f ca="1">IFERROR(IF((VLOOKUP($E18,'DTOC Backsheet'!$D$5:$AF$183,H$9,FALSE))="","",(VLOOKUP($E18,'DTOC Backsheet'!$D$5:$AF$183,H$9,FALSE))),"")</f>
        <v>1592.6633248477033</v>
      </c>
      <c r="I18" s="121">
        <f ca="1">IFERROR(IF((VLOOKUP($E18,'DTOC Backsheet'!$D$5:$AF$183,I$9,FALSE))="","",(VLOOKUP($E18,'DTOC Backsheet'!$D$5:$AF$183,I$9,FALSE))),"")</f>
        <v>1285.8182874174936</v>
      </c>
      <c r="J18" s="122">
        <f ca="1">IFERROR(IF((VLOOKUP($E18,'DTOC Backsheet'!$D$5:$AF$183,J$9,FALSE))="","",(VLOOKUP($E18,'DTOC Backsheet'!$D$5:$AF$183,J$9,FALSE))),"")</f>
        <v>1258.6057482857636</v>
      </c>
      <c r="K18" s="173">
        <f ca="1">IFERROR(IF((VLOOKUP($E18,'DTOC Backsheet'!$D$5:$AF$183,K$9,FALSE))="","",(VLOOKUP($E18,'DTOC Backsheet'!$D$5:$AF$183,K$9,FALSE))),"")</f>
        <v>1036.1265101170279</v>
      </c>
      <c r="L18" s="122">
        <f ca="1">IFERROR(IF((VLOOKUP($E18,'DTOC Backsheet'!$D$5:$AF$183,L$9,FALSE))="","",(VLOOKUP($E18,'DTOC Backsheet'!$D$5:$AF$183,L$9,FALSE))),"")</f>
        <v>1205.7385119667654</v>
      </c>
      <c r="M18" s="121">
        <f ca="1">IFERROR(IF((VLOOKUP($E18,'DTOC Backsheet'!$D$5:$AF$183,M$9,FALSE))="","",(VLOOKUP($E18,'DTOC Backsheet'!$D$5:$AF$183,M$9,FALSE))),"")</f>
        <v>1162.4774218760506</v>
      </c>
      <c r="N18" s="123">
        <f ca="1">IFERROR(IF((VLOOKUP($E18,'DTOC Backsheet'!$D$5:$AF$183,N$9,FALSE))="","",(VLOOKUP($E18,'DTOC Backsheet'!$D$5:$AF$183,N$9,FALSE))),"")</f>
        <v>1050.1234626646672</v>
      </c>
    </row>
    <row r="19" spans="1:14" ht="15" customHeight="1" x14ac:dyDescent="0.3">
      <c r="A19" s="57">
        <v>5</v>
      </c>
      <c r="B19" s="97" t="str">
        <f ca="1">IFERROR(IF((VLOOKUP($E19,'Org List'!$AJ$10:$AL$188,3,FALSE))="","",(VLOOKUP($E19,'Org List'!$AJ$10:$AL$188,3,FALSE))),"")</f>
        <v>South East England Commissioning Region</v>
      </c>
      <c r="C19" s="98" t="str">
        <f ca="1">IFERROR(IF((VLOOKUP($E19,'Org List'!$AO$10:$AQ$188,3,FALSE))="","",(VLOOKUP($E19,'Org List'!$AO$10:$AQ$188,3,FALSE))),"")</f>
        <v/>
      </c>
      <c r="D19" s="113" t="str">
        <f ca="1">IFERROR(IF((VLOOKUP($E19,'Org List'!$AT$10:$AV$188,3,FALSE))="","",(VLOOKUP($E19,'Org List'!$AT$10:$AV$188,3,FALSE))),"")</f>
        <v/>
      </c>
      <c r="E19" s="97" t="str">
        <f t="shared" ca="1" si="0"/>
        <v>Y59</v>
      </c>
      <c r="F19" s="99" t="str">
        <f ca="1">IF(E19="","",VLOOKUP(E19,'Org List'!$J$9:$K$488,2,0))</f>
        <v>South East England Commissioning Region</v>
      </c>
      <c r="G19" s="120">
        <f ca="1">IFERROR(IF((VLOOKUP($E19,'DTOC Backsheet'!$D$5:$AF$183,G$9,FALSE))="","",(VLOOKUP($E19,'DTOC Backsheet'!$D$5:$AF$183,G$9,FALSE))),"")</f>
        <v>1525.1072280205262</v>
      </c>
      <c r="H19" s="121">
        <f ca="1">IFERROR(IF((VLOOKUP($E19,'DTOC Backsheet'!$D$5:$AF$183,H$9,FALSE))="","",(VLOOKUP($E19,'DTOC Backsheet'!$D$5:$AF$183,H$9,FALSE))),"")</f>
        <v>1527.7596385571694</v>
      </c>
      <c r="I19" s="121">
        <f ca="1">IFERROR(IF((VLOOKUP($E19,'DTOC Backsheet'!$D$5:$AF$183,I$9,FALSE))="","",(VLOOKUP($E19,'DTOC Backsheet'!$D$5:$AF$183,I$9,FALSE))),"")</f>
        <v>1345.2190155924261</v>
      </c>
      <c r="J19" s="122">
        <f ca="1">IFERROR(IF((VLOOKUP($E19,'DTOC Backsheet'!$D$5:$AF$183,J$9,FALSE))="","",(VLOOKUP($E19,'DTOC Backsheet'!$D$5:$AF$183,J$9,FALSE))),"")</f>
        <v>1243.1250084971705</v>
      </c>
      <c r="K19" s="173">
        <f ca="1">IFERROR(IF((VLOOKUP($E19,'DTOC Backsheet'!$D$5:$AF$183,K$9,FALSE))="","",(VLOOKUP($E19,'DTOC Backsheet'!$D$5:$AF$183,K$9,FALSE))),"")</f>
        <v>1225.6530878376516</v>
      </c>
      <c r="L19" s="122">
        <f ca="1">IFERROR(IF((VLOOKUP($E19,'DTOC Backsheet'!$D$5:$AF$183,L$9,FALSE))="","",(VLOOKUP($E19,'DTOC Backsheet'!$D$5:$AF$183,L$9,FALSE))),"")</f>
        <v>1231.4770613908245</v>
      </c>
      <c r="M19" s="121">
        <f ca="1">IFERROR(IF((VLOOKUP($E19,'DTOC Backsheet'!$D$5:$AF$183,M$9,FALSE))="","",(VLOOKUP($E19,'DTOC Backsheet'!$D$5:$AF$183,M$9,FALSE))),"")</f>
        <v>1136.9340803937389</v>
      </c>
      <c r="N19" s="123">
        <f ca="1">IFERROR(IF((VLOOKUP($E19,'DTOC Backsheet'!$D$5:$AF$183,N$9,FALSE))="","",(VLOOKUP($E19,'DTOC Backsheet'!$D$5:$AF$183,N$9,FALSE))),"")</f>
        <v>1157.724978837965</v>
      </c>
    </row>
    <row r="20" spans="1:14" ht="15" customHeight="1" x14ac:dyDescent="0.3">
      <c r="A20" s="57">
        <v>6</v>
      </c>
      <c r="B20" s="97" t="str">
        <f ca="1">IFERROR(IF((VLOOKUP($E20,'Org List'!$AJ$10:$AL$188,3,FALSE))="","",(VLOOKUP($E20,'Org List'!$AJ$10:$AL$188,3,FALSE))),"")</f>
        <v/>
      </c>
      <c r="C20" s="98" t="str">
        <f ca="1">IFERROR(IF((VLOOKUP($E20,'Org List'!$AO$10:$AQ$188,3,FALSE))="","",(VLOOKUP($E20,'Org List'!$AO$10:$AQ$188,3,FALSE))),"")</f>
        <v>North East Region</v>
      </c>
      <c r="D20" s="113" t="str">
        <f ca="1">IFERROR(IF((VLOOKUP($E20,'Org List'!$AT$10:$AV$188,3,FALSE))="","",(VLOOKUP($E20,'Org List'!$AT$10:$AV$188,3,FALSE))),"")</f>
        <v/>
      </c>
      <c r="E20" s="97" t="str">
        <f t="shared" ca="1" si="0"/>
        <v>E12000001</v>
      </c>
      <c r="F20" s="99" t="str">
        <f ca="1">IF(E20="","",VLOOKUP(E20,'Org List'!$J$9:$K$488,2,0))</f>
        <v>North East Region</v>
      </c>
      <c r="G20" s="120">
        <f ca="1">IFERROR(IF((VLOOKUP($E20,'DTOC Backsheet'!$D$5:$AF$183,G$9,FALSE))="","",(VLOOKUP($E20,'DTOC Backsheet'!$D$5:$AF$183,G$9,FALSE))),"")</f>
        <v>591.07851638583952</v>
      </c>
      <c r="H20" s="121">
        <f ca="1">IFERROR(IF((VLOOKUP($E20,'DTOC Backsheet'!$D$5:$AF$183,H$9,FALSE))="","",(VLOOKUP($E20,'DTOC Backsheet'!$D$5:$AF$183,H$9,FALSE))),"")</f>
        <v>517.49479057448207</v>
      </c>
      <c r="I20" s="121">
        <f ca="1">IFERROR(IF((VLOOKUP($E20,'DTOC Backsheet'!$D$5:$AF$183,I$9,FALSE))="","",(VLOOKUP($E20,'DTOC Backsheet'!$D$5:$AF$183,I$9,FALSE))),"")</f>
        <v>492.65201793213669</v>
      </c>
      <c r="J20" s="122">
        <f ca="1">IFERROR(IF((VLOOKUP($E20,'DTOC Backsheet'!$D$5:$AF$183,J$9,FALSE))="","",(VLOOKUP($E20,'DTOC Backsheet'!$D$5:$AF$183,J$9,FALSE))),"")</f>
        <v>609.35893472507416</v>
      </c>
      <c r="K20" s="173">
        <f ca="1">IFERROR(IF((VLOOKUP($E20,'DTOC Backsheet'!$D$5:$AF$183,K$9,FALSE))="","",(VLOOKUP($E20,'DTOC Backsheet'!$D$5:$AF$183,K$9,FALSE))),"")</f>
        <v>589.32508717667486</v>
      </c>
      <c r="L20" s="122">
        <f ca="1">IFERROR(IF((VLOOKUP($E20,'DTOC Backsheet'!$D$5:$AF$183,L$9,FALSE))="","",(VLOOKUP($E20,'DTOC Backsheet'!$D$5:$AF$183,L$9,FALSE))),"")</f>
        <v>511.78231254816501</v>
      </c>
      <c r="M20" s="121">
        <f ca="1">IFERROR(IF((VLOOKUP($E20,'DTOC Backsheet'!$D$5:$AF$183,M$9,FALSE))="","",(VLOOKUP($E20,'DTOC Backsheet'!$D$5:$AF$183,M$9,FALSE))),"")</f>
        <v>512.15942026672315</v>
      </c>
      <c r="N20" s="123">
        <f ca="1">IFERROR(IF((VLOOKUP($E20,'DTOC Backsheet'!$D$5:$AF$183,N$9,FALSE))="","",(VLOOKUP($E20,'DTOC Backsheet'!$D$5:$AF$183,N$9,FALSE))),"")</f>
        <v>497.63089389866155</v>
      </c>
    </row>
    <row r="21" spans="1:14" ht="15" customHeight="1" x14ac:dyDescent="0.3">
      <c r="A21" s="57">
        <v>7</v>
      </c>
      <c r="B21" s="97" t="str">
        <f ca="1">IFERROR(IF((VLOOKUP($E21,'Org List'!$AJ$10:$AL$188,3,FALSE))="","",(VLOOKUP($E21,'Org List'!$AJ$10:$AL$188,3,FALSE))),"")</f>
        <v/>
      </c>
      <c r="C21" s="98" t="str">
        <f ca="1">IFERROR(IF((VLOOKUP($E21,'Org List'!$AO$10:$AQ$188,3,FALSE))="","",(VLOOKUP($E21,'Org List'!$AO$10:$AQ$188,3,FALSE))),"")</f>
        <v>North West Region</v>
      </c>
      <c r="D21" s="113" t="str">
        <f ca="1">IFERROR(IF((VLOOKUP($E21,'Org List'!$AT$10:$AV$188,3,FALSE))="","",(VLOOKUP($E21,'Org List'!$AT$10:$AV$188,3,FALSE))),"")</f>
        <v/>
      </c>
      <c r="E21" s="97" t="str">
        <f t="shared" ca="1" si="0"/>
        <v>E12000002</v>
      </c>
      <c r="F21" s="99" t="str">
        <f ca="1">IF(E21="","",VLOOKUP(E21,'Org List'!$J$9:$K$488,2,0))</f>
        <v>North West Region</v>
      </c>
      <c r="G21" s="120">
        <f ca="1">IFERROR(IF((VLOOKUP($E21,'DTOC Backsheet'!$D$5:$AF$183,G$9,FALSE))="","",(VLOOKUP($E21,'DTOC Backsheet'!$D$5:$AF$183,G$9,FALSE))),"")</f>
        <v>1359.8639873561572</v>
      </c>
      <c r="H21" s="121">
        <f ca="1">IFERROR(IF((VLOOKUP($E21,'DTOC Backsheet'!$D$5:$AF$183,H$9,FALSE))="","",(VLOOKUP($E21,'DTOC Backsheet'!$D$5:$AF$183,H$9,FALSE))),"")</f>
        <v>1397.1845298740182</v>
      </c>
      <c r="I21" s="121">
        <f ca="1">IFERROR(IF((VLOOKUP($E21,'DTOC Backsheet'!$D$5:$AF$183,I$9,FALSE))="","",(VLOOKUP($E21,'DTOC Backsheet'!$D$5:$AF$183,I$9,FALSE))),"")</f>
        <v>1303.4020132796743</v>
      </c>
      <c r="J21" s="122">
        <f ca="1">IFERROR(IF((VLOOKUP($E21,'DTOC Backsheet'!$D$5:$AF$183,J$9,FALSE))="","",(VLOOKUP($E21,'DTOC Backsheet'!$D$5:$AF$183,J$9,FALSE))),"")</f>
        <v>1191.8264977229742</v>
      </c>
      <c r="K21" s="173">
        <f ca="1">IFERROR(IF((VLOOKUP($E21,'DTOC Backsheet'!$D$5:$AF$183,K$9,FALSE))="","",(VLOOKUP($E21,'DTOC Backsheet'!$D$5:$AF$183,K$9,FALSE))),"")</f>
        <v>1041.0591541676604</v>
      </c>
      <c r="L21" s="122">
        <f ca="1">IFERROR(IF((VLOOKUP($E21,'DTOC Backsheet'!$D$5:$AF$183,L$9,FALSE))="","",(VLOOKUP($E21,'DTOC Backsheet'!$D$5:$AF$183,L$9,FALSE))),"")</f>
        <v>1095.3758910447311</v>
      </c>
      <c r="M21" s="121">
        <f ca="1">IFERROR(IF((VLOOKUP($E21,'DTOC Backsheet'!$D$5:$AF$183,M$9,FALSE))="","",(VLOOKUP($E21,'DTOC Backsheet'!$D$5:$AF$183,M$9,FALSE))),"")</f>
        <v>1042.4031094181535</v>
      </c>
      <c r="N21" s="123">
        <f ca="1">IFERROR(IF((VLOOKUP($E21,'DTOC Backsheet'!$D$5:$AF$183,N$9,FALSE))="","",(VLOOKUP($E21,'DTOC Backsheet'!$D$5:$AF$183,N$9,FALSE))),"")</f>
        <v>1049.8368926232495</v>
      </c>
    </row>
    <row r="22" spans="1:14" ht="15" customHeight="1" x14ac:dyDescent="0.3">
      <c r="A22" s="57">
        <v>8</v>
      </c>
      <c r="B22" s="97" t="str">
        <f ca="1">IFERROR(IF((VLOOKUP($E22,'Org List'!$AJ$10:$AL$188,3,FALSE))="","",(VLOOKUP($E22,'Org List'!$AJ$10:$AL$188,3,FALSE))),"")</f>
        <v/>
      </c>
      <c r="C22" s="98" t="str">
        <f ca="1">IFERROR(IF((VLOOKUP($E22,'Org List'!$AO$10:$AQ$188,3,FALSE))="","",(VLOOKUP($E22,'Org List'!$AO$10:$AQ$188,3,FALSE))),"")</f>
        <v>Yorkshire and The Humber Region</v>
      </c>
      <c r="D22" s="113" t="str">
        <f ca="1">IFERROR(IF((VLOOKUP($E22,'Org List'!$AT$10:$AV$188,3,FALSE))="","",(VLOOKUP($E22,'Org List'!$AT$10:$AV$188,3,FALSE))),"")</f>
        <v/>
      </c>
      <c r="E22" s="97" t="str">
        <f t="shared" ca="1" si="0"/>
        <v>E12000003</v>
      </c>
      <c r="F22" s="99" t="str">
        <f ca="1">IF(E22="","",VLOOKUP(E22,'Org List'!$J$9:$K$488,2,0))</f>
        <v>Yorkshire and The Humber Region</v>
      </c>
      <c r="G22" s="120">
        <f ca="1">IFERROR(IF((VLOOKUP($E22,'DTOC Backsheet'!$D$5:$AF$183,G$9,FALSE))="","",(VLOOKUP($E22,'DTOC Backsheet'!$D$5:$AF$183,G$9,FALSE))),"")</f>
        <v>1039.8567077596513</v>
      </c>
      <c r="H22" s="121">
        <f ca="1">IFERROR(IF((VLOOKUP($E22,'DTOC Backsheet'!$D$5:$AF$183,H$9,FALSE))="","",(VLOOKUP($E22,'DTOC Backsheet'!$D$5:$AF$183,H$9,FALSE))),"")</f>
        <v>1015.7867057627499</v>
      </c>
      <c r="I22" s="121">
        <f ca="1">IFERROR(IF((VLOOKUP($E22,'DTOC Backsheet'!$D$5:$AF$183,I$9,FALSE))="","",(VLOOKUP($E22,'DTOC Backsheet'!$D$5:$AF$183,I$9,FALSE))),"")</f>
        <v>947.14176299133499</v>
      </c>
      <c r="J22" s="122">
        <f ca="1">IFERROR(IF((VLOOKUP($E22,'DTOC Backsheet'!$D$5:$AF$183,J$9,FALSE))="","",(VLOOKUP($E22,'DTOC Backsheet'!$D$5:$AF$183,J$9,FALSE))),"")</f>
        <v>1013.5411773579746</v>
      </c>
      <c r="K22" s="173">
        <f ca="1">IFERROR(IF((VLOOKUP($E22,'DTOC Backsheet'!$D$5:$AF$183,K$9,FALSE))="","",(VLOOKUP($E22,'DTOC Backsheet'!$D$5:$AF$183,K$9,FALSE))),"")</f>
        <v>916.26165535293705</v>
      </c>
      <c r="L22" s="122">
        <f ca="1">IFERROR(IF((VLOOKUP($E22,'DTOC Backsheet'!$D$5:$AF$183,L$9,FALSE))="","",(VLOOKUP($E22,'DTOC Backsheet'!$D$5:$AF$183,L$9,FALSE))),"")</f>
        <v>987.30588860721275</v>
      </c>
      <c r="M22" s="121">
        <f ca="1">IFERROR(IF((VLOOKUP($E22,'DTOC Backsheet'!$D$5:$AF$183,M$9,FALSE))="","",(VLOOKUP($E22,'DTOC Backsheet'!$D$5:$AF$183,M$9,FALSE))),"")</f>
        <v>957.44873698466427</v>
      </c>
      <c r="N22" s="123">
        <f ca="1">IFERROR(IF((VLOOKUP($E22,'DTOC Backsheet'!$D$5:$AF$183,N$9,FALSE))="","",(VLOOKUP($E22,'DTOC Backsheet'!$D$5:$AF$183,N$9,FALSE))),"")</f>
        <v>860.12368442958257</v>
      </c>
    </row>
    <row r="23" spans="1:14" ht="15" customHeight="1" x14ac:dyDescent="0.3">
      <c r="A23" s="57">
        <v>9</v>
      </c>
      <c r="B23" s="97" t="str">
        <f ca="1">IFERROR(IF((VLOOKUP($E23,'Org List'!$AJ$10:$AL$188,3,FALSE))="","",(VLOOKUP($E23,'Org List'!$AJ$10:$AL$188,3,FALSE))),"")</f>
        <v/>
      </c>
      <c r="C23" s="98" t="str">
        <f ca="1">IFERROR(IF((VLOOKUP($E23,'Org List'!$AO$10:$AQ$188,3,FALSE))="","",(VLOOKUP($E23,'Org List'!$AO$10:$AQ$188,3,FALSE))),"")</f>
        <v>East Midlands Region</v>
      </c>
      <c r="D23" s="113" t="str">
        <f ca="1">IFERROR(IF((VLOOKUP($E23,'Org List'!$AT$10:$AV$188,3,FALSE))="","",(VLOOKUP($E23,'Org List'!$AT$10:$AV$188,3,FALSE))),"")</f>
        <v/>
      </c>
      <c r="E23" s="97" t="str">
        <f t="shared" ca="1" si="0"/>
        <v>E12000004</v>
      </c>
      <c r="F23" s="99" t="str">
        <f ca="1">IF(E23="","",VLOOKUP(E23,'Org List'!$J$9:$K$488,2,0))</f>
        <v>East Midlands Region</v>
      </c>
      <c r="G23" s="120">
        <f ca="1">IFERROR(IF((VLOOKUP($E23,'DTOC Backsheet'!$D$5:$AF$183,G$9,FALSE))="","",(VLOOKUP($E23,'DTOC Backsheet'!$D$5:$AF$183,G$9,FALSE))),"")</f>
        <v>1092.9379212846784</v>
      </c>
      <c r="H23" s="121">
        <f ca="1">IFERROR(IF((VLOOKUP($E23,'DTOC Backsheet'!$D$5:$AF$183,H$9,FALSE))="","",(VLOOKUP($E23,'DTOC Backsheet'!$D$5:$AF$183,H$9,FALSE))),"")</f>
        <v>1145.5956148195455</v>
      </c>
      <c r="I23" s="121">
        <f ca="1">IFERROR(IF((VLOOKUP($E23,'DTOC Backsheet'!$D$5:$AF$183,I$9,FALSE))="","",(VLOOKUP($E23,'DTOC Backsheet'!$D$5:$AF$183,I$9,FALSE))),"")</f>
        <v>1036.7379933453576</v>
      </c>
      <c r="J23" s="122">
        <f ca="1">IFERROR(IF((VLOOKUP($E23,'DTOC Backsheet'!$D$5:$AF$183,J$9,FALSE))="","",(VLOOKUP($E23,'DTOC Backsheet'!$D$5:$AF$183,J$9,FALSE))),"")</f>
        <v>936.16766984336346</v>
      </c>
      <c r="K23" s="173">
        <f ca="1">IFERROR(IF((VLOOKUP($E23,'DTOC Backsheet'!$D$5:$AF$183,K$9,FALSE))="","",(VLOOKUP($E23,'DTOC Backsheet'!$D$5:$AF$183,K$9,FALSE))),"")</f>
        <v>849.57578485292436</v>
      </c>
      <c r="L23" s="122">
        <f ca="1">IFERROR(IF((VLOOKUP($E23,'DTOC Backsheet'!$D$5:$AF$183,L$9,FALSE))="","",(VLOOKUP($E23,'DTOC Backsheet'!$D$5:$AF$183,L$9,FALSE))),"")</f>
        <v>843.85571208491046</v>
      </c>
      <c r="M23" s="121">
        <f ca="1">IFERROR(IF((VLOOKUP($E23,'DTOC Backsheet'!$D$5:$AF$183,M$9,FALSE))="","",(VLOOKUP($E23,'DTOC Backsheet'!$D$5:$AF$183,M$9,FALSE))),"")</f>
        <v>809.64071460619198</v>
      </c>
      <c r="N23" s="123">
        <f ca="1">IFERROR(IF((VLOOKUP($E23,'DTOC Backsheet'!$D$5:$AF$183,N$9,FALSE))="","",(VLOOKUP($E23,'DTOC Backsheet'!$D$5:$AF$183,N$9,FALSE))),"")</f>
        <v>766.25822377968427</v>
      </c>
    </row>
    <row r="24" spans="1:14" ht="15" customHeight="1" x14ac:dyDescent="0.3">
      <c r="A24" s="57">
        <v>10</v>
      </c>
      <c r="B24" s="97" t="str">
        <f ca="1">IFERROR(IF((VLOOKUP($E24,'Org List'!$AJ$10:$AL$188,3,FALSE))="","",(VLOOKUP($E24,'Org List'!$AJ$10:$AL$188,3,FALSE))),"")</f>
        <v/>
      </c>
      <c r="C24" s="98" t="str">
        <f ca="1">IFERROR(IF((VLOOKUP($E24,'Org List'!$AO$10:$AQ$188,3,FALSE))="","",(VLOOKUP($E24,'Org List'!$AO$10:$AQ$188,3,FALSE))),"")</f>
        <v>West Midlands Region</v>
      </c>
      <c r="D24" s="113" t="str">
        <f ca="1">IFERROR(IF((VLOOKUP($E24,'Org List'!$AT$10:$AV$188,3,FALSE))="","",(VLOOKUP($E24,'Org List'!$AT$10:$AV$188,3,FALSE))),"")</f>
        <v/>
      </c>
      <c r="E24" s="97" t="str">
        <f t="shared" ca="1" si="0"/>
        <v>E12000005</v>
      </c>
      <c r="F24" s="99" t="str">
        <f ca="1">IF(E24="","",VLOOKUP(E24,'Org List'!$J$9:$K$488,2,0))</f>
        <v>West Midlands Region</v>
      </c>
      <c r="G24" s="120">
        <f ca="1">IFERROR(IF((VLOOKUP($E24,'DTOC Backsheet'!$D$5:$AF$183,G$9,FALSE))="","",(VLOOKUP($E24,'DTOC Backsheet'!$D$5:$AF$183,G$9,FALSE))),"")</f>
        <v>1489.4265850729237</v>
      </c>
      <c r="H24" s="121">
        <f ca="1">IFERROR(IF((VLOOKUP($E24,'DTOC Backsheet'!$D$5:$AF$183,H$9,FALSE))="","",(VLOOKUP($E24,'DTOC Backsheet'!$D$5:$AF$183,H$9,FALSE))),"")</f>
        <v>1416.6624069804679</v>
      </c>
      <c r="I24" s="121">
        <f ca="1">IFERROR(IF((VLOOKUP($E24,'DTOC Backsheet'!$D$5:$AF$183,I$9,FALSE))="","",(VLOOKUP($E24,'DTOC Backsheet'!$D$5:$AF$183,I$9,FALSE))),"")</f>
        <v>1216.6319119961938</v>
      </c>
      <c r="J24" s="122">
        <f ca="1">IFERROR(IF((VLOOKUP($E24,'DTOC Backsheet'!$D$5:$AF$183,J$9,FALSE))="","",(VLOOKUP($E24,'DTOC Backsheet'!$D$5:$AF$183,J$9,FALSE))),"")</f>
        <v>1136.1860150440741</v>
      </c>
      <c r="K24" s="173">
        <f ca="1">IFERROR(IF((VLOOKUP($E24,'DTOC Backsheet'!$D$5:$AF$183,K$9,FALSE))="","",(VLOOKUP($E24,'DTOC Backsheet'!$D$5:$AF$183,K$9,FALSE))),"")</f>
        <v>1132.6794697487323</v>
      </c>
      <c r="L24" s="122">
        <f ca="1">IFERROR(IF((VLOOKUP($E24,'DTOC Backsheet'!$D$5:$AF$183,L$9,FALSE))="","",(VLOOKUP($E24,'DTOC Backsheet'!$D$5:$AF$183,L$9,FALSE))),"")</f>
        <v>1098.1149518375059</v>
      </c>
      <c r="M24" s="121">
        <f ca="1">IFERROR(IF((VLOOKUP($E24,'DTOC Backsheet'!$D$5:$AF$183,M$9,FALSE))="","",(VLOOKUP($E24,'DTOC Backsheet'!$D$5:$AF$183,M$9,FALSE))),"")</f>
        <v>1070.5199649480769</v>
      </c>
      <c r="N24" s="123">
        <f ca="1">IFERROR(IF((VLOOKUP($E24,'DTOC Backsheet'!$D$5:$AF$183,N$9,FALSE))="","",(VLOOKUP($E24,'DTOC Backsheet'!$D$5:$AF$183,N$9,FALSE))),"")</f>
        <v>1076.1388941323544</v>
      </c>
    </row>
    <row r="25" spans="1:14" ht="15" customHeight="1" x14ac:dyDescent="0.3">
      <c r="A25" s="57">
        <v>11</v>
      </c>
      <c r="B25" s="97" t="str">
        <f ca="1">IFERROR(IF((VLOOKUP($E25,'Org List'!$AJ$10:$AL$188,3,FALSE))="","",(VLOOKUP($E25,'Org List'!$AJ$10:$AL$188,3,FALSE))),"")</f>
        <v/>
      </c>
      <c r="C25" s="98" t="str">
        <f ca="1">IFERROR(IF((VLOOKUP($E25,'Org List'!$AO$10:$AQ$188,3,FALSE))="","",(VLOOKUP($E25,'Org List'!$AO$10:$AQ$188,3,FALSE))),"")</f>
        <v>East Region</v>
      </c>
      <c r="D25" s="113" t="str">
        <f ca="1">IFERROR(IF((VLOOKUP($E25,'Org List'!$AT$10:$AV$188,3,FALSE))="","",(VLOOKUP($E25,'Org List'!$AT$10:$AV$188,3,FALSE))),"")</f>
        <v/>
      </c>
      <c r="E25" s="97" t="str">
        <f t="shared" ca="1" si="0"/>
        <v>E12000006</v>
      </c>
      <c r="F25" s="99" t="str">
        <f ca="1">IF(E25="","",VLOOKUP(E25,'Org List'!$J$9:$K$488,2,0))</f>
        <v>East Region</v>
      </c>
      <c r="G25" s="120">
        <f ca="1">IFERROR(IF((VLOOKUP($E25,'DTOC Backsheet'!$D$5:$AF$183,G$9,FALSE))="","",(VLOOKUP($E25,'DTOC Backsheet'!$D$5:$AF$183,G$9,FALSE))),"")</f>
        <v>1139.4323399857681</v>
      </c>
      <c r="H25" s="121">
        <f ca="1">IFERROR(IF((VLOOKUP($E25,'DTOC Backsheet'!$D$5:$AF$183,H$9,FALSE))="","",(VLOOKUP($E25,'DTOC Backsheet'!$D$5:$AF$183,H$9,FALSE))),"")</f>
        <v>1151.4678701921619</v>
      </c>
      <c r="I25" s="121">
        <f ca="1">IFERROR(IF((VLOOKUP($E25,'DTOC Backsheet'!$D$5:$AF$183,I$9,FALSE))="","",(VLOOKUP($E25,'DTOC Backsheet'!$D$5:$AF$183,I$9,FALSE))),"")</f>
        <v>1068.3339419912218</v>
      </c>
      <c r="J25" s="122">
        <f ca="1">IFERROR(IF((VLOOKUP($E25,'DTOC Backsheet'!$D$5:$AF$183,J$9,FALSE))="","",(VLOOKUP($E25,'DTOC Backsheet'!$D$5:$AF$183,J$9,FALSE))),"")</f>
        <v>957.10784706599839</v>
      </c>
      <c r="K25" s="173">
        <f ca="1">IFERROR(IF((VLOOKUP($E25,'DTOC Backsheet'!$D$5:$AF$183,K$9,FALSE))="","",(VLOOKUP($E25,'DTOC Backsheet'!$D$5:$AF$183,K$9,FALSE))),"")</f>
        <v>962.37073201391991</v>
      </c>
      <c r="L25" s="122">
        <f ca="1">IFERROR(IF((VLOOKUP($E25,'DTOC Backsheet'!$D$5:$AF$183,L$9,FALSE))="","",(VLOOKUP($E25,'DTOC Backsheet'!$D$5:$AF$183,L$9,FALSE))),"")</f>
        <v>1031.5868842472862</v>
      </c>
      <c r="M25" s="121">
        <f ca="1">IFERROR(IF((VLOOKUP($E25,'DTOC Backsheet'!$D$5:$AF$183,M$9,FALSE))="","",(VLOOKUP($E25,'DTOC Backsheet'!$D$5:$AF$183,M$9,FALSE))),"")</f>
        <v>959.64713785799165</v>
      </c>
      <c r="N25" s="123">
        <f ca="1">IFERROR(IF((VLOOKUP($E25,'DTOC Backsheet'!$D$5:$AF$183,N$9,FALSE))="","",(VLOOKUP($E25,'DTOC Backsheet'!$D$5:$AF$183,N$9,FALSE))),"")</f>
        <v>863.79112652448941</v>
      </c>
    </row>
    <row r="26" spans="1:14" ht="15" customHeight="1" x14ac:dyDescent="0.3">
      <c r="A26" s="57">
        <v>12</v>
      </c>
      <c r="B26" s="97" t="str">
        <f ca="1">IFERROR(IF((VLOOKUP($E26,'Org List'!$AJ$10:$AL$188,3,FALSE))="","",(VLOOKUP($E26,'Org List'!$AJ$10:$AL$188,3,FALSE))),"")</f>
        <v/>
      </c>
      <c r="C26" s="98" t="str">
        <f ca="1">IFERROR(IF((VLOOKUP($E26,'Org List'!$AO$10:$AQ$188,3,FALSE))="","",(VLOOKUP($E26,'Org List'!$AO$10:$AQ$188,3,FALSE))),"")</f>
        <v>London Region</v>
      </c>
      <c r="D26" s="113" t="str">
        <f ca="1">IFERROR(IF((VLOOKUP($E26,'Org List'!$AT$10:$AV$188,3,FALSE))="","",(VLOOKUP($E26,'Org List'!$AT$10:$AV$188,3,FALSE))),"")</f>
        <v/>
      </c>
      <c r="E26" s="97" t="str">
        <f t="shared" ca="1" si="0"/>
        <v>E12000007</v>
      </c>
      <c r="F26" s="99" t="str">
        <f ca="1">IF(E26="","",VLOOKUP(E26,'Org List'!$J$9:$K$488,2,0))</f>
        <v>London Region</v>
      </c>
      <c r="G26" s="120">
        <f ca="1">IFERROR(IF((VLOOKUP($E26,'DTOC Backsheet'!$D$5:$AF$183,G$9,FALSE))="","",(VLOOKUP($E26,'DTOC Backsheet'!$D$5:$AF$183,G$9,FALSE))),"")</f>
        <v>701.35566901077163</v>
      </c>
      <c r="H26" s="121">
        <f ca="1">IFERROR(IF((VLOOKUP($E26,'DTOC Backsheet'!$D$5:$AF$183,H$9,FALSE))="","",(VLOOKUP($E26,'DTOC Backsheet'!$D$5:$AF$183,H$9,FALSE))),"")</f>
        <v>706.51420458458995</v>
      </c>
      <c r="I26" s="121">
        <f ca="1">IFERROR(IF((VLOOKUP($E26,'DTOC Backsheet'!$D$5:$AF$183,I$9,FALSE))="","",(VLOOKUP($E26,'DTOC Backsheet'!$D$5:$AF$183,I$9,FALSE))),"")</f>
        <v>607.8572117353167</v>
      </c>
      <c r="J26" s="122">
        <f ca="1">IFERROR(IF((VLOOKUP($E26,'DTOC Backsheet'!$D$5:$AF$183,J$9,FALSE))="","",(VLOOKUP($E26,'DTOC Backsheet'!$D$5:$AF$183,J$9,FALSE))),"")</f>
        <v>547.60882761225321</v>
      </c>
      <c r="K26" s="173">
        <f ca="1">IFERROR(IF((VLOOKUP($E26,'DTOC Backsheet'!$D$5:$AF$183,K$9,FALSE))="","",(VLOOKUP($E26,'DTOC Backsheet'!$D$5:$AF$183,K$9,FALSE))),"")</f>
        <v>591.26633399740115</v>
      </c>
      <c r="L26" s="122">
        <f ca="1">IFERROR(IF((VLOOKUP($E26,'DTOC Backsheet'!$D$5:$AF$183,L$9,FALSE))="","",(VLOOKUP($E26,'DTOC Backsheet'!$D$5:$AF$183,L$9,FALSE))),"")</f>
        <v>569.59628290999456</v>
      </c>
      <c r="M26" s="121">
        <f ca="1">IFERROR(IF((VLOOKUP($E26,'DTOC Backsheet'!$D$5:$AF$183,M$9,FALSE))="","",(VLOOKUP($E26,'DTOC Backsheet'!$D$5:$AF$183,M$9,FALSE))),"")</f>
        <v>542.86219192133649</v>
      </c>
      <c r="N26" s="123">
        <f ca="1">IFERROR(IF((VLOOKUP($E26,'DTOC Backsheet'!$D$5:$AF$183,N$9,FALSE))="","",(VLOOKUP($E26,'DTOC Backsheet'!$D$5:$AF$183,N$9,FALSE))),"")</f>
        <v>564.58950980555994</v>
      </c>
    </row>
    <row r="27" spans="1:14" ht="15" customHeight="1" x14ac:dyDescent="0.3">
      <c r="A27" s="57">
        <v>13</v>
      </c>
      <c r="B27" s="97" t="str">
        <f ca="1">IFERROR(IF((VLOOKUP($E27,'Org List'!$AJ$10:$AL$188,3,FALSE))="","",(VLOOKUP($E27,'Org List'!$AJ$10:$AL$188,3,FALSE))),"")</f>
        <v/>
      </c>
      <c r="C27" s="98" t="str">
        <f ca="1">IFERROR(IF((VLOOKUP($E27,'Org List'!$AO$10:$AQ$188,3,FALSE))="","",(VLOOKUP($E27,'Org List'!$AO$10:$AQ$188,3,FALSE))),"")</f>
        <v>South East Region</v>
      </c>
      <c r="D27" s="113" t="str">
        <f ca="1">IFERROR(IF((VLOOKUP($E27,'Org List'!$AT$10:$AV$188,3,FALSE))="","",(VLOOKUP($E27,'Org List'!$AT$10:$AV$188,3,FALSE))),"")</f>
        <v/>
      </c>
      <c r="E27" s="97" t="str">
        <f t="shared" ca="1" si="0"/>
        <v>E12000008</v>
      </c>
      <c r="F27" s="99" t="str">
        <f ca="1">IF(E27="","",VLOOKUP(E27,'Org List'!$J$9:$K$488,2,0))</f>
        <v>South East Region</v>
      </c>
      <c r="G27" s="120">
        <f ca="1">IFERROR(IF((VLOOKUP($E27,'DTOC Backsheet'!$D$5:$AF$183,G$9,FALSE))="","",(VLOOKUP($E27,'DTOC Backsheet'!$D$5:$AF$183,G$9,FALSE))),"")</f>
        <v>1537.4192933686049</v>
      </c>
      <c r="H27" s="121">
        <f ca="1">IFERROR(IF((VLOOKUP($E27,'DTOC Backsheet'!$D$5:$AF$183,H$9,FALSE))="","",(VLOOKUP($E27,'DTOC Backsheet'!$D$5:$AF$183,H$9,FALSE))),"")</f>
        <v>1546.9611711428954</v>
      </c>
      <c r="I27" s="121">
        <f ca="1">IFERROR(IF((VLOOKUP($E27,'DTOC Backsheet'!$D$5:$AF$183,I$9,FALSE))="","",(VLOOKUP($E27,'DTOC Backsheet'!$D$5:$AF$183,I$9,FALSE))),"")</f>
        <v>1356.1096040891359</v>
      </c>
      <c r="J27" s="122">
        <f ca="1">IFERROR(IF((VLOOKUP($E27,'DTOC Backsheet'!$D$5:$AF$183,J$9,FALSE))="","",(VLOOKUP($E27,'DTOC Backsheet'!$D$5:$AF$183,J$9,FALSE))),"")</f>
        <v>1253.4548471770174</v>
      </c>
      <c r="K27" s="173">
        <f ca="1">IFERROR(IF((VLOOKUP($E27,'DTOC Backsheet'!$D$5:$AF$183,K$9,FALSE))="","",(VLOOKUP($E27,'DTOC Backsheet'!$D$5:$AF$183,K$9,FALSE))),"")</f>
        <v>1218.926747402885</v>
      </c>
      <c r="L27" s="122">
        <f ca="1">IFERROR(IF((VLOOKUP($E27,'DTOC Backsheet'!$D$5:$AF$183,L$9,FALSE))="","",(VLOOKUP($E27,'DTOC Backsheet'!$D$5:$AF$183,L$9,FALSE))),"")</f>
        <v>1219.6220373701449</v>
      </c>
      <c r="M27" s="121">
        <f ca="1">IFERROR(IF((VLOOKUP($E27,'DTOC Backsheet'!$D$5:$AF$183,M$9,FALSE))="","",(VLOOKUP($E27,'DTOC Backsheet'!$D$5:$AF$183,M$9,FALSE))),"")</f>
        <v>1125.5214932011741</v>
      </c>
      <c r="N27" s="123">
        <f ca="1">IFERROR(IF((VLOOKUP($E27,'DTOC Backsheet'!$D$5:$AF$183,N$9,FALSE))="","",(VLOOKUP($E27,'DTOC Backsheet'!$D$5:$AF$183,N$9,FALSE))),"")</f>
        <v>1147.7997586457404</v>
      </c>
    </row>
    <row r="28" spans="1:14" ht="15" customHeight="1" x14ac:dyDescent="0.3">
      <c r="A28" s="57">
        <v>14</v>
      </c>
      <c r="B28" s="97" t="str">
        <f ca="1">IFERROR(IF((VLOOKUP($E28,'Org List'!$AJ$10:$AL$188,3,FALSE))="","",(VLOOKUP($E28,'Org List'!$AJ$10:$AL$188,3,FALSE))),"")</f>
        <v/>
      </c>
      <c r="C28" s="98" t="str">
        <f ca="1">IFERROR(IF((VLOOKUP($E28,'Org List'!$AO$10:$AQ$188,3,FALSE))="","",(VLOOKUP($E28,'Org List'!$AO$10:$AQ$188,3,FALSE))),"")</f>
        <v>South West Region</v>
      </c>
      <c r="D28" s="113" t="str">
        <f ca="1">IFERROR(IF((VLOOKUP($E28,'Org List'!$AT$10:$AV$188,3,FALSE))="","",(VLOOKUP($E28,'Org List'!$AT$10:$AV$188,3,FALSE))),"")</f>
        <v/>
      </c>
      <c r="E28" s="97" t="str">
        <f t="shared" ca="1" si="0"/>
        <v>E12000009</v>
      </c>
      <c r="F28" s="99" t="str">
        <f ca="1">IF(E28="","",VLOOKUP(E28,'Org List'!$J$9:$K$488,2,0))</f>
        <v>South West Region</v>
      </c>
      <c r="G28" s="120">
        <f ca="1">IFERROR(IF((VLOOKUP($E28,'DTOC Backsheet'!$D$5:$AF$183,G$9,FALSE))="","",(VLOOKUP($E28,'DTOC Backsheet'!$D$5:$AF$183,G$9,FALSE))),"")</f>
        <v>1644.9394656630006</v>
      </c>
      <c r="H28" s="121">
        <f ca="1">IFERROR(IF((VLOOKUP($E28,'DTOC Backsheet'!$D$5:$AF$183,H$9,FALSE))="","",(VLOOKUP($E28,'DTOC Backsheet'!$D$5:$AF$183,H$9,FALSE))),"")</f>
        <v>1592.6633248477033</v>
      </c>
      <c r="I28" s="121">
        <f ca="1">IFERROR(IF((VLOOKUP($E28,'DTOC Backsheet'!$D$5:$AF$183,I$9,FALSE))="","",(VLOOKUP($E28,'DTOC Backsheet'!$D$5:$AF$183,I$9,FALSE))),"")</f>
        <v>1285.8182874174936</v>
      </c>
      <c r="J28" s="122">
        <f ca="1">IFERROR(IF((VLOOKUP($E28,'DTOC Backsheet'!$D$5:$AF$183,J$9,FALSE))="","",(VLOOKUP($E28,'DTOC Backsheet'!$D$5:$AF$183,J$9,FALSE))),"")</f>
        <v>1258.6057482857636</v>
      </c>
      <c r="K28" s="173">
        <f ca="1">IFERROR(IF((VLOOKUP($E28,'DTOC Backsheet'!$D$5:$AF$183,K$9,FALSE))="","",(VLOOKUP($E28,'DTOC Backsheet'!$D$5:$AF$183,K$9,FALSE))),"")</f>
        <v>1036.1265101170279</v>
      </c>
      <c r="L28" s="122">
        <f ca="1">IFERROR(IF((VLOOKUP($E28,'DTOC Backsheet'!$D$5:$AF$183,L$9,FALSE))="","",(VLOOKUP($E28,'DTOC Backsheet'!$D$5:$AF$183,L$9,FALSE))),"")</f>
        <v>1205.7385119667654</v>
      </c>
      <c r="M28" s="121">
        <f ca="1">IFERROR(IF((VLOOKUP($E28,'DTOC Backsheet'!$D$5:$AF$183,M$9,FALSE))="","",(VLOOKUP($E28,'DTOC Backsheet'!$D$5:$AF$183,M$9,FALSE))),"")</f>
        <v>1162.4774218760506</v>
      </c>
      <c r="N28" s="123">
        <f ca="1">IFERROR(IF((VLOOKUP($E28,'DTOC Backsheet'!$D$5:$AF$183,N$9,FALSE))="","",(VLOOKUP($E28,'DTOC Backsheet'!$D$5:$AF$183,N$9,FALSE))),"")</f>
        <v>1050.1234626646672</v>
      </c>
    </row>
    <row r="29" spans="1:14" ht="15" customHeight="1" x14ac:dyDescent="0.3">
      <c r="A29" s="57">
        <v>15</v>
      </c>
      <c r="B29" s="97" t="str">
        <f ca="1">IFERROR(IF((VLOOKUP($E29,'Org List'!$AJ$10:$AL$188,3,FALSE))="","",(VLOOKUP($E29,'Org List'!$AJ$10:$AL$188,3,FALSE))),"")</f>
        <v>NHS England North (Yorkshire And Humber)</v>
      </c>
      <c r="C29" s="98" t="str">
        <f ca="1">IFERROR(IF((VLOOKUP($E29,'Org List'!$AO$10:$AQ$188,3,FALSE))="","",(VLOOKUP($E29,'Org List'!$AO$10:$AQ$188,3,FALSE))),"")</f>
        <v/>
      </c>
      <c r="D29" s="113" t="str">
        <f ca="1">IFERROR(IF((VLOOKUP($E29,'Org List'!$AT$10:$AV$188,3,FALSE))="","",(VLOOKUP($E29,'Org List'!$AT$10:$AV$188,3,FALSE))),"")</f>
        <v>NHS England North (Yorkshire And Humber)</v>
      </c>
      <c r="E29" s="97" t="str">
        <f t="shared" ca="1" si="0"/>
        <v>Q72</v>
      </c>
      <c r="F29" s="99" t="str">
        <f ca="1">IF(E29="","",VLOOKUP(E29,'Org List'!$J$9:$K$488,2,0))</f>
        <v>NHS England North (Yorkshire And Humber)</v>
      </c>
      <c r="G29" s="120">
        <f ca="1">IFERROR(IF((VLOOKUP($E29,'DTOC Backsheet'!$D$5:$AF$183,G$9,FALSE))="","",(VLOOKUP($E29,'DTOC Backsheet'!$D$5:$AF$183,G$9,FALSE))),"")</f>
        <v>1039.8567077596513</v>
      </c>
      <c r="H29" s="121">
        <f ca="1">IFERROR(IF((VLOOKUP($E29,'DTOC Backsheet'!$D$5:$AF$183,H$9,FALSE))="","",(VLOOKUP($E29,'DTOC Backsheet'!$D$5:$AF$183,H$9,FALSE))),"")</f>
        <v>1015.7867057627499</v>
      </c>
      <c r="I29" s="121">
        <f ca="1">IFERROR(IF((VLOOKUP($E29,'DTOC Backsheet'!$D$5:$AF$183,I$9,FALSE))="","",(VLOOKUP($E29,'DTOC Backsheet'!$D$5:$AF$183,I$9,FALSE))),"")</f>
        <v>947.14176299133499</v>
      </c>
      <c r="J29" s="122">
        <f ca="1">IFERROR(IF((VLOOKUP($E29,'DTOC Backsheet'!$D$5:$AF$183,J$9,FALSE))="","",(VLOOKUP($E29,'DTOC Backsheet'!$D$5:$AF$183,J$9,FALSE))),"")</f>
        <v>1013.5411773579746</v>
      </c>
      <c r="K29" s="173">
        <f ca="1">IFERROR(IF((VLOOKUP($E29,'DTOC Backsheet'!$D$5:$AF$183,K$9,FALSE))="","",(VLOOKUP($E29,'DTOC Backsheet'!$D$5:$AF$183,K$9,FALSE))),"")</f>
        <v>916.26165535293705</v>
      </c>
      <c r="L29" s="122">
        <f ca="1">IFERROR(IF((VLOOKUP($E29,'DTOC Backsheet'!$D$5:$AF$183,L$9,FALSE))="","",(VLOOKUP($E29,'DTOC Backsheet'!$D$5:$AF$183,L$9,FALSE))),"")</f>
        <v>987.30588860721275</v>
      </c>
      <c r="M29" s="121">
        <f ca="1">IFERROR(IF((VLOOKUP($E29,'DTOC Backsheet'!$D$5:$AF$183,M$9,FALSE))="","",(VLOOKUP($E29,'DTOC Backsheet'!$D$5:$AF$183,M$9,FALSE))),"")</f>
        <v>957.44873698466427</v>
      </c>
      <c r="N29" s="123">
        <f ca="1">IFERROR(IF((VLOOKUP($E29,'DTOC Backsheet'!$D$5:$AF$183,N$9,FALSE))="","",(VLOOKUP($E29,'DTOC Backsheet'!$D$5:$AF$183,N$9,FALSE))),"")</f>
        <v>860.12368442958257</v>
      </c>
    </row>
    <row r="30" spans="1:14" ht="15" customHeight="1" x14ac:dyDescent="0.3">
      <c r="A30" s="57">
        <v>16</v>
      </c>
      <c r="B30" s="97" t="str">
        <f ca="1">IFERROR(IF((VLOOKUP($E30,'Org List'!$AJ$10:$AL$188,3,FALSE))="","",(VLOOKUP($E30,'Org List'!$AJ$10:$AL$188,3,FALSE))),"")</f>
        <v>NHS England North (Cumbria And North East)</v>
      </c>
      <c r="C30" s="98" t="str">
        <f ca="1">IFERROR(IF((VLOOKUP($E30,'Org List'!$AO$10:$AQ$188,3,FALSE))="","",(VLOOKUP($E30,'Org List'!$AO$10:$AQ$188,3,FALSE))),"")</f>
        <v/>
      </c>
      <c r="D30" s="113" t="str">
        <f ca="1">IFERROR(IF((VLOOKUP($E30,'Org List'!$AT$10:$AV$188,3,FALSE))="","",(VLOOKUP($E30,'Org List'!$AT$10:$AV$188,3,FALSE))),"")</f>
        <v>NHS England North (Cumbria And North East)</v>
      </c>
      <c r="E30" s="97" t="str">
        <f t="shared" ca="1" si="0"/>
        <v>Q74</v>
      </c>
      <c r="F30" s="99" t="str">
        <f ca="1">IF(E30="","",VLOOKUP(E30,'Org List'!$J$9:$K$488,2,0))</f>
        <v>NHS England North (Cumbria And North East)</v>
      </c>
      <c r="G30" s="120">
        <f ca="1">IFERROR(IF((VLOOKUP($E30,'DTOC Backsheet'!$D$5:$AF$183,G$9,FALSE))="","",(VLOOKUP($E30,'DTOC Backsheet'!$D$5:$AF$183,G$9,FALSE))),"")</f>
        <v>1023.040608909712</v>
      </c>
      <c r="H30" s="121">
        <f ca="1">IFERROR(IF((VLOOKUP($E30,'DTOC Backsheet'!$D$5:$AF$183,H$9,FALSE))="","",(VLOOKUP($E30,'DTOC Backsheet'!$D$5:$AF$183,H$9,FALSE))),"")</f>
        <v>973.89407415657217</v>
      </c>
      <c r="I30" s="121">
        <f ca="1">IFERROR(IF((VLOOKUP($E30,'DTOC Backsheet'!$D$5:$AF$183,I$9,FALSE))="","",(VLOOKUP($E30,'DTOC Backsheet'!$D$5:$AF$183,I$9,FALSE))),"")</f>
        <v>852.13749773589052</v>
      </c>
      <c r="J30" s="122">
        <f ca="1">IFERROR(IF((VLOOKUP($E30,'DTOC Backsheet'!$D$5:$AF$183,J$9,FALSE))="","",(VLOOKUP($E30,'DTOC Backsheet'!$D$5:$AF$183,J$9,FALSE))),"")</f>
        <v>963.34024357026021</v>
      </c>
      <c r="K30" s="173">
        <f ca="1">IFERROR(IF((VLOOKUP($E30,'DTOC Backsheet'!$D$5:$AF$183,K$9,FALSE))="","",(VLOOKUP($E30,'DTOC Backsheet'!$D$5:$AF$183,K$9,FALSE))),"")</f>
        <v>803.15954733258218</v>
      </c>
      <c r="L30" s="122">
        <f ca="1">IFERROR(IF((VLOOKUP($E30,'DTOC Backsheet'!$D$5:$AF$183,L$9,FALSE))="","",(VLOOKUP($E30,'DTOC Backsheet'!$D$5:$AF$183,L$9,FALSE))),"")</f>
        <v>743.67064531992355</v>
      </c>
      <c r="M30" s="121">
        <f ca="1">IFERROR(IF((VLOOKUP($E30,'DTOC Backsheet'!$D$5:$AF$183,M$9,FALSE))="","",(VLOOKUP($E30,'DTOC Backsheet'!$D$5:$AF$183,M$9,FALSE))),"")</f>
        <v>717.74567471560454</v>
      </c>
      <c r="N30" s="123">
        <f ca="1">IFERROR(IF((VLOOKUP($E30,'DTOC Backsheet'!$D$5:$AF$183,N$9,FALSE))="","",(VLOOKUP($E30,'DTOC Backsheet'!$D$5:$AF$183,N$9,FALSE))),"")</f>
        <v>673.47267896676749</v>
      </c>
    </row>
    <row r="31" spans="1:14" ht="15" customHeight="1" x14ac:dyDescent="0.3">
      <c r="A31" s="57">
        <v>17</v>
      </c>
      <c r="B31" s="97" t="str">
        <f ca="1">IFERROR(IF((VLOOKUP($E31,'Org List'!$AJ$10:$AL$188,3,FALSE))="","",(VLOOKUP($E31,'Org List'!$AJ$10:$AL$188,3,FALSE))),"")</f>
        <v>NHS England North (Cheshire And Merseyside)</v>
      </c>
      <c r="C31" s="98" t="str">
        <f ca="1">IFERROR(IF((VLOOKUP($E31,'Org List'!$AO$10:$AQ$188,3,FALSE))="","",(VLOOKUP($E31,'Org List'!$AO$10:$AQ$188,3,FALSE))),"")</f>
        <v/>
      </c>
      <c r="D31" s="113" t="str">
        <f ca="1">IFERROR(IF((VLOOKUP($E31,'Org List'!$AT$10:$AV$188,3,FALSE))="","",(VLOOKUP($E31,'Org List'!$AT$10:$AV$188,3,FALSE))),"")</f>
        <v>NHS England North (Cheshire And Merseyside)</v>
      </c>
      <c r="E31" s="97" t="str">
        <f t="shared" ca="1" si="0"/>
        <v>Q75</v>
      </c>
      <c r="F31" s="99" t="str">
        <f ca="1">IF(E31="","",VLOOKUP(E31,'Org List'!$J$9:$K$488,2,0))</f>
        <v>NHS England North (Cheshire And Merseyside)</v>
      </c>
      <c r="G31" s="120">
        <f ca="1">IFERROR(IF((VLOOKUP($E31,'DTOC Backsheet'!$D$5:$AF$183,G$9,FALSE))="","",(VLOOKUP($E31,'DTOC Backsheet'!$D$5:$AF$183,G$9,FALSE))),"")</f>
        <v>1236.5296173330344</v>
      </c>
      <c r="H31" s="121">
        <f ca="1">IFERROR(IF((VLOOKUP($E31,'DTOC Backsheet'!$D$5:$AF$183,H$9,FALSE))="","",(VLOOKUP($E31,'DTOC Backsheet'!$D$5:$AF$183,H$9,FALSE))),"")</f>
        <v>1208.8199858508328</v>
      </c>
      <c r="I31" s="121">
        <f ca="1">IFERROR(IF((VLOOKUP($E31,'DTOC Backsheet'!$D$5:$AF$183,I$9,FALSE))="","",(VLOOKUP($E31,'DTOC Backsheet'!$D$5:$AF$183,I$9,FALSE))),"")</f>
        <v>1095.5961986039624</v>
      </c>
      <c r="J31" s="122">
        <f ca="1">IFERROR(IF((VLOOKUP($E31,'DTOC Backsheet'!$D$5:$AF$183,J$9,FALSE))="","",(VLOOKUP($E31,'DTOC Backsheet'!$D$5:$AF$183,J$9,FALSE))),"")</f>
        <v>947.94733052814274</v>
      </c>
      <c r="K31" s="173">
        <f ca="1">IFERROR(IF((VLOOKUP($E31,'DTOC Backsheet'!$D$5:$AF$183,K$9,FALSE))="","",(VLOOKUP($E31,'DTOC Backsheet'!$D$5:$AF$183,K$9,FALSE))),"")</f>
        <v>970.06205311199915</v>
      </c>
      <c r="L31" s="122">
        <f ca="1">IFERROR(IF((VLOOKUP($E31,'DTOC Backsheet'!$D$5:$AF$183,L$9,FALSE))="","",(VLOOKUP($E31,'DTOC Backsheet'!$D$5:$AF$183,L$9,FALSE))),"")</f>
        <v>1088.4289549967593</v>
      </c>
      <c r="M31" s="121">
        <f ca="1">IFERROR(IF((VLOOKUP($E31,'DTOC Backsheet'!$D$5:$AF$183,M$9,FALSE))="","",(VLOOKUP($E31,'DTOC Backsheet'!$D$5:$AF$183,M$9,FALSE))),"")</f>
        <v>1041.7704327488975</v>
      </c>
      <c r="N31" s="123">
        <f ca="1">IFERROR(IF((VLOOKUP($E31,'DTOC Backsheet'!$D$5:$AF$183,N$9,FALSE))="","",(VLOOKUP($E31,'DTOC Backsheet'!$D$5:$AF$183,N$9,FALSE))),"")</f>
        <v>1005.6109796822213</v>
      </c>
    </row>
    <row r="32" spans="1:14" ht="15" customHeight="1" x14ac:dyDescent="0.3">
      <c r="A32" s="57">
        <v>18</v>
      </c>
      <c r="B32" s="97" t="str">
        <f ca="1">IFERROR(IF((VLOOKUP($E32,'Org List'!$AJ$10:$AL$188,3,FALSE))="","",(VLOOKUP($E32,'Org List'!$AJ$10:$AL$188,3,FALSE))),"")</f>
        <v>NHS England North (Greater Manchester)</v>
      </c>
      <c r="C32" s="98" t="str">
        <f ca="1">IFERROR(IF((VLOOKUP($E32,'Org List'!$AO$10:$AQ$188,3,FALSE))="","",(VLOOKUP($E32,'Org List'!$AO$10:$AQ$188,3,FALSE))),"")</f>
        <v/>
      </c>
      <c r="D32" s="113" t="str">
        <f ca="1">IFERROR(IF((VLOOKUP($E32,'Org List'!$AT$10:$AV$188,3,FALSE))="","",(VLOOKUP($E32,'Org List'!$AT$10:$AV$188,3,FALSE))),"")</f>
        <v>NHS England North (Greater Manchester)</v>
      </c>
      <c r="E32" s="97" t="str">
        <f t="shared" ca="1" si="0"/>
        <v>Q83</v>
      </c>
      <c r="F32" s="99" t="str">
        <f ca="1">IF(E32="","",VLOOKUP(E32,'Org List'!$J$9:$K$488,2,0))</f>
        <v>NHS England North (Greater Manchester)</v>
      </c>
      <c r="G32" s="120">
        <f ca="1">IFERROR(IF((VLOOKUP($E32,'DTOC Backsheet'!$D$5:$AF$183,G$9,FALSE))="","",(VLOOKUP($E32,'DTOC Backsheet'!$D$5:$AF$183,G$9,FALSE))),"")</f>
        <v>1104.0037117445847</v>
      </c>
      <c r="H32" s="121">
        <f ca="1">IFERROR(IF((VLOOKUP($E32,'DTOC Backsheet'!$D$5:$AF$183,H$9,FALSE))="","",(VLOOKUP($E32,'DTOC Backsheet'!$D$5:$AF$183,H$9,FALSE))),"")</f>
        <v>1216.3911971762643</v>
      </c>
      <c r="I32" s="121">
        <f ca="1">IFERROR(IF((VLOOKUP($E32,'DTOC Backsheet'!$D$5:$AF$183,I$9,FALSE))="","",(VLOOKUP($E32,'DTOC Backsheet'!$D$5:$AF$183,I$9,FALSE))),"")</f>
        <v>1208.2578923094982</v>
      </c>
      <c r="J32" s="122">
        <f ca="1">IFERROR(IF((VLOOKUP($E32,'DTOC Backsheet'!$D$5:$AF$183,J$9,FALSE))="","",(VLOOKUP($E32,'DTOC Backsheet'!$D$5:$AF$183,J$9,FALSE))),"")</f>
        <v>1167.1435403363164</v>
      </c>
      <c r="K32" s="173">
        <f ca="1">IFERROR(IF((VLOOKUP($E32,'DTOC Backsheet'!$D$5:$AF$183,K$9,FALSE))="","",(VLOOKUP($E32,'DTOC Backsheet'!$D$5:$AF$183,K$9,FALSE))),"")</f>
        <v>985.06050151409636</v>
      </c>
      <c r="L32" s="122">
        <f ca="1">IFERROR(IF((VLOOKUP($E32,'DTOC Backsheet'!$D$5:$AF$183,L$9,FALSE))="","",(VLOOKUP($E32,'DTOC Backsheet'!$D$5:$AF$183,L$9,FALSE))),"")</f>
        <v>990.16563344369138</v>
      </c>
      <c r="M32" s="121">
        <f ca="1">IFERROR(IF((VLOOKUP($E32,'DTOC Backsheet'!$D$5:$AF$183,M$9,FALSE))="","",(VLOOKUP($E32,'DTOC Backsheet'!$D$5:$AF$183,M$9,FALSE))),"")</f>
        <v>907.33371808152458</v>
      </c>
      <c r="N32" s="123">
        <f ca="1">IFERROR(IF((VLOOKUP($E32,'DTOC Backsheet'!$D$5:$AF$183,N$9,FALSE))="","",(VLOOKUP($E32,'DTOC Backsheet'!$D$5:$AF$183,N$9,FALSE))),"")</f>
        <v>991.28312217110999</v>
      </c>
    </row>
    <row r="33" spans="1:14" ht="15" customHeight="1" x14ac:dyDescent="0.3">
      <c r="A33" s="57">
        <v>19</v>
      </c>
      <c r="B33" s="97" t="str">
        <f ca="1">IFERROR(IF((VLOOKUP($E33,'Org List'!$AJ$10:$AL$188,3,FALSE))="","",(VLOOKUP($E33,'Org List'!$AJ$10:$AL$188,3,FALSE))),"")</f>
        <v>NHS England North (Lancashire)</v>
      </c>
      <c r="C33" s="98" t="str">
        <f ca="1">IFERROR(IF((VLOOKUP($E33,'Org List'!$AO$10:$AQ$188,3,FALSE))="","",(VLOOKUP($E33,'Org List'!$AO$10:$AQ$188,3,FALSE))),"")</f>
        <v/>
      </c>
      <c r="D33" s="113" t="str">
        <f ca="1">IFERROR(IF((VLOOKUP($E33,'Org List'!$AT$10:$AV$188,3,FALSE))="","",(VLOOKUP($E33,'Org List'!$AT$10:$AV$188,3,FALSE))),"")</f>
        <v>NHS England North (Lancashire)</v>
      </c>
      <c r="E33" s="97" t="str">
        <f t="shared" ca="1" si="0"/>
        <v>Q84</v>
      </c>
      <c r="F33" s="99" t="str">
        <f ca="1">IF(E33="","",VLOOKUP(E33,'Org List'!$J$9:$K$488,2,0))</f>
        <v>NHS England North (Lancashire)</v>
      </c>
      <c r="G33" s="120">
        <f ca="1">IFERROR(IF((VLOOKUP($E33,'DTOC Backsheet'!$D$5:$AF$183,G$9,FALSE))="","",(VLOOKUP($E33,'DTOC Backsheet'!$D$5:$AF$183,G$9,FALSE))),"")</f>
        <v>1375.822821862045</v>
      </c>
      <c r="H33" s="121">
        <f ca="1">IFERROR(IF((VLOOKUP($E33,'DTOC Backsheet'!$D$5:$AF$183,H$9,FALSE))="","",(VLOOKUP($E33,'DTOC Backsheet'!$D$5:$AF$183,H$9,FALSE))),"")</f>
        <v>1369.7814203930484</v>
      </c>
      <c r="I33" s="121">
        <f ca="1">IFERROR(IF((VLOOKUP($E33,'DTOC Backsheet'!$D$5:$AF$183,I$9,FALSE))="","",(VLOOKUP($E33,'DTOC Backsheet'!$D$5:$AF$183,I$9,FALSE))),"")</f>
        <v>1335.1497246482372</v>
      </c>
      <c r="J33" s="122">
        <f ca="1">IFERROR(IF((VLOOKUP($E33,'DTOC Backsheet'!$D$5:$AF$183,J$9,FALSE))="","",(VLOOKUP($E33,'DTOC Backsheet'!$D$5:$AF$183,J$9,FALSE))),"")</f>
        <v>1087.2271831554208</v>
      </c>
      <c r="K33" s="173">
        <f ca="1">IFERROR(IF((VLOOKUP($E33,'DTOC Backsheet'!$D$5:$AF$183,K$9,FALSE))="","",(VLOOKUP($E33,'DTOC Backsheet'!$D$5:$AF$183,K$9,FALSE))),"")</f>
        <v>959.95950223132786</v>
      </c>
      <c r="L33" s="122">
        <f ca="1">IFERROR(IF((VLOOKUP($E33,'DTOC Backsheet'!$D$5:$AF$183,L$9,FALSE))="","",(VLOOKUP($E33,'DTOC Backsheet'!$D$5:$AF$183,L$9,FALSE))),"")</f>
        <v>1004.2561515489506</v>
      </c>
      <c r="M33" s="121">
        <f ca="1">IFERROR(IF((VLOOKUP($E33,'DTOC Backsheet'!$D$5:$AF$183,M$9,FALSE))="","",(VLOOKUP($E33,'DTOC Backsheet'!$D$5:$AF$183,M$9,FALSE))),"")</f>
        <v>1034.1563898383458</v>
      </c>
      <c r="N33" s="123">
        <f ca="1">IFERROR(IF((VLOOKUP($E33,'DTOC Backsheet'!$D$5:$AF$183,N$9,FALSE))="","",(VLOOKUP($E33,'DTOC Backsheet'!$D$5:$AF$183,N$9,FALSE))),"")</f>
        <v>1044.8381412934609</v>
      </c>
    </row>
    <row r="34" spans="1:14" ht="15" customHeight="1" x14ac:dyDescent="0.3">
      <c r="A34" s="57">
        <v>20</v>
      </c>
      <c r="B34" s="97" t="str">
        <f ca="1">IFERROR(IF((VLOOKUP($E34,'Org List'!$AJ$10:$AL$188,3,FALSE))="","",(VLOOKUP($E34,'Org List'!$AJ$10:$AL$188,3,FALSE))),"")</f>
        <v>NHS England Midlands And East (North Midlands)</v>
      </c>
      <c r="C34" s="98" t="str">
        <f ca="1">IFERROR(IF((VLOOKUP($E34,'Org List'!$AO$10:$AQ$188,3,FALSE))="","",(VLOOKUP($E34,'Org List'!$AO$10:$AQ$188,3,FALSE))),"")</f>
        <v/>
      </c>
      <c r="D34" s="113" t="str">
        <f ca="1">IFERROR(IF((VLOOKUP($E34,'Org List'!$AT$10:$AV$188,3,FALSE))="","",(VLOOKUP($E34,'Org List'!$AT$10:$AV$188,3,FALSE))),"")</f>
        <v>NHS England Midlands And East (North Midlands)</v>
      </c>
      <c r="E34" s="97" t="str">
        <f t="shared" ca="1" si="0"/>
        <v>Q76</v>
      </c>
      <c r="F34" s="99" t="str">
        <f ca="1">IF(E34="","",VLOOKUP(E34,'Org List'!$J$9:$K$488,2,0))</f>
        <v>NHS England Midlands And East (North Midlands)</v>
      </c>
      <c r="G34" s="120">
        <f ca="1">IFERROR(IF((VLOOKUP($E34,'DTOC Backsheet'!$D$5:$AF$183,G$9,FALSE))="","",(VLOOKUP($E34,'DTOC Backsheet'!$D$5:$AF$183,G$9,FALSE))),"")</f>
        <v>1062.8723182978272</v>
      </c>
      <c r="H34" s="121">
        <f ca="1">IFERROR(IF((VLOOKUP($E34,'DTOC Backsheet'!$D$5:$AF$183,H$9,FALSE))="","",(VLOOKUP($E34,'DTOC Backsheet'!$D$5:$AF$183,H$9,FALSE))),"")</f>
        <v>1076.4761376193908</v>
      </c>
      <c r="I34" s="121">
        <f ca="1">IFERROR(IF((VLOOKUP($E34,'DTOC Backsheet'!$D$5:$AF$183,I$9,FALSE))="","",(VLOOKUP($E34,'DTOC Backsheet'!$D$5:$AF$183,I$9,FALSE))),"")</f>
        <v>1006.2225972582719</v>
      </c>
      <c r="J34" s="122">
        <f ca="1">IFERROR(IF((VLOOKUP($E34,'DTOC Backsheet'!$D$5:$AF$183,J$9,FALSE))="","",(VLOOKUP($E34,'DTOC Backsheet'!$D$5:$AF$183,J$9,FALSE))),"")</f>
        <v>1034.5596375792195</v>
      </c>
      <c r="K34" s="173">
        <f ca="1">IFERROR(IF((VLOOKUP($E34,'DTOC Backsheet'!$D$5:$AF$183,K$9,FALSE))="","",(VLOOKUP($E34,'DTOC Backsheet'!$D$5:$AF$183,K$9,FALSE))),"")</f>
        <v>919.67417807888899</v>
      </c>
      <c r="L34" s="122">
        <f ca="1">IFERROR(IF((VLOOKUP($E34,'DTOC Backsheet'!$D$5:$AF$183,L$9,FALSE))="","",(VLOOKUP($E34,'DTOC Backsheet'!$D$5:$AF$183,L$9,FALSE))),"")</f>
        <v>859.60699465652874</v>
      </c>
      <c r="M34" s="121">
        <f ca="1">IFERROR(IF((VLOOKUP($E34,'DTOC Backsheet'!$D$5:$AF$183,M$9,FALSE))="","",(VLOOKUP($E34,'DTOC Backsheet'!$D$5:$AF$183,M$9,FALSE))),"")</f>
        <v>909.89808814996297</v>
      </c>
      <c r="N34" s="123">
        <f ca="1">IFERROR(IF((VLOOKUP($E34,'DTOC Backsheet'!$D$5:$AF$183,N$9,FALSE))="","",(VLOOKUP($E34,'DTOC Backsheet'!$D$5:$AF$183,N$9,FALSE))),"")</f>
        <v>907.92015332549306</v>
      </c>
    </row>
    <row r="35" spans="1:14" ht="15" customHeight="1" x14ac:dyDescent="0.3">
      <c r="A35" s="57">
        <v>21</v>
      </c>
      <c r="B35" s="97" t="str">
        <f ca="1">IFERROR(IF((VLOOKUP($E35,'Org List'!$AJ$10:$AL$188,3,FALSE))="","",(VLOOKUP($E35,'Org List'!$AJ$10:$AL$188,3,FALSE))),"")</f>
        <v>NHS England Midlands And East (West Midlands)</v>
      </c>
      <c r="C35" s="98" t="str">
        <f ca="1">IFERROR(IF((VLOOKUP($E35,'Org List'!$AO$10:$AQ$188,3,FALSE))="","",(VLOOKUP($E35,'Org List'!$AO$10:$AQ$188,3,FALSE))),"")</f>
        <v/>
      </c>
      <c r="D35" s="113" t="str">
        <f ca="1">IFERROR(IF((VLOOKUP($E35,'Org List'!$AT$10:$AV$188,3,FALSE))="","",(VLOOKUP($E35,'Org List'!$AT$10:$AV$188,3,FALSE))),"")</f>
        <v>NHS England Midlands And East (West Midlands)</v>
      </c>
      <c r="E35" s="97" t="str">
        <f t="shared" ca="1" si="0"/>
        <v>Q77</v>
      </c>
      <c r="F35" s="99" t="str">
        <f ca="1">IF(E35="","",VLOOKUP(E35,'Org List'!$J$9:$K$488,2,0))</f>
        <v>NHS England Midlands And East (West Midlands)</v>
      </c>
      <c r="G35" s="120">
        <f ca="1">IFERROR(IF((VLOOKUP($E35,'DTOC Backsheet'!$D$5:$AF$183,G$9,FALSE))="","",(VLOOKUP($E35,'DTOC Backsheet'!$D$5:$AF$183,G$9,FALSE))),"")</f>
        <v>1473.719785288682</v>
      </c>
      <c r="H35" s="121">
        <f ca="1">IFERROR(IF((VLOOKUP($E35,'DTOC Backsheet'!$D$5:$AF$183,H$9,FALSE))="","",(VLOOKUP($E35,'DTOC Backsheet'!$D$5:$AF$183,H$9,FALSE))),"")</f>
        <v>1383.9015226479032</v>
      </c>
      <c r="I35" s="121">
        <f ca="1">IFERROR(IF((VLOOKUP($E35,'DTOC Backsheet'!$D$5:$AF$183,I$9,FALSE))="","",(VLOOKUP($E35,'DTOC Backsheet'!$D$5:$AF$183,I$9,FALSE))),"")</f>
        <v>1176.1016438264407</v>
      </c>
      <c r="J35" s="122">
        <f ca="1">IFERROR(IF((VLOOKUP($E35,'DTOC Backsheet'!$D$5:$AF$183,J$9,FALSE))="","",(VLOOKUP($E35,'DTOC Backsheet'!$D$5:$AF$183,J$9,FALSE))),"")</f>
        <v>1075.0892068779285</v>
      </c>
      <c r="K35" s="173">
        <f ca="1">IFERROR(IF((VLOOKUP($E35,'DTOC Backsheet'!$D$5:$AF$183,K$9,FALSE))="","",(VLOOKUP($E35,'DTOC Backsheet'!$D$5:$AF$183,K$9,FALSE))),"")</f>
        <v>1109.2657141596453</v>
      </c>
      <c r="L35" s="122">
        <f ca="1">IFERROR(IF((VLOOKUP($E35,'DTOC Backsheet'!$D$5:$AF$183,L$9,FALSE))="","",(VLOOKUP($E35,'DTOC Backsheet'!$D$5:$AF$183,L$9,FALSE))),"")</f>
        <v>1076.1202638855405</v>
      </c>
      <c r="M35" s="121">
        <f ca="1">IFERROR(IF((VLOOKUP($E35,'DTOC Backsheet'!$D$5:$AF$183,M$9,FALSE))="","",(VLOOKUP($E35,'DTOC Backsheet'!$D$5:$AF$183,M$9,FALSE))),"")</f>
        <v>1066.3555475193355</v>
      </c>
      <c r="N35" s="123">
        <f ca="1">IFERROR(IF((VLOOKUP($E35,'DTOC Backsheet'!$D$5:$AF$183,N$9,FALSE))="","",(VLOOKUP($E35,'DTOC Backsheet'!$D$5:$AF$183,N$9,FALSE))),"")</f>
        <v>1043.6485219956737</v>
      </c>
    </row>
    <row r="36" spans="1:14" ht="15" customHeight="1" x14ac:dyDescent="0.3">
      <c r="A36" s="57">
        <v>22</v>
      </c>
      <c r="B36" s="97" t="str">
        <f ca="1">IFERROR(IF((VLOOKUP($E36,'Org List'!$AJ$10:$AL$188,3,FALSE))="","",(VLOOKUP($E36,'Org List'!$AJ$10:$AL$188,3,FALSE))),"")</f>
        <v>NHS England Midlands And East (Central Midlands)</v>
      </c>
      <c r="C36" s="98" t="str">
        <f ca="1">IFERROR(IF((VLOOKUP($E36,'Org List'!$AO$10:$AQ$188,3,FALSE))="","",(VLOOKUP($E36,'Org List'!$AO$10:$AQ$188,3,FALSE))),"")</f>
        <v/>
      </c>
      <c r="D36" s="113" t="str">
        <f ca="1">IFERROR(IF((VLOOKUP($E36,'Org List'!$AT$10:$AV$188,3,FALSE))="","",(VLOOKUP($E36,'Org List'!$AT$10:$AV$188,3,FALSE))),"")</f>
        <v>NHS England Midlands And East (Central Midlands)</v>
      </c>
      <c r="E36" s="97" t="str">
        <f t="shared" ca="1" si="0"/>
        <v>Q78</v>
      </c>
      <c r="F36" s="99" t="str">
        <f ca="1">IF(E36="","",VLOOKUP(E36,'Org List'!$J$9:$K$488,2,0))</f>
        <v>NHS England Midlands And East (Central Midlands)</v>
      </c>
      <c r="G36" s="120">
        <f ca="1">IFERROR(IF((VLOOKUP($E36,'DTOC Backsheet'!$D$5:$AF$183,G$9,FALSE))="","",(VLOOKUP($E36,'DTOC Backsheet'!$D$5:$AF$183,G$9,FALSE))),"")</f>
        <v>1390.7633355315481</v>
      </c>
      <c r="H36" s="121">
        <f ca="1">IFERROR(IF((VLOOKUP($E36,'DTOC Backsheet'!$D$5:$AF$183,H$9,FALSE))="","",(VLOOKUP($E36,'DTOC Backsheet'!$D$5:$AF$183,H$9,FALSE))),"")</f>
        <v>1369.6484244058795</v>
      </c>
      <c r="I36" s="121">
        <f ca="1">IFERROR(IF((VLOOKUP($E36,'DTOC Backsheet'!$D$5:$AF$183,I$9,FALSE))="","",(VLOOKUP($E36,'DTOC Backsheet'!$D$5:$AF$183,I$9,FALSE))),"")</f>
        <v>1179.9428610239006</v>
      </c>
      <c r="J36" s="122">
        <f ca="1">IFERROR(IF((VLOOKUP($E36,'DTOC Backsheet'!$D$5:$AF$183,J$9,FALSE))="","",(VLOOKUP($E36,'DTOC Backsheet'!$D$5:$AF$183,J$9,FALSE))),"")</f>
        <v>1000.7587711103886</v>
      </c>
      <c r="K36" s="173">
        <f ca="1">IFERROR(IF((VLOOKUP($E36,'DTOC Backsheet'!$D$5:$AF$183,K$9,FALSE))="","",(VLOOKUP($E36,'DTOC Backsheet'!$D$5:$AF$183,K$9,FALSE))),"")</f>
        <v>923.23807457817554</v>
      </c>
      <c r="L36" s="122">
        <f ca="1">IFERROR(IF((VLOOKUP($E36,'DTOC Backsheet'!$D$5:$AF$183,L$9,FALSE))="","",(VLOOKUP($E36,'DTOC Backsheet'!$D$5:$AF$183,L$9,FALSE))),"")</f>
        <v>975.81520314103295</v>
      </c>
      <c r="M36" s="121">
        <f ca="1">IFERROR(IF((VLOOKUP($E36,'DTOC Backsheet'!$D$5:$AF$183,M$9,FALSE))="","",(VLOOKUP($E36,'DTOC Backsheet'!$D$5:$AF$183,M$9,FALSE))),"")</f>
        <v>805.91092153713248</v>
      </c>
      <c r="N36" s="123">
        <f ca="1">IFERROR(IF((VLOOKUP($E36,'DTOC Backsheet'!$D$5:$AF$183,N$9,FALSE))="","",(VLOOKUP($E36,'DTOC Backsheet'!$D$5:$AF$183,N$9,FALSE))),"")</f>
        <v>758.17213273847381</v>
      </c>
    </row>
    <row r="37" spans="1:14" ht="15" customHeight="1" x14ac:dyDescent="0.3">
      <c r="A37" s="57">
        <v>23</v>
      </c>
      <c r="B37" s="97" t="str">
        <f ca="1">IFERROR(IF((VLOOKUP($E37,'Org List'!$AJ$10:$AL$188,3,FALSE))="","",(VLOOKUP($E37,'Org List'!$AJ$10:$AL$188,3,FALSE))),"")</f>
        <v>NHS England Midlands And East (East)</v>
      </c>
      <c r="C37" s="98" t="str">
        <f ca="1">IFERROR(IF((VLOOKUP($E37,'Org List'!$AO$10:$AQ$188,3,FALSE))="","",(VLOOKUP($E37,'Org List'!$AO$10:$AQ$188,3,FALSE))),"")</f>
        <v/>
      </c>
      <c r="D37" s="113" t="str">
        <f ca="1">IFERROR(IF((VLOOKUP($E37,'Org List'!$AT$10:$AV$188,3,FALSE))="","",(VLOOKUP($E37,'Org List'!$AT$10:$AV$188,3,FALSE))),"")</f>
        <v>NHS England Midlands And East (East)</v>
      </c>
      <c r="E37" s="97" t="str">
        <f t="shared" ca="1" si="0"/>
        <v>Q79</v>
      </c>
      <c r="F37" s="99" t="str">
        <f ca="1">IF(E37="","",VLOOKUP(E37,'Org List'!$J$9:$K$488,2,0))</f>
        <v>NHS England Midlands And East (East)</v>
      </c>
      <c r="G37" s="120">
        <f ca="1">IFERROR(IF((VLOOKUP($E37,'DTOC Backsheet'!$D$5:$AF$183,G$9,FALSE))="","",(VLOOKUP($E37,'DTOC Backsheet'!$D$5:$AF$183,G$9,FALSE))),"")</f>
        <v>1083.5596527074104</v>
      </c>
      <c r="H37" s="121">
        <f ca="1">IFERROR(IF((VLOOKUP($E37,'DTOC Backsheet'!$D$5:$AF$183,H$9,FALSE))="","",(VLOOKUP($E37,'DTOC Backsheet'!$D$5:$AF$183,H$9,FALSE))),"")</f>
        <v>1172.5401689520472</v>
      </c>
      <c r="I37" s="121">
        <f ca="1">IFERROR(IF((VLOOKUP($E37,'DTOC Backsheet'!$D$5:$AF$183,I$9,FALSE))="","",(VLOOKUP($E37,'DTOC Backsheet'!$D$5:$AF$183,I$9,FALSE))),"")</f>
        <v>1103.3525628169457</v>
      </c>
      <c r="J37" s="122">
        <f ca="1">IFERROR(IF((VLOOKUP($E37,'DTOC Backsheet'!$D$5:$AF$183,J$9,FALSE))="","",(VLOOKUP($E37,'DTOC Backsheet'!$D$5:$AF$183,J$9,FALSE))),"")</f>
        <v>983.02919340598964</v>
      </c>
      <c r="K37" s="173">
        <f ca="1">IFERROR(IF((VLOOKUP($E37,'DTOC Backsheet'!$D$5:$AF$183,K$9,FALSE))="","",(VLOOKUP($E37,'DTOC Backsheet'!$D$5:$AF$183,K$9,FALSE))),"")</f>
        <v>1005.5831910223734</v>
      </c>
      <c r="L37" s="122">
        <f ca="1">IFERROR(IF((VLOOKUP($E37,'DTOC Backsheet'!$D$5:$AF$183,L$9,FALSE))="","",(VLOOKUP($E37,'DTOC Backsheet'!$D$5:$AF$183,L$9,FALSE))),"")</f>
        <v>1069.6748599245298</v>
      </c>
      <c r="M37" s="121">
        <f ca="1">IFERROR(IF((VLOOKUP($E37,'DTOC Backsheet'!$D$5:$AF$183,M$9,FALSE))="","",(VLOOKUP($E37,'DTOC Backsheet'!$D$5:$AF$183,M$9,FALSE))),"")</f>
        <v>1034.9585392691952</v>
      </c>
      <c r="N37" s="123">
        <f ca="1">IFERROR(IF((VLOOKUP($E37,'DTOC Backsheet'!$D$5:$AF$183,N$9,FALSE))="","",(VLOOKUP($E37,'DTOC Backsheet'!$D$5:$AF$183,N$9,FALSE))),"")</f>
        <v>937.74134402295056</v>
      </c>
    </row>
    <row r="38" spans="1:14" ht="15" customHeight="1" x14ac:dyDescent="0.3">
      <c r="A38" s="57">
        <v>24</v>
      </c>
      <c r="B38" s="97" t="str">
        <f ca="1">IFERROR(IF((VLOOKUP($E38,'Org List'!$AJ$10:$AL$188,3,FALSE))="","",(VLOOKUP($E38,'Org List'!$AJ$10:$AL$188,3,FALSE))),"")</f>
        <v>NHS England South West (South West South)</v>
      </c>
      <c r="C38" s="98" t="str">
        <f ca="1">IFERROR(IF((VLOOKUP($E38,'Org List'!$AO$10:$AQ$188,3,FALSE))="","",(VLOOKUP($E38,'Org List'!$AO$10:$AQ$188,3,FALSE))),"")</f>
        <v/>
      </c>
      <c r="D38" s="113" t="str">
        <f ca="1">IFERROR(IF((VLOOKUP($E38,'Org List'!$AT$10:$AV$188,3,FALSE))="","",(VLOOKUP($E38,'Org List'!$AT$10:$AV$188,3,FALSE))),"")</f>
        <v>NHS England South West (South West South)</v>
      </c>
      <c r="E38" s="97" t="str">
        <f t="shared" ca="1" si="0"/>
        <v>Q85</v>
      </c>
      <c r="F38" s="99" t="str">
        <f ca="1">IF(E38="","",VLOOKUP(E38,'Org List'!$J$9:$K$488,2,0))</f>
        <v>NHS England South West (South West South)</v>
      </c>
      <c r="G38" s="120">
        <f ca="1">IFERROR(IF((VLOOKUP($E38,'DTOC Backsheet'!$D$5:$AF$183,G$9,FALSE))="","",(VLOOKUP($E38,'DTOC Backsheet'!$D$5:$AF$183,G$9,FALSE))),"")</f>
        <v>1930.2131184184282</v>
      </c>
      <c r="H38" s="121">
        <f ca="1">IFERROR(IF((VLOOKUP($E38,'DTOC Backsheet'!$D$5:$AF$183,H$9,FALSE))="","",(VLOOKUP($E38,'DTOC Backsheet'!$D$5:$AF$183,H$9,FALSE))),"")</f>
        <v>1818.2102740036623</v>
      </c>
      <c r="I38" s="121">
        <f ca="1">IFERROR(IF((VLOOKUP($E38,'DTOC Backsheet'!$D$5:$AF$183,I$9,FALSE))="","",(VLOOKUP($E38,'DTOC Backsheet'!$D$5:$AF$183,I$9,FALSE))),"")</f>
        <v>1435.6509347682752</v>
      </c>
      <c r="J38" s="122">
        <f ca="1">IFERROR(IF((VLOOKUP($E38,'DTOC Backsheet'!$D$5:$AF$183,J$9,FALSE))="","",(VLOOKUP($E38,'DTOC Backsheet'!$D$5:$AF$183,J$9,FALSE))),"")</f>
        <v>1434.943062809539</v>
      </c>
      <c r="K38" s="173">
        <f ca="1">IFERROR(IF((VLOOKUP($E38,'DTOC Backsheet'!$D$5:$AF$183,K$9,FALSE))="","",(VLOOKUP($E38,'DTOC Backsheet'!$D$5:$AF$183,K$9,FALSE))),"")</f>
        <v>1127.1324373006555</v>
      </c>
      <c r="L38" s="122">
        <f ca="1">IFERROR(IF((VLOOKUP($E38,'DTOC Backsheet'!$D$5:$AF$183,L$9,FALSE))="","",(VLOOKUP($E38,'DTOC Backsheet'!$D$5:$AF$183,L$9,FALSE))),"")</f>
        <v>1281.3977157034312</v>
      </c>
      <c r="M38" s="121">
        <f ca="1">IFERROR(IF((VLOOKUP($E38,'DTOC Backsheet'!$D$5:$AF$183,M$9,FALSE))="","",(VLOOKUP($E38,'DTOC Backsheet'!$D$5:$AF$183,M$9,FALSE))),"")</f>
        <v>1216.0839486223495</v>
      </c>
      <c r="N38" s="123">
        <f ca="1">IFERROR(IF((VLOOKUP($E38,'DTOC Backsheet'!$D$5:$AF$183,N$9,FALSE))="","",(VLOOKUP($E38,'DTOC Backsheet'!$D$5:$AF$183,N$9,FALSE))),"")</f>
        <v>1130.5730980287715</v>
      </c>
    </row>
    <row r="39" spans="1:14" ht="15" customHeight="1" x14ac:dyDescent="0.3">
      <c r="A39" s="57">
        <v>25</v>
      </c>
      <c r="B39" s="97" t="str">
        <f ca="1">IFERROR(IF((VLOOKUP($E39,'Org List'!$AJ$10:$AL$188,3,FALSE))="","",(VLOOKUP($E39,'Org List'!$AJ$10:$AL$188,3,FALSE))),"")</f>
        <v>NHS England South West (South West North)</v>
      </c>
      <c r="C39" s="98" t="str">
        <f ca="1">IFERROR(IF((VLOOKUP($E39,'Org List'!$AO$10:$AQ$188,3,FALSE))="","",(VLOOKUP($E39,'Org List'!$AO$10:$AQ$188,3,FALSE))),"")</f>
        <v/>
      </c>
      <c r="D39" s="113" t="str">
        <f ca="1">IFERROR(IF((VLOOKUP($E39,'Org List'!$AT$10:$AV$188,3,FALSE))="","",(VLOOKUP($E39,'Org List'!$AT$10:$AV$188,3,FALSE))),"")</f>
        <v>NHS England South West (South West North)</v>
      </c>
      <c r="E39" s="97" t="str">
        <f t="shared" ca="1" si="0"/>
        <v>Q86</v>
      </c>
      <c r="F39" s="99" t="str">
        <f ca="1">IF(E39="","",VLOOKUP(E39,'Org List'!$J$9:$K$488,2,0))</f>
        <v>NHS England South West (South West North)</v>
      </c>
      <c r="G39" s="120">
        <f ca="1">IFERROR(IF((VLOOKUP($E39,'DTOC Backsheet'!$D$5:$AF$183,G$9,FALSE))="","",(VLOOKUP($E39,'DTOC Backsheet'!$D$5:$AF$183,G$9,FALSE))),"")</f>
        <v>1284.2616053878914</v>
      </c>
      <c r="H39" s="121">
        <f ca="1">IFERROR(IF((VLOOKUP($E39,'DTOC Backsheet'!$D$5:$AF$183,H$9,FALSE))="","",(VLOOKUP($E39,'DTOC Backsheet'!$D$5:$AF$183,H$9,FALSE))),"")</f>
        <v>1307.4992719202735</v>
      </c>
      <c r="I39" s="121">
        <f ca="1">IFERROR(IF((VLOOKUP($E39,'DTOC Backsheet'!$D$5:$AF$183,I$9,FALSE))="","",(VLOOKUP($E39,'DTOC Backsheet'!$D$5:$AF$183,I$9,FALSE))),"")</f>
        <v>1096.3815198651607</v>
      </c>
      <c r="J39" s="122">
        <f ca="1">IFERROR(IF((VLOOKUP($E39,'DTOC Backsheet'!$D$5:$AF$183,J$9,FALSE))="","",(VLOOKUP($E39,'DTOC Backsheet'!$D$5:$AF$183,J$9,FALSE))),"")</f>
        <v>1036.6618663126021</v>
      </c>
      <c r="K39" s="173">
        <f ca="1">IFERROR(IF((VLOOKUP($E39,'DTOC Backsheet'!$D$5:$AF$183,K$9,FALSE))="","",(VLOOKUP($E39,'DTOC Backsheet'!$D$5:$AF$183,K$9,FALSE))),"")</f>
        <v>921.58348888383478</v>
      </c>
      <c r="L39" s="122">
        <f ca="1">IFERROR(IF((VLOOKUP($E39,'DTOC Backsheet'!$D$5:$AF$183,L$9,FALSE))="","",(VLOOKUP($E39,'DTOC Backsheet'!$D$5:$AF$183,L$9,FALSE))),"")</f>
        <v>1110.5113762373624</v>
      </c>
      <c r="M39" s="121">
        <f ca="1">IFERROR(IF((VLOOKUP($E39,'DTOC Backsheet'!$D$5:$AF$183,M$9,FALSE))="","",(VLOOKUP($E39,'DTOC Backsheet'!$D$5:$AF$183,M$9,FALSE))),"")</f>
        <v>1095.0065029879922</v>
      </c>
      <c r="N39" s="123">
        <f ca="1">IFERROR(IF((VLOOKUP($E39,'DTOC Backsheet'!$D$5:$AF$183,N$9,FALSE))="","",(VLOOKUP($E39,'DTOC Backsheet'!$D$5:$AF$183,N$9,FALSE))),"")</f>
        <v>949.13673967994328</v>
      </c>
    </row>
    <row r="40" spans="1:14" ht="15" customHeight="1" x14ac:dyDescent="0.3">
      <c r="A40" s="57">
        <v>26</v>
      </c>
      <c r="B40" s="97" t="str">
        <f ca="1">IFERROR(IF((VLOOKUP($E40,'Org List'!$AJ$10:$AL$188,3,FALSE))="","",(VLOOKUP($E40,'Org List'!$AJ$10:$AL$188,3,FALSE))),"")</f>
        <v>NHS England South East (Hampshire, Isle of Wight and Thames Valley)</v>
      </c>
      <c r="C40" s="98" t="str">
        <f ca="1">IFERROR(IF((VLOOKUP($E40,'Org List'!$AO$10:$AQ$188,3,FALSE))="","",(VLOOKUP($E40,'Org List'!$AO$10:$AQ$188,3,FALSE))),"")</f>
        <v/>
      </c>
      <c r="D40" s="113" t="str">
        <f ca="1">IFERROR(IF((VLOOKUP($E40,'Org List'!$AT$10:$AV$188,3,FALSE))="","",(VLOOKUP($E40,'Org List'!$AT$10:$AV$188,3,FALSE))),"")</f>
        <v>NHS England South East (Hampshire, Isle of Wight and Thames Valley)</v>
      </c>
      <c r="E40" s="97" t="str">
        <f t="shared" ca="1" si="0"/>
        <v>Q87</v>
      </c>
      <c r="F40" s="99" t="str">
        <f ca="1">IF(E40="","",VLOOKUP(E40,'Org List'!$J$9:$K$488,2,0))</f>
        <v>NHS England South East (Hampshire, Isle of Wight and Thames Valley)</v>
      </c>
      <c r="G40" s="120">
        <f ca="1">IFERROR(IF((VLOOKUP($E40,'DTOC Backsheet'!$D$5:$AF$183,G$9,FALSE))="","",(VLOOKUP($E40,'DTOC Backsheet'!$D$5:$AF$183,G$9,FALSE))),"")</f>
        <v>1914.6258567889324</v>
      </c>
      <c r="H40" s="121">
        <f ca="1">IFERROR(IF((VLOOKUP($E40,'DTOC Backsheet'!$D$5:$AF$183,H$9,FALSE))="","",(VLOOKUP($E40,'DTOC Backsheet'!$D$5:$AF$183,H$9,FALSE))),"")</f>
        <v>1891.2218005209809</v>
      </c>
      <c r="I40" s="121">
        <f ca="1">IFERROR(IF((VLOOKUP($E40,'DTOC Backsheet'!$D$5:$AF$183,I$9,FALSE))="","",(VLOOKUP($E40,'DTOC Backsheet'!$D$5:$AF$183,I$9,FALSE))),"")</f>
        <v>1693.2042142220203</v>
      </c>
      <c r="J40" s="122">
        <f ca="1">IFERROR(IF((VLOOKUP($E40,'DTOC Backsheet'!$D$5:$AF$183,J$9,FALSE))="","",(VLOOKUP($E40,'DTOC Backsheet'!$D$5:$AF$183,J$9,FALSE))),"")</f>
        <v>1564.6040988096868</v>
      </c>
      <c r="K40" s="173">
        <f ca="1">IFERROR(IF((VLOOKUP($E40,'DTOC Backsheet'!$D$5:$AF$183,K$9,FALSE))="","",(VLOOKUP($E40,'DTOC Backsheet'!$D$5:$AF$183,K$9,FALSE))),"")</f>
        <v>1489.8783993761358</v>
      </c>
      <c r="L40" s="122">
        <f ca="1">IFERROR(IF((VLOOKUP($E40,'DTOC Backsheet'!$D$5:$AF$183,L$9,FALSE))="","",(VLOOKUP($E40,'DTOC Backsheet'!$D$5:$AF$183,L$9,FALSE))),"")</f>
        <v>1474.2101075594237</v>
      </c>
      <c r="M40" s="121">
        <f ca="1">IFERROR(IF((VLOOKUP($E40,'DTOC Backsheet'!$D$5:$AF$183,M$9,FALSE))="","",(VLOOKUP($E40,'DTOC Backsheet'!$D$5:$AF$183,M$9,FALSE))),"")</f>
        <v>1273.3963793049923</v>
      </c>
      <c r="N40" s="123">
        <f ca="1">IFERROR(IF((VLOOKUP($E40,'DTOC Backsheet'!$D$5:$AF$183,N$9,FALSE))="","",(VLOOKUP($E40,'DTOC Backsheet'!$D$5:$AF$183,N$9,FALSE))),"")</f>
        <v>1306.9393559173463</v>
      </c>
    </row>
    <row r="41" spans="1:14" ht="15" customHeight="1" x14ac:dyDescent="0.3">
      <c r="A41" s="57">
        <v>27</v>
      </c>
      <c r="B41" s="97" t="str">
        <f ca="1">IFERROR(IF((VLOOKUP($E41,'Org List'!$AJ$10:$AL$188,3,FALSE))="","",(VLOOKUP($E41,'Org List'!$AJ$10:$AL$188,3,FALSE))),"")</f>
        <v>NHS England South East (Kent, Surrey and Sussex)</v>
      </c>
      <c r="C41" s="98" t="str">
        <f ca="1">IFERROR(IF((VLOOKUP($E41,'Org List'!$AO$10:$AQ$188,3,FALSE))="","",(VLOOKUP($E41,'Org List'!$AO$10:$AQ$188,3,FALSE))),"")</f>
        <v/>
      </c>
      <c r="D41" s="113" t="str">
        <f ca="1">IFERROR(IF((VLOOKUP($E41,'Org List'!$AT$10:$AV$188,3,FALSE))="","",(VLOOKUP($E41,'Org List'!$AT$10:$AV$188,3,FALSE))),"")</f>
        <v>NHS England South East (Kent, Surrey and Sussex)</v>
      </c>
      <c r="E41" s="97" t="str">
        <f t="shared" ca="1" si="0"/>
        <v>Q88</v>
      </c>
      <c r="F41" s="99" t="str">
        <f ca="1">IF(E41="","",VLOOKUP(E41,'Org List'!$J$9:$K$488,2,0))</f>
        <v>NHS England South East (Kent, Surrey and Sussex)</v>
      </c>
      <c r="G41" s="120">
        <f ca="1">IFERROR(IF((VLOOKUP($E41,'DTOC Backsheet'!$D$5:$AF$183,G$9,FALSE))="","",(VLOOKUP($E41,'DTOC Backsheet'!$D$5:$AF$183,G$9,FALSE))),"")</f>
        <v>1188.1888165561961</v>
      </c>
      <c r="H41" s="121">
        <f ca="1">IFERROR(IF((VLOOKUP($E41,'DTOC Backsheet'!$D$5:$AF$183,H$9,FALSE))="","",(VLOOKUP($E41,'DTOC Backsheet'!$D$5:$AF$183,H$9,FALSE))),"")</f>
        <v>1213.3790539278086</v>
      </c>
      <c r="I41" s="121">
        <f ca="1">IFERROR(IF((VLOOKUP($E41,'DTOC Backsheet'!$D$5:$AF$183,I$9,FALSE))="","",(VLOOKUP($E41,'DTOC Backsheet'!$D$5:$AF$183,I$9,FALSE))),"")</f>
        <v>1044.2254002008228</v>
      </c>
      <c r="J41" s="122">
        <f ca="1">IFERROR(IF((VLOOKUP($E41,'DTOC Backsheet'!$D$5:$AF$183,J$9,FALSE))="","",(VLOOKUP($E41,'DTOC Backsheet'!$D$5:$AF$183,J$9,FALSE))),"")</f>
        <v>965.91055780159525</v>
      </c>
      <c r="K41" s="173">
        <f ca="1">IFERROR(IF((VLOOKUP($E41,'DTOC Backsheet'!$D$5:$AF$183,K$9,FALSE))="","",(VLOOKUP($E41,'DTOC Backsheet'!$D$5:$AF$183,K$9,FALSE))),"")</f>
        <v>997.80911040570356</v>
      </c>
      <c r="L41" s="122">
        <f ca="1">IFERROR(IF((VLOOKUP($E41,'DTOC Backsheet'!$D$5:$AF$183,L$9,FALSE))="","",(VLOOKUP($E41,'DTOC Backsheet'!$D$5:$AF$183,L$9,FALSE))),"")</f>
        <v>1022.1660670307285</v>
      </c>
      <c r="M41" s="121">
        <f ca="1">IFERROR(IF((VLOOKUP($E41,'DTOC Backsheet'!$D$5:$AF$183,M$9,FALSE))="","",(VLOOKUP($E41,'DTOC Backsheet'!$D$5:$AF$183,M$9,FALSE))),"")</f>
        <v>1019.2613533850746</v>
      </c>
      <c r="N41" s="123">
        <f ca="1">IFERROR(IF((VLOOKUP($E41,'DTOC Backsheet'!$D$5:$AF$183,N$9,FALSE))="","",(VLOOKUP($E41,'DTOC Backsheet'!$D$5:$AF$183,N$9,FALSE))),"")</f>
        <v>1029.321390050306</v>
      </c>
    </row>
    <row r="42" spans="1:14" ht="15" customHeight="1" x14ac:dyDescent="0.3">
      <c r="A42" s="57">
        <v>28</v>
      </c>
      <c r="B42" s="97" t="str">
        <f ca="1">IFERROR(IF((VLOOKUP($E42,'Org List'!$AJ$10:$AL$188,3,FALSE))="","",(VLOOKUP($E42,'Org List'!$AJ$10:$AL$188,3,FALSE))),"")</f>
        <v>NHS England London</v>
      </c>
      <c r="C42" s="98" t="str">
        <f ca="1">IFERROR(IF((VLOOKUP($E42,'Org List'!$AO$10:$AQ$188,3,FALSE))="","",(VLOOKUP($E42,'Org List'!$AO$10:$AQ$188,3,FALSE))),"")</f>
        <v/>
      </c>
      <c r="D42" s="113" t="str">
        <f ca="1">IFERROR(IF((VLOOKUP($E42,'Org List'!$AT$10:$AV$188,3,FALSE))="","",(VLOOKUP($E42,'Org List'!$AT$10:$AV$188,3,FALSE))),"")</f>
        <v>NHS England London</v>
      </c>
      <c r="E42" s="97" t="str">
        <f t="shared" ca="1" si="0"/>
        <v>Q71</v>
      </c>
      <c r="F42" s="99" t="str">
        <f ca="1">IF(E42="","",VLOOKUP(E42,'Org List'!$J$9:$K$488,2,0))</f>
        <v>NHS England London</v>
      </c>
      <c r="G42" s="120">
        <f ca="1">IFERROR(IF((VLOOKUP($E42,'DTOC Backsheet'!$D$5:$AF$183,G$9,FALSE))="","",(VLOOKUP($E42,'DTOC Backsheet'!$D$5:$AF$183,G$9,FALSE))),"")</f>
        <v>701.35566901077163</v>
      </c>
      <c r="H42" s="121">
        <f ca="1">IFERROR(IF((VLOOKUP($E42,'DTOC Backsheet'!$D$5:$AF$183,H$9,FALSE))="","",(VLOOKUP($E42,'DTOC Backsheet'!$D$5:$AF$183,H$9,FALSE))),"")</f>
        <v>706.51420458458995</v>
      </c>
      <c r="I42" s="121">
        <f ca="1">IFERROR(IF((VLOOKUP($E42,'DTOC Backsheet'!$D$5:$AF$183,I$9,FALSE))="","",(VLOOKUP($E42,'DTOC Backsheet'!$D$5:$AF$183,I$9,FALSE))),"")</f>
        <v>607.8572117353167</v>
      </c>
      <c r="J42" s="122">
        <f ca="1">IFERROR(IF((VLOOKUP($E42,'DTOC Backsheet'!$D$5:$AF$183,J$9,FALSE))="","",(VLOOKUP($E42,'DTOC Backsheet'!$D$5:$AF$183,J$9,FALSE))),"")</f>
        <v>547.60882761225321</v>
      </c>
      <c r="K42" s="173">
        <f ca="1">IFERROR(IF((VLOOKUP($E42,'DTOC Backsheet'!$D$5:$AF$183,K$9,FALSE))="","",(VLOOKUP($E42,'DTOC Backsheet'!$D$5:$AF$183,K$9,FALSE))),"")</f>
        <v>591.26633399740115</v>
      </c>
      <c r="L42" s="122">
        <f ca="1">IFERROR(IF((VLOOKUP($E42,'DTOC Backsheet'!$D$5:$AF$183,L$9,FALSE))="","",(VLOOKUP($E42,'DTOC Backsheet'!$D$5:$AF$183,L$9,FALSE))),"")</f>
        <v>569.59628290999456</v>
      </c>
      <c r="M42" s="121">
        <f ca="1">IFERROR(IF((VLOOKUP($E42,'DTOC Backsheet'!$D$5:$AF$183,M$9,FALSE))="","",(VLOOKUP($E42,'DTOC Backsheet'!$D$5:$AF$183,M$9,FALSE))),"")</f>
        <v>542.86219192133649</v>
      </c>
      <c r="N42" s="123">
        <f ca="1">IFERROR(IF((VLOOKUP($E42,'DTOC Backsheet'!$D$5:$AF$183,N$9,FALSE))="","",(VLOOKUP($E42,'DTOC Backsheet'!$D$5:$AF$183,N$9,FALSE))),"")</f>
        <v>564.58950980555994</v>
      </c>
    </row>
    <row r="43" spans="1:14" ht="15" customHeight="1" x14ac:dyDescent="0.3">
      <c r="A43" s="57">
        <v>29</v>
      </c>
      <c r="B43" s="97" t="str">
        <f ca="1">IFERROR(IF((VLOOKUP($E43,'Org List'!$AJ$10:$AL$188,3,FALSE))="","",(VLOOKUP($E43,'Org List'!$AJ$10:$AL$188,3,FALSE))),"")</f>
        <v>London Commissioning Region</v>
      </c>
      <c r="C43" s="98" t="str">
        <f ca="1">IFERROR(IF((VLOOKUP($E43,'Org List'!$AO$10:$AQ$188,3,FALSE))="","",(VLOOKUP($E43,'Org List'!$AO$10:$AQ$188,3,FALSE))),"")</f>
        <v>London Region</v>
      </c>
      <c r="D43" s="113" t="str">
        <f ca="1">IFERROR(IF((VLOOKUP($E43,'Org List'!$AT$10:$AV$188,3,FALSE))="","",(VLOOKUP($E43,'Org List'!$AT$10:$AV$188,3,FALSE))),"")</f>
        <v>NHS England London</v>
      </c>
      <c r="E43" s="97" t="str">
        <f t="shared" ca="1" si="0"/>
        <v>E09000002</v>
      </c>
      <c r="F43" s="99" t="str">
        <f ca="1">IF(E43="","",VLOOKUP(E43,'Org List'!$J$9:$K$488,2,0))</f>
        <v>Barking and Dagenham</v>
      </c>
      <c r="G43" s="120">
        <f ca="1">IFERROR(IF((VLOOKUP($E43,'DTOC Backsheet'!$D$5:$AF$183,G$9,FALSE))="","",(VLOOKUP($E43,'DTOC Backsheet'!$D$5:$AF$183,G$9,FALSE))),"")</f>
        <v>345.00953849900554</v>
      </c>
      <c r="H43" s="121">
        <f ca="1">IFERROR(IF((VLOOKUP($E43,'DTOC Backsheet'!$D$5:$AF$183,H$9,FALSE))="","",(VLOOKUP($E43,'DTOC Backsheet'!$D$5:$AF$183,H$9,FALSE))),"")</f>
        <v>484.36633248095677</v>
      </c>
      <c r="I43" s="121">
        <f ca="1">IFERROR(IF((VLOOKUP($E43,'DTOC Backsheet'!$D$5:$AF$183,I$9,FALSE))="","",(VLOOKUP($E43,'DTOC Backsheet'!$D$5:$AF$183,I$9,FALSE))),"")</f>
        <v>313.21454181380312</v>
      </c>
      <c r="J43" s="122">
        <f ca="1">IFERROR(IF((VLOOKUP($E43,'DTOC Backsheet'!$D$5:$AF$183,J$9,FALSE))="","",(VLOOKUP($E43,'DTOC Backsheet'!$D$5:$AF$183,J$9,FALSE))),"")</f>
        <v>329.08868522912263</v>
      </c>
      <c r="K43" s="173">
        <f ca="1">IFERROR(IF((VLOOKUP($E43,'DTOC Backsheet'!$D$5:$AF$183,K$9,FALSE))="","",(VLOOKUP($E43,'DTOC Backsheet'!$D$5:$AF$183,K$9,FALSE))),"")</f>
        <v>369.47985182666082</v>
      </c>
      <c r="L43" s="122">
        <f ca="1">IFERROR(IF((VLOOKUP($E43,'DTOC Backsheet'!$D$5:$AF$183,L$9,FALSE))="","",(VLOOKUP($E43,'DTOC Backsheet'!$D$5:$AF$183,L$9,FALSE))),"")</f>
        <v>420.46542277765167</v>
      </c>
      <c r="M43" s="121">
        <f ca="1">IFERROR(IF((VLOOKUP($E43,'DTOC Backsheet'!$D$5:$AF$183,M$9,FALSE))="","",(VLOOKUP($E43,'DTOC Backsheet'!$D$5:$AF$183,M$9,FALSE))),"")</f>
        <v>549.58472583535581</v>
      </c>
      <c r="N43" s="123">
        <f ca="1">IFERROR(IF((VLOOKUP($E43,'DTOC Backsheet'!$D$5:$AF$183,N$9,FALSE))="","",(VLOOKUP($E43,'DTOC Backsheet'!$D$5:$AF$183,N$9,FALSE))),"")</f>
        <v>515.87218046505438</v>
      </c>
    </row>
    <row r="44" spans="1:14" ht="15" customHeight="1" x14ac:dyDescent="0.3">
      <c r="A44" s="57">
        <v>30</v>
      </c>
      <c r="B44" s="97" t="str">
        <f ca="1">IFERROR(IF((VLOOKUP($E44,'Org List'!$AJ$10:$AL$188,3,FALSE))="","",(VLOOKUP($E44,'Org List'!$AJ$10:$AL$188,3,FALSE))),"")</f>
        <v>London Commissioning Region</v>
      </c>
      <c r="C44" s="98" t="str">
        <f ca="1">IFERROR(IF((VLOOKUP($E44,'Org List'!$AO$10:$AQ$188,3,FALSE))="","",(VLOOKUP($E44,'Org List'!$AO$10:$AQ$188,3,FALSE))),"")</f>
        <v>London Region</v>
      </c>
      <c r="D44" s="113" t="str">
        <f ca="1">IFERROR(IF((VLOOKUP($E44,'Org List'!$AT$10:$AV$188,3,FALSE))="","",(VLOOKUP($E44,'Org List'!$AT$10:$AV$188,3,FALSE))),"")</f>
        <v>NHS England London</v>
      </c>
      <c r="E44" s="97" t="str">
        <f t="shared" ca="1" si="0"/>
        <v>E09000003</v>
      </c>
      <c r="F44" s="99" t="str">
        <f ca="1">IF(E44="","",VLOOKUP(E44,'Org List'!$J$9:$K$488,2,0))</f>
        <v>Barnet</v>
      </c>
      <c r="G44" s="120">
        <f ca="1">IFERROR(IF((VLOOKUP($E44,'DTOC Backsheet'!$D$5:$AF$183,G$9,FALSE))="","",(VLOOKUP($E44,'DTOC Backsheet'!$D$5:$AF$183,G$9,FALSE))),"")</f>
        <v>1191.0185925798428</v>
      </c>
      <c r="H44" s="121">
        <f ca="1">IFERROR(IF((VLOOKUP($E44,'DTOC Backsheet'!$D$5:$AF$183,H$9,FALSE))="","",(VLOOKUP($E44,'DTOC Backsheet'!$D$5:$AF$183,H$9,FALSE))),"")</f>
        <v>963.54720368814139</v>
      </c>
      <c r="I44" s="121">
        <f ca="1">IFERROR(IF((VLOOKUP($E44,'DTOC Backsheet'!$D$5:$AF$183,I$9,FALSE))="","",(VLOOKUP($E44,'DTOC Backsheet'!$D$5:$AF$183,I$9,FALSE))),"")</f>
        <v>641.23982031785249</v>
      </c>
      <c r="J44" s="122">
        <f ca="1">IFERROR(IF((VLOOKUP($E44,'DTOC Backsheet'!$D$5:$AF$183,J$9,FALSE))="","",(VLOOKUP($E44,'DTOC Backsheet'!$D$5:$AF$183,J$9,FALSE))),"")</f>
        <v>601.92947001689515</v>
      </c>
      <c r="K44" s="173">
        <f ca="1">IFERROR(IF((VLOOKUP($E44,'DTOC Backsheet'!$D$5:$AF$183,K$9,FALSE))="","",(VLOOKUP($E44,'DTOC Backsheet'!$D$5:$AF$183,K$9,FALSE))),"")</f>
        <v>538.35936097220656</v>
      </c>
      <c r="L44" s="122">
        <f ca="1">IFERROR(IF((VLOOKUP($E44,'DTOC Backsheet'!$D$5:$AF$183,L$9,FALSE))="","",(VLOOKUP($E44,'DTOC Backsheet'!$D$5:$AF$183,L$9,FALSE))),"")</f>
        <v>579.74615071484232</v>
      </c>
      <c r="M44" s="121">
        <f ca="1">IFERROR(IF((VLOOKUP($E44,'DTOC Backsheet'!$D$5:$AF$183,M$9,FALSE))="","",(VLOOKUP($E44,'DTOC Backsheet'!$D$5:$AF$183,M$9,FALSE))),"")</f>
        <v>668.14833360511238</v>
      </c>
      <c r="N44" s="123">
        <f ca="1">IFERROR(IF((VLOOKUP($E44,'DTOC Backsheet'!$D$5:$AF$183,N$9,FALSE))="","",(VLOOKUP($E44,'DTOC Backsheet'!$D$5:$AF$183,N$9,FALSE))),"")</f>
        <v>805.27548117256765</v>
      </c>
    </row>
    <row r="45" spans="1:14" ht="15" customHeight="1" x14ac:dyDescent="0.3">
      <c r="A45" s="57">
        <v>31</v>
      </c>
      <c r="B45" s="97" t="str">
        <f ca="1">IFERROR(IF((VLOOKUP($E45,'Org List'!$AJ$10:$AL$188,3,FALSE))="","",(VLOOKUP($E45,'Org List'!$AJ$10:$AL$188,3,FALSE))),"")</f>
        <v>North of England Commissioning Region</v>
      </c>
      <c r="C45" s="98" t="str">
        <f ca="1">IFERROR(IF((VLOOKUP($E45,'Org List'!$AO$10:$AQ$188,3,FALSE))="","",(VLOOKUP($E45,'Org List'!$AO$10:$AQ$188,3,FALSE))),"")</f>
        <v>Yorkshire and The Humber Region</v>
      </c>
      <c r="D45" s="113" t="str">
        <f ca="1">IFERROR(IF((VLOOKUP($E45,'Org List'!$AT$10:$AV$188,3,FALSE))="","",(VLOOKUP($E45,'Org List'!$AT$10:$AV$188,3,FALSE))),"")</f>
        <v>NHS England North (Yorkshire And Humber)</v>
      </c>
      <c r="E45" s="97" t="str">
        <f t="shared" ca="1" si="0"/>
        <v>E08000016</v>
      </c>
      <c r="F45" s="99" t="str">
        <f ca="1">IF(E45="","",VLOOKUP(E45,'Org List'!$J$9:$K$488,2,0))</f>
        <v>Barnsley</v>
      </c>
      <c r="G45" s="120">
        <f ca="1">IFERROR(IF((VLOOKUP($E45,'DTOC Backsheet'!$D$5:$AF$183,G$9,FALSE))="","",(VLOOKUP($E45,'DTOC Backsheet'!$D$5:$AF$183,G$9,FALSE))),"")</f>
        <v>133.05307626995796</v>
      </c>
      <c r="H45" s="121">
        <f ca="1">IFERROR(IF((VLOOKUP($E45,'DTOC Backsheet'!$D$5:$AF$183,H$9,FALSE))="","",(VLOOKUP($E45,'DTOC Backsheet'!$D$5:$AF$183,H$9,FALSE))),"")</f>
        <v>117.00387251755058</v>
      </c>
      <c r="I45" s="121">
        <f ca="1">IFERROR(IF((VLOOKUP($E45,'DTOC Backsheet'!$D$5:$AF$183,I$9,FALSE))="","",(VLOOKUP($E45,'DTOC Backsheet'!$D$5:$AF$183,I$9,FALSE))),"")</f>
        <v>416.24386506243661</v>
      </c>
      <c r="J45" s="122">
        <f ca="1">IFERROR(IF((VLOOKUP($E45,'DTOC Backsheet'!$D$5:$AF$183,J$9,FALSE))="","",(VLOOKUP($E45,'DTOC Backsheet'!$D$5:$AF$183,J$9,FALSE))),"")</f>
        <v>280.03138361978267</v>
      </c>
      <c r="K45" s="173">
        <f ca="1">IFERROR(IF((VLOOKUP($E45,'DTOC Backsheet'!$D$5:$AF$183,K$9,FALSE))="","",(VLOOKUP($E45,'DTOC Backsheet'!$D$5:$AF$183,K$9,FALSE))),"")</f>
        <v>174.89139526436978</v>
      </c>
      <c r="L45" s="122">
        <f ca="1">IFERROR(IF((VLOOKUP($E45,'DTOC Backsheet'!$D$5:$AF$183,L$9,FALSE))="","",(VLOOKUP($E45,'DTOC Backsheet'!$D$5:$AF$183,L$9,FALSE))),"")</f>
        <v>116.42330417892065</v>
      </c>
      <c r="M45" s="121">
        <f ca="1">IFERROR(IF((VLOOKUP($E45,'DTOC Backsheet'!$D$5:$AF$183,M$9,FALSE))="","",(VLOOKUP($E45,'DTOC Backsheet'!$D$5:$AF$183,M$9,FALSE))),"")</f>
        <v>80.521844740486969</v>
      </c>
      <c r="N45" s="123">
        <f ca="1">IFERROR(IF((VLOOKUP($E45,'DTOC Backsheet'!$D$5:$AF$183,N$9,FALSE))="","",(VLOOKUP($E45,'DTOC Backsheet'!$D$5:$AF$183,N$9,FALSE))),"")</f>
        <v>66.728500385349463</v>
      </c>
    </row>
    <row r="46" spans="1:14" ht="15" customHeight="1" x14ac:dyDescent="0.3">
      <c r="A46" s="57">
        <v>32</v>
      </c>
      <c r="B46" s="97" t="str">
        <f ca="1">IFERROR(IF((VLOOKUP($E46,'Org List'!$AJ$10:$AL$188,3,FALSE))="","",(VLOOKUP($E46,'Org List'!$AJ$10:$AL$188,3,FALSE))),"")</f>
        <v>South West England Commissioning Region</v>
      </c>
      <c r="C46" s="98" t="str">
        <f ca="1">IFERROR(IF((VLOOKUP($E46,'Org List'!$AO$10:$AQ$188,3,FALSE))="","",(VLOOKUP($E46,'Org List'!$AO$10:$AQ$188,3,FALSE))),"")</f>
        <v>South West Region</v>
      </c>
      <c r="D46" s="113" t="str">
        <f ca="1">IFERROR(IF((VLOOKUP($E46,'Org List'!$AT$10:$AV$188,3,FALSE))="","",(VLOOKUP($E46,'Org List'!$AT$10:$AV$188,3,FALSE))),"")</f>
        <v>NHS England South West (South West North)</v>
      </c>
      <c r="E46" s="97" t="str">
        <f t="shared" ref="E46:E77" ca="1" si="1">IF($A46&gt;$Q$5-1,"",INDIRECT("'Comms by AT'!D"&amp;$A46+$Q$4))</f>
        <v>E06000022</v>
      </c>
      <c r="F46" s="99" t="str">
        <f ca="1">IF(E46="","",VLOOKUP(E46,'Org List'!$J$9:$K$488,2,0))</f>
        <v>Bath and North East Somerset</v>
      </c>
      <c r="G46" s="120">
        <f ca="1">IFERROR(IF((VLOOKUP($E46,'DTOC Backsheet'!$D$5:$AF$183,G$9,FALSE))="","",(VLOOKUP($E46,'DTOC Backsheet'!$D$5:$AF$183,G$9,FALSE))),"")</f>
        <v>1069.0961337513061</v>
      </c>
      <c r="H46" s="121">
        <f ca="1">IFERROR(IF((VLOOKUP($E46,'DTOC Backsheet'!$D$5:$AF$183,H$9,FALSE))="","",(VLOOKUP($E46,'DTOC Backsheet'!$D$5:$AF$183,H$9,FALSE))),"")</f>
        <v>1149.4252873563219</v>
      </c>
      <c r="I46" s="121">
        <f ca="1">IFERROR(IF((VLOOKUP($E46,'DTOC Backsheet'!$D$5:$AF$183,I$9,FALSE))="","",(VLOOKUP($E46,'DTOC Backsheet'!$D$5:$AF$183,I$9,FALSE))),"")</f>
        <v>1116.771159874608</v>
      </c>
      <c r="J46" s="122">
        <f ca="1">IFERROR(IF((VLOOKUP($E46,'DTOC Backsheet'!$D$5:$AF$183,J$9,FALSE))="","",(VLOOKUP($E46,'DTOC Backsheet'!$D$5:$AF$183,J$9,FALSE))),"")</f>
        <v>1172.9894150006435</v>
      </c>
      <c r="K46" s="173">
        <f ca="1">IFERROR(IF((VLOOKUP($E46,'DTOC Backsheet'!$D$5:$AF$183,K$9,FALSE))="","",(VLOOKUP($E46,'DTOC Backsheet'!$D$5:$AF$183,K$9,FALSE))),"")</f>
        <v>1177.5333695689912</v>
      </c>
      <c r="L46" s="122">
        <f ca="1">IFERROR(IF((VLOOKUP($E46,'DTOC Backsheet'!$D$5:$AF$183,L$9,FALSE))="","",(VLOOKUP($E46,'DTOC Backsheet'!$D$5:$AF$183,L$9,FALSE))),"")</f>
        <v>1258.0262790654383</v>
      </c>
      <c r="M46" s="121">
        <f ca="1">IFERROR(IF((VLOOKUP($E46,'DTOC Backsheet'!$D$5:$AF$183,M$9,FALSE))="","",(VLOOKUP($E46,'DTOC Backsheet'!$D$5:$AF$183,M$9,FALSE))),"")</f>
        <v>1202.2005515114506</v>
      </c>
      <c r="N46" s="123">
        <f ca="1">IFERROR(IF((VLOOKUP($E46,'DTOC Backsheet'!$D$5:$AF$183,N$9,FALSE))="","",(VLOOKUP($E46,'DTOC Backsheet'!$D$5:$AF$183,N$9,FALSE))),"")</f>
        <v>1205.9044931517244</v>
      </c>
    </row>
    <row r="47" spans="1:14" ht="15" customHeight="1" x14ac:dyDescent="0.3">
      <c r="A47" s="57">
        <v>33</v>
      </c>
      <c r="B47" s="97" t="str">
        <f ca="1">IFERROR(IF((VLOOKUP($E47,'Org List'!$AJ$10:$AL$188,3,FALSE))="","",(VLOOKUP($E47,'Org List'!$AJ$10:$AL$188,3,FALSE))),"")</f>
        <v>Midlands and East of England Commissioning Region</v>
      </c>
      <c r="C47" s="98" t="str">
        <f ca="1">IFERROR(IF((VLOOKUP($E47,'Org List'!$AO$10:$AQ$188,3,FALSE))="","",(VLOOKUP($E47,'Org List'!$AO$10:$AQ$188,3,FALSE))),"")</f>
        <v>East Region</v>
      </c>
      <c r="D47" s="113" t="str">
        <f ca="1">IFERROR(IF((VLOOKUP($E47,'Org List'!$AT$10:$AV$188,3,FALSE))="","",(VLOOKUP($E47,'Org List'!$AT$10:$AV$188,3,FALSE))),"")</f>
        <v>NHS England Midlands And East (Central Midlands)</v>
      </c>
      <c r="E47" s="97" t="str">
        <f t="shared" ca="1" si="1"/>
        <v>E06000055</v>
      </c>
      <c r="F47" s="99" t="str">
        <f ca="1">IF(E47="","",VLOOKUP(E47,'Org List'!$J$9:$K$488,2,0))</f>
        <v>Bedford</v>
      </c>
      <c r="G47" s="120">
        <f ca="1">IFERROR(IF((VLOOKUP($E47,'DTOC Backsheet'!$D$5:$AF$183,G$9,FALSE))="","",(VLOOKUP($E47,'DTOC Backsheet'!$D$5:$AF$183,G$9,FALSE))),"")</f>
        <v>460.63907933398627</v>
      </c>
      <c r="H47" s="121">
        <f ca="1">IFERROR(IF((VLOOKUP($E47,'DTOC Backsheet'!$D$5:$AF$183,H$9,FALSE))="","",(VLOOKUP($E47,'DTOC Backsheet'!$D$5:$AF$183,H$9,FALSE))),"")</f>
        <v>785.84108716944172</v>
      </c>
      <c r="I47" s="121">
        <f ca="1">IFERROR(IF((VLOOKUP($E47,'DTOC Backsheet'!$D$5:$AF$183,I$9,FALSE))="","",(VLOOKUP($E47,'DTOC Backsheet'!$D$5:$AF$183,I$9,FALSE))),"")</f>
        <v>739.16503428011754</v>
      </c>
      <c r="J47" s="122">
        <f ca="1">IFERROR(IF((VLOOKUP($E47,'DTOC Backsheet'!$D$5:$AF$183,J$9,FALSE))="","",(VLOOKUP($E47,'DTOC Backsheet'!$D$5:$AF$183,J$9,FALSE))),"")</f>
        <v>557.69214783135089</v>
      </c>
      <c r="K47" s="173">
        <f ca="1">IFERROR(IF((VLOOKUP($E47,'DTOC Backsheet'!$D$5:$AF$183,K$9,FALSE))="","",(VLOOKUP($E47,'DTOC Backsheet'!$D$5:$AF$183,K$9,FALSE))),"")</f>
        <v>515.60217441011685</v>
      </c>
      <c r="L47" s="122">
        <f ca="1">IFERROR(IF((VLOOKUP($E47,'DTOC Backsheet'!$D$5:$AF$183,L$9,FALSE))="","",(VLOOKUP($E47,'DTOC Backsheet'!$D$5:$AF$183,L$9,FALSE))),"")</f>
        <v>766.63880160104839</v>
      </c>
      <c r="M47" s="121">
        <f ca="1">IFERROR(IF((VLOOKUP($E47,'DTOC Backsheet'!$D$5:$AF$183,M$9,FALSE))="","",(VLOOKUP($E47,'DTOC Backsheet'!$D$5:$AF$183,M$9,FALSE))),"")</f>
        <v>577.23392120549534</v>
      </c>
      <c r="N47" s="123">
        <f ca="1">IFERROR(IF((VLOOKUP($E47,'DTOC Backsheet'!$D$5:$AF$183,N$9,FALSE))="","",(VLOOKUP($E47,'DTOC Backsheet'!$D$5:$AF$183,N$9,FALSE))),"")</f>
        <v>450.84757111450853</v>
      </c>
    </row>
    <row r="48" spans="1:14" ht="15" customHeight="1" x14ac:dyDescent="0.3">
      <c r="A48" s="57">
        <v>34</v>
      </c>
      <c r="B48" s="97" t="str">
        <f ca="1">IFERROR(IF((VLOOKUP($E48,'Org List'!$AJ$10:$AL$188,3,FALSE))="","",(VLOOKUP($E48,'Org List'!$AJ$10:$AL$188,3,FALSE))),"")</f>
        <v>London Commissioning Region</v>
      </c>
      <c r="C48" s="98" t="str">
        <f ca="1">IFERROR(IF((VLOOKUP($E48,'Org List'!$AO$10:$AQ$188,3,FALSE))="","",(VLOOKUP($E48,'Org List'!$AO$10:$AQ$188,3,FALSE))),"")</f>
        <v>London Region</v>
      </c>
      <c r="D48" s="113" t="str">
        <f ca="1">IFERROR(IF((VLOOKUP($E48,'Org List'!$AT$10:$AV$188,3,FALSE))="","",(VLOOKUP($E48,'Org List'!$AT$10:$AV$188,3,FALSE))),"")</f>
        <v>NHS England London</v>
      </c>
      <c r="E48" s="97" t="str">
        <f t="shared" ca="1" si="1"/>
        <v>E09000004</v>
      </c>
      <c r="F48" s="99" t="str">
        <f ca="1">IF(E48="","",VLOOKUP(E48,'Org List'!$J$9:$K$488,2,0))</f>
        <v>Bexley</v>
      </c>
      <c r="G48" s="120">
        <f ca="1">IFERROR(IF((VLOOKUP($E48,'DTOC Backsheet'!$D$5:$AF$183,G$9,FALSE))="","",(VLOOKUP($E48,'DTOC Backsheet'!$D$5:$AF$183,G$9,FALSE))),"")</f>
        <v>568.26576053692406</v>
      </c>
      <c r="H48" s="121">
        <f ca="1">IFERROR(IF((VLOOKUP($E48,'DTOC Backsheet'!$D$5:$AF$183,H$9,FALSE))="","",(VLOOKUP($E48,'DTOC Backsheet'!$D$5:$AF$183,H$9,FALSE))),"")</f>
        <v>604.14512146218942</v>
      </c>
      <c r="I48" s="121">
        <f ca="1">IFERROR(IF((VLOOKUP($E48,'DTOC Backsheet'!$D$5:$AF$183,I$9,FALSE))="","",(VLOOKUP($E48,'DTOC Backsheet'!$D$5:$AF$183,I$9,FALSE))),"")</f>
        <v>687.511871847365</v>
      </c>
      <c r="J48" s="122">
        <f ca="1">IFERROR(IF((VLOOKUP($E48,'DTOC Backsheet'!$D$5:$AF$183,J$9,FALSE))="","",(VLOOKUP($E48,'DTOC Backsheet'!$D$5:$AF$183,J$9,FALSE))),"")</f>
        <v>501.49356553030486</v>
      </c>
      <c r="K48" s="173">
        <f ca="1">IFERROR(IF((VLOOKUP($E48,'DTOC Backsheet'!$D$5:$AF$183,K$9,FALSE))="","",(VLOOKUP($E48,'DTOC Backsheet'!$D$5:$AF$183,K$9,FALSE))),"")</f>
        <v>456.70805500527251</v>
      </c>
      <c r="L48" s="122">
        <f ca="1">IFERROR(IF((VLOOKUP($E48,'DTOC Backsheet'!$D$5:$AF$183,L$9,FALSE))="","",(VLOOKUP($E48,'DTOC Backsheet'!$D$5:$AF$183,L$9,FALSE))),"")</f>
        <v>402.54883297500072</v>
      </c>
      <c r="M48" s="121">
        <f ca="1">IFERROR(IF((VLOOKUP($E48,'DTOC Backsheet'!$D$5:$AF$183,M$9,FALSE))="","",(VLOOKUP($E48,'DTOC Backsheet'!$D$5:$AF$183,M$9,FALSE))),"")</f>
        <v>277.04525115485171</v>
      </c>
      <c r="N48" s="123">
        <f ca="1">IFERROR(IF((VLOOKUP($E48,'DTOC Backsheet'!$D$5:$AF$183,N$9,FALSE))="","",(VLOOKUP($E48,'DTOC Backsheet'!$D$5:$AF$183,N$9,FALSE))),"")</f>
        <v>490.50608435106102</v>
      </c>
    </row>
    <row r="49" spans="1:14" ht="15" customHeight="1" x14ac:dyDescent="0.3">
      <c r="A49" s="57">
        <v>35</v>
      </c>
      <c r="B49" s="97" t="str">
        <f ca="1">IFERROR(IF((VLOOKUP($E49,'Org List'!$AJ$10:$AL$188,3,FALSE))="","",(VLOOKUP($E49,'Org List'!$AJ$10:$AL$188,3,FALSE))),"")</f>
        <v>Midlands and East of England Commissioning Region</v>
      </c>
      <c r="C49" s="98" t="str">
        <f ca="1">IFERROR(IF((VLOOKUP($E49,'Org List'!$AO$10:$AQ$188,3,FALSE))="","",(VLOOKUP($E49,'Org List'!$AO$10:$AQ$188,3,FALSE))),"")</f>
        <v>West Midlands Region</v>
      </c>
      <c r="D49" s="113" t="str">
        <f ca="1">IFERROR(IF((VLOOKUP($E49,'Org List'!$AT$10:$AV$188,3,FALSE))="","",(VLOOKUP($E49,'Org List'!$AT$10:$AV$188,3,FALSE))),"")</f>
        <v>NHS England Midlands And East (West Midlands)</v>
      </c>
      <c r="E49" s="97" t="str">
        <f t="shared" ca="1" si="1"/>
        <v>E08000025</v>
      </c>
      <c r="F49" s="99" t="str">
        <f ca="1">IF(E49="","",VLOOKUP(E49,'Org List'!$J$9:$K$488,2,0))</f>
        <v>Birmingham</v>
      </c>
      <c r="G49" s="120">
        <f ca="1">IFERROR(IF((VLOOKUP($E49,'DTOC Backsheet'!$D$5:$AF$183,G$9,FALSE))="","",(VLOOKUP($E49,'DTOC Backsheet'!$D$5:$AF$183,G$9,FALSE))),"")</f>
        <v>1844.4338965962777</v>
      </c>
      <c r="H49" s="121">
        <f ca="1">IFERROR(IF((VLOOKUP($E49,'DTOC Backsheet'!$D$5:$AF$183,H$9,FALSE))="","",(VLOOKUP($E49,'DTOC Backsheet'!$D$5:$AF$183,H$9,FALSE))),"")</f>
        <v>1780.3616079788844</v>
      </c>
      <c r="I49" s="121">
        <f ca="1">IFERROR(IF((VLOOKUP($E49,'DTOC Backsheet'!$D$5:$AF$183,I$9,FALSE))="","",(VLOOKUP($E49,'DTOC Backsheet'!$D$5:$AF$183,I$9,FALSE))),"")</f>
        <v>1629.1321620510671</v>
      </c>
      <c r="J49" s="122">
        <f ca="1">IFERROR(IF((VLOOKUP($E49,'DTOC Backsheet'!$D$5:$AF$183,J$9,FALSE))="","",(VLOOKUP($E49,'DTOC Backsheet'!$D$5:$AF$183,J$9,FALSE))),"")</f>
        <v>1415.8947983296787</v>
      </c>
      <c r="K49" s="173">
        <f ca="1">IFERROR(IF((VLOOKUP($E49,'DTOC Backsheet'!$D$5:$AF$183,K$9,FALSE))="","",(VLOOKUP($E49,'DTOC Backsheet'!$D$5:$AF$183,K$9,FALSE))),"")</f>
        <v>1607.4529132662133</v>
      </c>
      <c r="L49" s="122">
        <f ca="1">IFERROR(IF((VLOOKUP($E49,'DTOC Backsheet'!$D$5:$AF$183,L$9,FALSE))="","",(VLOOKUP($E49,'DTOC Backsheet'!$D$5:$AF$183,L$9,FALSE))),"")</f>
        <v>1592.6188397314938</v>
      </c>
      <c r="M49" s="121">
        <f ca="1">IFERROR(IF((VLOOKUP($E49,'DTOC Backsheet'!$D$5:$AF$183,M$9,FALSE))="","",(VLOOKUP($E49,'DTOC Backsheet'!$D$5:$AF$183,M$9,FALSE))),"")</f>
        <v>1521.3685652733925</v>
      </c>
      <c r="N49" s="123">
        <f ca="1">IFERROR(IF((VLOOKUP($E49,'DTOC Backsheet'!$D$5:$AF$183,N$9,FALSE))="","",(VLOOKUP($E49,'DTOC Backsheet'!$D$5:$AF$183,N$9,FALSE))),"")</f>
        <v>1533.3986284317625</v>
      </c>
    </row>
    <row r="50" spans="1:14" ht="15" customHeight="1" x14ac:dyDescent="0.3">
      <c r="A50" s="57">
        <v>36</v>
      </c>
      <c r="B50" s="97" t="str">
        <f ca="1">IFERROR(IF((VLOOKUP($E50,'Org List'!$AJ$10:$AL$188,3,FALSE))="","",(VLOOKUP($E50,'Org List'!$AJ$10:$AL$188,3,FALSE))),"")</f>
        <v>North of England Commissioning Region</v>
      </c>
      <c r="C50" s="98" t="str">
        <f ca="1">IFERROR(IF((VLOOKUP($E50,'Org List'!$AO$10:$AQ$188,3,FALSE))="","",(VLOOKUP($E50,'Org List'!$AO$10:$AQ$188,3,FALSE))),"")</f>
        <v>North West Region</v>
      </c>
      <c r="D50" s="113" t="str">
        <f ca="1">IFERROR(IF((VLOOKUP($E50,'Org List'!$AT$10:$AV$188,3,FALSE))="","",(VLOOKUP($E50,'Org List'!$AT$10:$AV$188,3,FALSE))),"")</f>
        <v>NHS England North (Lancashire)</v>
      </c>
      <c r="E50" s="97" t="str">
        <f t="shared" ca="1" si="1"/>
        <v>E06000008</v>
      </c>
      <c r="F50" s="99" t="str">
        <f ca="1">IF(E50="","",VLOOKUP(E50,'Org List'!$J$9:$K$488,2,0))</f>
        <v>Blackburn with Darwen</v>
      </c>
      <c r="G50" s="120">
        <f ca="1">IFERROR(IF((VLOOKUP($E50,'DTOC Backsheet'!$D$5:$AF$183,G$9,FALSE))="","",(VLOOKUP($E50,'DTOC Backsheet'!$D$5:$AF$183,G$9,FALSE))),"")</f>
        <v>848.20415020660221</v>
      </c>
      <c r="H50" s="121">
        <f ca="1">IFERROR(IF((VLOOKUP($E50,'DTOC Backsheet'!$D$5:$AF$183,H$9,FALSE))="","",(VLOOKUP($E50,'DTOC Backsheet'!$D$5:$AF$183,H$9,FALSE))),"")</f>
        <v>843.66344276438269</v>
      </c>
      <c r="I50" s="121">
        <f ca="1">IFERROR(IF((VLOOKUP($E50,'DTOC Backsheet'!$D$5:$AF$183,I$9,FALSE))="","",(VLOOKUP($E50,'DTOC Backsheet'!$D$5:$AF$183,I$9,FALSE))),"")</f>
        <v>788.26681196930474</v>
      </c>
      <c r="J50" s="122">
        <f ca="1">IFERROR(IF((VLOOKUP($E50,'DTOC Backsheet'!$D$5:$AF$183,J$9,FALSE))="","",(VLOOKUP($E50,'DTOC Backsheet'!$D$5:$AF$183,J$9,FALSE))),"")</f>
        <v>857.6872181896199</v>
      </c>
      <c r="K50" s="173">
        <f ca="1">IFERROR(IF((VLOOKUP($E50,'DTOC Backsheet'!$D$5:$AF$183,K$9,FALSE))="","",(VLOOKUP($E50,'DTOC Backsheet'!$D$5:$AF$183,K$9,FALSE))),"")</f>
        <v>714.28554573040299</v>
      </c>
      <c r="L50" s="122">
        <f ca="1">IFERROR(IF((VLOOKUP($E50,'DTOC Backsheet'!$D$5:$AF$183,L$9,FALSE))="","",(VLOOKUP($E50,'DTOC Backsheet'!$D$5:$AF$183,L$9,FALSE))),"")</f>
        <v>1176.2567563743357</v>
      </c>
      <c r="M50" s="121">
        <f ca="1">IFERROR(IF((VLOOKUP($E50,'DTOC Backsheet'!$D$5:$AF$183,M$9,FALSE))="","",(VLOOKUP($E50,'DTOC Backsheet'!$D$5:$AF$183,M$9,FALSE))),"")</f>
        <v>899.43707219673365</v>
      </c>
      <c r="N50" s="123">
        <f ca="1">IFERROR(IF((VLOOKUP($E50,'DTOC Backsheet'!$D$5:$AF$183,N$9,FALSE))="","",(VLOOKUP($E50,'DTOC Backsheet'!$D$5:$AF$183,N$9,FALSE))),"")</f>
        <v>894.73499092941938</v>
      </c>
    </row>
    <row r="51" spans="1:14" ht="15" customHeight="1" x14ac:dyDescent="0.3">
      <c r="A51" s="57">
        <v>37</v>
      </c>
      <c r="B51" s="97" t="str">
        <f ca="1">IFERROR(IF((VLOOKUP($E51,'Org List'!$AJ$10:$AL$188,3,FALSE))="","",(VLOOKUP($E51,'Org List'!$AJ$10:$AL$188,3,FALSE))),"")</f>
        <v>North of England Commissioning Region</v>
      </c>
      <c r="C51" s="98" t="str">
        <f ca="1">IFERROR(IF((VLOOKUP($E51,'Org List'!$AO$10:$AQ$188,3,FALSE))="","",(VLOOKUP($E51,'Org List'!$AO$10:$AQ$188,3,FALSE))),"")</f>
        <v>North West Region</v>
      </c>
      <c r="D51" s="113" t="str">
        <f ca="1">IFERROR(IF((VLOOKUP($E51,'Org List'!$AT$10:$AV$188,3,FALSE))="","",(VLOOKUP($E51,'Org List'!$AT$10:$AV$188,3,FALSE))),"")</f>
        <v>NHS England North (Lancashire)</v>
      </c>
      <c r="E51" s="97" t="str">
        <f t="shared" ca="1" si="1"/>
        <v>E06000009</v>
      </c>
      <c r="F51" s="99" t="str">
        <f ca="1">IF(E51="","",VLOOKUP(E51,'Org List'!$J$9:$K$488,2,0))</f>
        <v>Blackpool</v>
      </c>
      <c r="G51" s="120">
        <f ca="1">IFERROR(IF((VLOOKUP($E51,'DTOC Backsheet'!$D$5:$AF$183,G$9,FALSE))="","",(VLOOKUP($E51,'DTOC Backsheet'!$D$5:$AF$183,G$9,FALSE))),"")</f>
        <v>1066.510665106651</v>
      </c>
      <c r="H51" s="121">
        <f ca="1">IFERROR(IF((VLOOKUP($E51,'DTOC Backsheet'!$D$5:$AF$183,H$9,FALSE))="","",(VLOOKUP($E51,'DTOC Backsheet'!$D$5:$AF$183,H$9,FALSE))),"")</f>
        <v>1240.2124021240213</v>
      </c>
      <c r="I51" s="121">
        <f ca="1">IFERROR(IF((VLOOKUP($E51,'DTOC Backsheet'!$D$5:$AF$183,I$9,FALSE))="","",(VLOOKUP($E51,'DTOC Backsheet'!$D$5:$AF$183,I$9,FALSE))),"")</f>
        <v>1497.6149761497613</v>
      </c>
      <c r="J51" s="122">
        <f ca="1">IFERROR(IF((VLOOKUP($E51,'DTOC Backsheet'!$D$5:$AF$183,J$9,FALSE))="","",(VLOOKUP($E51,'DTOC Backsheet'!$D$5:$AF$183,J$9,FALSE))),"")</f>
        <v>1100.182013678417</v>
      </c>
      <c r="K51" s="173">
        <f ca="1">IFERROR(IF((VLOOKUP($E51,'DTOC Backsheet'!$D$5:$AF$183,K$9,FALSE))="","",(VLOOKUP($E51,'DTOC Backsheet'!$D$5:$AF$183,K$9,FALSE))),"")</f>
        <v>1035.0931846029478</v>
      </c>
      <c r="L51" s="122">
        <f ca="1">IFERROR(IF((VLOOKUP($E51,'DTOC Backsheet'!$D$5:$AF$183,L$9,FALSE))="","",(VLOOKUP($E51,'DTOC Backsheet'!$D$5:$AF$183,L$9,FALSE))),"")</f>
        <v>1316.2407657483773</v>
      </c>
      <c r="M51" s="121">
        <f ca="1">IFERROR(IF((VLOOKUP($E51,'DTOC Backsheet'!$D$5:$AF$183,M$9,FALSE))="","",(VLOOKUP($E51,'DTOC Backsheet'!$D$5:$AF$183,M$9,FALSE))),"")</f>
        <v>870.5630888844006</v>
      </c>
      <c r="N51" s="123">
        <f ca="1">IFERROR(IF((VLOOKUP($E51,'DTOC Backsheet'!$D$5:$AF$183,N$9,FALSE))="","",(VLOOKUP($E51,'DTOC Backsheet'!$D$5:$AF$183,N$9,FALSE))),"")</f>
        <v>755.02794388367363</v>
      </c>
    </row>
    <row r="52" spans="1:14" ht="15" customHeight="1" x14ac:dyDescent="0.3">
      <c r="A52" s="57">
        <v>38</v>
      </c>
      <c r="B52" s="97" t="str">
        <f ca="1">IFERROR(IF((VLOOKUP($E52,'Org List'!$AJ$10:$AL$188,3,FALSE))="","",(VLOOKUP($E52,'Org List'!$AJ$10:$AL$188,3,FALSE))),"")</f>
        <v>North of England Commissioning Region</v>
      </c>
      <c r="C52" s="98" t="str">
        <f ca="1">IFERROR(IF((VLOOKUP($E52,'Org List'!$AO$10:$AQ$188,3,FALSE))="","",(VLOOKUP($E52,'Org List'!$AO$10:$AQ$188,3,FALSE))),"")</f>
        <v>North West Region</v>
      </c>
      <c r="D52" s="113" t="str">
        <f ca="1">IFERROR(IF((VLOOKUP($E52,'Org List'!$AT$10:$AV$188,3,FALSE))="","",(VLOOKUP($E52,'Org List'!$AT$10:$AV$188,3,FALSE))),"")</f>
        <v>NHS England North (Greater Manchester)</v>
      </c>
      <c r="E52" s="97" t="str">
        <f t="shared" ca="1" si="1"/>
        <v>E08000001</v>
      </c>
      <c r="F52" s="99" t="str">
        <f ca="1">IF(E52="","",VLOOKUP(E52,'Org List'!$J$9:$K$488,2,0))</f>
        <v>Bolton</v>
      </c>
      <c r="G52" s="120">
        <f ca="1">IFERROR(IF((VLOOKUP($E52,'DTOC Backsheet'!$D$5:$AF$183,G$9,FALSE))="","",(VLOOKUP($E52,'DTOC Backsheet'!$D$5:$AF$183,G$9,FALSE))),"")</f>
        <v>1215.84322384764</v>
      </c>
      <c r="H52" s="121">
        <f ca="1">IFERROR(IF((VLOOKUP($E52,'DTOC Backsheet'!$D$5:$AF$183,H$9,FALSE))="","",(VLOOKUP($E52,'DTOC Backsheet'!$D$5:$AF$183,H$9,FALSE))),"")</f>
        <v>1013.8927224215658</v>
      </c>
      <c r="I52" s="121">
        <f ca="1">IFERROR(IF((VLOOKUP($E52,'DTOC Backsheet'!$D$5:$AF$183,I$9,FALSE))="","",(VLOOKUP($E52,'DTOC Backsheet'!$D$5:$AF$183,I$9,FALSE))),"")</f>
        <v>1343.2698500322017</v>
      </c>
      <c r="J52" s="122">
        <f ca="1">IFERROR(IF((VLOOKUP($E52,'DTOC Backsheet'!$D$5:$AF$183,J$9,FALSE))="","",(VLOOKUP($E52,'DTOC Backsheet'!$D$5:$AF$183,J$9,FALSE))),"")</f>
        <v>1294.5424964094877</v>
      </c>
      <c r="K52" s="173">
        <f ca="1">IFERROR(IF((VLOOKUP($E52,'DTOC Backsheet'!$D$5:$AF$183,K$9,FALSE))="","",(VLOOKUP($E52,'DTOC Backsheet'!$D$5:$AF$183,K$9,FALSE))),"")</f>
        <v>728.09429405415119</v>
      </c>
      <c r="L52" s="122">
        <f ca="1">IFERROR(IF((VLOOKUP($E52,'DTOC Backsheet'!$D$5:$AF$183,L$9,FALSE))="","",(VLOOKUP($E52,'DTOC Backsheet'!$D$5:$AF$183,L$9,FALSE))),"")</f>
        <v>651.62149713148244</v>
      </c>
      <c r="M52" s="121">
        <f ca="1">IFERROR(IF((VLOOKUP($E52,'DTOC Backsheet'!$D$5:$AF$183,M$9,FALSE))="","",(VLOOKUP($E52,'DTOC Backsheet'!$D$5:$AF$183,M$9,FALSE))),"")</f>
        <v>615.44574289860327</v>
      </c>
      <c r="N52" s="123">
        <f ca="1">IFERROR(IF((VLOOKUP($E52,'DTOC Backsheet'!$D$5:$AF$183,N$9,FALSE))="","",(VLOOKUP($E52,'DTOC Backsheet'!$D$5:$AF$183,N$9,FALSE))),"")</f>
        <v>917.85725957896943</v>
      </c>
    </row>
    <row r="53" spans="1:14" ht="15" customHeight="1" x14ac:dyDescent="0.3">
      <c r="A53" s="57">
        <v>39</v>
      </c>
      <c r="B53" s="97" t="str">
        <f ca="1">IFERROR(IF((VLOOKUP($E53,'Org List'!$AJ$10:$AL$188,3,FALSE))="","",(VLOOKUP($E53,'Org List'!$AJ$10:$AL$188,3,FALSE))),"")</f>
        <v>South West England Commissioning Region</v>
      </c>
      <c r="C53" s="98" t="str">
        <f ca="1">IFERROR(IF((VLOOKUP($E53,'Org List'!$AO$10:$AQ$188,3,FALSE))="","",(VLOOKUP($E53,'Org List'!$AO$10:$AQ$188,3,FALSE))),"")</f>
        <v>South West Region</v>
      </c>
      <c r="D53" s="113" t="str">
        <f ca="1">IFERROR(IF((VLOOKUP($E53,'Org List'!$AT$10:$AV$188,3,FALSE))="","",(VLOOKUP($E53,'Org List'!$AT$10:$AV$188,3,FALSE))),"")</f>
        <v>NHS England South West (South West South)</v>
      </c>
      <c r="E53" s="97" t="str">
        <f t="shared" ca="1" si="1"/>
        <v>E06000028 &amp; E06000029</v>
      </c>
      <c r="F53" s="99" t="str">
        <f ca="1">IF(E53="","",VLOOKUP(E53,'Org List'!$J$9:$K$488,2,0))</f>
        <v>Bournemouth &amp; Poole</v>
      </c>
      <c r="G53" s="120">
        <f ca="1">IFERROR(IF((VLOOKUP($E53,'DTOC Backsheet'!$D$5:$AF$183,G$9,FALSE))="","",(VLOOKUP($E53,'DTOC Backsheet'!$D$5:$AF$183,G$9,FALSE))),"")</f>
        <v>1279.6095064873807</v>
      </c>
      <c r="H53" s="121">
        <f ca="1">IFERROR(IF((VLOOKUP($E53,'DTOC Backsheet'!$D$5:$AF$183,H$9,FALSE))="","",(VLOOKUP($E53,'DTOC Backsheet'!$D$5:$AF$183,H$9,FALSE))),"")</f>
        <v>1425.401374302754</v>
      </c>
      <c r="I53" s="121">
        <f ca="1">IFERROR(IF((VLOOKUP($E53,'DTOC Backsheet'!$D$5:$AF$183,I$9,FALSE))="","",(VLOOKUP($E53,'DTOC Backsheet'!$D$5:$AF$183,I$9,FALSE))),"")</f>
        <v>1082.3616853254055</v>
      </c>
      <c r="J53" s="122">
        <f ca="1">IFERROR(IF((VLOOKUP($E53,'DTOC Backsheet'!$D$5:$AF$183,J$9,FALSE))="","",(VLOOKUP($E53,'DTOC Backsheet'!$D$5:$AF$183,J$9,FALSE))),"")</f>
        <v>1001.6627210865754</v>
      </c>
      <c r="K53" s="173">
        <f ca="1">IFERROR(IF((VLOOKUP($E53,'DTOC Backsheet'!$D$5:$AF$183,K$9,FALSE))="","",(VLOOKUP($E53,'DTOC Backsheet'!$D$5:$AF$183,K$9,FALSE))),"")</f>
        <v>886.3455463245715</v>
      </c>
      <c r="L53" s="122">
        <f ca="1">IFERROR(IF((VLOOKUP($E53,'DTOC Backsheet'!$D$5:$AF$183,L$9,FALSE))="","",(VLOOKUP($E53,'DTOC Backsheet'!$D$5:$AF$183,L$9,FALSE))),"")</f>
        <v>920.0536435626957</v>
      </c>
      <c r="M53" s="121">
        <f ca="1">IFERROR(IF((VLOOKUP($E53,'DTOC Backsheet'!$D$5:$AF$183,M$9,FALSE))="","",(VLOOKUP($E53,'DTOC Backsheet'!$D$5:$AF$183,M$9,FALSE))),"")</f>
        <v>847.31511794358551</v>
      </c>
      <c r="N53" s="123">
        <f ca="1">IFERROR(IF((VLOOKUP($E53,'DTOC Backsheet'!$D$5:$AF$183,N$9,FALSE))="","",(VLOOKUP($E53,'DTOC Backsheet'!$D$5:$AF$183,N$9,FALSE))),"")</f>
        <v>950.87313590143458</v>
      </c>
    </row>
    <row r="54" spans="1:14" ht="15" customHeight="1" x14ac:dyDescent="0.3">
      <c r="A54" s="57">
        <v>40</v>
      </c>
      <c r="B54" s="97" t="str">
        <f ca="1">IFERROR(IF((VLOOKUP($E54,'Org List'!$AJ$10:$AL$188,3,FALSE))="","",(VLOOKUP($E54,'Org List'!$AJ$10:$AL$188,3,FALSE))),"")</f>
        <v>South East England Commissioning Region</v>
      </c>
      <c r="C54" s="98" t="str">
        <f ca="1">IFERROR(IF((VLOOKUP($E54,'Org List'!$AO$10:$AQ$188,3,FALSE))="","",(VLOOKUP($E54,'Org List'!$AO$10:$AQ$188,3,FALSE))),"")</f>
        <v>South East Region</v>
      </c>
      <c r="D54" s="113" t="str">
        <f ca="1">IFERROR(IF((VLOOKUP($E54,'Org List'!$AT$10:$AV$188,3,FALSE))="","",(VLOOKUP($E54,'Org List'!$AT$10:$AV$188,3,FALSE))),"")</f>
        <v>NHS England South East (Hampshire, Isle of Wight and Thames Valley)</v>
      </c>
      <c r="E54" s="97" t="str">
        <f t="shared" ca="1" si="1"/>
        <v>E06000036</v>
      </c>
      <c r="F54" s="99" t="str">
        <f ca="1">IF(E54="","",VLOOKUP(E54,'Org List'!$J$9:$K$488,2,0))</f>
        <v>Bracknell Forest</v>
      </c>
      <c r="G54" s="120">
        <f ca="1">IFERROR(IF((VLOOKUP($E54,'DTOC Backsheet'!$D$5:$AF$183,G$9,FALSE))="","",(VLOOKUP($E54,'DTOC Backsheet'!$D$5:$AF$183,G$9,FALSE))),"")</f>
        <v>1331.4410764197344</v>
      </c>
      <c r="H54" s="121">
        <f ca="1">IFERROR(IF((VLOOKUP($E54,'DTOC Backsheet'!$D$5:$AF$183,H$9,FALSE))="","",(VLOOKUP($E54,'DTOC Backsheet'!$D$5:$AF$183,H$9,FALSE))),"")</f>
        <v>1191.6885142894287</v>
      </c>
      <c r="I54" s="121">
        <f ca="1">IFERROR(IF((VLOOKUP($E54,'DTOC Backsheet'!$D$5:$AF$183,I$9,FALSE))="","",(VLOOKUP($E54,'DTOC Backsheet'!$D$5:$AF$183,I$9,FALSE))),"")</f>
        <v>1242.6061144454316</v>
      </c>
      <c r="J54" s="122">
        <f ca="1">IFERROR(IF((VLOOKUP($E54,'DTOC Backsheet'!$D$5:$AF$183,J$9,FALSE))="","",(VLOOKUP($E54,'DTOC Backsheet'!$D$5:$AF$183,J$9,FALSE))),"")</f>
        <v>1079.56258965388</v>
      </c>
      <c r="K54" s="173">
        <f ca="1">IFERROR(IF((VLOOKUP($E54,'DTOC Backsheet'!$D$5:$AF$183,K$9,FALSE))="","",(VLOOKUP($E54,'DTOC Backsheet'!$D$5:$AF$183,K$9,FALSE))),"")</f>
        <v>1233.4782928647521</v>
      </c>
      <c r="L54" s="122">
        <f ca="1">IFERROR(IF((VLOOKUP($E54,'DTOC Backsheet'!$D$5:$AF$183,L$9,FALSE))="","",(VLOOKUP($E54,'DTOC Backsheet'!$D$5:$AF$183,L$9,FALSE))),"")</f>
        <v>994.53223613178966</v>
      </c>
      <c r="M54" s="121">
        <f ca="1">IFERROR(IF((VLOOKUP($E54,'DTOC Backsheet'!$D$5:$AF$183,M$9,FALSE))="","",(VLOOKUP($E54,'DTOC Backsheet'!$D$5:$AF$183,M$9,FALSE))),"")</f>
        <v>644.72381974344364</v>
      </c>
      <c r="N54" s="123">
        <f ca="1">IFERROR(IF((VLOOKUP($E54,'DTOC Backsheet'!$D$5:$AF$183,N$9,FALSE))="","",(VLOOKUP($E54,'DTOC Backsheet'!$D$5:$AF$183,N$9,FALSE))),"")</f>
        <v>718.54856013721644</v>
      </c>
    </row>
    <row r="55" spans="1:14" ht="15" customHeight="1" x14ac:dyDescent="0.3">
      <c r="A55" s="57">
        <v>41</v>
      </c>
      <c r="B55" s="97" t="str">
        <f ca="1">IFERROR(IF((VLOOKUP($E55,'Org List'!$AJ$10:$AL$188,3,FALSE))="","",(VLOOKUP($E55,'Org List'!$AJ$10:$AL$188,3,FALSE))),"")</f>
        <v>North of England Commissioning Region</v>
      </c>
      <c r="C55" s="98" t="str">
        <f ca="1">IFERROR(IF((VLOOKUP($E55,'Org List'!$AO$10:$AQ$188,3,FALSE))="","",(VLOOKUP($E55,'Org List'!$AO$10:$AQ$188,3,FALSE))),"")</f>
        <v>Yorkshire and The Humber Region</v>
      </c>
      <c r="D55" s="113" t="str">
        <f ca="1">IFERROR(IF((VLOOKUP($E55,'Org List'!$AT$10:$AV$188,3,FALSE))="","",(VLOOKUP($E55,'Org List'!$AT$10:$AV$188,3,FALSE))),"")</f>
        <v>NHS England North (Yorkshire And Humber)</v>
      </c>
      <c r="E55" s="97" t="str">
        <f t="shared" ca="1" si="1"/>
        <v>E08000032</v>
      </c>
      <c r="F55" s="99" t="str">
        <f ca="1">IF(E55="","",VLOOKUP(E55,'Org List'!$J$9:$K$488,2,0))</f>
        <v>Bradford</v>
      </c>
      <c r="G55" s="120">
        <f ca="1">IFERROR(IF((VLOOKUP($E55,'DTOC Backsheet'!$D$5:$AF$183,G$9,FALSE))="","",(VLOOKUP($E55,'DTOC Backsheet'!$D$5:$AF$183,G$9,FALSE))),"")</f>
        <v>249.74948753032854</v>
      </c>
      <c r="H55" s="121">
        <f ca="1">IFERROR(IF((VLOOKUP($E55,'DTOC Backsheet'!$D$5:$AF$183,H$9,FALSE))="","",(VLOOKUP($E55,'DTOC Backsheet'!$D$5:$AF$183,H$9,FALSE))),"")</f>
        <v>436.42578472713217</v>
      </c>
      <c r="I55" s="121">
        <f ca="1">IFERROR(IF((VLOOKUP($E55,'DTOC Backsheet'!$D$5:$AF$183,I$9,FALSE))="","",(VLOOKUP($E55,'DTOC Backsheet'!$D$5:$AF$183,I$9,FALSE))),"")</f>
        <v>336.72945161930244</v>
      </c>
      <c r="J55" s="122">
        <f ca="1">IFERROR(IF((VLOOKUP($E55,'DTOC Backsheet'!$D$5:$AF$183,J$9,FALSE))="","",(VLOOKUP($E55,'DTOC Backsheet'!$D$5:$AF$183,J$9,FALSE))),"")</f>
        <v>242.14088298216177</v>
      </c>
      <c r="K55" s="173">
        <f ca="1">IFERROR(IF((VLOOKUP($E55,'DTOC Backsheet'!$D$5:$AF$183,K$9,FALSE))="","",(VLOOKUP($E55,'DTOC Backsheet'!$D$5:$AF$183,K$9,FALSE))),"")</f>
        <v>210.92146096244909</v>
      </c>
      <c r="L55" s="122">
        <f ca="1">IFERROR(IF((VLOOKUP($E55,'DTOC Backsheet'!$D$5:$AF$183,L$9,FALSE))="","",(VLOOKUP($E55,'DTOC Backsheet'!$D$5:$AF$183,L$9,FALSE))),"")</f>
        <v>243.15614873890041</v>
      </c>
      <c r="M55" s="121">
        <f ca="1">IFERROR(IF((VLOOKUP($E55,'DTOC Backsheet'!$D$5:$AF$183,M$9,FALSE))="","",(VLOOKUP($E55,'DTOC Backsheet'!$D$5:$AF$183,M$9,FALSE))),"")</f>
        <v>219.04358701635806</v>
      </c>
      <c r="N55" s="123">
        <f ca="1">IFERROR(IF((VLOOKUP($E55,'DTOC Backsheet'!$D$5:$AF$183,N$9,FALSE))="","",(VLOOKUP($E55,'DTOC Backsheet'!$D$5:$AF$183,N$9,FALSE))),"")</f>
        <v>293.17679913449365</v>
      </c>
    </row>
    <row r="56" spans="1:14" ht="15" customHeight="1" x14ac:dyDescent="0.3">
      <c r="A56" s="57">
        <v>42</v>
      </c>
      <c r="B56" s="97" t="str">
        <f ca="1">IFERROR(IF((VLOOKUP($E56,'Org List'!$AJ$10:$AL$188,3,FALSE))="","",(VLOOKUP($E56,'Org List'!$AJ$10:$AL$188,3,FALSE))),"")</f>
        <v>London Commissioning Region</v>
      </c>
      <c r="C56" s="98" t="str">
        <f ca="1">IFERROR(IF((VLOOKUP($E56,'Org List'!$AO$10:$AQ$188,3,FALSE))="","",(VLOOKUP($E56,'Org List'!$AO$10:$AQ$188,3,FALSE))),"")</f>
        <v>London Region</v>
      </c>
      <c r="D56" s="113" t="str">
        <f ca="1">IFERROR(IF((VLOOKUP($E56,'Org List'!$AT$10:$AV$188,3,FALSE))="","",(VLOOKUP($E56,'Org List'!$AT$10:$AV$188,3,FALSE))),"")</f>
        <v>NHS England London</v>
      </c>
      <c r="E56" s="97" t="str">
        <f t="shared" ca="1" si="1"/>
        <v>E09000005</v>
      </c>
      <c r="F56" s="99" t="str">
        <f ca="1">IF(E56="","",VLOOKUP(E56,'Org List'!$J$9:$K$488,2,0))</f>
        <v>Brent</v>
      </c>
      <c r="G56" s="120">
        <f ca="1">IFERROR(IF((VLOOKUP($E56,'DTOC Backsheet'!$D$5:$AF$183,G$9,FALSE))="","",(VLOOKUP($E56,'DTOC Backsheet'!$D$5:$AF$183,G$9,FALSE))),"")</f>
        <v>684.18813782355824</v>
      </c>
      <c r="H56" s="121">
        <f ca="1">IFERROR(IF((VLOOKUP($E56,'DTOC Backsheet'!$D$5:$AF$183,H$9,FALSE))="","",(VLOOKUP($E56,'DTOC Backsheet'!$D$5:$AF$183,H$9,FALSE))),"")</f>
        <v>759.72314432354426</v>
      </c>
      <c r="I56" s="121">
        <f ca="1">IFERROR(IF((VLOOKUP($E56,'DTOC Backsheet'!$D$5:$AF$183,I$9,FALSE))="","",(VLOOKUP($E56,'DTOC Backsheet'!$D$5:$AF$183,I$9,FALSE))),"")</f>
        <v>902.44455134193913</v>
      </c>
      <c r="J56" s="122">
        <f ca="1">IFERROR(IF((VLOOKUP($E56,'DTOC Backsheet'!$D$5:$AF$183,J$9,FALSE))="","",(VLOOKUP($E56,'DTOC Backsheet'!$D$5:$AF$183,J$9,FALSE))),"")</f>
        <v>841.46095780116036</v>
      </c>
      <c r="K56" s="173">
        <f ca="1">IFERROR(IF((VLOOKUP($E56,'DTOC Backsheet'!$D$5:$AF$183,K$9,FALSE))="","",(VLOOKUP($E56,'DTOC Backsheet'!$D$5:$AF$183,K$9,FALSE))),"")</f>
        <v>1233.7209531671149</v>
      </c>
      <c r="L56" s="122">
        <f ca="1">IFERROR(IF((VLOOKUP($E56,'DTOC Backsheet'!$D$5:$AF$183,L$9,FALSE))="","",(VLOOKUP($E56,'DTOC Backsheet'!$D$5:$AF$183,L$9,FALSE))),"")</f>
        <v>1085.4371847576058</v>
      </c>
      <c r="M56" s="121">
        <f ca="1">IFERROR(IF((VLOOKUP($E56,'DTOC Backsheet'!$D$5:$AF$183,M$9,FALSE))="","",(VLOOKUP($E56,'DTOC Backsheet'!$D$5:$AF$183,M$9,FALSE))),"")</f>
        <v>1250.7241586114053</v>
      </c>
      <c r="N56" s="123">
        <f ca="1">IFERROR(IF((VLOOKUP($E56,'DTOC Backsheet'!$D$5:$AF$183,N$9,FALSE))="","",(VLOOKUP($E56,'DTOC Backsheet'!$D$5:$AF$183,N$9,FALSE))),"")</f>
        <v>1103.8092125490375</v>
      </c>
    </row>
    <row r="57" spans="1:14" ht="15" customHeight="1" x14ac:dyDescent="0.3">
      <c r="A57" s="57">
        <v>43</v>
      </c>
      <c r="B57" s="97" t="str">
        <f ca="1">IFERROR(IF((VLOOKUP($E57,'Org List'!$AJ$10:$AL$188,3,FALSE))="","",(VLOOKUP($E57,'Org List'!$AJ$10:$AL$188,3,FALSE))),"")</f>
        <v>South East England Commissioning Region</v>
      </c>
      <c r="C57" s="98" t="str">
        <f ca="1">IFERROR(IF((VLOOKUP($E57,'Org List'!$AO$10:$AQ$188,3,FALSE))="","",(VLOOKUP($E57,'Org List'!$AO$10:$AQ$188,3,FALSE))),"")</f>
        <v>South East Region</v>
      </c>
      <c r="D57" s="113" t="str">
        <f ca="1">IFERROR(IF((VLOOKUP($E57,'Org List'!$AT$10:$AV$188,3,FALSE))="","",(VLOOKUP($E57,'Org List'!$AT$10:$AV$188,3,FALSE))),"")</f>
        <v>NHS England South East (Kent, Surrey and Sussex)</v>
      </c>
      <c r="E57" s="97" t="str">
        <f t="shared" ca="1" si="1"/>
        <v>E06000043</v>
      </c>
      <c r="F57" s="99" t="str">
        <f ca="1">IF(E57="","",VLOOKUP(E57,'Org List'!$J$9:$K$488,2,0))</f>
        <v>Brighton and Hove</v>
      </c>
      <c r="G57" s="120">
        <f ca="1">IFERROR(IF((VLOOKUP($E57,'DTOC Backsheet'!$D$5:$AF$183,G$9,FALSE))="","",(VLOOKUP($E57,'DTOC Backsheet'!$D$5:$AF$183,G$9,FALSE))),"")</f>
        <v>1115.214989838684</v>
      </c>
      <c r="H57" s="121">
        <f ca="1">IFERROR(IF((VLOOKUP($E57,'DTOC Backsheet'!$D$5:$AF$183,H$9,FALSE))="","",(VLOOKUP($E57,'DTOC Backsheet'!$D$5:$AF$183,H$9,FALSE))),"")</f>
        <v>1181.4111158896001</v>
      </c>
      <c r="I57" s="121">
        <f ca="1">IFERROR(IF((VLOOKUP($E57,'DTOC Backsheet'!$D$5:$AF$183,I$9,FALSE))="","",(VLOOKUP($E57,'DTOC Backsheet'!$D$5:$AF$183,I$9,FALSE))),"")</f>
        <v>1222.3093593732872</v>
      </c>
      <c r="J57" s="122">
        <f ca="1">IFERROR(IF((VLOOKUP($E57,'DTOC Backsheet'!$D$5:$AF$183,J$9,FALSE))="","",(VLOOKUP($E57,'DTOC Backsheet'!$D$5:$AF$183,J$9,FALSE))),"")</f>
        <v>1109.5847222686341</v>
      </c>
      <c r="K57" s="173">
        <f ca="1">IFERROR(IF((VLOOKUP($E57,'DTOC Backsheet'!$D$5:$AF$183,K$9,FALSE))="","",(VLOOKUP($E57,'DTOC Backsheet'!$D$5:$AF$183,K$9,FALSE))),"")</f>
        <v>1075.0402616728741</v>
      </c>
      <c r="L57" s="122">
        <f ca="1">IFERROR(IF((VLOOKUP($E57,'DTOC Backsheet'!$D$5:$AF$183,L$9,FALSE))="","",(VLOOKUP($E57,'DTOC Backsheet'!$D$5:$AF$183,L$9,FALSE))),"")</f>
        <v>1052.9817506900392</v>
      </c>
      <c r="M57" s="121">
        <f ca="1">IFERROR(IF((VLOOKUP($E57,'DTOC Backsheet'!$D$5:$AF$183,M$9,FALSE))="","",(VLOOKUP($E57,'DTOC Backsheet'!$D$5:$AF$183,M$9,FALSE))),"")</f>
        <v>1112.9143088320809</v>
      </c>
      <c r="N57" s="123">
        <f ca="1">IFERROR(IF((VLOOKUP($E57,'DTOC Backsheet'!$D$5:$AF$183,N$9,FALSE))="","",(VLOOKUP($E57,'DTOC Backsheet'!$D$5:$AF$183,N$9,FALSE))),"")</f>
        <v>1021.605337656138</v>
      </c>
    </row>
    <row r="58" spans="1:14" ht="15" customHeight="1" x14ac:dyDescent="0.3">
      <c r="A58" s="57">
        <v>44</v>
      </c>
      <c r="B58" s="97" t="str">
        <f ca="1">IFERROR(IF((VLOOKUP($E58,'Org List'!$AJ$10:$AL$188,3,FALSE))="","",(VLOOKUP($E58,'Org List'!$AJ$10:$AL$188,3,FALSE))),"")</f>
        <v>South West England Commissioning Region</v>
      </c>
      <c r="C58" s="98" t="str">
        <f ca="1">IFERROR(IF((VLOOKUP($E58,'Org List'!$AO$10:$AQ$188,3,FALSE))="","",(VLOOKUP($E58,'Org List'!$AO$10:$AQ$188,3,FALSE))),"")</f>
        <v>South West Region</v>
      </c>
      <c r="D58" s="113" t="str">
        <f ca="1">IFERROR(IF((VLOOKUP($E58,'Org List'!$AT$10:$AV$188,3,FALSE))="","",(VLOOKUP($E58,'Org List'!$AT$10:$AV$188,3,FALSE))),"")</f>
        <v>NHS England South West (South West North)</v>
      </c>
      <c r="E58" s="97" t="str">
        <f t="shared" ca="1" si="1"/>
        <v>E06000023</v>
      </c>
      <c r="F58" s="99" t="str">
        <f ca="1">IF(E58="","",VLOOKUP(E58,'Org List'!$J$9:$K$488,2,0))</f>
        <v>Bristol, City of</v>
      </c>
      <c r="G58" s="120">
        <f ca="1">IFERROR(IF((VLOOKUP($E58,'DTOC Backsheet'!$D$5:$AF$183,G$9,FALSE))="","",(VLOOKUP($E58,'DTOC Backsheet'!$D$5:$AF$183,G$9,FALSE))),"")</f>
        <v>1324.1461625220372</v>
      </c>
      <c r="H58" s="121">
        <f ca="1">IFERROR(IF((VLOOKUP($E58,'DTOC Backsheet'!$D$5:$AF$183,H$9,FALSE))="","",(VLOOKUP($E58,'DTOC Backsheet'!$D$5:$AF$183,H$9,FALSE))),"")</f>
        <v>1629.3814263657569</v>
      </c>
      <c r="I58" s="121">
        <f ca="1">IFERROR(IF((VLOOKUP($E58,'DTOC Backsheet'!$D$5:$AF$183,I$9,FALSE))="","",(VLOOKUP($E58,'DTOC Backsheet'!$D$5:$AF$183,I$9,FALSE))),"")</f>
        <v>1711.5075063237082</v>
      </c>
      <c r="J58" s="122">
        <f ca="1">IFERROR(IF((VLOOKUP($E58,'DTOC Backsheet'!$D$5:$AF$183,J$9,FALSE))="","",(VLOOKUP($E58,'DTOC Backsheet'!$D$5:$AF$183,J$9,FALSE))),"")</f>
        <v>1476.9622860383338</v>
      </c>
      <c r="K58" s="173">
        <f ca="1">IFERROR(IF((VLOOKUP($E58,'DTOC Backsheet'!$D$5:$AF$183,K$9,FALSE))="","",(VLOOKUP($E58,'DTOC Backsheet'!$D$5:$AF$183,K$9,FALSE))),"")</f>
        <v>1198.2748561507931</v>
      </c>
      <c r="L58" s="122">
        <f ca="1">IFERROR(IF((VLOOKUP($E58,'DTOC Backsheet'!$D$5:$AF$183,L$9,FALSE))="","",(VLOOKUP($E58,'DTOC Backsheet'!$D$5:$AF$183,L$9,FALSE))),"")</f>
        <v>1411.277469876673</v>
      </c>
      <c r="M58" s="121">
        <f ca="1">IFERROR(IF((VLOOKUP($E58,'DTOC Backsheet'!$D$5:$AF$183,M$9,FALSE))="","",(VLOOKUP($E58,'DTOC Backsheet'!$D$5:$AF$183,M$9,FALSE))),"")</f>
        <v>1350.7285035383518</v>
      </c>
      <c r="N58" s="123">
        <f ca="1">IFERROR(IF((VLOOKUP($E58,'DTOC Backsheet'!$D$5:$AF$183,N$9,FALSE))="","",(VLOOKUP($E58,'DTOC Backsheet'!$D$5:$AF$183,N$9,FALSE))),"")</f>
        <v>1181.1187910586086</v>
      </c>
    </row>
    <row r="59" spans="1:14" ht="15" customHeight="1" x14ac:dyDescent="0.3">
      <c r="A59" s="57">
        <v>45</v>
      </c>
      <c r="B59" s="97" t="str">
        <f ca="1">IFERROR(IF((VLOOKUP($E59,'Org List'!$AJ$10:$AL$188,3,FALSE))="","",(VLOOKUP($E59,'Org List'!$AJ$10:$AL$188,3,FALSE))),"")</f>
        <v>London Commissioning Region</v>
      </c>
      <c r="C59" s="98" t="str">
        <f ca="1">IFERROR(IF((VLOOKUP($E59,'Org List'!$AO$10:$AQ$188,3,FALSE))="","",(VLOOKUP($E59,'Org List'!$AO$10:$AQ$188,3,FALSE))),"")</f>
        <v>London Region</v>
      </c>
      <c r="D59" s="113" t="str">
        <f ca="1">IFERROR(IF((VLOOKUP($E59,'Org List'!$AT$10:$AV$188,3,FALSE))="","",(VLOOKUP($E59,'Org List'!$AT$10:$AV$188,3,FALSE))),"")</f>
        <v>NHS England London</v>
      </c>
      <c r="E59" s="97" t="str">
        <f t="shared" ca="1" si="1"/>
        <v>E09000006</v>
      </c>
      <c r="F59" s="99" t="str">
        <f ca="1">IF(E59="","",VLOOKUP(E59,'Org List'!$J$9:$K$488,2,0))</f>
        <v>Bromley</v>
      </c>
      <c r="G59" s="120">
        <f ca="1">IFERROR(IF((VLOOKUP($E59,'DTOC Backsheet'!$D$5:$AF$183,G$9,FALSE))="","",(VLOOKUP($E59,'DTOC Backsheet'!$D$5:$AF$183,G$9,FALSE))),"")</f>
        <v>581.16310945760722</v>
      </c>
      <c r="H59" s="121">
        <f ca="1">IFERROR(IF((VLOOKUP($E59,'DTOC Backsheet'!$D$5:$AF$183,H$9,FALSE))="","",(VLOOKUP($E59,'DTOC Backsheet'!$D$5:$AF$183,H$9,FALSE))),"")</f>
        <v>566.28157430977092</v>
      </c>
      <c r="I59" s="121">
        <f ca="1">IFERROR(IF((VLOOKUP($E59,'DTOC Backsheet'!$D$5:$AF$183,I$9,FALSE))="","",(VLOOKUP($E59,'DTOC Backsheet'!$D$5:$AF$183,I$9,FALSE))),"")</f>
        <v>624.2412375171333</v>
      </c>
      <c r="J59" s="122">
        <f ca="1">IFERROR(IF((VLOOKUP($E59,'DTOC Backsheet'!$D$5:$AF$183,J$9,FALSE))="","",(VLOOKUP($E59,'DTOC Backsheet'!$D$5:$AF$183,J$9,FALSE))),"")</f>
        <v>569.56706188197859</v>
      </c>
      <c r="K59" s="173">
        <f ca="1">IFERROR(IF((VLOOKUP($E59,'DTOC Backsheet'!$D$5:$AF$183,K$9,FALSE))="","",(VLOOKUP($E59,'DTOC Backsheet'!$D$5:$AF$183,K$9,FALSE))),"")</f>
        <v>291.92725341205141</v>
      </c>
      <c r="L59" s="122">
        <f ca="1">IFERROR(IF((VLOOKUP($E59,'DTOC Backsheet'!$D$5:$AF$183,L$9,FALSE))="","",(VLOOKUP($E59,'DTOC Backsheet'!$D$5:$AF$183,L$9,FALSE))),"")</f>
        <v>289.6103704484637</v>
      </c>
      <c r="M59" s="121">
        <f ca="1">IFERROR(IF((VLOOKUP($E59,'DTOC Backsheet'!$D$5:$AF$183,M$9,FALSE))="","",(VLOOKUP($E59,'DTOC Backsheet'!$D$5:$AF$183,M$9,FALSE))),"")</f>
        <v>123.5670913913445</v>
      </c>
      <c r="N59" s="123">
        <f ca="1">IFERROR(IF((VLOOKUP($E59,'DTOC Backsheet'!$D$5:$AF$183,N$9,FALSE))="","",(VLOOKUP($E59,'DTOC Backsheet'!$D$5:$AF$183,N$9,FALSE))),"")</f>
        <v>202.01987196783998</v>
      </c>
    </row>
    <row r="60" spans="1:14" ht="15" customHeight="1" x14ac:dyDescent="0.3">
      <c r="A60" s="57">
        <v>46</v>
      </c>
      <c r="B60" s="97" t="str">
        <f ca="1">IFERROR(IF((VLOOKUP($E60,'Org List'!$AJ$10:$AL$188,3,FALSE))="","",(VLOOKUP($E60,'Org List'!$AJ$10:$AL$188,3,FALSE))),"")</f>
        <v>South East England Commissioning Region</v>
      </c>
      <c r="C60" s="98" t="str">
        <f ca="1">IFERROR(IF((VLOOKUP($E60,'Org List'!$AO$10:$AQ$188,3,FALSE))="","",(VLOOKUP($E60,'Org List'!$AO$10:$AQ$188,3,FALSE))),"")</f>
        <v>South East Region</v>
      </c>
      <c r="D60" s="113" t="str">
        <f ca="1">IFERROR(IF((VLOOKUP($E60,'Org List'!$AT$10:$AV$188,3,FALSE))="","",(VLOOKUP($E60,'Org List'!$AT$10:$AV$188,3,FALSE))),"")</f>
        <v>NHS England South East (Hampshire, Isle of Wight and Thames Valley)</v>
      </c>
      <c r="E60" s="97" t="str">
        <f t="shared" ca="1" si="1"/>
        <v>E10000002</v>
      </c>
      <c r="F60" s="99" t="str">
        <f ca="1">IF(E60="","",VLOOKUP(E60,'Org List'!$J$9:$K$488,2,0))</f>
        <v>Buckinghamshire</v>
      </c>
      <c r="G60" s="120">
        <f ca="1">IFERROR(IF((VLOOKUP($E60,'DTOC Backsheet'!$D$5:$AF$183,G$9,FALSE))="","",(VLOOKUP($E60,'DTOC Backsheet'!$D$5:$AF$183,G$9,FALSE))),"")</f>
        <v>975.91578396630189</v>
      </c>
      <c r="H60" s="121">
        <f ca="1">IFERROR(IF((VLOOKUP($E60,'DTOC Backsheet'!$D$5:$AF$183,H$9,FALSE))="","",(VLOOKUP($E60,'DTOC Backsheet'!$D$5:$AF$183,H$9,FALSE))),"")</f>
        <v>1161.2162492763593</v>
      </c>
      <c r="I60" s="121">
        <f ca="1">IFERROR(IF((VLOOKUP($E60,'DTOC Backsheet'!$D$5:$AF$183,I$9,FALSE))="","",(VLOOKUP($E60,'DTOC Backsheet'!$D$5:$AF$183,I$9,FALSE))),"")</f>
        <v>945.15348449652777</v>
      </c>
      <c r="J60" s="122">
        <f ca="1">IFERROR(IF((VLOOKUP($E60,'DTOC Backsheet'!$D$5:$AF$183,J$9,FALSE))="","",(VLOOKUP($E60,'DTOC Backsheet'!$D$5:$AF$183,J$9,FALSE))),"")</f>
        <v>1045.8317301286463</v>
      </c>
      <c r="K60" s="173">
        <f ca="1">IFERROR(IF((VLOOKUP($E60,'DTOC Backsheet'!$D$5:$AF$183,K$9,FALSE))="","",(VLOOKUP($E60,'DTOC Backsheet'!$D$5:$AF$183,K$9,FALSE))),"")</f>
        <v>1230.616134029302</v>
      </c>
      <c r="L60" s="122">
        <f ca="1">IFERROR(IF((VLOOKUP($E60,'DTOC Backsheet'!$D$5:$AF$183,L$9,FALSE))="","",(VLOOKUP($E60,'DTOC Backsheet'!$D$5:$AF$183,L$9,FALSE))),"")</f>
        <v>1162.2219066115269</v>
      </c>
      <c r="M60" s="121">
        <f ca="1">IFERROR(IF((VLOOKUP($E60,'DTOC Backsheet'!$D$5:$AF$183,M$9,FALSE))="","",(VLOOKUP($E60,'DTOC Backsheet'!$D$5:$AF$183,M$9,FALSE))),"")</f>
        <v>896.56432853616866</v>
      </c>
      <c r="N60" s="123">
        <f ca="1">IFERROR(IF((VLOOKUP($E60,'DTOC Backsheet'!$D$5:$AF$183,N$9,FALSE))="","",(VLOOKUP($E60,'DTOC Backsheet'!$D$5:$AF$183,N$9,FALSE))),"")</f>
        <v>878.79477503473481</v>
      </c>
    </row>
    <row r="61" spans="1:14" ht="15" customHeight="1" x14ac:dyDescent="0.3">
      <c r="A61" s="57">
        <v>47</v>
      </c>
      <c r="B61" s="97" t="str">
        <f ca="1">IFERROR(IF((VLOOKUP($E61,'Org List'!$AJ$10:$AL$188,3,FALSE))="","",(VLOOKUP($E61,'Org List'!$AJ$10:$AL$188,3,FALSE))),"")</f>
        <v>North of England Commissioning Region</v>
      </c>
      <c r="C61" s="98" t="str">
        <f ca="1">IFERROR(IF((VLOOKUP($E61,'Org List'!$AO$10:$AQ$188,3,FALSE))="","",(VLOOKUP($E61,'Org List'!$AO$10:$AQ$188,3,FALSE))),"")</f>
        <v>North West Region</v>
      </c>
      <c r="D61" s="113" t="str">
        <f ca="1">IFERROR(IF((VLOOKUP($E61,'Org List'!$AT$10:$AV$188,3,FALSE))="","",(VLOOKUP($E61,'Org List'!$AT$10:$AV$188,3,FALSE))),"")</f>
        <v>NHS England North (Greater Manchester)</v>
      </c>
      <c r="E61" s="97" t="str">
        <f t="shared" ca="1" si="1"/>
        <v>E08000002</v>
      </c>
      <c r="F61" s="99" t="str">
        <f ca="1">IF(E61="","",VLOOKUP(E61,'Org List'!$J$9:$K$488,2,0))</f>
        <v>Bury</v>
      </c>
      <c r="G61" s="120">
        <f ca="1">IFERROR(IF((VLOOKUP($E61,'DTOC Backsheet'!$D$5:$AF$183,G$9,FALSE))="","",(VLOOKUP($E61,'DTOC Backsheet'!$D$5:$AF$183,G$9,FALSE))),"")</f>
        <v>1189.6392860799235</v>
      </c>
      <c r="H61" s="121">
        <f ca="1">IFERROR(IF((VLOOKUP($E61,'DTOC Backsheet'!$D$5:$AF$183,H$9,FALSE))="","",(VLOOKUP($E61,'DTOC Backsheet'!$D$5:$AF$183,H$9,FALSE))),"")</f>
        <v>1816.8788178684777</v>
      </c>
      <c r="I61" s="121">
        <f ca="1">IFERROR(IF((VLOOKUP($E61,'DTOC Backsheet'!$D$5:$AF$183,I$9,FALSE))="","",(VLOOKUP($E61,'DTOC Backsheet'!$D$5:$AF$183,I$9,FALSE))),"")</f>
        <v>2168.3786643005838</v>
      </c>
      <c r="J61" s="122">
        <f ca="1">IFERROR(IF((VLOOKUP($E61,'DTOC Backsheet'!$D$5:$AF$183,J$9,FALSE))="","",(VLOOKUP($E61,'DTOC Backsheet'!$D$5:$AF$183,J$9,FALSE))),"")</f>
        <v>1800.5105632982365</v>
      </c>
      <c r="K61" s="173">
        <f ca="1">IFERROR(IF((VLOOKUP($E61,'DTOC Backsheet'!$D$5:$AF$183,K$9,FALSE))="","",(VLOOKUP($E61,'DTOC Backsheet'!$D$5:$AF$183,K$9,FALSE))),"")</f>
        <v>1508.0557165841396</v>
      </c>
      <c r="L61" s="122">
        <f ca="1">IFERROR(IF((VLOOKUP($E61,'DTOC Backsheet'!$D$5:$AF$183,L$9,FALSE))="","",(VLOOKUP($E61,'DTOC Backsheet'!$D$5:$AF$183,L$9,FALSE))),"")</f>
        <v>1387.7939104587167</v>
      </c>
      <c r="M61" s="121">
        <f ca="1">IFERROR(IF((VLOOKUP($E61,'DTOC Backsheet'!$D$5:$AF$183,M$9,FALSE))="","",(VLOOKUP($E61,'DTOC Backsheet'!$D$5:$AF$183,M$9,FALSE))),"")</f>
        <v>1145.2203810580056</v>
      </c>
      <c r="N61" s="123">
        <f ca="1">IFERROR(IF((VLOOKUP($E61,'DTOC Backsheet'!$D$5:$AF$183,N$9,FALSE))="","",(VLOOKUP($E61,'DTOC Backsheet'!$D$5:$AF$183,N$9,FALSE))),"")</f>
        <v>936.81777089584159</v>
      </c>
    </row>
    <row r="62" spans="1:14" ht="15" customHeight="1" x14ac:dyDescent="0.3">
      <c r="A62" s="57">
        <v>48</v>
      </c>
      <c r="B62" s="97" t="str">
        <f ca="1">IFERROR(IF((VLOOKUP($E62,'Org List'!$AJ$10:$AL$188,3,FALSE))="","",(VLOOKUP($E62,'Org List'!$AJ$10:$AL$188,3,FALSE))),"")</f>
        <v>North of England Commissioning Region</v>
      </c>
      <c r="C62" s="98" t="str">
        <f ca="1">IFERROR(IF((VLOOKUP($E62,'Org List'!$AO$10:$AQ$188,3,FALSE))="","",(VLOOKUP($E62,'Org List'!$AO$10:$AQ$188,3,FALSE))),"")</f>
        <v>Yorkshire and The Humber Region</v>
      </c>
      <c r="D62" s="113" t="str">
        <f ca="1">IFERROR(IF((VLOOKUP($E62,'Org List'!$AT$10:$AV$188,3,FALSE))="","",(VLOOKUP($E62,'Org List'!$AT$10:$AV$188,3,FALSE))),"")</f>
        <v>NHS England North (Yorkshire And Humber)</v>
      </c>
      <c r="E62" s="97" t="str">
        <f t="shared" ca="1" si="1"/>
        <v>E08000033</v>
      </c>
      <c r="F62" s="99" t="str">
        <f ca="1">IF(E62="","",VLOOKUP(E62,'Org List'!$J$9:$K$488,2,0))</f>
        <v>Calderdale</v>
      </c>
      <c r="G62" s="120">
        <f ca="1">IFERROR(IF((VLOOKUP($E62,'DTOC Backsheet'!$D$5:$AF$183,G$9,FALSE))="","",(VLOOKUP($E62,'DTOC Backsheet'!$D$5:$AF$183,G$9,FALSE))),"")</f>
        <v>539.54411278370469</v>
      </c>
      <c r="H62" s="121">
        <f ca="1">IFERROR(IF((VLOOKUP($E62,'DTOC Backsheet'!$D$5:$AF$183,H$9,FALSE))="","",(VLOOKUP($E62,'DTOC Backsheet'!$D$5:$AF$183,H$9,FALSE))),"")</f>
        <v>971.3018874857612</v>
      </c>
      <c r="I62" s="121">
        <f ca="1">IFERROR(IF((VLOOKUP($E62,'DTOC Backsheet'!$D$5:$AF$183,I$9,FALSE))="","",(VLOOKUP($E62,'DTOC Backsheet'!$D$5:$AF$183,I$9,FALSE))),"")</f>
        <v>649.16771799174455</v>
      </c>
      <c r="J62" s="122">
        <f ca="1">IFERROR(IF((VLOOKUP($E62,'DTOC Backsheet'!$D$5:$AF$183,J$9,FALSE))="","",(VLOOKUP($E62,'DTOC Backsheet'!$D$5:$AF$183,J$9,FALSE))),"")</f>
        <v>498.81206386222743</v>
      </c>
      <c r="K62" s="173">
        <f ca="1">IFERROR(IF((VLOOKUP($E62,'DTOC Backsheet'!$D$5:$AF$183,K$9,FALSE))="","",(VLOOKUP($E62,'DTOC Backsheet'!$D$5:$AF$183,K$9,FALSE))),"")</f>
        <v>458.05546840031366</v>
      </c>
      <c r="L62" s="122">
        <f ca="1">IFERROR(IF((VLOOKUP($E62,'DTOC Backsheet'!$D$5:$AF$183,L$9,FALSE))="","",(VLOOKUP($E62,'DTOC Backsheet'!$D$5:$AF$183,L$9,FALSE))),"")</f>
        <v>301.11216050219826</v>
      </c>
      <c r="M62" s="121">
        <f ca="1">IFERROR(IF((VLOOKUP($E62,'DTOC Backsheet'!$D$5:$AF$183,M$9,FALSE))="","",(VLOOKUP($E62,'DTOC Backsheet'!$D$5:$AF$183,M$9,FALSE))),"")</f>
        <v>379.58381445125599</v>
      </c>
      <c r="N62" s="123">
        <f ca="1">IFERROR(IF((VLOOKUP($E62,'DTOC Backsheet'!$D$5:$AF$183,N$9,FALSE))="","",(VLOOKUP($E62,'DTOC Backsheet'!$D$5:$AF$183,N$9,FALSE))),"")</f>
        <v>251.57101552732678</v>
      </c>
    </row>
    <row r="63" spans="1:14" ht="15" customHeight="1" x14ac:dyDescent="0.3">
      <c r="A63" s="57">
        <v>49</v>
      </c>
      <c r="B63" s="97" t="str">
        <f ca="1">IFERROR(IF((VLOOKUP($E63,'Org List'!$AJ$10:$AL$188,3,FALSE))="","",(VLOOKUP($E63,'Org List'!$AJ$10:$AL$188,3,FALSE))),"")</f>
        <v>Midlands and East of England Commissioning Region</v>
      </c>
      <c r="C63" s="98" t="str">
        <f ca="1">IFERROR(IF((VLOOKUP($E63,'Org List'!$AO$10:$AQ$188,3,FALSE))="","",(VLOOKUP($E63,'Org List'!$AO$10:$AQ$188,3,FALSE))),"")</f>
        <v>East Region</v>
      </c>
      <c r="D63" s="113" t="str">
        <f ca="1">IFERROR(IF((VLOOKUP($E63,'Org List'!$AT$10:$AV$188,3,FALSE))="","",(VLOOKUP($E63,'Org List'!$AT$10:$AV$188,3,FALSE))),"")</f>
        <v>NHS England Midlands And East (East)</v>
      </c>
      <c r="E63" s="97" t="str">
        <f t="shared" ca="1" si="1"/>
        <v>E10000003</v>
      </c>
      <c r="F63" s="99" t="str">
        <f ca="1">IF(E63="","",VLOOKUP(E63,'Org List'!$J$9:$K$488,2,0))</f>
        <v>Cambridgeshire</v>
      </c>
      <c r="G63" s="120">
        <f ca="1">IFERROR(IF((VLOOKUP($E63,'DTOC Backsheet'!$D$5:$AF$183,G$9,FALSE))="","",(VLOOKUP($E63,'DTOC Backsheet'!$D$5:$AF$183,G$9,FALSE))),"")</f>
        <v>1421.613666801632</v>
      </c>
      <c r="H63" s="121">
        <f ca="1">IFERROR(IF((VLOOKUP($E63,'DTOC Backsheet'!$D$5:$AF$183,H$9,FALSE))="","",(VLOOKUP($E63,'DTOC Backsheet'!$D$5:$AF$183,H$9,FALSE))),"")</f>
        <v>1810.9368673497991</v>
      </c>
      <c r="I63" s="121">
        <f ca="1">IFERROR(IF((VLOOKUP($E63,'DTOC Backsheet'!$D$5:$AF$183,I$9,FALSE))="","",(VLOOKUP($E63,'DTOC Backsheet'!$D$5:$AF$183,I$9,FALSE))),"")</f>
        <v>1584.156103030492</v>
      </c>
      <c r="J63" s="122">
        <f ca="1">IFERROR(IF((VLOOKUP($E63,'DTOC Backsheet'!$D$5:$AF$183,J$9,FALSE))="","",(VLOOKUP($E63,'DTOC Backsheet'!$D$5:$AF$183,J$9,FALSE))),"")</f>
        <v>1527.0840921359693</v>
      </c>
      <c r="K63" s="173">
        <f ca="1">IFERROR(IF((VLOOKUP($E63,'DTOC Backsheet'!$D$5:$AF$183,K$9,FALSE))="","",(VLOOKUP($E63,'DTOC Backsheet'!$D$5:$AF$183,K$9,FALSE))),"")</f>
        <v>1673.8967232950915</v>
      </c>
      <c r="L63" s="122">
        <f ca="1">IFERROR(IF((VLOOKUP($E63,'DTOC Backsheet'!$D$5:$AF$183,L$9,FALSE))="","",(VLOOKUP($E63,'DTOC Backsheet'!$D$5:$AF$183,L$9,FALSE))),"")</f>
        <v>1937.267335070637</v>
      </c>
      <c r="M63" s="121">
        <f ca="1">IFERROR(IF((VLOOKUP($E63,'DTOC Backsheet'!$D$5:$AF$183,M$9,FALSE))="","",(VLOOKUP($E63,'DTOC Backsheet'!$D$5:$AF$183,M$9,FALSE))),"")</f>
        <v>2020.4676240630592</v>
      </c>
      <c r="N63" s="123">
        <f ca="1">IFERROR(IF((VLOOKUP($E63,'DTOC Backsheet'!$D$5:$AF$183,N$9,FALSE))="","",(VLOOKUP($E63,'DTOC Backsheet'!$D$5:$AF$183,N$9,FALSE))),"")</f>
        <v>1804.5192969653044</v>
      </c>
    </row>
    <row r="64" spans="1:14" ht="15" customHeight="1" x14ac:dyDescent="0.3">
      <c r="A64" s="57">
        <v>50</v>
      </c>
      <c r="B64" s="97" t="str">
        <f ca="1">IFERROR(IF((VLOOKUP($E64,'Org List'!$AJ$10:$AL$188,3,FALSE))="","",(VLOOKUP($E64,'Org List'!$AJ$10:$AL$188,3,FALSE))),"")</f>
        <v>London Commissioning Region</v>
      </c>
      <c r="C64" s="98" t="str">
        <f ca="1">IFERROR(IF((VLOOKUP($E64,'Org List'!$AO$10:$AQ$188,3,FALSE))="","",(VLOOKUP($E64,'Org List'!$AO$10:$AQ$188,3,FALSE))),"")</f>
        <v>London Region</v>
      </c>
      <c r="D64" s="113" t="str">
        <f ca="1">IFERROR(IF((VLOOKUP($E64,'Org List'!$AT$10:$AV$188,3,FALSE))="","",(VLOOKUP($E64,'Org List'!$AT$10:$AV$188,3,FALSE))),"")</f>
        <v>NHS England London</v>
      </c>
      <c r="E64" s="97" t="str">
        <f t="shared" ca="1" si="1"/>
        <v>E09000007</v>
      </c>
      <c r="F64" s="99" t="str">
        <f ca="1">IF(E64="","",VLOOKUP(E64,'Org List'!$J$9:$K$488,2,0))</f>
        <v>Camden</v>
      </c>
      <c r="G64" s="120">
        <f ca="1">IFERROR(IF((VLOOKUP($E64,'DTOC Backsheet'!$D$5:$AF$183,G$9,FALSE))="","",(VLOOKUP($E64,'DTOC Backsheet'!$D$5:$AF$183,G$9,FALSE))),"")</f>
        <v>766.45052598585619</v>
      </c>
      <c r="H64" s="121">
        <f ca="1">IFERROR(IF((VLOOKUP($E64,'DTOC Backsheet'!$D$5:$AF$183,H$9,FALSE))="","",(VLOOKUP($E64,'DTOC Backsheet'!$D$5:$AF$183,H$9,FALSE))),"")</f>
        <v>757.63512057515618</v>
      </c>
      <c r="I64" s="121">
        <f ca="1">IFERROR(IF((VLOOKUP($E64,'DTOC Backsheet'!$D$5:$AF$183,I$9,FALSE))="","",(VLOOKUP($E64,'DTOC Backsheet'!$D$5:$AF$183,I$9,FALSE))),"")</f>
        <v>1015.7306012106491</v>
      </c>
      <c r="J64" s="122">
        <f ca="1">IFERROR(IF((VLOOKUP($E64,'DTOC Backsheet'!$D$5:$AF$183,J$9,FALSE))="","",(VLOOKUP($E64,'DTOC Backsheet'!$D$5:$AF$183,J$9,FALSE))),"")</f>
        <v>816.86346969419492</v>
      </c>
      <c r="K64" s="173">
        <f ca="1">IFERROR(IF((VLOOKUP($E64,'DTOC Backsheet'!$D$5:$AF$183,K$9,FALSE))="","",(VLOOKUP($E64,'DTOC Backsheet'!$D$5:$AF$183,K$9,FALSE))),"")</f>
        <v>770.28160222780048</v>
      </c>
      <c r="L64" s="122">
        <f ca="1">IFERROR(IF((VLOOKUP($E64,'DTOC Backsheet'!$D$5:$AF$183,L$9,FALSE))="","",(VLOOKUP($E64,'DTOC Backsheet'!$D$5:$AF$183,L$9,FALSE))),"")</f>
        <v>578.67165254644613</v>
      </c>
      <c r="M64" s="121">
        <f ca="1">IFERROR(IF((VLOOKUP($E64,'DTOC Backsheet'!$D$5:$AF$183,M$9,FALSE))="","",(VLOOKUP($E64,'DTOC Backsheet'!$D$5:$AF$183,M$9,FALSE))),"")</f>
        <v>486.94859392705092</v>
      </c>
      <c r="N64" s="123">
        <f ca="1">IFERROR(IF((VLOOKUP($E64,'DTOC Backsheet'!$D$5:$AF$183,N$9,FALSE))="","",(VLOOKUP($E64,'DTOC Backsheet'!$D$5:$AF$183,N$9,FALSE))),"")</f>
        <v>609.84411025650081</v>
      </c>
    </row>
    <row r="65" spans="1:14" ht="15" customHeight="1" x14ac:dyDescent="0.3">
      <c r="A65" s="57">
        <v>51</v>
      </c>
      <c r="B65" s="97" t="str">
        <f ca="1">IFERROR(IF((VLOOKUP($E65,'Org List'!$AJ$10:$AL$188,3,FALSE))="","",(VLOOKUP($E65,'Org List'!$AJ$10:$AL$188,3,FALSE))),"")</f>
        <v>Midlands and East of England Commissioning Region</v>
      </c>
      <c r="C65" s="98" t="str">
        <f ca="1">IFERROR(IF((VLOOKUP($E65,'Org List'!$AO$10:$AQ$188,3,FALSE))="","",(VLOOKUP($E65,'Org List'!$AO$10:$AQ$188,3,FALSE))),"")</f>
        <v>East Region</v>
      </c>
      <c r="D65" s="113" t="str">
        <f ca="1">IFERROR(IF((VLOOKUP($E65,'Org List'!$AT$10:$AV$188,3,FALSE))="","",(VLOOKUP($E65,'Org List'!$AT$10:$AV$188,3,FALSE))),"")</f>
        <v>NHS England Midlands And East (Central Midlands)</v>
      </c>
      <c r="E65" s="97" t="str">
        <f t="shared" ca="1" si="1"/>
        <v>E06000056</v>
      </c>
      <c r="F65" s="99" t="str">
        <f ca="1">IF(E65="","",VLOOKUP(E65,'Org List'!$J$9:$K$488,2,0))</f>
        <v>Central Bedfordshire</v>
      </c>
      <c r="G65" s="120">
        <f ca="1">IFERROR(IF((VLOOKUP($E65,'DTOC Backsheet'!$D$5:$AF$183,G$9,FALSE))="","",(VLOOKUP($E65,'DTOC Backsheet'!$D$5:$AF$183,G$9,FALSE))),"")</f>
        <v>745.71897831925003</v>
      </c>
      <c r="H65" s="121">
        <f ca="1">IFERROR(IF((VLOOKUP($E65,'DTOC Backsheet'!$D$5:$AF$183,H$9,FALSE))="","",(VLOOKUP($E65,'DTOC Backsheet'!$D$5:$AF$183,H$9,FALSE))),"")</f>
        <v>813.88592787113248</v>
      </c>
      <c r="I65" s="121">
        <f ca="1">IFERROR(IF((VLOOKUP($E65,'DTOC Backsheet'!$D$5:$AF$183,I$9,FALSE))="","",(VLOOKUP($E65,'DTOC Backsheet'!$D$5:$AF$183,I$9,FALSE))),"")</f>
        <v>708.66177755614626</v>
      </c>
      <c r="J65" s="122">
        <f ca="1">IFERROR(IF((VLOOKUP($E65,'DTOC Backsheet'!$D$5:$AF$183,J$9,FALSE))="","",(VLOOKUP($E65,'DTOC Backsheet'!$D$5:$AF$183,J$9,FALSE))),"")</f>
        <v>444.24205047229242</v>
      </c>
      <c r="K65" s="173">
        <f ca="1">IFERROR(IF((VLOOKUP($E65,'DTOC Backsheet'!$D$5:$AF$183,K$9,FALSE))="","",(VLOOKUP($E65,'DTOC Backsheet'!$D$5:$AF$183,K$9,FALSE))),"")</f>
        <v>605.25160582113335</v>
      </c>
      <c r="L65" s="122">
        <f ca="1">IFERROR(IF((VLOOKUP($E65,'DTOC Backsheet'!$D$5:$AF$183,L$9,FALSE))="","",(VLOOKUP($E65,'DTOC Backsheet'!$D$5:$AF$183,L$9,FALSE))),"")</f>
        <v>558.79786856362466</v>
      </c>
      <c r="M65" s="121">
        <f ca="1">IFERROR(IF((VLOOKUP($E65,'DTOC Backsheet'!$D$5:$AF$183,M$9,FALSE))="","",(VLOOKUP($E65,'DTOC Backsheet'!$D$5:$AF$183,M$9,FALSE))),"")</f>
        <v>680.56980118039507</v>
      </c>
      <c r="N65" s="123">
        <f ca="1">IFERROR(IF((VLOOKUP($E65,'DTOC Backsheet'!$D$5:$AF$183,N$9,FALSE))="","",(VLOOKUP($E65,'DTOC Backsheet'!$D$5:$AF$183,N$9,FALSE))),"")</f>
        <v>564.58172424202508</v>
      </c>
    </row>
    <row r="66" spans="1:14" ht="15" customHeight="1" x14ac:dyDescent="0.3">
      <c r="A66" s="57">
        <v>52</v>
      </c>
      <c r="B66" s="97" t="str">
        <f ca="1">IFERROR(IF((VLOOKUP($E66,'Org List'!$AJ$10:$AL$188,3,FALSE))="","",(VLOOKUP($E66,'Org List'!$AJ$10:$AL$188,3,FALSE))),"")</f>
        <v>North of England Commissioning Region</v>
      </c>
      <c r="C66" s="98" t="str">
        <f ca="1">IFERROR(IF((VLOOKUP($E66,'Org List'!$AO$10:$AQ$188,3,FALSE))="","",(VLOOKUP($E66,'Org List'!$AO$10:$AQ$188,3,FALSE))),"")</f>
        <v>North West Region</v>
      </c>
      <c r="D66" s="113" t="str">
        <f ca="1">IFERROR(IF((VLOOKUP($E66,'Org List'!$AT$10:$AV$188,3,FALSE))="","",(VLOOKUP($E66,'Org List'!$AT$10:$AV$188,3,FALSE))),"")</f>
        <v>NHS England North (Cheshire And Merseyside)</v>
      </c>
      <c r="E66" s="97" t="str">
        <f t="shared" ca="1" si="1"/>
        <v>E06000049</v>
      </c>
      <c r="F66" s="99" t="str">
        <f ca="1">IF(E66="","",VLOOKUP(E66,'Org List'!$J$9:$K$488,2,0))</f>
        <v>Cheshire East</v>
      </c>
      <c r="G66" s="120">
        <f ca="1">IFERROR(IF((VLOOKUP($E66,'DTOC Backsheet'!$D$5:$AF$183,G$9,FALSE))="","",(VLOOKUP($E66,'DTOC Backsheet'!$D$5:$AF$183,G$9,FALSE))),"")</f>
        <v>1463.6384037595872</v>
      </c>
      <c r="H66" s="121">
        <f ca="1">IFERROR(IF((VLOOKUP($E66,'DTOC Backsheet'!$D$5:$AF$183,H$9,FALSE))="","",(VLOOKUP($E66,'DTOC Backsheet'!$D$5:$AF$183,H$9,FALSE))),"")</f>
        <v>1406.2149353820971</v>
      </c>
      <c r="I66" s="121">
        <f ca="1">IFERROR(IF((VLOOKUP($E66,'DTOC Backsheet'!$D$5:$AF$183,I$9,FALSE))="","",(VLOOKUP($E66,'DTOC Backsheet'!$D$5:$AF$183,I$9,FALSE))),"")</f>
        <v>924.05581297110348</v>
      </c>
      <c r="J66" s="122">
        <f ca="1">IFERROR(IF((VLOOKUP($E66,'DTOC Backsheet'!$D$5:$AF$183,J$9,FALSE))="","",(VLOOKUP($E66,'DTOC Backsheet'!$D$5:$AF$183,J$9,FALSE))),"")</f>
        <v>863.59552205367027</v>
      </c>
      <c r="K66" s="173">
        <f ca="1">IFERROR(IF((VLOOKUP($E66,'DTOC Backsheet'!$D$5:$AF$183,K$9,FALSE))="","",(VLOOKUP($E66,'DTOC Backsheet'!$D$5:$AF$183,K$9,FALSE))),"")</f>
        <v>929.4685595863682</v>
      </c>
      <c r="L66" s="122">
        <f ca="1">IFERROR(IF((VLOOKUP($E66,'DTOC Backsheet'!$D$5:$AF$183,L$9,FALSE))="","",(VLOOKUP($E66,'DTOC Backsheet'!$D$5:$AF$183,L$9,FALSE))),"")</f>
        <v>1038.1590715153197</v>
      </c>
      <c r="M66" s="121">
        <f ca="1">IFERROR(IF((VLOOKUP($E66,'DTOC Backsheet'!$D$5:$AF$183,M$9,FALSE))="","",(VLOOKUP($E66,'DTOC Backsheet'!$D$5:$AF$183,M$9,FALSE))),"")</f>
        <v>1025.6431943841073</v>
      </c>
      <c r="N66" s="123">
        <f ca="1">IFERROR(IF((VLOOKUP($E66,'DTOC Backsheet'!$D$5:$AF$183,N$9,FALSE))="","",(VLOOKUP($E66,'DTOC Backsheet'!$D$5:$AF$183,N$9,FALSE))),"")</f>
        <v>1079.7315032623446</v>
      </c>
    </row>
    <row r="67" spans="1:14" ht="15" customHeight="1" x14ac:dyDescent="0.3">
      <c r="A67" s="57">
        <v>53</v>
      </c>
      <c r="B67" s="97" t="str">
        <f ca="1">IFERROR(IF((VLOOKUP($E67,'Org List'!$AJ$10:$AL$188,3,FALSE))="","",(VLOOKUP($E67,'Org List'!$AJ$10:$AL$188,3,FALSE))),"")</f>
        <v>North of England Commissioning Region</v>
      </c>
      <c r="C67" s="98" t="str">
        <f ca="1">IFERROR(IF((VLOOKUP($E67,'Org List'!$AO$10:$AQ$188,3,FALSE))="","",(VLOOKUP($E67,'Org List'!$AO$10:$AQ$188,3,FALSE))),"")</f>
        <v>North West Region</v>
      </c>
      <c r="D67" s="113" t="str">
        <f ca="1">IFERROR(IF((VLOOKUP($E67,'Org List'!$AT$10:$AV$188,3,FALSE))="","",(VLOOKUP($E67,'Org List'!$AT$10:$AV$188,3,FALSE))),"")</f>
        <v>NHS England North (Cheshire And Merseyside)</v>
      </c>
      <c r="E67" s="97" t="str">
        <f t="shared" ca="1" si="1"/>
        <v>E06000050</v>
      </c>
      <c r="F67" s="99" t="str">
        <f ca="1">IF(E67="","",VLOOKUP(E67,'Org List'!$J$9:$K$488,2,0))</f>
        <v>Cheshire West and Chester</v>
      </c>
      <c r="G67" s="120">
        <f ca="1">IFERROR(IF((VLOOKUP($E67,'DTOC Backsheet'!$D$5:$AF$183,G$9,FALSE))="","",(VLOOKUP($E67,'DTOC Backsheet'!$D$5:$AF$183,G$9,FALSE))),"")</f>
        <v>1330.9838863399607</v>
      </c>
      <c r="H67" s="121">
        <f ca="1">IFERROR(IF((VLOOKUP($E67,'DTOC Backsheet'!$D$5:$AF$183,H$9,FALSE))="","",(VLOOKUP($E67,'DTOC Backsheet'!$D$5:$AF$183,H$9,FALSE))),"")</f>
        <v>1197.99632067735</v>
      </c>
      <c r="I67" s="121">
        <f ca="1">IFERROR(IF((VLOOKUP($E67,'DTOC Backsheet'!$D$5:$AF$183,I$9,FALSE))="","",(VLOOKUP($E67,'DTOC Backsheet'!$D$5:$AF$183,I$9,FALSE))),"")</f>
        <v>957.14106286617766</v>
      </c>
      <c r="J67" s="122">
        <f ca="1">IFERROR(IF((VLOOKUP($E67,'DTOC Backsheet'!$D$5:$AF$183,J$9,FALSE))="","",(VLOOKUP($E67,'DTOC Backsheet'!$D$5:$AF$183,J$9,FALSE))),"")</f>
        <v>1072.5928555450187</v>
      </c>
      <c r="K67" s="173">
        <f ca="1">IFERROR(IF((VLOOKUP($E67,'DTOC Backsheet'!$D$5:$AF$183,K$9,FALSE))="","",(VLOOKUP($E67,'DTOC Backsheet'!$D$5:$AF$183,K$9,FALSE))),"")</f>
        <v>878.75077321760557</v>
      </c>
      <c r="L67" s="122">
        <f ca="1">IFERROR(IF((VLOOKUP($E67,'DTOC Backsheet'!$D$5:$AF$183,L$9,FALSE))="","",(VLOOKUP($E67,'DTOC Backsheet'!$D$5:$AF$183,L$9,FALSE))),"")</f>
        <v>1180.7751986344131</v>
      </c>
      <c r="M67" s="121">
        <f ca="1">IFERROR(IF((VLOOKUP($E67,'DTOC Backsheet'!$D$5:$AF$183,M$9,FALSE))="","",(VLOOKUP($E67,'DTOC Backsheet'!$D$5:$AF$183,M$9,FALSE))),"")</f>
        <v>907.18094529229279</v>
      </c>
      <c r="N67" s="123">
        <f ca="1">IFERROR(IF((VLOOKUP($E67,'DTOC Backsheet'!$D$5:$AF$183,N$9,FALSE))="","",(VLOOKUP($E67,'DTOC Backsheet'!$D$5:$AF$183,N$9,FALSE))),"")</f>
        <v>778.26939033611984</v>
      </c>
    </row>
    <row r="68" spans="1:14" ht="15" customHeight="1" x14ac:dyDescent="0.3">
      <c r="A68" s="57">
        <v>54</v>
      </c>
      <c r="B68" s="97" t="str">
        <f ca="1">IFERROR(IF((VLOOKUP($E68,'Org List'!$AJ$10:$AL$188,3,FALSE))="","",(VLOOKUP($E68,'Org List'!$AJ$10:$AL$188,3,FALSE))),"")</f>
        <v>London Commissioning Region</v>
      </c>
      <c r="C68" s="98" t="str">
        <f ca="1">IFERROR(IF((VLOOKUP($E68,'Org List'!$AO$10:$AQ$188,3,FALSE))="","",(VLOOKUP($E68,'Org List'!$AO$10:$AQ$188,3,FALSE))),"")</f>
        <v>London Region</v>
      </c>
      <c r="D68" s="113" t="str">
        <f ca="1">IFERROR(IF((VLOOKUP($E68,'Org List'!$AT$10:$AV$188,3,FALSE))="","",(VLOOKUP($E68,'Org List'!$AT$10:$AV$188,3,FALSE))),"")</f>
        <v>NHS England London</v>
      </c>
      <c r="E68" s="97" t="str">
        <f t="shared" ca="1" si="1"/>
        <v>E09000001</v>
      </c>
      <c r="F68" s="99" t="str">
        <f ca="1">IF(E68="","",VLOOKUP(E68,'Org List'!$J$9:$K$488,2,0))</f>
        <v>City of London</v>
      </c>
      <c r="G68" s="120">
        <f ca="1">IFERROR(IF((VLOOKUP($E68,'DTOC Backsheet'!$D$5:$AF$183,G$9,FALSE))="","",(VLOOKUP($E68,'DTOC Backsheet'!$D$5:$AF$183,G$9,FALSE))),"")</f>
        <v>1437.5</v>
      </c>
      <c r="H68" s="121">
        <f ca="1">IFERROR(IF((VLOOKUP($E68,'DTOC Backsheet'!$D$5:$AF$183,H$9,FALSE))="","",(VLOOKUP($E68,'DTOC Backsheet'!$D$5:$AF$183,H$9,FALSE))),"")</f>
        <v>1984.375</v>
      </c>
      <c r="I68" s="121">
        <f ca="1">IFERROR(IF((VLOOKUP($E68,'DTOC Backsheet'!$D$5:$AF$183,I$9,FALSE))="","",(VLOOKUP($E68,'DTOC Backsheet'!$D$5:$AF$183,I$9,FALSE))),"")</f>
        <v>1375</v>
      </c>
      <c r="J68" s="122">
        <f ca="1">IFERROR(IF((VLOOKUP($E68,'DTOC Backsheet'!$D$5:$AF$183,J$9,FALSE))="","",(VLOOKUP($E68,'DTOC Backsheet'!$D$5:$AF$183,J$9,FALSE))),"")</f>
        <v>348.66953211851978</v>
      </c>
      <c r="K68" s="173">
        <f ca="1">IFERROR(IF((VLOOKUP($E68,'DTOC Backsheet'!$D$5:$AF$183,K$9,FALSE))="","",(VLOOKUP($E68,'DTOC Backsheet'!$D$5:$AF$183,K$9,FALSE))),"")</f>
        <v>1816.7517726175506</v>
      </c>
      <c r="L68" s="122">
        <f ca="1">IFERROR(IF((VLOOKUP($E68,'DTOC Backsheet'!$D$5:$AF$183,L$9,FALSE))="","",(VLOOKUP($E68,'DTOC Backsheet'!$D$5:$AF$183,L$9,FALSE))),"")</f>
        <v>2147.0702767298321</v>
      </c>
      <c r="M68" s="121">
        <f ca="1">IFERROR(IF((VLOOKUP($E68,'DTOC Backsheet'!$D$5:$AF$183,M$9,FALSE))="","",(VLOOKUP($E68,'DTOC Backsheet'!$D$5:$AF$183,M$9,FALSE))),"")</f>
        <v>1211.1678484117003</v>
      </c>
      <c r="N68" s="123">
        <f ca="1">IFERROR(IF((VLOOKUP($E68,'DTOC Backsheet'!$D$5:$AF$183,N$9,FALSE))="","",(VLOOKUP($E68,'DTOC Backsheet'!$D$5:$AF$183,N$9,FALSE))),"")</f>
        <v>1456.6157406058701</v>
      </c>
    </row>
    <row r="69" spans="1:14" ht="15" customHeight="1" x14ac:dyDescent="0.3">
      <c r="A69" s="57">
        <v>55</v>
      </c>
      <c r="B69" s="97" t="str">
        <f ca="1">IFERROR(IF((VLOOKUP($E69,'Org List'!$AJ$10:$AL$188,3,FALSE))="","",(VLOOKUP($E69,'Org List'!$AJ$10:$AL$188,3,FALSE))),"")</f>
        <v>South West England Commissioning Region</v>
      </c>
      <c r="C69" s="98" t="str">
        <f ca="1">IFERROR(IF((VLOOKUP($E69,'Org List'!$AO$10:$AQ$188,3,FALSE))="","",(VLOOKUP($E69,'Org List'!$AO$10:$AQ$188,3,FALSE))),"")</f>
        <v>South West Region</v>
      </c>
      <c r="D69" s="113" t="str">
        <f ca="1">IFERROR(IF((VLOOKUP($E69,'Org List'!$AT$10:$AV$188,3,FALSE))="","",(VLOOKUP($E69,'Org List'!$AT$10:$AV$188,3,FALSE))),"")</f>
        <v>NHS England South West (South West South)</v>
      </c>
      <c r="E69" s="97" t="str">
        <f t="shared" ca="1" si="1"/>
        <v>E06000052</v>
      </c>
      <c r="F69" s="99" t="str">
        <f ca="1">IF(E69="","",VLOOKUP(E69,'Org List'!$J$9:$K$488,2,0))</f>
        <v>Cornwall &amp; Scilly</v>
      </c>
      <c r="G69" s="120">
        <f ca="1">IFERROR(IF((VLOOKUP($E69,'DTOC Backsheet'!$D$5:$AF$183,G$9,FALSE))="","",(VLOOKUP($E69,'DTOC Backsheet'!$D$5:$AF$183,G$9,FALSE))),"")</f>
        <v>2809.3003272694591</v>
      </c>
      <c r="H69" s="121">
        <f ca="1">IFERROR(IF((VLOOKUP($E69,'DTOC Backsheet'!$D$5:$AF$183,H$9,FALSE))="","",(VLOOKUP($E69,'DTOC Backsheet'!$D$5:$AF$183,H$9,FALSE))),"")</f>
        <v>2791.7641204825086</v>
      </c>
      <c r="I69" s="121">
        <f ca="1">IFERROR(IF((VLOOKUP($E69,'DTOC Backsheet'!$D$5:$AF$183,I$9,FALSE))="","",(VLOOKUP($E69,'DTOC Backsheet'!$D$5:$AF$183,I$9,FALSE))),"")</f>
        <v>2170.7631976396265</v>
      </c>
      <c r="J69" s="122">
        <f ca="1">IFERROR(IF((VLOOKUP($E69,'DTOC Backsheet'!$D$5:$AF$183,J$9,FALSE))="","",(VLOOKUP($E69,'DTOC Backsheet'!$D$5:$AF$183,J$9,FALSE))),"")</f>
        <v>1723.882818706621</v>
      </c>
      <c r="K69" s="173">
        <f ca="1">IFERROR(IF((VLOOKUP($E69,'DTOC Backsheet'!$D$5:$AF$183,K$9,FALSE))="","",(VLOOKUP($E69,'DTOC Backsheet'!$D$5:$AF$183,K$9,FALSE))),"")</f>
        <v>1516.2730731542629</v>
      </c>
      <c r="L69" s="122">
        <f ca="1">IFERROR(IF((VLOOKUP($E69,'DTOC Backsheet'!$D$5:$AF$183,L$9,FALSE))="","",(VLOOKUP($E69,'DTOC Backsheet'!$D$5:$AF$183,L$9,FALSE))),"")</f>
        <v>1953.8067834858925</v>
      </c>
      <c r="M69" s="121">
        <f ca="1">IFERROR(IF((VLOOKUP($E69,'DTOC Backsheet'!$D$5:$AF$183,M$9,FALSE))="","",(VLOOKUP($E69,'DTOC Backsheet'!$D$5:$AF$183,M$9,FALSE))),"")</f>
        <v>2068.6593824479455</v>
      </c>
      <c r="N69" s="123">
        <f ca="1">IFERROR(IF((VLOOKUP($E69,'DTOC Backsheet'!$D$5:$AF$183,N$9,FALSE))="","",(VLOOKUP($E69,'DTOC Backsheet'!$D$5:$AF$183,N$9,FALSE))),"")</f>
        <v>1764.6774524900607</v>
      </c>
    </row>
    <row r="70" spans="1:14" ht="15" customHeight="1" x14ac:dyDescent="0.3">
      <c r="A70" s="57">
        <v>56</v>
      </c>
      <c r="B70" s="97" t="str">
        <f ca="1">IFERROR(IF((VLOOKUP($E70,'Org List'!$AJ$10:$AL$188,3,FALSE))="","",(VLOOKUP($E70,'Org List'!$AJ$10:$AL$188,3,FALSE))),"")</f>
        <v>North of England Commissioning Region</v>
      </c>
      <c r="C70" s="98" t="str">
        <f ca="1">IFERROR(IF((VLOOKUP($E70,'Org List'!$AO$10:$AQ$188,3,FALSE))="","",(VLOOKUP($E70,'Org List'!$AO$10:$AQ$188,3,FALSE))),"")</f>
        <v>North East Region</v>
      </c>
      <c r="D70" s="113" t="str">
        <f ca="1">IFERROR(IF((VLOOKUP($E70,'Org List'!$AT$10:$AV$188,3,FALSE))="","",(VLOOKUP($E70,'Org List'!$AT$10:$AV$188,3,FALSE))),"")</f>
        <v>NHS England North (Cumbria And North East)</v>
      </c>
      <c r="E70" s="97" t="str">
        <f t="shared" ca="1" si="1"/>
        <v>E06000047</v>
      </c>
      <c r="F70" s="99" t="str">
        <f ca="1">IF(E70="","",VLOOKUP(E70,'Org List'!$J$9:$K$488,2,0))</f>
        <v>County Durham</v>
      </c>
      <c r="G70" s="120">
        <f ca="1">IFERROR(IF((VLOOKUP($E70,'DTOC Backsheet'!$D$5:$AF$183,G$9,FALSE))="","",(VLOOKUP($E70,'DTOC Backsheet'!$D$5:$AF$183,G$9,FALSE))),"")</f>
        <v>279.11571603461886</v>
      </c>
      <c r="H70" s="121">
        <f ca="1">IFERROR(IF((VLOOKUP($E70,'DTOC Backsheet'!$D$5:$AF$183,H$9,FALSE))="","",(VLOOKUP($E70,'DTOC Backsheet'!$D$5:$AF$183,H$9,FALSE))),"")</f>
        <v>319.76593039359807</v>
      </c>
      <c r="I70" s="121">
        <f ca="1">IFERROR(IF((VLOOKUP($E70,'DTOC Backsheet'!$D$5:$AF$183,I$9,FALSE))="","",(VLOOKUP($E70,'DTOC Backsheet'!$D$5:$AF$183,I$9,FALSE))),"")</f>
        <v>283.60614669055258</v>
      </c>
      <c r="J70" s="122">
        <f ca="1">IFERROR(IF((VLOOKUP($E70,'DTOC Backsheet'!$D$5:$AF$183,J$9,FALSE))="","",(VLOOKUP($E70,'DTOC Backsheet'!$D$5:$AF$183,J$9,FALSE))),"")</f>
        <v>323.91005714531957</v>
      </c>
      <c r="K70" s="173">
        <f ca="1">IFERROR(IF((VLOOKUP($E70,'DTOC Backsheet'!$D$5:$AF$183,K$9,FALSE))="","",(VLOOKUP($E70,'DTOC Backsheet'!$D$5:$AF$183,K$9,FALSE))),"")</f>
        <v>377.85580484443091</v>
      </c>
      <c r="L70" s="122">
        <f ca="1">IFERROR(IF((VLOOKUP($E70,'DTOC Backsheet'!$D$5:$AF$183,L$9,FALSE))="","",(VLOOKUP($E70,'DTOC Backsheet'!$D$5:$AF$183,L$9,FALSE))),"")</f>
        <v>253.70991385127937</v>
      </c>
      <c r="M70" s="121">
        <f ca="1">IFERROR(IF((VLOOKUP($E70,'DTOC Backsheet'!$D$5:$AF$183,M$9,FALSE))="","",(VLOOKUP($E70,'DTOC Backsheet'!$D$5:$AF$183,M$9,FALSE))),"")</f>
        <v>219.78769695751498</v>
      </c>
      <c r="N70" s="123">
        <f ca="1">IFERROR(IF((VLOOKUP($E70,'DTOC Backsheet'!$D$5:$AF$183,N$9,FALSE))="","",(VLOOKUP($E70,'DTOC Backsheet'!$D$5:$AF$183,N$9,FALSE))),"")</f>
        <v>135.81022294864661</v>
      </c>
    </row>
    <row r="71" spans="1:14" ht="15" customHeight="1" x14ac:dyDescent="0.3">
      <c r="A71" s="57">
        <v>57</v>
      </c>
      <c r="B71" s="97" t="str">
        <f ca="1">IFERROR(IF((VLOOKUP($E71,'Org List'!$AJ$10:$AL$188,3,FALSE))="","",(VLOOKUP($E71,'Org List'!$AJ$10:$AL$188,3,FALSE))),"")</f>
        <v>Midlands and East of England Commissioning Region</v>
      </c>
      <c r="C71" s="98" t="str">
        <f ca="1">IFERROR(IF((VLOOKUP($E71,'Org List'!$AO$10:$AQ$188,3,FALSE))="","",(VLOOKUP($E71,'Org List'!$AO$10:$AQ$188,3,FALSE))),"")</f>
        <v>West Midlands Region</v>
      </c>
      <c r="D71" s="113" t="str">
        <f ca="1">IFERROR(IF((VLOOKUP($E71,'Org List'!$AT$10:$AV$188,3,FALSE))="","",(VLOOKUP($E71,'Org List'!$AT$10:$AV$188,3,FALSE))),"")</f>
        <v>NHS England Midlands And East (West Midlands)</v>
      </c>
      <c r="E71" s="97" t="str">
        <f t="shared" ca="1" si="1"/>
        <v>E08000026</v>
      </c>
      <c r="F71" s="99" t="str">
        <f ca="1">IF(E71="","",VLOOKUP(E71,'Org List'!$J$9:$K$488,2,0))</f>
        <v>Coventry</v>
      </c>
      <c r="G71" s="120">
        <f ca="1">IFERROR(IF((VLOOKUP($E71,'DTOC Backsheet'!$D$5:$AF$183,G$9,FALSE))="","",(VLOOKUP($E71,'DTOC Backsheet'!$D$5:$AF$183,G$9,FALSE))),"")</f>
        <v>1938.3150779466671</v>
      </c>
      <c r="H71" s="121">
        <f ca="1">IFERROR(IF((VLOOKUP($E71,'DTOC Backsheet'!$D$5:$AF$183,H$9,FALSE))="","",(VLOOKUP($E71,'DTOC Backsheet'!$D$5:$AF$183,H$9,FALSE))),"")</f>
        <v>1341.9921080105462</v>
      </c>
      <c r="I71" s="121">
        <f ca="1">IFERROR(IF((VLOOKUP($E71,'DTOC Backsheet'!$D$5:$AF$183,I$9,FALSE))="","",(VLOOKUP($E71,'DTOC Backsheet'!$D$5:$AF$183,I$9,FALSE))),"")</f>
        <v>1088.245182524375</v>
      </c>
      <c r="J71" s="122">
        <f ca="1">IFERROR(IF((VLOOKUP($E71,'DTOC Backsheet'!$D$5:$AF$183,J$9,FALSE))="","",(VLOOKUP($E71,'DTOC Backsheet'!$D$5:$AF$183,J$9,FALSE))),"")</f>
        <v>823.78707232064369</v>
      </c>
      <c r="K71" s="173">
        <f ca="1">IFERROR(IF((VLOOKUP($E71,'DTOC Backsheet'!$D$5:$AF$183,K$9,FALSE))="","",(VLOOKUP($E71,'DTOC Backsheet'!$D$5:$AF$183,K$9,FALSE))),"")</f>
        <v>1013.6769737369275</v>
      </c>
      <c r="L71" s="122">
        <f ca="1">IFERROR(IF((VLOOKUP($E71,'DTOC Backsheet'!$D$5:$AF$183,L$9,FALSE))="","",(VLOOKUP($E71,'DTOC Backsheet'!$D$5:$AF$183,L$9,FALSE))),"")</f>
        <v>944.56263461850062</v>
      </c>
      <c r="M71" s="121">
        <f ca="1">IFERROR(IF((VLOOKUP($E71,'DTOC Backsheet'!$D$5:$AF$183,M$9,FALSE))="","",(VLOOKUP($E71,'DTOC Backsheet'!$D$5:$AF$183,M$9,FALSE))),"")</f>
        <v>1112.1125476328689</v>
      </c>
      <c r="N71" s="123">
        <f ca="1">IFERROR(IF((VLOOKUP($E71,'DTOC Backsheet'!$D$5:$AF$183,N$9,FALSE))="","",(VLOOKUP($E71,'DTOC Backsheet'!$D$5:$AF$183,N$9,FALSE))),"")</f>
        <v>1217.4467413074842</v>
      </c>
    </row>
    <row r="72" spans="1:14" ht="15" customHeight="1" x14ac:dyDescent="0.3">
      <c r="A72" s="57">
        <v>58</v>
      </c>
      <c r="B72" s="97" t="str">
        <f ca="1">IFERROR(IF((VLOOKUP($E72,'Org List'!$AJ$10:$AL$188,3,FALSE))="","",(VLOOKUP($E72,'Org List'!$AJ$10:$AL$188,3,FALSE))),"")</f>
        <v>London Commissioning Region</v>
      </c>
      <c r="C72" s="98" t="str">
        <f ca="1">IFERROR(IF((VLOOKUP($E72,'Org List'!$AO$10:$AQ$188,3,FALSE))="","",(VLOOKUP($E72,'Org List'!$AO$10:$AQ$188,3,FALSE))),"")</f>
        <v>London Region</v>
      </c>
      <c r="D72" s="113" t="str">
        <f ca="1">IFERROR(IF((VLOOKUP($E72,'Org List'!$AT$10:$AV$188,3,FALSE))="","",(VLOOKUP($E72,'Org List'!$AT$10:$AV$188,3,FALSE))),"")</f>
        <v>NHS England London</v>
      </c>
      <c r="E72" s="97" t="str">
        <f t="shared" ca="1" si="1"/>
        <v>E09000008</v>
      </c>
      <c r="F72" s="99" t="str">
        <f ca="1">IF(E72="","",VLOOKUP(E72,'Org List'!$J$9:$K$488,2,0))</f>
        <v>Croydon</v>
      </c>
      <c r="G72" s="120">
        <f ca="1">IFERROR(IF((VLOOKUP($E72,'DTOC Backsheet'!$D$5:$AF$183,G$9,FALSE))="","",(VLOOKUP($E72,'DTOC Backsheet'!$D$5:$AF$183,G$9,FALSE))),"")</f>
        <v>897.73910405361607</v>
      </c>
      <c r="H72" s="121">
        <f ca="1">IFERROR(IF((VLOOKUP($E72,'DTOC Backsheet'!$D$5:$AF$183,H$9,FALSE))="","",(VLOOKUP($E72,'DTOC Backsheet'!$D$5:$AF$183,H$9,FALSE))),"")</f>
        <v>883.60419496521422</v>
      </c>
      <c r="I72" s="121">
        <f ca="1">IFERROR(IF((VLOOKUP($E72,'DTOC Backsheet'!$D$5:$AF$183,I$9,FALSE))="","",(VLOOKUP($E72,'DTOC Backsheet'!$D$5:$AF$183,I$9,FALSE))),"")</f>
        <v>534.02376043742379</v>
      </c>
      <c r="J72" s="122">
        <f ca="1">IFERROR(IF((VLOOKUP($E72,'DTOC Backsheet'!$D$5:$AF$183,J$9,FALSE))="","",(VLOOKUP($E72,'DTOC Backsheet'!$D$5:$AF$183,J$9,FALSE))),"")</f>
        <v>694.8630594542152</v>
      </c>
      <c r="K72" s="173">
        <f ca="1">IFERROR(IF((VLOOKUP($E72,'DTOC Backsheet'!$D$5:$AF$183,K$9,FALSE))="","",(VLOOKUP($E72,'DTOC Backsheet'!$D$5:$AF$183,K$9,FALSE))),"")</f>
        <v>769.72587682930214</v>
      </c>
      <c r="L72" s="122">
        <f ca="1">IFERROR(IF((VLOOKUP($E72,'DTOC Backsheet'!$D$5:$AF$183,L$9,FALSE))="","",(VLOOKUP($E72,'DTOC Backsheet'!$D$5:$AF$183,L$9,FALSE))),"")</f>
        <v>606.72910627172666</v>
      </c>
      <c r="M72" s="121">
        <f ca="1">IFERROR(IF((VLOOKUP($E72,'DTOC Backsheet'!$D$5:$AF$183,M$9,FALSE))="","",(VLOOKUP($E72,'DTOC Backsheet'!$D$5:$AF$183,M$9,FALSE))),"")</f>
        <v>530.16486122902415</v>
      </c>
      <c r="N72" s="123">
        <f ca="1">IFERROR(IF((VLOOKUP($E72,'DTOC Backsheet'!$D$5:$AF$183,N$9,FALSE))="","",(VLOOKUP($E72,'DTOC Backsheet'!$D$5:$AF$183,N$9,FALSE))),"")</f>
        <v>637.7794551891393</v>
      </c>
    </row>
    <row r="73" spans="1:14" ht="15" customHeight="1" x14ac:dyDescent="0.3">
      <c r="A73" s="57">
        <v>59</v>
      </c>
      <c r="B73" s="97" t="str">
        <f ca="1">IFERROR(IF((VLOOKUP($E73,'Org List'!$AJ$10:$AL$188,3,FALSE))="","",(VLOOKUP($E73,'Org List'!$AJ$10:$AL$188,3,FALSE))),"")</f>
        <v>North of England Commissioning Region</v>
      </c>
      <c r="C73" s="98" t="str">
        <f ca="1">IFERROR(IF((VLOOKUP($E73,'Org List'!$AO$10:$AQ$188,3,FALSE))="","",(VLOOKUP($E73,'Org List'!$AO$10:$AQ$188,3,FALSE))),"")</f>
        <v>North West Region</v>
      </c>
      <c r="D73" s="113" t="str">
        <f ca="1">IFERROR(IF((VLOOKUP($E73,'Org List'!$AT$10:$AV$188,3,FALSE))="","",(VLOOKUP($E73,'Org List'!$AT$10:$AV$188,3,FALSE))),"")</f>
        <v>NHS England North (Cumbria And North East)</v>
      </c>
      <c r="E73" s="97" t="str">
        <f t="shared" ca="1" si="1"/>
        <v>E10000006</v>
      </c>
      <c r="F73" s="99" t="str">
        <f ca="1">IF(E73="","",VLOOKUP(E73,'Org List'!$J$9:$K$488,2,0))</f>
        <v>Cumbria</v>
      </c>
      <c r="G73" s="120">
        <f ca="1">IFERROR(IF((VLOOKUP($E73,'DTOC Backsheet'!$D$5:$AF$183,G$9,FALSE))="","",(VLOOKUP($E73,'DTOC Backsheet'!$D$5:$AF$183,G$9,FALSE))),"")</f>
        <v>3277.1330200048797</v>
      </c>
      <c r="H73" s="121">
        <f ca="1">IFERROR(IF((VLOOKUP($E73,'DTOC Backsheet'!$D$5:$AF$183,H$9,FALSE))="","",(VLOOKUP($E73,'DTOC Backsheet'!$D$5:$AF$183,H$9,FALSE))),"")</f>
        <v>3355.5062094732975</v>
      </c>
      <c r="I73" s="121">
        <f ca="1">IFERROR(IF((VLOOKUP($E73,'DTOC Backsheet'!$D$5:$AF$183,I$9,FALSE))="","",(VLOOKUP($E73,'DTOC Backsheet'!$D$5:$AF$183,I$9,FALSE))),"")</f>
        <v>2728.0277805846445</v>
      </c>
      <c r="J73" s="122">
        <f ca="1">IFERROR(IF((VLOOKUP($E73,'DTOC Backsheet'!$D$5:$AF$183,J$9,FALSE))="","",(VLOOKUP($E73,'DTOC Backsheet'!$D$5:$AF$183,J$9,FALSE))),"")</f>
        <v>2816.9994860308902</v>
      </c>
      <c r="K73" s="173">
        <f ca="1">IFERROR(IF((VLOOKUP($E73,'DTOC Backsheet'!$D$5:$AF$183,K$9,FALSE))="","",(VLOOKUP($E73,'DTOC Backsheet'!$D$5:$AF$183,K$9,FALSE))),"")</f>
        <v>1922.9255166649698</v>
      </c>
      <c r="L73" s="122">
        <f ca="1">IFERROR(IF((VLOOKUP($E73,'DTOC Backsheet'!$D$5:$AF$183,L$9,FALSE))="","",(VLOOKUP($E73,'DTOC Backsheet'!$D$5:$AF$183,L$9,FALSE))),"")</f>
        <v>1957.9775607428164</v>
      </c>
      <c r="M73" s="121">
        <f ca="1">IFERROR(IF((VLOOKUP($E73,'DTOC Backsheet'!$D$5:$AF$183,M$9,FALSE))="","",(VLOOKUP($E73,'DTOC Backsheet'!$D$5:$AF$183,M$9,FALSE))),"")</f>
        <v>1794.3190732525884</v>
      </c>
      <c r="N73" s="123">
        <f ca="1">IFERROR(IF((VLOOKUP($E73,'DTOC Backsheet'!$D$5:$AF$183,N$9,FALSE))="","",(VLOOKUP($E73,'DTOC Backsheet'!$D$5:$AF$183,N$9,FALSE))),"")</f>
        <v>1596.9159978666569</v>
      </c>
    </row>
    <row r="74" spans="1:14" ht="15" customHeight="1" x14ac:dyDescent="0.3">
      <c r="A74" s="57">
        <v>60</v>
      </c>
      <c r="B74" s="97" t="str">
        <f ca="1">IFERROR(IF((VLOOKUP($E74,'Org List'!$AJ$10:$AL$188,3,FALSE))="","",(VLOOKUP($E74,'Org List'!$AJ$10:$AL$188,3,FALSE))),"")</f>
        <v>North of England Commissioning Region</v>
      </c>
      <c r="C74" s="98" t="str">
        <f ca="1">IFERROR(IF((VLOOKUP($E74,'Org List'!$AO$10:$AQ$188,3,FALSE))="","",(VLOOKUP($E74,'Org List'!$AO$10:$AQ$188,3,FALSE))),"")</f>
        <v>North East Region</v>
      </c>
      <c r="D74" s="113" t="str">
        <f ca="1">IFERROR(IF((VLOOKUP($E74,'Org List'!$AT$10:$AV$188,3,FALSE))="","",(VLOOKUP($E74,'Org List'!$AT$10:$AV$188,3,FALSE))),"")</f>
        <v>NHS England North (Cumbria And North East)</v>
      </c>
      <c r="E74" s="97" t="str">
        <f t="shared" ca="1" si="1"/>
        <v>E06000005</v>
      </c>
      <c r="F74" s="99" t="str">
        <f ca="1">IF(E74="","",VLOOKUP(E74,'Org List'!$J$9:$K$488,2,0))</f>
        <v>Darlington</v>
      </c>
      <c r="G74" s="120">
        <f ca="1">IFERROR(IF((VLOOKUP($E74,'DTOC Backsheet'!$D$5:$AF$183,G$9,FALSE))="","",(VLOOKUP($E74,'DTOC Backsheet'!$D$5:$AF$183,G$9,FALSE))),"")</f>
        <v>380.34600755922787</v>
      </c>
      <c r="H74" s="121">
        <f ca="1">IFERROR(IF((VLOOKUP($E74,'DTOC Backsheet'!$D$5:$AF$183,H$9,FALSE))="","",(VLOOKUP($E74,'DTOC Backsheet'!$D$5:$AF$183,H$9,FALSE))),"")</f>
        <v>426.84598967461932</v>
      </c>
      <c r="I74" s="121">
        <f ca="1">IFERROR(IF((VLOOKUP($E74,'DTOC Backsheet'!$D$5:$AF$183,I$9,FALSE))="","",(VLOOKUP($E74,'DTOC Backsheet'!$D$5:$AF$183,I$9,FALSE))),"")</f>
        <v>547.26902028114614</v>
      </c>
      <c r="J74" s="122">
        <f ca="1">IFERROR(IF((VLOOKUP($E74,'DTOC Backsheet'!$D$5:$AF$183,J$9,FALSE))="","",(VLOOKUP($E74,'DTOC Backsheet'!$D$5:$AF$183,J$9,FALSE))),"")</f>
        <v>920.08255857892709</v>
      </c>
      <c r="K74" s="173">
        <f ca="1">IFERROR(IF((VLOOKUP($E74,'DTOC Backsheet'!$D$5:$AF$183,K$9,FALSE))="","",(VLOOKUP($E74,'DTOC Backsheet'!$D$5:$AF$183,K$9,FALSE))),"")</f>
        <v>581.60659143331134</v>
      </c>
      <c r="L74" s="122">
        <f ca="1">IFERROR(IF((VLOOKUP($E74,'DTOC Backsheet'!$D$5:$AF$183,L$9,FALSE))="","",(VLOOKUP($E74,'DTOC Backsheet'!$D$5:$AF$183,L$9,FALSE))),"")</f>
        <v>383.76500500312756</v>
      </c>
      <c r="M74" s="121">
        <f ca="1">IFERROR(IF((VLOOKUP($E74,'DTOC Backsheet'!$D$5:$AF$183,M$9,FALSE))="","",(VLOOKUP($E74,'DTOC Backsheet'!$D$5:$AF$183,M$9,FALSE))),"")</f>
        <v>251.47334178776373</v>
      </c>
      <c r="N74" s="123">
        <f ca="1">IFERROR(IF((VLOOKUP($E74,'DTOC Backsheet'!$D$5:$AF$183,N$9,FALSE))="","",(VLOOKUP($E74,'DTOC Backsheet'!$D$5:$AF$183,N$9,FALSE))),"")</f>
        <v>227.58326306451846</v>
      </c>
    </row>
    <row r="75" spans="1:14" ht="15" customHeight="1" x14ac:dyDescent="0.3">
      <c r="A75" s="57">
        <v>61</v>
      </c>
      <c r="B75" s="97" t="str">
        <f ca="1">IFERROR(IF((VLOOKUP($E75,'Org List'!$AJ$10:$AL$188,3,FALSE))="","",(VLOOKUP($E75,'Org List'!$AJ$10:$AL$188,3,FALSE))),"")</f>
        <v>Midlands and East of England Commissioning Region</v>
      </c>
      <c r="C75" s="98" t="str">
        <f ca="1">IFERROR(IF((VLOOKUP($E75,'Org List'!$AO$10:$AQ$188,3,FALSE))="","",(VLOOKUP($E75,'Org List'!$AO$10:$AQ$188,3,FALSE))),"")</f>
        <v>East Midlands Region</v>
      </c>
      <c r="D75" s="113" t="str">
        <f ca="1">IFERROR(IF((VLOOKUP($E75,'Org List'!$AT$10:$AV$188,3,FALSE))="","",(VLOOKUP($E75,'Org List'!$AT$10:$AV$188,3,FALSE))),"")</f>
        <v>NHS England Midlands And East (North Midlands)</v>
      </c>
      <c r="E75" s="97" t="str">
        <f t="shared" ca="1" si="1"/>
        <v>E06000015</v>
      </c>
      <c r="F75" s="99" t="str">
        <f ca="1">IF(E75="","",VLOOKUP(E75,'Org List'!$J$9:$K$488,2,0))</f>
        <v>Derby</v>
      </c>
      <c r="G75" s="120">
        <f ca="1">IFERROR(IF((VLOOKUP($E75,'DTOC Backsheet'!$D$5:$AF$183,G$9,FALSE))="","",(VLOOKUP($E75,'DTOC Backsheet'!$D$5:$AF$183,G$9,FALSE))),"")</f>
        <v>529.98520500192535</v>
      </c>
      <c r="H75" s="121">
        <f ca="1">IFERROR(IF((VLOOKUP($E75,'DTOC Backsheet'!$D$5:$AF$183,H$9,FALSE))="","",(VLOOKUP($E75,'DTOC Backsheet'!$D$5:$AF$183,H$9,FALSE))),"")</f>
        <v>442.32990818994347</v>
      </c>
      <c r="I75" s="121">
        <f ca="1">IFERROR(IF((VLOOKUP($E75,'DTOC Backsheet'!$D$5:$AF$183,I$9,FALSE))="","",(VLOOKUP($E75,'DTOC Backsheet'!$D$5:$AF$183,I$9,FALSE))),"")</f>
        <v>658.68142113049998</v>
      </c>
      <c r="J75" s="122">
        <f ca="1">IFERROR(IF((VLOOKUP($E75,'DTOC Backsheet'!$D$5:$AF$183,J$9,FALSE))="","",(VLOOKUP($E75,'DTOC Backsheet'!$D$5:$AF$183,J$9,FALSE))),"")</f>
        <v>441.8833819785437</v>
      </c>
      <c r="K75" s="173">
        <f ca="1">IFERROR(IF((VLOOKUP($E75,'DTOC Backsheet'!$D$5:$AF$183,K$9,FALSE))="","",(VLOOKUP($E75,'DTOC Backsheet'!$D$5:$AF$183,K$9,FALSE))),"")</f>
        <v>551.47448240098106</v>
      </c>
      <c r="L75" s="122">
        <f ca="1">IFERROR(IF((VLOOKUP($E75,'DTOC Backsheet'!$D$5:$AF$183,L$9,FALSE))="","",(VLOOKUP($E75,'DTOC Backsheet'!$D$5:$AF$183,L$9,FALSE))),"")</f>
        <v>400.66104145267269</v>
      </c>
      <c r="M75" s="121">
        <f ca="1">IFERROR(IF((VLOOKUP($E75,'DTOC Backsheet'!$D$5:$AF$183,M$9,FALSE))="","",(VLOOKUP($E75,'DTOC Backsheet'!$D$5:$AF$183,M$9,FALSE))),"")</f>
        <v>491.14910602165776</v>
      </c>
      <c r="N75" s="123">
        <f ca="1">IFERROR(IF((VLOOKUP($E75,'DTOC Backsheet'!$D$5:$AF$183,N$9,FALSE))="","",(VLOOKUP($E75,'DTOC Backsheet'!$D$5:$AF$183,N$9,FALSE))),"")</f>
        <v>454.4925017096275</v>
      </c>
    </row>
    <row r="76" spans="1:14" ht="15" customHeight="1" x14ac:dyDescent="0.3">
      <c r="A76" s="57">
        <v>62</v>
      </c>
      <c r="B76" s="97" t="str">
        <f ca="1">IFERROR(IF((VLOOKUP($E76,'Org List'!$AJ$10:$AL$188,3,FALSE))="","",(VLOOKUP($E76,'Org List'!$AJ$10:$AL$188,3,FALSE))),"")</f>
        <v>Midlands and East of England Commissioning Region</v>
      </c>
      <c r="C76" s="98" t="str">
        <f ca="1">IFERROR(IF((VLOOKUP($E76,'Org List'!$AO$10:$AQ$188,3,FALSE))="","",(VLOOKUP($E76,'Org List'!$AO$10:$AQ$188,3,FALSE))),"")</f>
        <v>East Midlands Region</v>
      </c>
      <c r="D76" s="113" t="str">
        <f ca="1">IFERROR(IF((VLOOKUP($E76,'Org List'!$AT$10:$AV$188,3,FALSE))="","",(VLOOKUP($E76,'Org List'!$AT$10:$AV$188,3,FALSE))),"")</f>
        <v>NHS England Midlands And East (North Midlands)</v>
      </c>
      <c r="E76" s="97" t="str">
        <f t="shared" ca="1" si="1"/>
        <v>E10000007</v>
      </c>
      <c r="F76" s="99" t="str">
        <f ca="1">IF(E76="","",VLOOKUP(E76,'Org List'!$J$9:$K$488,2,0))</f>
        <v>Derbyshire</v>
      </c>
      <c r="G76" s="120">
        <f ca="1">IFERROR(IF((VLOOKUP($E76,'DTOC Backsheet'!$D$5:$AF$183,G$9,FALSE))="","",(VLOOKUP($E76,'DTOC Backsheet'!$D$5:$AF$183,G$9,FALSE))),"")</f>
        <v>699.8326725280848</v>
      </c>
      <c r="H76" s="121">
        <f ca="1">IFERROR(IF((VLOOKUP($E76,'DTOC Backsheet'!$D$5:$AF$183,H$9,FALSE))="","",(VLOOKUP($E76,'DTOC Backsheet'!$D$5:$AF$183,H$9,FALSE))),"")</f>
        <v>652.87454196256817</v>
      </c>
      <c r="I76" s="121">
        <f ca="1">IFERROR(IF((VLOOKUP($E76,'DTOC Backsheet'!$D$5:$AF$183,I$9,FALSE))="","",(VLOOKUP($E76,'DTOC Backsheet'!$D$5:$AF$183,I$9,FALSE))),"")</f>
        <v>502.13894284725927</v>
      </c>
      <c r="J76" s="122">
        <f ca="1">IFERROR(IF((VLOOKUP($E76,'DTOC Backsheet'!$D$5:$AF$183,J$9,FALSE))="","",(VLOOKUP($E76,'DTOC Backsheet'!$D$5:$AF$183,J$9,FALSE))),"")</f>
        <v>587.94207916127834</v>
      </c>
      <c r="K76" s="173">
        <f ca="1">IFERROR(IF((VLOOKUP($E76,'DTOC Backsheet'!$D$5:$AF$183,K$9,FALSE))="","",(VLOOKUP($E76,'DTOC Backsheet'!$D$5:$AF$183,K$9,FALSE))),"")</f>
        <v>477.23383659580355</v>
      </c>
      <c r="L76" s="122">
        <f ca="1">IFERROR(IF((VLOOKUP($E76,'DTOC Backsheet'!$D$5:$AF$183,L$9,FALSE))="","",(VLOOKUP($E76,'DTOC Backsheet'!$D$5:$AF$183,L$9,FALSE))),"")</f>
        <v>560.26501851990963</v>
      </c>
      <c r="M76" s="121">
        <f ca="1">IFERROR(IF((VLOOKUP($E76,'DTOC Backsheet'!$D$5:$AF$183,M$9,FALSE))="","",(VLOOKUP($E76,'DTOC Backsheet'!$D$5:$AF$183,M$9,FALSE))),"")</f>
        <v>463.1607549137517</v>
      </c>
      <c r="N76" s="123">
        <f ca="1">IFERROR(IF((VLOOKUP($E76,'DTOC Backsheet'!$D$5:$AF$183,N$9,FALSE))="","",(VLOOKUP($E76,'DTOC Backsheet'!$D$5:$AF$183,N$9,FALSE))),"")</f>
        <v>533.2672412227821</v>
      </c>
    </row>
    <row r="77" spans="1:14" ht="15" customHeight="1" x14ac:dyDescent="0.3">
      <c r="A77" s="57">
        <v>63</v>
      </c>
      <c r="B77" s="97" t="str">
        <f ca="1">IFERROR(IF((VLOOKUP($E77,'Org List'!$AJ$10:$AL$188,3,FALSE))="","",(VLOOKUP($E77,'Org List'!$AJ$10:$AL$188,3,FALSE))),"")</f>
        <v>South West England Commissioning Region</v>
      </c>
      <c r="C77" s="98" t="str">
        <f ca="1">IFERROR(IF((VLOOKUP($E77,'Org List'!$AO$10:$AQ$188,3,FALSE))="","",(VLOOKUP($E77,'Org List'!$AO$10:$AQ$188,3,FALSE))),"")</f>
        <v>South West Region</v>
      </c>
      <c r="D77" s="113" t="str">
        <f ca="1">IFERROR(IF((VLOOKUP($E77,'Org List'!$AT$10:$AV$188,3,FALSE))="","",(VLOOKUP($E77,'Org List'!$AT$10:$AV$188,3,FALSE))),"")</f>
        <v>NHS England South West (South West South)</v>
      </c>
      <c r="E77" s="97" t="str">
        <f t="shared" ca="1" si="1"/>
        <v>E10000008</v>
      </c>
      <c r="F77" s="99" t="str">
        <f ca="1">IF(E77="","",VLOOKUP(E77,'Org List'!$J$9:$K$488,2,0))</f>
        <v>Devon</v>
      </c>
      <c r="G77" s="120">
        <f ca="1">IFERROR(IF((VLOOKUP($E77,'DTOC Backsheet'!$D$5:$AF$183,G$9,FALSE))="","",(VLOOKUP($E77,'DTOC Backsheet'!$D$5:$AF$183,G$9,FALSE))),"")</f>
        <v>2034.3963975462721</v>
      </c>
      <c r="H77" s="121">
        <f ca="1">IFERROR(IF((VLOOKUP($E77,'DTOC Backsheet'!$D$5:$AF$183,H$9,FALSE))="","",(VLOOKUP($E77,'DTOC Backsheet'!$D$5:$AF$183,H$9,FALSE))),"")</f>
        <v>1622.5361934217551</v>
      </c>
      <c r="I77" s="121">
        <f ca="1">IFERROR(IF((VLOOKUP($E77,'DTOC Backsheet'!$D$5:$AF$183,I$9,FALSE))="","",(VLOOKUP($E77,'DTOC Backsheet'!$D$5:$AF$183,I$9,FALSE))),"")</f>
        <v>1169.1163995386419</v>
      </c>
      <c r="J77" s="122">
        <f ca="1">IFERROR(IF((VLOOKUP($E77,'DTOC Backsheet'!$D$5:$AF$183,J$9,FALSE))="","",(VLOOKUP($E77,'DTOC Backsheet'!$D$5:$AF$183,J$9,FALSE))),"")</f>
        <v>1314.1338772605793</v>
      </c>
      <c r="K77" s="173">
        <f ca="1">IFERROR(IF((VLOOKUP($E77,'DTOC Backsheet'!$D$5:$AF$183,K$9,FALSE))="","",(VLOOKUP($E77,'DTOC Backsheet'!$D$5:$AF$183,K$9,FALSE))),"")</f>
        <v>997.67912989330182</v>
      </c>
      <c r="L77" s="122">
        <f ca="1">IFERROR(IF((VLOOKUP($E77,'DTOC Backsheet'!$D$5:$AF$183,L$9,FALSE))="","",(VLOOKUP($E77,'DTOC Backsheet'!$D$5:$AF$183,L$9,FALSE))),"")</f>
        <v>1139.827433202609</v>
      </c>
      <c r="M77" s="121">
        <f ca="1">IFERROR(IF((VLOOKUP($E77,'DTOC Backsheet'!$D$5:$AF$183,M$9,FALSE))="","",(VLOOKUP($E77,'DTOC Backsheet'!$D$5:$AF$183,M$9,FALSE))),"")</f>
        <v>1298.4431902286231</v>
      </c>
      <c r="N77" s="123">
        <f ca="1">IFERROR(IF((VLOOKUP($E77,'DTOC Backsheet'!$D$5:$AF$183,N$9,FALSE))="","",(VLOOKUP($E77,'DTOC Backsheet'!$D$5:$AF$183,N$9,FALSE))),"")</f>
        <v>1096.2405852696936</v>
      </c>
    </row>
    <row r="78" spans="1:14" ht="15" customHeight="1" x14ac:dyDescent="0.3">
      <c r="A78" s="57">
        <v>64</v>
      </c>
      <c r="B78" s="97" t="str">
        <f ca="1">IFERROR(IF((VLOOKUP($E78,'Org List'!$AJ$10:$AL$188,3,FALSE))="","",(VLOOKUP($E78,'Org List'!$AJ$10:$AL$188,3,FALSE))),"")</f>
        <v>North of England Commissioning Region</v>
      </c>
      <c r="C78" s="98" t="str">
        <f ca="1">IFERROR(IF((VLOOKUP($E78,'Org List'!$AO$10:$AQ$188,3,FALSE))="","",(VLOOKUP($E78,'Org List'!$AO$10:$AQ$188,3,FALSE))),"")</f>
        <v>Yorkshire and The Humber Region</v>
      </c>
      <c r="D78" s="113" t="str">
        <f ca="1">IFERROR(IF((VLOOKUP($E78,'Org List'!$AT$10:$AV$188,3,FALSE))="","",(VLOOKUP($E78,'Org List'!$AT$10:$AV$188,3,FALSE))),"")</f>
        <v>NHS England North (Yorkshire And Humber)</v>
      </c>
      <c r="E78" s="97" t="str">
        <f t="shared" ref="E78:E109" ca="1" si="2">IF($A78&gt;$Q$5-1,"",INDIRECT("'Comms by AT'!D"&amp;$A78+$Q$4))</f>
        <v>E08000017</v>
      </c>
      <c r="F78" s="99" t="str">
        <f ca="1">IF(E78="","",VLOOKUP(E78,'Org List'!$J$9:$K$488,2,0))</f>
        <v>Doncaster</v>
      </c>
      <c r="G78" s="120">
        <f ca="1">IFERROR(IF((VLOOKUP($E78,'DTOC Backsheet'!$D$5:$AF$183,G$9,FALSE))="","",(VLOOKUP($E78,'DTOC Backsheet'!$D$5:$AF$183,G$9,FALSE))),"")</f>
        <v>625.73794703648696</v>
      </c>
      <c r="H78" s="121">
        <f ca="1">IFERROR(IF((VLOOKUP($E78,'DTOC Backsheet'!$D$5:$AF$183,H$9,FALSE))="","",(VLOOKUP($E78,'DTOC Backsheet'!$D$5:$AF$183,H$9,FALSE))),"")</f>
        <v>916.59707166159967</v>
      </c>
      <c r="I78" s="121">
        <f ca="1">IFERROR(IF((VLOOKUP($E78,'DTOC Backsheet'!$D$5:$AF$183,I$9,FALSE))="","",(VLOOKUP($E78,'DTOC Backsheet'!$D$5:$AF$183,I$9,FALSE))),"")</f>
        <v>636.02292315477234</v>
      </c>
      <c r="J78" s="122">
        <f ca="1">IFERROR(IF((VLOOKUP($E78,'DTOC Backsheet'!$D$5:$AF$183,J$9,FALSE))="","",(VLOOKUP($E78,'DTOC Backsheet'!$D$5:$AF$183,J$9,FALSE))),"")</f>
        <v>489.92963036469956</v>
      </c>
      <c r="K78" s="173">
        <f ca="1">IFERROR(IF((VLOOKUP($E78,'DTOC Backsheet'!$D$5:$AF$183,K$9,FALSE))="","",(VLOOKUP($E78,'DTOC Backsheet'!$D$5:$AF$183,K$9,FALSE))),"")</f>
        <v>343.6512293727161</v>
      </c>
      <c r="L78" s="122">
        <f ca="1">IFERROR(IF((VLOOKUP($E78,'DTOC Backsheet'!$D$5:$AF$183,L$9,FALSE))="","",(VLOOKUP($E78,'DTOC Backsheet'!$D$5:$AF$183,L$9,FALSE))),"")</f>
        <v>470.9752460108088</v>
      </c>
      <c r="M78" s="121">
        <f ca="1">IFERROR(IF((VLOOKUP($E78,'DTOC Backsheet'!$D$5:$AF$183,M$9,FALSE))="","",(VLOOKUP($E78,'DTOC Backsheet'!$D$5:$AF$183,M$9,FALSE))),"")</f>
        <v>555.44587193575705</v>
      </c>
      <c r="N78" s="123">
        <f ca="1">IFERROR(IF((VLOOKUP($E78,'DTOC Backsheet'!$D$5:$AF$183,N$9,FALSE))="","",(VLOOKUP($E78,'DTOC Backsheet'!$D$5:$AF$183,N$9,FALSE))),"")</f>
        <v>764.17178685412932</v>
      </c>
    </row>
    <row r="79" spans="1:14" ht="15" customHeight="1" x14ac:dyDescent="0.3">
      <c r="A79" s="57">
        <v>65</v>
      </c>
      <c r="B79" s="97" t="str">
        <f ca="1">IFERROR(IF((VLOOKUP($E79,'Org List'!$AJ$10:$AL$188,3,FALSE))="","",(VLOOKUP($E79,'Org List'!$AJ$10:$AL$188,3,FALSE))),"")</f>
        <v>South West England Commissioning Region</v>
      </c>
      <c r="C79" s="98" t="str">
        <f ca="1">IFERROR(IF((VLOOKUP($E79,'Org List'!$AO$10:$AQ$188,3,FALSE))="","",(VLOOKUP($E79,'Org List'!$AO$10:$AQ$188,3,FALSE))),"")</f>
        <v>South West Region</v>
      </c>
      <c r="D79" s="113" t="str">
        <f ca="1">IFERROR(IF((VLOOKUP($E79,'Org List'!$AT$10:$AV$188,3,FALSE))="","",(VLOOKUP($E79,'Org List'!$AT$10:$AV$188,3,FALSE))),"")</f>
        <v>NHS England South West (South West South)</v>
      </c>
      <c r="E79" s="97" t="str">
        <f t="shared" ca="1" si="2"/>
        <v>E10000009</v>
      </c>
      <c r="F79" s="99" t="str">
        <f ca="1">IF(E79="","",VLOOKUP(E79,'Org List'!$J$9:$K$488,2,0))</f>
        <v>Dorset</v>
      </c>
      <c r="G79" s="120">
        <f ca="1">IFERROR(IF((VLOOKUP($E79,'DTOC Backsheet'!$D$5:$AF$183,G$9,FALSE))="","",(VLOOKUP($E79,'DTOC Backsheet'!$D$5:$AF$183,G$9,FALSE))),"")</f>
        <v>1611.8180824942642</v>
      </c>
      <c r="H79" s="121">
        <f ca="1">IFERROR(IF((VLOOKUP($E79,'DTOC Backsheet'!$D$5:$AF$183,H$9,FALSE))="","",(VLOOKUP($E79,'DTOC Backsheet'!$D$5:$AF$183,H$9,FALSE))),"")</f>
        <v>1841.2563325532049</v>
      </c>
      <c r="I79" s="121">
        <f ca="1">IFERROR(IF((VLOOKUP($E79,'DTOC Backsheet'!$D$5:$AF$183,I$9,FALSE))="","",(VLOOKUP($E79,'DTOC Backsheet'!$D$5:$AF$183,I$9,FALSE))),"")</f>
        <v>1621.3061304290322</v>
      </c>
      <c r="J79" s="122">
        <f ca="1">IFERROR(IF((VLOOKUP($E79,'DTOC Backsheet'!$D$5:$AF$183,J$9,FALSE))="","",(VLOOKUP($E79,'DTOC Backsheet'!$D$5:$AF$183,J$9,FALSE))),"")</f>
        <v>1657.2519539340535</v>
      </c>
      <c r="K79" s="173">
        <f ca="1">IFERROR(IF((VLOOKUP($E79,'DTOC Backsheet'!$D$5:$AF$183,K$9,FALSE))="","",(VLOOKUP($E79,'DTOC Backsheet'!$D$5:$AF$183,K$9,FALSE))),"")</f>
        <v>1305.7745225681922</v>
      </c>
      <c r="L79" s="122">
        <f ca="1">IFERROR(IF((VLOOKUP($E79,'DTOC Backsheet'!$D$5:$AF$183,L$9,FALSE))="","",(VLOOKUP($E79,'DTOC Backsheet'!$D$5:$AF$183,L$9,FALSE))),"")</f>
        <v>1516.6609813877089</v>
      </c>
      <c r="M79" s="121">
        <f ca="1">IFERROR(IF((VLOOKUP($E79,'DTOC Backsheet'!$D$5:$AF$183,M$9,FALSE))="","",(VLOOKUP($E79,'DTOC Backsheet'!$D$5:$AF$183,M$9,FALSE))),"")</f>
        <v>1132.4746298784123</v>
      </c>
      <c r="N79" s="123">
        <f ca="1">IFERROR(IF((VLOOKUP($E79,'DTOC Backsheet'!$D$5:$AF$183,N$9,FALSE))="","",(VLOOKUP($E79,'DTOC Backsheet'!$D$5:$AF$183,N$9,FALSE))),"")</f>
        <v>1282.7210614876701</v>
      </c>
    </row>
    <row r="80" spans="1:14" ht="15" customHeight="1" x14ac:dyDescent="0.3">
      <c r="A80" s="57">
        <v>66</v>
      </c>
      <c r="B80" s="97" t="str">
        <f ca="1">IFERROR(IF((VLOOKUP($E80,'Org List'!$AJ$10:$AL$188,3,FALSE))="","",(VLOOKUP($E80,'Org List'!$AJ$10:$AL$188,3,FALSE))),"")</f>
        <v>Midlands and East of England Commissioning Region</v>
      </c>
      <c r="C80" s="98" t="str">
        <f ca="1">IFERROR(IF((VLOOKUP($E80,'Org List'!$AO$10:$AQ$188,3,FALSE))="","",(VLOOKUP($E80,'Org List'!$AO$10:$AQ$188,3,FALSE))),"")</f>
        <v>West Midlands Region</v>
      </c>
      <c r="D80" s="113" t="str">
        <f ca="1">IFERROR(IF((VLOOKUP($E80,'Org List'!$AT$10:$AV$188,3,FALSE))="","",(VLOOKUP($E80,'Org List'!$AT$10:$AV$188,3,FALSE))),"")</f>
        <v>NHS England Midlands And East (West Midlands)</v>
      </c>
      <c r="E80" s="97" t="str">
        <f t="shared" ca="1" si="2"/>
        <v>E08000027</v>
      </c>
      <c r="F80" s="99" t="str">
        <f ca="1">IF(E80="","",VLOOKUP(E80,'Org List'!$J$9:$K$488,2,0))</f>
        <v>Dudley</v>
      </c>
      <c r="G80" s="120">
        <f ca="1">IFERROR(IF((VLOOKUP($E80,'DTOC Backsheet'!$D$5:$AF$183,G$9,FALSE))="","",(VLOOKUP($E80,'DTOC Backsheet'!$D$5:$AF$183,G$9,FALSE))),"")</f>
        <v>1043.8613292472708</v>
      </c>
      <c r="H80" s="121">
        <f ca="1">IFERROR(IF((VLOOKUP($E80,'DTOC Backsheet'!$D$5:$AF$183,H$9,FALSE))="","",(VLOOKUP($E80,'DTOC Backsheet'!$D$5:$AF$183,H$9,FALSE))),"")</f>
        <v>1426.929706952691</v>
      </c>
      <c r="I80" s="121">
        <f ca="1">IFERROR(IF((VLOOKUP($E80,'DTOC Backsheet'!$D$5:$AF$183,I$9,FALSE))="","",(VLOOKUP($E80,'DTOC Backsheet'!$D$5:$AF$183,I$9,FALSE))),"")</f>
        <v>1070.1972802145183</v>
      </c>
      <c r="J80" s="122">
        <f ca="1">IFERROR(IF((VLOOKUP($E80,'DTOC Backsheet'!$D$5:$AF$183,J$9,FALSE))="","",(VLOOKUP($E80,'DTOC Backsheet'!$D$5:$AF$183,J$9,FALSE))),"")</f>
        <v>873.10341359699055</v>
      </c>
      <c r="K80" s="173">
        <f ca="1">IFERROR(IF((VLOOKUP($E80,'DTOC Backsheet'!$D$5:$AF$183,K$9,FALSE))="","",(VLOOKUP($E80,'DTOC Backsheet'!$D$5:$AF$183,K$9,FALSE))),"")</f>
        <v>813.56455381394642</v>
      </c>
      <c r="L80" s="122">
        <f ca="1">IFERROR(IF((VLOOKUP($E80,'DTOC Backsheet'!$D$5:$AF$183,L$9,FALSE))="","",(VLOOKUP($E80,'DTOC Backsheet'!$D$5:$AF$183,L$9,FALSE))),"")</f>
        <v>509.07723062817666</v>
      </c>
      <c r="M80" s="121">
        <f ca="1">IFERROR(IF((VLOOKUP($E80,'DTOC Backsheet'!$D$5:$AF$183,M$9,FALSE))="","",(VLOOKUP($E80,'DTOC Backsheet'!$D$5:$AF$183,M$9,FALSE))),"")</f>
        <v>680.90078570676064</v>
      </c>
      <c r="N80" s="123">
        <f ca="1">IFERROR(IF((VLOOKUP($E80,'DTOC Backsheet'!$D$5:$AF$183,N$9,FALSE))="","",(VLOOKUP($E80,'DTOC Backsheet'!$D$5:$AF$183,N$9,FALSE))),"")</f>
        <v>703.23682719551698</v>
      </c>
    </row>
    <row r="81" spans="1:14" ht="15" customHeight="1" x14ac:dyDescent="0.3">
      <c r="A81" s="57">
        <v>67</v>
      </c>
      <c r="B81" s="97" t="str">
        <f ca="1">IFERROR(IF((VLOOKUP($E81,'Org List'!$AJ$10:$AL$188,3,FALSE))="","",(VLOOKUP($E81,'Org List'!$AJ$10:$AL$188,3,FALSE))),"")</f>
        <v>London Commissioning Region</v>
      </c>
      <c r="C81" s="98" t="str">
        <f ca="1">IFERROR(IF((VLOOKUP($E81,'Org List'!$AO$10:$AQ$188,3,FALSE))="","",(VLOOKUP($E81,'Org List'!$AO$10:$AQ$188,3,FALSE))),"")</f>
        <v>London Region</v>
      </c>
      <c r="D81" s="113" t="str">
        <f ca="1">IFERROR(IF((VLOOKUP($E81,'Org List'!$AT$10:$AV$188,3,FALSE))="","",(VLOOKUP($E81,'Org List'!$AT$10:$AV$188,3,FALSE))),"")</f>
        <v>NHS England London</v>
      </c>
      <c r="E81" s="97" t="str">
        <f t="shared" ca="1" si="2"/>
        <v>E09000009</v>
      </c>
      <c r="F81" s="99" t="str">
        <f ca="1">IF(E81="","",VLOOKUP(E81,'Org List'!$J$9:$K$488,2,0))</f>
        <v>Ealing</v>
      </c>
      <c r="G81" s="120">
        <f ca="1">IFERROR(IF((VLOOKUP($E81,'DTOC Backsheet'!$D$5:$AF$183,G$9,FALSE))="","",(VLOOKUP($E81,'DTOC Backsheet'!$D$5:$AF$183,G$9,FALSE))),"")</f>
        <v>1367.4420744330118</v>
      </c>
      <c r="H81" s="121">
        <f ca="1">IFERROR(IF((VLOOKUP($E81,'DTOC Backsheet'!$D$5:$AF$183,H$9,FALSE))="","",(VLOOKUP($E81,'DTOC Backsheet'!$D$5:$AF$183,H$9,FALSE))),"")</f>
        <v>1573.3059359330196</v>
      </c>
      <c r="I81" s="121">
        <f ca="1">IFERROR(IF((VLOOKUP($E81,'DTOC Backsheet'!$D$5:$AF$183,I$9,FALSE))="","",(VLOOKUP($E81,'DTOC Backsheet'!$D$5:$AF$183,I$9,FALSE))),"")</f>
        <v>1103.3076227132626</v>
      </c>
      <c r="J81" s="122">
        <f ca="1">IFERROR(IF((VLOOKUP($E81,'DTOC Backsheet'!$D$5:$AF$183,J$9,FALSE))="","",(VLOOKUP($E81,'DTOC Backsheet'!$D$5:$AF$183,J$9,FALSE))),"")</f>
        <v>637.6339900880082</v>
      </c>
      <c r="K81" s="173">
        <f ca="1">IFERROR(IF((VLOOKUP($E81,'DTOC Backsheet'!$D$5:$AF$183,K$9,FALSE))="","",(VLOOKUP($E81,'DTOC Backsheet'!$D$5:$AF$183,K$9,FALSE))),"")</f>
        <v>721.74257345077581</v>
      </c>
      <c r="L81" s="122">
        <f ca="1">IFERROR(IF((VLOOKUP($E81,'DTOC Backsheet'!$D$5:$AF$183,L$9,FALSE))="","",(VLOOKUP($E81,'DTOC Backsheet'!$D$5:$AF$183,L$9,FALSE))),"")</f>
        <v>932.0140318576947</v>
      </c>
      <c r="M81" s="121">
        <f ca="1">IFERROR(IF((VLOOKUP($E81,'DTOC Backsheet'!$D$5:$AF$183,M$9,FALSE))="","",(VLOOKUP($E81,'DTOC Backsheet'!$D$5:$AF$183,M$9,FALSE))),"")</f>
        <v>764.93346761003488</v>
      </c>
      <c r="N81" s="123">
        <f ca="1">IFERROR(IF((VLOOKUP($E81,'DTOC Backsheet'!$D$5:$AF$183,N$9,FALSE))="","",(VLOOKUP($E81,'DTOC Backsheet'!$D$5:$AF$183,N$9,FALSE))),"")</f>
        <v>488.10161018785317</v>
      </c>
    </row>
    <row r="82" spans="1:14" ht="15" customHeight="1" x14ac:dyDescent="0.3">
      <c r="A82" s="57">
        <v>68</v>
      </c>
      <c r="B82" s="97" t="str">
        <f ca="1">IFERROR(IF((VLOOKUP($E82,'Org List'!$AJ$10:$AL$188,3,FALSE))="","",(VLOOKUP($E82,'Org List'!$AJ$10:$AL$188,3,FALSE))),"")</f>
        <v>North of England Commissioning Region</v>
      </c>
      <c r="C82" s="98" t="str">
        <f ca="1">IFERROR(IF((VLOOKUP($E82,'Org List'!$AO$10:$AQ$188,3,FALSE))="","",(VLOOKUP($E82,'Org List'!$AO$10:$AQ$188,3,FALSE))),"")</f>
        <v>Yorkshire and The Humber Region</v>
      </c>
      <c r="D82" s="113" t="str">
        <f ca="1">IFERROR(IF((VLOOKUP($E82,'Org List'!$AT$10:$AV$188,3,FALSE))="","",(VLOOKUP($E82,'Org List'!$AT$10:$AV$188,3,FALSE))),"")</f>
        <v>NHS England North (Yorkshire And Humber)</v>
      </c>
      <c r="E82" s="97" t="str">
        <f t="shared" ca="1" si="2"/>
        <v>E06000011</v>
      </c>
      <c r="F82" s="99" t="str">
        <f ca="1">IF(E82="","",VLOOKUP(E82,'Org List'!$J$9:$K$488,2,0))</f>
        <v>East Riding of Yorkshire</v>
      </c>
      <c r="G82" s="120">
        <f ca="1">IFERROR(IF((VLOOKUP($E82,'DTOC Backsheet'!$D$5:$AF$183,G$9,FALSE))="","",(VLOOKUP($E82,'DTOC Backsheet'!$D$5:$AF$183,G$9,FALSE))),"")</f>
        <v>1095.4059755358121</v>
      </c>
      <c r="H82" s="121">
        <f ca="1">IFERROR(IF((VLOOKUP($E82,'DTOC Backsheet'!$D$5:$AF$183,H$9,FALSE))="","",(VLOOKUP($E82,'DTOC Backsheet'!$D$5:$AF$183,H$9,FALSE))),"")</f>
        <v>881.19002407206369</v>
      </c>
      <c r="I82" s="121">
        <f ca="1">IFERROR(IF((VLOOKUP($E82,'DTOC Backsheet'!$D$5:$AF$183,I$9,FALSE))="","",(VLOOKUP($E82,'DTOC Backsheet'!$D$5:$AF$183,I$9,FALSE))),"")</f>
        <v>776.62359352704743</v>
      </c>
      <c r="J82" s="122">
        <f ca="1">IFERROR(IF((VLOOKUP($E82,'DTOC Backsheet'!$D$5:$AF$183,J$9,FALSE))="","",(VLOOKUP($E82,'DTOC Backsheet'!$D$5:$AF$183,J$9,FALSE))),"")</f>
        <v>714.49266275757373</v>
      </c>
      <c r="K82" s="173">
        <f ca="1">IFERROR(IF((VLOOKUP($E82,'DTOC Backsheet'!$D$5:$AF$183,K$9,FALSE))="","",(VLOOKUP($E82,'DTOC Backsheet'!$D$5:$AF$183,K$9,FALSE))),"")</f>
        <v>651.51306634429216</v>
      </c>
      <c r="L82" s="122">
        <f ca="1">IFERROR(IF((VLOOKUP($E82,'DTOC Backsheet'!$D$5:$AF$183,L$9,FALSE))="","",(VLOOKUP($E82,'DTOC Backsheet'!$D$5:$AF$183,L$9,FALSE))),"")</f>
        <v>684.81262306855592</v>
      </c>
      <c r="M82" s="121">
        <f ca="1">IFERROR(IF((VLOOKUP($E82,'DTOC Backsheet'!$D$5:$AF$183,M$9,FALSE))="","",(VLOOKUP($E82,'DTOC Backsheet'!$D$5:$AF$183,M$9,FALSE))),"")</f>
        <v>836.1084351418416</v>
      </c>
      <c r="N82" s="123">
        <f ca="1">IFERROR(IF((VLOOKUP($E82,'DTOC Backsheet'!$D$5:$AF$183,N$9,FALSE))="","",(VLOOKUP($E82,'DTOC Backsheet'!$D$5:$AF$183,N$9,FALSE))),"")</f>
        <v>908.9801091858817</v>
      </c>
    </row>
    <row r="83" spans="1:14" ht="15" customHeight="1" x14ac:dyDescent="0.3">
      <c r="A83" s="57">
        <v>69</v>
      </c>
      <c r="B83" s="97" t="str">
        <f ca="1">IFERROR(IF((VLOOKUP($E83,'Org List'!$AJ$10:$AL$188,3,FALSE))="","",(VLOOKUP($E83,'Org List'!$AJ$10:$AL$188,3,FALSE))),"")</f>
        <v>South East England Commissioning Region</v>
      </c>
      <c r="C83" s="98" t="str">
        <f ca="1">IFERROR(IF((VLOOKUP($E83,'Org List'!$AO$10:$AQ$188,3,FALSE))="","",(VLOOKUP($E83,'Org List'!$AO$10:$AQ$188,3,FALSE))),"")</f>
        <v>South East Region</v>
      </c>
      <c r="D83" s="113" t="str">
        <f ca="1">IFERROR(IF((VLOOKUP($E83,'Org List'!$AT$10:$AV$188,3,FALSE))="","",(VLOOKUP($E83,'Org List'!$AT$10:$AV$188,3,FALSE))),"")</f>
        <v>NHS England South East (Kent, Surrey and Sussex)</v>
      </c>
      <c r="E83" s="97" t="str">
        <f t="shared" ca="1" si="2"/>
        <v>E10000011</v>
      </c>
      <c r="F83" s="99" t="str">
        <f ca="1">IF(E83="","",VLOOKUP(E83,'Org List'!$J$9:$K$488,2,0))</f>
        <v>East Sussex</v>
      </c>
      <c r="G83" s="120">
        <f ca="1">IFERROR(IF((VLOOKUP($E83,'DTOC Backsheet'!$D$5:$AF$183,G$9,FALSE))="","",(VLOOKUP($E83,'DTOC Backsheet'!$D$5:$AF$183,G$9,FALSE))),"")</f>
        <v>1923.2924112645503</v>
      </c>
      <c r="H83" s="121">
        <f ca="1">IFERROR(IF((VLOOKUP($E83,'DTOC Backsheet'!$D$5:$AF$183,H$9,FALSE))="","",(VLOOKUP($E83,'DTOC Backsheet'!$D$5:$AF$183,H$9,FALSE))),"")</f>
        <v>1700.7534501382745</v>
      </c>
      <c r="I83" s="121">
        <f ca="1">IFERROR(IF((VLOOKUP($E83,'DTOC Backsheet'!$D$5:$AF$183,I$9,FALSE))="","",(VLOOKUP($E83,'DTOC Backsheet'!$D$5:$AF$183,I$9,FALSE))),"")</f>
        <v>1139.5877314472427</v>
      </c>
      <c r="J83" s="122">
        <f ca="1">IFERROR(IF((VLOOKUP($E83,'DTOC Backsheet'!$D$5:$AF$183,J$9,FALSE))="","",(VLOOKUP($E83,'DTOC Backsheet'!$D$5:$AF$183,J$9,FALSE))),"")</f>
        <v>977.86246520858208</v>
      </c>
      <c r="K83" s="173">
        <f ca="1">IFERROR(IF((VLOOKUP($E83,'DTOC Backsheet'!$D$5:$AF$183,K$9,FALSE))="","",(VLOOKUP($E83,'DTOC Backsheet'!$D$5:$AF$183,K$9,FALSE))),"")</f>
        <v>864.69934806395372</v>
      </c>
      <c r="L83" s="122">
        <f ca="1">IFERROR(IF((VLOOKUP($E83,'DTOC Backsheet'!$D$5:$AF$183,L$9,FALSE))="","",(VLOOKUP($E83,'DTOC Backsheet'!$D$5:$AF$183,L$9,FALSE))),"")</f>
        <v>1073.0526166890636</v>
      </c>
      <c r="M83" s="121">
        <f ca="1">IFERROR(IF((VLOOKUP($E83,'DTOC Backsheet'!$D$5:$AF$183,M$9,FALSE))="","",(VLOOKUP($E83,'DTOC Backsheet'!$D$5:$AF$183,M$9,FALSE))),"")</f>
        <v>893.76673697757394</v>
      </c>
      <c r="N83" s="123">
        <f ca="1">IFERROR(IF((VLOOKUP($E83,'DTOC Backsheet'!$D$5:$AF$183,N$9,FALSE))="","",(VLOOKUP($E83,'DTOC Backsheet'!$D$5:$AF$183,N$9,FALSE))),"")</f>
        <v>1067.3887116732446</v>
      </c>
    </row>
    <row r="84" spans="1:14" ht="15" customHeight="1" x14ac:dyDescent="0.3">
      <c r="A84" s="57">
        <v>70</v>
      </c>
      <c r="B84" s="97" t="str">
        <f ca="1">IFERROR(IF((VLOOKUP($E84,'Org List'!$AJ$10:$AL$188,3,FALSE))="","",(VLOOKUP($E84,'Org List'!$AJ$10:$AL$188,3,FALSE))),"")</f>
        <v>London Commissioning Region</v>
      </c>
      <c r="C84" s="98" t="str">
        <f ca="1">IFERROR(IF((VLOOKUP($E84,'Org List'!$AO$10:$AQ$188,3,FALSE))="","",(VLOOKUP($E84,'Org List'!$AO$10:$AQ$188,3,FALSE))),"")</f>
        <v>London Region</v>
      </c>
      <c r="D84" s="113" t="str">
        <f ca="1">IFERROR(IF((VLOOKUP($E84,'Org List'!$AT$10:$AV$188,3,FALSE))="","",(VLOOKUP($E84,'Org List'!$AT$10:$AV$188,3,FALSE))),"")</f>
        <v>NHS England London</v>
      </c>
      <c r="E84" s="97" t="str">
        <f t="shared" ca="1" si="2"/>
        <v>E09000010</v>
      </c>
      <c r="F84" s="99" t="str">
        <f ca="1">IF(E84="","",VLOOKUP(E84,'Org List'!$J$9:$K$488,2,0))</f>
        <v>Enfield</v>
      </c>
      <c r="G84" s="120">
        <f ca="1">IFERROR(IF((VLOOKUP($E84,'DTOC Backsheet'!$D$5:$AF$183,G$9,FALSE))="","",(VLOOKUP($E84,'DTOC Backsheet'!$D$5:$AF$183,G$9,FALSE))),"")</f>
        <v>628.58660571281405</v>
      </c>
      <c r="H84" s="121">
        <f ca="1">IFERROR(IF((VLOOKUP($E84,'DTOC Backsheet'!$D$5:$AF$183,H$9,FALSE))="","",(VLOOKUP($E84,'DTOC Backsheet'!$D$5:$AF$183,H$9,FALSE))),"")</f>
        <v>710.68114320667701</v>
      </c>
      <c r="I84" s="121">
        <f ca="1">IFERROR(IF((VLOOKUP($E84,'DTOC Backsheet'!$D$5:$AF$183,I$9,FALSE))="","",(VLOOKUP($E84,'DTOC Backsheet'!$D$5:$AF$183,I$9,FALSE))),"")</f>
        <v>565.00358157541029</v>
      </c>
      <c r="J84" s="122">
        <f ca="1">IFERROR(IF((VLOOKUP($E84,'DTOC Backsheet'!$D$5:$AF$183,J$9,FALSE))="","",(VLOOKUP($E84,'DTOC Backsheet'!$D$5:$AF$183,J$9,FALSE))),"")</f>
        <v>416.58993481520548</v>
      </c>
      <c r="K84" s="173">
        <f ca="1">IFERROR(IF((VLOOKUP($E84,'DTOC Backsheet'!$D$5:$AF$183,K$9,FALSE))="","",(VLOOKUP($E84,'DTOC Backsheet'!$D$5:$AF$183,K$9,FALSE))),"")</f>
        <v>514.51818489498839</v>
      </c>
      <c r="L84" s="122">
        <f ca="1">IFERROR(IF((VLOOKUP($E84,'DTOC Backsheet'!$D$5:$AF$183,L$9,FALSE))="","",(VLOOKUP($E84,'DTOC Backsheet'!$D$5:$AF$183,L$9,FALSE))),"")</f>
        <v>518.07203268014177</v>
      </c>
      <c r="M84" s="121">
        <f ca="1">IFERROR(IF((VLOOKUP($E84,'DTOC Backsheet'!$D$5:$AF$183,M$9,FALSE))="","",(VLOOKUP($E84,'DTOC Backsheet'!$D$5:$AF$183,M$9,FALSE))),"")</f>
        <v>462.39508404607164</v>
      </c>
      <c r="N84" s="123">
        <f ca="1">IFERROR(IF((VLOOKUP($E84,'DTOC Backsheet'!$D$5:$AF$183,N$9,FALSE))="","",(VLOOKUP($E84,'DTOC Backsheet'!$D$5:$AF$183,N$9,FALSE))),"")</f>
        <v>410.805487955991</v>
      </c>
    </row>
    <row r="85" spans="1:14" ht="15" customHeight="1" x14ac:dyDescent="0.3">
      <c r="A85" s="57">
        <v>71</v>
      </c>
      <c r="B85" s="97" t="str">
        <f ca="1">IFERROR(IF((VLOOKUP($E85,'Org List'!$AJ$10:$AL$188,3,FALSE))="","",(VLOOKUP($E85,'Org List'!$AJ$10:$AL$188,3,FALSE))),"")</f>
        <v>Midlands and East of England Commissioning Region</v>
      </c>
      <c r="C85" s="98" t="str">
        <f ca="1">IFERROR(IF((VLOOKUP($E85,'Org List'!$AO$10:$AQ$188,3,FALSE))="","",(VLOOKUP($E85,'Org List'!$AO$10:$AQ$188,3,FALSE))),"")</f>
        <v>East Region</v>
      </c>
      <c r="D85" s="113" t="str">
        <f ca="1">IFERROR(IF((VLOOKUP($E85,'Org List'!$AT$10:$AV$188,3,FALSE))="","",(VLOOKUP($E85,'Org List'!$AT$10:$AV$188,3,FALSE))),"")</f>
        <v>NHS England Midlands And East (East)</v>
      </c>
      <c r="E85" s="97" t="str">
        <f t="shared" ca="1" si="2"/>
        <v>E10000012</v>
      </c>
      <c r="F85" s="99" t="str">
        <f ca="1">IF(E85="","",VLOOKUP(E85,'Org List'!$J$9:$K$488,2,0))</f>
        <v>Essex</v>
      </c>
      <c r="G85" s="120">
        <f ca="1">IFERROR(IF((VLOOKUP($E85,'DTOC Backsheet'!$D$5:$AF$183,G$9,FALSE))="","",(VLOOKUP($E85,'DTOC Backsheet'!$D$5:$AF$183,G$9,FALSE))),"")</f>
        <v>870.57783095102445</v>
      </c>
      <c r="H85" s="121">
        <f ca="1">IFERROR(IF((VLOOKUP($E85,'DTOC Backsheet'!$D$5:$AF$183,H$9,FALSE))="","",(VLOOKUP($E85,'DTOC Backsheet'!$D$5:$AF$183,H$9,FALSE))),"")</f>
        <v>1014.0076834958269</v>
      </c>
      <c r="I85" s="121">
        <f ca="1">IFERROR(IF((VLOOKUP($E85,'DTOC Backsheet'!$D$5:$AF$183,I$9,FALSE))="","",(VLOOKUP($E85,'DTOC Backsheet'!$D$5:$AF$183,I$9,FALSE))),"")</f>
        <v>864.63031903660647</v>
      </c>
      <c r="J85" s="122">
        <f ca="1">IFERROR(IF((VLOOKUP($E85,'DTOC Backsheet'!$D$5:$AF$183,J$9,FALSE))="","",(VLOOKUP($E85,'DTOC Backsheet'!$D$5:$AF$183,J$9,FALSE))),"")</f>
        <v>685.44083849588651</v>
      </c>
      <c r="K85" s="173">
        <f ca="1">IFERROR(IF((VLOOKUP($E85,'DTOC Backsheet'!$D$5:$AF$183,K$9,FALSE))="","",(VLOOKUP($E85,'DTOC Backsheet'!$D$5:$AF$183,K$9,FALSE))),"")</f>
        <v>837.75152263327561</v>
      </c>
      <c r="L85" s="122">
        <f ca="1">IFERROR(IF((VLOOKUP($E85,'DTOC Backsheet'!$D$5:$AF$183,L$9,FALSE))="","",(VLOOKUP($E85,'DTOC Backsheet'!$D$5:$AF$183,L$9,FALSE))),"")</f>
        <v>774.12482471176099</v>
      </c>
      <c r="M85" s="121">
        <f ca="1">IFERROR(IF((VLOOKUP($E85,'DTOC Backsheet'!$D$5:$AF$183,M$9,FALSE))="","",(VLOOKUP($E85,'DTOC Backsheet'!$D$5:$AF$183,M$9,FALSE))),"")</f>
        <v>780.36776684653341</v>
      </c>
      <c r="N85" s="123">
        <f ca="1">IFERROR(IF((VLOOKUP($E85,'DTOC Backsheet'!$D$5:$AF$183,N$9,FALSE))="","",(VLOOKUP($E85,'DTOC Backsheet'!$D$5:$AF$183,N$9,FALSE))),"")</f>
        <v>675.01027543711507</v>
      </c>
    </row>
    <row r="86" spans="1:14" ht="15" customHeight="1" x14ac:dyDescent="0.3">
      <c r="A86" s="57">
        <v>72</v>
      </c>
      <c r="B86" s="97" t="str">
        <f ca="1">IFERROR(IF((VLOOKUP($E86,'Org List'!$AJ$10:$AL$188,3,FALSE))="","",(VLOOKUP($E86,'Org List'!$AJ$10:$AL$188,3,FALSE))),"")</f>
        <v>North of England Commissioning Region</v>
      </c>
      <c r="C86" s="98" t="str">
        <f ca="1">IFERROR(IF((VLOOKUP($E86,'Org List'!$AO$10:$AQ$188,3,FALSE))="","",(VLOOKUP($E86,'Org List'!$AO$10:$AQ$188,3,FALSE))),"")</f>
        <v>North East Region</v>
      </c>
      <c r="D86" s="113" t="str">
        <f ca="1">IFERROR(IF((VLOOKUP($E86,'Org List'!$AT$10:$AV$188,3,FALSE))="","",(VLOOKUP($E86,'Org List'!$AT$10:$AV$188,3,FALSE))),"")</f>
        <v>NHS England North (Cumbria And North East)</v>
      </c>
      <c r="E86" s="97" t="str">
        <f t="shared" ca="1" si="2"/>
        <v>E08000037</v>
      </c>
      <c r="F86" s="99" t="str">
        <f ca="1">IF(E86="","",VLOOKUP(E86,'Org List'!$J$9:$K$488,2,0))</f>
        <v>Gateshead</v>
      </c>
      <c r="G86" s="120">
        <f ca="1">IFERROR(IF((VLOOKUP($E86,'DTOC Backsheet'!$D$5:$AF$183,G$9,FALSE))="","",(VLOOKUP($E86,'DTOC Backsheet'!$D$5:$AF$183,G$9,FALSE))),"")</f>
        <v>846.04553643345071</v>
      </c>
      <c r="H86" s="121">
        <f ca="1">IFERROR(IF((VLOOKUP($E86,'DTOC Backsheet'!$D$5:$AF$183,H$9,FALSE))="","",(VLOOKUP($E86,'DTOC Backsheet'!$D$5:$AF$183,H$9,FALSE))),"")</f>
        <v>663.43251003756791</v>
      </c>
      <c r="I86" s="121">
        <f ca="1">IFERROR(IF((VLOOKUP($E86,'DTOC Backsheet'!$D$5:$AF$183,I$9,FALSE))="","",(VLOOKUP($E86,'DTOC Backsheet'!$D$5:$AF$183,I$9,FALSE))),"")</f>
        <v>368.91520484016746</v>
      </c>
      <c r="J86" s="122">
        <f ca="1">IFERROR(IF((VLOOKUP($E86,'DTOC Backsheet'!$D$5:$AF$183,J$9,FALSE))="","",(VLOOKUP($E86,'DTOC Backsheet'!$D$5:$AF$183,J$9,FALSE))),"")</f>
        <v>566.20390177712375</v>
      </c>
      <c r="K86" s="173">
        <f ca="1">IFERROR(IF((VLOOKUP($E86,'DTOC Backsheet'!$D$5:$AF$183,K$9,FALSE))="","",(VLOOKUP($E86,'DTOC Backsheet'!$D$5:$AF$183,K$9,FALSE))),"")</f>
        <v>628.57193415430152</v>
      </c>
      <c r="L86" s="122">
        <f ca="1">IFERROR(IF((VLOOKUP($E86,'DTOC Backsheet'!$D$5:$AF$183,L$9,FALSE))="","",(VLOOKUP($E86,'DTOC Backsheet'!$D$5:$AF$183,L$9,FALSE))),"")</f>
        <v>693.3857717227412</v>
      </c>
      <c r="M86" s="121">
        <f ca="1">IFERROR(IF((VLOOKUP($E86,'DTOC Backsheet'!$D$5:$AF$183,M$9,FALSE))="","",(VLOOKUP($E86,'DTOC Backsheet'!$D$5:$AF$183,M$9,FALSE))),"")</f>
        <v>711.72931065720525</v>
      </c>
      <c r="N86" s="123">
        <f ca="1">IFERROR(IF((VLOOKUP($E86,'DTOC Backsheet'!$D$5:$AF$183,N$9,FALSE))="","",(VLOOKUP($E86,'DTOC Backsheet'!$D$5:$AF$183,N$9,FALSE))),"")</f>
        <v>506.19203060659009</v>
      </c>
    </row>
    <row r="87" spans="1:14" ht="15" customHeight="1" x14ac:dyDescent="0.3">
      <c r="A87" s="57">
        <v>73</v>
      </c>
      <c r="B87" s="97" t="str">
        <f ca="1">IFERROR(IF((VLOOKUP($E87,'Org List'!$AJ$10:$AL$188,3,FALSE))="","",(VLOOKUP($E87,'Org List'!$AJ$10:$AL$188,3,FALSE))),"")</f>
        <v>South West England Commissioning Region</v>
      </c>
      <c r="C87" s="98" t="str">
        <f ca="1">IFERROR(IF((VLOOKUP($E87,'Org List'!$AO$10:$AQ$188,3,FALSE))="","",(VLOOKUP($E87,'Org List'!$AO$10:$AQ$188,3,FALSE))),"")</f>
        <v>South West Region</v>
      </c>
      <c r="D87" s="113" t="str">
        <f ca="1">IFERROR(IF((VLOOKUP($E87,'Org List'!$AT$10:$AV$188,3,FALSE))="","",(VLOOKUP($E87,'Org List'!$AT$10:$AV$188,3,FALSE))),"")</f>
        <v>NHS England South West (South West North)</v>
      </c>
      <c r="E87" s="97" t="str">
        <f t="shared" ca="1" si="2"/>
        <v>E10000013</v>
      </c>
      <c r="F87" s="99" t="str">
        <f ca="1">IF(E87="","",VLOOKUP(E87,'Org List'!$J$9:$K$488,2,0))</f>
        <v>Gloucestershire</v>
      </c>
      <c r="G87" s="120">
        <f ca="1">IFERROR(IF((VLOOKUP($E87,'DTOC Backsheet'!$D$5:$AF$183,G$9,FALSE))="","",(VLOOKUP($E87,'DTOC Backsheet'!$D$5:$AF$183,G$9,FALSE))),"")</f>
        <v>1028.8644776357669</v>
      </c>
      <c r="H87" s="121">
        <f ca="1">IFERROR(IF((VLOOKUP($E87,'DTOC Backsheet'!$D$5:$AF$183,H$9,FALSE))="","",(VLOOKUP($E87,'DTOC Backsheet'!$D$5:$AF$183,H$9,FALSE))),"")</f>
        <v>1045.4268809801749</v>
      </c>
      <c r="I87" s="121">
        <f ca="1">IFERROR(IF((VLOOKUP($E87,'DTOC Backsheet'!$D$5:$AF$183,I$9,FALSE))="","",(VLOOKUP($E87,'DTOC Backsheet'!$D$5:$AF$183,I$9,FALSE))),"")</f>
        <v>653.71606453350898</v>
      </c>
      <c r="J87" s="122">
        <f ca="1">IFERROR(IF((VLOOKUP($E87,'DTOC Backsheet'!$D$5:$AF$183,J$9,FALSE))="","",(VLOOKUP($E87,'DTOC Backsheet'!$D$5:$AF$183,J$9,FALSE))),"")</f>
        <v>459.60827128818374</v>
      </c>
      <c r="K87" s="173">
        <f ca="1">IFERROR(IF((VLOOKUP($E87,'DTOC Backsheet'!$D$5:$AF$183,K$9,FALSE))="","",(VLOOKUP($E87,'DTOC Backsheet'!$D$5:$AF$183,K$9,FALSE))),"")</f>
        <v>545.30131107950672</v>
      </c>
      <c r="L87" s="122">
        <f ca="1">IFERROR(IF((VLOOKUP($E87,'DTOC Backsheet'!$D$5:$AF$183,L$9,FALSE))="","",(VLOOKUP($E87,'DTOC Backsheet'!$D$5:$AF$183,L$9,FALSE))),"")</f>
        <v>770.04717701369407</v>
      </c>
      <c r="M87" s="121">
        <f ca="1">IFERROR(IF((VLOOKUP($E87,'DTOC Backsheet'!$D$5:$AF$183,M$9,FALSE))="","",(VLOOKUP($E87,'DTOC Backsheet'!$D$5:$AF$183,M$9,FALSE))),"")</f>
        <v>773.2209933022616</v>
      </c>
      <c r="N87" s="123">
        <f ca="1">IFERROR(IF((VLOOKUP($E87,'DTOC Backsheet'!$D$5:$AF$183,N$9,FALSE))="","",(VLOOKUP($E87,'DTOC Backsheet'!$D$5:$AF$183,N$9,FALSE))),"")</f>
        <v>634.49874298803763</v>
      </c>
    </row>
    <row r="88" spans="1:14" ht="15" customHeight="1" x14ac:dyDescent="0.3">
      <c r="A88" s="57">
        <v>74</v>
      </c>
      <c r="B88" s="97" t="str">
        <f ca="1">IFERROR(IF((VLOOKUP($E88,'Org List'!$AJ$10:$AL$188,3,FALSE))="","",(VLOOKUP($E88,'Org List'!$AJ$10:$AL$188,3,FALSE))),"")</f>
        <v>London Commissioning Region</v>
      </c>
      <c r="C88" s="98" t="str">
        <f ca="1">IFERROR(IF((VLOOKUP($E88,'Org List'!$AO$10:$AQ$188,3,FALSE))="","",(VLOOKUP($E88,'Org List'!$AO$10:$AQ$188,3,FALSE))),"")</f>
        <v>London Region</v>
      </c>
      <c r="D88" s="113" t="str">
        <f ca="1">IFERROR(IF((VLOOKUP($E88,'Org List'!$AT$10:$AV$188,3,FALSE))="","",(VLOOKUP($E88,'Org List'!$AT$10:$AV$188,3,FALSE))),"")</f>
        <v>NHS England London</v>
      </c>
      <c r="E88" s="97" t="str">
        <f t="shared" ca="1" si="2"/>
        <v>E09000011</v>
      </c>
      <c r="F88" s="99" t="str">
        <f ca="1">IF(E88="","",VLOOKUP(E88,'Org List'!$J$9:$K$488,2,0))</f>
        <v>Greenwich</v>
      </c>
      <c r="G88" s="120">
        <f ca="1">IFERROR(IF((VLOOKUP($E88,'DTOC Backsheet'!$D$5:$AF$183,G$9,FALSE))="","",(VLOOKUP($E88,'DTOC Backsheet'!$D$5:$AF$183,G$9,FALSE))),"")</f>
        <v>404.49794255942811</v>
      </c>
      <c r="H88" s="121">
        <f ca="1">IFERROR(IF((VLOOKUP($E88,'DTOC Backsheet'!$D$5:$AF$183,H$9,FALSE))="","",(VLOOKUP($E88,'DTOC Backsheet'!$D$5:$AF$183,H$9,FALSE))),"")</f>
        <v>728.37590347970752</v>
      </c>
      <c r="I88" s="121">
        <f ca="1">IFERROR(IF((VLOOKUP($E88,'DTOC Backsheet'!$D$5:$AF$183,I$9,FALSE))="","",(VLOOKUP($E88,'DTOC Backsheet'!$D$5:$AF$183,I$9,FALSE))),"")</f>
        <v>640.29973856757397</v>
      </c>
      <c r="J88" s="122">
        <f ca="1">IFERROR(IF((VLOOKUP($E88,'DTOC Backsheet'!$D$5:$AF$183,J$9,FALSE))="","",(VLOOKUP($E88,'DTOC Backsheet'!$D$5:$AF$183,J$9,FALSE))),"")</f>
        <v>513.74597880445299</v>
      </c>
      <c r="K88" s="173">
        <f ca="1">IFERROR(IF((VLOOKUP($E88,'DTOC Backsheet'!$D$5:$AF$183,K$9,FALSE))="","",(VLOOKUP($E88,'DTOC Backsheet'!$D$5:$AF$183,K$9,FALSE))),"")</f>
        <v>291.21429814583962</v>
      </c>
      <c r="L88" s="122">
        <f ca="1">IFERROR(IF((VLOOKUP($E88,'DTOC Backsheet'!$D$5:$AF$183,L$9,FALSE))="","",(VLOOKUP($E88,'DTOC Backsheet'!$D$5:$AF$183,L$9,FALSE))),"")</f>
        <v>407.97474787412443</v>
      </c>
      <c r="M88" s="121">
        <f ca="1">IFERROR(IF((VLOOKUP($E88,'DTOC Backsheet'!$D$5:$AF$183,M$9,FALSE))="","",(VLOOKUP($E88,'DTOC Backsheet'!$D$5:$AF$183,M$9,FALSE))),"")</f>
        <v>264.19913526753061</v>
      </c>
      <c r="N88" s="123">
        <f ca="1">IFERROR(IF((VLOOKUP($E88,'DTOC Backsheet'!$D$5:$AF$183,N$9,FALSE))="","",(VLOOKUP($E88,'DTOC Backsheet'!$D$5:$AF$183,N$9,FALSE))),"")</f>
        <v>261.53642477186833</v>
      </c>
    </row>
    <row r="89" spans="1:14" ht="15" customHeight="1" x14ac:dyDescent="0.3">
      <c r="A89" s="57">
        <v>75</v>
      </c>
      <c r="B89" s="97" t="str">
        <f ca="1">IFERROR(IF((VLOOKUP($E89,'Org List'!$AJ$10:$AL$188,3,FALSE))="","",(VLOOKUP($E89,'Org List'!$AJ$10:$AL$188,3,FALSE))),"")</f>
        <v>London Commissioning Region</v>
      </c>
      <c r="C89" s="98" t="str">
        <f ca="1">IFERROR(IF((VLOOKUP($E89,'Org List'!$AO$10:$AQ$188,3,FALSE))="","",(VLOOKUP($E89,'Org List'!$AO$10:$AQ$188,3,FALSE))),"")</f>
        <v>London Region</v>
      </c>
      <c r="D89" s="113" t="str">
        <f ca="1">IFERROR(IF((VLOOKUP($E89,'Org List'!$AT$10:$AV$188,3,FALSE))="","",(VLOOKUP($E89,'Org List'!$AT$10:$AV$188,3,FALSE))),"")</f>
        <v>NHS England London</v>
      </c>
      <c r="E89" s="97" t="str">
        <f t="shared" ca="1" si="2"/>
        <v>E09000012</v>
      </c>
      <c r="F89" s="99" t="str">
        <f ca="1">IF(E89="","",VLOOKUP(E89,'Org List'!$J$9:$K$488,2,0))</f>
        <v>Hackney</v>
      </c>
      <c r="G89" s="120">
        <f ca="1">IFERROR(IF((VLOOKUP($E89,'DTOC Backsheet'!$D$5:$AF$183,G$9,FALSE))="","",(VLOOKUP($E89,'DTOC Backsheet'!$D$5:$AF$183,G$9,FALSE))),"")</f>
        <v>1201.6102893165667</v>
      </c>
      <c r="H89" s="121">
        <f ca="1">IFERROR(IF((VLOOKUP($E89,'DTOC Backsheet'!$D$5:$AF$183,H$9,FALSE))="","",(VLOOKUP($E89,'DTOC Backsheet'!$D$5:$AF$183,H$9,FALSE))),"")</f>
        <v>1094.9779454249087</v>
      </c>
      <c r="I89" s="121">
        <f ca="1">IFERROR(IF((VLOOKUP($E89,'DTOC Backsheet'!$D$5:$AF$183,I$9,FALSE))="","",(VLOOKUP($E89,'DTOC Backsheet'!$D$5:$AF$183,I$9,FALSE))),"")</f>
        <v>818.7672925249318</v>
      </c>
      <c r="J89" s="122">
        <f ca="1">IFERROR(IF((VLOOKUP($E89,'DTOC Backsheet'!$D$5:$AF$183,J$9,FALSE))="","",(VLOOKUP($E89,'DTOC Backsheet'!$D$5:$AF$183,J$9,FALSE))),"")</f>
        <v>645.49617226275143</v>
      </c>
      <c r="K89" s="173">
        <f ca="1">IFERROR(IF((VLOOKUP($E89,'DTOC Backsheet'!$D$5:$AF$183,K$9,FALSE))="","",(VLOOKUP($E89,'DTOC Backsheet'!$D$5:$AF$183,K$9,FALSE))),"")</f>
        <v>570.71587654219093</v>
      </c>
      <c r="L89" s="122">
        <f ca="1">IFERROR(IF((VLOOKUP($E89,'DTOC Backsheet'!$D$5:$AF$183,L$9,FALSE))="","",(VLOOKUP($E89,'DTOC Backsheet'!$D$5:$AF$183,L$9,FALSE))),"")</f>
        <v>601.45378950708391</v>
      </c>
      <c r="M89" s="121">
        <f ca="1">IFERROR(IF((VLOOKUP($E89,'DTOC Backsheet'!$D$5:$AF$183,M$9,FALSE))="","",(VLOOKUP($E89,'DTOC Backsheet'!$D$5:$AF$183,M$9,FALSE))),"")</f>
        <v>821.66570328542127</v>
      </c>
      <c r="N89" s="123">
        <f ca="1">IFERROR(IF((VLOOKUP($E89,'DTOC Backsheet'!$D$5:$AF$183,N$9,FALSE))="","",(VLOOKUP($E89,'DTOC Backsheet'!$D$5:$AF$183,N$9,FALSE))),"")</f>
        <v>638.93370330292782</v>
      </c>
    </row>
    <row r="90" spans="1:14" ht="15" customHeight="1" x14ac:dyDescent="0.3">
      <c r="A90" s="57">
        <v>76</v>
      </c>
      <c r="B90" s="97" t="str">
        <f ca="1">IFERROR(IF((VLOOKUP($E90,'Org List'!$AJ$10:$AL$188,3,FALSE))="","",(VLOOKUP($E90,'Org List'!$AJ$10:$AL$188,3,FALSE))),"")</f>
        <v>North of England Commissioning Region</v>
      </c>
      <c r="C90" s="98" t="str">
        <f ca="1">IFERROR(IF((VLOOKUP($E90,'Org List'!$AO$10:$AQ$188,3,FALSE))="","",(VLOOKUP($E90,'Org List'!$AO$10:$AQ$188,3,FALSE))),"")</f>
        <v>North West Region</v>
      </c>
      <c r="D90" s="113" t="str">
        <f ca="1">IFERROR(IF((VLOOKUP($E90,'Org List'!$AT$10:$AV$188,3,FALSE))="","",(VLOOKUP($E90,'Org List'!$AT$10:$AV$188,3,FALSE))),"")</f>
        <v>NHS England North (Cheshire And Merseyside)</v>
      </c>
      <c r="E90" s="97" t="str">
        <f t="shared" ca="1" si="2"/>
        <v>E06000006</v>
      </c>
      <c r="F90" s="99" t="str">
        <f ca="1">IF(E90="","",VLOOKUP(E90,'Org List'!$J$9:$K$488,2,0))</f>
        <v>Halton</v>
      </c>
      <c r="G90" s="120">
        <f ca="1">IFERROR(IF((VLOOKUP($E90,'DTOC Backsheet'!$D$5:$AF$183,G$9,FALSE))="","",(VLOOKUP($E90,'DTOC Backsheet'!$D$5:$AF$183,G$9,FALSE))),"")</f>
        <v>1194.713016826802</v>
      </c>
      <c r="H90" s="121">
        <f ca="1">IFERROR(IF((VLOOKUP($E90,'DTOC Backsheet'!$D$5:$AF$183,H$9,FALSE))="","",(VLOOKUP($E90,'DTOC Backsheet'!$D$5:$AF$183,H$9,FALSE))),"")</f>
        <v>1440.712996662869</v>
      </c>
      <c r="I90" s="121">
        <f ca="1">IFERROR(IF((VLOOKUP($E90,'DTOC Backsheet'!$D$5:$AF$183,I$9,FALSE))="","",(VLOOKUP($E90,'DTOC Backsheet'!$D$5:$AF$183,I$9,FALSE))),"")</f>
        <v>1800.6391966689184</v>
      </c>
      <c r="J90" s="122">
        <f ca="1">IFERROR(IF((VLOOKUP($E90,'DTOC Backsheet'!$D$5:$AF$183,J$9,FALSE))="","",(VLOOKUP($E90,'DTOC Backsheet'!$D$5:$AF$183,J$9,FALSE))),"")</f>
        <v>1434.3591648635509</v>
      </c>
      <c r="K90" s="173">
        <f ca="1">IFERROR(IF((VLOOKUP($E90,'DTOC Backsheet'!$D$5:$AF$183,K$9,FALSE))="","",(VLOOKUP($E90,'DTOC Backsheet'!$D$5:$AF$183,K$9,FALSE))),"")</f>
        <v>1752.4346007210122</v>
      </c>
      <c r="L90" s="122">
        <f ca="1">IFERROR(IF((VLOOKUP($E90,'DTOC Backsheet'!$D$5:$AF$183,L$9,FALSE))="","",(VLOOKUP($E90,'DTOC Backsheet'!$D$5:$AF$183,L$9,FALSE))),"")</f>
        <v>1798.7367211306425</v>
      </c>
      <c r="M90" s="121">
        <f ca="1">IFERROR(IF((VLOOKUP($E90,'DTOC Backsheet'!$D$5:$AF$183,M$9,FALSE))="","",(VLOOKUP($E90,'DTOC Backsheet'!$D$5:$AF$183,M$9,FALSE))),"")</f>
        <v>1448.4511145534384</v>
      </c>
      <c r="N90" s="123">
        <f ca="1">IFERROR(IF((VLOOKUP($E90,'DTOC Backsheet'!$D$5:$AF$183,N$9,FALSE))="","",(VLOOKUP($E90,'DTOC Backsheet'!$D$5:$AF$183,N$9,FALSE))),"")</f>
        <v>920.47825558035424</v>
      </c>
    </row>
    <row r="91" spans="1:14" ht="15" customHeight="1" x14ac:dyDescent="0.3">
      <c r="A91" s="57">
        <v>77</v>
      </c>
      <c r="B91" s="97" t="str">
        <f ca="1">IFERROR(IF((VLOOKUP($E91,'Org List'!$AJ$10:$AL$188,3,FALSE))="","",(VLOOKUP($E91,'Org List'!$AJ$10:$AL$188,3,FALSE))),"")</f>
        <v>London Commissioning Region</v>
      </c>
      <c r="C91" s="98" t="str">
        <f ca="1">IFERROR(IF((VLOOKUP($E91,'Org List'!$AO$10:$AQ$188,3,FALSE))="","",(VLOOKUP($E91,'Org List'!$AO$10:$AQ$188,3,FALSE))),"")</f>
        <v>London Region</v>
      </c>
      <c r="D91" s="113" t="str">
        <f ca="1">IFERROR(IF((VLOOKUP($E91,'Org List'!$AT$10:$AV$188,3,FALSE))="","",(VLOOKUP($E91,'Org List'!$AT$10:$AV$188,3,FALSE))),"")</f>
        <v>NHS England London</v>
      </c>
      <c r="E91" s="97" t="str">
        <f t="shared" ca="1" si="2"/>
        <v>E09000013</v>
      </c>
      <c r="F91" s="99" t="str">
        <f ca="1">IF(E91="","",VLOOKUP(E91,'Org List'!$J$9:$K$488,2,0))</f>
        <v>Hammersmith and Fulham</v>
      </c>
      <c r="G91" s="120">
        <f ca="1">IFERROR(IF((VLOOKUP($E91,'DTOC Backsheet'!$D$5:$AF$183,G$9,FALSE))="","",(VLOOKUP($E91,'DTOC Backsheet'!$D$5:$AF$183,G$9,FALSE))),"")</f>
        <v>1270.1434690963488</v>
      </c>
      <c r="H91" s="121">
        <f ca="1">IFERROR(IF((VLOOKUP($E91,'DTOC Backsheet'!$D$5:$AF$183,H$9,FALSE))="","",(VLOOKUP($E91,'DTOC Backsheet'!$D$5:$AF$183,H$9,FALSE))),"")</f>
        <v>779.22077922077926</v>
      </c>
      <c r="I91" s="121">
        <f ca="1">IFERROR(IF((VLOOKUP($E91,'DTOC Backsheet'!$D$5:$AF$183,I$9,FALSE))="","",(VLOOKUP($E91,'DTOC Backsheet'!$D$5:$AF$183,I$9,FALSE))),"")</f>
        <v>474.6039301013123</v>
      </c>
      <c r="J91" s="122">
        <f ca="1">IFERROR(IF((VLOOKUP($E91,'DTOC Backsheet'!$D$5:$AF$183,J$9,FALSE))="","",(VLOOKUP($E91,'DTOC Backsheet'!$D$5:$AF$183,J$9,FALSE))),"")</f>
        <v>516.06759740095015</v>
      </c>
      <c r="K91" s="173">
        <f ca="1">IFERROR(IF((VLOOKUP($E91,'DTOC Backsheet'!$D$5:$AF$183,K$9,FALSE))="","",(VLOOKUP($E91,'DTOC Backsheet'!$D$5:$AF$183,K$9,FALSE))),"")</f>
        <v>892.19622989820357</v>
      </c>
      <c r="L91" s="122">
        <f ca="1">IFERROR(IF((VLOOKUP($E91,'DTOC Backsheet'!$D$5:$AF$183,L$9,FALSE))="","",(VLOOKUP($E91,'DTOC Backsheet'!$D$5:$AF$183,L$9,FALSE))),"")</f>
        <v>711.98214826612571</v>
      </c>
      <c r="M91" s="121">
        <f ca="1">IFERROR(IF((VLOOKUP($E91,'DTOC Backsheet'!$D$5:$AF$183,M$9,FALSE))="","",(VLOOKUP($E91,'DTOC Backsheet'!$D$5:$AF$183,M$9,FALSE))),"")</f>
        <v>637.57557668318452</v>
      </c>
      <c r="N91" s="123">
        <f ca="1">IFERROR(IF((VLOOKUP($E91,'DTOC Backsheet'!$D$5:$AF$183,N$9,FALSE))="","",(VLOOKUP($E91,'DTOC Backsheet'!$D$5:$AF$183,N$9,FALSE))),"")</f>
        <v>532.24486801309854</v>
      </c>
    </row>
    <row r="92" spans="1:14" ht="15" customHeight="1" x14ac:dyDescent="0.3">
      <c r="A92" s="57">
        <v>78</v>
      </c>
      <c r="B92" s="97" t="str">
        <f ca="1">IFERROR(IF((VLOOKUP($E92,'Org List'!$AJ$10:$AL$188,3,FALSE))="","",(VLOOKUP($E92,'Org List'!$AJ$10:$AL$188,3,FALSE))),"")</f>
        <v>South East England Commissioning Region</v>
      </c>
      <c r="C92" s="98" t="str">
        <f ca="1">IFERROR(IF((VLOOKUP($E92,'Org List'!$AO$10:$AQ$188,3,FALSE))="","",(VLOOKUP($E92,'Org List'!$AO$10:$AQ$188,3,FALSE))),"")</f>
        <v>South East Region</v>
      </c>
      <c r="D92" s="113" t="str">
        <f ca="1">IFERROR(IF((VLOOKUP($E92,'Org List'!$AT$10:$AV$188,3,FALSE))="","",(VLOOKUP($E92,'Org List'!$AT$10:$AV$188,3,FALSE))),"")</f>
        <v>NHS England South East (Hampshire, Isle of Wight and Thames Valley)</v>
      </c>
      <c r="E92" s="97" t="str">
        <f t="shared" ca="1" si="2"/>
        <v>E10000014</v>
      </c>
      <c r="F92" s="99" t="str">
        <f ca="1">IF(E92="","",VLOOKUP(E92,'Org List'!$J$9:$K$488,2,0))</f>
        <v>Hampshire</v>
      </c>
      <c r="G92" s="120">
        <f ca="1">IFERROR(IF((VLOOKUP($E92,'DTOC Backsheet'!$D$5:$AF$183,G$9,FALSE))="","",(VLOOKUP($E92,'DTOC Backsheet'!$D$5:$AF$183,G$9,FALSE))),"")</f>
        <v>2302.8947576543983</v>
      </c>
      <c r="H92" s="121">
        <f ca="1">IFERROR(IF((VLOOKUP($E92,'DTOC Backsheet'!$D$5:$AF$183,H$9,FALSE))="","",(VLOOKUP($E92,'DTOC Backsheet'!$D$5:$AF$183,H$9,FALSE))),"")</f>
        <v>2458.401308057465</v>
      </c>
      <c r="I92" s="121">
        <f ca="1">IFERROR(IF((VLOOKUP($E92,'DTOC Backsheet'!$D$5:$AF$183,I$9,FALSE))="","",(VLOOKUP($E92,'DTOC Backsheet'!$D$5:$AF$183,I$9,FALSE))),"")</f>
        <v>2345.1049922108782</v>
      </c>
      <c r="J92" s="122">
        <f ca="1">IFERROR(IF((VLOOKUP($E92,'DTOC Backsheet'!$D$5:$AF$183,J$9,FALSE))="","",(VLOOKUP($E92,'DTOC Backsheet'!$D$5:$AF$183,J$9,FALSE))),"")</f>
        <v>2041.2407555023142</v>
      </c>
      <c r="K92" s="173">
        <f ca="1">IFERROR(IF((VLOOKUP($E92,'DTOC Backsheet'!$D$5:$AF$183,K$9,FALSE))="","",(VLOOKUP($E92,'DTOC Backsheet'!$D$5:$AF$183,K$9,FALSE))),"")</f>
        <v>2007.05707921351</v>
      </c>
      <c r="L92" s="122">
        <f ca="1">IFERROR(IF((VLOOKUP($E92,'DTOC Backsheet'!$D$5:$AF$183,L$9,FALSE))="","",(VLOOKUP($E92,'DTOC Backsheet'!$D$5:$AF$183,L$9,FALSE))),"")</f>
        <v>1853.5961367298137</v>
      </c>
      <c r="M92" s="121">
        <f ca="1">IFERROR(IF((VLOOKUP($E92,'DTOC Backsheet'!$D$5:$AF$183,M$9,FALSE))="","",(VLOOKUP($E92,'DTOC Backsheet'!$D$5:$AF$183,M$9,FALSE))),"")</f>
        <v>1602.428376190685</v>
      </c>
      <c r="N92" s="123">
        <f ca="1">IFERROR(IF((VLOOKUP($E92,'DTOC Backsheet'!$D$5:$AF$183,N$9,FALSE))="","",(VLOOKUP($E92,'DTOC Backsheet'!$D$5:$AF$183,N$9,FALSE))),"")</f>
        <v>1636.4151349969065</v>
      </c>
    </row>
    <row r="93" spans="1:14" ht="15" customHeight="1" x14ac:dyDescent="0.3">
      <c r="A93" s="57">
        <v>79</v>
      </c>
      <c r="B93" s="97" t="str">
        <f ca="1">IFERROR(IF((VLOOKUP($E93,'Org List'!$AJ$10:$AL$188,3,FALSE))="","",(VLOOKUP($E93,'Org List'!$AJ$10:$AL$188,3,FALSE))),"")</f>
        <v>London Commissioning Region</v>
      </c>
      <c r="C93" s="98" t="str">
        <f ca="1">IFERROR(IF((VLOOKUP($E93,'Org List'!$AO$10:$AQ$188,3,FALSE))="","",(VLOOKUP($E93,'Org List'!$AO$10:$AQ$188,3,FALSE))),"")</f>
        <v>London Region</v>
      </c>
      <c r="D93" s="113" t="str">
        <f ca="1">IFERROR(IF((VLOOKUP($E93,'Org List'!$AT$10:$AV$188,3,FALSE))="","",(VLOOKUP($E93,'Org List'!$AT$10:$AV$188,3,FALSE))),"")</f>
        <v>NHS England London</v>
      </c>
      <c r="E93" s="97" t="str">
        <f t="shared" ca="1" si="2"/>
        <v>E09000014</v>
      </c>
      <c r="F93" s="99" t="str">
        <f ca="1">IF(E93="","",VLOOKUP(E93,'Org List'!$J$9:$K$488,2,0))</f>
        <v>Haringey</v>
      </c>
      <c r="G93" s="120">
        <f ca="1">IFERROR(IF((VLOOKUP($E93,'DTOC Backsheet'!$D$5:$AF$183,G$9,FALSE))="","",(VLOOKUP($E93,'DTOC Backsheet'!$D$5:$AF$183,G$9,FALSE))),"")</f>
        <v>1132.9588459584329</v>
      </c>
      <c r="H93" s="121">
        <f ca="1">IFERROR(IF((VLOOKUP($E93,'DTOC Backsheet'!$D$5:$AF$183,H$9,FALSE))="","",(VLOOKUP($E93,'DTOC Backsheet'!$D$5:$AF$183,H$9,FALSE))),"")</f>
        <v>688.03745506863754</v>
      </c>
      <c r="I93" s="121">
        <f ca="1">IFERROR(IF((VLOOKUP($E93,'DTOC Backsheet'!$D$5:$AF$183,I$9,FALSE))="","",(VLOOKUP($E93,'DTOC Backsheet'!$D$5:$AF$183,I$9,FALSE))),"")</f>
        <v>944.44892900726018</v>
      </c>
      <c r="J93" s="122">
        <f ca="1">IFERROR(IF((VLOOKUP($E93,'DTOC Backsheet'!$D$5:$AF$183,J$9,FALSE))="","",(VLOOKUP($E93,'DTOC Backsheet'!$D$5:$AF$183,J$9,FALSE))),"")</f>
        <v>710.38647379812448</v>
      </c>
      <c r="K93" s="173">
        <f ca="1">IFERROR(IF((VLOOKUP($E93,'DTOC Backsheet'!$D$5:$AF$183,K$9,FALSE))="","",(VLOOKUP($E93,'DTOC Backsheet'!$D$5:$AF$183,K$9,FALSE))),"")</f>
        <v>703.92001694950693</v>
      </c>
      <c r="L93" s="122">
        <f ca="1">IFERROR(IF((VLOOKUP($E93,'DTOC Backsheet'!$D$5:$AF$183,L$9,FALSE))="","",(VLOOKUP($E93,'DTOC Backsheet'!$D$5:$AF$183,L$9,FALSE))),"")</f>
        <v>719.16237952124834</v>
      </c>
      <c r="M93" s="121">
        <f ca="1">IFERROR(IF((VLOOKUP($E93,'DTOC Backsheet'!$D$5:$AF$183,M$9,FALSE))="","",(VLOOKUP($E93,'DTOC Backsheet'!$D$5:$AF$183,M$9,FALSE))),"")</f>
        <v>622.62741656688684</v>
      </c>
      <c r="N93" s="123">
        <f ca="1">IFERROR(IF((VLOOKUP($E93,'DTOC Backsheet'!$D$5:$AF$183,N$9,FALSE))="","",(VLOOKUP($E93,'DTOC Backsheet'!$D$5:$AF$183,N$9,FALSE))),"")</f>
        <v>554.63745948850783</v>
      </c>
    </row>
    <row r="94" spans="1:14" ht="15" customHeight="1" x14ac:dyDescent="0.3">
      <c r="A94" s="57">
        <v>80</v>
      </c>
      <c r="B94" s="97" t="str">
        <f ca="1">IFERROR(IF((VLOOKUP($E94,'Org List'!$AJ$10:$AL$188,3,FALSE))="","",(VLOOKUP($E94,'Org List'!$AJ$10:$AL$188,3,FALSE))),"")</f>
        <v>London Commissioning Region</v>
      </c>
      <c r="C94" s="98" t="str">
        <f ca="1">IFERROR(IF((VLOOKUP($E94,'Org List'!$AO$10:$AQ$188,3,FALSE))="","",(VLOOKUP($E94,'Org List'!$AO$10:$AQ$188,3,FALSE))),"")</f>
        <v>London Region</v>
      </c>
      <c r="D94" s="113" t="str">
        <f ca="1">IFERROR(IF((VLOOKUP($E94,'Org List'!$AT$10:$AV$188,3,FALSE))="","",(VLOOKUP($E94,'Org List'!$AT$10:$AV$188,3,FALSE))),"")</f>
        <v>NHS England London</v>
      </c>
      <c r="E94" s="97" t="str">
        <f t="shared" ca="1" si="2"/>
        <v>E09000015</v>
      </c>
      <c r="F94" s="99" t="str">
        <f ca="1">IF(E94="","",VLOOKUP(E94,'Org List'!$J$9:$K$488,2,0))</f>
        <v>Harrow</v>
      </c>
      <c r="G94" s="120">
        <f ca="1">IFERROR(IF((VLOOKUP($E94,'DTOC Backsheet'!$D$5:$AF$183,G$9,FALSE))="","",(VLOOKUP($E94,'DTOC Backsheet'!$D$5:$AF$183,G$9,FALSE))),"")</f>
        <v>621.28706393446919</v>
      </c>
      <c r="H94" s="121">
        <f ca="1">IFERROR(IF((VLOOKUP($E94,'DTOC Backsheet'!$D$5:$AF$183,H$9,FALSE))="","",(VLOOKUP($E94,'DTOC Backsheet'!$D$5:$AF$183,H$9,FALSE))),"")</f>
        <v>917.53683494281756</v>
      </c>
      <c r="I94" s="121">
        <f ca="1">IFERROR(IF((VLOOKUP($E94,'DTOC Backsheet'!$D$5:$AF$183,I$9,FALSE))="","",(VLOOKUP($E94,'DTOC Backsheet'!$D$5:$AF$183,I$9,FALSE))),"")</f>
        <v>705.03258224071601</v>
      </c>
      <c r="J94" s="122">
        <f ca="1">IFERROR(IF((VLOOKUP($E94,'DTOC Backsheet'!$D$5:$AF$183,J$9,FALSE))="","",(VLOOKUP($E94,'DTOC Backsheet'!$D$5:$AF$183,J$9,FALSE))),"")</f>
        <v>703.11195062805052</v>
      </c>
      <c r="K94" s="173">
        <f ca="1">IFERROR(IF((VLOOKUP($E94,'DTOC Backsheet'!$D$5:$AF$183,K$9,FALSE))="","",(VLOOKUP($E94,'DTOC Backsheet'!$D$5:$AF$183,K$9,FALSE))),"")</f>
        <v>789.89664815568142</v>
      </c>
      <c r="L94" s="122">
        <f ca="1">IFERROR(IF((VLOOKUP($E94,'DTOC Backsheet'!$D$5:$AF$183,L$9,FALSE))="","",(VLOOKUP($E94,'DTOC Backsheet'!$D$5:$AF$183,L$9,FALSE))),"")</f>
        <v>818.99810361404855</v>
      </c>
      <c r="M94" s="121">
        <f ca="1">IFERROR(IF((VLOOKUP($E94,'DTOC Backsheet'!$D$5:$AF$183,M$9,FALSE))="","",(VLOOKUP($E94,'DTOC Backsheet'!$D$5:$AF$183,M$9,FALSE))),"")</f>
        <v>674.53016401715411</v>
      </c>
      <c r="N94" s="123">
        <f ca="1">IFERROR(IF((VLOOKUP($E94,'DTOC Backsheet'!$D$5:$AF$183,N$9,FALSE))="","",(VLOOKUP($E94,'DTOC Backsheet'!$D$5:$AF$183,N$9,FALSE))),"")</f>
        <v>560.41932832396822</v>
      </c>
    </row>
    <row r="95" spans="1:14" ht="15" customHeight="1" x14ac:dyDescent="0.3">
      <c r="A95" s="57">
        <v>81</v>
      </c>
      <c r="B95" s="97" t="str">
        <f ca="1">IFERROR(IF((VLOOKUP($E95,'Org List'!$AJ$10:$AL$188,3,FALSE))="","",(VLOOKUP($E95,'Org List'!$AJ$10:$AL$188,3,FALSE))),"")</f>
        <v>North of England Commissioning Region</v>
      </c>
      <c r="C95" s="98" t="str">
        <f ca="1">IFERROR(IF((VLOOKUP($E95,'Org List'!$AO$10:$AQ$188,3,FALSE))="","",(VLOOKUP($E95,'Org List'!$AO$10:$AQ$188,3,FALSE))),"")</f>
        <v>North East Region</v>
      </c>
      <c r="D95" s="113" t="str">
        <f ca="1">IFERROR(IF((VLOOKUP($E95,'Org List'!$AT$10:$AV$188,3,FALSE))="","",(VLOOKUP($E95,'Org List'!$AT$10:$AV$188,3,FALSE))),"")</f>
        <v>NHS England North (Cumbria And North East)</v>
      </c>
      <c r="E95" s="97" t="str">
        <f t="shared" ca="1" si="2"/>
        <v>E06000001</v>
      </c>
      <c r="F95" s="99" t="str">
        <f ca="1">IF(E95="","",VLOOKUP(E95,'Org List'!$J$9:$K$488,2,0))</f>
        <v>Hartlepool</v>
      </c>
      <c r="G95" s="120">
        <f ca="1">IFERROR(IF((VLOOKUP($E95,'DTOC Backsheet'!$D$5:$AF$183,G$9,FALSE))="","",(VLOOKUP($E95,'DTOC Backsheet'!$D$5:$AF$183,G$9,FALSE))),"")</f>
        <v>1630.8295303485042</v>
      </c>
      <c r="H95" s="121">
        <f ca="1">IFERROR(IF((VLOOKUP($E95,'DTOC Backsheet'!$D$5:$AF$183,H$9,FALSE))="","",(VLOOKUP($E95,'DTOC Backsheet'!$D$5:$AF$183,H$9,FALSE))),"")</f>
        <v>1208.7324754347737</v>
      </c>
      <c r="I95" s="121">
        <f ca="1">IFERROR(IF((VLOOKUP($E95,'DTOC Backsheet'!$D$5:$AF$183,I$9,FALSE))="","",(VLOOKUP($E95,'DTOC Backsheet'!$D$5:$AF$183,I$9,FALSE))),"")</f>
        <v>1503.3781468842933</v>
      </c>
      <c r="J95" s="122">
        <f ca="1">IFERROR(IF((VLOOKUP($E95,'DTOC Backsheet'!$D$5:$AF$183,J$9,FALSE))="","",(VLOOKUP($E95,'DTOC Backsheet'!$D$5:$AF$183,J$9,FALSE))),"")</f>
        <v>998.15989906278969</v>
      </c>
      <c r="K95" s="173">
        <f ca="1">IFERROR(IF((VLOOKUP($E95,'DTOC Backsheet'!$D$5:$AF$183,K$9,FALSE))="","",(VLOOKUP($E95,'DTOC Backsheet'!$D$5:$AF$183,K$9,FALSE))),"")</f>
        <v>1349.566877225991</v>
      </c>
      <c r="L95" s="122">
        <f ca="1">IFERROR(IF((VLOOKUP($E95,'DTOC Backsheet'!$D$5:$AF$183,L$9,FALSE))="","",(VLOOKUP($E95,'DTOC Backsheet'!$D$5:$AF$183,L$9,FALSE))),"")</f>
        <v>1013.2006646651056</v>
      </c>
      <c r="M95" s="121">
        <f ca="1">IFERROR(IF((VLOOKUP($E95,'DTOC Backsheet'!$D$5:$AF$183,M$9,FALSE))="","",(VLOOKUP($E95,'DTOC Backsheet'!$D$5:$AF$183,M$9,FALSE))),"")</f>
        <v>622.14075900488945</v>
      </c>
      <c r="N95" s="123">
        <f ca="1">IFERROR(IF((VLOOKUP($E95,'DTOC Backsheet'!$D$5:$AF$183,N$9,FALSE))="","",(VLOOKUP($E95,'DTOC Backsheet'!$D$5:$AF$183,N$9,FALSE))),"")</f>
        <v>482.13652751559971</v>
      </c>
    </row>
    <row r="96" spans="1:14" ht="15" customHeight="1" x14ac:dyDescent="0.3">
      <c r="A96" s="57">
        <v>82</v>
      </c>
      <c r="B96" s="97" t="str">
        <f ca="1">IFERROR(IF((VLOOKUP($E96,'Org List'!$AJ$10:$AL$188,3,FALSE))="","",(VLOOKUP($E96,'Org List'!$AJ$10:$AL$188,3,FALSE))),"")</f>
        <v>London Commissioning Region</v>
      </c>
      <c r="C96" s="98" t="str">
        <f ca="1">IFERROR(IF((VLOOKUP($E96,'Org List'!$AO$10:$AQ$188,3,FALSE))="","",(VLOOKUP($E96,'Org List'!$AO$10:$AQ$188,3,FALSE))),"")</f>
        <v>London Region</v>
      </c>
      <c r="D96" s="113" t="str">
        <f ca="1">IFERROR(IF((VLOOKUP($E96,'Org List'!$AT$10:$AV$188,3,FALSE))="","",(VLOOKUP($E96,'Org List'!$AT$10:$AV$188,3,FALSE))),"")</f>
        <v>NHS England London</v>
      </c>
      <c r="E96" s="97" t="str">
        <f t="shared" ca="1" si="2"/>
        <v>E09000016</v>
      </c>
      <c r="F96" s="99" t="str">
        <f ca="1">IF(E96="","",VLOOKUP(E96,'Org List'!$J$9:$K$488,2,0))</f>
        <v>Havering</v>
      </c>
      <c r="G96" s="120">
        <f ca="1">IFERROR(IF((VLOOKUP($E96,'DTOC Backsheet'!$D$5:$AF$183,G$9,FALSE))="","",(VLOOKUP($E96,'DTOC Backsheet'!$D$5:$AF$183,G$9,FALSE))),"")</f>
        <v>450.42333774728144</v>
      </c>
      <c r="H96" s="121">
        <f ca="1">IFERROR(IF((VLOOKUP($E96,'DTOC Backsheet'!$D$5:$AF$183,H$9,FALSE))="","",(VLOOKUP($E96,'DTOC Backsheet'!$D$5:$AF$183,H$9,FALSE))),"")</f>
        <v>486.53745836844433</v>
      </c>
      <c r="I96" s="121">
        <f ca="1">IFERROR(IF((VLOOKUP($E96,'DTOC Backsheet'!$D$5:$AF$183,I$9,FALSE))="","",(VLOOKUP($E96,'DTOC Backsheet'!$D$5:$AF$183,I$9,FALSE))),"")</f>
        <v>483.02636330805348</v>
      </c>
      <c r="J96" s="122">
        <f ca="1">IFERROR(IF((VLOOKUP($E96,'DTOC Backsheet'!$D$5:$AF$183,J$9,FALSE))="","",(VLOOKUP($E96,'DTOC Backsheet'!$D$5:$AF$183,J$9,FALSE))),"")</f>
        <v>543.21930769450091</v>
      </c>
      <c r="K96" s="173">
        <f ca="1">IFERROR(IF((VLOOKUP($E96,'DTOC Backsheet'!$D$5:$AF$183,K$9,FALSE))="","",(VLOOKUP($E96,'DTOC Backsheet'!$D$5:$AF$183,K$9,FALSE))),"")</f>
        <v>703.60307038675307</v>
      </c>
      <c r="L96" s="122">
        <f ca="1">IFERROR(IF((VLOOKUP($E96,'DTOC Backsheet'!$D$5:$AF$183,L$9,FALSE))="","",(VLOOKUP($E96,'DTOC Backsheet'!$D$5:$AF$183,L$9,FALSE))),"")</f>
        <v>699.13417297427543</v>
      </c>
      <c r="M96" s="121">
        <f ca="1">IFERROR(IF((VLOOKUP($E96,'DTOC Backsheet'!$D$5:$AF$183,M$9,FALSE))="","",(VLOOKUP($E96,'DTOC Backsheet'!$D$5:$AF$183,M$9,FALSE))),"")</f>
        <v>589.89445844704494</v>
      </c>
      <c r="N96" s="123">
        <f ca="1">IFERROR(IF((VLOOKUP($E96,'DTOC Backsheet'!$D$5:$AF$183,N$9,FALSE))="","",(VLOOKUP($E96,'DTOC Backsheet'!$D$5:$AF$183,N$9,FALSE))),"")</f>
        <v>649.04035766404718</v>
      </c>
    </row>
    <row r="97" spans="1:14" ht="15" customHeight="1" x14ac:dyDescent="0.3">
      <c r="A97" s="57">
        <v>83</v>
      </c>
      <c r="B97" s="97" t="str">
        <f ca="1">IFERROR(IF((VLOOKUP($E97,'Org List'!$AJ$10:$AL$188,3,FALSE))="","",(VLOOKUP($E97,'Org List'!$AJ$10:$AL$188,3,FALSE))),"")</f>
        <v>Midlands and East of England Commissioning Region</v>
      </c>
      <c r="C97" s="98" t="str">
        <f ca="1">IFERROR(IF((VLOOKUP($E97,'Org List'!$AO$10:$AQ$188,3,FALSE))="","",(VLOOKUP($E97,'Org List'!$AO$10:$AQ$188,3,FALSE))),"")</f>
        <v>West Midlands Region</v>
      </c>
      <c r="D97" s="113" t="str">
        <f ca="1">IFERROR(IF((VLOOKUP($E97,'Org List'!$AT$10:$AV$188,3,FALSE))="","",(VLOOKUP($E97,'Org List'!$AT$10:$AV$188,3,FALSE))),"")</f>
        <v>NHS England Midlands And East (West Midlands)</v>
      </c>
      <c r="E97" s="97" t="str">
        <f t="shared" ca="1" si="2"/>
        <v>E06000019</v>
      </c>
      <c r="F97" s="99" t="str">
        <f ca="1">IF(E97="","",VLOOKUP(E97,'Org List'!$J$9:$K$488,2,0))</f>
        <v>Herefordshire, County of</v>
      </c>
      <c r="G97" s="120">
        <f ca="1">IFERROR(IF((VLOOKUP($E97,'DTOC Backsheet'!$D$5:$AF$183,G$9,FALSE))="","",(VLOOKUP($E97,'DTOC Backsheet'!$D$5:$AF$183,G$9,FALSE))),"")</f>
        <v>1103.1023544884856</v>
      </c>
      <c r="H97" s="121">
        <f ca="1">IFERROR(IF((VLOOKUP($E97,'DTOC Backsheet'!$D$5:$AF$183,H$9,FALSE))="","",(VLOOKUP($E97,'DTOC Backsheet'!$D$5:$AF$183,H$9,FALSE))),"")</f>
        <v>1275.2404776027026</v>
      </c>
      <c r="I97" s="121">
        <f ca="1">IFERROR(IF((VLOOKUP($E97,'DTOC Backsheet'!$D$5:$AF$183,I$9,FALSE))="","",(VLOOKUP($E97,'DTOC Backsheet'!$D$5:$AF$183,I$9,FALSE))),"")</f>
        <v>935.47721587539002</v>
      </c>
      <c r="J97" s="122">
        <f ca="1">IFERROR(IF((VLOOKUP($E97,'DTOC Backsheet'!$D$5:$AF$183,J$9,FALSE))="","",(VLOOKUP($E97,'DTOC Backsheet'!$D$5:$AF$183,J$9,FALSE))),"")</f>
        <v>989.14649350369336</v>
      </c>
      <c r="K97" s="173">
        <f ca="1">IFERROR(IF((VLOOKUP($E97,'DTOC Backsheet'!$D$5:$AF$183,K$9,FALSE))="","",(VLOOKUP($E97,'DTOC Backsheet'!$D$5:$AF$183,K$9,FALSE))),"")</f>
        <v>1125.0253412441098</v>
      </c>
      <c r="L97" s="122">
        <f ca="1">IFERROR(IF((VLOOKUP($E97,'DTOC Backsheet'!$D$5:$AF$183,L$9,FALSE))="","",(VLOOKUP($E97,'DTOC Backsheet'!$D$5:$AF$183,L$9,FALSE))),"")</f>
        <v>1368.4481111297844</v>
      </c>
      <c r="M97" s="121">
        <f ca="1">IFERROR(IF((VLOOKUP($E97,'DTOC Backsheet'!$D$5:$AF$183,M$9,FALSE))="","",(VLOOKUP($E97,'DTOC Backsheet'!$D$5:$AF$183,M$9,FALSE))),"")</f>
        <v>1086.3868063416217</v>
      </c>
      <c r="N97" s="123">
        <f ca="1">IFERROR(IF((VLOOKUP($E97,'DTOC Backsheet'!$D$5:$AF$183,N$9,FALSE))="","",(VLOOKUP($E97,'DTOC Backsheet'!$D$5:$AF$183,N$9,FALSE))),"")</f>
        <v>774.50048949969664</v>
      </c>
    </row>
    <row r="98" spans="1:14" ht="15" customHeight="1" x14ac:dyDescent="0.3">
      <c r="A98" s="57">
        <v>84</v>
      </c>
      <c r="B98" s="97" t="str">
        <f ca="1">IFERROR(IF((VLOOKUP($E98,'Org List'!$AJ$10:$AL$188,3,FALSE))="","",(VLOOKUP($E98,'Org List'!$AJ$10:$AL$188,3,FALSE))),"")</f>
        <v>Midlands and East of England Commissioning Region</v>
      </c>
      <c r="C98" s="98" t="str">
        <f ca="1">IFERROR(IF((VLOOKUP($E98,'Org List'!$AO$10:$AQ$188,3,FALSE))="","",(VLOOKUP($E98,'Org List'!$AO$10:$AQ$188,3,FALSE))),"")</f>
        <v>East Region</v>
      </c>
      <c r="D98" s="113" t="str">
        <f ca="1">IFERROR(IF((VLOOKUP($E98,'Org List'!$AT$10:$AV$188,3,FALSE))="","",(VLOOKUP($E98,'Org List'!$AT$10:$AV$188,3,FALSE))),"")</f>
        <v>NHS England Midlands And East (Central Midlands)</v>
      </c>
      <c r="E98" s="97" t="str">
        <f t="shared" ca="1" si="2"/>
        <v>E10000015</v>
      </c>
      <c r="F98" s="99" t="str">
        <f ca="1">IF(E98="","",VLOOKUP(E98,'Org List'!$J$9:$K$488,2,0))</f>
        <v>Hertfordshire</v>
      </c>
      <c r="G98" s="120">
        <f ca="1">IFERROR(IF((VLOOKUP($E98,'DTOC Backsheet'!$D$5:$AF$183,G$9,FALSE))="","",(VLOOKUP($E98,'DTOC Backsheet'!$D$5:$AF$183,G$9,FALSE))),"")</f>
        <v>1688.3894703818839</v>
      </c>
      <c r="H98" s="121">
        <f ca="1">IFERROR(IF((VLOOKUP($E98,'DTOC Backsheet'!$D$5:$AF$183,H$9,FALSE))="","",(VLOOKUP($E98,'DTOC Backsheet'!$D$5:$AF$183,H$9,FALSE))),"")</f>
        <v>1321.1384343346811</v>
      </c>
      <c r="I98" s="121">
        <f ca="1">IFERROR(IF((VLOOKUP($E98,'DTOC Backsheet'!$D$5:$AF$183,I$9,FALSE))="","",(VLOOKUP($E98,'DTOC Backsheet'!$D$5:$AF$183,I$9,FALSE))),"")</f>
        <v>1215.1753217834273</v>
      </c>
      <c r="J98" s="122">
        <f ca="1">IFERROR(IF((VLOOKUP($E98,'DTOC Backsheet'!$D$5:$AF$183,J$9,FALSE))="","",(VLOOKUP($E98,'DTOC Backsheet'!$D$5:$AF$183,J$9,FALSE))),"")</f>
        <v>1143.1425108044161</v>
      </c>
      <c r="K98" s="173">
        <f ca="1">IFERROR(IF((VLOOKUP($E98,'DTOC Backsheet'!$D$5:$AF$183,K$9,FALSE))="","",(VLOOKUP($E98,'DTOC Backsheet'!$D$5:$AF$183,K$9,FALSE))),"")</f>
        <v>1052.120724094261</v>
      </c>
      <c r="L98" s="122">
        <f ca="1">IFERROR(IF((VLOOKUP($E98,'DTOC Backsheet'!$D$5:$AF$183,L$9,FALSE))="","",(VLOOKUP($E98,'DTOC Backsheet'!$D$5:$AF$183,L$9,FALSE))),"")</f>
        <v>1144.0104181866348</v>
      </c>
      <c r="M98" s="121">
        <f ca="1">IFERROR(IF((VLOOKUP($E98,'DTOC Backsheet'!$D$5:$AF$183,M$9,FALSE))="","",(VLOOKUP($E98,'DTOC Backsheet'!$D$5:$AF$183,M$9,FALSE))),"")</f>
        <v>933.10892430756223</v>
      </c>
      <c r="N98" s="123">
        <f ca="1">IFERROR(IF((VLOOKUP($E98,'DTOC Backsheet'!$D$5:$AF$183,N$9,FALSE))="","",(VLOOKUP($E98,'DTOC Backsheet'!$D$5:$AF$183,N$9,FALSE))),"")</f>
        <v>825.45769172992391</v>
      </c>
    </row>
    <row r="99" spans="1:14" ht="15" customHeight="1" x14ac:dyDescent="0.3">
      <c r="A99" s="57">
        <v>85</v>
      </c>
      <c r="B99" s="97" t="str">
        <f ca="1">IFERROR(IF((VLOOKUP($E99,'Org List'!$AJ$10:$AL$188,3,FALSE))="","",(VLOOKUP($E99,'Org List'!$AJ$10:$AL$188,3,FALSE))),"")</f>
        <v>London Commissioning Region</v>
      </c>
      <c r="C99" s="98" t="str">
        <f ca="1">IFERROR(IF((VLOOKUP($E99,'Org List'!$AO$10:$AQ$188,3,FALSE))="","",(VLOOKUP($E99,'Org List'!$AO$10:$AQ$188,3,FALSE))),"")</f>
        <v>London Region</v>
      </c>
      <c r="D99" s="113" t="str">
        <f ca="1">IFERROR(IF((VLOOKUP($E99,'Org List'!$AT$10:$AV$188,3,FALSE))="","",(VLOOKUP($E99,'Org List'!$AT$10:$AV$188,3,FALSE))),"")</f>
        <v>NHS England London</v>
      </c>
      <c r="E99" s="97" t="str">
        <f t="shared" ca="1" si="2"/>
        <v>E09000017</v>
      </c>
      <c r="F99" s="99" t="str">
        <f ca="1">IF(E99="","",VLOOKUP(E99,'Org List'!$J$9:$K$488,2,0))</f>
        <v>Hillingdon</v>
      </c>
      <c r="G99" s="120">
        <f ca="1">IFERROR(IF((VLOOKUP($E99,'DTOC Backsheet'!$D$5:$AF$183,G$9,FALSE))="","",(VLOOKUP($E99,'DTOC Backsheet'!$D$5:$AF$183,G$9,FALSE))),"")</f>
        <v>1060.1183813377352</v>
      </c>
      <c r="H99" s="121">
        <f ca="1">IFERROR(IF((VLOOKUP($E99,'DTOC Backsheet'!$D$5:$AF$183,H$9,FALSE))="","",(VLOOKUP($E99,'DTOC Backsheet'!$D$5:$AF$183,H$9,FALSE))),"")</f>
        <v>808.3729317020692</v>
      </c>
      <c r="I99" s="121">
        <f ca="1">IFERROR(IF((VLOOKUP($E99,'DTOC Backsheet'!$D$5:$AF$183,I$9,FALSE))="","",(VLOOKUP($E99,'DTOC Backsheet'!$D$5:$AF$183,I$9,FALSE))),"")</f>
        <v>547.91656685409646</v>
      </c>
      <c r="J99" s="122">
        <f ca="1">IFERROR(IF((VLOOKUP($E99,'DTOC Backsheet'!$D$5:$AF$183,J$9,FALSE))="","",(VLOOKUP($E99,'DTOC Backsheet'!$D$5:$AF$183,J$9,FALSE))),"")</f>
        <v>419.88194218301675</v>
      </c>
      <c r="K99" s="173">
        <f ca="1">IFERROR(IF((VLOOKUP($E99,'DTOC Backsheet'!$D$5:$AF$183,K$9,FALSE))="","",(VLOOKUP($E99,'DTOC Backsheet'!$D$5:$AF$183,K$9,FALSE))),"")</f>
        <v>579.20642278755918</v>
      </c>
      <c r="L99" s="122">
        <f ca="1">IFERROR(IF((VLOOKUP($E99,'DTOC Backsheet'!$D$5:$AF$183,L$9,FALSE))="","",(VLOOKUP($E99,'DTOC Backsheet'!$D$5:$AF$183,L$9,FALSE))),"")</f>
        <v>474.98343815616948</v>
      </c>
      <c r="M99" s="121">
        <f ca="1">IFERROR(IF((VLOOKUP($E99,'DTOC Backsheet'!$D$5:$AF$183,M$9,FALSE))="","",(VLOOKUP($E99,'DTOC Backsheet'!$D$5:$AF$183,M$9,FALSE))),"")</f>
        <v>682.57512065967524</v>
      </c>
      <c r="N99" s="123">
        <f ca="1">IFERROR(IF((VLOOKUP($E99,'DTOC Backsheet'!$D$5:$AF$183,N$9,FALSE))="","",(VLOOKUP($E99,'DTOC Backsheet'!$D$5:$AF$183,N$9,FALSE))),"")</f>
        <v>561.01633990506537</v>
      </c>
    </row>
    <row r="100" spans="1:14" ht="15" customHeight="1" x14ac:dyDescent="0.3">
      <c r="A100" s="57">
        <v>86</v>
      </c>
      <c r="B100" s="97" t="str">
        <f ca="1">IFERROR(IF((VLOOKUP($E100,'Org List'!$AJ$10:$AL$188,3,FALSE))="","",(VLOOKUP($E100,'Org List'!$AJ$10:$AL$188,3,FALSE))),"")</f>
        <v>London Commissioning Region</v>
      </c>
      <c r="C100" s="98" t="str">
        <f ca="1">IFERROR(IF((VLOOKUP($E100,'Org List'!$AO$10:$AQ$188,3,FALSE))="","",(VLOOKUP($E100,'Org List'!$AO$10:$AQ$188,3,FALSE))),"")</f>
        <v>London Region</v>
      </c>
      <c r="D100" s="113" t="str">
        <f ca="1">IFERROR(IF((VLOOKUP($E100,'Org List'!$AT$10:$AV$188,3,FALSE))="","",(VLOOKUP($E100,'Org List'!$AT$10:$AV$188,3,FALSE))),"")</f>
        <v>NHS England London</v>
      </c>
      <c r="E100" s="97" t="str">
        <f t="shared" ca="1" si="2"/>
        <v>E09000018</v>
      </c>
      <c r="F100" s="99" t="str">
        <f ca="1">IF(E100="","",VLOOKUP(E100,'Org List'!$J$9:$K$488,2,0))</f>
        <v>Hounslow</v>
      </c>
      <c r="G100" s="120">
        <f ca="1">IFERROR(IF((VLOOKUP($E100,'DTOC Backsheet'!$D$5:$AF$183,G$9,FALSE))="","",(VLOOKUP($E100,'DTOC Backsheet'!$D$5:$AF$183,G$9,FALSE))),"")</f>
        <v>735.48047491860484</v>
      </c>
      <c r="H100" s="121">
        <f ca="1">IFERROR(IF((VLOOKUP($E100,'DTOC Backsheet'!$D$5:$AF$183,H$9,FALSE))="","",(VLOOKUP($E100,'DTOC Backsheet'!$D$5:$AF$183,H$9,FALSE))),"")</f>
        <v>745.71578967890355</v>
      </c>
      <c r="I100" s="121">
        <f ca="1">IFERROR(IF((VLOOKUP($E100,'DTOC Backsheet'!$D$5:$AF$183,I$9,FALSE))="","",(VLOOKUP($E100,'DTOC Backsheet'!$D$5:$AF$183,I$9,FALSE))),"")</f>
        <v>384.55539742265029</v>
      </c>
      <c r="J100" s="122">
        <f ca="1">IFERROR(IF((VLOOKUP($E100,'DTOC Backsheet'!$D$5:$AF$183,J$9,FALSE))="","",(VLOOKUP($E100,'DTOC Backsheet'!$D$5:$AF$183,J$9,FALSE))),"")</f>
        <v>435.4181686087623</v>
      </c>
      <c r="K100" s="173">
        <f ca="1">IFERROR(IF((VLOOKUP($E100,'DTOC Backsheet'!$D$5:$AF$183,K$9,FALSE))="","",(VLOOKUP($E100,'DTOC Backsheet'!$D$5:$AF$183,K$9,FALSE))),"")</f>
        <v>293.96740444193784</v>
      </c>
      <c r="L100" s="122">
        <f ca="1">IFERROR(IF((VLOOKUP($E100,'DTOC Backsheet'!$D$5:$AF$183,L$9,FALSE))="","",(VLOOKUP($E100,'DTOC Backsheet'!$D$5:$AF$183,L$9,FALSE))),"")</f>
        <v>534.52992853517674</v>
      </c>
      <c r="M100" s="121">
        <f ca="1">IFERROR(IF((VLOOKUP($E100,'DTOC Backsheet'!$D$5:$AF$183,M$9,FALSE))="","",(VLOOKUP($E100,'DTOC Backsheet'!$D$5:$AF$183,M$9,FALSE))),"")</f>
        <v>288.67502891188661</v>
      </c>
      <c r="N100" s="123">
        <f ca="1">IFERROR(IF((VLOOKUP($E100,'DTOC Backsheet'!$D$5:$AF$183,N$9,FALSE))="","",(VLOOKUP($E100,'DTOC Backsheet'!$D$5:$AF$183,N$9,FALSE))),"")</f>
        <v>504.53272197421609</v>
      </c>
    </row>
    <row r="101" spans="1:14" ht="15" customHeight="1" x14ac:dyDescent="0.3">
      <c r="A101" s="57">
        <v>87</v>
      </c>
      <c r="B101" s="97" t="str">
        <f ca="1">IFERROR(IF((VLOOKUP($E101,'Org List'!$AJ$10:$AL$188,3,FALSE))="","",(VLOOKUP($E101,'Org List'!$AJ$10:$AL$188,3,FALSE))),"")</f>
        <v>South East England Commissioning Region</v>
      </c>
      <c r="C101" s="98" t="str">
        <f ca="1">IFERROR(IF((VLOOKUP($E101,'Org List'!$AO$10:$AQ$188,3,FALSE))="","",(VLOOKUP($E101,'Org List'!$AO$10:$AQ$188,3,FALSE))),"")</f>
        <v>South East Region</v>
      </c>
      <c r="D101" s="113" t="str">
        <f ca="1">IFERROR(IF((VLOOKUP($E101,'Org List'!$AT$10:$AV$188,3,FALSE))="","",(VLOOKUP($E101,'Org List'!$AT$10:$AV$188,3,FALSE))),"")</f>
        <v>NHS England South East (Hampshire, Isle of Wight and Thames Valley)</v>
      </c>
      <c r="E101" s="97" t="str">
        <f t="shared" ca="1" si="2"/>
        <v>E06000046</v>
      </c>
      <c r="F101" s="99" t="str">
        <f ca="1">IF(E101="","",VLOOKUP(E101,'Org List'!$J$9:$K$488,2,0))</f>
        <v>Isle of Wight</v>
      </c>
      <c r="G101" s="120">
        <f ca="1">IFERROR(IF((VLOOKUP($E101,'DTOC Backsheet'!$D$5:$AF$183,G$9,FALSE))="","",(VLOOKUP($E101,'DTOC Backsheet'!$D$5:$AF$183,G$9,FALSE))),"")</f>
        <v>662.47444556582047</v>
      </c>
      <c r="H101" s="121">
        <f ca="1">IFERROR(IF((VLOOKUP($E101,'DTOC Backsheet'!$D$5:$AF$183,H$9,FALSE))="","",(VLOOKUP($E101,'DTOC Backsheet'!$D$5:$AF$183,H$9,FALSE))),"")</f>
        <v>748.73413899886998</v>
      </c>
      <c r="I101" s="121">
        <f ca="1">IFERROR(IF((VLOOKUP($E101,'DTOC Backsheet'!$D$5:$AF$183,I$9,FALSE))="","",(VLOOKUP($E101,'DTOC Backsheet'!$D$5:$AF$183,I$9,FALSE))),"")</f>
        <v>547.74905329986461</v>
      </c>
      <c r="J101" s="122">
        <f ca="1">IFERROR(IF((VLOOKUP($E101,'DTOC Backsheet'!$D$5:$AF$183,J$9,FALSE))="","",(VLOOKUP($E101,'DTOC Backsheet'!$D$5:$AF$183,J$9,FALSE))),"")</f>
        <v>415.2819340434412</v>
      </c>
      <c r="K101" s="173">
        <f ca="1">IFERROR(IF((VLOOKUP($E101,'DTOC Backsheet'!$D$5:$AF$183,K$9,FALSE))="","",(VLOOKUP($E101,'DTOC Backsheet'!$D$5:$AF$183,K$9,FALSE))),"")</f>
        <v>449.74516508439069</v>
      </c>
      <c r="L101" s="122">
        <f ca="1">IFERROR(IF((VLOOKUP($E101,'DTOC Backsheet'!$D$5:$AF$183,L$9,FALSE))="","",(VLOOKUP($E101,'DTOC Backsheet'!$D$5:$AF$183,L$9,FALSE))),"")</f>
        <v>603.10654321661582</v>
      </c>
      <c r="M101" s="121">
        <f ca="1">IFERROR(IF((VLOOKUP($E101,'DTOC Backsheet'!$D$5:$AF$183,M$9,FALSE))="","",(VLOOKUP($E101,'DTOC Backsheet'!$D$5:$AF$183,M$9,FALSE))),"")</f>
        <v>991.67947320332109</v>
      </c>
      <c r="N101" s="123">
        <f ca="1">IFERROR(IF((VLOOKUP($E101,'DTOC Backsheet'!$D$5:$AF$183,N$9,FALSE))="","",(VLOOKUP($E101,'DTOC Backsheet'!$D$5:$AF$183,N$9,FALSE))),"")</f>
        <v>1255.4276019856129</v>
      </c>
    </row>
    <row r="102" spans="1:14" ht="15" customHeight="1" x14ac:dyDescent="0.3">
      <c r="A102" s="57">
        <v>88</v>
      </c>
      <c r="B102" s="97" t="str">
        <f ca="1">IFERROR(IF((VLOOKUP($E102,'Org List'!$AJ$10:$AL$188,3,FALSE))="","",(VLOOKUP($E102,'Org List'!$AJ$10:$AL$188,3,FALSE))),"")</f>
        <v>London Commissioning Region</v>
      </c>
      <c r="C102" s="98" t="str">
        <f ca="1">IFERROR(IF((VLOOKUP($E102,'Org List'!$AO$10:$AQ$188,3,FALSE))="","",(VLOOKUP($E102,'Org List'!$AO$10:$AQ$188,3,FALSE))),"")</f>
        <v>London Region</v>
      </c>
      <c r="D102" s="113" t="str">
        <f ca="1">IFERROR(IF((VLOOKUP($E102,'Org List'!$AT$10:$AV$188,3,FALSE))="","",(VLOOKUP($E102,'Org List'!$AT$10:$AV$188,3,FALSE))),"")</f>
        <v>NHS England London</v>
      </c>
      <c r="E102" s="97" t="str">
        <f t="shared" ca="1" si="2"/>
        <v>E09000019</v>
      </c>
      <c r="F102" s="99" t="str">
        <f ca="1">IF(E102="","",VLOOKUP(E102,'Org List'!$J$9:$K$488,2,0))</f>
        <v>Islington</v>
      </c>
      <c r="G102" s="120">
        <f ca="1">IFERROR(IF((VLOOKUP($E102,'DTOC Backsheet'!$D$5:$AF$183,G$9,FALSE))="","",(VLOOKUP($E102,'DTOC Backsheet'!$D$5:$AF$183,G$9,FALSE))),"")</f>
        <v>727.33283742458048</v>
      </c>
      <c r="H102" s="121">
        <f ca="1">IFERROR(IF((VLOOKUP($E102,'DTOC Backsheet'!$D$5:$AF$183,H$9,FALSE))="","",(VLOOKUP($E102,'DTOC Backsheet'!$D$5:$AF$183,H$9,FALSE))),"")</f>
        <v>932.92834118522194</v>
      </c>
      <c r="I102" s="121">
        <f ca="1">IFERROR(IF((VLOOKUP($E102,'DTOC Backsheet'!$D$5:$AF$183,I$9,FALSE))="","",(VLOOKUP($E102,'DTOC Backsheet'!$D$5:$AF$183,I$9,FALSE))),"")</f>
        <v>876.62203487891554</v>
      </c>
      <c r="J102" s="122">
        <f ca="1">IFERROR(IF((VLOOKUP($E102,'DTOC Backsheet'!$D$5:$AF$183,J$9,FALSE))="","",(VLOOKUP($E102,'DTOC Backsheet'!$D$5:$AF$183,J$9,FALSE))),"")</f>
        <v>832.36249705912076</v>
      </c>
      <c r="K102" s="173">
        <f ca="1">IFERROR(IF((VLOOKUP($E102,'DTOC Backsheet'!$D$5:$AF$183,K$9,FALSE))="","",(VLOOKUP($E102,'DTOC Backsheet'!$D$5:$AF$183,K$9,FALSE))),"")</f>
        <v>815.13771014493329</v>
      </c>
      <c r="L102" s="122">
        <f ca="1">IFERROR(IF((VLOOKUP($E102,'DTOC Backsheet'!$D$5:$AF$183,L$9,FALSE))="","",(VLOOKUP($E102,'DTOC Backsheet'!$D$5:$AF$183,L$9,FALSE))),"")</f>
        <v>666.70057585502309</v>
      </c>
      <c r="M102" s="121">
        <f ca="1">IFERROR(IF((VLOOKUP($E102,'DTOC Backsheet'!$D$5:$AF$183,M$9,FALSE))="","",(VLOOKUP($E102,'DTOC Backsheet'!$D$5:$AF$183,M$9,FALSE))),"")</f>
        <v>949.38972579963013</v>
      </c>
      <c r="N102" s="123">
        <f ca="1">IFERROR(IF((VLOOKUP($E102,'DTOC Backsheet'!$D$5:$AF$183,N$9,FALSE))="","",(VLOOKUP($E102,'DTOC Backsheet'!$D$5:$AF$183,N$9,FALSE))),"")</f>
        <v>1087.8864662276949</v>
      </c>
    </row>
    <row r="103" spans="1:14" ht="15" customHeight="1" x14ac:dyDescent="0.3">
      <c r="A103" s="57">
        <v>89</v>
      </c>
      <c r="B103" s="97" t="str">
        <f ca="1">IFERROR(IF((VLOOKUP($E103,'Org List'!$AJ$10:$AL$188,3,FALSE))="","",(VLOOKUP($E103,'Org List'!$AJ$10:$AL$188,3,FALSE))),"")</f>
        <v>London Commissioning Region</v>
      </c>
      <c r="C103" s="98" t="str">
        <f ca="1">IFERROR(IF((VLOOKUP($E103,'Org List'!$AO$10:$AQ$188,3,FALSE))="","",(VLOOKUP($E103,'Org List'!$AO$10:$AQ$188,3,FALSE))),"")</f>
        <v>London Region</v>
      </c>
      <c r="D103" s="113" t="str">
        <f ca="1">IFERROR(IF((VLOOKUP($E103,'Org List'!$AT$10:$AV$188,3,FALSE))="","",(VLOOKUP($E103,'Org List'!$AT$10:$AV$188,3,FALSE))),"")</f>
        <v>NHS England London</v>
      </c>
      <c r="E103" s="97" t="str">
        <f t="shared" ca="1" si="2"/>
        <v>E09000020</v>
      </c>
      <c r="F103" s="99" t="str">
        <f ca="1">IF(E103="","",VLOOKUP(E103,'Org List'!$J$9:$K$488,2,0))</f>
        <v>Kensington and Chelsea</v>
      </c>
      <c r="G103" s="120">
        <f ca="1">IFERROR(IF((VLOOKUP($E103,'DTOC Backsheet'!$D$5:$AF$183,G$9,FALSE))="","",(VLOOKUP($E103,'DTOC Backsheet'!$D$5:$AF$183,G$9,FALSE))),"")</f>
        <v>581.45930570615883</v>
      </c>
      <c r="H103" s="121">
        <f ca="1">IFERROR(IF((VLOOKUP($E103,'DTOC Backsheet'!$D$5:$AF$183,H$9,FALSE))="","",(VLOOKUP($E103,'DTOC Backsheet'!$D$5:$AF$183,H$9,FALSE))),"")</f>
        <v>794.39913252557642</v>
      </c>
      <c r="I103" s="121">
        <f ca="1">IFERROR(IF((VLOOKUP($E103,'DTOC Backsheet'!$D$5:$AF$183,I$9,FALSE))="","",(VLOOKUP($E103,'DTOC Backsheet'!$D$5:$AF$183,I$9,FALSE))),"")</f>
        <v>829.75814435905897</v>
      </c>
      <c r="J103" s="122">
        <f ca="1">IFERROR(IF((VLOOKUP($E103,'DTOC Backsheet'!$D$5:$AF$183,J$9,FALSE))="","",(VLOOKUP($E103,'DTOC Backsheet'!$D$5:$AF$183,J$9,FALSE))),"")</f>
        <v>660.67823024856568</v>
      </c>
      <c r="K103" s="173">
        <f ca="1">IFERROR(IF((VLOOKUP($E103,'DTOC Backsheet'!$D$5:$AF$183,K$9,FALSE))="","",(VLOOKUP($E103,'DTOC Backsheet'!$D$5:$AF$183,K$9,FALSE))),"")</f>
        <v>415.46196039271507</v>
      </c>
      <c r="L103" s="122">
        <f ca="1">IFERROR(IF((VLOOKUP($E103,'DTOC Backsheet'!$D$5:$AF$183,L$9,FALSE))="","",(VLOOKUP($E103,'DTOC Backsheet'!$D$5:$AF$183,L$9,FALSE))),"")</f>
        <v>456.85196772507197</v>
      </c>
      <c r="M103" s="121">
        <f ca="1">IFERROR(IF((VLOOKUP($E103,'DTOC Backsheet'!$D$5:$AF$183,M$9,FALSE))="","",(VLOOKUP($E103,'DTOC Backsheet'!$D$5:$AF$183,M$9,FALSE))),"")</f>
        <v>288.16816425735311</v>
      </c>
      <c r="N103" s="123">
        <f ca="1">IFERROR(IF((VLOOKUP($E103,'DTOC Backsheet'!$D$5:$AF$183,N$9,FALSE))="","",(VLOOKUP($E103,'DTOC Backsheet'!$D$5:$AF$183,N$9,FALSE))),"")</f>
        <v>493.09514030045403</v>
      </c>
    </row>
    <row r="104" spans="1:14" ht="15" customHeight="1" x14ac:dyDescent="0.3">
      <c r="A104" s="57">
        <v>90</v>
      </c>
      <c r="B104" s="97" t="str">
        <f ca="1">IFERROR(IF((VLOOKUP($E104,'Org List'!$AJ$10:$AL$188,3,FALSE))="","",(VLOOKUP($E104,'Org List'!$AJ$10:$AL$188,3,FALSE))),"")</f>
        <v>South East England Commissioning Region</v>
      </c>
      <c r="C104" s="98" t="str">
        <f ca="1">IFERROR(IF((VLOOKUP($E104,'Org List'!$AO$10:$AQ$188,3,FALSE))="","",(VLOOKUP($E104,'Org List'!$AO$10:$AQ$188,3,FALSE))),"")</f>
        <v>South East Region</v>
      </c>
      <c r="D104" s="113" t="str">
        <f ca="1">IFERROR(IF((VLOOKUP($E104,'Org List'!$AT$10:$AV$188,3,FALSE))="","",(VLOOKUP($E104,'Org List'!$AT$10:$AV$188,3,FALSE))),"")</f>
        <v>NHS England South East (Kent, Surrey and Sussex)</v>
      </c>
      <c r="E104" s="97" t="str">
        <f t="shared" ca="1" si="2"/>
        <v>E10000016</v>
      </c>
      <c r="F104" s="99" t="str">
        <f ca="1">IF(E104="","",VLOOKUP(E104,'Org List'!$J$9:$K$488,2,0))</f>
        <v>Kent</v>
      </c>
      <c r="G104" s="120">
        <f ca="1">IFERROR(IF((VLOOKUP($E104,'DTOC Backsheet'!$D$5:$AF$183,G$9,FALSE))="","",(VLOOKUP($E104,'DTOC Backsheet'!$D$5:$AF$183,G$9,FALSE))),"")</f>
        <v>1179.520510510067</v>
      </c>
      <c r="H104" s="121">
        <f ca="1">IFERROR(IF((VLOOKUP($E104,'DTOC Backsheet'!$D$5:$AF$183,H$9,FALSE))="","",(VLOOKUP($E104,'DTOC Backsheet'!$D$5:$AF$183,H$9,FALSE))),"")</f>
        <v>1092.7777859842795</v>
      </c>
      <c r="I104" s="121">
        <f ca="1">IFERROR(IF((VLOOKUP($E104,'DTOC Backsheet'!$D$5:$AF$183,I$9,FALSE))="","",(VLOOKUP($E104,'DTOC Backsheet'!$D$5:$AF$183,I$9,FALSE))),"")</f>
        <v>1042.636059697377</v>
      </c>
      <c r="J104" s="122">
        <f ca="1">IFERROR(IF((VLOOKUP($E104,'DTOC Backsheet'!$D$5:$AF$183,J$9,FALSE))="","",(VLOOKUP($E104,'DTOC Backsheet'!$D$5:$AF$183,J$9,FALSE))),"")</f>
        <v>1124.7293105440604</v>
      </c>
      <c r="K104" s="173">
        <f ca="1">IFERROR(IF((VLOOKUP($E104,'DTOC Backsheet'!$D$5:$AF$183,K$9,FALSE))="","",(VLOOKUP($E104,'DTOC Backsheet'!$D$5:$AF$183,K$9,FALSE))),"")</f>
        <v>1173.2729175456</v>
      </c>
      <c r="L104" s="122">
        <f ca="1">IFERROR(IF((VLOOKUP($E104,'DTOC Backsheet'!$D$5:$AF$183,L$9,FALSE))="","",(VLOOKUP($E104,'DTOC Backsheet'!$D$5:$AF$183,L$9,FALSE))),"")</f>
        <v>1164.8836700268776</v>
      </c>
      <c r="M104" s="121">
        <f ca="1">IFERROR(IF((VLOOKUP($E104,'DTOC Backsheet'!$D$5:$AF$183,M$9,FALSE))="","",(VLOOKUP($E104,'DTOC Backsheet'!$D$5:$AF$183,M$9,FALSE))),"")</f>
        <v>1199.2551501521286</v>
      </c>
      <c r="N104" s="123">
        <f ca="1">IFERROR(IF((VLOOKUP($E104,'DTOC Backsheet'!$D$5:$AF$183,N$9,FALSE))="","",(VLOOKUP($E104,'DTOC Backsheet'!$D$5:$AF$183,N$9,FALSE))),"")</f>
        <v>1175.263403991243</v>
      </c>
    </row>
    <row r="105" spans="1:14" ht="15" customHeight="1" x14ac:dyDescent="0.3">
      <c r="A105" s="57">
        <v>91</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113" t="str">
        <f ca="1">IFERROR(IF((VLOOKUP($E105,'Org List'!$AT$10:$AV$188,3,FALSE))="","",(VLOOKUP($E105,'Org List'!$AT$10:$AV$188,3,FALSE))),"")</f>
        <v>NHS England North (Yorkshire And Humber)</v>
      </c>
      <c r="E105" s="97" t="str">
        <f t="shared" ca="1" si="2"/>
        <v>E06000010</v>
      </c>
      <c r="F105" s="99" t="str">
        <f ca="1">IF(E105="","",VLOOKUP(E105,'Org List'!$J$9:$K$488,2,0))</f>
        <v>Kingston upon Hull, City of</v>
      </c>
      <c r="G105" s="120">
        <f ca="1">IFERROR(IF((VLOOKUP($E105,'DTOC Backsheet'!$D$5:$AF$183,G$9,FALSE))="","",(VLOOKUP($E105,'DTOC Backsheet'!$D$5:$AF$183,G$9,FALSE))),"")</f>
        <v>886.30342916183122</v>
      </c>
      <c r="H105" s="121">
        <f ca="1">IFERROR(IF((VLOOKUP($E105,'DTOC Backsheet'!$D$5:$AF$183,H$9,FALSE))="","",(VLOOKUP($E105,'DTOC Backsheet'!$D$5:$AF$183,H$9,FALSE))),"")</f>
        <v>1067.4814782170122</v>
      </c>
      <c r="I105" s="121">
        <f ca="1">IFERROR(IF((VLOOKUP($E105,'DTOC Backsheet'!$D$5:$AF$183,I$9,FALSE))="","",(VLOOKUP($E105,'DTOC Backsheet'!$D$5:$AF$183,I$9,FALSE))),"")</f>
        <v>1003.3346554434211</v>
      </c>
      <c r="J105" s="122">
        <f ca="1">IFERROR(IF((VLOOKUP($E105,'DTOC Backsheet'!$D$5:$AF$183,J$9,FALSE))="","",(VLOOKUP($E105,'DTOC Backsheet'!$D$5:$AF$183,J$9,FALSE))),"")</f>
        <v>1193.0197589293962</v>
      </c>
      <c r="K105" s="173">
        <f ca="1">IFERROR(IF((VLOOKUP($E105,'DTOC Backsheet'!$D$5:$AF$183,K$9,FALSE))="","",(VLOOKUP($E105,'DTOC Backsheet'!$D$5:$AF$183,K$9,FALSE))),"")</f>
        <v>801.71319596363776</v>
      </c>
      <c r="L105" s="122">
        <f ca="1">IFERROR(IF((VLOOKUP($E105,'DTOC Backsheet'!$D$5:$AF$183,L$9,FALSE))="","",(VLOOKUP($E105,'DTOC Backsheet'!$D$5:$AF$183,L$9,FALSE))),"")</f>
        <v>979.98051626343261</v>
      </c>
      <c r="M105" s="121">
        <f ca="1">IFERROR(IF((VLOOKUP($E105,'DTOC Backsheet'!$D$5:$AF$183,M$9,FALSE))="","",(VLOOKUP($E105,'DTOC Backsheet'!$D$5:$AF$183,M$9,FALSE))),"")</f>
        <v>992.22415089940762</v>
      </c>
      <c r="N105" s="123">
        <f ca="1">IFERROR(IF((VLOOKUP($E105,'DTOC Backsheet'!$D$5:$AF$183,N$9,FALSE))="","",(VLOOKUP($E105,'DTOC Backsheet'!$D$5:$AF$183,N$9,FALSE))),"")</f>
        <v>958.03442838758303</v>
      </c>
    </row>
    <row r="106" spans="1:14" ht="15" customHeight="1" x14ac:dyDescent="0.3">
      <c r="A106" s="57">
        <v>92</v>
      </c>
      <c r="B106" s="97" t="str">
        <f ca="1">IFERROR(IF((VLOOKUP($E106,'Org List'!$AJ$10:$AL$188,3,FALSE))="","",(VLOOKUP($E106,'Org List'!$AJ$10:$AL$188,3,FALSE))),"")</f>
        <v>London Commissioning Region</v>
      </c>
      <c r="C106" s="98" t="str">
        <f ca="1">IFERROR(IF((VLOOKUP($E106,'Org List'!$AO$10:$AQ$188,3,FALSE))="","",(VLOOKUP($E106,'Org List'!$AO$10:$AQ$188,3,FALSE))),"")</f>
        <v>London Region</v>
      </c>
      <c r="D106" s="113" t="str">
        <f ca="1">IFERROR(IF((VLOOKUP($E106,'Org List'!$AT$10:$AV$188,3,FALSE))="","",(VLOOKUP($E106,'Org List'!$AT$10:$AV$188,3,FALSE))),"")</f>
        <v>NHS England London</v>
      </c>
      <c r="E106" s="97" t="str">
        <f t="shared" ca="1" si="2"/>
        <v>E09000021</v>
      </c>
      <c r="F106" s="99" t="str">
        <f ca="1">IF(E106="","",VLOOKUP(E106,'Org List'!$J$9:$K$488,2,0))</f>
        <v>Kingston upon Thames</v>
      </c>
      <c r="G106" s="120">
        <f ca="1">IFERROR(IF((VLOOKUP($E106,'DTOC Backsheet'!$D$5:$AF$183,G$9,FALSE))="","",(VLOOKUP($E106,'DTOC Backsheet'!$D$5:$AF$183,G$9,FALSE))),"")</f>
        <v>805.14705882352939</v>
      </c>
      <c r="H106" s="121">
        <f ca="1">IFERROR(IF((VLOOKUP($E106,'DTOC Backsheet'!$D$5:$AF$183,H$9,FALSE))="","",(VLOOKUP($E106,'DTOC Backsheet'!$D$5:$AF$183,H$9,FALSE))),"")</f>
        <v>444.11764705882359</v>
      </c>
      <c r="I106" s="121">
        <f ca="1">IFERROR(IF((VLOOKUP($E106,'DTOC Backsheet'!$D$5:$AF$183,I$9,FALSE))="","",(VLOOKUP($E106,'DTOC Backsheet'!$D$5:$AF$183,I$9,FALSE))),"")</f>
        <v>477.20588235294116</v>
      </c>
      <c r="J106" s="122">
        <f ca="1">IFERROR(IF((VLOOKUP($E106,'DTOC Backsheet'!$D$5:$AF$183,J$9,FALSE))="","",(VLOOKUP($E106,'DTOC Backsheet'!$D$5:$AF$183,J$9,FALSE))),"")</f>
        <v>505.57482908766048</v>
      </c>
      <c r="K106" s="173">
        <f ca="1">IFERROR(IF((VLOOKUP($E106,'DTOC Backsheet'!$D$5:$AF$183,K$9,FALSE))="","",(VLOOKUP($E106,'DTOC Backsheet'!$D$5:$AF$183,K$9,FALSE))),"")</f>
        <v>480.40396277461906</v>
      </c>
      <c r="L106" s="122">
        <f ca="1">IFERROR(IF((VLOOKUP($E106,'DTOC Backsheet'!$D$5:$AF$183,L$9,FALSE))="","",(VLOOKUP($E106,'DTOC Backsheet'!$D$5:$AF$183,L$9,FALSE))),"")</f>
        <v>320.02958598009803</v>
      </c>
      <c r="M106" s="121">
        <f ca="1">IFERROR(IF((VLOOKUP($E106,'DTOC Backsheet'!$D$5:$AF$183,M$9,FALSE))="","",(VLOOKUP($E106,'DTOC Backsheet'!$D$5:$AF$183,M$9,FALSE))),"")</f>
        <v>336.57044098581093</v>
      </c>
      <c r="N106" s="123">
        <f ca="1">IFERROR(IF((VLOOKUP($E106,'DTOC Backsheet'!$D$5:$AF$183,N$9,FALSE))="","",(VLOOKUP($E106,'DTOC Backsheet'!$D$5:$AF$183,N$9,FALSE))),"")</f>
        <v>399.14392237636838</v>
      </c>
    </row>
    <row r="107" spans="1:14" ht="15" customHeight="1" x14ac:dyDescent="0.3">
      <c r="A107" s="57">
        <v>93</v>
      </c>
      <c r="B107" s="97" t="str">
        <f ca="1">IFERROR(IF((VLOOKUP($E107,'Org List'!$AJ$10:$AL$188,3,FALSE))="","",(VLOOKUP($E107,'Org List'!$AJ$10:$AL$188,3,FALSE))),"")</f>
        <v>North of England Commissioning Region</v>
      </c>
      <c r="C107" s="98" t="str">
        <f ca="1">IFERROR(IF((VLOOKUP($E107,'Org List'!$AO$10:$AQ$188,3,FALSE))="","",(VLOOKUP($E107,'Org List'!$AO$10:$AQ$188,3,FALSE))),"")</f>
        <v>Yorkshire and The Humber Region</v>
      </c>
      <c r="D107" s="113" t="str">
        <f ca="1">IFERROR(IF((VLOOKUP($E107,'Org List'!$AT$10:$AV$188,3,FALSE))="","",(VLOOKUP($E107,'Org List'!$AT$10:$AV$188,3,FALSE))),"")</f>
        <v>NHS England North (Yorkshire And Humber)</v>
      </c>
      <c r="E107" s="97" t="str">
        <f t="shared" ca="1" si="2"/>
        <v>E08000034</v>
      </c>
      <c r="F107" s="99" t="str">
        <f ca="1">IF(E107="","",VLOOKUP(E107,'Org List'!$J$9:$K$488,2,0))</f>
        <v>Kirklees</v>
      </c>
      <c r="G107" s="120">
        <f ca="1">IFERROR(IF((VLOOKUP($E107,'DTOC Backsheet'!$D$5:$AF$183,G$9,FALSE))="","",(VLOOKUP($E107,'DTOC Backsheet'!$D$5:$AF$183,G$9,FALSE))),"")</f>
        <v>723.03085998873507</v>
      </c>
      <c r="H107" s="121">
        <f ca="1">IFERROR(IF((VLOOKUP($E107,'DTOC Backsheet'!$D$5:$AF$183,H$9,FALSE))="","",(VLOOKUP($E107,'DTOC Backsheet'!$D$5:$AF$183,H$9,FALSE))),"")</f>
        <v>666.11330151483708</v>
      </c>
      <c r="I107" s="121">
        <f ca="1">IFERROR(IF((VLOOKUP($E107,'DTOC Backsheet'!$D$5:$AF$183,I$9,FALSE))="","",(VLOOKUP($E107,'DTOC Backsheet'!$D$5:$AF$183,I$9,FALSE))),"")</f>
        <v>751.19319360863255</v>
      </c>
      <c r="J107" s="122">
        <f ca="1">IFERROR(IF((VLOOKUP($E107,'DTOC Backsheet'!$D$5:$AF$183,J$9,FALSE))="","",(VLOOKUP($E107,'DTOC Backsheet'!$D$5:$AF$183,J$9,FALSE))),"")</f>
        <v>679.32907212105056</v>
      </c>
      <c r="K107" s="173">
        <f ca="1">IFERROR(IF((VLOOKUP($E107,'DTOC Backsheet'!$D$5:$AF$183,K$9,FALSE))="","",(VLOOKUP($E107,'DTOC Backsheet'!$D$5:$AF$183,K$9,FALSE))),"")</f>
        <v>884.18740582826513</v>
      </c>
      <c r="L107" s="122">
        <f ca="1">IFERROR(IF((VLOOKUP($E107,'DTOC Backsheet'!$D$5:$AF$183,L$9,FALSE))="","",(VLOOKUP($E107,'DTOC Backsheet'!$D$5:$AF$183,L$9,FALSE))),"")</f>
        <v>845.62929991498186</v>
      </c>
      <c r="M107" s="121">
        <f ca="1">IFERROR(IF((VLOOKUP($E107,'DTOC Backsheet'!$D$5:$AF$183,M$9,FALSE))="","",(VLOOKUP($E107,'DTOC Backsheet'!$D$5:$AF$183,M$9,FALSE))),"")</f>
        <v>634.29555910782665</v>
      </c>
      <c r="N107" s="123">
        <f ca="1">IFERROR(IF((VLOOKUP($E107,'DTOC Backsheet'!$D$5:$AF$183,N$9,FALSE))="","",(VLOOKUP($E107,'DTOC Backsheet'!$D$5:$AF$183,N$9,FALSE))),"")</f>
        <v>674.06370881066471</v>
      </c>
    </row>
    <row r="108" spans="1:14" ht="15" customHeight="1" x14ac:dyDescent="0.3">
      <c r="A108" s="57">
        <v>94</v>
      </c>
      <c r="B108" s="97" t="str">
        <f ca="1">IFERROR(IF((VLOOKUP($E108,'Org List'!$AJ$10:$AL$188,3,FALSE))="","",(VLOOKUP($E108,'Org List'!$AJ$10:$AL$188,3,FALSE))),"")</f>
        <v>North of England Commissioning Region</v>
      </c>
      <c r="C108" s="98" t="str">
        <f ca="1">IFERROR(IF((VLOOKUP($E108,'Org List'!$AO$10:$AQ$188,3,FALSE))="","",(VLOOKUP($E108,'Org List'!$AO$10:$AQ$188,3,FALSE))),"")</f>
        <v>North West Region</v>
      </c>
      <c r="D108" s="113" t="str">
        <f ca="1">IFERROR(IF((VLOOKUP($E108,'Org List'!$AT$10:$AV$188,3,FALSE))="","",(VLOOKUP($E108,'Org List'!$AT$10:$AV$188,3,FALSE))),"")</f>
        <v>NHS England North (Cheshire And Merseyside)</v>
      </c>
      <c r="E108" s="97" t="str">
        <f t="shared" ca="1" si="2"/>
        <v>E08000011</v>
      </c>
      <c r="F108" s="99" t="str">
        <f ca="1">IF(E108="","",VLOOKUP(E108,'Org List'!$J$9:$K$488,2,0))</f>
        <v>Knowsley</v>
      </c>
      <c r="G108" s="120">
        <f ca="1">IFERROR(IF((VLOOKUP($E108,'DTOC Backsheet'!$D$5:$AF$183,G$9,FALSE))="","",(VLOOKUP($E108,'DTOC Backsheet'!$D$5:$AF$183,G$9,FALSE))),"")</f>
        <v>1060.2784744443484</v>
      </c>
      <c r="H108" s="121">
        <f ca="1">IFERROR(IF((VLOOKUP($E108,'DTOC Backsheet'!$D$5:$AF$183,H$9,FALSE))="","",(VLOOKUP($E108,'DTOC Backsheet'!$D$5:$AF$183,H$9,FALSE))),"")</f>
        <v>1420.911528150134</v>
      </c>
      <c r="I108" s="121">
        <f ca="1">IFERROR(IF((VLOOKUP($E108,'DTOC Backsheet'!$D$5:$AF$183,I$9,FALSE))="","",(VLOOKUP($E108,'DTOC Backsheet'!$D$5:$AF$183,I$9,FALSE))),"")</f>
        <v>733.37369194845633</v>
      </c>
      <c r="J108" s="122">
        <f ca="1">IFERROR(IF((VLOOKUP($E108,'DTOC Backsheet'!$D$5:$AF$183,J$9,FALSE))="","",(VLOOKUP($E108,'DTOC Backsheet'!$D$5:$AF$183,J$9,FALSE))),"")</f>
        <v>782.0499201388767</v>
      </c>
      <c r="K108" s="173">
        <f ca="1">IFERROR(IF((VLOOKUP($E108,'DTOC Backsheet'!$D$5:$AF$183,K$9,FALSE))="","",(VLOOKUP($E108,'DTOC Backsheet'!$D$5:$AF$183,K$9,FALSE))),"")</f>
        <v>826.98538516343092</v>
      </c>
      <c r="L108" s="122">
        <f ca="1">IFERROR(IF((VLOOKUP($E108,'DTOC Backsheet'!$D$5:$AF$183,L$9,FALSE))="","",(VLOOKUP($E108,'DTOC Backsheet'!$D$5:$AF$183,L$9,FALSE))),"")</f>
        <v>1240.0460059660641</v>
      </c>
      <c r="M108" s="121">
        <f ca="1">IFERROR(IF((VLOOKUP($E108,'DTOC Backsheet'!$D$5:$AF$183,M$9,FALSE))="","",(VLOOKUP($E108,'DTOC Backsheet'!$D$5:$AF$183,M$9,FALSE))),"")</f>
        <v>909.94316674722336</v>
      </c>
      <c r="N108" s="123">
        <f ca="1">IFERROR(IF((VLOOKUP($E108,'DTOC Backsheet'!$D$5:$AF$183,N$9,FALSE))="","",(VLOOKUP($E108,'DTOC Backsheet'!$D$5:$AF$183,N$9,FALSE))),"")</f>
        <v>1163.0786380935861</v>
      </c>
    </row>
    <row r="109" spans="1:14" ht="15" customHeight="1" x14ac:dyDescent="0.3">
      <c r="A109" s="57">
        <v>95</v>
      </c>
      <c r="B109" s="97" t="str">
        <f ca="1">IFERROR(IF((VLOOKUP($E109,'Org List'!$AJ$10:$AL$188,3,FALSE))="","",(VLOOKUP($E109,'Org List'!$AJ$10:$AL$188,3,FALSE))),"")</f>
        <v>London Commissioning Region</v>
      </c>
      <c r="C109" s="98" t="str">
        <f ca="1">IFERROR(IF((VLOOKUP($E109,'Org List'!$AO$10:$AQ$188,3,FALSE))="","",(VLOOKUP($E109,'Org List'!$AO$10:$AQ$188,3,FALSE))),"")</f>
        <v>London Region</v>
      </c>
      <c r="D109" s="113" t="str">
        <f ca="1">IFERROR(IF((VLOOKUP($E109,'Org List'!$AT$10:$AV$188,3,FALSE))="","",(VLOOKUP($E109,'Org List'!$AT$10:$AV$188,3,FALSE))),"")</f>
        <v>NHS England London</v>
      </c>
      <c r="E109" s="97" t="str">
        <f t="shared" ca="1" si="2"/>
        <v>E09000022</v>
      </c>
      <c r="F109" s="99" t="str">
        <f ca="1">IF(E109="","",VLOOKUP(E109,'Org List'!$J$9:$K$488,2,0))</f>
        <v>Lambeth</v>
      </c>
      <c r="G109" s="120">
        <f ca="1">IFERROR(IF((VLOOKUP($E109,'DTOC Backsheet'!$D$5:$AF$183,G$9,FALSE))="","",(VLOOKUP($E109,'DTOC Backsheet'!$D$5:$AF$183,G$9,FALSE))),"")</f>
        <v>804.46491415980654</v>
      </c>
      <c r="H109" s="121">
        <f ca="1">IFERROR(IF((VLOOKUP($E109,'DTOC Backsheet'!$D$5:$AF$183,H$9,FALSE))="","",(VLOOKUP($E109,'DTOC Backsheet'!$D$5:$AF$183,H$9,FALSE))),"")</f>
        <v>761.2387918107537</v>
      </c>
      <c r="I109" s="121">
        <f ca="1">IFERROR(IF((VLOOKUP($E109,'DTOC Backsheet'!$D$5:$AF$183,I$9,FALSE))="","",(VLOOKUP($E109,'DTOC Backsheet'!$D$5:$AF$183,I$9,FALSE))),"")</f>
        <v>608.60850139241677</v>
      </c>
      <c r="J109" s="122">
        <f ca="1">IFERROR(IF((VLOOKUP($E109,'DTOC Backsheet'!$D$5:$AF$183,J$9,FALSE))="","",(VLOOKUP($E109,'DTOC Backsheet'!$D$5:$AF$183,J$9,FALSE))),"")</f>
        <v>614.18905898239257</v>
      </c>
      <c r="K109" s="173">
        <f ca="1">IFERROR(IF((VLOOKUP($E109,'DTOC Backsheet'!$D$5:$AF$183,K$9,FALSE))="","",(VLOOKUP($E109,'DTOC Backsheet'!$D$5:$AF$183,K$9,FALSE))),"")</f>
        <v>666.59684240691843</v>
      </c>
      <c r="L109" s="122">
        <f ca="1">IFERROR(IF((VLOOKUP($E109,'DTOC Backsheet'!$D$5:$AF$183,L$9,FALSE))="","",(VLOOKUP($E109,'DTOC Backsheet'!$D$5:$AF$183,L$9,FALSE))),"")</f>
        <v>535.38886663904077</v>
      </c>
      <c r="M109" s="121">
        <f ca="1">IFERROR(IF((VLOOKUP($E109,'DTOC Backsheet'!$D$5:$AF$183,M$9,FALSE))="","",(VLOOKUP($E109,'DTOC Backsheet'!$D$5:$AF$183,M$9,FALSE))),"")</f>
        <v>529.35631602902345</v>
      </c>
      <c r="N109" s="123">
        <f ca="1">IFERROR(IF((VLOOKUP($E109,'DTOC Backsheet'!$D$5:$AF$183,N$9,FALSE))="","",(VLOOKUP($E109,'DTOC Backsheet'!$D$5:$AF$183,N$9,FALSE))),"")</f>
        <v>803.66025885795898</v>
      </c>
    </row>
    <row r="110" spans="1:14" ht="15" customHeight="1" x14ac:dyDescent="0.3">
      <c r="A110" s="57">
        <v>96</v>
      </c>
      <c r="B110" s="97" t="str">
        <f ca="1">IFERROR(IF((VLOOKUP($E110,'Org List'!$AJ$10:$AL$188,3,FALSE))="","",(VLOOKUP($E110,'Org List'!$AJ$10:$AL$188,3,FALSE))),"")</f>
        <v>North of England Commissioning Region</v>
      </c>
      <c r="C110" s="98" t="str">
        <f ca="1">IFERROR(IF((VLOOKUP($E110,'Org List'!$AO$10:$AQ$188,3,FALSE))="","",(VLOOKUP($E110,'Org List'!$AO$10:$AQ$188,3,FALSE))),"")</f>
        <v>North West Region</v>
      </c>
      <c r="D110" s="113" t="str">
        <f ca="1">IFERROR(IF((VLOOKUP($E110,'Org List'!$AT$10:$AV$188,3,FALSE))="","",(VLOOKUP($E110,'Org List'!$AT$10:$AV$188,3,FALSE))),"")</f>
        <v>NHS England North (Lancashire)</v>
      </c>
      <c r="E110" s="97" t="str">
        <f t="shared" ref="E110:E141" ca="1" si="3">IF($A110&gt;$Q$5-1,"",INDIRECT("'Comms by AT'!D"&amp;$A110+$Q$4))</f>
        <v>E10000017</v>
      </c>
      <c r="F110" s="99" t="str">
        <f ca="1">IF(E110="","",VLOOKUP(E110,'Org List'!$J$9:$K$488,2,0))</f>
        <v>Lancashire</v>
      </c>
      <c r="G110" s="120">
        <f ca="1">IFERROR(IF((VLOOKUP($E110,'DTOC Backsheet'!$D$5:$AF$183,G$9,FALSE))="","",(VLOOKUP($E110,'DTOC Backsheet'!$D$5:$AF$183,G$9,FALSE))),"")</f>
        <v>1472.7478749977727</v>
      </c>
      <c r="H110" s="121">
        <f ca="1">IFERROR(IF((VLOOKUP($E110,'DTOC Backsheet'!$D$5:$AF$183,H$9,FALSE))="","",(VLOOKUP($E110,'DTOC Backsheet'!$D$5:$AF$183,H$9,FALSE))),"")</f>
        <v>1445.5989995796642</v>
      </c>
      <c r="I110" s="121">
        <f ca="1">IFERROR(IF((VLOOKUP($E110,'DTOC Backsheet'!$D$5:$AF$183,I$9,FALSE))="","",(VLOOKUP($E110,'DTOC Backsheet'!$D$5:$AF$183,I$9,FALSE))),"")</f>
        <v>1379.3515506829672</v>
      </c>
      <c r="J110" s="122">
        <f ca="1">IFERROR(IF((VLOOKUP($E110,'DTOC Backsheet'!$D$5:$AF$183,J$9,FALSE))="","",(VLOOKUP($E110,'DTOC Backsheet'!$D$5:$AF$183,J$9,FALSE))),"")</f>
        <v>1112.2587022628788</v>
      </c>
      <c r="K110" s="173">
        <f ca="1">IFERROR(IF((VLOOKUP($E110,'DTOC Backsheet'!$D$5:$AF$183,K$9,FALSE))="","",(VLOOKUP($E110,'DTOC Backsheet'!$D$5:$AF$183,K$9,FALSE))),"")</f>
        <v>979.63960975648524</v>
      </c>
      <c r="L110" s="122">
        <f ca="1">IFERROR(IF((VLOOKUP($E110,'DTOC Backsheet'!$D$5:$AF$183,L$9,FALSE))="","",(VLOOKUP($E110,'DTOC Backsheet'!$D$5:$AF$183,L$9,FALSE))),"")</f>
        <v>948.16355931984106</v>
      </c>
      <c r="M110" s="121">
        <f ca="1">IFERROR(IF((VLOOKUP($E110,'DTOC Backsheet'!$D$5:$AF$183,M$9,FALSE))="","",(VLOOKUP($E110,'DTOC Backsheet'!$D$5:$AF$183,M$9,FALSE))),"")</f>
        <v>1068.7168324921879</v>
      </c>
      <c r="N110" s="123">
        <f ca="1">IFERROR(IF((VLOOKUP($E110,'DTOC Backsheet'!$D$5:$AF$183,N$9,FALSE))="","",(VLOOKUP($E110,'DTOC Backsheet'!$D$5:$AF$183,N$9,FALSE))),"")</f>
        <v>1095.5890059183257</v>
      </c>
    </row>
    <row r="111" spans="1:14" ht="15" customHeight="1" x14ac:dyDescent="0.3">
      <c r="A111" s="57">
        <v>97</v>
      </c>
      <c r="B111" s="97" t="str">
        <f ca="1">IFERROR(IF((VLOOKUP($E111,'Org List'!$AJ$10:$AL$188,3,FALSE))="","",(VLOOKUP($E111,'Org List'!$AJ$10:$AL$188,3,FALSE))),"")</f>
        <v>North of England Commissioning Region</v>
      </c>
      <c r="C111" s="98" t="str">
        <f ca="1">IFERROR(IF((VLOOKUP($E111,'Org List'!$AO$10:$AQ$188,3,FALSE))="","",(VLOOKUP($E111,'Org List'!$AO$10:$AQ$188,3,FALSE))),"")</f>
        <v>Yorkshire and The Humber Region</v>
      </c>
      <c r="D111" s="113" t="str">
        <f ca="1">IFERROR(IF((VLOOKUP($E111,'Org List'!$AT$10:$AV$188,3,FALSE))="","",(VLOOKUP($E111,'Org List'!$AT$10:$AV$188,3,FALSE))),"")</f>
        <v>NHS England North (Yorkshire And Humber)</v>
      </c>
      <c r="E111" s="97" t="str">
        <f t="shared" ca="1" si="3"/>
        <v>E08000035</v>
      </c>
      <c r="F111" s="99" t="str">
        <f ca="1">IF(E111="","",VLOOKUP(E111,'Org List'!$J$9:$K$488,2,0))</f>
        <v>Leeds</v>
      </c>
      <c r="G111" s="120">
        <f ca="1">IFERROR(IF((VLOOKUP($E111,'DTOC Backsheet'!$D$5:$AF$183,G$9,FALSE))="","",(VLOOKUP($E111,'DTOC Backsheet'!$D$5:$AF$183,G$9,FALSE))),"")</f>
        <v>1386.4055947673535</v>
      </c>
      <c r="H111" s="121">
        <f ca="1">IFERROR(IF((VLOOKUP($E111,'DTOC Backsheet'!$D$5:$AF$183,H$9,FALSE))="","",(VLOOKUP($E111,'DTOC Backsheet'!$D$5:$AF$183,H$9,FALSE))),"")</f>
        <v>1544.1868285002051</v>
      </c>
      <c r="I111" s="121">
        <f ca="1">IFERROR(IF((VLOOKUP($E111,'DTOC Backsheet'!$D$5:$AF$183,I$9,FALSE))="","",(VLOOKUP($E111,'DTOC Backsheet'!$D$5:$AF$183,I$9,FALSE))),"")</f>
        <v>1669.6358422058333</v>
      </c>
      <c r="J111" s="122">
        <f ca="1">IFERROR(IF((VLOOKUP($E111,'DTOC Backsheet'!$D$5:$AF$183,J$9,FALSE))="","",(VLOOKUP($E111,'DTOC Backsheet'!$D$5:$AF$183,J$9,FALSE))),"")</f>
        <v>1711.0529240611097</v>
      </c>
      <c r="K111" s="173">
        <f ca="1">IFERROR(IF((VLOOKUP($E111,'DTOC Backsheet'!$D$5:$AF$183,K$9,FALSE))="","",(VLOOKUP($E111,'DTOC Backsheet'!$D$5:$AF$183,K$9,FALSE))),"")</f>
        <v>1439.5924329152133</v>
      </c>
      <c r="L111" s="122">
        <f ca="1">IFERROR(IF((VLOOKUP($E111,'DTOC Backsheet'!$D$5:$AF$183,L$9,FALSE))="","",(VLOOKUP($E111,'DTOC Backsheet'!$D$5:$AF$183,L$9,FALSE))),"")</f>
        <v>1643.7101497626311</v>
      </c>
      <c r="M111" s="121">
        <f ca="1">IFERROR(IF((VLOOKUP($E111,'DTOC Backsheet'!$D$5:$AF$183,M$9,FALSE))="","",(VLOOKUP($E111,'DTOC Backsheet'!$D$5:$AF$183,M$9,FALSE))),"")</f>
        <v>1515.2927830216177</v>
      </c>
      <c r="N111" s="123">
        <f ca="1">IFERROR(IF((VLOOKUP($E111,'DTOC Backsheet'!$D$5:$AF$183,N$9,FALSE))="","",(VLOOKUP($E111,'DTOC Backsheet'!$D$5:$AF$183,N$9,FALSE))),"")</f>
        <v>1360.8315194159356</v>
      </c>
    </row>
    <row r="112" spans="1:14" ht="15" customHeight="1" x14ac:dyDescent="0.3">
      <c r="A112" s="57">
        <v>98</v>
      </c>
      <c r="B112" s="97" t="str">
        <f ca="1">IFERROR(IF((VLOOKUP($E112,'Org List'!$AJ$10:$AL$188,3,FALSE))="","",(VLOOKUP($E112,'Org List'!$AJ$10:$AL$188,3,FALSE))),"")</f>
        <v>Midlands and East of England Commissioning Region</v>
      </c>
      <c r="C112" s="98" t="str">
        <f ca="1">IFERROR(IF((VLOOKUP($E112,'Org List'!$AO$10:$AQ$188,3,FALSE))="","",(VLOOKUP($E112,'Org List'!$AO$10:$AQ$188,3,FALSE))),"")</f>
        <v>East Midlands Region</v>
      </c>
      <c r="D112" s="113" t="str">
        <f ca="1">IFERROR(IF((VLOOKUP($E112,'Org List'!$AT$10:$AV$188,3,FALSE))="","",(VLOOKUP($E112,'Org List'!$AT$10:$AV$188,3,FALSE))),"")</f>
        <v>NHS England Midlands And East (Central Midlands)</v>
      </c>
      <c r="E112" s="97" t="str">
        <f t="shared" ca="1" si="3"/>
        <v>E06000016</v>
      </c>
      <c r="F112" s="99" t="str">
        <f ca="1">IF(E112="","",VLOOKUP(E112,'Org List'!$J$9:$K$488,2,0))</f>
        <v>Leicester</v>
      </c>
      <c r="G112" s="120">
        <f ca="1">IFERROR(IF((VLOOKUP($E112,'DTOC Backsheet'!$D$5:$AF$183,G$9,FALSE))="","",(VLOOKUP($E112,'DTOC Backsheet'!$D$5:$AF$183,G$9,FALSE))),"")</f>
        <v>795.14535034586038</v>
      </c>
      <c r="H112" s="121">
        <f ca="1">IFERROR(IF((VLOOKUP($E112,'DTOC Backsheet'!$D$5:$AF$183,H$9,FALSE))="","",(VLOOKUP($E112,'DTOC Backsheet'!$D$5:$AF$183,H$9,FALSE))),"")</f>
        <v>1052.4091606675515</v>
      </c>
      <c r="I112" s="121">
        <f ca="1">IFERROR(IF((VLOOKUP($E112,'DTOC Backsheet'!$D$5:$AF$183,I$9,FALSE))="","",(VLOOKUP($E112,'DTOC Backsheet'!$D$5:$AF$183,I$9,FALSE))),"")</f>
        <v>769.93794529993113</v>
      </c>
      <c r="J112" s="122">
        <f ca="1">IFERROR(IF((VLOOKUP($E112,'DTOC Backsheet'!$D$5:$AF$183,J$9,FALSE))="","",(VLOOKUP($E112,'DTOC Backsheet'!$D$5:$AF$183,J$9,FALSE))),"")</f>
        <v>547.4551519593291</v>
      </c>
      <c r="K112" s="173">
        <f ca="1">IFERROR(IF((VLOOKUP($E112,'DTOC Backsheet'!$D$5:$AF$183,K$9,FALSE))="","",(VLOOKUP($E112,'DTOC Backsheet'!$D$5:$AF$183,K$9,FALSE))),"")</f>
        <v>458.91793061819772</v>
      </c>
      <c r="L112" s="122">
        <f ca="1">IFERROR(IF((VLOOKUP($E112,'DTOC Backsheet'!$D$5:$AF$183,L$9,FALSE))="","",(VLOOKUP($E112,'DTOC Backsheet'!$D$5:$AF$183,L$9,FALSE))),"")</f>
        <v>483.26566648700879</v>
      </c>
      <c r="M112" s="121">
        <f ca="1">IFERROR(IF((VLOOKUP($E112,'DTOC Backsheet'!$D$5:$AF$183,M$9,FALSE))="","",(VLOOKUP($E112,'DTOC Backsheet'!$D$5:$AF$183,M$9,FALSE))),"")</f>
        <v>530.85442295786697</v>
      </c>
      <c r="N112" s="123">
        <f ca="1">IFERROR(IF((VLOOKUP($E112,'DTOC Backsheet'!$D$5:$AF$183,N$9,FALSE))="","",(VLOOKUP($E112,'DTOC Backsheet'!$D$5:$AF$183,N$9,FALSE))),"")</f>
        <v>522.50292207743928</v>
      </c>
    </row>
    <row r="113" spans="1:14" ht="15" customHeight="1" x14ac:dyDescent="0.3">
      <c r="A113" s="57">
        <v>99</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113" t="str">
        <f ca="1">IFERROR(IF((VLOOKUP($E113,'Org List'!$AT$10:$AV$188,3,FALSE))="","",(VLOOKUP($E113,'Org List'!$AT$10:$AV$188,3,FALSE))),"")</f>
        <v>NHS England Midlands And East (Central Midlands)</v>
      </c>
      <c r="E113" s="97" t="str">
        <f t="shared" ca="1" si="3"/>
        <v>E10000018</v>
      </c>
      <c r="F113" s="99" t="str">
        <f ca="1">IF(E113="","",VLOOKUP(E113,'Org List'!$J$9:$K$488,2,0))</f>
        <v>Leicestershire</v>
      </c>
      <c r="G113" s="120">
        <f ca="1">IFERROR(IF((VLOOKUP($E113,'DTOC Backsheet'!$D$5:$AF$183,G$9,FALSE))="","",(VLOOKUP($E113,'DTOC Backsheet'!$D$5:$AF$183,G$9,FALSE))),"")</f>
        <v>842.51235044454347</v>
      </c>
      <c r="H113" s="121">
        <f ca="1">IFERROR(IF((VLOOKUP($E113,'DTOC Backsheet'!$D$5:$AF$183,H$9,FALSE))="","",(VLOOKUP($E113,'DTOC Backsheet'!$D$5:$AF$183,H$9,FALSE))),"")</f>
        <v>833.26990478468736</v>
      </c>
      <c r="I113" s="121">
        <f ca="1">IFERROR(IF((VLOOKUP($E113,'DTOC Backsheet'!$D$5:$AF$183,I$9,FALSE))="","",(VLOOKUP($E113,'DTOC Backsheet'!$D$5:$AF$183,I$9,FALSE))),"")</f>
        <v>848.31153203504152</v>
      </c>
      <c r="J113" s="122">
        <f ca="1">IFERROR(IF((VLOOKUP($E113,'DTOC Backsheet'!$D$5:$AF$183,J$9,FALSE))="","",(VLOOKUP($E113,'DTOC Backsheet'!$D$5:$AF$183,J$9,FALSE))),"")</f>
        <v>744.22756591027326</v>
      </c>
      <c r="K113" s="173">
        <f ca="1">IFERROR(IF((VLOOKUP($E113,'DTOC Backsheet'!$D$5:$AF$183,K$9,FALSE))="","",(VLOOKUP($E113,'DTOC Backsheet'!$D$5:$AF$183,K$9,FALSE))),"")</f>
        <v>485.75983357027087</v>
      </c>
      <c r="L113" s="122">
        <f ca="1">IFERROR(IF((VLOOKUP($E113,'DTOC Backsheet'!$D$5:$AF$183,L$9,FALSE))="","",(VLOOKUP($E113,'DTOC Backsheet'!$D$5:$AF$183,L$9,FALSE))),"")</f>
        <v>580.37424891492822</v>
      </c>
      <c r="M113" s="121">
        <f ca="1">IFERROR(IF((VLOOKUP($E113,'DTOC Backsheet'!$D$5:$AF$183,M$9,FALSE))="","",(VLOOKUP($E113,'DTOC Backsheet'!$D$5:$AF$183,M$9,FALSE))),"")</f>
        <v>661.21338539714486</v>
      </c>
      <c r="N113" s="123">
        <f ca="1">IFERROR(IF((VLOOKUP($E113,'DTOC Backsheet'!$D$5:$AF$183,N$9,FALSE))="","",(VLOOKUP($E113,'DTOC Backsheet'!$D$5:$AF$183,N$9,FALSE))),"")</f>
        <v>626.83486802833443</v>
      </c>
    </row>
    <row r="114" spans="1:14" ht="15" customHeight="1" x14ac:dyDescent="0.3">
      <c r="A114" s="57">
        <v>100</v>
      </c>
      <c r="B114" s="97" t="str">
        <f ca="1">IFERROR(IF((VLOOKUP($E114,'Org List'!$AJ$10:$AL$188,3,FALSE))="","",(VLOOKUP($E114,'Org List'!$AJ$10:$AL$188,3,FALSE))),"")</f>
        <v>London Commissioning Region</v>
      </c>
      <c r="C114" s="98" t="str">
        <f ca="1">IFERROR(IF((VLOOKUP($E114,'Org List'!$AO$10:$AQ$188,3,FALSE))="","",(VLOOKUP($E114,'Org List'!$AO$10:$AQ$188,3,FALSE))),"")</f>
        <v>London Region</v>
      </c>
      <c r="D114" s="113" t="str">
        <f ca="1">IFERROR(IF((VLOOKUP($E114,'Org List'!$AT$10:$AV$188,3,FALSE))="","",(VLOOKUP($E114,'Org List'!$AT$10:$AV$188,3,FALSE))),"")</f>
        <v>NHS England London</v>
      </c>
      <c r="E114" s="97" t="str">
        <f t="shared" ca="1" si="3"/>
        <v>E09000023</v>
      </c>
      <c r="F114" s="99" t="str">
        <f ca="1">IF(E114="","",VLOOKUP(E114,'Org List'!$J$9:$K$488,2,0))</f>
        <v>Lewisham</v>
      </c>
      <c r="G114" s="120">
        <f ca="1">IFERROR(IF((VLOOKUP($E114,'DTOC Backsheet'!$D$5:$AF$183,G$9,FALSE))="","",(VLOOKUP($E114,'DTOC Backsheet'!$D$5:$AF$183,G$9,FALSE))),"")</f>
        <v>382.7751196172249</v>
      </c>
      <c r="H114" s="121">
        <f ca="1">IFERROR(IF((VLOOKUP($E114,'DTOC Backsheet'!$D$5:$AF$183,H$9,FALSE))="","",(VLOOKUP($E114,'DTOC Backsheet'!$D$5:$AF$183,H$9,FALSE))),"")</f>
        <v>522.66826871499995</v>
      </c>
      <c r="I114" s="121">
        <f ca="1">IFERROR(IF((VLOOKUP($E114,'DTOC Backsheet'!$D$5:$AF$183,I$9,FALSE))="","",(VLOOKUP($E114,'DTOC Backsheet'!$D$5:$AF$183,I$9,FALSE))),"")</f>
        <v>684.01742227562386</v>
      </c>
      <c r="J114" s="122">
        <f ca="1">IFERROR(IF((VLOOKUP($E114,'DTOC Backsheet'!$D$5:$AF$183,J$9,FALSE))="","",(VLOOKUP($E114,'DTOC Backsheet'!$D$5:$AF$183,J$9,FALSE))),"")</f>
        <v>455.62299795907006</v>
      </c>
      <c r="K114" s="173">
        <f ca="1">IFERROR(IF((VLOOKUP($E114,'DTOC Backsheet'!$D$5:$AF$183,K$9,FALSE))="","",(VLOOKUP($E114,'DTOC Backsheet'!$D$5:$AF$183,K$9,FALSE))),"")</f>
        <v>282.97472701339655</v>
      </c>
      <c r="L114" s="122">
        <f ca="1">IFERROR(IF((VLOOKUP($E114,'DTOC Backsheet'!$D$5:$AF$183,L$9,FALSE))="","",(VLOOKUP($E114,'DTOC Backsheet'!$D$5:$AF$183,L$9,FALSE))),"")</f>
        <v>272.02630007537823</v>
      </c>
      <c r="M114" s="121">
        <f ca="1">IFERROR(IF((VLOOKUP($E114,'DTOC Backsheet'!$D$5:$AF$183,M$9,FALSE))="","",(VLOOKUP($E114,'DTOC Backsheet'!$D$5:$AF$183,M$9,FALSE))),"")</f>
        <v>358.35043554821499</v>
      </c>
      <c r="N114" s="123">
        <f ca="1">IFERROR(IF((VLOOKUP($E114,'DTOC Backsheet'!$D$5:$AF$183,N$9,FALSE))="","",(VLOOKUP($E114,'DTOC Backsheet'!$D$5:$AF$183,N$9,FALSE))),"")</f>
        <v>426.7511282295344</v>
      </c>
    </row>
    <row r="115" spans="1:14" ht="15" customHeight="1" x14ac:dyDescent="0.3">
      <c r="A115" s="57">
        <v>101</v>
      </c>
      <c r="B115" s="97" t="str">
        <f ca="1">IFERROR(IF((VLOOKUP($E115,'Org List'!$AJ$10:$AL$188,3,FALSE))="","",(VLOOKUP($E115,'Org List'!$AJ$10:$AL$188,3,FALSE))),"")</f>
        <v>Midlands and East of England Commissioning Region</v>
      </c>
      <c r="C115" s="98" t="str">
        <f ca="1">IFERROR(IF((VLOOKUP($E115,'Org List'!$AO$10:$AQ$188,3,FALSE))="","",(VLOOKUP($E115,'Org List'!$AO$10:$AQ$188,3,FALSE))),"")</f>
        <v>East Midlands Region</v>
      </c>
      <c r="D115" s="113" t="str">
        <f ca="1">IFERROR(IF((VLOOKUP($E115,'Org List'!$AT$10:$AV$188,3,FALSE))="","",(VLOOKUP($E115,'Org List'!$AT$10:$AV$188,3,FALSE))),"")</f>
        <v>NHS England Midlands And East (Central Midlands)</v>
      </c>
      <c r="E115" s="97" t="str">
        <f t="shared" ca="1" si="3"/>
        <v>E10000019</v>
      </c>
      <c r="F115" s="99" t="str">
        <f ca="1">IF(E115="","",VLOOKUP(E115,'Org List'!$J$9:$K$488,2,0))</f>
        <v>Lincolnshire</v>
      </c>
      <c r="G115" s="120">
        <f ca="1">IFERROR(IF((VLOOKUP($E115,'DTOC Backsheet'!$D$5:$AF$183,G$9,FALSE))="","",(VLOOKUP($E115,'DTOC Backsheet'!$D$5:$AF$183,G$9,FALSE))),"")</f>
        <v>1227.6634823698555</v>
      </c>
      <c r="H115" s="121">
        <f ca="1">IFERROR(IF((VLOOKUP($E115,'DTOC Backsheet'!$D$5:$AF$183,H$9,FALSE))="","",(VLOOKUP($E115,'DTOC Backsheet'!$D$5:$AF$183,H$9,FALSE))),"")</f>
        <v>1078.121341823326</v>
      </c>
      <c r="I115" s="121">
        <f ca="1">IFERROR(IF((VLOOKUP($E115,'DTOC Backsheet'!$D$5:$AF$183,I$9,FALSE))="","",(VLOOKUP($E115,'DTOC Backsheet'!$D$5:$AF$183,I$9,FALSE))),"")</f>
        <v>1156.6021123857824</v>
      </c>
      <c r="J115" s="122">
        <f ca="1">IFERROR(IF((VLOOKUP($E115,'DTOC Backsheet'!$D$5:$AF$183,J$9,FALSE))="","",(VLOOKUP($E115,'DTOC Backsheet'!$D$5:$AF$183,J$9,FALSE))),"")</f>
        <v>1018.4004551473735</v>
      </c>
      <c r="K115" s="173">
        <f ca="1">IFERROR(IF((VLOOKUP($E115,'DTOC Backsheet'!$D$5:$AF$183,K$9,FALSE))="","",(VLOOKUP($E115,'DTOC Backsheet'!$D$5:$AF$183,K$9,FALSE))),"")</f>
        <v>1006.3941190321025</v>
      </c>
      <c r="L115" s="122">
        <f ca="1">IFERROR(IF((VLOOKUP($E115,'DTOC Backsheet'!$D$5:$AF$183,L$9,FALSE))="","",(VLOOKUP($E115,'DTOC Backsheet'!$D$5:$AF$183,L$9,FALSE))),"")</f>
        <v>1126.9508912580432</v>
      </c>
      <c r="M115" s="121">
        <f ca="1">IFERROR(IF((VLOOKUP($E115,'DTOC Backsheet'!$D$5:$AF$183,M$9,FALSE))="","",(VLOOKUP($E115,'DTOC Backsheet'!$D$5:$AF$183,M$9,FALSE))),"")</f>
        <v>853.9300974039345</v>
      </c>
      <c r="N115" s="123">
        <f ca="1">IFERROR(IF((VLOOKUP($E115,'DTOC Backsheet'!$D$5:$AF$183,N$9,FALSE))="","",(VLOOKUP($E115,'DTOC Backsheet'!$D$5:$AF$183,N$9,FALSE))),"")</f>
        <v>792.88714151946044</v>
      </c>
    </row>
    <row r="116" spans="1:14" ht="15" customHeight="1" x14ac:dyDescent="0.3">
      <c r="A116" s="57">
        <v>102</v>
      </c>
      <c r="B116" s="97" t="str">
        <f ca="1">IFERROR(IF((VLOOKUP($E116,'Org List'!$AJ$10:$AL$188,3,FALSE))="","",(VLOOKUP($E116,'Org List'!$AJ$10:$AL$188,3,FALSE))),"")</f>
        <v>North of England Commissioning Region</v>
      </c>
      <c r="C116" s="98" t="str">
        <f ca="1">IFERROR(IF((VLOOKUP($E116,'Org List'!$AO$10:$AQ$188,3,FALSE))="","",(VLOOKUP($E116,'Org List'!$AO$10:$AQ$188,3,FALSE))),"")</f>
        <v>North West Region</v>
      </c>
      <c r="D116" s="113" t="str">
        <f ca="1">IFERROR(IF((VLOOKUP($E116,'Org List'!$AT$10:$AV$188,3,FALSE))="","",(VLOOKUP($E116,'Org List'!$AT$10:$AV$188,3,FALSE))),"")</f>
        <v>NHS England North (Cheshire And Merseyside)</v>
      </c>
      <c r="E116" s="97" t="str">
        <f t="shared" ca="1" si="3"/>
        <v>E08000012</v>
      </c>
      <c r="F116" s="99" t="str">
        <f ca="1">IF(E116="","",VLOOKUP(E116,'Org List'!$J$9:$K$488,2,0))</f>
        <v>Liverpool</v>
      </c>
      <c r="G116" s="120">
        <f ca="1">IFERROR(IF((VLOOKUP($E116,'DTOC Backsheet'!$D$5:$AF$183,G$9,FALSE))="","",(VLOOKUP($E116,'DTOC Backsheet'!$D$5:$AF$183,G$9,FALSE))),"")</f>
        <v>1224.8959152547909</v>
      </c>
      <c r="H116" s="121">
        <f ca="1">IFERROR(IF((VLOOKUP($E116,'DTOC Backsheet'!$D$5:$AF$183,H$9,FALSE))="","",(VLOOKUP($E116,'DTOC Backsheet'!$D$5:$AF$183,H$9,FALSE))),"")</f>
        <v>1138.4622342604016</v>
      </c>
      <c r="I116" s="121">
        <f ca="1">IFERROR(IF((VLOOKUP($E116,'DTOC Backsheet'!$D$5:$AF$183,I$9,FALSE))="","",(VLOOKUP($E116,'DTOC Backsheet'!$D$5:$AF$183,I$9,FALSE))),"")</f>
        <v>1218.8656584412288</v>
      </c>
      <c r="J116" s="122">
        <f ca="1">IFERROR(IF((VLOOKUP($E116,'DTOC Backsheet'!$D$5:$AF$183,J$9,FALSE))="","",(VLOOKUP($E116,'DTOC Backsheet'!$D$5:$AF$183,J$9,FALSE))),"")</f>
        <v>989.13003962410062</v>
      </c>
      <c r="K116" s="173">
        <f ca="1">IFERROR(IF((VLOOKUP($E116,'DTOC Backsheet'!$D$5:$AF$183,K$9,FALSE))="","",(VLOOKUP($E116,'DTOC Backsheet'!$D$5:$AF$183,K$9,FALSE))),"")</f>
        <v>1063.7201737596886</v>
      </c>
      <c r="L116" s="122">
        <f ca="1">IFERROR(IF((VLOOKUP($E116,'DTOC Backsheet'!$D$5:$AF$183,L$9,FALSE))="","",(VLOOKUP($E116,'DTOC Backsheet'!$D$5:$AF$183,L$9,FALSE))),"")</f>
        <v>1287.9895068295664</v>
      </c>
      <c r="M116" s="121">
        <f ca="1">IFERROR(IF((VLOOKUP($E116,'DTOC Backsheet'!$D$5:$AF$183,M$9,FALSE))="","",(VLOOKUP($E116,'DTOC Backsheet'!$D$5:$AF$183,M$9,FALSE))),"")</f>
        <v>1241.3394898283793</v>
      </c>
      <c r="N116" s="123">
        <f ca="1">IFERROR(IF((VLOOKUP($E116,'DTOC Backsheet'!$D$5:$AF$183,N$9,FALSE))="","",(VLOOKUP($E116,'DTOC Backsheet'!$D$5:$AF$183,N$9,FALSE))),"")</f>
        <v>1301.6427958502743</v>
      </c>
    </row>
    <row r="117" spans="1:14" ht="15" customHeight="1" x14ac:dyDescent="0.3">
      <c r="A117" s="57">
        <v>103</v>
      </c>
      <c r="B117" s="97" t="str">
        <f ca="1">IFERROR(IF((VLOOKUP($E117,'Org List'!$AJ$10:$AL$188,3,FALSE))="","",(VLOOKUP($E117,'Org List'!$AJ$10:$AL$188,3,FALSE))),"")</f>
        <v>Midlands and East of England Commissioning Region</v>
      </c>
      <c r="C117" s="98" t="str">
        <f ca="1">IFERROR(IF((VLOOKUP($E117,'Org List'!$AO$10:$AQ$188,3,FALSE))="","",(VLOOKUP($E117,'Org List'!$AO$10:$AQ$188,3,FALSE))),"")</f>
        <v>East Region</v>
      </c>
      <c r="D117" s="113" t="str">
        <f ca="1">IFERROR(IF((VLOOKUP($E117,'Org List'!$AT$10:$AV$188,3,FALSE))="","",(VLOOKUP($E117,'Org List'!$AT$10:$AV$188,3,FALSE))),"")</f>
        <v>NHS England Midlands And East (Central Midlands)</v>
      </c>
      <c r="E117" s="97" t="str">
        <f t="shared" ca="1" si="3"/>
        <v>E06000032</v>
      </c>
      <c r="F117" s="99" t="str">
        <f ca="1">IF(E117="","",VLOOKUP(E117,'Org List'!$J$9:$K$488,2,0))</f>
        <v>Luton</v>
      </c>
      <c r="G117" s="120">
        <f ca="1">IFERROR(IF((VLOOKUP($E117,'DTOC Backsheet'!$D$5:$AF$183,G$9,FALSE))="","",(VLOOKUP($E117,'DTOC Backsheet'!$D$5:$AF$183,G$9,FALSE))),"")</f>
        <v>287.40919328744093</v>
      </c>
      <c r="H117" s="121">
        <f ca="1">IFERROR(IF((VLOOKUP($E117,'DTOC Backsheet'!$D$5:$AF$183,H$9,FALSE))="","",(VLOOKUP($E117,'DTOC Backsheet'!$D$5:$AF$183,H$9,FALSE))),"")</f>
        <v>483.45652380801317</v>
      </c>
      <c r="I117" s="121">
        <f ca="1">IFERROR(IF((VLOOKUP($E117,'DTOC Backsheet'!$D$5:$AF$183,I$9,FALSE))="","",(VLOOKUP($E117,'DTOC Backsheet'!$D$5:$AF$183,I$9,FALSE))),"")</f>
        <v>229.67357167782257</v>
      </c>
      <c r="J117" s="122">
        <f ca="1">IFERROR(IF((VLOOKUP($E117,'DTOC Backsheet'!$D$5:$AF$183,J$9,FALSE))="","",(VLOOKUP($E117,'DTOC Backsheet'!$D$5:$AF$183,J$9,FALSE))),"")</f>
        <v>376.10710575257747</v>
      </c>
      <c r="K117" s="173">
        <f ca="1">IFERROR(IF((VLOOKUP($E117,'DTOC Backsheet'!$D$5:$AF$183,K$9,FALSE))="","",(VLOOKUP($E117,'DTOC Backsheet'!$D$5:$AF$183,K$9,FALSE))),"")</f>
        <v>387.24185559393669</v>
      </c>
      <c r="L117" s="122">
        <f ca="1">IFERROR(IF((VLOOKUP($E117,'DTOC Backsheet'!$D$5:$AF$183,L$9,FALSE))="","",(VLOOKUP($E117,'DTOC Backsheet'!$D$5:$AF$183,L$9,FALSE))),"")</f>
        <v>445.38999365436808</v>
      </c>
      <c r="M117" s="121">
        <f ca="1">IFERROR(IF((VLOOKUP($E117,'DTOC Backsheet'!$D$5:$AF$183,M$9,FALSE))="","",(VLOOKUP($E117,'DTOC Backsheet'!$D$5:$AF$183,M$9,FALSE))),"")</f>
        <v>203.51848321150987</v>
      </c>
      <c r="N117" s="123">
        <f ca="1">IFERROR(IF((VLOOKUP($E117,'DTOC Backsheet'!$D$5:$AF$183,N$9,FALSE))="","",(VLOOKUP($E117,'DTOC Backsheet'!$D$5:$AF$183,N$9,FALSE))),"")</f>
        <v>261.69623043657884</v>
      </c>
    </row>
    <row r="118" spans="1:14" ht="15" customHeight="1" x14ac:dyDescent="0.3">
      <c r="A118" s="57">
        <v>104</v>
      </c>
      <c r="B118" s="97" t="str">
        <f ca="1">IFERROR(IF((VLOOKUP($E118,'Org List'!$AJ$10:$AL$188,3,FALSE))="","",(VLOOKUP($E118,'Org List'!$AJ$10:$AL$188,3,FALSE))),"")</f>
        <v>North of England Commissioning Region</v>
      </c>
      <c r="C118" s="98" t="str">
        <f ca="1">IFERROR(IF((VLOOKUP($E118,'Org List'!$AO$10:$AQ$188,3,FALSE))="","",(VLOOKUP($E118,'Org List'!$AO$10:$AQ$188,3,FALSE))),"")</f>
        <v>North West Region</v>
      </c>
      <c r="D118" s="113" t="str">
        <f ca="1">IFERROR(IF((VLOOKUP($E118,'Org List'!$AT$10:$AV$188,3,FALSE))="","",(VLOOKUP($E118,'Org List'!$AT$10:$AV$188,3,FALSE))),"")</f>
        <v>NHS England North (Greater Manchester)</v>
      </c>
      <c r="E118" s="97" t="str">
        <f t="shared" ca="1" si="3"/>
        <v>E08000003</v>
      </c>
      <c r="F118" s="99" t="str">
        <f ca="1">IF(E118="","",VLOOKUP(E118,'Org List'!$J$9:$K$488,2,0))</f>
        <v>Manchester</v>
      </c>
      <c r="G118" s="120">
        <f ca="1">IFERROR(IF((VLOOKUP($E118,'DTOC Backsheet'!$D$5:$AF$183,G$9,FALSE))="","",(VLOOKUP($E118,'DTOC Backsheet'!$D$5:$AF$183,G$9,FALSE))),"")</f>
        <v>1297.8443105305207</v>
      </c>
      <c r="H118" s="121">
        <f ca="1">IFERROR(IF((VLOOKUP($E118,'DTOC Backsheet'!$D$5:$AF$183,H$9,FALSE))="","",(VLOOKUP($E118,'DTOC Backsheet'!$D$5:$AF$183,H$9,FALSE))),"")</f>
        <v>1329.4243246236913</v>
      </c>
      <c r="I118" s="121">
        <f ca="1">IFERROR(IF((VLOOKUP($E118,'DTOC Backsheet'!$D$5:$AF$183,I$9,FALSE))="","",(VLOOKUP($E118,'DTOC Backsheet'!$D$5:$AF$183,I$9,FALSE))),"")</f>
        <v>1432.4128780469412</v>
      </c>
      <c r="J118" s="122">
        <f ca="1">IFERROR(IF((VLOOKUP($E118,'DTOC Backsheet'!$D$5:$AF$183,J$9,FALSE))="","",(VLOOKUP($E118,'DTOC Backsheet'!$D$5:$AF$183,J$9,FALSE))),"")</f>
        <v>1453.8163111168953</v>
      </c>
      <c r="K118" s="173">
        <f ca="1">IFERROR(IF((VLOOKUP($E118,'DTOC Backsheet'!$D$5:$AF$183,K$9,FALSE))="","",(VLOOKUP($E118,'DTOC Backsheet'!$D$5:$AF$183,K$9,FALSE))),"")</f>
        <v>1270.8379891732798</v>
      </c>
      <c r="L118" s="122">
        <f ca="1">IFERROR(IF((VLOOKUP($E118,'DTOC Backsheet'!$D$5:$AF$183,L$9,FALSE))="","",(VLOOKUP($E118,'DTOC Backsheet'!$D$5:$AF$183,L$9,FALSE))),"")</f>
        <v>1360.231978519779</v>
      </c>
      <c r="M118" s="121">
        <f ca="1">IFERROR(IF((VLOOKUP($E118,'DTOC Backsheet'!$D$5:$AF$183,M$9,FALSE))="","",(VLOOKUP($E118,'DTOC Backsheet'!$D$5:$AF$183,M$9,FALSE))),"")</f>
        <v>1042.2314851673884</v>
      </c>
      <c r="N118" s="123">
        <f ca="1">IFERROR(IF((VLOOKUP($E118,'DTOC Backsheet'!$D$5:$AF$183,N$9,FALSE))="","",(VLOOKUP($E118,'DTOC Backsheet'!$D$5:$AF$183,N$9,FALSE))),"")</f>
        <v>1329.401550231999</v>
      </c>
    </row>
    <row r="119" spans="1:14" ht="15" customHeight="1" x14ac:dyDescent="0.3">
      <c r="A119" s="57">
        <v>105</v>
      </c>
      <c r="B119" s="97" t="str">
        <f ca="1">IFERROR(IF((VLOOKUP($E119,'Org List'!$AJ$10:$AL$188,3,FALSE))="","",(VLOOKUP($E119,'Org List'!$AJ$10:$AL$188,3,FALSE))),"")</f>
        <v>South East England Commissioning Region</v>
      </c>
      <c r="C119" s="98" t="str">
        <f ca="1">IFERROR(IF((VLOOKUP($E119,'Org List'!$AO$10:$AQ$188,3,FALSE))="","",(VLOOKUP($E119,'Org List'!$AO$10:$AQ$188,3,FALSE))),"")</f>
        <v>South East Region</v>
      </c>
      <c r="D119" s="113" t="str">
        <f ca="1">IFERROR(IF((VLOOKUP($E119,'Org List'!$AT$10:$AV$188,3,FALSE))="","",(VLOOKUP($E119,'Org List'!$AT$10:$AV$188,3,FALSE))),"")</f>
        <v>NHS England South East (Kent, Surrey and Sussex)</v>
      </c>
      <c r="E119" s="97" t="str">
        <f t="shared" ca="1" si="3"/>
        <v>E06000035</v>
      </c>
      <c r="F119" s="99" t="str">
        <f ca="1">IF(E119="","",VLOOKUP(E119,'Org List'!$J$9:$K$488,2,0))</f>
        <v>Medway</v>
      </c>
      <c r="G119" s="120">
        <f ca="1">IFERROR(IF((VLOOKUP($E119,'DTOC Backsheet'!$D$5:$AF$183,G$9,FALSE))="","",(VLOOKUP($E119,'DTOC Backsheet'!$D$5:$AF$183,G$9,FALSE))),"")</f>
        <v>667.37491400410909</v>
      </c>
      <c r="H119" s="121">
        <f ca="1">IFERROR(IF((VLOOKUP($E119,'DTOC Backsheet'!$D$5:$AF$183,H$9,FALSE))="","",(VLOOKUP($E119,'DTOC Backsheet'!$D$5:$AF$183,H$9,FALSE))),"")</f>
        <v>702.00727279534624</v>
      </c>
      <c r="I119" s="121">
        <f ca="1">IFERROR(IF((VLOOKUP($E119,'DTOC Backsheet'!$D$5:$AF$183,I$9,FALSE))="","",(VLOOKUP($E119,'DTOC Backsheet'!$D$5:$AF$183,I$9,FALSE))),"")</f>
        <v>552.71372611420247</v>
      </c>
      <c r="J119" s="122">
        <f ca="1">IFERROR(IF((VLOOKUP($E119,'DTOC Backsheet'!$D$5:$AF$183,J$9,FALSE))="","",(VLOOKUP($E119,'DTOC Backsheet'!$D$5:$AF$183,J$9,FALSE))),"")</f>
        <v>452.33803153776404</v>
      </c>
      <c r="K119" s="173">
        <f ca="1">IFERROR(IF((VLOOKUP($E119,'DTOC Backsheet'!$D$5:$AF$183,K$9,FALSE))="","",(VLOOKUP($E119,'DTOC Backsheet'!$D$5:$AF$183,K$9,FALSE))),"")</f>
        <v>326.45802887740768</v>
      </c>
      <c r="L119" s="122">
        <f ca="1">IFERROR(IF((VLOOKUP($E119,'DTOC Backsheet'!$D$5:$AF$183,L$9,FALSE))="","",(VLOOKUP($E119,'DTOC Backsheet'!$D$5:$AF$183,L$9,FALSE))),"")</f>
        <v>286.8035225448412</v>
      </c>
      <c r="M119" s="121">
        <f ca="1">IFERROR(IF((VLOOKUP($E119,'DTOC Backsheet'!$D$5:$AF$183,M$9,FALSE))="","",(VLOOKUP($E119,'DTOC Backsheet'!$D$5:$AF$183,M$9,FALSE))),"")</f>
        <v>544.55781370652323</v>
      </c>
      <c r="N119" s="123">
        <f ca="1">IFERROR(IF((VLOOKUP($E119,'DTOC Backsheet'!$D$5:$AF$183,N$9,FALSE))="","",(VLOOKUP($E119,'DTOC Backsheet'!$D$5:$AF$183,N$9,FALSE))),"")</f>
        <v>518.41676472620543</v>
      </c>
    </row>
    <row r="120" spans="1:14" ht="15" customHeight="1" x14ac:dyDescent="0.3">
      <c r="A120" s="57">
        <v>106</v>
      </c>
      <c r="B120" s="97" t="str">
        <f ca="1">IFERROR(IF((VLOOKUP($E120,'Org List'!$AJ$10:$AL$188,3,FALSE))="","",(VLOOKUP($E120,'Org List'!$AJ$10:$AL$188,3,FALSE))),"")</f>
        <v>London Commissioning Region</v>
      </c>
      <c r="C120" s="98" t="str">
        <f ca="1">IFERROR(IF((VLOOKUP($E120,'Org List'!$AO$10:$AQ$188,3,FALSE))="","",(VLOOKUP($E120,'Org List'!$AO$10:$AQ$188,3,FALSE))),"")</f>
        <v>London Region</v>
      </c>
      <c r="D120" s="113" t="str">
        <f ca="1">IFERROR(IF((VLOOKUP($E120,'Org List'!$AT$10:$AV$188,3,FALSE))="","",(VLOOKUP($E120,'Org List'!$AT$10:$AV$188,3,FALSE))),"")</f>
        <v>NHS England London</v>
      </c>
      <c r="E120" s="97" t="str">
        <f t="shared" ca="1" si="3"/>
        <v>E09000024</v>
      </c>
      <c r="F120" s="99" t="str">
        <f ca="1">IF(E120="","",VLOOKUP(E120,'Org List'!$J$9:$K$488,2,0))</f>
        <v>Merton</v>
      </c>
      <c r="G120" s="120">
        <f ca="1">IFERROR(IF((VLOOKUP($E120,'DTOC Backsheet'!$D$5:$AF$183,G$9,FALSE))="","",(VLOOKUP($E120,'DTOC Backsheet'!$D$5:$AF$183,G$9,FALSE))),"")</f>
        <v>523.73467463061934</v>
      </c>
      <c r="H120" s="121">
        <f ca="1">IFERROR(IF((VLOOKUP($E120,'DTOC Backsheet'!$D$5:$AF$183,H$9,FALSE))="","",(VLOOKUP($E120,'DTOC Backsheet'!$D$5:$AF$183,H$9,FALSE))),"")</f>
        <v>796.60484124489153</v>
      </c>
      <c r="I120" s="121">
        <f ca="1">IFERROR(IF((VLOOKUP($E120,'DTOC Backsheet'!$D$5:$AF$183,I$9,FALSE))="","",(VLOOKUP($E120,'DTOC Backsheet'!$D$5:$AF$183,I$9,FALSE))),"")</f>
        <v>491.04055328513044</v>
      </c>
      <c r="J120" s="122">
        <f ca="1">IFERROR(IF((VLOOKUP($E120,'DTOC Backsheet'!$D$5:$AF$183,J$9,FALSE))="","",(VLOOKUP($E120,'DTOC Backsheet'!$D$5:$AF$183,J$9,FALSE))),"")</f>
        <v>408.99071397118553</v>
      </c>
      <c r="K120" s="173">
        <f ca="1">IFERROR(IF((VLOOKUP($E120,'DTOC Backsheet'!$D$5:$AF$183,K$9,FALSE))="","",(VLOOKUP($E120,'DTOC Backsheet'!$D$5:$AF$183,K$9,FALSE))),"")</f>
        <v>475.29678426651401</v>
      </c>
      <c r="L120" s="122">
        <f ca="1">IFERROR(IF((VLOOKUP($E120,'DTOC Backsheet'!$D$5:$AF$183,L$9,FALSE))="","",(VLOOKUP($E120,'DTOC Backsheet'!$D$5:$AF$183,L$9,FALSE))),"")</f>
        <v>427.58120096987568</v>
      </c>
      <c r="M120" s="121">
        <f ca="1">IFERROR(IF((VLOOKUP($E120,'DTOC Backsheet'!$D$5:$AF$183,M$9,FALSE))="","",(VLOOKUP($E120,'DTOC Backsheet'!$D$5:$AF$183,M$9,FALSE))),"")</f>
        <v>418.28595747053055</v>
      </c>
      <c r="N120" s="123">
        <f ca="1">IFERROR(IF((VLOOKUP($E120,'DTOC Backsheet'!$D$5:$AF$183,N$9,FALSE))="","",(VLOOKUP($E120,'DTOC Backsheet'!$D$5:$AF$183,N$9,FALSE))),"")</f>
        <v>418.6493551767179</v>
      </c>
    </row>
    <row r="121" spans="1:14" ht="15" customHeight="1" x14ac:dyDescent="0.3">
      <c r="A121" s="57">
        <v>107</v>
      </c>
      <c r="B121" s="97" t="str">
        <f ca="1">IFERROR(IF((VLOOKUP($E121,'Org List'!$AJ$10:$AL$188,3,FALSE))="","",(VLOOKUP($E121,'Org List'!$AJ$10:$AL$188,3,FALSE))),"")</f>
        <v>North of England Commissioning Region</v>
      </c>
      <c r="C121" s="98" t="str">
        <f ca="1">IFERROR(IF((VLOOKUP($E121,'Org List'!$AO$10:$AQ$188,3,FALSE))="","",(VLOOKUP($E121,'Org List'!$AO$10:$AQ$188,3,FALSE))),"")</f>
        <v>North East Region</v>
      </c>
      <c r="D121" s="113" t="str">
        <f ca="1">IFERROR(IF((VLOOKUP($E121,'Org List'!$AT$10:$AV$188,3,FALSE))="","",(VLOOKUP($E121,'Org List'!$AT$10:$AV$188,3,FALSE))),"")</f>
        <v>NHS England North (Cumbria And North East)</v>
      </c>
      <c r="E121" s="97" t="str">
        <f t="shared" ca="1" si="3"/>
        <v>E06000002</v>
      </c>
      <c r="F121" s="99" t="str">
        <f ca="1">IF(E121="","",VLOOKUP(E121,'Org List'!$J$9:$K$488,2,0))</f>
        <v>Middlesbrough</v>
      </c>
      <c r="G121" s="120">
        <f ca="1">IFERROR(IF((VLOOKUP($E121,'DTOC Backsheet'!$D$5:$AF$183,G$9,FALSE))="","",(VLOOKUP($E121,'DTOC Backsheet'!$D$5:$AF$183,G$9,FALSE))),"")</f>
        <v>957.10577127389297</v>
      </c>
      <c r="H121" s="121">
        <f ca="1">IFERROR(IF((VLOOKUP($E121,'DTOC Backsheet'!$D$5:$AF$183,H$9,FALSE))="","",(VLOOKUP($E121,'DTOC Backsheet'!$D$5:$AF$183,H$9,FALSE))),"")</f>
        <v>876.73105882135565</v>
      </c>
      <c r="I121" s="121">
        <f ca="1">IFERROR(IF((VLOOKUP($E121,'DTOC Backsheet'!$D$5:$AF$183,I$9,FALSE))="","",(VLOOKUP($E121,'DTOC Backsheet'!$D$5:$AF$183,I$9,FALSE))),"")</f>
        <v>912.76110233456211</v>
      </c>
      <c r="J121" s="122">
        <f ca="1">IFERROR(IF((VLOOKUP($E121,'DTOC Backsheet'!$D$5:$AF$183,J$9,FALSE))="","",(VLOOKUP($E121,'DTOC Backsheet'!$D$5:$AF$183,J$9,FALSE))),"")</f>
        <v>1344.9314791518609</v>
      </c>
      <c r="K121" s="173">
        <f ca="1">IFERROR(IF((VLOOKUP($E121,'DTOC Backsheet'!$D$5:$AF$183,K$9,FALSE))="","",(VLOOKUP($E121,'DTOC Backsheet'!$D$5:$AF$183,K$9,FALSE))),"")</f>
        <v>1411.3023266494165</v>
      </c>
      <c r="L121" s="122">
        <f ca="1">IFERROR(IF((VLOOKUP($E121,'DTOC Backsheet'!$D$5:$AF$183,L$9,FALSE))="","",(VLOOKUP($E121,'DTOC Backsheet'!$D$5:$AF$183,L$9,FALSE))),"")</f>
        <v>1315.4333247085026</v>
      </c>
      <c r="M121" s="121">
        <f ca="1">IFERROR(IF((VLOOKUP($E121,'DTOC Backsheet'!$D$5:$AF$183,M$9,FALSE))="","",(VLOOKUP($E121,'DTOC Backsheet'!$D$5:$AF$183,M$9,FALSE))),"")</f>
        <v>1007.5463377059518</v>
      </c>
      <c r="N121" s="123">
        <f ca="1">IFERROR(IF((VLOOKUP($E121,'DTOC Backsheet'!$D$5:$AF$183,N$9,FALSE))="","",(VLOOKUP($E121,'DTOC Backsheet'!$D$5:$AF$183,N$9,FALSE))),"")</f>
        <v>1643.7694678187615</v>
      </c>
    </row>
    <row r="122" spans="1:14" ht="15" customHeight="1" x14ac:dyDescent="0.3">
      <c r="A122" s="57">
        <v>108</v>
      </c>
      <c r="B122" s="97" t="str">
        <f ca="1">IFERROR(IF((VLOOKUP($E122,'Org List'!$AJ$10:$AL$188,3,FALSE))="","",(VLOOKUP($E122,'Org List'!$AJ$10:$AL$188,3,FALSE))),"")</f>
        <v>Midlands and East of England Commissioning Region</v>
      </c>
      <c r="C122" s="98" t="str">
        <f ca="1">IFERROR(IF((VLOOKUP($E122,'Org List'!$AO$10:$AQ$188,3,FALSE))="","",(VLOOKUP($E122,'Org List'!$AO$10:$AQ$188,3,FALSE))),"")</f>
        <v>South East Region</v>
      </c>
      <c r="D122" s="113" t="str">
        <f ca="1">IFERROR(IF((VLOOKUP($E122,'Org List'!$AT$10:$AV$188,3,FALSE))="","",(VLOOKUP($E122,'Org List'!$AT$10:$AV$188,3,FALSE))),"")</f>
        <v>NHS England Midlands And East (Central Midlands)</v>
      </c>
      <c r="E122" s="97" t="str">
        <f t="shared" ca="1" si="3"/>
        <v>E06000042</v>
      </c>
      <c r="F122" s="99" t="str">
        <f ca="1">IF(E122="","",VLOOKUP(E122,'Org List'!$J$9:$K$488,2,0))</f>
        <v>Milton Keynes</v>
      </c>
      <c r="G122" s="120">
        <f ca="1">IFERROR(IF((VLOOKUP($E122,'DTOC Backsheet'!$D$5:$AF$183,G$9,FALSE))="","",(VLOOKUP($E122,'DTOC Backsheet'!$D$5:$AF$183,G$9,FALSE))),"")</f>
        <v>1964.7377848044268</v>
      </c>
      <c r="H122" s="121">
        <f ca="1">IFERROR(IF((VLOOKUP($E122,'DTOC Backsheet'!$D$5:$AF$183,H$9,FALSE))="","",(VLOOKUP($E122,'DTOC Backsheet'!$D$5:$AF$183,H$9,FALSE))),"")</f>
        <v>2213.3944384962524</v>
      </c>
      <c r="I122" s="121">
        <f ca="1">IFERROR(IF((VLOOKUP($E122,'DTOC Backsheet'!$D$5:$AF$183,I$9,FALSE))="","",(VLOOKUP($E122,'DTOC Backsheet'!$D$5:$AF$183,I$9,FALSE))),"")</f>
        <v>1734.0924782613047</v>
      </c>
      <c r="J122" s="122">
        <f ca="1">IFERROR(IF((VLOOKUP($E122,'DTOC Backsheet'!$D$5:$AF$183,J$9,FALSE))="","",(VLOOKUP($E122,'DTOC Backsheet'!$D$5:$AF$183,J$9,FALSE))),"")</f>
        <v>1609.2593183138101</v>
      </c>
      <c r="K122" s="173">
        <f ca="1">IFERROR(IF((VLOOKUP($E122,'DTOC Backsheet'!$D$5:$AF$183,K$9,FALSE))="","",(VLOOKUP($E122,'DTOC Backsheet'!$D$5:$AF$183,K$9,FALSE))),"")</f>
        <v>987.24239344029434</v>
      </c>
      <c r="L122" s="122">
        <f ca="1">IFERROR(IF((VLOOKUP($E122,'DTOC Backsheet'!$D$5:$AF$183,L$9,FALSE))="","",(VLOOKUP($E122,'DTOC Backsheet'!$D$5:$AF$183,L$9,FALSE))),"")</f>
        <v>811.28356445468035</v>
      </c>
      <c r="M122" s="121">
        <f ca="1">IFERROR(IF((VLOOKUP($E122,'DTOC Backsheet'!$D$5:$AF$183,M$9,FALSE))="","",(VLOOKUP($E122,'DTOC Backsheet'!$D$5:$AF$183,M$9,FALSE))),"")</f>
        <v>732.42246462919491</v>
      </c>
      <c r="N122" s="123">
        <f ca="1">IFERROR(IF((VLOOKUP($E122,'DTOC Backsheet'!$D$5:$AF$183,N$9,FALSE))="","",(VLOOKUP($E122,'DTOC Backsheet'!$D$5:$AF$183,N$9,FALSE))),"")</f>
        <v>807.07398738726465</v>
      </c>
    </row>
    <row r="123" spans="1:14" ht="15" customHeight="1" x14ac:dyDescent="0.3">
      <c r="A123" s="57">
        <v>109</v>
      </c>
      <c r="B123" s="97" t="str">
        <f ca="1">IFERROR(IF((VLOOKUP($E123,'Org List'!$AJ$10:$AL$188,3,FALSE))="","",(VLOOKUP($E123,'Org List'!$AJ$10:$AL$188,3,FALSE))),"")</f>
        <v>North of England Commissioning Region</v>
      </c>
      <c r="C123" s="98" t="str">
        <f ca="1">IFERROR(IF((VLOOKUP($E123,'Org List'!$AO$10:$AQ$188,3,FALSE))="","",(VLOOKUP($E123,'Org List'!$AO$10:$AQ$188,3,FALSE))),"")</f>
        <v>North East Region</v>
      </c>
      <c r="D123" s="113" t="str">
        <f ca="1">IFERROR(IF((VLOOKUP($E123,'Org List'!$AT$10:$AV$188,3,FALSE))="","",(VLOOKUP($E123,'Org List'!$AT$10:$AV$188,3,FALSE))),"")</f>
        <v>NHS England North (Cumbria And North East)</v>
      </c>
      <c r="E123" s="97" t="str">
        <f t="shared" ca="1" si="3"/>
        <v>E08000021</v>
      </c>
      <c r="F123" s="99" t="str">
        <f ca="1">IF(E123="","",VLOOKUP(E123,'Org List'!$J$9:$K$488,2,0))</f>
        <v>Newcastle upon Tyne</v>
      </c>
      <c r="G123" s="120">
        <f ca="1">IFERROR(IF((VLOOKUP($E123,'DTOC Backsheet'!$D$5:$AF$183,G$9,FALSE))="","",(VLOOKUP($E123,'DTOC Backsheet'!$D$5:$AF$183,G$9,FALSE))),"")</f>
        <v>708.35676338030532</v>
      </c>
      <c r="H123" s="121">
        <f ca="1">IFERROR(IF((VLOOKUP($E123,'DTOC Backsheet'!$D$5:$AF$183,H$9,FALSE))="","",(VLOOKUP($E123,'DTOC Backsheet'!$D$5:$AF$183,H$9,FALSE))),"")</f>
        <v>470.41939084675494</v>
      </c>
      <c r="I123" s="121">
        <f ca="1">IFERROR(IF((VLOOKUP($E123,'DTOC Backsheet'!$D$5:$AF$183,I$9,FALSE))="","",(VLOOKUP($E123,'DTOC Backsheet'!$D$5:$AF$183,I$9,FALSE))),"")</f>
        <v>469.99974821442055</v>
      </c>
      <c r="J123" s="122">
        <f ca="1">IFERROR(IF((VLOOKUP($E123,'DTOC Backsheet'!$D$5:$AF$183,J$9,FALSE))="","",(VLOOKUP($E123,'DTOC Backsheet'!$D$5:$AF$183,J$9,FALSE))),"")</f>
        <v>541.21881959539724</v>
      </c>
      <c r="K123" s="173">
        <f ca="1">IFERROR(IF((VLOOKUP($E123,'DTOC Backsheet'!$D$5:$AF$183,K$9,FALSE))="","",(VLOOKUP($E123,'DTOC Backsheet'!$D$5:$AF$183,K$9,FALSE))),"")</f>
        <v>438.32868851311918</v>
      </c>
      <c r="L123" s="122">
        <f ca="1">IFERROR(IF((VLOOKUP($E123,'DTOC Backsheet'!$D$5:$AF$183,L$9,FALSE))="","",(VLOOKUP($E123,'DTOC Backsheet'!$D$5:$AF$183,L$9,FALSE))),"")</f>
        <v>426.19936411724092</v>
      </c>
      <c r="M123" s="121">
        <f ca="1">IFERROR(IF((VLOOKUP($E123,'DTOC Backsheet'!$D$5:$AF$183,M$9,FALSE))="","",(VLOOKUP($E123,'DTOC Backsheet'!$D$5:$AF$183,M$9,FALSE))),"")</f>
        <v>378.51857166447792</v>
      </c>
      <c r="N123" s="123">
        <f ca="1">IFERROR(IF((VLOOKUP($E123,'DTOC Backsheet'!$D$5:$AF$183,N$9,FALSE))="","",(VLOOKUP($E123,'DTOC Backsheet'!$D$5:$AF$183,N$9,FALSE))),"")</f>
        <v>303.88505538192584</v>
      </c>
    </row>
    <row r="124" spans="1:14" ht="15" customHeight="1" x14ac:dyDescent="0.3">
      <c r="A124" s="57">
        <v>110</v>
      </c>
      <c r="B124" s="97" t="str">
        <f ca="1">IFERROR(IF((VLOOKUP($E124,'Org List'!$AJ$10:$AL$188,3,FALSE))="","",(VLOOKUP($E124,'Org List'!$AJ$10:$AL$188,3,FALSE))),"")</f>
        <v>London Commissioning Region</v>
      </c>
      <c r="C124" s="98" t="str">
        <f ca="1">IFERROR(IF((VLOOKUP($E124,'Org List'!$AO$10:$AQ$188,3,FALSE))="","",(VLOOKUP($E124,'Org List'!$AO$10:$AQ$188,3,FALSE))),"")</f>
        <v>London Region</v>
      </c>
      <c r="D124" s="113" t="str">
        <f ca="1">IFERROR(IF((VLOOKUP($E124,'Org List'!$AT$10:$AV$188,3,FALSE))="","",(VLOOKUP($E124,'Org List'!$AT$10:$AV$188,3,FALSE))),"")</f>
        <v>NHS England London</v>
      </c>
      <c r="E124" s="97" t="str">
        <f t="shared" ca="1" si="3"/>
        <v>E09000025</v>
      </c>
      <c r="F124" s="99" t="str">
        <f ca="1">IF(E124="","",VLOOKUP(E124,'Org List'!$J$9:$K$488,2,0))</f>
        <v>Newham</v>
      </c>
      <c r="G124" s="120">
        <f ca="1">IFERROR(IF((VLOOKUP($E124,'DTOC Backsheet'!$D$5:$AF$183,G$9,FALSE))="","",(VLOOKUP($E124,'DTOC Backsheet'!$D$5:$AF$183,G$9,FALSE))),"")</f>
        <v>269.59933801350667</v>
      </c>
      <c r="H124" s="121">
        <f ca="1">IFERROR(IF((VLOOKUP($E124,'DTOC Backsheet'!$D$5:$AF$183,H$9,FALSE))="","",(VLOOKUP($E124,'DTOC Backsheet'!$D$5:$AF$183,H$9,FALSE))),"")</f>
        <v>392.76848395178484</v>
      </c>
      <c r="I124" s="121">
        <f ca="1">IFERROR(IF((VLOOKUP($E124,'DTOC Backsheet'!$D$5:$AF$183,I$9,FALSE))="","",(VLOOKUP($E124,'DTOC Backsheet'!$D$5:$AF$183,I$9,FALSE))),"")</f>
        <v>347.00904892827594</v>
      </c>
      <c r="J124" s="122">
        <f ca="1">IFERROR(IF((VLOOKUP($E124,'DTOC Backsheet'!$D$5:$AF$183,J$9,FALSE))="","",(VLOOKUP($E124,'DTOC Backsheet'!$D$5:$AF$183,J$9,FALSE))),"")</f>
        <v>279.21853482686606</v>
      </c>
      <c r="K124" s="173">
        <f ca="1">IFERROR(IF((VLOOKUP($E124,'DTOC Backsheet'!$D$5:$AF$183,K$9,FALSE))="","",(VLOOKUP($E124,'DTOC Backsheet'!$D$5:$AF$183,K$9,FALSE))),"")</f>
        <v>322.20398530222025</v>
      </c>
      <c r="L124" s="122">
        <f ca="1">IFERROR(IF((VLOOKUP($E124,'DTOC Backsheet'!$D$5:$AF$183,L$9,FALSE))="","",(VLOOKUP($E124,'DTOC Backsheet'!$D$5:$AF$183,L$9,FALSE))),"")</f>
        <v>424.24770686545236</v>
      </c>
      <c r="M124" s="121">
        <f ca="1">IFERROR(IF((VLOOKUP($E124,'DTOC Backsheet'!$D$5:$AF$183,M$9,FALSE))="","",(VLOOKUP($E124,'DTOC Backsheet'!$D$5:$AF$183,M$9,FALSE))),"")</f>
        <v>310.6166030001682</v>
      </c>
      <c r="N124" s="123">
        <f ca="1">IFERROR(IF((VLOOKUP($E124,'DTOC Backsheet'!$D$5:$AF$183,N$9,FALSE))="","",(VLOOKUP($E124,'DTOC Backsheet'!$D$5:$AF$183,N$9,FALSE))),"")</f>
        <v>292.12450374381706</v>
      </c>
    </row>
    <row r="125" spans="1:14" ht="15" customHeight="1" x14ac:dyDescent="0.3">
      <c r="A125" s="57">
        <v>111</v>
      </c>
      <c r="B125" s="97" t="str">
        <f ca="1">IFERROR(IF((VLOOKUP($E125,'Org List'!$AJ$10:$AL$188,3,FALSE))="","",(VLOOKUP($E125,'Org List'!$AJ$10:$AL$188,3,FALSE))),"")</f>
        <v>Midlands and East of England Commissioning Region</v>
      </c>
      <c r="C125" s="98" t="str">
        <f ca="1">IFERROR(IF((VLOOKUP($E125,'Org List'!$AO$10:$AQ$188,3,FALSE))="","",(VLOOKUP($E125,'Org List'!$AO$10:$AQ$188,3,FALSE))),"")</f>
        <v>East Region</v>
      </c>
      <c r="D125" s="113" t="str">
        <f ca="1">IFERROR(IF((VLOOKUP($E125,'Org List'!$AT$10:$AV$188,3,FALSE))="","",(VLOOKUP($E125,'Org List'!$AT$10:$AV$188,3,FALSE))),"")</f>
        <v>NHS England Midlands And East (East)</v>
      </c>
      <c r="E125" s="97" t="str">
        <f t="shared" ca="1" si="3"/>
        <v>E10000020</v>
      </c>
      <c r="F125" s="99" t="str">
        <f ca="1">IF(E125="","",VLOOKUP(E125,'Org List'!$J$9:$K$488,2,0))</f>
        <v>Norfolk</v>
      </c>
      <c r="G125" s="120">
        <f ca="1">IFERROR(IF((VLOOKUP($E125,'DTOC Backsheet'!$D$5:$AF$183,G$9,FALSE))="","",(VLOOKUP($E125,'DTOC Backsheet'!$D$5:$AF$183,G$9,FALSE))),"")</f>
        <v>1026.5457565918186</v>
      </c>
      <c r="H125" s="121">
        <f ca="1">IFERROR(IF((VLOOKUP($E125,'DTOC Backsheet'!$D$5:$AF$183,H$9,FALSE))="","",(VLOOKUP($E125,'DTOC Backsheet'!$D$5:$AF$183,H$9,FALSE))),"")</f>
        <v>988.10349206785065</v>
      </c>
      <c r="I125" s="121">
        <f ca="1">IFERROR(IF((VLOOKUP($E125,'DTOC Backsheet'!$D$5:$AF$183,I$9,FALSE))="","",(VLOOKUP($E125,'DTOC Backsheet'!$D$5:$AF$183,I$9,FALSE))),"")</f>
        <v>1168.7821353305005</v>
      </c>
      <c r="J125" s="122">
        <f ca="1">IFERROR(IF((VLOOKUP($E125,'DTOC Backsheet'!$D$5:$AF$183,J$9,FALSE))="","",(VLOOKUP($E125,'DTOC Backsheet'!$D$5:$AF$183,J$9,FALSE))),"")</f>
        <v>1082.9449067243486</v>
      </c>
      <c r="K125" s="173">
        <f ca="1">IFERROR(IF((VLOOKUP($E125,'DTOC Backsheet'!$D$5:$AF$183,K$9,FALSE))="","",(VLOOKUP($E125,'DTOC Backsheet'!$D$5:$AF$183,K$9,FALSE))),"")</f>
        <v>996.2546199991923</v>
      </c>
      <c r="L125" s="122">
        <f ca="1">IFERROR(IF((VLOOKUP($E125,'DTOC Backsheet'!$D$5:$AF$183,L$9,FALSE))="","",(VLOOKUP($E125,'DTOC Backsheet'!$D$5:$AF$183,L$9,FALSE))),"")</f>
        <v>1136.8186811245243</v>
      </c>
      <c r="M125" s="121">
        <f ca="1">IFERROR(IF((VLOOKUP($E125,'DTOC Backsheet'!$D$5:$AF$183,M$9,FALSE))="","",(VLOOKUP($E125,'DTOC Backsheet'!$D$5:$AF$183,M$9,FALSE))),"")</f>
        <v>1085.8163515527842</v>
      </c>
      <c r="N125" s="123">
        <f ca="1">IFERROR(IF((VLOOKUP($E125,'DTOC Backsheet'!$D$5:$AF$183,N$9,FALSE))="","",(VLOOKUP($E125,'DTOC Backsheet'!$D$5:$AF$183,N$9,FALSE))),"")</f>
        <v>1040.8619048067681</v>
      </c>
    </row>
    <row r="126" spans="1:14" ht="15" customHeight="1" x14ac:dyDescent="0.3">
      <c r="A126" s="57">
        <v>112</v>
      </c>
      <c r="B126" s="97" t="str">
        <f ca="1">IFERROR(IF((VLOOKUP($E126,'Org List'!$AJ$10:$AL$188,3,FALSE))="","",(VLOOKUP($E126,'Org List'!$AJ$10:$AL$188,3,FALSE))),"")</f>
        <v>North of England Commissioning Region</v>
      </c>
      <c r="C126" s="98" t="str">
        <f ca="1">IFERROR(IF((VLOOKUP($E126,'Org List'!$AO$10:$AQ$188,3,FALSE))="","",(VLOOKUP($E126,'Org List'!$AO$10:$AQ$188,3,FALSE))),"")</f>
        <v>Yorkshire and The Humber Region</v>
      </c>
      <c r="D126" s="113" t="str">
        <f ca="1">IFERROR(IF((VLOOKUP($E126,'Org List'!$AT$10:$AV$188,3,FALSE))="","",(VLOOKUP($E126,'Org List'!$AT$10:$AV$188,3,FALSE))),"")</f>
        <v>NHS England North (Yorkshire And Humber)</v>
      </c>
      <c r="E126" s="97" t="str">
        <f t="shared" ca="1" si="3"/>
        <v>E06000012</v>
      </c>
      <c r="F126" s="99" t="str">
        <f ca="1">IF(E126="","",VLOOKUP(E126,'Org List'!$J$9:$K$488,2,0))</f>
        <v>North East Lincolnshire</v>
      </c>
      <c r="G126" s="120">
        <f ca="1">IFERROR(IF((VLOOKUP($E126,'DTOC Backsheet'!$D$5:$AF$183,G$9,FALSE))="","",(VLOOKUP($E126,'DTOC Backsheet'!$D$5:$AF$183,G$9,FALSE))),"")</f>
        <v>835.49914696174881</v>
      </c>
      <c r="H126" s="121">
        <f ca="1">IFERROR(IF((VLOOKUP($E126,'DTOC Backsheet'!$D$5:$AF$183,H$9,FALSE))="","",(VLOOKUP($E126,'DTOC Backsheet'!$D$5:$AF$183,H$9,FALSE))),"")</f>
        <v>560.45410335315785</v>
      </c>
      <c r="I126" s="121">
        <f ca="1">IFERROR(IF((VLOOKUP($E126,'DTOC Backsheet'!$D$5:$AF$183,I$9,FALSE))="","",(VLOOKUP($E126,'DTOC Backsheet'!$D$5:$AF$183,I$9,FALSE))),"")</f>
        <v>541.3205351021254</v>
      </c>
      <c r="J126" s="122">
        <f ca="1">IFERROR(IF((VLOOKUP($E126,'DTOC Backsheet'!$D$5:$AF$183,J$9,FALSE))="","",(VLOOKUP($E126,'DTOC Backsheet'!$D$5:$AF$183,J$9,FALSE))),"")</f>
        <v>436.42245540496532</v>
      </c>
      <c r="K126" s="173">
        <f ca="1">IFERROR(IF((VLOOKUP($E126,'DTOC Backsheet'!$D$5:$AF$183,K$9,FALSE))="","",(VLOOKUP($E126,'DTOC Backsheet'!$D$5:$AF$183,K$9,FALSE))),"")</f>
        <v>508.22870949353359</v>
      </c>
      <c r="L126" s="122">
        <f ca="1">IFERROR(IF((VLOOKUP($E126,'DTOC Backsheet'!$D$5:$AF$183,L$9,FALSE))="","",(VLOOKUP($E126,'DTOC Backsheet'!$D$5:$AF$183,L$9,FALSE))),"")</f>
        <v>623.91656330289368</v>
      </c>
      <c r="M126" s="121">
        <f ca="1">IFERROR(IF((VLOOKUP($E126,'DTOC Backsheet'!$D$5:$AF$183,M$9,FALSE))="","",(VLOOKUP($E126,'DTOC Backsheet'!$D$5:$AF$183,M$9,FALSE))),"")</f>
        <v>881.62123075408886</v>
      </c>
      <c r="N126" s="123">
        <f ca="1">IFERROR(IF((VLOOKUP($E126,'DTOC Backsheet'!$D$5:$AF$183,N$9,FALSE))="","",(VLOOKUP($E126,'DTOC Backsheet'!$D$5:$AF$183,N$9,FALSE))),"")</f>
        <v>657.66266019319903</v>
      </c>
    </row>
    <row r="127" spans="1:14" ht="15" customHeight="1" x14ac:dyDescent="0.3">
      <c r="A127" s="57">
        <v>113</v>
      </c>
      <c r="B127" s="97" t="str">
        <f ca="1">IFERROR(IF((VLOOKUP($E127,'Org List'!$AJ$10:$AL$188,3,FALSE))="","",(VLOOKUP($E127,'Org List'!$AJ$10:$AL$188,3,FALSE))),"")</f>
        <v>North of England Commissioning Region</v>
      </c>
      <c r="C127" s="98" t="str">
        <f ca="1">IFERROR(IF((VLOOKUP($E127,'Org List'!$AO$10:$AQ$188,3,FALSE))="","",(VLOOKUP($E127,'Org List'!$AO$10:$AQ$188,3,FALSE))),"")</f>
        <v>Yorkshire and The Humber Region</v>
      </c>
      <c r="D127" s="113" t="str">
        <f ca="1">IFERROR(IF((VLOOKUP($E127,'Org List'!$AT$10:$AV$188,3,FALSE))="","",(VLOOKUP($E127,'Org List'!$AT$10:$AV$188,3,FALSE))),"")</f>
        <v>NHS England North (Yorkshire And Humber)</v>
      </c>
      <c r="E127" s="97" t="str">
        <f t="shared" ca="1" si="3"/>
        <v>E06000013</v>
      </c>
      <c r="F127" s="99" t="str">
        <f ca="1">IF(E127="","",VLOOKUP(E127,'Org List'!$J$9:$K$488,2,0))</f>
        <v>North Lincolnshire</v>
      </c>
      <c r="G127" s="120">
        <f ca="1">IFERROR(IF((VLOOKUP($E127,'DTOC Backsheet'!$D$5:$AF$183,G$9,FALSE))="","",(VLOOKUP($E127,'DTOC Backsheet'!$D$5:$AF$183,G$9,FALSE))),"")</f>
        <v>547.87449765881354</v>
      </c>
      <c r="H127" s="121">
        <f ca="1">IFERROR(IF((VLOOKUP($E127,'DTOC Backsheet'!$D$5:$AF$183,H$9,FALSE))="","",(VLOOKUP($E127,'DTOC Backsheet'!$D$5:$AF$183,H$9,FALSE))),"")</f>
        <v>523.54090624193486</v>
      </c>
      <c r="I127" s="121">
        <f ca="1">IFERROR(IF((VLOOKUP($E127,'DTOC Backsheet'!$D$5:$AF$183,I$9,FALSE))="","",(VLOOKUP($E127,'DTOC Backsheet'!$D$5:$AF$183,I$9,FALSE))),"")</f>
        <v>342.882424510563</v>
      </c>
      <c r="J127" s="122">
        <f ca="1">IFERROR(IF((VLOOKUP($E127,'DTOC Backsheet'!$D$5:$AF$183,J$9,FALSE))="","",(VLOOKUP($E127,'DTOC Backsheet'!$D$5:$AF$183,J$9,FALSE))),"")</f>
        <v>377.66485916265094</v>
      </c>
      <c r="K127" s="173">
        <f ca="1">IFERROR(IF((VLOOKUP($E127,'DTOC Backsheet'!$D$5:$AF$183,K$9,FALSE))="","",(VLOOKUP($E127,'DTOC Backsheet'!$D$5:$AF$183,K$9,FALSE))),"")</f>
        <v>631.39697813406292</v>
      </c>
      <c r="L127" s="122">
        <f ca="1">IFERROR(IF((VLOOKUP($E127,'DTOC Backsheet'!$D$5:$AF$183,L$9,FALSE))="","",(VLOOKUP($E127,'DTOC Backsheet'!$D$5:$AF$183,L$9,FALSE))),"")</f>
        <v>716.4632376736115</v>
      </c>
      <c r="M127" s="121">
        <f ca="1">IFERROR(IF((VLOOKUP($E127,'DTOC Backsheet'!$D$5:$AF$183,M$9,FALSE))="","",(VLOOKUP($E127,'DTOC Backsheet'!$D$5:$AF$183,M$9,FALSE))),"")</f>
        <v>618.19704130896059</v>
      </c>
      <c r="N127" s="123">
        <f ca="1">IFERROR(IF((VLOOKUP($E127,'DTOC Backsheet'!$D$5:$AF$183,N$9,FALSE))="","",(VLOOKUP($E127,'DTOC Backsheet'!$D$5:$AF$183,N$9,FALSE))),"")</f>
        <v>407.72319505691007</v>
      </c>
    </row>
    <row r="128" spans="1:14" ht="15" customHeight="1" x14ac:dyDescent="0.3">
      <c r="A128" s="57">
        <v>114</v>
      </c>
      <c r="B128" s="97" t="str">
        <f ca="1">IFERROR(IF((VLOOKUP($E128,'Org List'!$AJ$10:$AL$188,3,FALSE))="","",(VLOOKUP($E128,'Org List'!$AJ$10:$AL$188,3,FALSE))),"")</f>
        <v>South West England Commissioning Region</v>
      </c>
      <c r="C128" s="98" t="str">
        <f ca="1">IFERROR(IF((VLOOKUP($E128,'Org List'!$AO$10:$AQ$188,3,FALSE))="","",(VLOOKUP($E128,'Org List'!$AO$10:$AQ$188,3,FALSE))),"")</f>
        <v>South West Region</v>
      </c>
      <c r="D128" s="113" t="str">
        <f ca="1">IFERROR(IF((VLOOKUP($E128,'Org List'!$AT$10:$AV$188,3,FALSE))="","",(VLOOKUP($E128,'Org List'!$AT$10:$AV$188,3,FALSE))),"")</f>
        <v>NHS England South West (South West North)</v>
      </c>
      <c r="E128" s="97" t="str">
        <f t="shared" ca="1" si="3"/>
        <v>E06000024</v>
      </c>
      <c r="F128" s="99" t="str">
        <f ca="1">IF(E128="","",VLOOKUP(E128,'Org List'!$J$9:$K$488,2,0))</f>
        <v>North Somerset</v>
      </c>
      <c r="G128" s="120">
        <f ca="1">IFERROR(IF((VLOOKUP($E128,'DTOC Backsheet'!$D$5:$AF$183,G$9,FALSE))="","",(VLOOKUP($E128,'DTOC Backsheet'!$D$5:$AF$183,G$9,FALSE))),"")</f>
        <v>1067.5233575996936</v>
      </c>
      <c r="H128" s="121">
        <f ca="1">IFERROR(IF((VLOOKUP($E128,'DTOC Backsheet'!$D$5:$AF$183,H$9,FALSE))="","",(VLOOKUP($E128,'DTOC Backsheet'!$D$5:$AF$183,H$9,FALSE))),"")</f>
        <v>785.75849568215983</v>
      </c>
      <c r="I128" s="121">
        <f ca="1">IFERROR(IF((VLOOKUP($E128,'DTOC Backsheet'!$D$5:$AF$183,I$9,FALSE))="","",(VLOOKUP($E128,'DTOC Backsheet'!$D$5:$AF$183,I$9,FALSE))),"")</f>
        <v>696.15962745733736</v>
      </c>
      <c r="J128" s="122">
        <f ca="1">IFERROR(IF((VLOOKUP($E128,'DTOC Backsheet'!$D$5:$AF$183,J$9,FALSE))="","",(VLOOKUP($E128,'DTOC Backsheet'!$D$5:$AF$183,J$9,FALSE))),"")</f>
        <v>1051.208129787283</v>
      </c>
      <c r="K128" s="173">
        <f ca="1">IFERROR(IF((VLOOKUP($E128,'DTOC Backsheet'!$D$5:$AF$183,K$9,FALSE))="","",(VLOOKUP($E128,'DTOC Backsheet'!$D$5:$AF$183,K$9,FALSE))),"")</f>
        <v>770.92480915109502</v>
      </c>
      <c r="L128" s="122">
        <f ca="1">IFERROR(IF((VLOOKUP($E128,'DTOC Backsheet'!$D$5:$AF$183,L$9,FALSE))="","",(VLOOKUP($E128,'DTOC Backsheet'!$D$5:$AF$183,L$9,FALSE))),"")</f>
        <v>1147.3552148288027</v>
      </c>
      <c r="M128" s="121">
        <f ca="1">IFERROR(IF((VLOOKUP($E128,'DTOC Backsheet'!$D$5:$AF$183,M$9,FALSE))="","",(VLOOKUP($E128,'DTOC Backsheet'!$D$5:$AF$183,M$9,FALSE))),"")</f>
        <v>1425.8904066460539</v>
      </c>
      <c r="N128" s="123">
        <f ca="1">IFERROR(IF((VLOOKUP($E128,'DTOC Backsheet'!$D$5:$AF$183,N$9,FALSE))="","",(VLOOKUP($E128,'DTOC Backsheet'!$D$5:$AF$183,N$9,FALSE))),"")</f>
        <v>881.6336522420969</v>
      </c>
    </row>
    <row r="129" spans="1:14" ht="15" customHeight="1" x14ac:dyDescent="0.3">
      <c r="A129" s="57">
        <v>115</v>
      </c>
      <c r="B129" s="97" t="str">
        <f ca="1">IFERROR(IF((VLOOKUP($E129,'Org List'!$AJ$10:$AL$188,3,FALSE))="","",(VLOOKUP($E129,'Org List'!$AJ$10:$AL$188,3,FALSE))),"")</f>
        <v>North of England Commissioning Region</v>
      </c>
      <c r="C129" s="98" t="str">
        <f ca="1">IFERROR(IF((VLOOKUP($E129,'Org List'!$AO$10:$AQ$188,3,FALSE))="","",(VLOOKUP($E129,'Org List'!$AO$10:$AQ$188,3,FALSE))),"")</f>
        <v>North East Region</v>
      </c>
      <c r="D129" s="113" t="str">
        <f ca="1">IFERROR(IF((VLOOKUP($E129,'Org List'!$AT$10:$AV$188,3,FALSE))="","",(VLOOKUP($E129,'Org List'!$AT$10:$AV$188,3,FALSE))),"")</f>
        <v>NHS England North (Cumbria And North East)</v>
      </c>
      <c r="E129" s="97" t="str">
        <f t="shared" ca="1" si="3"/>
        <v>E08000022</v>
      </c>
      <c r="F129" s="99" t="str">
        <f ca="1">IF(E129="","",VLOOKUP(E129,'Org List'!$J$9:$K$488,2,0))</f>
        <v>North Tyneside</v>
      </c>
      <c r="G129" s="120">
        <f ca="1">IFERROR(IF((VLOOKUP($E129,'DTOC Backsheet'!$D$5:$AF$183,G$9,FALSE))="","",(VLOOKUP($E129,'DTOC Backsheet'!$D$5:$AF$183,G$9,FALSE))),"")</f>
        <v>625.320912491748</v>
      </c>
      <c r="H129" s="121">
        <f ca="1">IFERROR(IF((VLOOKUP($E129,'DTOC Backsheet'!$D$5:$AF$183,H$9,FALSE))="","",(VLOOKUP($E129,'DTOC Backsheet'!$D$5:$AF$183,H$9,FALSE))),"")</f>
        <v>544.63434313797404</v>
      </c>
      <c r="I129" s="121">
        <f ca="1">IFERROR(IF((VLOOKUP($E129,'DTOC Backsheet'!$D$5:$AF$183,I$9,FALSE))="","",(VLOOKUP($E129,'DTOC Backsheet'!$D$5:$AF$183,I$9,FALSE))),"")</f>
        <v>420.54817966209441</v>
      </c>
      <c r="J129" s="122">
        <f ca="1">IFERROR(IF((VLOOKUP($E129,'DTOC Backsheet'!$D$5:$AF$183,J$9,FALSE))="","",(VLOOKUP($E129,'DTOC Backsheet'!$D$5:$AF$183,J$9,FALSE))),"")</f>
        <v>519.37492135757373</v>
      </c>
      <c r="K129" s="173">
        <f ca="1">IFERROR(IF((VLOOKUP($E129,'DTOC Backsheet'!$D$5:$AF$183,K$9,FALSE))="","",(VLOOKUP($E129,'DTOC Backsheet'!$D$5:$AF$183,K$9,FALSE))),"")</f>
        <v>394.87141494518232</v>
      </c>
      <c r="L129" s="122">
        <f ca="1">IFERROR(IF((VLOOKUP($E129,'DTOC Backsheet'!$D$5:$AF$183,L$9,FALSE))="","",(VLOOKUP($E129,'DTOC Backsheet'!$D$5:$AF$183,L$9,FALSE))),"")</f>
        <v>487.63873344853278</v>
      </c>
      <c r="M129" s="121">
        <f ca="1">IFERROR(IF((VLOOKUP($E129,'DTOC Backsheet'!$D$5:$AF$183,M$9,FALSE))="","",(VLOOKUP($E129,'DTOC Backsheet'!$D$5:$AF$183,M$9,FALSE))),"")</f>
        <v>769.60255679424256</v>
      </c>
      <c r="N129" s="123">
        <f ca="1">IFERROR(IF((VLOOKUP($E129,'DTOC Backsheet'!$D$5:$AF$183,N$9,FALSE))="","",(VLOOKUP($E129,'DTOC Backsheet'!$D$5:$AF$183,N$9,FALSE))),"")</f>
        <v>478.36693270684566</v>
      </c>
    </row>
    <row r="130" spans="1:14" ht="15" customHeight="1" x14ac:dyDescent="0.3">
      <c r="A130" s="57">
        <v>116</v>
      </c>
      <c r="B130" s="97" t="str">
        <f ca="1">IFERROR(IF((VLOOKUP($E130,'Org List'!$AJ$10:$AL$188,3,FALSE))="","",(VLOOKUP($E130,'Org List'!$AJ$10:$AL$188,3,FALSE))),"")</f>
        <v>North of England Commissioning Region</v>
      </c>
      <c r="C130" s="98" t="str">
        <f ca="1">IFERROR(IF((VLOOKUP($E130,'Org List'!$AO$10:$AQ$188,3,FALSE))="","",(VLOOKUP($E130,'Org List'!$AO$10:$AQ$188,3,FALSE))),"")</f>
        <v>Yorkshire and The Humber Region</v>
      </c>
      <c r="D130" s="113" t="str">
        <f ca="1">IFERROR(IF((VLOOKUP($E130,'Org List'!$AT$10:$AV$188,3,FALSE))="","",(VLOOKUP($E130,'Org List'!$AT$10:$AV$188,3,FALSE))),"")</f>
        <v>NHS England North (Yorkshire And Humber)</v>
      </c>
      <c r="E130" s="97" t="str">
        <f t="shared" ca="1" si="3"/>
        <v>E10000023</v>
      </c>
      <c r="F130" s="99" t="str">
        <f ca="1">IF(E130="","",VLOOKUP(E130,'Org List'!$J$9:$K$488,2,0))</f>
        <v>North Yorkshire</v>
      </c>
      <c r="G130" s="120">
        <f ca="1">IFERROR(IF((VLOOKUP($E130,'DTOC Backsheet'!$D$5:$AF$183,G$9,FALSE))="","",(VLOOKUP($E130,'DTOC Backsheet'!$D$5:$AF$183,G$9,FALSE))),"")</f>
        <v>1374.3909869098873</v>
      </c>
      <c r="H130" s="121">
        <f ca="1">IFERROR(IF((VLOOKUP($E130,'DTOC Backsheet'!$D$5:$AF$183,H$9,FALSE))="","",(VLOOKUP($E130,'DTOC Backsheet'!$D$5:$AF$183,H$9,FALSE))),"")</f>
        <v>1163.0707821478959</v>
      </c>
      <c r="I130" s="121">
        <f ca="1">IFERROR(IF((VLOOKUP($E130,'DTOC Backsheet'!$D$5:$AF$183,I$9,FALSE))="","",(VLOOKUP($E130,'DTOC Backsheet'!$D$5:$AF$183,I$9,FALSE))),"")</f>
        <v>1177.0373474051539</v>
      </c>
      <c r="J130" s="122">
        <f ca="1">IFERROR(IF((VLOOKUP($E130,'DTOC Backsheet'!$D$5:$AF$183,J$9,FALSE))="","",(VLOOKUP($E130,'DTOC Backsheet'!$D$5:$AF$183,J$9,FALSE))),"")</f>
        <v>1229.9870834767589</v>
      </c>
      <c r="K130" s="173">
        <f ca="1">IFERROR(IF((VLOOKUP($E130,'DTOC Backsheet'!$D$5:$AF$183,K$9,FALSE))="","",(VLOOKUP($E130,'DTOC Backsheet'!$D$5:$AF$183,K$9,FALSE))),"")</f>
        <v>1231.8077880411161</v>
      </c>
      <c r="L130" s="122">
        <f ca="1">IFERROR(IF((VLOOKUP($E130,'DTOC Backsheet'!$D$5:$AF$183,L$9,FALSE))="","",(VLOOKUP($E130,'DTOC Backsheet'!$D$5:$AF$183,L$9,FALSE))),"")</f>
        <v>1239.2929068056949</v>
      </c>
      <c r="M130" s="121">
        <f ca="1">IFERROR(IF((VLOOKUP($E130,'DTOC Backsheet'!$D$5:$AF$183,M$9,FALSE))="","",(VLOOKUP($E130,'DTOC Backsheet'!$D$5:$AF$183,M$9,FALSE))),"")</f>
        <v>1103.3469660003689</v>
      </c>
      <c r="N130" s="123">
        <f ca="1">IFERROR(IF((VLOOKUP($E130,'DTOC Backsheet'!$D$5:$AF$183,N$9,FALSE))="","",(VLOOKUP($E130,'DTOC Backsheet'!$D$5:$AF$183,N$9,FALSE))),"")</f>
        <v>959.32393617351124</v>
      </c>
    </row>
    <row r="131" spans="1:14" ht="15" customHeight="1" x14ac:dyDescent="0.3">
      <c r="A131" s="57">
        <v>117</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113" t="str">
        <f ca="1">IFERROR(IF((VLOOKUP($E131,'Org List'!$AT$10:$AV$188,3,FALSE))="","",(VLOOKUP($E131,'Org List'!$AT$10:$AV$188,3,FALSE))),"")</f>
        <v>NHS England Midlands And East (Central Midlands)</v>
      </c>
      <c r="E131" s="97" t="str">
        <f t="shared" ca="1" si="3"/>
        <v>E10000021</v>
      </c>
      <c r="F131" s="99" t="str">
        <f ca="1">IF(E131="","",VLOOKUP(E131,'Org List'!$J$9:$K$488,2,0))</f>
        <v>Northamptonshire</v>
      </c>
      <c r="G131" s="120">
        <f ca="1">IFERROR(IF((VLOOKUP($E131,'DTOC Backsheet'!$D$5:$AF$183,G$9,FALSE))="","",(VLOOKUP($E131,'DTOC Backsheet'!$D$5:$AF$183,G$9,FALSE))),"")</f>
        <v>2502.8739090920194</v>
      </c>
      <c r="H131" s="121">
        <f ca="1">IFERROR(IF((VLOOKUP($E131,'DTOC Backsheet'!$D$5:$AF$183,H$9,FALSE))="","",(VLOOKUP($E131,'DTOC Backsheet'!$D$5:$AF$183,H$9,FALSE))),"")</f>
        <v>2762.7904218148451</v>
      </c>
      <c r="I131" s="121">
        <f ca="1">IFERROR(IF((VLOOKUP($E131,'DTOC Backsheet'!$D$5:$AF$183,I$9,FALSE))="","",(VLOOKUP($E131,'DTOC Backsheet'!$D$5:$AF$183,I$9,FALSE))),"")</f>
        <v>2050.7238413218411</v>
      </c>
      <c r="J131" s="122">
        <f ca="1">IFERROR(IF((VLOOKUP($E131,'DTOC Backsheet'!$D$5:$AF$183,J$9,FALSE))="","",(VLOOKUP($E131,'DTOC Backsheet'!$D$5:$AF$183,J$9,FALSE))),"")</f>
        <v>1518.4057151092636</v>
      </c>
      <c r="K131" s="173">
        <f ca="1">IFERROR(IF((VLOOKUP($E131,'DTOC Backsheet'!$D$5:$AF$183,K$9,FALSE))="","",(VLOOKUP($E131,'DTOC Backsheet'!$D$5:$AF$183,K$9,FALSE))),"")</f>
        <v>1627.5936617499251</v>
      </c>
      <c r="L131" s="122">
        <f ca="1">IFERROR(IF((VLOOKUP($E131,'DTOC Backsheet'!$D$5:$AF$183,L$9,FALSE))="","",(VLOOKUP($E131,'DTOC Backsheet'!$D$5:$AF$183,L$9,FALSE))),"")</f>
        <v>1599.1701327831499</v>
      </c>
      <c r="M131" s="121">
        <f ca="1">IFERROR(IF((VLOOKUP($E131,'DTOC Backsheet'!$D$5:$AF$183,M$9,FALSE))="","",(VLOOKUP($E131,'DTOC Backsheet'!$D$5:$AF$183,M$9,FALSE))),"")</f>
        <v>1123.0760225896618</v>
      </c>
      <c r="N131" s="123">
        <f ca="1">IFERROR(IF((VLOOKUP($E131,'DTOC Backsheet'!$D$5:$AF$183,N$9,FALSE))="","",(VLOOKUP($E131,'DTOC Backsheet'!$D$5:$AF$183,N$9,FALSE))),"")</f>
        <v>1132.1174167698498</v>
      </c>
    </row>
    <row r="132" spans="1:14" ht="15" customHeight="1" x14ac:dyDescent="0.3">
      <c r="A132" s="57">
        <v>118</v>
      </c>
      <c r="B132" s="97" t="str">
        <f ca="1">IFERROR(IF((VLOOKUP($E132,'Org List'!$AJ$10:$AL$188,3,FALSE))="","",(VLOOKUP($E132,'Org List'!$AJ$10:$AL$188,3,FALSE))),"")</f>
        <v>North of England Commissioning Region</v>
      </c>
      <c r="C132" s="98" t="str">
        <f ca="1">IFERROR(IF((VLOOKUP($E132,'Org List'!$AO$10:$AQ$188,3,FALSE))="","",(VLOOKUP($E132,'Org List'!$AO$10:$AQ$188,3,FALSE))),"")</f>
        <v>North East Region</v>
      </c>
      <c r="D132" s="113" t="str">
        <f ca="1">IFERROR(IF((VLOOKUP($E132,'Org List'!$AT$10:$AV$188,3,FALSE))="","",(VLOOKUP($E132,'Org List'!$AT$10:$AV$188,3,FALSE))),"")</f>
        <v>NHS England North (Cumbria And North East)</v>
      </c>
      <c r="E132" s="97" t="str">
        <f t="shared" ca="1" si="3"/>
        <v>E06000057</v>
      </c>
      <c r="F132" s="99" t="str">
        <f ca="1">IF(E132="","",VLOOKUP(E132,'Org List'!$J$9:$K$488,2,0))</f>
        <v>Northumberland</v>
      </c>
      <c r="G132" s="120">
        <f ca="1">IFERROR(IF((VLOOKUP($E132,'DTOC Backsheet'!$D$5:$AF$183,G$9,FALSE))="","",(VLOOKUP($E132,'DTOC Backsheet'!$D$5:$AF$183,G$9,FALSE))),"")</f>
        <v>371.00544397625566</v>
      </c>
      <c r="H132" s="121">
        <f ca="1">IFERROR(IF((VLOOKUP($E132,'DTOC Backsheet'!$D$5:$AF$183,H$9,FALSE))="","",(VLOOKUP($E132,'DTOC Backsheet'!$D$5:$AF$183,H$9,FALSE))),"")</f>
        <v>299.88004798080766</v>
      </c>
      <c r="I132" s="121">
        <f ca="1">IFERROR(IF((VLOOKUP($E132,'DTOC Backsheet'!$D$5:$AF$183,I$9,FALSE))="","",(VLOOKUP($E132,'DTOC Backsheet'!$D$5:$AF$183,I$9,FALSE))),"")</f>
        <v>305.64697198043859</v>
      </c>
      <c r="J132" s="122">
        <f ca="1">IFERROR(IF((VLOOKUP($E132,'DTOC Backsheet'!$D$5:$AF$183,J$9,FALSE))="","",(VLOOKUP($E132,'DTOC Backsheet'!$D$5:$AF$183,J$9,FALSE))),"")</f>
        <v>432.77242388617884</v>
      </c>
      <c r="K132" s="173">
        <f ca="1">IFERROR(IF((VLOOKUP($E132,'DTOC Backsheet'!$D$5:$AF$183,K$9,FALSE))="","",(VLOOKUP($E132,'DTOC Backsheet'!$D$5:$AF$183,K$9,FALSE))),"")</f>
        <v>315.1292961809342</v>
      </c>
      <c r="L132" s="122">
        <f ca="1">IFERROR(IF((VLOOKUP($E132,'DTOC Backsheet'!$D$5:$AF$183,L$9,FALSE))="","",(VLOOKUP($E132,'DTOC Backsheet'!$D$5:$AF$183,L$9,FALSE))),"")</f>
        <v>253.8005837050853</v>
      </c>
      <c r="M132" s="121">
        <f ca="1">IFERROR(IF((VLOOKUP($E132,'DTOC Backsheet'!$D$5:$AF$183,M$9,FALSE))="","",(VLOOKUP($E132,'DTOC Backsheet'!$D$5:$AF$183,M$9,FALSE))),"")</f>
        <v>322.07216929140759</v>
      </c>
      <c r="N132" s="123">
        <f ca="1">IFERROR(IF((VLOOKUP($E132,'DTOC Backsheet'!$D$5:$AF$183,N$9,FALSE))="","",(VLOOKUP($E132,'DTOC Backsheet'!$D$5:$AF$183,N$9,FALSE))),"")</f>
        <v>333.21607337724572</v>
      </c>
    </row>
    <row r="133" spans="1:14" ht="15" customHeight="1" x14ac:dyDescent="0.3">
      <c r="A133" s="57">
        <v>119</v>
      </c>
      <c r="B133" s="97" t="str">
        <f ca="1">IFERROR(IF((VLOOKUP($E133,'Org List'!$AJ$10:$AL$188,3,FALSE))="","",(VLOOKUP($E133,'Org List'!$AJ$10:$AL$188,3,FALSE))),"")</f>
        <v>Midlands and East of England Commissioning Region</v>
      </c>
      <c r="C133" s="98" t="str">
        <f ca="1">IFERROR(IF((VLOOKUP($E133,'Org List'!$AO$10:$AQ$188,3,FALSE))="","",(VLOOKUP($E133,'Org List'!$AO$10:$AQ$188,3,FALSE))),"")</f>
        <v>East Midlands Region</v>
      </c>
      <c r="D133" s="113" t="str">
        <f ca="1">IFERROR(IF((VLOOKUP($E133,'Org List'!$AT$10:$AV$188,3,FALSE))="","",(VLOOKUP($E133,'Org List'!$AT$10:$AV$188,3,FALSE))),"")</f>
        <v>NHS England Midlands And East (North Midlands)</v>
      </c>
      <c r="E133" s="97" t="str">
        <f t="shared" ca="1" si="3"/>
        <v>E06000018</v>
      </c>
      <c r="F133" s="99" t="str">
        <f ca="1">IF(E133="","",VLOOKUP(E133,'Org List'!$J$9:$K$488,2,0))</f>
        <v>Nottingham</v>
      </c>
      <c r="G133" s="120">
        <f ca="1">IFERROR(IF((VLOOKUP($E133,'DTOC Backsheet'!$D$5:$AF$183,G$9,FALSE))="","",(VLOOKUP($E133,'DTOC Backsheet'!$D$5:$AF$183,G$9,FALSE))),"")</f>
        <v>1114.9385692961305</v>
      </c>
      <c r="H133" s="121">
        <f ca="1">IFERROR(IF((VLOOKUP($E133,'DTOC Backsheet'!$D$5:$AF$183,H$9,FALSE))="","",(VLOOKUP($E133,'DTOC Backsheet'!$D$5:$AF$183,H$9,FALSE))),"")</f>
        <v>1582.2712136869904</v>
      </c>
      <c r="I133" s="121">
        <f ca="1">IFERROR(IF((VLOOKUP($E133,'DTOC Backsheet'!$D$5:$AF$183,I$9,FALSE))="","",(VLOOKUP($E133,'DTOC Backsheet'!$D$5:$AF$183,I$9,FALSE))),"")</f>
        <v>1723.5044207142037</v>
      </c>
      <c r="J133" s="122">
        <f ca="1">IFERROR(IF((VLOOKUP($E133,'DTOC Backsheet'!$D$5:$AF$183,J$9,FALSE))="","",(VLOOKUP($E133,'DTOC Backsheet'!$D$5:$AF$183,J$9,FALSE))),"")</f>
        <v>1455.7880956076558</v>
      </c>
      <c r="K133" s="173">
        <f ca="1">IFERROR(IF((VLOOKUP($E133,'DTOC Backsheet'!$D$5:$AF$183,K$9,FALSE))="","",(VLOOKUP($E133,'DTOC Backsheet'!$D$5:$AF$183,K$9,FALSE))),"")</f>
        <v>1273.4306732939331</v>
      </c>
      <c r="L133" s="122">
        <f ca="1">IFERROR(IF((VLOOKUP($E133,'DTOC Backsheet'!$D$5:$AF$183,L$9,FALSE))="","",(VLOOKUP($E133,'DTOC Backsheet'!$D$5:$AF$183,L$9,FALSE))),"")</f>
        <v>1190.5060349365349</v>
      </c>
      <c r="M133" s="121">
        <f ca="1">IFERROR(IF((VLOOKUP($E133,'DTOC Backsheet'!$D$5:$AF$183,M$9,FALSE))="","",(VLOOKUP($E133,'DTOC Backsheet'!$D$5:$AF$183,M$9,FALSE))),"")</f>
        <v>1743.7208676819548</v>
      </c>
      <c r="N133" s="123">
        <f ca="1">IFERROR(IF((VLOOKUP($E133,'DTOC Backsheet'!$D$5:$AF$183,N$9,FALSE))="","",(VLOOKUP($E133,'DTOC Backsheet'!$D$5:$AF$183,N$9,FALSE))),"")</f>
        <v>1301.7104076820776</v>
      </c>
    </row>
    <row r="134" spans="1:14" ht="15" customHeight="1" x14ac:dyDescent="0.3">
      <c r="A134" s="57">
        <v>120</v>
      </c>
      <c r="B134" s="97" t="str">
        <f ca="1">IFERROR(IF((VLOOKUP($E134,'Org List'!$AJ$10:$AL$188,3,FALSE))="","",(VLOOKUP($E134,'Org List'!$AJ$10:$AL$188,3,FALSE))),"")</f>
        <v>Midlands and East of England Commissioning Region</v>
      </c>
      <c r="C134" s="98" t="str">
        <f ca="1">IFERROR(IF((VLOOKUP($E134,'Org List'!$AO$10:$AQ$188,3,FALSE))="","",(VLOOKUP($E134,'Org List'!$AO$10:$AQ$188,3,FALSE))),"")</f>
        <v>East Midlands Region</v>
      </c>
      <c r="D134" s="113" t="str">
        <f ca="1">IFERROR(IF((VLOOKUP($E134,'Org List'!$AT$10:$AV$188,3,FALSE))="","",(VLOOKUP($E134,'Org List'!$AT$10:$AV$188,3,FALSE))),"")</f>
        <v>NHS England Midlands And East (North Midlands)</v>
      </c>
      <c r="E134" s="97" t="str">
        <f t="shared" ca="1" si="3"/>
        <v>E10000024</v>
      </c>
      <c r="F134" s="99" t="str">
        <f ca="1">IF(E134="","",VLOOKUP(E134,'Org List'!$J$9:$K$488,2,0))</f>
        <v>Nottinghamshire</v>
      </c>
      <c r="G134" s="120">
        <f ca="1">IFERROR(IF((VLOOKUP($E134,'DTOC Backsheet'!$D$5:$AF$183,G$9,FALSE))="","",(VLOOKUP($E134,'DTOC Backsheet'!$D$5:$AF$183,G$9,FALSE))),"")</f>
        <v>633.99604518907972</v>
      </c>
      <c r="H134" s="121">
        <f ca="1">IFERROR(IF((VLOOKUP($E134,'DTOC Backsheet'!$D$5:$AF$183,H$9,FALSE))="","",(VLOOKUP($E134,'DTOC Backsheet'!$D$5:$AF$183,H$9,FALSE))),"")</f>
        <v>641.20054570259208</v>
      </c>
      <c r="I134" s="121">
        <f ca="1">IFERROR(IF((VLOOKUP($E134,'DTOC Backsheet'!$D$5:$AF$183,I$9,FALSE))="","",(VLOOKUP($E134,'DTOC Backsheet'!$D$5:$AF$183,I$9,FALSE))),"")</f>
        <v>696.53724113616511</v>
      </c>
      <c r="J134" s="122">
        <f ca="1">IFERROR(IF((VLOOKUP($E134,'DTOC Backsheet'!$D$5:$AF$183,J$9,FALSE))="","",(VLOOKUP($E134,'DTOC Backsheet'!$D$5:$AF$183,J$9,FALSE))),"")</f>
        <v>974.8148319776127</v>
      </c>
      <c r="K134" s="173">
        <f ca="1">IFERROR(IF((VLOOKUP($E134,'DTOC Backsheet'!$D$5:$AF$183,K$9,FALSE))="","",(VLOOKUP($E134,'DTOC Backsheet'!$D$5:$AF$183,K$9,FALSE))),"")</f>
        <v>784.27590785554105</v>
      </c>
      <c r="L134" s="122">
        <f ca="1">IFERROR(IF((VLOOKUP($E134,'DTOC Backsheet'!$D$5:$AF$183,L$9,FALSE))="","",(VLOOKUP($E134,'DTOC Backsheet'!$D$5:$AF$183,L$9,FALSE))),"")</f>
        <v>578.02400600362671</v>
      </c>
      <c r="M134" s="121">
        <f ca="1">IFERROR(IF((VLOOKUP($E134,'DTOC Backsheet'!$D$5:$AF$183,M$9,FALSE))="","",(VLOOKUP($E134,'DTOC Backsheet'!$D$5:$AF$183,M$9,FALSE))),"")</f>
        <v>803.49760876777555</v>
      </c>
      <c r="N134" s="123">
        <f ca="1">IFERROR(IF((VLOOKUP($E134,'DTOC Backsheet'!$D$5:$AF$183,N$9,FALSE))="","",(VLOOKUP($E134,'DTOC Backsheet'!$D$5:$AF$183,N$9,FALSE))),"")</f>
        <v>759.23752174960168</v>
      </c>
    </row>
    <row r="135" spans="1:14" ht="15" customHeight="1" x14ac:dyDescent="0.3">
      <c r="A135" s="57">
        <v>121</v>
      </c>
      <c r="B135" s="97" t="str">
        <f ca="1">IFERROR(IF((VLOOKUP($E135,'Org List'!$AJ$10:$AL$188,3,FALSE))="","",(VLOOKUP($E135,'Org List'!$AJ$10:$AL$188,3,FALSE))),"")</f>
        <v>North of England Commissioning Region</v>
      </c>
      <c r="C135" s="98" t="str">
        <f ca="1">IFERROR(IF((VLOOKUP($E135,'Org List'!$AO$10:$AQ$188,3,FALSE))="","",(VLOOKUP($E135,'Org List'!$AO$10:$AQ$188,3,FALSE))),"")</f>
        <v>North West Region</v>
      </c>
      <c r="D135" s="113" t="str">
        <f ca="1">IFERROR(IF((VLOOKUP($E135,'Org List'!$AT$10:$AV$188,3,FALSE))="","",(VLOOKUP($E135,'Org List'!$AT$10:$AV$188,3,FALSE))),"")</f>
        <v>NHS England North (Greater Manchester)</v>
      </c>
      <c r="E135" s="97" t="str">
        <f t="shared" ca="1" si="3"/>
        <v>E08000004</v>
      </c>
      <c r="F135" s="99" t="str">
        <f ca="1">IF(E135="","",VLOOKUP(E135,'Org List'!$J$9:$K$488,2,0))</f>
        <v>Oldham</v>
      </c>
      <c r="G135" s="120">
        <f ca="1">IFERROR(IF((VLOOKUP($E135,'DTOC Backsheet'!$D$5:$AF$183,G$9,FALSE))="","",(VLOOKUP($E135,'DTOC Backsheet'!$D$5:$AF$183,G$9,FALSE))),"")</f>
        <v>664.03343064857745</v>
      </c>
      <c r="H135" s="121">
        <f ca="1">IFERROR(IF((VLOOKUP($E135,'DTOC Backsheet'!$D$5:$AF$183,H$9,FALSE))="","",(VLOOKUP($E135,'DTOC Backsheet'!$D$5:$AF$183,H$9,FALSE))),"")</f>
        <v>483.71400767073101</v>
      </c>
      <c r="I135" s="121">
        <f ca="1">IFERROR(IF((VLOOKUP($E135,'DTOC Backsheet'!$D$5:$AF$183,I$9,FALSE))="","",(VLOOKUP($E135,'DTOC Backsheet'!$D$5:$AF$183,I$9,FALSE))),"")</f>
        <v>619.38290686358687</v>
      </c>
      <c r="J135" s="122">
        <f ca="1">IFERROR(IF((VLOOKUP($E135,'DTOC Backsheet'!$D$5:$AF$183,J$9,FALSE))="","",(VLOOKUP($E135,'DTOC Backsheet'!$D$5:$AF$183,J$9,FALSE))),"")</f>
        <v>641.64883920966747</v>
      </c>
      <c r="K135" s="173">
        <f ca="1">IFERROR(IF((VLOOKUP($E135,'DTOC Backsheet'!$D$5:$AF$183,K$9,FALSE))="","",(VLOOKUP($E135,'DTOC Backsheet'!$D$5:$AF$183,K$9,FALSE))),"")</f>
        <v>679.25880669442586</v>
      </c>
      <c r="L135" s="122">
        <f ca="1">IFERROR(IF((VLOOKUP($E135,'DTOC Backsheet'!$D$5:$AF$183,L$9,FALSE))="","",(VLOOKUP($E135,'DTOC Backsheet'!$D$5:$AF$183,L$9,FALSE))),"")</f>
        <v>906.62815557955662</v>
      </c>
      <c r="M135" s="121">
        <f ca="1">IFERROR(IF((VLOOKUP($E135,'DTOC Backsheet'!$D$5:$AF$183,M$9,FALSE))="","",(VLOOKUP($E135,'DTOC Backsheet'!$D$5:$AF$183,M$9,FALSE))),"")</f>
        <v>678.68895870223253</v>
      </c>
      <c r="N135" s="123">
        <f ca="1">IFERROR(IF((VLOOKUP($E135,'DTOC Backsheet'!$D$5:$AF$183,N$9,FALSE))="","",(VLOOKUP($E135,'DTOC Backsheet'!$D$5:$AF$183,N$9,FALSE))),"")</f>
        <v>634.03278737798382</v>
      </c>
    </row>
    <row r="136" spans="1:14" ht="15" customHeight="1" x14ac:dyDescent="0.3">
      <c r="A136" s="57">
        <v>122</v>
      </c>
      <c r="B136" s="97" t="str">
        <f ca="1">IFERROR(IF((VLOOKUP($E136,'Org List'!$AJ$10:$AL$188,3,FALSE))="","",(VLOOKUP($E136,'Org List'!$AJ$10:$AL$188,3,FALSE))),"")</f>
        <v>South East England Commissioning Region</v>
      </c>
      <c r="C136" s="98" t="str">
        <f ca="1">IFERROR(IF((VLOOKUP($E136,'Org List'!$AO$10:$AQ$188,3,FALSE))="","",(VLOOKUP($E136,'Org List'!$AO$10:$AQ$188,3,FALSE))),"")</f>
        <v>South East Region</v>
      </c>
      <c r="D136" s="113" t="str">
        <f ca="1">IFERROR(IF((VLOOKUP($E136,'Org List'!$AT$10:$AV$188,3,FALSE))="","",(VLOOKUP($E136,'Org List'!$AT$10:$AV$188,3,FALSE))),"")</f>
        <v>NHS England South East (Hampshire, Isle of Wight and Thames Valley)</v>
      </c>
      <c r="E136" s="97" t="str">
        <f t="shared" ca="1" si="3"/>
        <v>E10000025</v>
      </c>
      <c r="F136" s="99" t="str">
        <f ca="1">IF(E136="","",VLOOKUP(E136,'Org List'!$J$9:$K$488,2,0))</f>
        <v>Oxfordshire</v>
      </c>
      <c r="G136" s="120">
        <f ca="1">IFERROR(IF((VLOOKUP($E136,'DTOC Backsheet'!$D$5:$AF$183,G$9,FALSE))="","",(VLOOKUP($E136,'DTOC Backsheet'!$D$5:$AF$183,G$9,FALSE))),"")</f>
        <v>3264.9350649350649</v>
      </c>
      <c r="H136" s="121">
        <f ca="1">IFERROR(IF((VLOOKUP($E136,'DTOC Backsheet'!$D$5:$AF$183,H$9,FALSE))="","",(VLOOKUP($E136,'DTOC Backsheet'!$D$5:$AF$183,H$9,FALSE))),"")</f>
        <v>2630.7977736549165</v>
      </c>
      <c r="I136" s="121">
        <f ca="1">IFERROR(IF((VLOOKUP($E136,'DTOC Backsheet'!$D$5:$AF$183,I$9,FALSE))="","",(VLOOKUP($E136,'DTOC Backsheet'!$D$5:$AF$183,I$9,FALSE))),"")</f>
        <v>2093.135435992579</v>
      </c>
      <c r="J136" s="122">
        <f ca="1">IFERROR(IF((VLOOKUP($E136,'DTOC Backsheet'!$D$5:$AF$183,J$9,FALSE))="","",(VLOOKUP($E136,'DTOC Backsheet'!$D$5:$AF$183,J$9,FALSE))),"")</f>
        <v>2140.8322250016367</v>
      </c>
      <c r="K136" s="173">
        <f ca="1">IFERROR(IF((VLOOKUP($E136,'DTOC Backsheet'!$D$5:$AF$183,K$9,FALSE))="","",(VLOOKUP($E136,'DTOC Backsheet'!$D$5:$AF$183,K$9,FALSE))),"")</f>
        <v>1718.4408072726264</v>
      </c>
      <c r="L136" s="122">
        <f ca="1">IFERROR(IF((VLOOKUP($E136,'DTOC Backsheet'!$D$5:$AF$183,L$9,FALSE))="","",(VLOOKUP($E136,'DTOC Backsheet'!$D$5:$AF$183,L$9,FALSE))),"")</f>
        <v>1848.7491149331101</v>
      </c>
      <c r="M136" s="121">
        <f ca="1">IFERROR(IF((VLOOKUP($E136,'DTOC Backsheet'!$D$5:$AF$183,M$9,FALSE))="","",(VLOOKUP($E136,'DTOC Backsheet'!$D$5:$AF$183,M$9,FALSE))),"")</f>
        <v>1495.2137915928779</v>
      </c>
      <c r="N136" s="123">
        <f ca="1">IFERROR(IF((VLOOKUP($E136,'DTOC Backsheet'!$D$5:$AF$183,N$9,FALSE))="","",(VLOOKUP($E136,'DTOC Backsheet'!$D$5:$AF$183,N$9,FALSE))),"")</f>
        <v>1587.0288484593921</v>
      </c>
    </row>
    <row r="137" spans="1:14" ht="15" customHeight="1" x14ac:dyDescent="0.3">
      <c r="A137" s="57">
        <v>123</v>
      </c>
      <c r="B137" s="97" t="str">
        <f ca="1">IFERROR(IF((VLOOKUP($E137,'Org List'!$AJ$10:$AL$188,3,FALSE))="","",(VLOOKUP($E137,'Org List'!$AJ$10:$AL$188,3,FALSE))),"")</f>
        <v>Midlands and East of England Commissioning Region</v>
      </c>
      <c r="C137" s="98" t="str">
        <f ca="1">IFERROR(IF((VLOOKUP($E137,'Org List'!$AO$10:$AQ$188,3,FALSE))="","",(VLOOKUP($E137,'Org List'!$AO$10:$AQ$188,3,FALSE))),"")</f>
        <v>East Region</v>
      </c>
      <c r="D137" s="113" t="str">
        <f ca="1">IFERROR(IF((VLOOKUP($E137,'Org List'!$AT$10:$AV$188,3,FALSE))="","",(VLOOKUP($E137,'Org List'!$AT$10:$AV$188,3,FALSE))),"")</f>
        <v>NHS England Midlands And East (East)</v>
      </c>
      <c r="E137" s="97" t="str">
        <f t="shared" ca="1" si="3"/>
        <v>E06000031</v>
      </c>
      <c r="F137" s="99" t="str">
        <f ca="1">IF(E137="","",VLOOKUP(E137,'Org List'!$J$9:$K$488,2,0))</f>
        <v>Peterborough</v>
      </c>
      <c r="G137" s="120">
        <f ca="1">IFERROR(IF((VLOOKUP($E137,'DTOC Backsheet'!$D$5:$AF$183,G$9,FALSE))="","",(VLOOKUP($E137,'DTOC Backsheet'!$D$5:$AF$183,G$9,FALSE))),"")</f>
        <v>1284.0401598334508</v>
      </c>
      <c r="H137" s="121">
        <f ca="1">IFERROR(IF((VLOOKUP($E137,'DTOC Backsheet'!$D$5:$AF$183,H$9,FALSE))="","",(VLOOKUP($E137,'DTOC Backsheet'!$D$5:$AF$183,H$9,FALSE))),"")</f>
        <v>1303.5156643497533</v>
      </c>
      <c r="I137" s="121">
        <f ca="1">IFERROR(IF((VLOOKUP($E137,'DTOC Backsheet'!$D$5:$AF$183,I$9,FALSE))="","",(VLOOKUP($E137,'DTOC Backsheet'!$D$5:$AF$183,I$9,FALSE))),"")</f>
        <v>1271.2803465296665</v>
      </c>
      <c r="J137" s="122">
        <f ca="1">IFERROR(IF((VLOOKUP($E137,'DTOC Backsheet'!$D$5:$AF$183,J$9,FALSE))="","",(VLOOKUP($E137,'DTOC Backsheet'!$D$5:$AF$183,J$9,FALSE))),"")</f>
        <v>1243.6504835360347</v>
      </c>
      <c r="K137" s="173">
        <f ca="1">IFERROR(IF((VLOOKUP($E137,'DTOC Backsheet'!$D$5:$AF$183,K$9,FALSE))="","",(VLOOKUP($E137,'DTOC Backsheet'!$D$5:$AF$183,K$9,FALSE))),"")</f>
        <v>1358.1621982941708</v>
      </c>
      <c r="L137" s="122">
        <f ca="1">IFERROR(IF((VLOOKUP($E137,'DTOC Backsheet'!$D$5:$AF$183,L$9,FALSE))="","",(VLOOKUP($E137,'DTOC Backsheet'!$D$5:$AF$183,L$9,FALSE))),"")</f>
        <v>1594.5090514286956</v>
      </c>
      <c r="M137" s="121">
        <f ca="1">IFERROR(IF((VLOOKUP($E137,'DTOC Backsheet'!$D$5:$AF$183,M$9,FALSE))="","",(VLOOKUP($E137,'DTOC Backsheet'!$D$5:$AF$183,M$9,FALSE))),"")</f>
        <v>1118.4865162422582</v>
      </c>
      <c r="N137" s="123">
        <f ca="1">IFERROR(IF((VLOOKUP($E137,'DTOC Backsheet'!$D$5:$AF$183,N$9,FALSE))="","",(VLOOKUP($E137,'DTOC Backsheet'!$D$5:$AF$183,N$9,FALSE))),"")</f>
        <v>1135.3635545787697</v>
      </c>
    </row>
    <row r="138" spans="1:14" ht="15" customHeight="1" x14ac:dyDescent="0.3">
      <c r="A138" s="57">
        <v>124</v>
      </c>
      <c r="B138" s="97" t="str">
        <f ca="1">IFERROR(IF((VLOOKUP($E138,'Org List'!$AJ$10:$AL$188,3,FALSE))="","",(VLOOKUP($E138,'Org List'!$AJ$10:$AL$188,3,FALSE))),"")</f>
        <v>South West England Commissioning Region</v>
      </c>
      <c r="C138" s="98" t="str">
        <f ca="1">IFERROR(IF((VLOOKUP($E138,'Org List'!$AO$10:$AQ$188,3,FALSE))="","",(VLOOKUP($E138,'Org List'!$AO$10:$AQ$188,3,FALSE))),"")</f>
        <v>South West Region</v>
      </c>
      <c r="D138" s="113" t="str">
        <f ca="1">IFERROR(IF((VLOOKUP($E138,'Org List'!$AT$10:$AV$188,3,FALSE))="","",(VLOOKUP($E138,'Org List'!$AT$10:$AV$188,3,FALSE))),"")</f>
        <v>NHS England South West (South West South)</v>
      </c>
      <c r="E138" s="97" t="str">
        <f t="shared" ca="1" si="3"/>
        <v>E06000026</v>
      </c>
      <c r="F138" s="99" t="str">
        <f ca="1">IF(E138="","",VLOOKUP(E138,'Org List'!$J$9:$K$488,2,0))</f>
        <v>Plymouth</v>
      </c>
      <c r="G138" s="120">
        <f ca="1">IFERROR(IF((VLOOKUP($E138,'DTOC Backsheet'!$D$5:$AF$183,G$9,FALSE))="","",(VLOOKUP($E138,'DTOC Backsheet'!$D$5:$AF$183,G$9,FALSE))),"")</f>
        <v>2673.5911665155495</v>
      </c>
      <c r="H138" s="121">
        <f ca="1">IFERROR(IF((VLOOKUP($E138,'DTOC Backsheet'!$D$5:$AF$183,H$9,FALSE))="","",(VLOOKUP($E138,'DTOC Backsheet'!$D$5:$AF$183,H$9,FALSE))),"")</f>
        <v>2408.2258500947055</v>
      </c>
      <c r="I138" s="121">
        <f ca="1">IFERROR(IF((VLOOKUP($E138,'DTOC Backsheet'!$D$5:$AF$183,I$9,FALSE))="","",(VLOOKUP($E138,'DTOC Backsheet'!$D$5:$AF$183,I$9,FALSE))),"")</f>
        <v>2114.3776732351307</v>
      </c>
      <c r="J138" s="122">
        <f ca="1">IFERROR(IF((VLOOKUP($E138,'DTOC Backsheet'!$D$5:$AF$183,J$9,FALSE))="","",(VLOOKUP($E138,'DTOC Backsheet'!$D$5:$AF$183,J$9,FALSE))),"")</f>
        <v>2966.3557686974923</v>
      </c>
      <c r="K138" s="173">
        <f ca="1">IFERROR(IF((VLOOKUP($E138,'DTOC Backsheet'!$D$5:$AF$183,K$9,FALSE))="","",(VLOOKUP($E138,'DTOC Backsheet'!$D$5:$AF$183,K$9,FALSE))),"")</f>
        <v>1716.6673282200909</v>
      </c>
      <c r="L138" s="122">
        <f ca="1">IFERROR(IF((VLOOKUP($E138,'DTOC Backsheet'!$D$5:$AF$183,L$9,FALSE))="","",(VLOOKUP($E138,'DTOC Backsheet'!$D$5:$AF$183,L$9,FALSE))),"")</f>
        <v>1540.3686185763427</v>
      </c>
      <c r="M138" s="121">
        <f ca="1">IFERROR(IF((VLOOKUP($E138,'DTOC Backsheet'!$D$5:$AF$183,M$9,FALSE))="","",(VLOOKUP($E138,'DTOC Backsheet'!$D$5:$AF$183,M$9,FALSE))),"")</f>
        <v>1156.5762533465206</v>
      </c>
      <c r="N138" s="123">
        <f ca="1">IFERROR(IF((VLOOKUP($E138,'DTOC Backsheet'!$D$5:$AF$183,N$9,FALSE))="","",(VLOOKUP($E138,'DTOC Backsheet'!$D$5:$AF$183,N$9,FALSE))),"")</f>
        <v>1241.4758789774223</v>
      </c>
    </row>
    <row r="139" spans="1:14" ht="15" customHeight="1" x14ac:dyDescent="0.3">
      <c r="A139" s="57">
        <v>125</v>
      </c>
      <c r="B139" s="97" t="str">
        <f ca="1">IFERROR(IF((VLOOKUP($E139,'Org List'!$AJ$10:$AL$188,3,FALSE))="","",(VLOOKUP($E139,'Org List'!$AJ$10:$AL$188,3,FALSE))),"")</f>
        <v>South East England Commissioning Region</v>
      </c>
      <c r="C139" s="98" t="str">
        <f ca="1">IFERROR(IF((VLOOKUP($E139,'Org List'!$AO$10:$AQ$188,3,FALSE))="","",(VLOOKUP($E139,'Org List'!$AO$10:$AQ$188,3,FALSE))),"")</f>
        <v>South East Region</v>
      </c>
      <c r="D139" s="113" t="str">
        <f ca="1">IFERROR(IF((VLOOKUP($E139,'Org List'!$AT$10:$AV$188,3,FALSE))="","",(VLOOKUP($E139,'Org List'!$AT$10:$AV$188,3,FALSE))),"")</f>
        <v>NHS England South East (Hampshire, Isle of Wight and Thames Valley)</v>
      </c>
      <c r="E139" s="97" t="str">
        <f t="shared" ca="1" si="3"/>
        <v>E06000044</v>
      </c>
      <c r="F139" s="99" t="str">
        <f ca="1">IF(E139="","",VLOOKUP(E139,'Org List'!$J$9:$K$488,2,0))</f>
        <v>Portsmouth</v>
      </c>
      <c r="G139" s="120">
        <f ca="1">IFERROR(IF((VLOOKUP($E139,'DTOC Backsheet'!$D$5:$AF$183,G$9,FALSE))="","",(VLOOKUP($E139,'DTOC Backsheet'!$D$5:$AF$183,G$9,FALSE))),"")</f>
        <v>1519.4163939809764</v>
      </c>
      <c r="H139" s="121">
        <f ca="1">IFERROR(IF((VLOOKUP($E139,'DTOC Backsheet'!$D$5:$AF$183,H$9,FALSE))="","",(VLOOKUP($E139,'DTOC Backsheet'!$D$5:$AF$183,H$9,FALSE))),"")</f>
        <v>1238.5208120755779</v>
      </c>
      <c r="I139" s="121">
        <f ca="1">IFERROR(IF((VLOOKUP($E139,'DTOC Backsheet'!$D$5:$AF$183,I$9,FALSE))="","",(VLOOKUP($E139,'DTOC Backsheet'!$D$5:$AF$183,I$9,FALSE))),"")</f>
        <v>1029.7549933734444</v>
      </c>
      <c r="J139" s="122">
        <f ca="1">IFERROR(IF((VLOOKUP($E139,'DTOC Backsheet'!$D$5:$AF$183,J$9,FALSE))="","",(VLOOKUP($E139,'DTOC Backsheet'!$D$5:$AF$183,J$9,FALSE))),"")</f>
        <v>1141.5849274127934</v>
      </c>
      <c r="K139" s="173">
        <f ca="1">IFERROR(IF((VLOOKUP($E139,'DTOC Backsheet'!$D$5:$AF$183,K$9,FALSE))="","",(VLOOKUP($E139,'DTOC Backsheet'!$D$5:$AF$183,K$9,FALSE))),"")</f>
        <v>811.32610304606101</v>
      </c>
      <c r="L139" s="122">
        <f ca="1">IFERROR(IF((VLOOKUP($E139,'DTOC Backsheet'!$D$5:$AF$183,L$9,FALSE))="","",(VLOOKUP($E139,'DTOC Backsheet'!$D$5:$AF$183,L$9,FALSE))),"")</f>
        <v>510.29372331355273</v>
      </c>
      <c r="M139" s="121">
        <f ca="1">IFERROR(IF((VLOOKUP($E139,'DTOC Backsheet'!$D$5:$AF$183,M$9,FALSE))="","",(VLOOKUP($E139,'DTOC Backsheet'!$D$5:$AF$183,M$9,FALSE))),"")</f>
        <v>649.41159977245945</v>
      </c>
      <c r="N139" s="123">
        <f ca="1">IFERROR(IF((VLOOKUP($E139,'DTOC Backsheet'!$D$5:$AF$183,N$9,FALSE))="","",(VLOOKUP($E139,'DTOC Backsheet'!$D$5:$AF$183,N$9,FALSE))),"")</f>
        <v>757.82166614356981</v>
      </c>
    </row>
    <row r="140" spans="1:14" ht="15" customHeight="1" x14ac:dyDescent="0.3">
      <c r="A140" s="57">
        <v>126</v>
      </c>
      <c r="B140" s="97" t="str">
        <f ca="1">IFERROR(IF((VLOOKUP($E140,'Org List'!$AJ$10:$AL$188,3,FALSE))="","",(VLOOKUP($E140,'Org List'!$AJ$10:$AL$188,3,FALSE))),"")</f>
        <v>South East England Commissioning Region</v>
      </c>
      <c r="C140" s="98" t="str">
        <f ca="1">IFERROR(IF((VLOOKUP($E140,'Org List'!$AO$10:$AQ$188,3,FALSE))="","",(VLOOKUP($E140,'Org List'!$AO$10:$AQ$188,3,FALSE))),"")</f>
        <v>South East Region</v>
      </c>
      <c r="D140" s="113" t="str">
        <f ca="1">IFERROR(IF((VLOOKUP($E140,'Org List'!$AT$10:$AV$188,3,FALSE))="","",(VLOOKUP($E140,'Org List'!$AT$10:$AV$188,3,FALSE))),"")</f>
        <v>NHS England South East (Hampshire, Isle of Wight and Thames Valley)</v>
      </c>
      <c r="E140" s="97" t="str">
        <f t="shared" ca="1" si="3"/>
        <v>E06000038</v>
      </c>
      <c r="F140" s="99" t="str">
        <f ca="1">IF(E140="","",VLOOKUP(E140,'Org List'!$J$9:$K$488,2,0))</f>
        <v>Reading</v>
      </c>
      <c r="G140" s="120">
        <f ca="1">IFERROR(IF((VLOOKUP($E140,'DTOC Backsheet'!$D$5:$AF$183,G$9,FALSE))="","",(VLOOKUP($E140,'DTOC Backsheet'!$D$5:$AF$183,G$9,FALSE))),"")</f>
        <v>1239.8596624914669</v>
      </c>
      <c r="H140" s="121">
        <f ca="1">IFERROR(IF((VLOOKUP($E140,'DTOC Backsheet'!$D$5:$AF$183,H$9,FALSE))="","",(VLOOKUP($E140,'DTOC Backsheet'!$D$5:$AF$183,H$9,FALSE))),"")</f>
        <v>1532.758648060834</v>
      </c>
      <c r="I140" s="121">
        <f ca="1">IFERROR(IF((VLOOKUP($E140,'DTOC Backsheet'!$D$5:$AF$183,I$9,FALSE))="","",(VLOOKUP($E140,'DTOC Backsheet'!$D$5:$AF$183,I$9,FALSE))),"")</f>
        <v>1479.5764474289979</v>
      </c>
      <c r="J140" s="122">
        <f ca="1">IFERROR(IF((VLOOKUP($E140,'DTOC Backsheet'!$D$5:$AF$183,J$9,FALSE))="","",(VLOOKUP($E140,'DTOC Backsheet'!$D$5:$AF$183,J$9,FALSE))),"")</f>
        <v>955.61695694274636</v>
      </c>
      <c r="K140" s="173">
        <f ca="1">IFERROR(IF((VLOOKUP($E140,'DTOC Backsheet'!$D$5:$AF$183,K$9,FALSE))="","",(VLOOKUP($E140,'DTOC Backsheet'!$D$5:$AF$183,K$9,FALSE))),"")</f>
        <v>793.74076210874603</v>
      </c>
      <c r="L140" s="122">
        <f ca="1">IFERROR(IF((VLOOKUP($E140,'DTOC Backsheet'!$D$5:$AF$183,L$9,FALSE))="","",(VLOOKUP($E140,'DTOC Backsheet'!$D$5:$AF$183,L$9,FALSE))),"")</f>
        <v>962.65505237031152</v>
      </c>
      <c r="M140" s="121">
        <f ca="1">IFERROR(IF((VLOOKUP($E140,'DTOC Backsheet'!$D$5:$AF$183,M$9,FALSE))="","",(VLOOKUP($E140,'DTOC Backsheet'!$D$5:$AF$183,M$9,FALSE))),"")</f>
        <v>1307.5217283210081</v>
      </c>
      <c r="N140" s="123">
        <f ca="1">IFERROR(IF((VLOOKUP($E140,'DTOC Backsheet'!$D$5:$AF$183,N$9,FALSE))="","",(VLOOKUP($E140,'DTOC Backsheet'!$D$5:$AF$183,N$9,FALSE))),"")</f>
        <v>1053.0353803166768</v>
      </c>
    </row>
    <row r="141" spans="1:14" ht="15" customHeight="1" x14ac:dyDescent="0.3">
      <c r="A141" s="57">
        <v>127</v>
      </c>
      <c r="B141" s="97" t="str">
        <f ca="1">IFERROR(IF((VLOOKUP($E141,'Org List'!$AJ$10:$AL$188,3,FALSE))="","",(VLOOKUP($E141,'Org List'!$AJ$10:$AL$188,3,FALSE))),"")</f>
        <v>London Commissioning Region</v>
      </c>
      <c r="C141" s="98" t="str">
        <f ca="1">IFERROR(IF((VLOOKUP($E141,'Org List'!$AO$10:$AQ$188,3,FALSE))="","",(VLOOKUP($E141,'Org List'!$AO$10:$AQ$188,3,FALSE))),"")</f>
        <v>London Region</v>
      </c>
      <c r="D141" s="113" t="str">
        <f ca="1">IFERROR(IF((VLOOKUP($E141,'Org List'!$AT$10:$AV$188,3,FALSE))="","",(VLOOKUP($E141,'Org List'!$AT$10:$AV$188,3,FALSE))),"")</f>
        <v>NHS England London</v>
      </c>
      <c r="E141" s="97" t="str">
        <f t="shared" ca="1" si="3"/>
        <v>E09000026</v>
      </c>
      <c r="F141" s="99" t="str">
        <f ca="1">IF(E141="","",VLOOKUP(E141,'Org List'!$J$9:$K$488,2,0))</f>
        <v>Redbridge</v>
      </c>
      <c r="G141" s="120">
        <f ca="1">IFERROR(IF((VLOOKUP($E141,'DTOC Backsheet'!$D$5:$AF$183,G$9,FALSE))="","",(VLOOKUP($E141,'DTOC Backsheet'!$D$5:$AF$183,G$9,FALSE))),"")</f>
        <v>351.51874692863811</v>
      </c>
      <c r="H141" s="121">
        <f ca="1">IFERROR(IF((VLOOKUP($E141,'DTOC Backsheet'!$D$5:$AF$183,H$9,FALSE))="","",(VLOOKUP($E141,'DTOC Backsheet'!$D$5:$AF$183,H$9,FALSE))),"")</f>
        <v>235.08369599383735</v>
      </c>
      <c r="I141" s="121">
        <f ca="1">IFERROR(IF((VLOOKUP($E141,'DTOC Backsheet'!$D$5:$AF$183,I$9,FALSE))="","",(VLOOKUP($E141,'DTOC Backsheet'!$D$5:$AF$183,I$9,FALSE))),"")</f>
        <v>293.52258087366135</v>
      </c>
      <c r="J141" s="122">
        <f ca="1">IFERROR(IF((VLOOKUP($E141,'DTOC Backsheet'!$D$5:$AF$183,J$9,FALSE))="","",(VLOOKUP($E141,'DTOC Backsheet'!$D$5:$AF$183,J$9,FALSE))),"")</f>
        <v>359.00964550782044</v>
      </c>
      <c r="K141" s="173">
        <f ca="1">IFERROR(IF((VLOOKUP($E141,'DTOC Backsheet'!$D$5:$AF$183,K$9,FALSE))="","",(VLOOKUP($E141,'DTOC Backsheet'!$D$5:$AF$183,K$9,FALSE))),"")</f>
        <v>397.50586050805663</v>
      </c>
      <c r="L141" s="122">
        <f ca="1">IFERROR(IF((VLOOKUP($E141,'DTOC Backsheet'!$D$5:$AF$183,L$9,FALSE))="","",(VLOOKUP($E141,'DTOC Backsheet'!$D$5:$AF$183,L$9,FALSE))),"")</f>
        <v>522.5104238234303</v>
      </c>
      <c r="M141" s="121">
        <f ca="1">IFERROR(IF((VLOOKUP($E141,'DTOC Backsheet'!$D$5:$AF$183,M$9,FALSE))="","",(VLOOKUP($E141,'DTOC Backsheet'!$D$5:$AF$183,M$9,FALSE))),"")</f>
        <v>572.25272410463424</v>
      </c>
      <c r="N141" s="123">
        <f ca="1">IFERROR(IF((VLOOKUP($E141,'DTOC Backsheet'!$D$5:$AF$183,N$9,FALSE))="","",(VLOOKUP($E141,'DTOC Backsheet'!$D$5:$AF$183,N$9,FALSE))),"")</f>
        <v>457.7265608966149</v>
      </c>
    </row>
    <row r="142" spans="1:14" ht="15" customHeight="1" x14ac:dyDescent="0.3">
      <c r="A142" s="57">
        <v>128</v>
      </c>
      <c r="B142" s="97" t="str">
        <f ca="1">IFERROR(IF((VLOOKUP($E142,'Org List'!$AJ$10:$AL$188,3,FALSE))="","",(VLOOKUP($E142,'Org List'!$AJ$10:$AL$188,3,FALSE))),"")</f>
        <v>North of England Commissioning Region</v>
      </c>
      <c r="C142" s="98" t="str">
        <f ca="1">IFERROR(IF((VLOOKUP($E142,'Org List'!$AO$10:$AQ$188,3,FALSE))="","",(VLOOKUP($E142,'Org List'!$AO$10:$AQ$188,3,FALSE))),"")</f>
        <v>North East Region</v>
      </c>
      <c r="D142" s="113" t="str">
        <f ca="1">IFERROR(IF((VLOOKUP($E142,'Org List'!$AT$10:$AV$188,3,FALSE))="","",(VLOOKUP($E142,'Org List'!$AT$10:$AV$188,3,FALSE))),"")</f>
        <v>NHS England North (Cumbria And North East)</v>
      </c>
      <c r="E142" s="97" t="str">
        <f t="shared" ref="E142:E173" ca="1" si="4">IF($A142&gt;$Q$5-1,"",INDIRECT("'Comms by AT'!D"&amp;$A142+$Q$4))</f>
        <v>E06000003</v>
      </c>
      <c r="F142" s="99" t="str">
        <f ca="1">IF(E142="","",VLOOKUP(E142,'Org List'!$J$9:$K$488,2,0))</f>
        <v>Redcar and Cleveland</v>
      </c>
      <c r="G142" s="120">
        <f ca="1">IFERROR(IF((VLOOKUP($E142,'DTOC Backsheet'!$D$5:$AF$183,G$9,FALSE))="","",(VLOOKUP($E142,'DTOC Backsheet'!$D$5:$AF$183,G$9,FALSE))),"")</f>
        <v>1269.2882030861126</v>
      </c>
      <c r="H142" s="121">
        <f ca="1">IFERROR(IF((VLOOKUP($E142,'DTOC Backsheet'!$D$5:$AF$183,H$9,FALSE))="","",(VLOOKUP($E142,'DTOC Backsheet'!$D$5:$AF$183,H$9,FALSE))),"")</f>
        <v>1492.358460999576</v>
      </c>
      <c r="I142" s="121">
        <f ca="1">IFERROR(IF((VLOOKUP($E142,'DTOC Backsheet'!$D$5:$AF$183,I$9,FALSE))="","",(VLOOKUP($E142,'DTOC Backsheet'!$D$5:$AF$183,I$9,FALSE))),"")</f>
        <v>1252.6962004313921</v>
      </c>
      <c r="J142" s="122">
        <f ca="1">IFERROR(IF((VLOOKUP($E142,'DTOC Backsheet'!$D$5:$AF$183,J$9,FALSE))="","",(VLOOKUP($E142,'DTOC Backsheet'!$D$5:$AF$183,J$9,FALSE))),"")</f>
        <v>1634.4117480333164</v>
      </c>
      <c r="K142" s="173">
        <f ca="1">IFERROR(IF((VLOOKUP($E142,'DTOC Backsheet'!$D$5:$AF$183,K$9,FALSE))="","",(VLOOKUP($E142,'DTOC Backsheet'!$D$5:$AF$183,K$9,FALSE))),"")</f>
        <v>1859.050919284502</v>
      </c>
      <c r="L142" s="122">
        <f ca="1">IFERROR(IF((VLOOKUP($E142,'DTOC Backsheet'!$D$5:$AF$183,L$9,FALSE))="","",(VLOOKUP($E142,'DTOC Backsheet'!$D$5:$AF$183,L$9,FALSE))),"")</f>
        <v>1513.3099725851464</v>
      </c>
      <c r="M142" s="121">
        <f ca="1">IFERROR(IF((VLOOKUP($E142,'DTOC Backsheet'!$D$5:$AF$183,M$9,FALSE))="","",(VLOOKUP($E142,'DTOC Backsheet'!$D$5:$AF$183,M$9,FALSE))),"")</f>
        <v>1306.2351809791155</v>
      </c>
      <c r="N142" s="123">
        <f ca="1">IFERROR(IF((VLOOKUP($E142,'DTOC Backsheet'!$D$5:$AF$183,N$9,FALSE))="","",(VLOOKUP($E142,'DTOC Backsheet'!$D$5:$AF$183,N$9,FALSE))),"")</f>
        <v>1830.558831131485</v>
      </c>
    </row>
    <row r="143" spans="1:14" ht="15" customHeight="1" x14ac:dyDescent="0.3">
      <c r="A143" s="57">
        <v>129</v>
      </c>
      <c r="B143" s="97" t="str">
        <f ca="1">IFERROR(IF((VLOOKUP($E143,'Org List'!$AJ$10:$AL$188,3,FALSE))="","",(VLOOKUP($E143,'Org List'!$AJ$10:$AL$188,3,FALSE))),"")</f>
        <v>London Commissioning Region</v>
      </c>
      <c r="C143" s="98" t="str">
        <f ca="1">IFERROR(IF((VLOOKUP($E143,'Org List'!$AO$10:$AQ$188,3,FALSE))="","",(VLOOKUP($E143,'Org List'!$AO$10:$AQ$188,3,FALSE))),"")</f>
        <v>London Region</v>
      </c>
      <c r="D143" s="113" t="str">
        <f ca="1">IFERROR(IF((VLOOKUP($E143,'Org List'!$AT$10:$AV$188,3,FALSE))="","",(VLOOKUP($E143,'Org List'!$AT$10:$AV$188,3,FALSE))),"")</f>
        <v>NHS England London</v>
      </c>
      <c r="E143" s="97" t="str">
        <f t="shared" ca="1" si="4"/>
        <v>E09000027</v>
      </c>
      <c r="F143" s="99" t="str">
        <f ca="1">IF(E143="","",VLOOKUP(E143,'Org List'!$J$9:$K$488,2,0))</f>
        <v>Richmond upon Thames</v>
      </c>
      <c r="G143" s="120">
        <f ca="1">IFERROR(IF((VLOOKUP($E143,'DTOC Backsheet'!$D$5:$AF$183,G$9,FALSE))="","",(VLOOKUP($E143,'DTOC Backsheet'!$D$5:$AF$183,G$9,FALSE))),"")</f>
        <v>955.11364391131656</v>
      </c>
      <c r="H143" s="121">
        <f ca="1">IFERROR(IF((VLOOKUP($E143,'DTOC Backsheet'!$D$5:$AF$183,H$9,FALSE))="","",(VLOOKUP($E143,'DTOC Backsheet'!$D$5:$AF$183,H$9,FALSE))),"")</f>
        <v>897.32860425882393</v>
      </c>
      <c r="I143" s="121">
        <f ca="1">IFERROR(IF((VLOOKUP($E143,'DTOC Backsheet'!$D$5:$AF$183,I$9,FALSE))="","",(VLOOKUP($E143,'DTOC Backsheet'!$D$5:$AF$183,I$9,FALSE))),"")</f>
        <v>793.04985454110715</v>
      </c>
      <c r="J143" s="122">
        <f ca="1">IFERROR(IF((VLOOKUP($E143,'DTOC Backsheet'!$D$5:$AF$183,J$9,FALSE))="","",(VLOOKUP($E143,'DTOC Backsheet'!$D$5:$AF$183,J$9,FALSE))),"")</f>
        <v>818.16486759084864</v>
      </c>
      <c r="K143" s="173">
        <f ca="1">IFERROR(IF((VLOOKUP($E143,'DTOC Backsheet'!$D$5:$AF$183,K$9,FALSE))="","",(VLOOKUP($E143,'DTOC Backsheet'!$D$5:$AF$183,K$9,FALSE))),"")</f>
        <v>785.43827288721468</v>
      </c>
      <c r="L143" s="122">
        <f ca="1">IFERROR(IF((VLOOKUP($E143,'DTOC Backsheet'!$D$5:$AF$183,L$9,FALSE))="","",(VLOOKUP($E143,'DTOC Backsheet'!$D$5:$AF$183,L$9,FALSE))),"")</f>
        <v>809.65595296790377</v>
      </c>
      <c r="M143" s="121">
        <f ca="1">IFERROR(IF((VLOOKUP($E143,'DTOC Backsheet'!$D$5:$AF$183,M$9,FALSE))="","",(VLOOKUP($E143,'DTOC Backsheet'!$D$5:$AF$183,M$9,FALSE))),"")</f>
        <v>392.06460454953469</v>
      </c>
      <c r="N143" s="123">
        <f ca="1">IFERROR(IF((VLOOKUP($E143,'DTOC Backsheet'!$D$5:$AF$183,N$9,FALSE))="","",(VLOOKUP($E143,'DTOC Backsheet'!$D$5:$AF$183,N$9,FALSE))),"")</f>
        <v>514.99978435601713</v>
      </c>
    </row>
    <row r="144" spans="1:14" ht="15" customHeight="1" x14ac:dyDescent="0.3">
      <c r="A144" s="57">
        <v>130</v>
      </c>
      <c r="B144" s="97" t="str">
        <f ca="1">IFERROR(IF((VLOOKUP($E144,'Org List'!$AJ$10:$AL$188,3,FALSE))="","",(VLOOKUP($E144,'Org List'!$AJ$10:$AL$188,3,FALSE))),"")</f>
        <v>North of England Commissioning Region</v>
      </c>
      <c r="C144" s="98" t="str">
        <f ca="1">IFERROR(IF((VLOOKUP($E144,'Org List'!$AO$10:$AQ$188,3,FALSE))="","",(VLOOKUP($E144,'Org List'!$AO$10:$AQ$188,3,FALSE))),"")</f>
        <v>North West Region</v>
      </c>
      <c r="D144" s="113" t="str">
        <f ca="1">IFERROR(IF((VLOOKUP($E144,'Org List'!$AT$10:$AV$188,3,FALSE))="","",(VLOOKUP($E144,'Org List'!$AT$10:$AV$188,3,FALSE))),"")</f>
        <v>NHS England North (Greater Manchester)</v>
      </c>
      <c r="E144" s="97" t="str">
        <f t="shared" ca="1" si="4"/>
        <v>E08000005</v>
      </c>
      <c r="F144" s="99" t="str">
        <f ca="1">IF(E144="","",VLOOKUP(E144,'Org List'!$J$9:$K$488,2,0))</f>
        <v>Rochdale</v>
      </c>
      <c r="G144" s="120">
        <f ca="1">IFERROR(IF((VLOOKUP($E144,'DTOC Backsheet'!$D$5:$AF$183,G$9,FALSE))="","",(VLOOKUP($E144,'DTOC Backsheet'!$D$5:$AF$183,G$9,FALSE))),"")</f>
        <v>290.38483505780641</v>
      </c>
      <c r="H144" s="121">
        <f ca="1">IFERROR(IF((VLOOKUP($E144,'DTOC Backsheet'!$D$5:$AF$183,H$9,FALSE))="","",(VLOOKUP($E144,'DTOC Backsheet'!$D$5:$AF$183,H$9,FALSE))),"")</f>
        <v>444.8960205854591</v>
      </c>
      <c r="I144" s="121">
        <f ca="1">IFERROR(IF((VLOOKUP($E144,'DTOC Backsheet'!$D$5:$AF$183,I$9,FALSE))="","",(VLOOKUP($E144,'DTOC Backsheet'!$D$5:$AF$183,I$9,FALSE))),"")</f>
        <v>506.82073696424595</v>
      </c>
      <c r="J144" s="122">
        <f ca="1">IFERROR(IF((VLOOKUP($E144,'DTOC Backsheet'!$D$5:$AF$183,J$9,FALSE))="","",(VLOOKUP($E144,'DTOC Backsheet'!$D$5:$AF$183,J$9,FALSE))),"")</f>
        <v>655.03037318043653</v>
      </c>
      <c r="K144" s="173">
        <f ca="1">IFERROR(IF((VLOOKUP($E144,'DTOC Backsheet'!$D$5:$AF$183,K$9,FALSE))="","",(VLOOKUP($E144,'DTOC Backsheet'!$D$5:$AF$183,K$9,FALSE))),"")</f>
        <v>680.31647214512248</v>
      </c>
      <c r="L144" s="122">
        <f ca="1">IFERROR(IF((VLOOKUP($E144,'DTOC Backsheet'!$D$5:$AF$183,L$9,FALSE))="","",(VLOOKUP($E144,'DTOC Backsheet'!$D$5:$AF$183,L$9,FALSE))),"")</f>
        <v>615.29507480735856</v>
      </c>
      <c r="M144" s="121">
        <f ca="1">IFERROR(IF((VLOOKUP($E144,'DTOC Backsheet'!$D$5:$AF$183,M$9,FALSE))="","",(VLOOKUP($E144,'DTOC Backsheet'!$D$5:$AF$183,M$9,FALSE))),"")</f>
        <v>708.01077101120711</v>
      </c>
      <c r="N144" s="123">
        <f ca="1">IFERROR(IF((VLOOKUP($E144,'DTOC Backsheet'!$D$5:$AF$183,N$9,FALSE))="","",(VLOOKUP($E144,'DTOC Backsheet'!$D$5:$AF$183,N$9,FALSE))),"")</f>
        <v>478.8295447405697</v>
      </c>
    </row>
    <row r="145" spans="1:14" ht="15" customHeight="1" x14ac:dyDescent="0.3">
      <c r="A145" s="57">
        <v>131</v>
      </c>
      <c r="B145" s="97" t="str">
        <f ca="1">IFERROR(IF((VLOOKUP($E145,'Org List'!$AJ$10:$AL$188,3,FALSE))="","",(VLOOKUP($E145,'Org List'!$AJ$10:$AL$188,3,FALSE))),"")</f>
        <v>North of England Commissioning Region</v>
      </c>
      <c r="C145" s="98" t="str">
        <f ca="1">IFERROR(IF((VLOOKUP($E145,'Org List'!$AO$10:$AQ$188,3,FALSE))="","",(VLOOKUP($E145,'Org List'!$AO$10:$AQ$188,3,FALSE))),"")</f>
        <v>Yorkshire and The Humber Region</v>
      </c>
      <c r="D145" s="113" t="str">
        <f ca="1">IFERROR(IF((VLOOKUP($E145,'Org List'!$AT$10:$AV$188,3,FALSE))="","",(VLOOKUP($E145,'Org List'!$AT$10:$AV$188,3,FALSE))),"")</f>
        <v>NHS England North (Yorkshire And Humber)</v>
      </c>
      <c r="E145" s="97" t="str">
        <f t="shared" ca="1" si="4"/>
        <v>E08000018</v>
      </c>
      <c r="F145" s="99" t="str">
        <f ca="1">IF(E145="","",VLOOKUP(E145,'Org List'!$J$9:$K$488,2,0))</f>
        <v>Rotherham</v>
      </c>
      <c r="G145" s="120">
        <f ca="1">IFERROR(IF((VLOOKUP($E145,'DTOC Backsheet'!$D$5:$AF$183,G$9,FALSE))="","",(VLOOKUP($E145,'DTOC Backsheet'!$D$5:$AF$183,G$9,FALSE))),"")</f>
        <v>1311.3531110120718</v>
      </c>
      <c r="H145" s="121">
        <f ca="1">IFERROR(IF((VLOOKUP($E145,'DTOC Backsheet'!$D$5:$AF$183,H$9,FALSE))="","",(VLOOKUP($E145,'DTOC Backsheet'!$D$5:$AF$183,H$9,FALSE))),"")</f>
        <v>1163.1174065533746</v>
      </c>
      <c r="I145" s="121">
        <f ca="1">IFERROR(IF((VLOOKUP($E145,'DTOC Backsheet'!$D$5:$AF$183,I$9,FALSE))="","",(VLOOKUP($E145,'DTOC Backsheet'!$D$5:$AF$183,I$9,FALSE))),"")</f>
        <v>712.11269788982122</v>
      </c>
      <c r="J145" s="122">
        <f ca="1">IFERROR(IF((VLOOKUP($E145,'DTOC Backsheet'!$D$5:$AF$183,J$9,FALSE))="","",(VLOOKUP($E145,'DTOC Backsheet'!$D$5:$AF$183,J$9,FALSE))),"")</f>
        <v>592.88316386345537</v>
      </c>
      <c r="K145" s="173">
        <f ca="1">IFERROR(IF((VLOOKUP($E145,'DTOC Backsheet'!$D$5:$AF$183,K$9,FALSE))="","",(VLOOKUP($E145,'DTOC Backsheet'!$D$5:$AF$183,K$9,FALSE))),"")</f>
        <v>650.38365000832198</v>
      </c>
      <c r="L145" s="122">
        <f ca="1">IFERROR(IF((VLOOKUP($E145,'DTOC Backsheet'!$D$5:$AF$183,L$9,FALSE))="","",(VLOOKUP($E145,'DTOC Backsheet'!$D$5:$AF$183,L$9,FALSE))),"")</f>
        <v>984.75622490115893</v>
      </c>
      <c r="M145" s="121">
        <f ca="1">IFERROR(IF((VLOOKUP($E145,'DTOC Backsheet'!$D$5:$AF$183,M$9,FALSE))="","",(VLOOKUP($E145,'DTOC Backsheet'!$D$5:$AF$183,M$9,FALSE))),"")</f>
        <v>1006.0169088538828</v>
      </c>
      <c r="N145" s="123">
        <f ca="1">IFERROR(IF((VLOOKUP($E145,'DTOC Backsheet'!$D$5:$AF$183,N$9,FALSE))="","",(VLOOKUP($E145,'DTOC Backsheet'!$D$5:$AF$183,N$9,FALSE))),"")</f>
        <v>1180.0178382255415</v>
      </c>
    </row>
    <row r="146" spans="1:14" ht="15" customHeight="1" x14ac:dyDescent="0.3">
      <c r="A146" s="57">
        <v>132</v>
      </c>
      <c r="B146" s="97" t="str">
        <f ca="1">IFERROR(IF((VLOOKUP($E146,'Org List'!$AJ$10:$AL$188,3,FALSE))="","",(VLOOKUP($E146,'Org List'!$AJ$10:$AL$188,3,FALSE))),"")</f>
        <v>Midlands and East of England Commissioning Region</v>
      </c>
      <c r="C146" s="98" t="str">
        <f ca="1">IFERROR(IF((VLOOKUP($E146,'Org List'!$AO$10:$AQ$188,3,FALSE))="","",(VLOOKUP($E146,'Org List'!$AO$10:$AQ$188,3,FALSE))),"")</f>
        <v>East Midlands Region</v>
      </c>
      <c r="D146" s="113" t="str">
        <f ca="1">IFERROR(IF((VLOOKUP($E146,'Org List'!$AT$10:$AV$188,3,FALSE))="","",(VLOOKUP($E146,'Org List'!$AT$10:$AV$188,3,FALSE))),"")</f>
        <v>NHS England Midlands And East (Central Midlands)</v>
      </c>
      <c r="E146" s="97" t="str">
        <f t="shared" ca="1" si="4"/>
        <v>E06000017</v>
      </c>
      <c r="F146" s="99" t="str">
        <f ca="1">IF(E146="","",VLOOKUP(E146,'Org List'!$J$9:$K$488,2,0))</f>
        <v>Rutland</v>
      </c>
      <c r="G146" s="120">
        <f ca="1">IFERROR(IF((VLOOKUP($E146,'DTOC Backsheet'!$D$5:$AF$183,G$9,FALSE))="","",(VLOOKUP($E146,'DTOC Backsheet'!$D$5:$AF$183,G$9,FALSE))),"")</f>
        <v>602.35264435964552</v>
      </c>
      <c r="H146" s="121">
        <f ca="1">IFERROR(IF((VLOOKUP($E146,'DTOC Backsheet'!$D$5:$AF$183,H$9,FALSE))="","",(VLOOKUP($E146,'DTOC Backsheet'!$D$5:$AF$183,H$9,FALSE))),"")</f>
        <v>510.89596013750042</v>
      </c>
      <c r="I146" s="121">
        <f ca="1">IFERROR(IF((VLOOKUP($E146,'DTOC Backsheet'!$D$5:$AF$183,I$9,FALSE))="","",(VLOOKUP($E146,'DTOC Backsheet'!$D$5:$AF$183,I$9,FALSE))),"")</f>
        <v>425.74663344791696</v>
      </c>
      <c r="J146" s="122">
        <f ca="1">IFERROR(IF((VLOOKUP($E146,'DTOC Backsheet'!$D$5:$AF$183,J$9,FALSE))="","",(VLOOKUP($E146,'DTOC Backsheet'!$D$5:$AF$183,J$9,FALSE))),"")</f>
        <v>480.1737224008229</v>
      </c>
      <c r="K146" s="173">
        <f ca="1">IFERROR(IF((VLOOKUP($E146,'DTOC Backsheet'!$D$5:$AF$183,K$9,FALSE))="","",(VLOOKUP($E146,'DTOC Backsheet'!$D$5:$AF$183,K$9,FALSE))),"")</f>
        <v>601.01214260765244</v>
      </c>
      <c r="L146" s="122">
        <f ca="1">IFERROR(IF((VLOOKUP($E146,'DTOC Backsheet'!$D$5:$AF$183,L$9,FALSE))="","",(VLOOKUP($E146,'DTOC Backsheet'!$D$5:$AF$183,L$9,FALSE))),"")</f>
        <v>483.35368082731839</v>
      </c>
      <c r="M146" s="121">
        <f ca="1">IFERROR(IF((VLOOKUP($E146,'DTOC Backsheet'!$D$5:$AF$183,M$9,FALSE))="","",(VLOOKUP($E146,'DTOC Backsheet'!$D$5:$AF$183,M$9,FALSE))),"")</f>
        <v>661.43135271106723</v>
      </c>
      <c r="N146" s="123">
        <f ca="1">IFERROR(IF((VLOOKUP($E146,'DTOC Backsheet'!$D$5:$AF$183,N$9,FALSE))="","",(VLOOKUP($E146,'DTOC Backsheet'!$D$5:$AF$183,N$9,FALSE))),"")</f>
        <v>492.02120947891882</v>
      </c>
    </row>
    <row r="147" spans="1:14" ht="15" customHeight="1" x14ac:dyDescent="0.3">
      <c r="A147" s="57">
        <v>133</v>
      </c>
      <c r="B147" s="97" t="str">
        <f ca="1">IFERROR(IF((VLOOKUP($E147,'Org List'!$AJ$10:$AL$188,3,FALSE))="","",(VLOOKUP($E147,'Org List'!$AJ$10:$AL$188,3,FALSE))),"")</f>
        <v>North of England Commissioning Region</v>
      </c>
      <c r="C147" s="98" t="str">
        <f ca="1">IFERROR(IF((VLOOKUP($E147,'Org List'!$AO$10:$AQ$188,3,FALSE))="","",(VLOOKUP($E147,'Org List'!$AO$10:$AQ$188,3,FALSE))),"")</f>
        <v>North West Region</v>
      </c>
      <c r="D147" s="113" t="str">
        <f ca="1">IFERROR(IF((VLOOKUP($E147,'Org List'!$AT$10:$AV$188,3,FALSE))="","",(VLOOKUP($E147,'Org List'!$AT$10:$AV$188,3,FALSE))),"")</f>
        <v>NHS England North (Greater Manchester)</v>
      </c>
      <c r="E147" s="97" t="str">
        <f t="shared" ca="1" si="4"/>
        <v>E08000006</v>
      </c>
      <c r="F147" s="99" t="str">
        <f ca="1">IF(E147="","",VLOOKUP(E147,'Org List'!$J$9:$K$488,2,0))</f>
        <v>Salford</v>
      </c>
      <c r="G147" s="120">
        <f ca="1">IFERROR(IF((VLOOKUP($E147,'DTOC Backsheet'!$D$5:$AF$183,G$9,FALSE))="","",(VLOOKUP($E147,'DTOC Backsheet'!$D$5:$AF$183,G$9,FALSE))),"")</f>
        <v>952.59997444742555</v>
      </c>
      <c r="H147" s="121">
        <f ca="1">IFERROR(IF((VLOOKUP($E147,'DTOC Backsheet'!$D$5:$AF$183,H$9,FALSE))="","",(VLOOKUP($E147,'DTOC Backsheet'!$D$5:$AF$183,H$9,FALSE))),"")</f>
        <v>891.7848473233679</v>
      </c>
      <c r="I147" s="121">
        <f ca="1">IFERROR(IF((VLOOKUP($E147,'DTOC Backsheet'!$D$5:$AF$183,I$9,FALSE))="","",(VLOOKUP($E147,'DTOC Backsheet'!$D$5:$AF$183,I$9,FALSE))),"")</f>
        <v>681.74268557557173</v>
      </c>
      <c r="J147" s="122">
        <f ca="1">IFERROR(IF((VLOOKUP($E147,'DTOC Backsheet'!$D$5:$AF$183,J$9,FALSE))="","",(VLOOKUP($E147,'DTOC Backsheet'!$D$5:$AF$183,J$9,FALSE))),"")</f>
        <v>709.52899472956142</v>
      </c>
      <c r="K147" s="173">
        <f ca="1">IFERROR(IF((VLOOKUP($E147,'DTOC Backsheet'!$D$5:$AF$183,K$9,FALSE))="","",(VLOOKUP($E147,'DTOC Backsheet'!$D$5:$AF$183,K$9,FALSE))),"")</f>
        <v>386.27653008199621</v>
      </c>
      <c r="L147" s="122">
        <f ca="1">IFERROR(IF((VLOOKUP($E147,'DTOC Backsheet'!$D$5:$AF$183,L$9,FALSE))="","",(VLOOKUP($E147,'DTOC Backsheet'!$D$5:$AF$183,L$9,FALSE))),"")</f>
        <v>467.0896462438875</v>
      </c>
      <c r="M147" s="121">
        <f ca="1">IFERROR(IF((VLOOKUP($E147,'DTOC Backsheet'!$D$5:$AF$183,M$9,FALSE))="","",(VLOOKUP($E147,'DTOC Backsheet'!$D$5:$AF$183,M$9,FALSE))),"")</f>
        <v>403.04906362503027</v>
      </c>
      <c r="N147" s="123">
        <f ca="1">IFERROR(IF((VLOOKUP($E147,'DTOC Backsheet'!$D$5:$AF$183,N$9,FALSE))="","",(VLOOKUP($E147,'DTOC Backsheet'!$D$5:$AF$183,N$9,FALSE))),"")</f>
        <v>743.76789193543686</v>
      </c>
    </row>
    <row r="148" spans="1:14" ht="15" customHeight="1" x14ac:dyDescent="0.3">
      <c r="A148" s="57">
        <v>134</v>
      </c>
      <c r="B148" s="97" t="str">
        <f ca="1">IFERROR(IF((VLOOKUP($E148,'Org List'!$AJ$10:$AL$188,3,FALSE))="","",(VLOOKUP($E148,'Org List'!$AJ$10:$AL$188,3,FALSE))),"")</f>
        <v>Midlands and East of England Commissioning Region</v>
      </c>
      <c r="C148" s="98" t="str">
        <f ca="1">IFERROR(IF((VLOOKUP($E148,'Org List'!$AO$10:$AQ$188,3,FALSE))="","",(VLOOKUP($E148,'Org List'!$AO$10:$AQ$188,3,FALSE))),"")</f>
        <v>West Midlands Region</v>
      </c>
      <c r="D148" s="113" t="str">
        <f ca="1">IFERROR(IF((VLOOKUP($E148,'Org List'!$AT$10:$AV$188,3,FALSE))="","",(VLOOKUP($E148,'Org List'!$AT$10:$AV$188,3,FALSE))),"")</f>
        <v>NHS England Midlands And East (West Midlands)</v>
      </c>
      <c r="E148" s="97" t="str">
        <f t="shared" ca="1" si="4"/>
        <v>E08000028</v>
      </c>
      <c r="F148" s="99" t="str">
        <f ca="1">IF(E148="","",VLOOKUP(E148,'Org List'!$J$9:$K$488,2,0))</f>
        <v>Sandwell</v>
      </c>
      <c r="G148" s="120">
        <f ca="1">IFERROR(IF((VLOOKUP($E148,'DTOC Backsheet'!$D$5:$AF$183,G$9,FALSE))="","",(VLOOKUP($E148,'DTOC Backsheet'!$D$5:$AF$183,G$9,FALSE))),"")</f>
        <v>570.83231033636139</v>
      </c>
      <c r="H148" s="121">
        <f ca="1">IFERROR(IF((VLOOKUP($E148,'DTOC Backsheet'!$D$5:$AF$183,H$9,FALSE))="","",(VLOOKUP($E148,'DTOC Backsheet'!$D$5:$AF$183,H$9,FALSE))),"")</f>
        <v>483.26376953924216</v>
      </c>
      <c r="I148" s="121">
        <f ca="1">IFERROR(IF((VLOOKUP($E148,'DTOC Backsheet'!$D$5:$AF$183,I$9,FALSE))="","",(VLOOKUP($E148,'DTOC Backsheet'!$D$5:$AF$183,I$9,FALSE))),"")</f>
        <v>348.22816924461904</v>
      </c>
      <c r="J148" s="122">
        <f ca="1">IFERROR(IF((VLOOKUP($E148,'DTOC Backsheet'!$D$5:$AF$183,J$9,FALSE))="","",(VLOOKUP($E148,'DTOC Backsheet'!$D$5:$AF$183,J$9,FALSE))),"")</f>
        <v>333.51190455491246</v>
      </c>
      <c r="K148" s="173">
        <f ca="1">IFERROR(IF((VLOOKUP($E148,'DTOC Backsheet'!$D$5:$AF$183,K$9,FALSE))="","",(VLOOKUP($E148,'DTOC Backsheet'!$D$5:$AF$183,K$9,FALSE))),"")</f>
        <v>377.03114088098027</v>
      </c>
      <c r="L148" s="122">
        <f ca="1">IFERROR(IF((VLOOKUP($E148,'DTOC Backsheet'!$D$5:$AF$183,L$9,FALSE))="","",(VLOOKUP($E148,'DTOC Backsheet'!$D$5:$AF$183,L$9,FALSE))),"")</f>
        <v>263.96247080016855</v>
      </c>
      <c r="M148" s="121">
        <f ca="1">IFERROR(IF((VLOOKUP($E148,'DTOC Backsheet'!$D$5:$AF$183,M$9,FALSE))="","",(VLOOKUP($E148,'DTOC Backsheet'!$D$5:$AF$183,M$9,FALSE))),"")</f>
        <v>218.40962529998532</v>
      </c>
      <c r="N148" s="123">
        <f ca="1">IFERROR(IF((VLOOKUP($E148,'DTOC Backsheet'!$D$5:$AF$183,N$9,FALSE))="","",(VLOOKUP($E148,'DTOC Backsheet'!$D$5:$AF$183,N$9,FALSE))),"")</f>
        <v>207.64997453762879</v>
      </c>
    </row>
    <row r="149" spans="1:14" ht="15" customHeight="1" x14ac:dyDescent="0.3">
      <c r="A149" s="57">
        <v>135</v>
      </c>
      <c r="B149" s="97" t="str">
        <f ca="1">IFERROR(IF((VLOOKUP($E149,'Org List'!$AJ$10:$AL$188,3,FALSE))="","",(VLOOKUP($E149,'Org List'!$AJ$10:$AL$188,3,FALSE))),"")</f>
        <v>North of England Commissioning Region</v>
      </c>
      <c r="C149" s="98" t="str">
        <f ca="1">IFERROR(IF((VLOOKUP($E149,'Org List'!$AO$10:$AQ$188,3,FALSE))="","",(VLOOKUP($E149,'Org List'!$AO$10:$AQ$188,3,FALSE))),"")</f>
        <v>North West Region</v>
      </c>
      <c r="D149" s="113" t="str">
        <f ca="1">IFERROR(IF((VLOOKUP($E149,'Org List'!$AT$10:$AV$188,3,FALSE))="","",(VLOOKUP($E149,'Org List'!$AT$10:$AV$188,3,FALSE))),"")</f>
        <v>NHS England North (Cheshire And Merseyside)</v>
      </c>
      <c r="E149" s="97" t="str">
        <f t="shared" ca="1" si="4"/>
        <v>E08000014</v>
      </c>
      <c r="F149" s="99" t="str">
        <f ca="1">IF(E149="","",VLOOKUP(E149,'Org List'!$J$9:$K$488,2,0))</f>
        <v>Sefton</v>
      </c>
      <c r="G149" s="120">
        <f ca="1">IFERROR(IF((VLOOKUP($E149,'DTOC Backsheet'!$D$5:$AF$183,G$9,FALSE))="","",(VLOOKUP($E149,'DTOC Backsheet'!$D$5:$AF$183,G$9,FALSE))),"")</f>
        <v>1303.1776546420899</v>
      </c>
      <c r="H149" s="121">
        <f ca="1">IFERROR(IF((VLOOKUP($E149,'DTOC Backsheet'!$D$5:$AF$183,H$9,FALSE))="","",(VLOOKUP($E149,'DTOC Backsheet'!$D$5:$AF$183,H$9,FALSE))),"")</f>
        <v>1228.0900147008933</v>
      </c>
      <c r="I149" s="121">
        <f ca="1">IFERROR(IF((VLOOKUP($E149,'DTOC Backsheet'!$D$5:$AF$183,I$9,FALSE))="","",(VLOOKUP($E149,'DTOC Backsheet'!$D$5:$AF$183,I$9,FALSE))),"")</f>
        <v>1564.6273888951714</v>
      </c>
      <c r="J149" s="122">
        <f ca="1">IFERROR(IF((VLOOKUP($E149,'DTOC Backsheet'!$D$5:$AF$183,J$9,FALSE))="","",(VLOOKUP($E149,'DTOC Backsheet'!$D$5:$AF$183,J$9,FALSE))),"")</f>
        <v>1315.4222563861101</v>
      </c>
      <c r="K149" s="173">
        <f ca="1">IFERROR(IF((VLOOKUP($E149,'DTOC Backsheet'!$D$5:$AF$183,K$9,FALSE))="","",(VLOOKUP($E149,'DTOC Backsheet'!$D$5:$AF$183,K$9,FALSE))),"")</f>
        <v>1170.1664379511556</v>
      </c>
      <c r="L149" s="122">
        <f ca="1">IFERROR(IF((VLOOKUP($E149,'DTOC Backsheet'!$D$5:$AF$183,L$9,FALSE))="","",(VLOOKUP($E149,'DTOC Backsheet'!$D$5:$AF$183,L$9,FALSE))),"")</f>
        <v>1280.2360643428603</v>
      </c>
      <c r="M149" s="121">
        <f ca="1">IFERROR(IF((VLOOKUP($E149,'DTOC Backsheet'!$D$5:$AF$183,M$9,FALSE))="","",(VLOOKUP($E149,'DTOC Backsheet'!$D$5:$AF$183,M$9,FALSE))),"")</f>
        <v>1131.3714056983417</v>
      </c>
      <c r="N149" s="123">
        <f ca="1">IFERROR(IF((VLOOKUP($E149,'DTOC Backsheet'!$D$5:$AF$183,N$9,FALSE))="","",(VLOOKUP($E149,'DTOC Backsheet'!$D$5:$AF$183,N$9,FALSE))),"")</f>
        <v>1324.4732235715896</v>
      </c>
    </row>
    <row r="150" spans="1:14" ht="15" customHeight="1" x14ac:dyDescent="0.3">
      <c r="A150" s="57">
        <v>136</v>
      </c>
      <c r="B150" s="97" t="str">
        <f ca="1">IFERROR(IF((VLOOKUP($E150,'Org List'!$AJ$10:$AL$188,3,FALSE))="","",(VLOOKUP($E150,'Org List'!$AJ$10:$AL$188,3,FALSE))),"")</f>
        <v>North of England Commissioning Region</v>
      </c>
      <c r="C150" s="98" t="str">
        <f ca="1">IFERROR(IF((VLOOKUP($E150,'Org List'!$AO$10:$AQ$188,3,FALSE))="","",(VLOOKUP($E150,'Org List'!$AO$10:$AQ$188,3,FALSE))),"")</f>
        <v>Yorkshire and The Humber Region</v>
      </c>
      <c r="D150" s="113" t="str">
        <f ca="1">IFERROR(IF((VLOOKUP($E150,'Org List'!$AT$10:$AV$188,3,FALSE))="","",(VLOOKUP($E150,'Org List'!$AT$10:$AV$188,3,FALSE))),"")</f>
        <v>NHS England North (Yorkshire And Humber)</v>
      </c>
      <c r="E150" s="97" t="str">
        <f t="shared" ca="1" si="4"/>
        <v>E08000019</v>
      </c>
      <c r="F150" s="99" t="str">
        <f ca="1">IF(E150="","",VLOOKUP(E150,'Org List'!$J$9:$K$488,2,0))</f>
        <v>Sheffield</v>
      </c>
      <c r="G150" s="120">
        <f ca="1">IFERROR(IF((VLOOKUP($E150,'DTOC Backsheet'!$D$5:$AF$183,G$9,FALSE))="","",(VLOOKUP($E150,'DTOC Backsheet'!$D$5:$AF$183,G$9,FALSE))),"")</f>
        <v>2074.6671987438349</v>
      </c>
      <c r="H150" s="121">
        <f ca="1">IFERROR(IF((VLOOKUP($E150,'DTOC Backsheet'!$D$5:$AF$183,H$9,FALSE))="","",(VLOOKUP($E150,'DTOC Backsheet'!$D$5:$AF$183,H$9,FALSE))),"")</f>
        <v>1635.9204139791709</v>
      </c>
      <c r="I150" s="121">
        <f ca="1">IFERROR(IF((VLOOKUP($E150,'DTOC Backsheet'!$D$5:$AF$183,I$9,FALSE))="","",(VLOOKUP($E150,'DTOC Backsheet'!$D$5:$AF$183,I$9,FALSE))),"")</f>
        <v>1233.8262276451683</v>
      </c>
      <c r="J150" s="122">
        <f ca="1">IFERROR(IF((VLOOKUP($E150,'DTOC Backsheet'!$D$5:$AF$183,J$9,FALSE))="","",(VLOOKUP($E150,'DTOC Backsheet'!$D$5:$AF$183,J$9,FALSE))),"")</f>
        <v>2018.5768641720044</v>
      </c>
      <c r="K150" s="173">
        <f ca="1">IFERROR(IF((VLOOKUP($E150,'DTOC Backsheet'!$D$5:$AF$183,K$9,FALSE))="","",(VLOOKUP($E150,'DTOC Backsheet'!$D$5:$AF$183,K$9,FALSE))),"")</f>
        <v>1437.5301819375688</v>
      </c>
      <c r="L150" s="122">
        <f ca="1">IFERROR(IF((VLOOKUP($E150,'DTOC Backsheet'!$D$5:$AF$183,L$9,FALSE))="","",(VLOOKUP($E150,'DTOC Backsheet'!$D$5:$AF$183,L$9,FALSE))),"")</f>
        <v>1592.2748102181049</v>
      </c>
      <c r="M150" s="121">
        <f ca="1">IFERROR(IF((VLOOKUP($E150,'DTOC Backsheet'!$D$5:$AF$183,M$9,FALSE))="","",(VLOOKUP($E150,'DTOC Backsheet'!$D$5:$AF$183,M$9,FALSE))),"")</f>
        <v>1614.6890739244777</v>
      </c>
      <c r="N150" s="123">
        <f ca="1">IFERROR(IF((VLOOKUP($E150,'DTOC Backsheet'!$D$5:$AF$183,N$9,FALSE))="","",(VLOOKUP($E150,'DTOC Backsheet'!$D$5:$AF$183,N$9,FALSE))),"")</f>
        <v>999.99447997900188</v>
      </c>
    </row>
    <row r="151" spans="1:14" ht="15" customHeight="1" x14ac:dyDescent="0.3">
      <c r="A151" s="57">
        <v>137</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113" t="str">
        <f ca="1">IFERROR(IF((VLOOKUP($E151,'Org List'!$AT$10:$AV$188,3,FALSE))="","",(VLOOKUP($E151,'Org List'!$AT$10:$AV$188,3,FALSE))),"")</f>
        <v>NHS England Midlands And East (North Midlands)</v>
      </c>
      <c r="E151" s="97" t="str">
        <f t="shared" ca="1" si="4"/>
        <v>E06000051</v>
      </c>
      <c r="F151" s="99" t="str">
        <f ca="1">IF(E151="","",VLOOKUP(E151,'Org List'!$J$9:$K$488,2,0))</f>
        <v>Shropshire</v>
      </c>
      <c r="G151" s="120">
        <f ca="1">IFERROR(IF((VLOOKUP($E151,'DTOC Backsheet'!$D$5:$AF$183,G$9,FALSE))="","",(VLOOKUP($E151,'DTOC Backsheet'!$D$5:$AF$183,G$9,FALSE))),"")</f>
        <v>940.76844294093917</v>
      </c>
      <c r="H151" s="121">
        <f ca="1">IFERROR(IF((VLOOKUP($E151,'DTOC Backsheet'!$D$5:$AF$183,H$9,FALSE))="","",(VLOOKUP($E151,'DTOC Backsheet'!$D$5:$AF$183,H$9,FALSE))),"")</f>
        <v>777.44328233139879</v>
      </c>
      <c r="I151" s="121">
        <f ca="1">IFERROR(IF((VLOOKUP($E151,'DTOC Backsheet'!$D$5:$AF$183,I$9,FALSE))="","",(VLOOKUP($E151,'DTOC Backsheet'!$D$5:$AF$183,I$9,FALSE))),"")</f>
        <v>607.13509822786386</v>
      </c>
      <c r="J151" s="122">
        <f ca="1">IFERROR(IF((VLOOKUP($E151,'DTOC Backsheet'!$D$5:$AF$183,J$9,FALSE))="","",(VLOOKUP($E151,'DTOC Backsheet'!$D$5:$AF$183,J$9,FALSE))),"")</f>
        <v>671.37700215280995</v>
      </c>
      <c r="K151" s="173">
        <f ca="1">IFERROR(IF((VLOOKUP($E151,'DTOC Backsheet'!$D$5:$AF$183,K$9,FALSE))="","",(VLOOKUP($E151,'DTOC Backsheet'!$D$5:$AF$183,K$9,FALSE))),"")</f>
        <v>447.71410265019659</v>
      </c>
      <c r="L151" s="122">
        <f ca="1">IFERROR(IF((VLOOKUP($E151,'DTOC Backsheet'!$D$5:$AF$183,L$9,FALSE))="","",(VLOOKUP($E151,'DTOC Backsheet'!$D$5:$AF$183,L$9,FALSE))),"")</f>
        <v>333.16452738410118</v>
      </c>
      <c r="M151" s="121">
        <f ca="1">IFERROR(IF((VLOOKUP($E151,'DTOC Backsheet'!$D$5:$AF$183,M$9,FALSE))="","",(VLOOKUP($E151,'DTOC Backsheet'!$D$5:$AF$183,M$9,FALSE))),"")</f>
        <v>398.01123609406028</v>
      </c>
      <c r="N151" s="123">
        <f ca="1">IFERROR(IF((VLOOKUP($E151,'DTOC Backsheet'!$D$5:$AF$183,N$9,FALSE))="","",(VLOOKUP($E151,'DTOC Backsheet'!$D$5:$AF$183,N$9,FALSE))),"")</f>
        <v>292.13449662011209</v>
      </c>
    </row>
    <row r="152" spans="1:14" ht="15" customHeight="1" x14ac:dyDescent="0.3">
      <c r="A152" s="57">
        <v>138</v>
      </c>
      <c r="B152" s="97" t="str">
        <f ca="1">IFERROR(IF((VLOOKUP($E152,'Org List'!$AJ$10:$AL$188,3,FALSE))="","",(VLOOKUP($E152,'Org List'!$AJ$10:$AL$188,3,FALSE))),"")</f>
        <v>South East England Commissioning Region</v>
      </c>
      <c r="C152" s="98" t="str">
        <f ca="1">IFERROR(IF((VLOOKUP($E152,'Org List'!$AO$10:$AQ$188,3,FALSE))="","",(VLOOKUP($E152,'Org List'!$AO$10:$AQ$188,3,FALSE))),"")</f>
        <v>South East Region</v>
      </c>
      <c r="D152" s="113" t="str">
        <f ca="1">IFERROR(IF((VLOOKUP($E152,'Org List'!$AT$10:$AV$188,3,FALSE))="","",(VLOOKUP($E152,'Org List'!$AT$10:$AV$188,3,FALSE))),"")</f>
        <v>NHS England South East (Hampshire, Isle of Wight and Thames Valley)</v>
      </c>
      <c r="E152" s="97" t="str">
        <f t="shared" ca="1" si="4"/>
        <v>E06000039</v>
      </c>
      <c r="F152" s="99" t="str">
        <f ca="1">IF(E152="","",VLOOKUP(E152,'Org List'!$J$9:$K$488,2,0))</f>
        <v>Slough</v>
      </c>
      <c r="G152" s="120">
        <f ca="1">IFERROR(IF((VLOOKUP($E152,'DTOC Backsheet'!$D$5:$AF$183,G$9,FALSE))="","",(VLOOKUP($E152,'DTOC Backsheet'!$D$5:$AF$183,G$9,FALSE))),"")</f>
        <v>810.59781588921817</v>
      </c>
      <c r="H152" s="121">
        <f ca="1">IFERROR(IF((VLOOKUP($E152,'DTOC Backsheet'!$D$5:$AF$183,H$9,FALSE))="","",(VLOOKUP($E152,'DTOC Backsheet'!$D$5:$AF$183,H$9,FALSE))),"")</f>
        <v>748.67714939768075</v>
      </c>
      <c r="I152" s="121">
        <f ca="1">IFERROR(IF((VLOOKUP($E152,'DTOC Backsheet'!$D$5:$AF$183,I$9,FALSE))="","",(VLOOKUP($E152,'DTOC Backsheet'!$D$5:$AF$183,I$9,FALSE))),"")</f>
        <v>604.19559425076</v>
      </c>
      <c r="J152" s="122">
        <f ca="1">IFERROR(IF((VLOOKUP($E152,'DTOC Backsheet'!$D$5:$AF$183,J$9,FALSE))="","",(VLOOKUP($E152,'DTOC Backsheet'!$D$5:$AF$183,J$9,FALSE))),"")</f>
        <v>712.64373919418972</v>
      </c>
      <c r="K152" s="173">
        <f ca="1">IFERROR(IF((VLOOKUP($E152,'DTOC Backsheet'!$D$5:$AF$183,K$9,FALSE))="","",(VLOOKUP($E152,'DTOC Backsheet'!$D$5:$AF$183,K$9,FALSE))),"")</f>
        <v>717.30154141114508</v>
      </c>
      <c r="L152" s="122">
        <f ca="1">IFERROR(IF((VLOOKUP($E152,'DTOC Backsheet'!$D$5:$AF$183,L$9,FALSE))="","",(VLOOKUP($E152,'DTOC Backsheet'!$D$5:$AF$183,L$9,FALSE))),"")</f>
        <v>1358.2151264642202</v>
      </c>
      <c r="M152" s="121">
        <f ca="1">IFERROR(IF((VLOOKUP($E152,'DTOC Backsheet'!$D$5:$AF$183,M$9,FALSE))="","",(VLOOKUP($E152,'DTOC Backsheet'!$D$5:$AF$183,M$9,FALSE))),"")</f>
        <v>772.26360757121995</v>
      </c>
      <c r="N152" s="123">
        <f ca="1">IFERROR(IF((VLOOKUP($E152,'DTOC Backsheet'!$D$5:$AF$183,N$9,FALSE))="","",(VLOOKUP($E152,'DTOC Backsheet'!$D$5:$AF$183,N$9,FALSE))),"")</f>
        <v>597.73043145248278</v>
      </c>
    </row>
    <row r="153" spans="1:14" ht="15" customHeight="1" x14ac:dyDescent="0.3">
      <c r="A153" s="57">
        <v>139</v>
      </c>
      <c r="B153" s="97" t="str">
        <f ca="1">IFERROR(IF((VLOOKUP($E153,'Org List'!$AJ$10:$AL$188,3,FALSE))="","",(VLOOKUP($E153,'Org List'!$AJ$10:$AL$188,3,FALSE))),"")</f>
        <v>Midlands and East of England Commissioning Region</v>
      </c>
      <c r="C153" s="98" t="str">
        <f ca="1">IFERROR(IF((VLOOKUP($E153,'Org List'!$AO$10:$AQ$188,3,FALSE))="","",(VLOOKUP($E153,'Org List'!$AO$10:$AQ$188,3,FALSE))),"")</f>
        <v>West Midlands Region</v>
      </c>
      <c r="D153" s="113" t="str">
        <f ca="1">IFERROR(IF((VLOOKUP($E153,'Org List'!$AT$10:$AV$188,3,FALSE))="","",(VLOOKUP($E153,'Org List'!$AT$10:$AV$188,3,FALSE))),"")</f>
        <v>NHS England Midlands And East (West Midlands)</v>
      </c>
      <c r="E153" s="97" t="str">
        <f t="shared" ca="1" si="4"/>
        <v>E08000029</v>
      </c>
      <c r="F153" s="99" t="str">
        <f ca="1">IF(E153="","",VLOOKUP(E153,'Org List'!$J$9:$K$488,2,0))</f>
        <v>Solihull</v>
      </c>
      <c r="G153" s="120">
        <f ca="1">IFERROR(IF((VLOOKUP($E153,'DTOC Backsheet'!$D$5:$AF$183,G$9,FALSE))="","",(VLOOKUP($E153,'DTOC Backsheet'!$D$5:$AF$183,G$9,FALSE))),"")</f>
        <v>1717.5081778984445</v>
      </c>
      <c r="H153" s="121">
        <f ca="1">IFERROR(IF((VLOOKUP($E153,'DTOC Backsheet'!$D$5:$AF$183,H$9,FALSE))="","",(VLOOKUP($E153,'DTOC Backsheet'!$D$5:$AF$183,H$9,FALSE))),"")</f>
        <v>1102.7455014083328</v>
      </c>
      <c r="I153" s="121">
        <f ca="1">IFERROR(IF((VLOOKUP($E153,'DTOC Backsheet'!$D$5:$AF$183,I$9,FALSE))="","",(VLOOKUP($E153,'DTOC Backsheet'!$D$5:$AF$183,I$9,FALSE))),"")</f>
        <v>700.27927448435889</v>
      </c>
      <c r="J153" s="122">
        <f ca="1">IFERROR(IF((VLOOKUP($E153,'DTOC Backsheet'!$D$5:$AF$183,J$9,FALSE))="","",(VLOOKUP($E153,'DTOC Backsheet'!$D$5:$AF$183,J$9,FALSE))),"")</f>
        <v>1059.7162414615518</v>
      </c>
      <c r="K153" s="173">
        <f ca="1">IFERROR(IF((VLOOKUP($E153,'DTOC Backsheet'!$D$5:$AF$183,K$9,FALSE))="","",(VLOOKUP($E153,'DTOC Backsheet'!$D$5:$AF$183,K$9,FALSE))),"")</f>
        <v>1290.4271659985845</v>
      </c>
      <c r="L153" s="122">
        <f ca="1">IFERROR(IF((VLOOKUP($E153,'DTOC Backsheet'!$D$5:$AF$183,L$9,FALSE))="","",(VLOOKUP($E153,'DTOC Backsheet'!$D$5:$AF$183,L$9,FALSE))),"")</f>
        <v>1208.5427186888087</v>
      </c>
      <c r="M153" s="121">
        <f ca="1">IFERROR(IF((VLOOKUP($E153,'DTOC Backsheet'!$D$5:$AF$183,M$9,FALSE))="","",(VLOOKUP($E153,'DTOC Backsheet'!$D$5:$AF$183,M$9,FALSE))),"")</f>
        <v>1251.5768807786178</v>
      </c>
      <c r="N153" s="123">
        <f ca="1">IFERROR(IF((VLOOKUP($E153,'DTOC Backsheet'!$D$5:$AF$183,N$9,FALSE))="","",(VLOOKUP($E153,'DTOC Backsheet'!$D$5:$AF$183,N$9,FALSE))),"")</f>
        <v>1390.2265666650217</v>
      </c>
    </row>
    <row r="154" spans="1:14" ht="15" customHeight="1" x14ac:dyDescent="0.3">
      <c r="A154" s="57">
        <v>140</v>
      </c>
      <c r="B154" s="97" t="str">
        <f ca="1">IFERROR(IF((VLOOKUP($E154,'Org List'!$AJ$10:$AL$188,3,FALSE))="","",(VLOOKUP($E154,'Org List'!$AJ$10:$AL$188,3,FALSE))),"")</f>
        <v>South West England Commissioning Region</v>
      </c>
      <c r="C154" s="98" t="str">
        <f ca="1">IFERROR(IF((VLOOKUP($E154,'Org List'!$AO$10:$AQ$188,3,FALSE))="","",(VLOOKUP($E154,'Org List'!$AO$10:$AQ$188,3,FALSE))),"")</f>
        <v>South West Region</v>
      </c>
      <c r="D154" s="113" t="str">
        <f ca="1">IFERROR(IF((VLOOKUP($E154,'Org List'!$AT$10:$AV$188,3,FALSE))="","",(VLOOKUP($E154,'Org List'!$AT$10:$AV$188,3,FALSE))),"")</f>
        <v>NHS England South West (South West South)</v>
      </c>
      <c r="E154" s="97" t="str">
        <f t="shared" ca="1" si="4"/>
        <v>E10000027</v>
      </c>
      <c r="F154" s="99" t="str">
        <f ca="1">IF(E154="","",VLOOKUP(E154,'Org List'!$J$9:$K$488,2,0))</f>
        <v>Somerset</v>
      </c>
      <c r="G154" s="120">
        <f ca="1">IFERROR(IF((VLOOKUP($E154,'DTOC Backsheet'!$D$5:$AF$183,G$9,FALSE))="","",(VLOOKUP($E154,'DTOC Backsheet'!$D$5:$AF$183,G$9,FALSE))),"")</f>
        <v>1523.6648835908347</v>
      </c>
      <c r="H154" s="121">
        <f ca="1">IFERROR(IF((VLOOKUP($E154,'DTOC Backsheet'!$D$5:$AF$183,H$9,FALSE))="","",(VLOOKUP($E154,'DTOC Backsheet'!$D$5:$AF$183,H$9,FALSE))),"")</f>
        <v>1286.1960275077452</v>
      </c>
      <c r="I154" s="121">
        <f ca="1">IFERROR(IF((VLOOKUP($E154,'DTOC Backsheet'!$D$5:$AF$183,I$9,FALSE))="","",(VLOOKUP($E154,'DTOC Backsheet'!$D$5:$AF$183,I$9,FALSE))),"")</f>
        <v>979.0816223369003</v>
      </c>
      <c r="J154" s="122">
        <f ca="1">IFERROR(IF((VLOOKUP($E154,'DTOC Backsheet'!$D$5:$AF$183,J$9,FALSE))="","",(VLOOKUP($E154,'DTOC Backsheet'!$D$5:$AF$183,J$9,FALSE))),"")</f>
        <v>886.16464221627814</v>
      </c>
      <c r="K154" s="173">
        <f ca="1">IFERROR(IF((VLOOKUP($E154,'DTOC Backsheet'!$D$5:$AF$183,K$9,FALSE))="","",(VLOOKUP($E154,'DTOC Backsheet'!$D$5:$AF$183,K$9,FALSE))),"")</f>
        <v>698.87435969994988</v>
      </c>
      <c r="L154" s="122">
        <f ca="1">IFERROR(IF((VLOOKUP($E154,'DTOC Backsheet'!$D$5:$AF$183,L$9,FALSE))="","",(VLOOKUP($E154,'DTOC Backsheet'!$D$5:$AF$183,L$9,FALSE))),"")</f>
        <v>868.50839839910634</v>
      </c>
      <c r="M154" s="121">
        <f ca="1">IFERROR(IF((VLOOKUP($E154,'DTOC Backsheet'!$D$5:$AF$183,M$9,FALSE))="","",(VLOOKUP($E154,'DTOC Backsheet'!$D$5:$AF$183,M$9,FALSE))),"")</f>
        <v>687.2525283266217</v>
      </c>
      <c r="N154" s="123">
        <f ca="1">IFERROR(IF((VLOOKUP($E154,'DTOC Backsheet'!$D$5:$AF$183,N$9,FALSE))="","",(VLOOKUP($E154,'DTOC Backsheet'!$D$5:$AF$183,N$9,FALSE))),"")</f>
        <v>579.2827233327381</v>
      </c>
    </row>
    <row r="155" spans="1:14" ht="15" customHeight="1" x14ac:dyDescent="0.3">
      <c r="A155" s="57">
        <v>141</v>
      </c>
      <c r="B155" s="97" t="str">
        <f ca="1">IFERROR(IF((VLOOKUP($E155,'Org List'!$AJ$10:$AL$188,3,FALSE))="","",(VLOOKUP($E155,'Org List'!$AJ$10:$AL$188,3,FALSE))),"")</f>
        <v>South West England Commissioning Region</v>
      </c>
      <c r="C155" s="98" t="str">
        <f ca="1">IFERROR(IF((VLOOKUP($E155,'Org List'!$AO$10:$AQ$188,3,FALSE))="","",(VLOOKUP($E155,'Org List'!$AO$10:$AQ$188,3,FALSE))),"")</f>
        <v>South West Region</v>
      </c>
      <c r="D155" s="113" t="str">
        <f ca="1">IFERROR(IF((VLOOKUP($E155,'Org List'!$AT$10:$AV$188,3,FALSE))="","",(VLOOKUP($E155,'Org List'!$AT$10:$AV$188,3,FALSE))),"")</f>
        <v>NHS England South West (South West North)</v>
      </c>
      <c r="E155" s="97" t="str">
        <f t="shared" ca="1" si="4"/>
        <v>E06000025</v>
      </c>
      <c r="F155" s="99" t="str">
        <f ca="1">IF(E155="","",VLOOKUP(E155,'Org List'!$J$9:$K$488,2,0))</f>
        <v>South Gloucestershire</v>
      </c>
      <c r="G155" s="120">
        <f ca="1">IFERROR(IF((VLOOKUP($E155,'DTOC Backsheet'!$D$5:$AF$183,G$9,FALSE))="","",(VLOOKUP($E155,'DTOC Backsheet'!$D$5:$AF$183,G$9,FALSE))),"")</f>
        <v>646.56050638184195</v>
      </c>
      <c r="H155" s="121">
        <f ca="1">IFERROR(IF((VLOOKUP($E155,'DTOC Backsheet'!$D$5:$AF$183,H$9,FALSE))="","",(VLOOKUP($E155,'DTOC Backsheet'!$D$5:$AF$183,H$9,FALSE))),"")</f>
        <v>1014.2125590303403</v>
      </c>
      <c r="I155" s="121">
        <f ca="1">IFERROR(IF((VLOOKUP($E155,'DTOC Backsheet'!$D$5:$AF$183,I$9,FALSE))="","",(VLOOKUP($E155,'DTOC Backsheet'!$D$5:$AF$183,I$9,FALSE))),"")</f>
        <v>834.00872041691377</v>
      </c>
      <c r="J155" s="122">
        <f ca="1">IFERROR(IF((VLOOKUP($E155,'DTOC Backsheet'!$D$5:$AF$183,J$9,FALSE))="","",(VLOOKUP($E155,'DTOC Backsheet'!$D$5:$AF$183,J$9,FALSE))),"")</f>
        <v>1214.9518502252915</v>
      </c>
      <c r="K155" s="173">
        <f ca="1">IFERROR(IF((VLOOKUP($E155,'DTOC Backsheet'!$D$5:$AF$183,K$9,FALSE))="","",(VLOOKUP($E155,'DTOC Backsheet'!$D$5:$AF$183,K$9,FALSE))),"")</f>
        <v>1130.6673676266366</v>
      </c>
      <c r="L155" s="122">
        <f ca="1">IFERROR(IF((VLOOKUP($E155,'DTOC Backsheet'!$D$5:$AF$183,L$9,FALSE))="","",(VLOOKUP($E155,'DTOC Backsheet'!$D$5:$AF$183,L$9,FALSE))),"")</f>
        <v>1067.005683961695</v>
      </c>
      <c r="M155" s="121">
        <f ca="1">IFERROR(IF((VLOOKUP($E155,'DTOC Backsheet'!$D$5:$AF$183,M$9,FALSE))="","",(VLOOKUP($E155,'DTOC Backsheet'!$D$5:$AF$183,M$9,FALSE))),"")</f>
        <v>1071.0405794052476</v>
      </c>
      <c r="N155" s="123">
        <f ca="1">IFERROR(IF((VLOOKUP($E155,'DTOC Backsheet'!$D$5:$AF$183,N$9,FALSE))="","",(VLOOKUP($E155,'DTOC Backsheet'!$D$5:$AF$183,N$9,FALSE))),"")</f>
        <v>1161.4148233591836</v>
      </c>
    </row>
    <row r="156" spans="1:14" ht="15" customHeight="1" x14ac:dyDescent="0.3">
      <c r="A156" s="57">
        <v>142</v>
      </c>
      <c r="B156" s="97" t="str">
        <f ca="1">IFERROR(IF((VLOOKUP($E156,'Org List'!$AJ$10:$AL$188,3,FALSE))="","",(VLOOKUP($E156,'Org List'!$AJ$10:$AL$188,3,FALSE))),"")</f>
        <v>North of England Commissioning Region</v>
      </c>
      <c r="C156" s="98" t="str">
        <f ca="1">IFERROR(IF((VLOOKUP($E156,'Org List'!$AO$10:$AQ$188,3,FALSE))="","",(VLOOKUP($E156,'Org List'!$AO$10:$AQ$188,3,FALSE))),"")</f>
        <v>North East Region</v>
      </c>
      <c r="D156" s="113" t="str">
        <f ca="1">IFERROR(IF((VLOOKUP($E156,'Org List'!$AT$10:$AV$188,3,FALSE))="","",(VLOOKUP($E156,'Org List'!$AT$10:$AV$188,3,FALSE))),"")</f>
        <v>NHS England North (Cumbria And North East)</v>
      </c>
      <c r="E156" s="97" t="str">
        <f t="shared" ca="1" si="4"/>
        <v>E08000023</v>
      </c>
      <c r="F156" s="99" t="str">
        <f ca="1">IF(E156="","",VLOOKUP(E156,'Org List'!$J$9:$K$488,2,0))</f>
        <v>South Tyneside</v>
      </c>
      <c r="G156" s="120">
        <f ca="1">IFERROR(IF((VLOOKUP($E156,'DTOC Backsheet'!$D$5:$AF$183,G$9,FALSE))="","",(VLOOKUP($E156,'DTOC Backsheet'!$D$5:$AF$183,G$9,FALSE))),"")</f>
        <v>577.75999199639841</v>
      </c>
      <c r="H156" s="121">
        <f ca="1">IFERROR(IF((VLOOKUP($E156,'DTOC Backsheet'!$D$5:$AF$183,H$9,FALSE))="","",(VLOOKUP($E156,'DTOC Backsheet'!$D$5:$AF$183,H$9,FALSE))),"")</f>
        <v>494.38914178046787</v>
      </c>
      <c r="I156" s="121">
        <f ca="1">IFERROR(IF((VLOOKUP($E156,'DTOC Backsheet'!$D$5:$AF$183,I$9,FALSE))="","",(VLOOKUP($E156,'DTOC Backsheet'!$D$5:$AF$183,I$9,FALSE))),"")</f>
        <v>521.06781384956571</v>
      </c>
      <c r="J156" s="122">
        <f ca="1">IFERROR(IF((VLOOKUP($E156,'DTOC Backsheet'!$D$5:$AF$183,J$9,FALSE))="","",(VLOOKUP($E156,'DTOC Backsheet'!$D$5:$AF$183,J$9,FALSE))),"")</f>
        <v>726.97217158873559</v>
      </c>
      <c r="K156" s="173">
        <f ca="1">IFERROR(IF((VLOOKUP($E156,'DTOC Backsheet'!$D$5:$AF$183,K$9,FALSE))="","",(VLOOKUP($E156,'DTOC Backsheet'!$D$5:$AF$183,K$9,FALSE))),"")</f>
        <v>489.93417304545102</v>
      </c>
      <c r="L156" s="122">
        <f ca="1">IFERROR(IF((VLOOKUP($E156,'DTOC Backsheet'!$D$5:$AF$183,L$9,FALSE))="","",(VLOOKUP($E156,'DTOC Backsheet'!$D$5:$AF$183,L$9,FALSE))),"")</f>
        <v>313.82495581786975</v>
      </c>
      <c r="M156" s="121">
        <f ca="1">IFERROR(IF((VLOOKUP($E156,'DTOC Backsheet'!$D$5:$AF$183,M$9,FALSE))="","",(VLOOKUP($E156,'DTOC Backsheet'!$D$5:$AF$183,M$9,FALSE))),"")</f>
        <v>495.77665892503893</v>
      </c>
      <c r="N156" s="123">
        <f ca="1">IFERROR(IF((VLOOKUP($E156,'DTOC Backsheet'!$D$5:$AF$183,N$9,FALSE))="","",(VLOOKUP($E156,'DTOC Backsheet'!$D$5:$AF$183,N$9,FALSE))),"")</f>
        <v>514.31540144855251</v>
      </c>
    </row>
    <row r="157" spans="1:14" ht="15" customHeight="1" x14ac:dyDescent="0.3">
      <c r="A157" s="57">
        <v>143</v>
      </c>
      <c r="B157" s="97" t="str">
        <f ca="1">IFERROR(IF((VLOOKUP($E157,'Org List'!$AJ$10:$AL$188,3,FALSE))="","",(VLOOKUP($E157,'Org List'!$AJ$10:$AL$188,3,FALSE))),"")</f>
        <v>South East England Commissioning Region</v>
      </c>
      <c r="C157" s="98" t="str">
        <f ca="1">IFERROR(IF((VLOOKUP($E157,'Org List'!$AO$10:$AQ$188,3,FALSE))="","",(VLOOKUP($E157,'Org List'!$AO$10:$AQ$188,3,FALSE))),"")</f>
        <v>South East Region</v>
      </c>
      <c r="D157" s="113" t="str">
        <f ca="1">IFERROR(IF((VLOOKUP($E157,'Org List'!$AT$10:$AV$188,3,FALSE))="","",(VLOOKUP($E157,'Org List'!$AT$10:$AV$188,3,FALSE))),"")</f>
        <v>NHS England South East (Hampshire, Isle of Wight and Thames Valley)</v>
      </c>
      <c r="E157" s="97" t="str">
        <f t="shared" ca="1" si="4"/>
        <v>E06000045</v>
      </c>
      <c r="F157" s="99" t="str">
        <f ca="1">IF(E157="","",VLOOKUP(E157,'Org List'!$J$9:$K$488,2,0))</f>
        <v>Southampton</v>
      </c>
      <c r="G157" s="120">
        <f ca="1">IFERROR(IF((VLOOKUP($E157,'DTOC Backsheet'!$D$5:$AF$183,G$9,FALSE))="","",(VLOOKUP($E157,'DTOC Backsheet'!$D$5:$AF$183,G$9,FALSE))),"")</f>
        <v>1786.6510932720955</v>
      </c>
      <c r="H157" s="121">
        <f ca="1">IFERROR(IF((VLOOKUP($E157,'DTOC Backsheet'!$D$5:$AF$183,H$9,FALSE))="","",(VLOOKUP($E157,'DTOC Backsheet'!$D$5:$AF$183,H$9,FALSE))),"")</f>
        <v>1896.5227117503241</v>
      </c>
      <c r="I157" s="121">
        <f ca="1">IFERROR(IF((VLOOKUP($E157,'DTOC Backsheet'!$D$5:$AF$183,I$9,FALSE))="","",(VLOOKUP($E157,'DTOC Backsheet'!$D$5:$AF$183,I$9,FALSE))),"")</f>
        <v>1766.3594880576482</v>
      </c>
      <c r="J157" s="122">
        <f ca="1">IFERROR(IF((VLOOKUP($E157,'DTOC Backsheet'!$D$5:$AF$183,J$9,FALSE))="","",(VLOOKUP($E157,'DTOC Backsheet'!$D$5:$AF$183,J$9,FALSE))),"")</f>
        <v>1516.2365103686745</v>
      </c>
      <c r="K157" s="173">
        <f ca="1">IFERROR(IF((VLOOKUP($E157,'DTOC Backsheet'!$D$5:$AF$183,K$9,FALSE))="","",(VLOOKUP($E157,'DTOC Backsheet'!$D$5:$AF$183,K$9,FALSE))),"")</f>
        <v>1827.3603657430258</v>
      </c>
      <c r="L157" s="122">
        <f ca="1">IFERROR(IF((VLOOKUP($E157,'DTOC Backsheet'!$D$5:$AF$183,L$9,FALSE))="","",(VLOOKUP($E157,'DTOC Backsheet'!$D$5:$AF$183,L$9,FALSE))),"")</f>
        <v>1925.8172820007319</v>
      </c>
      <c r="M157" s="121">
        <f ca="1">IFERROR(IF((VLOOKUP($E157,'DTOC Backsheet'!$D$5:$AF$183,M$9,FALSE))="","",(VLOOKUP($E157,'DTOC Backsheet'!$D$5:$AF$183,M$9,FALSE))),"")</f>
        <v>1589.5869129806656</v>
      </c>
      <c r="N157" s="123">
        <f ca="1">IFERROR(IF((VLOOKUP($E157,'DTOC Backsheet'!$D$5:$AF$183,N$9,FALSE))="","",(VLOOKUP($E157,'DTOC Backsheet'!$D$5:$AF$183,N$9,FALSE))),"")</f>
        <v>1583.9982787284098</v>
      </c>
    </row>
    <row r="158" spans="1:14" ht="15" customHeight="1" x14ac:dyDescent="0.3">
      <c r="A158" s="57">
        <v>144</v>
      </c>
      <c r="B158" s="97" t="str">
        <f ca="1">IFERROR(IF((VLOOKUP($E158,'Org List'!$AJ$10:$AL$188,3,FALSE))="","",(VLOOKUP($E158,'Org List'!$AJ$10:$AL$188,3,FALSE))),"")</f>
        <v>Midlands and East of England Commissioning Region</v>
      </c>
      <c r="C158" s="98" t="str">
        <f ca="1">IFERROR(IF((VLOOKUP($E158,'Org List'!$AO$10:$AQ$188,3,FALSE))="","",(VLOOKUP($E158,'Org List'!$AO$10:$AQ$188,3,FALSE))),"")</f>
        <v>East Region</v>
      </c>
      <c r="D158" s="113" t="str">
        <f ca="1">IFERROR(IF((VLOOKUP($E158,'Org List'!$AT$10:$AV$188,3,FALSE))="","",(VLOOKUP($E158,'Org List'!$AT$10:$AV$188,3,FALSE))),"")</f>
        <v>NHS England Midlands And East (East)</v>
      </c>
      <c r="E158" s="97" t="str">
        <f t="shared" ca="1" si="4"/>
        <v>E06000033</v>
      </c>
      <c r="F158" s="99" t="str">
        <f ca="1">IF(E158="","",VLOOKUP(E158,'Org List'!$J$9:$K$488,2,0))</f>
        <v>Southend-on-Sea</v>
      </c>
      <c r="G158" s="120">
        <f ca="1">IFERROR(IF((VLOOKUP($E158,'DTOC Backsheet'!$D$5:$AF$183,G$9,FALSE))="","",(VLOOKUP($E158,'DTOC Backsheet'!$D$5:$AF$183,G$9,FALSE))),"")</f>
        <v>763.87769547209746</v>
      </c>
      <c r="H158" s="121">
        <f ca="1">IFERROR(IF((VLOOKUP($E158,'DTOC Backsheet'!$D$5:$AF$183,H$9,FALSE))="","",(VLOOKUP($E158,'DTOC Backsheet'!$D$5:$AF$183,H$9,FALSE))),"")</f>
        <v>808.02842465993433</v>
      </c>
      <c r="I158" s="121">
        <f ca="1">IFERROR(IF((VLOOKUP($E158,'DTOC Backsheet'!$D$5:$AF$183,I$9,FALSE))="","",(VLOOKUP($E158,'DTOC Backsheet'!$D$5:$AF$183,I$9,FALSE))),"")</f>
        <v>1009.8603295186168</v>
      </c>
      <c r="J158" s="122">
        <f ca="1">IFERROR(IF((VLOOKUP($E158,'DTOC Backsheet'!$D$5:$AF$183,J$9,FALSE))="","",(VLOOKUP($E158,'DTOC Backsheet'!$D$5:$AF$183,J$9,FALSE))),"")</f>
        <v>743.60501254330859</v>
      </c>
      <c r="K158" s="173">
        <f ca="1">IFERROR(IF((VLOOKUP($E158,'DTOC Backsheet'!$D$5:$AF$183,K$9,FALSE))="","",(VLOOKUP($E158,'DTOC Backsheet'!$D$5:$AF$183,K$9,FALSE))),"")</f>
        <v>488.31685575809411</v>
      </c>
      <c r="L158" s="122">
        <f ca="1">IFERROR(IF((VLOOKUP($E158,'DTOC Backsheet'!$D$5:$AF$183,L$9,FALSE))="","",(VLOOKUP($E158,'DTOC Backsheet'!$D$5:$AF$183,L$9,FALSE))),"")</f>
        <v>470.9266543422076</v>
      </c>
      <c r="M158" s="121">
        <f ca="1">IFERROR(IF((VLOOKUP($E158,'DTOC Backsheet'!$D$5:$AF$183,M$9,FALSE))="","",(VLOOKUP($E158,'DTOC Backsheet'!$D$5:$AF$183,M$9,FALSE))),"")</f>
        <v>347.10842026109538</v>
      </c>
      <c r="N158" s="123">
        <f ca="1">IFERROR(IF((VLOOKUP($E158,'DTOC Backsheet'!$D$5:$AF$183,N$9,FALSE))="","",(VLOOKUP($E158,'DTOC Backsheet'!$D$5:$AF$183,N$9,FALSE))),"")</f>
        <v>213.49508218223733</v>
      </c>
    </row>
    <row r="159" spans="1:14" ht="15" customHeight="1" x14ac:dyDescent="0.3">
      <c r="A159" s="57">
        <v>145</v>
      </c>
      <c r="B159" s="97" t="str">
        <f ca="1">IFERROR(IF((VLOOKUP($E159,'Org List'!$AJ$10:$AL$188,3,FALSE))="","",(VLOOKUP($E159,'Org List'!$AJ$10:$AL$188,3,FALSE))),"")</f>
        <v>London Commissioning Region</v>
      </c>
      <c r="C159" s="98" t="str">
        <f ca="1">IFERROR(IF((VLOOKUP($E159,'Org List'!$AO$10:$AQ$188,3,FALSE))="","",(VLOOKUP($E159,'Org List'!$AO$10:$AQ$188,3,FALSE))),"")</f>
        <v>London Region</v>
      </c>
      <c r="D159" s="113" t="str">
        <f ca="1">IFERROR(IF((VLOOKUP($E159,'Org List'!$AT$10:$AV$188,3,FALSE))="","",(VLOOKUP($E159,'Org List'!$AT$10:$AV$188,3,FALSE))),"")</f>
        <v>NHS England London</v>
      </c>
      <c r="E159" s="97" t="str">
        <f t="shared" ca="1" si="4"/>
        <v>E09000028</v>
      </c>
      <c r="F159" s="99" t="str">
        <f ca="1">IF(E159="","",VLOOKUP(E159,'Org List'!$J$9:$K$488,2,0))</f>
        <v>Southwark</v>
      </c>
      <c r="G159" s="120">
        <f ca="1">IFERROR(IF((VLOOKUP($E159,'DTOC Backsheet'!$D$5:$AF$183,G$9,FALSE))="","",(VLOOKUP($E159,'DTOC Backsheet'!$D$5:$AF$183,G$9,FALSE))),"")</f>
        <v>516.31805191998274</v>
      </c>
      <c r="H159" s="121">
        <f ca="1">IFERROR(IF((VLOOKUP($E159,'DTOC Backsheet'!$D$5:$AF$183,H$9,FALSE))="","",(VLOOKUP($E159,'DTOC Backsheet'!$D$5:$AF$183,H$9,FALSE))),"")</f>
        <v>339.00882943893441</v>
      </c>
      <c r="I159" s="121">
        <f ca="1">IFERROR(IF((VLOOKUP($E159,'DTOC Backsheet'!$D$5:$AF$183,I$9,FALSE))="","",(VLOOKUP($E159,'DTOC Backsheet'!$D$5:$AF$183,I$9,FALSE))),"")</f>
        <v>406.65049670597085</v>
      </c>
      <c r="J159" s="122">
        <f ca="1">IFERROR(IF((VLOOKUP($E159,'DTOC Backsheet'!$D$5:$AF$183,J$9,FALSE))="","",(VLOOKUP($E159,'DTOC Backsheet'!$D$5:$AF$183,J$9,FALSE))),"")</f>
        <v>372.72297372448128</v>
      </c>
      <c r="K159" s="173">
        <f ca="1">IFERROR(IF((VLOOKUP($E159,'DTOC Backsheet'!$D$5:$AF$183,K$9,FALSE))="","",(VLOOKUP($E159,'DTOC Backsheet'!$D$5:$AF$183,K$9,FALSE))),"")</f>
        <v>375.86831527489886</v>
      </c>
      <c r="L159" s="122">
        <f ca="1">IFERROR(IF((VLOOKUP($E159,'DTOC Backsheet'!$D$5:$AF$183,L$9,FALSE))="","",(VLOOKUP($E159,'DTOC Backsheet'!$D$5:$AF$183,L$9,FALSE))),"")</f>
        <v>390.41551994558006</v>
      </c>
      <c r="M159" s="121">
        <f ca="1">IFERROR(IF((VLOOKUP($E159,'DTOC Backsheet'!$D$5:$AF$183,M$9,FALSE))="","",(VLOOKUP($E159,'DTOC Backsheet'!$D$5:$AF$183,M$9,FALSE))),"")</f>
        <v>526.05837430733743</v>
      </c>
      <c r="N159" s="123">
        <f ca="1">IFERROR(IF((VLOOKUP($E159,'DTOC Backsheet'!$D$5:$AF$183,N$9,FALSE))="","",(VLOOKUP($E159,'DTOC Backsheet'!$D$5:$AF$183,N$9,FALSE))),"")</f>
        <v>806.96504369058164</v>
      </c>
    </row>
    <row r="160" spans="1:14" ht="15" customHeight="1" x14ac:dyDescent="0.3">
      <c r="A160" s="57">
        <v>146</v>
      </c>
      <c r="B160" s="97" t="str">
        <f ca="1">IFERROR(IF((VLOOKUP($E160,'Org List'!$AJ$10:$AL$188,3,FALSE))="","",(VLOOKUP($E160,'Org List'!$AJ$10:$AL$188,3,FALSE))),"")</f>
        <v>North of England Commissioning Region</v>
      </c>
      <c r="C160" s="98" t="str">
        <f ca="1">IFERROR(IF((VLOOKUP($E160,'Org List'!$AO$10:$AQ$188,3,FALSE))="","",(VLOOKUP($E160,'Org List'!$AO$10:$AQ$188,3,FALSE))),"")</f>
        <v>North West Region</v>
      </c>
      <c r="D160" s="113" t="str">
        <f ca="1">IFERROR(IF((VLOOKUP($E160,'Org List'!$AT$10:$AV$188,3,FALSE))="","",(VLOOKUP($E160,'Org List'!$AT$10:$AV$188,3,FALSE))),"")</f>
        <v>NHS England North (Cheshire And Merseyside)</v>
      </c>
      <c r="E160" s="97" t="str">
        <f t="shared" ca="1" si="4"/>
        <v>E08000013</v>
      </c>
      <c r="F160" s="99" t="str">
        <f ca="1">IF(E160="","",VLOOKUP(E160,'Org List'!$J$9:$K$488,2,0))</f>
        <v>St. Helens</v>
      </c>
      <c r="G160" s="120">
        <f ca="1">IFERROR(IF((VLOOKUP($E160,'DTOC Backsheet'!$D$5:$AF$183,G$9,FALSE))="","",(VLOOKUP($E160,'DTOC Backsheet'!$D$5:$AF$183,G$9,FALSE))),"")</f>
        <v>751.9956267915087</v>
      </c>
      <c r="H160" s="121">
        <f ca="1">IFERROR(IF((VLOOKUP($E160,'DTOC Backsheet'!$D$5:$AF$183,H$9,FALSE))="","",(VLOOKUP($E160,'DTOC Backsheet'!$D$5:$AF$183,H$9,FALSE))),"")</f>
        <v>1049.8503717928054</v>
      </c>
      <c r="I160" s="121">
        <f ca="1">IFERROR(IF((VLOOKUP($E160,'DTOC Backsheet'!$D$5:$AF$183,I$9,FALSE))="","",(VLOOKUP($E160,'DTOC Backsheet'!$D$5:$AF$183,I$9,FALSE))),"")</f>
        <v>705.03970228542198</v>
      </c>
      <c r="J160" s="122">
        <f ca="1">IFERROR(IF((VLOOKUP($E160,'DTOC Backsheet'!$D$5:$AF$183,J$9,FALSE))="","",(VLOOKUP($E160,'DTOC Backsheet'!$D$5:$AF$183,J$9,FALSE))),"")</f>
        <v>485.22366346312998</v>
      </c>
      <c r="K160" s="173">
        <f ca="1">IFERROR(IF((VLOOKUP($E160,'DTOC Backsheet'!$D$5:$AF$183,K$9,FALSE))="","",(VLOOKUP($E160,'DTOC Backsheet'!$D$5:$AF$183,K$9,FALSE))),"")</f>
        <v>557.23812648431499</v>
      </c>
      <c r="L160" s="122">
        <f ca="1">IFERROR(IF((VLOOKUP($E160,'DTOC Backsheet'!$D$5:$AF$183,L$9,FALSE))="","",(VLOOKUP($E160,'DTOC Backsheet'!$D$5:$AF$183,L$9,FALSE))),"")</f>
        <v>378.94989279109001</v>
      </c>
      <c r="M160" s="121">
        <f ca="1">IFERROR(IF((VLOOKUP($E160,'DTOC Backsheet'!$D$5:$AF$183,M$9,FALSE))="","",(VLOOKUP($E160,'DTOC Backsheet'!$D$5:$AF$183,M$9,FALSE))),"")</f>
        <v>571.92068690611006</v>
      </c>
      <c r="N160" s="123">
        <f ca="1">IFERROR(IF((VLOOKUP($E160,'DTOC Backsheet'!$D$5:$AF$183,N$9,FALSE))="","",(VLOOKUP($E160,'DTOC Backsheet'!$D$5:$AF$183,N$9,FALSE))),"")</f>
        <v>553.92989997581731</v>
      </c>
    </row>
    <row r="161" spans="1:14" ht="15" customHeight="1" x14ac:dyDescent="0.3">
      <c r="A161" s="57">
        <v>147</v>
      </c>
      <c r="B161" s="97" t="str">
        <f ca="1">IFERROR(IF((VLOOKUP($E161,'Org List'!$AJ$10:$AL$188,3,FALSE))="","",(VLOOKUP($E161,'Org List'!$AJ$10:$AL$188,3,FALSE))),"")</f>
        <v>Midlands and East of England Commissioning Region</v>
      </c>
      <c r="C161" s="98" t="str">
        <f ca="1">IFERROR(IF((VLOOKUP($E161,'Org List'!$AO$10:$AQ$188,3,FALSE))="","",(VLOOKUP($E161,'Org List'!$AO$10:$AQ$188,3,FALSE))),"")</f>
        <v>West Midlands Region</v>
      </c>
      <c r="D161" s="113" t="str">
        <f ca="1">IFERROR(IF((VLOOKUP($E161,'Org List'!$AT$10:$AV$188,3,FALSE))="","",(VLOOKUP($E161,'Org List'!$AT$10:$AV$188,3,FALSE))),"")</f>
        <v>NHS England Midlands And East (North Midlands)</v>
      </c>
      <c r="E161" s="97" t="str">
        <f t="shared" ca="1" si="4"/>
        <v>E10000028</v>
      </c>
      <c r="F161" s="99" t="str">
        <f ca="1">IF(E161="","",VLOOKUP(E161,'Org List'!$J$9:$K$488,2,0))</f>
        <v>Staffordshire</v>
      </c>
      <c r="G161" s="120">
        <f ca="1">IFERROR(IF((VLOOKUP($E161,'DTOC Backsheet'!$D$5:$AF$183,G$9,FALSE))="","",(VLOOKUP($E161,'DTOC Backsheet'!$D$5:$AF$183,G$9,FALSE))),"")</f>
        <v>1601.1055863454387</v>
      </c>
      <c r="H161" s="121">
        <f ca="1">IFERROR(IF((VLOOKUP($E161,'DTOC Backsheet'!$D$5:$AF$183,H$9,FALSE))="","",(VLOOKUP($E161,'DTOC Backsheet'!$D$5:$AF$183,H$9,FALSE))),"")</f>
        <v>1577.027739389363</v>
      </c>
      <c r="I161" s="121">
        <f ca="1">IFERROR(IF((VLOOKUP($E161,'DTOC Backsheet'!$D$5:$AF$183,I$9,FALSE))="","",(VLOOKUP($E161,'DTOC Backsheet'!$D$5:$AF$183,I$9,FALSE))),"")</f>
        <v>1498.3829374973286</v>
      </c>
      <c r="J161" s="122">
        <f ca="1">IFERROR(IF((VLOOKUP($E161,'DTOC Backsheet'!$D$5:$AF$183,J$9,FALSE))="","",(VLOOKUP($E161,'DTOC Backsheet'!$D$5:$AF$183,J$9,FALSE))),"")</f>
        <v>1542.7580499999754</v>
      </c>
      <c r="K161" s="173">
        <f ca="1">IFERROR(IF((VLOOKUP($E161,'DTOC Backsheet'!$D$5:$AF$183,K$9,FALSE))="","",(VLOOKUP($E161,'DTOC Backsheet'!$D$5:$AF$183,K$9,FALSE))),"")</f>
        <v>1512.8458359384856</v>
      </c>
      <c r="L161" s="122">
        <f ca="1">IFERROR(IF((VLOOKUP($E161,'DTOC Backsheet'!$D$5:$AF$183,L$9,FALSE))="","",(VLOOKUP($E161,'DTOC Backsheet'!$D$5:$AF$183,L$9,FALSE))),"")</f>
        <v>1392.3423450050559</v>
      </c>
      <c r="M161" s="121">
        <f ca="1">IFERROR(IF((VLOOKUP($E161,'DTOC Backsheet'!$D$5:$AF$183,M$9,FALSE))="","",(VLOOKUP($E161,'DTOC Backsheet'!$D$5:$AF$183,M$9,FALSE))),"")</f>
        <v>1299.1871640707022</v>
      </c>
      <c r="N161" s="123">
        <f ca="1">IFERROR(IF((VLOOKUP($E161,'DTOC Backsheet'!$D$5:$AF$183,N$9,FALSE))="","",(VLOOKUP($E161,'DTOC Backsheet'!$D$5:$AF$183,N$9,FALSE))),"")</f>
        <v>1412.4379799910623</v>
      </c>
    </row>
    <row r="162" spans="1:14" ht="15" customHeight="1" x14ac:dyDescent="0.3">
      <c r="A162" s="57">
        <v>148</v>
      </c>
      <c r="B162" s="97" t="str">
        <f ca="1">IFERROR(IF((VLOOKUP($E162,'Org List'!$AJ$10:$AL$188,3,FALSE))="","",(VLOOKUP($E162,'Org List'!$AJ$10:$AL$188,3,FALSE))),"")</f>
        <v>North of England Commissioning Region</v>
      </c>
      <c r="C162" s="98" t="str">
        <f ca="1">IFERROR(IF((VLOOKUP($E162,'Org List'!$AO$10:$AQ$188,3,FALSE))="","",(VLOOKUP($E162,'Org List'!$AO$10:$AQ$188,3,FALSE))),"")</f>
        <v>North West Region</v>
      </c>
      <c r="D162" s="113" t="str">
        <f ca="1">IFERROR(IF((VLOOKUP($E162,'Org List'!$AT$10:$AV$188,3,FALSE))="","",(VLOOKUP($E162,'Org List'!$AT$10:$AV$188,3,FALSE))),"")</f>
        <v>NHS England North (Greater Manchester)</v>
      </c>
      <c r="E162" s="97" t="str">
        <f t="shared" ca="1" si="4"/>
        <v>E08000007</v>
      </c>
      <c r="F162" s="99" t="str">
        <f ca="1">IF(E162="","",VLOOKUP(E162,'Org List'!$J$9:$K$488,2,0))</f>
        <v>Stockport</v>
      </c>
      <c r="G162" s="120">
        <f ca="1">IFERROR(IF((VLOOKUP($E162,'DTOC Backsheet'!$D$5:$AF$183,G$9,FALSE))="","",(VLOOKUP($E162,'DTOC Backsheet'!$D$5:$AF$183,G$9,FALSE))),"")</f>
        <v>1316.3373996747512</v>
      </c>
      <c r="H162" s="121">
        <f ca="1">IFERROR(IF((VLOOKUP($E162,'DTOC Backsheet'!$D$5:$AF$183,H$9,FALSE))="","",(VLOOKUP($E162,'DTOC Backsheet'!$D$5:$AF$183,H$9,FALSE))),"")</f>
        <v>1546.0279749093729</v>
      </c>
      <c r="I162" s="121">
        <f ca="1">IFERROR(IF((VLOOKUP($E162,'DTOC Backsheet'!$D$5:$AF$183,I$9,FALSE))="","",(VLOOKUP($E162,'DTOC Backsheet'!$D$5:$AF$183,I$9,FALSE))),"")</f>
        <v>1236.1210346596065</v>
      </c>
      <c r="J162" s="122">
        <f ca="1">IFERROR(IF((VLOOKUP($E162,'DTOC Backsheet'!$D$5:$AF$183,J$9,FALSE))="","",(VLOOKUP($E162,'DTOC Backsheet'!$D$5:$AF$183,J$9,FALSE))),"")</f>
        <v>1411.4053852521838</v>
      </c>
      <c r="K162" s="173">
        <f ca="1">IFERROR(IF((VLOOKUP($E162,'DTOC Backsheet'!$D$5:$AF$183,K$9,FALSE))="","",(VLOOKUP($E162,'DTOC Backsheet'!$D$5:$AF$183,K$9,FALSE))),"")</f>
        <v>1190.87329380653</v>
      </c>
      <c r="L162" s="122">
        <f ca="1">IFERROR(IF((VLOOKUP($E162,'DTOC Backsheet'!$D$5:$AF$183,L$9,FALSE))="","",(VLOOKUP($E162,'DTOC Backsheet'!$D$5:$AF$183,L$9,FALSE))),"")</f>
        <v>1124.495317767442</v>
      </c>
      <c r="M162" s="121">
        <f ca="1">IFERROR(IF((VLOOKUP($E162,'DTOC Backsheet'!$D$5:$AF$183,M$9,FALSE))="","",(VLOOKUP($E162,'DTOC Backsheet'!$D$5:$AF$183,M$9,FALSE))),"")</f>
        <v>1184.7595328555615</v>
      </c>
      <c r="N162" s="123">
        <f ca="1">IFERROR(IF((VLOOKUP($E162,'DTOC Backsheet'!$D$5:$AF$183,N$9,FALSE))="","",(VLOOKUP($E162,'DTOC Backsheet'!$D$5:$AF$183,N$9,FALSE))),"")</f>
        <v>1027.6305435510087</v>
      </c>
    </row>
    <row r="163" spans="1:14" ht="15" customHeight="1" x14ac:dyDescent="0.3">
      <c r="A163" s="57">
        <v>149</v>
      </c>
      <c r="B163" s="97" t="str">
        <f ca="1">IFERROR(IF((VLOOKUP($E163,'Org List'!$AJ$10:$AL$188,3,FALSE))="","",(VLOOKUP($E163,'Org List'!$AJ$10:$AL$188,3,FALSE))),"")</f>
        <v>North of England Commissioning Region</v>
      </c>
      <c r="C163" s="98" t="str">
        <f ca="1">IFERROR(IF((VLOOKUP($E163,'Org List'!$AO$10:$AQ$188,3,FALSE))="","",(VLOOKUP($E163,'Org List'!$AO$10:$AQ$188,3,FALSE))),"")</f>
        <v>North East Region</v>
      </c>
      <c r="D163" s="113" t="str">
        <f ca="1">IFERROR(IF((VLOOKUP($E163,'Org List'!$AT$10:$AV$188,3,FALSE))="","",(VLOOKUP($E163,'Org List'!$AT$10:$AV$188,3,FALSE))),"")</f>
        <v>NHS England North (Cumbria And North East)</v>
      </c>
      <c r="E163" s="97" t="str">
        <f t="shared" ca="1" si="4"/>
        <v>E06000004</v>
      </c>
      <c r="F163" s="99" t="str">
        <f ca="1">IF(E163="","",VLOOKUP(E163,'Org List'!$J$9:$K$488,2,0))</f>
        <v>Stockton-on-Tees</v>
      </c>
      <c r="G163" s="120">
        <f ca="1">IFERROR(IF((VLOOKUP($E163,'DTOC Backsheet'!$D$5:$AF$183,G$9,FALSE))="","",(VLOOKUP($E163,'DTOC Backsheet'!$D$5:$AF$183,G$9,FALSE))),"")</f>
        <v>765.48092170950883</v>
      </c>
      <c r="H163" s="121">
        <f ca="1">IFERROR(IF((VLOOKUP($E163,'DTOC Backsheet'!$D$5:$AF$183,H$9,FALSE))="","",(VLOOKUP($E163,'DTOC Backsheet'!$D$5:$AF$183,H$9,FALSE))),"")</f>
        <v>564.4850786689899</v>
      </c>
      <c r="I163" s="121">
        <f ca="1">IFERROR(IF((VLOOKUP($E163,'DTOC Backsheet'!$D$5:$AF$183,I$9,FALSE))="","",(VLOOKUP($E163,'DTOC Backsheet'!$D$5:$AF$183,I$9,FALSE))),"")</f>
        <v>625.82796583070672</v>
      </c>
      <c r="J163" s="122">
        <f ca="1">IFERROR(IF((VLOOKUP($E163,'DTOC Backsheet'!$D$5:$AF$183,J$9,FALSE))="","",(VLOOKUP($E163,'DTOC Backsheet'!$D$5:$AF$183,J$9,FALSE))),"")</f>
        <v>723.54309718652303</v>
      </c>
      <c r="K163" s="173">
        <f ca="1">IFERROR(IF((VLOOKUP($E163,'DTOC Backsheet'!$D$5:$AF$183,K$9,FALSE))="","",(VLOOKUP($E163,'DTOC Backsheet'!$D$5:$AF$183,K$9,FALSE))),"")</f>
        <v>785.13502750258021</v>
      </c>
      <c r="L163" s="122">
        <f ca="1">IFERROR(IF((VLOOKUP($E163,'DTOC Backsheet'!$D$5:$AF$183,L$9,FALSE))="","",(VLOOKUP($E163,'DTOC Backsheet'!$D$5:$AF$183,L$9,FALSE))),"")</f>
        <v>628.23768922378224</v>
      </c>
      <c r="M163" s="121">
        <f ca="1">IFERROR(IF((VLOOKUP($E163,'DTOC Backsheet'!$D$5:$AF$183,M$9,FALSE))="","",(VLOOKUP($E163,'DTOC Backsheet'!$D$5:$AF$183,M$9,FALSE))),"")</f>
        <v>503.10882026589775</v>
      </c>
      <c r="N163" s="123">
        <f ca="1">IFERROR(IF((VLOOKUP($E163,'DTOC Backsheet'!$D$5:$AF$183,N$9,FALSE))="","",(VLOOKUP($E163,'DTOC Backsheet'!$D$5:$AF$183,N$9,FALSE))),"")</f>
        <v>443.43666387988918</v>
      </c>
    </row>
    <row r="164" spans="1:14" ht="15" customHeight="1" x14ac:dyDescent="0.3">
      <c r="A164" s="57">
        <v>150</v>
      </c>
      <c r="B164" s="97" t="str">
        <f ca="1">IFERROR(IF((VLOOKUP($E164,'Org List'!$AJ$10:$AL$188,3,FALSE))="","",(VLOOKUP($E164,'Org List'!$AJ$10:$AL$188,3,FALSE))),"")</f>
        <v>Midlands and East of England Commissioning Region</v>
      </c>
      <c r="C164" s="98" t="str">
        <f ca="1">IFERROR(IF((VLOOKUP($E164,'Org List'!$AO$10:$AQ$188,3,FALSE))="","",(VLOOKUP($E164,'Org List'!$AO$10:$AQ$188,3,FALSE))),"")</f>
        <v>West Midlands Region</v>
      </c>
      <c r="D164" s="113" t="str">
        <f ca="1">IFERROR(IF((VLOOKUP($E164,'Org List'!$AT$10:$AV$188,3,FALSE))="","",(VLOOKUP($E164,'Org List'!$AT$10:$AV$188,3,FALSE))),"")</f>
        <v>NHS England Midlands And East (North Midlands)</v>
      </c>
      <c r="E164" s="97" t="str">
        <f t="shared" ca="1" si="4"/>
        <v>E06000021</v>
      </c>
      <c r="F164" s="99" t="str">
        <f ca="1">IF(E164="","",VLOOKUP(E164,'Org List'!$J$9:$K$488,2,0))</f>
        <v>Stoke-on-Trent</v>
      </c>
      <c r="G164" s="120">
        <f ca="1">IFERROR(IF((VLOOKUP($E164,'DTOC Backsheet'!$D$5:$AF$183,G$9,FALSE))="","",(VLOOKUP($E164,'DTOC Backsheet'!$D$5:$AF$183,G$9,FALSE))),"")</f>
        <v>2637.4635929068636</v>
      </c>
      <c r="H164" s="121">
        <f ca="1">IFERROR(IF((VLOOKUP($E164,'DTOC Backsheet'!$D$5:$AF$183,H$9,FALSE))="","",(VLOOKUP($E164,'DTOC Backsheet'!$D$5:$AF$183,H$9,FALSE))),"")</f>
        <v>2761.1341345838359</v>
      </c>
      <c r="I164" s="121">
        <f ca="1">IFERROR(IF((VLOOKUP($E164,'DTOC Backsheet'!$D$5:$AF$183,I$9,FALSE))="","",(VLOOKUP($E164,'DTOC Backsheet'!$D$5:$AF$183,I$9,FALSE))),"")</f>
        <v>2189.72575426411</v>
      </c>
      <c r="J164" s="122">
        <f ca="1">IFERROR(IF((VLOOKUP($E164,'DTOC Backsheet'!$D$5:$AF$183,J$9,FALSE))="","",(VLOOKUP($E164,'DTOC Backsheet'!$D$5:$AF$183,J$9,FALSE))),"")</f>
        <v>1802.6177482684438</v>
      </c>
      <c r="K164" s="173">
        <f ca="1">IFERROR(IF((VLOOKUP($E164,'DTOC Backsheet'!$D$5:$AF$183,K$9,FALSE))="","",(VLOOKUP($E164,'DTOC Backsheet'!$D$5:$AF$183,K$9,FALSE))),"")</f>
        <v>1623.920833430295</v>
      </c>
      <c r="L164" s="122">
        <f ca="1">IFERROR(IF((VLOOKUP($E164,'DTOC Backsheet'!$D$5:$AF$183,L$9,FALSE))="","",(VLOOKUP($E164,'DTOC Backsheet'!$D$5:$AF$183,L$9,FALSE))),"")</f>
        <v>1804.1321289026655</v>
      </c>
      <c r="M164" s="121">
        <f ca="1">IFERROR(IF((VLOOKUP($E164,'DTOC Backsheet'!$D$5:$AF$183,M$9,FALSE))="","",(VLOOKUP($E164,'DTOC Backsheet'!$D$5:$AF$183,M$9,FALSE))),"")</f>
        <v>1618.3681044381494</v>
      </c>
      <c r="N164" s="123">
        <f ca="1">IFERROR(IF((VLOOKUP($E164,'DTOC Backsheet'!$D$5:$AF$183,N$9,FALSE))="","",(VLOOKUP($E164,'DTOC Backsheet'!$D$5:$AF$183,N$9,FALSE))),"")</f>
        <v>1913.3908999672888</v>
      </c>
    </row>
    <row r="165" spans="1:14" ht="15" customHeight="1" x14ac:dyDescent="0.3">
      <c r="A165" s="57">
        <v>151</v>
      </c>
      <c r="B165" s="97" t="str">
        <f ca="1">IFERROR(IF((VLOOKUP($E165,'Org List'!$AJ$10:$AL$188,3,FALSE))="","",(VLOOKUP($E165,'Org List'!$AJ$10:$AL$188,3,FALSE))),"")</f>
        <v>Midlands and East of England Commissioning Region</v>
      </c>
      <c r="C165" s="98" t="str">
        <f ca="1">IFERROR(IF((VLOOKUP($E165,'Org List'!$AO$10:$AQ$188,3,FALSE))="","",(VLOOKUP($E165,'Org List'!$AO$10:$AQ$188,3,FALSE))),"")</f>
        <v>East Region</v>
      </c>
      <c r="D165" s="113" t="str">
        <f ca="1">IFERROR(IF((VLOOKUP($E165,'Org List'!$AT$10:$AV$188,3,FALSE))="","",(VLOOKUP($E165,'Org List'!$AT$10:$AV$188,3,FALSE))),"")</f>
        <v>NHS England Midlands And East (East)</v>
      </c>
      <c r="E165" s="97" t="str">
        <f t="shared" ca="1" si="4"/>
        <v>E10000029</v>
      </c>
      <c r="F165" s="99" t="str">
        <f ca="1">IF(E165="","",VLOOKUP(E165,'Org List'!$J$9:$K$488,2,0))</f>
        <v>Suffolk</v>
      </c>
      <c r="G165" s="120">
        <f ca="1">IFERROR(IF((VLOOKUP($E165,'DTOC Backsheet'!$D$5:$AF$183,G$9,FALSE))="","",(VLOOKUP($E165,'DTOC Backsheet'!$D$5:$AF$183,G$9,FALSE))),"")</f>
        <v>1369.8630136986301</v>
      </c>
      <c r="H165" s="121">
        <f ca="1">IFERROR(IF((VLOOKUP($E165,'DTOC Backsheet'!$D$5:$AF$183,H$9,FALSE))="","",(VLOOKUP($E165,'DTOC Backsheet'!$D$5:$AF$183,H$9,FALSE))),"")</f>
        <v>1297.6865455448412</v>
      </c>
      <c r="I165" s="121">
        <f ca="1">IFERROR(IF((VLOOKUP($E165,'DTOC Backsheet'!$D$5:$AF$183,I$9,FALSE))="","",(VLOOKUP($E165,'DTOC Backsheet'!$D$5:$AF$183,I$9,FALSE))),"")</f>
        <v>1160.9485577122045</v>
      </c>
      <c r="J165" s="122">
        <f ca="1">IFERROR(IF((VLOOKUP($E165,'DTOC Backsheet'!$D$5:$AF$183,J$9,FALSE))="","",(VLOOKUP($E165,'DTOC Backsheet'!$D$5:$AF$183,J$9,FALSE))),"")</f>
        <v>1050.3152488288683</v>
      </c>
      <c r="K165" s="173">
        <f ca="1">IFERROR(IF((VLOOKUP($E165,'DTOC Backsheet'!$D$5:$AF$183,K$9,FALSE))="","",(VLOOKUP($E165,'DTOC Backsheet'!$D$5:$AF$183,K$9,FALSE))),"")</f>
        <v>957.87826323336833</v>
      </c>
      <c r="L165" s="122">
        <f ca="1">IFERROR(IF((VLOOKUP($E165,'DTOC Backsheet'!$D$5:$AF$183,L$9,FALSE))="","",(VLOOKUP($E165,'DTOC Backsheet'!$D$5:$AF$183,L$9,FALSE))),"")</f>
        <v>936.41967729155579</v>
      </c>
      <c r="M165" s="121">
        <f ca="1">IFERROR(IF((VLOOKUP($E165,'DTOC Backsheet'!$D$5:$AF$183,M$9,FALSE))="","",(VLOOKUP($E165,'DTOC Backsheet'!$D$5:$AF$183,M$9,FALSE))),"")</f>
        <v>889.87105240239339</v>
      </c>
      <c r="N165" s="123">
        <f ca="1">IFERROR(IF((VLOOKUP($E165,'DTOC Backsheet'!$D$5:$AF$183,N$9,FALSE))="","",(VLOOKUP($E165,'DTOC Backsheet'!$D$5:$AF$183,N$9,FALSE))),"")</f>
        <v>788.80123459534946</v>
      </c>
    </row>
    <row r="166" spans="1:14" ht="15" customHeight="1" x14ac:dyDescent="0.3">
      <c r="A166" s="57">
        <v>152</v>
      </c>
      <c r="B166" s="97" t="str">
        <f ca="1">IFERROR(IF((VLOOKUP($E166,'Org List'!$AJ$10:$AL$188,3,FALSE))="","",(VLOOKUP($E166,'Org List'!$AJ$10:$AL$188,3,FALSE))),"")</f>
        <v>North of England Commissioning Region</v>
      </c>
      <c r="C166" s="98" t="str">
        <f ca="1">IFERROR(IF((VLOOKUP($E166,'Org List'!$AO$10:$AQ$188,3,FALSE))="","",(VLOOKUP($E166,'Org List'!$AO$10:$AQ$188,3,FALSE))),"")</f>
        <v>North East Region</v>
      </c>
      <c r="D166" s="113" t="str">
        <f ca="1">IFERROR(IF((VLOOKUP($E166,'Org List'!$AT$10:$AV$188,3,FALSE))="","",(VLOOKUP($E166,'Org List'!$AT$10:$AV$188,3,FALSE))),"")</f>
        <v>NHS England North (Cumbria And North East)</v>
      </c>
      <c r="E166" s="97" t="str">
        <f t="shared" ca="1" si="4"/>
        <v>E08000024</v>
      </c>
      <c r="F166" s="99" t="str">
        <f ca="1">IF(E166="","",VLOOKUP(E166,'Org List'!$J$9:$K$488,2,0))</f>
        <v>Sunderland</v>
      </c>
      <c r="G166" s="120">
        <f ca="1">IFERROR(IF((VLOOKUP($E166,'DTOC Backsheet'!$D$5:$AF$183,G$9,FALSE))="","",(VLOOKUP($E166,'DTOC Backsheet'!$D$5:$AF$183,G$9,FALSE))),"")</f>
        <v>221.71854312066606</v>
      </c>
      <c r="H166" s="121">
        <f ca="1">IFERROR(IF((VLOOKUP($E166,'DTOC Backsheet'!$D$5:$AF$183,H$9,FALSE))="","",(VLOOKUP($E166,'DTOC Backsheet'!$D$5:$AF$183,H$9,FALSE))),"")</f>
        <v>209.6003231525325</v>
      </c>
      <c r="I166" s="121">
        <f ca="1">IFERROR(IF((VLOOKUP($E166,'DTOC Backsheet'!$D$5:$AF$183,I$9,FALSE))="","",(VLOOKUP($E166,'DTOC Backsheet'!$D$5:$AF$183,I$9,FALSE))),"")</f>
        <v>242.81322232445413</v>
      </c>
      <c r="J166" s="122">
        <f ca="1">IFERROR(IF((VLOOKUP($E166,'DTOC Backsheet'!$D$5:$AF$183,J$9,FALSE))="","",(VLOOKUP($E166,'DTOC Backsheet'!$D$5:$AF$183,J$9,FALSE))),"")</f>
        <v>287.80326037677344</v>
      </c>
      <c r="K166" s="173">
        <f ca="1">IFERROR(IF((VLOOKUP($E166,'DTOC Backsheet'!$D$5:$AF$183,K$9,FALSE))="","",(VLOOKUP($E166,'DTOC Backsheet'!$D$5:$AF$183,K$9,FALSE))),"")</f>
        <v>243.04381086250069</v>
      </c>
      <c r="L166" s="122">
        <f ca="1">IFERROR(IF((VLOOKUP($E166,'DTOC Backsheet'!$D$5:$AF$183,L$9,FALSE))="","",(VLOOKUP($E166,'DTOC Backsheet'!$D$5:$AF$183,L$9,FALSE))),"")</f>
        <v>312.42095760962337</v>
      </c>
      <c r="M166" s="121">
        <f ca="1">IFERROR(IF((VLOOKUP($E166,'DTOC Backsheet'!$D$5:$AF$183,M$9,FALSE))="","",(VLOOKUP($E166,'DTOC Backsheet'!$D$5:$AF$183,M$9,FALSE))),"")</f>
        <v>548.30325654984051</v>
      </c>
      <c r="N166" s="123">
        <f ca="1">IFERROR(IF((VLOOKUP($E166,'DTOC Backsheet'!$D$5:$AF$183,N$9,FALSE))="","",(VLOOKUP($E166,'DTOC Backsheet'!$D$5:$AF$183,N$9,FALSE))),"")</f>
        <v>527.16551235245231</v>
      </c>
    </row>
    <row r="167" spans="1:14" ht="15" customHeight="1" x14ac:dyDescent="0.3">
      <c r="A167" s="57">
        <v>153</v>
      </c>
      <c r="B167" s="97" t="str">
        <f ca="1">IFERROR(IF((VLOOKUP($E167,'Org List'!$AJ$10:$AL$188,3,FALSE))="","",(VLOOKUP($E167,'Org List'!$AJ$10:$AL$188,3,FALSE))),"")</f>
        <v>South East England Commissioning Region</v>
      </c>
      <c r="C167" s="98" t="str">
        <f ca="1">IFERROR(IF((VLOOKUP($E167,'Org List'!$AO$10:$AQ$188,3,FALSE))="","",(VLOOKUP($E167,'Org List'!$AO$10:$AQ$188,3,FALSE))),"")</f>
        <v>South East Region</v>
      </c>
      <c r="D167" s="113" t="str">
        <f ca="1">IFERROR(IF((VLOOKUP($E167,'Org List'!$AT$10:$AV$188,3,FALSE))="","",(VLOOKUP($E167,'Org List'!$AT$10:$AV$188,3,FALSE))),"")</f>
        <v>NHS England South East (Kent, Surrey and Sussex)</v>
      </c>
      <c r="E167" s="97" t="str">
        <f t="shared" ca="1" si="4"/>
        <v>E10000030</v>
      </c>
      <c r="F167" s="99" t="str">
        <f ca="1">IF(E167="","",VLOOKUP(E167,'Org List'!$J$9:$K$488,2,0))</f>
        <v>Surrey</v>
      </c>
      <c r="G167" s="120">
        <f ca="1">IFERROR(IF((VLOOKUP($E167,'DTOC Backsheet'!$D$5:$AF$183,G$9,FALSE))="","",(VLOOKUP($E167,'DTOC Backsheet'!$D$5:$AF$183,G$9,FALSE))),"")</f>
        <v>902.03845122678956</v>
      </c>
      <c r="H167" s="121">
        <f ca="1">IFERROR(IF((VLOOKUP($E167,'DTOC Backsheet'!$D$5:$AF$183,H$9,FALSE))="","",(VLOOKUP($E167,'DTOC Backsheet'!$D$5:$AF$183,H$9,FALSE))),"")</f>
        <v>1000.1989154782189</v>
      </c>
      <c r="I167" s="121">
        <f ca="1">IFERROR(IF((VLOOKUP($E167,'DTOC Backsheet'!$D$5:$AF$183,I$9,FALSE))="","",(VLOOKUP($E167,'DTOC Backsheet'!$D$5:$AF$183,I$9,FALSE))),"")</f>
        <v>833.71530870817378</v>
      </c>
      <c r="J167" s="122">
        <f ca="1">IFERROR(IF((VLOOKUP($E167,'DTOC Backsheet'!$D$5:$AF$183,J$9,FALSE))="","",(VLOOKUP($E167,'DTOC Backsheet'!$D$5:$AF$183,J$9,FALSE))),"")</f>
        <v>655.1578804603248</v>
      </c>
      <c r="K167" s="173">
        <f ca="1">IFERROR(IF((VLOOKUP($E167,'DTOC Backsheet'!$D$5:$AF$183,K$9,FALSE))="","",(VLOOKUP($E167,'DTOC Backsheet'!$D$5:$AF$183,K$9,FALSE))),"")</f>
        <v>890.61530947531867</v>
      </c>
      <c r="L167" s="122">
        <f ca="1">IFERROR(IF((VLOOKUP($E167,'DTOC Backsheet'!$D$5:$AF$183,L$9,FALSE))="","",(VLOOKUP($E167,'DTOC Backsheet'!$D$5:$AF$183,L$9,FALSE))),"")</f>
        <v>850.56714667431868</v>
      </c>
      <c r="M167" s="121">
        <f ca="1">IFERROR(IF((VLOOKUP($E167,'DTOC Backsheet'!$D$5:$AF$183,M$9,FALSE))="","",(VLOOKUP($E167,'DTOC Backsheet'!$D$5:$AF$183,M$9,FALSE))),"")</f>
        <v>881.38168480806394</v>
      </c>
      <c r="N167" s="123">
        <f ca="1">IFERROR(IF((VLOOKUP($E167,'DTOC Backsheet'!$D$5:$AF$183,N$9,FALSE))="","",(VLOOKUP($E167,'DTOC Backsheet'!$D$5:$AF$183,N$9,FALSE))),"")</f>
        <v>911.94806015635049</v>
      </c>
    </row>
    <row r="168" spans="1:14" ht="15" customHeight="1" x14ac:dyDescent="0.3">
      <c r="A168" s="57">
        <v>154</v>
      </c>
      <c r="B168" s="97" t="str">
        <f ca="1">IFERROR(IF((VLOOKUP($E168,'Org List'!$AJ$10:$AL$188,3,FALSE))="","",(VLOOKUP($E168,'Org List'!$AJ$10:$AL$188,3,FALSE))),"")</f>
        <v>London Commissioning Region</v>
      </c>
      <c r="C168" s="98" t="str">
        <f ca="1">IFERROR(IF((VLOOKUP($E168,'Org List'!$AO$10:$AQ$188,3,FALSE))="","",(VLOOKUP($E168,'Org List'!$AO$10:$AQ$188,3,FALSE))),"")</f>
        <v>London Region</v>
      </c>
      <c r="D168" s="113" t="str">
        <f ca="1">IFERROR(IF((VLOOKUP($E168,'Org List'!$AT$10:$AV$188,3,FALSE))="","",(VLOOKUP($E168,'Org List'!$AT$10:$AV$188,3,FALSE))),"")</f>
        <v>NHS England London</v>
      </c>
      <c r="E168" s="97" t="str">
        <f t="shared" ca="1" si="4"/>
        <v>E09000029</v>
      </c>
      <c r="F168" s="99" t="str">
        <f ca="1">IF(E168="","",VLOOKUP(E168,'Org List'!$J$9:$K$488,2,0))</f>
        <v>Sutton</v>
      </c>
      <c r="G168" s="120">
        <f ca="1">IFERROR(IF((VLOOKUP($E168,'DTOC Backsheet'!$D$5:$AF$183,G$9,FALSE))="","",(VLOOKUP($E168,'DTOC Backsheet'!$D$5:$AF$183,G$9,FALSE))),"")</f>
        <v>433.32006624982347</v>
      </c>
      <c r="H168" s="121">
        <f ca="1">IFERROR(IF((VLOOKUP($E168,'DTOC Backsheet'!$D$5:$AF$183,H$9,FALSE))="","",(VLOOKUP($E168,'DTOC Backsheet'!$D$5:$AF$183,H$9,FALSE))),"")</f>
        <v>584.82160052383585</v>
      </c>
      <c r="I168" s="121">
        <f ca="1">IFERROR(IF((VLOOKUP($E168,'DTOC Backsheet'!$D$5:$AF$183,I$9,FALSE))="","",(VLOOKUP($E168,'DTOC Backsheet'!$D$5:$AF$183,I$9,FALSE))),"")</f>
        <v>343.44627473134159</v>
      </c>
      <c r="J168" s="122">
        <f ca="1">IFERROR(IF((VLOOKUP($E168,'DTOC Backsheet'!$D$5:$AF$183,J$9,FALSE))="","",(VLOOKUP($E168,'DTOC Backsheet'!$D$5:$AF$183,J$9,FALSE))),"")</f>
        <v>413.94639234227611</v>
      </c>
      <c r="K168" s="173">
        <f ca="1">IFERROR(IF((VLOOKUP($E168,'DTOC Backsheet'!$D$5:$AF$183,K$9,FALSE))="","",(VLOOKUP($E168,'DTOC Backsheet'!$D$5:$AF$183,K$9,FALSE))),"")</f>
        <v>704.08979924476114</v>
      </c>
      <c r="L168" s="122">
        <f ca="1">IFERROR(IF((VLOOKUP($E168,'DTOC Backsheet'!$D$5:$AF$183,L$9,FALSE))="","",(VLOOKUP($E168,'DTOC Backsheet'!$D$5:$AF$183,L$9,FALSE))),"")</f>
        <v>612.03116904594208</v>
      </c>
      <c r="M168" s="121">
        <f ca="1">IFERROR(IF((VLOOKUP($E168,'DTOC Backsheet'!$D$5:$AF$183,M$9,FALSE))="","",(VLOOKUP($E168,'DTOC Backsheet'!$D$5:$AF$183,M$9,FALSE))),"")</f>
        <v>510.44923227483139</v>
      </c>
      <c r="N168" s="123">
        <f ca="1">IFERROR(IF((VLOOKUP($E168,'DTOC Backsheet'!$D$5:$AF$183,N$9,FALSE))="","",(VLOOKUP($E168,'DTOC Backsheet'!$D$5:$AF$183,N$9,FALSE))),"")</f>
        <v>401.33060310917188</v>
      </c>
    </row>
    <row r="169" spans="1:14" ht="15" customHeight="1" x14ac:dyDescent="0.3">
      <c r="A169" s="57">
        <v>155</v>
      </c>
      <c r="B169" s="97" t="str">
        <f ca="1">IFERROR(IF((VLOOKUP($E169,'Org List'!$AJ$10:$AL$188,3,FALSE))="","",(VLOOKUP($E169,'Org List'!$AJ$10:$AL$188,3,FALSE))),"")</f>
        <v>South West England Commissioning Region</v>
      </c>
      <c r="C169" s="98" t="str">
        <f ca="1">IFERROR(IF((VLOOKUP($E169,'Org List'!$AO$10:$AQ$188,3,FALSE))="","",(VLOOKUP($E169,'Org List'!$AO$10:$AQ$188,3,FALSE))),"")</f>
        <v>South West Region</v>
      </c>
      <c r="D169" s="113" t="str">
        <f ca="1">IFERROR(IF((VLOOKUP($E169,'Org List'!$AT$10:$AV$188,3,FALSE))="","",(VLOOKUP($E169,'Org List'!$AT$10:$AV$188,3,FALSE))),"")</f>
        <v>NHS England South West (South West North)</v>
      </c>
      <c r="E169" s="97" t="str">
        <f t="shared" ca="1" si="4"/>
        <v>E06000030</v>
      </c>
      <c r="F169" s="99" t="str">
        <f ca="1">IF(E169="","",VLOOKUP(E169,'Org List'!$J$9:$K$488,2,0))</f>
        <v>Swindon</v>
      </c>
      <c r="G169" s="120">
        <f ca="1">IFERROR(IF((VLOOKUP($E169,'DTOC Backsheet'!$D$5:$AF$183,G$9,FALSE))="","",(VLOOKUP($E169,'DTOC Backsheet'!$D$5:$AF$183,G$9,FALSE))),"")</f>
        <v>1581.2108730982932</v>
      </c>
      <c r="H169" s="121">
        <f ca="1">IFERROR(IF((VLOOKUP($E169,'DTOC Backsheet'!$D$5:$AF$183,H$9,FALSE))="","",(VLOOKUP($E169,'DTOC Backsheet'!$D$5:$AF$183,H$9,FALSE))),"")</f>
        <v>1466.2137186911448</v>
      </c>
      <c r="I169" s="121">
        <f ca="1">IFERROR(IF((VLOOKUP($E169,'DTOC Backsheet'!$D$5:$AF$183,I$9,FALSE))="","",(VLOOKUP($E169,'DTOC Backsheet'!$D$5:$AF$183,I$9,FALSE))),"")</f>
        <v>1072.5244808993248</v>
      </c>
      <c r="J169" s="122">
        <f ca="1">IFERROR(IF((VLOOKUP($E169,'DTOC Backsheet'!$D$5:$AF$183,J$9,FALSE))="","",(VLOOKUP($E169,'DTOC Backsheet'!$D$5:$AF$183,J$9,FALSE))),"")</f>
        <v>690.18768690685465</v>
      </c>
      <c r="K169" s="173">
        <f ca="1">IFERROR(IF((VLOOKUP($E169,'DTOC Backsheet'!$D$5:$AF$183,K$9,FALSE))="","",(VLOOKUP($E169,'DTOC Backsheet'!$D$5:$AF$183,K$9,FALSE))),"")</f>
        <v>531.36277079969352</v>
      </c>
      <c r="L169" s="122">
        <f ca="1">IFERROR(IF((VLOOKUP($E169,'DTOC Backsheet'!$D$5:$AF$183,L$9,FALSE))="","",(VLOOKUP($E169,'DTOC Backsheet'!$D$5:$AF$183,L$9,FALSE))),"")</f>
        <v>703.03381982728683</v>
      </c>
      <c r="M169" s="121">
        <f ca="1">IFERROR(IF((VLOOKUP($E169,'DTOC Backsheet'!$D$5:$AF$183,M$9,FALSE))="","",(VLOOKUP($E169,'DTOC Backsheet'!$D$5:$AF$183,M$9,FALSE))),"")</f>
        <v>672.67023292444708</v>
      </c>
      <c r="N169" s="123">
        <f ca="1">IFERROR(IF((VLOOKUP($E169,'DTOC Backsheet'!$D$5:$AF$183,N$9,FALSE))="","",(VLOOKUP($E169,'DTOC Backsheet'!$D$5:$AF$183,N$9,FALSE))),"")</f>
        <v>698.2885099539576</v>
      </c>
    </row>
    <row r="170" spans="1:14" ht="15" customHeight="1" x14ac:dyDescent="0.3">
      <c r="A170" s="57">
        <v>156</v>
      </c>
      <c r="B170" s="97" t="str">
        <f ca="1">IFERROR(IF((VLOOKUP($E170,'Org List'!$AJ$10:$AL$188,3,FALSE))="","",(VLOOKUP($E170,'Org List'!$AJ$10:$AL$188,3,FALSE))),"")</f>
        <v>North of England Commissioning Region</v>
      </c>
      <c r="C170" s="98" t="str">
        <f ca="1">IFERROR(IF((VLOOKUP($E170,'Org List'!$AO$10:$AQ$188,3,FALSE))="","",(VLOOKUP($E170,'Org List'!$AO$10:$AQ$188,3,FALSE))),"")</f>
        <v>North West Region</v>
      </c>
      <c r="D170" s="113" t="str">
        <f ca="1">IFERROR(IF((VLOOKUP($E170,'Org List'!$AT$10:$AV$188,3,FALSE))="","",(VLOOKUP($E170,'Org List'!$AT$10:$AV$188,3,FALSE))),"")</f>
        <v>NHS England North (Greater Manchester)</v>
      </c>
      <c r="E170" s="97" t="str">
        <f t="shared" ca="1" si="4"/>
        <v>E08000008</v>
      </c>
      <c r="F170" s="99" t="str">
        <f ca="1">IF(E170="","",VLOOKUP(E170,'Org List'!$J$9:$K$488,2,0))</f>
        <v>Tameside</v>
      </c>
      <c r="G170" s="120">
        <f ca="1">IFERROR(IF((VLOOKUP($E170,'DTOC Backsheet'!$D$5:$AF$183,G$9,FALSE))="","",(VLOOKUP($E170,'DTOC Backsheet'!$D$5:$AF$183,G$9,FALSE))),"")</f>
        <v>1314.2359320013297</v>
      </c>
      <c r="H170" s="121">
        <f ca="1">IFERROR(IF((VLOOKUP($E170,'DTOC Backsheet'!$D$5:$AF$183,H$9,FALSE))="","",(VLOOKUP($E170,'DTOC Backsheet'!$D$5:$AF$183,H$9,FALSE))),"")</f>
        <v>1591.0680101333151</v>
      </c>
      <c r="I170" s="121">
        <f ca="1">IFERROR(IF((VLOOKUP($E170,'DTOC Backsheet'!$D$5:$AF$183,I$9,FALSE))="","",(VLOOKUP($E170,'DTOC Backsheet'!$D$5:$AF$183,I$9,FALSE))),"")</f>
        <v>1417.4031660877838</v>
      </c>
      <c r="J170" s="122">
        <f ca="1">IFERROR(IF((VLOOKUP($E170,'DTOC Backsheet'!$D$5:$AF$183,J$9,FALSE))="","",(VLOOKUP($E170,'DTOC Backsheet'!$D$5:$AF$183,J$9,FALSE))),"")</f>
        <v>1474.854298811362</v>
      </c>
      <c r="K170" s="173">
        <f ca="1">IFERROR(IF((VLOOKUP($E170,'DTOC Backsheet'!$D$5:$AF$183,K$9,FALSE))="","",(VLOOKUP($E170,'DTOC Backsheet'!$D$5:$AF$183,K$9,FALSE))),"")</f>
        <v>1552.2368601559147</v>
      </c>
      <c r="L170" s="122">
        <f ca="1">IFERROR(IF((VLOOKUP($E170,'DTOC Backsheet'!$D$5:$AF$183,L$9,FALSE))="","",(VLOOKUP($E170,'DTOC Backsheet'!$D$5:$AF$183,L$9,FALSE))),"")</f>
        <v>1302.8930513790228</v>
      </c>
      <c r="M170" s="121">
        <f ca="1">IFERROR(IF((VLOOKUP($E170,'DTOC Backsheet'!$D$5:$AF$183,M$9,FALSE))="","",(VLOOKUP($E170,'DTOC Backsheet'!$D$5:$AF$183,M$9,FALSE))),"")</f>
        <v>1408.9358206289653</v>
      </c>
      <c r="N170" s="123">
        <f ca="1">IFERROR(IF((VLOOKUP($E170,'DTOC Backsheet'!$D$5:$AF$183,N$9,FALSE))="","",(VLOOKUP($E170,'DTOC Backsheet'!$D$5:$AF$183,N$9,FALSE))),"")</f>
        <v>1253.5982302923462</v>
      </c>
    </row>
    <row r="171" spans="1:14" ht="15" customHeight="1" x14ac:dyDescent="0.3">
      <c r="A171" s="57">
        <v>157</v>
      </c>
      <c r="B171" s="97" t="str">
        <f ca="1">IFERROR(IF((VLOOKUP($E171,'Org List'!$AJ$10:$AL$188,3,FALSE))="","",(VLOOKUP($E171,'Org List'!$AJ$10:$AL$188,3,FALSE))),"")</f>
        <v>Midlands and East of England Commissioning Region</v>
      </c>
      <c r="C171" s="98" t="str">
        <f ca="1">IFERROR(IF((VLOOKUP($E171,'Org List'!$AO$10:$AQ$188,3,FALSE))="","",(VLOOKUP($E171,'Org List'!$AO$10:$AQ$188,3,FALSE))),"")</f>
        <v>West Midlands Region</v>
      </c>
      <c r="D171" s="113" t="str">
        <f ca="1">IFERROR(IF((VLOOKUP($E171,'Org List'!$AT$10:$AV$188,3,FALSE))="","",(VLOOKUP($E171,'Org List'!$AT$10:$AV$188,3,FALSE))),"")</f>
        <v>NHS England Midlands And East (North Midlands)</v>
      </c>
      <c r="E171" s="97" t="str">
        <f t="shared" ca="1" si="4"/>
        <v>E06000020</v>
      </c>
      <c r="F171" s="99" t="str">
        <f ca="1">IF(E171="","",VLOOKUP(E171,'Org List'!$J$9:$K$488,2,0))</f>
        <v>Telford and Wrekin</v>
      </c>
      <c r="G171" s="120">
        <f ca="1">IFERROR(IF((VLOOKUP($E171,'DTOC Backsheet'!$D$5:$AF$183,G$9,FALSE))="","",(VLOOKUP($E171,'DTOC Backsheet'!$D$5:$AF$183,G$9,FALSE))),"")</f>
        <v>657.6861539369005</v>
      </c>
      <c r="H171" s="121">
        <f ca="1">IFERROR(IF((VLOOKUP($E171,'DTOC Backsheet'!$D$5:$AF$183,H$9,FALSE))="","",(VLOOKUP($E171,'DTOC Backsheet'!$D$5:$AF$183,H$9,FALSE))),"")</f>
        <v>631.14276655828121</v>
      </c>
      <c r="I171" s="121">
        <f ca="1">IFERROR(IF((VLOOKUP($E171,'DTOC Backsheet'!$D$5:$AF$183,I$9,FALSE))="","",(VLOOKUP($E171,'DTOC Backsheet'!$D$5:$AF$183,I$9,FALSE))),"")</f>
        <v>477.04365649907464</v>
      </c>
      <c r="J171" s="122">
        <f ca="1">IFERROR(IF((VLOOKUP($E171,'DTOC Backsheet'!$D$5:$AF$183,J$9,FALSE))="","",(VLOOKUP($E171,'DTOC Backsheet'!$D$5:$AF$183,J$9,FALSE))),"")</f>
        <v>428.96611307267619</v>
      </c>
      <c r="K171" s="173">
        <f ca="1">IFERROR(IF((VLOOKUP($E171,'DTOC Backsheet'!$D$5:$AF$183,K$9,FALSE))="","",(VLOOKUP($E171,'DTOC Backsheet'!$D$5:$AF$183,K$9,FALSE))),"")</f>
        <v>320.25552277343633</v>
      </c>
      <c r="L171" s="122">
        <f ca="1">IFERROR(IF((VLOOKUP($E171,'DTOC Backsheet'!$D$5:$AF$183,L$9,FALSE))="","",(VLOOKUP($E171,'DTOC Backsheet'!$D$5:$AF$183,L$9,FALSE))),"")</f>
        <v>533.26951727870357</v>
      </c>
      <c r="M171" s="121">
        <f ca="1">IFERROR(IF((VLOOKUP($E171,'DTOC Backsheet'!$D$5:$AF$183,M$9,FALSE))="","",(VLOOKUP($E171,'DTOC Backsheet'!$D$5:$AF$183,M$9,FALSE))),"")</f>
        <v>467.16172588051722</v>
      </c>
      <c r="N171" s="123">
        <f ca="1">IFERROR(IF((VLOOKUP($E171,'DTOC Backsheet'!$D$5:$AF$183,N$9,FALSE))="","",(VLOOKUP($E171,'DTOC Backsheet'!$D$5:$AF$183,N$9,FALSE))),"")</f>
        <v>402.29003639724573</v>
      </c>
    </row>
    <row r="172" spans="1:14" ht="15" customHeight="1" x14ac:dyDescent="0.3">
      <c r="A172" s="57">
        <v>158</v>
      </c>
      <c r="B172" s="97" t="str">
        <f ca="1">IFERROR(IF((VLOOKUP($E172,'Org List'!$AJ$10:$AL$188,3,FALSE))="","",(VLOOKUP($E172,'Org List'!$AJ$10:$AL$188,3,FALSE))),"")</f>
        <v>Midlands and East of England Commissioning Region</v>
      </c>
      <c r="C172" s="98" t="str">
        <f ca="1">IFERROR(IF((VLOOKUP($E172,'Org List'!$AO$10:$AQ$188,3,FALSE))="","",(VLOOKUP($E172,'Org List'!$AO$10:$AQ$188,3,FALSE))),"")</f>
        <v>East Region</v>
      </c>
      <c r="D172" s="113" t="str">
        <f ca="1">IFERROR(IF((VLOOKUP($E172,'Org List'!$AT$10:$AV$188,3,FALSE))="","",(VLOOKUP($E172,'Org List'!$AT$10:$AV$188,3,FALSE))),"")</f>
        <v>NHS England Midlands And East (East)</v>
      </c>
      <c r="E172" s="97" t="str">
        <f t="shared" ca="1" si="4"/>
        <v>E06000034</v>
      </c>
      <c r="F172" s="99" t="str">
        <f ca="1">IF(E172="","",VLOOKUP(E172,'Org List'!$J$9:$K$488,2,0))</f>
        <v>Thurrock</v>
      </c>
      <c r="G172" s="120">
        <f ca="1">IFERROR(IF((VLOOKUP($E172,'DTOC Backsheet'!$D$5:$AF$183,G$9,FALSE))="","",(VLOOKUP($E172,'DTOC Backsheet'!$D$5:$AF$183,G$9,FALSE))),"")</f>
        <v>752.52802383005417</v>
      </c>
      <c r="H172" s="121">
        <f ca="1">IFERROR(IF((VLOOKUP($E172,'DTOC Backsheet'!$D$5:$AF$183,H$9,FALSE))="","",(VLOOKUP($E172,'DTOC Backsheet'!$D$5:$AF$183,H$9,FALSE))),"")</f>
        <v>758.79909069530447</v>
      </c>
      <c r="I172" s="121">
        <f ca="1">IFERROR(IF((VLOOKUP($E172,'DTOC Backsheet'!$D$5:$AF$183,I$9,FALSE))="","",(VLOOKUP($E172,'DTOC Backsheet'!$D$5:$AF$183,I$9,FALSE))),"")</f>
        <v>600.45465234773064</v>
      </c>
      <c r="J172" s="122">
        <f ca="1">IFERROR(IF((VLOOKUP($E172,'DTOC Backsheet'!$D$5:$AF$183,J$9,FALSE))="","",(VLOOKUP($E172,'DTOC Backsheet'!$D$5:$AF$183,J$9,FALSE))),"")</f>
        <v>586.81022851002695</v>
      </c>
      <c r="K172" s="173">
        <f ca="1">IFERROR(IF((VLOOKUP($E172,'DTOC Backsheet'!$D$5:$AF$183,K$9,FALSE))="","",(VLOOKUP($E172,'DTOC Backsheet'!$D$5:$AF$183,K$9,FALSE))),"")</f>
        <v>298.44377539809824</v>
      </c>
      <c r="L172" s="122">
        <f ca="1">IFERROR(IF((VLOOKUP($E172,'DTOC Backsheet'!$D$5:$AF$183,L$9,FALSE))="","",(VLOOKUP($E172,'DTOC Backsheet'!$D$5:$AF$183,L$9,FALSE))),"")</f>
        <v>582.15915668564094</v>
      </c>
      <c r="M172" s="121">
        <f ca="1">IFERROR(IF((VLOOKUP($E172,'DTOC Backsheet'!$D$5:$AF$183,M$9,FALSE))="","",(VLOOKUP($E172,'DTOC Backsheet'!$D$5:$AF$183,M$9,FALSE))),"")</f>
        <v>465.88236107599232</v>
      </c>
      <c r="N172" s="123">
        <f ca="1">IFERROR(IF((VLOOKUP($E172,'DTOC Backsheet'!$D$5:$AF$183,N$9,FALSE))="","",(VLOOKUP($E172,'DTOC Backsheet'!$D$5:$AF$183,N$9,FALSE))),"")</f>
        <v>554.58127880620577</v>
      </c>
    </row>
    <row r="173" spans="1:14" ht="15" customHeight="1" x14ac:dyDescent="0.3">
      <c r="A173" s="57">
        <v>159</v>
      </c>
      <c r="B173" s="97" t="str">
        <f ca="1">IFERROR(IF((VLOOKUP($E173,'Org List'!$AJ$10:$AL$188,3,FALSE))="","",(VLOOKUP($E173,'Org List'!$AJ$10:$AL$188,3,FALSE))),"")</f>
        <v>South West England Commissioning Region</v>
      </c>
      <c r="C173" s="98" t="str">
        <f ca="1">IFERROR(IF((VLOOKUP($E173,'Org List'!$AO$10:$AQ$188,3,FALSE))="","",(VLOOKUP($E173,'Org List'!$AO$10:$AQ$188,3,FALSE))),"")</f>
        <v>South West Region</v>
      </c>
      <c r="D173" s="113" t="str">
        <f ca="1">IFERROR(IF((VLOOKUP($E173,'Org List'!$AT$10:$AV$188,3,FALSE))="","",(VLOOKUP($E173,'Org List'!$AT$10:$AV$188,3,FALSE))),"")</f>
        <v>NHS England South West (South West South)</v>
      </c>
      <c r="E173" s="97" t="str">
        <f t="shared" ca="1" si="4"/>
        <v>E06000027</v>
      </c>
      <c r="F173" s="99" t="str">
        <f ca="1">IF(E173="","",VLOOKUP(E173,'Org List'!$J$9:$K$488,2,0))</f>
        <v>Torbay</v>
      </c>
      <c r="G173" s="120">
        <f ca="1">IFERROR(IF((VLOOKUP($E173,'DTOC Backsheet'!$D$5:$AF$183,G$9,FALSE))="","",(VLOOKUP($E173,'DTOC Backsheet'!$D$5:$AF$183,G$9,FALSE))),"")</f>
        <v>557.22480196667584</v>
      </c>
      <c r="H173" s="121">
        <f ca="1">IFERROR(IF((VLOOKUP($E173,'DTOC Backsheet'!$D$5:$AF$183,H$9,FALSE))="","",(VLOOKUP($E173,'DTOC Backsheet'!$D$5:$AF$183,H$9,FALSE))),"")</f>
        <v>871.34662660475271</v>
      </c>
      <c r="I173" s="121">
        <f ca="1">IFERROR(IF((VLOOKUP($E173,'DTOC Backsheet'!$D$5:$AF$183,I$9,FALSE))="","",(VLOOKUP($E173,'DTOC Backsheet'!$D$5:$AF$183,I$9,FALSE))),"")</f>
        <v>802.14877538013297</v>
      </c>
      <c r="J173" s="122">
        <f ca="1">IFERROR(IF((VLOOKUP($E173,'DTOC Backsheet'!$D$5:$AF$183,J$9,FALSE))="","",(VLOOKUP($E173,'DTOC Backsheet'!$D$5:$AF$183,J$9,FALSE))),"")</f>
        <v>634.14007185715548</v>
      </c>
      <c r="K173" s="173">
        <f ca="1">IFERROR(IF((VLOOKUP($E173,'DTOC Backsheet'!$D$5:$AF$183,K$9,FALSE))="","",(VLOOKUP($E173,'DTOC Backsheet'!$D$5:$AF$183,K$9,FALSE))),"")</f>
        <v>926.68033423251927</v>
      </c>
      <c r="L173" s="122">
        <f ca="1">IFERROR(IF((VLOOKUP($E173,'DTOC Backsheet'!$D$5:$AF$183,L$9,FALSE))="","",(VLOOKUP($E173,'DTOC Backsheet'!$D$5:$AF$183,L$9,FALSE))),"")</f>
        <v>677.74855817397986</v>
      </c>
      <c r="M173" s="121">
        <f ca="1">IFERROR(IF((VLOOKUP($E173,'DTOC Backsheet'!$D$5:$AF$183,M$9,FALSE))="","",(VLOOKUP($E173,'DTOC Backsheet'!$D$5:$AF$183,M$9,FALSE))),"")</f>
        <v>666.84643659477376</v>
      </c>
      <c r="N173" s="123">
        <f ca="1">IFERROR(IF((VLOOKUP($E173,'DTOC Backsheet'!$D$5:$AF$183,N$9,FALSE))="","",(VLOOKUP($E173,'DTOC Backsheet'!$D$5:$AF$183,N$9,FALSE))),"")</f>
        <v>703.58351564854422</v>
      </c>
    </row>
    <row r="174" spans="1:14" ht="15" customHeight="1" x14ac:dyDescent="0.3">
      <c r="A174" s="57">
        <v>160</v>
      </c>
      <c r="B174" s="97" t="str">
        <f ca="1">IFERROR(IF((VLOOKUP($E174,'Org List'!$AJ$10:$AL$188,3,FALSE))="","",(VLOOKUP($E174,'Org List'!$AJ$10:$AL$188,3,FALSE))),"")</f>
        <v>London Commissioning Region</v>
      </c>
      <c r="C174" s="98" t="str">
        <f ca="1">IFERROR(IF((VLOOKUP($E174,'Org List'!$AO$10:$AQ$188,3,FALSE))="","",(VLOOKUP($E174,'Org List'!$AO$10:$AQ$188,3,FALSE))),"")</f>
        <v>London Region</v>
      </c>
      <c r="D174" s="113" t="str">
        <f ca="1">IFERROR(IF((VLOOKUP($E174,'Org List'!$AT$10:$AV$188,3,FALSE))="","",(VLOOKUP($E174,'Org List'!$AT$10:$AV$188,3,FALSE))),"")</f>
        <v>NHS England London</v>
      </c>
      <c r="E174" s="97" t="str">
        <f t="shared" ref="E174:E192" ca="1" si="5">IF($A174&gt;$Q$5-1,"",INDIRECT("'Comms by AT'!D"&amp;$A174+$Q$4))</f>
        <v>E09000030</v>
      </c>
      <c r="F174" s="99" t="str">
        <f ca="1">IF(E174="","",VLOOKUP(E174,'Org List'!$J$9:$K$488,2,0))</f>
        <v>Tower Hamlets</v>
      </c>
      <c r="G174" s="120">
        <f ca="1">IFERROR(IF((VLOOKUP($E174,'DTOC Backsheet'!$D$5:$AF$183,G$9,FALSE))="","",(VLOOKUP($E174,'DTOC Backsheet'!$D$5:$AF$183,G$9,FALSE))),"")</f>
        <v>533.05838596432648</v>
      </c>
      <c r="H174" s="121">
        <f ca="1">IFERROR(IF((VLOOKUP($E174,'DTOC Backsheet'!$D$5:$AF$183,H$9,FALSE))="","",(VLOOKUP($E174,'DTOC Backsheet'!$D$5:$AF$183,H$9,FALSE))),"")</f>
        <v>711.71851845667697</v>
      </c>
      <c r="I174" s="121">
        <f ca="1">IFERROR(IF((VLOOKUP($E174,'DTOC Backsheet'!$D$5:$AF$183,I$9,FALSE))="","",(VLOOKUP($E174,'DTOC Backsheet'!$D$5:$AF$183,I$9,FALSE))),"")</f>
        <v>511.76944494304166</v>
      </c>
      <c r="J174" s="122">
        <f ca="1">IFERROR(IF((VLOOKUP($E174,'DTOC Backsheet'!$D$5:$AF$183,J$9,FALSE))="","",(VLOOKUP($E174,'DTOC Backsheet'!$D$5:$AF$183,J$9,FALSE))),"")</f>
        <v>466.67983804277674</v>
      </c>
      <c r="K174" s="173">
        <f ca="1">IFERROR(IF((VLOOKUP($E174,'DTOC Backsheet'!$D$5:$AF$183,K$9,FALSE))="","",(VLOOKUP($E174,'DTOC Backsheet'!$D$5:$AF$183,K$9,FALSE))),"")</f>
        <v>632.15757974178746</v>
      </c>
      <c r="L174" s="122">
        <f ca="1">IFERROR(IF((VLOOKUP($E174,'DTOC Backsheet'!$D$5:$AF$183,L$9,FALSE))="","",(VLOOKUP($E174,'DTOC Backsheet'!$D$5:$AF$183,L$9,FALSE))),"")</f>
        <v>500.10145089824192</v>
      </c>
      <c r="M174" s="121">
        <f ca="1">IFERROR(IF((VLOOKUP($E174,'DTOC Backsheet'!$D$5:$AF$183,M$9,FALSE))="","",(VLOOKUP($E174,'DTOC Backsheet'!$D$5:$AF$183,M$9,FALSE))),"")</f>
        <v>597.5132249525858</v>
      </c>
      <c r="N174" s="123">
        <f ca="1">IFERROR(IF((VLOOKUP($E174,'DTOC Backsheet'!$D$5:$AF$183,N$9,FALSE))="","",(VLOOKUP($E174,'DTOC Backsheet'!$D$5:$AF$183,N$9,FALSE))),"")</f>
        <v>605.84089851512374</v>
      </c>
    </row>
    <row r="175" spans="1:14" ht="15" customHeight="1" x14ac:dyDescent="0.3">
      <c r="A175" s="57">
        <v>161</v>
      </c>
      <c r="B175" s="97" t="str">
        <f ca="1">IFERROR(IF((VLOOKUP($E175,'Org List'!$AJ$10:$AL$188,3,FALSE))="","",(VLOOKUP($E175,'Org List'!$AJ$10:$AL$188,3,FALSE))),"")</f>
        <v>North of England Commissioning Region</v>
      </c>
      <c r="C175" s="98" t="str">
        <f ca="1">IFERROR(IF((VLOOKUP($E175,'Org List'!$AO$10:$AQ$188,3,FALSE))="","",(VLOOKUP($E175,'Org List'!$AO$10:$AQ$188,3,FALSE))),"")</f>
        <v>North West Region</v>
      </c>
      <c r="D175" s="113" t="str">
        <f ca="1">IFERROR(IF((VLOOKUP($E175,'Org List'!$AT$10:$AV$188,3,FALSE))="","",(VLOOKUP($E175,'Org List'!$AT$10:$AV$188,3,FALSE))),"")</f>
        <v>NHS England North (Greater Manchester)</v>
      </c>
      <c r="E175" s="97" t="str">
        <f t="shared" ca="1" si="5"/>
        <v>E08000009</v>
      </c>
      <c r="F175" s="99" t="str">
        <f ca="1">IF(E175="","",VLOOKUP(E175,'Org List'!$J$9:$K$488,2,0))</f>
        <v>Trafford</v>
      </c>
      <c r="G175" s="120">
        <f ca="1">IFERROR(IF((VLOOKUP($E175,'DTOC Backsheet'!$D$5:$AF$183,G$9,FALSE))="","",(VLOOKUP($E175,'DTOC Backsheet'!$D$5:$AF$183,G$9,FALSE))),"")</f>
        <v>2284.112960172587</v>
      </c>
      <c r="H175" s="121">
        <f ca="1">IFERROR(IF((VLOOKUP($E175,'DTOC Backsheet'!$D$5:$AF$183,H$9,FALSE))="","",(VLOOKUP($E175,'DTOC Backsheet'!$D$5:$AF$183,H$9,FALSE))),"")</f>
        <v>2547.6644555771163</v>
      </c>
      <c r="I175" s="121">
        <f ca="1">IFERROR(IF((VLOOKUP($E175,'DTOC Backsheet'!$D$5:$AF$183,I$9,FALSE))="","",(VLOOKUP($E175,'DTOC Backsheet'!$D$5:$AF$183,I$9,FALSE))),"")</f>
        <v>2242.9677900039474</v>
      </c>
      <c r="J175" s="122">
        <f ca="1">IFERROR(IF((VLOOKUP($E175,'DTOC Backsheet'!$D$5:$AF$183,J$9,FALSE))="","",(VLOOKUP($E175,'DTOC Backsheet'!$D$5:$AF$183,J$9,FALSE))),"")</f>
        <v>1543.9964610915633</v>
      </c>
      <c r="K175" s="173">
        <f ca="1">IFERROR(IF((VLOOKUP($E175,'DTOC Backsheet'!$D$5:$AF$183,K$9,FALSE))="","",(VLOOKUP($E175,'DTOC Backsheet'!$D$5:$AF$183,K$9,FALSE))),"")</f>
        <v>1471.5784387489227</v>
      </c>
      <c r="L175" s="122">
        <f ca="1">IFERROR(IF((VLOOKUP($E175,'DTOC Backsheet'!$D$5:$AF$183,L$9,FALSE))="","",(VLOOKUP($E175,'DTOC Backsheet'!$D$5:$AF$183,L$9,FALSE))),"")</f>
        <v>1568.3200716493966</v>
      </c>
      <c r="M175" s="121">
        <f ca="1">IFERROR(IF((VLOOKUP($E175,'DTOC Backsheet'!$D$5:$AF$183,M$9,FALSE))="","",(VLOOKUP($E175,'DTOC Backsheet'!$D$5:$AF$183,M$9,FALSE))),"")</f>
        <v>1529.0706091583472</v>
      </c>
      <c r="N175" s="123">
        <f ca="1">IFERROR(IF((VLOOKUP($E175,'DTOC Backsheet'!$D$5:$AF$183,N$9,FALSE))="","",(VLOOKUP($E175,'DTOC Backsheet'!$D$5:$AF$183,N$9,FALSE))),"")</f>
        <v>1756.0081245669792</v>
      </c>
    </row>
    <row r="176" spans="1:14" ht="15" customHeight="1" x14ac:dyDescent="0.3">
      <c r="A176" s="57">
        <v>162</v>
      </c>
      <c r="B176" s="97" t="str">
        <f ca="1">IFERROR(IF((VLOOKUP($E176,'Org List'!$AJ$10:$AL$188,3,FALSE))="","",(VLOOKUP($E176,'Org List'!$AJ$10:$AL$188,3,FALSE))),"")</f>
        <v>North of England Commissioning Region</v>
      </c>
      <c r="C176" s="98" t="str">
        <f ca="1">IFERROR(IF((VLOOKUP($E176,'Org List'!$AO$10:$AQ$188,3,FALSE))="","",(VLOOKUP($E176,'Org List'!$AO$10:$AQ$188,3,FALSE))),"")</f>
        <v>Yorkshire and The Humber Region</v>
      </c>
      <c r="D176" s="113" t="str">
        <f ca="1">IFERROR(IF((VLOOKUP($E176,'Org List'!$AT$10:$AV$188,3,FALSE))="","",(VLOOKUP($E176,'Org List'!$AT$10:$AV$188,3,FALSE))),"")</f>
        <v>NHS England North (Yorkshire And Humber)</v>
      </c>
      <c r="E176" s="97" t="str">
        <f t="shared" ca="1" si="5"/>
        <v>E08000036</v>
      </c>
      <c r="F176" s="99" t="str">
        <f ca="1">IF(E176="","",VLOOKUP(E176,'Org List'!$J$9:$K$488,2,0))</f>
        <v>Wakefield</v>
      </c>
      <c r="G176" s="120">
        <f ca="1">IFERROR(IF((VLOOKUP($E176,'DTOC Backsheet'!$D$5:$AF$183,G$9,FALSE))="","",(VLOOKUP($E176,'DTOC Backsheet'!$D$5:$AF$183,G$9,FALSE))),"")</f>
        <v>889.83507399192274</v>
      </c>
      <c r="H176" s="121">
        <f ca="1">IFERROR(IF((VLOOKUP($E176,'DTOC Backsheet'!$D$5:$AF$183,H$9,FALSE))="","",(VLOOKUP($E176,'DTOC Backsheet'!$D$5:$AF$183,H$9,FALSE))),"")</f>
        <v>924.75970737615694</v>
      </c>
      <c r="I176" s="121">
        <f ca="1">IFERROR(IF((VLOOKUP($E176,'DTOC Backsheet'!$D$5:$AF$183,I$9,FALSE))="","",(VLOOKUP($E176,'DTOC Backsheet'!$D$5:$AF$183,I$9,FALSE))),"")</f>
        <v>854.91044060768854</v>
      </c>
      <c r="J176" s="122">
        <f ca="1">IFERROR(IF((VLOOKUP($E176,'DTOC Backsheet'!$D$5:$AF$183,J$9,FALSE))="","",(VLOOKUP($E176,'DTOC Backsheet'!$D$5:$AF$183,J$9,FALSE))),"")</f>
        <v>1014.5256237433831</v>
      </c>
      <c r="K176" s="173">
        <f ca="1">IFERROR(IF((VLOOKUP($E176,'DTOC Backsheet'!$D$5:$AF$183,K$9,FALSE))="","",(VLOOKUP($E176,'DTOC Backsheet'!$D$5:$AF$183,K$9,FALSE))),"")</f>
        <v>1003.7604414936363</v>
      </c>
      <c r="L176" s="122">
        <f ca="1">IFERROR(IF((VLOOKUP($E176,'DTOC Backsheet'!$D$5:$AF$183,L$9,FALSE))="","",(VLOOKUP($E176,'DTOC Backsheet'!$D$5:$AF$183,L$9,FALSE))),"")</f>
        <v>1053.5030077510871</v>
      </c>
      <c r="M176" s="121">
        <f ca="1">IFERROR(IF((VLOOKUP($E176,'DTOC Backsheet'!$D$5:$AF$183,M$9,FALSE))="","",(VLOOKUP($E176,'DTOC Backsheet'!$D$5:$AF$183,M$9,FALSE))),"")</f>
        <v>944.73754571054155</v>
      </c>
      <c r="N176" s="123">
        <f ca="1">IFERROR(IF((VLOOKUP($E176,'DTOC Backsheet'!$D$5:$AF$183,N$9,FALSE))="","",(VLOOKUP($E176,'DTOC Backsheet'!$D$5:$AF$183,N$9,FALSE))),"")</f>
        <v>919.82541174133075</v>
      </c>
    </row>
    <row r="177" spans="1:14" ht="15" customHeight="1" x14ac:dyDescent="0.3">
      <c r="A177" s="57">
        <v>163</v>
      </c>
      <c r="B177" s="97" t="str">
        <f ca="1">IFERROR(IF((VLOOKUP($E177,'Org List'!$AJ$10:$AL$188,3,FALSE))="","",(VLOOKUP($E177,'Org List'!$AJ$10:$AL$188,3,FALSE))),"")</f>
        <v>Midlands and East of England Commissioning Region</v>
      </c>
      <c r="C177" s="98" t="str">
        <f ca="1">IFERROR(IF((VLOOKUP($E177,'Org List'!$AO$10:$AQ$188,3,FALSE))="","",(VLOOKUP($E177,'Org List'!$AO$10:$AQ$188,3,FALSE))),"")</f>
        <v>West Midlands Region</v>
      </c>
      <c r="D177" s="113" t="str">
        <f ca="1">IFERROR(IF((VLOOKUP($E177,'Org List'!$AT$10:$AV$188,3,FALSE))="","",(VLOOKUP($E177,'Org List'!$AT$10:$AV$188,3,FALSE))),"")</f>
        <v>NHS England Midlands And East (West Midlands)</v>
      </c>
      <c r="E177" s="97" t="str">
        <f t="shared" ca="1" si="5"/>
        <v>E08000030</v>
      </c>
      <c r="F177" s="99" t="str">
        <f ca="1">IF(E177="","",VLOOKUP(E177,'Org List'!$J$9:$K$488,2,0))</f>
        <v>Walsall</v>
      </c>
      <c r="G177" s="120">
        <f ca="1">IFERROR(IF((VLOOKUP($E177,'DTOC Backsheet'!$D$5:$AF$183,G$9,FALSE))="","",(VLOOKUP($E177,'DTOC Backsheet'!$D$5:$AF$183,G$9,FALSE))),"")</f>
        <v>849.20731308564018</v>
      </c>
      <c r="H177" s="121">
        <f ca="1">IFERROR(IF((VLOOKUP($E177,'DTOC Backsheet'!$D$5:$AF$183,H$9,FALSE))="","",(VLOOKUP($E177,'DTOC Backsheet'!$D$5:$AF$183,H$9,FALSE))),"")</f>
        <v>858.54952775104869</v>
      </c>
      <c r="I177" s="121">
        <f ca="1">IFERROR(IF((VLOOKUP($E177,'DTOC Backsheet'!$D$5:$AF$183,I$9,FALSE))="","",(VLOOKUP($E177,'DTOC Backsheet'!$D$5:$AF$183,I$9,FALSE))),"")</f>
        <v>889.84594688016739</v>
      </c>
      <c r="J177" s="122">
        <f ca="1">IFERROR(IF((VLOOKUP($E177,'DTOC Backsheet'!$D$5:$AF$183,J$9,FALSE))="","",(VLOOKUP($E177,'DTOC Backsheet'!$D$5:$AF$183,J$9,FALSE))),"")</f>
        <v>720.13622967783033</v>
      </c>
      <c r="K177" s="173">
        <f ca="1">IFERROR(IF((VLOOKUP($E177,'DTOC Backsheet'!$D$5:$AF$183,K$9,FALSE))="","",(VLOOKUP($E177,'DTOC Backsheet'!$D$5:$AF$183,K$9,FALSE))),"")</f>
        <v>1017.866970629905</v>
      </c>
      <c r="L177" s="122">
        <f ca="1">IFERROR(IF((VLOOKUP($E177,'DTOC Backsheet'!$D$5:$AF$183,L$9,FALSE))="","",(VLOOKUP($E177,'DTOC Backsheet'!$D$5:$AF$183,L$9,FALSE))),"")</f>
        <v>939.71265112998537</v>
      </c>
      <c r="M177" s="121">
        <f ca="1">IFERROR(IF((VLOOKUP($E177,'DTOC Backsheet'!$D$5:$AF$183,M$9,FALSE))="","",(VLOOKUP($E177,'DTOC Backsheet'!$D$5:$AF$183,M$9,FALSE))),"")</f>
        <v>1059.7353560762906</v>
      </c>
      <c r="N177" s="123">
        <f ca="1">IFERROR(IF((VLOOKUP($E177,'DTOC Backsheet'!$D$5:$AF$183,N$9,FALSE))="","",(VLOOKUP($E177,'DTOC Backsheet'!$D$5:$AF$183,N$9,FALSE))),"")</f>
        <v>835.71553545130041</v>
      </c>
    </row>
    <row r="178" spans="1:14" ht="15" customHeight="1" x14ac:dyDescent="0.3">
      <c r="A178" s="57">
        <v>164</v>
      </c>
      <c r="B178" s="97" t="str">
        <f ca="1">IFERROR(IF((VLOOKUP($E178,'Org List'!$AJ$10:$AL$188,3,FALSE))="","",(VLOOKUP($E178,'Org List'!$AJ$10:$AL$188,3,FALSE))),"")</f>
        <v>London Commissioning Region</v>
      </c>
      <c r="C178" s="98" t="str">
        <f ca="1">IFERROR(IF((VLOOKUP($E178,'Org List'!$AO$10:$AQ$188,3,FALSE))="","",(VLOOKUP($E178,'Org List'!$AO$10:$AQ$188,3,FALSE))),"")</f>
        <v>London Region</v>
      </c>
      <c r="D178" s="113" t="str">
        <f ca="1">IFERROR(IF((VLOOKUP($E178,'Org List'!$AT$10:$AV$188,3,FALSE))="","",(VLOOKUP($E178,'Org List'!$AT$10:$AV$188,3,FALSE))),"")</f>
        <v>NHS England London</v>
      </c>
      <c r="E178" s="97" t="str">
        <f t="shared" ca="1" si="5"/>
        <v>E09000031</v>
      </c>
      <c r="F178" s="99" t="str">
        <f ca="1">IF(E178="","",VLOOKUP(E178,'Org List'!$J$9:$K$488,2,0))</f>
        <v>Waltham Forest</v>
      </c>
      <c r="G178" s="120">
        <f ca="1">IFERROR(IF((VLOOKUP($E178,'DTOC Backsheet'!$D$5:$AF$183,G$9,FALSE))="","",(VLOOKUP($E178,'DTOC Backsheet'!$D$5:$AF$183,G$9,FALSE))),"")</f>
        <v>718.72125114995401</v>
      </c>
      <c r="H178" s="121">
        <f ca="1">IFERROR(IF((VLOOKUP($E178,'DTOC Backsheet'!$D$5:$AF$183,H$9,FALSE))="","",(VLOOKUP($E178,'DTOC Backsheet'!$D$5:$AF$183,H$9,FALSE))),"")</f>
        <v>543.83241337013192</v>
      </c>
      <c r="I178" s="121">
        <f ca="1">IFERROR(IF((VLOOKUP($E178,'DTOC Backsheet'!$D$5:$AF$183,I$9,FALSE))="","",(VLOOKUP($E178,'DTOC Backsheet'!$D$5:$AF$183,I$9,FALSE))),"")</f>
        <v>332.04921803127877</v>
      </c>
      <c r="J178" s="122">
        <f ca="1">IFERROR(IF((VLOOKUP($E178,'DTOC Backsheet'!$D$5:$AF$183,J$9,FALSE))="","",(VLOOKUP($E178,'DTOC Backsheet'!$D$5:$AF$183,J$9,FALSE))),"")</f>
        <v>423.94586991226163</v>
      </c>
      <c r="K178" s="173">
        <f ca="1">IFERROR(IF((VLOOKUP($E178,'DTOC Backsheet'!$D$5:$AF$183,K$9,FALSE))="","",(VLOOKUP($E178,'DTOC Backsheet'!$D$5:$AF$183,K$9,FALSE))),"")</f>
        <v>820.54039337857103</v>
      </c>
      <c r="L178" s="122">
        <f ca="1">IFERROR(IF((VLOOKUP($E178,'DTOC Backsheet'!$D$5:$AF$183,L$9,FALSE))="","",(VLOOKUP($E178,'DTOC Backsheet'!$D$5:$AF$183,L$9,FALSE))),"")</f>
        <v>990.30737131896501</v>
      </c>
      <c r="M178" s="121">
        <f ca="1">IFERROR(IF((VLOOKUP($E178,'DTOC Backsheet'!$D$5:$AF$183,M$9,FALSE))="","",(VLOOKUP($E178,'DTOC Backsheet'!$D$5:$AF$183,M$9,FALSE))),"")</f>
        <v>717.73705673688789</v>
      </c>
      <c r="N178" s="123">
        <f ca="1">IFERROR(IF((VLOOKUP($E178,'DTOC Backsheet'!$D$5:$AF$183,N$9,FALSE))="","",(VLOOKUP($E178,'DTOC Backsheet'!$D$5:$AF$183,N$9,FALSE))),"")</f>
        <v>655.65965672716698</v>
      </c>
    </row>
    <row r="179" spans="1:14" ht="15" customHeight="1" x14ac:dyDescent="0.3">
      <c r="A179" s="57">
        <v>165</v>
      </c>
      <c r="B179" s="97" t="str">
        <f ca="1">IFERROR(IF((VLOOKUP($E179,'Org List'!$AJ$10:$AL$188,3,FALSE))="","",(VLOOKUP($E179,'Org List'!$AJ$10:$AL$188,3,FALSE))),"")</f>
        <v>London Commissioning Region</v>
      </c>
      <c r="C179" s="98" t="str">
        <f ca="1">IFERROR(IF((VLOOKUP($E179,'Org List'!$AO$10:$AQ$188,3,FALSE))="","",(VLOOKUP($E179,'Org List'!$AO$10:$AQ$188,3,FALSE))),"")</f>
        <v>London Region</v>
      </c>
      <c r="D179" s="113" t="str">
        <f ca="1">IFERROR(IF((VLOOKUP($E179,'Org List'!$AT$10:$AV$188,3,FALSE))="","",(VLOOKUP($E179,'Org List'!$AT$10:$AV$188,3,FALSE))),"")</f>
        <v>NHS England London</v>
      </c>
      <c r="E179" s="97" t="str">
        <f t="shared" ca="1" si="5"/>
        <v>E09000032</v>
      </c>
      <c r="F179" s="99" t="str">
        <f ca="1">IF(E179="","",VLOOKUP(E179,'Org List'!$J$9:$K$488,2,0))</f>
        <v>Wandsworth</v>
      </c>
      <c r="G179" s="120">
        <f ca="1">IFERROR(IF((VLOOKUP($E179,'DTOC Backsheet'!$D$5:$AF$183,G$9,FALSE))="","",(VLOOKUP($E179,'DTOC Backsheet'!$D$5:$AF$183,G$9,FALSE))),"")</f>
        <v>435.7549627648537</v>
      </c>
      <c r="H179" s="121">
        <f ca="1">IFERROR(IF((VLOOKUP($E179,'DTOC Backsheet'!$D$5:$AF$183,H$9,FALSE))="","",(VLOOKUP($E179,'DTOC Backsheet'!$D$5:$AF$183,H$9,FALSE))),"")</f>
        <v>461.50062634972602</v>
      </c>
      <c r="I179" s="121">
        <f ca="1">IFERROR(IF((VLOOKUP($E179,'DTOC Backsheet'!$D$5:$AF$183,I$9,FALSE))="","",(VLOOKUP($E179,'DTOC Backsheet'!$D$5:$AF$183,I$9,FALSE))),"")</f>
        <v>461.88488998532108</v>
      </c>
      <c r="J179" s="122">
        <f ca="1">IFERROR(IF((VLOOKUP($E179,'DTOC Backsheet'!$D$5:$AF$183,J$9,FALSE))="","",(VLOOKUP($E179,'DTOC Backsheet'!$D$5:$AF$183,J$9,FALSE))),"")</f>
        <v>394.2160874649025</v>
      </c>
      <c r="K179" s="173">
        <f ca="1">IFERROR(IF((VLOOKUP($E179,'DTOC Backsheet'!$D$5:$AF$183,K$9,FALSE))="","",(VLOOKUP($E179,'DTOC Backsheet'!$D$5:$AF$183,K$9,FALSE))),"")</f>
        <v>489.43736463033787</v>
      </c>
      <c r="L179" s="122">
        <f ca="1">IFERROR(IF((VLOOKUP($E179,'DTOC Backsheet'!$D$5:$AF$183,L$9,FALSE))="","",(VLOOKUP($E179,'DTOC Backsheet'!$D$5:$AF$183,L$9,FALSE))),"")</f>
        <v>274.2372782364539</v>
      </c>
      <c r="M179" s="121">
        <f ca="1">IFERROR(IF((VLOOKUP($E179,'DTOC Backsheet'!$D$5:$AF$183,M$9,FALSE))="","",(VLOOKUP($E179,'DTOC Backsheet'!$D$5:$AF$183,M$9,FALSE))),"")</f>
        <v>306.61251247270195</v>
      </c>
      <c r="N179" s="123">
        <f ca="1">IFERROR(IF((VLOOKUP($E179,'DTOC Backsheet'!$D$5:$AF$183,N$9,FALSE))="","",(VLOOKUP($E179,'DTOC Backsheet'!$D$5:$AF$183,N$9,FALSE))),"")</f>
        <v>295.14523521131588</v>
      </c>
    </row>
    <row r="180" spans="1:14" ht="15" customHeight="1" x14ac:dyDescent="0.3">
      <c r="A180" s="57">
        <v>166</v>
      </c>
      <c r="B180" s="97" t="str">
        <f ca="1">IFERROR(IF((VLOOKUP($E180,'Org List'!$AJ$10:$AL$188,3,FALSE))="","",(VLOOKUP($E180,'Org List'!$AJ$10:$AL$188,3,FALSE))),"")</f>
        <v>North of England Commissioning Region</v>
      </c>
      <c r="C180" s="98" t="str">
        <f ca="1">IFERROR(IF((VLOOKUP($E180,'Org List'!$AO$10:$AQ$188,3,FALSE))="","",(VLOOKUP($E180,'Org List'!$AO$10:$AQ$188,3,FALSE))),"")</f>
        <v>North West Region</v>
      </c>
      <c r="D180" s="113" t="str">
        <f ca="1">IFERROR(IF((VLOOKUP($E180,'Org List'!$AT$10:$AV$188,3,FALSE))="","",(VLOOKUP($E180,'Org List'!$AT$10:$AV$188,3,FALSE))),"")</f>
        <v>NHS England North (Cheshire And Merseyside)</v>
      </c>
      <c r="E180" s="97" t="str">
        <f t="shared" ca="1" si="5"/>
        <v>E06000007</v>
      </c>
      <c r="F180" s="99" t="str">
        <f ca="1">IF(E180="","",VLOOKUP(E180,'Org List'!$J$9:$K$488,2,0))</f>
        <v>Warrington</v>
      </c>
      <c r="G180" s="120">
        <f ca="1">IFERROR(IF((VLOOKUP($E180,'DTOC Backsheet'!$D$5:$AF$183,G$9,FALSE))="","",(VLOOKUP($E180,'DTOC Backsheet'!$D$5:$AF$183,G$9,FALSE))),"")</f>
        <v>1110.5187267505967</v>
      </c>
      <c r="H180" s="121">
        <f ca="1">IFERROR(IF((VLOOKUP($E180,'DTOC Backsheet'!$D$5:$AF$183,H$9,FALSE))="","",(VLOOKUP($E180,'DTOC Backsheet'!$D$5:$AF$183,H$9,FALSE))),"")</f>
        <v>1129.9058512765209</v>
      </c>
      <c r="I180" s="121">
        <f ca="1">IFERROR(IF((VLOOKUP($E180,'DTOC Backsheet'!$D$5:$AF$183,I$9,FALSE))="","",(VLOOKUP($E180,'DTOC Backsheet'!$D$5:$AF$183,I$9,FALSE))),"")</f>
        <v>1566.722000751251</v>
      </c>
      <c r="J180" s="122">
        <f ca="1">IFERROR(IF((VLOOKUP($E180,'DTOC Backsheet'!$D$5:$AF$183,J$9,FALSE))="","",(VLOOKUP($E180,'DTOC Backsheet'!$D$5:$AF$183,J$9,FALSE))),"")</f>
        <v>1253.8339449049358</v>
      </c>
      <c r="K180" s="173">
        <f ca="1">IFERROR(IF((VLOOKUP($E180,'DTOC Backsheet'!$D$5:$AF$183,K$9,FALSE))="","",(VLOOKUP($E180,'DTOC Backsheet'!$D$5:$AF$183,K$9,FALSE))),"")</f>
        <v>1235.7758468026084</v>
      </c>
      <c r="L180" s="122">
        <f ca="1">IFERROR(IF((VLOOKUP($E180,'DTOC Backsheet'!$D$5:$AF$183,L$9,FALSE))="","",(VLOOKUP($E180,'DTOC Backsheet'!$D$5:$AF$183,L$9,FALSE))),"")</f>
        <v>935.40948170056174</v>
      </c>
      <c r="M180" s="121">
        <f ca="1">IFERROR(IF((VLOOKUP($E180,'DTOC Backsheet'!$D$5:$AF$183,M$9,FALSE))="","",(VLOOKUP($E180,'DTOC Backsheet'!$D$5:$AF$183,M$9,FALSE))),"")</f>
        <v>1484.3756640113161</v>
      </c>
      <c r="N180" s="123">
        <f ca="1">IFERROR(IF((VLOOKUP($E180,'DTOC Backsheet'!$D$5:$AF$183,N$9,FALSE))="","",(VLOOKUP($E180,'DTOC Backsheet'!$D$5:$AF$183,N$9,FALSE))),"")</f>
        <v>932.33484026845281</v>
      </c>
    </row>
    <row r="181" spans="1:14" ht="15" customHeight="1" x14ac:dyDescent="0.3">
      <c r="A181" s="57">
        <v>167</v>
      </c>
      <c r="B181" s="97" t="str">
        <f ca="1">IFERROR(IF((VLOOKUP($E181,'Org List'!$AJ$10:$AL$188,3,FALSE))="","",(VLOOKUP($E181,'Org List'!$AJ$10:$AL$188,3,FALSE))),"")</f>
        <v>Midlands and East of England Commissioning Region</v>
      </c>
      <c r="C181" s="98" t="str">
        <f ca="1">IFERROR(IF((VLOOKUP($E181,'Org List'!$AO$10:$AQ$188,3,FALSE))="","",(VLOOKUP($E181,'Org List'!$AO$10:$AQ$188,3,FALSE))),"")</f>
        <v>West Midlands Region</v>
      </c>
      <c r="D181" s="113" t="str">
        <f ca="1">IFERROR(IF((VLOOKUP($E181,'Org List'!$AT$10:$AV$188,3,FALSE))="","",(VLOOKUP($E181,'Org List'!$AT$10:$AV$188,3,FALSE))),"")</f>
        <v>NHS England Midlands And East (West Midlands)</v>
      </c>
      <c r="E181" s="97" t="str">
        <f t="shared" ca="1" si="5"/>
        <v>E10000031</v>
      </c>
      <c r="F181" s="99" t="str">
        <f ca="1">IF(E181="","",VLOOKUP(E181,'Org List'!$J$9:$K$488,2,0))</f>
        <v>Warwickshire</v>
      </c>
      <c r="G181" s="120">
        <f ca="1">IFERROR(IF((VLOOKUP($E181,'DTOC Backsheet'!$D$5:$AF$183,G$9,FALSE))="","",(VLOOKUP($E181,'DTOC Backsheet'!$D$5:$AF$183,G$9,FALSE))),"")</f>
        <v>1637.9348647087572</v>
      </c>
      <c r="H181" s="121">
        <f ca="1">IFERROR(IF((VLOOKUP($E181,'DTOC Backsheet'!$D$5:$AF$183,H$9,FALSE))="","",(VLOOKUP($E181,'DTOC Backsheet'!$D$5:$AF$183,H$9,FALSE))),"")</f>
        <v>1431.9989336650819</v>
      </c>
      <c r="I181" s="121">
        <f ca="1">IFERROR(IF((VLOOKUP($E181,'DTOC Backsheet'!$D$5:$AF$183,I$9,FALSE))="","",(VLOOKUP($E181,'DTOC Backsheet'!$D$5:$AF$183,I$9,FALSE))),"")</f>
        <v>1140.3119029635225</v>
      </c>
      <c r="J181" s="122">
        <f ca="1">IFERROR(IF((VLOOKUP($E181,'DTOC Backsheet'!$D$5:$AF$183,J$9,FALSE))="","",(VLOOKUP($E181,'DTOC Backsheet'!$D$5:$AF$183,J$9,FALSE))),"")</f>
        <v>1078.5096931610071</v>
      </c>
      <c r="K181" s="173">
        <f ca="1">IFERROR(IF((VLOOKUP($E181,'DTOC Backsheet'!$D$5:$AF$183,K$9,FALSE))="","",(VLOOKUP($E181,'DTOC Backsheet'!$D$5:$AF$183,K$9,FALSE))),"")</f>
        <v>834.78120641898249</v>
      </c>
      <c r="L181" s="122">
        <f ca="1">IFERROR(IF((VLOOKUP($E181,'DTOC Backsheet'!$D$5:$AF$183,L$9,FALSE))="","",(VLOOKUP($E181,'DTOC Backsheet'!$D$5:$AF$183,L$9,FALSE))),"")</f>
        <v>909.63748753901939</v>
      </c>
      <c r="M181" s="121">
        <f ca="1">IFERROR(IF((VLOOKUP($E181,'DTOC Backsheet'!$D$5:$AF$183,M$9,FALSE))="","",(VLOOKUP($E181,'DTOC Backsheet'!$D$5:$AF$183,M$9,FALSE))),"")</f>
        <v>873.9916393866207</v>
      </c>
      <c r="N181" s="123">
        <f ca="1">IFERROR(IF((VLOOKUP($E181,'DTOC Backsheet'!$D$5:$AF$183,N$9,FALSE))="","",(VLOOKUP($E181,'DTOC Backsheet'!$D$5:$AF$183,N$9,FALSE))),"")</f>
        <v>904.29070843739328</v>
      </c>
    </row>
    <row r="182" spans="1:14" ht="15" customHeight="1" x14ac:dyDescent="0.3">
      <c r="A182" s="57">
        <v>168</v>
      </c>
      <c r="B182" s="97" t="str">
        <f ca="1">IFERROR(IF((VLOOKUP($E182,'Org List'!$AJ$10:$AL$188,3,FALSE))="","",(VLOOKUP($E182,'Org List'!$AJ$10:$AL$188,3,FALSE))),"")</f>
        <v>South East England Commissioning Region</v>
      </c>
      <c r="C182" s="98" t="str">
        <f ca="1">IFERROR(IF((VLOOKUP($E182,'Org List'!$AO$10:$AQ$188,3,FALSE))="","",(VLOOKUP($E182,'Org List'!$AO$10:$AQ$188,3,FALSE))),"")</f>
        <v>South East Region</v>
      </c>
      <c r="D182" s="113" t="str">
        <f ca="1">IFERROR(IF((VLOOKUP($E182,'Org List'!$AT$10:$AV$188,3,FALSE))="","",(VLOOKUP($E182,'Org List'!$AT$10:$AV$188,3,FALSE))),"")</f>
        <v>NHS England South East (Hampshire, Isle of Wight and Thames Valley)</v>
      </c>
      <c r="E182" s="97" t="str">
        <f t="shared" ca="1" si="5"/>
        <v>E06000037</v>
      </c>
      <c r="F182" s="99" t="str">
        <f ca="1">IF(E182="","",VLOOKUP(E182,'Org List'!$J$9:$K$488,2,0))</f>
        <v>West Berkshire</v>
      </c>
      <c r="G182" s="120">
        <f ca="1">IFERROR(IF((VLOOKUP($E182,'DTOC Backsheet'!$D$5:$AF$183,G$9,FALSE))="","",(VLOOKUP($E182,'DTOC Backsheet'!$D$5:$AF$183,G$9,FALSE))),"")</f>
        <v>2041.0325799010459</v>
      </c>
      <c r="H182" s="121">
        <f ca="1">IFERROR(IF((VLOOKUP($E182,'DTOC Backsheet'!$D$5:$AF$183,H$9,FALSE))="","",(VLOOKUP($E182,'DTOC Backsheet'!$D$5:$AF$183,H$9,FALSE))),"")</f>
        <v>1696.2415330567399</v>
      </c>
      <c r="I182" s="121">
        <f ca="1">IFERROR(IF((VLOOKUP($E182,'DTOC Backsheet'!$D$5:$AF$183,I$9,FALSE))="","",(VLOOKUP($E182,'DTOC Backsheet'!$D$5:$AF$183,I$9,FALSE))),"")</f>
        <v>1547.8917209393314</v>
      </c>
      <c r="J182" s="122">
        <f ca="1">IFERROR(IF((VLOOKUP($E182,'DTOC Backsheet'!$D$5:$AF$183,J$9,FALSE))="","",(VLOOKUP($E182,'DTOC Backsheet'!$D$5:$AF$183,J$9,FALSE))),"")</f>
        <v>1370.8747934382272</v>
      </c>
      <c r="K182" s="173">
        <f ca="1">IFERROR(IF((VLOOKUP($E182,'DTOC Backsheet'!$D$5:$AF$183,K$9,FALSE))="","",(VLOOKUP($E182,'DTOC Backsheet'!$D$5:$AF$183,K$9,FALSE))),"")</f>
        <v>921.46065124975189</v>
      </c>
      <c r="L182" s="122">
        <f ca="1">IFERROR(IF((VLOOKUP($E182,'DTOC Backsheet'!$D$5:$AF$183,L$9,FALSE))="","",(VLOOKUP($E182,'DTOC Backsheet'!$D$5:$AF$183,L$9,FALSE))),"")</f>
        <v>883.47060685612166</v>
      </c>
      <c r="M182" s="121">
        <f ca="1">IFERROR(IF((VLOOKUP($E182,'DTOC Backsheet'!$D$5:$AF$183,M$9,FALSE))="","",(VLOOKUP($E182,'DTOC Backsheet'!$D$5:$AF$183,M$9,FALSE))),"")</f>
        <v>1043.5137725994996</v>
      </c>
      <c r="N182" s="123">
        <f ca="1">IFERROR(IF((VLOOKUP($E182,'DTOC Backsheet'!$D$5:$AF$183,N$9,FALSE))="","",(VLOOKUP($E182,'DTOC Backsheet'!$D$5:$AF$183,N$9,FALSE))),"")</f>
        <v>1537.9962455346702</v>
      </c>
    </row>
    <row r="183" spans="1:14" ht="15" customHeight="1" x14ac:dyDescent="0.3">
      <c r="A183" s="57">
        <v>169</v>
      </c>
      <c r="B183" s="97" t="str">
        <f ca="1">IFERROR(IF((VLOOKUP($E183,'Org List'!$AJ$10:$AL$188,3,FALSE))="","",(VLOOKUP($E183,'Org List'!$AJ$10:$AL$188,3,FALSE))),"")</f>
        <v>South East England Commissioning Region</v>
      </c>
      <c r="C183" s="98" t="str">
        <f ca="1">IFERROR(IF((VLOOKUP($E183,'Org List'!$AO$10:$AQ$188,3,FALSE))="","",(VLOOKUP($E183,'Org List'!$AO$10:$AQ$188,3,FALSE))),"")</f>
        <v>South East Region</v>
      </c>
      <c r="D183" s="113" t="str">
        <f ca="1">IFERROR(IF((VLOOKUP($E183,'Org List'!$AT$10:$AV$188,3,FALSE))="","",(VLOOKUP($E183,'Org List'!$AT$10:$AV$188,3,FALSE))),"")</f>
        <v>NHS England South East (Kent, Surrey and Sussex)</v>
      </c>
      <c r="E183" s="97" t="str">
        <f t="shared" ca="1" si="5"/>
        <v>E10000032</v>
      </c>
      <c r="F183" s="99" t="str">
        <f ca="1">IF(E183="","",VLOOKUP(E183,'Org List'!$J$9:$K$488,2,0))</f>
        <v>West Sussex</v>
      </c>
      <c r="G183" s="120">
        <f ca="1">IFERROR(IF((VLOOKUP($E183,'DTOC Backsheet'!$D$5:$AF$183,G$9,FALSE))="","",(VLOOKUP($E183,'DTOC Backsheet'!$D$5:$AF$183,G$9,FALSE))),"")</f>
        <v>1299.8621648367182</v>
      </c>
      <c r="H183" s="121">
        <f ca="1">IFERROR(IF((VLOOKUP($E183,'DTOC Backsheet'!$D$5:$AF$183,H$9,FALSE))="","",(VLOOKUP($E183,'DTOC Backsheet'!$D$5:$AF$183,H$9,FALSE))),"")</f>
        <v>1571.9982564440884</v>
      </c>
      <c r="I183" s="121">
        <f ca="1">IFERROR(IF((VLOOKUP($E183,'DTOC Backsheet'!$D$5:$AF$183,I$9,FALSE))="","",(VLOOKUP($E183,'DTOC Backsheet'!$D$5:$AF$183,I$9,FALSE))),"")</f>
        <v>1363.6256538334667</v>
      </c>
      <c r="J183" s="122">
        <f ca="1">IFERROR(IF((VLOOKUP($E183,'DTOC Backsheet'!$D$5:$AF$183,J$9,FALSE))="","",(VLOOKUP($E183,'DTOC Backsheet'!$D$5:$AF$183,J$9,FALSE))),"")</f>
        <v>1207.9166122519512</v>
      </c>
      <c r="K183" s="173">
        <f ca="1">IFERROR(IF((VLOOKUP($E183,'DTOC Backsheet'!$D$5:$AF$183,K$9,FALSE))="","",(VLOOKUP($E183,'DTOC Backsheet'!$D$5:$AF$183,K$9,FALSE))),"")</f>
        <v>1102.0178729094907</v>
      </c>
      <c r="L183" s="122">
        <f ca="1">IFERROR(IF((VLOOKUP($E183,'DTOC Backsheet'!$D$5:$AF$183,L$9,FALSE))="","",(VLOOKUP($E183,'DTOC Backsheet'!$D$5:$AF$183,L$9,FALSE))),"")</f>
        <v>1188.078831879259</v>
      </c>
      <c r="M183" s="121">
        <f ca="1">IFERROR(IF((VLOOKUP($E183,'DTOC Backsheet'!$D$5:$AF$183,M$9,FALSE))="","",(VLOOKUP($E183,'DTOC Backsheet'!$D$5:$AF$183,M$9,FALSE))),"")</f>
        <v>1084.0763509547762</v>
      </c>
      <c r="N183" s="123">
        <f ca="1">IFERROR(IF((VLOOKUP($E183,'DTOC Backsheet'!$D$5:$AF$183,N$9,FALSE))="","",(VLOOKUP($E183,'DTOC Backsheet'!$D$5:$AF$183,N$9,FALSE))),"")</f>
        <v>1066.0770913342024</v>
      </c>
    </row>
    <row r="184" spans="1:14" ht="15" customHeight="1" x14ac:dyDescent="0.3">
      <c r="A184" s="57">
        <v>170</v>
      </c>
      <c r="B184" s="97" t="str">
        <f ca="1">IFERROR(IF((VLOOKUP($E184,'Org List'!$AJ$10:$AL$188,3,FALSE))="","",(VLOOKUP($E184,'Org List'!$AJ$10:$AL$188,3,FALSE))),"")</f>
        <v>London Commissioning Region</v>
      </c>
      <c r="C184" s="98" t="str">
        <f ca="1">IFERROR(IF((VLOOKUP($E184,'Org List'!$AO$10:$AQ$188,3,FALSE))="","",(VLOOKUP($E184,'Org List'!$AO$10:$AQ$188,3,FALSE))),"")</f>
        <v>London Region</v>
      </c>
      <c r="D184" s="113" t="str">
        <f ca="1">IFERROR(IF((VLOOKUP($E184,'Org List'!$AT$10:$AV$188,3,FALSE))="","",(VLOOKUP($E184,'Org List'!$AT$10:$AV$188,3,FALSE))),"")</f>
        <v>NHS England London</v>
      </c>
      <c r="E184" s="97" t="str">
        <f t="shared" ca="1" si="5"/>
        <v>E09000033</v>
      </c>
      <c r="F184" s="99" t="str">
        <f ca="1">IF(E184="","",VLOOKUP(E184,'Org List'!$J$9:$K$488,2,0))</f>
        <v>Westminster</v>
      </c>
      <c r="G184" s="120">
        <f ca="1">IFERROR(IF((VLOOKUP($E184,'DTOC Backsheet'!$D$5:$AF$183,G$9,FALSE))="","",(VLOOKUP($E184,'DTOC Backsheet'!$D$5:$AF$183,G$9,FALSE))),"")</f>
        <v>277.01108545266015</v>
      </c>
      <c r="H184" s="121">
        <f ca="1">IFERROR(IF((VLOOKUP($E184,'DTOC Backsheet'!$D$5:$AF$183,H$9,FALSE))="","",(VLOOKUP($E184,'DTOC Backsheet'!$D$5:$AF$183,H$9,FALSE))),"")</f>
        <v>413.26246925577692</v>
      </c>
      <c r="I184" s="121">
        <f ca="1">IFERROR(IF((VLOOKUP($E184,'DTOC Backsheet'!$D$5:$AF$183,I$9,FALSE))="","",(VLOOKUP($E184,'DTOC Backsheet'!$D$5:$AF$183,I$9,FALSE))),"")</f>
        <v>494.41219049145673</v>
      </c>
      <c r="J184" s="122">
        <f ca="1">IFERROR(IF((VLOOKUP($E184,'DTOC Backsheet'!$D$5:$AF$183,J$9,FALSE))="","",(VLOOKUP($E184,'DTOC Backsheet'!$D$5:$AF$183,J$9,FALSE))),"")</f>
        <v>665.62343854086191</v>
      </c>
      <c r="K184" s="173">
        <f ca="1">IFERROR(IF((VLOOKUP($E184,'DTOC Backsheet'!$D$5:$AF$183,K$9,FALSE))="","",(VLOOKUP($E184,'DTOC Backsheet'!$D$5:$AF$183,K$9,FALSE))),"")</f>
        <v>799.4394265561242</v>
      </c>
      <c r="L184" s="122">
        <f ca="1">IFERROR(IF((VLOOKUP($E184,'DTOC Backsheet'!$D$5:$AF$183,L$9,FALSE))="","",(VLOOKUP($E184,'DTOC Backsheet'!$D$5:$AF$183,L$9,FALSE))),"")</f>
        <v>619.20756077911039</v>
      </c>
      <c r="M184" s="121">
        <f ca="1">IFERROR(IF((VLOOKUP($E184,'DTOC Backsheet'!$D$5:$AF$183,M$9,FALSE))="","",(VLOOKUP($E184,'DTOC Backsheet'!$D$5:$AF$183,M$9,FALSE))),"")</f>
        <v>628.58949351818785</v>
      </c>
      <c r="N184" s="123">
        <f ca="1">IFERROR(IF((VLOOKUP($E184,'DTOC Backsheet'!$D$5:$AF$183,N$9,FALSE))="","",(VLOOKUP($E184,'DTOC Backsheet'!$D$5:$AF$183,N$9,FALSE))),"")</f>
        <v>644.63573028820622</v>
      </c>
    </row>
    <row r="185" spans="1:14" ht="15" customHeight="1" x14ac:dyDescent="0.3">
      <c r="A185" s="57">
        <v>171</v>
      </c>
      <c r="B185" s="97" t="str">
        <f ca="1">IFERROR(IF((VLOOKUP($E185,'Org List'!$AJ$10:$AL$188,3,FALSE))="","",(VLOOKUP($E185,'Org List'!$AJ$10:$AL$188,3,FALSE))),"")</f>
        <v>North of England Commissioning Region</v>
      </c>
      <c r="C185" s="98" t="str">
        <f ca="1">IFERROR(IF((VLOOKUP($E185,'Org List'!$AO$10:$AQ$188,3,FALSE))="","",(VLOOKUP($E185,'Org List'!$AO$10:$AQ$188,3,FALSE))),"")</f>
        <v>North West Region</v>
      </c>
      <c r="D185" s="113" t="str">
        <f ca="1">IFERROR(IF((VLOOKUP($E185,'Org List'!$AT$10:$AV$188,3,FALSE))="","",(VLOOKUP($E185,'Org List'!$AT$10:$AV$188,3,FALSE))),"")</f>
        <v>NHS England North (Greater Manchester)</v>
      </c>
      <c r="E185" s="97" t="str">
        <f t="shared" ca="1" si="5"/>
        <v>E08000010</v>
      </c>
      <c r="F185" s="99" t="str">
        <f ca="1">IF(E185="","",VLOOKUP(E185,'Org List'!$J$9:$K$488,2,0))</f>
        <v>Wigan</v>
      </c>
      <c r="G185" s="120">
        <f ca="1">IFERROR(IF((VLOOKUP($E185,'DTOC Backsheet'!$D$5:$AF$183,G$9,FALSE))="","",(VLOOKUP($E185,'DTOC Backsheet'!$D$5:$AF$183,G$9,FALSE))),"")</f>
        <v>423.26969996959934</v>
      </c>
      <c r="H185" s="121">
        <f ca="1">IFERROR(IF((VLOOKUP($E185,'DTOC Backsheet'!$D$5:$AF$183,H$9,FALSE))="","",(VLOOKUP($E185,'DTOC Backsheet'!$D$5:$AF$183,H$9,FALSE))),"")</f>
        <v>623.60176791101208</v>
      </c>
      <c r="I185" s="121">
        <f ca="1">IFERROR(IF((VLOOKUP($E185,'DTOC Backsheet'!$D$5:$AF$183,I$9,FALSE))="","",(VLOOKUP($E185,'DTOC Backsheet'!$D$5:$AF$183,I$9,FALSE))),"")</f>
        <v>539.80528034796976</v>
      </c>
      <c r="J185" s="122">
        <f ca="1">IFERROR(IF((VLOOKUP($E185,'DTOC Backsheet'!$D$5:$AF$183,J$9,FALSE))="","",(VLOOKUP($E185,'DTOC Backsheet'!$D$5:$AF$183,J$9,FALSE))),"")</f>
        <v>568.16548280592519</v>
      </c>
      <c r="K185" s="173">
        <f ca="1">IFERROR(IF((VLOOKUP($E185,'DTOC Backsheet'!$D$5:$AF$183,K$9,FALSE))="","",(VLOOKUP($E185,'DTOC Backsheet'!$D$5:$AF$183,K$9,FALSE))),"")</f>
        <v>382.01550588113849</v>
      </c>
      <c r="L185" s="122">
        <f ca="1">IFERROR(IF((VLOOKUP($E185,'DTOC Backsheet'!$D$5:$AF$183,L$9,FALSE))="","",(VLOOKUP($E185,'DTOC Backsheet'!$D$5:$AF$183,L$9,FALSE))),"")</f>
        <v>394.45141248154181</v>
      </c>
      <c r="M185" s="121">
        <f ca="1">IFERROR(IF((VLOOKUP($E185,'DTOC Backsheet'!$D$5:$AF$183,M$9,FALSE))="","",(VLOOKUP($E185,'DTOC Backsheet'!$D$5:$AF$183,M$9,FALSE))),"")</f>
        <v>440.69744015179157</v>
      </c>
      <c r="N185" s="123">
        <f ca="1">IFERROR(IF((VLOOKUP($E185,'DTOC Backsheet'!$D$5:$AF$183,N$9,FALSE))="","",(VLOOKUP($E185,'DTOC Backsheet'!$D$5:$AF$183,N$9,FALSE))),"")</f>
        <v>534.61185629633292</v>
      </c>
    </row>
    <row r="186" spans="1:14" ht="15" customHeight="1" x14ac:dyDescent="0.3">
      <c r="A186" s="57">
        <v>172</v>
      </c>
      <c r="B186" s="97" t="str">
        <f ca="1">IFERROR(IF((VLOOKUP($E186,'Org List'!$AJ$10:$AL$188,3,FALSE))="","",(VLOOKUP($E186,'Org List'!$AJ$10:$AL$188,3,FALSE))),"")</f>
        <v>South West England Commissioning Region</v>
      </c>
      <c r="C186" s="98" t="str">
        <f ca="1">IFERROR(IF((VLOOKUP($E186,'Org List'!$AO$10:$AQ$188,3,FALSE))="","",(VLOOKUP($E186,'Org List'!$AO$10:$AQ$188,3,FALSE))),"")</f>
        <v>South West Region</v>
      </c>
      <c r="D186" s="113" t="str">
        <f ca="1">IFERROR(IF((VLOOKUP($E186,'Org List'!$AT$10:$AV$188,3,FALSE))="","",(VLOOKUP($E186,'Org List'!$AT$10:$AV$188,3,FALSE))),"")</f>
        <v>NHS England South West (South West North)</v>
      </c>
      <c r="E186" s="97" t="str">
        <f t="shared" ca="1" si="5"/>
        <v>E06000054</v>
      </c>
      <c r="F186" s="99" t="str">
        <f ca="1">IF(E186="","",VLOOKUP(E186,'Org List'!$J$9:$K$488,2,0))</f>
        <v>Wiltshire</v>
      </c>
      <c r="G186" s="120">
        <f ca="1">IFERROR(IF((VLOOKUP($E186,'DTOC Backsheet'!$D$5:$AF$183,G$9,FALSE))="","",(VLOOKUP($E186,'DTOC Backsheet'!$D$5:$AF$183,G$9,FALSE))),"")</f>
        <v>1984.3973302326058</v>
      </c>
      <c r="H186" s="121">
        <f ca="1">IFERROR(IF((VLOOKUP($E186,'DTOC Backsheet'!$D$5:$AF$183,H$9,FALSE))="","",(VLOOKUP($E186,'DTOC Backsheet'!$D$5:$AF$183,H$9,FALSE))),"")</f>
        <v>1728.0238496488632</v>
      </c>
      <c r="I186" s="121">
        <f ca="1">IFERROR(IF((VLOOKUP($E186,'DTOC Backsheet'!$D$5:$AF$183,I$9,FALSE))="","",(VLOOKUP($E186,'DTOC Backsheet'!$D$5:$AF$183,I$9,FALSE))),"")</f>
        <v>1413.7678449772825</v>
      </c>
      <c r="J186" s="122">
        <f ca="1">IFERROR(IF((VLOOKUP($E186,'DTOC Backsheet'!$D$5:$AF$183,J$9,FALSE))="","",(VLOOKUP($E186,'DTOC Backsheet'!$D$5:$AF$183,J$9,FALSE))),"")</f>
        <v>1352.8734984690459</v>
      </c>
      <c r="K186" s="173">
        <f ca="1">IFERROR(IF((VLOOKUP($E186,'DTOC Backsheet'!$D$5:$AF$183,K$9,FALSE))="","",(VLOOKUP($E186,'DTOC Backsheet'!$D$5:$AF$183,K$9,FALSE))),"")</f>
        <v>1160.9891992889382</v>
      </c>
      <c r="L186" s="122">
        <f ca="1">IFERROR(IF((VLOOKUP($E186,'DTOC Backsheet'!$D$5:$AF$183,L$9,FALSE))="","",(VLOOKUP($E186,'DTOC Backsheet'!$D$5:$AF$183,L$9,FALSE))),"")</f>
        <v>1392.8812474348852</v>
      </c>
      <c r="M186" s="121">
        <f ca="1">IFERROR(IF((VLOOKUP($E186,'DTOC Backsheet'!$D$5:$AF$183,M$9,FALSE))="","",(VLOOKUP($E186,'DTOC Backsheet'!$D$5:$AF$183,M$9,FALSE))),"")</f>
        <v>1278.4641819211156</v>
      </c>
      <c r="N186" s="123">
        <f ca="1">IFERROR(IF((VLOOKUP($E186,'DTOC Backsheet'!$D$5:$AF$183,N$9,FALSE))="","",(VLOOKUP($E186,'DTOC Backsheet'!$D$5:$AF$183,N$9,FALSE))),"")</f>
        <v>1051.3585763005256</v>
      </c>
    </row>
    <row r="187" spans="1:14" ht="15" customHeight="1" x14ac:dyDescent="0.3">
      <c r="A187" s="57">
        <v>173</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113" t="str">
        <f ca="1">IFERROR(IF((VLOOKUP($E187,'Org List'!$AT$10:$AV$188,3,FALSE))="","",(VLOOKUP($E187,'Org List'!$AT$10:$AV$188,3,FALSE))),"")</f>
        <v>NHS England South East (Hampshire, Isle of Wight and Thames Valley)</v>
      </c>
      <c r="E187" s="97" t="str">
        <f t="shared" ca="1" si="5"/>
        <v>E06000040</v>
      </c>
      <c r="F187" s="99" t="str">
        <f ca="1">IF(E187="","",VLOOKUP(E187,'Org List'!$J$9:$K$488,2,0))</f>
        <v>Windsor and Maidenhead</v>
      </c>
      <c r="G187" s="120">
        <f ca="1">IFERROR(IF((VLOOKUP($E187,'DTOC Backsheet'!$D$5:$AF$183,G$9,FALSE))="","",(VLOOKUP($E187,'DTOC Backsheet'!$D$5:$AF$183,G$9,FALSE))),"")</f>
        <v>915.46619684250538</v>
      </c>
      <c r="H187" s="121">
        <f ca="1">IFERROR(IF((VLOOKUP($E187,'DTOC Backsheet'!$D$5:$AF$183,H$9,FALSE))="","",(VLOOKUP($E187,'DTOC Backsheet'!$D$5:$AF$183,H$9,FALSE))),"")</f>
        <v>1239.3339551594293</v>
      </c>
      <c r="I187" s="121">
        <f ca="1">IFERROR(IF((VLOOKUP($E187,'DTOC Backsheet'!$D$5:$AF$183,I$9,FALSE))="","",(VLOOKUP($E187,'DTOC Backsheet'!$D$5:$AF$183,I$9,FALSE))),"")</f>
        <v>1243.6521919369884</v>
      </c>
      <c r="J187" s="122">
        <f ca="1">IFERROR(IF((VLOOKUP($E187,'DTOC Backsheet'!$D$5:$AF$183,J$9,FALSE))="","",(VLOOKUP($E187,'DTOC Backsheet'!$D$5:$AF$183,J$9,FALSE))),"")</f>
        <v>903.04926097493126</v>
      </c>
      <c r="K187" s="173">
        <f ca="1">IFERROR(IF((VLOOKUP($E187,'DTOC Backsheet'!$D$5:$AF$183,K$9,FALSE))="","",(VLOOKUP($E187,'DTOC Backsheet'!$D$5:$AF$183,K$9,FALSE))),"")</f>
        <v>1051.4011930548627</v>
      </c>
      <c r="L187" s="122">
        <f ca="1">IFERROR(IF((VLOOKUP($E187,'DTOC Backsheet'!$D$5:$AF$183,L$9,FALSE))="","",(VLOOKUP($E187,'DTOC Backsheet'!$D$5:$AF$183,L$9,FALSE))),"")</f>
        <v>1561.1453317713713</v>
      </c>
      <c r="M187" s="121">
        <f ca="1">IFERROR(IF((VLOOKUP($E187,'DTOC Backsheet'!$D$5:$AF$183,M$9,FALSE))="","",(VLOOKUP($E187,'DTOC Backsheet'!$D$5:$AF$183,M$9,FALSE))),"")</f>
        <v>1242.0161755529141</v>
      </c>
      <c r="N187" s="123">
        <f ca="1">IFERROR(IF((VLOOKUP($E187,'DTOC Backsheet'!$D$5:$AF$183,N$9,FALSE))="","",(VLOOKUP($E187,'DTOC Backsheet'!$D$5:$AF$183,N$9,FALSE))),"")</f>
        <v>592.30051454065529</v>
      </c>
    </row>
    <row r="188" spans="1:14" ht="15" customHeight="1" x14ac:dyDescent="0.3">
      <c r="A188" s="57">
        <v>174</v>
      </c>
      <c r="B188" s="97" t="str">
        <f ca="1">IFERROR(IF((VLOOKUP($E188,'Org List'!$AJ$10:$AL$188,3,FALSE))="","",(VLOOKUP($E188,'Org List'!$AJ$10:$AL$188,3,FALSE))),"")</f>
        <v>North of England Commissioning Region</v>
      </c>
      <c r="C188" s="98" t="str">
        <f ca="1">IFERROR(IF((VLOOKUP($E188,'Org List'!$AO$10:$AQ$188,3,FALSE))="","",(VLOOKUP($E188,'Org List'!$AO$10:$AQ$188,3,FALSE))),"")</f>
        <v>North West Region</v>
      </c>
      <c r="D188" s="113" t="str">
        <f ca="1">IFERROR(IF((VLOOKUP($E188,'Org List'!$AT$10:$AV$188,3,FALSE))="","",(VLOOKUP($E188,'Org List'!$AT$10:$AV$188,3,FALSE))),"")</f>
        <v>NHS England North (Cheshire And Merseyside)</v>
      </c>
      <c r="E188" s="97" t="str">
        <f t="shared" ca="1" si="5"/>
        <v>E08000015</v>
      </c>
      <c r="F188" s="99" t="str">
        <f ca="1">IF(E188="","",VLOOKUP(E188,'Org List'!$J$9:$K$488,2,0))</f>
        <v>Wirral</v>
      </c>
      <c r="G188" s="120">
        <f ca="1">IFERROR(IF((VLOOKUP($E188,'DTOC Backsheet'!$D$5:$AF$183,G$9,FALSE))="","",(VLOOKUP($E188,'DTOC Backsheet'!$D$5:$AF$183,G$9,FALSE))),"")</f>
        <v>1275.6282096514956</v>
      </c>
      <c r="H188" s="121">
        <f ca="1">IFERROR(IF((VLOOKUP($E188,'DTOC Backsheet'!$D$5:$AF$183,H$9,FALSE))="","",(VLOOKUP($E188,'DTOC Backsheet'!$D$5:$AF$183,H$9,FALSE))),"")</f>
        <v>1032.5767376220158</v>
      </c>
      <c r="I188" s="121">
        <f ca="1">IFERROR(IF((VLOOKUP($E188,'DTOC Backsheet'!$D$5:$AF$183,I$9,FALSE))="","",(VLOOKUP($E188,'DTOC Backsheet'!$D$5:$AF$183,I$9,FALSE))),"")</f>
        <v>651.14273393704184</v>
      </c>
      <c r="J188" s="122">
        <f ca="1">IFERROR(IF((VLOOKUP($E188,'DTOC Backsheet'!$D$5:$AF$183,J$9,FALSE))="","",(VLOOKUP($E188,'DTOC Backsheet'!$D$5:$AF$183,J$9,FALSE))),"")</f>
        <v>477.54646374057569</v>
      </c>
      <c r="K188" s="173">
        <f ca="1">IFERROR(IF((VLOOKUP($E188,'DTOC Backsheet'!$D$5:$AF$183,K$9,FALSE))="","",(VLOOKUP($E188,'DTOC Backsheet'!$D$5:$AF$183,K$9,FALSE))),"")</f>
        <v>612.53083804358141</v>
      </c>
      <c r="L188" s="122">
        <f ca="1">IFERROR(IF((VLOOKUP($E188,'DTOC Backsheet'!$D$5:$AF$183,L$9,FALSE))="","",(VLOOKUP($E188,'DTOC Backsheet'!$D$5:$AF$183,L$9,FALSE))),"")</f>
        <v>721.61704750938259</v>
      </c>
      <c r="M188" s="121">
        <f ca="1">IFERROR(IF((VLOOKUP($E188,'DTOC Backsheet'!$D$5:$AF$183,M$9,FALSE))="","",(VLOOKUP($E188,'DTOC Backsheet'!$D$5:$AF$183,M$9,FALSE))),"")</f>
        <v>688.65574680748591</v>
      </c>
      <c r="N188" s="123">
        <f ca="1">IFERROR(IF((VLOOKUP($E188,'DTOC Backsheet'!$D$5:$AF$183,N$9,FALSE))="","",(VLOOKUP($E188,'DTOC Backsheet'!$D$5:$AF$183,N$9,FALSE))),"")</f>
        <v>677.75485373962022</v>
      </c>
    </row>
    <row r="189" spans="1:14" ht="15" customHeight="1" x14ac:dyDescent="0.3">
      <c r="A189" s="57">
        <v>175</v>
      </c>
      <c r="B189" s="97" t="str">
        <f ca="1">IFERROR(IF((VLOOKUP($E189,'Org List'!$AJ$10:$AL$188,3,FALSE))="","",(VLOOKUP($E189,'Org List'!$AJ$10:$AL$188,3,FALSE))),"")</f>
        <v>South East England Commissioning Region</v>
      </c>
      <c r="C189" s="98" t="str">
        <f ca="1">IFERROR(IF((VLOOKUP($E189,'Org List'!$AO$10:$AQ$188,3,FALSE))="","",(VLOOKUP($E189,'Org List'!$AO$10:$AQ$188,3,FALSE))),"")</f>
        <v>South East Region</v>
      </c>
      <c r="D189" s="113" t="str">
        <f ca="1">IFERROR(IF((VLOOKUP($E189,'Org List'!$AT$10:$AV$188,3,FALSE))="","",(VLOOKUP($E189,'Org List'!$AT$10:$AV$188,3,FALSE))),"")</f>
        <v>NHS England South East (Hampshire, Isle of Wight and Thames Valley)</v>
      </c>
      <c r="E189" s="97" t="str">
        <f t="shared" ca="1" si="5"/>
        <v>E06000041</v>
      </c>
      <c r="F189" s="99" t="str">
        <f ca="1">IF(E189="","",VLOOKUP(E189,'Org List'!$J$9:$K$488,2,0))</f>
        <v>Wokingham</v>
      </c>
      <c r="G189" s="120">
        <f ca="1">IFERROR(IF((VLOOKUP($E189,'DTOC Backsheet'!$D$5:$AF$183,G$9,FALSE))="","",(VLOOKUP($E189,'DTOC Backsheet'!$D$5:$AF$183,G$9,FALSE))),"")</f>
        <v>589.1762618983513</v>
      </c>
      <c r="H189" s="121">
        <f ca="1">IFERROR(IF((VLOOKUP($E189,'DTOC Backsheet'!$D$5:$AF$183,H$9,FALSE))="","",(VLOOKUP($E189,'DTOC Backsheet'!$D$5:$AF$183,H$9,FALSE))),"")</f>
        <v>779.23312057523879</v>
      </c>
      <c r="I189" s="121">
        <f ca="1">IFERROR(IF((VLOOKUP($E189,'DTOC Backsheet'!$D$5:$AF$183,I$9,FALSE))="","",(VLOOKUP($E189,'DTOC Backsheet'!$D$5:$AF$183,I$9,FALSE))),"")</f>
        <v>663.61519821346553</v>
      </c>
      <c r="J189" s="122">
        <f ca="1">IFERROR(IF((VLOOKUP($E189,'DTOC Backsheet'!$D$5:$AF$183,J$9,FALSE))="","",(VLOOKUP($E189,'DTOC Backsheet'!$D$5:$AF$183,J$9,FALSE))),"")</f>
        <v>886.20266804768039</v>
      </c>
      <c r="K189" s="173">
        <f ca="1">IFERROR(IF((VLOOKUP($E189,'DTOC Backsheet'!$D$5:$AF$183,K$9,FALSE))="","",(VLOOKUP($E189,'DTOC Backsheet'!$D$5:$AF$183,K$9,FALSE))),"")</f>
        <v>731.53149891380201</v>
      </c>
      <c r="L189" s="122">
        <f ca="1">IFERROR(IF((VLOOKUP($E189,'DTOC Backsheet'!$D$5:$AF$183,L$9,FALSE))="","",(VLOOKUP($E189,'DTOC Backsheet'!$D$5:$AF$183,L$9,FALSE))),"")</f>
        <v>466.38092325572489</v>
      </c>
      <c r="M189" s="121">
        <f ca="1">IFERROR(IF((VLOOKUP($E189,'DTOC Backsheet'!$D$5:$AF$183,M$9,FALSE))="","",(VLOOKUP($E189,'DTOC Backsheet'!$D$5:$AF$183,M$9,FALSE))),"")</f>
        <v>423.76743788210536</v>
      </c>
      <c r="N189" s="123">
        <f ca="1">IFERROR(IF((VLOOKUP($E189,'DTOC Backsheet'!$D$5:$AF$183,N$9,FALSE))="","",(VLOOKUP($E189,'DTOC Backsheet'!$D$5:$AF$183,N$9,FALSE))),"")</f>
        <v>741.22458842544893</v>
      </c>
    </row>
    <row r="190" spans="1:14" ht="15" customHeight="1" x14ac:dyDescent="0.3">
      <c r="A190" s="57">
        <v>176</v>
      </c>
      <c r="B190" s="97" t="str">
        <f ca="1">IFERROR(IF((VLOOKUP($E190,'Org List'!$AJ$10:$AL$188,3,FALSE))="","",(VLOOKUP($E190,'Org List'!$AJ$10:$AL$188,3,FALSE))),"")</f>
        <v>Midlands and East of England Commissioning Region</v>
      </c>
      <c r="C190" s="98" t="str">
        <f ca="1">IFERROR(IF((VLOOKUP($E190,'Org List'!$AO$10:$AQ$188,3,FALSE))="","",(VLOOKUP($E190,'Org List'!$AO$10:$AQ$188,3,FALSE))),"")</f>
        <v>West Midlands Region</v>
      </c>
      <c r="D190" s="113" t="str">
        <f ca="1">IFERROR(IF((VLOOKUP($E190,'Org List'!$AT$10:$AV$188,3,FALSE))="","",(VLOOKUP($E190,'Org List'!$AT$10:$AV$188,3,FALSE))),"")</f>
        <v>NHS England Midlands And East (West Midlands)</v>
      </c>
      <c r="E190" s="97" t="str">
        <f t="shared" ca="1" si="5"/>
        <v>E08000031</v>
      </c>
      <c r="F190" s="99" t="str">
        <f ca="1">IF(E190="","",VLOOKUP(E190,'Org List'!$J$9:$K$488,2,0))</f>
        <v>Wolverhampton</v>
      </c>
      <c r="G190" s="120">
        <f ca="1">IFERROR(IF((VLOOKUP($E190,'DTOC Backsheet'!$D$5:$AF$183,G$9,FALSE))="","",(VLOOKUP($E190,'DTOC Backsheet'!$D$5:$AF$183,G$9,FALSE))),"")</f>
        <v>1068.3814146671002</v>
      </c>
      <c r="H190" s="121">
        <f ca="1">IFERROR(IF((VLOOKUP($E190,'DTOC Backsheet'!$D$5:$AF$183,H$9,FALSE))="","",(VLOOKUP($E190,'DTOC Backsheet'!$D$5:$AF$183,H$9,FALSE))),"")</f>
        <v>1044.3615983186128</v>
      </c>
      <c r="I190" s="121">
        <f ca="1">IFERROR(IF((VLOOKUP($E190,'DTOC Backsheet'!$D$5:$AF$183,I$9,FALSE))="","",(VLOOKUP($E190,'DTOC Backsheet'!$D$5:$AF$183,I$9,FALSE))),"")</f>
        <v>784.64733405059178</v>
      </c>
      <c r="J190" s="122">
        <f ca="1">IFERROR(IF((VLOOKUP($E190,'DTOC Backsheet'!$D$5:$AF$183,J$9,FALSE))="","",(VLOOKUP($E190,'DTOC Backsheet'!$D$5:$AF$183,J$9,FALSE))),"")</f>
        <v>669.78427790609362</v>
      </c>
      <c r="K190" s="173">
        <f ca="1">IFERROR(IF((VLOOKUP($E190,'DTOC Backsheet'!$D$5:$AF$183,K$9,FALSE))="","",(VLOOKUP($E190,'DTOC Backsheet'!$D$5:$AF$183,K$9,FALSE))),"")</f>
        <v>600.41019845084247</v>
      </c>
      <c r="L190" s="122">
        <f ca="1">IFERROR(IF((VLOOKUP($E190,'DTOC Backsheet'!$D$5:$AF$183,L$9,FALSE))="","",(VLOOKUP($E190,'DTOC Backsheet'!$D$5:$AF$183,L$9,FALSE))),"")</f>
        <v>712.20727613412487</v>
      </c>
      <c r="M190" s="121">
        <f ca="1">IFERROR(IF((VLOOKUP($E190,'DTOC Backsheet'!$D$5:$AF$183,M$9,FALSE))="","",(VLOOKUP($E190,'DTOC Backsheet'!$D$5:$AF$183,M$9,FALSE))),"")</f>
        <v>554.99263564200908</v>
      </c>
      <c r="N190" s="123">
        <f ca="1">IFERROR(IF((VLOOKUP($E190,'DTOC Backsheet'!$D$5:$AF$183,N$9,FALSE))="","",(VLOOKUP($E190,'DTOC Backsheet'!$D$5:$AF$183,N$9,FALSE))),"")</f>
        <v>406.01943314492462</v>
      </c>
    </row>
    <row r="191" spans="1:14" ht="15" customHeight="1" x14ac:dyDescent="0.3">
      <c r="A191" s="57">
        <v>177</v>
      </c>
      <c r="B191" s="97" t="str">
        <f ca="1">IFERROR(IF((VLOOKUP($E191,'Org List'!$AJ$10:$AL$188,3,FALSE))="","",(VLOOKUP($E191,'Org List'!$AJ$10:$AL$188,3,FALSE))),"")</f>
        <v>Midlands and East of England Commissioning Region</v>
      </c>
      <c r="C191" s="98" t="str">
        <f ca="1">IFERROR(IF((VLOOKUP($E191,'Org List'!$AO$10:$AQ$188,3,FALSE))="","",(VLOOKUP($E191,'Org List'!$AO$10:$AQ$188,3,FALSE))),"")</f>
        <v>West Midlands Region</v>
      </c>
      <c r="D191" s="113" t="str">
        <f ca="1">IFERROR(IF((VLOOKUP($E191,'Org List'!$AT$10:$AV$188,3,FALSE))="","",(VLOOKUP($E191,'Org List'!$AT$10:$AV$188,3,FALSE))),"")</f>
        <v>NHS England Midlands And East (West Midlands)</v>
      </c>
      <c r="E191" s="97" t="str">
        <f t="shared" ca="1" si="5"/>
        <v>E10000034</v>
      </c>
      <c r="F191" s="99" t="str">
        <f ca="1">IF(E191="","",VLOOKUP(E191,'Org List'!$J$9:$K$488,2,0))</f>
        <v>Worcestershire</v>
      </c>
      <c r="G191" s="120">
        <f ca="1">IFERROR(IF((VLOOKUP($E191,'DTOC Backsheet'!$D$5:$AF$183,G$9,FALSE))="","",(VLOOKUP($E191,'DTOC Backsheet'!$D$5:$AF$183,G$9,FALSE))),"")</f>
        <v>1558.2310916526667</v>
      </c>
      <c r="H191" s="121">
        <f ca="1">IFERROR(IF((VLOOKUP($E191,'DTOC Backsheet'!$D$5:$AF$183,H$9,FALSE))="","",(VLOOKUP($E191,'DTOC Backsheet'!$D$5:$AF$183,H$9,FALSE))),"")</f>
        <v>1611.0488893414108</v>
      </c>
      <c r="I191" s="121">
        <f ca="1">IFERROR(IF((VLOOKUP($E191,'DTOC Backsheet'!$D$5:$AF$183,I$9,FALSE))="","",(VLOOKUP($E191,'DTOC Backsheet'!$D$5:$AF$183,I$9,FALSE))),"")</f>
        <v>1476.3528992516417</v>
      </c>
      <c r="J191" s="122">
        <f ca="1">IFERROR(IF((VLOOKUP($E191,'DTOC Backsheet'!$D$5:$AF$183,J$9,FALSE))="","",(VLOOKUP($E191,'DTOC Backsheet'!$D$5:$AF$183,J$9,FALSE))),"")</f>
        <v>1466.9554038799695</v>
      </c>
      <c r="K191" s="173">
        <f ca="1">IFERROR(IF((VLOOKUP($E191,'DTOC Backsheet'!$D$5:$AF$183,K$9,FALSE))="","",(VLOOKUP($E191,'DTOC Backsheet'!$D$5:$AF$183,K$9,FALSE))),"")</f>
        <v>1251.0958289263681</v>
      </c>
      <c r="L191" s="122">
        <f ca="1">IFERROR(IF((VLOOKUP($E191,'DTOC Backsheet'!$D$5:$AF$183,L$9,FALSE))="","",(VLOOKUP($E191,'DTOC Backsheet'!$D$5:$AF$183,L$9,FALSE))),"")</f>
        <v>1174.6234966807842</v>
      </c>
      <c r="M191" s="121">
        <f ca="1">IFERROR(IF((VLOOKUP($E191,'DTOC Backsheet'!$D$5:$AF$183,M$9,FALSE))="","",(VLOOKUP($E191,'DTOC Backsheet'!$D$5:$AF$183,M$9,FALSE))),"")</f>
        <v>1190.0874309021904</v>
      </c>
      <c r="N191" s="123">
        <f ca="1">IFERROR(IF((VLOOKUP($E191,'DTOC Backsheet'!$D$5:$AF$183,N$9,FALSE))="","",(VLOOKUP($E191,'DTOC Backsheet'!$D$5:$AF$183,N$9,FALSE))),"")</f>
        <v>1126.2332269653155</v>
      </c>
    </row>
    <row r="192" spans="1:14" ht="15" customHeight="1" thickBot="1" x14ac:dyDescent="0.35">
      <c r="A192" s="57">
        <v>178</v>
      </c>
      <c r="B192" s="100" t="str">
        <f ca="1">IFERROR(IF((VLOOKUP($E192,'Org List'!$AJ$10:$AL$188,3,FALSE))="","",(VLOOKUP($E192,'Org List'!$AJ$10:$AL$188,3,FALSE))),"")</f>
        <v>North of England Commissioning Region</v>
      </c>
      <c r="C192" s="101" t="str">
        <f ca="1">IFERROR(IF((VLOOKUP($E192,'Org List'!$AO$10:$AQ$188,3,FALSE))="","",(VLOOKUP($E192,'Org List'!$AO$10:$AQ$188,3,FALSE))),"")</f>
        <v>Yorkshire and The Humber Region</v>
      </c>
      <c r="D192" s="114" t="str">
        <f ca="1">IFERROR(IF((VLOOKUP($E192,'Org List'!$AT$10:$AV$188,3,FALSE))="","",(VLOOKUP($E192,'Org List'!$AT$10:$AV$188,3,FALSE))),"")</f>
        <v>NHS England North (Yorkshire And Humber)</v>
      </c>
      <c r="E192" s="100" t="str">
        <f t="shared" ca="1" si="5"/>
        <v>E06000014</v>
      </c>
      <c r="F192" s="102" t="str">
        <f ca="1">IF(E192="","",VLOOKUP(E192,'Org List'!$J$9:$K$488,2,0))</f>
        <v>York</v>
      </c>
      <c r="G192" s="125">
        <f ca="1">IFERROR(IF((VLOOKUP($E192,'DTOC Backsheet'!$D$5:$AF$183,G$9,FALSE))="","",(VLOOKUP($E192,'DTOC Backsheet'!$D$5:$AF$183,G$9,FALSE))),"")</f>
        <v>1104.0614312597954</v>
      </c>
      <c r="H192" s="126">
        <f ca="1">IFERROR(IF((VLOOKUP($E192,'DTOC Backsheet'!$D$5:$AF$183,H$9,FALSE))="","",(VLOOKUP($E192,'DTOC Backsheet'!$D$5:$AF$183,H$9,FALSE))),"")</f>
        <v>1072.0174319356324</v>
      </c>
      <c r="I192" s="126">
        <f ca="1">IFERROR(IF((VLOOKUP($E192,'DTOC Backsheet'!$D$5:$AF$183,I$9,FALSE))="","",(VLOOKUP($E192,'DTOC Backsheet'!$D$5:$AF$183,I$9,FALSE))),"")</f>
        <v>1424.5014245014245</v>
      </c>
      <c r="J192" s="127">
        <f ca="1">IFERROR(IF((VLOOKUP($E192,'DTOC Backsheet'!$D$5:$AF$183,J$9,FALSE))="","",(VLOOKUP($E192,'DTOC Backsheet'!$D$5:$AF$183,J$9,FALSE))),"")</f>
        <v>1342.373302889034</v>
      </c>
      <c r="K192" s="174">
        <f ca="1">IFERROR(IF((VLOOKUP($E192,'DTOC Backsheet'!$D$5:$AF$183,K$9,FALSE))="","",(VLOOKUP($E192,'DTOC Backsheet'!$D$5:$AF$183,K$9,FALSE))),"")</f>
        <v>1740.9085056050089</v>
      </c>
      <c r="L192" s="127">
        <f ca="1">IFERROR(IF((VLOOKUP($E192,'DTOC Backsheet'!$D$5:$AF$183,L$9,FALSE))="","",(VLOOKUP($E192,'DTOC Backsheet'!$D$5:$AF$183,L$9,FALSE))),"")</f>
        <v>1485.0802313724835</v>
      </c>
      <c r="M192" s="126">
        <f ca="1">IFERROR(IF((VLOOKUP($E192,'DTOC Backsheet'!$D$5:$AF$183,M$9,FALSE))="","",(VLOOKUP($E192,'DTOC Backsheet'!$D$5:$AF$183,M$9,FALSE))),"")</f>
        <v>1628.3672693213132</v>
      </c>
      <c r="N192" s="128">
        <f ca="1">IFERROR(IF((VLOOKUP($E192,'DTOC Backsheet'!$D$5:$AF$183,N$9,FALSE))="","",(VLOOKUP($E192,'DTOC Backsheet'!$D$5:$AF$183,N$9,FALSE))),"")</f>
        <v>1502.6771831884632</v>
      </c>
    </row>
    <row r="194" spans="1:17" s="158" customFormat="1" x14ac:dyDescent="0.3">
      <c r="A194" s="37"/>
      <c r="B194" s="37"/>
      <c r="C194" s="37"/>
      <c r="D194" s="37"/>
      <c r="E194" s="38" t="s">
        <v>1090</v>
      </c>
      <c r="F194" s="37"/>
      <c r="G194" s="37"/>
      <c r="H194" s="37"/>
      <c r="I194" s="37"/>
      <c r="J194" s="37"/>
      <c r="K194" s="37"/>
      <c r="L194" s="37"/>
      <c r="M194" s="37"/>
      <c r="N194" s="37"/>
      <c r="O194" s="37"/>
      <c r="Q194" s="1"/>
    </row>
    <row r="196" spans="1:17" x14ac:dyDescent="0.3">
      <c r="E196" s="352" t="s">
        <v>1091</v>
      </c>
      <c r="F196" s="352"/>
      <c r="G196" s="352"/>
      <c r="H196" s="352"/>
      <c r="I196" s="352"/>
      <c r="J196" s="352"/>
      <c r="K196" s="352"/>
      <c r="L196" s="352"/>
      <c r="M196" s="352"/>
      <c r="N196" s="352"/>
    </row>
    <row r="197" spans="1:17" x14ac:dyDescent="0.3">
      <c r="E197" s="352" t="s">
        <v>1092</v>
      </c>
      <c r="F197" s="352"/>
      <c r="G197" s="352"/>
      <c r="H197" s="352"/>
      <c r="I197" s="352"/>
      <c r="J197" s="352"/>
      <c r="K197" s="352"/>
      <c r="L197" s="352"/>
      <c r="M197" s="352"/>
      <c r="N197" s="352"/>
    </row>
  </sheetData>
  <sheetProtection algorithmName="SHA-512" hashValue="Cnc4ZYKY9fTxNsXLfHpW5ER5q0LY4eg+HuySJDQ9OLnr+EcTEHWIiviGkc1ycaWp+zqR1iytvu9mK1TOsae6rQ==" saltValue="PNW52F3PIKUTNDIvv8L2Tw==" spinCount="100000" sheet="1" objects="1" scenarios="1" formatColumns="0" formatRows="0" autoFilter="0"/>
  <autoFilter ref="B13:N192" xr:uid="{00000000-0009-0000-0000-000020000000}"/>
  <mergeCells count="6">
    <mergeCell ref="B2:K2"/>
    <mergeCell ref="B1:K1"/>
    <mergeCell ref="E197:N197"/>
    <mergeCell ref="E196:N196"/>
    <mergeCell ref="K11:N12"/>
    <mergeCell ref="G11:J12"/>
  </mergeCells>
  <hyperlinks>
    <hyperlink ref="E6" location="Contents!A1" display="&lt;&lt; Contents" xr:uid="{00000000-0004-0000-20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197"/>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37"/>
      <c r="B1" s="340" t="s">
        <v>1039</v>
      </c>
      <c r="C1" s="340"/>
      <c r="D1" s="340"/>
      <c r="E1" s="340"/>
      <c r="F1" s="340"/>
      <c r="G1" s="340"/>
      <c r="H1" s="340"/>
      <c r="I1" s="340"/>
      <c r="J1" s="37"/>
    </row>
    <row r="2" spans="1:12" x14ac:dyDescent="0.3">
      <c r="A2" s="37"/>
      <c r="B2" s="336"/>
      <c r="C2" s="336"/>
      <c r="D2" s="336"/>
      <c r="E2" s="336"/>
      <c r="F2" s="336"/>
      <c r="G2" s="336"/>
      <c r="H2" s="336"/>
      <c r="I2" s="336"/>
      <c r="J2" s="37"/>
    </row>
    <row r="3" spans="1:12" x14ac:dyDescent="0.3">
      <c r="A3" s="37"/>
      <c r="B3" s="37"/>
      <c r="C3" s="37"/>
      <c r="D3" s="37"/>
      <c r="E3" s="37"/>
      <c r="F3" s="37"/>
      <c r="G3" s="37"/>
      <c r="H3" s="37"/>
      <c r="I3" s="37"/>
      <c r="J3" s="37"/>
    </row>
    <row r="4" spans="1:12" x14ac:dyDescent="0.3">
      <c r="A4" s="37"/>
      <c r="B4" s="37"/>
      <c r="C4" s="37"/>
      <c r="D4" s="37"/>
      <c r="E4" s="38" t="s">
        <v>1015</v>
      </c>
      <c r="F4" s="37"/>
      <c r="G4" s="39" t="str">
        <f ca="1">'Org List'!J7</f>
        <v>HWB</v>
      </c>
      <c r="H4" s="37"/>
      <c r="I4" s="37"/>
      <c r="J4" s="37"/>
      <c r="L4" s="1">
        <f ca="1">MATCH(G4, 'Comms by AT'!$B:$B, 0)</f>
        <v>4</v>
      </c>
    </row>
    <row r="5" spans="1:12" x14ac:dyDescent="0.3">
      <c r="A5" s="37"/>
      <c r="B5" s="37"/>
      <c r="C5" s="37"/>
      <c r="D5" s="37"/>
      <c r="E5" s="37"/>
      <c r="F5" s="37"/>
      <c r="G5" s="37"/>
      <c r="H5" s="37"/>
      <c r="I5" s="37"/>
      <c r="J5" s="37"/>
      <c r="L5" s="1">
        <f ca="1">COUNTIF('Comms by AT'!$C:$C, $G$4)</f>
        <v>179</v>
      </c>
    </row>
    <row r="6" spans="1:12" ht="20.100000000000001" customHeight="1" x14ac:dyDescent="0.3">
      <c r="E6" s="207" t="s">
        <v>1168</v>
      </c>
    </row>
    <row r="7" spans="1:12" x14ac:dyDescent="0.3">
      <c r="A7" s="37"/>
      <c r="B7" s="37"/>
      <c r="C7" s="37"/>
      <c r="D7" s="37"/>
      <c r="E7" s="38" t="s">
        <v>1016</v>
      </c>
      <c r="F7" s="37"/>
      <c r="G7" s="37"/>
      <c r="H7" s="37"/>
      <c r="I7" s="37"/>
      <c r="J7" s="37"/>
    </row>
    <row r="8" spans="1:12" ht="15" thickBot="1" x14ac:dyDescent="0.35"/>
    <row r="9" spans="1:12" s="1" customFormat="1" ht="15" hidden="1" thickBot="1" x14ac:dyDescent="0.35">
      <c r="G9" s="1">
        <v>5</v>
      </c>
      <c r="H9" s="1">
        <v>8</v>
      </c>
      <c r="I9" s="1">
        <v>11</v>
      </c>
    </row>
    <row r="10" spans="1:12" ht="60" customHeight="1" thickBot="1" x14ac:dyDescent="0.35">
      <c r="B10" s="196"/>
      <c r="C10" s="197"/>
      <c r="D10" s="198"/>
      <c r="E10" s="386" t="s">
        <v>1151</v>
      </c>
      <c r="F10" s="386"/>
      <c r="G10" s="131" t="s">
        <v>875</v>
      </c>
      <c r="H10" s="131" t="s">
        <v>880</v>
      </c>
      <c r="I10" s="131" t="s">
        <v>885</v>
      </c>
    </row>
    <row r="11" spans="1:12" ht="15" thickBot="1" x14ac:dyDescent="0.35">
      <c r="B11" s="199" t="s">
        <v>1027</v>
      </c>
      <c r="C11" s="200" t="s">
        <v>1028</v>
      </c>
      <c r="D11" s="201" t="s">
        <v>1029</v>
      </c>
      <c r="E11" s="41" t="s">
        <v>195</v>
      </c>
      <c r="F11" s="130" t="s">
        <v>1017</v>
      </c>
      <c r="G11" s="132" t="s">
        <v>1040</v>
      </c>
      <c r="H11" s="132" t="s">
        <v>1150</v>
      </c>
      <c r="I11" s="132" t="s">
        <v>1150</v>
      </c>
    </row>
    <row r="12" spans="1:12" ht="15" customHeight="1" x14ac:dyDescent="0.3">
      <c r="A12" s="57">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t="shared" ref="E12:E43" ca="1" si="0">IF($A12&gt;$L$5-1,"",INDIRECT("'Comms by AT'!D"&amp;$A12+$L$4))</f>
        <v>HWB</v>
      </c>
      <c r="F12" s="96" t="str">
        <f ca="1">IF(E12="","",VLOOKUP(E12,'Org List'!$J$9:$K$488,2,0))</f>
        <v>Health and Wellbeing Board</v>
      </c>
      <c r="G12" s="133">
        <f ca="1">IFERROR(IF((VLOOKUP($E12,'Res&amp;Reablement Backsheet'!$D$5:$W$183,G$9,FALSE))="","",(VLOOKUP($E12,'Res&amp;Reablement Backsheet'!$D$5:$W$183,G$9,FALSE))),"")</f>
        <v>610.69483967211454</v>
      </c>
      <c r="H12" s="133">
        <f ca="1">IFERROR(IF((VLOOKUP($E12,'Res&amp;Reablement Backsheet'!$D$5:$W$183,H$9,FALSE))="","",(VLOOKUP($E12,'Res&amp;Reablement Backsheet'!$D$5:$W$183,H$9,FALSE))),"")</f>
        <v>601.70474527502779</v>
      </c>
      <c r="I12" s="133">
        <f ca="1">IFERROR(IF((VLOOKUP($E12,'Res&amp;Reablement Backsheet'!$D$5:$W$183,I$9,FALSE))="","",(VLOOKUP($E12,'Res&amp;Reablement Backsheet'!$D$5:$W$183,I$9,FALSE))),"")</f>
        <v>585.63317462091413</v>
      </c>
    </row>
    <row r="13" spans="1:12" ht="15" customHeight="1" x14ac:dyDescent="0.3">
      <c r="A13" s="57">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ca="1" si="0"/>
        <v>Y54</v>
      </c>
      <c r="F13" s="99" t="str">
        <f ca="1">IF(E13="","",VLOOKUP(E13,'Org List'!$J$9:$K$488,2,0))</f>
        <v>North of England Commissioning Region</v>
      </c>
      <c r="G13" s="134">
        <f ca="1">IFERROR(IF((VLOOKUP($E13,'Res&amp;Reablement Backsheet'!$D$5:$W$183,G$9,FALSE))="","",(VLOOKUP($E13,'Res&amp;Reablement Backsheet'!$D$5:$W$183,G$9,FALSE))),"")</f>
        <v>742.63879778648663</v>
      </c>
      <c r="H13" s="134">
        <f ca="1">IFERROR(IF((VLOOKUP($E13,'Res&amp;Reablement Backsheet'!$D$5:$W$183,H$9,FALSE))="","",(VLOOKUP($E13,'Res&amp;Reablement Backsheet'!$D$5:$W$183,H$9,FALSE))),"")</f>
        <v>704.4098374320298</v>
      </c>
      <c r="I13" s="134">
        <f ca="1">IFERROR(IF((VLOOKUP($E13,'Res&amp;Reablement Backsheet'!$D$5:$W$183,I$9,FALSE))="","",(VLOOKUP($E13,'Res&amp;Reablement Backsheet'!$D$5:$W$183,I$9,FALSE))),"")</f>
        <v>711.09915672549766</v>
      </c>
    </row>
    <row r="14" spans="1:12" ht="15" customHeight="1" x14ac:dyDescent="0.3">
      <c r="A14" s="57">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34">
        <f ca="1">IFERROR(IF((VLOOKUP($E14,'Res&amp;Reablement Backsheet'!$D$5:$W$183,G$9,FALSE))="","",(VLOOKUP($E14,'Res&amp;Reablement Backsheet'!$D$5:$W$183,G$9,FALSE))),"")</f>
        <v>582.11278104601502</v>
      </c>
      <c r="H14" s="134">
        <f ca="1">IFERROR(IF((VLOOKUP($E14,'Res&amp;Reablement Backsheet'!$D$5:$W$183,H$9,FALSE))="","",(VLOOKUP($E14,'Res&amp;Reablement Backsheet'!$D$5:$W$183,H$9,FALSE))),"")</f>
        <v>582.03943865998224</v>
      </c>
      <c r="I14" s="134">
        <f ca="1">IFERROR(IF((VLOOKUP($E14,'Res&amp;Reablement Backsheet'!$D$5:$W$183,I$9,FALSE))="","",(VLOOKUP($E14,'Res&amp;Reablement Backsheet'!$D$5:$W$183,I$9,FALSE))),"")</f>
        <v>559.28123772367144</v>
      </c>
    </row>
    <row r="15" spans="1:12" ht="15" customHeight="1" x14ac:dyDescent="0.3">
      <c r="A15" s="57">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34">
        <f ca="1">IFERROR(IF((VLOOKUP($E15,'Res&amp;Reablement Backsheet'!$D$5:$W$183,G$9,FALSE))="","",(VLOOKUP($E15,'Res&amp;Reablement Backsheet'!$D$5:$W$183,G$9,FALSE))),"")</f>
        <v>438.4408986764455</v>
      </c>
      <c r="H15" s="134">
        <f ca="1">IFERROR(IF((VLOOKUP($E15,'Res&amp;Reablement Backsheet'!$D$5:$W$183,H$9,FALSE))="","",(VLOOKUP($E15,'Res&amp;Reablement Backsheet'!$D$5:$W$183,H$9,FALSE))),"")</f>
        <v>465.38127030687667</v>
      </c>
      <c r="I15" s="134">
        <f ca="1">IFERROR(IF((VLOOKUP($E15,'Res&amp;Reablement Backsheet'!$D$5:$W$183,I$9,FALSE))="","",(VLOOKUP($E15,'Res&amp;Reablement Backsheet'!$D$5:$W$183,I$9,FALSE))),"")</f>
        <v>406.19307306567515</v>
      </c>
    </row>
    <row r="16" spans="1:12" ht="15" customHeight="1" x14ac:dyDescent="0.3">
      <c r="A16" s="57">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34">
        <f ca="1">IFERROR(IF((VLOOKUP($E16,'Res&amp;Reablement Backsheet'!$D$5:$W$183,G$9,FALSE))="","",(VLOOKUP($E16,'Res&amp;Reablement Backsheet'!$D$5:$W$183,G$9,FALSE))),"")</f>
        <v>581.01161015540106</v>
      </c>
      <c r="H16" s="134">
        <f ca="1">IFERROR(IF((VLOOKUP($E16,'Res&amp;Reablement Backsheet'!$D$5:$W$183,H$9,FALSE))="","",(VLOOKUP($E16,'Res&amp;Reablement Backsheet'!$D$5:$W$183,H$9,FALSE))),"")</f>
        <v>595.14077098269661</v>
      </c>
      <c r="I16" s="134">
        <f ca="1">IFERROR(IF((VLOOKUP($E16,'Res&amp;Reablement Backsheet'!$D$5:$W$183,I$9,FALSE))="","",(VLOOKUP($E16,'Res&amp;Reablement Backsheet'!$D$5:$W$183,I$9,FALSE))),"")</f>
        <v>545.841611793482</v>
      </c>
    </row>
    <row r="17" spans="1:9" ht="15" customHeight="1" x14ac:dyDescent="0.3">
      <c r="A17" s="57">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34">
        <f ca="1">IFERROR(IF((VLOOKUP($E17,'Res&amp;Reablement Backsheet'!$D$5:$W$183,G$9,FALSE))="","",(VLOOKUP($E17,'Res&amp;Reablement Backsheet'!$D$5:$W$183,G$9,FALSE))),"")</f>
        <v>568.92019126697073</v>
      </c>
      <c r="H17" s="134">
        <f ca="1">IFERROR(IF((VLOOKUP($E17,'Res&amp;Reablement Backsheet'!$D$5:$W$183,H$9,FALSE))="","",(VLOOKUP($E17,'Res&amp;Reablement Backsheet'!$D$5:$W$183,H$9,FALSE))),"")</f>
        <v>554.51397079889193</v>
      </c>
      <c r="I17" s="134">
        <f ca="1">IFERROR(IF((VLOOKUP($E17,'Res&amp;Reablement Backsheet'!$D$5:$W$183,I$9,FALSE))="","",(VLOOKUP($E17,'Res&amp;Reablement Backsheet'!$D$5:$W$183,I$9,FALSE))),"")</f>
        <v>562.92639365315051</v>
      </c>
    </row>
    <row r="18" spans="1:9" ht="15" customHeight="1" x14ac:dyDescent="0.3">
      <c r="A18" s="57">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34">
        <f ca="1">IFERROR(IF((VLOOKUP($E18,'Res&amp;Reablement Backsheet'!$D$5:$W$183,G$9,FALSE))="","",(VLOOKUP($E18,'Res&amp;Reablement Backsheet'!$D$5:$W$183,G$9,FALSE))),"")</f>
        <v>837.9255383075598</v>
      </c>
      <c r="H18" s="134">
        <f ca="1">IFERROR(IF((VLOOKUP($E18,'Res&amp;Reablement Backsheet'!$D$5:$W$183,H$9,FALSE))="","",(VLOOKUP($E18,'Res&amp;Reablement Backsheet'!$D$5:$W$183,H$9,FALSE))),"")</f>
        <v>807.33652746245411</v>
      </c>
      <c r="I18" s="134">
        <f ca="1">IFERROR(IF((VLOOKUP($E18,'Res&amp;Reablement Backsheet'!$D$5:$W$183,I$9,FALSE))="","",(VLOOKUP($E18,'Res&amp;Reablement Backsheet'!$D$5:$W$183,I$9,FALSE))),"")</f>
        <v>794.5185792275438</v>
      </c>
    </row>
    <row r="19" spans="1:9" ht="15" customHeight="1" x14ac:dyDescent="0.3">
      <c r="A19" s="57">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34">
        <f ca="1">IFERROR(IF((VLOOKUP($E19,'Res&amp;Reablement Backsheet'!$D$5:$W$183,G$9,FALSE))="","",(VLOOKUP($E19,'Res&amp;Reablement Backsheet'!$D$5:$W$183,G$9,FALSE))),"")</f>
        <v>769.03466707819018</v>
      </c>
      <c r="H19" s="134">
        <f ca="1">IFERROR(IF((VLOOKUP($E19,'Res&amp;Reablement Backsheet'!$D$5:$W$183,H$9,FALSE))="","",(VLOOKUP($E19,'Res&amp;Reablement Backsheet'!$D$5:$W$183,H$9,FALSE))),"")</f>
        <v>715.77653718150748</v>
      </c>
      <c r="I19" s="134">
        <f ca="1">IFERROR(IF((VLOOKUP($E19,'Res&amp;Reablement Backsheet'!$D$5:$W$183,I$9,FALSE))="","",(VLOOKUP($E19,'Res&amp;Reablement Backsheet'!$D$5:$W$183,I$9,FALSE))),"")</f>
        <v>737.82918245237374</v>
      </c>
    </row>
    <row r="20" spans="1:9" ht="15" customHeight="1" x14ac:dyDescent="0.3">
      <c r="A20" s="57">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34">
        <f ca="1">IFERROR(IF((VLOOKUP($E20,'Res&amp;Reablement Backsheet'!$D$5:$W$183,G$9,FALSE))="","",(VLOOKUP($E20,'Res&amp;Reablement Backsheet'!$D$5:$W$183,G$9,FALSE))),"")</f>
        <v>658.48853886295251</v>
      </c>
      <c r="H20" s="134">
        <f ca="1">IFERROR(IF((VLOOKUP($E20,'Res&amp;Reablement Backsheet'!$D$5:$W$183,H$9,FALSE))="","",(VLOOKUP($E20,'Res&amp;Reablement Backsheet'!$D$5:$W$183,H$9,FALSE))),"")</f>
        <v>636.39002001621645</v>
      </c>
      <c r="I20" s="134">
        <f ca="1">IFERROR(IF((VLOOKUP($E20,'Res&amp;Reablement Backsheet'!$D$5:$W$183,I$9,FALSE))="","",(VLOOKUP($E20,'Res&amp;Reablement Backsheet'!$D$5:$W$183,I$9,FALSE))),"")</f>
        <v>632.60020325385688</v>
      </c>
    </row>
    <row r="21" spans="1:9" ht="15" customHeight="1" x14ac:dyDescent="0.3">
      <c r="A21" s="57">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34">
        <f ca="1">IFERROR(IF((VLOOKUP($E21,'Res&amp;Reablement Backsheet'!$D$5:$W$183,G$9,FALSE))="","",(VLOOKUP($E21,'Res&amp;Reablement Backsheet'!$D$5:$W$183,G$9,FALSE))),"")</f>
        <v>608.47012746611824</v>
      </c>
      <c r="H21" s="134">
        <f ca="1">IFERROR(IF((VLOOKUP($E21,'Res&amp;Reablement Backsheet'!$D$5:$W$183,H$9,FALSE))="","",(VLOOKUP($E21,'Res&amp;Reablement Backsheet'!$D$5:$W$183,H$9,FALSE))),"")</f>
        <v>625.41488597150521</v>
      </c>
      <c r="I21" s="134">
        <f ca="1">IFERROR(IF((VLOOKUP($E21,'Res&amp;Reablement Backsheet'!$D$5:$W$183,I$9,FALSE))="","",(VLOOKUP($E21,'Res&amp;Reablement Backsheet'!$D$5:$W$183,I$9,FALSE))),"")</f>
        <v>620.03851239034668</v>
      </c>
    </row>
    <row r="22" spans="1:9" ht="15" customHeight="1" x14ac:dyDescent="0.3">
      <c r="A22" s="57">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34">
        <f ca="1">IFERROR(IF((VLOOKUP($E22,'Res&amp;Reablement Backsheet'!$D$5:$W$183,G$9,FALSE))="","",(VLOOKUP($E22,'Res&amp;Reablement Backsheet'!$D$5:$W$183,G$9,FALSE))),"")</f>
        <v>631.3284744967599</v>
      </c>
      <c r="H22" s="134">
        <f ca="1">IFERROR(IF((VLOOKUP($E22,'Res&amp;Reablement Backsheet'!$D$5:$W$183,H$9,FALSE))="","",(VLOOKUP($E22,'Res&amp;Reablement Backsheet'!$D$5:$W$183,H$9,FALSE))),"")</f>
        <v>585.26282911738349</v>
      </c>
      <c r="I22" s="134">
        <f ca="1">IFERROR(IF((VLOOKUP($E22,'Res&amp;Reablement Backsheet'!$D$5:$W$183,I$9,FALSE))="","",(VLOOKUP($E22,'Res&amp;Reablement Backsheet'!$D$5:$W$183,I$9,FALSE))),"")</f>
        <v>599.2065115137633</v>
      </c>
    </row>
    <row r="23" spans="1:9" ht="15" customHeight="1" x14ac:dyDescent="0.3">
      <c r="A23" s="57">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34">
        <f ca="1">IFERROR(IF((VLOOKUP($E23,'Res&amp;Reablement Backsheet'!$D$5:$W$183,G$9,FALSE))="","",(VLOOKUP($E23,'Res&amp;Reablement Backsheet'!$D$5:$W$183,G$9,FALSE))),"")</f>
        <v>523.73609102963724</v>
      </c>
      <c r="H23" s="134">
        <f ca="1">IFERROR(IF((VLOOKUP($E23,'Res&amp;Reablement Backsheet'!$D$5:$W$183,H$9,FALSE))="","",(VLOOKUP($E23,'Res&amp;Reablement Backsheet'!$D$5:$W$183,H$9,FALSE))),"")</f>
        <v>548.51222090884664</v>
      </c>
      <c r="I23" s="134">
        <f ca="1">IFERROR(IF((VLOOKUP($E23,'Res&amp;Reablement Backsheet'!$D$5:$W$183,I$9,FALSE))="","",(VLOOKUP($E23,'Res&amp;Reablement Backsheet'!$D$5:$W$183,I$9,FALSE))),"")</f>
        <v>479.38670444308207</v>
      </c>
    </row>
    <row r="24" spans="1:9" ht="15" customHeight="1" x14ac:dyDescent="0.3">
      <c r="A24" s="57">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34">
        <f ca="1">IFERROR(IF((VLOOKUP($E24,'Res&amp;Reablement Backsheet'!$D$5:$W$183,G$9,FALSE))="","",(VLOOKUP($E24,'Res&amp;Reablement Backsheet'!$D$5:$W$183,G$9,FALSE))),"")</f>
        <v>438.4408986764455</v>
      </c>
      <c r="H24" s="134">
        <f ca="1">IFERROR(IF((VLOOKUP($E24,'Res&amp;Reablement Backsheet'!$D$5:$W$183,H$9,FALSE))="","",(VLOOKUP($E24,'Res&amp;Reablement Backsheet'!$D$5:$W$183,H$9,FALSE))),"")</f>
        <v>465.38127030687667</v>
      </c>
      <c r="I24" s="134">
        <f ca="1">IFERROR(IF((VLOOKUP($E24,'Res&amp;Reablement Backsheet'!$D$5:$W$183,I$9,FALSE))="","",(VLOOKUP($E24,'Res&amp;Reablement Backsheet'!$D$5:$W$183,I$9,FALSE))),"")</f>
        <v>406.19307306567515</v>
      </c>
    </row>
    <row r="25" spans="1:9" ht="15" customHeight="1" x14ac:dyDescent="0.3">
      <c r="A25" s="57">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34">
        <f ca="1">IFERROR(IF((VLOOKUP($E25,'Res&amp;Reablement Backsheet'!$D$5:$W$183,G$9,FALSE))="","",(VLOOKUP($E25,'Res&amp;Reablement Backsheet'!$D$5:$W$183,G$9,FALSE))),"")</f>
        <v>565.27592421444479</v>
      </c>
      <c r="H25" s="134">
        <f ca="1">IFERROR(IF((VLOOKUP($E25,'Res&amp;Reablement Backsheet'!$D$5:$W$183,H$9,FALSE))="","",(VLOOKUP($E25,'Res&amp;Reablement Backsheet'!$D$5:$W$183,H$9,FALSE))),"")</f>
        <v>553.53083307312158</v>
      </c>
      <c r="I25" s="134">
        <f ca="1">IFERROR(IF((VLOOKUP($E25,'Res&amp;Reablement Backsheet'!$D$5:$W$183,I$9,FALSE))="","",(VLOOKUP($E25,'Res&amp;Reablement Backsheet'!$D$5:$W$183,I$9,FALSE))),"")</f>
        <v>561.53882493377557</v>
      </c>
    </row>
    <row r="26" spans="1:9" ht="15" customHeight="1" x14ac:dyDescent="0.3">
      <c r="A26" s="57">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34">
        <f ca="1">IFERROR(IF((VLOOKUP($E26,'Res&amp;Reablement Backsheet'!$D$5:$W$183,G$9,FALSE))="","",(VLOOKUP($E26,'Res&amp;Reablement Backsheet'!$D$5:$W$183,G$9,FALSE))),"")</f>
        <v>581.01161015540106</v>
      </c>
      <c r="H26" s="134">
        <f ca="1">IFERROR(IF((VLOOKUP($E26,'Res&amp;Reablement Backsheet'!$D$5:$W$183,H$9,FALSE))="","",(VLOOKUP($E26,'Res&amp;Reablement Backsheet'!$D$5:$W$183,H$9,FALSE))),"")</f>
        <v>595.14077098269661</v>
      </c>
      <c r="I26" s="134">
        <f ca="1">IFERROR(IF((VLOOKUP($E26,'Res&amp;Reablement Backsheet'!$D$5:$W$183,I$9,FALSE))="","",(VLOOKUP($E26,'Res&amp;Reablement Backsheet'!$D$5:$W$183,I$9,FALSE))),"")</f>
        <v>545.841611793482</v>
      </c>
    </row>
    <row r="27" spans="1:9" ht="15" customHeight="1" x14ac:dyDescent="0.3">
      <c r="A27" s="57">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34">
        <f ca="1">IFERROR(IF((VLOOKUP($E27,'Res&amp;Reablement Backsheet'!$D$5:$W$183,G$9,FALSE))="","",(VLOOKUP($E27,'Res&amp;Reablement Backsheet'!$D$5:$W$183,G$9,FALSE))),"")</f>
        <v>658.48853886295251</v>
      </c>
      <c r="H27" s="134">
        <f ca="1">IFERROR(IF((VLOOKUP($E27,'Res&amp;Reablement Backsheet'!$D$5:$W$183,H$9,FALSE))="","",(VLOOKUP($E27,'Res&amp;Reablement Backsheet'!$D$5:$W$183,H$9,FALSE))),"")</f>
        <v>636.39002001621645</v>
      </c>
      <c r="I27" s="134">
        <f ca="1">IFERROR(IF((VLOOKUP($E27,'Res&amp;Reablement Backsheet'!$D$5:$W$183,I$9,FALSE))="","",(VLOOKUP($E27,'Res&amp;Reablement Backsheet'!$D$5:$W$183,I$9,FALSE))),"")</f>
        <v>632.60020325385688</v>
      </c>
    </row>
    <row r="28" spans="1:9" ht="15" customHeight="1" x14ac:dyDescent="0.3">
      <c r="A28" s="57">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34">
        <f ca="1">IFERROR(IF((VLOOKUP($E28,'Res&amp;Reablement Backsheet'!$D$5:$W$183,G$9,FALSE))="","",(VLOOKUP($E28,'Res&amp;Reablement Backsheet'!$D$5:$W$183,G$9,FALSE))),"")</f>
        <v>806.18313817630064</v>
      </c>
      <c r="H28" s="134">
        <f ca="1">IFERROR(IF((VLOOKUP($E28,'Res&amp;Reablement Backsheet'!$D$5:$W$183,H$9,FALSE))="","",(VLOOKUP($E28,'Res&amp;Reablement Backsheet'!$D$5:$W$183,H$9,FALSE))),"")</f>
        <v>780.02282762616369</v>
      </c>
      <c r="I28" s="134">
        <f ca="1">IFERROR(IF((VLOOKUP($E28,'Res&amp;Reablement Backsheet'!$D$5:$W$183,I$9,FALSE))="","",(VLOOKUP($E28,'Res&amp;Reablement Backsheet'!$D$5:$W$183,I$9,FALSE))),"")</f>
        <v>759.50006551497131</v>
      </c>
    </row>
    <row r="29" spans="1:9" ht="15" customHeight="1" x14ac:dyDescent="0.3">
      <c r="A29" s="57">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34">
        <f ca="1">IFERROR(IF((VLOOKUP($E29,'Res&amp;Reablement Backsheet'!$D$5:$W$183,G$9,FALSE))="","",(VLOOKUP($E29,'Res&amp;Reablement Backsheet'!$D$5:$W$183,G$9,FALSE))),"")</f>
        <v>736.64014091152137</v>
      </c>
      <c r="H29" s="134">
        <f ca="1">IFERROR(IF((VLOOKUP($E29,'Res&amp;Reablement Backsheet'!$D$5:$W$183,H$9,FALSE))="","",(VLOOKUP($E29,'Res&amp;Reablement Backsheet'!$D$5:$W$183,H$9,FALSE))),"")</f>
        <v>715.6700719600052</v>
      </c>
      <c r="I29" s="134">
        <f ca="1">IFERROR(IF((VLOOKUP($E29,'Res&amp;Reablement Backsheet'!$D$5:$W$183,I$9,FALSE))="","",(VLOOKUP($E29,'Res&amp;Reablement Backsheet'!$D$5:$W$183,I$9,FALSE))),"")</f>
        <v>629.21050835327628</v>
      </c>
    </row>
    <row r="30" spans="1:9" ht="15" customHeight="1" x14ac:dyDescent="0.3">
      <c r="A30" s="57">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34">
        <f ca="1">IFERROR(IF((VLOOKUP($E30,'Res&amp;Reablement Backsheet'!$D$5:$W$183,G$9,FALSE))="","",(VLOOKUP($E30,'Res&amp;Reablement Backsheet'!$D$5:$W$183,G$9,FALSE))),"")</f>
        <v>820.05140210464583</v>
      </c>
      <c r="H30" s="134">
        <f ca="1">IFERROR(IF((VLOOKUP($E30,'Res&amp;Reablement Backsheet'!$D$5:$W$183,H$9,FALSE))="","",(VLOOKUP($E30,'Res&amp;Reablement Backsheet'!$D$5:$W$183,H$9,FALSE))),"")</f>
        <v>702.32172094900739</v>
      </c>
      <c r="I30" s="134">
        <f ca="1">IFERROR(IF((VLOOKUP($E30,'Res&amp;Reablement Backsheet'!$D$5:$W$183,I$9,FALSE))="","",(VLOOKUP($E30,'Res&amp;Reablement Backsheet'!$D$5:$W$183,I$9,FALSE))),"")</f>
        <v>899.38906854496724</v>
      </c>
    </row>
    <row r="31" spans="1:9" ht="15" customHeight="1" x14ac:dyDescent="0.3">
      <c r="A31" s="57">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34">
        <f ca="1">IFERROR(IF((VLOOKUP($E31,'Res&amp;Reablement Backsheet'!$D$5:$W$183,G$9,FALSE))="","",(VLOOKUP($E31,'Res&amp;Reablement Backsheet'!$D$5:$W$183,G$9,FALSE))),"")</f>
        <v>785.97402062280457</v>
      </c>
      <c r="H31" s="134">
        <f ca="1">IFERROR(IF((VLOOKUP($E31,'Res&amp;Reablement Backsheet'!$D$5:$W$183,H$9,FALSE))="","",(VLOOKUP($E31,'Res&amp;Reablement Backsheet'!$D$5:$W$183,H$9,FALSE))),"")</f>
        <v>757.95873637353725</v>
      </c>
      <c r="I31" s="134">
        <f ca="1">IFERROR(IF((VLOOKUP($E31,'Res&amp;Reablement Backsheet'!$D$5:$W$183,I$9,FALSE))="","",(VLOOKUP($E31,'Res&amp;Reablement Backsheet'!$D$5:$W$183,I$9,FALSE))),"")</f>
        <v>726.74467919074164</v>
      </c>
    </row>
    <row r="32" spans="1:9" ht="15" customHeight="1" x14ac:dyDescent="0.3">
      <c r="A32" s="57">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34">
        <f ca="1">IFERROR(IF((VLOOKUP($E32,'Res&amp;Reablement Backsheet'!$D$5:$W$183,G$9,FALSE))="","",(VLOOKUP($E32,'Res&amp;Reablement Backsheet'!$D$5:$W$183,G$9,FALSE))),"")</f>
        <v>625.93144560357678</v>
      </c>
      <c r="H32" s="134">
        <f ca="1">IFERROR(IF((VLOOKUP($E32,'Res&amp;Reablement Backsheet'!$D$5:$W$183,H$9,FALSE))="","",(VLOOKUP($E32,'Res&amp;Reablement Backsheet'!$D$5:$W$183,H$9,FALSE))),"")</f>
        <v>625.80558306552768</v>
      </c>
      <c r="I32" s="134">
        <f ca="1">IFERROR(IF((VLOOKUP($E32,'Res&amp;Reablement Backsheet'!$D$5:$W$183,I$9,FALSE))="","",(VLOOKUP($E32,'Res&amp;Reablement Backsheet'!$D$5:$W$183,I$9,FALSE))),"")</f>
        <v>588.88372012428147</v>
      </c>
    </row>
    <row r="33" spans="1:9" ht="15" customHeight="1" x14ac:dyDescent="0.3">
      <c r="A33" s="57">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34">
        <f ca="1">IFERROR(IF((VLOOKUP($E33,'Res&amp;Reablement Backsheet'!$D$5:$W$183,G$9,FALSE))="","",(VLOOKUP($E33,'Res&amp;Reablement Backsheet'!$D$5:$W$183,G$9,FALSE))),"")</f>
        <v>648.74277089855104</v>
      </c>
      <c r="H33" s="134">
        <f ca="1">IFERROR(IF((VLOOKUP($E33,'Res&amp;Reablement Backsheet'!$D$5:$W$183,H$9,FALSE))="","",(VLOOKUP($E33,'Res&amp;Reablement Backsheet'!$D$5:$W$183,H$9,FALSE))),"")</f>
        <v>586.74849837996419</v>
      </c>
      <c r="I33" s="134">
        <f ca="1">IFERROR(IF((VLOOKUP($E33,'Res&amp;Reablement Backsheet'!$D$5:$W$183,I$9,FALSE))="","",(VLOOKUP($E33,'Res&amp;Reablement Backsheet'!$D$5:$W$183,I$9,FALSE))),"")</f>
        <v>650.71326108283984</v>
      </c>
    </row>
    <row r="34" spans="1:9" ht="15" customHeight="1" x14ac:dyDescent="0.3">
      <c r="A34" s="57">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34">
        <f ca="1">IFERROR(IF((VLOOKUP($E34,'Res&amp;Reablement Backsheet'!$D$5:$W$183,G$9,FALSE))="","",(VLOOKUP($E34,'Res&amp;Reablement Backsheet'!$D$5:$W$183,G$9,FALSE))),"")</f>
        <v>557.65880624032866</v>
      </c>
      <c r="H34" s="134">
        <f ca="1">IFERROR(IF((VLOOKUP($E34,'Res&amp;Reablement Backsheet'!$D$5:$W$183,H$9,FALSE))="","",(VLOOKUP($E34,'Res&amp;Reablement Backsheet'!$D$5:$W$183,H$9,FALSE))),"")</f>
        <v>581.79766874582447</v>
      </c>
      <c r="I34" s="134">
        <f ca="1">IFERROR(IF((VLOOKUP($E34,'Res&amp;Reablement Backsheet'!$D$5:$W$183,I$9,FALSE))="","",(VLOOKUP($E34,'Res&amp;Reablement Backsheet'!$D$5:$W$183,I$9,FALSE))),"")</f>
        <v>530.52585282718053</v>
      </c>
    </row>
    <row r="35" spans="1:9" ht="15" customHeight="1" x14ac:dyDescent="0.3">
      <c r="A35" s="57">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34">
        <f ca="1">IFERROR(IF((VLOOKUP($E35,'Res&amp;Reablement Backsheet'!$D$5:$W$183,G$9,FALSE))="","",(VLOOKUP($E35,'Res&amp;Reablement Backsheet'!$D$5:$W$183,G$9,FALSE))),"")</f>
        <v>513.01547645718347</v>
      </c>
      <c r="H35" s="134">
        <f ca="1">IFERROR(IF((VLOOKUP($E35,'Res&amp;Reablement Backsheet'!$D$5:$W$183,H$9,FALSE))="","",(VLOOKUP($E35,'Res&amp;Reablement Backsheet'!$D$5:$W$183,H$9,FALSE))),"")</f>
        <v>541.77979287316043</v>
      </c>
      <c r="I35" s="134">
        <f ca="1">IFERROR(IF((VLOOKUP($E35,'Res&amp;Reablement Backsheet'!$D$5:$W$183,I$9,FALSE))="","",(VLOOKUP($E35,'Res&amp;Reablement Backsheet'!$D$5:$W$183,I$9,FALSE))),"")</f>
        <v>485.82968877475957</v>
      </c>
    </row>
    <row r="36" spans="1:9" ht="15" customHeight="1" x14ac:dyDescent="0.3">
      <c r="A36" s="57">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34">
        <f ca="1">IFERROR(IF((VLOOKUP($E36,'Res&amp;Reablement Backsheet'!$D$5:$W$183,G$9,FALSE))="","",(VLOOKUP($E36,'Res&amp;Reablement Backsheet'!$D$5:$W$183,G$9,FALSE))),"")</f>
        <v>545.71418390924316</v>
      </c>
      <c r="H36" s="134">
        <f ca="1">IFERROR(IF((VLOOKUP($E36,'Res&amp;Reablement Backsheet'!$D$5:$W$183,H$9,FALSE))="","",(VLOOKUP($E36,'Res&amp;Reablement Backsheet'!$D$5:$W$183,H$9,FALSE))),"")</f>
        <v>515.7789864828477</v>
      </c>
      <c r="I36" s="134">
        <f ca="1">IFERROR(IF((VLOOKUP($E36,'Res&amp;Reablement Backsheet'!$D$5:$W$183,I$9,FALSE))="","",(VLOOKUP($E36,'Res&amp;Reablement Backsheet'!$D$5:$W$183,I$9,FALSE))),"")</f>
        <v>535.97393505304547</v>
      </c>
    </row>
    <row r="37" spans="1:9" ht="15" customHeight="1" x14ac:dyDescent="0.3">
      <c r="A37" s="57">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34">
        <f ca="1">IFERROR(IF((VLOOKUP($E37,'Res&amp;Reablement Backsheet'!$D$5:$W$183,G$9,FALSE))="","",(VLOOKUP($E37,'Res&amp;Reablement Backsheet'!$D$5:$W$183,G$9,FALSE))),"")</f>
        <v>636.86118724629637</v>
      </c>
      <c r="H37" s="134">
        <f ca="1">IFERROR(IF((VLOOKUP($E37,'Res&amp;Reablement Backsheet'!$D$5:$W$183,H$9,FALSE))="","",(VLOOKUP($E37,'Res&amp;Reablement Backsheet'!$D$5:$W$183,H$9,FALSE))),"")</f>
        <v>721.03781604138283</v>
      </c>
      <c r="I37" s="134">
        <f ca="1">IFERROR(IF((VLOOKUP($E37,'Res&amp;Reablement Backsheet'!$D$5:$W$183,I$9,FALSE))="","",(VLOOKUP($E37,'Res&amp;Reablement Backsheet'!$D$5:$W$183,I$9,FALSE))),"")</f>
        <v>561.49538458909808</v>
      </c>
    </row>
    <row r="38" spans="1:9" ht="15" customHeight="1" x14ac:dyDescent="0.3">
      <c r="A38" s="57">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34">
        <f ca="1">IFERROR(IF((VLOOKUP($E38,'Res&amp;Reablement Backsheet'!$D$5:$W$183,G$9,FALSE))="","",(VLOOKUP($E38,'Res&amp;Reablement Backsheet'!$D$5:$W$183,G$9,FALSE))),"")</f>
        <v>565.95565307148149</v>
      </c>
      <c r="H38" s="134">
        <f ca="1">IFERROR(IF((VLOOKUP($E38,'Res&amp;Reablement Backsheet'!$D$5:$W$183,H$9,FALSE))="","",(VLOOKUP($E38,'Res&amp;Reablement Backsheet'!$D$5:$W$183,H$9,FALSE))),"")</f>
        <v>571.58732458583177</v>
      </c>
      <c r="I38" s="134">
        <f ca="1">IFERROR(IF((VLOOKUP($E38,'Res&amp;Reablement Backsheet'!$D$5:$W$183,I$9,FALSE))="","",(VLOOKUP($E38,'Res&amp;Reablement Backsheet'!$D$5:$W$183,I$9,FALSE))),"")</f>
        <v>563.34583292901277</v>
      </c>
    </row>
    <row r="39" spans="1:9" ht="15" customHeight="1" x14ac:dyDescent="0.3">
      <c r="A39" s="57">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34">
        <f ca="1">IFERROR(IF((VLOOKUP($E39,'Res&amp;Reablement Backsheet'!$D$5:$W$183,G$9,FALSE))="","",(VLOOKUP($E39,'Res&amp;Reablement Backsheet'!$D$5:$W$183,G$9,FALSE))),"")</f>
        <v>571.26492544490486</v>
      </c>
      <c r="H39" s="134">
        <f ca="1">IFERROR(IF((VLOOKUP($E39,'Res&amp;Reablement Backsheet'!$D$5:$W$183,H$9,FALSE))="","",(VLOOKUP($E39,'Res&amp;Reablement Backsheet'!$D$5:$W$183,H$9,FALSE))),"")</f>
        <v>540.95924759597119</v>
      </c>
      <c r="I39" s="134">
        <f ca="1">IFERROR(IF((VLOOKUP($E39,'Res&amp;Reablement Backsheet'!$D$5:$W$183,I$9,FALSE))="","",(VLOOKUP($E39,'Res&amp;Reablement Backsheet'!$D$5:$W$183,I$9,FALSE))),"")</f>
        <v>562.59339620252103</v>
      </c>
    </row>
    <row r="40" spans="1:9" ht="15" customHeight="1" x14ac:dyDescent="0.3">
      <c r="A40" s="57">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34">
        <f ca="1">IFERROR(IF((VLOOKUP($E40,'Res&amp;Reablement Backsheet'!$D$5:$W$183,G$9,FALSE))="","",(VLOOKUP($E40,'Res&amp;Reablement Backsheet'!$D$5:$W$183,G$9,FALSE))),"")</f>
        <v>438.4408986764455</v>
      </c>
      <c r="H40" s="134">
        <f ca="1">IFERROR(IF((VLOOKUP($E40,'Res&amp;Reablement Backsheet'!$D$5:$W$183,H$9,FALSE))="","",(VLOOKUP($E40,'Res&amp;Reablement Backsheet'!$D$5:$W$183,H$9,FALSE))),"")</f>
        <v>465.38127030687667</v>
      </c>
      <c r="I40" s="134">
        <f ca="1">IFERROR(IF((VLOOKUP($E40,'Res&amp;Reablement Backsheet'!$D$5:$W$183,I$9,FALSE))="","",(VLOOKUP($E40,'Res&amp;Reablement Backsheet'!$D$5:$W$183,I$9,FALSE))),"")</f>
        <v>406.19307306567515</v>
      </c>
    </row>
    <row r="41" spans="1:9" ht="15" customHeight="1" x14ac:dyDescent="0.3">
      <c r="A41" s="57">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34">
        <f ca="1">IFERROR(IF((VLOOKUP($E41,'Res&amp;Reablement Backsheet'!$D$5:$W$183,G$9,FALSE))="","",(VLOOKUP($E41,'Res&amp;Reablement Backsheet'!$D$5:$W$183,G$9,FALSE))),"")</f>
        <v>731.58425832492435</v>
      </c>
      <c r="H41" s="134">
        <f ca="1">IFERROR(IF((VLOOKUP($E41,'Res&amp;Reablement Backsheet'!$D$5:$W$183,H$9,FALSE))="","",(VLOOKUP($E41,'Res&amp;Reablement Backsheet'!$D$5:$W$183,H$9,FALSE))),"")</f>
        <v>808.24408971509399</v>
      </c>
      <c r="I41" s="134">
        <f ca="1">IFERROR(IF((VLOOKUP($E41,'Res&amp;Reablement Backsheet'!$D$5:$W$183,I$9,FALSE))="","",(VLOOKUP($E41,'Res&amp;Reablement Backsheet'!$D$5:$W$183,I$9,FALSE))),"")</f>
        <v>702.16205293998792</v>
      </c>
    </row>
    <row r="42" spans="1:9" ht="15" customHeight="1" x14ac:dyDescent="0.3">
      <c r="A42" s="57">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34">
        <f ca="1">IFERROR(IF((VLOOKUP($E42,'Res&amp;Reablement Backsheet'!$D$5:$W$183,G$9,FALSE))="","",(VLOOKUP($E42,'Res&amp;Reablement Backsheet'!$D$5:$W$183,G$9,FALSE))),"")</f>
        <v>250.89936352734989</v>
      </c>
      <c r="H42" s="134">
        <f ca="1">IFERROR(IF((VLOOKUP($E42,'Res&amp;Reablement Backsheet'!$D$5:$W$183,H$9,FALSE))="","",(VLOOKUP($E42,'Res&amp;Reablement Backsheet'!$D$5:$W$183,H$9,FALSE))),"")</f>
        <v>503.13323040595765</v>
      </c>
      <c r="I42" s="134">
        <f ca="1">IFERROR(IF((VLOOKUP($E42,'Res&amp;Reablement Backsheet'!$D$5:$W$183,I$9,FALSE))="","",(VLOOKUP($E42,'Res&amp;Reablement Backsheet'!$D$5:$W$183,I$9,FALSE))),"")</f>
        <v>261.5566251929888</v>
      </c>
    </row>
    <row r="43" spans="1:9" ht="15" customHeight="1" x14ac:dyDescent="0.3">
      <c r="A43" s="57">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34">
        <f ca="1">IFERROR(IF((VLOOKUP($E43,'Res&amp;Reablement Backsheet'!$D$5:$W$183,G$9,FALSE))="","",(VLOOKUP($E43,'Res&amp;Reablement Backsheet'!$D$5:$W$183,G$9,FALSE))),"")</f>
        <v>717.22207644537741</v>
      </c>
      <c r="H43" s="134">
        <f ca="1">IFERROR(IF((VLOOKUP($E43,'Res&amp;Reablement Backsheet'!$D$5:$W$183,H$9,FALSE))="","",(VLOOKUP($E43,'Res&amp;Reablement Backsheet'!$D$5:$W$183,H$9,FALSE))),"")</f>
        <v>700.59314020459033</v>
      </c>
      <c r="I43" s="134">
        <f ca="1">IFERROR(IF((VLOOKUP($E43,'Res&amp;Reablement Backsheet'!$D$5:$W$183,I$9,FALSE))="","",(VLOOKUP($E43,'Res&amp;Reablement Backsheet'!$D$5:$W$183,I$9,FALSE))),"")</f>
        <v>932.6914811312646</v>
      </c>
    </row>
    <row r="44" spans="1:9" ht="15" customHeight="1" x14ac:dyDescent="0.3">
      <c r="A44" s="57">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ref="E44:E75" ca="1" si="1">IF($A44&gt;$L$5-1,"",INDIRECT("'Comms by AT'!D"&amp;$A44+$L$4))</f>
        <v>E06000022</v>
      </c>
      <c r="F44" s="99" t="str">
        <f ca="1">IF(E44="","",VLOOKUP(E44,'Org List'!$J$9:$K$488,2,0))</f>
        <v>Bath and North East Somerset</v>
      </c>
      <c r="G44" s="134">
        <f ca="1">IFERROR(IF((VLOOKUP($E44,'Res&amp;Reablement Backsheet'!$D$5:$W$183,G$9,FALSE))="","",(VLOOKUP($E44,'Res&amp;Reablement Backsheet'!$D$5:$W$183,G$9,FALSE))),"")</f>
        <v>687.48939059582415</v>
      </c>
      <c r="H44" s="134">
        <f ca="1">IFERROR(IF((VLOOKUP($E44,'Res&amp;Reablement Backsheet'!$D$5:$W$183,H$9,FALSE))="","",(VLOOKUP($E44,'Res&amp;Reablement Backsheet'!$D$5:$W$183,H$9,FALSE))),"")</f>
        <v>647.80279873243785</v>
      </c>
      <c r="I44" s="134">
        <f ca="1">IFERROR(IF((VLOOKUP($E44,'Res&amp;Reablement Backsheet'!$D$5:$W$183,I$9,FALSE))="","",(VLOOKUP($E44,'Res&amp;Reablement Backsheet'!$D$5:$W$183,I$9,FALSE))),"")</f>
        <v>647.80279873243785</v>
      </c>
    </row>
    <row r="45" spans="1:9" ht="15" customHeight="1" x14ac:dyDescent="0.3">
      <c r="A45" s="57">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1"/>
        <v>E06000055</v>
      </c>
      <c r="F45" s="99" t="str">
        <f ca="1">IF(E45="","",VLOOKUP(E45,'Org List'!$J$9:$K$488,2,0))</f>
        <v>Bedford</v>
      </c>
      <c r="G45" s="134">
        <f ca="1">IFERROR(IF((VLOOKUP($E45,'Res&amp;Reablement Backsheet'!$D$5:$W$183,G$9,FALSE))="","",(VLOOKUP($E45,'Res&amp;Reablement Backsheet'!$D$5:$W$183,G$9,FALSE))),"")</f>
        <v>775.98878747478886</v>
      </c>
      <c r="H45" s="134">
        <f ca="1">IFERROR(IF((VLOOKUP($E45,'Res&amp;Reablement Backsheet'!$D$5:$W$183,H$9,FALSE))="","",(VLOOKUP($E45,'Res&amp;Reablement Backsheet'!$D$5:$W$183,H$9,FALSE))),"")</f>
        <v>762.8969921021677</v>
      </c>
      <c r="I45" s="134">
        <f ca="1">IFERROR(IF((VLOOKUP($E45,'Res&amp;Reablement Backsheet'!$D$5:$W$183,I$9,FALSE))="","",(VLOOKUP($E45,'Res&amp;Reablement Backsheet'!$D$5:$W$183,I$9,FALSE))),"")</f>
        <v>725.92841539237099</v>
      </c>
    </row>
    <row r="46" spans="1:9" ht="15" customHeight="1" x14ac:dyDescent="0.3">
      <c r="A46" s="57">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1"/>
        <v>E09000004</v>
      </c>
      <c r="F46" s="99" t="str">
        <f ca="1">IF(E46="","",VLOOKUP(E46,'Org List'!$J$9:$K$488,2,0))</f>
        <v>Bexley</v>
      </c>
      <c r="G46" s="134">
        <f ca="1">IFERROR(IF((VLOOKUP($E46,'Res&amp;Reablement Backsheet'!$D$5:$W$183,G$9,FALSE))="","",(VLOOKUP($E46,'Res&amp;Reablement Backsheet'!$D$5:$W$183,G$9,FALSE))),"")</f>
        <v>520.00792393026938</v>
      </c>
      <c r="H46" s="134">
        <f ca="1">IFERROR(IF((VLOOKUP($E46,'Res&amp;Reablement Backsheet'!$D$5:$W$183,H$9,FALSE))="","",(VLOOKUP($E46,'Res&amp;Reablement Backsheet'!$D$5:$W$183,H$9,FALSE))),"")</f>
        <v>516.96125252326317</v>
      </c>
      <c r="I46" s="134">
        <f ca="1">IFERROR(IF((VLOOKUP($E46,'Res&amp;Reablement Backsheet'!$D$5:$W$183,I$9,FALSE))="","",(VLOOKUP($E46,'Res&amp;Reablement Backsheet'!$D$5:$W$183,I$9,FALSE))),"")</f>
        <v>465.26512727093694</v>
      </c>
    </row>
    <row r="47" spans="1:9" ht="15" customHeight="1" x14ac:dyDescent="0.3">
      <c r="A47" s="57">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1"/>
        <v>E08000025</v>
      </c>
      <c r="F47" s="99" t="str">
        <f ca="1">IF(E47="","",VLOOKUP(E47,'Org List'!$J$9:$K$488,2,0))</f>
        <v>Birmingham</v>
      </c>
      <c r="G47" s="134">
        <f ca="1">IFERROR(IF((VLOOKUP($E47,'Res&amp;Reablement Backsheet'!$D$5:$W$183,G$9,FALSE))="","",(VLOOKUP($E47,'Res&amp;Reablement Backsheet'!$D$5:$W$183,G$9,FALSE))),"")</f>
        <v>551.88016316456992</v>
      </c>
      <c r="H47" s="134">
        <f ca="1">IFERROR(IF((VLOOKUP($E47,'Res&amp;Reablement Backsheet'!$D$5:$W$183,H$9,FALSE))="","",(VLOOKUP($E47,'Res&amp;Reablement Backsheet'!$D$5:$W$183,H$9,FALSE))),"")</f>
        <v>443.10226118492358</v>
      </c>
      <c r="I47" s="134">
        <f ca="1">IFERROR(IF((VLOOKUP($E47,'Res&amp;Reablement Backsheet'!$D$5:$W$183,I$9,FALSE))="","",(VLOOKUP($E47,'Res&amp;Reablement Backsheet'!$D$5:$W$183,I$9,FALSE))),"")</f>
        <v>646.92930132998845</v>
      </c>
    </row>
    <row r="48" spans="1:9" ht="15" customHeight="1" x14ac:dyDescent="0.3">
      <c r="A48" s="57">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1"/>
        <v>E06000008</v>
      </c>
      <c r="F48" s="99" t="str">
        <f ca="1">IF(E48="","",VLOOKUP(E48,'Org List'!$J$9:$K$488,2,0))</f>
        <v>Blackburn with Darwen</v>
      </c>
      <c r="G48" s="134">
        <f ca="1">IFERROR(IF((VLOOKUP($E48,'Res&amp;Reablement Backsheet'!$D$5:$W$183,G$9,FALSE))="","",(VLOOKUP($E48,'Res&amp;Reablement Backsheet'!$D$5:$W$183,G$9,FALSE))),"")</f>
        <v>1089.5826424747738</v>
      </c>
      <c r="H48" s="134">
        <f ca="1">IFERROR(IF((VLOOKUP($E48,'Res&amp;Reablement Backsheet'!$D$5:$W$183,H$9,FALSE))="","",(VLOOKUP($E48,'Res&amp;Reablement Backsheet'!$D$5:$W$183,H$9,FALSE))),"")</f>
        <v>821.94354422056267</v>
      </c>
      <c r="I48" s="134">
        <f ca="1">IFERROR(IF((VLOOKUP($E48,'Res&amp;Reablement Backsheet'!$D$5:$W$183,I$9,FALSE))="","",(VLOOKUP($E48,'Res&amp;Reablement Backsheet'!$D$5:$W$183,I$9,FALSE))),"")</f>
        <v>488.46930627964866</v>
      </c>
    </row>
    <row r="49" spans="1:9" ht="15" customHeight="1" x14ac:dyDescent="0.3">
      <c r="A49" s="57">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1"/>
        <v>E06000009</v>
      </c>
      <c r="F49" s="99" t="str">
        <f ca="1">IF(E49="","",VLOOKUP(E49,'Org List'!$J$9:$K$488,2,0))</f>
        <v>Blackpool</v>
      </c>
      <c r="G49" s="134">
        <f ca="1">IFERROR(IF((VLOOKUP($E49,'Res&amp;Reablement Backsheet'!$D$5:$W$183,G$9,FALSE))="","",(VLOOKUP($E49,'Res&amp;Reablement Backsheet'!$D$5:$W$183,G$9,FALSE))),"")</f>
        <v>925.53639040807741</v>
      </c>
      <c r="H49" s="134">
        <f ca="1">IFERROR(IF((VLOOKUP($E49,'Res&amp;Reablement Backsheet'!$D$5:$W$183,H$9,FALSE))="","",(VLOOKUP($E49,'Res&amp;Reablement Backsheet'!$D$5:$W$183,H$9,FALSE))),"")</f>
        <v>928.39125560538128</v>
      </c>
      <c r="I49" s="134">
        <f ca="1">IFERROR(IF((VLOOKUP($E49,'Res&amp;Reablement Backsheet'!$D$5:$W$183,I$9,FALSE))="","",(VLOOKUP($E49,'Res&amp;Reablement Backsheet'!$D$5:$W$183,I$9,FALSE))),"")</f>
        <v>886.3508968609865</v>
      </c>
    </row>
    <row r="50" spans="1:9" ht="15" customHeight="1" x14ac:dyDescent="0.3">
      <c r="A50" s="57">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1"/>
        <v>E08000001</v>
      </c>
      <c r="F50" s="99" t="str">
        <f ca="1">IF(E50="","",VLOOKUP(E50,'Org List'!$J$9:$K$488,2,0))</f>
        <v>Bolton</v>
      </c>
      <c r="G50" s="134">
        <f ca="1">IFERROR(IF((VLOOKUP($E50,'Res&amp;Reablement Backsheet'!$D$5:$W$183,G$9,FALSE))="","",(VLOOKUP($E50,'Res&amp;Reablement Backsheet'!$D$5:$W$183,G$9,FALSE))),"")</f>
        <v>1354.3077403896241</v>
      </c>
      <c r="H50" s="134">
        <f ca="1">IFERROR(IF((VLOOKUP($E50,'Res&amp;Reablement Backsheet'!$D$5:$W$183,H$9,FALSE))="","",(VLOOKUP($E50,'Res&amp;Reablement Backsheet'!$D$5:$W$183,H$9,FALSE))),"")</f>
        <v>1020.5764710733579</v>
      </c>
      <c r="I50" s="134">
        <f ca="1">IFERROR(IF((VLOOKUP($E50,'Res&amp;Reablement Backsheet'!$D$5:$W$183,I$9,FALSE))="","",(VLOOKUP($E50,'Res&amp;Reablement Backsheet'!$D$5:$W$183,I$9,FALSE))),"")</f>
        <v>971.09397550616472</v>
      </c>
    </row>
    <row r="51" spans="1:9" ht="15" customHeight="1" x14ac:dyDescent="0.3">
      <c r="A51" s="57">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1"/>
        <v>E06000028 &amp; E06000029</v>
      </c>
      <c r="F51" s="99" t="str">
        <f ca="1">IF(E51="","",VLOOKUP(E51,'Org List'!$J$9:$K$488,2,0))</f>
        <v>Bournemouth &amp; Poole</v>
      </c>
      <c r="G51" s="134">
        <f ca="1">IFERROR(IF((VLOOKUP($E51,'Res&amp;Reablement Backsheet'!$D$5:$W$183,G$9,FALSE))="","",(VLOOKUP($E51,'Res&amp;Reablement Backsheet'!$D$5:$W$183,G$9,FALSE))),"")</f>
        <v>684.08232325442327</v>
      </c>
      <c r="H51" s="134">
        <f ca="1">IFERROR(IF((VLOOKUP($E51,'Res&amp;Reablement Backsheet'!$D$5:$W$183,H$9,FALSE))="","",(VLOOKUP($E51,'Res&amp;Reablement Backsheet'!$D$5:$W$183,H$9,FALSE))),"")</f>
        <v>598.86302816392072</v>
      </c>
      <c r="I51" s="134">
        <f ca="1">IFERROR(IF((VLOOKUP($E51,'Res&amp;Reablement Backsheet'!$D$5:$W$183,I$9,FALSE))="","",(VLOOKUP($E51,'Res&amp;Reablement Backsheet'!$D$5:$W$183,I$9,FALSE))),"")</f>
        <v>645.15195787707398</v>
      </c>
    </row>
    <row r="52" spans="1:9" ht="15" customHeight="1" x14ac:dyDescent="0.3">
      <c r="A52" s="57">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1"/>
        <v>E06000036</v>
      </c>
      <c r="F52" s="99" t="str">
        <f ca="1">IF(E52="","",VLOOKUP(E52,'Org List'!$J$9:$K$488,2,0))</f>
        <v>Bracknell Forest</v>
      </c>
      <c r="G52" s="134">
        <f ca="1">IFERROR(IF((VLOOKUP($E52,'Res&amp;Reablement Backsheet'!$D$5:$W$183,G$9,FALSE))="","",(VLOOKUP($E52,'Res&amp;Reablement Backsheet'!$D$5:$W$183,G$9,FALSE))),"")</f>
        <v>731.10804818121892</v>
      </c>
      <c r="H52" s="134">
        <f ca="1">IFERROR(IF((VLOOKUP($E52,'Res&amp;Reablement Backsheet'!$D$5:$W$183,H$9,FALSE))="","",(VLOOKUP($E52,'Res&amp;Reablement Backsheet'!$D$5:$W$183,H$9,FALSE))),"")</f>
        <v>608.79236668032547</v>
      </c>
      <c r="I52" s="134">
        <f ca="1">IFERROR(IF((VLOOKUP($E52,'Res&amp;Reablement Backsheet'!$D$5:$W$183,I$9,FALSE))="","",(VLOOKUP($E52,'Res&amp;Reablement Backsheet'!$D$5:$W$183,I$9,FALSE))),"")</f>
        <v>661.47632148919979</v>
      </c>
    </row>
    <row r="53" spans="1:9" ht="15" customHeight="1" x14ac:dyDescent="0.3">
      <c r="A53" s="57">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1"/>
        <v>E08000032</v>
      </c>
      <c r="F53" s="99" t="str">
        <f ca="1">IF(E53="","",VLOOKUP(E53,'Org List'!$J$9:$K$488,2,0))</f>
        <v>Bradford</v>
      </c>
      <c r="G53" s="134">
        <f ca="1">IFERROR(IF((VLOOKUP($E53,'Res&amp;Reablement Backsheet'!$D$5:$W$183,G$9,FALSE))="","",(VLOOKUP($E53,'Res&amp;Reablement Backsheet'!$D$5:$W$183,G$9,FALSE))),"")</f>
        <v>571.60633044289773</v>
      </c>
      <c r="H53" s="134">
        <f ca="1">IFERROR(IF((VLOOKUP($E53,'Res&amp;Reablement Backsheet'!$D$5:$W$183,H$9,FALSE))="","",(VLOOKUP($E53,'Res&amp;Reablement Backsheet'!$D$5:$W$183,H$9,FALSE))),"")</f>
        <v>582.23419604438266</v>
      </c>
      <c r="I53" s="134">
        <f ca="1">IFERROR(IF((VLOOKUP($E53,'Res&amp;Reablement Backsheet'!$D$5:$W$183,I$9,FALSE))="","",(VLOOKUP($E53,'Res&amp;Reablement Backsheet'!$D$5:$W$183,I$9,FALSE))),"")</f>
        <v>492.8561396340607</v>
      </c>
    </row>
    <row r="54" spans="1:9" ht="15" customHeight="1" x14ac:dyDescent="0.3">
      <c r="A54" s="57">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1"/>
        <v>E09000005</v>
      </c>
      <c r="F54" s="99" t="str">
        <f ca="1">IF(E54="","",VLOOKUP(E54,'Org List'!$J$9:$K$488,2,0))</f>
        <v>Brent</v>
      </c>
      <c r="G54" s="134">
        <f ca="1">IFERROR(IF((VLOOKUP($E54,'Res&amp;Reablement Backsheet'!$D$5:$W$183,G$9,FALSE))="","",(VLOOKUP($E54,'Res&amp;Reablement Backsheet'!$D$5:$W$183,G$9,FALSE))),"")</f>
        <v>292.84915606197757</v>
      </c>
      <c r="H54" s="134">
        <f ca="1">IFERROR(IF((VLOOKUP($E54,'Res&amp;Reablement Backsheet'!$D$5:$W$183,H$9,FALSE))="","",(VLOOKUP($E54,'Res&amp;Reablement Backsheet'!$D$5:$W$183,H$9,FALSE))),"")</f>
        <v>276.29302553773852</v>
      </c>
      <c r="I54" s="134">
        <f ca="1">IFERROR(IF((VLOOKUP($E54,'Res&amp;Reablement Backsheet'!$D$5:$W$183,I$9,FALSE))="","",(VLOOKUP($E54,'Res&amp;Reablement Backsheet'!$D$5:$W$183,I$9,FALSE))),"")</f>
        <v>485.44942804761536</v>
      </c>
    </row>
    <row r="55" spans="1:9" ht="15" customHeight="1" x14ac:dyDescent="0.3">
      <c r="A55" s="57">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1"/>
        <v>E06000043</v>
      </c>
      <c r="F55" s="99" t="str">
        <f ca="1">IF(E55="","",VLOOKUP(E55,'Org List'!$J$9:$K$488,2,0))</f>
        <v>Brighton and Hove</v>
      </c>
      <c r="G55" s="134">
        <f ca="1">IFERROR(IF((VLOOKUP($E55,'Res&amp;Reablement Backsheet'!$D$5:$W$183,G$9,FALSE))="","",(VLOOKUP($E55,'Res&amp;Reablement Backsheet'!$D$5:$W$183,G$9,FALSE))),"")</f>
        <v>841.73768013968163</v>
      </c>
      <c r="H55" s="134">
        <f ca="1">IFERROR(IF((VLOOKUP($E55,'Res&amp;Reablement Backsheet'!$D$5:$W$183,H$9,FALSE))="","",(VLOOKUP($E55,'Res&amp;Reablement Backsheet'!$D$5:$W$183,H$9,FALSE))),"")</f>
        <v>652.2306287503261</v>
      </c>
      <c r="I55" s="134">
        <f ca="1">IFERROR(IF((VLOOKUP($E55,'Res&amp;Reablement Backsheet'!$D$5:$W$183,I$9,FALSE))="","",(VLOOKUP($E55,'Res&amp;Reablement Backsheet'!$D$5:$W$183,I$9,FALSE))),"")</f>
        <v>748.76076180537439</v>
      </c>
    </row>
    <row r="56" spans="1:9" ht="15" customHeight="1" x14ac:dyDescent="0.3">
      <c r="A56" s="57">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1"/>
        <v>E06000023</v>
      </c>
      <c r="F56" s="99" t="str">
        <f ca="1">IF(E56="","",VLOOKUP(E56,'Org List'!$J$9:$K$488,2,0))</f>
        <v>Bristol, City of</v>
      </c>
      <c r="G56" s="134">
        <f ca="1">IFERROR(IF((VLOOKUP($E56,'Res&amp;Reablement Backsheet'!$D$5:$W$183,G$9,FALSE))="","",(VLOOKUP($E56,'Res&amp;Reablement Backsheet'!$D$5:$W$183,G$9,FALSE))),"")</f>
        <v>883.99087493290381</v>
      </c>
      <c r="H56" s="134">
        <f ca="1">IFERROR(IF((VLOOKUP($E56,'Res&amp;Reablement Backsheet'!$D$5:$W$183,H$9,FALSE))="","",(VLOOKUP($E56,'Res&amp;Reablement Backsheet'!$D$5:$W$183,H$9,FALSE))),"")</f>
        <v>1437.4300088585803</v>
      </c>
      <c r="I56" s="134">
        <f ca="1">IFERROR(IF((VLOOKUP($E56,'Res&amp;Reablement Backsheet'!$D$5:$W$183,I$9,FALSE))="","",(VLOOKUP($E56,'Res&amp;Reablement Backsheet'!$D$5:$W$183,I$9,FALSE))),"")</f>
        <v>845.74370288656007</v>
      </c>
    </row>
    <row r="57" spans="1:9" ht="15" customHeight="1" x14ac:dyDescent="0.3">
      <c r="A57" s="57">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1"/>
        <v>E09000006</v>
      </c>
      <c r="F57" s="99" t="str">
        <f ca="1">IF(E57="","",VLOOKUP(E57,'Org List'!$J$9:$K$488,2,0))</f>
        <v>Bromley</v>
      </c>
      <c r="G57" s="134">
        <f ca="1">IFERROR(IF((VLOOKUP($E57,'Res&amp;Reablement Backsheet'!$D$5:$W$183,G$9,FALSE))="","",(VLOOKUP($E57,'Res&amp;Reablement Backsheet'!$D$5:$W$183,G$9,FALSE))),"")</f>
        <v>404.19526812780936</v>
      </c>
      <c r="H57" s="134">
        <f ca="1">IFERROR(IF((VLOOKUP($E57,'Res&amp;Reablement Backsheet'!$D$5:$W$183,H$9,FALSE))="","",(VLOOKUP($E57,'Res&amp;Reablement Backsheet'!$D$5:$W$183,H$9,FALSE))),"")</f>
        <v>428.62596744525041</v>
      </c>
      <c r="I57" s="134">
        <f ca="1">IFERROR(IF((VLOOKUP($E57,'Res&amp;Reablement Backsheet'!$D$5:$W$183,I$9,FALSE))="","",(VLOOKUP($E57,'Res&amp;Reablement Backsheet'!$D$5:$W$183,I$9,FALSE))),"")</f>
        <v>288.06441536806301</v>
      </c>
    </row>
    <row r="58" spans="1:9" ht="15" customHeight="1" x14ac:dyDescent="0.3">
      <c r="A58" s="57">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1"/>
        <v>E10000002</v>
      </c>
      <c r="F58" s="99" t="str">
        <f ca="1">IF(E58="","",VLOOKUP(E58,'Org List'!$J$9:$K$488,2,0))</f>
        <v>Buckinghamshire</v>
      </c>
      <c r="G58" s="134">
        <f ca="1">IFERROR(IF((VLOOKUP($E58,'Res&amp;Reablement Backsheet'!$D$5:$W$183,G$9,FALSE))="","",(VLOOKUP($E58,'Res&amp;Reablement Backsheet'!$D$5:$W$183,G$9,FALSE))),"")</f>
        <v>484.68398604110121</v>
      </c>
      <c r="H58" s="134">
        <f ca="1">IFERROR(IF((VLOOKUP($E58,'Res&amp;Reablement Backsheet'!$D$5:$W$183,H$9,FALSE))="","",(VLOOKUP($E58,'Res&amp;Reablement Backsheet'!$D$5:$W$183,H$9,FALSE))),"")</f>
        <v>524.0605133982458</v>
      </c>
      <c r="I58" s="134">
        <f ca="1">IFERROR(IF((VLOOKUP($E58,'Res&amp;Reablement Backsheet'!$D$5:$W$183,I$9,FALSE))="","",(VLOOKUP($E58,'Res&amp;Reablement Backsheet'!$D$5:$W$183,I$9,FALSE))),"")</f>
        <v>391.28510501327759</v>
      </c>
    </row>
    <row r="59" spans="1:9" ht="15" customHeight="1" x14ac:dyDescent="0.3">
      <c r="A59" s="57">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1"/>
        <v>E08000002</v>
      </c>
      <c r="F59" s="99" t="str">
        <f ca="1">IF(E59="","",VLOOKUP(E59,'Org List'!$J$9:$K$488,2,0))</f>
        <v>Bury</v>
      </c>
      <c r="G59" s="134">
        <f ca="1">IFERROR(IF((VLOOKUP($E59,'Res&amp;Reablement Backsheet'!$D$5:$W$183,G$9,FALSE))="","",(VLOOKUP($E59,'Res&amp;Reablement Backsheet'!$D$5:$W$183,G$9,FALSE))),"")</f>
        <v>1011.5092548647366</v>
      </c>
      <c r="H59" s="134">
        <f ca="1">IFERROR(IF((VLOOKUP($E59,'Res&amp;Reablement Backsheet'!$D$5:$W$183,H$9,FALSE))="","",(VLOOKUP($E59,'Res&amp;Reablement Backsheet'!$D$5:$W$183,H$9,FALSE))),"")</f>
        <v>930.96785526084659</v>
      </c>
      <c r="I59" s="134">
        <f ca="1">IFERROR(IF((VLOOKUP($E59,'Res&amp;Reablement Backsheet'!$D$5:$W$183,I$9,FALSE))="","",(VLOOKUP($E59,'Res&amp;Reablement Backsheet'!$D$5:$W$183,I$9,FALSE))),"")</f>
        <v>971.95386146729891</v>
      </c>
    </row>
    <row r="60" spans="1:9" ht="15" customHeight="1" x14ac:dyDescent="0.3">
      <c r="A60" s="57">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1"/>
        <v>E08000033</v>
      </c>
      <c r="F60" s="99" t="str">
        <f ca="1">IF(E60="","",VLOOKUP(E60,'Org List'!$J$9:$K$488,2,0))</f>
        <v>Calderdale</v>
      </c>
      <c r="G60" s="134">
        <f ca="1">IFERROR(IF((VLOOKUP($E60,'Res&amp;Reablement Backsheet'!$D$5:$W$183,G$9,FALSE))="","",(VLOOKUP($E60,'Res&amp;Reablement Backsheet'!$D$5:$W$183,G$9,FALSE))),"")</f>
        <v>539.11205073995768</v>
      </c>
      <c r="H60" s="134">
        <f ca="1">IFERROR(IF((VLOOKUP($E60,'Res&amp;Reablement Backsheet'!$D$5:$W$183,H$9,FALSE))="","",(VLOOKUP($E60,'Res&amp;Reablement Backsheet'!$D$5:$W$183,H$9,FALSE))),"")</f>
        <v>631.11227017864121</v>
      </c>
      <c r="I60" s="134">
        <f ca="1">IFERROR(IF((VLOOKUP($E60,'Res&amp;Reablement Backsheet'!$D$5:$W$183,I$9,FALSE))="","",(VLOOKUP($E60,'Res&amp;Reablement Backsheet'!$D$5:$W$183,I$9,FALSE))),"")</f>
        <v>589.38583909245017</v>
      </c>
    </row>
    <row r="61" spans="1:9" ht="15" customHeight="1" x14ac:dyDescent="0.3">
      <c r="A61" s="57">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1"/>
        <v>E10000003</v>
      </c>
      <c r="F61" s="99" t="str">
        <f ca="1">IF(E61="","",VLOOKUP(E61,'Org List'!$J$9:$K$488,2,0))</f>
        <v>Cambridgeshire</v>
      </c>
      <c r="G61" s="134">
        <f ca="1">IFERROR(IF((VLOOKUP($E61,'Res&amp;Reablement Backsheet'!$D$5:$W$183,G$9,FALSE))="","",(VLOOKUP($E61,'Res&amp;Reablement Backsheet'!$D$5:$W$183,G$9,FALSE))),"")</f>
        <v>521.71270345107041</v>
      </c>
      <c r="H61" s="134">
        <f ca="1">IFERROR(IF((VLOOKUP($E61,'Res&amp;Reablement Backsheet'!$D$5:$W$183,H$9,FALSE))="","",(VLOOKUP($E61,'Res&amp;Reablement Backsheet'!$D$5:$W$183,H$9,FALSE))),"")</f>
        <v>481.1315286070373</v>
      </c>
      <c r="I61" s="134">
        <f ca="1">IFERROR(IF((VLOOKUP($E61,'Res&amp;Reablement Backsheet'!$D$5:$W$183,I$9,FALSE))="","",(VLOOKUP($E61,'Res&amp;Reablement Backsheet'!$D$5:$W$183,I$9,FALSE))),"")</f>
        <v>467.88177911011371</v>
      </c>
    </row>
    <row r="62" spans="1:9" ht="15" customHeight="1" x14ac:dyDescent="0.3">
      <c r="A62" s="57">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1"/>
        <v>E09000007</v>
      </c>
      <c r="F62" s="99" t="str">
        <f ca="1">IF(E62="","",VLOOKUP(E62,'Org List'!$J$9:$K$488,2,0))</f>
        <v>Camden</v>
      </c>
      <c r="G62" s="134">
        <f ca="1">IFERROR(IF((VLOOKUP($E62,'Res&amp;Reablement Backsheet'!$D$5:$W$183,G$9,FALSE))="","",(VLOOKUP($E62,'Res&amp;Reablement Backsheet'!$D$5:$W$183,G$9,FALSE))),"")</f>
        <v>469.33881466255571</v>
      </c>
      <c r="H62" s="134">
        <f ca="1">IFERROR(IF((VLOOKUP($E62,'Res&amp;Reablement Backsheet'!$D$5:$W$183,H$9,FALSE))="","",(VLOOKUP($E62,'Res&amp;Reablement Backsheet'!$D$5:$W$183,H$9,FALSE))),"")</f>
        <v>445.21230646554585</v>
      </c>
      <c r="I62" s="134">
        <f ca="1">IFERROR(IF((VLOOKUP($E62,'Res&amp;Reablement Backsheet'!$D$5:$W$183,I$9,FALSE))="","",(VLOOKUP($E62,'Res&amp;Reablement Backsheet'!$D$5:$W$183,I$9,FALSE))),"")</f>
        <v>405.34254767758654</v>
      </c>
    </row>
    <row r="63" spans="1:9" ht="15" customHeight="1" x14ac:dyDescent="0.3">
      <c r="A63" s="57">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1"/>
        <v>E06000056</v>
      </c>
      <c r="F63" s="99" t="str">
        <f ca="1">IF(E63="","",VLOOKUP(E63,'Org List'!$J$9:$K$488,2,0))</f>
        <v>Central Bedfordshire</v>
      </c>
      <c r="G63" s="134">
        <f ca="1">IFERROR(IF((VLOOKUP($E63,'Res&amp;Reablement Backsheet'!$D$5:$W$183,G$9,FALSE))="","",(VLOOKUP($E63,'Res&amp;Reablement Backsheet'!$D$5:$W$183,G$9,FALSE))),"")</f>
        <v>513.14945477870424</v>
      </c>
      <c r="H63" s="134">
        <f ca="1">IFERROR(IF((VLOOKUP($E63,'Res&amp;Reablement Backsheet'!$D$5:$W$183,H$9,FALSE))="","",(VLOOKUP($E63,'Res&amp;Reablement Backsheet'!$D$5:$W$183,H$9,FALSE))),"")</f>
        <v>506.30358043368631</v>
      </c>
      <c r="I63" s="134">
        <f ca="1">IFERROR(IF((VLOOKUP($E63,'Res&amp;Reablement Backsheet'!$D$5:$W$183,I$9,FALSE))="","",(VLOOKUP($E63,'Res&amp;Reablement Backsheet'!$D$5:$W$183,I$9,FALSE))),"")</f>
        <v>242.0574886535552</v>
      </c>
    </row>
    <row r="64" spans="1:9" ht="15" customHeight="1" x14ac:dyDescent="0.3">
      <c r="A64" s="57">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1"/>
        <v>E06000049</v>
      </c>
      <c r="F64" s="99" t="str">
        <f ca="1">IF(E64="","",VLOOKUP(E64,'Org List'!$J$9:$K$488,2,0))</f>
        <v>Cheshire East</v>
      </c>
      <c r="G64" s="134">
        <f ca="1">IFERROR(IF((VLOOKUP($E64,'Res&amp;Reablement Backsheet'!$D$5:$W$183,G$9,FALSE))="","",(VLOOKUP($E64,'Res&amp;Reablement Backsheet'!$D$5:$W$183,G$9,FALSE))),"")</f>
        <v>733.97118924779875</v>
      </c>
      <c r="H64" s="134">
        <f ca="1">IFERROR(IF((VLOOKUP($E64,'Res&amp;Reablement Backsheet'!$D$5:$W$183,H$9,FALSE))="","",(VLOOKUP($E64,'Res&amp;Reablement Backsheet'!$D$5:$W$183,H$9,FALSE))),"")</f>
        <v>721.78477690288707</v>
      </c>
      <c r="I64" s="134">
        <f ca="1">IFERROR(IF((VLOOKUP($E64,'Res&amp;Reablement Backsheet'!$D$5:$W$183,I$9,FALSE))="","",(VLOOKUP($E64,'Res&amp;Reablement Backsheet'!$D$5:$W$183,I$9,FALSE))),"")</f>
        <v>667.88526434195728</v>
      </c>
    </row>
    <row r="65" spans="1:9" ht="15" customHeight="1" x14ac:dyDescent="0.3">
      <c r="A65" s="57">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1"/>
        <v>E06000050</v>
      </c>
      <c r="F65" s="99" t="str">
        <f ca="1">IF(E65="","",VLOOKUP(E65,'Org List'!$J$9:$K$488,2,0))</f>
        <v>Cheshire West and Chester</v>
      </c>
      <c r="G65" s="134">
        <f ca="1">IFERROR(IF((VLOOKUP($E65,'Res&amp;Reablement Backsheet'!$D$5:$W$183,G$9,FALSE))="","",(VLOOKUP($E65,'Res&amp;Reablement Backsheet'!$D$5:$W$183,G$9,FALSE))),"")</f>
        <v>648.38117988312081</v>
      </c>
      <c r="H65" s="134">
        <f ca="1">IFERROR(IF((VLOOKUP($E65,'Res&amp;Reablement Backsheet'!$D$5:$W$183,H$9,FALSE))="","",(VLOOKUP($E65,'Res&amp;Reablement Backsheet'!$D$5:$W$183,H$9,FALSE))),"")</f>
        <v>622.76957525715488</v>
      </c>
      <c r="I65" s="134">
        <f ca="1">IFERROR(IF((VLOOKUP($E65,'Res&amp;Reablement Backsheet'!$D$5:$W$183,I$9,FALSE))="","",(VLOOKUP($E65,'Res&amp;Reablement Backsheet'!$D$5:$W$183,I$9,FALSE))),"")</f>
        <v>593.38044923378357</v>
      </c>
    </row>
    <row r="66" spans="1:9" ht="15" customHeight="1" x14ac:dyDescent="0.3">
      <c r="A66" s="57">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1"/>
        <v>E09000001</v>
      </c>
      <c r="F66" s="99" t="str">
        <f ca="1">IF(E66="","",VLOOKUP(E66,'Org List'!$J$9:$K$488,2,0))</f>
        <v>City of London</v>
      </c>
      <c r="G66" s="134">
        <f ca="1">IFERROR(IF((VLOOKUP($E66,'Res&amp;Reablement Backsheet'!$D$5:$W$183,G$9,FALSE))="","",(VLOOKUP($E66,'Res&amp;Reablement Backsheet'!$D$5:$W$183,G$9,FALSE))),"")</f>
        <v>210.82220660576246</v>
      </c>
      <c r="H66" s="134">
        <f ca="1">IFERROR(IF((VLOOKUP($E66,'Res&amp;Reablement Backsheet'!$D$5:$W$183,H$9,FALSE))="","",(VLOOKUP($E66,'Res&amp;Reablement Backsheet'!$D$5:$W$183,H$9,FALSE))),"")</f>
        <v>674.76383265856953</v>
      </c>
      <c r="I66" s="134">
        <f ca="1">IFERROR(IF((VLOOKUP($E66,'Res&amp;Reablement Backsheet'!$D$5:$W$183,I$9,FALSE))="","",(VLOOKUP($E66,'Res&amp;Reablement Backsheet'!$D$5:$W$183,I$9,FALSE))),"")</f>
        <v>67.476383265856953</v>
      </c>
    </row>
    <row r="67" spans="1:9" ht="15" customHeight="1" x14ac:dyDescent="0.3">
      <c r="A67" s="57">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1"/>
        <v>E06000052</v>
      </c>
      <c r="F67" s="99" t="str">
        <f ca="1">IF(E67="","",VLOOKUP(E67,'Org List'!$J$9:$K$488,2,0))</f>
        <v>Cornwall &amp; Scilly</v>
      </c>
      <c r="G67" s="134">
        <f ca="1">IFERROR(IF((VLOOKUP($E67,'Res&amp;Reablement Backsheet'!$D$5:$W$183,G$9,FALSE))="","",(VLOOKUP($E67,'Res&amp;Reablement Backsheet'!$D$5:$W$183,G$9,FALSE))),"")</f>
        <v>488.04655668364967</v>
      </c>
      <c r="H67" s="134">
        <f ca="1">IFERROR(IF((VLOOKUP($E67,'Res&amp;Reablement Backsheet'!$D$5:$W$183,H$9,FALSE))="","",(VLOOKUP($E67,'Res&amp;Reablement Backsheet'!$D$5:$W$183,H$9,FALSE))),"")</f>
        <v>440.01130836311444</v>
      </c>
      <c r="I67" s="134">
        <f ca="1">IFERROR(IF((VLOOKUP($E67,'Res&amp;Reablement Backsheet'!$D$5:$W$183,I$9,FALSE))="","",(VLOOKUP($E67,'Res&amp;Reablement Backsheet'!$D$5:$W$183,I$9,FALSE))),"")</f>
        <v>471.18179643496603</v>
      </c>
    </row>
    <row r="68" spans="1:9" ht="15" customHeight="1" x14ac:dyDescent="0.3">
      <c r="A68" s="57">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1"/>
        <v>E06000047</v>
      </c>
      <c r="F68" s="99" t="str">
        <f ca="1">IF(E68="","",VLOOKUP(E68,'Org List'!$J$9:$K$488,2,0))</f>
        <v>County Durham</v>
      </c>
      <c r="G68" s="134">
        <f ca="1">IFERROR(IF((VLOOKUP($E68,'Res&amp;Reablement Backsheet'!$D$5:$W$183,G$9,FALSE))="","",(VLOOKUP($E68,'Res&amp;Reablement Backsheet'!$D$5:$W$183,G$9,FALSE))),"")</f>
        <v>762.7142762277897</v>
      </c>
      <c r="H68" s="134">
        <f ca="1">IFERROR(IF((VLOOKUP($E68,'Res&amp;Reablement Backsheet'!$D$5:$W$183,H$9,FALSE))="","",(VLOOKUP($E68,'Res&amp;Reablement Backsheet'!$D$5:$W$183,H$9,FALSE))),"")</f>
        <v>739.15362232056816</v>
      </c>
      <c r="I68" s="134">
        <f ca="1">IFERROR(IF((VLOOKUP($E68,'Res&amp;Reablement Backsheet'!$D$5:$W$183,I$9,FALSE))="","",(VLOOKUP($E68,'Res&amp;Reablement Backsheet'!$D$5:$W$183,I$9,FALSE))),"")</f>
        <v>751.31690977647622</v>
      </c>
    </row>
    <row r="69" spans="1:9" ht="15" customHeight="1" x14ac:dyDescent="0.3">
      <c r="A69" s="57">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1"/>
        <v>E08000026</v>
      </c>
      <c r="F69" s="99" t="str">
        <f ca="1">IF(E69="","",VLOOKUP(E69,'Org List'!$J$9:$K$488,2,0))</f>
        <v>Coventry</v>
      </c>
      <c r="G69" s="134">
        <f ca="1">IFERROR(IF((VLOOKUP($E69,'Res&amp;Reablement Backsheet'!$D$5:$W$183,G$9,FALSE))="","",(VLOOKUP($E69,'Res&amp;Reablement Backsheet'!$D$5:$W$183,G$9,FALSE))),"")</f>
        <v>608.10537799507051</v>
      </c>
      <c r="H69" s="134">
        <f ca="1">IFERROR(IF((VLOOKUP($E69,'Res&amp;Reablement Backsheet'!$D$5:$W$183,H$9,FALSE))="","",(VLOOKUP($E69,'Res&amp;Reablement Backsheet'!$D$5:$W$183,H$9,FALSE))),"")</f>
        <v>624.18201953085679</v>
      </c>
      <c r="I69" s="134">
        <f ca="1">IFERROR(IF((VLOOKUP($E69,'Res&amp;Reablement Backsheet'!$D$5:$W$183,I$9,FALSE))="","",(VLOOKUP($E69,'Res&amp;Reablement Backsheet'!$D$5:$W$183,I$9,FALSE))),"")</f>
        <v>648.34390415785765</v>
      </c>
    </row>
    <row r="70" spans="1:9" ht="15" customHeight="1" x14ac:dyDescent="0.3">
      <c r="A70" s="57">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1"/>
        <v>E09000008</v>
      </c>
      <c r="F70" s="99" t="str">
        <f ca="1">IF(E70="","",VLOOKUP(E70,'Org List'!$J$9:$K$488,2,0))</f>
        <v>Croydon</v>
      </c>
      <c r="G70" s="134">
        <f ca="1">IFERROR(IF((VLOOKUP($E70,'Res&amp;Reablement Backsheet'!$D$5:$W$183,G$9,FALSE))="","",(VLOOKUP($E70,'Res&amp;Reablement Backsheet'!$D$5:$W$183,G$9,FALSE))),"")</f>
        <v>125.37812450246777</v>
      </c>
      <c r="H70" s="134">
        <f ca="1">IFERROR(IF((VLOOKUP($E70,'Res&amp;Reablement Backsheet'!$D$5:$W$183,H$9,FALSE))="","",(VLOOKUP($E70,'Res&amp;Reablement Backsheet'!$D$5:$W$183,H$9,FALSE))),"")</f>
        <v>420.36431574030826</v>
      </c>
      <c r="I70" s="134">
        <f ca="1">IFERROR(IF((VLOOKUP($E70,'Res&amp;Reablement Backsheet'!$D$5:$W$183,I$9,FALSE))="","",(VLOOKUP($E70,'Res&amp;Reablement Backsheet'!$D$5:$W$183,I$9,FALSE))),"")</f>
        <v>280.24287716020552</v>
      </c>
    </row>
    <row r="71" spans="1:9" ht="15" customHeight="1" x14ac:dyDescent="0.3">
      <c r="A71" s="57">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1"/>
        <v>E10000006</v>
      </c>
      <c r="F71" s="99" t="str">
        <f ca="1">IF(E71="","",VLOOKUP(E71,'Org List'!$J$9:$K$488,2,0))</f>
        <v>Cumbria</v>
      </c>
      <c r="G71" s="134">
        <f ca="1">IFERROR(IF((VLOOKUP($E71,'Res&amp;Reablement Backsheet'!$D$5:$W$183,G$9,FALSE))="","",(VLOOKUP($E71,'Res&amp;Reablement Backsheet'!$D$5:$W$183,G$9,FALSE))),"")</f>
        <v>668.75367857173319</v>
      </c>
      <c r="H71" s="134">
        <f ca="1">IFERROR(IF((VLOOKUP($E71,'Res&amp;Reablement Backsheet'!$D$5:$W$183,H$9,FALSE))="","",(VLOOKUP($E71,'Res&amp;Reablement Backsheet'!$D$5:$W$183,H$9,FALSE))),"")</f>
        <v>661.3801248523705</v>
      </c>
      <c r="I71" s="134">
        <f ca="1">IFERROR(IF((VLOOKUP($E71,'Res&amp;Reablement Backsheet'!$D$5:$W$183,I$9,FALSE))="","",(VLOOKUP($E71,'Res&amp;Reablement Backsheet'!$D$5:$W$183,I$9,FALSE))),"")</f>
        <v>607.3899105787076</v>
      </c>
    </row>
    <row r="72" spans="1:9" ht="15" customHeight="1" x14ac:dyDescent="0.3">
      <c r="A72" s="57">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1"/>
        <v>E06000005</v>
      </c>
      <c r="F72" s="99" t="str">
        <f ca="1">IF(E72="","",VLOOKUP(E72,'Org List'!$J$9:$K$488,2,0))</f>
        <v>Darlington</v>
      </c>
      <c r="G72" s="134">
        <f ca="1">IFERROR(IF((VLOOKUP($E72,'Res&amp;Reablement Backsheet'!$D$5:$W$183,G$9,FALSE))="","",(VLOOKUP($E72,'Res&amp;Reablement Backsheet'!$D$5:$W$183,G$9,FALSE))),"")</f>
        <v>794.79076893612944</v>
      </c>
      <c r="H72" s="134">
        <f ca="1">IFERROR(IF((VLOOKUP($E72,'Res&amp;Reablement Backsheet'!$D$5:$W$183,H$9,FALSE))="","",(VLOOKUP($E72,'Res&amp;Reablement Backsheet'!$D$5:$W$183,H$9,FALSE))),"")</f>
        <v>779.92858485247132</v>
      </c>
      <c r="I72" s="134">
        <f ca="1">IFERROR(IF((VLOOKUP($E72,'Res&amp;Reablement Backsheet'!$D$5:$W$183,I$9,FALSE))="","",(VLOOKUP($E72,'Res&amp;Reablement Backsheet'!$D$5:$W$183,I$9,FALSE))),"")</f>
        <v>681.26292050366476</v>
      </c>
    </row>
    <row r="73" spans="1:9" ht="15" customHeight="1" x14ac:dyDescent="0.3">
      <c r="A73" s="57">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1"/>
        <v>E06000015</v>
      </c>
      <c r="F73" s="99" t="str">
        <f ca="1">IF(E73="","",VLOOKUP(E73,'Org List'!$J$9:$K$488,2,0))</f>
        <v>Derby</v>
      </c>
      <c r="G73" s="134">
        <f ca="1">IFERROR(IF((VLOOKUP($E73,'Res&amp;Reablement Backsheet'!$D$5:$W$183,G$9,FALSE))="","",(VLOOKUP($E73,'Res&amp;Reablement Backsheet'!$D$5:$W$183,G$9,FALSE))),"")</f>
        <v>571.94096405981145</v>
      </c>
      <c r="H73" s="134">
        <f ca="1">IFERROR(IF((VLOOKUP($E73,'Res&amp;Reablement Backsheet'!$D$5:$W$183,H$9,FALSE))="","",(VLOOKUP($E73,'Res&amp;Reablement Backsheet'!$D$5:$W$183,H$9,FALSE))),"")</f>
        <v>611.61346029309482</v>
      </c>
      <c r="I73" s="134">
        <f ca="1">IFERROR(IF((VLOOKUP($E73,'Res&amp;Reablement Backsheet'!$D$5:$W$183,I$9,FALSE))="","",(VLOOKUP($E73,'Res&amp;Reablement Backsheet'!$D$5:$W$183,I$9,FALSE))),"")</f>
        <v>669.17708008538602</v>
      </c>
    </row>
    <row r="74" spans="1:9" ht="15" customHeight="1" x14ac:dyDescent="0.3">
      <c r="A74" s="57">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1"/>
        <v>E10000007</v>
      </c>
      <c r="F74" s="99" t="str">
        <f ca="1">IF(E74="","",VLOOKUP(E74,'Org List'!$J$9:$K$488,2,0))</f>
        <v>Derbyshire</v>
      </c>
      <c r="G74" s="134">
        <f ca="1">IFERROR(IF((VLOOKUP($E74,'Res&amp;Reablement Backsheet'!$D$5:$W$183,G$9,FALSE))="","",(VLOOKUP($E74,'Res&amp;Reablement Backsheet'!$D$5:$W$183,G$9,FALSE))),"")</f>
        <v>654.07895925557864</v>
      </c>
      <c r="H74" s="134">
        <f ca="1">IFERROR(IF((VLOOKUP($E74,'Res&amp;Reablement Backsheet'!$D$5:$W$183,H$9,FALSE))="","",(VLOOKUP($E74,'Res&amp;Reablement Backsheet'!$D$5:$W$183,H$9,FALSE))),"")</f>
        <v>686.58026111394383</v>
      </c>
      <c r="I74" s="134">
        <f ca="1">IFERROR(IF((VLOOKUP($E74,'Res&amp;Reablement Backsheet'!$D$5:$W$183,I$9,FALSE))="","",(VLOOKUP($E74,'Res&amp;Reablement Backsheet'!$D$5:$W$183,I$9,FALSE))),"")</f>
        <v>707.33182341013389</v>
      </c>
    </row>
    <row r="75" spans="1:9" ht="15" customHeight="1" x14ac:dyDescent="0.3">
      <c r="A75" s="57">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1"/>
        <v>E10000008</v>
      </c>
      <c r="F75" s="99" t="str">
        <f ca="1">IF(E75="","",VLOOKUP(E75,'Org List'!$J$9:$K$488,2,0))</f>
        <v>Devon</v>
      </c>
      <c r="G75" s="134">
        <f ca="1">IFERROR(IF((VLOOKUP($E75,'Res&amp;Reablement Backsheet'!$D$5:$W$183,G$9,FALSE))="","",(VLOOKUP($E75,'Res&amp;Reablement Backsheet'!$D$5:$W$183,G$9,FALSE))),"")</f>
        <v>547.22041023410884</v>
      </c>
      <c r="H75" s="134">
        <f ca="1">IFERROR(IF((VLOOKUP($E75,'Res&amp;Reablement Backsheet'!$D$5:$W$183,H$9,FALSE))="","",(VLOOKUP($E75,'Res&amp;Reablement Backsheet'!$D$5:$W$183,H$9,FALSE))),"")</f>
        <v>536.95161847479324</v>
      </c>
      <c r="I75" s="134">
        <f ca="1">IFERROR(IF((VLOOKUP($E75,'Res&amp;Reablement Backsheet'!$D$5:$W$183,I$9,FALSE))="","",(VLOOKUP($E75,'Res&amp;Reablement Backsheet'!$D$5:$W$183,I$9,FALSE))),"")</f>
        <v>494.27996667547194</v>
      </c>
    </row>
    <row r="76" spans="1:9" ht="15" customHeight="1" x14ac:dyDescent="0.3">
      <c r="A76" s="57">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ref="E76:E107" ca="1" si="2">IF($A76&gt;$L$5-1,"",INDIRECT("'Comms by AT'!D"&amp;$A76+$L$4))</f>
        <v>E08000017</v>
      </c>
      <c r="F76" s="99" t="str">
        <f ca="1">IF(E76="","",VLOOKUP(E76,'Org List'!$J$9:$K$488,2,0))</f>
        <v>Doncaster</v>
      </c>
      <c r="G76" s="134">
        <f ca="1">IFERROR(IF((VLOOKUP($E76,'Res&amp;Reablement Backsheet'!$D$5:$W$183,G$9,FALSE))="","",(VLOOKUP($E76,'Res&amp;Reablement Backsheet'!$D$5:$W$183,G$9,FALSE))),"")</f>
        <v>753.14393806704732</v>
      </c>
      <c r="H76" s="134">
        <f ca="1">IFERROR(IF((VLOOKUP($E76,'Res&amp;Reablement Backsheet'!$D$5:$W$183,H$9,FALSE))="","",(VLOOKUP($E76,'Res&amp;Reablement Backsheet'!$D$5:$W$183,H$9,FALSE))),"")</f>
        <v>639.63311609944481</v>
      </c>
      <c r="I76" s="134">
        <f ca="1">IFERROR(IF((VLOOKUP($E76,'Res&amp;Reablement Backsheet'!$D$5:$W$183,I$9,FALSE))="","",(VLOOKUP($E76,'Res&amp;Reablement Backsheet'!$D$5:$W$183,I$9,FALSE))),"")</f>
        <v>591.35891865797726</v>
      </c>
    </row>
    <row r="77" spans="1:9" ht="15" customHeight="1" x14ac:dyDescent="0.3">
      <c r="A77" s="57">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ca="1" si="2"/>
        <v>E10000009</v>
      </c>
      <c r="F77" s="99" t="str">
        <f ca="1">IF(E77="","",VLOOKUP(E77,'Org List'!$J$9:$K$488,2,0))</f>
        <v>Dorset</v>
      </c>
      <c r="G77" s="134">
        <f ca="1">IFERROR(IF((VLOOKUP($E77,'Res&amp;Reablement Backsheet'!$D$5:$W$183,G$9,FALSE))="","",(VLOOKUP($E77,'Res&amp;Reablement Backsheet'!$D$5:$W$183,G$9,FALSE))),"")</f>
        <v>553.88471177944859</v>
      </c>
      <c r="H77" s="134">
        <f ca="1">IFERROR(IF((VLOOKUP($E77,'Res&amp;Reablement Backsheet'!$D$5:$W$183,H$9,FALSE))="","",(VLOOKUP($E77,'Res&amp;Reablement Backsheet'!$D$5:$W$183,H$9,FALSE))),"")</f>
        <v>513.71833440186742</v>
      </c>
      <c r="I77" s="134">
        <f ca="1">IFERROR(IF((VLOOKUP($E77,'Res&amp;Reablement Backsheet'!$D$5:$W$183,I$9,FALSE))="","",(VLOOKUP($E77,'Res&amp;Reablement Backsheet'!$D$5:$W$183,I$9,FALSE))),"")</f>
        <v>523.58172642238333</v>
      </c>
    </row>
    <row r="78" spans="1:9" ht="15" customHeight="1" x14ac:dyDescent="0.3">
      <c r="A78" s="57">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2"/>
        <v>E08000027</v>
      </c>
      <c r="F78" s="99" t="str">
        <f ca="1">IF(E78="","",VLOOKUP(E78,'Org List'!$J$9:$K$488,2,0))</f>
        <v>Dudley</v>
      </c>
      <c r="G78" s="134">
        <f ca="1">IFERROR(IF((VLOOKUP($E78,'Res&amp;Reablement Backsheet'!$D$5:$W$183,G$9,FALSE))="","",(VLOOKUP($E78,'Res&amp;Reablement Backsheet'!$D$5:$W$183,G$9,FALSE))),"")</f>
        <v>836.22495232736242</v>
      </c>
      <c r="H78" s="134">
        <f ca="1">IFERROR(IF((VLOOKUP($E78,'Res&amp;Reablement Backsheet'!$D$5:$W$183,H$9,FALSE))="","",(VLOOKUP($E78,'Res&amp;Reablement Backsheet'!$D$5:$W$183,H$9,FALSE))),"")</f>
        <v>803.92065921494066</v>
      </c>
      <c r="I78" s="134">
        <f ca="1">IFERROR(IF((VLOOKUP($E78,'Res&amp;Reablement Backsheet'!$D$5:$W$183,I$9,FALSE))="","",(VLOOKUP($E78,'Res&amp;Reablement Backsheet'!$D$5:$W$183,I$9,FALSE))),"")</f>
        <v>712.70658441939929</v>
      </c>
    </row>
    <row r="79" spans="1:9" ht="15" customHeight="1" x14ac:dyDescent="0.3">
      <c r="A79" s="57">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2"/>
        <v>E09000009</v>
      </c>
      <c r="F79" s="99" t="str">
        <f ca="1">IF(E79="","",VLOOKUP(E79,'Org List'!$J$9:$K$488,2,0))</f>
        <v>Ealing</v>
      </c>
      <c r="G79" s="134">
        <f ca="1">IFERROR(IF((VLOOKUP($E79,'Res&amp;Reablement Backsheet'!$D$5:$W$183,G$9,FALSE))="","",(VLOOKUP($E79,'Res&amp;Reablement Backsheet'!$D$5:$W$183,G$9,FALSE))),"")</f>
        <v>414.74765498782278</v>
      </c>
      <c r="H79" s="134">
        <f ca="1">IFERROR(IF((VLOOKUP($E79,'Res&amp;Reablement Backsheet'!$D$5:$W$183,H$9,FALSE))="","",(VLOOKUP($E79,'Res&amp;Reablement Backsheet'!$D$5:$W$183,H$9,FALSE))),"")</f>
        <v>531.42709337597296</v>
      </c>
      <c r="I79" s="134">
        <f ca="1">IFERROR(IF((VLOOKUP($E79,'Res&amp;Reablement Backsheet'!$D$5:$W$183,I$9,FALSE))="","",(VLOOKUP($E79,'Res&amp;Reablement Backsheet'!$D$5:$W$183,I$9,FALSE))),"")</f>
        <v>305.68815105697558</v>
      </c>
    </row>
    <row r="80" spans="1:9" ht="15" customHeight="1" x14ac:dyDescent="0.3">
      <c r="A80" s="57">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2"/>
        <v>E06000011</v>
      </c>
      <c r="F80" s="99" t="str">
        <f ca="1">IF(E80="","",VLOOKUP(E80,'Org List'!$J$9:$K$488,2,0))</f>
        <v>East Riding of Yorkshire</v>
      </c>
      <c r="G80" s="134">
        <f ca="1">IFERROR(IF((VLOOKUP($E80,'Res&amp;Reablement Backsheet'!$D$5:$W$183,G$9,FALSE))="","",(VLOOKUP($E80,'Res&amp;Reablement Backsheet'!$D$5:$W$183,G$9,FALSE))),"")</f>
        <v>899.01215265439566</v>
      </c>
      <c r="H80" s="134">
        <f ca="1">IFERROR(IF((VLOOKUP($E80,'Res&amp;Reablement Backsheet'!$D$5:$W$183,H$9,FALSE))="","",(VLOOKUP($E80,'Res&amp;Reablement Backsheet'!$D$5:$W$183,H$9,FALSE))),"")</f>
        <v>779.02115816807759</v>
      </c>
      <c r="I80" s="134">
        <f ca="1">IFERROR(IF((VLOOKUP($E80,'Res&amp;Reablement Backsheet'!$D$5:$W$183,I$9,FALSE))="","",(VLOOKUP($E80,'Res&amp;Reablement Backsheet'!$D$5:$W$183,I$9,FALSE))),"")</f>
        <v>699.83814059643441</v>
      </c>
    </row>
    <row r="81" spans="1:9" ht="15" customHeight="1" x14ac:dyDescent="0.3">
      <c r="A81" s="57">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2"/>
        <v>E10000011</v>
      </c>
      <c r="F81" s="99" t="str">
        <f ca="1">IF(E81="","",VLOOKUP(E81,'Org List'!$J$9:$K$488,2,0))</f>
        <v>East Sussex</v>
      </c>
      <c r="G81" s="134">
        <f ca="1">IFERROR(IF((VLOOKUP($E81,'Res&amp;Reablement Backsheet'!$D$5:$W$183,G$9,FALSE))="","",(VLOOKUP($E81,'Res&amp;Reablement Backsheet'!$D$5:$W$183,G$9,FALSE))),"")</f>
        <v>521.43223912115889</v>
      </c>
      <c r="H81" s="134">
        <f ca="1">IFERROR(IF((VLOOKUP($E81,'Res&amp;Reablement Backsheet'!$D$5:$W$183,H$9,FALSE))="","",(VLOOKUP($E81,'Res&amp;Reablement Backsheet'!$D$5:$W$183,H$9,FALSE))),"")</f>
        <v>501.88652381291377</v>
      </c>
      <c r="I81" s="134">
        <f ca="1">IFERROR(IF((VLOOKUP($E81,'Res&amp;Reablement Backsheet'!$D$5:$W$183,I$9,FALSE))="","",(VLOOKUP($E81,'Res&amp;Reablement Backsheet'!$D$5:$W$183,I$9,FALSE))),"")</f>
        <v>503.31031536982988</v>
      </c>
    </row>
    <row r="82" spans="1:9" ht="15" customHeight="1" x14ac:dyDescent="0.3">
      <c r="A82" s="57">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2"/>
        <v>E09000010</v>
      </c>
      <c r="F82" s="99" t="str">
        <f ca="1">IF(E82="","",VLOOKUP(E82,'Org List'!$J$9:$K$488,2,0))</f>
        <v>Enfield</v>
      </c>
      <c r="G82" s="134">
        <f ca="1">IFERROR(IF((VLOOKUP($E82,'Res&amp;Reablement Backsheet'!$D$5:$W$183,G$9,FALSE))="","",(VLOOKUP($E82,'Res&amp;Reablement Backsheet'!$D$5:$W$183,G$9,FALSE))),"")</f>
        <v>551.78567235671187</v>
      </c>
      <c r="H82" s="134">
        <f ca="1">IFERROR(IF((VLOOKUP($E82,'Res&amp;Reablement Backsheet'!$D$5:$W$183,H$9,FALSE))="","",(VLOOKUP($E82,'Res&amp;Reablement Backsheet'!$D$5:$W$183,H$9,FALSE))),"")</f>
        <v>520.1229801890936</v>
      </c>
      <c r="I82" s="134">
        <f ca="1">IFERROR(IF((VLOOKUP($E82,'Res&amp;Reablement Backsheet'!$D$5:$W$183,I$9,FALSE))="","",(VLOOKUP($E82,'Res&amp;Reablement Backsheet'!$D$5:$W$183,I$9,FALSE))),"")</f>
        <v>591.7843685707021</v>
      </c>
    </row>
    <row r="83" spans="1:9" ht="15" customHeight="1" x14ac:dyDescent="0.3">
      <c r="A83" s="57">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2"/>
        <v>E10000012</v>
      </c>
      <c r="F83" s="99" t="str">
        <f ca="1">IF(E83="","",VLOOKUP(E83,'Org List'!$J$9:$K$488,2,0))</f>
        <v>Essex</v>
      </c>
      <c r="G83" s="134">
        <f ca="1">IFERROR(IF((VLOOKUP($E83,'Res&amp;Reablement Backsheet'!$D$5:$W$183,G$9,FALSE))="","",(VLOOKUP($E83,'Res&amp;Reablement Backsheet'!$D$5:$W$183,G$9,FALSE))),"")</f>
        <v>331.31146655138872</v>
      </c>
      <c r="H83" s="134">
        <f ca="1">IFERROR(IF((VLOOKUP($E83,'Res&amp;Reablement Backsheet'!$D$5:$W$183,H$9,FALSE))="","",(VLOOKUP($E83,'Res&amp;Reablement Backsheet'!$D$5:$W$183,H$9,FALSE))),"")</f>
        <v>454.39077606741796</v>
      </c>
      <c r="I83" s="134">
        <f ca="1">IFERROR(IF((VLOOKUP($E83,'Res&amp;Reablement Backsheet'!$D$5:$W$183,I$9,FALSE))="","",(VLOOKUP($E83,'Res&amp;Reablement Backsheet'!$D$5:$W$183,I$9,FALSE))),"")</f>
        <v>393.33827091298519</v>
      </c>
    </row>
    <row r="84" spans="1:9" ht="15" customHeight="1" x14ac:dyDescent="0.3">
      <c r="A84" s="57">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2"/>
        <v>E08000037</v>
      </c>
      <c r="F84" s="99" t="str">
        <f ca="1">IF(E84="","",VLOOKUP(E84,'Org List'!$J$9:$K$488,2,0))</f>
        <v>Gateshead</v>
      </c>
      <c r="G84" s="134">
        <f ca="1">IFERROR(IF((VLOOKUP($E84,'Res&amp;Reablement Backsheet'!$D$5:$W$183,G$9,FALSE))="","",(VLOOKUP($E84,'Res&amp;Reablement Backsheet'!$D$5:$W$183,G$9,FALSE))),"")</f>
        <v>845.0559076621837</v>
      </c>
      <c r="H84" s="134">
        <f ca="1">IFERROR(IF((VLOOKUP($E84,'Res&amp;Reablement Backsheet'!$D$5:$W$183,H$9,FALSE))="","",(VLOOKUP($E84,'Res&amp;Reablement Backsheet'!$D$5:$W$183,H$9,FALSE))),"")</f>
        <v>946.48521436611065</v>
      </c>
      <c r="I84" s="134">
        <f ca="1">IFERROR(IF((VLOOKUP($E84,'Res&amp;Reablement Backsheet'!$D$5:$W$183,I$9,FALSE))="","",(VLOOKUP($E84,'Res&amp;Reablement Backsheet'!$D$5:$W$183,I$9,FALSE))),"")</f>
        <v>713.70101299498617</v>
      </c>
    </row>
    <row r="85" spans="1:9" ht="15" customHeight="1" x14ac:dyDescent="0.3">
      <c r="A85" s="57">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2"/>
        <v>E10000013</v>
      </c>
      <c r="F85" s="99" t="str">
        <f ca="1">IF(E85="","",VLOOKUP(E85,'Org List'!$J$9:$K$488,2,0))</f>
        <v>Gloucestershire</v>
      </c>
      <c r="G85" s="134">
        <f ca="1">IFERROR(IF((VLOOKUP($E85,'Res&amp;Reablement Backsheet'!$D$5:$W$183,G$9,FALSE))="","",(VLOOKUP($E85,'Res&amp;Reablement Backsheet'!$D$5:$W$183,G$9,FALSE))),"")</f>
        <v>644.77317249996145</v>
      </c>
      <c r="H85" s="134">
        <f ca="1">IFERROR(IF((VLOOKUP($E85,'Res&amp;Reablement Backsheet'!$D$5:$W$183,H$9,FALSE))="","",(VLOOKUP($E85,'Res&amp;Reablement Backsheet'!$D$5:$W$183,H$9,FALSE))),"")</f>
        <v>655.00862251535409</v>
      </c>
      <c r="I85" s="134">
        <f ca="1">IFERROR(IF((VLOOKUP($E85,'Res&amp;Reablement Backsheet'!$D$5:$W$183,I$9,FALSE))="","",(VLOOKUP($E85,'Res&amp;Reablement Backsheet'!$D$5:$W$183,I$9,FALSE))),"")</f>
        <v>484.82739842071823</v>
      </c>
    </row>
    <row r="86" spans="1:9" ht="15" customHeight="1" x14ac:dyDescent="0.3">
      <c r="A86" s="57">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2"/>
        <v>E09000011</v>
      </c>
      <c r="F86" s="99" t="str">
        <f ca="1">IF(E86="","",VLOOKUP(E86,'Org List'!$J$9:$K$488,2,0))</f>
        <v>Greenwich</v>
      </c>
      <c r="G86" s="134">
        <f ca="1">IFERROR(IF((VLOOKUP($E86,'Res&amp;Reablement Backsheet'!$D$5:$W$183,G$9,FALSE))="","",(VLOOKUP($E86,'Res&amp;Reablement Backsheet'!$D$5:$W$183,G$9,FALSE))),"")</f>
        <v>502.82408045185286</v>
      </c>
      <c r="H86" s="134">
        <f ca="1">IFERROR(IF((VLOOKUP($E86,'Res&amp;Reablement Backsheet'!$D$5:$W$183,H$9,FALSE))="","",(VLOOKUP($E86,'Res&amp;Reablement Backsheet'!$D$5:$W$183,H$9,FALSE))),"")</f>
        <v>517.62302060275829</v>
      </c>
      <c r="I86" s="134">
        <f ca="1">IFERROR(IF((VLOOKUP($E86,'Res&amp;Reablement Backsheet'!$D$5:$W$183,I$9,FALSE))="","",(VLOOKUP($E86,'Res&amp;Reablement Backsheet'!$D$5:$W$183,I$9,FALSE))),"")</f>
        <v>504.00136216584366</v>
      </c>
    </row>
    <row r="87" spans="1:9" ht="15" customHeight="1" x14ac:dyDescent="0.3">
      <c r="A87" s="57">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2"/>
        <v>E09000012</v>
      </c>
      <c r="F87" s="99" t="str">
        <f ca="1">IF(E87="","",VLOOKUP(E87,'Org List'!$J$9:$K$488,2,0))</f>
        <v>Hackney</v>
      </c>
      <c r="G87" s="134">
        <f ca="1">IFERROR(IF((VLOOKUP($E87,'Res&amp;Reablement Backsheet'!$D$5:$W$183,G$9,FALSE))="","",(VLOOKUP($E87,'Res&amp;Reablement Backsheet'!$D$5:$W$183,G$9,FALSE))),"")</f>
        <v>477.62694821518357</v>
      </c>
      <c r="H87" s="134">
        <f ca="1">IFERROR(IF((VLOOKUP($E87,'Res&amp;Reablement Backsheet'!$D$5:$W$183,H$9,FALSE))="","",(VLOOKUP($E87,'Res&amp;Reablement Backsheet'!$D$5:$W$183,H$9,FALSE))),"")</f>
        <v>436.40286358732959</v>
      </c>
      <c r="I87" s="134">
        <f ca="1">IFERROR(IF((VLOOKUP($E87,'Res&amp;Reablement Backsheet'!$D$5:$W$183,I$9,FALSE))="","",(VLOOKUP($E87,'Res&amp;Reablement Backsheet'!$D$5:$W$183,I$9,FALSE))),"")</f>
        <v>416.78925174070804</v>
      </c>
    </row>
    <row r="88" spans="1:9" ht="15" customHeight="1" x14ac:dyDescent="0.3">
      <c r="A88" s="57">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2"/>
        <v>E06000006</v>
      </c>
      <c r="F88" s="99" t="str">
        <f ca="1">IF(E88="","",VLOOKUP(E88,'Org List'!$J$9:$K$488,2,0))</f>
        <v>Halton</v>
      </c>
      <c r="G88" s="134">
        <f ca="1">IFERROR(IF((VLOOKUP($E88,'Res&amp;Reablement Backsheet'!$D$5:$W$183,G$9,FALSE))="","",(VLOOKUP($E88,'Res&amp;Reablement Backsheet'!$D$5:$W$183,G$9,FALSE))),"")</f>
        <v>534.25518541797612</v>
      </c>
      <c r="H88" s="134">
        <f ca="1">IFERROR(IF((VLOOKUP($E88,'Res&amp;Reablement Backsheet'!$D$5:$W$183,H$9,FALSE))="","",(VLOOKUP($E88,'Res&amp;Reablement Backsheet'!$D$5:$W$183,H$9,FALSE))),"")</f>
        <v>636.66300768386384</v>
      </c>
      <c r="I88" s="134">
        <f ca="1">IFERROR(IF((VLOOKUP($E88,'Res&amp;Reablement Backsheet'!$D$5:$W$183,I$9,FALSE))="","",(VLOOKUP($E88,'Res&amp;Reablement Backsheet'!$D$5:$W$183,I$9,FALSE))),"")</f>
        <v>562.01975850713507</v>
      </c>
    </row>
    <row r="89" spans="1:9" ht="15" customHeight="1" x14ac:dyDescent="0.3">
      <c r="A89" s="57">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2"/>
        <v>E09000013</v>
      </c>
      <c r="F89" s="99" t="str">
        <f ca="1">IF(E89="","",VLOOKUP(E89,'Org List'!$J$9:$K$488,2,0))</f>
        <v>Hammersmith and Fulham</v>
      </c>
      <c r="G89" s="134">
        <f ca="1">IFERROR(IF((VLOOKUP($E89,'Res&amp;Reablement Backsheet'!$D$5:$W$183,G$9,FALSE))="","",(VLOOKUP($E89,'Res&amp;Reablement Backsheet'!$D$5:$W$183,G$9,FALSE))),"")</f>
        <v>366.12543775867556</v>
      </c>
      <c r="H89" s="134">
        <f ca="1">IFERROR(IF((VLOOKUP($E89,'Res&amp;Reablement Backsheet'!$D$5:$W$183,H$9,FALSE))="","",(VLOOKUP($E89,'Res&amp;Reablement Backsheet'!$D$5:$W$183,H$9,FALSE))),"")</f>
        <v>444.81224785352231</v>
      </c>
      <c r="I89" s="134">
        <f ca="1">IFERROR(IF((VLOOKUP($E89,'Res&amp;Reablement Backsheet'!$D$5:$W$183,I$9,FALSE))="","",(VLOOKUP($E89,'Res&amp;Reablement Backsheet'!$D$5:$W$183,I$9,FALSE))),"")</f>
        <v>444.81224785352231</v>
      </c>
    </row>
    <row r="90" spans="1:9" ht="15" customHeight="1" x14ac:dyDescent="0.3">
      <c r="A90" s="57">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2"/>
        <v>E10000014</v>
      </c>
      <c r="F90" s="99" t="str">
        <f ca="1">IF(E90="","",VLOOKUP(E90,'Org List'!$J$9:$K$488,2,0))</f>
        <v>Hampshire</v>
      </c>
      <c r="G90" s="134">
        <f ca="1">IFERROR(IF((VLOOKUP($E90,'Res&amp;Reablement Backsheet'!$D$5:$W$183,G$9,FALSE))="","",(VLOOKUP($E90,'Res&amp;Reablement Backsheet'!$D$5:$W$183,G$9,FALSE))),"")</f>
        <v>555.36879849847321</v>
      </c>
      <c r="H90" s="134">
        <f ca="1">IFERROR(IF((VLOOKUP($E90,'Res&amp;Reablement Backsheet'!$D$5:$W$183,H$9,FALSE))="","",(VLOOKUP($E90,'Res&amp;Reablement Backsheet'!$D$5:$W$183,H$9,FALSE))),"")</f>
        <v>560.9991980809009</v>
      </c>
      <c r="I90" s="134">
        <f ca="1">IFERROR(IF((VLOOKUP($E90,'Res&amp;Reablement Backsheet'!$D$5:$W$183,I$9,FALSE))="","",(VLOOKUP($E90,'Res&amp;Reablement Backsheet'!$D$5:$W$183,I$9,FALSE))),"")</f>
        <v>551.01823075308118</v>
      </c>
    </row>
    <row r="91" spans="1:9" ht="15" customHeight="1" x14ac:dyDescent="0.3">
      <c r="A91" s="57">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2"/>
        <v>E09000014</v>
      </c>
      <c r="F91" s="99" t="str">
        <f ca="1">IF(E91="","",VLOOKUP(E91,'Org List'!$J$9:$K$488,2,0))</f>
        <v>Haringey</v>
      </c>
      <c r="G91" s="134">
        <f ca="1">IFERROR(IF((VLOOKUP($E91,'Res&amp;Reablement Backsheet'!$D$5:$W$183,G$9,FALSE))="","",(VLOOKUP($E91,'Res&amp;Reablement Backsheet'!$D$5:$W$183,G$9,FALSE))),"")</f>
        <v>479.72763850201176</v>
      </c>
      <c r="H91" s="134">
        <f ca="1">IFERROR(IF((VLOOKUP($E91,'Res&amp;Reablement Backsheet'!$D$5:$W$183,H$9,FALSE))="","",(VLOOKUP($E91,'Res&amp;Reablement Backsheet'!$D$5:$W$183,H$9,FALSE))),"")</f>
        <v>477.1693793512199</v>
      </c>
      <c r="I91" s="134">
        <f ca="1">IFERROR(IF((VLOOKUP($E91,'Res&amp;Reablement Backsheet'!$D$5:$W$183,I$9,FALSE))="","",(VLOOKUP($E91,'Res&amp;Reablement Backsheet'!$D$5:$W$183,I$9,FALSE))),"")</f>
        <v>435.63166591557757</v>
      </c>
    </row>
    <row r="92" spans="1:9" ht="15" customHeight="1" x14ac:dyDescent="0.3">
      <c r="A92" s="57">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2"/>
        <v>E09000015</v>
      </c>
      <c r="F92" s="99" t="str">
        <f ca="1">IF(E92="","",VLOOKUP(E92,'Org List'!$J$9:$K$488,2,0))</f>
        <v>Harrow</v>
      </c>
      <c r="G92" s="134">
        <f ca="1">IFERROR(IF((VLOOKUP($E92,'Res&amp;Reablement Backsheet'!$D$5:$W$183,G$9,FALSE))="","",(VLOOKUP($E92,'Res&amp;Reablement Backsheet'!$D$5:$W$183,G$9,FALSE))),"")</f>
        <v>483.41257403915108</v>
      </c>
      <c r="H92" s="134">
        <f ca="1">IFERROR(IF((VLOOKUP($E92,'Res&amp;Reablement Backsheet'!$D$5:$W$183,H$9,FALSE))="","",(VLOOKUP($E92,'Res&amp;Reablement Backsheet'!$D$5:$W$183,H$9,FALSE))),"")</f>
        <v>494.57271520420642</v>
      </c>
      <c r="I92" s="134">
        <f ca="1">IFERROR(IF((VLOOKUP($E92,'Res&amp;Reablement Backsheet'!$D$5:$W$183,I$9,FALSE))="","",(VLOOKUP($E92,'Res&amp;Reablement Backsheet'!$D$5:$W$183,I$9,FALSE))),"")</f>
        <v>419.08530077830125</v>
      </c>
    </row>
    <row r="93" spans="1:9" ht="15" customHeight="1" x14ac:dyDescent="0.3">
      <c r="A93" s="57">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2"/>
        <v>E06000001</v>
      </c>
      <c r="F93" s="99" t="str">
        <f ca="1">IF(E93="","",VLOOKUP(E93,'Org List'!$J$9:$K$488,2,0))</f>
        <v>Hartlepool</v>
      </c>
      <c r="G93" s="134">
        <f ca="1">IFERROR(IF((VLOOKUP($E93,'Res&amp;Reablement Backsheet'!$D$5:$W$183,G$9,FALSE))="","",(VLOOKUP($E93,'Res&amp;Reablement Backsheet'!$D$5:$W$183,G$9,FALSE))),"")</f>
        <v>921.31616595135904</v>
      </c>
      <c r="H93" s="134">
        <f ca="1">IFERROR(IF((VLOOKUP($E93,'Res&amp;Reablement Backsheet'!$D$5:$W$183,H$9,FALSE))="","",(VLOOKUP($E93,'Res&amp;Reablement Backsheet'!$D$5:$W$183,H$9,FALSE))),"")</f>
        <v>836.06372161337697</v>
      </c>
      <c r="I93" s="134">
        <f ca="1">IFERROR(IF((VLOOKUP($E93,'Res&amp;Reablement Backsheet'!$D$5:$W$183,I$9,FALSE))="","",(VLOOKUP($E93,'Res&amp;Reablement Backsheet'!$D$5:$W$183,I$9,FALSE))),"")</f>
        <v>830.41464241328663</v>
      </c>
    </row>
    <row r="94" spans="1:9" ht="15" customHeight="1" x14ac:dyDescent="0.3">
      <c r="A94" s="57">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2"/>
        <v>E09000016</v>
      </c>
      <c r="F94" s="99" t="str">
        <f ca="1">IF(E94="","",VLOOKUP(E94,'Org List'!$J$9:$K$488,2,0))</f>
        <v>Havering</v>
      </c>
      <c r="G94" s="134">
        <f ca="1">IFERROR(IF((VLOOKUP($E94,'Res&amp;Reablement Backsheet'!$D$5:$W$183,G$9,FALSE))="","",(VLOOKUP($E94,'Res&amp;Reablement Backsheet'!$D$5:$W$183,G$9,FALSE))),"")</f>
        <v>693.06503152258404</v>
      </c>
      <c r="H94" s="134">
        <f ca="1">IFERROR(IF((VLOOKUP($E94,'Res&amp;Reablement Backsheet'!$D$5:$W$183,H$9,FALSE))="","",(VLOOKUP($E94,'Res&amp;Reablement Backsheet'!$D$5:$W$183,H$9,FALSE))),"")</f>
        <v>669.99870739799212</v>
      </c>
      <c r="I94" s="134">
        <f ca="1">IFERROR(IF((VLOOKUP($E94,'Res&amp;Reablement Backsheet'!$D$5:$W$183,I$9,FALSE))="","",(VLOOKUP($E94,'Res&amp;Reablement Backsheet'!$D$5:$W$183,I$9,FALSE))),"")</f>
        <v>521.34947649618675</v>
      </c>
    </row>
    <row r="95" spans="1:9" ht="15" customHeight="1" x14ac:dyDescent="0.3">
      <c r="A95" s="57">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2"/>
        <v>E06000019</v>
      </c>
      <c r="F95" s="99" t="str">
        <f ca="1">IF(E95="","",VLOOKUP(E95,'Org List'!$J$9:$K$488,2,0))</f>
        <v>Herefordshire, County of</v>
      </c>
      <c r="G95" s="134">
        <f ca="1">IFERROR(IF((VLOOKUP($E95,'Res&amp;Reablement Backsheet'!$D$5:$W$183,G$9,FALSE))="","",(VLOOKUP($E95,'Res&amp;Reablement Backsheet'!$D$5:$W$183,G$9,FALSE))),"")</f>
        <v>885.27149069015502</v>
      </c>
      <c r="H95" s="134">
        <f ca="1">IFERROR(IF((VLOOKUP($E95,'Res&amp;Reablement Backsheet'!$D$5:$W$183,H$9,FALSE))="","",(VLOOKUP($E95,'Res&amp;Reablement Backsheet'!$D$5:$W$183,H$9,FALSE))),"")</f>
        <v>550.72337077669476</v>
      </c>
      <c r="I95" s="134">
        <f ca="1">IFERROR(IF((VLOOKUP($E95,'Res&amp;Reablement Backsheet'!$D$5:$W$183,I$9,FALSE))="","",(VLOOKUP($E95,'Res&amp;Reablement Backsheet'!$D$5:$W$183,I$9,FALSE))),"")</f>
        <v>485.16106473185016</v>
      </c>
    </row>
    <row r="96" spans="1:9" ht="15" customHeight="1" x14ac:dyDescent="0.3">
      <c r="A96" s="57">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2"/>
        <v>E10000015</v>
      </c>
      <c r="F96" s="99" t="str">
        <f ca="1">IF(E96="","",VLOOKUP(E96,'Org List'!$J$9:$K$488,2,0))</f>
        <v>Hertfordshire</v>
      </c>
      <c r="G96" s="134">
        <f ca="1">IFERROR(IF((VLOOKUP($E96,'Res&amp;Reablement Backsheet'!$D$5:$W$183,G$9,FALSE))="","",(VLOOKUP($E96,'Res&amp;Reablement Backsheet'!$D$5:$W$183,G$9,FALSE))),"")</f>
        <v>535.46437336470399</v>
      </c>
      <c r="H96" s="134">
        <f ca="1">IFERROR(IF((VLOOKUP($E96,'Res&amp;Reablement Backsheet'!$D$5:$W$183,H$9,FALSE))="","",(VLOOKUP($E96,'Res&amp;Reablement Backsheet'!$D$5:$W$183,H$9,FALSE))),"")</f>
        <v>581.37199775082331</v>
      </c>
      <c r="I96" s="134">
        <f ca="1">IFERROR(IF((VLOOKUP($E96,'Res&amp;Reablement Backsheet'!$D$5:$W$183,I$9,FALSE))="","",(VLOOKUP($E96,'Res&amp;Reablement Backsheet'!$D$5:$W$183,I$9,FALSE))),"")</f>
        <v>484.47666479235278</v>
      </c>
    </row>
    <row r="97" spans="1:9" ht="15" customHeight="1" x14ac:dyDescent="0.3">
      <c r="A97" s="57">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2"/>
        <v>E09000017</v>
      </c>
      <c r="F97" s="99" t="str">
        <f ca="1">IF(E97="","",VLOOKUP(E97,'Org List'!$J$9:$K$488,2,0))</f>
        <v>Hillingdon</v>
      </c>
      <c r="G97" s="134">
        <f ca="1">IFERROR(IF((VLOOKUP($E97,'Res&amp;Reablement Backsheet'!$D$5:$W$183,G$9,FALSE))="","",(VLOOKUP($E97,'Res&amp;Reablement Backsheet'!$D$5:$W$183,G$9,FALSE))),"")</f>
        <v>758.91727801669617</v>
      </c>
      <c r="H97" s="134">
        <f ca="1">IFERROR(IF((VLOOKUP($E97,'Res&amp;Reablement Backsheet'!$D$5:$W$183,H$9,FALSE))="","",(VLOOKUP($E97,'Res&amp;Reablement Backsheet'!$D$5:$W$183,H$9,FALSE))),"")</f>
        <v>374.18614513433283</v>
      </c>
      <c r="I97" s="134">
        <f ca="1">IFERROR(IF((VLOOKUP($E97,'Res&amp;Reablement Backsheet'!$D$5:$W$183,I$9,FALSE))="","",(VLOOKUP($E97,'Res&amp;Reablement Backsheet'!$D$5:$W$183,I$9,FALSE))),"")</f>
        <v>648.58931823284354</v>
      </c>
    </row>
    <row r="98" spans="1:9" ht="15" customHeight="1" x14ac:dyDescent="0.3">
      <c r="A98" s="57">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2"/>
        <v>E09000018</v>
      </c>
      <c r="F98" s="99" t="str">
        <f ca="1">IF(E98="","",VLOOKUP(E98,'Org List'!$J$9:$K$488,2,0))</f>
        <v>Hounslow</v>
      </c>
      <c r="G98" s="134">
        <f ca="1">IFERROR(IF((VLOOKUP($E98,'Res&amp;Reablement Backsheet'!$D$5:$W$183,G$9,FALSE))="","",(VLOOKUP($E98,'Res&amp;Reablement Backsheet'!$D$5:$W$183,G$9,FALSE))),"")</f>
        <v>296.15322710445844</v>
      </c>
      <c r="H98" s="134">
        <f ca="1">IFERROR(IF((VLOOKUP($E98,'Res&amp;Reablement Backsheet'!$D$5:$W$183,H$9,FALSE))="","",(VLOOKUP($E98,'Res&amp;Reablement Backsheet'!$D$5:$W$183,H$9,FALSE))),"")</f>
        <v>349.3862134088763</v>
      </c>
      <c r="I98" s="134">
        <f ca="1">IFERROR(IF((VLOOKUP($E98,'Res&amp;Reablement Backsheet'!$D$5:$W$183,I$9,FALSE))="","",(VLOOKUP($E98,'Res&amp;Reablement Backsheet'!$D$5:$W$183,I$9,FALSE))),"")</f>
        <v>415.48630783758267</v>
      </c>
    </row>
    <row r="99" spans="1:9" ht="15" customHeight="1" x14ac:dyDescent="0.3">
      <c r="A99" s="57">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2"/>
        <v>E06000046</v>
      </c>
      <c r="F99" s="99" t="str">
        <f ca="1">IF(E99="","",VLOOKUP(E99,'Org List'!$J$9:$K$488,2,0))</f>
        <v>Isle of Wight</v>
      </c>
      <c r="G99" s="134">
        <f ca="1">IFERROR(IF((VLOOKUP($E99,'Res&amp;Reablement Backsheet'!$D$5:$W$183,G$9,FALSE))="","",(VLOOKUP($E99,'Res&amp;Reablement Backsheet'!$D$5:$W$183,G$9,FALSE))),"")</f>
        <v>950.87163232963553</v>
      </c>
      <c r="H99" s="134">
        <f ca="1">IFERROR(IF((VLOOKUP($E99,'Res&amp;Reablement Backsheet'!$D$5:$W$183,H$9,FALSE))="","",(VLOOKUP($E99,'Res&amp;Reablement Backsheet'!$D$5:$W$183,H$9,FALSE))),"")</f>
        <v>864.19432694054456</v>
      </c>
      <c r="I99" s="134">
        <f ca="1">IFERROR(IF((VLOOKUP($E99,'Res&amp;Reablement Backsheet'!$D$5:$W$183,I$9,FALSE))="","",(VLOOKUP($E99,'Res&amp;Reablement Backsheet'!$D$5:$W$183,I$9,FALSE))),"")</f>
        <v>599.48615472452184</v>
      </c>
    </row>
    <row r="100" spans="1:9" ht="15" customHeight="1" x14ac:dyDescent="0.3">
      <c r="A100" s="57">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2"/>
        <v>E09000019</v>
      </c>
      <c r="F100" s="99" t="str">
        <f ca="1">IF(E100="","",VLOOKUP(E100,'Org List'!$J$9:$K$488,2,0))</f>
        <v>Islington</v>
      </c>
      <c r="G100" s="134">
        <f ca="1">IFERROR(IF((VLOOKUP($E100,'Res&amp;Reablement Backsheet'!$D$5:$W$183,G$9,FALSE))="","",(VLOOKUP($E100,'Res&amp;Reablement Backsheet'!$D$5:$W$183,G$9,FALSE))),"")</f>
        <v>671.50279384374073</v>
      </c>
      <c r="H100" s="134">
        <f ca="1">IFERROR(IF((VLOOKUP($E100,'Res&amp;Reablement Backsheet'!$D$5:$W$183,H$9,FALSE))="","",(VLOOKUP($E100,'Res&amp;Reablement Backsheet'!$D$5:$W$183,H$9,FALSE))),"")</f>
        <v>628.90039185332114</v>
      </c>
      <c r="I100" s="134">
        <f ca="1">IFERROR(IF((VLOOKUP($E100,'Res&amp;Reablement Backsheet'!$D$5:$W$183,I$9,FALSE))="","",(VLOOKUP($E100,'Res&amp;Reablement Backsheet'!$D$5:$W$183,I$9,FALSE))),"")</f>
        <v>454.74336026317059</v>
      </c>
    </row>
    <row r="101" spans="1:9" ht="15" customHeight="1" x14ac:dyDescent="0.3">
      <c r="A101" s="57">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2"/>
        <v>E09000020</v>
      </c>
      <c r="F101" s="99" t="str">
        <f ca="1">IF(E101="","",VLOOKUP(E101,'Org List'!$J$9:$K$488,2,0))</f>
        <v>Kensington and Chelsea</v>
      </c>
      <c r="G101" s="134">
        <f ca="1">IFERROR(IF((VLOOKUP($E101,'Res&amp;Reablement Backsheet'!$D$5:$W$183,G$9,FALSE))="","",(VLOOKUP($E101,'Res&amp;Reablement Backsheet'!$D$5:$W$183,G$9,FALSE))),"")</f>
        <v>283.40776365510135</v>
      </c>
      <c r="H101" s="134">
        <f ca="1">IFERROR(IF((VLOOKUP($E101,'Res&amp;Reablement Backsheet'!$D$5:$W$183,H$9,FALSE))="","",(VLOOKUP($E101,'Res&amp;Reablement Backsheet'!$D$5:$W$183,H$9,FALSE))),"")</f>
        <v>280.65178234825959</v>
      </c>
      <c r="I101" s="134">
        <f ca="1">IFERROR(IF((VLOOKUP($E101,'Res&amp;Reablement Backsheet'!$D$5:$W$183,I$9,FALSE))="","",(VLOOKUP($E101,'Res&amp;Reablement Backsheet'!$D$5:$W$183,I$9,FALSE))),"")</f>
        <v>205.25279604574203</v>
      </c>
    </row>
    <row r="102" spans="1:9" ht="15" customHeight="1" x14ac:dyDescent="0.3">
      <c r="A102" s="57">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2"/>
        <v>E10000016</v>
      </c>
      <c r="F102" s="99" t="str">
        <f ca="1">IF(E102="","",VLOOKUP(E102,'Org List'!$J$9:$K$488,2,0))</f>
        <v>Kent</v>
      </c>
      <c r="G102" s="134">
        <f ca="1">IFERROR(IF((VLOOKUP($E102,'Res&amp;Reablement Backsheet'!$D$5:$W$183,G$9,FALSE))="","",(VLOOKUP($E102,'Res&amp;Reablement Backsheet'!$D$5:$W$183,G$9,FALSE))),"")</f>
        <v>568.58122799159071</v>
      </c>
      <c r="H102" s="134">
        <f ca="1">IFERROR(IF((VLOOKUP($E102,'Res&amp;Reablement Backsheet'!$D$5:$W$183,H$9,FALSE))="","",(VLOOKUP($E102,'Res&amp;Reablement Backsheet'!$D$5:$W$183,H$9,FALSE))),"")</f>
        <v>514.5211082687897</v>
      </c>
      <c r="I102" s="134">
        <f ca="1">IFERROR(IF((VLOOKUP($E102,'Res&amp;Reablement Backsheet'!$D$5:$W$183,I$9,FALSE))="","",(VLOOKUP($E102,'Res&amp;Reablement Backsheet'!$D$5:$W$183,I$9,FALSE))),"")</f>
        <v>589.36054219879543</v>
      </c>
    </row>
    <row r="103" spans="1:9" ht="15" customHeight="1" x14ac:dyDescent="0.3">
      <c r="A103" s="57">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2"/>
        <v>E06000010</v>
      </c>
      <c r="F103" s="99" t="str">
        <f ca="1">IF(E103="","",VLOOKUP(E103,'Org List'!$J$9:$K$488,2,0))</f>
        <v>Kingston upon Hull, City of</v>
      </c>
      <c r="G103" s="134">
        <f ca="1">IFERROR(IF((VLOOKUP($E103,'Res&amp;Reablement Backsheet'!$D$5:$W$183,G$9,FALSE))="","",(VLOOKUP($E103,'Res&amp;Reablement Backsheet'!$D$5:$W$183,G$9,FALSE))),"")</f>
        <v>919.69551323686051</v>
      </c>
      <c r="H103" s="134">
        <f ca="1">IFERROR(IF((VLOOKUP($E103,'Res&amp;Reablement Backsheet'!$D$5:$W$183,H$9,FALSE))="","",(VLOOKUP($E103,'Res&amp;Reablement Backsheet'!$D$5:$W$183,H$9,FALSE))),"")</f>
        <v>780.56345308865343</v>
      </c>
      <c r="I103" s="134">
        <f ca="1">IFERROR(IF((VLOOKUP($E103,'Res&amp;Reablement Backsheet'!$D$5:$W$183,I$9,FALSE))="","",(VLOOKUP($E103,'Res&amp;Reablement Backsheet'!$D$5:$W$183,I$9,FALSE))),"")</f>
        <v>956.31946239338322</v>
      </c>
    </row>
    <row r="104" spans="1:9" ht="15" customHeight="1" x14ac:dyDescent="0.3">
      <c r="A104" s="57">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2"/>
        <v>E09000021</v>
      </c>
      <c r="F104" s="99" t="str">
        <f ca="1">IF(E104="","",VLOOKUP(E104,'Org List'!$J$9:$K$488,2,0))</f>
        <v>Kingston upon Thames</v>
      </c>
      <c r="G104" s="134">
        <f ca="1">IFERROR(IF((VLOOKUP($E104,'Res&amp;Reablement Backsheet'!$D$5:$W$183,G$9,FALSE))="","",(VLOOKUP($E104,'Res&amp;Reablement Backsheet'!$D$5:$W$183,G$9,FALSE))),"")</f>
        <v>529.28120198053614</v>
      </c>
      <c r="H104" s="134">
        <f ca="1">IFERROR(IF((VLOOKUP($E104,'Res&amp;Reablement Backsheet'!$D$5:$W$183,H$9,FALSE))="","",(VLOOKUP($E104,'Res&amp;Reablement Backsheet'!$D$5:$W$183,H$9,FALSE))),"")</f>
        <v>480.10107391029692</v>
      </c>
      <c r="I104" s="134">
        <f ca="1">IFERROR(IF((VLOOKUP($E104,'Res&amp;Reablement Backsheet'!$D$5:$W$183,I$9,FALSE))="","",(VLOOKUP($E104,'Res&amp;Reablement Backsheet'!$D$5:$W$183,I$9,FALSE))),"")</f>
        <v>395.87281532954307</v>
      </c>
    </row>
    <row r="105" spans="1:9" ht="15" customHeight="1" x14ac:dyDescent="0.3">
      <c r="A105" s="57">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2"/>
        <v>E08000034</v>
      </c>
      <c r="F105" s="99" t="str">
        <f ca="1">IF(E105="","",VLOOKUP(E105,'Org List'!$J$9:$K$488,2,0))</f>
        <v>Kirklees</v>
      </c>
      <c r="G105" s="134">
        <f ca="1">IFERROR(IF((VLOOKUP($E105,'Res&amp;Reablement Backsheet'!$D$5:$W$183,G$9,FALSE))="","",(VLOOKUP($E105,'Res&amp;Reablement Backsheet'!$D$5:$W$183,G$9,FALSE))),"")</f>
        <v>450.67399906109586</v>
      </c>
      <c r="H105" s="134">
        <f ca="1">IFERROR(IF((VLOOKUP($E105,'Res&amp;Reablement Backsheet'!$D$5:$W$183,H$9,FALSE))="","",(VLOOKUP($E105,'Res&amp;Reablement Backsheet'!$D$5:$W$183,H$9,FALSE))),"")</f>
        <v>488.29413783091826</v>
      </c>
      <c r="I105" s="134">
        <f ca="1">IFERROR(IF((VLOOKUP($E105,'Res&amp;Reablement Backsheet'!$D$5:$W$183,I$9,FALSE))="","",(VLOOKUP($E105,'Res&amp;Reablement Backsheet'!$D$5:$W$183,I$9,FALSE))),"")</f>
        <v>464.5392878823871</v>
      </c>
    </row>
    <row r="106" spans="1:9" ht="15" customHeight="1" x14ac:dyDescent="0.3">
      <c r="A106" s="57">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2"/>
        <v>E08000011</v>
      </c>
      <c r="F106" s="99" t="str">
        <f ca="1">IF(E106="","",VLOOKUP(E106,'Org List'!$J$9:$K$488,2,0))</f>
        <v>Knowsley</v>
      </c>
      <c r="G106" s="134">
        <f ca="1">IFERROR(IF((VLOOKUP($E106,'Res&amp;Reablement Backsheet'!$D$5:$W$183,G$9,FALSE))="","",(VLOOKUP($E106,'Res&amp;Reablement Backsheet'!$D$5:$W$183,G$9,FALSE))),"")</f>
        <v>823.90113186417636</v>
      </c>
      <c r="H106" s="134">
        <f ca="1">IFERROR(IF((VLOOKUP($E106,'Res&amp;Reablement Backsheet'!$D$5:$W$183,H$9,FALSE))="","",(VLOOKUP($E106,'Res&amp;Reablement Backsheet'!$D$5:$W$183,H$9,FALSE))),"")</f>
        <v>710.06386607957472</v>
      </c>
      <c r="I106" s="134">
        <f ca="1">IFERROR(IF((VLOOKUP($E106,'Res&amp;Reablement Backsheet'!$D$5:$W$183,I$9,FALSE))="","",(VLOOKUP($E106,'Res&amp;Reablement Backsheet'!$D$5:$W$183,I$9,FALSE))),"")</f>
        <v>773.53326193026305</v>
      </c>
    </row>
    <row r="107" spans="1:9" ht="15" customHeight="1" x14ac:dyDescent="0.3">
      <c r="A107" s="57">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2"/>
        <v>E09000022</v>
      </c>
      <c r="F107" s="99" t="str">
        <f ca="1">IF(E107="","",VLOOKUP(E107,'Org List'!$J$9:$K$488,2,0))</f>
        <v>Lambeth</v>
      </c>
      <c r="G107" s="134">
        <f ca="1">IFERROR(IF((VLOOKUP($E107,'Res&amp;Reablement Backsheet'!$D$5:$W$183,G$9,FALSE))="","",(VLOOKUP($E107,'Res&amp;Reablement Backsheet'!$D$5:$W$183,G$9,FALSE))),"")</f>
        <v>467.81801879069042</v>
      </c>
      <c r="H107" s="134">
        <f ca="1">IFERROR(IF((VLOOKUP($E107,'Res&amp;Reablement Backsheet'!$D$5:$W$183,H$9,FALSE))="","",(VLOOKUP($E107,'Res&amp;Reablement Backsheet'!$D$5:$W$183,H$9,FALSE))),"")</f>
        <v>517.00367647058818</v>
      </c>
      <c r="I107" s="134">
        <f ca="1">IFERROR(IF((VLOOKUP($E107,'Res&amp;Reablement Backsheet'!$D$5:$W$183,I$9,FALSE))="","",(VLOOKUP($E107,'Res&amp;Reablement Backsheet'!$D$5:$W$183,I$9,FALSE))),"")</f>
        <v>382.96568627450978</v>
      </c>
    </row>
    <row r="108" spans="1:9" ht="15" customHeight="1" x14ac:dyDescent="0.3">
      <c r="A108" s="57">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ref="E108:E139" ca="1" si="3">IF($A108&gt;$L$5-1,"",INDIRECT("'Comms by AT'!D"&amp;$A108+$L$4))</f>
        <v>E10000017</v>
      </c>
      <c r="F108" s="99" t="str">
        <f ca="1">IF(E108="","",VLOOKUP(E108,'Org List'!$J$9:$K$488,2,0))</f>
        <v>Lancashire</v>
      </c>
      <c r="G108" s="134">
        <f ca="1">IFERROR(IF((VLOOKUP($E108,'Res&amp;Reablement Backsheet'!$D$5:$W$183,G$9,FALSE))="","",(VLOOKUP($E108,'Res&amp;Reablement Backsheet'!$D$5:$W$183,G$9,FALSE))),"")</f>
        <v>742.96972657058416</v>
      </c>
      <c r="H108" s="134">
        <f ca="1">IFERROR(IF((VLOOKUP($E108,'Res&amp;Reablement Backsheet'!$D$5:$W$183,H$9,FALSE))="","",(VLOOKUP($E108,'Res&amp;Reablement Backsheet'!$D$5:$W$183,H$9,FALSE))),"")</f>
        <v>732.53193087903833</v>
      </c>
      <c r="I108" s="134">
        <f ca="1">IFERROR(IF((VLOOKUP($E108,'Res&amp;Reablement Backsheet'!$D$5:$W$183,I$9,FALSE))="","",(VLOOKUP($E108,'Res&amp;Reablement Backsheet'!$D$5:$W$183,I$9,FALSE))),"")</f>
        <v>728.85702152680233</v>
      </c>
    </row>
    <row r="109" spans="1:9" ht="15" customHeight="1" x14ac:dyDescent="0.3">
      <c r="A109" s="57">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3"/>
        <v>E08000035</v>
      </c>
      <c r="F109" s="99" t="str">
        <f ca="1">IF(E109="","",VLOOKUP(E109,'Org List'!$J$9:$K$488,2,0))</f>
        <v>Leeds</v>
      </c>
      <c r="G109" s="134">
        <f ca="1">IFERROR(IF((VLOOKUP($E109,'Res&amp;Reablement Backsheet'!$D$5:$W$183,G$9,FALSE))="","",(VLOOKUP($E109,'Res&amp;Reablement Backsheet'!$D$5:$W$183,G$9,FALSE))),"")</f>
        <v>615.99256159925619</v>
      </c>
      <c r="H109" s="134">
        <f ca="1">IFERROR(IF((VLOOKUP($E109,'Res&amp;Reablement Backsheet'!$D$5:$W$183,H$9,FALSE))="","",(VLOOKUP($E109,'Res&amp;Reablement Backsheet'!$D$5:$W$183,H$9,FALSE))),"")</f>
        <v>650.48807164414768</v>
      </c>
      <c r="I109" s="134">
        <f ca="1">IFERROR(IF((VLOOKUP($E109,'Res&amp;Reablement Backsheet'!$D$5:$W$183,I$9,FALSE))="","",(VLOOKUP($E109,'Res&amp;Reablement Backsheet'!$D$5:$W$183,I$9,FALSE))),"")</f>
        <v>594.56747888586438</v>
      </c>
    </row>
    <row r="110" spans="1:9" ht="15" customHeight="1" x14ac:dyDescent="0.3">
      <c r="A110" s="57">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3"/>
        <v>E06000016</v>
      </c>
      <c r="F110" s="99" t="str">
        <f ca="1">IF(E110="","",VLOOKUP(E110,'Org List'!$J$9:$K$488,2,0))</f>
        <v>Leicester</v>
      </c>
      <c r="G110" s="134">
        <f ca="1">IFERROR(IF((VLOOKUP($E110,'Res&amp;Reablement Backsheet'!$D$5:$W$183,G$9,FALSE))="","",(VLOOKUP($E110,'Res&amp;Reablement Backsheet'!$D$5:$W$183,G$9,FALSE))),"")</f>
        <v>691.54936485359747</v>
      </c>
      <c r="H110" s="134">
        <f ca="1">IFERROR(IF((VLOOKUP($E110,'Res&amp;Reablement Backsheet'!$D$5:$W$183,H$9,FALSE))="","",(VLOOKUP($E110,'Res&amp;Reablement Backsheet'!$D$5:$W$183,H$9,FALSE))),"")</f>
        <v>640.40832049306619</v>
      </c>
      <c r="I110" s="134">
        <f ca="1">IFERROR(IF((VLOOKUP($E110,'Res&amp;Reablement Backsheet'!$D$5:$W$183,I$9,FALSE))="","",(VLOOKUP($E110,'Res&amp;Reablement Backsheet'!$D$5:$W$183,I$9,FALSE))),"")</f>
        <v>703.00462249614793</v>
      </c>
    </row>
    <row r="111" spans="1:9" ht="15" customHeight="1" x14ac:dyDescent="0.3">
      <c r="A111" s="57">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3"/>
        <v>E10000018</v>
      </c>
      <c r="F111" s="99" t="str">
        <f ca="1">IF(E111="","",VLOOKUP(E111,'Org List'!$J$9:$K$488,2,0))</f>
        <v>Leicestershire</v>
      </c>
      <c r="G111" s="134">
        <f ca="1">IFERROR(IF((VLOOKUP($E111,'Res&amp;Reablement Backsheet'!$D$5:$W$183,G$9,FALSE))="","",(VLOOKUP($E111,'Res&amp;Reablement Backsheet'!$D$5:$W$183,G$9,FALSE))),"")</f>
        <v>633.31965050137808</v>
      </c>
      <c r="H111" s="134">
        <f ca="1">IFERROR(IF((VLOOKUP($E111,'Res&amp;Reablement Backsheet'!$D$5:$W$183,H$9,FALSE))="","",(VLOOKUP($E111,'Res&amp;Reablement Backsheet'!$D$5:$W$183,H$9,FALSE))),"")</f>
        <v>631.1571933250998</v>
      </c>
      <c r="I111" s="134">
        <f ca="1">IFERROR(IF((VLOOKUP($E111,'Res&amp;Reablement Backsheet'!$D$5:$W$183,I$9,FALSE))="","",(VLOOKUP($E111,'Res&amp;Reablement Backsheet'!$D$5:$W$183,I$9,FALSE))),"")</f>
        <v>547.86454892724817</v>
      </c>
    </row>
    <row r="112" spans="1:9" ht="15" customHeight="1" x14ac:dyDescent="0.3">
      <c r="A112" s="57">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3"/>
        <v>E09000023</v>
      </c>
      <c r="F112" s="99" t="str">
        <f ca="1">IF(E112="","",VLOOKUP(E112,'Org List'!$J$9:$K$488,2,0))</f>
        <v>Lewisham</v>
      </c>
      <c r="G112" s="134">
        <f ca="1">IFERROR(IF((VLOOKUP($E112,'Res&amp;Reablement Backsheet'!$D$5:$W$183,G$9,FALSE))="","",(VLOOKUP($E112,'Res&amp;Reablement Backsheet'!$D$5:$W$183,G$9,FALSE))),"")</f>
        <v>690.69176537952262</v>
      </c>
      <c r="H112" s="134">
        <f ca="1">IFERROR(IF((VLOOKUP($E112,'Res&amp;Reablement Backsheet'!$D$5:$W$183,H$9,FALSE))="","",(VLOOKUP($E112,'Res&amp;Reablement Backsheet'!$D$5:$W$183,H$9,FALSE))),"")</f>
        <v>701.36713187126179</v>
      </c>
      <c r="I112" s="134">
        <f ca="1">IFERROR(IF((VLOOKUP($E112,'Res&amp;Reablement Backsheet'!$D$5:$W$183,I$9,FALSE))="","",(VLOOKUP($E112,'Res&amp;Reablement Backsheet'!$D$5:$W$183,I$9,FALSE))),"")</f>
        <v>541.15636570777554</v>
      </c>
    </row>
    <row r="113" spans="1:9" ht="15" customHeight="1" x14ac:dyDescent="0.3">
      <c r="A113" s="57">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3"/>
        <v>E10000019</v>
      </c>
      <c r="F113" s="99" t="str">
        <f ca="1">IF(E113="","",VLOOKUP(E113,'Org List'!$J$9:$K$488,2,0))</f>
        <v>Lincolnshire</v>
      </c>
      <c r="G113" s="134">
        <f ca="1">IFERROR(IF((VLOOKUP($E113,'Res&amp;Reablement Backsheet'!$D$5:$W$183,G$9,FALSE))="","",(VLOOKUP($E113,'Res&amp;Reablement Backsheet'!$D$5:$W$183,G$9,FALSE))),"")</f>
        <v>563.3704043526792</v>
      </c>
      <c r="H113" s="134">
        <f ca="1">IFERROR(IF((VLOOKUP($E113,'Res&amp;Reablement Backsheet'!$D$5:$W$183,H$9,FALSE))="","",(VLOOKUP($E113,'Res&amp;Reablement Backsheet'!$D$5:$W$183,H$9,FALSE))),"")</f>
        <v>648.95500425355806</v>
      </c>
      <c r="I113" s="134">
        <f ca="1">IFERROR(IF((VLOOKUP($E113,'Res&amp;Reablement Backsheet'!$D$5:$W$183,I$9,FALSE))="","",(VLOOKUP($E113,'Res&amp;Reablement Backsheet'!$D$5:$W$183,I$9,FALSE))),"")</f>
        <v>599.52176212264044</v>
      </c>
    </row>
    <row r="114" spans="1:9" ht="15" customHeight="1" x14ac:dyDescent="0.3">
      <c r="A114" s="57">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3"/>
        <v>E08000012</v>
      </c>
      <c r="F114" s="99" t="str">
        <f ca="1">IF(E114="","",VLOOKUP(E114,'Org List'!$J$9:$K$488,2,0))</f>
        <v>Liverpool</v>
      </c>
      <c r="G114" s="134">
        <f ca="1">IFERROR(IF((VLOOKUP($E114,'Res&amp;Reablement Backsheet'!$D$5:$W$183,G$9,FALSE))="","",(VLOOKUP($E114,'Res&amp;Reablement Backsheet'!$D$5:$W$183,G$9,FALSE))),"")</f>
        <v>814.23147236675572</v>
      </c>
      <c r="H114" s="134">
        <f ca="1">IFERROR(IF((VLOOKUP($E114,'Res&amp;Reablement Backsheet'!$D$5:$W$183,H$9,FALSE))="","",(VLOOKUP($E114,'Res&amp;Reablement Backsheet'!$D$5:$W$183,H$9,FALSE))),"")</f>
        <v>796.73505773543377</v>
      </c>
      <c r="I114" s="134">
        <f ca="1">IFERROR(IF((VLOOKUP($E114,'Res&amp;Reablement Backsheet'!$D$5:$W$183,I$9,FALSE))="","",(VLOOKUP($E114,'Res&amp;Reablement Backsheet'!$D$5:$W$183,I$9,FALSE))),"")</f>
        <v>780.02033624448063</v>
      </c>
    </row>
    <row r="115" spans="1:9" ht="15" customHeight="1" x14ac:dyDescent="0.3">
      <c r="A115" s="57">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3"/>
        <v>E06000032</v>
      </c>
      <c r="F115" s="99" t="str">
        <f ca="1">IF(E115="","",VLOOKUP(E115,'Org List'!$J$9:$K$488,2,0))</f>
        <v>Luton</v>
      </c>
      <c r="G115" s="134">
        <f ca="1">IFERROR(IF((VLOOKUP($E115,'Res&amp;Reablement Backsheet'!$D$5:$W$183,G$9,FALSE))="","",(VLOOKUP($E115,'Res&amp;Reablement Backsheet'!$D$5:$W$183,G$9,FALSE))),"")</f>
        <v>534.98414154151862</v>
      </c>
      <c r="H115" s="134">
        <f ca="1">IFERROR(IF((VLOOKUP($E115,'Res&amp;Reablement Backsheet'!$D$5:$W$183,H$9,FALSE))="","",(VLOOKUP($E115,'Res&amp;Reablement Backsheet'!$D$5:$W$183,H$9,FALSE))),"")</f>
        <v>367.15999848593816</v>
      </c>
      <c r="I115" s="134">
        <f ca="1">IFERROR(IF((VLOOKUP($E115,'Res&amp;Reablement Backsheet'!$D$5:$W$183,I$9,FALSE))="","",(VLOOKUP($E115,'Res&amp;Reablement Backsheet'!$D$5:$W$183,I$9,FALSE))),"")</f>
        <v>389.87092622733638</v>
      </c>
    </row>
    <row r="116" spans="1:9" ht="15" customHeight="1" x14ac:dyDescent="0.3">
      <c r="A116" s="57">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3"/>
        <v>E08000003</v>
      </c>
      <c r="F116" s="99" t="str">
        <f ca="1">IF(E116="","",VLOOKUP(E116,'Org List'!$J$9:$K$488,2,0))</f>
        <v>Manchester</v>
      </c>
      <c r="G116" s="134">
        <f ca="1">IFERROR(IF((VLOOKUP($E116,'Res&amp;Reablement Backsheet'!$D$5:$W$183,G$9,FALSE))="","",(VLOOKUP($E116,'Res&amp;Reablement Backsheet'!$D$5:$W$183,G$9,FALSE))),"")</f>
        <v>855.84061461298086</v>
      </c>
      <c r="H116" s="134">
        <f ca="1">IFERROR(IF((VLOOKUP($E116,'Res&amp;Reablement Backsheet'!$D$5:$W$183,H$9,FALSE))="","",(VLOOKUP($E116,'Res&amp;Reablement Backsheet'!$D$5:$W$183,H$9,FALSE))),"")</f>
        <v>355.63282886157981</v>
      </c>
      <c r="I116" s="134">
        <f ca="1">IFERROR(IF((VLOOKUP($E116,'Res&amp;Reablement Backsheet'!$D$5:$W$183,I$9,FALSE))="","",(VLOOKUP($E116,'Res&amp;Reablement Backsheet'!$D$5:$W$183,I$9,FALSE))),"")</f>
        <v>825.85845813411311</v>
      </c>
    </row>
    <row r="117" spans="1:9" ht="15" customHeight="1" x14ac:dyDescent="0.3">
      <c r="A117" s="57">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3"/>
        <v>E06000035</v>
      </c>
      <c r="F117" s="99" t="str">
        <f ca="1">IF(E117="","",VLOOKUP(E117,'Org List'!$J$9:$K$488,2,0))</f>
        <v>Medway</v>
      </c>
      <c r="G117" s="134">
        <f ca="1">IFERROR(IF((VLOOKUP($E117,'Res&amp;Reablement Backsheet'!$D$5:$W$183,G$9,FALSE))="","",(VLOOKUP($E117,'Res&amp;Reablement Backsheet'!$D$5:$W$183,G$9,FALSE))),"")</f>
        <v>546.85327648530915</v>
      </c>
      <c r="H117" s="134">
        <f ca="1">IFERROR(IF((VLOOKUP($E117,'Res&amp;Reablement Backsheet'!$D$5:$W$183,H$9,FALSE))="","",(VLOOKUP($E117,'Res&amp;Reablement Backsheet'!$D$5:$W$183,H$9,FALSE))),"")</f>
        <v>611.0399121201026</v>
      </c>
      <c r="I117" s="134">
        <f ca="1">IFERROR(IF((VLOOKUP($E117,'Res&amp;Reablement Backsheet'!$D$5:$W$183,I$9,FALSE))="","",(VLOOKUP($E117,'Res&amp;Reablement Backsheet'!$D$5:$W$183,I$9,FALSE))),"")</f>
        <v>556.11497619919442</v>
      </c>
    </row>
    <row r="118" spans="1:9" ht="15" customHeight="1" x14ac:dyDescent="0.3">
      <c r="A118" s="57">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3"/>
        <v>E09000024</v>
      </c>
      <c r="F118" s="99" t="str">
        <f ca="1">IF(E118="","",VLOOKUP(E118,'Org List'!$J$9:$K$488,2,0))</f>
        <v>Merton</v>
      </c>
      <c r="G118" s="134">
        <f ca="1">IFERROR(IF((VLOOKUP($E118,'Res&amp;Reablement Backsheet'!$D$5:$W$183,G$9,FALSE))="","",(VLOOKUP($E118,'Res&amp;Reablement Backsheet'!$D$5:$W$183,G$9,FALSE))),"")</f>
        <v>410.14315573608866</v>
      </c>
      <c r="H118" s="134">
        <f ca="1">IFERROR(IF((VLOOKUP($E118,'Res&amp;Reablement Backsheet'!$D$5:$W$183,H$9,FALSE))="","",(VLOOKUP($E118,'Res&amp;Reablement Backsheet'!$D$5:$W$183,H$9,FALSE))),"")</f>
        <v>409.53235305589141</v>
      </c>
      <c r="I118" s="134">
        <f ca="1">IFERROR(IF((VLOOKUP($E118,'Res&amp;Reablement Backsheet'!$D$5:$W$183,I$9,FALSE))="","",(VLOOKUP($E118,'Res&amp;Reablement Backsheet'!$D$5:$W$183,I$9,FALSE))),"")</f>
        <v>358.82834743944773</v>
      </c>
    </row>
    <row r="119" spans="1:9" ht="15" customHeight="1" x14ac:dyDescent="0.3">
      <c r="A119" s="57">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3"/>
        <v>E06000002</v>
      </c>
      <c r="F119" s="99" t="str">
        <f ca="1">IF(E119="","",VLOOKUP(E119,'Org List'!$J$9:$K$488,2,0))</f>
        <v>Middlesbrough</v>
      </c>
      <c r="G119" s="134">
        <f ca="1">IFERROR(IF((VLOOKUP($E119,'Res&amp;Reablement Backsheet'!$D$5:$W$183,G$9,FALSE))="","",(VLOOKUP($E119,'Res&amp;Reablement Backsheet'!$D$5:$W$183,G$9,FALSE))),"")</f>
        <v>905.62654113427493</v>
      </c>
      <c r="H119" s="134">
        <f ca="1">IFERROR(IF((VLOOKUP($E119,'Res&amp;Reablement Backsheet'!$D$5:$W$183,H$9,FALSE))="","",(VLOOKUP($E119,'Res&amp;Reablement Backsheet'!$D$5:$W$183,H$9,FALSE))),"")</f>
        <v>974.96122313317085</v>
      </c>
      <c r="I119" s="134">
        <f ca="1">IFERROR(IF((VLOOKUP($E119,'Res&amp;Reablement Backsheet'!$D$5:$W$183,I$9,FALSE))="","",(VLOOKUP($E119,'Res&amp;Reablement Backsheet'!$D$5:$W$183,I$9,FALSE))),"")</f>
        <v>873.0334588965211</v>
      </c>
    </row>
    <row r="120" spans="1:9" ht="15" customHeight="1" x14ac:dyDescent="0.3">
      <c r="A120" s="57">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3"/>
        <v>E06000042</v>
      </c>
      <c r="F120" s="99" t="str">
        <f ca="1">IF(E120="","",VLOOKUP(E120,'Org List'!$J$9:$K$488,2,0))</f>
        <v>Milton Keynes</v>
      </c>
      <c r="G120" s="134">
        <f ca="1">IFERROR(IF((VLOOKUP($E120,'Res&amp;Reablement Backsheet'!$D$5:$W$183,G$9,FALSE))="","",(VLOOKUP($E120,'Res&amp;Reablement Backsheet'!$D$5:$W$183,G$9,FALSE))),"")</f>
        <v>389.19479920431286</v>
      </c>
      <c r="H120" s="134">
        <f ca="1">IFERROR(IF((VLOOKUP($E120,'Res&amp;Reablement Backsheet'!$D$5:$W$183,H$9,FALSE))="","",(VLOOKUP($E120,'Res&amp;Reablement Backsheet'!$D$5:$W$183,H$9,FALSE))),"")</f>
        <v>506.97791024819628</v>
      </c>
      <c r="I120" s="134">
        <f ca="1">IFERROR(IF((VLOOKUP($E120,'Res&amp;Reablement Backsheet'!$D$5:$W$183,I$9,FALSE))="","",(VLOOKUP($E120,'Res&amp;Reablement Backsheet'!$D$5:$W$183,I$9,FALSE))),"")</f>
        <v>495.83553859438979</v>
      </c>
    </row>
    <row r="121" spans="1:9" ht="15" customHeight="1" x14ac:dyDescent="0.3">
      <c r="A121" s="57">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3"/>
        <v>E08000021</v>
      </c>
      <c r="F121" s="99" t="str">
        <f ca="1">IF(E121="","",VLOOKUP(E121,'Org List'!$J$9:$K$488,2,0))</f>
        <v>Newcastle upon Tyne</v>
      </c>
      <c r="G121" s="134">
        <f ca="1">IFERROR(IF((VLOOKUP($E121,'Res&amp;Reablement Backsheet'!$D$5:$W$183,G$9,FALSE))="","",(VLOOKUP($E121,'Res&amp;Reablement Backsheet'!$D$5:$W$183,G$9,FALSE))),"")</f>
        <v>881.23420039218468</v>
      </c>
      <c r="H121" s="134">
        <f ca="1">IFERROR(IF((VLOOKUP($E121,'Res&amp;Reablement Backsheet'!$D$5:$W$183,H$9,FALSE))="","",(VLOOKUP($E121,'Res&amp;Reablement Backsheet'!$D$5:$W$183,H$9,FALSE))),"")</f>
        <v>755.94457966672906</v>
      </c>
      <c r="I121" s="134">
        <f ca="1">IFERROR(IF((VLOOKUP($E121,'Res&amp;Reablement Backsheet'!$D$5:$W$183,I$9,FALSE))="","",(VLOOKUP($E121,'Res&amp;Reablement Backsheet'!$D$5:$W$183,I$9,FALSE))),"")</f>
        <v>809.77345066466955</v>
      </c>
    </row>
    <row r="122" spans="1:9" ht="15" customHeight="1" x14ac:dyDescent="0.3">
      <c r="A122" s="57">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3"/>
        <v>E09000025</v>
      </c>
      <c r="F122" s="99" t="str">
        <f ca="1">IF(E122="","",VLOOKUP(E122,'Org List'!$J$9:$K$488,2,0))</f>
        <v>Newham</v>
      </c>
      <c r="G122" s="134">
        <f ca="1">IFERROR(IF((VLOOKUP($E122,'Res&amp;Reablement Backsheet'!$D$5:$W$183,G$9,FALSE))="","",(VLOOKUP($E122,'Res&amp;Reablement Backsheet'!$D$5:$W$183,G$9,FALSE))),"")</f>
        <v>538.27505444385099</v>
      </c>
      <c r="H122" s="134">
        <f ca="1">IFERROR(IF((VLOOKUP($E122,'Res&amp;Reablement Backsheet'!$D$5:$W$183,H$9,FALSE))="","",(VLOOKUP($E122,'Res&amp;Reablement Backsheet'!$D$5:$W$183,H$9,FALSE))),"")</f>
        <v>542.94369909902821</v>
      </c>
      <c r="I122" s="134">
        <f ca="1">IFERROR(IF((VLOOKUP($E122,'Res&amp;Reablement Backsheet'!$D$5:$W$183,I$9,FALSE))="","",(VLOOKUP($E122,'Res&amp;Reablement Backsheet'!$D$5:$W$183,I$9,FALSE))),"")</f>
        <v>424.91246016445683</v>
      </c>
    </row>
    <row r="123" spans="1:9" ht="15" customHeight="1" x14ac:dyDescent="0.3">
      <c r="A123" s="57">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3"/>
        <v>E10000020</v>
      </c>
      <c r="F123" s="99" t="str">
        <f ca="1">IF(E123="","",VLOOKUP(E123,'Org List'!$J$9:$K$488,2,0))</f>
        <v>Norfolk</v>
      </c>
      <c r="G123" s="134">
        <f ca="1">IFERROR(IF((VLOOKUP($E123,'Res&amp;Reablement Backsheet'!$D$5:$W$183,G$9,FALSE))="","",(VLOOKUP($E123,'Res&amp;Reablement Backsheet'!$D$5:$W$183,G$9,FALSE))),"")</f>
        <v>620.38585088197169</v>
      </c>
      <c r="H123" s="134">
        <f ca="1">IFERROR(IF((VLOOKUP($E123,'Res&amp;Reablement Backsheet'!$D$5:$W$183,H$9,FALSE))="","",(VLOOKUP($E123,'Res&amp;Reablement Backsheet'!$D$5:$W$183,H$9,FALSE))),"")</f>
        <v>602.7995044470332</v>
      </c>
      <c r="I123" s="134">
        <f ca="1">IFERROR(IF((VLOOKUP($E123,'Res&amp;Reablement Backsheet'!$D$5:$W$183,I$9,FALSE))="","",(VLOOKUP($E123,'Res&amp;Reablement Backsheet'!$D$5:$W$183,I$9,FALSE))),"")</f>
        <v>471.5149497975259</v>
      </c>
    </row>
    <row r="124" spans="1:9" ht="15" customHeight="1" x14ac:dyDescent="0.3">
      <c r="A124" s="57">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3"/>
        <v>E06000012</v>
      </c>
      <c r="F124" s="99" t="str">
        <f ca="1">IF(E124="","",VLOOKUP(E124,'Org List'!$J$9:$K$488,2,0))</f>
        <v>North East Lincolnshire</v>
      </c>
      <c r="G124" s="134">
        <f ca="1">IFERROR(IF((VLOOKUP($E124,'Res&amp;Reablement Backsheet'!$D$5:$W$183,G$9,FALSE))="","",(VLOOKUP($E124,'Res&amp;Reablement Backsheet'!$D$5:$W$183,G$9,FALSE))),"")</f>
        <v>647.3313447991369</v>
      </c>
      <c r="H124" s="134">
        <f ca="1">IFERROR(IF((VLOOKUP($E124,'Res&amp;Reablement Backsheet'!$D$5:$W$183,H$9,FALSE))="","",(VLOOKUP($E124,'Res&amp;Reablement Backsheet'!$D$5:$W$183,H$9,FALSE))),"")</f>
        <v>689.69841369364849</v>
      </c>
      <c r="I124" s="134">
        <f ca="1">IFERROR(IF((VLOOKUP($E124,'Res&amp;Reablement Backsheet'!$D$5:$W$183,I$9,FALSE))="","",(VLOOKUP($E124,'Res&amp;Reablement Backsheet'!$D$5:$W$183,I$9,FALSE))),"")</f>
        <v>636.40353627186653</v>
      </c>
    </row>
    <row r="125" spans="1:9" ht="15" customHeight="1" x14ac:dyDescent="0.3">
      <c r="A125" s="57">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3"/>
        <v>E06000013</v>
      </c>
      <c r="F125" s="99" t="str">
        <f ca="1">IF(E125="","",VLOOKUP(E125,'Org List'!$J$9:$K$488,2,0))</f>
        <v>North Lincolnshire</v>
      </c>
      <c r="G125" s="134">
        <f ca="1">IFERROR(IF((VLOOKUP($E125,'Res&amp;Reablement Backsheet'!$D$5:$W$183,G$9,FALSE))="","",(VLOOKUP($E125,'Res&amp;Reablement Backsheet'!$D$5:$W$183,G$9,FALSE))),"")</f>
        <v>597.6668007585771</v>
      </c>
      <c r="H125" s="134">
        <f ca="1">IFERROR(IF((VLOOKUP($E125,'Res&amp;Reablement Backsheet'!$D$5:$W$183,H$9,FALSE))="","",(VLOOKUP($E125,'Res&amp;Reablement Backsheet'!$D$5:$W$183,H$9,FALSE))),"")</f>
        <v>601.52499293984749</v>
      </c>
      <c r="I125" s="134">
        <f ca="1">IFERROR(IF((VLOOKUP($E125,'Res&amp;Reablement Backsheet'!$D$5:$W$183,I$9,FALSE))="","",(VLOOKUP($E125,'Res&amp;Reablement Backsheet'!$D$5:$W$183,I$9,FALSE))),"")</f>
        <v>714.48743292855124</v>
      </c>
    </row>
    <row r="126" spans="1:9" ht="15" customHeight="1" x14ac:dyDescent="0.3">
      <c r="A126" s="57">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3"/>
        <v>E06000024</v>
      </c>
      <c r="F126" s="99" t="str">
        <f ca="1">IF(E126="","",VLOOKUP(E126,'Org List'!$J$9:$K$488,2,0))</f>
        <v>North Somerset</v>
      </c>
      <c r="G126" s="134">
        <f ca="1">IFERROR(IF((VLOOKUP($E126,'Res&amp;Reablement Backsheet'!$D$5:$W$183,G$9,FALSE))="","",(VLOOKUP($E126,'Res&amp;Reablement Backsheet'!$D$5:$W$183,G$9,FALSE))),"")</f>
        <v>725.71566420070758</v>
      </c>
      <c r="H126" s="134">
        <f ca="1">IFERROR(IF((VLOOKUP($E126,'Res&amp;Reablement Backsheet'!$D$5:$W$183,H$9,FALSE))="","",(VLOOKUP($E126,'Res&amp;Reablement Backsheet'!$D$5:$W$183,H$9,FALSE))),"")</f>
        <v>751.71565710658899</v>
      </c>
      <c r="I126" s="134">
        <f ca="1">IFERROR(IF((VLOOKUP($E126,'Res&amp;Reablement Backsheet'!$D$5:$W$183,I$9,FALSE))="","",(VLOOKUP($E126,'Res&amp;Reablement Backsheet'!$D$5:$W$183,I$9,FALSE))),"")</f>
        <v>692.2130984965687</v>
      </c>
    </row>
    <row r="127" spans="1:9" ht="15" customHeight="1" x14ac:dyDescent="0.3">
      <c r="A127" s="57">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3"/>
        <v>E08000022</v>
      </c>
      <c r="F127" s="99" t="str">
        <f ca="1">IF(E127="","",VLOOKUP(E127,'Org List'!$J$9:$K$488,2,0))</f>
        <v>North Tyneside</v>
      </c>
      <c r="G127" s="134">
        <f ca="1">IFERROR(IF((VLOOKUP($E127,'Res&amp;Reablement Backsheet'!$D$5:$W$183,G$9,FALSE))="","",(VLOOKUP($E127,'Res&amp;Reablement Backsheet'!$D$5:$W$183,G$9,FALSE))),"")</f>
        <v>808.15179198875614</v>
      </c>
      <c r="H127" s="134">
        <f ca="1">IFERROR(IF((VLOOKUP($E127,'Res&amp;Reablement Backsheet'!$D$5:$W$183,H$9,FALSE))="","",(VLOOKUP($E127,'Res&amp;Reablement Backsheet'!$D$5:$W$183,H$9,FALSE))),"")</f>
        <v>741.1799584939223</v>
      </c>
      <c r="I127" s="134">
        <f ca="1">IFERROR(IF((VLOOKUP($E127,'Res&amp;Reablement Backsheet'!$D$5:$W$183,I$9,FALSE))="","",(VLOOKUP($E127,'Res&amp;Reablement Backsheet'!$D$5:$W$183,I$9,FALSE))),"")</f>
        <v>837.53335309813224</v>
      </c>
    </row>
    <row r="128" spans="1:9" ht="15" customHeight="1" x14ac:dyDescent="0.3">
      <c r="A128" s="57">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3"/>
        <v>E10000023</v>
      </c>
      <c r="F128" s="99" t="str">
        <f ca="1">IF(E128="","",VLOOKUP(E128,'Org List'!$J$9:$K$488,2,0))</f>
        <v>North Yorkshire</v>
      </c>
      <c r="G128" s="134">
        <f ca="1">IFERROR(IF((VLOOKUP($E128,'Res&amp;Reablement Backsheet'!$D$5:$W$183,G$9,FALSE))="","",(VLOOKUP($E128,'Res&amp;Reablement Backsheet'!$D$5:$W$183,G$9,FALSE))),"")</f>
        <v>488.94987219045362</v>
      </c>
      <c r="H128" s="134">
        <f ca="1">IFERROR(IF((VLOOKUP($E128,'Res&amp;Reablement Backsheet'!$D$5:$W$183,H$9,FALSE))="","",(VLOOKUP($E128,'Res&amp;Reablement Backsheet'!$D$5:$W$183,H$9,FALSE))),"")</f>
        <v>470.3437337635703</v>
      </c>
      <c r="I128" s="134">
        <f ca="1">IFERROR(IF((VLOOKUP($E128,'Res&amp;Reablement Backsheet'!$D$5:$W$183,I$9,FALSE))="","",(VLOOKUP($E128,'Res&amp;Reablement Backsheet'!$D$5:$W$183,I$9,FALSE))),"")</f>
        <v>557.84954469632748</v>
      </c>
    </row>
    <row r="129" spans="1:9" ht="15" customHeight="1" x14ac:dyDescent="0.3">
      <c r="A129" s="57">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3"/>
        <v>E10000021</v>
      </c>
      <c r="F129" s="99" t="str">
        <f ca="1">IF(E129="","",VLOOKUP(E129,'Org List'!$J$9:$K$488,2,0))</f>
        <v>Northamptonshire</v>
      </c>
      <c r="G129" s="134">
        <f ca="1">IFERROR(IF((VLOOKUP($E129,'Res&amp;Reablement Backsheet'!$D$5:$W$183,G$9,FALSE))="","",(VLOOKUP($E129,'Res&amp;Reablement Backsheet'!$D$5:$W$183,G$9,FALSE))),"")</f>
        <v>478.89294876778354</v>
      </c>
      <c r="H129" s="134">
        <f ca="1">IFERROR(IF((VLOOKUP($E129,'Res&amp;Reablement Backsheet'!$D$5:$W$183,H$9,FALSE))="","",(VLOOKUP($E129,'Res&amp;Reablement Backsheet'!$D$5:$W$183,H$9,FALSE))),"")</f>
        <v>493.81776678714095</v>
      </c>
      <c r="I129" s="134">
        <f ca="1">IFERROR(IF((VLOOKUP($E129,'Res&amp;Reablement Backsheet'!$D$5:$W$183,I$9,FALSE))="","",(VLOOKUP($E129,'Res&amp;Reablement Backsheet'!$D$5:$W$183,I$9,FALSE))),"")</f>
        <v>537.94940079893468</v>
      </c>
    </row>
    <row r="130" spans="1:9" ht="15" customHeight="1" x14ac:dyDescent="0.3">
      <c r="A130" s="57">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3"/>
        <v>E06000057</v>
      </c>
      <c r="F130" s="99" t="str">
        <f ca="1">IF(E130="","",VLOOKUP(E130,'Org List'!$J$9:$K$488,2,0))</f>
        <v>Northumberland</v>
      </c>
      <c r="G130" s="134">
        <f ca="1">IFERROR(IF((VLOOKUP($E130,'Res&amp;Reablement Backsheet'!$D$5:$W$183,G$9,FALSE))="","",(VLOOKUP($E130,'Res&amp;Reablement Backsheet'!$D$5:$W$183,G$9,FALSE))),"")</f>
        <v>776.87879885682082</v>
      </c>
      <c r="H130" s="134">
        <f ca="1">IFERROR(IF((VLOOKUP($E130,'Res&amp;Reablement Backsheet'!$D$5:$W$183,H$9,FALSE))="","",(VLOOKUP($E130,'Res&amp;Reablement Backsheet'!$D$5:$W$183,H$9,FALSE))),"")</f>
        <v>759.25464535333538</v>
      </c>
      <c r="I130" s="134">
        <f ca="1">IFERROR(IF((VLOOKUP($E130,'Res&amp;Reablement Backsheet'!$D$5:$W$183,I$9,FALSE))="","",(VLOOKUP($E130,'Res&amp;Reablement Backsheet'!$D$5:$W$183,I$9,FALSE))),"")</f>
        <v>788.10369923550013</v>
      </c>
    </row>
    <row r="131" spans="1:9" ht="15" customHeight="1" x14ac:dyDescent="0.3">
      <c r="A131" s="57">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3"/>
        <v>E06000018</v>
      </c>
      <c r="F131" s="99" t="str">
        <f ca="1">IF(E131="","",VLOOKUP(E131,'Org List'!$J$9:$K$488,2,0))</f>
        <v>Nottingham</v>
      </c>
      <c r="G131" s="134">
        <f ca="1">IFERROR(IF((VLOOKUP($E131,'Res&amp;Reablement Backsheet'!$D$5:$W$183,G$9,FALSE))="","",(VLOOKUP($E131,'Res&amp;Reablement Backsheet'!$D$5:$W$183,G$9,FALSE))),"")</f>
        <v>1031.0102301790282</v>
      </c>
      <c r="H131" s="134">
        <f ca="1">IFERROR(IF((VLOOKUP($E131,'Res&amp;Reablement Backsheet'!$D$5:$W$183,H$9,FALSE))="","",(VLOOKUP($E131,'Res&amp;Reablement Backsheet'!$D$5:$W$183,H$9,FALSE))),"")</f>
        <v>1016.1956176563989</v>
      </c>
      <c r="I131" s="134">
        <f ca="1">IFERROR(IF((VLOOKUP($E131,'Res&amp;Reablement Backsheet'!$D$5:$W$183,I$9,FALSE))="","",(VLOOKUP($E131,'Res&amp;Reablement Backsheet'!$D$5:$W$183,I$9,FALSE))),"")</f>
        <v>886.52482269503548</v>
      </c>
    </row>
    <row r="132" spans="1:9" ht="15" customHeight="1" x14ac:dyDescent="0.3">
      <c r="A132" s="57">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3"/>
        <v>E10000024</v>
      </c>
      <c r="F132" s="99" t="str">
        <f ca="1">IF(E132="","",VLOOKUP(E132,'Org List'!$J$9:$K$488,2,0))</f>
        <v>Nottinghamshire</v>
      </c>
      <c r="G132" s="134">
        <f ca="1">IFERROR(IF((VLOOKUP($E132,'Res&amp;Reablement Backsheet'!$D$5:$W$183,G$9,FALSE))="","",(VLOOKUP($E132,'Res&amp;Reablement Backsheet'!$D$5:$W$183,G$9,FALSE))),"")</f>
        <v>585.42101071752063</v>
      </c>
      <c r="H132" s="134">
        <f ca="1">IFERROR(IF((VLOOKUP($E132,'Res&amp;Reablement Backsheet'!$D$5:$W$183,H$9,FALSE))="","",(VLOOKUP($E132,'Res&amp;Reablement Backsheet'!$D$5:$W$183,H$9,FALSE))),"")</f>
        <v>567.61488226472363</v>
      </c>
      <c r="I132" s="134">
        <f ca="1">IFERROR(IF((VLOOKUP($E132,'Res&amp;Reablement Backsheet'!$D$5:$W$183,I$9,FALSE))="","",(VLOOKUP($E132,'Res&amp;Reablement Backsheet'!$D$5:$W$183,I$9,FALSE))),"")</f>
        <v>589.72198820556025</v>
      </c>
    </row>
    <row r="133" spans="1:9" ht="15" customHeight="1" x14ac:dyDescent="0.3">
      <c r="A133" s="57">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3"/>
        <v>E08000004</v>
      </c>
      <c r="F133" s="99" t="str">
        <f ca="1">IF(E133="","",VLOOKUP(E133,'Org List'!$J$9:$K$488,2,0))</f>
        <v>Oldham</v>
      </c>
      <c r="G133" s="134">
        <f ca="1">IFERROR(IF((VLOOKUP($E133,'Res&amp;Reablement Backsheet'!$D$5:$W$183,G$9,FALSE))="","",(VLOOKUP($E133,'Res&amp;Reablement Backsheet'!$D$5:$W$183,G$9,FALSE))),"")</f>
        <v>1001.0308719006022</v>
      </c>
      <c r="H133" s="134">
        <f ca="1">IFERROR(IF((VLOOKUP($E133,'Res&amp;Reablement Backsheet'!$D$5:$W$183,H$9,FALSE))="","",(VLOOKUP($E133,'Res&amp;Reablement Backsheet'!$D$5:$W$183,H$9,FALSE))),"")</f>
        <v>872.41296003006471</v>
      </c>
      <c r="I133" s="134">
        <f ca="1">IFERROR(IF((VLOOKUP($E133,'Res&amp;Reablement Backsheet'!$D$5:$W$183,I$9,FALSE))="","",(VLOOKUP($E133,'Res&amp;Reablement Backsheet'!$D$5:$W$183,I$9,FALSE))),"")</f>
        <v>909.99382600059062</v>
      </c>
    </row>
    <row r="134" spans="1:9" ht="15" customHeight="1" x14ac:dyDescent="0.3">
      <c r="A134" s="57">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3"/>
        <v>E10000025</v>
      </c>
      <c r="F134" s="99" t="str">
        <f ca="1">IF(E134="","",VLOOKUP(E134,'Org List'!$J$9:$K$488,2,0))</f>
        <v>Oxfordshire</v>
      </c>
      <c r="G134" s="134">
        <f ca="1">IFERROR(IF((VLOOKUP($E134,'Res&amp;Reablement Backsheet'!$D$5:$W$183,G$9,FALSE))="","",(VLOOKUP($E134,'Res&amp;Reablement Backsheet'!$D$5:$W$183,G$9,FALSE))),"")</f>
        <v>483.57098574085552</v>
      </c>
      <c r="H134" s="134">
        <f ca="1">IFERROR(IF((VLOOKUP($E134,'Res&amp;Reablement Backsheet'!$D$5:$W$183,H$9,FALSE))="","",(VLOOKUP($E134,'Res&amp;Reablement Backsheet'!$D$5:$W$183,H$9,FALSE))),"")</f>
        <v>464.37240718640652</v>
      </c>
      <c r="I134" s="134">
        <f ca="1">IFERROR(IF((VLOOKUP($E134,'Res&amp;Reablement Backsheet'!$D$5:$W$183,I$9,FALSE))="","",(VLOOKUP($E134,'Res&amp;Reablement Backsheet'!$D$5:$W$183,I$9,FALSE))),"")</f>
        <v>697.37045065231337</v>
      </c>
    </row>
    <row r="135" spans="1:9" ht="15" customHeight="1" x14ac:dyDescent="0.3">
      <c r="A135" s="57">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3"/>
        <v>E06000031</v>
      </c>
      <c r="F135" s="99" t="str">
        <f ca="1">IF(E135="","",VLOOKUP(E135,'Org List'!$J$9:$K$488,2,0))</f>
        <v>Peterborough</v>
      </c>
      <c r="G135" s="134">
        <f ca="1">IFERROR(IF((VLOOKUP($E135,'Res&amp;Reablement Backsheet'!$D$5:$W$183,G$9,FALSE))="","",(VLOOKUP($E135,'Res&amp;Reablement Backsheet'!$D$5:$W$183,G$9,FALSE))),"")</f>
        <v>439.64546989307826</v>
      </c>
      <c r="H135" s="134">
        <f ca="1">IFERROR(IF((VLOOKUP($E135,'Res&amp;Reablement Backsheet'!$D$5:$W$183,H$9,FALSE))="","",(VLOOKUP($E135,'Res&amp;Reablement Backsheet'!$D$5:$W$183,H$9,FALSE))),"")</f>
        <v>531.5843976527442</v>
      </c>
      <c r="I135" s="134">
        <f ca="1">IFERROR(IF((VLOOKUP($E135,'Res&amp;Reablement Backsheet'!$D$5:$W$183,I$9,FALSE))="","",(VLOOKUP($E135,'Res&amp;Reablement Backsheet'!$D$5:$W$183,I$9,FALSE))),"")</f>
        <v>441.83638246461851</v>
      </c>
    </row>
    <row r="136" spans="1:9" ht="15" customHeight="1" x14ac:dyDescent="0.3">
      <c r="A136" s="57">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3"/>
        <v>E06000026</v>
      </c>
      <c r="F136" s="99" t="str">
        <f ca="1">IF(E136="","",VLOOKUP(E136,'Org List'!$J$9:$K$488,2,0))</f>
        <v>Plymouth</v>
      </c>
      <c r="G136" s="134">
        <f ca="1">IFERROR(IF((VLOOKUP($E136,'Res&amp;Reablement Backsheet'!$D$5:$W$183,G$9,FALSE))="","",(VLOOKUP($E136,'Res&amp;Reablement Backsheet'!$D$5:$W$183,G$9,FALSE))),"")</f>
        <v>461.47629883248624</v>
      </c>
      <c r="H136" s="134">
        <f ca="1">IFERROR(IF((VLOOKUP($E136,'Res&amp;Reablement Backsheet'!$D$5:$W$183,H$9,FALSE))="","",(VLOOKUP($E136,'Res&amp;Reablement Backsheet'!$D$5:$W$183,H$9,FALSE))),"")</f>
        <v>461.35134001593758</v>
      </c>
      <c r="I136" s="134">
        <f ca="1">IFERROR(IF((VLOOKUP($E136,'Res&amp;Reablement Backsheet'!$D$5:$W$183,I$9,FALSE))="","",(VLOOKUP($E136,'Res&amp;Reablement Backsheet'!$D$5:$W$183,I$9,FALSE))),"")</f>
        <v>471.83659774357255</v>
      </c>
    </row>
    <row r="137" spans="1:9" ht="15" customHeight="1" x14ac:dyDescent="0.3">
      <c r="A137" s="57">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3"/>
        <v>E06000044</v>
      </c>
      <c r="F137" s="99" t="str">
        <f ca="1">IF(E137="","",VLOOKUP(E137,'Org List'!$J$9:$K$488,2,0))</f>
        <v>Portsmouth</v>
      </c>
      <c r="G137" s="134">
        <f ca="1">IFERROR(IF((VLOOKUP($E137,'Res&amp;Reablement Backsheet'!$D$5:$W$183,G$9,FALSE))="","",(VLOOKUP($E137,'Res&amp;Reablement Backsheet'!$D$5:$W$183,G$9,FALSE))),"")</f>
        <v>776.20529291712671</v>
      </c>
      <c r="H137" s="134">
        <f ca="1">IFERROR(IF((VLOOKUP($E137,'Res&amp;Reablement Backsheet'!$D$5:$W$183,H$9,FALSE))="","",(VLOOKUP($E137,'Res&amp;Reablement Backsheet'!$D$5:$W$183,H$9,FALSE))),"")</f>
        <v>666.08938919603008</v>
      </c>
      <c r="I137" s="134">
        <f ca="1">IFERROR(IF((VLOOKUP($E137,'Res&amp;Reablement Backsheet'!$D$5:$W$183,I$9,FALSE))="","",(VLOOKUP($E137,'Res&amp;Reablement Backsheet'!$D$5:$W$183,I$9,FALSE))),"")</f>
        <v>626.12402584426832</v>
      </c>
    </row>
    <row r="138" spans="1:9" ht="15" customHeight="1" x14ac:dyDescent="0.3">
      <c r="A138" s="57">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3"/>
        <v>E06000038</v>
      </c>
      <c r="F138" s="99" t="str">
        <f ca="1">IF(E138="","",VLOOKUP(E138,'Org List'!$J$9:$K$488,2,0))</f>
        <v>Reading</v>
      </c>
      <c r="G138" s="134">
        <f ca="1">IFERROR(IF((VLOOKUP($E138,'Res&amp;Reablement Backsheet'!$D$5:$W$183,G$9,FALSE))="","",(VLOOKUP($E138,'Res&amp;Reablement Backsheet'!$D$5:$W$183,G$9,FALSE))),"")</f>
        <v>462.89231395289693</v>
      </c>
      <c r="H138" s="134">
        <f ca="1">IFERROR(IF((VLOOKUP($E138,'Res&amp;Reablement Backsheet'!$D$5:$W$183,H$9,FALSE))="","",(VLOOKUP($E138,'Res&amp;Reablement Backsheet'!$D$5:$W$183,H$9,FALSE))),"")</f>
        <v>586.59924146649803</v>
      </c>
      <c r="I138" s="134">
        <f ca="1">IFERROR(IF((VLOOKUP($E138,'Res&amp;Reablement Backsheet'!$D$5:$W$183,I$9,FALSE))="","",(VLOOKUP($E138,'Res&amp;Reablement Backsheet'!$D$5:$W$183,I$9,FALSE))),"")</f>
        <v>601.76991150442484</v>
      </c>
    </row>
    <row r="139" spans="1:9" ht="15" customHeight="1" x14ac:dyDescent="0.3">
      <c r="A139" s="57">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3"/>
        <v>E09000026</v>
      </c>
      <c r="F139" s="99" t="str">
        <f ca="1">IF(E139="","",VLOOKUP(E139,'Org List'!$J$9:$K$488,2,0))</f>
        <v>Redbridge</v>
      </c>
      <c r="G139" s="134">
        <f ca="1">IFERROR(IF((VLOOKUP($E139,'Res&amp;Reablement Backsheet'!$D$5:$W$183,G$9,FALSE))="","",(VLOOKUP($E139,'Res&amp;Reablement Backsheet'!$D$5:$W$183,G$9,FALSE))),"")</f>
        <v>401.75905315163686</v>
      </c>
      <c r="H139" s="134">
        <f ca="1">IFERROR(IF((VLOOKUP($E139,'Res&amp;Reablement Backsheet'!$D$5:$W$183,H$9,FALSE))="","",(VLOOKUP($E139,'Res&amp;Reablement Backsheet'!$D$5:$W$183,H$9,FALSE))),"")</f>
        <v>400.48057669203041</v>
      </c>
      <c r="I139" s="134">
        <f ca="1">IFERROR(IF((VLOOKUP($E139,'Res&amp;Reablement Backsheet'!$D$5:$W$183,I$9,FALSE))="","",(VLOOKUP($E139,'Res&amp;Reablement Backsheet'!$D$5:$W$183,I$9,FALSE))),"")</f>
        <v>285.67614470698169</v>
      </c>
    </row>
    <row r="140" spans="1:9" ht="15" customHeight="1" x14ac:dyDescent="0.3">
      <c r="A140" s="57">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ref="E140:E171" ca="1" si="4">IF($A140&gt;$L$5-1,"",INDIRECT("'Comms by AT'!D"&amp;$A140+$L$4))</f>
        <v>E06000003</v>
      </c>
      <c r="F140" s="99" t="str">
        <f ca="1">IF(E140="","",VLOOKUP(E140,'Org List'!$J$9:$K$488,2,0))</f>
        <v>Redcar and Cleveland</v>
      </c>
      <c r="G140" s="134">
        <f ca="1">IFERROR(IF((VLOOKUP($E140,'Res&amp;Reablement Backsheet'!$D$5:$W$183,G$9,FALSE))="","",(VLOOKUP($E140,'Res&amp;Reablement Backsheet'!$D$5:$W$183,G$9,FALSE))),"")</f>
        <v>959.6215576955567</v>
      </c>
      <c r="H140" s="134">
        <f ca="1">IFERROR(IF((VLOOKUP($E140,'Res&amp;Reablement Backsheet'!$D$5:$W$183,H$9,FALSE))="","",(VLOOKUP($E140,'Res&amp;Reablement Backsheet'!$D$5:$W$183,H$9,FALSE))),"")</f>
        <v>880.96906597256975</v>
      </c>
      <c r="I140" s="134">
        <f ca="1">IFERROR(IF((VLOOKUP($E140,'Res&amp;Reablement Backsheet'!$D$5:$W$183,I$9,FALSE))="","",(VLOOKUP($E140,'Res&amp;Reablement Backsheet'!$D$5:$W$183,I$9,FALSE))),"")</f>
        <v>874.29505789702011</v>
      </c>
    </row>
    <row r="141" spans="1:9" ht="15" customHeight="1" x14ac:dyDescent="0.3">
      <c r="A141" s="57">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ca="1" si="4"/>
        <v>E09000027</v>
      </c>
      <c r="F141" s="99" t="str">
        <f ca="1">IF(E141="","",VLOOKUP(E141,'Org List'!$J$9:$K$488,2,0))</f>
        <v>Richmond upon Thames</v>
      </c>
      <c r="G141" s="134">
        <f ca="1">IFERROR(IF((VLOOKUP($E141,'Res&amp;Reablement Backsheet'!$D$5:$W$183,G$9,FALSE))="","",(VLOOKUP($E141,'Res&amp;Reablement Backsheet'!$D$5:$W$183,G$9,FALSE))),"")</f>
        <v>328.17944987650981</v>
      </c>
      <c r="H141" s="134">
        <f ca="1">IFERROR(IF((VLOOKUP($E141,'Res&amp;Reablement Backsheet'!$D$5:$W$183,H$9,FALSE))="","",(VLOOKUP($E141,'Res&amp;Reablement Backsheet'!$D$5:$W$183,H$9,FALSE))),"")</f>
        <v>347.9586426299046</v>
      </c>
      <c r="I141" s="134">
        <f ca="1">IFERROR(IF((VLOOKUP($E141,'Res&amp;Reablement Backsheet'!$D$5:$W$183,I$9,FALSE))="","",(VLOOKUP($E141,'Res&amp;Reablement Backsheet'!$D$5:$W$183,I$9,FALSE))),"")</f>
        <v>328.07529162248142</v>
      </c>
    </row>
    <row r="142" spans="1:9" ht="15" customHeight="1" x14ac:dyDescent="0.3">
      <c r="A142" s="57">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4"/>
        <v>E08000005</v>
      </c>
      <c r="F142" s="99" t="str">
        <f ca="1">IF(E142="","",VLOOKUP(E142,'Org List'!$J$9:$K$488,2,0))</f>
        <v>Rochdale</v>
      </c>
      <c r="G142" s="134">
        <f ca="1">IFERROR(IF((VLOOKUP($E142,'Res&amp;Reablement Backsheet'!$D$5:$W$183,G$9,FALSE))="","",(VLOOKUP($E142,'Res&amp;Reablement Backsheet'!$D$5:$W$183,G$9,FALSE))),"")</f>
        <v>710.72390668882906</v>
      </c>
      <c r="H142" s="134">
        <f ca="1">IFERROR(IF((VLOOKUP($E142,'Res&amp;Reablement Backsheet'!$D$5:$W$183,H$9,FALSE))="","",(VLOOKUP($E142,'Res&amp;Reablement Backsheet'!$D$5:$W$183,H$9,FALSE))),"")</f>
        <v>685.91752053518508</v>
      </c>
      <c r="I142" s="134">
        <f ca="1">IFERROR(IF((VLOOKUP($E142,'Res&amp;Reablement Backsheet'!$D$5:$W$183,I$9,FALSE))="","",(VLOOKUP($E142,'Res&amp;Reablement Backsheet'!$D$5:$W$183,I$9,FALSE))),"")</f>
        <v>697.2083439184803</v>
      </c>
    </row>
    <row r="143" spans="1:9" ht="15" customHeight="1" x14ac:dyDescent="0.3">
      <c r="A143" s="57">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4"/>
        <v>E08000018</v>
      </c>
      <c r="F143" s="99" t="str">
        <f ca="1">IF(E143="","",VLOOKUP(E143,'Org List'!$J$9:$K$488,2,0))</f>
        <v>Rotherham</v>
      </c>
      <c r="G143" s="134">
        <f ca="1">IFERROR(IF((VLOOKUP($E143,'Res&amp;Reablement Backsheet'!$D$5:$W$183,G$9,FALSE))="","",(VLOOKUP($E143,'Res&amp;Reablement Backsheet'!$D$5:$W$183,G$9,FALSE))),"")</f>
        <v>653.5429952073514</v>
      </c>
      <c r="H143" s="134">
        <f ca="1">IFERROR(IF((VLOOKUP($E143,'Res&amp;Reablement Backsheet'!$D$5:$W$183,H$9,FALSE))="","",(VLOOKUP($E143,'Res&amp;Reablement Backsheet'!$D$5:$W$183,H$9,FALSE))),"")</f>
        <v>582.09042980616584</v>
      </c>
      <c r="I143" s="134">
        <f ca="1">IFERROR(IF((VLOOKUP($E143,'Res&amp;Reablement Backsheet'!$D$5:$W$183,I$9,FALSE))="","",(VLOOKUP($E143,'Res&amp;Reablement Backsheet'!$D$5:$W$183,I$9,FALSE))),"")</f>
        <v>607.56913548791726</v>
      </c>
    </row>
    <row r="144" spans="1:9" ht="15" customHeight="1" x14ac:dyDescent="0.3">
      <c r="A144" s="57">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4"/>
        <v>E06000017</v>
      </c>
      <c r="F144" s="99" t="str">
        <f ca="1">IF(E144="","",VLOOKUP(E144,'Org List'!$J$9:$K$488,2,0))</f>
        <v>Rutland</v>
      </c>
      <c r="G144" s="134">
        <f ca="1">IFERROR(IF((VLOOKUP($E144,'Res&amp;Reablement Backsheet'!$D$5:$W$183,G$9,FALSE))="","",(VLOOKUP($E144,'Res&amp;Reablement Backsheet'!$D$5:$W$183,G$9,FALSE))),"")</f>
        <v>552.42749389142671</v>
      </c>
      <c r="H144" s="134">
        <f ca="1">IFERROR(IF((VLOOKUP($E144,'Res&amp;Reablement Backsheet'!$D$5:$W$183,H$9,FALSE))="","",(VLOOKUP($E144,'Res&amp;Reablement Backsheet'!$D$5:$W$183,H$9,FALSE))),"")</f>
        <v>309.78934324659235</v>
      </c>
      <c r="I144" s="134">
        <f ca="1">IFERROR(IF((VLOOKUP($E144,'Res&amp;Reablement Backsheet'!$D$5:$W$183,I$9,FALSE))="","",(VLOOKUP($E144,'Res&amp;Reablement Backsheet'!$D$5:$W$183,I$9,FALSE))),"")</f>
        <v>536.96819496076</v>
      </c>
    </row>
    <row r="145" spans="1:9" ht="15" customHeight="1" x14ac:dyDescent="0.3">
      <c r="A145" s="57">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4"/>
        <v>E08000006</v>
      </c>
      <c r="F145" s="99" t="str">
        <f ca="1">IF(E145="","",VLOOKUP(E145,'Org List'!$J$9:$K$488,2,0))</f>
        <v>Salford</v>
      </c>
      <c r="G145" s="134">
        <f ca="1">IFERROR(IF((VLOOKUP($E145,'Res&amp;Reablement Backsheet'!$D$5:$W$183,G$9,FALSE))="","",(VLOOKUP($E145,'Res&amp;Reablement Backsheet'!$D$5:$W$183,G$9,FALSE))),"")</f>
        <v>966.86613475177296</v>
      </c>
      <c r="H145" s="134">
        <f ca="1">IFERROR(IF((VLOOKUP($E145,'Res&amp;Reablement Backsheet'!$D$5:$W$183,H$9,FALSE))="","",(VLOOKUP($E145,'Res&amp;Reablement Backsheet'!$D$5:$W$183,H$9,FALSE))),"")</f>
        <v>846.56960070593425</v>
      </c>
      <c r="I145" s="134">
        <f ca="1">IFERROR(IF((VLOOKUP($E145,'Res&amp;Reablement Backsheet'!$D$5:$W$183,I$9,FALSE))="","",(VLOOKUP($E145,'Res&amp;Reablement Backsheet'!$D$5:$W$183,I$9,FALSE))),"")</f>
        <v>898.96315905581298</v>
      </c>
    </row>
    <row r="146" spans="1:9" ht="15" customHeight="1" x14ac:dyDescent="0.3">
      <c r="A146" s="57">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4"/>
        <v>E08000028</v>
      </c>
      <c r="F146" s="99" t="str">
        <f ca="1">IF(E146="","",VLOOKUP(E146,'Org List'!$J$9:$K$488,2,0))</f>
        <v>Sandwell</v>
      </c>
      <c r="G146" s="134">
        <f ca="1">IFERROR(IF((VLOOKUP($E146,'Res&amp;Reablement Backsheet'!$D$5:$W$183,G$9,FALSE))="","",(VLOOKUP($E146,'Res&amp;Reablement Backsheet'!$D$5:$W$183,G$9,FALSE))),"")</f>
        <v>836.5547851342784</v>
      </c>
      <c r="H146" s="134">
        <f ca="1">IFERROR(IF((VLOOKUP($E146,'Res&amp;Reablement Backsheet'!$D$5:$W$183,H$9,FALSE))="","",(VLOOKUP($E146,'Res&amp;Reablement Backsheet'!$D$5:$W$183,H$9,FALSE))),"")</f>
        <v>784.7213729566671</v>
      </c>
      <c r="I146" s="134">
        <f ca="1">IFERROR(IF((VLOOKUP($E146,'Res&amp;Reablement Backsheet'!$D$5:$W$183,I$9,FALSE))="","",(VLOOKUP($E146,'Res&amp;Reablement Backsheet'!$D$5:$W$183,I$9,FALSE))),"")</f>
        <v>878.48029024499613</v>
      </c>
    </row>
    <row r="147" spans="1:9" ht="15" customHeight="1" x14ac:dyDescent="0.3">
      <c r="A147" s="57">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4"/>
        <v>E08000014</v>
      </c>
      <c r="F147" s="99" t="str">
        <f ca="1">IF(E147="","",VLOOKUP(E147,'Org List'!$J$9:$K$488,2,0))</f>
        <v>Sefton</v>
      </c>
      <c r="G147" s="134">
        <f ca="1">IFERROR(IF((VLOOKUP($E147,'Res&amp;Reablement Backsheet'!$D$5:$W$183,G$9,FALSE))="","",(VLOOKUP($E147,'Res&amp;Reablement Backsheet'!$D$5:$W$183,G$9,FALSE))),"")</f>
        <v>860.91234347048294</v>
      </c>
      <c r="H147" s="134">
        <f ca="1">IFERROR(IF((VLOOKUP($E147,'Res&amp;Reablement Backsheet'!$D$5:$W$183,H$9,FALSE))="","",(VLOOKUP($E147,'Res&amp;Reablement Backsheet'!$D$5:$W$183,H$9,FALSE))),"")</f>
        <v>815.07574201905004</v>
      </c>
      <c r="I147" s="134">
        <f ca="1">IFERROR(IF((VLOOKUP($E147,'Res&amp;Reablement Backsheet'!$D$5:$W$183,I$9,FALSE))="","",(VLOOKUP($E147,'Res&amp;Reablement Backsheet'!$D$5:$W$183,I$9,FALSE))),"")</f>
        <v>774.00603408785764</v>
      </c>
    </row>
    <row r="148" spans="1:9" ht="15" customHeight="1" x14ac:dyDescent="0.3">
      <c r="A148" s="57">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4"/>
        <v>E08000019</v>
      </c>
      <c r="F148" s="99" t="str">
        <f ca="1">IF(E148="","",VLOOKUP(E148,'Org List'!$J$9:$K$488,2,0))</f>
        <v>Sheffield</v>
      </c>
      <c r="G148" s="134">
        <f ca="1">IFERROR(IF((VLOOKUP($E148,'Res&amp;Reablement Backsheet'!$D$5:$W$183,G$9,FALSE))="","",(VLOOKUP($E148,'Res&amp;Reablement Backsheet'!$D$5:$W$183,G$9,FALSE))),"")</f>
        <v>824.53754667702731</v>
      </c>
      <c r="H148" s="134">
        <f ca="1">IFERROR(IF((VLOOKUP($E148,'Res&amp;Reablement Backsheet'!$D$5:$W$183,H$9,FALSE))="","",(VLOOKUP($E148,'Res&amp;Reablement Backsheet'!$D$5:$W$183,H$9,FALSE))),"")</f>
        <v>771.4820633110246</v>
      </c>
      <c r="I148" s="134">
        <f ca="1">IFERROR(IF((VLOOKUP($E148,'Res&amp;Reablement Backsheet'!$D$5:$W$183,I$9,FALSE))="","",(VLOOKUP($E148,'Res&amp;Reablement Backsheet'!$D$5:$W$183,I$9,FALSE))),"")</f>
        <v>657.42753233338351</v>
      </c>
    </row>
    <row r="149" spans="1:9" ht="15" customHeight="1" x14ac:dyDescent="0.3">
      <c r="A149" s="57">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4"/>
        <v>E06000051</v>
      </c>
      <c r="F149" s="99" t="str">
        <f ca="1">IF(E149="","",VLOOKUP(E149,'Org List'!$J$9:$K$488,2,0))</f>
        <v>Shropshire</v>
      </c>
      <c r="G149" s="134">
        <f ca="1">IFERROR(IF((VLOOKUP($E149,'Res&amp;Reablement Backsheet'!$D$5:$W$183,G$9,FALSE))="","",(VLOOKUP($E149,'Res&amp;Reablement Backsheet'!$D$5:$W$183,G$9,FALSE))),"")</f>
        <v>516.80977631826875</v>
      </c>
      <c r="H149" s="134">
        <f ca="1">IFERROR(IF((VLOOKUP($E149,'Res&amp;Reablement Backsheet'!$D$5:$W$183,H$9,FALSE))="","",(VLOOKUP($E149,'Res&amp;Reablement Backsheet'!$D$5:$W$183,H$9,FALSE))),"")</f>
        <v>597.13271077206366</v>
      </c>
      <c r="I149" s="134">
        <f ca="1">IFERROR(IF((VLOOKUP($E149,'Res&amp;Reablement Backsheet'!$D$5:$W$183,I$9,FALSE))="","",(VLOOKUP($E149,'Res&amp;Reablement Backsheet'!$D$5:$W$183,I$9,FALSE))),"")</f>
        <v>439.30027620676054</v>
      </c>
    </row>
    <row r="150" spans="1:9" ht="15" customHeight="1" x14ac:dyDescent="0.3">
      <c r="A150" s="57">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4"/>
        <v>E06000039</v>
      </c>
      <c r="F150" s="99" t="str">
        <f ca="1">IF(E150="","",VLOOKUP(E150,'Org List'!$J$9:$K$488,2,0))</f>
        <v>Slough</v>
      </c>
      <c r="G150" s="134">
        <f ca="1">IFERROR(IF((VLOOKUP($E150,'Res&amp;Reablement Backsheet'!$D$5:$W$183,G$9,FALSE))="","",(VLOOKUP($E150,'Res&amp;Reablement Backsheet'!$D$5:$W$183,G$9,FALSE))),"")</f>
        <v>477.19298245614038</v>
      </c>
      <c r="H150" s="134">
        <f ca="1">IFERROR(IF((VLOOKUP($E150,'Res&amp;Reablement Backsheet'!$D$5:$W$183,H$9,FALSE))="","",(VLOOKUP($E150,'Res&amp;Reablement Backsheet'!$D$5:$W$183,H$9,FALSE))),"")</f>
        <v>520.01368457064655</v>
      </c>
      <c r="I150" s="134">
        <f ca="1">IFERROR(IF((VLOOKUP($E150,'Res&amp;Reablement Backsheet'!$D$5:$W$183,I$9,FALSE))="","",(VLOOKUP($E150,'Res&amp;Reablement Backsheet'!$D$5:$W$183,I$9,FALSE))),"")</f>
        <v>499.48682860075263</v>
      </c>
    </row>
    <row r="151" spans="1:9" ht="15" customHeight="1" x14ac:dyDescent="0.3">
      <c r="A151" s="57">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4"/>
        <v>E08000029</v>
      </c>
      <c r="F151" s="99" t="str">
        <f ca="1">IF(E151="","",VLOOKUP(E151,'Org List'!$J$9:$K$488,2,0))</f>
        <v>Solihull</v>
      </c>
      <c r="G151" s="134">
        <f ca="1">IFERROR(IF((VLOOKUP($E151,'Res&amp;Reablement Backsheet'!$D$5:$W$183,G$9,FALSE))="","",(VLOOKUP($E151,'Res&amp;Reablement Backsheet'!$D$5:$W$183,G$9,FALSE))),"")</f>
        <v>537.15107654964709</v>
      </c>
      <c r="H151" s="134">
        <f ca="1">IFERROR(IF((VLOOKUP($E151,'Res&amp;Reablement Backsheet'!$D$5:$W$183,H$9,FALSE))="","",(VLOOKUP($E151,'Res&amp;Reablement Backsheet'!$D$5:$W$183,H$9,FALSE))),"")</f>
        <v>562.33682190435809</v>
      </c>
      <c r="I151" s="134">
        <f ca="1">IFERROR(IF((VLOOKUP($E151,'Res&amp;Reablement Backsheet'!$D$5:$W$183,I$9,FALSE))="","",(VLOOKUP($E151,'Res&amp;Reablement Backsheet'!$D$5:$W$183,I$9,FALSE))),"")</f>
        <v>589.11476580456565</v>
      </c>
    </row>
    <row r="152" spans="1:9" ht="15" customHeight="1" x14ac:dyDescent="0.3">
      <c r="A152" s="57">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4"/>
        <v>E10000027</v>
      </c>
      <c r="F152" s="99" t="str">
        <f ca="1">IF(E152="","",VLOOKUP(E152,'Org List'!$J$9:$K$488,2,0))</f>
        <v>Somerset</v>
      </c>
      <c r="G152" s="134">
        <f ca="1">IFERROR(IF((VLOOKUP($E152,'Res&amp;Reablement Backsheet'!$D$5:$W$183,G$9,FALSE))="","",(VLOOKUP($E152,'Res&amp;Reablement Backsheet'!$D$5:$W$183,G$9,FALSE))),"")</f>
        <v>567.38886728133787</v>
      </c>
      <c r="H152" s="134">
        <f ca="1">IFERROR(IF((VLOOKUP($E152,'Res&amp;Reablement Backsheet'!$D$5:$W$183,H$9,FALSE))="","",(VLOOKUP($E152,'Res&amp;Reablement Backsheet'!$D$5:$W$183,H$9,FALSE))),"")</f>
        <v>518.91118119394298</v>
      </c>
      <c r="I152" s="134">
        <f ca="1">IFERROR(IF((VLOOKUP($E152,'Res&amp;Reablement Backsheet'!$D$5:$W$183,I$9,FALSE))="","",(VLOOKUP($E152,'Res&amp;Reablement Backsheet'!$D$5:$W$183,I$9,FALSE))),"")</f>
        <v>665.04134141522582</v>
      </c>
    </row>
    <row r="153" spans="1:9" ht="15" customHeight="1" x14ac:dyDescent="0.3">
      <c r="A153" s="57">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4"/>
        <v>E06000025</v>
      </c>
      <c r="F153" s="99" t="str">
        <f ca="1">IF(E153="","",VLOOKUP(E153,'Org List'!$J$9:$K$488,2,0))</f>
        <v>South Gloucestershire</v>
      </c>
      <c r="G153" s="134">
        <f ca="1">IFERROR(IF((VLOOKUP($E153,'Res&amp;Reablement Backsheet'!$D$5:$W$183,G$9,FALSE))="","",(VLOOKUP($E153,'Res&amp;Reablement Backsheet'!$D$5:$W$183,G$9,FALSE))),"")</f>
        <v>667.58792502773508</v>
      </c>
      <c r="H153" s="134">
        <f ca="1">IFERROR(IF((VLOOKUP($E153,'Res&amp;Reablement Backsheet'!$D$5:$W$183,H$9,FALSE))="","",(VLOOKUP($E153,'Res&amp;Reablement Backsheet'!$D$5:$W$183,H$9,FALSE))),"")</f>
        <v>605.72263672025224</v>
      </c>
      <c r="I153" s="134">
        <f ca="1">IFERROR(IF((VLOOKUP($E153,'Res&amp;Reablement Backsheet'!$D$5:$W$183,I$9,FALSE))="","",(VLOOKUP($E153,'Res&amp;Reablement Backsheet'!$D$5:$W$183,I$9,FALSE))),"")</f>
        <v>703.79201599876933</v>
      </c>
    </row>
    <row r="154" spans="1:9" ht="15" customHeight="1" x14ac:dyDescent="0.3">
      <c r="A154" s="57">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4"/>
        <v>E08000023</v>
      </c>
      <c r="F154" s="99" t="str">
        <f ca="1">IF(E154="","",VLOOKUP(E154,'Org List'!$J$9:$K$488,2,0))</f>
        <v>South Tyneside</v>
      </c>
      <c r="G154" s="134">
        <f ca="1">IFERROR(IF((VLOOKUP($E154,'Res&amp;Reablement Backsheet'!$D$5:$W$183,G$9,FALSE))="","",(VLOOKUP($E154,'Res&amp;Reablement Backsheet'!$D$5:$W$183,G$9,FALSE))),"")</f>
        <v>844.0105755541997</v>
      </c>
      <c r="H154" s="134">
        <f ca="1">IFERROR(IF((VLOOKUP($E154,'Res&amp;Reablement Backsheet'!$D$5:$W$183,H$9,FALSE))="","",(VLOOKUP($E154,'Res&amp;Reablement Backsheet'!$D$5:$W$183,H$9,FALSE))),"")</f>
        <v>837.67872161480227</v>
      </c>
      <c r="I154" s="134">
        <f ca="1">IFERROR(IF((VLOOKUP($E154,'Res&amp;Reablement Backsheet'!$D$5:$W$183,I$9,FALSE))="","",(VLOOKUP($E154,'Res&amp;Reablement Backsheet'!$D$5:$W$183,I$9,FALSE))),"")</f>
        <v>676.19848612279225</v>
      </c>
    </row>
    <row r="155" spans="1:9" ht="15" customHeight="1" x14ac:dyDescent="0.3">
      <c r="A155" s="57">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4"/>
        <v>E06000045</v>
      </c>
      <c r="F155" s="99" t="str">
        <f ca="1">IF(E155="","",VLOOKUP(E155,'Org List'!$J$9:$K$488,2,0))</f>
        <v>Southampton</v>
      </c>
      <c r="G155" s="134">
        <f ca="1">IFERROR(IF((VLOOKUP($E155,'Res&amp;Reablement Backsheet'!$D$5:$W$183,G$9,FALSE))="","",(VLOOKUP($E155,'Res&amp;Reablement Backsheet'!$D$5:$W$183,G$9,FALSE))),"")</f>
        <v>899.45972050345608</v>
      </c>
      <c r="H155" s="134">
        <f ca="1">IFERROR(IF((VLOOKUP($E155,'Res&amp;Reablement Backsheet'!$D$5:$W$183,H$9,FALSE))="","",(VLOOKUP($E155,'Res&amp;Reablement Backsheet'!$D$5:$W$183,H$9,FALSE))),"")</f>
        <v>812.91021858252532</v>
      </c>
      <c r="I155" s="134">
        <f ca="1">IFERROR(IF((VLOOKUP($E155,'Res&amp;Reablement Backsheet'!$D$5:$W$183,I$9,FALSE))="","",(VLOOKUP($E155,'Res&amp;Reablement Backsheet'!$D$5:$W$183,I$9,FALSE))),"")</f>
        <v>779.79165412175587</v>
      </c>
    </row>
    <row r="156" spans="1:9" ht="15" customHeight="1" x14ac:dyDescent="0.3">
      <c r="A156" s="57">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4"/>
        <v>E06000033</v>
      </c>
      <c r="F156" s="99" t="str">
        <f ca="1">IF(E156="","",VLOOKUP(E156,'Org List'!$J$9:$K$488,2,0))</f>
        <v>Southend-on-Sea</v>
      </c>
      <c r="G156" s="134">
        <f ca="1">IFERROR(IF((VLOOKUP($E156,'Res&amp;Reablement Backsheet'!$D$5:$W$183,G$9,FALSE))="","",(VLOOKUP($E156,'Res&amp;Reablement Backsheet'!$D$5:$W$183,G$9,FALSE))),"")</f>
        <v>619.98435553495381</v>
      </c>
      <c r="H156" s="134">
        <f ca="1">IFERROR(IF((VLOOKUP($E156,'Res&amp;Reablement Backsheet'!$D$5:$W$183,H$9,FALSE))="","",(VLOOKUP($E156,'Res&amp;Reablement Backsheet'!$D$5:$W$183,H$9,FALSE))),"")</f>
        <v>617.85160066670494</v>
      </c>
      <c r="I156" s="134">
        <f ca="1">IFERROR(IF((VLOOKUP($E156,'Res&amp;Reablement Backsheet'!$D$5:$W$183,I$9,FALSE))="","",(VLOOKUP($E156,'Res&amp;Reablement Backsheet'!$D$5:$W$183,I$9,FALSE))),"")</f>
        <v>528.76602103569178</v>
      </c>
    </row>
    <row r="157" spans="1:9" ht="15" customHeight="1" x14ac:dyDescent="0.3">
      <c r="A157" s="57">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4"/>
        <v>E09000028</v>
      </c>
      <c r="F157" s="99" t="str">
        <f ca="1">IF(E157="","",VLOOKUP(E157,'Org List'!$J$9:$K$488,2,0))</f>
        <v>Southwark</v>
      </c>
      <c r="G157" s="134">
        <f ca="1">IFERROR(IF((VLOOKUP($E157,'Res&amp;Reablement Backsheet'!$D$5:$W$183,G$9,FALSE))="","",(VLOOKUP($E157,'Res&amp;Reablement Backsheet'!$D$5:$W$183,G$9,FALSE))),"")</f>
        <v>398.85130823229099</v>
      </c>
      <c r="H157" s="134">
        <f ca="1">IFERROR(IF((VLOOKUP($E157,'Res&amp;Reablement Backsheet'!$D$5:$W$183,H$9,FALSE))="","",(VLOOKUP($E157,'Res&amp;Reablement Backsheet'!$D$5:$W$183,H$9,FALSE))),"")</f>
        <v>483.44964715973327</v>
      </c>
      <c r="I157" s="134">
        <f ca="1">IFERROR(IF((VLOOKUP($E157,'Res&amp;Reablement Backsheet'!$D$5:$W$183,I$9,FALSE))="","",(VLOOKUP($E157,'Res&amp;Reablement Backsheet'!$D$5:$W$183,I$9,FALSE))),"")</f>
        <v>526.33630940777425</v>
      </c>
    </row>
    <row r="158" spans="1:9" ht="15" customHeight="1" x14ac:dyDescent="0.3">
      <c r="A158" s="57">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4"/>
        <v>E08000013</v>
      </c>
      <c r="F158" s="99" t="str">
        <f ca="1">IF(E158="","",VLOOKUP(E158,'Org List'!$J$9:$K$488,2,0))</f>
        <v>St. Helens</v>
      </c>
      <c r="G158" s="134">
        <f ca="1">IFERROR(IF((VLOOKUP($E158,'Res&amp;Reablement Backsheet'!$D$5:$W$183,G$9,FALSE))="","",(VLOOKUP($E158,'Res&amp;Reablement Backsheet'!$D$5:$W$183,G$9,FALSE))),"")</f>
        <v>699.37833037300175</v>
      </c>
      <c r="H158" s="134">
        <f ca="1">IFERROR(IF((VLOOKUP($E158,'Res&amp;Reablement Backsheet'!$D$5:$W$183,H$9,FALSE))="","",(VLOOKUP($E158,'Res&amp;Reablement Backsheet'!$D$5:$W$183,H$9,FALSE))),"")</f>
        <v>704.97874091345489</v>
      </c>
      <c r="I158" s="134">
        <f ca="1">IFERROR(IF((VLOOKUP($E158,'Res&amp;Reablement Backsheet'!$D$5:$W$183,I$9,FALSE))="","",(VLOOKUP($E158,'Res&amp;Reablement Backsheet'!$D$5:$W$183,I$9,FALSE))),"")</f>
        <v>630.91482649842271</v>
      </c>
    </row>
    <row r="159" spans="1:9" ht="15" customHeight="1" x14ac:dyDescent="0.3">
      <c r="A159" s="57">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4"/>
        <v>E10000028</v>
      </c>
      <c r="F159" s="99" t="str">
        <f ca="1">IF(E159="","",VLOOKUP(E159,'Org List'!$J$9:$K$488,2,0))</f>
        <v>Staffordshire</v>
      </c>
      <c r="G159" s="134">
        <f ca="1">IFERROR(IF((VLOOKUP($E159,'Res&amp;Reablement Backsheet'!$D$5:$W$183,G$9,FALSE))="","",(VLOOKUP($E159,'Res&amp;Reablement Backsheet'!$D$5:$W$183,G$9,FALSE))),"")</f>
        <v>634.21595053115584</v>
      </c>
      <c r="H159" s="134">
        <f ca="1">IFERROR(IF((VLOOKUP($E159,'Res&amp;Reablement Backsheet'!$D$5:$W$183,H$9,FALSE))="","",(VLOOKUP($E159,'Res&amp;Reablement Backsheet'!$D$5:$W$183,H$9,FALSE))),"")</f>
        <v>591.79556153328849</v>
      </c>
      <c r="I159" s="134">
        <f ca="1">IFERROR(IF((VLOOKUP($E159,'Res&amp;Reablement Backsheet'!$D$5:$W$183,I$9,FALSE))="","",(VLOOKUP($E159,'Res&amp;Reablement Backsheet'!$D$5:$W$183,I$9,FALSE))),"")</f>
        <v>548.7558843308675</v>
      </c>
    </row>
    <row r="160" spans="1:9" ht="15" customHeight="1" x14ac:dyDescent="0.3">
      <c r="A160" s="57">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4"/>
        <v>E08000007</v>
      </c>
      <c r="F160" s="99" t="str">
        <f ca="1">IF(E160="","",VLOOKUP(E160,'Org List'!$J$9:$K$488,2,0))</f>
        <v>Stockport</v>
      </c>
      <c r="G160" s="134">
        <f ca="1">IFERROR(IF((VLOOKUP($E160,'Res&amp;Reablement Backsheet'!$D$5:$W$183,G$9,FALSE))="","",(VLOOKUP($E160,'Res&amp;Reablement Backsheet'!$D$5:$W$183,G$9,FALSE))),"")</f>
        <v>392.09508305764143</v>
      </c>
      <c r="H160" s="134">
        <f ca="1">IFERROR(IF((VLOOKUP($E160,'Res&amp;Reablement Backsheet'!$D$5:$W$183,H$9,FALSE))="","",(VLOOKUP($E160,'Res&amp;Reablement Backsheet'!$D$5:$W$183,H$9,FALSE))),"")</f>
        <v>575.95891955658101</v>
      </c>
      <c r="I160" s="134">
        <f ca="1">IFERROR(IF((VLOOKUP($E160,'Res&amp;Reablement Backsheet'!$D$5:$W$183,I$9,FALSE))="","",(VLOOKUP($E160,'Res&amp;Reablement Backsheet'!$D$5:$W$183,I$9,FALSE))),"")</f>
        <v>1512.7595718474056</v>
      </c>
    </row>
    <row r="161" spans="1:9" ht="15" customHeight="1" x14ac:dyDescent="0.3">
      <c r="A161" s="57">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4"/>
        <v>E06000004</v>
      </c>
      <c r="F161" s="99" t="str">
        <f ca="1">IF(E161="","",VLOOKUP(E161,'Org List'!$J$9:$K$488,2,0))</f>
        <v>Stockton-on-Tees</v>
      </c>
      <c r="G161" s="134">
        <f ca="1">IFERROR(IF((VLOOKUP($E161,'Res&amp;Reablement Backsheet'!$D$5:$W$183,G$9,FALSE))="","",(VLOOKUP($E161,'Res&amp;Reablement Backsheet'!$D$5:$W$183,G$9,FALSE))),"")</f>
        <v>894.43879773486276</v>
      </c>
      <c r="H161" s="134">
        <f ca="1">IFERROR(IF((VLOOKUP($E161,'Res&amp;Reablement Backsheet'!$D$5:$W$183,H$9,FALSE))="","",(VLOOKUP($E161,'Res&amp;Reablement Backsheet'!$D$5:$W$183,H$9,FALSE))),"")</f>
        <v>828.16917497215638</v>
      </c>
      <c r="I161" s="134">
        <f ca="1">IFERROR(IF((VLOOKUP($E161,'Res&amp;Reablement Backsheet'!$D$5:$W$183,I$9,FALSE))="","",(VLOOKUP($E161,'Res&amp;Reablement Backsheet'!$D$5:$W$183,I$9,FALSE))),"")</f>
        <v>779.62132678413343</v>
      </c>
    </row>
    <row r="162" spans="1:9" ht="15" customHeight="1" x14ac:dyDescent="0.3">
      <c r="A162" s="57">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4"/>
        <v>E06000021</v>
      </c>
      <c r="F162" s="99" t="str">
        <f ca="1">IF(E162="","",VLOOKUP(E162,'Org List'!$J$9:$K$488,2,0))</f>
        <v>Stoke-on-Trent</v>
      </c>
      <c r="G162" s="134">
        <f ca="1">IFERROR(IF((VLOOKUP($E162,'Res&amp;Reablement Backsheet'!$D$5:$W$183,G$9,FALSE))="","",(VLOOKUP($E162,'Res&amp;Reablement Backsheet'!$D$5:$W$183,G$9,FALSE))),"")</f>
        <v>701.34424313267095</v>
      </c>
      <c r="H162" s="134">
        <f ca="1">IFERROR(IF((VLOOKUP($E162,'Res&amp;Reablement Backsheet'!$D$5:$W$183,H$9,FALSE))="","",(VLOOKUP($E162,'Res&amp;Reablement Backsheet'!$D$5:$W$183,H$9,FALSE))),"")</f>
        <v>671.28075738987525</v>
      </c>
      <c r="I162" s="134">
        <f ca="1">IFERROR(IF((VLOOKUP($E162,'Res&amp;Reablement Backsheet'!$D$5:$W$183,I$9,FALSE))="","",(VLOOKUP($E162,'Res&amp;Reablement Backsheet'!$D$5:$W$183,I$9,FALSE))),"")</f>
        <v>414.34226059581948</v>
      </c>
    </row>
    <row r="163" spans="1:9" ht="15" customHeight="1" x14ac:dyDescent="0.3">
      <c r="A163" s="57">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4"/>
        <v>E10000029</v>
      </c>
      <c r="F163" s="99" t="str">
        <f ca="1">IF(E163="","",VLOOKUP(E163,'Org List'!$J$9:$K$488,2,0))</f>
        <v>Suffolk</v>
      </c>
      <c r="G163" s="134">
        <f ca="1">IFERROR(IF((VLOOKUP($E163,'Res&amp;Reablement Backsheet'!$D$5:$W$183,G$9,FALSE))="","",(VLOOKUP($E163,'Res&amp;Reablement Backsheet'!$D$5:$W$183,G$9,FALSE))),"")</f>
        <v>519.18271350874613</v>
      </c>
      <c r="H163" s="134">
        <f ca="1">IFERROR(IF((VLOOKUP($E163,'Res&amp;Reablement Backsheet'!$D$5:$W$183,H$9,FALSE))="","",(VLOOKUP($E163,'Res&amp;Reablement Backsheet'!$D$5:$W$183,H$9,FALSE))),"")</f>
        <v>621.94657149786917</v>
      </c>
      <c r="I163" s="134">
        <f ca="1">IFERROR(IF((VLOOKUP($E163,'Res&amp;Reablement Backsheet'!$D$5:$W$183,I$9,FALSE))="","",(VLOOKUP($E163,'Res&amp;Reablement Backsheet'!$D$5:$W$183,I$9,FALSE))),"")</f>
        <v>607.50955730339672</v>
      </c>
    </row>
    <row r="164" spans="1:9" ht="15" customHeight="1" x14ac:dyDescent="0.3">
      <c r="A164" s="57">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4"/>
        <v>E08000024</v>
      </c>
      <c r="F164" s="99" t="str">
        <f ca="1">IF(E164="","",VLOOKUP(E164,'Org List'!$J$9:$K$488,2,0))</f>
        <v>Sunderland</v>
      </c>
      <c r="G164" s="134">
        <f ca="1">IFERROR(IF((VLOOKUP($E164,'Res&amp;Reablement Backsheet'!$D$5:$W$183,G$9,FALSE))="","",(VLOOKUP($E164,'Res&amp;Reablement Backsheet'!$D$5:$W$183,G$9,FALSE))),"")</f>
        <v>909.64567679926779</v>
      </c>
      <c r="H164" s="134">
        <f ca="1">IFERROR(IF((VLOOKUP($E164,'Res&amp;Reablement Backsheet'!$D$5:$W$183,H$9,FALSE))="","",(VLOOKUP($E164,'Res&amp;Reablement Backsheet'!$D$5:$W$183,H$9,FALSE))),"")</f>
        <v>860.75663891446948</v>
      </c>
      <c r="I164" s="134">
        <f ca="1">IFERROR(IF((VLOOKUP($E164,'Res&amp;Reablement Backsheet'!$D$5:$W$183,I$9,FALSE))="","",(VLOOKUP($E164,'Res&amp;Reablement Backsheet'!$D$5:$W$183,I$9,FALSE))),"")</f>
        <v>935.93189122140996</v>
      </c>
    </row>
    <row r="165" spans="1:9" ht="15" customHeight="1" x14ac:dyDescent="0.3">
      <c r="A165" s="57">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4"/>
        <v>E10000030</v>
      </c>
      <c r="F165" s="99" t="str">
        <f ca="1">IF(E165="","",VLOOKUP(E165,'Org List'!$J$9:$K$488,2,0))</f>
        <v>Surrey</v>
      </c>
      <c r="G165" s="134">
        <f ca="1">IFERROR(IF((VLOOKUP($E165,'Res&amp;Reablement Backsheet'!$D$5:$W$183,G$9,FALSE))="","",(VLOOKUP($E165,'Res&amp;Reablement Backsheet'!$D$5:$W$183,G$9,FALSE))),"")</f>
        <v>495.11027456115227</v>
      </c>
      <c r="H165" s="134">
        <f ca="1">IFERROR(IF((VLOOKUP($E165,'Res&amp;Reablement Backsheet'!$D$5:$W$183,H$9,FALSE))="","",(VLOOKUP($E165,'Res&amp;Reablement Backsheet'!$D$5:$W$183,H$9,FALSE))),"")</f>
        <v>518.8271716044494</v>
      </c>
      <c r="I165" s="134">
        <f ca="1">IFERROR(IF((VLOOKUP($E165,'Res&amp;Reablement Backsheet'!$D$5:$W$183,I$9,FALSE))="","",(VLOOKUP($E165,'Res&amp;Reablement Backsheet'!$D$5:$W$183,I$9,FALSE))),"")</f>
        <v>582.27437992728323</v>
      </c>
    </row>
    <row r="166" spans="1:9" ht="15" customHeight="1" x14ac:dyDescent="0.3">
      <c r="A166" s="57">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4"/>
        <v>E09000029</v>
      </c>
      <c r="F166" s="99" t="str">
        <f ca="1">IF(E166="","",VLOOKUP(E166,'Org List'!$J$9:$K$488,2,0))</f>
        <v>Sutton</v>
      </c>
      <c r="G166" s="134">
        <f ca="1">IFERROR(IF((VLOOKUP($E166,'Res&amp;Reablement Backsheet'!$D$5:$W$183,G$9,FALSE))="","",(VLOOKUP($E166,'Res&amp;Reablement Backsheet'!$D$5:$W$183,G$9,FALSE))),"")</f>
        <v>183.11425021254334</v>
      </c>
      <c r="H166" s="134">
        <f ca="1">IFERROR(IF((VLOOKUP($E166,'Res&amp;Reablement Backsheet'!$D$5:$W$183,H$9,FALSE))="","",(VLOOKUP($E166,'Res&amp;Reablement Backsheet'!$D$5:$W$183,H$9,FALSE))),"")</f>
        <v>285.18650549308097</v>
      </c>
      <c r="I166" s="134">
        <f ca="1">IFERROR(IF((VLOOKUP($E166,'Res&amp;Reablement Backsheet'!$D$5:$W$183,I$9,FALSE))="","",(VLOOKUP($E166,'Res&amp;Reablement Backsheet'!$D$5:$W$183,I$9,FALSE))),"")</f>
        <v>204.16761188709205</v>
      </c>
    </row>
    <row r="167" spans="1:9" ht="15" customHeight="1" x14ac:dyDescent="0.3">
      <c r="A167" s="57">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4"/>
        <v>E06000030</v>
      </c>
      <c r="F167" s="99" t="str">
        <f ca="1">IF(E167="","",VLOOKUP(E167,'Org List'!$J$9:$K$488,2,0))</f>
        <v>Swindon</v>
      </c>
      <c r="G167" s="134">
        <f ca="1">IFERROR(IF((VLOOKUP($E167,'Res&amp;Reablement Backsheet'!$D$5:$W$183,G$9,FALSE))="","",(VLOOKUP($E167,'Res&amp;Reablement Backsheet'!$D$5:$W$183,G$9,FALSE))),"")</f>
        <v>568.872033421232</v>
      </c>
      <c r="H167" s="134">
        <f ca="1">IFERROR(IF((VLOOKUP($E167,'Res&amp;Reablement Backsheet'!$D$5:$W$183,H$9,FALSE))="","",(VLOOKUP($E167,'Res&amp;Reablement Backsheet'!$D$5:$W$183,H$9,FALSE))),"")</f>
        <v>582.64872108605721</v>
      </c>
      <c r="I167" s="134">
        <f ca="1">IFERROR(IF((VLOOKUP($E167,'Res&amp;Reablement Backsheet'!$D$5:$W$183,I$9,FALSE))="","",(VLOOKUP($E167,'Res&amp;Reablement Backsheet'!$D$5:$W$183,I$9,FALSE))),"")</f>
        <v>492.33816931771833</v>
      </c>
    </row>
    <row r="168" spans="1:9" ht="15" customHeight="1" x14ac:dyDescent="0.3">
      <c r="A168" s="57">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4"/>
        <v>E08000008</v>
      </c>
      <c r="F168" s="99" t="str">
        <f ca="1">IF(E168="","",VLOOKUP(E168,'Org List'!$J$9:$K$488,2,0))</f>
        <v>Tameside</v>
      </c>
      <c r="G168" s="134">
        <f ca="1">IFERROR(IF((VLOOKUP($E168,'Res&amp;Reablement Backsheet'!$D$5:$W$183,G$9,FALSE))="","",(VLOOKUP($E168,'Res&amp;Reablement Backsheet'!$D$5:$W$183,G$9,FALSE))),"")</f>
        <v>618.47204044447869</v>
      </c>
      <c r="H168" s="134">
        <f ca="1">IFERROR(IF((VLOOKUP($E168,'Res&amp;Reablement Backsheet'!$D$5:$W$183,H$9,FALSE))="","",(VLOOKUP($E168,'Res&amp;Reablement Backsheet'!$D$5:$W$183,H$9,FALSE))),"")</f>
        <v>611.51991880233447</v>
      </c>
      <c r="I168" s="134">
        <f ca="1">IFERROR(IF((VLOOKUP($E168,'Res&amp;Reablement Backsheet'!$D$5:$W$183,I$9,FALSE))="","",(VLOOKUP($E168,'Res&amp;Reablement Backsheet'!$D$5:$W$183,I$9,FALSE))),"")</f>
        <v>667.343313879726</v>
      </c>
    </row>
    <row r="169" spans="1:9" ht="15" customHeight="1" x14ac:dyDescent="0.3">
      <c r="A169" s="57">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4"/>
        <v>E06000020</v>
      </c>
      <c r="F169" s="99" t="str">
        <f ca="1">IF(E169="","",VLOOKUP(E169,'Org List'!$J$9:$K$488,2,0))</f>
        <v>Telford and Wrekin</v>
      </c>
      <c r="G169" s="134">
        <f ca="1">IFERROR(IF((VLOOKUP($E169,'Res&amp;Reablement Backsheet'!$D$5:$W$183,G$9,FALSE))="","",(VLOOKUP($E169,'Res&amp;Reablement Backsheet'!$D$5:$W$183,G$9,FALSE))),"")</f>
        <v>361.2490881934072</v>
      </c>
      <c r="H169" s="134">
        <f ca="1">IFERROR(IF((VLOOKUP($E169,'Res&amp;Reablement Backsheet'!$D$5:$W$183,H$9,FALSE))="","",(VLOOKUP($E169,'Res&amp;Reablement Backsheet'!$D$5:$W$183,H$9,FALSE))),"")</f>
        <v>351.14967755005574</v>
      </c>
      <c r="I169" s="134">
        <f ca="1">IFERROR(IF((VLOOKUP($E169,'Res&amp;Reablement Backsheet'!$D$5:$W$183,I$9,FALSE))="","",(VLOOKUP($E169,'Res&amp;Reablement Backsheet'!$D$5:$W$183,I$9,FALSE))),"")</f>
        <v>307.25596785629875</v>
      </c>
    </row>
    <row r="170" spans="1:9" ht="15" customHeight="1" x14ac:dyDescent="0.3">
      <c r="A170" s="57">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4"/>
        <v>E06000034</v>
      </c>
      <c r="F170" s="99" t="str">
        <f ca="1">IF(E170="","",VLOOKUP(E170,'Org List'!$J$9:$K$488,2,0))</f>
        <v>Thurrock</v>
      </c>
      <c r="G170" s="134">
        <f ca="1">IFERROR(IF((VLOOKUP($E170,'Res&amp;Reablement Backsheet'!$D$5:$W$183,G$9,FALSE))="","",(VLOOKUP($E170,'Res&amp;Reablement Backsheet'!$D$5:$W$183,G$9,FALSE))),"")</f>
        <v>1683.4149274242036</v>
      </c>
      <c r="H170" s="134">
        <f ca="1">IFERROR(IF((VLOOKUP($E170,'Res&amp;Reablement Backsheet'!$D$5:$W$183,H$9,FALSE))="","",(VLOOKUP($E170,'Res&amp;Reablement Backsheet'!$D$5:$W$183,H$9,FALSE))),"")</f>
        <v>715.77691619445272</v>
      </c>
      <c r="I170" s="134">
        <f ca="1">IFERROR(IF((VLOOKUP($E170,'Res&amp;Reablement Backsheet'!$D$5:$W$183,I$9,FALSE))="","",(VLOOKUP($E170,'Res&amp;Reablement Backsheet'!$D$5:$W$183,I$9,FALSE))),"")</f>
        <v>984.19325976737241</v>
      </c>
    </row>
    <row r="171" spans="1:9" ht="15" customHeight="1" x14ac:dyDescent="0.3">
      <c r="A171" s="57">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4"/>
        <v>E06000027</v>
      </c>
      <c r="F171" s="99" t="str">
        <f ca="1">IF(E171="","",VLOOKUP(E171,'Org List'!$J$9:$K$488,2,0))</f>
        <v>Torbay</v>
      </c>
      <c r="G171" s="134">
        <f ca="1">IFERROR(IF((VLOOKUP($E171,'Res&amp;Reablement Backsheet'!$D$5:$W$183,G$9,FALSE))="","",(VLOOKUP($E171,'Res&amp;Reablement Backsheet'!$D$5:$W$183,G$9,FALSE))),"")</f>
        <v>493.03445508226798</v>
      </c>
      <c r="H171" s="134">
        <f ca="1">IFERROR(IF((VLOOKUP($E171,'Res&amp;Reablement Backsheet'!$D$5:$W$183,H$9,FALSE))="","",(VLOOKUP($E171,'Res&amp;Reablement Backsheet'!$D$5:$W$183,H$9,FALSE))),"")</f>
        <v>599.70014992503741</v>
      </c>
      <c r="I171" s="134">
        <f ca="1">IFERROR(IF((VLOOKUP($E171,'Res&amp;Reablement Backsheet'!$D$5:$W$183,I$9,FALSE))="","",(VLOOKUP($E171,'Res&amp;Reablement Backsheet'!$D$5:$W$183,I$9,FALSE))),"")</f>
        <v>446.94633815167884</v>
      </c>
    </row>
    <row r="172" spans="1:9" ht="15" customHeight="1" x14ac:dyDescent="0.3">
      <c r="A172" s="57">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ref="E172:E190" ca="1" si="5">IF($A172&gt;$L$5-1,"",INDIRECT("'Comms by AT'!D"&amp;$A172+$L$4))</f>
        <v>E09000030</v>
      </c>
      <c r="F172" s="99" t="str">
        <f ca="1">IF(E172="","",VLOOKUP(E172,'Org List'!$J$9:$K$488,2,0))</f>
        <v>Tower Hamlets</v>
      </c>
      <c r="G172" s="134">
        <f ca="1">IFERROR(IF((VLOOKUP($E172,'Res&amp;Reablement Backsheet'!$D$5:$W$183,G$9,FALSE))="","",(VLOOKUP($E172,'Res&amp;Reablement Backsheet'!$D$5:$W$183,G$9,FALSE))),"")</f>
        <v>616.80801850424052</v>
      </c>
      <c r="H172" s="134">
        <f ca="1">IFERROR(IF((VLOOKUP($E172,'Res&amp;Reablement Backsheet'!$D$5:$W$183,H$9,FALSE))="","",(VLOOKUP($E172,'Res&amp;Reablement Backsheet'!$D$5:$W$183,H$9,FALSE))),"")</f>
        <v>608.41288156928567</v>
      </c>
      <c r="I172" s="134">
        <f ca="1">IFERROR(IF((VLOOKUP($E172,'Res&amp;Reablement Backsheet'!$D$5:$W$183,I$9,FALSE))="","",(VLOOKUP($E172,'Res&amp;Reablement Backsheet'!$D$5:$W$183,I$9,FALSE))),"")</f>
        <v>493.02423161649011</v>
      </c>
    </row>
    <row r="173" spans="1:9" ht="15" customHeight="1" x14ac:dyDescent="0.3">
      <c r="A173" s="57">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5"/>
        <v>E08000009</v>
      </c>
      <c r="F173" s="99" t="str">
        <f ca="1">IF(E173="","",VLOOKUP(E173,'Org List'!$J$9:$K$488,2,0))</f>
        <v>Trafford</v>
      </c>
      <c r="G173" s="134">
        <f ca="1">IFERROR(IF((VLOOKUP($E173,'Res&amp;Reablement Backsheet'!$D$5:$W$183,G$9,FALSE))="","",(VLOOKUP($E173,'Res&amp;Reablement Backsheet'!$D$5:$W$183,G$9,FALSE))),"")</f>
        <v>883.41853193706891</v>
      </c>
      <c r="H173" s="134">
        <f ca="1">IFERROR(IF((VLOOKUP($E173,'Res&amp;Reablement Backsheet'!$D$5:$W$183,H$9,FALSE))="","",(VLOOKUP($E173,'Res&amp;Reablement Backsheet'!$D$5:$W$183,H$9,FALSE))),"")</f>
        <v>605.62790812181493</v>
      </c>
      <c r="I173" s="134">
        <f ca="1">IFERROR(IF((VLOOKUP($E173,'Res&amp;Reablement Backsheet'!$D$5:$W$183,I$9,FALSE))="","",(VLOOKUP($E173,'Res&amp;Reablement Backsheet'!$D$5:$W$183,I$9,FALSE))),"")</f>
        <v>677.0230680223541</v>
      </c>
    </row>
    <row r="174" spans="1:9" ht="15" customHeight="1" x14ac:dyDescent="0.3">
      <c r="A174" s="57">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5"/>
        <v>E08000036</v>
      </c>
      <c r="F174" s="99" t="str">
        <f ca="1">IF(E174="","",VLOOKUP(E174,'Org List'!$J$9:$K$488,2,0))</f>
        <v>Wakefield</v>
      </c>
      <c r="G174" s="134">
        <f ca="1">IFERROR(IF((VLOOKUP($E174,'Res&amp;Reablement Backsheet'!$D$5:$W$183,G$9,FALSE))="","",(VLOOKUP($E174,'Res&amp;Reablement Backsheet'!$D$5:$W$183,G$9,FALSE))),"")</f>
        <v>744.01228411771228</v>
      </c>
      <c r="H174" s="134">
        <f ca="1">IFERROR(IF((VLOOKUP($E174,'Res&amp;Reablement Backsheet'!$D$5:$W$183,H$9,FALSE))="","",(VLOOKUP($E174,'Res&amp;Reablement Backsheet'!$D$5:$W$183,H$9,FALSE))),"")</f>
        <v>742.35807860262003</v>
      </c>
      <c r="I174" s="134">
        <f ca="1">IFERROR(IF((VLOOKUP($E174,'Res&amp;Reablement Backsheet'!$D$5:$W$183,I$9,FALSE))="","",(VLOOKUP($E174,'Res&amp;Reablement Backsheet'!$D$5:$W$183,I$9,FALSE))),"")</f>
        <v>731.44104803493451</v>
      </c>
    </row>
    <row r="175" spans="1:9" ht="15" customHeight="1" x14ac:dyDescent="0.3">
      <c r="A175" s="57">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5"/>
        <v>E08000030</v>
      </c>
      <c r="F175" s="99" t="str">
        <f ca="1">IF(E175="","",VLOOKUP(E175,'Org List'!$J$9:$K$488,2,0))</f>
        <v>Walsall</v>
      </c>
      <c r="G175" s="134">
        <f ca="1">IFERROR(IF((VLOOKUP($E175,'Res&amp;Reablement Backsheet'!$D$5:$W$183,G$9,FALSE))="","",(VLOOKUP($E175,'Res&amp;Reablement Backsheet'!$D$5:$W$183,G$9,FALSE))),"")</f>
        <v>624.19198448610211</v>
      </c>
      <c r="H175" s="134">
        <f ca="1">IFERROR(IF((VLOOKUP($E175,'Res&amp;Reablement Backsheet'!$D$5:$W$183,H$9,FALSE))="","",(VLOOKUP($E175,'Res&amp;Reablement Backsheet'!$D$5:$W$183,H$9,FALSE))),"")</f>
        <v>683.10127981033895</v>
      </c>
      <c r="I175" s="134">
        <f ca="1">IFERROR(IF((VLOOKUP($E175,'Res&amp;Reablement Backsheet'!$D$5:$W$183,I$9,FALSE))="","",(VLOOKUP($E175,'Res&amp;Reablement Backsheet'!$D$5:$W$183,I$9,FALSE))),"")</f>
        <v>628.85500170775322</v>
      </c>
    </row>
    <row r="176" spans="1:9" ht="15" customHeight="1" x14ac:dyDescent="0.3">
      <c r="A176" s="57">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5"/>
        <v>E09000031</v>
      </c>
      <c r="F176" s="99" t="str">
        <f ca="1">IF(E176="","",VLOOKUP(E176,'Org List'!$J$9:$K$488,2,0))</f>
        <v>Waltham Forest</v>
      </c>
      <c r="G176" s="134">
        <f ca="1">IFERROR(IF((VLOOKUP($E176,'Res&amp;Reablement Backsheet'!$D$5:$W$183,G$9,FALSE))="","",(VLOOKUP($E176,'Res&amp;Reablement Backsheet'!$D$5:$W$183,G$9,FALSE))),"")</f>
        <v>398.22385114180997</v>
      </c>
      <c r="H176" s="134">
        <f ca="1">IFERROR(IF((VLOOKUP($E176,'Res&amp;Reablement Backsheet'!$D$5:$W$183,H$9,FALSE))="","",(VLOOKUP($E176,'Res&amp;Reablement Backsheet'!$D$5:$W$183,H$9,FALSE))),"")</f>
        <v>368.11946518492795</v>
      </c>
      <c r="I176" s="134">
        <f ca="1">IFERROR(IF((VLOOKUP($E176,'Res&amp;Reablement Backsheet'!$D$5:$W$183,I$9,FALSE))="","",(VLOOKUP($E176,'Res&amp;Reablement Backsheet'!$D$5:$W$183,I$9,FALSE))),"")</f>
        <v>375.065115471436</v>
      </c>
    </row>
    <row r="177" spans="1:12" ht="15" customHeight="1" x14ac:dyDescent="0.3">
      <c r="A177" s="57">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5"/>
        <v>E09000032</v>
      </c>
      <c r="F177" s="99" t="str">
        <f ca="1">IF(E177="","",VLOOKUP(E177,'Org List'!$J$9:$K$488,2,0))</f>
        <v>Wandsworth</v>
      </c>
      <c r="G177" s="134">
        <f ca="1">IFERROR(IF((VLOOKUP($E177,'Res&amp;Reablement Backsheet'!$D$5:$W$183,G$9,FALSE))="","",(VLOOKUP($E177,'Res&amp;Reablement Backsheet'!$D$5:$W$183,G$9,FALSE))),"")</f>
        <v>364.2317717035354</v>
      </c>
      <c r="H177" s="134">
        <f ca="1">IFERROR(IF((VLOOKUP($E177,'Res&amp;Reablement Backsheet'!$D$5:$W$183,H$9,FALSE))="","",(VLOOKUP($E177,'Res&amp;Reablement Backsheet'!$D$5:$W$183,H$9,FALSE))),"")</f>
        <v>439.51718709000266</v>
      </c>
      <c r="I177" s="134">
        <f ca="1">IFERROR(IF((VLOOKUP($E177,'Res&amp;Reablement Backsheet'!$D$5:$W$183,I$9,FALSE))="","",(VLOOKUP($E177,'Res&amp;Reablement Backsheet'!$D$5:$W$183,I$9,FALSE))),"")</f>
        <v>400.1574389923905</v>
      </c>
    </row>
    <row r="178" spans="1:12" ht="15" customHeight="1" x14ac:dyDescent="0.3">
      <c r="A178" s="57">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5"/>
        <v>E06000007</v>
      </c>
      <c r="F178" s="99" t="str">
        <f ca="1">IF(E178="","",VLOOKUP(E178,'Org List'!$J$9:$K$488,2,0))</f>
        <v>Warrington</v>
      </c>
      <c r="G178" s="134">
        <f ca="1">IFERROR(IF((VLOOKUP($E178,'Res&amp;Reablement Backsheet'!$D$5:$W$183,G$9,FALSE))="","",(VLOOKUP($E178,'Res&amp;Reablement Backsheet'!$D$5:$W$183,G$9,FALSE))),"")</f>
        <v>640.10624169986716</v>
      </c>
      <c r="H178" s="134">
        <f ca="1">IFERROR(IF((VLOOKUP($E178,'Res&amp;Reablement Backsheet'!$D$5:$W$183,H$9,FALSE))="","",(VLOOKUP($E178,'Res&amp;Reablement Backsheet'!$D$5:$W$183,H$9,FALSE))),"")</f>
        <v>681.40876693731559</v>
      </c>
      <c r="I178" s="134">
        <f ca="1">IFERROR(IF((VLOOKUP($E178,'Res&amp;Reablement Backsheet'!$D$5:$W$183,I$9,FALSE))="","",(VLOOKUP($E178,'Res&amp;Reablement Backsheet'!$D$5:$W$183,I$9,FALSE))),"")</f>
        <v>650.07962822755394</v>
      </c>
    </row>
    <row r="179" spans="1:12" ht="15" customHeight="1" x14ac:dyDescent="0.3">
      <c r="A179" s="57">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5"/>
        <v>E10000031</v>
      </c>
      <c r="F179" s="99" t="str">
        <f ca="1">IF(E179="","",VLOOKUP(E179,'Org List'!$J$9:$K$488,2,0))</f>
        <v>Warwickshire</v>
      </c>
      <c r="G179" s="134">
        <f ca="1">IFERROR(IF((VLOOKUP($E179,'Res&amp;Reablement Backsheet'!$D$5:$W$183,G$9,FALSE))="","",(VLOOKUP($E179,'Res&amp;Reablement Backsheet'!$D$5:$W$183,G$9,FALSE))),"")</f>
        <v>481.68800230372528</v>
      </c>
      <c r="H179" s="134">
        <f ca="1">IFERROR(IF((VLOOKUP($E179,'Res&amp;Reablement Backsheet'!$D$5:$W$183,H$9,FALSE))="","",(VLOOKUP($E179,'Res&amp;Reablement Backsheet'!$D$5:$W$183,H$9,FALSE))),"")</f>
        <v>472.35319331333045</v>
      </c>
      <c r="I179" s="134">
        <f ca="1">IFERROR(IF((VLOOKUP($E179,'Res&amp;Reablement Backsheet'!$D$5:$W$183,I$9,FALSE))="","",(VLOOKUP($E179,'Res&amp;Reablement Backsheet'!$D$5:$W$183,I$9,FALSE))),"")</f>
        <v>591.51307329618521</v>
      </c>
    </row>
    <row r="180" spans="1:12" ht="15" customHeight="1" x14ac:dyDescent="0.3">
      <c r="A180" s="57">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5"/>
        <v>E06000037</v>
      </c>
      <c r="F180" s="99" t="str">
        <f ca="1">IF(E180="","",VLOOKUP(E180,'Org List'!$J$9:$K$488,2,0))</f>
        <v>West Berkshire</v>
      </c>
      <c r="G180" s="134">
        <f ca="1">IFERROR(IF((VLOOKUP($E180,'Res&amp;Reablement Backsheet'!$D$5:$W$183,G$9,FALSE))="","",(VLOOKUP($E180,'Res&amp;Reablement Backsheet'!$D$5:$W$183,G$9,FALSE))),"")</f>
        <v>601.84051226424992</v>
      </c>
      <c r="H180" s="134">
        <f ca="1">IFERROR(IF((VLOOKUP($E180,'Res&amp;Reablement Backsheet'!$D$5:$W$183,H$9,FALSE))="","",(VLOOKUP($E180,'Res&amp;Reablement Backsheet'!$D$5:$W$183,H$9,FALSE))),"")</f>
        <v>610.00545256270448</v>
      </c>
      <c r="I180" s="134">
        <f ca="1">IFERROR(IF((VLOOKUP($E180,'Res&amp;Reablement Backsheet'!$D$5:$W$183,I$9,FALSE))="","",(VLOOKUP($E180,'Res&amp;Reablement Backsheet'!$D$5:$W$183,I$9,FALSE))),"")</f>
        <v>671.34678298800441</v>
      </c>
    </row>
    <row r="181" spans="1:12" ht="15" customHeight="1" x14ac:dyDescent="0.3">
      <c r="A181" s="57">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5"/>
        <v>E10000032</v>
      </c>
      <c r="F181" s="99" t="str">
        <f ca="1">IF(E181="","",VLOOKUP(E181,'Org List'!$J$9:$K$488,2,0))</f>
        <v>West Sussex</v>
      </c>
      <c r="G181" s="134">
        <f ca="1">IFERROR(IF((VLOOKUP($E181,'Res&amp;Reablement Backsheet'!$D$5:$W$183,G$9,FALSE))="","",(VLOOKUP($E181,'Res&amp;Reablement Backsheet'!$D$5:$W$183,G$9,FALSE))),"")</f>
        <v>650.83904613702316</v>
      </c>
      <c r="H181" s="134">
        <f ca="1">IFERROR(IF((VLOOKUP($E181,'Res&amp;Reablement Backsheet'!$D$5:$W$183,H$9,FALSE))="","",(VLOOKUP($E181,'Res&amp;Reablement Backsheet'!$D$5:$W$183,H$9,FALSE))),"")</f>
        <v>599.42650025148953</v>
      </c>
      <c r="I181" s="134">
        <f ca="1">IFERROR(IF((VLOOKUP($E181,'Res&amp;Reablement Backsheet'!$D$5:$W$183,I$9,FALSE))="","",(VLOOKUP($E181,'Res&amp;Reablement Backsheet'!$D$5:$W$183,I$9,FALSE))),"")</f>
        <v>504.53458887949768</v>
      </c>
    </row>
    <row r="182" spans="1:12" ht="15" customHeight="1" x14ac:dyDescent="0.3">
      <c r="A182" s="57">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5"/>
        <v>E09000033</v>
      </c>
      <c r="F182" s="99" t="str">
        <f ca="1">IF(E182="","",VLOOKUP(E182,'Org List'!$J$9:$K$488,2,0))</f>
        <v>Westminster</v>
      </c>
      <c r="G182" s="134">
        <f ca="1">IFERROR(IF((VLOOKUP($E182,'Res&amp;Reablement Backsheet'!$D$5:$W$183,G$9,FALSE))="","",(VLOOKUP($E182,'Res&amp;Reablement Backsheet'!$D$5:$W$183,G$9,FALSE))),"")</f>
        <v>316.70625494853522</v>
      </c>
      <c r="H182" s="134">
        <f ca="1">IFERROR(IF((VLOOKUP($E182,'Res&amp;Reablement Backsheet'!$D$5:$W$183,H$9,FALSE))="","",(VLOOKUP($E182,'Res&amp;Reablement Backsheet'!$D$5:$W$183,H$9,FALSE))),"")</f>
        <v>328.45625559868614</v>
      </c>
      <c r="I182" s="134">
        <f ca="1">IFERROR(IF((VLOOKUP($E182,'Res&amp;Reablement Backsheet'!$D$5:$W$183,I$9,FALSE))="","",(VLOOKUP($E182,'Res&amp;Reablement Backsheet'!$D$5:$W$183,I$9,FALSE))),"")</f>
        <v>315.18529577651702</v>
      </c>
    </row>
    <row r="183" spans="1:12" ht="15" customHeight="1" x14ac:dyDescent="0.3">
      <c r="A183" s="57">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5"/>
        <v>E08000010</v>
      </c>
      <c r="F183" s="99" t="str">
        <f ca="1">IF(E183="","",VLOOKUP(E183,'Org List'!$J$9:$K$488,2,0))</f>
        <v>Wigan</v>
      </c>
      <c r="G183" s="134">
        <f ca="1">IFERROR(IF((VLOOKUP($E183,'Res&amp;Reablement Backsheet'!$D$5:$W$183,G$9,FALSE))="","",(VLOOKUP($E183,'Res&amp;Reablement Backsheet'!$D$5:$W$183,G$9,FALSE))),"")</f>
        <v>616.28176667439777</v>
      </c>
      <c r="H183" s="134">
        <f ca="1">IFERROR(IF((VLOOKUP($E183,'Res&amp;Reablement Backsheet'!$D$5:$W$183,H$9,FALSE))="","",(VLOOKUP($E183,'Res&amp;Reablement Backsheet'!$D$5:$W$183,H$9,FALSE))),"")</f>
        <v>671.29478027375728</v>
      </c>
      <c r="I183" s="134">
        <f ca="1">IFERROR(IF((VLOOKUP($E183,'Res&amp;Reablement Backsheet'!$D$5:$W$183,I$9,FALSE))="","",(VLOOKUP($E183,'Res&amp;Reablement Backsheet'!$D$5:$W$183,I$9,FALSE))),"")</f>
        <v>692.57973672146181</v>
      </c>
    </row>
    <row r="184" spans="1:12" ht="15" customHeight="1" x14ac:dyDescent="0.3">
      <c r="A184" s="57">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5"/>
        <v>E06000054</v>
      </c>
      <c r="F184" s="99" t="str">
        <f ca="1">IF(E184="","",VLOOKUP(E184,'Org List'!$J$9:$K$488,2,0))</f>
        <v>Wiltshire</v>
      </c>
      <c r="G184" s="134">
        <f ca="1">IFERROR(IF((VLOOKUP($E184,'Res&amp;Reablement Backsheet'!$D$5:$W$183,G$9,FALSE))="","",(VLOOKUP($E184,'Res&amp;Reablement Backsheet'!$D$5:$W$183,G$9,FALSE))),"")</f>
        <v>427.83799201369084</v>
      </c>
      <c r="H184" s="134">
        <f ca="1">IFERROR(IF((VLOOKUP($E184,'Res&amp;Reablement Backsheet'!$D$5:$W$183,H$9,FALSE))="","",(VLOOKUP($E184,'Res&amp;Reablement Backsheet'!$D$5:$W$183,H$9,FALSE))),"")</f>
        <v>505.94607096736888</v>
      </c>
      <c r="I184" s="134">
        <f ca="1">IFERROR(IF((VLOOKUP($E184,'Res&amp;Reablement Backsheet'!$D$5:$W$183,I$9,FALSE))="","",(VLOOKUP($E184,'Res&amp;Reablement Backsheet'!$D$5:$W$183,I$9,FALSE))),"")</f>
        <v>353.68039627623693</v>
      </c>
    </row>
    <row r="185" spans="1:12" ht="15" customHeight="1" x14ac:dyDescent="0.3">
      <c r="A185" s="57">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5"/>
        <v>E06000040</v>
      </c>
      <c r="F185" s="99" t="str">
        <f ca="1">IF(E185="","",VLOOKUP(E185,'Org List'!$J$9:$K$488,2,0))</f>
        <v>Windsor and Maidenhead</v>
      </c>
      <c r="G185" s="134">
        <f ca="1">IFERROR(IF((VLOOKUP($E185,'Res&amp;Reablement Backsheet'!$D$5:$W$183,G$9,FALSE))="","",(VLOOKUP($E185,'Res&amp;Reablement Backsheet'!$D$5:$W$183,G$9,FALSE))),"")</f>
        <v>282.44442814173573</v>
      </c>
      <c r="H185" s="134">
        <f ca="1">IFERROR(IF((VLOOKUP($E185,'Res&amp;Reablement Backsheet'!$D$5:$W$183,H$9,FALSE))="","",(VLOOKUP($E185,'Res&amp;Reablement Backsheet'!$D$5:$W$183,H$9,FALSE))),"")</f>
        <v>614.71704935816308</v>
      </c>
      <c r="I185" s="134">
        <f ca="1">IFERROR(IF((VLOOKUP($E185,'Res&amp;Reablement Backsheet'!$D$5:$W$183,I$9,FALSE))="","",(VLOOKUP($E185,'Res&amp;Reablement Backsheet'!$D$5:$W$183,I$9,FALSE))),"")</f>
        <v>343.51835111191468</v>
      </c>
    </row>
    <row r="186" spans="1:12" ht="15" customHeight="1" x14ac:dyDescent="0.3">
      <c r="A186" s="57">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5"/>
        <v>E08000015</v>
      </c>
      <c r="F186" s="99" t="str">
        <f ca="1">IF(E186="","",VLOOKUP(E186,'Org List'!$J$9:$K$488,2,0))</f>
        <v>Wirral</v>
      </c>
      <c r="G186" s="134">
        <f ca="1">IFERROR(IF((VLOOKUP($E186,'Res&amp;Reablement Backsheet'!$D$5:$W$183,G$9,FALSE))="","",(VLOOKUP($E186,'Res&amp;Reablement Backsheet'!$D$5:$W$183,G$9,FALSE))),"")</f>
        <v>743.06229952032015</v>
      </c>
      <c r="H186" s="134">
        <f ca="1">IFERROR(IF((VLOOKUP($E186,'Res&amp;Reablement Backsheet'!$D$5:$W$183,H$9,FALSE))="","",(VLOOKUP($E186,'Res&amp;Reablement Backsheet'!$D$5:$W$183,H$9,FALSE))),"")</f>
        <v>681.46813518932902</v>
      </c>
      <c r="I186" s="134">
        <f ca="1">IFERROR(IF((VLOOKUP($E186,'Res&amp;Reablement Backsheet'!$D$5:$W$183,I$9,FALSE))="","",(VLOOKUP($E186,'Res&amp;Reablement Backsheet'!$D$5:$W$183,I$9,FALSE))),"")</f>
        <v>284.79265351195841</v>
      </c>
    </row>
    <row r="187" spans="1:12" ht="15" customHeight="1" x14ac:dyDescent="0.3">
      <c r="A187" s="57">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5"/>
        <v>E06000041</v>
      </c>
      <c r="F187" s="99" t="str">
        <f ca="1">IF(E187="","",VLOOKUP(E187,'Org List'!$J$9:$K$488,2,0))</f>
        <v>Wokingham</v>
      </c>
      <c r="G187" s="134">
        <f ca="1">IFERROR(IF((VLOOKUP($E187,'Res&amp;Reablement Backsheet'!$D$5:$W$183,G$9,FALSE))="","",(VLOOKUP($E187,'Res&amp;Reablement Backsheet'!$D$5:$W$183,G$9,FALSE))),"")</f>
        <v>434.72114229165197</v>
      </c>
      <c r="H187" s="134">
        <f ca="1">IFERROR(IF((VLOOKUP($E187,'Res&amp;Reablement Backsheet'!$D$5:$W$183,H$9,FALSE))="","",(VLOOKUP($E187,'Res&amp;Reablement Backsheet'!$D$5:$W$183,H$9,FALSE))),"")</f>
        <v>446.36678200692046</v>
      </c>
      <c r="I187" s="134">
        <f ca="1">IFERROR(IF((VLOOKUP($E187,'Res&amp;Reablement Backsheet'!$D$5:$W$183,I$9,FALSE))="","",(VLOOKUP($E187,'Res&amp;Reablement Backsheet'!$D$5:$W$183,I$9,FALSE))),"")</f>
        <v>394.46366782006925</v>
      </c>
    </row>
    <row r="188" spans="1:12" ht="15" customHeight="1" x14ac:dyDescent="0.3">
      <c r="A188" s="57">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5"/>
        <v>E08000031</v>
      </c>
      <c r="F188" s="99" t="str">
        <f ca="1">IF(E188="","",VLOOKUP(E188,'Org List'!$J$9:$K$488,2,0))</f>
        <v>Wolverhampton</v>
      </c>
      <c r="G188" s="134">
        <f ca="1">IFERROR(IF((VLOOKUP($E188,'Res&amp;Reablement Backsheet'!$D$5:$W$183,G$9,FALSE))="","",(VLOOKUP($E188,'Res&amp;Reablement Backsheet'!$D$5:$W$183,G$9,FALSE))),"")</f>
        <v>893.78990133488105</v>
      </c>
      <c r="H188" s="134">
        <f ca="1">IFERROR(IF((VLOOKUP($E188,'Res&amp;Reablement Backsheet'!$D$5:$W$183,H$9,FALSE))="","",(VLOOKUP($E188,'Res&amp;Reablement Backsheet'!$D$5:$W$183,H$9,FALSE))),"")</f>
        <v>600.42029420594417</v>
      </c>
      <c r="I188" s="134">
        <f ca="1">IFERROR(IF((VLOOKUP($E188,'Res&amp;Reablement Backsheet'!$D$5:$W$183,I$9,FALSE))="","",(VLOOKUP($E188,'Res&amp;Reablement Backsheet'!$D$5:$W$183,I$9,FALSE))),"")</f>
        <v>729.74158834260902</v>
      </c>
    </row>
    <row r="189" spans="1:12" ht="15" customHeight="1" x14ac:dyDescent="0.3">
      <c r="A189" s="57">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5"/>
        <v>E10000034</v>
      </c>
      <c r="F189" s="99" t="str">
        <f ca="1">IF(E189="","",VLOOKUP(E189,'Org List'!$J$9:$K$488,2,0))</f>
        <v>Worcestershire</v>
      </c>
      <c r="G189" s="134">
        <f ca="1">IFERROR(IF((VLOOKUP($E189,'Res&amp;Reablement Backsheet'!$D$5:$W$183,G$9,FALSE))="","",(VLOOKUP($E189,'Res&amp;Reablement Backsheet'!$D$5:$W$183,G$9,FALSE))),"")</f>
        <v>641.91167857561209</v>
      </c>
      <c r="H189" s="134">
        <f ca="1">IFERROR(IF((VLOOKUP($E189,'Res&amp;Reablement Backsheet'!$D$5:$W$183,H$9,FALSE))="","",(VLOOKUP($E189,'Res&amp;Reablement Backsheet'!$D$5:$W$183,H$9,FALSE))),"")</f>
        <v>633.83677937427751</v>
      </c>
      <c r="I189" s="134">
        <f ca="1">IFERROR(IF((VLOOKUP($E189,'Res&amp;Reablement Backsheet'!$D$5:$W$183,I$9,FALSE))="","",(VLOOKUP($E189,'Res&amp;Reablement Backsheet'!$D$5:$W$183,I$9,FALSE))),"")</f>
        <v>653.73986664931522</v>
      </c>
    </row>
    <row r="190" spans="1:12" ht="15" customHeight="1" thickBot="1" x14ac:dyDescent="0.35">
      <c r="A190" s="57">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5"/>
        <v>E06000014</v>
      </c>
      <c r="F190" s="102" t="str">
        <f ca="1">IF(E190="","",VLOOKUP(E190,'Org List'!$J$9:$K$488,2,0))</f>
        <v>York</v>
      </c>
      <c r="G190" s="135">
        <f ca="1">IFERROR(IF((VLOOKUP($E190,'Res&amp;Reablement Backsheet'!$D$5:$W$183,G$9,FALSE))="","",(VLOOKUP($E190,'Res&amp;Reablement Backsheet'!$D$5:$W$183,G$9,FALSE))),"")</f>
        <v>649.21186214266629</v>
      </c>
      <c r="H190" s="135">
        <f ca="1">IFERROR(IF((VLOOKUP($E190,'Res&amp;Reablement Backsheet'!$D$5:$W$183,H$9,FALSE))="","",(VLOOKUP($E190,'Res&amp;Reablement Backsheet'!$D$5:$W$183,H$9,FALSE))),"")</f>
        <v>641.46560371680482</v>
      </c>
      <c r="I190" s="135">
        <f ca="1">IFERROR(IF((VLOOKUP($E190,'Res&amp;Reablement Backsheet'!$D$5:$W$183,I$9,FALSE))="","",(VLOOKUP($E190,'Res&amp;Reablement Backsheet'!$D$5:$W$183,I$9,FALSE))),"")</f>
        <v>649.38493215775304</v>
      </c>
    </row>
    <row r="192" spans="1:12" s="158" customFormat="1" x14ac:dyDescent="0.3">
      <c r="A192" s="37"/>
      <c r="B192" s="37"/>
      <c r="C192" s="37"/>
      <c r="D192" s="37"/>
      <c r="E192" s="38" t="s">
        <v>1090</v>
      </c>
      <c r="F192" s="37"/>
      <c r="G192" s="37"/>
      <c r="H192" s="37"/>
      <c r="I192" s="37"/>
      <c r="J192" s="37"/>
      <c r="L192" s="1"/>
    </row>
    <row r="194" spans="5:9" ht="30" customHeight="1" x14ac:dyDescent="0.3">
      <c r="E194" s="385" t="s">
        <v>1145</v>
      </c>
      <c r="F194" s="385"/>
      <c r="G194" s="385"/>
      <c r="H194" s="385"/>
      <c r="I194" s="385"/>
    </row>
    <row r="195" spans="5:9" ht="30" customHeight="1" x14ac:dyDescent="0.3">
      <c r="E195" s="385" t="s">
        <v>1156</v>
      </c>
      <c r="F195" s="385"/>
      <c r="G195" s="385"/>
      <c r="H195" s="385"/>
      <c r="I195" s="385"/>
    </row>
    <row r="196" spans="5:9" ht="30" customHeight="1" x14ac:dyDescent="0.3">
      <c r="E196" s="385" t="s">
        <v>1093</v>
      </c>
      <c r="F196" s="385"/>
      <c r="G196" s="385"/>
      <c r="H196" s="385"/>
      <c r="I196" s="385"/>
    </row>
    <row r="197" spans="5:9" x14ac:dyDescent="0.3">
      <c r="E197" s="352" t="s">
        <v>1092</v>
      </c>
      <c r="F197" s="352"/>
      <c r="G197" s="352"/>
      <c r="H197" s="352"/>
      <c r="I197" s="352"/>
    </row>
  </sheetData>
  <sheetProtection algorithmName="SHA-512" hashValue="xX5ttkPd1D2quAB842q2eVtlDiEUMGNsdh0EKhLgQkuJdlwiHDkOhmmIUkp+qbtCN1i7vy16eZsa/aYCYTZWMw==" saltValue="qC9DRkREbwRGjjuL2uKv2w==" spinCount="100000" sheet="1" objects="1" scenarios="1" formatColumns="0" formatRows="0" autoFilter="0"/>
  <autoFilter ref="B11:I190" xr:uid="{00000000-0009-0000-0000-000021000000}"/>
  <mergeCells count="7">
    <mergeCell ref="E194:I194"/>
    <mergeCell ref="E195:I195"/>
    <mergeCell ref="E196:I196"/>
    <mergeCell ref="E197:I197"/>
    <mergeCell ref="B1:I1"/>
    <mergeCell ref="B2:I2"/>
    <mergeCell ref="E10:F10"/>
  </mergeCells>
  <hyperlinks>
    <hyperlink ref="E6" location="Contents!A1" display="&lt;&lt; Contents" xr:uid="{00000000-0004-0000-21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FFFF00"/>
  </sheetPr>
  <dimension ref="A1:W183"/>
  <sheetViews>
    <sheetView topLeftCell="D1" zoomScale="80" zoomScaleNormal="80" workbookViewId="0">
      <selection activeCell="E3" sqref="E3"/>
    </sheetView>
  </sheetViews>
  <sheetFormatPr defaultRowHeight="14.4" x14ac:dyDescent="0.3"/>
  <cols>
    <col min="6" max="7" width="12.6640625" customWidth="1"/>
    <col min="8" max="8" width="11.6640625" customWidth="1"/>
    <col min="9" max="10" width="12.6640625" customWidth="1"/>
    <col min="11" max="11" width="11.6640625" customWidth="1"/>
    <col min="12" max="13" width="12.6640625" customWidth="1"/>
    <col min="14"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348" t="s">
        <v>891</v>
      </c>
      <c r="G2" s="348"/>
      <c r="H2" s="348"/>
      <c r="I2" s="348"/>
      <c r="J2" s="348"/>
      <c r="K2" s="348"/>
      <c r="L2" s="348"/>
      <c r="M2" s="348"/>
      <c r="N2" s="348"/>
      <c r="O2" s="348" t="s">
        <v>892</v>
      </c>
      <c r="P2" s="348"/>
      <c r="Q2" s="348"/>
      <c r="R2" s="348"/>
      <c r="S2" s="348"/>
      <c r="T2" s="348"/>
      <c r="U2" s="348"/>
      <c r="V2" s="348"/>
      <c r="W2" s="348"/>
    </row>
    <row r="3" spans="1:23" x14ac:dyDescent="0.3">
      <c r="F3" s="348" t="s">
        <v>1153</v>
      </c>
      <c r="G3" s="348"/>
      <c r="H3" s="348"/>
      <c r="I3" s="348" t="s">
        <v>1154</v>
      </c>
      <c r="J3" s="348"/>
      <c r="K3" s="348"/>
      <c r="L3" s="348" t="s">
        <v>1155</v>
      </c>
      <c r="M3" s="348"/>
      <c r="N3" s="348"/>
      <c r="O3" s="348" t="s">
        <v>1153</v>
      </c>
      <c r="P3" s="348"/>
      <c r="Q3" s="348"/>
      <c r="R3" s="348" t="s">
        <v>1154</v>
      </c>
      <c r="S3" s="348"/>
      <c r="T3" s="348"/>
      <c r="U3" s="348" t="s">
        <v>1155</v>
      </c>
      <c r="V3" s="348"/>
      <c r="W3" s="348"/>
    </row>
    <row r="4" spans="1:23" x14ac:dyDescent="0.3">
      <c r="A4" t="s">
        <v>872</v>
      </c>
      <c r="B4" t="s">
        <v>873</v>
      </c>
      <c r="C4" t="s">
        <v>874</v>
      </c>
      <c r="D4" t="s">
        <v>195</v>
      </c>
      <c r="E4" t="s">
        <v>219</v>
      </c>
      <c r="F4" t="s">
        <v>893</v>
      </c>
      <c r="G4" t="s">
        <v>894</v>
      </c>
      <c r="H4" t="s">
        <v>895</v>
      </c>
      <c r="I4" t="s">
        <v>893</v>
      </c>
      <c r="J4" t="s">
        <v>894</v>
      </c>
      <c r="K4" t="s">
        <v>895</v>
      </c>
      <c r="L4" t="s">
        <v>893</v>
      </c>
      <c r="M4" t="s">
        <v>894</v>
      </c>
      <c r="N4" t="s">
        <v>895</v>
      </c>
      <c r="O4" t="s">
        <v>893</v>
      </c>
      <c r="P4" t="s">
        <v>896</v>
      </c>
      <c r="Q4" t="s">
        <v>895</v>
      </c>
      <c r="R4" t="s">
        <v>893</v>
      </c>
      <c r="S4" t="s">
        <v>896</v>
      </c>
      <c r="T4" t="s">
        <v>895</v>
      </c>
      <c r="U4" t="s">
        <v>893</v>
      </c>
      <c r="V4" t="s">
        <v>896</v>
      </c>
      <c r="W4" t="s">
        <v>895</v>
      </c>
    </row>
    <row r="5" spans="1:23" x14ac:dyDescent="0.3">
      <c r="D5" t="s">
        <v>219</v>
      </c>
      <c r="E5" t="s">
        <v>871</v>
      </c>
      <c r="F5" s="15">
        <f>SUM(F$34:F$183)</f>
        <v>60354</v>
      </c>
      <c r="G5" s="15">
        <f t="shared" ref="G5:V5" si="0">SUM(G$34:G$183)</f>
        <v>9882841</v>
      </c>
      <c r="H5" s="84">
        <f t="shared" ref="H5:H33" si="1">(F5/G5)*100000</f>
        <v>610.69483967211454</v>
      </c>
      <c r="I5" s="15">
        <f t="shared" si="0"/>
        <v>60354.060662333643</v>
      </c>
      <c r="J5" s="15">
        <f t="shared" si="0"/>
        <v>10030511</v>
      </c>
      <c r="K5" s="84">
        <f t="shared" ref="K5:K33" si="2">(I5/J5)*100000</f>
        <v>601.70474527502779</v>
      </c>
      <c r="L5" s="15">
        <f t="shared" si="0"/>
        <v>58742</v>
      </c>
      <c r="M5" s="15">
        <f t="shared" si="0"/>
        <v>10030511</v>
      </c>
      <c r="N5" s="84">
        <f t="shared" ref="N5:N33" si="3">(L5/M5)*100000</f>
        <v>585.63317462091413</v>
      </c>
      <c r="O5" s="15">
        <f t="shared" si="0"/>
        <v>33162</v>
      </c>
      <c r="P5" s="15">
        <f t="shared" si="0"/>
        <v>40212</v>
      </c>
      <c r="Q5" s="16">
        <f t="shared" ref="Q5:Q33" si="4">O5/P5</f>
        <v>0.82467920023873476</v>
      </c>
      <c r="R5" s="15">
        <f t="shared" si="0"/>
        <v>50498.673212989263</v>
      </c>
      <c r="S5" s="15">
        <f t="shared" si="0"/>
        <v>59936.833606717904</v>
      </c>
      <c r="T5" s="16">
        <f t="shared" ref="T5:T33" si="5">R5/S5</f>
        <v>0.84253154820192599</v>
      </c>
      <c r="U5" s="15">
        <f t="shared" si="0"/>
        <v>37121</v>
      </c>
      <c r="V5" s="15">
        <f t="shared" si="0"/>
        <v>44757</v>
      </c>
      <c r="W5" s="16">
        <f t="shared" ref="W5:W33" si="6">U5/V5</f>
        <v>0.8293898161181491</v>
      </c>
    </row>
    <row r="6" spans="1:23" x14ac:dyDescent="0.3">
      <c r="D6" t="s">
        <v>226</v>
      </c>
      <c r="E6" t="s">
        <v>227</v>
      </c>
      <c r="F6" s="15">
        <f t="shared" ref="F6:F10" si="7">SUMIFS(F$34:F$183,$A$34:$A$183,$D6)</f>
        <v>20934</v>
      </c>
      <c r="G6" s="15">
        <f t="shared" ref="G6:V10" si="8">SUMIFS(G$34:G$183,$A$34:$A$183,$D6)</f>
        <v>2818867</v>
      </c>
      <c r="H6" s="84">
        <f t="shared" si="1"/>
        <v>742.63879778648663</v>
      </c>
      <c r="I6" s="15">
        <f t="shared" si="8"/>
        <v>20113</v>
      </c>
      <c r="J6" s="15">
        <f t="shared" si="8"/>
        <v>2855298</v>
      </c>
      <c r="K6" s="84">
        <f t="shared" si="2"/>
        <v>704.4098374320298</v>
      </c>
      <c r="L6" s="15">
        <f t="shared" si="8"/>
        <v>20304</v>
      </c>
      <c r="M6" s="15">
        <f t="shared" si="8"/>
        <v>2855298</v>
      </c>
      <c r="N6" s="84">
        <f t="shared" si="3"/>
        <v>711.09915672549766</v>
      </c>
      <c r="O6" s="15">
        <f t="shared" si="8"/>
        <v>10743</v>
      </c>
      <c r="P6" s="15">
        <f t="shared" si="8"/>
        <v>12929</v>
      </c>
      <c r="Q6" s="16">
        <f t="shared" si="4"/>
        <v>0.83092273184314336</v>
      </c>
      <c r="R6" s="15">
        <f t="shared" si="8"/>
        <v>14511</v>
      </c>
      <c r="S6" s="15">
        <f t="shared" si="8"/>
        <v>17302</v>
      </c>
      <c r="T6" s="16">
        <f t="shared" si="5"/>
        <v>0.83868916888221012</v>
      </c>
      <c r="U6" s="15">
        <f t="shared" si="8"/>
        <v>11552</v>
      </c>
      <c r="V6" s="15">
        <f t="shared" si="8"/>
        <v>13700</v>
      </c>
      <c r="W6" s="16">
        <f t="shared" si="6"/>
        <v>0.84321167883211678</v>
      </c>
    </row>
    <row r="7" spans="1:23" x14ac:dyDescent="0.3">
      <c r="D7" t="s">
        <v>232</v>
      </c>
      <c r="E7" t="s">
        <v>233</v>
      </c>
      <c r="F7" s="15">
        <f t="shared" si="7"/>
        <v>18492</v>
      </c>
      <c r="G7" s="15">
        <f t="shared" si="8"/>
        <v>3176704</v>
      </c>
      <c r="H7" s="84">
        <f t="shared" si="1"/>
        <v>582.11278104601502</v>
      </c>
      <c r="I7" s="15">
        <f t="shared" si="8"/>
        <v>18772</v>
      </c>
      <c r="J7" s="15">
        <f t="shared" si="8"/>
        <v>3225211</v>
      </c>
      <c r="K7" s="84">
        <f t="shared" si="2"/>
        <v>582.03943865998224</v>
      </c>
      <c r="L7" s="15">
        <f t="shared" si="8"/>
        <v>18038</v>
      </c>
      <c r="M7" s="15">
        <f t="shared" si="8"/>
        <v>3225211</v>
      </c>
      <c r="N7" s="84">
        <f t="shared" si="3"/>
        <v>559.28123772367144</v>
      </c>
      <c r="O7" s="15">
        <f t="shared" si="8"/>
        <v>8929</v>
      </c>
      <c r="P7" s="15">
        <f t="shared" si="8"/>
        <v>11053</v>
      </c>
      <c r="Q7" s="16">
        <f t="shared" si="4"/>
        <v>0.80783497692934048</v>
      </c>
      <c r="R7" s="15">
        <f t="shared" si="8"/>
        <v>11792.029879655938</v>
      </c>
      <c r="S7" s="15">
        <f t="shared" si="8"/>
        <v>14163.190876017907</v>
      </c>
      <c r="T7" s="16">
        <f t="shared" si="5"/>
        <v>0.8325828538837966</v>
      </c>
      <c r="U7" s="15">
        <f t="shared" si="8"/>
        <v>10153</v>
      </c>
      <c r="V7" s="15">
        <f t="shared" si="8"/>
        <v>12580</v>
      </c>
      <c r="W7" s="16">
        <f t="shared" si="6"/>
        <v>0.80707472178060413</v>
      </c>
    </row>
    <row r="8" spans="1:23" x14ac:dyDescent="0.3">
      <c r="D8" t="s">
        <v>241</v>
      </c>
      <c r="E8" t="s">
        <v>242</v>
      </c>
      <c r="F8" s="15">
        <f t="shared" si="7"/>
        <v>4474</v>
      </c>
      <c r="G8" s="15">
        <f t="shared" si="8"/>
        <v>1020434</v>
      </c>
      <c r="H8" s="84">
        <f t="shared" si="1"/>
        <v>438.4408986764455</v>
      </c>
      <c r="I8" s="15">
        <f t="shared" si="8"/>
        <v>4836.0606623336425</v>
      </c>
      <c r="J8" s="15">
        <f t="shared" si="8"/>
        <v>1039161</v>
      </c>
      <c r="K8" s="84">
        <f t="shared" si="2"/>
        <v>465.38127030687667</v>
      </c>
      <c r="L8" s="15">
        <f t="shared" si="8"/>
        <v>4221</v>
      </c>
      <c r="M8" s="15">
        <f t="shared" si="8"/>
        <v>1039161</v>
      </c>
      <c r="N8" s="84">
        <f t="shared" si="3"/>
        <v>406.19307306567515</v>
      </c>
      <c r="O8" s="15">
        <f t="shared" si="8"/>
        <v>4951</v>
      </c>
      <c r="P8" s="15">
        <f t="shared" si="8"/>
        <v>5790</v>
      </c>
      <c r="Q8" s="16">
        <f t="shared" si="4"/>
        <v>0.85509499136442146</v>
      </c>
      <c r="R8" s="15">
        <f t="shared" si="8"/>
        <v>9160.9433333333327</v>
      </c>
      <c r="S8" s="15">
        <f t="shared" si="8"/>
        <v>10414</v>
      </c>
      <c r="T8" s="16">
        <f t="shared" si="5"/>
        <v>0.8796757569937903</v>
      </c>
      <c r="U8" s="15">
        <f t="shared" si="8"/>
        <v>5408</v>
      </c>
      <c r="V8" s="15">
        <f t="shared" si="8"/>
        <v>6205</v>
      </c>
      <c r="W8" s="16">
        <f t="shared" si="6"/>
        <v>0.87155519742143428</v>
      </c>
    </row>
    <row r="9" spans="1:23" x14ac:dyDescent="0.3">
      <c r="D9" t="s">
        <v>250</v>
      </c>
      <c r="E9" t="s">
        <v>251</v>
      </c>
      <c r="F9" s="15">
        <f t="shared" si="7"/>
        <v>6919</v>
      </c>
      <c r="G9" s="15">
        <f t="shared" si="8"/>
        <v>1190854</v>
      </c>
      <c r="H9" s="84">
        <f t="shared" si="1"/>
        <v>581.01161015540106</v>
      </c>
      <c r="I9" s="15">
        <f t="shared" si="8"/>
        <v>7207</v>
      </c>
      <c r="J9" s="15">
        <f t="shared" si="8"/>
        <v>1210974</v>
      </c>
      <c r="K9" s="84">
        <f t="shared" si="2"/>
        <v>595.14077098269661</v>
      </c>
      <c r="L9" s="15">
        <f t="shared" si="8"/>
        <v>6610</v>
      </c>
      <c r="M9" s="15">
        <f t="shared" si="8"/>
        <v>1210974</v>
      </c>
      <c r="N9" s="84">
        <f t="shared" si="3"/>
        <v>545.841611793482</v>
      </c>
      <c r="O9" s="15">
        <f t="shared" si="8"/>
        <v>3870</v>
      </c>
      <c r="P9" s="15">
        <f t="shared" si="8"/>
        <v>4619</v>
      </c>
      <c r="Q9" s="16">
        <f t="shared" si="4"/>
        <v>0.83784368911019702</v>
      </c>
      <c r="R9" s="15">
        <f t="shared" si="8"/>
        <v>8108</v>
      </c>
      <c r="S9" s="15">
        <f t="shared" si="8"/>
        <v>9763.6427307000013</v>
      </c>
      <c r="T9" s="16">
        <f t="shared" si="5"/>
        <v>0.83042776386172623</v>
      </c>
      <c r="U9" s="15">
        <f t="shared" si="8"/>
        <v>3579</v>
      </c>
      <c r="V9" s="15">
        <f t="shared" si="8"/>
        <v>4463</v>
      </c>
      <c r="W9" s="16">
        <f t="shared" si="6"/>
        <v>0.80192695496302935</v>
      </c>
    </row>
    <row r="10" spans="1:23" x14ac:dyDescent="0.3">
      <c r="D10" t="s">
        <v>259</v>
      </c>
      <c r="E10" t="s">
        <v>260</v>
      </c>
      <c r="F10" s="15">
        <f t="shared" si="7"/>
        <v>9535</v>
      </c>
      <c r="G10" s="15">
        <f t="shared" si="8"/>
        <v>1675982</v>
      </c>
      <c r="H10" s="84">
        <f t="shared" si="1"/>
        <v>568.92019126697073</v>
      </c>
      <c r="I10" s="15">
        <f t="shared" si="8"/>
        <v>9426</v>
      </c>
      <c r="J10" s="15">
        <f t="shared" si="8"/>
        <v>1699867</v>
      </c>
      <c r="K10" s="84">
        <f t="shared" si="2"/>
        <v>554.51397079889193</v>
      </c>
      <c r="L10" s="15">
        <f t="shared" si="8"/>
        <v>9569</v>
      </c>
      <c r="M10" s="15">
        <f t="shared" si="8"/>
        <v>1699867</v>
      </c>
      <c r="N10" s="84">
        <f t="shared" si="3"/>
        <v>562.92639365315051</v>
      </c>
      <c r="O10" s="15">
        <f t="shared" si="8"/>
        <v>4669</v>
      </c>
      <c r="P10" s="15">
        <f t="shared" si="8"/>
        <v>5821</v>
      </c>
      <c r="Q10" s="16">
        <f t="shared" si="4"/>
        <v>0.80209585981790066</v>
      </c>
      <c r="R10" s="15">
        <f t="shared" si="8"/>
        <v>6926.7</v>
      </c>
      <c r="S10" s="15">
        <f t="shared" si="8"/>
        <v>8294</v>
      </c>
      <c r="T10" s="16">
        <f t="shared" si="5"/>
        <v>0.83514588859416439</v>
      </c>
      <c r="U10" s="15">
        <f t="shared" si="8"/>
        <v>6429</v>
      </c>
      <c r="V10" s="15">
        <f t="shared" si="8"/>
        <v>7809</v>
      </c>
      <c r="W10" s="16">
        <f t="shared" si="6"/>
        <v>0.82328082981175565</v>
      </c>
    </row>
    <row r="11" spans="1:23" x14ac:dyDescent="0.3">
      <c r="D11" t="s">
        <v>221</v>
      </c>
      <c r="E11" t="s">
        <v>1097</v>
      </c>
      <c r="F11" s="15">
        <f>SUMIFS(F$34:F$183,$B$34:$B$183,$D11)</f>
        <v>4253</v>
      </c>
      <c r="G11" s="15">
        <f t="shared" ref="G11:V19" si="9">SUMIFS(G$34:G$183,$B$34:$B$183,$D11)</f>
        <v>507563</v>
      </c>
      <c r="H11" s="84">
        <f t="shared" si="1"/>
        <v>837.9255383075598</v>
      </c>
      <c r="I11" s="15">
        <f t="shared" si="9"/>
        <v>4157</v>
      </c>
      <c r="J11" s="15">
        <f t="shared" si="9"/>
        <v>514903</v>
      </c>
      <c r="K11" s="84">
        <f t="shared" si="2"/>
        <v>807.33652746245411</v>
      </c>
      <c r="L11" s="15">
        <f t="shared" si="9"/>
        <v>4091</v>
      </c>
      <c r="M11" s="15">
        <f t="shared" si="9"/>
        <v>514903</v>
      </c>
      <c r="N11" s="84">
        <f t="shared" si="3"/>
        <v>794.5185792275438</v>
      </c>
      <c r="O11" s="15">
        <f t="shared" si="9"/>
        <v>2485</v>
      </c>
      <c r="P11" s="15">
        <f t="shared" si="9"/>
        <v>2913</v>
      </c>
      <c r="Q11" s="16">
        <f t="shared" si="4"/>
        <v>0.85307243391692411</v>
      </c>
      <c r="R11" s="15">
        <f t="shared" si="9"/>
        <v>2622</v>
      </c>
      <c r="S11" s="15">
        <f t="shared" si="9"/>
        <v>3071</v>
      </c>
      <c r="T11" s="16">
        <f t="shared" si="5"/>
        <v>0.85379355258873335</v>
      </c>
      <c r="U11" s="15">
        <f t="shared" si="9"/>
        <v>2545</v>
      </c>
      <c r="V11" s="15">
        <f t="shared" si="9"/>
        <v>3035</v>
      </c>
      <c r="W11" s="16">
        <f t="shared" si="6"/>
        <v>0.83855024711696868</v>
      </c>
    </row>
    <row r="12" spans="1:23" x14ac:dyDescent="0.3">
      <c r="D12" t="s">
        <v>236</v>
      </c>
      <c r="E12" t="s">
        <v>1098</v>
      </c>
      <c r="F12" s="15">
        <f t="shared" ref="F12:F19" si="10">SUMIFS(F$34:F$183,$B$34:$B$183,$D12)</f>
        <v>10166</v>
      </c>
      <c r="G12" s="15">
        <f t="shared" si="9"/>
        <v>1321917</v>
      </c>
      <c r="H12" s="84">
        <f t="shared" si="1"/>
        <v>769.03466707819018</v>
      </c>
      <c r="I12" s="15">
        <f t="shared" si="9"/>
        <v>9575</v>
      </c>
      <c r="J12" s="15">
        <f t="shared" si="9"/>
        <v>1337708</v>
      </c>
      <c r="K12" s="84">
        <f t="shared" si="2"/>
        <v>715.77653718150748</v>
      </c>
      <c r="L12" s="15">
        <f t="shared" si="9"/>
        <v>9870</v>
      </c>
      <c r="M12" s="15">
        <f t="shared" si="9"/>
        <v>1337708</v>
      </c>
      <c r="N12" s="84">
        <f t="shared" si="3"/>
        <v>737.82918245237374</v>
      </c>
      <c r="O12" s="15">
        <f t="shared" si="9"/>
        <v>4834</v>
      </c>
      <c r="P12" s="15">
        <f t="shared" si="9"/>
        <v>5911</v>
      </c>
      <c r="Q12" s="16">
        <f t="shared" si="4"/>
        <v>0.81779732701742514</v>
      </c>
      <c r="R12" s="15">
        <f t="shared" si="9"/>
        <v>7223</v>
      </c>
      <c r="S12" s="15">
        <f t="shared" si="9"/>
        <v>8797</v>
      </c>
      <c r="T12" s="16">
        <f t="shared" si="5"/>
        <v>0.82107536660225078</v>
      </c>
      <c r="U12" s="15">
        <f t="shared" si="9"/>
        <v>5495</v>
      </c>
      <c r="V12" s="15">
        <f t="shared" si="9"/>
        <v>6494</v>
      </c>
      <c r="W12" s="16">
        <f t="shared" si="6"/>
        <v>0.84616569140745301</v>
      </c>
    </row>
    <row r="13" spans="1:23" x14ac:dyDescent="0.3">
      <c r="D13" t="s">
        <v>245</v>
      </c>
      <c r="E13" t="s">
        <v>1099</v>
      </c>
      <c r="F13" s="15">
        <f t="shared" si="10"/>
        <v>6515</v>
      </c>
      <c r="G13" s="15">
        <f t="shared" si="9"/>
        <v>989387</v>
      </c>
      <c r="H13" s="84">
        <f t="shared" si="1"/>
        <v>658.48853886295251</v>
      </c>
      <c r="I13" s="15">
        <f t="shared" si="9"/>
        <v>6381</v>
      </c>
      <c r="J13" s="15">
        <f t="shared" si="9"/>
        <v>1002687</v>
      </c>
      <c r="K13" s="84">
        <f t="shared" si="2"/>
        <v>636.39002001621645</v>
      </c>
      <c r="L13" s="15">
        <f t="shared" si="9"/>
        <v>6343</v>
      </c>
      <c r="M13" s="15">
        <f t="shared" si="9"/>
        <v>1002687</v>
      </c>
      <c r="N13" s="84">
        <f t="shared" si="3"/>
        <v>632.60020325385688</v>
      </c>
      <c r="O13" s="15">
        <f t="shared" si="9"/>
        <v>3424</v>
      </c>
      <c r="P13" s="15">
        <f t="shared" si="9"/>
        <v>4105</v>
      </c>
      <c r="Q13" s="16">
        <f t="shared" si="4"/>
        <v>0.8341047503045067</v>
      </c>
      <c r="R13" s="15">
        <f t="shared" si="9"/>
        <v>4666</v>
      </c>
      <c r="S13" s="15">
        <f t="shared" si="9"/>
        <v>5434</v>
      </c>
      <c r="T13" s="16">
        <f t="shared" si="5"/>
        <v>0.85866764814133234</v>
      </c>
      <c r="U13" s="15">
        <f t="shared" si="9"/>
        <v>3512</v>
      </c>
      <c r="V13" s="15">
        <f t="shared" si="9"/>
        <v>4171</v>
      </c>
      <c r="W13" s="16">
        <f t="shared" si="6"/>
        <v>0.84200431551186761</v>
      </c>
    </row>
    <row r="14" spans="1:23" x14ac:dyDescent="0.3">
      <c r="D14" t="s">
        <v>254</v>
      </c>
      <c r="E14" t="s">
        <v>1100</v>
      </c>
      <c r="F14" s="15">
        <f t="shared" si="10"/>
        <v>5450</v>
      </c>
      <c r="G14" s="15">
        <f t="shared" si="9"/>
        <v>895689</v>
      </c>
      <c r="H14" s="84">
        <f t="shared" si="1"/>
        <v>608.47012746611824</v>
      </c>
      <c r="I14" s="15">
        <f t="shared" si="9"/>
        <v>5700</v>
      </c>
      <c r="J14" s="15">
        <f t="shared" si="9"/>
        <v>911395</v>
      </c>
      <c r="K14" s="84">
        <f t="shared" si="2"/>
        <v>625.41488597150521</v>
      </c>
      <c r="L14" s="15">
        <f t="shared" si="9"/>
        <v>5651</v>
      </c>
      <c r="M14" s="15">
        <f t="shared" si="9"/>
        <v>911395</v>
      </c>
      <c r="N14" s="84">
        <f t="shared" si="3"/>
        <v>620.03851239034668</v>
      </c>
      <c r="O14" s="15">
        <f t="shared" si="9"/>
        <v>2188</v>
      </c>
      <c r="P14" s="15">
        <f t="shared" si="9"/>
        <v>2665</v>
      </c>
      <c r="Q14" s="16">
        <f t="shared" si="4"/>
        <v>0.8210131332082552</v>
      </c>
      <c r="R14" s="15">
        <f t="shared" si="9"/>
        <v>3125</v>
      </c>
      <c r="S14" s="15">
        <f t="shared" si="9"/>
        <v>3774</v>
      </c>
      <c r="T14" s="16">
        <f t="shared" si="5"/>
        <v>0.82803391626921041</v>
      </c>
      <c r="U14" s="15">
        <f t="shared" si="9"/>
        <v>2521</v>
      </c>
      <c r="V14" s="15">
        <f t="shared" si="9"/>
        <v>3132</v>
      </c>
      <c r="W14" s="16">
        <f t="shared" si="6"/>
        <v>0.80491698595146866</v>
      </c>
    </row>
    <row r="15" spans="1:23" x14ac:dyDescent="0.3">
      <c r="D15" t="s">
        <v>263</v>
      </c>
      <c r="E15" t="s">
        <v>1101</v>
      </c>
      <c r="F15" s="15">
        <f t="shared" si="10"/>
        <v>6702</v>
      </c>
      <c r="G15" s="15">
        <f t="shared" si="9"/>
        <v>1061571</v>
      </c>
      <c r="H15" s="84">
        <f t="shared" si="1"/>
        <v>631.3284744967599</v>
      </c>
      <c r="I15" s="15">
        <f t="shared" si="9"/>
        <v>6296</v>
      </c>
      <c r="J15" s="15">
        <f t="shared" si="9"/>
        <v>1075756</v>
      </c>
      <c r="K15" s="84">
        <f t="shared" si="2"/>
        <v>585.26282911738349</v>
      </c>
      <c r="L15" s="15">
        <f t="shared" si="9"/>
        <v>6446</v>
      </c>
      <c r="M15" s="15">
        <f t="shared" si="9"/>
        <v>1075756</v>
      </c>
      <c r="N15" s="84">
        <f t="shared" si="3"/>
        <v>599.2065115137633</v>
      </c>
      <c r="O15" s="15">
        <f t="shared" si="9"/>
        <v>3124</v>
      </c>
      <c r="P15" s="15">
        <f t="shared" si="9"/>
        <v>3895</v>
      </c>
      <c r="Q15" s="16">
        <f t="shared" si="4"/>
        <v>0.8020539152759949</v>
      </c>
      <c r="R15" s="15">
        <f t="shared" si="9"/>
        <v>5224.0298796559373</v>
      </c>
      <c r="S15" s="15">
        <f t="shared" si="9"/>
        <v>6246.1908760179067</v>
      </c>
      <c r="T15" s="16">
        <f t="shared" si="5"/>
        <v>0.83635450522549171</v>
      </c>
      <c r="U15" s="15">
        <f t="shared" si="9"/>
        <v>3187</v>
      </c>
      <c r="V15" s="15">
        <f t="shared" si="9"/>
        <v>3999</v>
      </c>
      <c r="W15" s="16">
        <f t="shared" si="6"/>
        <v>0.79694923730932732</v>
      </c>
    </row>
    <row r="16" spans="1:23" x14ac:dyDescent="0.3">
      <c r="D16" t="s">
        <v>270</v>
      </c>
      <c r="E16" t="s">
        <v>1102</v>
      </c>
      <c r="F16" s="15">
        <f t="shared" si="10"/>
        <v>6205</v>
      </c>
      <c r="G16" s="15">
        <f t="shared" si="9"/>
        <v>1184757</v>
      </c>
      <c r="H16" s="84">
        <f t="shared" si="1"/>
        <v>523.73609102963724</v>
      </c>
      <c r="I16" s="15">
        <f t="shared" si="9"/>
        <v>6594</v>
      </c>
      <c r="J16" s="15">
        <f t="shared" si="9"/>
        <v>1202161</v>
      </c>
      <c r="K16" s="84">
        <f t="shared" si="2"/>
        <v>548.51222090884664</v>
      </c>
      <c r="L16" s="15">
        <f t="shared" si="9"/>
        <v>5763</v>
      </c>
      <c r="M16" s="15">
        <f t="shared" si="9"/>
        <v>1202161</v>
      </c>
      <c r="N16" s="84">
        <f t="shared" si="3"/>
        <v>479.38670444308207</v>
      </c>
      <c r="O16" s="15">
        <f t="shared" si="9"/>
        <v>3470</v>
      </c>
      <c r="P16" s="15">
        <f t="shared" si="9"/>
        <v>4302</v>
      </c>
      <c r="Q16" s="16">
        <f t="shared" si="4"/>
        <v>0.80660158066015808</v>
      </c>
      <c r="R16" s="15">
        <f t="shared" si="9"/>
        <v>3210</v>
      </c>
      <c r="S16" s="15">
        <f t="shared" si="9"/>
        <v>3869</v>
      </c>
      <c r="T16" s="16">
        <f t="shared" si="5"/>
        <v>0.82967174980615144</v>
      </c>
      <c r="U16" s="15">
        <f t="shared" si="9"/>
        <v>4305</v>
      </c>
      <c r="V16" s="15">
        <f t="shared" si="9"/>
        <v>5264</v>
      </c>
      <c r="W16" s="16">
        <f t="shared" si="6"/>
        <v>0.81781914893617025</v>
      </c>
    </row>
    <row r="17" spans="4:23" x14ac:dyDescent="0.3">
      <c r="D17" t="s">
        <v>276</v>
      </c>
      <c r="E17" t="s">
        <v>1103</v>
      </c>
      <c r="F17" s="15">
        <f t="shared" si="10"/>
        <v>4474</v>
      </c>
      <c r="G17" s="15">
        <f t="shared" si="9"/>
        <v>1020434</v>
      </c>
      <c r="H17" s="84">
        <f t="shared" si="1"/>
        <v>438.4408986764455</v>
      </c>
      <c r="I17" s="15">
        <f t="shared" si="9"/>
        <v>4836.0606623336425</v>
      </c>
      <c r="J17" s="15">
        <f t="shared" si="9"/>
        <v>1039161</v>
      </c>
      <c r="K17" s="84">
        <f t="shared" si="2"/>
        <v>465.38127030687667</v>
      </c>
      <c r="L17" s="15">
        <f t="shared" si="9"/>
        <v>4221</v>
      </c>
      <c r="M17" s="15">
        <f t="shared" si="9"/>
        <v>1039161</v>
      </c>
      <c r="N17" s="84">
        <f t="shared" si="3"/>
        <v>406.19307306567515</v>
      </c>
      <c r="O17" s="15">
        <f t="shared" si="9"/>
        <v>4951</v>
      </c>
      <c r="P17" s="15">
        <f t="shared" si="9"/>
        <v>5790</v>
      </c>
      <c r="Q17" s="16">
        <f t="shared" si="4"/>
        <v>0.85509499136442146</v>
      </c>
      <c r="R17" s="15">
        <f t="shared" si="9"/>
        <v>9160.9433333333327</v>
      </c>
      <c r="S17" s="15">
        <f t="shared" si="9"/>
        <v>10414</v>
      </c>
      <c r="T17" s="16">
        <f t="shared" si="5"/>
        <v>0.8796757569937903</v>
      </c>
      <c r="U17" s="15">
        <f t="shared" si="9"/>
        <v>5408</v>
      </c>
      <c r="V17" s="15">
        <f t="shared" si="9"/>
        <v>6205</v>
      </c>
      <c r="W17" s="16">
        <f t="shared" si="6"/>
        <v>0.87155519742143428</v>
      </c>
    </row>
    <row r="18" spans="4:23" x14ac:dyDescent="0.3">
      <c r="D18" t="s">
        <v>283</v>
      </c>
      <c r="E18" t="s">
        <v>1104</v>
      </c>
      <c r="F18" s="15">
        <f t="shared" si="10"/>
        <v>9670</v>
      </c>
      <c r="G18" s="15">
        <f t="shared" si="9"/>
        <v>1710669</v>
      </c>
      <c r="H18" s="84">
        <f t="shared" si="1"/>
        <v>565.27592421444479</v>
      </c>
      <c r="I18" s="15">
        <f t="shared" si="9"/>
        <v>9608</v>
      </c>
      <c r="J18" s="15">
        <f t="shared" si="9"/>
        <v>1735766</v>
      </c>
      <c r="K18" s="84">
        <f t="shared" si="2"/>
        <v>553.53083307312158</v>
      </c>
      <c r="L18" s="15">
        <f t="shared" si="9"/>
        <v>9747</v>
      </c>
      <c r="M18" s="15">
        <f t="shared" si="9"/>
        <v>1735766</v>
      </c>
      <c r="N18" s="84">
        <f t="shared" si="3"/>
        <v>561.53882493377557</v>
      </c>
      <c r="O18" s="15">
        <f t="shared" si="9"/>
        <v>4816</v>
      </c>
      <c r="P18" s="15">
        <f t="shared" si="9"/>
        <v>6012</v>
      </c>
      <c r="Q18" s="16">
        <f t="shared" si="4"/>
        <v>0.80106453759148366</v>
      </c>
      <c r="R18" s="15">
        <f t="shared" si="9"/>
        <v>7159.7</v>
      </c>
      <c r="S18" s="15">
        <f t="shared" si="9"/>
        <v>8568</v>
      </c>
      <c r="T18" s="16">
        <f t="shared" si="5"/>
        <v>0.83563258636788051</v>
      </c>
      <c r="U18" s="15">
        <f t="shared" si="9"/>
        <v>6569</v>
      </c>
      <c r="V18" s="15">
        <f t="shared" si="9"/>
        <v>7994</v>
      </c>
      <c r="W18" s="16">
        <f t="shared" si="6"/>
        <v>0.82174130597948458</v>
      </c>
    </row>
    <row r="19" spans="4:23" x14ac:dyDescent="0.3">
      <c r="D19" t="s">
        <v>291</v>
      </c>
      <c r="E19" t="s">
        <v>1105</v>
      </c>
      <c r="F19" s="15">
        <f t="shared" si="10"/>
        <v>6919</v>
      </c>
      <c r="G19" s="15">
        <f t="shared" si="9"/>
        <v>1190854</v>
      </c>
      <c r="H19" s="84">
        <f t="shared" si="1"/>
        <v>581.01161015540106</v>
      </c>
      <c r="I19" s="15">
        <f t="shared" si="9"/>
        <v>7207</v>
      </c>
      <c r="J19" s="15">
        <f t="shared" si="9"/>
        <v>1210974</v>
      </c>
      <c r="K19" s="84">
        <f t="shared" si="2"/>
        <v>595.14077098269661</v>
      </c>
      <c r="L19" s="15">
        <f t="shared" si="9"/>
        <v>6610</v>
      </c>
      <c r="M19" s="15">
        <f t="shared" si="9"/>
        <v>1210974</v>
      </c>
      <c r="N19" s="84">
        <f t="shared" si="3"/>
        <v>545.841611793482</v>
      </c>
      <c r="O19" s="15">
        <f t="shared" si="9"/>
        <v>3870</v>
      </c>
      <c r="P19" s="15">
        <f t="shared" si="9"/>
        <v>4619</v>
      </c>
      <c r="Q19" s="16">
        <f t="shared" si="4"/>
        <v>0.83784368911019702</v>
      </c>
      <c r="R19" s="15">
        <f t="shared" si="9"/>
        <v>8108</v>
      </c>
      <c r="S19" s="15">
        <f t="shared" si="9"/>
        <v>9763.6427307000013</v>
      </c>
      <c r="T19" s="16">
        <f t="shared" si="5"/>
        <v>0.83042776386172623</v>
      </c>
      <c r="U19" s="15">
        <f t="shared" si="9"/>
        <v>3579</v>
      </c>
      <c r="V19" s="15">
        <f t="shared" si="9"/>
        <v>4463</v>
      </c>
      <c r="W19" s="16">
        <f t="shared" si="6"/>
        <v>0.80192695496302935</v>
      </c>
    </row>
    <row r="20" spans="4:23" x14ac:dyDescent="0.3">
      <c r="D20" t="s">
        <v>220</v>
      </c>
      <c r="E20" t="s">
        <v>216</v>
      </c>
      <c r="F20" s="15">
        <f>SUMIFS(F$34:F$183,$C$34:$C$183,$D20)</f>
        <v>6515</v>
      </c>
      <c r="G20" s="15">
        <f t="shared" ref="G20:V33" si="11">SUMIFS(G$34:G$183,$C$34:$C$183,$D20)</f>
        <v>989387</v>
      </c>
      <c r="H20" s="84">
        <f t="shared" si="1"/>
        <v>658.48853886295251</v>
      </c>
      <c r="I20" s="15">
        <f t="shared" si="11"/>
        <v>6381</v>
      </c>
      <c r="J20" s="15">
        <f t="shared" si="11"/>
        <v>1002687</v>
      </c>
      <c r="K20" s="84">
        <f t="shared" si="2"/>
        <v>636.39002001621645</v>
      </c>
      <c r="L20" s="15">
        <f t="shared" si="11"/>
        <v>6343</v>
      </c>
      <c r="M20" s="15">
        <f t="shared" si="11"/>
        <v>1002687</v>
      </c>
      <c r="N20" s="84">
        <f t="shared" si="3"/>
        <v>632.60020325385688</v>
      </c>
      <c r="O20" s="15">
        <f t="shared" si="11"/>
        <v>3424</v>
      </c>
      <c r="P20" s="15">
        <f t="shared" si="11"/>
        <v>4105</v>
      </c>
      <c r="Q20" s="16">
        <f t="shared" si="4"/>
        <v>0.8341047503045067</v>
      </c>
      <c r="R20" s="15">
        <f t="shared" si="11"/>
        <v>4666</v>
      </c>
      <c r="S20" s="15">
        <f t="shared" si="11"/>
        <v>5434</v>
      </c>
      <c r="T20" s="16">
        <f t="shared" si="5"/>
        <v>0.85866764814133234</v>
      </c>
      <c r="U20" s="15">
        <f t="shared" si="11"/>
        <v>3512</v>
      </c>
      <c r="V20" s="15">
        <f t="shared" si="11"/>
        <v>4171</v>
      </c>
      <c r="W20" s="16">
        <f t="shared" si="6"/>
        <v>0.84200431551186761</v>
      </c>
    </row>
    <row r="21" spans="4:23" x14ac:dyDescent="0.3">
      <c r="D21" t="s">
        <v>234</v>
      </c>
      <c r="E21" t="s">
        <v>235</v>
      </c>
      <c r="F21" s="15">
        <f t="shared" ref="F21:F33" si="12">SUMIFS(F$34:F$183,$C$34:$C$183,$D21)</f>
        <v>5037</v>
      </c>
      <c r="G21" s="15">
        <f t="shared" si="11"/>
        <v>624796</v>
      </c>
      <c r="H21" s="84">
        <f t="shared" si="1"/>
        <v>806.18313817630064</v>
      </c>
      <c r="I21" s="15">
        <f t="shared" si="11"/>
        <v>4941</v>
      </c>
      <c r="J21" s="15">
        <f t="shared" si="11"/>
        <v>633443</v>
      </c>
      <c r="K21" s="84">
        <f t="shared" si="2"/>
        <v>780.02282762616369</v>
      </c>
      <c r="L21" s="15">
        <f t="shared" si="11"/>
        <v>4811</v>
      </c>
      <c r="M21" s="15">
        <f t="shared" si="11"/>
        <v>633443</v>
      </c>
      <c r="N21" s="84">
        <f t="shared" si="3"/>
        <v>759.50006551497131</v>
      </c>
      <c r="O21" s="15">
        <f t="shared" si="11"/>
        <v>2666</v>
      </c>
      <c r="P21" s="15">
        <f t="shared" si="11"/>
        <v>3126</v>
      </c>
      <c r="Q21" s="16">
        <f t="shared" si="4"/>
        <v>0.85284708893154193</v>
      </c>
      <c r="R21" s="15">
        <f t="shared" si="11"/>
        <v>3068</v>
      </c>
      <c r="S21" s="15">
        <f t="shared" si="11"/>
        <v>3560</v>
      </c>
      <c r="T21" s="16">
        <f t="shared" si="5"/>
        <v>0.86179775280898874</v>
      </c>
      <c r="U21" s="15">
        <f t="shared" si="11"/>
        <v>2740</v>
      </c>
      <c r="V21" s="15">
        <f t="shared" si="11"/>
        <v>3270</v>
      </c>
      <c r="W21" s="16">
        <f t="shared" si="6"/>
        <v>0.8379204892966361</v>
      </c>
    </row>
    <row r="22" spans="4:23" x14ac:dyDescent="0.3">
      <c r="D22" t="s">
        <v>243</v>
      </c>
      <c r="E22" t="s">
        <v>244</v>
      </c>
      <c r="F22" s="15">
        <f t="shared" si="12"/>
        <v>3513</v>
      </c>
      <c r="G22" s="15">
        <f t="shared" si="11"/>
        <v>476895</v>
      </c>
      <c r="H22" s="84">
        <f t="shared" si="1"/>
        <v>736.64014091152137</v>
      </c>
      <c r="I22" s="15">
        <f t="shared" si="11"/>
        <v>3460</v>
      </c>
      <c r="J22" s="15">
        <f t="shared" si="11"/>
        <v>483463</v>
      </c>
      <c r="K22" s="84">
        <f t="shared" si="2"/>
        <v>715.6700719600052</v>
      </c>
      <c r="L22" s="15">
        <f t="shared" si="11"/>
        <v>3042</v>
      </c>
      <c r="M22" s="15">
        <f t="shared" si="11"/>
        <v>483463</v>
      </c>
      <c r="N22" s="84">
        <f t="shared" si="3"/>
        <v>629.21050835327628</v>
      </c>
      <c r="O22" s="15">
        <f t="shared" si="11"/>
        <v>1573</v>
      </c>
      <c r="P22" s="15">
        <f t="shared" si="11"/>
        <v>1938</v>
      </c>
      <c r="Q22" s="16">
        <f t="shared" si="4"/>
        <v>0.81166150670794635</v>
      </c>
      <c r="R22" s="15">
        <f t="shared" si="11"/>
        <v>2929</v>
      </c>
      <c r="S22" s="15">
        <f t="shared" si="11"/>
        <v>3576</v>
      </c>
      <c r="T22" s="16">
        <f t="shared" si="5"/>
        <v>0.81907158836689042</v>
      </c>
      <c r="U22" s="15">
        <f t="shared" si="11"/>
        <v>1723</v>
      </c>
      <c r="V22" s="15">
        <f t="shared" si="11"/>
        <v>2018</v>
      </c>
      <c r="W22" s="16">
        <f t="shared" si="6"/>
        <v>0.85381565906838452</v>
      </c>
    </row>
    <row r="23" spans="4:23" x14ac:dyDescent="0.3">
      <c r="D23" t="s">
        <v>252</v>
      </c>
      <c r="E23" t="s">
        <v>253</v>
      </c>
      <c r="F23" s="15">
        <f t="shared" si="12"/>
        <v>3580</v>
      </c>
      <c r="G23" s="15">
        <f t="shared" si="11"/>
        <v>436558</v>
      </c>
      <c r="H23" s="84">
        <f t="shared" si="1"/>
        <v>820.05140210464583</v>
      </c>
      <c r="I23" s="15">
        <f t="shared" si="11"/>
        <v>3097</v>
      </c>
      <c r="J23" s="15">
        <f t="shared" si="11"/>
        <v>440966</v>
      </c>
      <c r="K23" s="84">
        <f t="shared" si="2"/>
        <v>702.32172094900739</v>
      </c>
      <c r="L23" s="15">
        <f t="shared" si="11"/>
        <v>3966</v>
      </c>
      <c r="M23" s="15">
        <f t="shared" si="11"/>
        <v>440966</v>
      </c>
      <c r="N23" s="84">
        <f t="shared" si="3"/>
        <v>899.38906854496724</v>
      </c>
      <c r="O23" s="15">
        <f t="shared" si="11"/>
        <v>2033</v>
      </c>
      <c r="P23" s="15">
        <f t="shared" si="11"/>
        <v>2523</v>
      </c>
      <c r="Q23" s="16">
        <f t="shared" si="4"/>
        <v>0.80578676179151798</v>
      </c>
      <c r="R23" s="15">
        <f t="shared" si="11"/>
        <v>2810</v>
      </c>
      <c r="S23" s="15">
        <f t="shared" si="11"/>
        <v>3507</v>
      </c>
      <c r="T23" s="16">
        <f t="shared" si="5"/>
        <v>0.80125463358996296</v>
      </c>
      <c r="U23" s="15">
        <f t="shared" si="11"/>
        <v>2187</v>
      </c>
      <c r="V23" s="15">
        <f t="shared" si="11"/>
        <v>2661</v>
      </c>
      <c r="W23" s="16">
        <f t="shared" si="6"/>
        <v>0.8218714768883878</v>
      </c>
    </row>
    <row r="24" spans="4:23" x14ac:dyDescent="0.3">
      <c r="D24" t="s">
        <v>261</v>
      </c>
      <c r="E24" t="s">
        <v>262</v>
      </c>
      <c r="F24" s="15">
        <f t="shared" si="12"/>
        <v>2289</v>
      </c>
      <c r="G24" s="15">
        <f t="shared" si="11"/>
        <v>291231</v>
      </c>
      <c r="H24" s="84">
        <f t="shared" si="1"/>
        <v>785.97402062280457</v>
      </c>
      <c r="I24" s="15">
        <f t="shared" si="11"/>
        <v>2234</v>
      </c>
      <c r="J24" s="15">
        <f t="shared" si="11"/>
        <v>294739</v>
      </c>
      <c r="K24" s="84">
        <f t="shared" si="2"/>
        <v>757.95873637353725</v>
      </c>
      <c r="L24" s="15">
        <f t="shared" si="11"/>
        <v>2142</v>
      </c>
      <c r="M24" s="15">
        <f t="shared" si="11"/>
        <v>294739</v>
      </c>
      <c r="N24" s="84">
        <f t="shared" si="3"/>
        <v>726.74467919074164</v>
      </c>
      <c r="O24" s="15">
        <f t="shared" si="11"/>
        <v>1047</v>
      </c>
      <c r="P24" s="15">
        <f t="shared" si="11"/>
        <v>1237</v>
      </c>
      <c r="Q24" s="16">
        <f t="shared" si="4"/>
        <v>0.84640258690379955</v>
      </c>
      <c r="R24" s="15">
        <f t="shared" si="11"/>
        <v>1038</v>
      </c>
      <c r="S24" s="15">
        <f t="shared" si="11"/>
        <v>1225</v>
      </c>
      <c r="T24" s="16">
        <f t="shared" si="5"/>
        <v>0.84734693877551015</v>
      </c>
      <c r="U24" s="15">
        <f t="shared" si="11"/>
        <v>1390</v>
      </c>
      <c r="V24" s="15">
        <f t="shared" si="11"/>
        <v>1580</v>
      </c>
      <c r="W24" s="16">
        <f t="shared" si="6"/>
        <v>0.879746835443038</v>
      </c>
    </row>
    <row r="25" spans="4:23" x14ac:dyDescent="0.3">
      <c r="D25" t="s">
        <v>268</v>
      </c>
      <c r="E25" t="s">
        <v>269</v>
      </c>
      <c r="F25" s="15">
        <f t="shared" si="12"/>
        <v>4620</v>
      </c>
      <c r="G25" s="15">
        <f t="shared" si="11"/>
        <v>738100</v>
      </c>
      <c r="H25" s="84">
        <f t="shared" si="1"/>
        <v>625.93144560357678</v>
      </c>
      <c r="I25" s="15">
        <f t="shared" si="11"/>
        <v>4695</v>
      </c>
      <c r="J25" s="15">
        <f t="shared" si="11"/>
        <v>750233</v>
      </c>
      <c r="K25" s="84">
        <f t="shared" si="2"/>
        <v>625.80558306552768</v>
      </c>
      <c r="L25" s="15">
        <f t="shared" si="11"/>
        <v>4418</v>
      </c>
      <c r="M25" s="15">
        <f t="shared" si="11"/>
        <v>750233</v>
      </c>
      <c r="N25" s="84">
        <f t="shared" si="3"/>
        <v>588.88372012428147</v>
      </c>
      <c r="O25" s="15">
        <f t="shared" si="11"/>
        <v>1368</v>
      </c>
      <c r="P25" s="15">
        <f t="shared" si="11"/>
        <v>1678</v>
      </c>
      <c r="Q25" s="16">
        <f t="shared" si="4"/>
        <v>0.81525625744934449</v>
      </c>
      <c r="R25" s="15">
        <f t="shared" si="11"/>
        <v>3889</v>
      </c>
      <c r="S25" s="15">
        <f t="shared" si="11"/>
        <v>4700</v>
      </c>
      <c r="T25" s="16">
        <f t="shared" si="5"/>
        <v>0.82744680851063834</v>
      </c>
      <c r="U25" s="15">
        <f t="shared" si="11"/>
        <v>1506</v>
      </c>
      <c r="V25" s="15">
        <f t="shared" si="11"/>
        <v>1933</v>
      </c>
      <c r="W25" s="16">
        <f t="shared" si="6"/>
        <v>0.77909984480082772</v>
      </c>
    </row>
    <row r="26" spans="4:23" x14ac:dyDescent="0.3">
      <c r="D26" t="s">
        <v>274</v>
      </c>
      <c r="E26" t="s">
        <v>275</v>
      </c>
      <c r="F26" s="15">
        <f t="shared" si="12"/>
        <v>4754</v>
      </c>
      <c r="G26" s="15">
        <f t="shared" si="11"/>
        <v>732802</v>
      </c>
      <c r="H26" s="84">
        <f t="shared" si="1"/>
        <v>648.74277089855104</v>
      </c>
      <c r="I26" s="15">
        <f t="shared" si="11"/>
        <v>4348</v>
      </c>
      <c r="J26" s="15">
        <f t="shared" si="11"/>
        <v>741033</v>
      </c>
      <c r="K26" s="84">
        <f t="shared" si="2"/>
        <v>586.74849837996419</v>
      </c>
      <c r="L26" s="15">
        <f t="shared" si="11"/>
        <v>4822</v>
      </c>
      <c r="M26" s="15">
        <f t="shared" si="11"/>
        <v>741033</v>
      </c>
      <c r="N26" s="84">
        <f t="shared" si="3"/>
        <v>650.71326108283984</v>
      </c>
      <c r="O26" s="15">
        <f t="shared" si="11"/>
        <v>2440</v>
      </c>
      <c r="P26" s="15">
        <f t="shared" si="11"/>
        <v>3042</v>
      </c>
      <c r="Q26" s="16">
        <f t="shared" si="4"/>
        <v>0.8021038790269559</v>
      </c>
      <c r="R26" s="15">
        <f t="shared" si="11"/>
        <v>2946.0298796559373</v>
      </c>
      <c r="S26" s="15">
        <f t="shared" si="11"/>
        <v>3505.1908760179072</v>
      </c>
      <c r="T26" s="16">
        <f t="shared" si="5"/>
        <v>0.84047630610142177</v>
      </c>
      <c r="U26" s="15">
        <f t="shared" si="11"/>
        <v>2529</v>
      </c>
      <c r="V26" s="15">
        <f t="shared" si="11"/>
        <v>3177</v>
      </c>
      <c r="W26" s="16">
        <f t="shared" si="6"/>
        <v>0.79603399433427757</v>
      </c>
    </row>
    <row r="27" spans="4:23" x14ac:dyDescent="0.3">
      <c r="D27" t="s">
        <v>281</v>
      </c>
      <c r="E27" t="s">
        <v>282</v>
      </c>
      <c r="F27" s="15">
        <f t="shared" si="12"/>
        <v>4584</v>
      </c>
      <c r="G27" s="15">
        <f t="shared" si="11"/>
        <v>822008</v>
      </c>
      <c r="H27" s="84">
        <f t="shared" si="1"/>
        <v>557.65880624032866</v>
      </c>
      <c r="I27" s="15">
        <f t="shared" si="11"/>
        <v>4868</v>
      </c>
      <c r="J27" s="15">
        <f t="shared" si="11"/>
        <v>836717</v>
      </c>
      <c r="K27" s="84">
        <f t="shared" si="2"/>
        <v>581.79766874582447</v>
      </c>
      <c r="L27" s="15">
        <f t="shared" si="11"/>
        <v>4439</v>
      </c>
      <c r="M27" s="15">
        <f t="shared" si="11"/>
        <v>836717</v>
      </c>
      <c r="N27" s="84">
        <f t="shared" si="3"/>
        <v>530.52585282718053</v>
      </c>
      <c r="O27" s="15">
        <f t="shared" si="11"/>
        <v>2301</v>
      </c>
      <c r="P27" s="15">
        <f t="shared" si="11"/>
        <v>2800</v>
      </c>
      <c r="Q27" s="16">
        <f t="shared" si="4"/>
        <v>0.82178571428571423</v>
      </c>
      <c r="R27" s="15">
        <f t="shared" si="11"/>
        <v>2503</v>
      </c>
      <c r="S27" s="15">
        <f t="shared" si="11"/>
        <v>2974</v>
      </c>
      <c r="T27" s="16">
        <f t="shared" si="5"/>
        <v>0.84162743779421656</v>
      </c>
      <c r="U27" s="15">
        <f t="shared" si="11"/>
        <v>2989</v>
      </c>
      <c r="V27" s="15">
        <f t="shared" si="11"/>
        <v>3528</v>
      </c>
      <c r="W27" s="16">
        <f t="shared" si="6"/>
        <v>0.84722222222222221</v>
      </c>
    </row>
    <row r="28" spans="4:23" x14ac:dyDescent="0.3">
      <c r="D28" t="s">
        <v>289</v>
      </c>
      <c r="E28" t="s">
        <v>290</v>
      </c>
      <c r="F28" s="15">
        <f t="shared" si="12"/>
        <v>4534</v>
      </c>
      <c r="G28" s="15">
        <f t="shared" si="11"/>
        <v>883794</v>
      </c>
      <c r="H28" s="84">
        <f t="shared" si="1"/>
        <v>513.01547645718347</v>
      </c>
      <c r="I28" s="15">
        <f t="shared" si="11"/>
        <v>4861</v>
      </c>
      <c r="J28" s="15">
        <f t="shared" si="11"/>
        <v>897228</v>
      </c>
      <c r="K28" s="84">
        <f t="shared" si="2"/>
        <v>541.77979287316043</v>
      </c>
      <c r="L28" s="15">
        <f t="shared" si="11"/>
        <v>4359</v>
      </c>
      <c r="M28" s="15">
        <f t="shared" si="11"/>
        <v>897228</v>
      </c>
      <c r="N28" s="84">
        <f t="shared" si="3"/>
        <v>485.82968877475957</v>
      </c>
      <c r="O28" s="15">
        <f t="shared" si="11"/>
        <v>2820</v>
      </c>
      <c r="P28" s="15">
        <f t="shared" si="11"/>
        <v>3533</v>
      </c>
      <c r="Q28" s="16">
        <f t="shared" si="4"/>
        <v>0.79818850834984434</v>
      </c>
      <c r="R28" s="15">
        <f t="shared" si="11"/>
        <v>2454</v>
      </c>
      <c r="S28" s="15">
        <f t="shared" si="11"/>
        <v>2984</v>
      </c>
      <c r="T28" s="16">
        <f t="shared" si="5"/>
        <v>0.82238605898123329</v>
      </c>
      <c r="U28" s="15">
        <f t="shared" si="11"/>
        <v>3129</v>
      </c>
      <c r="V28" s="15">
        <f t="shared" si="11"/>
        <v>3942</v>
      </c>
      <c r="W28" s="16">
        <f t="shared" si="6"/>
        <v>0.79375951293759517</v>
      </c>
    </row>
    <row r="29" spans="4:23" x14ac:dyDescent="0.3">
      <c r="D29" t="s">
        <v>296</v>
      </c>
      <c r="E29" t="s">
        <v>297</v>
      </c>
      <c r="F29" s="15">
        <f t="shared" si="12"/>
        <v>3982</v>
      </c>
      <c r="G29" s="15">
        <f t="shared" si="11"/>
        <v>729686</v>
      </c>
      <c r="H29" s="84">
        <f t="shared" si="1"/>
        <v>545.71418390924316</v>
      </c>
      <c r="I29" s="15">
        <f t="shared" si="11"/>
        <v>3831</v>
      </c>
      <c r="J29" s="15">
        <f t="shared" si="11"/>
        <v>742760</v>
      </c>
      <c r="K29" s="84">
        <f t="shared" si="2"/>
        <v>515.7789864828477</v>
      </c>
      <c r="L29" s="15">
        <f t="shared" si="11"/>
        <v>3981</v>
      </c>
      <c r="M29" s="15">
        <f t="shared" si="11"/>
        <v>742760</v>
      </c>
      <c r="N29" s="84">
        <f t="shared" si="3"/>
        <v>535.97393505304547</v>
      </c>
      <c r="O29" s="15">
        <f t="shared" si="11"/>
        <v>2204</v>
      </c>
      <c r="P29" s="15">
        <f t="shared" si="11"/>
        <v>2660</v>
      </c>
      <c r="Q29" s="16">
        <f t="shared" si="4"/>
        <v>0.82857142857142863</v>
      </c>
      <c r="R29" s="15">
        <f t="shared" si="11"/>
        <v>4714</v>
      </c>
      <c r="S29" s="15">
        <f t="shared" si="11"/>
        <v>5799</v>
      </c>
      <c r="T29" s="16">
        <f t="shared" si="5"/>
        <v>0.81289877565097435</v>
      </c>
      <c r="U29" s="15">
        <f t="shared" si="11"/>
        <v>1984</v>
      </c>
      <c r="V29" s="15">
        <f t="shared" si="11"/>
        <v>2528</v>
      </c>
      <c r="W29" s="16">
        <f t="shared" si="6"/>
        <v>0.78481012658227844</v>
      </c>
    </row>
    <row r="30" spans="4:23" x14ac:dyDescent="0.3">
      <c r="D30" t="s">
        <v>302</v>
      </c>
      <c r="E30" t="s">
        <v>303</v>
      </c>
      <c r="F30" s="15">
        <f t="shared" si="12"/>
        <v>2937</v>
      </c>
      <c r="G30" s="15">
        <f t="shared" si="11"/>
        <v>461168</v>
      </c>
      <c r="H30" s="84">
        <f t="shared" si="1"/>
        <v>636.86118724629637</v>
      </c>
      <c r="I30" s="15">
        <f t="shared" si="11"/>
        <v>3376</v>
      </c>
      <c r="J30" s="15">
        <f t="shared" si="11"/>
        <v>468214</v>
      </c>
      <c r="K30" s="84">
        <f t="shared" si="2"/>
        <v>721.03781604138283</v>
      </c>
      <c r="L30" s="15">
        <f t="shared" si="11"/>
        <v>2629</v>
      </c>
      <c r="M30" s="15">
        <f t="shared" si="11"/>
        <v>468214</v>
      </c>
      <c r="N30" s="84">
        <f t="shared" si="3"/>
        <v>561.49538458909808</v>
      </c>
      <c r="O30" s="15">
        <f t="shared" si="11"/>
        <v>1666</v>
      </c>
      <c r="P30" s="15">
        <f t="shared" si="11"/>
        <v>1959</v>
      </c>
      <c r="Q30" s="16">
        <f t="shared" si="4"/>
        <v>0.85043389484430831</v>
      </c>
      <c r="R30" s="15">
        <f t="shared" si="11"/>
        <v>3394</v>
      </c>
      <c r="S30" s="15">
        <f t="shared" si="11"/>
        <v>3964.6427307000004</v>
      </c>
      <c r="T30" s="16">
        <f t="shared" si="5"/>
        <v>0.85606704829132307</v>
      </c>
      <c r="U30" s="15">
        <f t="shared" si="11"/>
        <v>1595</v>
      </c>
      <c r="V30" s="15">
        <f t="shared" si="11"/>
        <v>1935</v>
      </c>
      <c r="W30" s="16">
        <f t="shared" si="6"/>
        <v>0.82428940568475451</v>
      </c>
    </row>
    <row r="31" spans="4:23" x14ac:dyDescent="0.3">
      <c r="D31" t="s">
        <v>307</v>
      </c>
      <c r="E31" t="s">
        <v>308</v>
      </c>
      <c r="F31" s="15">
        <f t="shared" si="12"/>
        <v>4189</v>
      </c>
      <c r="G31" s="15">
        <f t="shared" si="11"/>
        <v>740164</v>
      </c>
      <c r="H31" s="84">
        <f t="shared" si="1"/>
        <v>565.95565307148149</v>
      </c>
      <c r="I31" s="15">
        <f t="shared" si="11"/>
        <v>4300</v>
      </c>
      <c r="J31" s="15">
        <f t="shared" si="11"/>
        <v>752291</v>
      </c>
      <c r="K31" s="84">
        <f t="shared" si="2"/>
        <v>571.58732458583177</v>
      </c>
      <c r="L31" s="15">
        <f t="shared" si="11"/>
        <v>4238</v>
      </c>
      <c r="M31" s="15">
        <f t="shared" si="11"/>
        <v>752291</v>
      </c>
      <c r="N31" s="84">
        <f t="shared" si="3"/>
        <v>563.34583292901277</v>
      </c>
      <c r="O31" s="15">
        <f t="shared" si="11"/>
        <v>2250</v>
      </c>
      <c r="P31" s="15">
        <f t="shared" si="11"/>
        <v>2784</v>
      </c>
      <c r="Q31" s="16">
        <f t="shared" si="4"/>
        <v>0.80818965517241381</v>
      </c>
      <c r="R31" s="15">
        <f t="shared" si="11"/>
        <v>4022.7</v>
      </c>
      <c r="S31" s="15">
        <f t="shared" si="11"/>
        <v>4847</v>
      </c>
      <c r="T31" s="16">
        <f t="shared" si="5"/>
        <v>0.82993604291314216</v>
      </c>
      <c r="U31" s="15">
        <f t="shared" si="11"/>
        <v>2027</v>
      </c>
      <c r="V31" s="15">
        <f t="shared" si="11"/>
        <v>2584</v>
      </c>
      <c r="W31" s="16">
        <f t="shared" si="6"/>
        <v>0.78444272445820429</v>
      </c>
    </row>
    <row r="32" spans="4:23" x14ac:dyDescent="0.3">
      <c r="D32" t="s">
        <v>313</v>
      </c>
      <c r="E32" t="s">
        <v>314</v>
      </c>
      <c r="F32" s="15">
        <f t="shared" si="12"/>
        <v>5346</v>
      </c>
      <c r="G32" s="15">
        <f t="shared" si="11"/>
        <v>935818</v>
      </c>
      <c r="H32" s="84">
        <f t="shared" si="1"/>
        <v>571.26492544490486</v>
      </c>
      <c r="I32" s="15">
        <f t="shared" si="11"/>
        <v>5126</v>
      </c>
      <c r="J32" s="15">
        <f t="shared" si="11"/>
        <v>947576</v>
      </c>
      <c r="K32" s="84">
        <f t="shared" si="2"/>
        <v>540.95924759597119</v>
      </c>
      <c r="L32" s="15">
        <f t="shared" si="11"/>
        <v>5331</v>
      </c>
      <c r="M32" s="15">
        <f t="shared" si="11"/>
        <v>947576</v>
      </c>
      <c r="N32" s="84">
        <f t="shared" si="3"/>
        <v>562.59339620252103</v>
      </c>
      <c r="O32" s="15">
        <f t="shared" si="11"/>
        <v>2419</v>
      </c>
      <c r="P32" s="15">
        <f t="shared" si="11"/>
        <v>3037</v>
      </c>
      <c r="Q32" s="16">
        <f t="shared" si="4"/>
        <v>0.79650971353309186</v>
      </c>
      <c r="R32" s="15">
        <f t="shared" si="11"/>
        <v>2904</v>
      </c>
      <c r="S32" s="15">
        <f t="shared" si="11"/>
        <v>3447</v>
      </c>
      <c r="T32" s="16">
        <f t="shared" si="5"/>
        <v>0.84247171453437775</v>
      </c>
      <c r="U32" s="15">
        <f t="shared" si="11"/>
        <v>4402</v>
      </c>
      <c r="V32" s="15">
        <f t="shared" si="11"/>
        <v>5225</v>
      </c>
      <c r="W32" s="16">
        <f t="shared" si="6"/>
        <v>0.84248803827751195</v>
      </c>
    </row>
    <row r="33" spans="1:23" x14ac:dyDescent="0.3">
      <c r="D33" t="s">
        <v>317</v>
      </c>
      <c r="E33" t="s">
        <v>318</v>
      </c>
      <c r="F33" s="15">
        <f t="shared" si="12"/>
        <v>4474</v>
      </c>
      <c r="G33" s="15">
        <f t="shared" si="11"/>
        <v>1020434</v>
      </c>
      <c r="H33" s="84">
        <f t="shared" si="1"/>
        <v>438.4408986764455</v>
      </c>
      <c r="I33" s="15">
        <f t="shared" si="11"/>
        <v>4836.0606623336425</v>
      </c>
      <c r="J33" s="15">
        <f t="shared" si="11"/>
        <v>1039161</v>
      </c>
      <c r="K33" s="84">
        <f t="shared" si="2"/>
        <v>465.38127030687667</v>
      </c>
      <c r="L33" s="15">
        <f t="shared" si="11"/>
        <v>4221</v>
      </c>
      <c r="M33" s="15">
        <f t="shared" si="11"/>
        <v>1039161</v>
      </c>
      <c r="N33" s="84">
        <f t="shared" si="3"/>
        <v>406.19307306567515</v>
      </c>
      <c r="O33" s="15">
        <f t="shared" si="11"/>
        <v>4951</v>
      </c>
      <c r="P33" s="15">
        <f t="shared" si="11"/>
        <v>5790</v>
      </c>
      <c r="Q33" s="16">
        <f t="shared" si="4"/>
        <v>0.85509499136442146</v>
      </c>
      <c r="R33" s="15">
        <f t="shared" si="11"/>
        <v>9160.9433333333327</v>
      </c>
      <c r="S33" s="15">
        <f t="shared" si="11"/>
        <v>10414</v>
      </c>
      <c r="T33" s="16">
        <f t="shared" si="5"/>
        <v>0.8796757569937903</v>
      </c>
      <c r="U33" s="15">
        <f t="shared" si="11"/>
        <v>5408</v>
      </c>
      <c r="V33" s="15">
        <f t="shared" si="11"/>
        <v>6205</v>
      </c>
      <c r="W33" s="16">
        <f t="shared" si="6"/>
        <v>0.87155519742143428</v>
      </c>
    </row>
    <row r="34" spans="1:23" x14ac:dyDescent="0.3">
      <c r="A34" t="s">
        <v>241</v>
      </c>
      <c r="B34" t="s">
        <v>276</v>
      </c>
      <c r="C34" t="s">
        <v>317</v>
      </c>
      <c r="D34" t="s">
        <v>218</v>
      </c>
      <c r="E34" t="s">
        <v>214</v>
      </c>
      <c r="F34" s="13">
        <v>145</v>
      </c>
      <c r="G34" s="13">
        <v>19820</v>
      </c>
      <c r="H34" s="84">
        <f>(F34/G34)*100000</f>
        <v>731.58425832492435</v>
      </c>
      <c r="I34" s="13">
        <v>160</v>
      </c>
      <c r="J34" s="13">
        <v>19796</v>
      </c>
      <c r="K34" s="84">
        <f>(I34/J34)*100000</f>
        <v>808.24408971509399</v>
      </c>
      <c r="L34" s="13">
        <v>139</v>
      </c>
      <c r="M34" s="13">
        <v>19796</v>
      </c>
      <c r="N34" s="84">
        <f>(L34/M34)*100000</f>
        <v>702.16205293998792</v>
      </c>
      <c r="O34" s="13">
        <v>102</v>
      </c>
      <c r="P34" s="13">
        <v>115</v>
      </c>
      <c r="Q34" s="16">
        <f>O34/P34</f>
        <v>0.88695652173913042</v>
      </c>
      <c r="R34" s="13">
        <v>97</v>
      </c>
      <c r="S34" s="13">
        <v>115</v>
      </c>
      <c r="T34" s="16">
        <f>R34/S34</f>
        <v>0.84347826086956523</v>
      </c>
      <c r="U34" s="13">
        <v>93</v>
      </c>
      <c r="V34" s="13">
        <v>99</v>
      </c>
      <c r="W34" s="16">
        <f>U34/V34</f>
        <v>0.93939393939393945</v>
      </c>
    </row>
    <row r="35" spans="1:23" x14ac:dyDescent="0.3">
      <c r="A35" t="s">
        <v>241</v>
      </c>
      <c r="B35" t="s">
        <v>276</v>
      </c>
      <c r="C35" t="s">
        <v>317</v>
      </c>
      <c r="D35" t="s">
        <v>230</v>
      </c>
      <c r="E35" t="s">
        <v>231</v>
      </c>
      <c r="F35" s="13">
        <v>136</v>
      </c>
      <c r="G35" s="13">
        <v>54205</v>
      </c>
      <c r="H35" s="84">
        <f t="shared" ref="H35:H98" si="13">(F35/G35)*100000</f>
        <v>250.89936352734989</v>
      </c>
      <c r="I35" s="13">
        <v>277</v>
      </c>
      <c r="J35" s="13">
        <v>55055</v>
      </c>
      <c r="K35" s="84">
        <f t="shared" ref="K35:K98" si="14">(I35/J35)*100000</f>
        <v>503.13323040595765</v>
      </c>
      <c r="L35" s="13">
        <v>144</v>
      </c>
      <c r="M35" s="13">
        <v>55055</v>
      </c>
      <c r="N35" s="84">
        <f t="shared" ref="N35:N98" si="15">(L35/M35)*100000</f>
        <v>261.5566251929888</v>
      </c>
      <c r="O35" s="13">
        <v>180</v>
      </c>
      <c r="P35" s="13">
        <v>249</v>
      </c>
      <c r="Q35" s="16">
        <f t="shared" ref="Q35:Q98" si="16">O35/P35</f>
        <v>0.72289156626506024</v>
      </c>
      <c r="R35" s="13">
        <v>298</v>
      </c>
      <c r="S35" s="13">
        <v>405</v>
      </c>
      <c r="T35" s="16">
        <f t="shared" ref="T35:T98" si="17">R35/S35</f>
        <v>0.73580246913580249</v>
      </c>
      <c r="U35" s="13">
        <v>96</v>
      </c>
      <c r="V35" s="13">
        <v>126</v>
      </c>
      <c r="W35" s="16">
        <f t="shared" ref="W35:W98" si="18">U35/V35</f>
        <v>0.76190476190476186</v>
      </c>
    </row>
    <row r="36" spans="1:23" x14ac:dyDescent="0.3">
      <c r="A36" t="s">
        <v>226</v>
      </c>
      <c r="B36" t="s">
        <v>245</v>
      </c>
      <c r="C36" t="s">
        <v>220</v>
      </c>
      <c r="D36" t="s">
        <v>239</v>
      </c>
      <c r="E36" t="s">
        <v>240</v>
      </c>
      <c r="F36" s="13">
        <v>328</v>
      </c>
      <c r="G36" s="13">
        <v>45732</v>
      </c>
      <c r="H36" s="84">
        <f t="shared" si="13"/>
        <v>717.22207644537741</v>
      </c>
      <c r="I36" s="13">
        <v>326</v>
      </c>
      <c r="J36" s="13">
        <v>46532</v>
      </c>
      <c r="K36" s="84">
        <f t="shared" si="14"/>
        <v>700.59314020459033</v>
      </c>
      <c r="L36" s="13">
        <v>434</v>
      </c>
      <c r="M36" s="13">
        <v>46532</v>
      </c>
      <c r="N36" s="84">
        <f t="shared" si="15"/>
        <v>932.6914811312646</v>
      </c>
      <c r="O36" s="13">
        <v>116</v>
      </c>
      <c r="P36" s="13">
        <v>138</v>
      </c>
      <c r="Q36" s="16">
        <f t="shared" si="16"/>
        <v>0.84057971014492749</v>
      </c>
      <c r="R36" s="13">
        <v>264</v>
      </c>
      <c r="S36" s="13">
        <v>300</v>
      </c>
      <c r="T36" s="16">
        <f t="shared" si="17"/>
        <v>0.88</v>
      </c>
      <c r="U36" s="13">
        <v>109</v>
      </c>
      <c r="V36" s="13">
        <v>135</v>
      </c>
      <c r="W36" s="16">
        <f t="shared" si="18"/>
        <v>0.80740740740740746</v>
      </c>
    </row>
    <row r="37" spans="1:23" x14ac:dyDescent="0.3">
      <c r="A37" t="s">
        <v>250</v>
      </c>
      <c r="B37" t="s">
        <v>291</v>
      </c>
      <c r="C37" t="s">
        <v>302</v>
      </c>
      <c r="D37" t="s">
        <v>248</v>
      </c>
      <c r="E37" t="s">
        <v>249</v>
      </c>
      <c r="F37" s="13">
        <v>243</v>
      </c>
      <c r="G37" s="13">
        <v>35346</v>
      </c>
      <c r="H37" s="84">
        <f t="shared" si="13"/>
        <v>687.48939059582415</v>
      </c>
      <c r="I37" s="13">
        <v>231</v>
      </c>
      <c r="J37" s="13">
        <v>35659</v>
      </c>
      <c r="K37" s="84">
        <f t="shared" si="14"/>
        <v>647.80279873243785</v>
      </c>
      <c r="L37" s="13">
        <v>231</v>
      </c>
      <c r="M37" s="13">
        <v>35659</v>
      </c>
      <c r="N37" s="84">
        <f t="shared" si="15"/>
        <v>647.80279873243785</v>
      </c>
      <c r="O37" s="13">
        <v>200</v>
      </c>
      <c r="P37" s="13">
        <v>219</v>
      </c>
      <c r="Q37" s="16">
        <f t="shared" si="16"/>
        <v>0.91324200913242004</v>
      </c>
      <c r="R37" s="13">
        <v>196</v>
      </c>
      <c r="S37" s="13">
        <v>220</v>
      </c>
      <c r="T37" s="16">
        <f t="shared" si="17"/>
        <v>0.89090909090909087</v>
      </c>
      <c r="U37" s="13">
        <v>206</v>
      </c>
      <c r="V37" s="13">
        <v>250</v>
      </c>
      <c r="W37" s="16">
        <f t="shared" si="18"/>
        <v>0.82399999999999995</v>
      </c>
    </row>
    <row r="38" spans="1:23" x14ac:dyDescent="0.3">
      <c r="A38" t="s">
        <v>232</v>
      </c>
      <c r="B38" t="s">
        <v>270</v>
      </c>
      <c r="C38" t="s">
        <v>281</v>
      </c>
      <c r="D38" t="s">
        <v>257</v>
      </c>
      <c r="E38" t="s">
        <v>258</v>
      </c>
      <c r="F38" s="13">
        <v>227</v>
      </c>
      <c r="G38" s="13">
        <v>29253</v>
      </c>
      <c r="H38" s="84">
        <f t="shared" si="13"/>
        <v>775.98878747478886</v>
      </c>
      <c r="I38" s="13">
        <v>227</v>
      </c>
      <c r="J38" s="13">
        <v>29755</v>
      </c>
      <c r="K38" s="84">
        <f t="shared" si="14"/>
        <v>762.8969921021677</v>
      </c>
      <c r="L38" s="13">
        <v>216</v>
      </c>
      <c r="M38" s="13">
        <v>29755</v>
      </c>
      <c r="N38" s="84">
        <f t="shared" si="15"/>
        <v>725.92841539237099</v>
      </c>
      <c r="O38" s="13">
        <v>110</v>
      </c>
      <c r="P38" s="13">
        <v>137</v>
      </c>
      <c r="Q38" s="16">
        <f t="shared" si="16"/>
        <v>0.8029197080291971</v>
      </c>
      <c r="R38" s="13">
        <v>85</v>
      </c>
      <c r="S38" s="13">
        <v>100</v>
      </c>
      <c r="T38" s="16">
        <f t="shared" si="17"/>
        <v>0.85</v>
      </c>
      <c r="U38" s="13">
        <v>163</v>
      </c>
      <c r="V38" s="13">
        <v>177</v>
      </c>
      <c r="W38" s="16">
        <f t="shared" si="18"/>
        <v>0.92090395480225984</v>
      </c>
    </row>
    <row r="39" spans="1:23" x14ac:dyDescent="0.3">
      <c r="A39" t="s">
        <v>241</v>
      </c>
      <c r="B39" t="s">
        <v>276</v>
      </c>
      <c r="C39" t="s">
        <v>317</v>
      </c>
      <c r="D39" t="s">
        <v>266</v>
      </c>
      <c r="E39" t="s">
        <v>267</v>
      </c>
      <c r="F39" s="13">
        <v>210</v>
      </c>
      <c r="G39" s="13">
        <v>40384</v>
      </c>
      <c r="H39" s="84">
        <f t="shared" si="13"/>
        <v>520.00792393026938</v>
      </c>
      <c r="I39" s="13">
        <v>210</v>
      </c>
      <c r="J39" s="13">
        <v>40622</v>
      </c>
      <c r="K39" s="84">
        <f t="shared" si="14"/>
        <v>516.96125252326317</v>
      </c>
      <c r="L39" s="13">
        <v>189</v>
      </c>
      <c r="M39" s="13">
        <v>40622</v>
      </c>
      <c r="N39" s="84">
        <f t="shared" si="15"/>
        <v>465.26512727093694</v>
      </c>
      <c r="O39" s="13">
        <v>107</v>
      </c>
      <c r="P39" s="13">
        <v>125</v>
      </c>
      <c r="Q39" s="16">
        <f t="shared" si="16"/>
        <v>0.85599999999999998</v>
      </c>
      <c r="R39" s="13">
        <v>108</v>
      </c>
      <c r="S39" s="13">
        <v>120</v>
      </c>
      <c r="T39" s="16">
        <f t="shared" si="17"/>
        <v>0.9</v>
      </c>
      <c r="U39" s="13">
        <v>142</v>
      </c>
      <c r="V39" s="13">
        <v>157</v>
      </c>
      <c r="W39" s="16">
        <f t="shared" si="18"/>
        <v>0.90445859872611467</v>
      </c>
    </row>
    <row r="40" spans="1:23" x14ac:dyDescent="0.3">
      <c r="A40" t="s">
        <v>232</v>
      </c>
      <c r="B40" t="s">
        <v>263</v>
      </c>
      <c r="C40" t="s">
        <v>274</v>
      </c>
      <c r="D40" t="s">
        <v>272</v>
      </c>
      <c r="E40" t="s">
        <v>273</v>
      </c>
      <c r="F40" s="13">
        <v>805</v>
      </c>
      <c r="G40" s="13">
        <v>145865</v>
      </c>
      <c r="H40" s="84">
        <f t="shared" si="13"/>
        <v>551.88016316456992</v>
      </c>
      <c r="I40" s="13">
        <v>650</v>
      </c>
      <c r="J40" s="13">
        <v>146693</v>
      </c>
      <c r="K40" s="84">
        <f t="shared" si="14"/>
        <v>443.10226118492358</v>
      </c>
      <c r="L40" s="13">
        <v>949</v>
      </c>
      <c r="M40" s="13">
        <v>146693</v>
      </c>
      <c r="N40" s="84">
        <f t="shared" si="15"/>
        <v>646.92930132998845</v>
      </c>
      <c r="O40" s="13">
        <v>566</v>
      </c>
      <c r="P40" s="13">
        <v>730</v>
      </c>
      <c r="Q40" s="16">
        <f t="shared" si="16"/>
        <v>0.77534246575342469</v>
      </c>
      <c r="R40" s="13">
        <v>600</v>
      </c>
      <c r="S40" s="13">
        <v>750</v>
      </c>
      <c r="T40" s="16">
        <f t="shared" si="17"/>
        <v>0.8</v>
      </c>
      <c r="U40" s="13">
        <v>432</v>
      </c>
      <c r="V40" s="13">
        <v>591</v>
      </c>
      <c r="W40" s="16">
        <f t="shared" si="18"/>
        <v>0.73096446700507611</v>
      </c>
    </row>
    <row r="41" spans="1:23" x14ac:dyDescent="0.3">
      <c r="A41" t="s">
        <v>226</v>
      </c>
      <c r="B41" t="s">
        <v>236</v>
      </c>
      <c r="C41" t="s">
        <v>261</v>
      </c>
      <c r="D41" t="s">
        <v>279</v>
      </c>
      <c r="E41" t="s">
        <v>280</v>
      </c>
      <c r="F41" s="13">
        <v>230</v>
      </c>
      <c r="G41" s="13">
        <v>21109</v>
      </c>
      <c r="H41" s="84">
        <f t="shared" si="13"/>
        <v>1089.5826424747738</v>
      </c>
      <c r="I41" s="13">
        <v>175</v>
      </c>
      <c r="J41" s="13">
        <v>21291</v>
      </c>
      <c r="K41" s="84">
        <f t="shared" si="14"/>
        <v>821.94354422056267</v>
      </c>
      <c r="L41" s="13">
        <v>104</v>
      </c>
      <c r="M41" s="13">
        <v>21291</v>
      </c>
      <c r="N41" s="84">
        <f t="shared" si="15"/>
        <v>488.46930627964866</v>
      </c>
      <c r="O41" s="13">
        <v>107</v>
      </c>
      <c r="P41" s="13">
        <v>115</v>
      </c>
      <c r="Q41" s="16">
        <f t="shared" si="16"/>
        <v>0.93043478260869561</v>
      </c>
      <c r="R41" s="13">
        <v>96</v>
      </c>
      <c r="S41" s="13">
        <v>105</v>
      </c>
      <c r="T41" s="16">
        <f t="shared" si="17"/>
        <v>0.91428571428571426</v>
      </c>
      <c r="U41" s="13">
        <v>84</v>
      </c>
      <c r="V41" s="13">
        <v>101</v>
      </c>
      <c r="W41" s="16">
        <f t="shared" si="18"/>
        <v>0.83168316831683164</v>
      </c>
    </row>
    <row r="42" spans="1:23" x14ac:dyDescent="0.3">
      <c r="A42" t="s">
        <v>226</v>
      </c>
      <c r="B42" t="s">
        <v>236</v>
      </c>
      <c r="C42" t="s">
        <v>261</v>
      </c>
      <c r="D42" t="s">
        <v>287</v>
      </c>
      <c r="E42" t="s">
        <v>288</v>
      </c>
      <c r="F42" s="13">
        <v>264</v>
      </c>
      <c r="G42" s="13">
        <v>28524</v>
      </c>
      <c r="H42" s="84">
        <f t="shared" si="13"/>
        <v>925.53639040807741</v>
      </c>
      <c r="I42" s="13">
        <v>265</v>
      </c>
      <c r="J42" s="13">
        <v>28544</v>
      </c>
      <c r="K42" s="84">
        <f t="shared" si="14"/>
        <v>928.39125560538128</v>
      </c>
      <c r="L42" s="13">
        <v>253</v>
      </c>
      <c r="M42" s="13">
        <v>28544</v>
      </c>
      <c r="N42" s="84">
        <f t="shared" si="15"/>
        <v>886.3508968609865</v>
      </c>
      <c r="O42" s="13">
        <v>120</v>
      </c>
      <c r="P42" s="13">
        <v>143</v>
      </c>
      <c r="Q42" s="16">
        <f t="shared" si="16"/>
        <v>0.83916083916083917</v>
      </c>
      <c r="R42" s="13">
        <v>102</v>
      </c>
      <c r="S42" s="13">
        <v>120</v>
      </c>
      <c r="T42" s="16">
        <f t="shared" si="17"/>
        <v>0.85</v>
      </c>
      <c r="U42" s="13">
        <v>123</v>
      </c>
      <c r="V42" s="13">
        <v>136</v>
      </c>
      <c r="W42" s="16">
        <f t="shared" si="18"/>
        <v>0.90441176470588236</v>
      </c>
    </row>
    <row r="43" spans="1:23" x14ac:dyDescent="0.3">
      <c r="A43" t="s">
        <v>226</v>
      </c>
      <c r="B43" t="s">
        <v>236</v>
      </c>
      <c r="C43" t="s">
        <v>252</v>
      </c>
      <c r="D43" t="s">
        <v>294</v>
      </c>
      <c r="E43" t="s">
        <v>295</v>
      </c>
      <c r="F43" s="13">
        <v>650</v>
      </c>
      <c r="G43" s="13">
        <v>47995</v>
      </c>
      <c r="H43" s="84">
        <f t="shared" si="13"/>
        <v>1354.3077403896241</v>
      </c>
      <c r="I43" s="13">
        <v>495</v>
      </c>
      <c r="J43" s="13">
        <v>48502</v>
      </c>
      <c r="K43" s="84">
        <f t="shared" si="14"/>
        <v>1020.5764710733579</v>
      </c>
      <c r="L43" s="13">
        <v>471</v>
      </c>
      <c r="M43" s="13">
        <v>48502</v>
      </c>
      <c r="N43" s="84">
        <f t="shared" si="15"/>
        <v>971.09397550616472</v>
      </c>
      <c r="O43" s="13">
        <v>139</v>
      </c>
      <c r="P43" s="13">
        <v>221</v>
      </c>
      <c r="Q43" s="16">
        <f t="shared" si="16"/>
        <v>0.62895927601809953</v>
      </c>
      <c r="R43" s="13">
        <v>143</v>
      </c>
      <c r="S43" s="13">
        <v>212</v>
      </c>
      <c r="T43" s="16">
        <f t="shared" si="17"/>
        <v>0.67452830188679247</v>
      </c>
      <c r="U43" s="13">
        <v>184</v>
      </c>
      <c r="V43" s="13">
        <v>237</v>
      </c>
      <c r="W43" s="16">
        <f t="shared" si="18"/>
        <v>0.77637130801687759</v>
      </c>
    </row>
    <row r="44" spans="1:23" x14ac:dyDescent="0.3">
      <c r="A44" t="s">
        <v>250</v>
      </c>
      <c r="B44" t="s">
        <v>291</v>
      </c>
      <c r="C44" t="s">
        <v>296</v>
      </c>
      <c r="D44" t="s">
        <v>300</v>
      </c>
      <c r="E44" t="s">
        <v>301</v>
      </c>
      <c r="F44" s="13">
        <v>469</v>
      </c>
      <c r="G44" s="13">
        <v>68559</v>
      </c>
      <c r="H44" s="84">
        <f t="shared" si="13"/>
        <v>684.08232325442327</v>
      </c>
      <c r="I44" s="13">
        <v>414</v>
      </c>
      <c r="J44" s="13">
        <v>69131</v>
      </c>
      <c r="K44" s="84">
        <f t="shared" si="14"/>
        <v>598.86302816392072</v>
      </c>
      <c r="L44" s="13">
        <v>446</v>
      </c>
      <c r="M44" s="13">
        <v>69131</v>
      </c>
      <c r="N44" s="84">
        <f t="shared" si="15"/>
        <v>645.15195787707398</v>
      </c>
      <c r="O44" s="13">
        <v>490</v>
      </c>
      <c r="P44" s="13">
        <v>642</v>
      </c>
      <c r="Q44" s="16">
        <f t="shared" si="16"/>
        <v>0.76323987538940807</v>
      </c>
      <c r="R44" s="13">
        <v>2001</v>
      </c>
      <c r="S44" s="13">
        <v>2510</v>
      </c>
      <c r="T44" s="16">
        <f t="shared" si="17"/>
        <v>0.79721115537848608</v>
      </c>
      <c r="U44" s="13">
        <v>347</v>
      </c>
      <c r="V44" s="13">
        <v>542</v>
      </c>
      <c r="W44" s="16">
        <f t="shared" si="18"/>
        <v>0.64022140221402213</v>
      </c>
    </row>
    <row r="45" spans="1:23" x14ac:dyDescent="0.3">
      <c r="A45" t="s">
        <v>259</v>
      </c>
      <c r="B45" t="s">
        <v>283</v>
      </c>
      <c r="C45" t="s">
        <v>307</v>
      </c>
      <c r="D45" t="s">
        <v>305</v>
      </c>
      <c r="E45" t="s">
        <v>306</v>
      </c>
      <c r="F45" s="13">
        <v>122</v>
      </c>
      <c r="G45" s="13">
        <v>16687</v>
      </c>
      <c r="H45" s="84">
        <f t="shared" si="13"/>
        <v>731.10804818121892</v>
      </c>
      <c r="I45" s="13">
        <v>104</v>
      </c>
      <c r="J45" s="13">
        <v>17083</v>
      </c>
      <c r="K45" s="84">
        <f t="shared" si="14"/>
        <v>608.79236668032547</v>
      </c>
      <c r="L45" s="13">
        <v>113</v>
      </c>
      <c r="M45" s="13">
        <v>17083</v>
      </c>
      <c r="N45" s="84">
        <f t="shared" si="15"/>
        <v>661.47632148919979</v>
      </c>
      <c r="O45" s="13">
        <v>89</v>
      </c>
      <c r="P45" s="13">
        <v>98</v>
      </c>
      <c r="Q45" s="16">
        <f t="shared" si="16"/>
        <v>0.90816326530612246</v>
      </c>
      <c r="R45" s="13">
        <v>65</v>
      </c>
      <c r="S45" s="13">
        <v>80</v>
      </c>
      <c r="T45" s="16">
        <f t="shared" si="17"/>
        <v>0.8125</v>
      </c>
      <c r="U45" s="13">
        <v>47</v>
      </c>
      <c r="V45" s="13">
        <v>54</v>
      </c>
      <c r="W45" s="16">
        <f t="shared" si="18"/>
        <v>0.87037037037037035</v>
      </c>
    </row>
    <row r="46" spans="1:23" x14ac:dyDescent="0.3">
      <c r="A46" t="s">
        <v>226</v>
      </c>
      <c r="B46" t="s">
        <v>245</v>
      </c>
      <c r="C46" t="s">
        <v>220</v>
      </c>
      <c r="D46" t="s">
        <v>311</v>
      </c>
      <c r="E46" t="s">
        <v>312</v>
      </c>
      <c r="F46" s="13">
        <v>441</v>
      </c>
      <c r="G46" s="13">
        <v>77151</v>
      </c>
      <c r="H46" s="84">
        <f t="shared" si="13"/>
        <v>571.60633044289773</v>
      </c>
      <c r="I46" s="13">
        <v>456</v>
      </c>
      <c r="J46" s="13">
        <v>78319</v>
      </c>
      <c r="K46" s="84">
        <f t="shared" si="14"/>
        <v>582.23419604438266</v>
      </c>
      <c r="L46" s="13">
        <v>386</v>
      </c>
      <c r="M46" s="13">
        <v>78319</v>
      </c>
      <c r="N46" s="84">
        <f t="shared" si="15"/>
        <v>492.8561396340607</v>
      </c>
      <c r="O46" s="13">
        <v>296</v>
      </c>
      <c r="P46" s="13">
        <v>337</v>
      </c>
      <c r="Q46" s="16">
        <f t="shared" si="16"/>
        <v>0.87833827893175076</v>
      </c>
      <c r="R46" s="13">
        <v>315</v>
      </c>
      <c r="S46" s="13">
        <v>350</v>
      </c>
      <c r="T46" s="16">
        <f t="shared" si="17"/>
        <v>0.9</v>
      </c>
      <c r="U46" s="13">
        <v>138</v>
      </c>
      <c r="V46" s="13">
        <v>157</v>
      </c>
      <c r="W46" s="16">
        <f t="shared" si="18"/>
        <v>0.87898089171974525</v>
      </c>
    </row>
    <row r="47" spans="1:23" x14ac:dyDescent="0.3">
      <c r="A47" t="s">
        <v>241</v>
      </c>
      <c r="B47" t="s">
        <v>276</v>
      </c>
      <c r="C47" t="s">
        <v>317</v>
      </c>
      <c r="D47" t="s">
        <v>315</v>
      </c>
      <c r="E47" t="s">
        <v>316</v>
      </c>
      <c r="F47" s="13">
        <v>110</v>
      </c>
      <c r="G47" s="13">
        <v>37562</v>
      </c>
      <c r="H47" s="84">
        <f t="shared" si="13"/>
        <v>292.84915606197757</v>
      </c>
      <c r="I47" s="13">
        <v>107</v>
      </c>
      <c r="J47" s="13">
        <v>38727</v>
      </c>
      <c r="K47" s="84">
        <f t="shared" si="14"/>
        <v>276.29302553773852</v>
      </c>
      <c r="L47" s="13">
        <v>188</v>
      </c>
      <c r="M47" s="13">
        <v>38727</v>
      </c>
      <c r="N47" s="84">
        <f t="shared" si="15"/>
        <v>485.44942804761536</v>
      </c>
      <c r="O47" s="13">
        <v>94</v>
      </c>
      <c r="P47" s="13">
        <v>104</v>
      </c>
      <c r="Q47" s="16">
        <f t="shared" si="16"/>
        <v>0.90384615384615385</v>
      </c>
      <c r="R47" s="13">
        <v>354</v>
      </c>
      <c r="S47" s="13">
        <v>389</v>
      </c>
      <c r="T47" s="16">
        <f t="shared" si="17"/>
        <v>0.91002570694087404</v>
      </c>
      <c r="U47" s="13">
        <v>178</v>
      </c>
      <c r="V47" s="13">
        <v>201</v>
      </c>
      <c r="W47" s="16">
        <f t="shared" si="18"/>
        <v>0.88557213930348255</v>
      </c>
    </row>
    <row r="48" spans="1:23" x14ac:dyDescent="0.3">
      <c r="A48" t="s">
        <v>259</v>
      </c>
      <c r="B48" t="s">
        <v>283</v>
      </c>
      <c r="C48" t="s">
        <v>313</v>
      </c>
      <c r="D48" t="s">
        <v>321</v>
      </c>
      <c r="E48" t="s">
        <v>322</v>
      </c>
      <c r="F48" s="13">
        <v>323</v>
      </c>
      <c r="G48" s="13">
        <v>38373</v>
      </c>
      <c r="H48" s="84">
        <f t="shared" si="13"/>
        <v>841.73768013968163</v>
      </c>
      <c r="I48" s="13">
        <v>250</v>
      </c>
      <c r="J48" s="13">
        <v>38330</v>
      </c>
      <c r="K48" s="84">
        <f t="shared" si="14"/>
        <v>652.2306287503261</v>
      </c>
      <c r="L48" s="13">
        <v>287</v>
      </c>
      <c r="M48" s="13">
        <v>38330</v>
      </c>
      <c r="N48" s="84">
        <f t="shared" si="15"/>
        <v>748.76076180537439</v>
      </c>
      <c r="O48" s="13">
        <v>329</v>
      </c>
      <c r="P48" s="13">
        <v>426</v>
      </c>
      <c r="Q48" s="16">
        <f t="shared" si="16"/>
        <v>0.77230046948356812</v>
      </c>
      <c r="R48" s="13">
        <v>358</v>
      </c>
      <c r="S48" s="13">
        <v>426</v>
      </c>
      <c r="T48" s="16">
        <f t="shared" si="17"/>
        <v>0.84037558685446012</v>
      </c>
      <c r="U48" s="13">
        <v>467</v>
      </c>
      <c r="V48" s="13">
        <v>588</v>
      </c>
      <c r="W48" s="16">
        <f t="shared" si="18"/>
        <v>0.79421768707482998</v>
      </c>
    </row>
    <row r="49" spans="1:23" x14ac:dyDescent="0.3">
      <c r="A49" t="s">
        <v>250</v>
      </c>
      <c r="B49" t="s">
        <v>291</v>
      </c>
      <c r="C49" t="s">
        <v>302</v>
      </c>
      <c r="D49" t="s">
        <v>324</v>
      </c>
      <c r="E49" t="s">
        <v>325</v>
      </c>
      <c r="F49" s="13">
        <v>527</v>
      </c>
      <c r="G49" s="13">
        <v>59616</v>
      </c>
      <c r="H49" s="84">
        <f t="shared" si="13"/>
        <v>883.99087493290381</v>
      </c>
      <c r="I49" s="13">
        <v>860</v>
      </c>
      <c r="J49" s="13">
        <v>59829</v>
      </c>
      <c r="K49" s="84">
        <f t="shared" si="14"/>
        <v>1437.4300088585803</v>
      </c>
      <c r="L49" s="13">
        <v>506</v>
      </c>
      <c r="M49" s="13">
        <v>59829</v>
      </c>
      <c r="N49" s="84">
        <f t="shared" si="15"/>
        <v>845.74370288656007</v>
      </c>
      <c r="O49" s="13">
        <v>345</v>
      </c>
      <c r="P49" s="13">
        <v>404</v>
      </c>
      <c r="Q49" s="16">
        <f t="shared" si="16"/>
        <v>0.85396039603960394</v>
      </c>
      <c r="R49" s="13">
        <v>122</v>
      </c>
      <c r="S49" s="13">
        <v>140</v>
      </c>
      <c r="T49" s="16">
        <f t="shared" si="17"/>
        <v>0.87142857142857144</v>
      </c>
      <c r="U49" s="13">
        <v>275</v>
      </c>
      <c r="V49" s="13">
        <v>322</v>
      </c>
      <c r="W49" s="16">
        <f t="shared" si="18"/>
        <v>0.85403726708074534</v>
      </c>
    </row>
    <row r="50" spans="1:23" x14ac:dyDescent="0.3">
      <c r="A50" t="s">
        <v>241</v>
      </c>
      <c r="B50" t="s">
        <v>276</v>
      </c>
      <c r="C50" t="s">
        <v>317</v>
      </c>
      <c r="D50" t="s">
        <v>326</v>
      </c>
      <c r="E50" t="s">
        <v>327</v>
      </c>
      <c r="F50" s="13">
        <v>232</v>
      </c>
      <c r="G50" s="13">
        <v>57398</v>
      </c>
      <c r="H50" s="84">
        <f t="shared" si="13"/>
        <v>404.19526812780936</v>
      </c>
      <c r="I50" s="13">
        <v>247</v>
      </c>
      <c r="J50" s="13">
        <v>57626</v>
      </c>
      <c r="K50" s="84">
        <f t="shared" si="14"/>
        <v>428.62596744525041</v>
      </c>
      <c r="L50" s="13">
        <v>166</v>
      </c>
      <c r="M50" s="13">
        <v>57626</v>
      </c>
      <c r="N50" s="84">
        <f t="shared" si="15"/>
        <v>288.06441536806301</v>
      </c>
      <c r="O50" s="13">
        <v>96</v>
      </c>
      <c r="P50" s="13">
        <v>110</v>
      </c>
      <c r="Q50" s="16">
        <f t="shared" si="16"/>
        <v>0.87272727272727268</v>
      </c>
      <c r="R50" s="13">
        <v>446</v>
      </c>
      <c r="S50" s="13">
        <v>495</v>
      </c>
      <c r="T50" s="16">
        <f t="shared" si="17"/>
        <v>0.90101010101010104</v>
      </c>
      <c r="U50" s="13">
        <v>94</v>
      </c>
      <c r="V50" s="13">
        <v>103</v>
      </c>
      <c r="W50" s="16">
        <f t="shared" si="18"/>
        <v>0.91262135922330101</v>
      </c>
    </row>
    <row r="51" spans="1:23" x14ac:dyDescent="0.3">
      <c r="A51" t="s">
        <v>259</v>
      </c>
      <c r="B51" t="s">
        <v>283</v>
      </c>
      <c r="C51" t="s">
        <v>307</v>
      </c>
      <c r="D51" t="s">
        <v>329</v>
      </c>
      <c r="E51" t="s">
        <v>330</v>
      </c>
      <c r="F51" s="13">
        <v>475</v>
      </c>
      <c r="G51" s="13">
        <v>98002</v>
      </c>
      <c r="H51" s="84">
        <f t="shared" si="13"/>
        <v>484.68398604110121</v>
      </c>
      <c r="I51" s="13">
        <v>521</v>
      </c>
      <c r="J51" s="13">
        <v>99416</v>
      </c>
      <c r="K51" s="84">
        <f t="shared" si="14"/>
        <v>524.0605133982458</v>
      </c>
      <c r="L51" s="13">
        <v>389</v>
      </c>
      <c r="M51" s="13">
        <v>99416</v>
      </c>
      <c r="N51" s="84">
        <f t="shared" si="15"/>
        <v>391.28510501327759</v>
      </c>
      <c r="O51" s="13">
        <v>406</v>
      </c>
      <c r="P51" s="13">
        <v>540</v>
      </c>
      <c r="Q51" s="16">
        <f t="shared" si="16"/>
        <v>0.75185185185185188</v>
      </c>
      <c r="R51" s="13">
        <v>508</v>
      </c>
      <c r="S51" s="13">
        <v>677</v>
      </c>
      <c r="T51" s="16">
        <f t="shared" si="17"/>
        <v>0.75036927621861149</v>
      </c>
      <c r="U51" s="13">
        <v>266</v>
      </c>
      <c r="V51" s="13">
        <v>401</v>
      </c>
      <c r="W51" s="16">
        <f t="shared" si="18"/>
        <v>0.66334164588528677</v>
      </c>
    </row>
    <row r="52" spans="1:23" x14ac:dyDescent="0.3">
      <c r="A52" t="s">
        <v>226</v>
      </c>
      <c r="B52" t="s">
        <v>236</v>
      </c>
      <c r="C52" t="s">
        <v>252</v>
      </c>
      <c r="D52" t="s">
        <v>331</v>
      </c>
      <c r="E52" t="s">
        <v>332</v>
      </c>
      <c r="F52" s="13">
        <v>341</v>
      </c>
      <c r="G52" s="13">
        <v>33712</v>
      </c>
      <c r="H52" s="84">
        <f t="shared" si="13"/>
        <v>1011.5092548647366</v>
      </c>
      <c r="I52" s="13">
        <v>318</v>
      </c>
      <c r="J52" s="13">
        <v>34158</v>
      </c>
      <c r="K52" s="84">
        <f t="shared" si="14"/>
        <v>930.96785526084659</v>
      </c>
      <c r="L52" s="13">
        <v>332</v>
      </c>
      <c r="M52" s="13">
        <v>34158</v>
      </c>
      <c r="N52" s="84">
        <f t="shared" si="15"/>
        <v>971.95386146729891</v>
      </c>
      <c r="O52" s="13">
        <v>137</v>
      </c>
      <c r="P52" s="13">
        <v>160</v>
      </c>
      <c r="Q52" s="16">
        <f t="shared" si="16"/>
        <v>0.85624999999999996</v>
      </c>
      <c r="R52" s="13">
        <v>135</v>
      </c>
      <c r="S52" s="13">
        <v>160</v>
      </c>
      <c r="T52" s="16">
        <f t="shared" si="17"/>
        <v>0.84375</v>
      </c>
      <c r="U52" s="13">
        <v>128</v>
      </c>
      <c r="V52" s="13">
        <v>158</v>
      </c>
      <c r="W52" s="16">
        <f t="shared" si="18"/>
        <v>0.810126582278481</v>
      </c>
    </row>
    <row r="53" spans="1:23" x14ac:dyDescent="0.3">
      <c r="A53" t="s">
        <v>226</v>
      </c>
      <c r="B53" t="s">
        <v>245</v>
      </c>
      <c r="C53" t="s">
        <v>220</v>
      </c>
      <c r="D53" t="s">
        <v>335</v>
      </c>
      <c r="E53" t="s">
        <v>336</v>
      </c>
      <c r="F53" s="13">
        <v>204</v>
      </c>
      <c r="G53" s="13">
        <v>37840</v>
      </c>
      <c r="H53" s="84">
        <f t="shared" si="13"/>
        <v>539.11205073995768</v>
      </c>
      <c r="I53" s="13">
        <v>242</v>
      </c>
      <c r="J53" s="13">
        <v>38345</v>
      </c>
      <c r="K53" s="84">
        <f t="shared" si="14"/>
        <v>631.11227017864121</v>
      </c>
      <c r="L53" s="13">
        <v>226</v>
      </c>
      <c r="M53" s="13">
        <v>38345</v>
      </c>
      <c r="N53" s="84">
        <f t="shared" si="15"/>
        <v>589.38583909245017</v>
      </c>
      <c r="O53" s="13">
        <v>82</v>
      </c>
      <c r="P53" s="13">
        <v>102</v>
      </c>
      <c r="Q53" s="16">
        <f t="shared" si="16"/>
        <v>0.80392156862745101</v>
      </c>
      <c r="R53" s="13">
        <v>68</v>
      </c>
      <c r="S53" s="13">
        <v>80</v>
      </c>
      <c r="T53" s="16">
        <f t="shared" si="17"/>
        <v>0.85</v>
      </c>
      <c r="U53" s="13">
        <v>82</v>
      </c>
      <c r="V53" s="13">
        <v>102</v>
      </c>
      <c r="W53" s="16">
        <f t="shared" si="18"/>
        <v>0.80392156862745101</v>
      </c>
    </row>
    <row r="54" spans="1:23" x14ac:dyDescent="0.3">
      <c r="A54" t="s">
        <v>232</v>
      </c>
      <c r="B54" t="s">
        <v>270</v>
      </c>
      <c r="C54" t="s">
        <v>289</v>
      </c>
      <c r="D54" t="s">
        <v>337</v>
      </c>
      <c r="E54" t="s">
        <v>338</v>
      </c>
      <c r="F54" s="13">
        <v>618</v>
      </c>
      <c r="G54" s="13">
        <v>118456</v>
      </c>
      <c r="H54" s="84">
        <f t="shared" si="13"/>
        <v>521.71270345107041</v>
      </c>
      <c r="I54" s="13">
        <v>581</v>
      </c>
      <c r="J54" s="13">
        <v>120757</v>
      </c>
      <c r="K54" s="84">
        <f t="shared" si="14"/>
        <v>481.1315286070373</v>
      </c>
      <c r="L54" s="13">
        <v>565</v>
      </c>
      <c r="M54" s="13">
        <v>120757</v>
      </c>
      <c r="N54" s="84">
        <f t="shared" si="15"/>
        <v>467.88177911011371</v>
      </c>
      <c r="O54" s="13">
        <v>301</v>
      </c>
      <c r="P54" s="13">
        <v>410</v>
      </c>
      <c r="Q54" s="16">
        <f t="shared" si="16"/>
        <v>0.73414634146341462</v>
      </c>
      <c r="R54" s="13">
        <v>82</v>
      </c>
      <c r="S54" s="13">
        <v>100</v>
      </c>
      <c r="T54" s="16">
        <f t="shared" si="17"/>
        <v>0.82</v>
      </c>
      <c r="U54" s="13">
        <v>354</v>
      </c>
      <c r="V54" s="13">
        <v>489</v>
      </c>
      <c r="W54" s="16">
        <f t="shared" si="18"/>
        <v>0.7239263803680982</v>
      </c>
    </row>
    <row r="55" spans="1:23" x14ac:dyDescent="0.3">
      <c r="A55" t="s">
        <v>241</v>
      </c>
      <c r="B55" t="s">
        <v>276</v>
      </c>
      <c r="C55" t="s">
        <v>317</v>
      </c>
      <c r="D55" t="s">
        <v>339</v>
      </c>
      <c r="E55" t="s">
        <v>340</v>
      </c>
      <c r="F55" s="13">
        <v>137</v>
      </c>
      <c r="G55" s="13">
        <v>29190</v>
      </c>
      <c r="H55" s="84">
        <f t="shared" si="13"/>
        <v>469.33881466255571</v>
      </c>
      <c r="I55" s="13">
        <v>134</v>
      </c>
      <c r="J55" s="13">
        <v>30098</v>
      </c>
      <c r="K55" s="84">
        <f t="shared" si="14"/>
        <v>445.21230646554585</v>
      </c>
      <c r="L55" s="13">
        <v>122</v>
      </c>
      <c r="M55" s="13">
        <v>30098</v>
      </c>
      <c r="N55" s="84">
        <f t="shared" si="15"/>
        <v>405.34254767758654</v>
      </c>
      <c r="O55" s="13">
        <v>125</v>
      </c>
      <c r="P55" s="13">
        <v>145</v>
      </c>
      <c r="Q55" s="16">
        <f t="shared" si="16"/>
        <v>0.86206896551724133</v>
      </c>
      <c r="R55" s="13">
        <v>125</v>
      </c>
      <c r="S55" s="13">
        <v>145</v>
      </c>
      <c r="T55" s="16">
        <f t="shared" si="17"/>
        <v>0.86206896551724133</v>
      </c>
      <c r="U55" s="13">
        <v>81</v>
      </c>
      <c r="V55" s="13">
        <v>162</v>
      </c>
      <c r="W55" s="16">
        <f t="shared" si="18"/>
        <v>0.5</v>
      </c>
    </row>
    <row r="56" spans="1:23" x14ac:dyDescent="0.3">
      <c r="A56" t="s">
        <v>232</v>
      </c>
      <c r="B56" t="s">
        <v>270</v>
      </c>
      <c r="C56" t="s">
        <v>281</v>
      </c>
      <c r="D56" t="s">
        <v>341</v>
      </c>
      <c r="E56" t="s">
        <v>342</v>
      </c>
      <c r="F56" s="13">
        <v>248</v>
      </c>
      <c r="G56" s="13">
        <v>48329</v>
      </c>
      <c r="H56" s="84">
        <f t="shared" si="13"/>
        <v>513.14945477870424</v>
      </c>
      <c r="I56" s="13">
        <v>251</v>
      </c>
      <c r="J56" s="13">
        <v>49575</v>
      </c>
      <c r="K56" s="84">
        <f t="shared" si="14"/>
        <v>506.30358043368631</v>
      </c>
      <c r="L56" s="13">
        <v>120</v>
      </c>
      <c r="M56" s="13">
        <v>49575</v>
      </c>
      <c r="N56" s="84">
        <f t="shared" si="15"/>
        <v>242.0574886535552</v>
      </c>
      <c r="O56" s="13">
        <v>71</v>
      </c>
      <c r="P56" s="13">
        <v>75</v>
      </c>
      <c r="Q56" s="16">
        <f t="shared" si="16"/>
        <v>0.94666666666666666</v>
      </c>
      <c r="R56" s="13">
        <v>180</v>
      </c>
      <c r="S56" s="13">
        <v>200</v>
      </c>
      <c r="T56" s="16">
        <f t="shared" si="17"/>
        <v>0.9</v>
      </c>
      <c r="U56" s="13">
        <v>242</v>
      </c>
      <c r="V56" s="13">
        <v>250</v>
      </c>
      <c r="W56" s="16">
        <f t="shared" si="18"/>
        <v>0.96799999999999997</v>
      </c>
    </row>
    <row r="57" spans="1:23" x14ac:dyDescent="0.3">
      <c r="A57" t="s">
        <v>226</v>
      </c>
      <c r="B57" t="s">
        <v>236</v>
      </c>
      <c r="C57" t="s">
        <v>243</v>
      </c>
      <c r="D57" t="s">
        <v>345</v>
      </c>
      <c r="E57" t="s">
        <v>346</v>
      </c>
      <c r="F57" s="13">
        <v>616</v>
      </c>
      <c r="G57" s="13">
        <v>83927</v>
      </c>
      <c r="H57" s="84">
        <f t="shared" si="13"/>
        <v>733.97118924779875</v>
      </c>
      <c r="I57" s="13">
        <v>616</v>
      </c>
      <c r="J57" s="13">
        <v>85344</v>
      </c>
      <c r="K57" s="84">
        <f t="shared" si="14"/>
        <v>721.78477690288707</v>
      </c>
      <c r="L57" s="13">
        <v>570</v>
      </c>
      <c r="M57" s="13">
        <v>85344</v>
      </c>
      <c r="N57" s="84">
        <f t="shared" si="15"/>
        <v>667.88526434195728</v>
      </c>
      <c r="O57" s="13">
        <v>177</v>
      </c>
      <c r="P57" s="13">
        <v>215</v>
      </c>
      <c r="Q57" s="16">
        <f t="shared" si="16"/>
        <v>0.82325581395348835</v>
      </c>
      <c r="R57" s="13">
        <v>190</v>
      </c>
      <c r="S57" s="13">
        <v>215</v>
      </c>
      <c r="T57" s="16">
        <f t="shared" si="17"/>
        <v>0.88372093023255816</v>
      </c>
      <c r="U57" s="13">
        <v>211</v>
      </c>
      <c r="V57" s="13">
        <v>256</v>
      </c>
      <c r="W57" s="16">
        <f t="shared" si="18"/>
        <v>0.82421875</v>
      </c>
    </row>
    <row r="58" spans="1:23" x14ac:dyDescent="0.3">
      <c r="A58" t="s">
        <v>226</v>
      </c>
      <c r="B58" t="s">
        <v>236</v>
      </c>
      <c r="C58" t="s">
        <v>243</v>
      </c>
      <c r="D58" t="s">
        <v>347</v>
      </c>
      <c r="E58" t="s">
        <v>348</v>
      </c>
      <c r="F58" s="13">
        <v>456</v>
      </c>
      <c r="G58" s="13">
        <v>70329</v>
      </c>
      <c r="H58" s="84">
        <f t="shared" si="13"/>
        <v>648.38117988312081</v>
      </c>
      <c r="I58" s="13">
        <v>445</v>
      </c>
      <c r="J58" s="13">
        <v>71455</v>
      </c>
      <c r="K58" s="84">
        <f t="shared" si="14"/>
        <v>622.76957525715488</v>
      </c>
      <c r="L58" s="13">
        <v>424</v>
      </c>
      <c r="M58" s="13">
        <v>71455</v>
      </c>
      <c r="N58" s="84">
        <f t="shared" si="15"/>
        <v>593.38044923378357</v>
      </c>
      <c r="O58" s="13">
        <v>108</v>
      </c>
      <c r="P58" s="13">
        <v>135</v>
      </c>
      <c r="Q58" s="16">
        <f t="shared" si="16"/>
        <v>0.8</v>
      </c>
      <c r="R58" s="13">
        <v>154</v>
      </c>
      <c r="S58" s="13">
        <v>187</v>
      </c>
      <c r="T58" s="16">
        <f t="shared" si="17"/>
        <v>0.82352941176470584</v>
      </c>
      <c r="U58" s="13">
        <v>88</v>
      </c>
      <c r="V58" s="13">
        <v>107</v>
      </c>
      <c r="W58" s="16">
        <f t="shared" si="18"/>
        <v>0.82242990654205606</v>
      </c>
    </row>
    <row r="59" spans="1:23" x14ac:dyDescent="0.3">
      <c r="A59" t="s">
        <v>241</v>
      </c>
      <c r="B59" t="s">
        <v>276</v>
      </c>
      <c r="C59" t="s">
        <v>317</v>
      </c>
      <c r="D59" t="s">
        <v>351</v>
      </c>
      <c r="E59" t="s">
        <v>352</v>
      </c>
      <c r="F59" s="13">
        <v>3</v>
      </c>
      <c r="G59" s="13">
        <v>1423</v>
      </c>
      <c r="H59" s="84">
        <f t="shared" si="13"/>
        <v>210.82220660576246</v>
      </c>
      <c r="I59" s="13">
        <v>10</v>
      </c>
      <c r="J59" s="13">
        <v>1482</v>
      </c>
      <c r="K59" s="84">
        <f t="shared" si="14"/>
        <v>674.76383265856953</v>
      </c>
      <c r="L59" s="13">
        <v>1</v>
      </c>
      <c r="M59" s="13">
        <v>1482</v>
      </c>
      <c r="N59" s="84">
        <f t="shared" si="15"/>
        <v>67.476383265856953</v>
      </c>
      <c r="O59" s="13">
        <v>4</v>
      </c>
      <c r="P59" s="13">
        <v>5</v>
      </c>
      <c r="Q59" s="16">
        <f t="shared" si="16"/>
        <v>0.8</v>
      </c>
      <c r="R59" s="13">
        <v>9</v>
      </c>
      <c r="S59" s="13">
        <v>10</v>
      </c>
      <c r="T59" s="16">
        <f t="shared" si="17"/>
        <v>0.9</v>
      </c>
      <c r="U59" s="13">
        <v>8</v>
      </c>
      <c r="V59" s="13">
        <v>8</v>
      </c>
      <c r="W59" s="16">
        <f t="shared" si="18"/>
        <v>1</v>
      </c>
    </row>
    <row r="60" spans="1:23" x14ac:dyDescent="0.3">
      <c r="A60" t="s">
        <v>250</v>
      </c>
      <c r="B60" t="s">
        <v>291</v>
      </c>
      <c r="C60" t="s">
        <v>296</v>
      </c>
      <c r="D60" t="s">
        <v>355</v>
      </c>
      <c r="E60" t="s">
        <v>356</v>
      </c>
      <c r="F60" s="13">
        <v>660</v>
      </c>
      <c r="G60" s="13">
        <v>135233</v>
      </c>
      <c r="H60" s="84">
        <f t="shared" si="13"/>
        <v>488.04655668364967</v>
      </c>
      <c r="I60" s="13">
        <v>607</v>
      </c>
      <c r="J60" s="13">
        <v>137951</v>
      </c>
      <c r="K60" s="84">
        <f t="shared" si="14"/>
        <v>440.01130836311444</v>
      </c>
      <c r="L60" s="13">
        <v>650</v>
      </c>
      <c r="M60" s="13">
        <v>137951</v>
      </c>
      <c r="N60" s="84">
        <f t="shared" si="15"/>
        <v>471.18179643496603</v>
      </c>
      <c r="O60" s="13">
        <v>361</v>
      </c>
      <c r="P60" s="13">
        <v>407</v>
      </c>
      <c r="Q60" s="16">
        <f t="shared" si="16"/>
        <v>0.88697788697788693</v>
      </c>
      <c r="R60" s="13">
        <v>507</v>
      </c>
      <c r="S60" s="13">
        <v>570</v>
      </c>
      <c r="T60" s="16">
        <f t="shared" si="17"/>
        <v>0.88947368421052631</v>
      </c>
      <c r="U60" s="13">
        <v>396</v>
      </c>
      <c r="V60" s="13">
        <v>451</v>
      </c>
      <c r="W60" s="16">
        <f t="shared" si="18"/>
        <v>0.87804878048780488</v>
      </c>
    </row>
    <row r="61" spans="1:23" x14ac:dyDescent="0.3">
      <c r="A61" t="s">
        <v>226</v>
      </c>
      <c r="B61" t="s">
        <v>221</v>
      </c>
      <c r="C61" t="s">
        <v>234</v>
      </c>
      <c r="D61" t="s">
        <v>359</v>
      </c>
      <c r="E61" t="s">
        <v>360</v>
      </c>
      <c r="F61" s="13">
        <v>804</v>
      </c>
      <c r="G61" s="13">
        <v>105413</v>
      </c>
      <c r="H61" s="84">
        <f t="shared" si="13"/>
        <v>762.7142762277897</v>
      </c>
      <c r="I61" s="13">
        <v>790</v>
      </c>
      <c r="J61" s="13">
        <v>106879</v>
      </c>
      <c r="K61" s="84">
        <f t="shared" si="14"/>
        <v>739.15362232056816</v>
      </c>
      <c r="L61" s="13">
        <v>803</v>
      </c>
      <c r="M61" s="13">
        <v>106879</v>
      </c>
      <c r="N61" s="84">
        <f t="shared" si="15"/>
        <v>751.31690977647622</v>
      </c>
      <c r="O61" s="13">
        <v>571</v>
      </c>
      <c r="P61" s="13">
        <v>648</v>
      </c>
      <c r="Q61" s="16">
        <f t="shared" si="16"/>
        <v>0.88117283950617287</v>
      </c>
      <c r="R61" s="13">
        <v>573</v>
      </c>
      <c r="S61" s="13">
        <v>667</v>
      </c>
      <c r="T61" s="16">
        <f t="shared" si="17"/>
        <v>0.85907046476761617</v>
      </c>
      <c r="U61" s="13">
        <v>534</v>
      </c>
      <c r="V61" s="13">
        <v>606</v>
      </c>
      <c r="W61" s="16">
        <f t="shared" si="18"/>
        <v>0.88118811881188119</v>
      </c>
    </row>
    <row r="62" spans="1:23" x14ac:dyDescent="0.3">
      <c r="A62" t="s">
        <v>232</v>
      </c>
      <c r="B62" t="s">
        <v>263</v>
      </c>
      <c r="C62" t="s">
        <v>274</v>
      </c>
      <c r="D62" t="s">
        <v>363</v>
      </c>
      <c r="E62" t="s">
        <v>364</v>
      </c>
      <c r="F62" s="13">
        <v>301</v>
      </c>
      <c r="G62" s="13">
        <v>49498</v>
      </c>
      <c r="H62" s="84">
        <f t="shared" si="13"/>
        <v>608.10537799507051</v>
      </c>
      <c r="I62" s="13">
        <v>310</v>
      </c>
      <c r="J62" s="13">
        <v>49665</v>
      </c>
      <c r="K62" s="84">
        <f t="shared" si="14"/>
        <v>624.18201953085679</v>
      </c>
      <c r="L62" s="13">
        <v>322</v>
      </c>
      <c r="M62" s="13">
        <v>49665</v>
      </c>
      <c r="N62" s="84">
        <f t="shared" si="15"/>
        <v>648.34390415785765</v>
      </c>
      <c r="O62" s="13">
        <v>109</v>
      </c>
      <c r="P62" s="13">
        <v>128</v>
      </c>
      <c r="Q62" s="16">
        <f t="shared" si="16"/>
        <v>0.8515625</v>
      </c>
      <c r="R62" s="13">
        <v>208</v>
      </c>
      <c r="S62" s="13">
        <v>251</v>
      </c>
      <c r="T62" s="16">
        <f t="shared" si="17"/>
        <v>0.82868525896414347</v>
      </c>
      <c r="U62" s="13">
        <v>323</v>
      </c>
      <c r="V62" s="13">
        <v>398</v>
      </c>
      <c r="W62" s="16">
        <f t="shared" si="18"/>
        <v>0.81155778894472363</v>
      </c>
    </row>
    <row r="63" spans="1:23" x14ac:dyDescent="0.3">
      <c r="A63" t="s">
        <v>241</v>
      </c>
      <c r="B63" t="s">
        <v>276</v>
      </c>
      <c r="C63" t="s">
        <v>317</v>
      </c>
      <c r="D63" t="s">
        <v>367</v>
      </c>
      <c r="E63" t="s">
        <v>368</v>
      </c>
      <c r="F63" s="13">
        <v>63</v>
      </c>
      <c r="G63" s="13">
        <v>50248</v>
      </c>
      <c r="H63" s="84">
        <f t="shared" si="13"/>
        <v>125.37812450246777</v>
      </c>
      <c r="I63" s="13">
        <v>216</v>
      </c>
      <c r="J63" s="13">
        <v>51384</v>
      </c>
      <c r="K63" s="84">
        <f t="shared" si="14"/>
        <v>420.36431574030826</v>
      </c>
      <c r="L63" s="13">
        <v>144</v>
      </c>
      <c r="M63" s="13">
        <v>51384</v>
      </c>
      <c r="N63" s="84">
        <f t="shared" si="15"/>
        <v>280.24287716020552</v>
      </c>
      <c r="O63" s="13">
        <v>136</v>
      </c>
      <c r="P63" s="13">
        <v>149</v>
      </c>
      <c r="Q63" s="16">
        <f t="shared" si="16"/>
        <v>0.91275167785234901</v>
      </c>
      <c r="R63" s="13">
        <v>135</v>
      </c>
      <c r="S63" s="13">
        <v>146</v>
      </c>
      <c r="T63" s="16">
        <f t="shared" si="17"/>
        <v>0.92465753424657537</v>
      </c>
      <c r="U63" s="13">
        <v>309</v>
      </c>
      <c r="V63" s="13">
        <v>331</v>
      </c>
      <c r="W63" s="16">
        <f t="shared" si="18"/>
        <v>0.93353474320241692</v>
      </c>
    </row>
    <row r="64" spans="1:23" x14ac:dyDescent="0.3">
      <c r="A64" t="s">
        <v>226</v>
      </c>
      <c r="B64" t="s">
        <v>236</v>
      </c>
      <c r="C64" t="s">
        <v>234</v>
      </c>
      <c r="D64" t="s">
        <v>371</v>
      </c>
      <c r="E64" t="s">
        <v>372</v>
      </c>
      <c r="F64" s="13">
        <v>784</v>
      </c>
      <c r="G64" s="13">
        <v>117233</v>
      </c>
      <c r="H64" s="84">
        <f t="shared" si="13"/>
        <v>668.75367857173319</v>
      </c>
      <c r="I64" s="13">
        <v>784</v>
      </c>
      <c r="J64" s="13">
        <v>118540</v>
      </c>
      <c r="K64" s="84">
        <f t="shared" si="14"/>
        <v>661.3801248523705</v>
      </c>
      <c r="L64" s="13">
        <v>720</v>
      </c>
      <c r="M64" s="13">
        <v>118540</v>
      </c>
      <c r="N64" s="84">
        <f t="shared" si="15"/>
        <v>607.3899105787076</v>
      </c>
      <c r="O64" s="13">
        <v>181</v>
      </c>
      <c r="P64" s="13">
        <v>213</v>
      </c>
      <c r="Q64" s="16">
        <f t="shared" si="16"/>
        <v>0.84976525821596249</v>
      </c>
      <c r="R64" s="13">
        <v>446</v>
      </c>
      <c r="S64" s="13">
        <v>489</v>
      </c>
      <c r="T64" s="16">
        <f t="shared" si="17"/>
        <v>0.91206543967280163</v>
      </c>
      <c r="U64" s="13">
        <v>195</v>
      </c>
      <c r="V64" s="13">
        <v>235</v>
      </c>
      <c r="W64" s="16">
        <f t="shared" si="18"/>
        <v>0.82978723404255317</v>
      </c>
    </row>
    <row r="65" spans="1:23" x14ac:dyDescent="0.3">
      <c r="A65" t="s">
        <v>226</v>
      </c>
      <c r="B65" t="s">
        <v>221</v>
      </c>
      <c r="C65" t="s">
        <v>234</v>
      </c>
      <c r="D65" t="s">
        <v>375</v>
      </c>
      <c r="E65" t="s">
        <v>376</v>
      </c>
      <c r="F65" s="13">
        <v>166</v>
      </c>
      <c r="G65" s="13">
        <v>20886</v>
      </c>
      <c r="H65" s="84">
        <f t="shared" si="13"/>
        <v>794.79076893612944</v>
      </c>
      <c r="I65" s="13">
        <v>166</v>
      </c>
      <c r="J65" s="13">
        <v>21284</v>
      </c>
      <c r="K65" s="84">
        <f t="shared" si="14"/>
        <v>779.92858485247132</v>
      </c>
      <c r="L65" s="13">
        <v>145</v>
      </c>
      <c r="M65" s="13">
        <v>21284</v>
      </c>
      <c r="N65" s="84">
        <f t="shared" si="15"/>
        <v>681.26292050366476</v>
      </c>
      <c r="O65" s="13">
        <v>116</v>
      </c>
      <c r="P65" s="13">
        <v>150</v>
      </c>
      <c r="Q65" s="16">
        <f t="shared" si="16"/>
        <v>0.77333333333333332</v>
      </c>
      <c r="R65" s="13">
        <v>200</v>
      </c>
      <c r="S65" s="13">
        <v>250</v>
      </c>
      <c r="T65" s="16">
        <f t="shared" si="17"/>
        <v>0.8</v>
      </c>
      <c r="U65" s="13">
        <v>164</v>
      </c>
      <c r="V65" s="13">
        <v>211</v>
      </c>
      <c r="W65" s="16">
        <f t="shared" si="18"/>
        <v>0.77725118483412325</v>
      </c>
    </row>
    <row r="66" spans="1:23" x14ac:dyDescent="0.3">
      <c r="A66" t="s">
        <v>232</v>
      </c>
      <c r="B66" t="s">
        <v>254</v>
      </c>
      <c r="C66" t="s">
        <v>268</v>
      </c>
      <c r="D66" t="s">
        <v>379</v>
      </c>
      <c r="E66" t="s">
        <v>380</v>
      </c>
      <c r="F66" s="13">
        <v>236</v>
      </c>
      <c r="G66" s="13">
        <v>41263</v>
      </c>
      <c r="H66" s="84">
        <f t="shared" si="13"/>
        <v>571.94096405981145</v>
      </c>
      <c r="I66" s="13">
        <v>255</v>
      </c>
      <c r="J66" s="13">
        <v>41693</v>
      </c>
      <c r="K66" s="84">
        <f t="shared" si="14"/>
        <v>611.61346029309482</v>
      </c>
      <c r="L66" s="13">
        <v>279</v>
      </c>
      <c r="M66" s="13">
        <v>41693</v>
      </c>
      <c r="N66" s="84">
        <f t="shared" si="15"/>
        <v>669.17708008538602</v>
      </c>
      <c r="O66" s="13">
        <v>128</v>
      </c>
      <c r="P66" s="13">
        <v>144</v>
      </c>
      <c r="Q66" s="16">
        <f t="shared" si="16"/>
        <v>0.88888888888888884</v>
      </c>
      <c r="R66" s="13">
        <v>196</v>
      </c>
      <c r="S66" s="13">
        <v>230</v>
      </c>
      <c r="T66" s="16">
        <f t="shared" si="17"/>
        <v>0.85217391304347823</v>
      </c>
      <c r="U66" s="13">
        <v>128</v>
      </c>
      <c r="V66" s="13">
        <v>176</v>
      </c>
      <c r="W66" s="16">
        <f t="shared" si="18"/>
        <v>0.72727272727272729</v>
      </c>
    </row>
    <row r="67" spans="1:23" x14ac:dyDescent="0.3">
      <c r="A67" t="s">
        <v>232</v>
      </c>
      <c r="B67" t="s">
        <v>254</v>
      </c>
      <c r="C67" t="s">
        <v>268</v>
      </c>
      <c r="D67" t="s">
        <v>383</v>
      </c>
      <c r="E67" t="s">
        <v>384</v>
      </c>
      <c r="F67" s="13">
        <v>1086</v>
      </c>
      <c r="G67" s="13">
        <v>166035</v>
      </c>
      <c r="H67" s="84">
        <f t="shared" si="13"/>
        <v>654.07895925557864</v>
      </c>
      <c r="I67" s="13">
        <v>1158</v>
      </c>
      <c r="J67" s="13">
        <v>168662</v>
      </c>
      <c r="K67" s="84">
        <f t="shared" si="14"/>
        <v>686.58026111394383</v>
      </c>
      <c r="L67" s="13">
        <v>1193</v>
      </c>
      <c r="M67" s="13">
        <v>168662</v>
      </c>
      <c r="N67" s="84">
        <f t="shared" si="15"/>
        <v>707.33182341013389</v>
      </c>
      <c r="O67" s="13">
        <v>273</v>
      </c>
      <c r="P67" s="13">
        <v>328</v>
      </c>
      <c r="Q67" s="16">
        <f t="shared" si="16"/>
        <v>0.83231707317073167</v>
      </c>
      <c r="R67" s="13">
        <v>360</v>
      </c>
      <c r="S67" s="13">
        <v>424</v>
      </c>
      <c r="T67" s="16">
        <f t="shared" si="17"/>
        <v>0.84905660377358494</v>
      </c>
      <c r="U67" s="13">
        <v>289</v>
      </c>
      <c r="V67" s="13">
        <v>376</v>
      </c>
      <c r="W67" s="16">
        <f t="shared" si="18"/>
        <v>0.7686170212765957</v>
      </c>
    </row>
    <row r="68" spans="1:23" x14ac:dyDescent="0.3">
      <c r="A68" t="s">
        <v>250</v>
      </c>
      <c r="B68" t="s">
        <v>291</v>
      </c>
      <c r="C68" t="s">
        <v>296</v>
      </c>
      <c r="D68" t="s">
        <v>385</v>
      </c>
      <c r="E68" t="s">
        <v>386</v>
      </c>
      <c r="F68" s="13">
        <v>1057</v>
      </c>
      <c r="G68" s="13">
        <v>193158</v>
      </c>
      <c r="H68" s="84">
        <f t="shared" si="13"/>
        <v>547.22041023410884</v>
      </c>
      <c r="I68" s="13">
        <v>1057</v>
      </c>
      <c r="J68" s="13">
        <v>196852</v>
      </c>
      <c r="K68" s="84">
        <f t="shared" si="14"/>
        <v>536.95161847479324</v>
      </c>
      <c r="L68" s="13">
        <v>973</v>
      </c>
      <c r="M68" s="13">
        <v>196852</v>
      </c>
      <c r="N68" s="84">
        <f t="shared" si="15"/>
        <v>494.27996667547194</v>
      </c>
      <c r="O68" s="13">
        <v>421</v>
      </c>
      <c r="P68" s="13">
        <v>485</v>
      </c>
      <c r="Q68" s="16">
        <f t="shared" si="16"/>
        <v>0.86804123711340209</v>
      </c>
      <c r="R68" s="13">
        <v>560</v>
      </c>
      <c r="S68" s="13">
        <v>728</v>
      </c>
      <c r="T68" s="16">
        <f t="shared" si="17"/>
        <v>0.76923076923076927</v>
      </c>
      <c r="U68" s="13">
        <v>418</v>
      </c>
      <c r="V68" s="13">
        <v>506</v>
      </c>
      <c r="W68" s="16">
        <f t="shared" si="18"/>
        <v>0.82608695652173914</v>
      </c>
    </row>
    <row r="69" spans="1:23" x14ac:dyDescent="0.3">
      <c r="A69" t="s">
        <v>226</v>
      </c>
      <c r="B69" t="s">
        <v>245</v>
      </c>
      <c r="C69" t="s">
        <v>220</v>
      </c>
      <c r="D69" t="s">
        <v>387</v>
      </c>
      <c r="E69" t="s">
        <v>388</v>
      </c>
      <c r="F69" s="13">
        <v>430</v>
      </c>
      <c r="G69" s="13">
        <v>57094</v>
      </c>
      <c r="H69" s="84">
        <f t="shared" si="13"/>
        <v>753.14393806704732</v>
      </c>
      <c r="I69" s="13">
        <v>371</v>
      </c>
      <c r="J69" s="13">
        <v>58002</v>
      </c>
      <c r="K69" s="84">
        <f t="shared" si="14"/>
        <v>639.63311609944481</v>
      </c>
      <c r="L69" s="13">
        <v>343</v>
      </c>
      <c r="M69" s="13">
        <v>58002</v>
      </c>
      <c r="N69" s="84">
        <f t="shared" si="15"/>
        <v>591.35891865797726</v>
      </c>
      <c r="O69" s="13">
        <v>180</v>
      </c>
      <c r="P69" s="13">
        <v>220</v>
      </c>
      <c r="Q69" s="16">
        <f t="shared" si="16"/>
        <v>0.81818181818181823</v>
      </c>
      <c r="R69" s="13">
        <v>617</v>
      </c>
      <c r="S69" s="13">
        <v>752</v>
      </c>
      <c r="T69" s="16">
        <f t="shared" si="17"/>
        <v>0.82047872340425532</v>
      </c>
      <c r="U69" s="13">
        <v>163</v>
      </c>
      <c r="V69" s="13">
        <v>197</v>
      </c>
      <c r="W69" s="16">
        <f t="shared" si="18"/>
        <v>0.82741116751269039</v>
      </c>
    </row>
    <row r="70" spans="1:23" x14ac:dyDescent="0.3">
      <c r="A70" t="s">
        <v>250</v>
      </c>
      <c r="B70" t="s">
        <v>291</v>
      </c>
      <c r="C70" t="s">
        <v>296</v>
      </c>
      <c r="D70" t="s">
        <v>389</v>
      </c>
      <c r="E70" t="s">
        <v>390</v>
      </c>
      <c r="F70" s="13">
        <v>663</v>
      </c>
      <c r="G70" s="13">
        <v>119700</v>
      </c>
      <c r="H70" s="84">
        <f t="shared" si="13"/>
        <v>553.88471177944859</v>
      </c>
      <c r="I70" s="13">
        <v>625</v>
      </c>
      <c r="J70" s="13">
        <v>121662</v>
      </c>
      <c r="K70" s="84">
        <f t="shared" si="14"/>
        <v>513.71833440186742</v>
      </c>
      <c r="L70" s="13">
        <v>637</v>
      </c>
      <c r="M70" s="13">
        <v>121662</v>
      </c>
      <c r="N70" s="84">
        <f t="shared" si="15"/>
        <v>523.58172642238333</v>
      </c>
      <c r="O70" s="13">
        <v>268</v>
      </c>
      <c r="P70" s="13">
        <v>346</v>
      </c>
      <c r="Q70" s="16">
        <f t="shared" si="16"/>
        <v>0.77456647398843925</v>
      </c>
      <c r="R70" s="13">
        <v>960</v>
      </c>
      <c r="S70" s="13">
        <v>1200</v>
      </c>
      <c r="T70" s="16">
        <f t="shared" si="17"/>
        <v>0.8</v>
      </c>
      <c r="U70" s="13">
        <v>211</v>
      </c>
      <c r="V70" s="13">
        <v>251</v>
      </c>
      <c r="W70" s="16">
        <f t="shared" si="18"/>
        <v>0.84063745019920322</v>
      </c>
    </row>
    <row r="71" spans="1:23" x14ac:dyDescent="0.3">
      <c r="A71" t="s">
        <v>232</v>
      </c>
      <c r="B71" t="s">
        <v>263</v>
      </c>
      <c r="C71" t="s">
        <v>274</v>
      </c>
      <c r="D71" t="s">
        <v>391</v>
      </c>
      <c r="E71" t="s">
        <v>392</v>
      </c>
      <c r="F71" s="13">
        <v>535</v>
      </c>
      <c r="G71" s="13">
        <v>63978</v>
      </c>
      <c r="H71" s="84">
        <f t="shared" si="13"/>
        <v>836.22495232736242</v>
      </c>
      <c r="I71" s="13">
        <v>520</v>
      </c>
      <c r="J71" s="13">
        <v>64683</v>
      </c>
      <c r="K71" s="84">
        <f t="shared" si="14"/>
        <v>803.92065921494066</v>
      </c>
      <c r="L71" s="13">
        <v>461</v>
      </c>
      <c r="M71" s="13">
        <v>64683</v>
      </c>
      <c r="N71" s="84">
        <f t="shared" si="15"/>
        <v>712.70658441939929</v>
      </c>
      <c r="O71" s="13">
        <v>378</v>
      </c>
      <c r="P71" s="13">
        <v>438</v>
      </c>
      <c r="Q71" s="16">
        <f t="shared" si="16"/>
        <v>0.86301369863013699</v>
      </c>
      <c r="R71" s="13">
        <v>383</v>
      </c>
      <c r="S71" s="13">
        <v>440</v>
      </c>
      <c r="T71" s="16">
        <f t="shared" si="17"/>
        <v>0.87045454545454548</v>
      </c>
      <c r="U71" s="13">
        <v>255</v>
      </c>
      <c r="V71" s="13">
        <v>303</v>
      </c>
      <c r="W71" s="16">
        <f t="shared" si="18"/>
        <v>0.84158415841584155</v>
      </c>
    </row>
    <row r="72" spans="1:23" x14ac:dyDescent="0.3">
      <c r="A72" t="s">
        <v>241</v>
      </c>
      <c r="B72" t="s">
        <v>276</v>
      </c>
      <c r="C72" t="s">
        <v>317</v>
      </c>
      <c r="D72" t="s">
        <v>395</v>
      </c>
      <c r="E72" t="s">
        <v>396</v>
      </c>
      <c r="F72" s="13">
        <v>172</v>
      </c>
      <c r="G72" s="13">
        <v>41471</v>
      </c>
      <c r="H72" s="84">
        <f t="shared" si="13"/>
        <v>414.74765498782278</v>
      </c>
      <c r="I72" s="13">
        <v>226</v>
      </c>
      <c r="J72" s="13">
        <v>42527</v>
      </c>
      <c r="K72" s="84">
        <f t="shared" si="14"/>
        <v>531.42709337597296</v>
      </c>
      <c r="L72" s="13">
        <v>130</v>
      </c>
      <c r="M72" s="13">
        <v>42527</v>
      </c>
      <c r="N72" s="84">
        <f t="shared" si="15"/>
        <v>305.68815105697558</v>
      </c>
      <c r="O72" s="13">
        <v>181</v>
      </c>
      <c r="P72" s="13">
        <v>192</v>
      </c>
      <c r="Q72" s="16">
        <f t="shared" si="16"/>
        <v>0.94270833333333337</v>
      </c>
      <c r="R72" s="13">
        <v>168</v>
      </c>
      <c r="S72" s="13">
        <v>180</v>
      </c>
      <c r="T72" s="16">
        <f t="shared" si="17"/>
        <v>0.93333333333333335</v>
      </c>
      <c r="U72" s="13">
        <v>195</v>
      </c>
      <c r="V72" s="13">
        <v>202</v>
      </c>
      <c r="W72" s="16">
        <f t="shared" si="18"/>
        <v>0.96534653465346532</v>
      </c>
    </row>
    <row r="73" spans="1:23" x14ac:dyDescent="0.3">
      <c r="A73" t="s">
        <v>226</v>
      </c>
      <c r="B73" t="s">
        <v>245</v>
      </c>
      <c r="C73" t="s">
        <v>220</v>
      </c>
      <c r="D73" t="s">
        <v>399</v>
      </c>
      <c r="E73" t="s">
        <v>400</v>
      </c>
      <c r="F73" s="13">
        <v>759</v>
      </c>
      <c r="G73" s="13">
        <v>84426</v>
      </c>
      <c r="H73" s="84">
        <f t="shared" si="13"/>
        <v>899.01215265439566</v>
      </c>
      <c r="I73" s="13">
        <v>669</v>
      </c>
      <c r="J73" s="13">
        <v>85877</v>
      </c>
      <c r="K73" s="84">
        <f t="shared" si="14"/>
        <v>779.02115816807759</v>
      </c>
      <c r="L73" s="13">
        <v>601</v>
      </c>
      <c r="M73" s="13">
        <v>85877</v>
      </c>
      <c r="N73" s="84">
        <f t="shared" si="15"/>
        <v>699.83814059643441</v>
      </c>
      <c r="O73" s="13">
        <v>149</v>
      </c>
      <c r="P73" s="13">
        <v>196</v>
      </c>
      <c r="Q73" s="16">
        <f t="shared" si="16"/>
        <v>0.76020408163265307</v>
      </c>
      <c r="R73" s="13">
        <v>174</v>
      </c>
      <c r="S73" s="13">
        <v>200</v>
      </c>
      <c r="T73" s="16">
        <f t="shared" si="17"/>
        <v>0.87</v>
      </c>
      <c r="U73" s="13">
        <v>193</v>
      </c>
      <c r="V73" s="13">
        <v>224</v>
      </c>
      <c r="W73" s="16">
        <f t="shared" si="18"/>
        <v>0.8616071428571429</v>
      </c>
    </row>
    <row r="74" spans="1:23" x14ac:dyDescent="0.3">
      <c r="A74" t="s">
        <v>259</v>
      </c>
      <c r="B74" t="s">
        <v>283</v>
      </c>
      <c r="C74" t="s">
        <v>313</v>
      </c>
      <c r="D74" t="s">
        <v>401</v>
      </c>
      <c r="E74" t="s">
        <v>402</v>
      </c>
      <c r="F74" s="13">
        <v>721</v>
      </c>
      <c r="G74" s="13">
        <v>138273</v>
      </c>
      <c r="H74" s="84">
        <f t="shared" si="13"/>
        <v>521.43223912115889</v>
      </c>
      <c r="I74" s="13">
        <v>705</v>
      </c>
      <c r="J74" s="13">
        <v>140470</v>
      </c>
      <c r="K74" s="84">
        <f t="shared" si="14"/>
        <v>501.88652381291377</v>
      </c>
      <c r="L74" s="13">
        <v>707</v>
      </c>
      <c r="M74" s="13">
        <v>140470</v>
      </c>
      <c r="N74" s="84">
        <f t="shared" si="15"/>
        <v>503.31031536982988</v>
      </c>
      <c r="O74" s="13">
        <v>267</v>
      </c>
      <c r="P74" s="13">
        <v>295</v>
      </c>
      <c r="Q74" s="16">
        <f t="shared" si="16"/>
        <v>0.90508474576271192</v>
      </c>
      <c r="R74" s="13">
        <v>266</v>
      </c>
      <c r="S74" s="13">
        <v>295</v>
      </c>
      <c r="T74" s="16">
        <f t="shared" si="17"/>
        <v>0.90169491525423728</v>
      </c>
      <c r="U74" s="13">
        <v>517</v>
      </c>
      <c r="V74" s="13">
        <v>570</v>
      </c>
      <c r="W74" s="16">
        <f t="shared" si="18"/>
        <v>0.90701754385964917</v>
      </c>
    </row>
    <row r="75" spans="1:23" x14ac:dyDescent="0.3">
      <c r="A75" t="s">
        <v>241</v>
      </c>
      <c r="B75" t="s">
        <v>276</v>
      </c>
      <c r="C75" t="s">
        <v>317</v>
      </c>
      <c r="D75" t="s">
        <v>403</v>
      </c>
      <c r="E75" t="s">
        <v>404</v>
      </c>
      <c r="F75" s="13">
        <v>235</v>
      </c>
      <c r="G75" s="13">
        <v>42589</v>
      </c>
      <c r="H75" s="84">
        <f t="shared" si="13"/>
        <v>551.78567235671187</v>
      </c>
      <c r="I75" s="13">
        <v>225</v>
      </c>
      <c r="J75" s="13">
        <v>43259</v>
      </c>
      <c r="K75" s="84">
        <f t="shared" si="14"/>
        <v>520.1229801890936</v>
      </c>
      <c r="L75" s="13">
        <v>256</v>
      </c>
      <c r="M75" s="13">
        <v>43259</v>
      </c>
      <c r="N75" s="84">
        <f t="shared" si="15"/>
        <v>591.7843685707021</v>
      </c>
      <c r="O75" s="13">
        <v>93</v>
      </c>
      <c r="P75" s="13">
        <v>107</v>
      </c>
      <c r="Q75" s="16">
        <f t="shared" si="16"/>
        <v>0.86915887850467288</v>
      </c>
      <c r="R75" s="13">
        <v>543</v>
      </c>
      <c r="S75" s="13">
        <v>639</v>
      </c>
      <c r="T75" s="16">
        <f t="shared" si="17"/>
        <v>0.84976525821596249</v>
      </c>
      <c r="U75" s="13">
        <v>93</v>
      </c>
      <c r="V75" s="13">
        <v>104</v>
      </c>
      <c r="W75" s="16">
        <f t="shared" si="18"/>
        <v>0.89423076923076927</v>
      </c>
    </row>
    <row r="76" spans="1:23" x14ac:dyDescent="0.3">
      <c r="A76" t="s">
        <v>232</v>
      </c>
      <c r="B76" t="s">
        <v>270</v>
      </c>
      <c r="C76" t="s">
        <v>289</v>
      </c>
      <c r="D76" t="s">
        <v>407</v>
      </c>
      <c r="E76" t="s">
        <v>408</v>
      </c>
      <c r="F76" s="13">
        <v>981</v>
      </c>
      <c r="G76" s="13">
        <v>296096</v>
      </c>
      <c r="H76" s="84">
        <f t="shared" si="13"/>
        <v>331.31146655138872</v>
      </c>
      <c r="I76" s="13">
        <v>1362</v>
      </c>
      <c r="J76" s="13">
        <v>299742</v>
      </c>
      <c r="K76" s="84">
        <f t="shared" si="14"/>
        <v>454.39077606741796</v>
      </c>
      <c r="L76" s="13">
        <v>1179</v>
      </c>
      <c r="M76" s="13">
        <v>299742</v>
      </c>
      <c r="N76" s="84">
        <f t="shared" si="15"/>
        <v>393.33827091298519</v>
      </c>
      <c r="O76" s="13">
        <v>918</v>
      </c>
      <c r="P76" s="13">
        <v>1130</v>
      </c>
      <c r="Q76" s="16">
        <f t="shared" si="16"/>
        <v>0.81238938053097343</v>
      </c>
      <c r="R76" s="13">
        <v>993</v>
      </c>
      <c r="S76" s="13">
        <v>1213</v>
      </c>
      <c r="T76" s="16">
        <f t="shared" si="17"/>
        <v>0.8186314921681781</v>
      </c>
      <c r="U76" s="13">
        <v>1053</v>
      </c>
      <c r="V76" s="13">
        <v>1211</v>
      </c>
      <c r="W76" s="16">
        <f t="shared" si="18"/>
        <v>0.86952931461601979</v>
      </c>
    </row>
    <row r="77" spans="1:23" x14ac:dyDescent="0.3">
      <c r="A77" t="s">
        <v>226</v>
      </c>
      <c r="B77" t="s">
        <v>221</v>
      </c>
      <c r="C77" t="s">
        <v>234</v>
      </c>
      <c r="D77" t="s">
        <v>410</v>
      </c>
      <c r="E77" t="s">
        <v>411</v>
      </c>
      <c r="F77" s="13">
        <v>328</v>
      </c>
      <c r="G77" s="13">
        <v>38814</v>
      </c>
      <c r="H77" s="84">
        <f t="shared" si="13"/>
        <v>845.0559076621837</v>
      </c>
      <c r="I77" s="13">
        <v>370</v>
      </c>
      <c r="J77" s="13">
        <v>39092</v>
      </c>
      <c r="K77" s="84">
        <f t="shared" si="14"/>
        <v>946.48521436611065</v>
      </c>
      <c r="L77" s="13">
        <v>279</v>
      </c>
      <c r="M77" s="13">
        <v>39092</v>
      </c>
      <c r="N77" s="84">
        <f t="shared" si="15"/>
        <v>713.70101299498617</v>
      </c>
      <c r="O77" s="13">
        <v>147</v>
      </c>
      <c r="P77" s="13">
        <v>182</v>
      </c>
      <c r="Q77" s="16">
        <f t="shared" si="16"/>
        <v>0.80769230769230771</v>
      </c>
      <c r="R77" s="13">
        <v>156</v>
      </c>
      <c r="S77" s="13">
        <v>182</v>
      </c>
      <c r="T77" s="16">
        <f t="shared" si="17"/>
        <v>0.8571428571428571</v>
      </c>
      <c r="U77" s="13">
        <v>195</v>
      </c>
      <c r="V77" s="13">
        <v>241</v>
      </c>
      <c r="W77" s="16">
        <f t="shared" si="18"/>
        <v>0.8091286307053942</v>
      </c>
    </row>
    <row r="78" spans="1:23" x14ac:dyDescent="0.3">
      <c r="A78" t="s">
        <v>250</v>
      </c>
      <c r="B78" t="s">
        <v>291</v>
      </c>
      <c r="C78" t="s">
        <v>302</v>
      </c>
      <c r="D78" t="s">
        <v>414</v>
      </c>
      <c r="E78" t="s">
        <v>415</v>
      </c>
      <c r="F78" s="13">
        <v>836</v>
      </c>
      <c r="G78" s="13">
        <v>129658</v>
      </c>
      <c r="H78" s="84">
        <f t="shared" si="13"/>
        <v>644.77317249996145</v>
      </c>
      <c r="I78" s="13">
        <v>866</v>
      </c>
      <c r="J78" s="13">
        <v>132212</v>
      </c>
      <c r="K78" s="84">
        <f t="shared" si="14"/>
        <v>655.00862251535409</v>
      </c>
      <c r="L78" s="13">
        <v>641</v>
      </c>
      <c r="M78" s="13">
        <v>132212</v>
      </c>
      <c r="N78" s="84">
        <f t="shared" si="15"/>
        <v>484.82739842071823</v>
      </c>
      <c r="O78" s="13">
        <v>374</v>
      </c>
      <c r="P78" s="13">
        <v>457</v>
      </c>
      <c r="Q78" s="16">
        <f t="shared" si="16"/>
        <v>0.8183807439824945</v>
      </c>
      <c r="R78" s="13">
        <v>365</v>
      </c>
      <c r="S78" s="13">
        <v>436.64273070000007</v>
      </c>
      <c r="T78" s="16">
        <f t="shared" si="17"/>
        <v>0.8359236839116807</v>
      </c>
      <c r="U78" s="13">
        <v>291</v>
      </c>
      <c r="V78" s="13">
        <v>366</v>
      </c>
      <c r="W78" s="16">
        <f t="shared" si="18"/>
        <v>0.79508196721311475</v>
      </c>
    </row>
    <row r="79" spans="1:23" x14ac:dyDescent="0.3">
      <c r="A79" t="s">
        <v>241</v>
      </c>
      <c r="B79" t="s">
        <v>276</v>
      </c>
      <c r="C79" t="s">
        <v>317</v>
      </c>
      <c r="D79" t="s">
        <v>416</v>
      </c>
      <c r="E79" t="s">
        <v>417</v>
      </c>
      <c r="F79" s="13">
        <v>146</v>
      </c>
      <c r="G79" s="13">
        <v>29036</v>
      </c>
      <c r="H79" s="84">
        <f t="shared" si="13"/>
        <v>502.82408045185286</v>
      </c>
      <c r="I79" s="13">
        <v>152</v>
      </c>
      <c r="J79" s="13">
        <v>29365</v>
      </c>
      <c r="K79" s="84">
        <f t="shared" si="14"/>
        <v>517.62302060275829</v>
      </c>
      <c r="L79" s="13">
        <v>148</v>
      </c>
      <c r="M79" s="13">
        <v>29365</v>
      </c>
      <c r="N79" s="84">
        <f t="shared" si="15"/>
        <v>504.00136216584366</v>
      </c>
      <c r="O79" s="13">
        <v>181</v>
      </c>
      <c r="P79" s="13">
        <v>222</v>
      </c>
      <c r="Q79" s="16">
        <f t="shared" si="16"/>
        <v>0.81531531531531531</v>
      </c>
      <c r="R79" s="13">
        <v>250</v>
      </c>
      <c r="S79" s="13">
        <v>301</v>
      </c>
      <c r="T79" s="16">
        <f t="shared" si="17"/>
        <v>0.83056478405315615</v>
      </c>
      <c r="U79" s="13">
        <v>345</v>
      </c>
      <c r="V79" s="13">
        <v>419</v>
      </c>
      <c r="W79" s="16">
        <f t="shared" si="18"/>
        <v>0.8233890214797136</v>
      </c>
    </row>
    <row r="80" spans="1:23" x14ac:dyDescent="0.3">
      <c r="A80" t="s">
        <v>241</v>
      </c>
      <c r="B80" t="s">
        <v>276</v>
      </c>
      <c r="C80" t="s">
        <v>317</v>
      </c>
      <c r="D80" t="s">
        <v>418</v>
      </c>
      <c r="E80" t="s">
        <v>419</v>
      </c>
      <c r="F80" s="13">
        <v>95</v>
      </c>
      <c r="G80" s="13">
        <v>19890</v>
      </c>
      <c r="H80" s="84">
        <f t="shared" si="13"/>
        <v>477.62694821518357</v>
      </c>
      <c r="I80" s="13">
        <v>89</v>
      </c>
      <c r="J80" s="13">
        <v>20394</v>
      </c>
      <c r="K80" s="84">
        <f t="shared" si="14"/>
        <v>436.40286358732959</v>
      </c>
      <c r="L80" s="13">
        <v>85</v>
      </c>
      <c r="M80" s="13">
        <v>20394</v>
      </c>
      <c r="N80" s="84">
        <f t="shared" si="15"/>
        <v>416.78925174070804</v>
      </c>
      <c r="O80" s="13">
        <v>205</v>
      </c>
      <c r="P80" s="13">
        <v>233</v>
      </c>
      <c r="Q80" s="16">
        <f t="shared" si="16"/>
        <v>0.87982832618025753</v>
      </c>
      <c r="R80" s="13">
        <v>212</v>
      </c>
      <c r="S80" s="13">
        <v>233</v>
      </c>
      <c r="T80" s="16">
        <f t="shared" si="17"/>
        <v>0.90987124463519309</v>
      </c>
      <c r="U80" s="13">
        <v>305</v>
      </c>
      <c r="V80" s="13">
        <v>337</v>
      </c>
      <c r="W80" s="16">
        <f t="shared" si="18"/>
        <v>0.90504451038575673</v>
      </c>
    </row>
    <row r="81" spans="1:23" x14ac:dyDescent="0.3">
      <c r="A81" t="s">
        <v>226</v>
      </c>
      <c r="B81" t="s">
        <v>236</v>
      </c>
      <c r="C81" t="s">
        <v>243</v>
      </c>
      <c r="D81" t="s">
        <v>422</v>
      </c>
      <c r="E81" t="s">
        <v>423</v>
      </c>
      <c r="F81" s="13">
        <v>119</v>
      </c>
      <c r="G81" s="13">
        <v>22274</v>
      </c>
      <c r="H81" s="84">
        <f t="shared" si="13"/>
        <v>534.25518541797612</v>
      </c>
      <c r="I81" s="13">
        <v>145</v>
      </c>
      <c r="J81" s="13">
        <v>22775</v>
      </c>
      <c r="K81" s="84">
        <f t="shared" si="14"/>
        <v>636.66300768386384</v>
      </c>
      <c r="L81" s="13">
        <v>128</v>
      </c>
      <c r="M81" s="13">
        <v>22775</v>
      </c>
      <c r="N81" s="84">
        <f t="shared" si="15"/>
        <v>562.01975850713507</v>
      </c>
      <c r="O81" s="13">
        <v>41</v>
      </c>
      <c r="P81" s="13">
        <v>66</v>
      </c>
      <c r="Q81" s="16">
        <f t="shared" si="16"/>
        <v>0.62121212121212122</v>
      </c>
      <c r="R81" s="13">
        <v>44</v>
      </c>
      <c r="S81" s="13">
        <v>70</v>
      </c>
      <c r="T81" s="16">
        <f t="shared" si="17"/>
        <v>0.62857142857142856</v>
      </c>
      <c r="U81" s="13">
        <v>79</v>
      </c>
      <c r="V81" s="13">
        <v>101</v>
      </c>
      <c r="W81" s="16">
        <f t="shared" si="18"/>
        <v>0.78217821782178221</v>
      </c>
    </row>
    <row r="82" spans="1:23" x14ac:dyDescent="0.3">
      <c r="A82" t="s">
        <v>241</v>
      </c>
      <c r="B82" t="s">
        <v>276</v>
      </c>
      <c r="C82" t="s">
        <v>317</v>
      </c>
      <c r="D82" t="s">
        <v>424</v>
      </c>
      <c r="E82" t="s">
        <v>425</v>
      </c>
      <c r="F82" s="13">
        <v>69</v>
      </c>
      <c r="G82" s="13">
        <v>18846</v>
      </c>
      <c r="H82" s="84">
        <f t="shared" si="13"/>
        <v>366.12543775867556</v>
      </c>
      <c r="I82" s="13">
        <v>86</v>
      </c>
      <c r="J82" s="13">
        <v>19334</v>
      </c>
      <c r="K82" s="84">
        <f t="shared" si="14"/>
        <v>444.81224785352231</v>
      </c>
      <c r="L82" s="13">
        <v>86</v>
      </c>
      <c r="M82" s="13">
        <v>19334</v>
      </c>
      <c r="N82" s="84">
        <f t="shared" si="15"/>
        <v>444.81224785352231</v>
      </c>
      <c r="O82" s="13">
        <v>109</v>
      </c>
      <c r="P82" s="13">
        <v>122</v>
      </c>
      <c r="Q82" s="16">
        <f t="shared" si="16"/>
        <v>0.89344262295081966</v>
      </c>
      <c r="R82" s="13">
        <v>317</v>
      </c>
      <c r="S82" s="13">
        <v>352</v>
      </c>
      <c r="T82" s="16">
        <f t="shared" si="17"/>
        <v>0.90056818181818177</v>
      </c>
      <c r="U82" s="13">
        <v>60</v>
      </c>
      <c r="V82" s="13">
        <v>73</v>
      </c>
      <c r="W82" s="16">
        <f t="shared" si="18"/>
        <v>0.82191780821917804</v>
      </c>
    </row>
    <row r="83" spans="1:23" x14ac:dyDescent="0.3">
      <c r="A83" t="s">
        <v>259</v>
      </c>
      <c r="B83" t="s">
        <v>283</v>
      </c>
      <c r="C83" t="s">
        <v>307</v>
      </c>
      <c r="D83" t="s">
        <v>426</v>
      </c>
      <c r="E83" t="s">
        <v>427</v>
      </c>
      <c r="F83" s="13">
        <v>1586</v>
      </c>
      <c r="G83" s="13">
        <v>285576</v>
      </c>
      <c r="H83" s="84">
        <f t="shared" si="13"/>
        <v>555.36879849847321</v>
      </c>
      <c r="I83" s="13">
        <v>1630</v>
      </c>
      <c r="J83" s="13">
        <v>290553</v>
      </c>
      <c r="K83" s="84">
        <f t="shared" si="14"/>
        <v>560.9991980809009</v>
      </c>
      <c r="L83" s="13">
        <v>1601</v>
      </c>
      <c r="M83" s="13">
        <v>290553</v>
      </c>
      <c r="N83" s="84">
        <f t="shared" si="15"/>
        <v>551.01823075308118</v>
      </c>
      <c r="O83" s="13">
        <v>672</v>
      </c>
      <c r="P83" s="13">
        <v>837</v>
      </c>
      <c r="Q83" s="16">
        <f t="shared" si="16"/>
        <v>0.80286738351254483</v>
      </c>
      <c r="R83" s="13">
        <v>726</v>
      </c>
      <c r="S83" s="13">
        <v>900</v>
      </c>
      <c r="T83" s="16">
        <f t="shared" si="17"/>
        <v>0.80666666666666664</v>
      </c>
      <c r="U83" s="13">
        <v>711</v>
      </c>
      <c r="V83" s="13">
        <v>891</v>
      </c>
      <c r="W83" s="16">
        <f t="shared" si="18"/>
        <v>0.79797979797979801</v>
      </c>
    </row>
    <row r="84" spans="1:23" x14ac:dyDescent="0.3">
      <c r="A84" t="s">
        <v>241</v>
      </c>
      <c r="B84" t="s">
        <v>276</v>
      </c>
      <c r="C84" t="s">
        <v>317</v>
      </c>
      <c r="D84" t="s">
        <v>428</v>
      </c>
      <c r="E84" t="s">
        <v>429</v>
      </c>
      <c r="F84" s="13">
        <v>124</v>
      </c>
      <c r="G84" s="13">
        <v>25848</v>
      </c>
      <c r="H84" s="84">
        <f t="shared" si="13"/>
        <v>479.72763850201176</v>
      </c>
      <c r="I84" s="13">
        <v>127.06066233364284</v>
      </c>
      <c r="J84" s="13">
        <v>26628</v>
      </c>
      <c r="K84" s="84">
        <f t="shared" si="14"/>
        <v>477.1693793512199</v>
      </c>
      <c r="L84" s="13">
        <v>116</v>
      </c>
      <c r="M84" s="13">
        <v>26628</v>
      </c>
      <c r="N84" s="84">
        <f t="shared" si="15"/>
        <v>435.63166591557757</v>
      </c>
      <c r="O84" s="13">
        <v>203</v>
      </c>
      <c r="P84" s="13">
        <v>246</v>
      </c>
      <c r="Q84" s="16">
        <f t="shared" si="16"/>
        <v>0.82520325203252032</v>
      </c>
      <c r="R84" s="13">
        <v>80.943333333333328</v>
      </c>
      <c r="S84" s="13">
        <v>100</v>
      </c>
      <c r="T84" s="16">
        <f t="shared" si="17"/>
        <v>0.80943333333333323</v>
      </c>
      <c r="U84" s="13">
        <v>171</v>
      </c>
      <c r="V84" s="13">
        <v>222</v>
      </c>
      <c r="W84" s="16">
        <f t="shared" si="18"/>
        <v>0.77027027027027029</v>
      </c>
    </row>
    <row r="85" spans="1:23" x14ac:dyDescent="0.3">
      <c r="A85" t="s">
        <v>241</v>
      </c>
      <c r="B85" t="s">
        <v>276</v>
      </c>
      <c r="C85" t="s">
        <v>317</v>
      </c>
      <c r="D85" t="s">
        <v>430</v>
      </c>
      <c r="E85" t="s">
        <v>431</v>
      </c>
      <c r="F85" s="13">
        <v>182</v>
      </c>
      <c r="G85" s="13">
        <v>37649</v>
      </c>
      <c r="H85" s="84">
        <f t="shared" si="13"/>
        <v>483.41257403915108</v>
      </c>
      <c r="I85" s="13">
        <v>190</v>
      </c>
      <c r="J85" s="13">
        <v>38417</v>
      </c>
      <c r="K85" s="84">
        <f t="shared" si="14"/>
        <v>494.57271520420642</v>
      </c>
      <c r="L85" s="13">
        <v>161</v>
      </c>
      <c r="M85" s="13">
        <v>38417</v>
      </c>
      <c r="N85" s="84">
        <f t="shared" si="15"/>
        <v>419.08530077830125</v>
      </c>
      <c r="O85" s="13">
        <v>343</v>
      </c>
      <c r="P85" s="13">
        <v>449</v>
      </c>
      <c r="Q85" s="16">
        <f t="shared" si="16"/>
        <v>0.7639198218262806</v>
      </c>
      <c r="R85" s="13">
        <v>360</v>
      </c>
      <c r="S85" s="13">
        <v>450</v>
      </c>
      <c r="T85" s="16">
        <f t="shared" si="17"/>
        <v>0.8</v>
      </c>
      <c r="U85" s="13">
        <v>293</v>
      </c>
      <c r="V85" s="13">
        <v>387</v>
      </c>
      <c r="W85" s="16">
        <f t="shared" si="18"/>
        <v>0.75710594315245483</v>
      </c>
    </row>
    <row r="86" spans="1:23" x14ac:dyDescent="0.3">
      <c r="A86" t="s">
        <v>226</v>
      </c>
      <c r="B86" t="s">
        <v>221</v>
      </c>
      <c r="C86" t="s">
        <v>234</v>
      </c>
      <c r="D86" t="s">
        <v>432</v>
      </c>
      <c r="E86" t="s">
        <v>433</v>
      </c>
      <c r="F86" s="13">
        <v>161</v>
      </c>
      <c r="G86" s="13">
        <v>17475</v>
      </c>
      <c r="H86" s="84">
        <f t="shared" si="13"/>
        <v>921.31616595135904</v>
      </c>
      <c r="I86" s="13">
        <v>148</v>
      </c>
      <c r="J86" s="13">
        <v>17702</v>
      </c>
      <c r="K86" s="84">
        <f t="shared" si="14"/>
        <v>836.06372161337697</v>
      </c>
      <c r="L86" s="13">
        <v>147</v>
      </c>
      <c r="M86" s="13">
        <v>17702</v>
      </c>
      <c r="N86" s="84">
        <f t="shared" si="15"/>
        <v>830.41464241328663</v>
      </c>
      <c r="O86" s="13">
        <v>64</v>
      </c>
      <c r="P86" s="13">
        <v>84</v>
      </c>
      <c r="Q86" s="16">
        <f t="shared" si="16"/>
        <v>0.76190476190476186</v>
      </c>
      <c r="R86" s="13">
        <v>60</v>
      </c>
      <c r="S86" s="13">
        <v>75</v>
      </c>
      <c r="T86" s="16">
        <f t="shared" si="17"/>
        <v>0.8</v>
      </c>
      <c r="U86" s="13">
        <v>93</v>
      </c>
      <c r="V86" s="13">
        <v>115</v>
      </c>
      <c r="W86" s="16">
        <f t="shared" si="18"/>
        <v>0.80869565217391304</v>
      </c>
    </row>
    <row r="87" spans="1:23" x14ac:dyDescent="0.3">
      <c r="A87" t="s">
        <v>241</v>
      </c>
      <c r="B87" t="s">
        <v>276</v>
      </c>
      <c r="C87" t="s">
        <v>317</v>
      </c>
      <c r="D87" t="s">
        <v>434</v>
      </c>
      <c r="E87" t="s">
        <v>435</v>
      </c>
      <c r="F87" s="13">
        <v>321</v>
      </c>
      <c r="G87" s="13">
        <v>46316</v>
      </c>
      <c r="H87" s="84">
        <f t="shared" si="13"/>
        <v>693.06503152258404</v>
      </c>
      <c r="I87" s="13">
        <v>311</v>
      </c>
      <c r="J87" s="13">
        <v>46418</v>
      </c>
      <c r="K87" s="84">
        <f t="shared" si="14"/>
        <v>669.99870739799212</v>
      </c>
      <c r="L87" s="13">
        <v>242</v>
      </c>
      <c r="M87" s="13">
        <v>46418</v>
      </c>
      <c r="N87" s="84">
        <f t="shared" si="15"/>
        <v>521.34947649618675</v>
      </c>
      <c r="O87" s="13">
        <v>173</v>
      </c>
      <c r="P87" s="13">
        <v>220</v>
      </c>
      <c r="Q87" s="16">
        <f t="shared" si="16"/>
        <v>0.78636363636363638</v>
      </c>
      <c r="R87" s="13">
        <v>198</v>
      </c>
      <c r="S87" s="13">
        <v>225</v>
      </c>
      <c r="T87" s="16">
        <f t="shared" si="17"/>
        <v>0.88</v>
      </c>
      <c r="U87" s="13">
        <v>240</v>
      </c>
      <c r="V87" s="13">
        <v>272</v>
      </c>
      <c r="W87" s="16">
        <f t="shared" si="18"/>
        <v>0.88235294117647056</v>
      </c>
    </row>
    <row r="88" spans="1:23" x14ac:dyDescent="0.3">
      <c r="A88" t="s">
        <v>232</v>
      </c>
      <c r="B88" t="s">
        <v>263</v>
      </c>
      <c r="C88" t="s">
        <v>274</v>
      </c>
      <c r="D88" t="s">
        <v>436</v>
      </c>
      <c r="E88" t="s">
        <v>437</v>
      </c>
      <c r="F88" s="13">
        <v>397</v>
      </c>
      <c r="G88" s="13">
        <v>44845</v>
      </c>
      <c r="H88" s="84">
        <f t="shared" si="13"/>
        <v>885.27149069015502</v>
      </c>
      <c r="I88" s="13">
        <v>252</v>
      </c>
      <c r="J88" s="13">
        <v>45758</v>
      </c>
      <c r="K88" s="84">
        <f t="shared" si="14"/>
        <v>550.72337077669476</v>
      </c>
      <c r="L88" s="13">
        <v>222</v>
      </c>
      <c r="M88" s="13">
        <v>45758</v>
      </c>
      <c r="N88" s="84">
        <f t="shared" si="15"/>
        <v>485.16106473185016</v>
      </c>
      <c r="O88" s="13">
        <v>75</v>
      </c>
      <c r="P88" s="13">
        <v>93</v>
      </c>
      <c r="Q88" s="16">
        <f t="shared" si="16"/>
        <v>0.80645161290322576</v>
      </c>
      <c r="R88" s="13">
        <v>85</v>
      </c>
      <c r="S88" s="13">
        <v>100</v>
      </c>
      <c r="T88" s="16">
        <f t="shared" si="17"/>
        <v>0.85</v>
      </c>
      <c r="U88" s="13">
        <v>57</v>
      </c>
      <c r="V88" s="13">
        <v>76</v>
      </c>
      <c r="W88" s="16">
        <f t="shared" si="18"/>
        <v>0.75</v>
      </c>
    </row>
    <row r="89" spans="1:23" x14ac:dyDescent="0.3">
      <c r="A89" t="s">
        <v>232</v>
      </c>
      <c r="B89" t="s">
        <v>270</v>
      </c>
      <c r="C89" t="s">
        <v>281</v>
      </c>
      <c r="D89" t="s">
        <v>438</v>
      </c>
      <c r="E89" t="s">
        <v>439</v>
      </c>
      <c r="F89" s="13">
        <v>1056</v>
      </c>
      <c r="G89" s="13">
        <v>197212</v>
      </c>
      <c r="H89" s="84">
        <f t="shared" si="13"/>
        <v>535.46437336470399</v>
      </c>
      <c r="I89" s="13">
        <v>1158</v>
      </c>
      <c r="J89" s="13">
        <v>199184</v>
      </c>
      <c r="K89" s="84">
        <f t="shared" si="14"/>
        <v>581.37199775082331</v>
      </c>
      <c r="L89" s="13">
        <v>965</v>
      </c>
      <c r="M89" s="13">
        <v>199184</v>
      </c>
      <c r="N89" s="84">
        <f t="shared" si="15"/>
        <v>484.47666479235278</v>
      </c>
      <c r="O89" s="13">
        <v>355</v>
      </c>
      <c r="P89" s="13">
        <v>412</v>
      </c>
      <c r="Q89" s="16">
        <f t="shared" si="16"/>
        <v>0.86165048543689315</v>
      </c>
      <c r="R89" s="13">
        <v>361</v>
      </c>
      <c r="S89" s="13">
        <v>425</v>
      </c>
      <c r="T89" s="16">
        <f t="shared" si="17"/>
        <v>0.84941176470588231</v>
      </c>
      <c r="U89" s="13">
        <v>609</v>
      </c>
      <c r="V89" s="13">
        <v>710</v>
      </c>
      <c r="W89" s="16">
        <f t="shared" si="18"/>
        <v>0.8577464788732394</v>
      </c>
    </row>
    <row r="90" spans="1:23" x14ac:dyDescent="0.3">
      <c r="A90" t="s">
        <v>241</v>
      </c>
      <c r="B90" t="s">
        <v>276</v>
      </c>
      <c r="C90" t="s">
        <v>317</v>
      </c>
      <c r="D90" t="s">
        <v>441</v>
      </c>
      <c r="E90" t="s">
        <v>442</v>
      </c>
      <c r="F90" s="13">
        <v>300</v>
      </c>
      <c r="G90" s="13">
        <v>39530</v>
      </c>
      <c r="H90" s="84">
        <f t="shared" si="13"/>
        <v>758.91727801669617</v>
      </c>
      <c r="I90" s="13">
        <v>150</v>
      </c>
      <c r="J90" s="13">
        <v>40087</v>
      </c>
      <c r="K90" s="84">
        <f t="shared" si="14"/>
        <v>374.18614513433283</v>
      </c>
      <c r="L90" s="13">
        <v>260</v>
      </c>
      <c r="M90" s="13">
        <v>40087</v>
      </c>
      <c r="N90" s="84">
        <f t="shared" si="15"/>
        <v>648.58931823284354</v>
      </c>
      <c r="O90" s="13">
        <v>99</v>
      </c>
      <c r="P90" s="13">
        <v>115</v>
      </c>
      <c r="Q90" s="16">
        <f t="shared" si="16"/>
        <v>0.86086956521739133</v>
      </c>
      <c r="R90" s="13">
        <v>132</v>
      </c>
      <c r="S90" s="13">
        <v>150</v>
      </c>
      <c r="T90" s="16">
        <f t="shared" si="17"/>
        <v>0.88</v>
      </c>
      <c r="U90" s="13">
        <v>113</v>
      </c>
      <c r="V90" s="13">
        <v>129</v>
      </c>
      <c r="W90" s="16">
        <f t="shared" si="18"/>
        <v>0.87596899224806202</v>
      </c>
    </row>
    <row r="91" spans="1:23" x14ac:dyDescent="0.3">
      <c r="A91" t="s">
        <v>241</v>
      </c>
      <c r="B91" t="s">
        <v>276</v>
      </c>
      <c r="C91" t="s">
        <v>317</v>
      </c>
      <c r="D91" t="s">
        <v>445</v>
      </c>
      <c r="E91" t="s">
        <v>446</v>
      </c>
      <c r="F91" s="13">
        <v>92</v>
      </c>
      <c r="G91" s="13">
        <v>31065</v>
      </c>
      <c r="H91" s="84">
        <f t="shared" si="13"/>
        <v>296.15322710445844</v>
      </c>
      <c r="I91" s="13">
        <v>111</v>
      </c>
      <c r="J91" s="13">
        <v>31770</v>
      </c>
      <c r="K91" s="84">
        <f t="shared" si="14"/>
        <v>349.3862134088763</v>
      </c>
      <c r="L91" s="13">
        <v>132</v>
      </c>
      <c r="M91" s="13">
        <v>31770</v>
      </c>
      <c r="N91" s="84">
        <f t="shared" si="15"/>
        <v>415.48630783758267</v>
      </c>
      <c r="O91" s="13">
        <v>258</v>
      </c>
      <c r="P91" s="13">
        <v>342</v>
      </c>
      <c r="Q91" s="16">
        <f t="shared" si="16"/>
        <v>0.75438596491228072</v>
      </c>
      <c r="R91" s="13">
        <v>240</v>
      </c>
      <c r="S91" s="13">
        <v>300</v>
      </c>
      <c r="T91" s="16">
        <f t="shared" si="17"/>
        <v>0.8</v>
      </c>
      <c r="U91" s="13">
        <v>130</v>
      </c>
      <c r="V91" s="13">
        <v>158</v>
      </c>
      <c r="W91" s="16">
        <f t="shared" si="18"/>
        <v>0.82278481012658233</v>
      </c>
    </row>
    <row r="92" spans="1:23" x14ac:dyDescent="0.3">
      <c r="A92" t="s">
        <v>259</v>
      </c>
      <c r="B92" t="s">
        <v>283</v>
      </c>
      <c r="C92" t="s">
        <v>307</v>
      </c>
      <c r="D92" t="s">
        <v>449</v>
      </c>
      <c r="E92" t="s">
        <v>450</v>
      </c>
      <c r="F92" s="13">
        <v>360</v>
      </c>
      <c r="G92" s="13">
        <v>37860</v>
      </c>
      <c r="H92" s="84">
        <f t="shared" si="13"/>
        <v>950.87163232963553</v>
      </c>
      <c r="I92" s="13">
        <v>333</v>
      </c>
      <c r="J92" s="13">
        <v>38533</v>
      </c>
      <c r="K92" s="84">
        <f t="shared" si="14"/>
        <v>864.19432694054456</v>
      </c>
      <c r="L92" s="13">
        <v>231</v>
      </c>
      <c r="M92" s="13">
        <v>38533</v>
      </c>
      <c r="N92" s="84">
        <f t="shared" si="15"/>
        <v>599.48615472452184</v>
      </c>
      <c r="O92" s="13">
        <v>92</v>
      </c>
      <c r="P92" s="13">
        <v>101</v>
      </c>
      <c r="Q92" s="16">
        <f t="shared" si="16"/>
        <v>0.91089108910891092</v>
      </c>
      <c r="R92" s="13">
        <v>106</v>
      </c>
      <c r="S92" s="13">
        <v>116</v>
      </c>
      <c r="T92" s="16">
        <f t="shared" si="17"/>
        <v>0.91379310344827591</v>
      </c>
      <c r="U92" s="13">
        <v>72</v>
      </c>
      <c r="V92" s="13">
        <v>96</v>
      </c>
      <c r="W92" s="16">
        <f t="shared" si="18"/>
        <v>0.75</v>
      </c>
    </row>
    <row r="93" spans="1:23" x14ac:dyDescent="0.3">
      <c r="A93" t="s">
        <v>241</v>
      </c>
      <c r="B93" t="s">
        <v>276</v>
      </c>
      <c r="C93" t="s">
        <v>317</v>
      </c>
      <c r="D93" t="s">
        <v>451</v>
      </c>
      <c r="E93" t="s">
        <v>452</v>
      </c>
      <c r="F93" s="13">
        <v>137</v>
      </c>
      <c r="G93" s="13">
        <v>20402</v>
      </c>
      <c r="H93" s="84">
        <f t="shared" si="13"/>
        <v>671.50279384374073</v>
      </c>
      <c r="I93" s="13">
        <v>130</v>
      </c>
      <c r="J93" s="13">
        <v>20671</v>
      </c>
      <c r="K93" s="84">
        <f t="shared" si="14"/>
        <v>628.90039185332114</v>
      </c>
      <c r="L93" s="13">
        <v>94</v>
      </c>
      <c r="M93" s="13">
        <v>20671</v>
      </c>
      <c r="N93" s="84">
        <f t="shared" si="15"/>
        <v>454.74336026317059</v>
      </c>
      <c r="O93" s="13">
        <v>54</v>
      </c>
      <c r="P93" s="13">
        <v>57</v>
      </c>
      <c r="Q93" s="16">
        <f t="shared" si="16"/>
        <v>0.94736842105263153</v>
      </c>
      <c r="R93" s="13">
        <v>152</v>
      </c>
      <c r="S93" s="13">
        <v>160</v>
      </c>
      <c r="T93" s="16">
        <f t="shared" si="17"/>
        <v>0.95</v>
      </c>
      <c r="U93" s="13">
        <v>82</v>
      </c>
      <c r="V93" s="13">
        <v>86</v>
      </c>
      <c r="W93" s="16">
        <f t="shared" si="18"/>
        <v>0.95348837209302328</v>
      </c>
    </row>
    <row r="94" spans="1:23" x14ac:dyDescent="0.3">
      <c r="A94" t="s">
        <v>241</v>
      </c>
      <c r="B94" t="s">
        <v>276</v>
      </c>
      <c r="C94" t="s">
        <v>317</v>
      </c>
      <c r="D94" t="s">
        <v>453</v>
      </c>
      <c r="E94" t="s">
        <v>454</v>
      </c>
      <c r="F94" s="13">
        <v>66</v>
      </c>
      <c r="G94" s="13">
        <v>23288</v>
      </c>
      <c r="H94" s="84">
        <f t="shared" si="13"/>
        <v>283.40776365510135</v>
      </c>
      <c r="I94" s="13">
        <v>67</v>
      </c>
      <c r="J94" s="13">
        <v>23873</v>
      </c>
      <c r="K94" s="84">
        <f t="shared" si="14"/>
        <v>280.65178234825959</v>
      </c>
      <c r="L94" s="13">
        <v>49</v>
      </c>
      <c r="M94" s="13">
        <v>23873</v>
      </c>
      <c r="N94" s="84">
        <f t="shared" si="15"/>
        <v>205.25279604574203</v>
      </c>
      <c r="O94" s="13">
        <v>101</v>
      </c>
      <c r="P94" s="13">
        <v>116</v>
      </c>
      <c r="Q94" s="16">
        <f t="shared" si="16"/>
        <v>0.87068965517241381</v>
      </c>
      <c r="R94" s="13">
        <v>295</v>
      </c>
      <c r="S94" s="13">
        <v>328</v>
      </c>
      <c r="T94" s="16">
        <f t="shared" si="17"/>
        <v>0.89939024390243905</v>
      </c>
      <c r="U94" s="13">
        <v>59</v>
      </c>
      <c r="V94" s="13">
        <v>73</v>
      </c>
      <c r="W94" s="16">
        <f t="shared" si="18"/>
        <v>0.80821917808219179</v>
      </c>
    </row>
    <row r="95" spans="1:23" x14ac:dyDescent="0.3">
      <c r="A95" t="s">
        <v>259</v>
      </c>
      <c r="B95" t="s">
        <v>283</v>
      </c>
      <c r="C95" t="s">
        <v>313</v>
      </c>
      <c r="D95" t="s">
        <v>457</v>
      </c>
      <c r="E95" t="s">
        <v>458</v>
      </c>
      <c r="F95" s="13">
        <v>1739</v>
      </c>
      <c r="G95" s="13">
        <v>305849</v>
      </c>
      <c r="H95" s="84">
        <f t="shared" si="13"/>
        <v>568.58122799159071</v>
      </c>
      <c r="I95" s="13">
        <v>1595</v>
      </c>
      <c r="J95" s="13">
        <v>309997</v>
      </c>
      <c r="K95" s="84">
        <f t="shared" si="14"/>
        <v>514.5211082687897</v>
      </c>
      <c r="L95" s="13">
        <v>1827</v>
      </c>
      <c r="M95" s="13">
        <v>309997</v>
      </c>
      <c r="N95" s="84">
        <f t="shared" si="15"/>
        <v>589.36054219879543</v>
      </c>
      <c r="O95" s="13">
        <v>911</v>
      </c>
      <c r="P95" s="13">
        <v>1118</v>
      </c>
      <c r="Q95" s="16">
        <f t="shared" si="16"/>
        <v>0.81484794275491945</v>
      </c>
      <c r="R95" s="13">
        <v>1351</v>
      </c>
      <c r="S95" s="13">
        <v>1573</v>
      </c>
      <c r="T95" s="16">
        <f t="shared" si="17"/>
        <v>0.85886840432294975</v>
      </c>
      <c r="U95" s="13">
        <v>2545</v>
      </c>
      <c r="V95" s="13">
        <v>2846</v>
      </c>
      <c r="W95" s="16">
        <f t="shared" si="18"/>
        <v>0.89423752635277587</v>
      </c>
    </row>
    <row r="96" spans="1:23" x14ac:dyDescent="0.3">
      <c r="A96" t="s">
        <v>226</v>
      </c>
      <c r="B96" t="s">
        <v>245</v>
      </c>
      <c r="C96" t="s">
        <v>220</v>
      </c>
      <c r="D96" t="s">
        <v>459</v>
      </c>
      <c r="E96" t="s">
        <v>460</v>
      </c>
      <c r="F96" s="13">
        <v>354</v>
      </c>
      <c r="G96" s="13">
        <v>38491</v>
      </c>
      <c r="H96" s="84">
        <f t="shared" si="13"/>
        <v>919.69551323686051</v>
      </c>
      <c r="I96" s="13">
        <v>302</v>
      </c>
      <c r="J96" s="13">
        <v>38690</v>
      </c>
      <c r="K96" s="84">
        <f t="shared" si="14"/>
        <v>780.56345308865343</v>
      </c>
      <c r="L96" s="13">
        <v>370</v>
      </c>
      <c r="M96" s="13">
        <v>38690</v>
      </c>
      <c r="N96" s="84">
        <f t="shared" si="15"/>
        <v>956.31946239338322</v>
      </c>
      <c r="O96" s="13">
        <v>137</v>
      </c>
      <c r="P96" s="13">
        <v>152</v>
      </c>
      <c r="Q96" s="16">
        <f t="shared" si="16"/>
        <v>0.90131578947368418</v>
      </c>
      <c r="R96" s="13">
        <v>115</v>
      </c>
      <c r="S96" s="13">
        <v>125</v>
      </c>
      <c r="T96" s="16">
        <f t="shared" si="17"/>
        <v>0.92</v>
      </c>
      <c r="U96" s="13">
        <v>130</v>
      </c>
      <c r="V96" s="13">
        <v>143</v>
      </c>
      <c r="W96" s="16">
        <f t="shared" si="18"/>
        <v>0.90909090909090906</v>
      </c>
    </row>
    <row r="97" spans="1:23" x14ac:dyDescent="0.3">
      <c r="A97" t="s">
        <v>241</v>
      </c>
      <c r="B97" t="s">
        <v>276</v>
      </c>
      <c r="C97" t="s">
        <v>317</v>
      </c>
      <c r="D97" t="s">
        <v>463</v>
      </c>
      <c r="E97" t="s">
        <v>464</v>
      </c>
      <c r="F97" s="13">
        <v>124</v>
      </c>
      <c r="G97" s="13">
        <v>23428</v>
      </c>
      <c r="H97" s="84">
        <f t="shared" si="13"/>
        <v>529.28120198053614</v>
      </c>
      <c r="I97" s="13">
        <v>114</v>
      </c>
      <c r="J97" s="13">
        <v>23745</v>
      </c>
      <c r="K97" s="84">
        <f t="shared" si="14"/>
        <v>480.10107391029692</v>
      </c>
      <c r="L97" s="13">
        <v>94</v>
      </c>
      <c r="M97" s="13">
        <v>23745</v>
      </c>
      <c r="N97" s="84">
        <f t="shared" si="15"/>
        <v>395.87281532954307</v>
      </c>
      <c r="O97" s="13">
        <v>84</v>
      </c>
      <c r="P97" s="13">
        <v>97</v>
      </c>
      <c r="Q97" s="16">
        <f t="shared" si="16"/>
        <v>0.865979381443299</v>
      </c>
      <c r="R97" s="13">
        <v>99</v>
      </c>
      <c r="S97" s="13">
        <v>110</v>
      </c>
      <c r="T97" s="16">
        <f t="shared" si="17"/>
        <v>0.9</v>
      </c>
      <c r="U97" s="13">
        <v>87</v>
      </c>
      <c r="V97" s="13">
        <v>109</v>
      </c>
      <c r="W97" s="16">
        <f t="shared" si="18"/>
        <v>0.79816513761467889</v>
      </c>
    </row>
    <row r="98" spans="1:23" x14ac:dyDescent="0.3">
      <c r="A98" t="s">
        <v>226</v>
      </c>
      <c r="B98" t="s">
        <v>245</v>
      </c>
      <c r="C98" t="s">
        <v>220</v>
      </c>
      <c r="D98" t="s">
        <v>465</v>
      </c>
      <c r="E98" t="s">
        <v>466</v>
      </c>
      <c r="F98" s="13">
        <v>336</v>
      </c>
      <c r="G98" s="13">
        <v>74555</v>
      </c>
      <c r="H98" s="84">
        <f t="shared" si="13"/>
        <v>450.67399906109586</v>
      </c>
      <c r="I98" s="13">
        <v>370</v>
      </c>
      <c r="J98" s="13">
        <v>75774</v>
      </c>
      <c r="K98" s="84">
        <f t="shared" si="14"/>
        <v>488.29413783091826</v>
      </c>
      <c r="L98" s="13">
        <v>352</v>
      </c>
      <c r="M98" s="13">
        <v>75774</v>
      </c>
      <c r="N98" s="84">
        <f t="shared" si="15"/>
        <v>464.5392878823871</v>
      </c>
      <c r="O98" s="13">
        <v>143</v>
      </c>
      <c r="P98" s="13">
        <v>177</v>
      </c>
      <c r="Q98" s="16">
        <f t="shared" si="16"/>
        <v>0.80790960451977401</v>
      </c>
      <c r="R98" s="13">
        <v>181</v>
      </c>
      <c r="S98" s="13">
        <v>212</v>
      </c>
      <c r="T98" s="16">
        <f t="shared" si="17"/>
        <v>0.85377358490566035</v>
      </c>
      <c r="U98" s="13">
        <v>96</v>
      </c>
      <c r="V98" s="13">
        <v>119</v>
      </c>
      <c r="W98" s="16">
        <f t="shared" si="18"/>
        <v>0.80672268907563027</v>
      </c>
    </row>
    <row r="99" spans="1:23" x14ac:dyDescent="0.3">
      <c r="A99" t="s">
        <v>226</v>
      </c>
      <c r="B99" t="s">
        <v>236</v>
      </c>
      <c r="C99" t="s">
        <v>243</v>
      </c>
      <c r="D99" t="s">
        <v>467</v>
      </c>
      <c r="E99" t="s">
        <v>468</v>
      </c>
      <c r="F99" s="13">
        <v>206</v>
      </c>
      <c r="G99" s="13">
        <v>25003</v>
      </c>
      <c r="H99" s="84">
        <f t="shared" ref="H99:H162" si="19">(F99/G99)*100000</f>
        <v>823.90113186417636</v>
      </c>
      <c r="I99" s="13">
        <v>179</v>
      </c>
      <c r="J99" s="13">
        <v>25209</v>
      </c>
      <c r="K99" s="84">
        <f t="shared" ref="K99:K162" si="20">(I99/J99)*100000</f>
        <v>710.06386607957472</v>
      </c>
      <c r="L99" s="13">
        <v>195</v>
      </c>
      <c r="M99" s="13">
        <v>25209</v>
      </c>
      <c r="N99" s="84">
        <f t="shared" ref="N99:N162" si="21">(L99/M99)*100000</f>
        <v>773.53326193026305</v>
      </c>
      <c r="O99" s="13">
        <v>131</v>
      </c>
      <c r="P99" s="13">
        <v>156</v>
      </c>
      <c r="Q99" s="16">
        <f t="shared" ref="Q99:Q162" si="22">O99/P99</f>
        <v>0.83974358974358976</v>
      </c>
      <c r="R99" s="13">
        <v>100</v>
      </c>
      <c r="S99" s="13">
        <v>113</v>
      </c>
      <c r="T99" s="16">
        <f t="shared" ref="T99:T162" si="23">R99/S99</f>
        <v>0.88495575221238942</v>
      </c>
      <c r="U99" s="13">
        <v>124</v>
      </c>
      <c r="V99" s="13">
        <v>153</v>
      </c>
      <c r="W99" s="16">
        <f t="shared" ref="W99:W162" si="24">U99/V99</f>
        <v>0.81045751633986929</v>
      </c>
    </row>
    <row r="100" spans="1:23" x14ac:dyDescent="0.3">
      <c r="A100" t="s">
        <v>241</v>
      </c>
      <c r="B100" t="s">
        <v>276</v>
      </c>
      <c r="C100" t="s">
        <v>317</v>
      </c>
      <c r="D100" t="s">
        <v>471</v>
      </c>
      <c r="E100" t="s">
        <v>472</v>
      </c>
      <c r="F100" s="13">
        <v>120</v>
      </c>
      <c r="G100" s="13">
        <v>25651</v>
      </c>
      <c r="H100" s="84">
        <f t="shared" si="19"/>
        <v>467.81801879069042</v>
      </c>
      <c r="I100" s="13">
        <v>135</v>
      </c>
      <c r="J100" s="13">
        <v>26112</v>
      </c>
      <c r="K100" s="84">
        <f t="shared" si="20"/>
        <v>517.00367647058818</v>
      </c>
      <c r="L100" s="13">
        <v>100</v>
      </c>
      <c r="M100" s="13">
        <v>26112</v>
      </c>
      <c r="N100" s="84">
        <f t="shared" si="21"/>
        <v>382.96568627450978</v>
      </c>
      <c r="O100" s="13">
        <v>373</v>
      </c>
      <c r="P100" s="13">
        <v>397</v>
      </c>
      <c r="Q100" s="16">
        <f t="shared" si="22"/>
        <v>0.93954659949622166</v>
      </c>
      <c r="R100" s="13">
        <v>373</v>
      </c>
      <c r="S100" s="13">
        <v>405</v>
      </c>
      <c r="T100" s="16">
        <f t="shared" si="23"/>
        <v>0.92098765432098761</v>
      </c>
      <c r="U100" s="13">
        <v>408</v>
      </c>
      <c r="V100" s="13">
        <v>430</v>
      </c>
      <c r="W100" s="16">
        <f t="shared" si="24"/>
        <v>0.94883720930232562</v>
      </c>
    </row>
    <row r="101" spans="1:23" x14ac:dyDescent="0.3">
      <c r="A101" t="s">
        <v>226</v>
      </c>
      <c r="B101" t="s">
        <v>236</v>
      </c>
      <c r="C101" t="s">
        <v>261</v>
      </c>
      <c r="D101" t="s">
        <v>473</v>
      </c>
      <c r="E101" t="s">
        <v>474</v>
      </c>
      <c r="F101" s="13">
        <v>1795</v>
      </c>
      <c r="G101" s="13">
        <v>241598</v>
      </c>
      <c r="H101" s="84">
        <f t="shared" si="19"/>
        <v>742.96972657058416</v>
      </c>
      <c r="I101" s="13">
        <v>1794</v>
      </c>
      <c r="J101" s="13">
        <v>244904</v>
      </c>
      <c r="K101" s="84">
        <f t="shared" si="20"/>
        <v>732.53193087903833</v>
      </c>
      <c r="L101" s="13">
        <v>1785</v>
      </c>
      <c r="M101" s="13">
        <v>244904</v>
      </c>
      <c r="N101" s="84">
        <f t="shared" si="21"/>
        <v>728.85702152680233</v>
      </c>
      <c r="O101" s="13">
        <v>820</v>
      </c>
      <c r="P101" s="13">
        <v>979</v>
      </c>
      <c r="Q101" s="16">
        <f t="shared" si="22"/>
        <v>0.83758937691521962</v>
      </c>
      <c r="R101" s="13">
        <v>840</v>
      </c>
      <c r="S101" s="13">
        <v>1000</v>
      </c>
      <c r="T101" s="16">
        <f t="shared" si="23"/>
        <v>0.84</v>
      </c>
      <c r="U101" s="13">
        <v>1183</v>
      </c>
      <c r="V101" s="13">
        <v>1343</v>
      </c>
      <c r="W101" s="16">
        <f t="shared" si="24"/>
        <v>0.88086373790022343</v>
      </c>
    </row>
    <row r="102" spans="1:23" x14ac:dyDescent="0.3">
      <c r="A102" t="s">
        <v>226</v>
      </c>
      <c r="B102" t="s">
        <v>245</v>
      </c>
      <c r="C102" t="s">
        <v>220</v>
      </c>
      <c r="D102" t="s">
        <v>477</v>
      </c>
      <c r="E102" t="s">
        <v>478</v>
      </c>
      <c r="F102" s="13">
        <v>742</v>
      </c>
      <c r="G102" s="13">
        <v>120456</v>
      </c>
      <c r="H102" s="84">
        <f t="shared" si="19"/>
        <v>615.99256159925619</v>
      </c>
      <c r="I102" s="13">
        <v>791</v>
      </c>
      <c r="J102" s="13">
        <v>121601</v>
      </c>
      <c r="K102" s="84">
        <f t="shared" si="20"/>
        <v>650.48807164414768</v>
      </c>
      <c r="L102" s="13">
        <v>723</v>
      </c>
      <c r="M102" s="13">
        <v>121601</v>
      </c>
      <c r="N102" s="84">
        <f t="shared" si="21"/>
        <v>594.56747888586438</v>
      </c>
      <c r="O102" s="13">
        <v>452</v>
      </c>
      <c r="P102" s="13">
        <v>507</v>
      </c>
      <c r="Q102" s="16">
        <f t="shared" si="22"/>
        <v>0.89151873767258383</v>
      </c>
      <c r="R102" s="13">
        <v>994</v>
      </c>
      <c r="S102" s="13">
        <v>1104</v>
      </c>
      <c r="T102" s="16">
        <f t="shared" si="23"/>
        <v>0.90036231884057971</v>
      </c>
      <c r="U102" s="13">
        <v>461</v>
      </c>
      <c r="V102" s="13">
        <v>537</v>
      </c>
      <c r="W102" s="16">
        <f t="shared" si="24"/>
        <v>0.85847299813780265</v>
      </c>
    </row>
    <row r="103" spans="1:23" x14ac:dyDescent="0.3">
      <c r="A103" t="s">
        <v>232</v>
      </c>
      <c r="B103" t="s">
        <v>254</v>
      </c>
      <c r="C103" t="s">
        <v>281</v>
      </c>
      <c r="D103" t="s">
        <v>481</v>
      </c>
      <c r="E103" t="s">
        <v>482</v>
      </c>
      <c r="F103" s="13">
        <v>282</v>
      </c>
      <c r="G103" s="13">
        <v>40778</v>
      </c>
      <c r="H103" s="84">
        <f t="shared" si="19"/>
        <v>691.54936485359747</v>
      </c>
      <c r="I103" s="13">
        <v>266</v>
      </c>
      <c r="J103" s="13">
        <v>41536</v>
      </c>
      <c r="K103" s="84">
        <f t="shared" si="20"/>
        <v>640.40832049306619</v>
      </c>
      <c r="L103" s="13">
        <v>292</v>
      </c>
      <c r="M103" s="13">
        <v>41536</v>
      </c>
      <c r="N103" s="84">
        <f t="shared" si="21"/>
        <v>703.00462249614793</v>
      </c>
      <c r="O103" s="13">
        <v>188</v>
      </c>
      <c r="P103" s="13">
        <v>206</v>
      </c>
      <c r="Q103" s="16">
        <f t="shared" si="22"/>
        <v>0.91262135922330101</v>
      </c>
      <c r="R103" s="13">
        <v>206</v>
      </c>
      <c r="S103" s="13">
        <v>225</v>
      </c>
      <c r="T103" s="16">
        <f t="shared" si="23"/>
        <v>0.91555555555555557</v>
      </c>
      <c r="U103" s="13">
        <v>162</v>
      </c>
      <c r="V103" s="13">
        <v>185</v>
      </c>
      <c r="W103" s="16">
        <f t="shared" si="24"/>
        <v>0.87567567567567572</v>
      </c>
    </row>
    <row r="104" spans="1:23" x14ac:dyDescent="0.3">
      <c r="A104" t="s">
        <v>232</v>
      </c>
      <c r="B104" t="s">
        <v>254</v>
      </c>
      <c r="C104" t="s">
        <v>281</v>
      </c>
      <c r="D104" t="s">
        <v>485</v>
      </c>
      <c r="E104" t="s">
        <v>486</v>
      </c>
      <c r="F104" s="13">
        <v>864</v>
      </c>
      <c r="G104" s="13">
        <v>136424</v>
      </c>
      <c r="H104" s="84">
        <f t="shared" si="19"/>
        <v>633.31965050137808</v>
      </c>
      <c r="I104" s="13">
        <v>879</v>
      </c>
      <c r="J104" s="13">
        <v>139268</v>
      </c>
      <c r="K104" s="84">
        <f t="shared" si="20"/>
        <v>631.1571933250998</v>
      </c>
      <c r="L104" s="13">
        <v>763</v>
      </c>
      <c r="M104" s="13">
        <v>139268</v>
      </c>
      <c r="N104" s="84">
        <f t="shared" si="21"/>
        <v>547.86454892724817</v>
      </c>
      <c r="O104" s="13">
        <v>378</v>
      </c>
      <c r="P104" s="13">
        <v>437</v>
      </c>
      <c r="Q104" s="16">
        <f t="shared" si="22"/>
        <v>0.86498855835240274</v>
      </c>
      <c r="R104" s="13">
        <v>395</v>
      </c>
      <c r="S104" s="13">
        <v>454</v>
      </c>
      <c r="T104" s="16">
        <f t="shared" si="23"/>
        <v>0.87004405286343611</v>
      </c>
      <c r="U104" s="13">
        <v>490</v>
      </c>
      <c r="V104" s="13">
        <v>569</v>
      </c>
      <c r="W104" s="16">
        <f t="shared" si="24"/>
        <v>0.86115992970123023</v>
      </c>
    </row>
    <row r="105" spans="1:23" x14ac:dyDescent="0.3">
      <c r="A105" t="s">
        <v>241</v>
      </c>
      <c r="B105" t="s">
        <v>276</v>
      </c>
      <c r="C105" t="s">
        <v>317</v>
      </c>
      <c r="D105" t="s">
        <v>487</v>
      </c>
      <c r="E105" t="s">
        <v>488</v>
      </c>
      <c r="F105" s="13">
        <v>193</v>
      </c>
      <c r="G105" s="13">
        <v>27943</v>
      </c>
      <c r="H105" s="84">
        <f t="shared" si="19"/>
        <v>690.69176537952262</v>
      </c>
      <c r="I105" s="13">
        <v>197</v>
      </c>
      <c r="J105" s="13">
        <v>28088</v>
      </c>
      <c r="K105" s="84">
        <f t="shared" si="20"/>
        <v>701.36713187126179</v>
      </c>
      <c r="L105" s="13">
        <v>152</v>
      </c>
      <c r="M105" s="13">
        <v>28088</v>
      </c>
      <c r="N105" s="84">
        <f t="shared" si="21"/>
        <v>541.15636570777554</v>
      </c>
      <c r="O105" s="13">
        <v>91</v>
      </c>
      <c r="P105" s="13">
        <v>98</v>
      </c>
      <c r="Q105" s="16">
        <f t="shared" si="22"/>
        <v>0.9285714285714286</v>
      </c>
      <c r="R105" s="13">
        <v>108</v>
      </c>
      <c r="S105" s="13">
        <v>120</v>
      </c>
      <c r="T105" s="16">
        <f t="shared" si="23"/>
        <v>0.9</v>
      </c>
      <c r="U105" s="13">
        <v>169</v>
      </c>
      <c r="V105" s="13">
        <v>182</v>
      </c>
      <c r="W105" s="16">
        <f t="shared" si="24"/>
        <v>0.9285714285714286</v>
      </c>
    </row>
    <row r="106" spans="1:23" x14ac:dyDescent="0.3">
      <c r="A106" t="s">
        <v>232</v>
      </c>
      <c r="B106" t="s">
        <v>254</v>
      </c>
      <c r="C106" t="s">
        <v>281</v>
      </c>
      <c r="D106" t="s">
        <v>491</v>
      </c>
      <c r="E106" t="s">
        <v>492</v>
      </c>
      <c r="F106" s="13">
        <v>964</v>
      </c>
      <c r="G106" s="13">
        <v>171113</v>
      </c>
      <c r="H106" s="84">
        <f t="shared" si="19"/>
        <v>563.3704043526792</v>
      </c>
      <c r="I106" s="13">
        <v>1129</v>
      </c>
      <c r="J106" s="13">
        <v>173972</v>
      </c>
      <c r="K106" s="84">
        <f t="shared" si="20"/>
        <v>648.95500425355806</v>
      </c>
      <c r="L106" s="13">
        <v>1043</v>
      </c>
      <c r="M106" s="13">
        <v>173972</v>
      </c>
      <c r="N106" s="84">
        <f t="shared" si="21"/>
        <v>599.52176212264044</v>
      </c>
      <c r="O106" s="13">
        <v>504</v>
      </c>
      <c r="P106" s="13">
        <v>668</v>
      </c>
      <c r="Q106" s="16">
        <f t="shared" si="22"/>
        <v>0.75449101796407181</v>
      </c>
      <c r="R106" s="13">
        <v>800</v>
      </c>
      <c r="S106" s="13">
        <v>1000</v>
      </c>
      <c r="T106" s="16">
        <f t="shared" si="23"/>
        <v>0.8</v>
      </c>
      <c r="U106" s="13">
        <v>579</v>
      </c>
      <c r="V106" s="13">
        <v>719</v>
      </c>
      <c r="W106" s="16">
        <f t="shared" si="24"/>
        <v>0.80528511821974968</v>
      </c>
    </row>
    <row r="107" spans="1:23" x14ac:dyDescent="0.3">
      <c r="A107" t="s">
        <v>226</v>
      </c>
      <c r="B107" t="s">
        <v>236</v>
      </c>
      <c r="C107" t="s">
        <v>243</v>
      </c>
      <c r="D107" t="s">
        <v>495</v>
      </c>
      <c r="E107" t="s">
        <v>496</v>
      </c>
      <c r="F107" s="13">
        <v>579</v>
      </c>
      <c r="G107" s="13">
        <v>71110</v>
      </c>
      <c r="H107" s="84">
        <f t="shared" si="19"/>
        <v>814.23147236675572</v>
      </c>
      <c r="I107" s="13">
        <v>572</v>
      </c>
      <c r="J107" s="13">
        <v>71793</v>
      </c>
      <c r="K107" s="84">
        <f t="shared" si="20"/>
        <v>796.73505773543377</v>
      </c>
      <c r="L107" s="13">
        <v>560</v>
      </c>
      <c r="M107" s="13">
        <v>71793</v>
      </c>
      <c r="N107" s="84">
        <f t="shared" si="21"/>
        <v>780.02033624448063</v>
      </c>
      <c r="O107" s="13">
        <v>260</v>
      </c>
      <c r="P107" s="13">
        <v>344</v>
      </c>
      <c r="Q107" s="16">
        <f t="shared" si="22"/>
        <v>0.7558139534883721</v>
      </c>
      <c r="R107" s="13">
        <v>1102</v>
      </c>
      <c r="S107" s="13">
        <v>1450</v>
      </c>
      <c r="T107" s="16">
        <f t="shared" si="23"/>
        <v>0.76</v>
      </c>
      <c r="U107" s="13">
        <v>430</v>
      </c>
      <c r="V107" s="13">
        <v>493</v>
      </c>
      <c r="W107" s="16">
        <f t="shared" si="24"/>
        <v>0.87221095334685594</v>
      </c>
    </row>
    <row r="108" spans="1:23" x14ac:dyDescent="0.3">
      <c r="A108" t="s">
        <v>232</v>
      </c>
      <c r="B108" t="s">
        <v>270</v>
      </c>
      <c r="C108" t="s">
        <v>281</v>
      </c>
      <c r="D108" t="s">
        <v>497</v>
      </c>
      <c r="E108" t="s">
        <v>498</v>
      </c>
      <c r="F108" s="13">
        <v>140</v>
      </c>
      <c r="G108" s="13">
        <v>26169</v>
      </c>
      <c r="H108" s="84">
        <f t="shared" si="19"/>
        <v>534.98414154151862</v>
      </c>
      <c r="I108" s="13">
        <v>97</v>
      </c>
      <c r="J108" s="13">
        <v>26419</v>
      </c>
      <c r="K108" s="84">
        <f t="shared" si="20"/>
        <v>367.15999848593816</v>
      </c>
      <c r="L108" s="13">
        <v>103</v>
      </c>
      <c r="M108" s="13">
        <v>26419</v>
      </c>
      <c r="N108" s="84">
        <f t="shared" si="21"/>
        <v>389.87092622733638</v>
      </c>
      <c r="O108" s="13">
        <v>114</v>
      </c>
      <c r="P108" s="13">
        <v>145</v>
      </c>
      <c r="Q108" s="16">
        <f t="shared" si="22"/>
        <v>0.78620689655172415</v>
      </c>
      <c r="R108" s="13">
        <v>130</v>
      </c>
      <c r="S108" s="13">
        <v>160</v>
      </c>
      <c r="T108" s="16">
        <f t="shared" si="23"/>
        <v>0.8125</v>
      </c>
      <c r="U108" s="13">
        <v>162</v>
      </c>
      <c r="V108" s="13">
        <v>185</v>
      </c>
      <c r="W108" s="16">
        <f t="shared" si="24"/>
        <v>0.87567567567567572</v>
      </c>
    </row>
    <row r="109" spans="1:23" x14ac:dyDescent="0.3">
      <c r="A109" t="s">
        <v>226</v>
      </c>
      <c r="B109" t="s">
        <v>236</v>
      </c>
      <c r="C109" t="s">
        <v>252</v>
      </c>
      <c r="D109" t="s">
        <v>501</v>
      </c>
      <c r="E109" t="s">
        <v>502</v>
      </c>
      <c r="F109" s="13">
        <v>430</v>
      </c>
      <c r="G109" s="13">
        <v>50243</v>
      </c>
      <c r="H109" s="84">
        <f t="shared" si="19"/>
        <v>855.84061461298086</v>
      </c>
      <c r="I109" s="13">
        <v>180</v>
      </c>
      <c r="J109" s="13">
        <v>50614</v>
      </c>
      <c r="K109" s="84">
        <f t="shared" si="20"/>
        <v>355.63282886157981</v>
      </c>
      <c r="L109" s="13">
        <v>418</v>
      </c>
      <c r="M109" s="13">
        <v>50614</v>
      </c>
      <c r="N109" s="84">
        <f t="shared" si="21"/>
        <v>825.85845813411311</v>
      </c>
      <c r="O109" s="13">
        <v>271</v>
      </c>
      <c r="P109" s="13">
        <v>384</v>
      </c>
      <c r="Q109" s="16">
        <f t="shared" si="22"/>
        <v>0.70572916666666663</v>
      </c>
      <c r="R109" s="13">
        <v>598</v>
      </c>
      <c r="S109" s="13">
        <v>819</v>
      </c>
      <c r="T109" s="16">
        <f t="shared" si="23"/>
        <v>0.73015873015873012</v>
      </c>
      <c r="U109" s="13">
        <v>290</v>
      </c>
      <c r="V109" s="13">
        <v>393</v>
      </c>
      <c r="W109" s="16">
        <f t="shared" si="24"/>
        <v>0.7379134860050891</v>
      </c>
    </row>
    <row r="110" spans="1:23" x14ac:dyDescent="0.3">
      <c r="A110" t="s">
        <v>259</v>
      </c>
      <c r="B110" t="s">
        <v>283</v>
      </c>
      <c r="C110" t="s">
        <v>313</v>
      </c>
      <c r="D110" t="s">
        <v>505</v>
      </c>
      <c r="E110" t="s">
        <v>506</v>
      </c>
      <c r="F110" s="13">
        <v>236</v>
      </c>
      <c r="G110" s="13">
        <v>43156</v>
      </c>
      <c r="H110" s="84">
        <f t="shared" si="19"/>
        <v>546.85327648530915</v>
      </c>
      <c r="I110" s="13">
        <v>267</v>
      </c>
      <c r="J110" s="13">
        <v>43696</v>
      </c>
      <c r="K110" s="84">
        <f t="shared" si="20"/>
        <v>611.0399121201026</v>
      </c>
      <c r="L110" s="13">
        <v>243</v>
      </c>
      <c r="M110" s="13">
        <v>43696</v>
      </c>
      <c r="N110" s="84">
        <f t="shared" si="21"/>
        <v>556.11497619919442</v>
      </c>
      <c r="O110" s="13">
        <v>261</v>
      </c>
      <c r="P110" s="13">
        <v>345</v>
      </c>
      <c r="Q110" s="16">
        <f t="shared" si="22"/>
        <v>0.75652173913043474</v>
      </c>
      <c r="R110" s="13">
        <v>289</v>
      </c>
      <c r="S110" s="13">
        <v>340</v>
      </c>
      <c r="T110" s="16">
        <f t="shared" si="23"/>
        <v>0.85</v>
      </c>
      <c r="U110" s="13">
        <v>235</v>
      </c>
      <c r="V110" s="13">
        <v>347</v>
      </c>
      <c r="W110" s="16">
        <f t="shared" si="24"/>
        <v>0.67723342939481268</v>
      </c>
    </row>
    <row r="111" spans="1:23" x14ac:dyDescent="0.3">
      <c r="A111" t="s">
        <v>241</v>
      </c>
      <c r="B111" t="s">
        <v>276</v>
      </c>
      <c r="C111" t="s">
        <v>317</v>
      </c>
      <c r="D111" t="s">
        <v>509</v>
      </c>
      <c r="E111" t="s">
        <v>510</v>
      </c>
      <c r="F111" s="13">
        <v>104</v>
      </c>
      <c r="G111" s="13">
        <v>25357</v>
      </c>
      <c r="H111" s="84">
        <f t="shared" si="19"/>
        <v>410.14315573608866</v>
      </c>
      <c r="I111" s="13">
        <v>105</v>
      </c>
      <c r="J111" s="13">
        <v>25639</v>
      </c>
      <c r="K111" s="84">
        <f t="shared" si="20"/>
        <v>409.53235305589141</v>
      </c>
      <c r="L111" s="13">
        <v>92</v>
      </c>
      <c r="M111" s="13">
        <v>25639</v>
      </c>
      <c r="N111" s="84">
        <f t="shared" si="21"/>
        <v>358.82834743944773</v>
      </c>
      <c r="O111" s="13">
        <v>114</v>
      </c>
      <c r="P111" s="13">
        <v>149</v>
      </c>
      <c r="Q111" s="16">
        <f t="shared" si="22"/>
        <v>0.7651006711409396</v>
      </c>
      <c r="R111" s="13">
        <v>122</v>
      </c>
      <c r="S111" s="13">
        <v>160</v>
      </c>
      <c r="T111" s="16">
        <f t="shared" si="23"/>
        <v>0.76249999999999996</v>
      </c>
      <c r="U111" s="13">
        <v>110</v>
      </c>
      <c r="V111" s="13">
        <v>131</v>
      </c>
      <c r="W111" s="16">
        <f t="shared" si="24"/>
        <v>0.83969465648854957</v>
      </c>
    </row>
    <row r="112" spans="1:23" x14ac:dyDescent="0.3">
      <c r="A112" t="s">
        <v>226</v>
      </c>
      <c r="B112" t="s">
        <v>221</v>
      </c>
      <c r="C112" t="s">
        <v>234</v>
      </c>
      <c r="D112" t="s">
        <v>513</v>
      </c>
      <c r="E112" t="s">
        <v>514</v>
      </c>
      <c r="F112" s="13">
        <v>202</v>
      </c>
      <c r="G112" s="13">
        <v>22305</v>
      </c>
      <c r="H112" s="84">
        <f t="shared" si="19"/>
        <v>905.62654113427493</v>
      </c>
      <c r="I112" s="13">
        <v>220</v>
      </c>
      <c r="J112" s="13">
        <v>22565</v>
      </c>
      <c r="K112" s="84">
        <f t="shared" si="20"/>
        <v>974.96122313317085</v>
      </c>
      <c r="L112" s="13">
        <v>197</v>
      </c>
      <c r="M112" s="13">
        <v>22565</v>
      </c>
      <c r="N112" s="84">
        <f t="shared" si="21"/>
        <v>873.0334588965211</v>
      </c>
      <c r="O112" s="13">
        <v>150</v>
      </c>
      <c r="P112" s="13">
        <v>165</v>
      </c>
      <c r="Q112" s="16">
        <f t="shared" si="22"/>
        <v>0.90909090909090906</v>
      </c>
      <c r="R112" s="13">
        <v>87</v>
      </c>
      <c r="S112" s="13">
        <v>101</v>
      </c>
      <c r="T112" s="16">
        <f t="shared" si="23"/>
        <v>0.86138613861386137</v>
      </c>
      <c r="U112" s="13">
        <v>122</v>
      </c>
      <c r="V112" s="13">
        <v>152</v>
      </c>
      <c r="W112" s="16">
        <f t="shared" si="24"/>
        <v>0.80263157894736847</v>
      </c>
    </row>
    <row r="113" spans="1:23" x14ac:dyDescent="0.3">
      <c r="A113" t="s">
        <v>232</v>
      </c>
      <c r="B113" t="s">
        <v>283</v>
      </c>
      <c r="C113" t="s">
        <v>281</v>
      </c>
      <c r="D113" t="s">
        <v>515</v>
      </c>
      <c r="E113" t="s">
        <v>516</v>
      </c>
      <c r="F113" s="13">
        <v>135</v>
      </c>
      <c r="G113" s="13">
        <v>34687</v>
      </c>
      <c r="H113" s="84">
        <f t="shared" si="19"/>
        <v>389.19479920431286</v>
      </c>
      <c r="I113" s="13">
        <v>182</v>
      </c>
      <c r="J113" s="13">
        <v>35899</v>
      </c>
      <c r="K113" s="84">
        <f t="shared" si="20"/>
        <v>506.97791024819628</v>
      </c>
      <c r="L113" s="13">
        <v>178</v>
      </c>
      <c r="M113" s="13">
        <v>35899</v>
      </c>
      <c r="N113" s="84">
        <f t="shared" si="21"/>
        <v>495.83553859438979</v>
      </c>
      <c r="O113" s="13">
        <v>147</v>
      </c>
      <c r="P113" s="13">
        <v>191</v>
      </c>
      <c r="Q113" s="16">
        <f t="shared" si="22"/>
        <v>0.76963350785340312</v>
      </c>
      <c r="R113" s="13">
        <v>233</v>
      </c>
      <c r="S113" s="13">
        <v>274</v>
      </c>
      <c r="T113" s="16">
        <f t="shared" si="23"/>
        <v>0.85036496350364965</v>
      </c>
      <c r="U113" s="13">
        <v>140</v>
      </c>
      <c r="V113" s="13">
        <v>185</v>
      </c>
      <c r="W113" s="16">
        <f t="shared" si="24"/>
        <v>0.7567567567567568</v>
      </c>
    </row>
    <row r="114" spans="1:23" x14ac:dyDescent="0.3">
      <c r="A114" t="s">
        <v>226</v>
      </c>
      <c r="B114" t="s">
        <v>221</v>
      </c>
      <c r="C114" t="s">
        <v>234</v>
      </c>
      <c r="D114" t="s">
        <v>518</v>
      </c>
      <c r="E114" t="s">
        <v>519</v>
      </c>
      <c r="F114" s="13">
        <v>373</v>
      </c>
      <c r="G114" s="13">
        <v>42327</v>
      </c>
      <c r="H114" s="84">
        <f t="shared" si="19"/>
        <v>881.23420039218468</v>
      </c>
      <c r="I114" s="13">
        <v>323</v>
      </c>
      <c r="J114" s="13">
        <v>42728</v>
      </c>
      <c r="K114" s="84">
        <f t="shared" si="20"/>
        <v>755.94457966672906</v>
      </c>
      <c r="L114" s="13">
        <v>346</v>
      </c>
      <c r="M114" s="13">
        <v>42728</v>
      </c>
      <c r="N114" s="84">
        <f t="shared" si="21"/>
        <v>809.77345066466955</v>
      </c>
      <c r="O114" s="13">
        <v>184</v>
      </c>
      <c r="P114" s="13">
        <v>221</v>
      </c>
      <c r="Q114" s="16">
        <f t="shared" si="22"/>
        <v>0.83257918552036203</v>
      </c>
      <c r="R114" s="13">
        <v>191</v>
      </c>
      <c r="S114" s="13">
        <v>230</v>
      </c>
      <c r="T114" s="16">
        <f t="shared" si="23"/>
        <v>0.83043478260869563</v>
      </c>
      <c r="U114" s="13">
        <v>201</v>
      </c>
      <c r="V114" s="13">
        <v>247</v>
      </c>
      <c r="W114" s="16">
        <f t="shared" si="24"/>
        <v>0.81376518218623484</v>
      </c>
    </row>
    <row r="115" spans="1:23" x14ac:dyDescent="0.3">
      <c r="A115" t="s">
        <v>241</v>
      </c>
      <c r="B115" t="s">
        <v>276</v>
      </c>
      <c r="C115" t="s">
        <v>317</v>
      </c>
      <c r="D115" t="s">
        <v>520</v>
      </c>
      <c r="E115" t="s">
        <v>521</v>
      </c>
      <c r="F115" s="13">
        <v>131</v>
      </c>
      <c r="G115" s="13">
        <v>24337</v>
      </c>
      <c r="H115" s="84">
        <f t="shared" si="19"/>
        <v>538.27505444385099</v>
      </c>
      <c r="I115" s="13">
        <v>138</v>
      </c>
      <c r="J115" s="13">
        <v>25417</v>
      </c>
      <c r="K115" s="84">
        <f t="shared" si="20"/>
        <v>542.94369909902821</v>
      </c>
      <c r="L115" s="13">
        <v>108</v>
      </c>
      <c r="M115" s="13">
        <v>25417</v>
      </c>
      <c r="N115" s="84">
        <f t="shared" si="21"/>
        <v>424.91246016445683</v>
      </c>
      <c r="O115" s="13">
        <v>93</v>
      </c>
      <c r="P115" s="13">
        <v>110</v>
      </c>
      <c r="Q115" s="16">
        <f t="shared" si="22"/>
        <v>0.84545454545454546</v>
      </c>
      <c r="R115" s="13">
        <v>110</v>
      </c>
      <c r="S115" s="13">
        <v>130</v>
      </c>
      <c r="T115" s="16">
        <f t="shared" si="23"/>
        <v>0.84615384615384615</v>
      </c>
      <c r="U115" s="13">
        <v>95</v>
      </c>
      <c r="V115" s="13">
        <v>101</v>
      </c>
      <c r="W115" s="16">
        <f t="shared" si="24"/>
        <v>0.94059405940594054</v>
      </c>
    </row>
    <row r="116" spans="1:23" x14ac:dyDescent="0.3">
      <c r="A116" t="s">
        <v>232</v>
      </c>
      <c r="B116" t="s">
        <v>270</v>
      </c>
      <c r="C116" t="s">
        <v>289</v>
      </c>
      <c r="D116" t="s">
        <v>522</v>
      </c>
      <c r="E116" t="s">
        <v>523</v>
      </c>
      <c r="F116" s="13">
        <v>1321</v>
      </c>
      <c r="G116" s="13">
        <v>212932</v>
      </c>
      <c r="H116" s="84">
        <f t="shared" si="19"/>
        <v>620.38585088197169</v>
      </c>
      <c r="I116" s="13">
        <v>1304</v>
      </c>
      <c r="J116" s="13">
        <v>216324</v>
      </c>
      <c r="K116" s="84">
        <f t="shared" si="20"/>
        <v>602.7995044470332</v>
      </c>
      <c r="L116" s="13">
        <v>1020</v>
      </c>
      <c r="M116" s="13">
        <v>216324</v>
      </c>
      <c r="N116" s="84">
        <f t="shared" si="21"/>
        <v>471.5149497975259</v>
      </c>
      <c r="O116" s="13">
        <v>722</v>
      </c>
      <c r="P116" s="13">
        <v>772</v>
      </c>
      <c r="Q116" s="16">
        <f t="shared" si="22"/>
        <v>0.93523316062176165</v>
      </c>
      <c r="R116" s="13">
        <v>587</v>
      </c>
      <c r="S116" s="13">
        <v>652</v>
      </c>
      <c r="T116" s="16">
        <f t="shared" si="23"/>
        <v>0.90030674846625769</v>
      </c>
      <c r="U116" s="13">
        <v>570</v>
      </c>
      <c r="V116" s="13">
        <v>630</v>
      </c>
      <c r="W116" s="16">
        <f t="shared" si="24"/>
        <v>0.90476190476190477</v>
      </c>
    </row>
    <row r="117" spans="1:23" x14ac:dyDescent="0.3">
      <c r="A117" t="s">
        <v>226</v>
      </c>
      <c r="B117" t="s">
        <v>245</v>
      </c>
      <c r="C117" t="s">
        <v>220</v>
      </c>
      <c r="D117" t="s">
        <v>526</v>
      </c>
      <c r="E117" t="s">
        <v>527</v>
      </c>
      <c r="F117" s="13">
        <v>204</v>
      </c>
      <c r="G117" s="13">
        <v>31514</v>
      </c>
      <c r="H117" s="84">
        <f t="shared" si="19"/>
        <v>647.3313447991369</v>
      </c>
      <c r="I117" s="13">
        <v>220</v>
      </c>
      <c r="J117" s="13">
        <v>31898</v>
      </c>
      <c r="K117" s="84">
        <f t="shared" si="20"/>
        <v>689.69841369364849</v>
      </c>
      <c r="L117" s="13">
        <v>203</v>
      </c>
      <c r="M117" s="13">
        <v>31898</v>
      </c>
      <c r="N117" s="84">
        <f t="shared" si="21"/>
        <v>636.40353627186653</v>
      </c>
      <c r="O117" s="13">
        <v>95</v>
      </c>
      <c r="P117" s="13">
        <v>102</v>
      </c>
      <c r="Q117" s="16">
        <f t="shared" si="22"/>
        <v>0.93137254901960786</v>
      </c>
      <c r="R117" s="13">
        <v>93</v>
      </c>
      <c r="S117" s="13">
        <v>105</v>
      </c>
      <c r="T117" s="16">
        <f t="shared" si="23"/>
        <v>0.88571428571428568</v>
      </c>
      <c r="U117" s="13">
        <v>88</v>
      </c>
      <c r="V117" s="13">
        <v>100</v>
      </c>
      <c r="W117" s="16">
        <f t="shared" si="24"/>
        <v>0.88</v>
      </c>
    </row>
    <row r="118" spans="1:23" x14ac:dyDescent="0.3">
      <c r="A118" t="s">
        <v>226</v>
      </c>
      <c r="B118" t="s">
        <v>245</v>
      </c>
      <c r="C118" t="s">
        <v>220</v>
      </c>
      <c r="D118" t="s">
        <v>528</v>
      </c>
      <c r="E118" t="s">
        <v>529</v>
      </c>
      <c r="F118" s="13">
        <v>208</v>
      </c>
      <c r="G118" s="13">
        <v>34802</v>
      </c>
      <c r="H118" s="84">
        <f t="shared" si="19"/>
        <v>597.6668007585771</v>
      </c>
      <c r="I118" s="13">
        <v>213</v>
      </c>
      <c r="J118" s="13">
        <v>35410</v>
      </c>
      <c r="K118" s="84">
        <f t="shared" si="20"/>
        <v>601.52499293984749</v>
      </c>
      <c r="L118" s="13">
        <v>253</v>
      </c>
      <c r="M118" s="13">
        <v>35410</v>
      </c>
      <c r="N118" s="84">
        <f t="shared" si="21"/>
        <v>714.48743292855124</v>
      </c>
      <c r="O118" s="13">
        <v>179</v>
      </c>
      <c r="P118" s="13">
        <v>194</v>
      </c>
      <c r="Q118" s="16">
        <f t="shared" si="22"/>
        <v>0.92268041237113407</v>
      </c>
      <c r="R118" s="13">
        <v>211</v>
      </c>
      <c r="S118" s="13">
        <v>227</v>
      </c>
      <c r="T118" s="16">
        <f t="shared" si="23"/>
        <v>0.92951541850220265</v>
      </c>
      <c r="U118" s="13">
        <v>171</v>
      </c>
      <c r="V118" s="13">
        <v>197</v>
      </c>
      <c r="W118" s="16">
        <f t="shared" si="24"/>
        <v>0.86802030456852797</v>
      </c>
    </row>
    <row r="119" spans="1:23" x14ac:dyDescent="0.3">
      <c r="A119" t="s">
        <v>250</v>
      </c>
      <c r="B119" t="s">
        <v>291</v>
      </c>
      <c r="C119" t="s">
        <v>302</v>
      </c>
      <c r="D119" t="s">
        <v>530</v>
      </c>
      <c r="E119" t="s">
        <v>531</v>
      </c>
      <c r="F119" s="13">
        <v>361</v>
      </c>
      <c r="G119" s="13">
        <v>49744</v>
      </c>
      <c r="H119" s="84">
        <f t="shared" si="19"/>
        <v>725.71566420070758</v>
      </c>
      <c r="I119" s="13">
        <v>379</v>
      </c>
      <c r="J119" s="13">
        <v>50418</v>
      </c>
      <c r="K119" s="84">
        <f t="shared" si="20"/>
        <v>751.71565710658899</v>
      </c>
      <c r="L119" s="13">
        <v>349</v>
      </c>
      <c r="M119" s="13">
        <v>50418</v>
      </c>
      <c r="N119" s="84">
        <f t="shared" si="21"/>
        <v>692.2130984965687</v>
      </c>
      <c r="O119" s="13">
        <v>36</v>
      </c>
      <c r="P119" s="13">
        <v>49</v>
      </c>
      <c r="Q119" s="16">
        <f t="shared" si="22"/>
        <v>0.73469387755102045</v>
      </c>
      <c r="R119" s="13">
        <v>81</v>
      </c>
      <c r="S119" s="13">
        <v>95</v>
      </c>
      <c r="T119" s="16">
        <f t="shared" si="23"/>
        <v>0.85263157894736841</v>
      </c>
      <c r="U119" s="13">
        <v>53</v>
      </c>
      <c r="V119" s="13">
        <v>64</v>
      </c>
      <c r="W119" s="16">
        <f t="shared" si="24"/>
        <v>0.828125</v>
      </c>
    </row>
    <row r="120" spans="1:23" x14ac:dyDescent="0.3">
      <c r="A120" t="s">
        <v>226</v>
      </c>
      <c r="B120" t="s">
        <v>221</v>
      </c>
      <c r="C120" t="s">
        <v>234</v>
      </c>
      <c r="D120" t="s">
        <v>532</v>
      </c>
      <c r="E120" t="s">
        <v>533</v>
      </c>
      <c r="F120" s="13">
        <v>322</v>
      </c>
      <c r="G120" s="13">
        <v>39844</v>
      </c>
      <c r="H120" s="84">
        <f t="shared" si="19"/>
        <v>808.15179198875614</v>
      </c>
      <c r="I120" s="13">
        <v>300</v>
      </c>
      <c r="J120" s="13">
        <v>40476</v>
      </c>
      <c r="K120" s="84">
        <f t="shared" si="20"/>
        <v>741.1799584939223</v>
      </c>
      <c r="L120" s="13">
        <v>339</v>
      </c>
      <c r="M120" s="13">
        <v>40476</v>
      </c>
      <c r="N120" s="84">
        <f t="shared" si="21"/>
        <v>837.53335309813224</v>
      </c>
      <c r="O120" s="13">
        <v>228</v>
      </c>
      <c r="P120" s="13">
        <v>247</v>
      </c>
      <c r="Q120" s="16">
        <f t="shared" si="22"/>
        <v>0.92307692307692313</v>
      </c>
      <c r="R120" s="13">
        <v>256</v>
      </c>
      <c r="S120" s="13">
        <v>275</v>
      </c>
      <c r="T120" s="16">
        <f t="shared" si="23"/>
        <v>0.93090909090909091</v>
      </c>
      <c r="U120" s="13">
        <v>228</v>
      </c>
      <c r="V120" s="13">
        <v>251</v>
      </c>
      <c r="W120" s="16">
        <f t="shared" si="24"/>
        <v>0.9083665338645418</v>
      </c>
    </row>
    <row r="121" spans="1:23" x14ac:dyDescent="0.3">
      <c r="A121" t="s">
        <v>226</v>
      </c>
      <c r="B121" t="s">
        <v>245</v>
      </c>
      <c r="C121" t="s">
        <v>220</v>
      </c>
      <c r="D121" t="s">
        <v>534</v>
      </c>
      <c r="E121" t="s">
        <v>535</v>
      </c>
      <c r="F121" s="13">
        <v>702</v>
      </c>
      <c r="G121" s="13">
        <v>143573</v>
      </c>
      <c r="H121" s="84">
        <f t="shared" si="19"/>
        <v>488.94987219045362</v>
      </c>
      <c r="I121" s="13">
        <v>688</v>
      </c>
      <c r="J121" s="13">
        <v>146276</v>
      </c>
      <c r="K121" s="84">
        <f t="shared" si="20"/>
        <v>470.3437337635703</v>
      </c>
      <c r="L121" s="13">
        <v>816</v>
      </c>
      <c r="M121" s="13">
        <v>146276</v>
      </c>
      <c r="N121" s="84">
        <f t="shared" si="21"/>
        <v>557.84954469632748</v>
      </c>
      <c r="O121" s="13">
        <v>445</v>
      </c>
      <c r="P121" s="13">
        <v>532</v>
      </c>
      <c r="Q121" s="16">
        <f t="shared" si="22"/>
        <v>0.8364661654135338</v>
      </c>
      <c r="R121" s="13">
        <v>389</v>
      </c>
      <c r="S121" s="13">
        <v>463</v>
      </c>
      <c r="T121" s="16">
        <f t="shared" si="23"/>
        <v>0.84017278617710578</v>
      </c>
      <c r="U121" s="13">
        <v>501</v>
      </c>
      <c r="V121" s="13">
        <v>565</v>
      </c>
      <c r="W121" s="16">
        <f t="shared" si="24"/>
        <v>0.88672566371681416</v>
      </c>
    </row>
    <row r="122" spans="1:23" x14ac:dyDescent="0.3">
      <c r="A122" t="s">
        <v>232</v>
      </c>
      <c r="B122" t="s">
        <v>254</v>
      </c>
      <c r="C122" t="s">
        <v>281</v>
      </c>
      <c r="D122" t="s">
        <v>536</v>
      </c>
      <c r="E122" t="s">
        <v>537</v>
      </c>
      <c r="F122" s="13">
        <v>616</v>
      </c>
      <c r="G122" s="13">
        <v>128630</v>
      </c>
      <c r="H122" s="84">
        <f t="shared" si="19"/>
        <v>478.89294876778354</v>
      </c>
      <c r="I122" s="13">
        <v>649</v>
      </c>
      <c r="J122" s="13">
        <v>131425</v>
      </c>
      <c r="K122" s="84">
        <f t="shared" si="20"/>
        <v>493.81776678714095</v>
      </c>
      <c r="L122" s="13">
        <v>707</v>
      </c>
      <c r="M122" s="13">
        <v>131425</v>
      </c>
      <c r="N122" s="84">
        <f t="shared" si="21"/>
        <v>537.94940079893468</v>
      </c>
      <c r="O122" s="13">
        <v>399</v>
      </c>
      <c r="P122" s="13">
        <v>493</v>
      </c>
      <c r="Q122" s="16">
        <f t="shared" si="22"/>
        <v>0.80933062880324547</v>
      </c>
      <c r="R122" s="13">
        <v>81</v>
      </c>
      <c r="S122" s="13">
        <v>100</v>
      </c>
      <c r="T122" s="16">
        <f t="shared" si="23"/>
        <v>0.81</v>
      </c>
      <c r="U122" s="13">
        <v>401</v>
      </c>
      <c r="V122" s="13">
        <v>503</v>
      </c>
      <c r="W122" s="16">
        <f t="shared" si="24"/>
        <v>0.79721669980119281</v>
      </c>
    </row>
    <row r="123" spans="1:23" x14ac:dyDescent="0.3">
      <c r="A123" t="s">
        <v>226</v>
      </c>
      <c r="B123" t="s">
        <v>221</v>
      </c>
      <c r="C123" t="s">
        <v>234</v>
      </c>
      <c r="D123" t="s">
        <v>538</v>
      </c>
      <c r="E123" t="s">
        <v>539</v>
      </c>
      <c r="F123" s="13">
        <v>579</v>
      </c>
      <c r="G123" s="13">
        <v>74529</v>
      </c>
      <c r="H123" s="84">
        <f t="shared" si="19"/>
        <v>776.87879885682082</v>
      </c>
      <c r="I123" s="13">
        <v>579</v>
      </c>
      <c r="J123" s="13">
        <v>76259</v>
      </c>
      <c r="K123" s="84">
        <f t="shared" si="20"/>
        <v>759.25464535333538</v>
      </c>
      <c r="L123" s="13">
        <v>601</v>
      </c>
      <c r="M123" s="13">
        <v>76259</v>
      </c>
      <c r="N123" s="84">
        <f t="shared" si="21"/>
        <v>788.10369923550013</v>
      </c>
      <c r="O123" s="13">
        <v>379</v>
      </c>
      <c r="P123" s="13">
        <v>414</v>
      </c>
      <c r="Q123" s="16">
        <f t="shared" si="22"/>
        <v>0.91545893719806759</v>
      </c>
      <c r="R123" s="13">
        <v>385</v>
      </c>
      <c r="S123" s="13">
        <v>420</v>
      </c>
      <c r="T123" s="16">
        <f t="shared" si="23"/>
        <v>0.91666666666666663</v>
      </c>
      <c r="U123" s="13">
        <v>343</v>
      </c>
      <c r="V123" s="13">
        <v>374</v>
      </c>
      <c r="W123" s="16">
        <f t="shared" si="24"/>
        <v>0.91711229946524064</v>
      </c>
    </row>
    <row r="124" spans="1:23" x14ac:dyDescent="0.3">
      <c r="A124" t="s">
        <v>232</v>
      </c>
      <c r="B124" t="s">
        <v>254</v>
      </c>
      <c r="C124" t="s">
        <v>268</v>
      </c>
      <c r="D124" t="s">
        <v>542</v>
      </c>
      <c r="E124" t="s">
        <v>543</v>
      </c>
      <c r="F124" s="13">
        <v>387</v>
      </c>
      <c r="G124" s="13">
        <v>37536</v>
      </c>
      <c r="H124" s="84">
        <f t="shared" si="19"/>
        <v>1031.0102301790282</v>
      </c>
      <c r="I124" s="13">
        <v>384</v>
      </c>
      <c r="J124" s="13">
        <v>37788</v>
      </c>
      <c r="K124" s="84">
        <f t="shared" si="20"/>
        <v>1016.1956176563989</v>
      </c>
      <c r="L124" s="13">
        <v>335</v>
      </c>
      <c r="M124" s="13">
        <v>37788</v>
      </c>
      <c r="N124" s="84">
        <f t="shared" si="21"/>
        <v>886.52482269503548</v>
      </c>
      <c r="O124" s="13">
        <v>66</v>
      </c>
      <c r="P124" s="13">
        <v>78</v>
      </c>
      <c r="Q124" s="16">
        <f t="shared" si="22"/>
        <v>0.84615384615384615</v>
      </c>
      <c r="R124" s="13">
        <v>715</v>
      </c>
      <c r="S124" s="13">
        <v>905</v>
      </c>
      <c r="T124" s="16">
        <f t="shared" si="23"/>
        <v>0.79005524861878451</v>
      </c>
      <c r="U124" s="13">
        <v>85</v>
      </c>
      <c r="V124" s="13">
        <v>120</v>
      </c>
      <c r="W124" s="16">
        <f t="shared" si="24"/>
        <v>0.70833333333333337</v>
      </c>
    </row>
    <row r="125" spans="1:23" x14ac:dyDescent="0.3">
      <c r="A125" t="s">
        <v>232</v>
      </c>
      <c r="B125" t="s">
        <v>254</v>
      </c>
      <c r="C125" t="s">
        <v>268</v>
      </c>
      <c r="D125" t="s">
        <v>544</v>
      </c>
      <c r="E125" t="s">
        <v>545</v>
      </c>
      <c r="F125" s="13">
        <v>963</v>
      </c>
      <c r="G125" s="13">
        <v>164497</v>
      </c>
      <c r="H125" s="84">
        <f t="shared" si="19"/>
        <v>585.42101071752063</v>
      </c>
      <c r="I125" s="13">
        <v>950</v>
      </c>
      <c r="J125" s="13">
        <v>167367</v>
      </c>
      <c r="K125" s="84">
        <f t="shared" si="20"/>
        <v>567.61488226472363</v>
      </c>
      <c r="L125" s="13">
        <v>987</v>
      </c>
      <c r="M125" s="13">
        <v>167367</v>
      </c>
      <c r="N125" s="84">
        <f t="shared" si="21"/>
        <v>589.72198820556025</v>
      </c>
      <c r="O125" s="13">
        <v>217</v>
      </c>
      <c r="P125" s="13">
        <v>275</v>
      </c>
      <c r="Q125" s="16">
        <f t="shared" si="22"/>
        <v>0.78909090909090907</v>
      </c>
      <c r="R125" s="13">
        <v>340</v>
      </c>
      <c r="S125" s="13">
        <v>400</v>
      </c>
      <c r="T125" s="16">
        <f t="shared" si="23"/>
        <v>0.85</v>
      </c>
      <c r="U125" s="13">
        <v>346</v>
      </c>
      <c r="V125" s="13">
        <v>439</v>
      </c>
      <c r="W125" s="16">
        <f t="shared" si="24"/>
        <v>0.78815489749430523</v>
      </c>
    </row>
    <row r="126" spans="1:23" x14ac:dyDescent="0.3">
      <c r="A126" t="s">
        <v>226</v>
      </c>
      <c r="B126" t="s">
        <v>236</v>
      </c>
      <c r="C126" t="s">
        <v>252</v>
      </c>
      <c r="D126" t="s">
        <v>548</v>
      </c>
      <c r="E126" t="s">
        <v>549</v>
      </c>
      <c r="F126" s="13">
        <v>369</v>
      </c>
      <c r="G126" s="13">
        <v>36862</v>
      </c>
      <c r="H126" s="84">
        <f t="shared" si="19"/>
        <v>1001.0308719006022</v>
      </c>
      <c r="I126" s="13">
        <v>325</v>
      </c>
      <c r="J126" s="13">
        <v>37253</v>
      </c>
      <c r="K126" s="84">
        <f t="shared" si="20"/>
        <v>872.41296003006471</v>
      </c>
      <c r="L126" s="13">
        <v>339</v>
      </c>
      <c r="M126" s="13">
        <v>37253</v>
      </c>
      <c r="N126" s="84">
        <f t="shared" si="21"/>
        <v>909.99382600059062</v>
      </c>
      <c r="O126" s="13">
        <v>139</v>
      </c>
      <c r="P126" s="13">
        <v>150</v>
      </c>
      <c r="Q126" s="16">
        <f t="shared" si="22"/>
        <v>0.92666666666666664</v>
      </c>
      <c r="R126" s="13">
        <v>141</v>
      </c>
      <c r="S126" s="13">
        <v>152</v>
      </c>
      <c r="T126" s="16">
        <f t="shared" si="23"/>
        <v>0.92763157894736847</v>
      </c>
      <c r="U126" s="13">
        <v>115</v>
      </c>
      <c r="V126" s="13">
        <v>128</v>
      </c>
      <c r="W126" s="16">
        <f t="shared" si="24"/>
        <v>0.8984375</v>
      </c>
    </row>
    <row r="127" spans="1:23" x14ac:dyDescent="0.3">
      <c r="A127" t="s">
        <v>259</v>
      </c>
      <c r="B127" t="s">
        <v>283</v>
      </c>
      <c r="C127" t="s">
        <v>307</v>
      </c>
      <c r="D127" t="s">
        <v>550</v>
      </c>
      <c r="E127" t="s">
        <v>551</v>
      </c>
      <c r="F127" s="13">
        <v>585</v>
      </c>
      <c r="G127" s="13">
        <v>120975</v>
      </c>
      <c r="H127" s="84">
        <f t="shared" si="19"/>
        <v>483.57098574085552</v>
      </c>
      <c r="I127" s="13">
        <v>572</v>
      </c>
      <c r="J127" s="13">
        <v>123177</v>
      </c>
      <c r="K127" s="84">
        <f t="shared" si="20"/>
        <v>464.37240718640652</v>
      </c>
      <c r="L127" s="13">
        <v>859</v>
      </c>
      <c r="M127" s="13">
        <v>123177</v>
      </c>
      <c r="N127" s="84">
        <f t="shared" si="21"/>
        <v>697.37045065231337</v>
      </c>
      <c r="O127" s="13">
        <v>301</v>
      </c>
      <c r="P127" s="13">
        <v>377</v>
      </c>
      <c r="Q127" s="16">
        <f t="shared" si="22"/>
        <v>0.79840848806366049</v>
      </c>
      <c r="R127" s="13">
        <v>996</v>
      </c>
      <c r="S127" s="13">
        <v>1200</v>
      </c>
      <c r="T127" s="16">
        <f t="shared" si="23"/>
        <v>0.83</v>
      </c>
      <c r="U127" s="13">
        <v>171</v>
      </c>
      <c r="V127" s="13">
        <v>222</v>
      </c>
      <c r="W127" s="16">
        <f t="shared" si="24"/>
        <v>0.77027027027027029</v>
      </c>
    </row>
    <row r="128" spans="1:23" x14ac:dyDescent="0.3">
      <c r="A128" t="s">
        <v>232</v>
      </c>
      <c r="B128" t="s">
        <v>270</v>
      </c>
      <c r="C128" t="s">
        <v>289</v>
      </c>
      <c r="D128" t="s">
        <v>552</v>
      </c>
      <c r="E128" t="s">
        <v>553</v>
      </c>
      <c r="F128" s="13">
        <v>125</v>
      </c>
      <c r="G128" s="13">
        <v>28432</v>
      </c>
      <c r="H128" s="84">
        <f t="shared" si="19"/>
        <v>439.64546989307826</v>
      </c>
      <c r="I128" s="13">
        <v>154</v>
      </c>
      <c r="J128" s="13">
        <v>28970</v>
      </c>
      <c r="K128" s="84">
        <f t="shared" si="20"/>
        <v>531.5843976527442</v>
      </c>
      <c r="L128" s="13">
        <v>128</v>
      </c>
      <c r="M128" s="13">
        <v>28970</v>
      </c>
      <c r="N128" s="84">
        <f t="shared" si="21"/>
        <v>441.83638246461851</v>
      </c>
      <c r="O128" s="13">
        <v>79</v>
      </c>
      <c r="P128" s="13">
        <v>109</v>
      </c>
      <c r="Q128" s="16">
        <f t="shared" si="22"/>
        <v>0.72477064220183485</v>
      </c>
      <c r="R128" s="13">
        <v>99</v>
      </c>
      <c r="S128" s="13">
        <v>119</v>
      </c>
      <c r="T128" s="16">
        <f t="shared" si="23"/>
        <v>0.83193277310924374</v>
      </c>
      <c r="U128" s="13">
        <v>65</v>
      </c>
      <c r="V128" s="13">
        <v>86</v>
      </c>
      <c r="W128" s="16">
        <f t="shared" si="24"/>
        <v>0.7558139534883721</v>
      </c>
    </row>
    <row r="129" spans="1:23" x14ac:dyDescent="0.3">
      <c r="A129" t="s">
        <v>250</v>
      </c>
      <c r="B129" t="s">
        <v>291</v>
      </c>
      <c r="C129" t="s">
        <v>296</v>
      </c>
      <c r="D129" t="s">
        <v>556</v>
      </c>
      <c r="E129" t="s">
        <v>557</v>
      </c>
      <c r="F129" s="13">
        <v>217</v>
      </c>
      <c r="G129" s="13">
        <v>47023</v>
      </c>
      <c r="H129" s="84">
        <f t="shared" si="19"/>
        <v>461.47629883248624</v>
      </c>
      <c r="I129" s="13">
        <v>220</v>
      </c>
      <c r="J129" s="13">
        <v>47686</v>
      </c>
      <c r="K129" s="84">
        <f t="shared" si="20"/>
        <v>461.35134001593758</v>
      </c>
      <c r="L129" s="13">
        <v>225</v>
      </c>
      <c r="M129" s="13">
        <v>47686</v>
      </c>
      <c r="N129" s="84">
        <f t="shared" si="21"/>
        <v>471.83659774357255</v>
      </c>
      <c r="O129" s="13">
        <v>237</v>
      </c>
      <c r="P129" s="13">
        <v>279</v>
      </c>
      <c r="Q129" s="16">
        <f t="shared" si="22"/>
        <v>0.84946236559139787</v>
      </c>
      <c r="R129" s="13">
        <v>254</v>
      </c>
      <c r="S129" s="13">
        <v>283</v>
      </c>
      <c r="T129" s="16">
        <f t="shared" si="23"/>
        <v>0.8975265017667845</v>
      </c>
      <c r="U129" s="13">
        <v>222</v>
      </c>
      <c r="V129" s="13">
        <v>264</v>
      </c>
      <c r="W129" s="16">
        <f t="shared" si="24"/>
        <v>0.84090909090909094</v>
      </c>
    </row>
    <row r="130" spans="1:23" x14ac:dyDescent="0.3">
      <c r="A130" t="s">
        <v>259</v>
      </c>
      <c r="B130" t="s">
        <v>283</v>
      </c>
      <c r="C130" t="s">
        <v>307</v>
      </c>
      <c r="D130" t="s">
        <v>560</v>
      </c>
      <c r="E130" t="s">
        <v>561</v>
      </c>
      <c r="F130" s="13">
        <v>232</v>
      </c>
      <c r="G130" s="13">
        <v>29889</v>
      </c>
      <c r="H130" s="84">
        <f t="shared" si="19"/>
        <v>776.20529291712671</v>
      </c>
      <c r="I130" s="13">
        <v>200</v>
      </c>
      <c r="J130" s="13">
        <v>30026</v>
      </c>
      <c r="K130" s="84">
        <f t="shared" si="20"/>
        <v>666.08938919603008</v>
      </c>
      <c r="L130" s="13">
        <v>188</v>
      </c>
      <c r="M130" s="13">
        <v>30026</v>
      </c>
      <c r="N130" s="84">
        <f t="shared" si="21"/>
        <v>626.12402584426832</v>
      </c>
      <c r="O130" s="13">
        <v>121</v>
      </c>
      <c r="P130" s="13">
        <v>152</v>
      </c>
      <c r="Q130" s="16">
        <f t="shared" si="22"/>
        <v>0.79605263157894735</v>
      </c>
      <c r="R130" s="13">
        <v>104</v>
      </c>
      <c r="S130" s="13">
        <v>125</v>
      </c>
      <c r="T130" s="16">
        <f t="shared" si="23"/>
        <v>0.83199999999999996</v>
      </c>
      <c r="U130" s="13">
        <v>120</v>
      </c>
      <c r="V130" s="13">
        <v>143</v>
      </c>
      <c r="W130" s="16">
        <f t="shared" si="24"/>
        <v>0.83916083916083917</v>
      </c>
    </row>
    <row r="131" spans="1:23" x14ac:dyDescent="0.3">
      <c r="A131" t="s">
        <v>259</v>
      </c>
      <c r="B131" t="s">
        <v>283</v>
      </c>
      <c r="C131" t="s">
        <v>307</v>
      </c>
      <c r="D131" t="s">
        <v>563</v>
      </c>
      <c r="E131" t="s">
        <v>564</v>
      </c>
      <c r="F131" s="13">
        <v>91</v>
      </c>
      <c r="G131" s="13">
        <v>19659</v>
      </c>
      <c r="H131" s="84">
        <f t="shared" si="19"/>
        <v>462.89231395289693</v>
      </c>
      <c r="I131" s="13">
        <v>116</v>
      </c>
      <c r="J131" s="13">
        <v>19775</v>
      </c>
      <c r="K131" s="84">
        <f t="shared" si="20"/>
        <v>586.59924146649803</v>
      </c>
      <c r="L131" s="13">
        <v>119</v>
      </c>
      <c r="M131" s="13">
        <v>19775</v>
      </c>
      <c r="N131" s="84">
        <f t="shared" si="21"/>
        <v>601.76991150442484</v>
      </c>
      <c r="O131" s="13">
        <v>81</v>
      </c>
      <c r="P131" s="13">
        <v>93</v>
      </c>
      <c r="Q131" s="16">
        <f t="shared" si="22"/>
        <v>0.87096774193548387</v>
      </c>
      <c r="R131" s="13">
        <v>132</v>
      </c>
      <c r="S131" s="13">
        <v>150</v>
      </c>
      <c r="T131" s="16">
        <f t="shared" si="23"/>
        <v>0.88</v>
      </c>
      <c r="U131" s="13">
        <v>79</v>
      </c>
      <c r="V131" s="13">
        <v>87</v>
      </c>
      <c r="W131" s="16">
        <f t="shared" si="24"/>
        <v>0.90804597701149425</v>
      </c>
    </row>
    <row r="132" spans="1:23" x14ac:dyDescent="0.3">
      <c r="A132" t="s">
        <v>241</v>
      </c>
      <c r="B132" t="s">
        <v>276</v>
      </c>
      <c r="C132" t="s">
        <v>317</v>
      </c>
      <c r="D132" t="s">
        <v>565</v>
      </c>
      <c r="E132" t="s">
        <v>566</v>
      </c>
      <c r="F132" s="13">
        <v>148</v>
      </c>
      <c r="G132" s="13">
        <v>36838</v>
      </c>
      <c r="H132" s="84">
        <f t="shared" si="19"/>
        <v>401.75905315163686</v>
      </c>
      <c r="I132" s="13">
        <v>150</v>
      </c>
      <c r="J132" s="13">
        <v>37455</v>
      </c>
      <c r="K132" s="84">
        <f t="shared" si="20"/>
        <v>400.48057669203041</v>
      </c>
      <c r="L132" s="13">
        <v>107</v>
      </c>
      <c r="M132" s="13">
        <v>37455</v>
      </c>
      <c r="N132" s="84">
        <f t="shared" si="21"/>
        <v>285.67614470698169</v>
      </c>
      <c r="O132" s="13">
        <v>304</v>
      </c>
      <c r="P132" s="13">
        <v>325</v>
      </c>
      <c r="Q132" s="16">
        <f t="shared" si="22"/>
        <v>0.93538461538461537</v>
      </c>
      <c r="R132" s="13">
        <v>1068</v>
      </c>
      <c r="S132" s="13">
        <v>1200</v>
      </c>
      <c r="T132" s="16">
        <f t="shared" si="23"/>
        <v>0.89</v>
      </c>
      <c r="U132" s="13">
        <v>399</v>
      </c>
      <c r="V132" s="13">
        <v>413</v>
      </c>
      <c r="W132" s="16">
        <f t="shared" si="24"/>
        <v>0.96610169491525422</v>
      </c>
    </row>
    <row r="133" spans="1:23" x14ac:dyDescent="0.3">
      <c r="A133" t="s">
        <v>226</v>
      </c>
      <c r="B133" t="s">
        <v>221</v>
      </c>
      <c r="C133" t="s">
        <v>234</v>
      </c>
      <c r="D133" t="s">
        <v>567</v>
      </c>
      <c r="E133" t="s">
        <v>568</v>
      </c>
      <c r="F133" s="13">
        <v>284</v>
      </c>
      <c r="G133" s="13">
        <v>29595</v>
      </c>
      <c r="H133" s="84">
        <f t="shared" si="19"/>
        <v>959.6215576955567</v>
      </c>
      <c r="I133" s="13">
        <v>264</v>
      </c>
      <c r="J133" s="13">
        <v>29967</v>
      </c>
      <c r="K133" s="84">
        <f t="shared" si="20"/>
        <v>880.96906597256975</v>
      </c>
      <c r="L133" s="13">
        <v>262</v>
      </c>
      <c r="M133" s="13">
        <v>29967</v>
      </c>
      <c r="N133" s="84">
        <f t="shared" si="21"/>
        <v>874.29505789702011</v>
      </c>
      <c r="O133" s="13">
        <v>54</v>
      </c>
      <c r="P133" s="13">
        <v>65</v>
      </c>
      <c r="Q133" s="16">
        <f t="shared" si="22"/>
        <v>0.83076923076923082</v>
      </c>
      <c r="R133" s="13">
        <v>63</v>
      </c>
      <c r="S133" s="13">
        <v>75</v>
      </c>
      <c r="T133" s="16">
        <f t="shared" si="23"/>
        <v>0.84</v>
      </c>
      <c r="U133" s="13">
        <v>67</v>
      </c>
      <c r="V133" s="13">
        <v>78</v>
      </c>
      <c r="W133" s="16">
        <f t="shared" si="24"/>
        <v>0.85897435897435892</v>
      </c>
    </row>
    <row r="134" spans="1:23" x14ac:dyDescent="0.3">
      <c r="A134" t="s">
        <v>241</v>
      </c>
      <c r="B134" t="s">
        <v>276</v>
      </c>
      <c r="C134" t="s">
        <v>317</v>
      </c>
      <c r="D134" t="s">
        <v>571</v>
      </c>
      <c r="E134" t="s">
        <v>572</v>
      </c>
      <c r="F134" s="13">
        <v>97</v>
      </c>
      <c r="G134" s="13">
        <v>29557</v>
      </c>
      <c r="H134" s="84">
        <f t="shared" si="19"/>
        <v>328.17944987650981</v>
      </c>
      <c r="I134" s="13">
        <v>105</v>
      </c>
      <c r="J134" s="13">
        <v>30176</v>
      </c>
      <c r="K134" s="84">
        <f t="shared" si="20"/>
        <v>347.9586426299046</v>
      </c>
      <c r="L134" s="13">
        <v>99</v>
      </c>
      <c r="M134" s="13">
        <v>30176</v>
      </c>
      <c r="N134" s="84">
        <f t="shared" si="21"/>
        <v>328.07529162248142</v>
      </c>
      <c r="O134" s="13">
        <v>125</v>
      </c>
      <c r="P134" s="13">
        <v>146</v>
      </c>
      <c r="Q134" s="16">
        <f t="shared" si="22"/>
        <v>0.85616438356164382</v>
      </c>
      <c r="R134" s="13">
        <v>143</v>
      </c>
      <c r="S134" s="13">
        <v>166</v>
      </c>
      <c r="T134" s="16">
        <f t="shared" si="23"/>
        <v>0.86144578313253017</v>
      </c>
      <c r="U134" s="13">
        <v>150</v>
      </c>
      <c r="V134" s="13">
        <v>163</v>
      </c>
      <c r="W134" s="16">
        <f t="shared" si="24"/>
        <v>0.92024539877300615</v>
      </c>
    </row>
    <row r="135" spans="1:23" x14ac:dyDescent="0.3">
      <c r="A135" t="s">
        <v>226</v>
      </c>
      <c r="B135" t="s">
        <v>236</v>
      </c>
      <c r="C135" t="s">
        <v>252</v>
      </c>
      <c r="D135" t="s">
        <v>573</v>
      </c>
      <c r="E135" t="s">
        <v>574</v>
      </c>
      <c r="F135" s="13">
        <v>248</v>
      </c>
      <c r="G135" s="13">
        <v>34894</v>
      </c>
      <c r="H135" s="84">
        <f t="shared" si="19"/>
        <v>710.72390668882906</v>
      </c>
      <c r="I135" s="13">
        <v>243</v>
      </c>
      <c r="J135" s="13">
        <v>35427</v>
      </c>
      <c r="K135" s="84">
        <f t="shared" si="20"/>
        <v>685.91752053518508</v>
      </c>
      <c r="L135" s="13">
        <v>247</v>
      </c>
      <c r="M135" s="13">
        <v>35427</v>
      </c>
      <c r="N135" s="84">
        <f t="shared" si="21"/>
        <v>697.2083439184803</v>
      </c>
      <c r="O135" s="13">
        <v>147</v>
      </c>
      <c r="P135" s="13">
        <v>168</v>
      </c>
      <c r="Q135" s="16">
        <f t="shared" si="22"/>
        <v>0.875</v>
      </c>
      <c r="R135" s="13">
        <v>166</v>
      </c>
      <c r="S135" s="13">
        <v>195</v>
      </c>
      <c r="T135" s="16">
        <f t="shared" si="23"/>
        <v>0.85128205128205126</v>
      </c>
      <c r="U135" s="13">
        <v>171</v>
      </c>
      <c r="V135" s="13">
        <v>213</v>
      </c>
      <c r="W135" s="16">
        <f t="shared" si="24"/>
        <v>0.80281690140845074</v>
      </c>
    </row>
    <row r="136" spans="1:23" x14ac:dyDescent="0.3">
      <c r="A136" t="s">
        <v>226</v>
      </c>
      <c r="B136" t="s">
        <v>245</v>
      </c>
      <c r="C136" t="s">
        <v>220</v>
      </c>
      <c r="D136" t="s">
        <v>575</v>
      </c>
      <c r="E136" t="s">
        <v>576</v>
      </c>
      <c r="F136" s="13">
        <v>330</v>
      </c>
      <c r="G136" s="13">
        <v>50494</v>
      </c>
      <c r="H136" s="84">
        <f t="shared" si="19"/>
        <v>653.5429952073514</v>
      </c>
      <c r="I136" s="13">
        <v>297</v>
      </c>
      <c r="J136" s="13">
        <v>51023</v>
      </c>
      <c r="K136" s="84">
        <f t="shared" si="20"/>
        <v>582.09042980616584</v>
      </c>
      <c r="L136" s="13">
        <v>310</v>
      </c>
      <c r="M136" s="13">
        <v>51023</v>
      </c>
      <c r="N136" s="84">
        <f t="shared" si="21"/>
        <v>607.56913548791726</v>
      </c>
      <c r="O136" s="13">
        <v>126</v>
      </c>
      <c r="P136" s="13">
        <v>144</v>
      </c>
      <c r="Q136" s="16">
        <f t="shared" si="22"/>
        <v>0.875</v>
      </c>
      <c r="R136" s="13">
        <v>158</v>
      </c>
      <c r="S136" s="13">
        <v>180</v>
      </c>
      <c r="T136" s="16">
        <f t="shared" si="23"/>
        <v>0.87777777777777777</v>
      </c>
      <c r="U136" s="13">
        <v>144</v>
      </c>
      <c r="V136" s="13">
        <v>174</v>
      </c>
      <c r="W136" s="16">
        <f t="shared" si="24"/>
        <v>0.82758620689655171</v>
      </c>
    </row>
    <row r="137" spans="1:23" x14ac:dyDescent="0.3">
      <c r="A137" t="s">
        <v>232</v>
      </c>
      <c r="B137" t="s">
        <v>254</v>
      </c>
      <c r="C137" t="s">
        <v>281</v>
      </c>
      <c r="D137" t="s">
        <v>577</v>
      </c>
      <c r="E137" t="s">
        <v>578</v>
      </c>
      <c r="F137" s="13">
        <v>52</v>
      </c>
      <c r="G137" s="13">
        <v>9413</v>
      </c>
      <c r="H137" s="84">
        <f t="shared" si="19"/>
        <v>552.42749389142671</v>
      </c>
      <c r="I137" s="13">
        <v>30</v>
      </c>
      <c r="J137" s="13">
        <v>9684</v>
      </c>
      <c r="K137" s="84">
        <f t="shared" si="20"/>
        <v>309.78934324659235</v>
      </c>
      <c r="L137" s="13">
        <v>52</v>
      </c>
      <c r="M137" s="13">
        <v>9684</v>
      </c>
      <c r="N137" s="84">
        <f t="shared" si="21"/>
        <v>536.96819496076</v>
      </c>
      <c r="O137" s="13">
        <v>35</v>
      </c>
      <c r="P137" s="13">
        <v>36</v>
      </c>
      <c r="Q137" s="16">
        <f t="shared" si="22"/>
        <v>0.97222222222222221</v>
      </c>
      <c r="R137" s="13">
        <v>32</v>
      </c>
      <c r="S137" s="13">
        <v>36</v>
      </c>
      <c r="T137" s="16">
        <f t="shared" si="23"/>
        <v>0.88888888888888884</v>
      </c>
      <c r="U137" s="13">
        <v>41</v>
      </c>
      <c r="V137" s="13">
        <v>45</v>
      </c>
      <c r="W137" s="16">
        <f t="shared" si="24"/>
        <v>0.91111111111111109</v>
      </c>
    </row>
    <row r="138" spans="1:23" x14ac:dyDescent="0.3">
      <c r="A138" t="s">
        <v>226</v>
      </c>
      <c r="B138" t="s">
        <v>236</v>
      </c>
      <c r="C138" t="s">
        <v>252</v>
      </c>
      <c r="D138" t="s">
        <v>579</v>
      </c>
      <c r="E138" t="s">
        <v>580</v>
      </c>
      <c r="F138" s="13">
        <v>349</v>
      </c>
      <c r="G138" s="13">
        <v>36096</v>
      </c>
      <c r="H138" s="84">
        <f t="shared" si="19"/>
        <v>966.86613475177296</v>
      </c>
      <c r="I138" s="13">
        <v>307</v>
      </c>
      <c r="J138" s="13">
        <v>36264</v>
      </c>
      <c r="K138" s="84">
        <f t="shared" si="20"/>
        <v>846.56960070593425</v>
      </c>
      <c r="L138" s="13">
        <v>326</v>
      </c>
      <c r="M138" s="13">
        <v>36264</v>
      </c>
      <c r="N138" s="84">
        <f t="shared" si="21"/>
        <v>898.96315905581298</v>
      </c>
      <c r="O138" s="13">
        <v>335</v>
      </c>
      <c r="P138" s="13">
        <v>421</v>
      </c>
      <c r="Q138" s="16">
        <f t="shared" si="22"/>
        <v>0.79572446555819476</v>
      </c>
      <c r="R138" s="13">
        <v>445</v>
      </c>
      <c r="S138" s="13">
        <v>559</v>
      </c>
      <c r="T138" s="16">
        <f t="shared" si="23"/>
        <v>0.7960644007155635</v>
      </c>
      <c r="U138" s="13">
        <v>294</v>
      </c>
      <c r="V138" s="13">
        <v>372</v>
      </c>
      <c r="W138" s="16">
        <f t="shared" si="24"/>
        <v>0.79032258064516125</v>
      </c>
    </row>
    <row r="139" spans="1:23" x14ac:dyDescent="0.3">
      <c r="A139" t="s">
        <v>232</v>
      </c>
      <c r="B139" t="s">
        <v>263</v>
      </c>
      <c r="C139" t="s">
        <v>274</v>
      </c>
      <c r="D139" t="s">
        <v>581</v>
      </c>
      <c r="E139" t="s">
        <v>582</v>
      </c>
      <c r="F139" s="13">
        <v>409</v>
      </c>
      <c r="G139" s="13">
        <v>48891</v>
      </c>
      <c r="H139" s="84">
        <f t="shared" si="19"/>
        <v>836.5547851342784</v>
      </c>
      <c r="I139" s="13">
        <v>385</v>
      </c>
      <c r="J139" s="13">
        <v>49062</v>
      </c>
      <c r="K139" s="84">
        <f t="shared" si="20"/>
        <v>784.7213729566671</v>
      </c>
      <c r="L139" s="13">
        <v>431</v>
      </c>
      <c r="M139" s="13">
        <v>49062</v>
      </c>
      <c r="N139" s="84">
        <f t="shared" si="21"/>
        <v>878.48029024499613</v>
      </c>
      <c r="O139" s="13">
        <v>175</v>
      </c>
      <c r="P139" s="13">
        <v>273</v>
      </c>
      <c r="Q139" s="16">
        <f t="shared" si="22"/>
        <v>0.64102564102564108</v>
      </c>
      <c r="R139" s="13">
        <v>196</v>
      </c>
      <c r="S139" s="13">
        <v>245</v>
      </c>
      <c r="T139" s="16">
        <f t="shared" si="23"/>
        <v>0.8</v>
      </c>
      <c r="U139" s="13">
        <v>164</v>
      </c>
      <c r="V139" s="13">
        <v>241</v>
      </c>
      <c r="W139" s="16">
        <f t="shared" si="24"/>
        <v>0.68049792531120334</v>
      </c>
    </row>
    <row r="140" spans="1:23" x14ac:dyDescent="0.3">
      <c r="A140" t="s">
        <v>226</v>
      </c>
      <c r="B140" t="s">
        <v>236</v>
      </c>
      <c r="C140" t="s">
        <v>243</v>
      </c>
      <c r="D140" t="s">
        <v>583</v>
      </c>
      <c r="E140" t="s">
        <v>584</v>
      </c>
      <c r="F140" s="13">
        <v>539</v>
      </c>
      <c r="G140" s="13">
        <v>62608</v>
      </c>
      <c r="H140" s="84">
        <f t="shared" si="19"/>
        <v>860.91234347048294</v>
      </c>
      <c r="I140" s="13">
        <v>516</v>
      </c>
      <c r="J140" s="13">
        <v>63307</v>
      </c>
      <c r="K140" s="84">
        <f t="shared" si="20"/>
        <v>815.07574201905004</v>
      </c>
      <c r="L140" s="13">
        <v>490</v>
      </c>
      <c r="M140" s="13">
        <v>63307</v>
      </c>
      <c r="N140" s="84">
        <f t="shared" si="21"/>
        <v>774.00603408785764</v>
      </c>
      <c r="O140" s="13">
        <v>202</v>
      </c>
      <c r="P140" s="13">
        <v>236</v>
      </c>
      <c r="Q140" s="16">
        <f t="shared" si="22"/>
        <v>0.85593220338983056</v>
      </c>
      <c r="R140" s="13">
        <v>202</v>
      </c>
      <c r="S140" s="13">
        <v>236</v>
      </c>
      <c r="T140" s="16">
        <f t="shared" si="23"/>
        <v>0.85593220338983056</v>
      </c>
      <c r="U140" s="13">
        <v>224</v>
      </c>
      <c r="V140" s="13">
        <v>258</v>
      </c>
      <c r="W140" s="16">
        <f t="shared" si="24"/>
        <v>0.86821705426356588</v>
      </c>
    </row>
    <row r="141" spans="1:23" x14ac:dyDescent="0.3">
      <c r="A141" t="s">
        <v>226</v>
      </c>
      <c r="B141" t="s">
        <v>245</v>
      </c>
      <c r="C141" t="s">
        <v>220</v>
      </c>
      <c r="D141" t="s">
        <v>585</v>
      </c>
      <c r="E141" t="s">
        <v>586</v>
      </c>
      <c r="F141" s="13">
        <v>764</v>
      </c>
      <c r="G141" s="13">
        <v>92658</v>
      </c>
      <c r="H141" s="84">
        <f t="shared" si="19"/>
        <v>824.53754667702731</v>
      </c>
      <c r="I141" s="13">
        <v>717</v>
      </c>
      <c r="J141" s="13">
        <v>92938</v>
      </c>
      <c r="K141" s="84">
        <f t="shared" si="20"/>
        <v>771.4820633110246</v>
      </c>
      <c r="L141" s="13">
        <v>611</v>
      </c>
      <c r="M141" s="13">
        <v>92938</v>
      </c>
      <c r="N141" s="84">
        <f t="shared" si="21"/>
        <v>657.42753233338351</v>
      </c>
      <c r="O141" s="13">
        <v>727</v>
      </c>
      <c r="P141" s="13">
        <v>973</v>
      </c>
      <c r="Q141" s="16">
        <f t="shared" si="22"/>
        <v>0.74717368961973274</v>
      </c>
      <c r="R141" s="13">
        <v>760</v>
      </c>
      <c r="S141" s="13">
        <v>950</v>
      </c>
      <c r="T141" s="16">
        <f t="shared" si="23"/>
        <v>0.8</v>
      </c>
      <c r="U141" s="13">
        <v>1010</v>
      </c>
      <c r="V141" s="13">
        <v>1255</v>
      </c>
      <c r="W141" s="16">
        <f t="shared" si="24"/>
        <v>0.80478087649402386</v>
      </c>
    </row>
    <row r="142" spans="1:23" x14ac:dyDescent="0.3">
      <c r="A142" t="s">
        <v>232</v>
      </c>
      <c r="B142" t="s">
        <v>263</v>
      </c>
      <c r="C142" t="s">
        <v>268</v>
      </c>
      <c r="D142" t="s">
        <v>589</v>
      </c>
      <c r="E142" t="s">
        <v>590</v>
      </c>
      <c r="F142" s="13">
        <v>384</v>
      </c>
      <c r="G142" s="13">
        <v>74302</v>
      </c>
      <c r="H142" s="84">
        <f t="shared" si="19"/>
        <v>516.80977631826875</v>
      </c>
      <c r="I142" s="13">
        <v>454</v>
      </c>
      <c r="J142" s="13">
        <v>76030</v>
      </c>
      <c r="K142" s="84">
        <f t="shared" si="20"/>
        <v>597.13271077206366</v>
      </c>
      <c r="L142" s="13">
        <v>334</v>
      </c>
      <c r="M142" s="13">
        <v>76030</v>
      </c>
      <c r="N142" s="84">
        <f t="shared" si="21"/>
        <v>439.30027620676054</v>
      </c>
      <c r="O142" s="13">
        <v>265</v>
      </c>
      <c r="P142" s="13">
        <v>347</v>
      </c>
      <c r="Q142" s="16">
        <f t="shared" si="22"/>
        <v>0.76368876080691639</v>
      </c>
      <c r="R142" s="13">
        <v>1584</v>
      </c>
      <c r="S142" s="13">
        <v>1932</v>
      </c>
      <c r="T142" s="16">
        <f t="shared" si="23"/>
        <v>0.81987577639751552</v>
      </c>
      <c r="U142" s="13">
        <v>330</v>
      </c>
      <c r="V142" s="13">
        <v>404</v>
      </c>
      <c r="W142" s="16">
        <f t="shared" si="24"/>
        <v>0.81683168316831678</v>
      </c>
    </row>
    <row r="143" spans="1:23" x14ac:dyDescent="0.3">
      <c r="A143" t="s">
        <v>259</v>
      </c>
      <c r="B143" t="s">
        <v>283</v>
      </c>
      <c r="C143" t="s">
        <v>307</v>
      </c>
      <c r="D143" t="s">
        <v>591</v>
      </c>
      <c r="E143" t="s">
        <v>592</v>
      </c>
      <c r="F143" s="13">
        <v>68</v>
      </c>
      <c r="G143" s="13">
        <v>14250</v>
      </c>
      <c r="H143" s="84">
        <f t="shared" si="19"/>
        <v>477.19298245614038</v>
      </c>
      <c r="I143" s="13">
        <v>76</v>
      </c>
      <c r="J143" s="13">
        <v>14615</v>
      </c>
      <c r="K143" s="84">
        <f t="shared" si="20"/>
        <v>520.01368457064655</v>
      </c>
      <c r="L143" s="13">
        <v>73</v>
      </c>
      <c r="M143" s="13">
        <v>14615</v>
      </c>
      <c r="N143" s="84">
        <f t="shared" si="21"/>
        <v>499.48682860075263</v>
      </c>
      <c r="O143" s="13">
        <v>83</v>
      </c>
      <c r="P143" s="13">
        <v>95</v>
      </c>
      <c r="Q143" s="16">
        <f t="shared" si="22"/>
        <v>0.87368421052631584</v>
      </c>
      <c r="R143" s="13">
        <v>104</v>
      </c>
      <c r="S143" s="13">
        <v>115</v>
      </c>
      <c r="T143" s="16">
        <f t="shared" si="23"/>
        <v>0.90434782608695652</v>
      </c>
      <c r="U143" s="13">
        <v>73</v>
      </c>
      <c r="V143" s="13">
        <v>81</v>
      </c>
      <c r="W143" s="16">
        <f t="shared" si="24"/>
        <v>0.90123456790123457</v>
      </c>
    </row>
    <row r="144" spans="1:23" x14ac:dyDescent="0.3">
      <c r="A144" t="s">
        <v>232</v>
      </c>
      <c r="B144" t="s">
        <v>263</v>
      </c>
      <c r="C144" t="s">
        <v>274</v>
      </c>
      <c r="D144" t="s">
        <v>593</v>
      </c>
      <c r="E144" t="s">
        <v>594</v>
      </c>
      <c r="F144" s="13">
        <v>239</v>
      </c>
      <c r="G144" s="13">
        <v>44494</v>
      </c>
      <c r="H144" s="84">
        <f t="shared" si="19"/>
        <v>537.15107654964709</v>
      </c>
      <c r="I144" s="13">
        <v>252</v>
      </c>
      <c r="J144" s="13">
        <v>44813</v>
      </c>
      <c r="K144" s="84">
        <f t="shared" si="20"/>
        <v>562.33682190435809</v>
      </c>
      <c r="L144" s="13">
        <v>264</v>
      </c>
      <c r="M144" s="13">
        <v>44813</v>
      </c>
      <c r="N144" s="84">
        <f t="shared" si="21"/>
        <v>589.11476580456565</v>
      </c>
      <c r="O144" s="13">
        <v>101</v>
      </c>
      <c r="P144" s="13">
        <v>120</v>
      </c>
      <c r="Q144" s="16">
        <f t="shared" si="22"/>
        <v>0.84166666666666667</v>
      </c>
      <c r="R144" s="13">
        <v>97</v>
      </c>
      <c r="S144" s="13">
        <v>110</v>
      </c>
      <c r="T144" s="16">
        <f t="shared" si="23"/>
        <v>0.88181818181818183</v>
      </c>
      <c r="U144" s="13">
        <v>106</v>
      </c>
      <c r="V144" s="13">
        <v>127</v>
      </c>
      <c r="W144" s="16">
        <f t="shared" si="24"/>
        <v>0.83464566929133854</v>
      </c>
    </row>
    <row r="145" spans="1:23" x14ac:dyDescent="0.3">
      <c r="A145" t="s">
        <v>250</v>
      </c>
      <c r="B145" t="s">
        <v>291</v>
      </c>
      <c r="C145" t="s">
        <v>296</v>
      </c>
      <c r="D145" t="s">
        <v>595</v>
      </c>
      <c r="E145" t="s">
        <v>596</v>
      </c>
      <c r="F145" s="13">
        <v>744</v>
      </c>
      <c r="G145" s="13">
        <v>131127</v>
      </c>
      <c r="H145" s="84">
        <f t="shared" si="19"/>
        <v>567.38886728133787</v>
      </c>
      <c r="I145" s="13">
        <v>696</v>
      </c>
      <c r="J145" s="13">
        <v>134127</v>
      </c>
      <c r="K145" s="84">
        <f t="shared" si="20"/>
        <v>518.91118119394298</v>
      </c>
      <c r="L145" s="13">
        <v>892</v>
      </c>
      <c r="M145" s="13">
        <v>134127</v>
      </c>
      <c r="N145" s="84">
        <f t="shared" si="21"/>
        <v>665.04134141522582</v>
      </c>
      <c r="O145" s="13">
        <v>254</v>
      </c>
      <c r="P145" s="13">
        <v>275</v>
      </c>
      <c r="Q145" s="16">
        <f t="shared" si="22"/>
        <v>0.92363636363636359</v>
      </c>
      <c r="R145" s="13">
        <v>259</v>
      </c>
      <c r="S145" s="13">
        <v>282</v>
      </c>
      <c r="T145" s="16">
        <f t="shared" si="23"/>
        <v>0.91843971631205679</v>
      </c>
      <c r="U145" s="13">
        <v>156</v>
      </c>
      <c r="V145" s="13">
        <v>183</v>
      </c>
      <c r="W145" s="16">
        <f t="shared" si="24"/>
        <v>0.85245901639344257</v>
      </c>
    </row>
    <row r="146" spans="1:23" x14ac:dyDescent="0.3">
      <c r="A146" t="s">
        <v>250</v>
      </c>
      <c r="B146" t="s">
        <v>291</v>
      </c>
      <c r="C146" t="s">
        <v>302</v>
      </c>
      <c r="D146" t="s">
        <v>597</v>
      </c>
      <c r="E146" t="s">
        <v>598</v>
      </c>
      <c r="F146" s="13">
        <v>343</v>
      </c>
      <c r="G146" s="13">
        <v>51379</v>
      </c>
      <c r="H146" s="84">
        <f t="shared" si="19"/>
        <v>667.58792502773508</v>
      </c>
      <c r="I146" s="13">
        <v>315</v>
      </c>
      <c r="J146" s="13">
        <v>52004</v>
      </c>
      <c r="K146" s="84">
        <f t="shared" si="20"/>
        <v>605.72263672025224</v>
      </c>
      <c r="L146" s="13">
        <v>366</v>
      </c>
      <c r="M146" s="13">
        <v>52004</v>
      </c>
      <c r="N146" s="84">
        <f t="shared" si="21"/>
        <v>703.79201599876933</v>
      </c>
      <c r="O146" s="13">
        <v>472</v>
      </c>
      <c r="P146" s="13">
        <v>529</v>
      </c>
      <c r="Q146" s="16">
        <f t="shared" si="22"/>
        <v>0.89224952741020791</v>
      </c>
      <c r="R146" s="13">
        <v>1825</v>
      </c>
      <c r="S146" s="13">
        <v>2143</v>
      </c>
      <c r="T146" s="16">
        <f t="shared" si="23"/>
        <v>0.8516098926738217</v>
      </c>
      <c r="U146" s="13">
        <v>454</v>
      </c>
      <c r="V146" s="13">
        <v>525</v>
      </c>
      <c r="W146" s="16">
        <f t="shared" si="24"/>
        <v>0.86476190476190473</v>
      </c>
    </row>
    <row r="147" spans="1:23" x14ac:dyDescent="0.3">
      <c r="A147" t="s">
        <v>226</v>
      </c>
      <c r="B147" t="s">
        <v>221</v>
      </c>
      <c r="C147" t="s">
        <v>234</v>
      </c>
      <c r="D147" t="s">
        <v>599</v>
      </c>
      <c r="E147" t="s">
        <v>600</v>
      </c>
      <c r="F147" s="13">
        <v>249</v>
      </c>
      <c r="G147" s="13">
        <v>29502</v>
      </c>
      <c r="H147" s="84">
        <f t="shared" si="19"/>
        <v>844.0105755541997</v>
      </c>
      <c r="I147" s="13">
        <v>249</v>
      </c>
      <c r="J147" s="13">
        <v>29725</v>
      </c>
      <c r="K147" s="84">
        <f t="shared" si="20"/>
        <v>837.67872161480227</v>
      </c>
      <c r="L147" s="13">
        <v>201</v>
      </c>
      <c r="M147" s="13">
        <v>29725</v>
      </c>
      <c r="N147" s="84">
        <f t="shared" si="21"/>
        <v>676.19848612279225</v>
      </c>
      <c r="O147" s="13">
        <v>112</v>
      </c>
      <c r="P147" s="13">
        <v>130</v>
      </c>
      <c r="Q147" s="16">
        <f t="shared" si="22"/>
        <v>0.86153846153846159</v>
      </c>
      <c r="R147" s="13">
        <v>112</v>
      </c>
      <c r="S147" s="13">
        <v>130</v>
      </c>
      <c r="T147" s="16">
        <f t="shared" si="23"/>
        <v>0.86153846153846159</v>
      </c>
      <c r="U147" s="13">
        <v>110</v>
      </c>
      <c r="V147" s="13">
        <v>141</v>
      </c>
      <c r="W147" s="16">
        <f t="shared" si="24"/>
        <v>0.78014184397163122</v>
      </c>
    </row>
    <row r="148" spans="1:23" x14ac:dyDescent="0.3">
      <c r="A148" t="s">
        <v>259</v>
      </c>
      <c r="B148" t="s">
        <v>283</v>
      </c>
      <c r="C148" t="s">
        <v>307</v>
      </c>
      <c r="D148" t="s">
        <v>603</v>
      </c>
      <c r="E148" t="s">
        <v>604</v>
      </c>
      <c r="F148" s="13">
        <v>298</v>
      </c>
      <c r="G148" s="13">
        <v>33131</v>
      </c>
      <c r="H148" s="84">
        <f t="shared" si="19"/>
        <v>899.45972050345608</v>
      </c>
      <c r="I148" s="13">
        <v>270</v>
      </c>
      <c r="J148" s="13">
        <v>33214</v>
      </c>
      <c r="K148" s="84">
        <f t="shared" si="20"/>
        <v>812.91021858252532</v>
      </c>
      <c r="L148" s="13">
        <v>259</v>
      </c>
      <c r="M148" s="13">
        <v>33214</v>
      </c>
      <c r="N148" s="84">
        <f t="shared" si="21"/>
        <v>779.79165412175587</v>
      </c>
      <c r="O148" s="13">
        <v>151</v>
      </c>
      <c r="P148" s="13">
        <v>180</v>
      </c>
      <c r="Q148" s="16">
        <f t="shared" si="22"/>
        <v>0.83888888888888891</v>
      </c>
      <c r="R148" s="13">
        <v>314</v>
      </c>
      <c r="S148" s="13">
        <v>369</v>
      </c>
      <c r="T148" s="16">
        <f t="shared" si="23"/>
        <v>0.85094850948509482</v>
      </c>
      <c r="U148" s="13">
        <v>289</v>
      </c>
      <c r="V148" s="13">
        <v>351</v>
      </c>
      <c r="W148" s="16">
        <f t="shared" si="24"/>
        <v>0.8233618233618234</v>
      </c>
    </row>
    <row r="149" spans="1:23" x14ac:dyDescent="0.3">
      <c r="A149" t="s">
        <v>232</v>
      </c>
      <c r="B149" t="s">
        <v>270</v>
      </c>
      <c r="C149" t="s">
        <v>289</v>
      </c>
      <c r="D149" t="s">
        <v>607</v>
      </c>
      <c r="E149" t="s">
        <v>608</v>
      </c>
      <c r="F149" s="13">
        <v>214</v>
      </c>
      <c r="G149" s="13">
        <v>34517</v>
      </c>
      <c r="H149" s="84">
        <f t="shared" si="19"/>
        <v>619.98435553495381</v>
      </c>
      <c r="I149" s="13">
        <v>215</v>
      </c>
      <c r="J149" s="13">
        <v>34798</v>
      </c>
      <c r="K149" s="84">
        <f t="shared" si="20"/>
        <v>617.85160066670494</v>
      </c>
      <c r="L149" s="13">
        <v>184</v>
      </c>
      <c r="M149" s="13">
        <v>34798</v>
      </c>
      <c r="N149" s="84">
        <f t="shared" si="21"/>
        <v>528.76602103569178</v>
      </c>
      <c r="O149" s="13">
        <v>70</v>
      </c>
      <c r="P149" s="13">
        <v>93</v>
      </c>
      <c r="Q149" s="16">
        <f t="shared" si="22"/>
        <v>0.75268817204301075</v>
      </c>
      <c r="R149" s="13">
        <v>88</v>
      </c>
      <c r="S149" s="13">
        <v>100</v>
      </c>
      <c r="T149" s="16">
        <f t="shared" si="23"/>
        <v>0.88</v>
      </c>
      <c r="U149" s="13">
        <v>72</v>
      </c>
      <c r="V149" s="13">
        <v>88</v>
      </c>
      <c r="W149" s="16">
        <f t="shared" si="24"/>
        <v>0.81818181818181823</v>
      </c>
    </row>
    <row r="150" spans="1:23" x14ac:dyDescent="0.3">
      <c r="A150" t="s">
        <v>241</v>
      </c>
      <c r="B150" t="s">
        <v>276</v>
      </c>
      <c r="C150" t="s">
        <v>317</v>
      </c>
      <c r="D150" t="s">
        <v>609</v>
      </c>
      <c r="E150" t="s">
        <v>610</v>
      </c>
      <c r="F150" s="13">
        <v>100</v>
      </c>
      <c r="G150" s="13">
        <v>25072</v>
      </c>
      <c r="H150" s="84">
        <f t="shared" si="19"/>
        <v>398.85130823229099</v>
      </c>
      <c r="I150" s="13">
        <v>124</v>
      </c>
      <c r="J150" s="13">
        <v>25649</v>
      </c>
      <c r="K150" s="84">
        <f t="shared" si="20"/>
        <v>483.44964715973327</v>
      </c>
      <c r="L150" s="13">
        <v>135</v>
      </c>
      <c r="M150" s="13">
        <v>25649</v>
      </c>
      <c r="N150" s="84">
        <f t="shared" si="21"/>
        <v>526.33630940777425</v>
      </c>
      <c r="O150" s="13">
        <v>150</v>
      </c>
      <c r="P150" s="13">
        <v>180</v>
      </c>
      <c r="Q150" s="16">
        <f t="shared" si="22"/>
        <v>0.83333333333333337</v>
      </c>
      <c r="R150" s="13">
        <v>533</v>
      </c>
      <c r="S150" s="13">
        <v>600</v>
      </c>
      <c r="T150" s="16">
        <f t="shared" si="23"/>
        <v>0.88833333333333331</v>
      </c>
      <c r="U150" s="13">
        <v>136</v>
      </c>
      <c r="V150" s="13">
        <v>157</v>
      </c>
      <c r="W150" s="16">
        <f t="shared" si="24"/>
        <v>0.86624203821656054</v>
      </c>
    </row>
    <row r="151" spans="1:23" x14ac:dyDescent="0.3">
      <c r="A151" t="s">
        <v>226</v>
      </c>
      <c r="B151" t="s">
        <v>236</v>
      </c>
      <c r="C151" t="s">
        <v>243</v>
      </c>
      <c r="D151" t="s">
        <v>611</v>
      </c>
      <c r="E151" t="s">
        <v>612</v>
      </c>
      <c r="F151" s="13">
        <v>252</v>
      </c>
      <c r="G151" s="13">
        <v>36032</v>
      </c>
      <c r="H151" s="84">
        <f t="shared" si="19"/>
        <v>699.37833037300175</v>
      </c>
      <c r="I151" s="13">
        <v>257</v>
      </c>
      <c r="J151" s="13">
        <v>36455</v>
      </c>
      <c r="K151" s="84">
        <f t="shared" si="20"/>
        <v>704.97874091345489</v>
      </c>
      <c r="L151" s="13">
        <v>230</v>
      </c>
      <c r="M151" s="13">
        <v>36455</v>
      </c>
      <c r="N151" s="84">
        <f t="shared" si="21"/>
        <v>630.91482649842271</v>
      </c>
      <c r="O151" s="13">
        <v>78</v>
      </c>
      <c r="P151" s="13">
        <v>91</v>
      </c>
      <c r="Q151" s="16">
        <f t="shared" si="22"/>
        <v>0.8571428571428571</v>
      </c>
      <c r="R151" s="13">
        <v>99</v>
      </c>
      <c r="S151" s="13">
        <v>107</v>
      </c>
      <c r="T151" s="16">
        <f t="shared" si="23"/>
        <v>0.92523364485981308</v>
      </c>
      <c r="U151" s="13">
        <v>80</v>
      </c>
      <c r="V151" s="13">
        <v>92</v>
      </c>
      <c r="W151" s="16">
        <f t="shared" si="24"/>
        <v>0.86956521739130432</v>
      </c>
    </row>
    <row r="152" spans="1:23" x14ac:dyDescent="0.3">
      <c r="A152" t="s">
        <v>232</v>
      </c>
      <c r="B152" t="s">
        <v>263</v>
      </c>
      <c r="C152" t="s">
        <v>268</v>
      </c>
      <c r="D152" t="s">
        <v>613</v>
      </c>
      <c r="E152" t="s">
        <v>614</v>
      </c>
      <c r="F152" s="13">
        <v>1160</v>
      </c>
      <c r="G152" s="13">
        <v>182903</v>
      </c>
      <c r="H152" s="84">
        <f t="shared" si="19"/>
        <v>634.21595053115584</v>
      </c>
      <c r="I152" s="13">
        <v>1100</v>
      </c>
      <c r="J152" s="13">
        <v>185875</v>
      </c>
      <c r="K152" s="84">
        <f t="shared" si="20"/>
        <v>591.79556153328849</v>
      </c>
      <c r="L152" s="13">
        <v>1020</v>
      </c>
      <c r="M152" s="13">
        <v>185875</v>
      </c>
      <c r="N152" s="84">
        <f t="shared" si="21"/>
        <v>548.7558843308675</v>
      </c>
      <c r="O152" s="13">
        <v>309</v>
      </c>
      <c r="P152" s="13">
        <v>360</v>
      </c>
      <c r="Q152" s="16">
        <f t="shared" si="22"/>
        <v>0.85833333333333328</v>
      </c>
      <c r="R152" s="13">
        <v>357</v>
      </c>
      <c r="S152" s="13">
        <v>420</v>
      </c>
      <c r="T152" s="16">
        <f t="shared" si="23"/>
        <v>0.85</v>
      </c>
      <c r="U152" s="13">
        <v>184</v>
      </c>
      <c r="V152" s="13">
        <v>202</v>
      </c>
      <c r="W152" s="16">
        <f t="shared" si="24"/>
        <v>0.91089108910891092</v>
      </c>
    </row>
    <row r="153" spans="1:23" x14ac:dyDescent="0.3">
      <c r="A153" t="s">
        <v>226</v>
      </c>
      <c r="B153" t="s">
        <v>236</v>
      </c>
      <c r="C153" t="s">
        <v>252</v>
      </c>
      <c r="D153" t="s">
        <v>616</v>
      </c>
      <c r="E153" t="s">
        <v>617</v>
      </c>
      <c r="F153" s="13">
        <v>224</v>
      </c>
      <c r="G153" s="13">
        <v>57129</v>
      </c>
      <c r="H153" s="84">
        <f t="shared" si="19"/>
        <v>392.09508305764143</v>
      </c>
      <c r="I153" s="13">
        <v>332</v>
      </c>
      <c r="J153" s="13">
        <v>57643</v>
      </c>
      <c r="K153" s="84">
        <f t="shared" si="20"/>
        <v>575.95891955658101</v>
      </c>
      <c r="L153" s="13">
        <v>872</v>
      </c>
      <c r="M153" s="13">
        <v>57643</v>
      </c>
      <c r="N153" s="84">
        <f t="shared" si="21"/>
        <v>1512.7595718474056</v>
      </c>
      <c r="O153" s="13">
        <v>212</v>
      </c>
      <c r="P153" s="13">
        <v>245</v>
      </c>
      <c r="Q153" s="16">
        <f t="shared" si="22"/>
        <v>0.86530612244897964</v>
      </c>
      <c r="R153" s="13">
        <v>235</v>
      </c>
      <c r="S153" s="13">
        <v>265</v>
      </c>
      <c r="T153" s="16">
        <f t="shared" si="23"/>
        <v>0.8867924528301887</v>
      </c>
      <c r="U153" s="13">
        <v>198</v>
      </c>
      <c r="V153" s="13">
        <v>206</v>
      </c>
      <c r="W153" s="16">
        <f t="shared" si="24"/>
        <v>0.96116504854368934</v>
      </c>
    </row>
    <row r="154" spans="1:23" x14ac:dyDescent="0.3">
      <c r="A154" t="s">
        <v>226</v>
      </c>
      <c r="B154" t="s">
        <v>221</v>
      </c>
      <c r="C154" t="s">
        <v>234</v>
      </c>
      <c r="D154" t="s">
        <v>618</v>
      </c>
      <c r="E154" t="s">
        <v>619</v>
      </c>
      <c r="F154" s="13">
        <v>308</v>
      </c>
      <c r="G154" s="13">
        <v>34435</v>
      </c>
      <c r="H154" s="84">
        <f t="shared" si="19"/>
        <v>894.43879773486276</v>
      </c>
      <c r="I154" s="13">
        <v>290</v>
      </c>
      <c r="J154" s="13">
        <v>35017</v>
      </c>
      <c r="K154" s="84">
        <f t="shared" si="20"/>
        <v>828.16917497215638</v>
      </c>
      <c r="L154" s="13">
        <v>273</v>
      </c>
      <c r="M154" s="13">
        <v>35017</v>
      </c>
      <c r="N154" s="84">
        <f t="shared" si="21"/>
        <v>779.62132678413343</v>
      </c>
      <c r="O154" s="13">
        <v>61</v>
      </c>
      <c r="P154" s="13">
        <v>81</v>
      </c>
      <c r="Q154" s="16">
        <f t="shared" si="22"/>
        <v>0.75308641975308643</v>
      </c>
      <c r="R154" s="13">
        <v>119</v>
      </c>
      <c r="S154" s="13">
        <v>141</v>
      </c>
      <c r="T154" s="16">
        <f t="shared" si="23"/>
        <v>0.84397163120567376</v>
      </c>
      <c r="U154" s="13">
        <v>58</v>
      </c>
      <c r="V154" s="13">
        <v>64</v>
      </c>
      <c r="W154" s="16">
        <f t="shared" si="24"/>
        <v>0.90625</v>
      </c>
    </row>
    <row r="155" spans="1:23" x14ac:dyDescent="0.3">
      <c r="A155" t="s">
        <v>232</v>
      </c>
      <c r="B155" t="s">
        <v>263</v>
      </c>
      <c r="C155" t="s">
        <v>268</v>
      </c>
      <c r="D155" t="s">
        <v>622</v>
      </c>
      <c r="E155" t="s">
        <v>623</v>
      </c>
      <c r="F155" s="13">
        <v>300</v>
      </c>
      <c r="G155" s="13">
        <v>42775</v>
      </c>
      <c r="H155" s="84">
        <f t="shared" si="19"/>
        <v>701.34424313267095</v>
      </c>
      <c r="I155" s="13">
        <v>290</v>
      </c>
      <c r="J155" s="13">
        <v>43201</v>
      </c>
      <c r="K155" s="84">
        <f t="shared" si="20"/>
        <v>671.28075738987525</v>
      </c>
      <c r="L155" s="13">
        <v>179</v>
      </c>
      <c r="M155" s="13">
        <v>43201</v>
      </c>
      <c r="N155" s="84">
        <f t="shared" si="21"/>
        <v>414.34226059581948</v>
      </c>
      <c r="O155" s="13">
        <v>38</v>
      </c>
      <c r="P155" s="13">
        <v>45</v>
      </c>
      <c r="Q155" s="16">
        <f t="shared" si="22"/>
        <v>0.84444444444444444</v>
      </c>
      <c r="R155" s="13">
        <v>257</v>
      </c>
      <c r="S155" s="13">
        <v>289</v>
      </c>
      <c r="T155" s="16">
        <f t="shared" si="23"/>
        <v>0.88927335640138405</v>
      </c>
      <c r="U155" s="13">
        <v>49</v>
      </c>
      <c r="V155" s="13">
        <v>62</v>
      </c>
      <c r="W155" s="16">
        <f t="shared" si="24"/>
        <v>0.79032258064516125</v>
      </c>
    </row>
    <row r="156" spans="1:23" x14ac:dyDescent="0.3">
      <c r="A156" t="s">
        <v>232</v>
      </c>
      <c r="B156" t="s">
        <v>270</v>
      </c>
      <c r="C156" t="s">
        <v>289</v>
      </c>
      <c r="D156" t="s">
        <v>624</v>
      </c>
      <c r="E156" t="s">
        <v>625</v>
      </c>
      <c r="F156" s="13">
        <v>883</v>
      </c>
      <c r="G156" s="13">
        <v>170075</v>
      </c>
      <c r="H156" s="84">
        <f t="shared" si="19"/>
        <v>519.18271350874613</v>
      </c>
      <c r="I156" s="13">
        <v>1077</v>
      </c>
      <c r="J156" s="13">
        <v>173166</v>
      </c>
      <c r="K156" s="84">
        <f t="shared" si="20"/>
        <v>621.94657149786917</v>
      </c>
      <c r="L156" s="13">
        <v>1052</v>
      </c>
      <c r="M156" s="13">
        <v>173166</v>
      </c>
      <c r="N156" s="84">
        <f t="shared" si="21"/>
        <v>607.50955730339672</v>
      </c>
      <c r="O156" s="13">
        <v>654</v>
      </c>
      <c r="P156" s="13">
        <v>933</v>
      </c>
      <c r="Q156" s="16">
        <f t="shared" si="22"/>
        <v>0.70096463022508038</v>
      </c>
      <c r="R156" s="13">
        <v>514</v>
      </c>
      <c r="S156" s="13">
        <v>700</v>
      </c>
      <c r="T156" s="16">
        <f t="shared" si="23"/>
        <v>0.73428571428571432</v>
      </c>
      <c r="U156" s="13">
        <v>960</v>
      </c>
      <c r="V156" s="13">
        <v>1376</v>
      </c>
      <c r="W156" s="16">
        <f t="shared" si="24"/>
        <v>0.69767441860465118</v>
      </c>
    </row>
    <row r="157" spans="1:23" x14ac:dyDescent="0.3">
      <c r="A157" t="s">
        <v>226</v>
      </c>
      <c r="B157" t="s">
        <v>221</v>
      </c>
      <c r="C157" t="s">
        <v>234</v>
      </c>
      <c r="D157" t="s">
        <v>626</v>
      </c>
      <c r="E157" t="s">
        <v>627</v>
      </c>
      <c r="F157" s="13">
        <v>477</v>
      </c>
      <c r="G157" s="13">
        <v>52438</v>
      </c>
      <c r="H157" s="84">
        <f t="shared" si="19"/>
        <v>909.64567679926779</v>
      </c>
      <c r="I157" s="13">
        <v>458</v>
      </c>
      <c r="J157" s="13">
        <v>53209</v>
      </c>
      <c r="K157" s="84">
        <f t="shared" si="20"/>
        <v>860.75663891446948</v>
      </c>
      <c r="L157" s="13">
        <v>498</v>
      </c>
      <c r="M157" s="13">
        <v>53209</v>
      </c>
      <c r="N157" s="84">
        <f t="shared" si="21"/>
        <v>935.93189122140996</v>
      </c>
      <c r="O157" s="13">
        <v>419</v>
      </c>
      <c r="P157" s="13">
        <v>526</v>
      </c>
      <c r="Q157" s="16">
        <f t="shared" si="22"/>
        <v>0.79657794676806082</v>
      </c>
      <c r="R157" s="13">
        <v>420</v>
      </c>
      <c r="S157" s="13">
        <v>525</v>
      </c>
      <c r="T157" s="16">
        <f t="shared" si="23"/>
        <v>0.8</v>
      </c>
      <c r="U157" s="13">
        <v>430</v>
      </c>
      <c r="V157" s="13">
        <v>555</v>
      </c>
      <c r="W157" s="16">
        <f t="shared" si="24"/>
        <v>0.77477477477477474</v>
      </c>
    </row>
    <row r="158" spans="1:23" x14ac:dyDescent="0.3">
      <c r="A158" t="s">
        <v>259</v>
      </c>
      <c r="B158" t="s">
        <v>283</v>
      </c>
      <c r="C158" t="s">
        <v>313</v>
      </c>
      <c r="D158" t="s">
        <v>628</v>
      </c>
      <c r="E158" t="s">
        <v>629</v>
      </c>
      <c r="F158" s="13">
        <v>1089</v>
      </c>
      <c r="G158" s="13">
        <v>219951</v>
      </c>
      <c r="H158" s="84">
        <f t="shared" si="19"/>
        <v>495.11027456115227</v>
      </c>
      <c r="I158" s="13">
        <v>1153</v>
      </c>
      <c r="J158" s="13">
        <v>222232</v>
      </c>
      <c r="K158" s="84">
        <f t="shared" si="20"/>
        <v>518.8271716044494</v>
      </c>
      <c r="L158" s="13">
        <v>1294</v>
      </c>
      <c r="M158" s="13">
        <v>222232</v>
      </c>
      <c r="N158" s="84">
        <f t="shared" si="21"/>
        <v>582.27437992728323</v>
      </c>
      <c r="O158" s="13">
        <v>497</v>
      </c>
      <c r="P158" s="13">
        <v>669</v>
      </c>
      <c r="Q158" s="16">
        <f t="shared" si="22"/>
        <v>0.74289985052316887</v>
      </c>
      <c r="R158" s="13">
        <v>391</v>
      </c>
      <c r="S158" s="13">
        <v>521</v>
      </c>
      <c r="T158" s="16">
        <f t="shared" si="23"/>
        <v>0.75047984644913623</v>
      </c>
      <c r="U158" s="13">
        <v>501</v>
      </c>
      <c r="V158" s="13">
        <v>718</v>
      </c>
      <c r="W158" s="16">
        <f t="shared" si="24"/>
        <v>0.6977715877437326</v>
      </c>
    </row>
    <row r="159" spans="1:23" x14ac:dyDescent="0.3">
      <c r="A159" t="s">
        <v>241</v>
      </c>
      <c r="B159" t="s">
        <v>276</v>
      </c>
      <c r="C159" t="s">
        <v>317</v>
      </c>
      <c r="D159" t="s">
        <v>630</v>
      </c>
      <c r="E159" t="s">
        <v>631</v>
      </c>
      <c r="F159" s="13">
        <v>56</v>
      </c>
      <c r="G159" s="13">
        <v>30582</v>
      </c>
      <c r="H159" s="84">
        <f t="shared" si="19"/>
        <v>183.11425021254334</v>
      </c>
      <c r="I159" s="13">
        <v>88</v>
      </c>
      <c r="J159" s="13">
        <v>30857</v>
      </c>
      <c r="K159" s="84">
        <f t="shared" si="20"/>
        <v>285.18650549308097</v>
      </c>
      <c r="L159" s="13">
        <v>63</v>
      </c>
      <c r="M159" s="13">
        <v>30857</v>
      </c>
      <c r="N159" s="84">
        <f t="shared" si="21"/>
        <v>204.16761188709205</v>
      </c>
      <c r="O159" s="13">
        <v>122</v>
      </c>
      <c r="P159" s="13">
        <v>138</v>
      </c>
      <c r="Q159" s="16">
        <f t="shared" si="22"/>
        <v>0.88405797101449279</v>
      </c>
      <c r="R159" s="13">
        <v>843</v>
      </c>
      <c r="S159" s="13">
        <v>911</v>
      </c>
      <c r="T159" s="16">
        <f t="shared" si="23"/>
        <v>0.92535675082327118</v>
      </c>
      <c r="U159" s="13">
        <v>174</v>
      </c>
      <c r="V159" s="13">
        <v>197</v>
      </c>
      <c r="W159" s="16">
        <f t="shared" si="24"/>
        <v>0.88324873096446699</v>
      </c>
    </row>
    <row r="160" spans="1:23" x14ac:dyDescent="0.3">
      <c r="A160" t="s">
        <v>250</v>
      </c>
      <c r="B160" t="s">
        <v>291</v>
      </c>
      <c r="C160" t="s">
        <v>302</v>
      </c>
      <c r="D160" t="s">
        <v>632</v>
      </c>
      <c r="E160" t="s">
        <v>633</v>
      </c>
      <c r="F160" s="13">
        <v>192</v>
      </c>
      <c r="G160" s="13">
        <v>33751</v>
      </c>
      <c r="H160" s="84">
        <f t="shared" si="19"/>
        <v>568.872033421232</v>
      </c>
      <c r="I160" s="13">
        <v>200</v>
      </c>
      <c r="J160" s="13">
        <v>34326</v>
      </c>
      <c r="K160" s="84">
        <f t="shared" si="20"/>
        <v>582.64872108605721</v>
      </c>
      <c r="L160" s="13">
        <v>169</v>
      </c>
      <c r="M160" s="13">
        <v>34326</v>
      </c>
      <c r="N160" s="84">
        <f t="shared" si="21"/>
        <v>492.33816931771833</v>
      </c>
      <c r="O160" s="13">
        <v>152</v>
      </c>
      <c r="P160" s="13">
        <v>169</v>
      </c>
      <c r="Q160" s="16">
        <f t="shared" si="22"/>
        <v>0.89940828402366868</v>
      </c>
      <c r="R160" s="13">
        <v>155</v>
      </c>
      <c r="S160" s="13">
        <v>180</v>
      </c>
      <c r="T160" s="16">
        <f t="shared" si="23"/>
        <v>0.86111111111111116</v>
      </c>
      <c r="U160" s="13">
        <v>220</v>
      </c>
      <c r="V160" s="13">
        <v>265</v>
      </c>
      <c r="W160" s="16">
        <f t="shared" si="24"/>
        <v>0.83018867924528306</v>
      </c>
    </row>
    <row r="161" spans="1:23" x14ac:dyDescent="0.3">
      <c r="A161" t="s">
        <v>226</v>
      </c>
      <c r="B161" t="s">
        <v>236</v>
      </c>
      <c r="C161" t="s">
        <v>252</v>
      </c>
      <c r="D161" t="s">
        <v>634</v>
      </c>
      <c r="E161" t="s">
        <v>635</v>
      </c>
      <c r="F161" s="13">
        <v>241</v>
      </c>
      <c r="G161" s="13">
        <v>38967</v>
      </c>
      <c r="H161" s="84">
        <f t="shared" si="19"/>
        <v>618.47204044447869</v>
      </c>
      <c r="I161" s="13">
        <v>241</v>
      </c>
      <c r="J161" s="13">
        <v>39410</v>
      </c>
      <c r="K161" s="84">
        <f t="shared" si="20"/>
        <v>611.51991880233447</v>
      </c>
      <c r="L161" s="13">
        <v>263</v>
      </c>
      <c r="M161" s="13">
        <v>39410</v>
      </c>
      <c r="N161" s="84">
        <f t="shared" si="21"/>
        <v>667.343313879726</v>
      </c>
      <c r="O161" s="13">
        <v>372</v>
      </c>
      <c r="P161" s="13">
        <v>455</v>
      </c>
      <c r="Q161" s="16">
        <f t="shared" si="22"/>
        <v>0.81758241758241756</v>
      </c>
      <c r="R161" s="13">
        <v>371</v>
      </c>
      <c r="S161" s="13">
        <v>455</v>
      </c>
      <c r="T161" s="16">
        <f t="shared" si="23"/>
        <v>0.81538461538461537</v>
      </c>
      <c r="U161" s="13">
        <v>311</v>
      </c>
      <c r="V161" s="13">
        <v>402</v>
      </c>
      <c r="W161" s="16">
        <f t="shared" si="24"/>
        <v>0.77363184079601988</v>
      </c>
    </row>
    <row r="162" spans="1:23" x14ac:dyDescent="0.3">
      <c r="A162" t="s">
        <v>232</v>
      </c>
      <c r="B162" t="s">
        <v>263</v>
      </c>
      <c r="C162" t="s">
        <v>268</v>
      </c>
      <c r="D162" t="s">
        <v>638</v>
      </c>
      <c r="E162" t="s">
        <v>639</v>
      </c>
      <c r="F162" s="13">
        <v>104</v>
      </c>
      <c r="G162" s="13">
        <v>28789</v>
      </c>
      <c r="H162" s="84">
        <f t="shared" si="19"/>
        <v>361.2490881934072</v>
      </c>
      <c r="I162" s="13">
        <v>104</v>
      </c>
      <c r="J162" s="13">
        <v>29617</v>
      </c>
      <c r="K162" s="84">
        <f t="shared" si="20"/>
        <v>351.14967755005574</v>
      </c>
      <c r="L162" s="13">
        <v>91</v>
      </c>
      <c r="M162" s="13">
        <v>29617</v>
      </c>
      <c r="N162" s="84">
        <f t="shared" si="21"/>
        <v>307.25596785629875</v>
      </c>
      <c r="O162" s="13">
        <v>72</v>
      </c>
      <c r="P162" s="13">
        <v>101</v>
      </c>
      <c r="Q162" s="16">
        <f t="shared" si="22"/>
        <v>0.71287128712871284</v>
      </c>
      <c r="R162" s="13">
        <v>80</v>
      </c>
      <c r="S162" s="13">
        <v>100</v>
      </c>
      <c r="T162" s="16">
        <f t="shared" si="23"/>
        <v>0.8</v>
      </c>
      <c r="U162" s="13">
        <v>95</v>
      </c>
      <c r="V162" s="13">
        <v>154</v>
      </c>
      <c r="W162" s="16">
        <f t="shared" si="24"/>
        <v>0.61688311688311692</v>
      </c>
    </row>
    <row r="163" spans="1:23" x14ac:dyDescent="0.3">
      <c r="A163" t="s">
        <v>232</v>
      </c>
      <c r="B163" t="s">
        <v>270</v>
      </c>
      <c r="C163" t="s">
        <v>289</v>
      </c>
      <c r="D163" t="s">
        <v>640</v>
      </c>
      <c r="E163" t="s">
        <v>641</v>
      </c>
      <c r="F163" s="13">
        <v>392</v>
      </c>
      <c r="G163" s="13">
        <v>23286</v>
      </c>
      <c r="H163" s="84">
        <f t="shared" ref="H163:H183" si="25">(F163/G163)*100000</f>
        <v>1683.4149274242036</v>
      </c>
      <c r="I163" s="13">
        <v>168</v>
      </c>
      <c r="J163" s="13">
        <v>23471</v>
      </c>
      <c r="K163" s="84">
        <f t="shared" ref="K163:K183" si="26">(I163/J163)*100000</f>
        <v>715.77691619445272</v>
      </c>
      <c r="L163" s="13">
        <v>231</v>
      </c>
      <c r="M163" s="13">
        <v>23471</v>
      </c>
      <c r="N163" s="84">
        <f t="shared" ref="N163:N183" si="27">(L163/M163)*100000</f>
        <v>984.19325976737241</v>
      </c>
      <c r="O163" s="13">
        <v>76</v>
      </c>
      <c r="P163" s="13">
        <v>86</v>
      </c>
      <c r="Q163" s="16">
        <f t="shared" ref="Q163:Q183" si="28">O163/P163</f>
        <v>0.88372093023255816</v>
      </c>
      <c r="R163" s="13">
        <v>91</v>
      </c>
      <c r="S163" s="13">
        <v>100</v>
      </c>
      <c r="T163" s="16">
        <f t="shared" ref="T163:T183" si="29">R163/S163</f>
        <v>0.91</v>
      </c>
      <c r="U163" s="13">
        <v>55</v>
      </c>
      <c r="V163" s="13">
        <v>62</v>
      </c>
      <c r="W163" s="16">
        <f t="shared" ref="W163:W183" si="30">U163/V163</f>
        <v>0.88709677419354838</v>
      </c>
    </row>
    <row r="164" spans="1:23" x14ac:dyDescent="0.3">
      <c r="A164" t="s">
        <v>250</v>
      </c>
      <c r="B164" t="s">
        <v>291</v>
      </c>
      <c r="C164" t="s">
        <v>296</v>
      </c>
      <c r="D164" t="s">
        <v>644</v>
      </c>
      <c r="E164" t="s">
        <v>645</v>
      </c>
      <c r="F164" s="13">
        <v>172</v>
      </c>
      <c r="G164" s="13">
        <v>34886</v>
      </c>
      <c r="H164" s="84">
        <f t="shared" si="25"/>
        <v>493.03445508226798</v>
      </c>
      <c r="I164" s="13">
        <v>212</v>
      </c>
      <c r="J164" s="13">
        <v>35351</v>
      </c>
      <c r="K164" s="84">
        <f t="shared" si="26"/>
        <v>599.70014992503741</v>
      </c>
      <c r="L164" s="13">
        <v>158</v>
      </c>
      <c r="M164" s="13">
        <v>35351</v>
      </c>
      <c r="N164" s="84">
        <f t="shared" si="27"/>
        <v>446.94633815167884</v>
      </c>
      <c r="O164" s="13">
        <v>173</v>
      </c>
      <c r="P164" s="13">
        <v>226</v>
      </c>
      <c r="Q164" s="16">
        <f t="shared" si="28"/>
        <v>0.76548672566371678</v>
      </c>
      <c r="R164" s="13">
        <v>173</v>
      </c>
      <c r="S164" s="13">
        <v>226</v>
      </c>
      <c r="T164" s="16">
        <f t="shared" si="29"/>
        <v>0.76548672566371678</v>
      </c>
      <c r="U164" s="13">
        <v>234</v>
      </c>
      <c r="V164" s="13">
        <v>331</v>
      </c>
      <c r="W164" s="16">
        <f t="shared" si="30"/>
        <v>0.70694864048338368</v>
      </c>
    </row>
    <row r="165" spans="1:23" x14ac:dyDescent="0.3">
      <c r="A165" t="s">
        <v>241</v>
      </c>
      <c r="B165" t="s">
        <v>276</v>
      </c>
      <c r="C165" t="s">
        <v>317</v>
      </c>
      <c r="D165" t="s">
        <v>646</v>
      </c>
      <c r="E165" t="s">
        <v>647</v>
      </c>
      <c r="F165" s="13">
        <v>112</v>
      </c>
      <c r="G165" s="13">
        <v>18158</v>
      </c>
      <c r="H165" s="84">
        <f t="shared" si="25"/>
        <v>616.80801850424052</v>
      </c>
      <c r="I165" s="13">
        <v>116</v>
      </c>
      <c r="J165" s="13">
        <v>19066</v>
      </c>
      <c r="K165" s="84">
        <f t="shared" si="26"/>
        <v>608.41288156928567</v>
      </c>
      <c r="L165" s="13">
        <v>94</v>
      </c>
      <c r="M165" s="13">
        <v>19066</v>
      </c>
      <c r="N165" s="84">
        <f t="shared" si="27"/>
        <v>493.02423161649011</v>
      </c>
      <c r="O165" s="13">
        <v>89</v>
      </c>
      <c r="P165" s="13">
        <v>114</v>
      </c>
      <c r="Q165" s="16">
        <f t="shared" si="28"/>
        <v>0.7807017543859649</v>
      </c>
      <c r="R165" s="13">
        <v>96</v>
      </c>
      <c r="S165" s="13">
        <v>120</v>
      </c>
      <c r="T165" s="16">
        <f t="shared" si="29"/>
        <v>0.8</v>
      </c>
      <c r="U165" s="13">
        <v>85</v>
      </c>
      <c r="V165" s="13">
        <v>110</v>
      </c>
      <c r="W165" s="16">
        <f t="shared" si="30"/>
        <v>0.77272727272727271</v>
      </c>
    </row>
    <row r="166" spans="1:23" x14ac:dyDescent="0.3">
      <c r="A166" t="s">
        <v>226</v>
      </c>
      <c r="B166" t="s">
        <v>236</v>
      </c>
      <c r="C166" t="s">
        <v>252</v>
      </c>
      <c r="D166" t="s">
        <v>648</v>
      </c>
      <c r="E166" t="s">
        <v>649</v>
      </c>
      <c r="F166" s="13">
        <v>356</v>
      </c>
      <c r="G166" s="13">
        <v>40298</v>
      </c>
      <c r="H166" s="84">
        <f t="shared" si="25"/>
        <v>883.41853193706891</v>
      </c>
      <c r="I166" s="13">
        <v>246</v>
      </c>
      <c r="J166" s="13">
        <v>40619</v>
      </c>
      <c r="K166" s="84">
        <f t="shared" si="26"/>
        <v>605.62790812181493</v>
      </c>
      <c r="L166" s="13">
        <v>275</v>
      </c>
      <c r="M166" s="13">
        <v>40619</v>
      </c>
      <c r="N166" s="84">
        <f t="shared" si="27"/>
        <v>677.0230680223541</v>
      </c>
      <c r="O166" s="13">
        <v>139</v>
      </c>
      <c r="P166" s="13">
        <v>167</v>
      </c>
      <c r="Q166" s="16">
        <f t="shared" si="28"/>
        <v>0.83233532934131738</v>
      </c>
      <c r="R166" s="13">
        <v>157</v>
      </c>
      <c r="S166" s="13">
        <v>174</v>
      </c>
      <c r="T166" s="16">
        <f t="shared" si="29"/>
        <v>0.9022988505747126</v>
      </c>
      <c r="U166" s="13">
        <v>109</v>
      </c>
      <c r="V166" s="13">
        <v>126</v>
      </c>
      <c r="W166" s="16">
        <f t="shared" si="30"/>
        <v>0.86507936507936511</v>
      </c>
    </row>
    <row r="167" spans="1:23" x14ac:dyDescent="0.3">
      <c r="A167" t="s">
        <v>226</v>
      </c>
      <c r="B167" t="s">
        <v>245</v>
      </c>
      <c r="C167" t="s">
        <v>220</v>
      </c>
      <c r="D167" t="s">
        <v>650</v>
      </c>
      <c r="E167" t="s">
        <v>651</v>
      </c>
      <c r="F167" s="13">
        <v>470</v>
      </c>
      <c r="G167" s="13">
        <v>63171</v>
      </c>
      <c r="H167" s="84">
        <f t="shared" si="25"/>
        <v>744.01228411771228</v>
      </c>
      <c r="I167" s="13">
        <v>476</v>
      </c>
      <c r="J167" s="13">
        <v>64120</v>
      </c>
      <c r="K167" s="84">
        <f t="shared" si="26"/>
        <v>742.35807860262003</v>
      </c>
      <c r="L167" s="13">
        <v>469</v>
      </c>
      <c r="M167" s="13">
        <v>64120</v>
      </c>
      <c r="N167" s="84">
        <f t="shared" si="27"/>
        <v>731.44104803493451</v>
      </c>
      <c r="O167" s="13">
        <v>255</v>
      </c>
      <c r="P167" s="13">
        <v>278</v>
      </c>
      <c r="Q167" s="16">
        <f t="shared" si="28"/>
        <v>0.91726618705035967</v>
      </c>
      <c r="R167" s="13">
        <v>286</v>
      </c>
      <c r="S167" s="13">
        <v>336</v>
      </c>
      <c r="T167" s="16">
        <f t="shared" si="29"/>
        <v>0.85119047619047616</v>
      </c>
      <c r="U167" s="13">
        <v>177</v>
      </c>
      <c r="V167" s="13">
        <v>213</v>
      </c>
      <c r="W167" s="16">
        <f t="shared" si="30"/>
        <v>0.83098591549295775</v>
      </c>
    </row>
    <row r="168" spans="1:23" x14ac:dyDescent="0.3">
      <c r="A168" t="s">
        <v>232</v>
      </c>
      <c r="B168" t="s">
        <v>263</v>
      </c>
      <c r="C168" t="s">
        <v>274</v>
      </c>
      <c r="D168" t="s">
        <v>652</v>
      </c>
      <c r="E168" t="s">
        <v>653</v>
      </c>
      <c r="F168" s="13">
        <v>309</v>
      </c>
      <c r="G168" s="13">
        <v>49504</v>
      </c>
      <c r="H168" s="84">
        <f t="shared" si="25"/>
        <v>624.19198448610211</v>
      </c>
      <c r="I168" s="13">
        <v>340</v>
      </c>
      <c r="J168" s="13">
        <v>49773</v>
      </c>
      <c r="K168" s="84">
        <f t="shared" si="26"/>
        <v>683.10127981033895</v>
      </c>
      <c r="L168" s="13">
        <v>313</v>
      </c>
      <c r="M168" s="13">
        <v>49773</v>
      </c>
      <c r="N168" s="84">
        <f t="shared" si="27"/>
        <v>628.85500170775322</v>
      </c>
      <c r="O168" s="13">
        <v>280</v>
      </c>
      <c r="P168" s="13">
        <v>346</v>
      </c>
      <c r="Q168" s="16">
        <f t="shared" si="28"/>
        <v>0.80924855491329484</v>
      </c>
      <c r="R168" s="13">
        <v>308</v>
      </c>
      <c r="S168" s="13">
        <v>375</v>
      </c>
      <c r="T168" s="16">
        <f t="shared" si="29"/>
        <v>0.82133333333333336</v>
      </c>
      <c r="U168" s="13">
        <v>220</v>
      </c>
      <c r="V168" s="13">
        <v>266</v>
      </c>
      <c r="W168" s="16">
        <f t="shared" si="30"/>
        <v>0.82706766917293228</v>
      </c>
    </row>
    <row r="169" spans="1:23" x14ac:dyDescent="0.3">
      <c r="A169" t="s">
        <v>241</v>
      </c>
      <c r="B169" t="s">
        <v>276</v>
      </c>
      <c r="C169" t="s">
        <v>317</v>
      </c>
      <c r="D169" t="s">
        <v>656</v>
      </c>
      <c r="E169" t="s">
        <v>657</v>
      </c>
      <c r="F169" s="13">
        <v>113</v>
      </c>
      <c r="G169" s="13">
        <v>28376</v>
      </c>
      <c r="H169" s="84">
        <f t="shared" si="25"/>
        <v>398.22385114180997</v>
      </c>
      <c r="I169" s="13">
        <v>106</v>
      </c>
      <c r="J169" s="13">
        <v>28795</v>
      </c>
      <c r="K169" s="84">
        <f t="shared" si="26"/>
        <v>368.11946518492795</v>
      </c>
      <c r="L169" s="13">
        <v>108</v>
      </c>
      <c r="M169" s="13">
        <v>28795</v>
      </c>
      <c r="N169" s="84">
        <f t="shared" si="27"/>
        <v>375.065115471436</v>
      </c>
      <c r="O169" s="13">
        <v>142</v>
      </c>
      <c r="P169" s="13">
        <v>154</v>
      </c>
      <c r="Q169" s="16">
        <f t="shared" si="28"/>
        <v>0.92207792207792205</v>
      </c>
      <c r="R169" s="13">
        <v>552</v>
      </c>
      <c r="S169" s="13">
        <v>600</v>
      </c>
      <c r="T169" s="16">
        <f t="shared" si="29"/>
        <v>0.92</v>
      </c>
      <c r="U169" s="13">
        <v>162</v>
      </c>
      <c r="V169" s="13">
        <v>176</v>
      </c>
      <c r="W169" s="16">
        <f t="shared" si="30"/>
        <v>0.92045454545454541</v>
      </c>
    </row>
    <row r="170" spans="1:23" x14ac:dyDescent="0.3">
      <c r="A170" t="s">
        <v>241</v>
      </c>
      <c r="B170" t="s">
        <v>276</v>
      </c>
      <c r="C170" t="s">
        <v>317</v>
      </c>
      <c r="D170" t="s">
        <v>658</v>
      </c>
      <c r="E170" t="s">
        <v>659</v>
      </c>
      <c r="F170" s="13">
        <v>109</v>
      </c>
      <c r="G170" s="13">
        <v>29926</v>
      </c>
      <c r="H170" s="84">
        <f t="shared" si="25"/>
        <v>364.2317717035354</v>
      </c>
      <c r="I170" s="13">
        <v>134</v>
      </c>
      <c r="J170" s="13">
        <v>30488</v>
      </c>
      <c r="K170" s="84">
        <f t="shared" si="26"/>
        <v>439.51718709000266</v>
      </c>
      <c r="L170" s="13">
        <v>122</v>
      </c>
      <c r="M170" s="13">
        <v>30488</v>
      </c>
      <c r="N170" s="84">
        <f t="shared" si="27"/>
        <v>400.1574389923905</v>
      </c>
      <c r="O170" s="13">
        <v>276</v>
      </c>
      <c r="P170" s="13">
        <v>297</v>
      </c>
      <c r="Q170" s="16">
        <f t="shared" si="28"/>
        <v>0.92929292929292928</v>
      </c>
      <c r="R170" s="13">
        <v>277</v>
      </c>
      <c r="S170" s="13">
        <v>297</v>
      </c>
      <c r="T170" s="16">
        <f t="shared" si="29"/>
        <v>0.93265993265993263</v>
      </c>
      <c r="U170" s="13">
        <v>255</v>
      </c>
      <c r="V170" s="13">
        <v>273</v>
      </c>
      <c r="W170" s="16">
        <f t="shared" si="30"/>
        <v>0.93406593406593408</v>
      </c>
    </row>
    <row r="171" spans="1:23" x14ac:dyDescent="0.3">
      <c r="A171" t="s">
        <v>226</v>
      </c>
      <c r="B171" t="s">
        <v>236</v>
      </c>
      <c r="C171" t="s">
        <v>243</v>
      </c>
      <c r="D171" t="s">
        <v>660</v>
      </c>
      <c r="E171" t="s">
        <v>661</v>
      </c>
      <c r="F171" s="13">
        <v>241</v>
      </c>
      <c r="G171" s="13">
        <v>37650</v>
      </c>
      <c r="H171" s="84">
        <f t="shared" si="25"/>
        <v>640.10624169986716</v>
      </c>
      <c r="I171" s="13">
        <v>261</v>
      </c>
      <c r="J171" s="13">
        <v>38303</v>
      </c>
      <c r="K171" s="84">
        <f t="shared" si="26"/>
        <v>681.40876693731559</v>
      </c>
      <c r="L171" s="13">
        <v>249</v>
      </c>
      <c r="M171" s="13">
        <v>38303</v>
      </c>
      <c r="N171" s="84">
        <f t="shared" si="27"/>
        <v>650.07962822755394</v>
      </c>
      <c r="O171" s="13">
        <v>129</v>
      </c>
      <c r="P171" s="13">
        <v>160</v>
      </c>
      <c r="Q171" s="16">
        <f t="shared" si="28"/>
        <v>0.80625000000000002</v>
      </c>
      <c r="R171" s="13">
        <v>518</v>
      </c>
      <c r="S171" s="13">
        <v>620</v>
      </c>
      <c r="T171" s="16">
        <f t="shared" si="29"/>
        <v>0.8354838709677419</v>
      </c>
      <c r="U171" s="13">
        <v>129</v>
      </c>
      <c r="V171" s="13">
        <v>150</v>
      </c>
      <c r="W171" s="16">
        <f t="shared" si="30"/>
        <v>0.86</v>
      </c>
    </row>
    <row r="172" spans="1:23" x14ac:dyDescent="0.3">
      <c r="A172" t="s">
        <v>232</v>
      </c>
      <c r="B172" t="s">
        <v>263</v>
      </c>
      <c r="C172" t="s">
        <v>274</v>
      </c>
      <c r="D172" t="s">
        <v>662</v>
      </c>
      <c r="E172" t="s">
        <v>663</v>
      </c>
      <c r="F172" s="13">
        <v>552</v>
      </c>
      <c r="G172" s="13">
        <v>114597</v>
      </c>
      <c r="H172" s="84">
        <f t="shared" si="25"/>
        <v>481.68800230372528</v>
      </c>
      <c r="I172" s="13">
        <v>551</v>
      </c>
      <c r="J172" s="13">
        <v>116650</v>
      </c>
      <c r="K172" s="84">
        <f t="shared" si="26"/>
        <v>472.35319331333045</v>
      </c>
      <c r="L172" s="13">
        <v>690</v>
      </c>
      <c r="M172" s="13">
        <v>116650</v>
      </c>
      <c r="N172" s="84">
        <f t="shared" si="27"/>
        <v>591.51307329618521</v>
      </c>
      <c r="O172" s="13">
        <v>255</v>
      </c>
      <c r="P172" s="13">
        <v>269</v>
      </c>
      <c r="Q172" s="16">
        <f t="shared" si="28"/>
        <v>0.94795539033457255</v>
      </c>
      <c r="R172" s="13">
        <v>244.02987965593732</v>
      </c>
      <c r="S172" s="13">
        <v>274.1908760179071</v>
      </c>
      <c r="T172" s="16">
        <f t="shared" si="29"/>
        <v>0.89</v>
      </c>
      <c r="U172" s="13">
        <v>227</v>
      </c>
      <c r="V172" s="13">
        <v>244</v>
      </c>
      <c r="W172" s="16">
        <f t="shared" si="30"/>
        <v>0.93032786885245899</v>
      </c>
    </row>
    <row r="173" spans="1:23" x14ac:dyDescent="0.3">
      <c r="A173" t="s">
        <v>259</v>
      </c>
      <c r="B173" t="s">
        <v>283</v>
      </c>
      <c r="C173" t="s">
        <v>307</v>
      </c>
      <c r="D173" t="s">
        <v>665</v>
      </c>
      <c r="E173" t="s">
        <v>666</v>
      </c>
      <c r="F173" s="13">
        <v>172</v>
      </c>
      <c r="G173" s="13">
        <v>28579</v>
      </c>
      <c r="H173" s="84">
        <f t="shared" si="25"/>
        <v>601.84051226424992</v>
      </c>
      <c r="I173" s="13">
        <v>179</v>
      </c>
      <c r="J173" s="13">
        <v>29344</v>
      </c>
      <c r="K173" s="84">
        <f t="shared" si="26"/>
        <v>610.00545256270448</v>
      </c>
      <c r="L173" s="13">
        <v>197</v>
      </c>
      <c r="M173" s="13">
        <v>29344</v>
      </c>
      <c r="N173" s="84">
        <f t="shared" si="27"/>
        <v>671.34678298800441</v>
      </c>
      <c r="O173" s="13">
        <v>103</v>
      </c>
      <c r="P173" s="13">
        <v>111</v>
      </c>
      <c r="Q173" s="16">
        <f t="shared" si="28"/>
        <v>0.92792792792792789</v>
      </c>
      <c r="R173" s="13">
        <v>95</v>
      </c>
      <c r="S173" s="13">
        <v>110</v>
      </c>
      <c r="T173" s="16">
        <f t="shared" si="29"/>
        <v>0.86363636363636365</v>
      </c>
      <c r="U173" s="13">
        <v>99</v>
      </c>
      <c r="V173" s="13">
        <v>123</v>
      </c>
      <c r="W173" s="16">
        <f t="shared" si="30"/>
        <v>0.80487804878048785</v>
      </c>
    </row>
    <row r="174" spans="1:23" x14ac:dyDescent="0.3">
      <c r="A174" t="s">
        <v>259</v>
      </c>
      <c r="B174" t="s">
        <v>283</v>
      </c>
      <c r="C174" t="s">
        <v>313</v>
      </c>
      <c r="D174" t="s">
        <v>667</v>
      </c>
      <c r="E174" t="s">
        <v>668</v>
      </c>
      <c r="F174" s="13">
        <v>1238</v>
      </c>
      <c r="G174" s="13">
        <v>190216</v>
      </c>
      <c r="H174" s="84">
        <f t="shared" si="25"/>
        <v>650.83904613702316</v>
      </c>
      <c r="I174" s="13">
        <v>1156</v>
      </c>
      <c r="J174" s="13">
        <v>192851</v>
      </c>
      <c r="K174" s="84">
        <f t="shared" si="26"/>
        <v>599.42650025148953</v>
      </c>
      <c r="L174" s="13">
        <v>973</v>
      </c>
      <c r="M174" s="13">
        <v>192851</v>
      </c>
      <c r="N174" s="84">
        <f t="shared" si="27"/>
        <v>504.53458887949768</v>
      </c>
      <c r="O174" s="13">
        <v>154</v>
      </c>
      <c r="P174" s="13">
        <v>184</v>
      </c>
      <c r="Q174" s="16">
        <f t="shared" si="28"/>
        <v>0.83695652173913049</v>
      </c>
      <c r="R174" s="13">
        <v>249</v>
      </c>
      <c r="S174" s="13">
        <v>292</v>
      </c>
      <c r="T174" s="16">
        <f t="shared" si="29"/>
        <v>0.85273972602739723</v>
      </c>
      <c r="U174" s="13">
        <v>137</v>
      </c>
      <c r="V174" s="13">
        <v>156</v>
      </c>
      <c r="W174" s="16">
        <f t="shared" si="30"/>
        <v>0.87820512820512819</v>
      </c>
    </row>
    <row r="175" spans="1:23" x14ac:dyDescent="0.3">
      <c r="A175" t="s">
        <v>241</v>
      </c>
      <c r="B175" t="s">
        <v>276</v>
      </c>
      <c r="C175" t="s">
        <v>317</v>
      </c>
      <c r="D175" t="s">
        <v>669</v>
      </c>
      <c r="E175" t="s">
        <v>670</v>
      </c>
      <c r="F175" s="13">
        <v>92</v>
      </c>
      <c r="G175" s="13">
        <v>29049</v>
      </c>
      <c r="H175" s="84">
        <f t="shared" si="25"/>
        <v>316.70625494853522</v>
      </c>
      <c r="I175" s="13">
        <v>99</v>
      </c>
      <c r="J175" s="13">
        <v>30141</v>
      </c>
      <c r="K175" s="84">
        <f t="shared" si="26"/>
        <v>328.45625559868614</v>
      </c>
      <c r="L175" s="13">
        <v>95</v>
      </c>
      <c r="M175" s="13">
        <v>30141</v>
      </c>
      <c r="N175" s="84">
        <f t="shared" si="27"/>
        <v>315.18529577651702</v>
      </c>
      <c r="O175" s="13">
        <v>144</v>
      </c>
      <c r="P175" s="13">
        <v>162</v>
      </c>
      <c r="Q175" s="16">
        <f t="shared" si="28"/>
        <v>0.88888888888888884</v>
      </c>
      <c r="R175" s="13">
        <v>317</v>
      </c>
      <c r="S175" s="13">
        <v>352</v>
      </c>
      <c r="T175" s="16">
        <f t="shared" si="29"/>
        <v>0.90056818181818177</v>
      </c>
      <c r="U175" s="13">
        <v>91</v>
      </c>
      <c r="V175" s="13">
        <v>114</v>
      </c>
      <c r="W175" s="16">
        <f t="shared" si="30"/>
        <v>0.79824561403508776</v>
      </c>
    </row>
    <row r="176" spans="1:23" x14ac:dyDescent="0.3">
      <c r="A176" t="s">
        <v>226</v>
      </c>
      <c r="B176" t="s">
        <v>236</v>
      </c>
      <c r="C176" t="s">
        <v>252</v>
      </c>
      <c r="D176" t="s">
        <v>671</v>
      </c>
      <c r="E176" t="s">
        <v>672</v>
      </c>
      <c r="F176" s="13">
        <v>372</v>
      </c>
      <c r="G176" s="13">
        <v>60362</v>
      </c>
      <c r="H176" s="84">
        <f t="shared" si="25"/>
        <v>616.28176667439777</v>
      </c>
      <c r="I176" s="13">
        <v>410</v>
      </c>
      <c r="J176" s="13">
        <v>61076</v>
      </c>
      <c r="K176" s="84">
        <f t="shared" si="26"/>
        <v>671.29478027375728</v>
      </c>
      <c r="L176" s="13">
        <v>423</v>
      </c>
      <c r="M176" s="13">
        <v>61076</v>
      </c>
      <c r="N176" s="84">
        <f t="shared" si="27"/>
        <v>692.57973672146181</v>
      </c>
      <c r="O176" s="13">
        <v>142</v>
      </c>
      <c r="P176" s="13">
        <v>152</v>
      </c>
      <c r="Q176" s="16">
        <f t="shared" si="28"/>
        <v>0.93421052631578949</v>
      </c>
      <c r="R176" s="13">
        <v>419</v>
      </c>
      <c r="S176" s="13">
        <v>516</v>
      </c>
      <c r="T176" s="16">
        <f t="shared" si="29"/>
        <v>0.81201550387596899</v>
      </c>
      <c r="U176" s="13">
        <v>387</v>
      </c>
      <c r="V176" s="13">
        <v>426</v>
      </c>
      <c r="W176" s="16">
        <f t="shared" si="30"/>
        <v>0.90845070422535212</v>
      </c>
    </row>
    <row r="177" spans="1:23" x14ac:dyDescent="0.3">
      <c r="A177" t="s">
        <v>250</v>
      </c>
      <c r="B177" t="s">
        <v>291</v>
      </c>
      <c r="C177" t="s">
        <v>302</v>
      </c>
      <c r="D177" t="s">
        <v>673</v>
      </c>
      <c r="E177" t="s">
        <v>674</v>
      </c>
      <c r="F177" s="13">
        <v>435</v>
      </c>
      <c r="G177" s="13">
        <v>101674</v>
      </c>
      <c r="H177" s="84">
        <f t="shared" si="25"/>
        <v>427.83799201369084</v>
      </c>
      <c r="I177" s="13">
        <v>525</v>
      </c>
      <c r="J177" s="13">
        <v>103766</v>
      </c>
      <c r="K177" s="84">
        <f t="shared" si="26"/>
        <v>505.94607096736888</v>
      </c>
      <c r="L177" s="13">
        <v>367</v>
      </c>
      <c r="M177" s="13">
        <v>103766</v>
      </c>
      <c r="N177" s="84">
        <f t="shared" si="27"/>
        <v>353.68039627623693</v>
      </c>
      <c r="O177" s="13">
        <v>87</v>
      </c>
      <c r="P177" s="13">
        <v>132</v>
      </c>
      <c r="Q177" s="16">
        <f t="shared" si="28"/>
        <v>0.65909090909090906</v>
      </c>
      <c r="R177" s="13">
        <v>650</v>
      </c>
      <c r="S177" s="13">
        <v>750</v>
      </c>
      <c r="T177" s="16">
        <f t="shared" si="29"/>
        <v>0.8666666666666667</v>
      </c>
      <c r="U177" s="13">
        <v>96</v>
      </c>
      <c r="V177" s="13">
        <v>143</v>
      </c>
      <c r="W177" s="16">
        <f t="shared" si="30"/>
        <v>0.67132867132867136</v>
      </c>
    </row>
    <row r="178" spans="1:23" x14ac:dyDescent="0.3">
      <c r="A178" t="s">
        <v>259</v>
      </c>
      <c r="B178" t="s">
        <v>283</v>
      </c>
      <c r="C178" t="s">
        <v>307</v>
      </c>
      <c r="D178" t="s">
        <v>675</v>
      </c>
      <c r="E178" t="s">
        <v>676</v>
      </c>
      <c r="F178" s="13">
        <v>77</v>
      </c>
      <c r="G178" s="13">
        <v>27262</v>
      </c>
      <c r="H178" s="84">
        <f t="shared" si="25"/>
        <v>282.44442814173573</v>
      </c>
      <c r="I178" s="13">
        <v>170</v>
      </c>
      <c r="J178" s="13">
        <v>27655</v>
      </c>
      <c r="K178" s="84">
        <f t="shared" si="26"/>
        <v>614.71704935816308</v>
      </c>
      <c r="L178" s="13">
        <v>95</v>
      </c>
      <c r="M178" s="13">
        <v>27655</v>
      </c>
      <c r="N178" s="84">
        <f t="shared" si="27"/>
        <v>343.51835111191468</v>
      </c>
      <c r="O178" s="13">
        <v>111</v>
      </c>
      <c r="P178" s="13">
        <v>145</v>
      </c>
      <c r="Q178" s="16">
        <f t="shared" si="28"/>
        <v>0.76551724137931032</v>
      </c>
      <c r="R178" s="13">
        <v>832</v>
      </c>
      <c r="S178" s="13">
        <v>950</v>
      </c>
      <c r="T178" s="16">
        <f t="shared" si="29"/>
        <v>0.87578947368421056</v>
      </c>
      <c r="U178" s="13">
        <v>80</v>
      </c>
      <c r="V178" s="13">
        <v>107</v>
      </c>
      <c r="W178" s="16">
        <f t="shared" si="30"/>
        <v>0.74766355140186913</v>
      </c>
    </row>
    <row r="179" spans="1:23" x14ac:dyDescent="0.3">
      <c r="A179" t="s">
        <v>226</v>
      </c>
      <c r="B179" t="s">
        <v>236</v>
      </c>
      <c r="C179" t="s">
        <v>243</v>
      </c>
      <c r="D179" t="s">
        <v>679</v>
      </c>
      <c r="E179" t="s">
        <v>680</v>
      </c>
      <c r="F179" s="13">
        <v>505</v>
      </c>
      <c r="G179" s="13">
        <v>67962</v>
      </c>
      <c r="H179" s="84">
        <f t="shared" si="25"/>
        <v>743.06229952032015</v>
      </c>
      <c r="I179" s="13">
        <v>469</v>
      </c>
      <c r="J179" s="13">
        <v>68822</v>
      </c>
      <c r="K179" s="84">
        <f t="shared" si="26"/>
        <v>681.46813518932902</v>
      </c>
      <c r="L179" s="13">
        <v>196</v>
      </c>
      <c r="M179" s="13">
        <v>68822</v>
      </c>
      <c r="N179" s="84">
        <f t="shared" si="27"/>
        <v>284.79265351195841</v>
      </c>
      <c r="O179" s="13">
        <v>447</v>
      </c>
      <c r="P179" s="13">
        <v>535</v>
      </c>
      <c r="Q179" s="16">
        <f t="shared" si="28"/>
        <v>0.83551401869158881</v>
      </c>
      <c r="R179" s="13">
        <v>520</v>
      </c>
      <c r="S179" s="13">
        <v>578</v>
      </c>
      <c r="T179" s="16">
        <f t="shared" si="29"/>
        <v>0.89965397923875434</v>
      </c>
      <c r="U179" s="13">
        <v>358</v>
      </c>
      <c r="V179" s="13">
        <v>408</v>
      </c>
      <c r="W179" s="16">
        <f t="shared" si="30"/>
        <v>0.87745098039215685</v>
      </c>
    </row>
    <row r="180" spans="1:23" x14ac:dyDescent="0.3">
      <c r="A180" t="s">
        <v>259</v>
      </c>
      <c r="B180" t="s">
        <v>283</v>
      </c>
      <c r="C180" t="s">
        <v>307</v>
      </c>
      <c r="D180" t="s">
        <v>681</v>
      </c>
      <c r="E180" t="s">
        <v>682</v>
      </c>
      <c r="F180" s="13">
        <v>123</v>
      </c>
      <c r="G180" s="13">
        <v>28294</v>
      </c>
      <c r="H180" s="84">
        <f t="shared" si="25"/>
        <v>434.72114229165197</v>
      </c>
      <c r="I180" s="13">
        <v>129</v>
      </c>
      <c r="J180" s="13">
        <v>28900</v>
      </c>
      <c r="K180" s="84">
        <f t="shared" si="26"/>
        <v>446.36678200692046</v>
      </c>
      <c r="L180" s="13">
        <v>114</v>
      </c>
      <c r="M180" s="13">
        <v>28900</v>
      </c>
      <c r="N180" s="84">
        <f t="shared" si="27"/>
        <v>394.46366782006925</v>
      </c>
      <c r="O180" s="13">
        <v>40</v>
      </c>
      <c r="P180" s="13">
        <v>55</v>
      </c>
      <c r="Q180" s="16">
        <f t="shared" si="28"/>
        <v>0.72727272727272729</v>
      </c>
      <c r="R180" s="13">
        <v>40.700000000000003</v>
      </c>
      <c r="S180" s="13">
        <v>55</v>
      </c>
      <c r="T180" s="16">
        <f t="shared" si="29"/>
        <v>0.7400000000000001</v>
      </c>
      <c r="U180" s="13">
        <v>20</v>
      </c>
      <c r="V180" s="13">
        <v>28</v>
      </c>
      <c r="W180" s="16">
        <f t="shared" si="30"/>
        <v>0.7142857142857143</v>
      </c>
    </row>
    <row r="181" spans="1:23" x14ac:dyDescent="0.3">
      <c r="A181" t="s">
        <v>232</v>
      </c>
      <c r="B181" t="s">
        <v>263</v>
      </c>
      <c r="C181" t="s">
        <v>274</v>
      </c>
      <c r="D181" t="s">
        <v>685</v>
      </c>
      <c r="E181" t="s">
        <v>686</v>
      </c>
      <c r="F181" s="13">
        <v>385</v>
      </c>
      <c r="G181" s="13">
        <v>43075</v>
      </c>
      <c r="H181" s="84">
        <f t="shared" si="25"/>
        <v>893.78990133488105</v>
      </c>
      <c r="I181" s="13">
        <v>260</v>
      </c>
      <c r="J181" s="13">
        <v>43303</v>
      </c>
      <c r="K181" s="84">
        <f t="shared" si="26"/>
        <v>600.42029420594417</v>
      </c>
      <c r="L181" s="13">
        <v>316</v>
      </c>
      <c r="M181" s="13">
        <v>43303</v>
      </c>
      <c r="N181" s="84">
        <f t="shared" si="27"/>
        <v>729.74158834260902</v>
      </c>
      <c r="O181" s="13">
        <v>82</v>
      </c>
      <c r="P181" s="13">
        <v>110</v>
      </c>
      <c r="Q181" s="16">
        <f t="shared" si="28"/>
        <v>0.74545454545454548</v>
      </c>
      <c r="R181" s="13">
        <v>360</v>
      </c>
      <c r="S181" s="13">
        <v>420</v>
      </c>
      <c r="T181" s="16">
        <f t="shared" si="29"/>
        <v>0.8571428571428571</v>
      </c>
      <c r="U181" s="13">
        <v>347</v>
      </c>
      <c r="V181" s="13">
        <v>442</v>
      </c>
      <c r="W181" s="16">
        <f t="shared" si="30"/>
        <v>0.78506787330316741</v>
      </c>
    </row>
    <row r="182" spans="1:23" x14ac:dyDescent="0.3">
      <c r="A182" t="s">
        <v>232</v>
      </c>
      <c r="B182" t="s">
        <v>263</v>
      </c>
      <c r="C182" t="s">
        <v>274</v>
      </c>
      <c r="D182" t="s">
        <v>687</v>
      </c>
      <c r="E182" t="s">
        <v>688</v>
      </c>
      <c r="F182" s="13">
        <v>822</v>
      </c>
      <c r="G182" s="13">
        <v>128055</v>
      </c>
      <c r="H182" s="84">
        <f t="shared" si="25"/>
        <v>641.91167857561209</v>
      </c>
      <c r="I182" s="13">
        <v>828</v>
      </c>
      <c r="J182" s="13">
        <v>130633</v>
      </c>
      <c r="K182" s="84">
        <f t="shared" si="26"/>
        <v>633.83677937427751</v>
      </c>
      <c r="L182" s="13">
        <v>854</v>
      </c>
      <c r="M182" s="13">
        <v>130633</v>
      </c>
      <c r="N182" s="84">
        <f t="shared" si="27"/>
        <v>653.73986664931522</v>
      </c>
      <c r="O182" s="13">
        <v>419</v>
      </c>
      <c r="P182" s="13">
        <v>535</v>
      </c>
      <c r="Q182" s="16">
        <f t="shared" si="28"/>
        <v>0.7831775700934579</v>
      </c>
      <c r="R182" s="13">
        <v>465</v>
      </c>
      <c r="S182" s="13">
        <v>540</v>
      </c>
      <c r="T182" s="16">
        <f t="shared" si="29"/>
        <v>0.86111111111111116</v>
      </c>
      <c r="U182" s="13">
        <v>398</v>
      </c>
      <c r="V182" s="13">
        <v>489</v>
      </c>
      <c r="W182" s="16">
        <f t="shared" si="30"/>
        <v>0.81390593047034765</v>
      </c>
    </row>
    <row r="183" spans="1:23" x14ac:dyDescent="0.3">
      <c r="A183" t="s">
        <v>226</v>
      </c>
      <c r="B183" t="s">
        <v>245</v>
      </c>
      <c r="C183" t="s">
        <v>220</v>
      </c>
      <c r="D183" t="s">
        <v>691</v>
      </c>
      <c r="E183" t="s">
        <v>692</v>
      </c>
      <c r="F183" s="13">
        <v>243</v>
      </c>
      <c r="G183" s="13">
        <v>37430</v>
      </c>
      <c r="H183" s="84">
        <f t="shared" si="25"/>
        <v>649.21186214266629</v>
      </c>
      <c r="I183" s="13">
        <v>243</v>
      </c>
      <c r="J183" s="13">
        <v>37882</v>
      </c>
      <c r="K183" s="84">
        <f t="shared" si="26"/>
        <v>641.46560371680482</v>
      </c>
      <c r="L183" s="13">
        <v>246</v>
      </c>
      <c r="M183" s="13">
        <v>37882</v>
      </c>
      <c r="N183" s="84">
        <f t="shared" si="27"/>
        <v>649.38493215775304</v>
      </c>
      <c r="O183" s="13">
        <v>42</v>
      </c>
      <c r="P183" s="13">
        <v>53</v>
      </c>
      <c r="Q183" s="16">
        <f t="shared" si="28"/>
        <v>0.79245283018867929</v>
      </c>
      <c r="R183" s="13">
        <v>41</v>
      </c>
      <c r="S183" s="13">
        <v>50</v>
      </c>
      <c r="T183" s="16">
        <f t="shared" si="29"/>
        <v>0.82</v>
      </c>
      <c r="U183" s="13">
        <v>49</v>
      </c>
      <c r="V183" s="13">
        <v>53</v>
      </c>
      <c r="W183" s="16">
        <f t="shared" si="30"/>
        <v>0.92452830188679247</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L196"/>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37"/>
      <c r="B1" s="340" t="s">
        <v>1041</v>
      </c>
      <c r="C1" s="340"/>
      <c r="D1" s="340"/>
      <c r="E1" s="340"/>
      <c r="F1" s="340"/>
      <c r="G1" s="340"/>
      <c r="H1" s="340"/>
      <c r="I1" s="340"/>
      <c r="J1" s="37"/>
    </row>
    <row r="2" spans="1:12" x14ac:dyDescent="0.3">
      <c r="A2" s="37"/>
      <c r="B2" s="336"/>
      <c r="C2" s="336"/>
      <c r="D2" s="336"/>
      <c r="E2" s="336"/>
      <c r="F2" s="336"/>
      <c r="G2" s="336"/>
      <c r="H2" s="336"/>
      <c r="I2" s="336"/>
      <c r="J2" s="37"/>
    </row>
    <row r="3" spans="1:12" x14ac:dyDescent="0.3">
      <c r="A3" s="37"/>
      <c r="B3" s="37"/>
      <c r="C3" s="37"/>
      <c r="D3" s="37"/>
      <c r="E3" s="37"/>
      <c r="F3" s="37"/>
      <c r="G3" s="37"/>
      <c r="H3" s="37"/>
      <c r="I3" s="37"/>
      <c r="J3" s="37"/>
    </row>
    <row r="4" spans="1:12" x14ac:dyDescent="0.3">
      <c r="A4" s="37"/>
      <c r="B4" s="37"/>
      <c r="C4" s="37"/>
      <c r="D4" s="37"/>
      <c r="E4" s="38" t="s">
        <v>1015</v>
      </c>
      <c r="F4" s="37"/>
      <c r="G4" s="39" t="str">
        <f ca="1">'Org List'!J7</f>
        <v>HWB</v>
      </c>
      <c r="H4" s="37"/>
      <c r="I4" s="37"/>
      <c r="J4" s="37"/>
      <c r="L4" s="1">
        <f ca="1">MATCH(G4, 'Comms by AT'!$B:$B, 0)</f>
        <v>4</v>
      </c>
    </row>
    <row r="5" spans="1:12" x14ac:dyDescent="0.3">
      <c r="A5" s="37"/>
      <c r="B5" s="37"/>
      <c r="C5" s="37"/>
      <c r="D5" s="37"/>
      <c r="E5" s="37"/>
      <c r="F5" s="37"/>
      <c r="G5" s="37"/>
      <c r="H5" s="37"/>
      <c r="I5" s="37"/>
      <c r="J5" s="37"/>
      <c r="L5" s="1">
        <f ca="1">COUNTIF('Comms by AT'!$C:$C, $G$4)</f>
        <v>179</v>
      </c>
    </row>
    <row r="6" spans="1:12" ht="20.100000000000001" customHeight="1" x14ac:dyDescent="0.3">
      <c r="E6" s="207" t="s">
        <v>1168</v>
      </c>
    </row>
    <row r="7" spans="1:12" x14ac:dyDescent="0.3">
      <c r="A7" s="37"/>
      <c r="B7" s="37"/>
      <c r="C7" s="37"/>
      <c r="D7" s="37"/>
      <c r="E7" s="38" t="s">
        <v>1016</v>
      </c>
      <c r="F7" s="37"/>
      <c r="G7" s="37"/>
      <c r="H7" s="37"/>
      <c r="I7" s="37"/>
      <c r="J7" s="37"/>
    </row>
    <row r="8" spans="1:12" ht="15" thickBot="1" x14ac:dyDescent="0.35"/>
    <row r="9" spans="1:12" s="1" customFormat="1" ht="15" hidden="1" thickBot="1" x14ac:dyDescent="0.35">
      <c r="G9" s="1">
        <v>14</v>
      </c>
      <c r="H9" s="1">
        <v>17</v>
      </c>
      <c r="I9" s="1">
        <v>20</v>
      </c>
    </row>
    <row r="10" spans="1:12" ht="45" customHeight="1" thickBot="1" x14ac:dyDescent="0.35">
      <c r="B10" s="196"/>
      <c r="C10" s="197"/>
      <c r="D10" s="198"/>
      <c r="E10" s="386" t="s">
        <v>1152</v>
      </c>
      <c r="F10" s="386"/>
      <c r="G10" s="131" t="s">
        <v>875</v>
      </c>
      <c r="H10" s="131" t="s">
        <v>880</v>
      </c>
      <c r="I10" s="131" t="s">
        <v>885</v>
      </c>
    </row>
    <row r="11" spans="1:12" ht="15" thickBot="1" x14ac:dyDescent="0.35">
      <c r="B11" s="199" t="s">
        <v>1027</v>
      </c>
      <c r="C11" s="200" t="s">
        <v>1028</v>
      </c>
      <c r="D11" s="201" t="s">
        <v>1029</v>
      </c>
      <c r="E11" s="41" t="s">
        <v>195</v>
      </c>
      <c r="F11" s="130" t="s">
        <v>1017</v>
      </c>
      <c r="G11" s="132" t="s">
        <v>1040</v>
      </c>
      <c r="H11" s="132" t="s">
        <v>1150</v>
      </c>
      <c r="I11" s="132" t="s">
        <v>1150</v>
      </c>
    </row>
    <row r="12" spans="1:12" ht="15" customHeight="1" x14ac:dyDescent="0.3">
      <c r="A12" s="57">
        <v>0</v>
      </c>
      <c r="B12" s="94" t="str">
        <f ca="1">IFERROR(IF((VLOOKUP($E12,'Org List'!$AJ$10:$AL$188,3,FALSE))="","",(VLOOKUP($E12,'Org List'!$AJ$10:$AL$188,3,FALSE))),"")</f>
        <v/>
      </c>
      <c r="C12" s="95" t="str">
        <f ca="1">IFERROR(IF((VLOOKUP($E12,'Org List'!$AO$10:$AQ$188,3,FALSE))="","",(VLOOKUP($E12,'Org List'!$AO$10:$AQ$188,3,FALSE))),"")</f>
        <v/>
      </c>
      <c r="D12" s="96" t="str">
        <f ca="1">IFERROR(IF((VLOOKUP($E12,'Org List'!$AT$10:$AV$188,3,FALSE))="","",(VLOOKUP($E12,'Org List'!$AT$10:$AV$188,3,FALSE))),"")</f>
        <v/>
      </c>
      <c r="E12" s="94" t="str">
        <f t="shared" ref="E12:E43" ca="1" si="0">IF($A12&gt;$L$5-1,"",INDIRECT("'Comms by AT'!D"&amp;$A12+$L$4))</f>
        <v>HWB</v>
      </c>
      <c r="F12" s="96" t="str">
        <f ca="1">IF(E12="","",VLOOKUP(E12,'Org List'!$J$9:$K$488,2,0))</f>
        <v>Health and Wellbeing Board</v>
      </c>
      <c r="G12" s="136">
        <f ca="1">IFERROR(IF((VLOOKUP($E12,'Res&amp;Reablement Backsheet'!$D$5:$W$183,G$9,FALSE))="","",(VLOOKUP($E12,'Res&amp;Reablement Backsheet'!$D$5:$W$183,G$9,FALSE))),"")</f>
        <v>0.82467920023873476</v>
      </c>
      <c r="H12" s="136">
        <f ca="1">IFERROR(IF((VLOOKUP($E12,'Res&amp;Reablement Backsheet'!$D$5:$W$183,H$9,FALSE))="","",(VLOOKUP($E12,'Res&amp;Reablement Backsheet'!$D$5:$W$183,H$9,FALSE))),"")</f>
        <v>0.84253154820192599</v>
      </c>
      <c r="I12" s="136">
        <f ca="1">IFERROR(IF((VLOOKUP($E12,'Res&amp;Reablement Backsheet'!$D$5:$W$183,I$9,FALSE))="","",(VLOOKUP($E12,'Res&amp;Reablement Backsheet'!$D$5:$W$183,I$9,FALSE))),"")</f>
        <v>0.8293898161181491</v>
      </c>
    </row>
    <row r="13" spans="1:12" ht="15" customHeight="1" x14ac:dyDescent="0.3">
      <c r="A13" s="57">
        <v>1</v>
      </c>
      <c r="B13" s="97" t="str">
        <f ca="1">IFERROR(IF((VLOOKUP($E13,'Org List'!$AJ$10:$AL$188,3,FALSE))="","",(VLOOKUP($E13,'Org List'!$AJ$10:$AL$188,3,FALSE))),"")</f>
        <v>North of England Commissioning Region</v>
      </c>
      <c r="C13" s="98" t="str">
        <f ca="1">IFERROR(IF((VLOOKUP($E13,'Org List'!$AO$10:$AQ$188,3,FALSE))="","",(VLOOKUP($E13,'Org List'!$AO$10:$AQ$188,3,FALSE))),"")</f>
        <v/>
      </c>
      <c r="D13" s="99" t="str">
        <f ca="1">IFERROR(IF((VLOOKUP($E13,'Org List'!$AT$10:$AV$188,3,FALSE))="","",(VLOOKUP($E13,'Org List'!$AT$10:$AV$188,3,FALSE))),"")</f>
        <v/>
      </c>
      <c r="E13" s="97" t="str">
        <f t="shared" ca="1" si="0"/>
        <v>Y54</v>
      </c>
      <c r="F13" s="99" t="str">
        <f ca="1">IF(E13="","",VLOOKUP(E13,'Org List'!$J$9:$K$488,2,0))</f>
        <v>North of England Commissioning Region</v>
      </c>
      <c r="G13" s="137">
        <f ca="1">IFERROR(IF((VLOOKUP($E13,'Res&amp;Reablement Backsheet'!$D$5:$W$183,G$9,FALSE))="","",(VLOOKUP($E13,'Res&amp;Reablement Backsheet'!$D$5:$W$183,G$9,FALSE))),"")</f>
        <v>0.83092273184314336</v>
      </c>
      <c r="H13" s="137">
        <f ca="1">IFERROR(IF((VLOOKUP($E13,'Res&amp;Reablement Backsheet'!$D$5:$W$183,H$9,FALSE))="","",(VLOOKUP($E13,'Res&amp;Reablement Backsheet'!$D$5:$W$183,H$9,FALSE))),"")</f>
        <v>0.83868916888221012</v>
      </c>
      <c r="I13" s="137">
        <f ca="1">IFERROR(IF((VLOOKUP($E13,'Res&amp;Reablement Backsheet'!$D$5:$W$183,I$9,FALSE))="","",(VLOOKUP($E13,'Res&amp;Reablement Backsheet'!$D$5:$W$183,I$9,FALSE))),"")</f>
        <v>0.84321167883211678</v>
      </c>
    </row>
    <row r="14" spans="1:12" ht="15" customHeight="1" x14ac:dyDescent="0.3">
      <c r="A14" s="57">
        <v>2</v>
      </c>
      <c r="B14" s="97" t="str">
        <f ca="1">IFERROR(IF((VLOOKUP($E14,'Org List'!$AJ$10:$AL$188,3,FALSE))="","",(VLOOKUP($E14,'Org List'!$AJ$10:$AL$188,3,FALSE))),"")</f>
        <v>Midlands and East of England Commissioning Region</v>
      </c>
      <c r="C14" s="98" t="str">
        <f ca="1">IFERROR(IF((VLOOKUP($E14,'Org List'!$AO$10:$AQ$188,3,FALSE))="","",(VLOOKUP($E14,'Org List'!$AO$10:$AQ$188,3,FALSE))),"")</f>
        <v/>
      </c>
      <c r="D14" s="99" t="str">
        <f ca="1">IFERROR(IF((VLOOKUP($E14,'Org List'!$AT$10:$AV$188,3,FALSE))="","",(VLOOKUP($E14,'Org List'!$AT$10:$AV$188,3,FALSE))),"")</f>
        <v/>
      </c>
      <c r="E14" s="97" t="str">
        <f t="shared" ca="1" si="0"/>
        <v>Y55</v>
      </c>
      <c r="F14" s="99" t="str">
        <f ca="1">IF(E14="","",VLOOKUP(E14,'Org List'!$J$9:$K$488,2,0))</f>
        <v>Midlands and East of England Commissioning Region</v>
      </c>
      <c r="G14" s="137">
        <f ca="1">IFERROR(IF((VLOOKUP($E14,'Res&amp;Reablement Backsheet'!$D$5:$W$183,G$9,FALSE))="","",(VLOOKUP($E14,'Res&amp;Reablement Backsheet'!$D$5:$W$183,G$9,FALSE))),"")</f>
        <v>0.80783497692934048</v>
      </c>
      <c r="H14" s="137">
        <f ca="1">IFERROR(IF((VLOOKUP($E14,'Res&amp;Reablement Backsheet'!$D$5:$W$183,H$9,FALSE))="","",(VLOOKUP($E14,'Res&amp;Reablement Backsheet'!$D$5:$W$183,H$9,FALSE))),"")</f>
        <v>0.8325828538837966</v>
      </c>
      <c r="I14" s="137">
        <f ca="1">IFERROR(IF((VLOOKUP($E14,'Res&amp;Reablement Backsheet'!$D$5:$W$183,I$9,FALSE))="","",(VLOOKUP($E14,'Res&amp;Reablement Backsheet'!$D$5:$W$183,I$9,FALSE))),"")</f>
        <v>0.80707472178060413</v>
      </c>
    </row>
    <row r="15" spans="1:12" ht="15" customHeight="1" x14ac:dyDescent="0.3">
      <c r="A15" s="57">
        <v>3</v>
      </c>
      <c r="B15" s="97" t="str">
        <f ca="1">IFERROR(IF((VLOOKUP($E15,'Org List'!$AJ$10:$AL$188,3,FALSE))="","",(VLOOKUP($E15,'Org List'!$AJ$10:$AL$188,3,FALSE))),"")</f>
        <v>London Commissioning Region</v>
      </c>
      <c r="C15" s="98" t="str">
        <f ca="1">IFERROR(IF((VLOOKUP($E15,'Org List'!$AO$10:$AQ$188,3,FALSE))="","",(VLOOKUP($E15,'Org List'!$AO$10:$AQ$188,3,FALSE))),"")</f>
        <v/>
      </c>
      <c r="D15" s="99" t="str">
        <f ca="1">IFERROR(IF((VLOOKUP($E15,'Org List'!$AT$10:$AV$188,3,FALSE))="","",(VLOOKUP($E15,'Org List'!$AT$10:$AV$188,3,FALSE))),"")</f>
        <v/>
      </c>
      <c r="E15" s="97" t="str">
        <f t="shared" ca="1" si="0"/>
        <v>Y56</v>
      </c>
      <c r="F15" s="99" t="str">
        <f ca="1">IF(E15="","",VLOOKUP(E15,'Org List'!$J$9:$K$488,2,0))</f>
        <v>London Commissioning Region</v>
      </c>
      <c r="G15" s="137">
        <f ca="1">IFERROR(IF((VLOOKUP($E15,'Res&amp;Reablement Backsheet'!$D$5:$W$183,G$9,FALSE))="","",(VLOOKUP($E15,'Res&amp;Reablement Backsheet'!$D$5:$W$183,G$9,FALSE))),"")</f>
        <v>0.85509499136442146</v>
      </c>
      <c r="H15" s="137">
        <f ca="1">IFERROR(IF((VLOOKUP($E15,'Res&amp;Reablement Backsheet'!$D$5:$W$183,H$9,FALSE))="","",(VLOOKUP($E15,'Res&amp;Reablement Backsheet'!$D$5:$W$183,H$9,FALSE))),"")</f>
        <v>0.8796757569937903</v>
      </c>
      <c r="I15" s="137">
        <f ca="1">IFERROR(IF((VLOOKUP($E15,'Res&amp;Reablement Backsheet'!$D$5:$W$183,I$9,FALSE))="","",(VLOOKUP($E15,'Res&amp;Reablement Backsheet'!$D$5:$W$183,I$9,FALSE))),"")</f>
        <v>0.87155519742143428</v>
      </c>
    </row>
    <row r="16" spans="1:12" ht="15" customHeight="1" x14ac:dyDescent="0.3">
      <c r="A16" s="57">
        <v>4</v>
      </c>
      <c r="B16" s="97" t="str">
        <f ca="1">IFERROR(IF((VLOOKUP($E16,'Org List'!$AJ$10:$AL$188,3,FALSE))="","",(VLOOKUP($E16,'Org List'!$AJ$10:$AL$188,3,FALSE))),"")</f>
        <v>South West England Commissioning Region</v>
      </c>
      <c r="C16" s="98" t="str">
        <f ca="1">IFERROR(IF((VLOOKUP($E16,'Org List'!$AO$10:$AQ$188,3,FALSE))="","",(VLOOKUP($E16,'Org List'!$AO$10:$AQ$188,3,FALSE))),"")</f>
        <v/>
      </c>
      <c r="D16" s="99" t="str">
        <f ca="1">IFERROR(IF((VLOOKUP($E16,'Org List'!$AT$10:$AV$188,3,FALSE))="","",(VLOOKUP($E16,'Org List'!$AT$10:$AV$188,3,FALSE))),"")</f>
        <v/>
      </c>
      <c r="E16" s="97" t="str">
        <f t="shared" ca="1" si="0"/>
        <v>Y58</v>
      </c>
      <c r="F16" s="99" t="str">
        <f ca="1">IF(E16="","",VLOOKUP(E16,'Org List'!$J$9:$K$488,2,0))</f>
        <v>South West England Commissioning Region</v>
      </c>
      <c r="G16" s="137">
        <f ca="1">IFERROR(IF((VLOOKUP($E16,'Res&amp;Reablement Backsheet'!$D$5:$W$183,G$9,FALSE))="","",(VLOOKUP($E16,'Res&amp;Reablement Backsheet'!$D$5:$W$183,G$9,FALSE))),"")</f>
        <v>0.83784368911019702</v>
      </c>
      <c r="H16" s="137">
        <f ca="1">IFERROR(IF((VLOOKUP($E16,'Res&amp;Reablement Backsheet'!$D$5:$W$183,H$9,FALSE))="","",(VLOOKUP($E16,'Res&amp;Reablement Backsheet'!$D$5:$W$183,H$9,FALSE))),"")</f>
        <v>0.83042776386172623</v>
      </c>
      <c r="I16" s="137">
        <f ca="1">IFERROR(IF((VLOOKUP($E16,'Res&amp;Reablement Backsheet'!$D$5:$W$183,I$9,FALSE))="","",(VLOOKUP($E16,'Res&amp;Reablement Backsheet'!$D$5:$W$183,I$9,FALSE))),"")</f>
        <v>0.80192695496302935</v>
      </c>
    </row>
    <row r="17" spans="1:9" ht="15" customHeight="1" x14ac:dyDescent="0.3">
      <c r="A17" s="57">
        <v>5</v>
      </c>
      <c r="B17" s="97" t="str">
        <f ca="1">IFERROR(IF((VLOOKUP($E17,'Org List'!$AJ$10:$AL$188,3,FALSE))="","",(VLOOKUP($E17,'Org List'!$AJ$10:$AL$188,3,FALSE))),"")</f>
        <v>South East England Commissioning Region</v>
      </c>
      <c r="C17" s="98" t="str">
        <f ca="1">IFERROR(IF((VLOOKUP($E17,'Org List'!$AO$10:$AQ$188,3,FALSE))="","",(VLOOKUP($E17,'Org List'!$AO$10:$AQ$188,3,FALSE))),"")</f>
        <v/>
      </c>
      <c r="D17" s="99" t="str">
        <f ca="1">IFERROR(IF((VLOOKUP($E17,'Org List'!$AT$10:$AV$188,3,FALSE))="","",(VLOOKUP($E17,'Org List'!$AT$10:$AV$188,3,FALSE))),"")</f>
        <v/>
      </c>
      <c r="E17" s="97" t="str">
        <f t="shared" ca="1" si="0"/>
        <v>Y59</v>
      </c>
      <c r="F17" s="99" t="str">
        <f ca="1">IF(E17="","",VLOOKUP(E17,'Org List'!$J$9:$K$488,2,0))</f>
        <v>South East England Commissioning Region</v>
      </c>
      <c r="G17" s="137">
        <f ca="1">IFERROR(IF((VLOOKUP($E17,'Res&amp;Reablement Backsheet'!$D$5:$W$183,G$9,FALSE))="","",(VLOOKUP($E17,'Res&amp;Reablement Backsheet'!$D$5:$W$183,G$9,FALSE))),"")</f>
        <v>0.80209585981790066</v>
      </c>
      <c r="H17" s="137">
        <f ca="1">IFERROR(IF((VLOOKUP($E17,'Res&amp;Reablement Backsheet'!$D$5:$W$183,H$9,FALSE))="","",(VLOOKUP($E17,'Res&amp;Reablement Backsheet'!$D$5:$W$183,H$9,FALSE))),"")</f>
        <v>0.83514588859416439</v>
      </c>
      <c r="I17" s="137">
        <f ca="1">IFERROR(IF((VLOOKUP($E17,'Res&amp;Reablement Backsheet'!$D$5:$W$183,I$9,FALSE))="","",(VLOOKUP($E17,'Res&amp;Reablement Backsheet'!$D$5:$W$183,I$9,FALSE))),"")</f>
        <v>0.82328082981175565</v>
      </c>
    </row>
    <row r="18" spans="1:9" ht="15" customHeight="1" x14ac:dyDescent="0.3">
      <c r="A18" s="57">
        <v>6</v>
      </c>
      <c r="B18" s="97" t="str">
        <f ca="1">IFERROR(IF((VLOOKUP($E18,'Org List'!$AJ$10:$AL$188,3,FALSE))="","",(VLOOKUP($E18,'Org List'!$AJ$10:$AL$188,3,FALSE))),"")</f>
        <v/>
      </c>
      <c r="C18" s="98" t="str">
        <f ca="1">IFERROR(IF((VLOOKUP($E18,'Org List'!$AO$10:$AQ$188,3,FALSE))="","",(VLOOKUP($E18,'Org List'!$AO$10:$AQ$188,3,FALSE))),"")</f>
        <v>North East Region</v>
      </c>
      <c r="D18" s="99" t="str">
        <f ca="1">IFERROR(IF((VLOOKUP($E18,'Org List'!$AT$10:$AV$188,3,FALSE))="","",(VLOOKUP($E18,'Org List'!$AT$10:$AV$188,3,FALSE))),"")</f>
        <v/>
      </c>
      <c r="E18" s="97" t="str">
        <f t="shared" ca="1" si="0"/>
        <v>E12000001</v>
      </c>
      <c r="F18" s="99" t="str">
        <f ca="1">IF(E18="","",VLOOKUP(E18,'Org List'!$J$9:$K$488,2,0))</f>
        <v>North East Region</v>
      </c>
      <c r="G18" s="137">
        <f ca="1">IFERROR(IF((VLOOKUP($E18,'Res&amp;Reablement Backsheet'!$D$5:$W$183,G$9,FALSE))="","",(VLOOKUP($E18,'Res&amp;Reablement Backsheet'!$D$5:$W$183,G$9,FALSE))),"")</f>
        <v>0.85307243391692411</v>
      </c>
      <c r="H18" s="137">
        <f ca="1">IFERROR(IF((VLOOKUP($E18,'Res&amp;Reablement Backsheet'!$D$5:$W$183,H$9,FALSE))="","",(VLOOKUP($E18,'Res&amp;Reablement Backsheet'!$D$5:$W$183,H$9,FALSE))),"")</f>
        <v>0.85379355258873335</v>
      </c>
      <c r="I18" s="137">
        <f ca="1">IFERROR(IF((VLOOKUP($E18,'Res&amp;Reablement Backsheet'!$D$5:$W$183,I$9,FALSE))="","",(VLOOKUP($E18,'Res&amp;Reablement Backsheet'!$D$5:$W$183,I$9,FALSE))),"")</f>
        <v>0.83855024711696868</v>
      </c>
    </row>
    <row r="19" spans="1:9" ht="15" customHeight="1" x14ac:dyDescent="0.3">
      <c r="A19" s="57">
        <v>7</v>
      </c>
      <c r="B19" s="97" t="str">
        <f ca="1">IFERROR(IF((VLOOKUP($E19,'Org List'!$AJ$10:$AL$188,3,FALSE))="","",(VLOOKUP($E19,'Org List'!$AJ$10:$AL$188,3,FALSE))),"")</f>
        <v/>
      </c>
      <c r="C19" s="98" t="str">
        <f ca="1">IFERROR(IF((VLOOKUP($E19,'Org List'!$AO$10:$AQ$188,3,FALSE))="","",(VLOOKUP($E19,'Org List'!$AO$10:$AQ$188,3,FALSE))),"")</f>
        <v>North West Region</v>
      </c>
      <c r="D19" s="99" t="str">
        <f ca="1">IFERROR(IF((VLOOKUP($E19,'Org List'!$AT$10:$AV$188,3,FALSE))="","",(VLOOKUP($E19,'Org List'!$AT$10:$AV$188,3,FALSE))),"")</f>
        <v/>
      </c>
      <c r="E19" s="97" t="str">
        <f t="shared" ca="1" si="0"/>
        <v>E12000002</v>
      </c>
      <c r="F19" s="99" t="str">
        <f ca="1">IF(E19="","",VLOOKUP(E19,'Org List'!$J$9:$K$488,2,0))</f>
        <v>North West Region</v>
      </c>
      <c r="G19" s="137">
        <f ca="1">IFERROR(IF((VLOOKUP($E19,'Res&amp;Reablement Backsheet'!$D$5:$W$183,G$9,FALSE))="","",(VLOOKUP($E19,'Res&amp;Reablement Backsheet'!$D$5:$W$183,G$9,FALSE))),"")</f>
        <v>0.81779732701742514</v>
      </c>
      <c r="H19" s="137">
        <f ca="1">IFERROR(IF((VLOOKUP($E19,'Res&amp;Reablement Backsheet'!$D$5:$W$183,H$9,FALSE))="","",(VLOOKUP($E19,'Res&amp;Reablement Backsheet'!$D$5:$W$183,H$9,FALSE))),"")</f>
        <v>0.82107536660225078</v>
      </c>
      <c r="I19" s="137">
        <f ca="1">IFERROR(IF((VLOOKUP($E19,'Res&amp;Reablement Backsheet'!$D$5:$W$183,I$9,FALSE))="","",(VLOOKUP($E19,'Res&amp;Reablement Backsheet'!$D$5:$W$183,I$9,FALSE))),"")</f>
        <v>0.84616569140745301</v>
      </c>
    </row>
    <row r="20" spans="1:9" ht="15" customHeight="1" x14ac:dyDescent="0.3">
      <c r="A20" s="57">
        <v>8</v>
      </c>
      <c r="B20" s="97" t="str">
        <f ca="1">IFERROR(IF((VLOOKUP($E20,'Org List'!$AJ$10:$AL$188,3,FALSE))="","",(VLOOKUP($E20,'Org List'!$AJ$10:$AL$188,3,FALSE))),"")</f>
        <v/>
      </c>
      <c r="C20" s="98" t="str">
        <f ca="1">IFERROR(IF((VLOOKUP($E20,'Org List'!$AO$10:$AQ$188,3,FALSE))="","",(VLOOKUP($E20,'Org List'!$AO$10:$AQ$188,3,FALSE))),"")</f>
        <v>Yorkshire and The Humber Region</v>
      </c>
      <c r="D20" s="99" t="str">
        <f ca="1">IFERROR(IF((VLOOKUP($E20,'Org List'!$AT$10:$AV$188,3,FALSE))="","",(VLOOKUP($E20,'Org List'!$AT$10:$AV$188,3,FALSE))),"")</f>
        <v/>
      </c>
      <c r="E20" s="97" t="str">
        <f t="shared" ca="1" si="0"/>
        <v>E12000003</v>
      </c>
      <c r="F20" s="99" t="str">
        <f ca="1">IF(E20="","",VLOOKUP(E20,'Org List'!$J$9:$K$488,2,0))</f>
        <v>Yorkshire and The Humber Region</v>
      </c>
      <c r="G20" s="137">
        <f ca="1">IFERROR(IF((VLOOKUP($E20,'Res&amp;Reablement Backsheet'!$D$5:$W$183,G$9,FALSE))="","",(VLOOKUP($E20,'Res&amp;Reablement Backsheet'!$D$5:$W$183,G$9,FALSE))),"")</f>
        <v>0.8341047503045067</v>
      </c>
      <c r="H20" s="137">
        <f ca="1">IFERROR(IF((VLOOKUP($E20,'Res&amp;Reablement Backsheet'!$D$5:$W$183,H$9,FALSE))="","",(VLOOKUP($E20,'Res&amp;Reablement Backsheet'!$D$5:$W$183,H$9,FALSE))),"")</f>
        <v>0.85866764814133234</v>
      </c>
      <c r="I20" s="137">
        <f ca="1">IFERROR(IF((VLOOKUP($E20,'Res&amp;Reablement Backsheet'!$D$5:$W$183,I$9,FALSE))="","",(VLOOKUP($E20,'Res&amp;Reablement Backsheet'!$D$5:$W$183,I$9,FALSE))),"")</f>
        <v>0.84200431551186761</v>
      </c>
    </row>
    <row r="21" spans="1:9" ht="15" customHeight="1" x14ac:dyDescent="0.3">
      <c r="A21" s="57">
        <v>9</v>
      </c>
      <c r="B21" s="97" t="str">
        <f ca="1">IFERROR(IF((VLOOKUP($E21,'Org List'!$AJ$10:$AL$188,3,FALSE))="","",(VLOOKUP($E21,'Org List'!$AJ$10:$AL$188,3,FALSE))),"")</f>
        <v/>
      </c>
      <c r="C21" s="98" t="str">
        <f ca="1">IFERROR(IF((VLOOKUP($E21,'Org List'!$AO$10:$AQ$188,3,FALSE))="","",(VLOOKUP($E21,'Org List'!$AO$10:$AQ$188,3,FALSE))),"")</f>
        <v>East Midlands Region</v>
      </c>
      <c r="D21" s="99" t="str">
        <f ca="1">IFERROR(IF((VLOOKUP($E21,'Org List'!$AT$10:$AV$188,3,FALSE))="","",(VLOOKUP($E21,'Org List'!$AT$10:$AV$188,3,FALSE))),"")</f>
        <v/>
      </c>
      <c r="E21" s="97" t="str">
        <f t="shared" ca="1" si="0"/>
        <v>E12000004</v>
      </c>
      <c r="F21" s="99" t="str">
        <f ca="1">IF(E21="","",VLOOKUP(E21,'Org List'!$J$9:$K$488,2,0))</f>
        <v>East Midlands Region</v>
      </c>
      <c r="G21" s="137">
        <f ca="1">IFERROR(IF((VLOOKUP($E21,'Res&amp;Reablement Backsheet'!$D$5:$W$183,G$9,FALSE))="","",(VLOOKUP($E21,'Res&amp;Reablement Backsheet'!$D$5:$W$183,G$9,FALSE))),"")</f>
        <v>0.8210131332082552</v>
      </c>
      <c r="H21" s="137">
        <f ca="1">IFERROR(IF((VLOOKUP($E21,'Res&amp;Reablement Backsheet'!$D$5:$W$183,H$9,FALSE))="","",(VLOOKUP($E21,'Res&amp;Reablement Backsheet'!$D$5:$W$183,H$9,FALSE))),"")</f>
        <v>0.82803391626921041</v>
      </c>
      <c r="I21" s="137">
        <f ca="1">IFERROR(IF((VLOOKUP($E21,'Res&amp;Reablement Backsheet'!$D$5:$W$183,I$9,FALSE))="","",(VLOOKUP($E21,'Res&amp;Reablement Backsheet'!$D$5:$W$183,I$9,FALSE))),"")</f>
        <v>0.80491698595146866</v>
      </c>
    </row>
    <row r="22" spans="1:9" ht="15" customHeight="1" x14ac:dyDescent="0.3">
      <c r="A22" s="57">
        <v>10</v>
      </c>
      <c r="B22" s="97" t="str">
        <f ca="1">IFERROR(IF((VLOOKUP($E22,'Org List'!$AJ$10:$AL$188,3,FALSE))="","",(VLOOKUP($E22,'Org List'!$AJ$10:$AL$188,3,FALSE))),"")</f>
        <v/>
      </c>
      <c r="C22" s="98" t="str">
        <f ca="1">IFERROR(IF((VLOOKUP($E22,'Org List'!$AO$10:$AQ$188,3,FALSE))="","",(VLOOKUP($E22,'Org List'!$AO$10:$AQ$188,3,FALSE))),"")</f>
        <v>West Midlands Region</v>
      </c>
      <c r="D22" s="99" t="str">
        <f ca="1">IFERROR(IF((VLOOKUP($E22,'Org List'!$AT$10:$AV$188,3,FALSE))="","",(VLOOKUP($E22,'Org List'!$AT$10:$AV$188,3,FALSE))),"")</f>
        <v/>
      </c>
      <c r="E22" s="97" t="str">
        <f t="shared" ca="1" si="0"/>
        <v>E12000005</v>
      </c>
      <c r="F22" s="99" t="str">
        <f ca="1">IF(E22="","",VLOOKUP(E22,'Org List'!$J$9:$K$488,2,0))</f>
        <v>West Midlands Region</v>
      </c>
      <c r="G22" s="137">
        <f ca="1">IFERROR(IF((VLOOKUP($E22,'Res&amp;Reablement Backsheet'!$D$5:$W$183,G$9,FALSE))="","",(VLOOKUP($E22,'Res&amp;Reablement Backsheet'!$D$5:$W$183,G$9,FALSE))),"")</f>
        <v>0.8020539152759949</v>
      </c>
      <c r="H22" s="137">
        <f ca="1">IFERROR(IF((VLOOKUP($E22,'Res&amp;Reablement Backsheet'!$D$5:$W$183,H$9,FALSE))="","",(VLOOKUP($E22,'Res&amp;Reablement Backsheet'!$D$5:$W$183,H$9,FALSE))),"")</f>
        <v>0.83635450522549171</v>
      </c>
      <c r="I22" s="137">
        <f ca="1">IFERROR(IF((VLOOKUP($E22,'Res&amp;Reablement Backsheet'!$D$5:$W$183,I$9,FALSE))="","",(VLOOKUP($E22,'Res&amp;Reablement Backsheet'!$D$5:$W$183,I$9,FALSE))),"")</f>
        <v>0.79694923730932732</v>
      </c>
    </row>
    <row r="23" spans="1:9" ht="15" customHeight="1" x14ac:dyDescent="0.3">
      <c r="A23" s="57">
        <v>11</v>
      </c>
      <c r="B23" s="97" t="str">
        <f ca="1">IFERROR(IF((VLOOKUP($E23,'Org List'!$AJ$10:$AL$188,3,FALSE))="","",(VLOOKUP($E23,'Org List'!$AJ$10:$AL$188,3,FALSE))),"")</f>
        <v/>
      </c>
      <c r="C23" s="98" t="str">
        <f ca="1">IFERROR(IF((VLOOKUP($E23,'Org List'!$AO$10:$AQ$188,3,FALSE))="","",(VLOOKUP($E23,'Org List'!$AO$10:$AQ$188,3,FALSE))),"")</f>
        <v>East Region</v>
      </c>
      <c r="D23" s="99" t="str">
        <f ca="1">IFERROR(IF((VLOOKUP($E23,'Org List'!$AT$10:$AV$188,3,FALSE))="","",(VLOOKUP($E23,'Org List'!$AT$10:$AV$188,3,FALSE))),"")</f>
        <v/>
      </c>
      <c r="E23" s="97" t="str">
        <f t="shared" ca="1" si="0"/>
        <v>E12000006</v>
      </c>
      <c r="F23" s="99" t="str">
        <f ca="1">IF(E23="","",VLOOKUP(E23,'Org List'!$J$9:$K$488,2,0))</f>
        <v>East Region</v>
      </c>
      <c r="G23" s="137">
        <f ca="1">IFERROR(IF((VLOOKUP($E23,'Res&amp;Reablement Backsheet'!$D$5:$W$183,G$9,FALSE))="","",(VLOOKUP($E23,'Res&amp;Reablement Backsheet'!$D$5:$W$183,G$9,FALSE))),"")</f>
        <v>0.80660158066015808</v>
      </c>
      <c r="H23" s="137">
        <f ca="1">IFERROR(IF((VLOOKUP($E23,'Res&amp;Reablement Backsheet'!$D$5:$W$183,H$9,FALSE))="","",(VLOOKUP($E23,'Res&amp;Reablement Backsheet'!$D$5:$W$183,H$9,FALSE))),"")</f>
        <v>0.82967174980615144</v>
      </c>
      <c r="I23" s="137">
        <f ca="1">IFERROR(IF((VLOOKUP($E23,'Res&amp;Reablement Backsheet'!$D$5:$W$183,I$9,FALSE))="","",(VLOOKUP($E23,'Res&amp;Reablement Backsheet'!$D$5:$W$183,I$9,FALSE))),"")</f>
        <v>0.81781914893617025</v>
      </c>
    </row>
    <row r="24" spans="1:9" ht="15" customHeight="1" x14ac:dyDescent="0.3">
      <c r="A24" s="57">
        <v>12</v>
      </c>
      <c r="B24" s="97" t="str">
        <f ca="1">IFERROR(IF((VLOOKUP($E24,'Org List'!$AJ$10:$AL$188,3,FALSE))="","",(VLOOKUP($E24,'Org List'!$AJ$10:$AL$188,3,FALSE))),"")</f>
        <v/>
      </c>
      <c r="C24" s="98" t="str">
        <f ca="1">IFERROR(IF((VLOOKUP($E24,'Org List'!$AO$10:$AQ$188,3,FALSE))="","",(VLOOKUP($E24,'Org List'!$AO$10:$AQ$188,3,FALSE))),"")</f>
        <v>London Region</v>
      </c>
      <c r="D24" s="99" t="str">
        <f ca="1">IFERROR(IF((VLOOKUP($E24,'Org List'!$AT$10:$AV$188,3,FALSE))="","",(VLOOKUP($E24,'Org List'!$AT$10:$AV$188,3,FALSE))),"")</f>
        <v/>
      </c>
      <c r="E24" s="97" t="str">
        <f t="shared" ca="1" si="0"/>
        <v>E12000007</v>
      </c>
      <c r="F24" s="99" t="str">
        <f ca="1">IF(E24="","",VLOOKUP(E24,'Org List'!$J$9:$K$488,2,0))</f>
        <v>London Region</v>
      </c>
      <c r="G24" s="137">
        <f ca="1">IFERROR(IF((VLOOKUP($E24,'Res&amp;Reablement Backsheet'!$D$5:$W$183,G$9,FALSE))="","",(VLOOKUP($E24,'Res&amp;Reablement Backsheet'!$D$5:$W$183,G$9,FALSE))),"")</f>
        <v>0.85509499136442146</v>
      </c>
      <c r="H24" s="137">
        <f ca="1">IFERROR(IF((VLOOKUP($E24,'Res&amp;Reablement Backsheet'!$D$5:$W$183,H$9,FALSE))="","",(VLOOKUP($E24,'Res&amp;Reablement Backsheet'!$D$5:$W$183,H$9,FALSE))),"")</f>
        <v>0.8796757569937903</v>
      </c>
      <c r="I24" s="137">
        <f ca="1">IFERROR(IF((VLOOKUP($E24,'Res&amp;Reablement Backsheet'!$D$5:$W$183,I$9,FALSE))="","",(VLOOKUP($E24,'Res&amp;Reablement Backsheet'!$D$5:$W$183,I$9,FALSE))),"")</f>
        <v>0.87155519742143428</v>
      </c>
    </row>
    <row r="25" spans="1:9" ht="15" customHeight="1" x14ac:dyDescent="0.3">
      <c r="A25" s="57">
        <v>13</v>
      </c>
      <c r="B25" s="97" t="str">
        <f ca="1">IFERROR(IF((VLOOKUP($E25,'Org List'!$AJ$10:$AL$188,3,FALSE))="","",(VLOOKUP($E25,'Org List'!$AJ$10:$AL$188,3,FALSE))),"")</f>
        <v/>
      </c>
      <c r="C25" s="98" t="str">
        <f ca="1">IFERROR(IF((VLOOKUP($E25,'Org List'!$AO$10:$AQ$188,3,FALSE))="","",(VLOOKUP($E25,'Org List'!$AO$10:$AQ$188,3,FALSE))),"")</f>
        <v>South East Region</v>
      </c>
      <c r="D25" s="99" t="str">
        <f ca="1">IFERROR(IF((VLOOKUP($E25,'Org List'!$AT$10:$AV$188,3,FALSE))="","",(VLOOKUP($E25,'Org List'!$AT$10:$AV$188,3,FALSE))),"")</f>
        <v/>
      </c>
      <c r="E25" s="97" t="str">
        <f t="shared" ca="1" si="0"/>
        <v>E12000008</v>
      </c>
      <c r="F25" s="99" t="str">
        <f ca="1">IF(E25="","",VLOOKUP(E25,'Org List'!$J$9:$K$488,2,0))</f>
        <v>South East Region</v>
      </c>
      <c r="G25" s="137">
        <f ca="1">IFERROR(IF((VLOOKUP($E25,'Res&amp;Reablement Backsheet'!$D$5:$W$183,G$9,FALSE))="","",(VLOOKUP($E25,'Res&amp;Reablement Backsheet'!$D$5:$W$183,G$9,FALSE))),"")</f>
        <v>0.80106453759148366</v>
      </c>
      <c r="H25" s="137">
        <f ca="1">IFERROR(IF((VLOOKUP($E25,'Res&amp;Reablement Backsheet'!$D$5:$W$183,H$9,FALSE))="","",(VLOOKUP($E25,'Res&amp;Reablement Backsheet'!$D$5:$W$183,H$9,FALSE))),"")</f>
        <v>0.83563258636788051</v>
      </c>
      <c r="I25" s="137">
        <f ca="1">IFERROR(IF((VLOOKUP($E25,'Res&amp;Reablement Backsheet'!$D$5:$W$183,I$9,FALSE))="","",(VLOOKUP($E25,'Res&amp;Reablement Backsheet'!$D$5:$W$183,I$9,FALSE))),"")</f>
        <v>0.82174130597948458</v>
      </c>
    </row>
    <row r="26" spans="1:9" ht="15" customHeight="1" x14ac:dyDescent="0.3">
      <c r="A26" s="57">
        <v>14</v>
      </c>
      <c r="B26" s="97" t="str">
        <f ca="1">IFERROR(IF((VLOOKUP($E26,'Org List'!$AJ$10:$AL$188,3,FALSE))="","",(VLOOKUP($E26,'Org List'!$AJ$10:$AL$188,3,FALSE))),"")</f>
        <v/>
      </c>
      <c r="C26" s="98" t="str">
        <f ca="1">IFERROR(IF((VLOOKUP($E26,'Org List'!$AO$10:$AQ$188,3,FALSE))="","",(VLOOKUP($E26,'Org List'!$AO$10:$AQ$188,3,FALSE))),"")</f>
        <v>South West Region</v>
      </c>
      <c r="D26" s="99" t="str">
        <f ca="1">IFERROR(IF((VLOOKUP($E26,'Org List'!$AT$10:$AV$188,3,FALSE))="","",(VLOOKUP($E26,'Org List'!$AT$10:$AV$188,3,FALSE))),"")</f>
        <v/>
      </c>
      <c r="E26" s="97" t="str">
        <f t="shared" ca="1" si="0"/>
        <v>E12000009</v>
      </c>
      <c r="F26" s="99" t="str">
        <f ca="1">IF(E26="","",VLOOKUP(E26,'Org List'!$J$9:$K$488,2,0))</f>
        <v>South West Region</v>
      </c>
      <c r="G26" s="137">
        <f ca="1">IFERROR(IF((VLOOKUP($E26,'Res&amp;Reablement Backsheet'!$D$5:$W$183,G$9,FALSE))="","",(VLOOKUP($E26,'Res&amp;Reablement Backsheet'!$D$5:$W$183,G$9,FALSE))),"")</f>
        <v>0.83784368911019702</v>
      </c>
      <c r="H26" s="137">
        <f ca="1">IFERROR(IF((VLOOKUP($E26,'Res&amp;Reablement Backsheet'!$D$5:$W$183,H$9,FALSE))="","",(VLOOKUP($E26,'Res&amp;Reablement Backsheet'!$D$5:$W$183,H$9,FALSE))),"")</f>
        <v>0.83042776386172623</v>
      </c>
      <c r="I26" s="137">
        <f ca="1">IFERROR(IF((VLOOKUP($E26,'Res&amp;Reablement Backsheet'!$D$5:$W$183,I$9,FALSE))="","",(VLOOKUP($E26,'Res&amp;Reablement Backsheet'!$D$5:$W$183,I$9,FALSE))),"")</f>
        <v>0.80192695496302935</v>
      </c>
    </row>
    <row r="27" spans="1:9" ht="15" customHeight="1" x14ac:dyDescent="0.3">
      <c r="A27" s="57">
        <v>15</v>
      </c>
      <c r="B27" s="97" t="str">
        <f ca="1">IFERROR(IF((VLOOKUP($E27,'Org List'!$AJ$10:$AL$188,3,FALSE))="","",(VLOOKUP($E27,'Org List'!$AJ$10:$AL$188,3,FALSE))),"")</f>
        <v>NHS England North (Yorkshire And Humber)</v>
      </c>
      <c r="C27" s="98" t="str">
        <f ca="1">IFERROR(IF((VLOOKUP($E27,'Org List'!$AO$10:$AQ$188,3,FALSE))="","",(VLOOKUP($E27,'Org List'!$AO$10:$AQ$188,3,FALSE))),"")</f>
        <v/>
      </c>
      <c r="D27" s="99" t="str">
        <f ca="1">IFERROR(IF((VLOOKUP($E27,'Org List'!$AT$10:$AV$188,3,FALSE))="","",(VLOOKUP($E27,'Org List'!$AT$10:$AV$188,3,FALSE))),"")</f>
        <v>NHS England North (Yorkshire And Humber)</v>
      </c>
      <c r="E27" s="97" t="str">
        <f t="shared" ca="1" si="0"/>
        <v>Q72</v>
      </c>
      <c r="F27" s="99" t="str">
        <f ca="1">IF(E27="","",VLOOKUP(E27,'Org List'!$J$9:$K$488,2,0))</f>
        <v>NHS England North (Yorkshire And Humber)</v>
      </c>
      <c r="G27" s="137">
        <f ca="1">IFERROR(IF((VLOOKUP($E27,'Res&amp;Reablement Backsheet'!$D$5:$W$183,G$9,FALSE))="","",(VLOOKUP($E27,'Res&amp;Reablement Backsheet'!$D$5:$W$183,G$9,FALSE))),"")</f>
        <v>0.8341047503045067</v>
      </c>
      <c r="H27" s="137">
        <f ca="1">IFERROR(IF((VLOOKUP($E27,'Res&amp;Reablement Backsheet'!$D$5:$W$183,H$9,FALSE))="","",(VLOOKUP($E27,'Res&amp;Reablement Backsheet'!$D$5:$W$183,H$9,FALSE))),"")</f>
        <v>0.85866764814133234</v>
      </c>
      <c r="I27" s="137">
        <f ca="1">IFERROR(IF((VLOOKUP($E27,'Res&amp;Reablement Backsheet'!$D$5:$W$183,I$9,FALSE))="","",(VLOOKUP($E27,'Res&amp;Reablement Backsheet'!$D$5:$W$183,I$9,FALSE))),"")</f>
        <v>0.84200431551186761</v>
      </c>
    </row>
    <row r="28" spans="1:9" ht="15" customHeight="1" x14ac:dyDescent="0.3">
      <c r="A28" s="57">
        <v>16</v>
      </c>
      <c r="B28" s="97" t="str">
        <f ca="1">IFERROR(IF((VLOOKUP($E28,'Org List'!$AJ$10:$AL$188,3,FALSE))="","",(VLOOKUP($E28,'Org List'!$AJ$10:$AL$188,3,FALSE))),"")</f>
        <v>NHS England North (Cumbria And North East)</v>
      </c>
      <c r="C28" s="98" t="str">
        <f ca="1">IFERROR(IF((VLOOKUP($E28,'Org List'!$AO$10:$AQ$188,3,FALSE))="","",(VLOOKUP($E28,'Org List'!$AO$10:$AQ$188,3,FALSE))),"")</f>
        <v/>
      </c>
      <c r="D28" s="99" t="str">
        <f ca="1">IFERROR(IF((VLOOKUP($E28,'Org List'!$AT$10:$AV$188,3,FALSE))="","",(VLOOKUP($E28,'Org List'!$AT$10:$AV$188,3,FALSE))),"")</f>
        <v>NHS England North (Cumbria And North East)</v>
      </c>
      <c r="E28" s="97" t="str">
        <f t="shared" ca="1" si="0"/>
        <v>Q74</v>
      </c>
      <c r="F28" s="99" t="str">
        <f ca="1">IF(E28="","",VLOOKUP(E28,'Org List'!$J$9:$K$488,2,0))</f>
        <v>NHS England North (Cumbria And North East)</v>
      </c>
      <c r="G28" s="137">
        <f ca="1">IFERROR(IF((VLOOKUP($E28,'Res&amp;Reablement Backsheet'!$D$5:$W$183,G$9,FALSE))="","",(VLOOKUP($E28,'Res&amp;Reablement Backsheet'!$D$5:$W$183,G$9,FALSE))),"")</f>
        <v>0.85284708893154193</v>
      </c>
      <c r="H28" s="137">
        <f ca="1">IFERROR(IF((VLOOKUP($E28,'Res&amp;Reablement Backsheet'!$D$5:$W$183,H$9,FALSE))="","",(VLOOKUP($E28,'Res&amp;Reablement Backsheet'!$D$5:$W$183,H$9,FALSE))),"")</f>
        <v>0.86179775280898874</v>
      </c>
      <c r="I28" s="137">
        <f ca="1">IFERROR(IF((VLOOKUP($E28,'Res&amp;Reablement Backsheet'!$D$5:$W$183,I$9,FALSE))="","",(VLOOKUP($E28,'Res&amp;Reablement Backsheet'!$D$5:$W$183,I$9,FALSE))),"")</f>
        <v>0.8379204892966361</v>
      </c>
    </row>
    <row r="29" spans="1:9" ht="15" customHeight="1" x14ac:dyDescent="0.3">
      <c r="A29" s="57">
        <v>17</v>
      </c>
      <c r="B29" s="97" t="str">
        <f ca="1">IFERROR(IF((VLOOKUP($E29,'Org List'!$AJ$10:$AL$188,3,FALSE))="","",(VLOOKUP($E29,'Org List'!$AJ$10:$AL$188,3,FALSE))),"")</f>
        <v>NHS England North (Cheshire And Merseyside)</v>
      </c>
      <c r="C29" s="98" t="str">
        <f ca="1">IFERROR(IF((VLOOKUP($E29,'Org List'!$AO$10:$AQ$188,3,FALSE))="","",(VLOOKUP($E29,'Org List'!$AO$10:$AQ$188,3,FALSE))),"")</f>
        <v/>
      </c>
      <c r="D29" s="99" t="str">
        <f ca="1">IFERROR(IF((VLOOKUP($E29,'Org List'!$AT$10:$AV$188,3,FALSE))="","",(VLOOKUP($E29,'Org List'!$AT$10:$AV$188,3,FALSE))),"")</f>
        <v>NHS England North (Cheshire And Merseyside)</v>
      </c>
      <c r="E29" s="97" t="str">
        <f t="shared" ca="1" si="0"/>
        <v>Q75</v>
      </c>
      <c r="F29" s="99" t="str">
        <f ca="1">IF(E29="","",VLOOKUP(E29,'Org List'!$J$9:$K$488,2,0))</f>
        <v>NHS England North (Cheshire And Merseyside)</v>
      </c>
      <c r="G29" s="137">
        <f ca="1">IFERROR(IF((VLOOKUP($E29,'Res&amp;Reablement Backsheet'!$D$5:$W$183,G$9,FALSE))="","",(VLOOKUP($E29,'Res&amp;Reablement Backsheet'!$D$5:$W$183,G$9,FALSE))),"")</f>
        <v>0.81166150670794635</v>
      </c>
      <c r="H29" s="137">
        <f ca="1">IFERROR(IF((VLOOKUP($E29,'Res&amp;Reablement Backsheet'!$D$5:$W$183,H$9,FALSE))="","",(VLOOKUP($E29,'Res&amp;Reablement Backsheet'!$D$5:$W$183,H$9,FALSE))),"")</f>
        <v>0.81907158836689042</v>
      </c>
      <c r="I29" s="137">
        <f ca="1">IFERROR(IF((VLOOKUP($E29,'Res&amp;Reablement Backsheet'!$D$5:$W$183,I$9,FALSE))="","",(VLOOKUP($E29,'Res&amp;Reablement Backsheet'!$D$5:$W$183,I$9,FALSE))),"")</f>
        <v>0.85381565906838452</v>
      </c>
    </row>
    <row r="30" spans="1:9" ht="15" customHeight="1" x14ac:dyDescent="0.3">
      <c r="A30" s="57">
        <v>18</v>
      </c>
      <c r="B30" s="97" t="str">
        <f ca="1">IFERROR(IF((VLOOKUP($E30,'Org List'!$AJ$10:$AL$188,3,FALSE))="","",(VLOOKUP($E30,'Org List'!$AJ$10:$AL$188,3,FALSE))),"")</f>
        <v>NHS England North (Greater Manchester)</v>
      </c>
      <c r="C30" s="98" t="str">
        <f ca="1">IFERROR(IF((VLOOKUP($E30,'Org List'!$AO$10:$AQ$188,3,FALSE))="","",(VLOOKUP($E30,'Org List'!$AO$10:$AQ$188,3,FALSE))),"")</f>
        <v/>
      </c>
      <c r="D30" s="99" t="str">
        <f ca="1">IFERROR(IF((VLOOKUP($E30,'Org List'!$AT$10:$AV$188,3,FALSE))="","",(VLOOKUP($E30,'Org List'!$AT$10:$AV$188,3,FALSE))),"")</f>
        <v>NHS England North (Greater Manchester)</v>
      </c>
      <c r="E30" s="97" t="str">
        <f t="shared" ca="1" si="0"/>
        <v>Q83</v>
      </c>
      <c r="F30" s="99" t="str">
        <f ca="1">IF(E30="","",VLOOKUP(E30,'Org List'!$J$9:$K$488,2,0))</f>
        <v>NHS England North (Greater Manchester)</v>
      </c>
      <c r="G30" s="137">
        <f ca="1">IFERROR(IF((VLOOKUP($E30,'Res&amp;Reablement Backsheet'!$D$5:$W$183,G$9,FALSE))="","",(VLOOKUP($E30,'Res&amp;Reablement Backsheet'!$D$5:$W$183,G$9,FALSE))),"")</f>
        <v>0.80578676179151798</v>
      </c>
      <c r="H30" s="137">
        <f ca="1">IFERROR(IF((VLOOKUP($E30,'Res&amp;Reablement Backsheet'!$D$5:$W$183,H$9,FALSE))="","",(VLOOKUP($E30,'Res&amp;Reablement Backsheet'!$D$5:$W$183,H$9,FALSE))),"")</f>
        <v>0.80125463358996296</v>
      </c>
      <c r="I30" s="137">
        <f ca="1">IFERROR(IF((VLOOKUP($E30,'Res&amp;Reablement Backsheet'!$D$5:$W$183,I$9,FALSE))="","",(VLOOKUP($E30,'Res&amp;Reablement Backsheet'!$D$5:$W$183,I$9,FALSE))),"")</f>
        <v>0.8218714768883878</v>
      </c>
    </row>
    <row r="31" spans="1:9" ht="15" customHeight="1" x14ac:dyDescent="0.3">
      <c r="A31" s="57">
        <v>19</v>
      </c>
      <c r="B31" s="97" t="str">
        <f ca="1">IFERROR(IF((VLOOKUP($E31,'Org List'!$AJ$10:$AL$188,3,FALSE))="","",(VLOOKUP($E31,'Org List'!$AJ$10:$AL$188,3,FALSE))),"")</f>
        <v>NHS England North (Lancashire)</v>
      </c>
      <c r="C31" s="98" t="str">
        <f ca="1">IFERROR(IF((VLOOKUP($E31,'Org List'!$AO$10:$AQ$188,3,FALSE))="","",(VLOOKUP($E31,'Org List'!$AO$10:$AQ$188,3,FALSE))),"")</f>
        <v/>
      </c>
      <c r="D31" s="99" t="str">
        <f ca="1">IFERROR(IF((VLOOKUP($E31,'Org List'!$AT$10:$AV$188,3,FALSE))="","",(VLOOKUP($E31,'Org List'!$AT$10:$AV$188,3,FALSE))),"")</f>
        <v>NHS England North (Lancashire)</v>
      </c>
      <c r="E31" s="97" t="str">
        <f t="shared" ca="1" si="0"/>
        <v>Q84</v>
      </c>
      <c r="F31" s="99" t="str">
        <f ca="1">IF(E31="","",VLOOKUP(E31,'Org List'!$J$9:$K$488,2,0))</f>
        <v>NHS England North (Lancashire)</v>
      </c>
      <c r="G31" s="137">
        <f ca="1">IFERROR(IF((VLOOKUP($E31,'Res&amp;Reablement Backsheet'!$D$5:$W$183,G$9,FALSE))="","",(VLOOKUP($E31,'Res&amp;Reablement Backsheet'!$D$5:$W$183,G$9,FALSE))),"")</f>
        <v>0.84640258690379955</v>
      </c>
      <c r="H31" s="137">
        <f ca="1">IFERROR(IF((VLOOKUP($E31,'Res&amp;Reablement Backsheet'!$D$5:$W$183,H$9,FALSE))="","",(VLOOKUP($E31,'Res&amp;Reablement Backsheet'!$D$5:$W$183,H$9,FALSE))),"")</f>
        <v>0.84734693877551015</v>
      </c>
      <c r="I31" s="137">
        <f ca="1">IFERROR(IF((VLOOKUP($E31,'Res&amp;Reablement Backsheet'!$D$5:$W$183,I$9,FALSE))="","",(VLOOKUP($E31,'Res&amp;Reablement Backsheet'!$D$5:$W$183,I$9,FALSE))),"")</f>
        <v>0.879746835443038</v>
      </c>
    </row>
    <row r="32" spans="1:9" ht="15" customHeight="1" x14ac:dyDescent="0.3">
      <c r="A32" s="57">
        <v>20</v>
      </c>
      <c r="B32" s="97" t="str">
        <f ca="1">IFERROR(IF((VLOOKUP($E32,'Org List'!$AJ$10:$AL$188,3,FALSE))="","",(VLOOKUP($E32,'Org List'!$AJ$10:$AL$188,3,FALSE))),"")</f>
        <v>NHS England Midlands And East (North Midlands)</v>
      </c>
      <c r="C32" s="98" t="str">
        <f ca="1">IFERROR(IF((VLOOKUP($E32,'Org List'!$AO$10:$AQ$188,3,FALSE))="","",(VLOOKUP($E32,'Org List'!$AO$10:$AQ$188,3,FALSE))),"")</f>
        <v/>
      </c>
      <c r="D32" s="99" t="str">
        <f ca="1">IFERROR(IF((VLOOKUP($E32,'Org List'!$AT$10:$AV$188,3,FALSE))="","",(VLOOKUP($E32,'Org List'!$AT$10:$AV$188,3,FALSE))),"")</f>
        <v>NHS England Midlands And East (North Midlands)</v>
      </c>
      <c r="E32" s="97" t="str">
        <f t="shared" ca="1" si="0"/>
        <v>Q76</v>
      </c>
      <c r="F32" s="99" t="str">
        <f ca="1">IF(E32="","",VLOOKUP(E32,'Org List'!$J$9:$K$488,2,0))</f>
        <v>NHS England Midlands And East (North Midlands)</v>
      </c>
      <c r="G32" s="137">
        <f ca="1">IFERROR(IF((VLOOKUP($E32,'Res&amp;Reablement Backsheet'!$D$5:$W$183,G$9,FALSE))="","",(VLOOKUP($E32,'Res&amp;Reablement Backsheet'!$D$5:$W$183,G$9,FALSE))),"")</f>
        <v>0.81525625744934449</v>
      </c>
      <c r="H32" s="137">
        <f ca="1">IFERROR(IF((VLOOKUP($E32,'Res&amp;Reablement Backsheet'!$D$5:$W$183,H$9,FALSE))="","",(VLOOKUP($E32,'Res&amp;Reablement Backsheet'!$D$5:$W$183,H$9,FALSE))),"")</f>
        <v>0.82744680851063834</v>
      </c>
      <c r="I32" s="137">
        <f ca="1">IFERROR(IF((VLOOKUP($E32,'Res&amp;Reablement Backsheet'!$D$5:$W$183,I$9,FALSE))="","",(VLOOKUP($E32,'Res&amp;Reablement Backsheet'!$D$5:$W$183,I$9,FALSE))),"")</f>
        <v>0.77909984480082772</v>
      </c>
    </row>
    <row r="33" spans="1:9" ht="15" customHeight="1" x14ac:dyDescent="0.3">
      <c r="A33" s="57">
        <v>21</v>
      </c>
      <c r="B33" s="97" t="str">
        <f ca="1">IFERROR(IF((VLOOKUP($E33,'Org List'!$AJ$10:$AL$188,3,FALSE))="","",(VLOOKUP($E33,'Org List'!$AJ$10:$AL$188,3,FALSE))),"")</f>
        <v>NHS England Midlands And East (West Midlands)</v>
      </c>
      <c r="C33" s="98" t="str">
        <f ca="1">IFERROR(IF((VLOOKUP($E33,'Org List'!$AO$10:$AQ$188,3,FALSE))="","",(VLOOKUP($E33,'Org List'!$AO$10:$AQ$188,3,FALSE))),"")</f>
        <v/>
      </c>
      <c r="D33" s="99" t="str">
        <f ca="1">IFERROR(IF((VLOOKUP($E33,'Org List'!$AT$10:$AV$188,3,FALSE))="","",(VLOOKUP($E33,'Org List'!$AT$10:$AV$188,3,FALSE))),"")</f>
        <v>NHS England Midlands And East (West Midlands)</v>
      </c>
      <c r="E33" s="97" t="str">
        <f t="shared" ca="1" si="0"/>
        <v>Q77</v>
      </c>
      <c r="F33" s="99" t="str">
        <f ca="1">IF(E33="","",VLOOKUP(E33,'Org List'!$J$9:$K$488,2,0))</f>
        <v>NHS England Midlands And East (West Midlands)</v>
      </c>
      <c r="G33" s="137">
        <f ca="1">IFERROR(IF((VLOOKUP($E33,'Res&amp;Reablement Backsheet'!$D$5:$W$183,G$9,FALSE))="","",(VLOOKUP($E33,'Res&amp;Reablement Backsheet'!$D$5:$W$183,G$9,FALSE))),"")</f>
        <v>0.8021038790269559</v>
      </c>
      <c r="H33" s="137">
        <f ca="1">IFERROR(IF((VLOOKUP($E33,'Res&amp;Reablement Backsheet'!$D$5:$W$183,H$9,FALSE))="","",(VLOOKUP($E33,'Res&amp;Reablement Backsheet'!$D$5:$W$183,H$9,FALSE))),"")</f>
        <v>0.84047630610142177</v>
      </c>
      <c r="I33" s="137">
        <f ca="1">IFERROR(IF((VLOOKUP($E33,'Res&amp;Reablement Backsheet'!$D$5:$W$183,I$9,FALSE))="","",(VLOOKUP($E33,'Res&amp;Reablement Backsheet'!$D$5:$W$183,I$9,FALSE))),"")</f>
        <v>0.79603399433427757</v>
      </c>
    </row>
    <row r="34" spans="1:9" ht="15" customHeight="1" x14ac:dyDescent="0.3">
      <c r="A34" s="57">
        <v>22</v>
      </c>
      <c r="B34" s="97" t="str">
        <f ca="1">IFERROR(IF((VLOOKUP($E34,'Org List'!$AJ$10:$AL$188,3,FALSE))="","",(VLOOKUP($E34,'Org List'!$AJ$10:$AL$188,3,FALSE))),"")</f>
        <v>NHS England Midlands And East (Central Midlands)</v>
      </c>
      <c r="C34" s="98" t="str">
        <f ca="1">IFERROR(IF((VLOOKUP($E34,'Org List'!$AO$10:$AQ$188,3,FALSE))="","",(VLOOKUP($E34,'Org List'!$AO$10:$AQ$188,3,FALSE))),"")</f>
        <v/>
      </c>
      <c r="D34" s="99" t="str">
        <f ca="1">IFERROR(IF((VLOOKUP($E34,'Org List'!$AT$10:$AV$188,3,FALSE))="","",(VLOOKUP($E34,'Org List'!$AT$10:$AV$188,3,FALSE))),"")</f>
        <v>NHS England Midlands And East (Central Midlands)</v>
      </c>
      <c r="E34" s="97" t="str">
        <f t="shared" ca="1" si="0"/>
        <v>Q78</v>
      </c>
      <c r="F34" s="99" t="str">
        <f ca="1">IF(E34="","",VLOOKUP(E34,'Org List'!$J$9:$K$488,2,0))</f>
        <v>NHS England Midlands And East (Central Midlands)</v>
      </c>
      <c r="G34" s="137">
        <f ca="1">IFERROR(IF((VLOOKUP($E34,'Res&amp;Reablement Backsheet'!$D$5:$W$183,G$9,FALSE))="","",(VLOOKUP($E34,'Res&amp;Reablement Backsheet'!$D$5:$W$183,G$9,FALSE))),"")</f>
        <v>0.82178571428571423</v>
      </c>
      <c r="H34" s="137">
        <f ca="1">IFERROR(IF((VLOOKUP($E34,'Res&amp;Reablement Backsheet'!$D$5:$W$183,H$9,FALSE))="","",(VLOOKUP($E34,'Res&amp;Reablement Backsheet'!$D$5:$W$183,H$9,FALSE))),"")</f>
        <v>0.84162743779421656</v>
      </c>
      <c r="I34" s="137">
        <f ca="1">IFERROR(IF((VLOOKUP($E34,'Res&amp;Reablement Backsheet'!$D$5:$W$183,I$9,FALSE))="","",(VLOOKUP($E34,'Res&amp;Reablement Backsheet'!$D$5:$W$183,I$9,FALSE))),"")</f>
        <v>0.84722222222222221</v>
      </c>
    </row>
    <row r="35" spans="1:9" ht="15" customHeight="1" x14ac:dyDescent="0.3">
      <c r="A35" s="57">
        <v>23</v>
      </c>
      <c r="B35" s="97" t="str">
        <f ca="1">IFERROR(IF((VLOOKUP($E35,'Org List'!$AJ$10:$AL$188,3,FALSE))="","",(VLOOKUP($E35,'Org List'!$AJ$10:$AL$188,3,FALSE))),"")</f>
        <v>NHS England Midlands And East (East)</v>
      </c>
      <c r="C35" s="98" t="str">
        <f ca="1">IFERROR(IF((VLOOKUP($E35,'Org List'!$AO$10:$AQ$188,3,FALSE))="","",(VLOOKUP($E35,'Org List'!$AO$10:$AQ$188,3,FALSE))),"")</f>
        <v/>
      </c>
      <c r="D35" s="99" t="str">
        <f ca="1">IFERROR(IF((VLOOKUP($E35,'Org List'!$AT$10:$AV$188,3,FALSE))="","",(VLOOKUP($E35,'Org List'!$AT$10:$AV$188,3,FALSE))),"")</f>
        <v>NHS England Midlands And East (East)</v>
      </c>
      <c r="E35" s="97" t="str">
        <f t="shared" ca="1" si="0"/>
        <v>Q79</v>
      </c>
      <c r="F35" s="99" t="str">
        <f ca="1">IF(E35="","",VLOOKUP(E35,'Org List'!$J$9:$K$488,2,0))</f>
        <v>NHS England Midlands And East (East)</v>
      </c>
      <c r="G35" s="137">
        <f ca="1">IFERROR(IF((VLOOKUP($E35,'Res&amp;Reablement Backsheet'!$D$5:$W$183,G$9,FALSE))="","",(VLOOKUP($E35,'Res&amp;Reablement Backsheet'!$D$5:$W$183,G$9,FALSE))),"")</f>
        <v>0.79818850834984434</v>
      </c>
      <c r="H35" s="137">
        <f ca="1">IFERROR(IF((VLOOKUP($E35,'Res&amp;Reablement Backsheet'!$D$5:$W$183,H$9,FALSE))="","",(VLOOKUP($E35,'Res&amp;Reablement Backsheet'!$D$5:$W$183,H$9,FALSE))),"")</f>
        <v>0.82238605898123329</v>
      </c>
      <c r="I35" s="137">
        <f ca="1">IFERROR(IF((VLOOKUP($E35,'Res&amp;Reablement Backsheet'!$D$5:$W$183,I$9,FALSE))="","",(VLOOKUP($E35,'Res&amp;Reablement Backsheet'!$D$5:$W$183,I$9,FALSE))),"")</f>
        <v>0.79375951293759517</v>
      </c>
    </row>
    <row r="36" spans="1:9" ht="15" customHeight="1" x14ac:dyDescent="0.3">
      <c r="A36" s="57">
        <v>24</v>
      </c>
      <c r="B36" s="97" t="str">
        <f ca="1">IFERROR(IF((VLOOKUP($E36,'Org List'!$AJ$10:$AL$188,3,FALSE))="","",(VLOOKUP($E36,'Org List'!$AJ$10:$AL$188,3,FALSE))),"")</f>
        <v>NHS England South West (South West South)</v>
      </c>
      <c r="C36" s="98" t="str">
        <f ca="1">IFERROR(IF((VLOOKUP($E36,'Org List'!$AO$10:$AQ$188,3,FALSE))="","",(VLOOKUP($E36,'Org List'!$AO$10:$AQ$188,3,FALSE))),"")</f>
        <v/>
      </c>
      <c r="D36" s="99" t="str">
        <f ca="1">IFERROR(IF((VLOOKUP($E36,'Org List'!$AT$10:$AV$188,3,FALSE))="","",(VLOOKUP($E36,'Org List'!$AT$10:$AV$188,3,FALSE))),"")</f>
        <v>NHS England South West (South West South)</v>
      </c>
      <c r="E36" s="97" t="str">
        <f t="shared" ca="1" si="0"/>
        <v>Q85</v>
      </c>
      <c r="F36" s="99" t="str">
        <f ca="1">IF(E36="","",VLOOKUP(E36,'Org List'!$J$9:$K$488,2,0))</f>
        <v>NHS England South West (South West South)</v>
      </c>
      <c r="G36" s="137">
        <f ca="1">IFERROR(IF((VLOOKUP($E36,'Res&amp;Reablement Backsheet'!$D$5:$W$183,G$9,FALSE))="","",(VLOOKUP($E36,'Res&amp;Reablement Backsheet'!$D$5:$W$183,G$9,FALSE))),"")</f>
        <v>0.82857142857142863</v>
      </c>
      <c r="H36" s="137">
        <f ca="1">IFERROR(IF((VLOOKUP($E36,'Res&amp;Reablement Backsheet'!$D$5:$W$183,H$9,FALSE))="","",(VLOOKUP($E36,'Res&amp;Reablement Backsheet'!$D$5:$W$183,H$9,FALSE))),"")</f>
        <v>0.81289877565097435</v>
      </c>
      <c r="I36" s="137">
        <f ca="1">IFERROR(IF((VLOOKUP($E36,'Res&amp;Reablement Backsheet'!$D$5:$W$183,I$9,FALSE))="","",(VLOOKUP($E36,'Res&amp;Reablement Backsheet'!$D$5:$W$183,I$9,FALSE))),"")</f>
        <v>0.78481012658227844</v>
      </c>
    </row>
    <row r="37" spans="1:9" ht="15" customHeight="1" x14ac:dyDescent="0.3">
      <c r="A37" s="57">
        <v>25</v>
      </c>
      <c r="B37" s="97" t="str">
        <f ca="1">IFERROR(IF((VLOOKUP($E37,'Org List'!$AJ$10:$AL$188,3,FALSE))="","",(VLOOKUP($E37,'Org List'!$AJ$10:$AL$188,3,FALSE))),"")</f>
        <v>NHS England South West (South West North)</v>
      </c>
      <c r="C37" s="98" t="str">
        <f ca="1">IFERROR(IF((VLOOKUP($E37,'Org List'!$AO$10:$AQ$188,3,FALSE))="","",(VLOOKUP($E37,'Org List'!$AO$10:$AQ$188,3,FALSE))),"")</f>
        <v/>
      </c>
      <c r="D37" s="99" t="str">
        <f ca="1">IFERROR(IF((VLOOKUP($E37,'Org List'!$AT$10:$AV$188,3,FALSE))="","",(VLOOKUP($E37,'Org List'!$AT$10:$AV$188,3,FALSE))),"")</f>
        <v>NHS England South West (South West North)</v>
      </c>
      <c r="E37" s="97" t="str">
        <f t="shared" ca="1" si="0"/>
        <v>Q86</v>
      </c>
      <c r="F37" s="99" t="str">
        <f ca="1">IF(E37="","",VLOOKUP(E37,'Org List'!$J$9:$K$488,2,0))</f>
        <v>NHS England South West (South West North)</v>
      </c>
      <c r="G37" s="137">
        <f ca="1">IFERROR(IF((VLOOKUP($E37,'Res&amp;Reablement Backsheet'!$D$5:$W$183,G$9,FALSE))="","",(VLOOKUP($E37,'Res&amp;Reablement Backsheet'!$D$5:$W$183,G$9,FALSE))),"")</f>
        <v>0.85043389484430831</v>
      </c>
      <c r="H37" s="137">
        <f ca="1">IFERROR(IF((VLOOKUP($E37,'Res&amp;Reablement Backsheet'!$D$5:$W$183,H$9,FALSE))="","",(VLOOKUP($E37,'Res&amp;Reablement Backsheet'!$D$5:$W$183,H$9,FALSE))),"")</f>
        <v>0.85606704829132307</v>
      </c>
      <c r="I37" s="137">
        <f ca="1">IFERROR(IF((VLOOKUP($E37,'Res&amp;Reablement Backsheet'!$D$5:$W$183,I$9,FALSE))="","",(VLOOKUP($E37,'Res&amp;Reablement Backsheet'!$D$5:$W$183,I$9,FALSE))),"")</f>
        <v>0.82428940568475451</v>
      </c>
    </row>
    <row r="38" spans="1:9" ht="15" customHeight="1" x14ac:dyDescent="0.3">
      <c r="A38" s="57">
        <v>26</v>
      </c>
      <c r="B38" s="97" t="str">
        <f ca="1">IFERROR(IF((VLOOKUP($E38,'Org List'!$AJ$10:$AL$188,3,FALSE))="","",(VLOOKUP($E38,'Org List'!$AJ$10:$AL$188,3,FALSE))),"")</f>
        <v>NHS England South East (Hampshire, Isle of Wight and Thames Valley)</v>
      </c>
      <c r="C38" s="98" t="str">
        <f ca="1">IFERROR(IF((VLOOKUP($E38,'Org List'!$AO$10:$AQ$188,3,FALSE))="","",(VLOOKUP($E38,'Org List'!$AO$10:$AQ$188,3,FALSE))),"")</f>
        <v/>
      </c>
      <c r="D38" s="99" t="str">
        <f ca="1">IFERROR(IF((VLOOKUP($E38,'Org List'!$AT$10:$AV$188,3,FALSE))="","",(VLOOKUP($E38,'Org List'!$AT$10:$AV$188,3,FALSE))),"")</f>
        <v>NHS England South East (Hampshire, Isle of Wight and Thames Valley)</v>
      </c>
      <c r="E38" s="97" t="str">
        <f t="shared" ca="1" si="0"/>
        <v>Q87</v>
      </c>
      <c r="F38" s="99" t="str">
        <f ca="1">IF(E38="","",VLOOKUP(E38,'Org List'!$J$9:$K$488,2,0))</f>
        <v>NHS England South East (Hampshire, Isle of Wight and Thames Valley)</v>
      </c>
      <c r="G38" s="137">
        <f ca="1">IFERROR(IF((VLOOKUP($E38,'Res&amp;Reablement Backsheet'!$D$5:$W$183,G$9,FALSE))="","",(VLOOKUP($E38,'Res&amp;Reablement Backsheet'!$D$5:$W$183,G$9,FALSE))),"")</f>
        <v>0.80818965517241381</v>
      </c>
      <c r="H38" s="137">
        <f ca="1">IFERROR(IF((VLOOKUP($E38,'Res&amp;Reablement Backsheet'!$D$5:$W$183,H$9,FALSE))="","",(VLOOKUP($E38,'Res&amp;Reablement Backsheet'!$D$5:$W$183,H$9,FALSE))),"")</f>
        <v>0.82993604291314216</v>
      </c>
      <c r="I38" s="137">
        <f ca="1">IFERROR(IF((VLOOKUP($E38,'Res&amp;Reablement Backsheet'!$D$5:$W$183,I$9,FALSE))="","",(VLOOKUP($E38,'Res&amp;Reablement Backsheet'!$D$5:$W$183,I$9,FALSE))),"")</f>
        <v>0.78444272445820429</v>
      </c>
    </row>
    <row r="39" spans="1:9" ht="15" customHeight="1" x14ac:dyDescent="0.3">
      <c r="A39" s="57">
        <v>27</v>
      </c>
      <c r="B39" s="97" t="str">
        <f ca="1">IFERROR(IF((VLOOKUP($E39,'Org List'!$AJ$10:$AL$188,3,FALSE))="","",(VLOOKUP($E39,'Org List'!$AJ$10:$AL$188,3,FALSE))),"")</f>
        <v>NHS England South East (Kent, Surrey and Sussex)</v>
      </c>
      <c r="C39" s="98" t="str">
        <f ca="1">IFERROR(IF((VLOOKUP($E39,'Org List'!$AO$10:$AQ$188,3,FALSE))="","",(VLOOKUP($E39,'Org List'!$AO$10:$AQ$188,3,FALSE))),"")</f>
        <v/>
      </c>
      <c r="D39" s="99" t="str">
        <f ca="1">IFERROR(IF((VLOOKUP($E39,'Org List'!$AT$10:$AV$188,3,FALSE))="","",(VLOOKUP($E39,'Org List'!$AT$10:$AV$188,3,FALSE))),"")</f>
        <v>NHS England South East (Kent, Surrey and Sussex)</v>
      </c>
      <c r="E39" s="97" t="str">
        <f t="shared" ca="1" si="0"/>
        <v>Q88</v>
      </c>
      <c r="F39" s="99" t="str">
        <f ca="1">IF(E39="","",VLOOKUP(E39,'Org List'!$J$9:$K$488,2,0))</f>
        <v>NHS England South East (Kent, Surrey and Sussex)</v>
      </c>
      <c r="G39" s="137">
        <f ca="1">IFERROR(IF((VLOOKUP($E39,'Res&amp;Reablement Backsheet'!$D$5:$W$183,G$9,FALSE))="","",(VLOOKUP($E39,'Res&amp;Reablement Backsheet'!$D$5:$W$183,G$9,FALSE))),"")</f>
        <v>0.79650971353309186</v>
      </c>
      <c r="H39" s="137">
        <f ca="1">IFERROR(IF((VLOOKUP($E39,'Res&amp;Reablement Backsheet'!$D$5:$W$183,H$9,FALSE))="","",(VLOOKUP($E39,'Res&amp;Reablement Backsheet'!$D$5:$W$183,H$9,FALSE))),"")</f>
        <v>0.84247171453437775</v>
      </c>
      <c r="I39" s="137">
        <f ca="1">IFERROR(IF((VLOOKUP($E39,'Res&amp;Reablement Backsheet'!$D$5:$W$183,I$9,FALSE))="","",(VLOOKUP($E39,'Res&amp;Reablement Backsheet'!$D$5:$W$183,I$9,FALSE))),"")</f>
        <v>0.84248803827751195</v>
      </c>
    </row>
    <row r="40" spans="1:9" ht="15" customHeight="1" x14ac:dyDescent="0.3">
      <c r="A40" s="57">
        <v>28</v>
      </c>
      <c r="B40" s="97" t="str">
        <f ca="1">IFERROR(IF((VLOOKUP($E40,'Org List'!$AJ$10:$AL$188,3,FALSE))="","",(VLOOKUP($E40,'Org List'!$AJ$10:$AL$188,3,FALSE))),"")</f>
        <v>NHS England London</v>
      </c>
      <c r="C40" s="98" t="str">
        <f ca="1">IFERROR(IF((VLOOKUP($E40,'Org List'!$AO$10:$AQ$188,3,FALSE))="","",(VLOOKUP($E40,'Org List'!$AO$10:$AQ$188,3,FALSE))),"")</f>
        <v/>
      </c>
      <c r="D40" s="99" t="str">
        <f ca="1">IFERROR(IF((VLOOKUP($E40,'Org List'!$AT$10:$AV$188,3,FALSE))="","",(VLOOKUP($E40,'Org List'!$AT$10:$AV$188,3,FALSE))),"")</f>
        <v>NHS England London</v>
      </c>
      <c r="E40" s="97" t="str">
        <f t="shared" ca="1" si="0"/>
        <v>Q71</v>
      </c>
      <c r="F40" s="99" t="str">
        <f ca="1">IF(E40="","",VLOOKUP(E40,'Org List'!$J$9:$K$488,2,0))</f>
        <v>NHS England London</v>
      </c>
      <c r="G40" s="137">
        <f ca="1">IFERROR(IF((VLOOKUP($E40,'Res&amp;Reablement Backsheet'!$D$5:$W$183,G$9,FALSE))="","",(VLOOKUP($E40,'Res&amp;Reablement Backsheet'!$D$5:$W$183,G$9,FALSE))),"")</f>
        <v>0.85509499136442146</v>
      </c>
      <c r="H40" s="137">
        <f ca="1">IFERROR(IF((VLOOKUP($E40,'Res&amp;Reablement Backsheet'!$D$5:$W$183,H$9,FALSE))="","",(VLOOKUP($E40,'Res&amp;Reablement Backsheet'!$D$5:$W$183,H$9,FALSE))),"")</f>
        <v>0.8796757569937903</v>
      </c>
      <c r="I40" s="137">
        <f ca="1">IFERROR(IF((VLOOKUP($E40,'Res&amp;Reablement Backsheet'!$D$5:$W$183,I$9,FALSE))="","",(VLOOKUP($E40,'Res&amp;Reablement Backsheet'!$D$5:$W$183,I$9,FALSE))),"")</f>
        <v>0.87155519742143428</v>
      </c>
    </row>
    <row r="41" spans="1:9" ht="15" customHeight="1" x14ac:dyDescent="0.3">
      <c r="A41" s="57">
        <v>29</v>
      </c>
      <c r="B41" s="97" t="str">
        <f ca="1">IFERROR(IF((VLOOKUP($E41,'Org List'!$AJ$10:$AL$188,3,FALSE))="","",(VLOOKUP($E41,'Org List'!$AJ$10:$AL$188,3,FALSE))),"")</f>
        <v>London Commissioning Region</v>
      </c>
      <c r="C41" s="98" t="str">
        <f ca="1">IFERROR(IF((VLOOKUP($E41,'Org List'!$AO$10:$AQ$188,3,FALSE))="","",(VLOOKUP($E41,'Org List'!$AO$10:$AQ$188,3,FALSE))),"")</f>
        <v>London Region</v>
      </c>
      <c r="D41" s="99" t="str">
        <f ca="1">IFERROR(IF((VLOOKUP($E41,'Org List'!$AT$10:$AV$188,3,FALSE))="","",(VLOOKUP($E41,'Org List'!$AT$10:$AV$188,3,FALSE))),"")</f>
        <v>NHS England London</v>
      </c>
      <c r="E41" s="97" t="str">
        <f t="shared" ca="1" si="0"/>
        <v>E09000002</v>
      </c>
      <c r="F41" s="99" t="str">
        <f ca="1">IF(E41="","",VLOOKUP(E41,'Org List'!$J$9:$K$488,2,0))</f>
        <v>Barking and Dagenham</v>
      </c>
      <c r="G41" s="137">
        <f ca="1">IFERROR(IF((VLOOKUP($E41,'Res&amp;Reablement Backsheet'!$D$5:$W$183,G$9,FALSE))="","",(VLOOKUP($E41,'Res&amp;Reablement Backsheet'!$D$5:$W$183,G$9,FALSE))),"")</f>
        <v>0.88695652173913042</v>
      </c>
      <c r="H41" s="137">
        <f ca="1">IFERROR(IF((VLOOKUP($E41,'Res&amp;Reablement Backsheet'!$D$5:$W$183,H$9,FALSE))="","",(VLOOKUP($E41,'Res&amp;Reablement Backsheet'!$D$5:$W$183,H$9,FALSE))),"")</f>
        <v>0.84347826086956523</v>
      </c>
      <c r="I41" s="137">
        <f ca="1">IFERROR(IF((VLOOKUP($E41,'Res&amp;Reablement Backsheet'!$D$5:$W$183,I$9,FALSE))="","",(VLOOKUP($E41,'Res&amp;Reablement Backsheet'!$D$5:$W$183,I$9,FALSE))),"")</f>
        <v>0.93939393939393945</v>
      </c>
    </row>
    <row r="42" spans="1:9" ht="15" customHeight="1" x14ac:dyDescent="0.3">
      <c r="A42" s="57">
        <v>30</v>
      </c>
      <c r="B42" s="97" t="str">
        <f ca="1">IFERROR(IF((VLOOKUP($E42,'Org List'!$AJ$10:$AL$188,3,FALSE))="","",(VLOOKUP($E42,'Org List'!$AJ$10:$AL$188,3,FALSE))),"")</f>
        <v>London Commissioning Region</v>
      </c>
      <c r="C42" s="98" t="str">
        <f ca="1">IFERROR(IF((VLOOKUP($E42,'Org List'!$AO$10:$AQ$188,3,FALSE))="","",(VLOOKUP($E42,'Org List'!$AO$10:$AQ$188,3,FALSE))),"")</f>
        <v>London Region</v>
      </c>
      <c r="D42" s="99" t="str">
        <f ca="1">IFERROR(IF((VLOOKUP($E42,'Org List'!$AT$10:$AV$188,3,FALSE))="","",(VLOOKUP($E42,'Org List'!$AT$10:$AV$188,3,FALSE))),"")</f>
        <v>NHS England London</v>
      </c>
      <c r="E42" s="97" t="str">
        <f t="shared" ca="1" si="0"/>
        <v>E09000003</v>
      </c>
      <c r="F42" s="99" t="str">
        <f ca="1">IF(E42="","",VLOOKUP(E42,'Org List'!$J$9:$K$488,2,0))</f>
        <v>Barnet</v>
      </c>
      <c r="G42" s="137">
        <f ca="1">IFERROR(IF((VLOOKUP($E42,'Res&amp;Reablement Backsheet'!$D$5:$W$183,G$9,FALSE))="","",(VLOOKUP($E42,'Res&amp;Reablement Backsheet'!$D$5:$W$183,G$9,FALSE))),"")</f>
        <v>0.72289156626506024</v>
      </c>
      <c r="H42" s="137">
        <f ca="1">IFERROR(IF((VLOOKUP($E42,'Res&amp;Reablement Backsheet'!$D$5:$W$183,H$9,FALSE))="","",(VLOOKUP($E42,'Res&amp;Reablement Backsheet'!$D$5:$W$183,H$9,FALSE))),"")</f>
        <v>0.73580246913580249</v>
      </c>
      <c r="I42" s="137">
        <f ca="1">IFERROR(IF((VLOOKUP($E42,'Res&amp;Reablement Backsheet'!$D$5:$W$183,I$9,FALSE))="","",(VLOOKUP($E42,'Res&amp;Reablement Backsheet'!$D$5:$W$183,I$9,FALSE))),"")</f>
        <v>0.76190476190476186</v>
      </c>
    </row>
    <row r="43" spans="1:9" ht="15" customHeight="1" x14ac:dyDescent="0.3">
      <c r="A43" s="57">
        <v>31</v>
      </c>
      <c r="B43" s="97" t="str">
        <f ca="1">IFERROR(IF((VLOOKUP($E43,'Org List'!$AJ$10:$AL$188,3,FALSE))="","",(VLOOKUP($E43,'Org List'!$AJ$10:$AL$188,3,FALSE))),"")</f>
        <v>North of England Commissioning Region</v>
      </c>
      <c r="C43" s="98" t="str">
        <f ca="1">IFERROR(IF((VLOOKUP($E43,'Org List'!$AO$10:$AQ$188,3,FALSE))="","",(VLOOKUP($E43,'Org List'!$AO$10:$AQ$188,3,FALSE))),"")</f>
        <v>Yorkshire and The Humber Region</v>
      </c>
      <c r="D43" s="99" t="str">
        <f ca="1">IFERROR(IF((VLOOKUP($E43,'Org List'!$AT$10:$AV$188,3,FALSE))="","",(VLOOKUP($E43,'Org List'!$AT$10:$AV$188,3,FALSE))),"")</f>
        <v>NHS England North (Yorkshire And Humber)</v>
      </c>
      <c r="E43" s="97" t="str">
        <f t="shared" ca="1" si="0"/>
        <v>E08000016</v>
      </c>
      <c r="F43" s="99" t="str">
        <f ca="1">IF(E43="","",VLOOKUP(E43,'Org List'!$J$9:$K$488,2,0))</f>
        <v>Barnsley</v>
      </c>
      <c r="G43" s="137">
        <f ca="1">IFERROR(IF((VLOOKUP($E43,'Res&amp;Reablement Backsheet'!$D$5:$W$183,G$9,FALSE))="","",(VLOOKUP($E43,'Res&amp;Reablement Backsheet'!$D$5:$W$183,G$9,FALSE))),"")</f>
        <v>0.84057971014492749</v>
      </c>
      <c r="H43" s="137">
        <f ca="1">IFERROR(IF((VLOOKUP($E43,'Res&amp;Reablement Backsheet'!$D$5:$W$183,H$9,FALSE))="","",(VLOOKUP($E43,'Res&amp;Reablement Backsheet'!$D$5:$W$183,H$9,FALSE))),"")</f>
        <v>0.88</v>
      </c>
      <c r="I43" s="137">
        <f ca="1">IFERROR(IF((VLOOKUP($E43,'Res&amp;Reablement Backsheet'!$D$5:$W$183,I$9,FALSE))="","",(VLOOKUP($E43,'Res&amp;Reablement Backsheet'!$D$5:$W$183,I$9,FALSE))),"")</f>
        <v>0.80740740740740746</v>
      </c>
    </row>
    <row r="44" spans="1:9" ht="15" customHeight="1" x14ac:dyDescent="0.3">
      <c r="A44" s="57">
        <v>32</v>
      </c>
      <c r="B44" s="97" t="str">
        <f ca="1">IFERROR(IF((VLOOKUP($E44,'Org List'!$AJ$10:$AL$188,3,FALSE))="","",(VLOOKUP($E44,'Org List'!$AJ$10:$AL$188,3,FALSE))),"")</f>
        <v>South West England Commissioning Region</v>
      </c>
      <c r="C44" s="98" t="str">
        <f ca="1">IFERROR(IF((VLOOKUP($E44,'Org List'!$AO$10:$AQ$188,3,FALSE))="","",(VLOOKUP($E44,'Org List'!$AO$10:$AQ$188,3,FALSE))),"")</f>
        <v>South West Region</v>
      </c>
      <c r="D44" s="99" t="str">
        <f ca="1">IFERROR(IF((VLOOKUP($E44,'Org List'!$AT$10:$AV$188,3,FALSE))="","",(VLOOKUP($E44,'Org List'!$AT$10:$AV$188,3,FALSE))),"")</f>
        <v>NHS England South West (South West North)</v>
      </c>
      <c r="E44" s="97" t="str">
        <f t="shared" ref="E44:E75" ca="1" si="1">IF($A44&gt;$L$5-1,"",INDIRECT("'Comms by AT'!D"&amp;$A44+$L$4))</f>
        <v>E06000022</v>
      </c>
      <c r="F44" s="99" t="str">
        <f ca="1">IF(E44="","",VLOOKUP(E44,'Org List'!$J$9:$K$488,2,0))</f>
        <v>Bath and North East Somerset</v>
      </c>
      <c r="G44" s="137">
        <f ca="1">IFERROR(IF((VLOOKUP($E44,'Res&amp;Reablement Backsheet'!$D$5:$W$183,G$9,FALSE))="","",(VLOOKUP($E44,'Res&amp;Reablement Backsheet'!$D$5:$W$183,G$9,FALSE))),"")</f>
        <v>0.91324200913242004</v>
      </c>
      <c r="H44" s="137">
        <f ca="1">IFERROR(IF((VLOOKUP($E44,'Res&amp;Reablement Backsheet'!$D$5:$W$183,H$9,FALSE))="","",(VLOOKUP($E44,'Res&amp;Reablement Backsheet'!$D$5:$W$183,H$9,FALSE))),"")</f>
        <v>0.89090909090909087</v>
      </c>
      <c r="I44" s="137">
        <f ca="1">IFERROR(IF((VLOOKUP($E44,'Res&amp;Reablement Backsheet'!$D$5:$W$183,I$9,FALSE))="","",(VLOOKUP($E44,'Res&amp;Reablement Backsheet'!$D$5:$W$183,I$9,FALSE))),"")</f>
        <v>0.82399999999999995</v>
      </c>
    </row>
    <row r="45" spans="1:9" ht="15" customHeight="1" x14ac:dyDescent="0.3">
      <c r="A45" s="57">
        <v>33</v>
      </c>
      <c r="B45" s="97" t="str">
        <f ca="1">IFERROR(IF((VLOOKUP($E45,'Org List'!$AJ$10:$AL$188,3,FALSE))="","",(VLOOKUP($E45,'Org List'!$AJ$10:$AL$188,3,FALSE))),"")</f>
        <v>Midlands and East of England Commissioning Region</v>
      </c>
      <c r="C45" s="98" t="str">
        <f ca="1">IFERROR(IF((VLOOKUP($E45,'Org List'!$AO$10:$AQ$188,3,FALSE))="","",(VLOOKUP($E45,'Org List'!$AO$10:$AQ$188,3,FALSE))),"")</f>
        <v>East Region</v>
      </c>
      <c r="D45" s="99" t="str">
        <f ca="1">IFERROR(IF((VLOOKUP($E45,'Org List'!$AT$10:$AV$188,3,FALSE))="","",(VLOOKUP($E45,'Org List'!$AT$10:$AV$188,3,FALSE))),"")</f>
        <v>NHS England Midlands And East (Central Midlands)</v>
      </c>
      <c r="E45" s="97" t="str">
        <f t="shared" ca="1" si="1"/>
        <v>E06000055</v>
      </c>
      <c r="F45" s="99" t="str">
        <f ca="1">IF(E45="","",VLOOKUP(E45,'Org List'!$J$9:$K$488,2,0))</f>
        <v>Bedford</v>
      </c>
      <c r="G45" s="137">
        <f ca="1">IFERROR(IF((VLOOKUP($E45,'Res&amp;Reablement Backsheet'!$D$5:$W$183,G$9,FALSE))="","",(VLOOKUP($E45,'Res&amp;Reablement Backsheet'!$D$5:$W$183,G$9,FALSE))),"")</f>
        <v>0.8029197080291971</v>
      </c>
      <c r="H45" s="137">
        <f ca="1">IFERROR(IF((VLOOKUP($E45,'Res&amp;Reablement Backsheet'!$D$5:$W$183,H$9,FALSE))="","",(VLOOKUP($E45,'Res&amp;Reablement Backsheet'!$D$5:$W$183,H$9,FALSE))),"")</f>
        <v>0.85</v>
      </c>
      <c r="I45" s="137">
        <f ca="1">IFERROR(IF((VLOOKUP($E45,'Res&amp;Reablement Backsheet'!$D$5:$W$183,I$9,FALSE))="","",(VLOOKUP($E45,'Res&amp;Reablement Backsheet'!$D$5:$W$183,I$9,FALSE))),"")</f>
        <v>0.92090395480225984</v>
      </c>
    </row>
    <row r="46" spans="1:9" ht="15" customHeight="1" x14ac:dyDescent="0.3">
      <c r="A46" s="57">
        <v>34</v>
      </c>
      <c r="B46" s="97" t="str">
        <f ca="1">IFERROR(IF((VLOOKUP($E46,'Org List'!$AJ$10:$AL$188,3,FALSE))="","",(VLOOKUP($E46,'Org List'!$AJ$10:$AL$188,3,FALSE))),"")</f>
        <v>London Commissioning Region</v>
      </c>
      <c r="C46" s="98" t="str">
        <f ca="1">IFERROR(IF((VLOOKUP($E46,'Org List'!$AO$10:$AQ$188,3,FALSE))="","",(VLOOKUP($E46,'Org List'!$AO$10:$AQ$188,3,FALSE))),"")</f>
        <v>London Region</v>
      </c>
      <c r="D46" s="99" t="str">
        <f ca="1">IFERROR(IF((VLOOKUP($E46,'Org List'!$AT$10:$AV$188,3,FALSE))="","",(VLOOKUP($E46,'Org List'!$AT$10:$AV$188,3,FALSE))),"")</f>
        <v>NHS England London</v>
      </c>
      <c r="E46" s="97" t="str">
        <f t="shared" ca="1" si="1"/>
        <v>E09000004</v>
      </c>
      <c r="F46" s="99" t="str">
        <f ca="1">IF(E46="","",VLOOKUP(E46,'Org List'!$J$9:$K$488,2,0))</f>
        <v>Bexley</v>
      </c>
      <c r="G46" s="137">
        <f ca="1">IFERROR(IF((VLOOKUP($E46,'Res&amp;Reablement Backsheet'!$D$5:$W$183,G$9,FALSE))="","",(VLOOKUP($E46,'Res&amp;Reablement Backsheet'!$D$5:$W$183,G$9,FALSE))),"")</f>
        <v>0.85599999999999998</v>
      </c>
      <c r="H46" s="137">
        <f ca="1">IFERROR(IF((VLOOKUP($E46,'Res&amp;Reablement Backsheet'!$D$5:$W$183,H$9,FALSE))="","",(VLOOKUP($E46,'Res&amp;Reablement Backsheet'!$D$5:$W$183,H$9,FALSE))),"")</f>
        <v>0.9</v>
      </c>
      <c r="I46" s="137">
        <f ca="1">IFERROR(IF((VLOOKUP($E46,'Res&amp;Reablement Backsheet'!$D$5:$W$183,I$9,FALSE))="","",(VLOOKUP($E46,'Res&amp;Reablement Backsheet'!$D$5:$W$183,I$9,FALSE))),"")</f>
        <v>0.90445859872611467</v>
      </c>
    </row>
    <row r="47" spans="1:9" ht="15" customHeight="1" x14ac:dyDescent="0.3">
      <c r="A47" s="57">
        <v>35</v>
      </c>
      <c r="B47" s="97" t="str">
        <f ca="1">IFERROR(IF((VLOOKUP($E47,'Org List'!$AJ$10:$AL$188,3,FALSE))="","",(VLOOKUP($E47,'Org List'!$AJ$10:$AL$188,3,FALSE))),"")</f>
        <v>Midlands and East of England Commissioning Region</v>
      </c>
      <c r="C47" s="98" t="str">
        <f ca="1">IFERROR(IF((VLOOKUP($E47,'Org List'!$AO$10:$AQ$188,3,FALSE))="","",(VLOOKUP($E47,'Org List'!$AO$10:$AQ$188,3,FALSE))),"")</f>
        <v>West Midlands Region</v>
      </c>
      <c r="D47" s="99" t="str">
        <f ca="1">IFERROR(IF((VLOOKUP($E47,'Org List'!$AT$10:$AV$188,3,FALSE))="","",(VLOOKUP($E47,'Org List'!$AT$10:$AV$188,3,FALSE))),"")</f>
        <v>NHS England Midlands And East (West Midlands)</v>
      </c>
      <c r="E47" s="97" t="str">
        <f t="shared" ca="1" si="1"/>
        <v>E08000025</v>
      </c>
      <c r="F47" s="99" t="str">
        <f ca="1">IF(E47="","",VLOOKUP(E47,'Org List'!$J$9:$K$488,2,0))</f>
        <v>Birmingham</v>
      </c>
      <c r="G47" s="137">
        <f ca="1">IFERROR(IF((VLOOKUP($E47,'Res&amp;Reablement Backsheet'!$D$5:$W$183,G$9,FALSE))="","",(VLOOKUP($E47,'Res&amp;Reablement Backsheet'!$D$5:$W$183,G$9,FALSE))),"")</f>
        <v>0.77534246575342469</v>
      </c>
      <c r="H47" s="137">
        <f ca="1">IFERROR(IF((VLOOKUP($E47,'Res&amp;Reablement Backsheet'!$D$5:$W$183,H$9,FALSE))="","",(VLOOKUP($E47,'Res&amp;Reablement Backsheet'!$D$5:$W$183,H$9,FALSE))),"")</f>
        <v>0.8</v>
      </c>
      <c r="I47" s="137">
        <f ca="1">IFERROR(IF((VLOOKUP($E47,'Res&amp;Reablement Backsheet'!$D$5:$W$183,I$9,FALSE))="","",(VLOOKUP($E47,'Res&amp;Reablement Backsheet'!$D$5:$W$183,I$9,FALSE))),"")</f>
        <v>0.73096446700507611</v>
      </c>
    </row>
    <row r="48" spans="1:9" ht="15" customHeight="1" x14ac:dyDescent="0.3">
      <c r="A48" s="57">
        <v>36</v>
      </c>
      <c r="B48" s="97" t="str">
        <f ca="1">IFERROR(IF((VLOOKUP($E48,'Org List'!$AJ$10:$AL$188,3,FALSE))="","",(VLOOKUP($E48,'Org List'!$AJ$10:$AL$188,3,FALSE))),"")</f>
        <v>North of England Commissioning Region</v>
      </c>
      <c r="C48" s="98" t="str">
        <f ca="1">IFERROR(IF((VLOOKUP($E48,'Org List'!$AO$10:$AQ$188,3,FALSE))="","",(VLOOKUP($E48,'Org List'!$AO$10:$AQ$188,3,FALSE))),"")</f>
        <v>North West Region</v>
      </c>
      <c r="D48" s="99" t="str">
        <f ca="1">IFERROR(IF((VLOOKUP($E48,'Org List'!$AT$10:$AV$188,3,FALSE))="","",(VLOOKUP($E48,'Org List'!$AT$10:$AV$188,3,FALSE))),"")</f>
        <v>NHS England North (Lancashire)</v>
      </c>
      <c r="E48" s="97" t="str">
        <f t="shared" ca="1" si="1"/>
        <v>E06000008</v>
      </c>
      <c r="F48" s="99" t="str">
        <f ca="1">IF(E48="","",VLOOKUP(E48,'Org List'!$J$9:$K$488,2,0))</f>
        <v>Blackburn with Darwen</v>
      </c>
      <c r="G48" s="137">
        <f ca="1">IFERROR(IF((VLOOKUP($E48,'Res&amp;Reablement Backsheet'!$D$5:$W$183,G$9,FALSE))="","",(VLOOKUP($E48,'Res&amp;Reablement Backsheet'!$D$5:$W$183,G$9,FALSE))),"")</f>
        <v>0.93043478260869561</v>
      </c>
      <c r="H48" s="137">
        <f ca="1">IFERROR(IF((VLOOKUP($E48,'Res&amp;Reablement Backsheet'!$D$5:$W$183,H$9,FALSE))="","",(VLOOKUP($E48,'Res&amp;Reablement Backsheet'!$D$5:$W$183,H$9,FALSE))),"")</f>
        <v>0.91428571428571426</v>
      </c>
      <c r="I48" s="137">
        <f ca="1">IFERROR(IF((VLOOKUP($E48,'Res&amp;Reablement Backsheet'!$D$5:$W$183,I$9,FALSE))="","",(VLOOKUP($E48,'Res&amp;Reablement Backsheet'!$D$5:$W$183,I$9,FALSE))),"")</f>
        <v>0.83168316831683164</v>
      </c>
    </row>
    <row r="49" spans="1:9" ht="15" customHeight="1" x14ac:dyDescent="0.3">
      <c r="A49" s="57">
        <v>37</v>
      </c>
      <c r="B49" s="97" t="str">
        <f ca="1">IFERROR(IF((VLOOKUP($E49,'Org List'!$AJ$10:$AL$188,3,FALSE))="","",(VLOOKUP($E49,'Org List'!$AJ$10:$AL$188,3,FALSE))),"")</f>
        <v>North of England Commissioning Region</v>
      </c>
      <c r="C49" s="98" t="str">
        <f ca="1">IFERROR(IF((VLOOKUP($E49,'Org List'!$AO$10:$AQ$188,3,FALSE))="","",(VLOOKUP($E49,'Org List'!$AO$10:$AQ$188,3,FALSE))),"")</f>
        <v>North West Region</v>
      </c>
      <c r="D49" s="99" t="str">
        <f ca="1">IFERROR(IF((VLOOKUP($E49,'Org List'!$AT$10:$AV$188,3,FALSE))="","",(VLOOKUP($E49,'Org List'!$AT$10:$AV$188,3,FALSE))),"")</f>
        <v>NHS England North (Lancashire)</v>
      </c>
      <c r="E49" s="97" t="str">
        <f t="shared" ca="1" si="1"/>
        <v>E06000009</v>
      </c>
      <c r="F49" s="99" t="str">
        <f ca="1">IF(E49="","",VLOOKUP(E49,'Org List'!$J$9:$K$488,2,0))</f>
        <v>Blackpool</v>
      </c>
      <c r="G49" s="137">
        <f ca="1">IFERROR(IF((VLOOKUP($E49,'Res&amp;Reablement Backsheet'!$D$5:$W$183,G$9,FALSE))="","",(VLOOKUP($E49,'Res&amp;Reablement Backsheet'!$D$5:$W$183,G$9,FALSE))),"")</f>
        <v>0.83916083916083917</v>
      </c>
      <c r="H49" s="137">
        <f ca="1">IFERROR(IF((VLOOKUP($E49,'Res&amp;Reablement Backsheet'!$D$5:$W$183,H$9,FALSE))="","",(VLOOKUP($E49,'Res&amp;Reablement Backsheet'!$D$5:$W$183,H$9,FALSE))),"")</f>
        <v>0.85</v>
      </c>
      <c r="I49" s="137">
        <f ca="1">IFERROR(IF((VLOOKUP($E49,'Res&amp;Reablement Backsheet'!$D$5:$W$183,I$9,FALSE))="","",(VLOOKUP($E49,'Res&amp;Reablement Backsheet'!$D$5:$W$183,I$9,FALSE))),"")</f>
        <v>0.90441176470588236</v>
      </c>
    </row>
    <row r="50" spans="1:9" ht="15" customHeight="1" x14ac:dyDescent="0.3">
      <c r="A50" s="57">
        <v>38</v>
      </c>
      <c r="B50" s="97" t="str">
        <f ca="1">IFERROR(IF((VLOOKUP($E50,'Org List'!$AJ$10:$AL$188,3,FALSE))="","",(VLOOKUP($E50,'Org List'!$AJ$10:$AL$188,3,FALSE))),"")</f>
        <v>North of England Commissioning Region</v>
      </c>
      <c r="C50" s="98" t="str">
        <f ca="1">IFERROR(IF((VLOOKUP($E50,'Org List'!$AO$10:$AQ$188,3,FALSE))="","",(VLOOKUP($E50,'Org List'!$AO$10:$AQ$188,3,FALSE))),"")</f>
        <v>North West Region</v>
      </c>
      <c r="D50" s="99" t="str">
        <f ca="1">IFERROR(IF((VLOOKUP($E50,'Org List'!$AT$10:$AV$188,3,FALSE))="","",(VLOOKUP($E50,'Org List'!$AT$10:$AV$188,3,FALSE))),"")</f>
        <v>NHS England North (Greater Manchester)</v>
      </c>
      <c r="E50" s="97" t="str">
        <f t="shared" ca="1" si="1"/>
        <v>E08000001</v>
      </c>
      <c r="F50" s="99" t="str">
        <f ca="1">IF(E50="","",VLOOKUP(E50,'Org List'!$J$9:$K$488,2,0))</f>
        <v>Bolton</v>
      </c>
      <c r="G50" s="137">
        <f ca="1">IFERROR(IF((VLOOKUP($E50,'Res&amp;Reablement Backsheet'!$D$5:$W$183,G$9,FALSE))="","",(VLOOKUP($E50,'Res&amp;Reablement Backsheet'!$D$5:$W$183,G$9,FALSE))),"")</f>
        <v>0.62895927601809953</v>
      </c>
      <c r="H50" s="137">
        <f ca="1">IFERROR(IF((VLOOKUP($E50,'Res&amp;Reablement Backsheet'!$D$5:$W$183,H$9,FALSE))="","",(VLOOKUP($E50,'Res&amp;Reablement Backsheet'!$D$5:$W$183,H$9,FALSE))),"")</f>
        <v>0.67452830188679247</v>
      </c>
      <c r="I50" s="137">
        <f ca="1">IFERROR(IF((VLOOKUP($E50,'Res&amp;Reablement Backsheet'!$D$5:$W$183,I$9,FALSE))="","",(VLOOKUP($E50,'Res&amp;Reablement Backsheet'!$D$5:$W$183,I$9,FALSE))),"")</f>
        <v>0.77637130801687759</v>
      </c>
    </row>
    <row r="51" spans="1:9" ht="15" customHeight="1" x14ac:dyDescent="0.3">
      <c r="A51" s="57">
        <v>39</v>
      </c>
      <c r="B51" s="97" t="str">
        <f ca="1">IFERROR(IF((VLOOKUP($E51,'Org List'!$AJ$10:$AL$188,3,FALSE))="","",(VLOOKUP($E51,'Org List'!$AJ$10:$AL$188,3,FALSE))),"")</f>
        <v>South West England Commissioning Region</v>
      </c>
      <c r="C51" s="98" t="str">
        <f ca="1">IFERROR(IF((VLOOKUP($E51,'Org List'!$AO$10:$AQ$188,3,FALSE))="","",(VLOOKUP($E51,'Org List'!$AO$10:$AQ$188,3,FALSE))),"")</f>
        <v>South West Region</v>
      </c>
      <c r="D51" s="99" t="str">
        <f ca="1">IFERROR(IF((VLOOKUP($E51,'Org List'!$AT$10:$AV$188,3,FALSE))="","",(VLOOKUP($E51,'Org List'!$AT$10:$AV$188,3,FALSE))),"")</f>
        <v>NHS England South West (South West South)</v>
      </c>
      <c r="E51" s="97" t="str">
        <f t="shared" ca="1" si="1"/>
        <v>E06000028 &amp; E06000029</v>
      </c>
      <c r="F51" s="99" t="str">
        <f ca="1">IF(E51="","",VLOOKUP(E51,'Org List'!$J$9:$K$488,2,0))</f>
        <v>Bournemouth &amp; Poole</v>
      </c>
      <c r="G51" s="137">
        <f ca="1">IFERROR(IF((VLOOKUP($E51,'Res&amp;Reablement Backsheet'!$D$5:$W$183,G$9,FALSE))="","",(VLOOKUP($E51,'Res&amp;Reablement Backsheet'!$D$5:$W$183,G$9,FALSE))),"")</f>
        <v>0.76323987538940807</v>
      </c>
      <c r="H51" s="137">
        <f ca="1">IFERROR(IF((VLOOKUP($E51,'Res&amp;Reablement Backsheet'!$D$5:$W$183,H$9,FALSE))="","",(VLOOKUP($E51,'Res&amp;Reablement Backsheet'!$D$5:$W$183,H$9,FALSE))),"")</f>
        <v>0.79721115537848608</v>
      </c>
      <c r="I51" s="137">
        <f ca="1">IFERROR(IF((VLOOKUP($E51,'Res&amp;Reablement Backsheet'!$D$5:$W$183,I$9,FALSE))="","",(VLOOKUP($E51,'Res&amp;Reablement Backsheet'!$D$5:$W$183,I$9,FALSE))),"")</f>
        <v>0.64022140221402213</v>
      </c>
    </row>
    <row r="52" spans="1:9" ht="15" customHeight="1" x14ac:dyDescent="0.3">
      <c r="A52" s="57">
        <v>40</v>
      </c>
      <c r="B52" s="97" t="str">
        <f ca="1">IFERROR(IF((VLOOKUP($E52,'Org List'!$AJ$10:$AL$188,3,FALSE))="","",(VLOOKUP($E52,'Org List'!$AJ$10:$AL$188,3,FALSE))),"")</f>
        <v>South East England Commissioning Region</v>
      </c>
      <c r="C52" s="98" t="str">
        <f ca="1">IFERROR(IF((VLOOKUP($E52,'Org List'!$AO$10:$AQ$188,3,FALSE))="","",(VLOOKUP($E52,'Org List'!$AO$10:$AQ$188,3,FALSE))),"")</f>
        <v>South East Region</v>
      </c>
      <c r="D52" s="99" t="str">
        <f ca="1">IFERROR(IF((VLOOKUP($E52,'Org List'!$AT$10:$AV$188,3,FALSE))="","",(VLOOKUP($E52,'Org List'!$AT$10:$AV$188,3,FALSE))),"")</f>
        <v>NHS England South East (Hampshire, Isle of Wight and Thames Valley)</v>
      </c>
      <c r="E52" s="97" t="str">
        <f t="shared" ca="1" si="1"/>
        <v>E06000036</v>
      </c>
      <c r="F52" s="99" t="str">
        <f ca="1">IF(E52="","",VLOOKUP(E52,'Org List'!$J$9:$K$488,2,0))</f>
        <v>Bracknell Forest</v>
      </c>
      <c r="G52" s="137">
        <f ca="1">IFERROR(IF((VLOOKUP($E52,'Res&amp;Reablement Backsheet'!$D$5:$W$183,G$9,FALSE))="","",(VLOOKUP($E52,'Res&amp;Reablement Backsheet'!$D$5:$W$183,G$9,FALSE))),"")</f>
        <v>0.90816326530612246</v>
      </c>
      <c r="H52" s="137">
        <f ca="1">IFERROR(IF((VLOOKUP($E52,'Res&amp;Reablement Backsheet'!$D$5:$W$183,H$9,FALSE))="","",(VLOOKUP($E52,'Res&amp;Reablement Backsheet'!$D$5:$W$183,H$9,FALSE))),"")</f>
        <v>0.8125</v>
      </c>
      <c r="I52" s="137">
        <f ca="1">IFERROR(IF((VLOOKUP($E52,'Res&amp;Reablement Backsheet'!$D$5:$W$183,I$9,FALSE))="","",(VLOOKUP($E52,'Res&amp;Reablement Backsheet'!$D$5:$W$183,I$9,FALSE))),"")</f>
        <v>0.87037037037037035</v>
      </c>
    </row>
    <row r="53" spans="1:9" ht="15" customHeight="1" x14ac:dyDescent="0.3">
      <c r="A53" s="57">
        <v>41</v>
      </c>
      <c r="B53" s="97" t="str">
        <f ca="1">IFERROR(IF((VLOOKUP($E53,'Org List'!$AJ$10:$AL$188,3,FALSE))="","",(VLOOKUP($E53,'Org List'!$AJ$10:$AL$188,3,FALSE))),"")</f>
        <v>North of England Commissioning Region</v>
      </c>
      <c r="C53" s="98" t="str">
        <f ca="1">IFERROR(IF((VLOOKUP($E53,'Org List'!$AO$10:$AQ$188,3,FALSE))="","",(VLOOKUP($E53,'Org List'!$AO$10:$AQ$188,3,FALSE))),"")</f>
        <v>Yorkshire and The Humber Region</v>
      </c>
      <c r="D53" s="99" t="str">
        <f ca="1">IFERROR(IF((VLOOKUP($E53,'Org List'!$AT$10:$AV$188,3,FALSE))="","",(VLOOKUP($E53,'Org List'!$AT$10:$AV$188,3,FALSE))),"")</f>
        <v>NHS England North (Yorkshire And Humber)</v>
      </c>
      <c r="E53" s="97" t="str">
        <f t="shared" ca="1" si="1"/>
        <v>E08000032</v>
      </c>
      <c r="F53" s="99" t="str">
        <f ca="1">IF(E53="","",VLOOKUP(E53,'Org List'!$J$9:$K$488,2,0))</f>
        <v>Bradford</v>
      </c>
      <c r="G53" s="137">
        <f ca="1">IFERROR(IF((VLOOKUP($E53,'Res&amp;Reablement Backsheet'!$D$5:$W$183,G$9,FALSE))="","",(VLOOKUP($E53,'Res&amp;Reablement Backsheet'!$D$5:$W$183,G$9,FALSE))),"")</f>
        <v>0.87833827893175076</v>
      </c>
      <c r="H53" s="137">
        <f ca="1">IFERROR(IF((VLOOKUP($E53,'Res&amp;Reablement Backsheet'!$D$5:$W$183,H$9,FALSE))="","",(VLOOKUP($E53,'Res&amp;Reablement Backsheet'!$D$5:$W$183,H$9,FALSE))),"")</f>
        <v>0.9</v>
      </c>
      <c r="I53" s="137">
        <f ca="1">IFERROR(IF((VLOOKUP($E53,'Res&amp;Reablement Backsheet'!$D$5:$W$183,I$9,FALSE))="","",(VLOOKUP($E53,'Res&amp;Reablement Backsheet'!$D$5:$W$183,I$9,FALSE))),"")</f>
        <v>0.87898089171974525</v>
      </c>
    </row>
    <row r="54" spans="1:9" ht="15" customHeight="1" x14ac:dyDescent="0.3">
      <c r="A54" s="57">
        <v>42</v>
      </c>
      <c r="B54" s="97" t="str">
        <f ca="1">IFERROR(IF((VLOOKUP($E54,'Org List'!$AJ$10:$AL$188,3,FALSE))="","",(VLOOKUP($E54,'Org List'!$AJ$10:$AL$188,3,FALSE))),"")</f>
        <v>London Commissioning Region</v>
      </c>
      <c r="C54" s="98" t="str">
        <f ca="1">IFERROR(IF((VLOOKUP($E54,'Org List'!$AO$10:$AQ$188,3,FALSE))="","",(VLOOKUP($E54,'Org List'!$AO$10:$AQ$188,3,FALSE))),"")</f>
        <v>London Region</v>
      </c>
      <c r="D54" s="99" t="str">
        <f ca="1">IFERROR(IF((VLOOKUP($E54,'Org List'!$AT$10:$AV$188,3,FALSE))="","",(VLOOKUP($E54,'Org List'!$AT$10:$AV$188,3,FALSE))),"")</f>
        <v>NHS England London</v>
      </c>
      <c r="E54" s="97" t="str">
        <f t="shared" ca="1" si="1"/>
        <v>E09000005</v>
      </c>
      <c r="F54" s="99" t="str">
        <f ca="1">IF(E54="","",VLOOKUP(E54,'Org List'!$J$9:$K$488,2,0))</f>
        <v>Brent</v>
      </c>
      <c r="G54" s="137">
        <f ca="1">IFERROR(IF((VLOOKUP($E54,'Res&amp;Reablement Backsheet'!$D$5:$W$183,G$9,FALSE))="","",(VLOOKUP($E54,'Res&amp;Reablement Backsheet'!$D$5:$W$183,G$9,FALSE))),"")</f>
        <v>0.90384615384615385</v>
      </c>
      <c r="H54" s="137">
        <f ca="1">IFERROR(IF((VLOOKUP($E54,'Res&amp;Reablement Backsheet'!$D$5:$W$183,H$9,FALSE))="","",(VLOOKUP($E54,'Res&amp;Reablement Backsheet'!$D$5:$W$183,H$9,FALSE))),"")</f>
        <v>0.91002570694087404</v>
      </c>
      <c r="I54" s="137">
        <f ca="1">IFERROR(IF((VLOOKUP($E54,'Res&amp;Reablement Backsheet'!$D$5:$W$183,I$9,FALSE))="","",(VLOOKUP($E54,'Res&amp;Reablement Backsheet'!$D$5:$W$183,I$9,FALSE))),"")</f>
        <v>0.88557213930348255</v>
      </c>
    </row>
    <row r="55" spans="1:9" ht="15" customHeight="1" x14ac:dyDescent="0.3">
      <c r="A55" s="57">
        <v>43</v>
      </c>
      <c r="B55" s="97" t="str">
        <f ca="1">IFERROR(IF((VLOOKUP($E55,'Org List'!$AJ$10:$AL$188,3,FALSE))="","",(VLOOKUP($E55,'Org List'!$AJ$10:$AL$188,3,FALSE))),"")</f>
        <v>South East England Commissioning Region</v>
      </c>
      <c r="C55" s="98" t="str">
        <f ca="1">IFERROR(IF((VLOOKUP($E55,'Org List'!$AO$10:$AQ$188,3,FALSE))="","",(VLOOKUP($E55,'Org List'!$AO$10:$AQ$188,3,FALSE))),"")</f>
        <v>South East Region</v>
      </c>
      <c r="D55" s="99" t="str">
        <f ca="1">IFERROR(IF((VLOOKUP($E55,'Org List'!$AT$10:$AV$188,3,FALSE))="","",(VLOOKUP($E55,'Org List'!$AT$10:$AV$188,3,FALSE))),"")</f>
        <v>NHS England South East (Kent, Surrey and Sussex)</v>
      </c>
      <c r="E55" s="97" t="str">
        <f t="shared" ca="1" si="1"/>
        <v>E06000043</v>
      </c>
      <c r="F55" s="99" t="str">
        <f ca="1">IF(E55="","",VLOOKUP(E55,'Org List'!$J$9:$K$488,2,0))</f>
        <v>Brighton and Hove</v>
      </c>
      <c r="G55" s="137">
        <f ca="1">IFERROR(IF((VLOOKUP($E55,'Res&amp;Reablement Backsheet'!$D$5:$W$183,G$9,FALSE))="","",(VLOOKUP($E55,'Res&amp;Reablement Backsheet'!$D$5:$W$183,G$9,FALSE))),"")</f>
        <v>0.77230046948356812</v>
      </c>
      <c r="H55" s="137">
        <f ca="1">IFERROR(IF((VLOOKUP($E55,'Res&amp;Reablement Backsheet'!$D$5:$W$183,H$9,FALSE))="","",(VLOOKUP($E55,'Res&amp;Reablement Backsheet'!$D$5:$W$183,H$9,FALSE))),"")</f>
        <v>0.84037558685446012</v>
      </c>
      <c r="I55" s="137">
        <f ca="1">IFERROR(IF((VLOOKUP($E55,'Res&amp;Reablement Backsheet'!$D$5:$W$183,I$9,FALSE))="","",(VLOOKUP($E55,'Res&amp;Reablement Backsheet'!$D$5:$W$183,I$9,FALSE))),"")</f>
        <v>0.79421768707482998</v>
      </c>
    </row>
    <row r="56" spans="1:9" ht="15" customHeight="1" x14ac:dyDescent="0.3">
      <c r="A56" s="57">
        <v>44</v>
      </c>
      <c r="B56" s="97" t="str">
        <f ca="1">IFERROR(IF((VLOOKUP($E56,'Org List'!$AJ$10:$AL$188,3,FALSE))="","",(VLOOKUP($E56,'Org List'!$AJ$10:$AL$188,3,FALSE))),"")</f>
        <v>South West England Commissioning Region</v>
      </c>
      <c r="C56" s="98" t="str">
        <f ca="1">IFERROR(IF((VLOOKUP($E56,'Org List'!$AO$10:$AQ$188,3,FALSE))="","",(VLOOKUP($E56,'Org List'!$AO$10:$AQ$188,3,FALSE))),"")</f>
        <v>South West Region</v>
      </c>
      <c r="D56" s="99" t="str">
        <f ca="1">IFERROR(IF((VLOOKUP($E56,'Org List'!$AT$10:$AV$188,3,FALSE))="","",(VLOOKUP($E56,'Org List'!$AT$10:$AV$188,3,FALSE))),"")</f>
        <v>NHS England South West (South West North)</v>
      </c>
      <c r="E56" s="97" t="str">
        <f t="shared" ca="1" si="1"/>
        <v>E06000023</v>
      </c>
      <c r="F56" s="99" t="str">
        <f ca="1">IF(E56="","",VLOOKUP(E56,'Org List'!$J$9:$K$488,2,0))</f>
        <v>Bristol, City of</v>
      </c>
      <c r="G56" s="137">
        <f ca="1">IFERROR(IF((VLOOKUP($E56,'Res&amp;Reablement Backsheet'!$D$5:$W$183,G$9,FALSE))="","",(VLOOKUP($E56,'Res&amp;Reablement Backsheet'!$D$5:$W$183,G$9,FALSE))),"")</f>
        <v>0.85396039603960394</v>
      </c>
      <c r="H56" s="137">
        <f ca="1">IFERROR(IF((VLOOKUP($E56,'Res&amp;Reablement Backsheet'!$D$5:$W$183,H$9,FALSE))="","",(VLOOKUP($E56,'Res&amp;Reablement Backsheet'!$D$5:$W$183,H$9,FALSE))),"")</f>
        <v>0.87142857142857144</v>
      </c>
      <c r="I56" s="137">
        <f ca="1">IFERROR(IF((VLOOKUP($E56,'Res&amp;Reablement Backsheet'!$D$5:$W$183,I$9,FALSE))="","",(VLOOKUP($E56,'Res&amp;Reablement Backsheet'!$D$5:$W$183,I$9,FALSE))),"")</f>
        <v>0.85403726708074534</v>
      </c>
    </row>
    <row r="57" spans="1:9" ht="15" customHeight="1" x14ac:dyDescent="0.3">
      <c r="A57" s="57">
        <v>45</v>
      </c>
      <c r="B57" s="97" t="str">
        <f ca="1">IFERROR(IF((VLOOKUP($E57,'Org List'!$AJ$10:$AL$188,3,FALSE))="","",(VLOOKUP($E57,'Org List'!$AJ$10:$AL$188,3,FALSE))),"")</f>
        <v>London Commissioning Region</v>
      </c>
      <c r="C57" s="98" t="str">
        <f ca="1">IFERROR(IF((VLOOKUP($E57,'Org List'!$AO$10:$AQ$188,3,FALSE))="","",(VLOOKUP($E57,'Org List'!$AO$10:$AQ$188,3,FALSE))),"")</f>
        <v>London Region</v>
      </c>
      <c r="D57" s="99" t="str">
        <f ca="1">IFERROR(IF((VLOOKUP($E57,'Org List'!$AT$10:$AV$188,3,FALSE))="","",(VLOOKUP($E57,'Org List'!$AT$10:$AV$188,3,FALSE))),"")</f>
        <v>NHS England London</v>
      </c>
      <c r="E57" s="97" t="str">
        <f t="shared" ca="1" si="1"/>
        <v>E09000006</v>
      </c>
      <c r="F57" s="99" t="str">
        <f ca="1">IF(E57="","",VLOOKUP(E57,'Org List'!$J$9:$K$488,2,0))</f>
        <v>Bromley</v>
      </c>
      <c r="G57" s="137">
        <f ca="1">IFERROR(IF((VLOOKUP($E57,'Res&amp;Reablement Backsheet'!$D$5:$W$183,G$9,FALSE))="","",(VLOOKUP($E57,'Res&amp;Reablement Backsheet'!$D$5:$W$183,G$9,FALSE))),"")</f>
        <v>0.87272727272727268</v>
      </c>
      <c r="H57" s="137">
        <f ca="1">IFERROR(IF((VLOOKUP($E57,'Res&amp;Reablement Backsheet'!$D$5:$W$183,H$9,FALSE))="","",(VLOOKUP($E57,'Res&amp;Reablement Backsheet'!$D$5:$W$183,H$9,FALSE))),"")</f>
        <v>0.90101010101010104</v>
      </c>
      <c r="I57" s="137">
        <f ca="1">IFERROR(IF((VLOOKUP($E57,'Res&amp;Reablement Backsheet'!$D$5:$W$183,I$9,FALSE))="","",(VLOOKUP($E57,'Res&amp;Reablement Backsheet'!$D$5:$W$183,I$9,FALSE))),"")</f>
        <v>0.91262135922330101</v>
      </c>
    </row>
    <row r="58" spans="1:9" ht="15" customHeight="1" x14ac:dyDescent="0.3">
      <c r="A58" s="57">
        <v>46</v>
      </c>
      <c r="B58" s="97" t="str">
        <f ca="1">IFERROR(IF((VLOOKUP($E58,'Org List'!$AJ$10:$AL$188,3,FALSE))="","",(VLOOKUP($E58,'Org List'!$AJ$10:$AL$188,3,FALSE))),"")</f>
        <v>South East England Commissioning Region</v>
      </c>
      <c r="C58" s="98" t="str">
        <f ca="1">IFERROR(IF((VLOOKUP($E58,'Org List'!$AO$10:$AQ$188,3,FALSE))="","",(VLOOKUP($E58,'Org List'!$AO$10:$AQ$188,3,FALSE))),"")</f>
        <v>South East Region</v>
      </c>
      <c r="D58" s="99" t="str">
        <f ca="1">IFERROR(IF((VLOOKUP($E58,'Org List'!$AT$10:$AV$188,3,FALSE))="","",(VLOOKUP($E58,'Org List'!$AT$10:$AV$188,3,FALSE))),"")</f>
        <v>NHS England South East (Hampshire, Isle of Wight and Thames Valley)</v>
      </c>
      <c r="E58" s="97" t="str">
        <f t="shared" ca="1" si="1"/>
        <v>E10000002</v>
      </c>
      <c r="F58" s="99" t="str">
        <f ca="1">IF(E58="","",VLOOKUP(E58,'Org List'!$J$9:$K$488,2,0))</f>
        <v>Buckinghamshire</v>
      </c>
      <c r="G58" s="137">
        <f ca="1">IFERROR(IF((VLOOKUP($E58,'Res&amp;Reablement Backsheet'!$D$5:$W$183,G$9,FALSE))="","",(VLOOKUP($E58,'Res&amp;Reablement Backsheet'!$D$5:$W$183,G$9,FALSE))),"")</f>
        <v>0.75185185185185188</v>
      </c>
      <c r="H58" s="137">
        <f ca="1">IFERROR(IF((VLOOKUP($E58,'Res&amp;Reablement Backsheet'!$D$5:$W$183,H$9,FALSE))="","",(VLOOKUP($E58,'Res&amp;Reablement Backsheet'!$D$5:$W$183,H$9,FALSE))),"")</f>
        <v>0.75036927621861149</v>
      </c>
      <c r="I58" s="137">
        <f ca="1">IFERROR(IF((VLOOKUP($E58,'Res&amp;Reablement Backsheet'!$D$5:$W$183,I$9,FALSE))="","",(VLOOKUP($E58,'Res&amp;Reablement Backsheet'!$D$5:$W$183,I$9,FALSE))),"")</f>
        <v>0.66334164588528677</v>
      </c>
    </row>
    <row r="59" spans="1:9" ht="15" customHeight="1" x14ac:dyDescent="0.3">
      <c r="A59" s="57">
        <v>47</v>
      </c>
      <c r="B59" s="97" t="str">
        <f ca="1">IFERROR(IF((VLOOKUP($E59,'Org List'!$AJ$10:$AL$188,3,FALSE))="","",(VLOOKUP($E59,'Org List'!$AJ$10:$AL$188,3,FALSE))),"")</f>
        <v>North of England Commissioning Region</v>
      </c>
      <c r="C59" s="98" t="str">
        <f ca="1">IFERROR(IF((VLOOKUP($E59,'Org List'!$AO$10:$AQ$188,3,FALSE))="","",(VLOOKUP($E59,'Org List'!$AO$10:$AQ$188,3,FALSE))),"")</f>
        <v>North West Region</v>
      </c>
      <c r="D59" s="99" t="str">
        <f ca="1">IFERROR(IF((VLOOKUP($E59,'Org List'!$AT$10:$AV$188,3,FALSE))="","",(VLOOKUP($E59,'Org List'!$AT$10:$AV$188,3,FALSE))),"")</f>
        <v>NHS England North (Greater Manchester)</v>
      </c>
      <c r="E59" s="97" t="str">
        <f t="shared" ca="1" si="1"/>
        <v>E08000002</v>
      </c>
      <c r="F59" s="99" t="str">
        <f ca="1">IF(E59="","",VLOOKUP(E59,'Org List'!$J$9:$K$488,2,0))</f>
        <v>Bury</v>
      </c>
      <c r="G59" s="137">
        <f ca="1">IFERROR(IF((VLOOKUP($E59,'Res&amp;Reablement Backsheet'!$D$5:$W$183,G$9,FALSE))="","",(VLOOKUP($E59,'Res&amp;Reablement Backsheet'!$D$5:$W$183,G$9,FALSE))),"")</f>
        <v>0.85624999999999996</v>
      </c>
      <c r="H59" s="137">
        <f ca="1">IFERROR(IF((VLOOKUP($E59,'Res&amp;Reablement Backsheet'!$D$5:$W$183,H$9,FALSE))="","",(VLOOKUP($E59,'Res&amp;Reablement Backsheet'!$D$5:$W$183,H$9,FALSE))),"")</f>
        <v>0.84375</v>
      </c>
      <c r="I59" s="137">
        <f ca="1">IFERROR(IF((VLOOKUP($E59,'Res&amp;Reablement Backsheet'!$D$5:$W$183,I$9,FALSE))="","",(VLOOKUP($E59,'Res&amp;Reablement Backsheet'!$D$5:$W$183,I$9,FALSE))),"")</f>
        <v>0.810126582278481</v>
      </c>
    </row>
    <row r="60" spans="1:9" ht="15" customHeight="1" x14ac:dyDescent="0.3">
      <c r="A60" s="57">
        <v>48</v>
      </c>
      <c r="B60" s="97" t="str">
        <f ca="1">IFERROR(IF((VLOOKUP($E60,'Org List'!$AJ$10:$AL$188,3,FALSE))="","",(VLOOKUP($E60,'Org List'!$AJ$10:$AL$188,3,FALSE))),"")</f>
        <v>North of England Commissioning Region</v>
      </c>
      <c r="C60" s="98" t="str">
        <f ca="1">IFERROR(IF((VLOOKUP($E60,'Org List'!$AO$10:$AQ$188,3,FALSE))="","",(VLOOKUP($E60,'Org List'!$AO$10:$AQ$188,3,FALSE))),"")</f>
        <v>Yorkshire and The Humber Region</v>
      </c>
      <c r="D60" s="99" t="str">
        <f ca="1">IFERROR(IF((VLOOKUP($E60,'Org List'!$AT$10:$AV$188,3,FALSE))="","",(VLOOKUP($E60,'Org List'!$AT$10:$AV$188,3,FALSE))),"")</f>
        <v>NHS England North (Yorkshire And Humber)</v>
      </c>
      <c r="E60" s="97" t="str">
        <f t="shared" ca="1" si="1"/>
        <v>E08000033</v>
      </c>
      <c r="F60" s="99" t="str">
        <f ca="1">IF(E60="","",VLOOKUP(E60,'Org List'!$J$9:$K$488,2,0))</f>
        <v>Calderdale</v>
      </c>
      <c r="G60" s="137">
        <f ca="1">IFERROR(IF((VLOOKUP($E60,'Res&amp;Reablement Backsheet'!$D$5:$W$183,G$9,FALSE))="","",(VLOOKUP($E60,'Res&amp;Reablement Backsheet'!$D$5:$W$183,G$9,FALSE))),"")</f>
        <v>0.80392156862745101</v>
      </c>
      <c r="H60" s="137">
        <f ca="1">IFERROR(IF((VLOOKUP($E60,'Res&amp;Reablement Backsheet'!$D$5:$W$183,H$9,FALSE))="","",(VLOOKUP($E60,'Res&amp;Reablement Backsheet'!$D$5:$W$183,H$9,FALSE))),"")</f>
        <v>0.85</v>
      </c>
      <c r="I60" s="137">
        <f ca="1">IFERROR(IF((VLOOKUP($E60,'Res&amp;Reablement Backsheet'!$D$5:$W$183,I$9,FALSE))="","",(VLOOKUP($E60,'Res&amp;Reablement Backsheet'!$D$5:$W$183,I$9,FALSE))),"")</f>
        <v>0.80392156862745101</v>
      </c>
    </row>
    <row r="61" spans="1:9" ht="15" customHeight="1" x14ac:dyDescent="0.3">
      <c r="A61" s="57">
        <v>49</v>
      </c>
      <c r="B61" s="97" t="str">
        <f ca="1">IFERROR(IF((VLOOKUP($E61,'Org List'!$AJ$10:$AL$188,3,FALSE))="","",(VLOOKUP($E61,'Org List'!$AJ$10:$AL$188,3,FALSE))),"")</f>
        <v>Midlands and East of England Commissioning Region</v>
      </c>
      <c r="C61" s="98" t="str">
        <f ca="1">IFERROR(IF((VLOOKUP($E61,'Org List'!$AO$10:$AQ$188,3,FALSE))="","",(VLOOKUP($E61,'Org List'!$AO$10:$AQ$188,3,FALSE))),"")</f>
        <v>East Region</v>
      </c>
      <c r="D61" s="99" t="str">
        <f ca="1">IFERROR(IF((VLOOKUP($E61,'Org List'!$AT$10:$AV$188,3,FALSE))="","",(VLOOKUP($E61,'Org List'!$AT$10:$AV$188,3,FALSE))),"")</f>
        <v>NHS England Midlands And East (East)</v>
      </c>
      <c r="E61" s="97" t="str">
        <f t="shared" ca="1" si="1"/>
        <v>E10000003</v>
      </c>
      <c r="F61" s="99" t="str">
        <f ca="1">IF(E61="","",VLOOKUP(E61,'Org List'!$J$9:$K$488,2,0))</f>
        <v>Cambridgeshire</v>
      </c>
      <c r="G61" s="137">
        <f ca="1">IFERROR(IF((VLOOKUP($E61,'Res&amp;Reablement Backsheet'!$D$5:$W$183,G$9,FALSE))="","",(VLOOKUP($E61,'Res&amp;Reablement Backsheet'!$D$5:$W$183,G$9,FALSE))),"")</f>
        <v>0.73414634146341462</v>
      </c>
      <c r="H61" s="137">
        <f ca="1">IFERROR(IF((VLOOKUP($E61,'Res&amp;Reablement Backsheet'!$D$5:$W$183,H$9,FALSE))="","",(VLOOKUP($E61,'Res&amp;Reablement Backsheet'!$D$5:$W$183,H$9,FALSE))),"")</f>
        <v>0.82</v>
      </c>
      <c r="I61" s="137">
        <f ca="1">IFERROR(IF((VLOOKUP($E61,'Res&amp;Reablement Backsheet'!$D$5:$W$183,I$9,FALSE))="","",(VLOOKUP($E61,'Res&amp;Reablement Backsheet'!$D$5:$W$183,I$9,FALSE))),"")</f>
        <v>0.7239263803680982</v>
      </c>
    </row>
    <row r="62" spans="1:9" ht="15" customHeight="1" x14ac:dyDescent="0.3">
      <c r="A62" s="57">
        <v>50</v>
      </c>
      <c r="B62" s="97" t="str">
        <f ca="1">IFERROR(IF((VLOOKUP($E62,'Org List'!$AJ$10:$AL$188,3,FALSE))="","",(VLOOKUP($E62,'Org List'!$AJ$10:$AL$188,3,FALSE))),"")</f>
        <v>London Commissioning Region</v>
      </c>
      <c r="C62" s="98" t="str">
        <f ca="1">IFERROR(IF((VLOOKUP($E62,'Org List'!$AO$10:$AQ$188,3,FALSE))="","",(VLOOKUP($E62,'Org List'!$AO$10:$AQ$188,3,FALSE))),"")</f>
        <v>London Region</v>
      </c>
      <c r="D62" s="99" t="str">
        <f ca="1">IFERROR(IF((VLOOKUP($E62,'Org List'!$AT$10:$AV$188,3,FALSE))="","",(VLOOKUP($E62,'Org List'!$AT$10:$AV$188,3,FALSE))),"")</f>
        <v>NHS England London</v>
      </c>
      <c r="E62" s="97" t="str">
        <f t="shared" ca="1" si="1"/>
        <v>E09000007</v>
      </c>
      <c r="F62" s="99" t="str">
        <f ca="1">IF(E62="","",VLOOKUP(E62,'Org List'!$J$9:$K$488,2,0))</f>
        <v>Camden</v>
      </c>
      <c r="G62" s="137">
        <f ca="1">IFERROR(IF((VLOOKUP($E62,'Res&amp;Reablement Backsheet'!$D$5:$W$183,G$9,FALSE))="","",(VLOOKUP($E62,'Res&amp;Reablement Backsheet'!$D$5:$W$183,G$9,FALSE))),"")</f>
        <v>0.86206896551724133</v>
      </c>
      <c r="H62" s="137">
        <f ca="1">IFERROR(IF((VLOOKUP($E62,'Res&amp;Reablement Backsheet'!$D$5:$W$183,H$9,FALSE))="","",(VLOOKUP($E62,'Res&amp;Reablement Backsheet'!$D$5:$W$183,H$9,FALSE))),"")</f>
        <v>0.86206896551724133</v>
      </c>
      <c r="I62" s="137">
        <f ca="1">IFERROR(IF((VLOOKUP($E62,'Res&amp;Reablement Backsheet'!$D$5:$W$183,I$9,FALSE))="","",(VLOOKUP($E62,'Res&amp;Reablement Backsheet'!$D$5:$W$183,I$9,FALSE))),"")</f>
        <v>0.5</v>
      </c>
    </row>
    <row r="63" spans="1:9" ht="15" customHeight="1" x14ac:dyDescent="0.3">
      <c r="A63" s="57">
        <v>51</v>
      </c>
      <c r="B63" s="97" t="str">
        <f ca="1">IFERROR(IF((VLOOKUP($E63,'Org List'!$AJ$10:$AL$188,3,FALSE))="","",(VLOOKUP($E63,'Org List'!$AJ$10:$AL$188,3,FALSE))),"")</f>
        <v>Midlands and East of England Commissioning Region</v>
      </c>
      <c r="C63" s="98" t="str">
        <f ca="1">IFERROR(IF((VLOOKUP($E63,'Org List'!$AO$10:$AQ$188,3,FALSE))="","",(VLOOKUP($E63,'Org List'!$AO$10:$AQ$188,3,FALSE))),"")</f>
        <v>East Region</v>
      </c>
      <c r="D63" s="99" t="str">
        <f ca="1">IFERROR(IF((VLOOKUP($E63,'Org List'!$AT$10:$AV$188,3,FALSE))="","",(VLOOKUP($E63,'Org List'!$AT$10:$AV$188,3,FALSE))),"")</f>
        <v>NHS England Midlands And East (Central Midlands)</v>
      </c>
      <c r="E63" s="97" t="str">
        <f t="shared" ca="1" si="1"/>
        <v>E06000056</v>
      </c>
      <c r="F63" s="99" t="str">
        <f ca="1">IF(E63="","",VLOOKUP(E63,'Org List'!$J$9:$K$488,2,0))</f>
        <v>Central Bedfordshire</v>
      </c>
      <c r="G63" s="137">
        <f ca="1">IFERROR(IF((VLOOKUP($E63,'Res&amp;Reablement Backsheet'!$D$5:$W$183,G$9,FALSE))="","",(VLOOKUP($E63,'Res&amp;Reablement Backsheet'!$D$5:$W$183,G$9,FALSE))),"")</f>
        <v>0.94666666666666666</v>
      </c>
      <c r="H63" s="137">
        <f ca="1">IFERROR(IF((VLOOKUP($E63,'Res&amp;Reablement Backsheet'!$D$5:$W$183,H$9,FALSE))="","",(VLOOKUP($E63,'Res&amp;Reablement Backsheet'!$D$5:$W$183,H$9,FALSE))),"")</f>
        <v>0.9</v>
      </c>
      <c r="I63" s="137">
        <f ca="1">IFERROR(IF((VLOOKUP($E63,'Res&amp;Reablement Backsheet'!$D$5:$W$183,I$9,FALSE))="","",(VLOOKUP($E63,'Res&amp;Reablement Backsheet'!$D$5:$W$183,I$9,FALSE))),"")</f>
        <v>0.96799999999999997</v>
      </c>
    </row>
    <row r="64" spans="1:9" ht="15" customHeight="1" x14ac:dyDescent="0.3">
      <c r="A64" s="57">
        <v>52</v>
      </c>
      <c r="B64" s="97" t="str">
        <f ca="1">IFERROR(IF((VLOOKUP($E64,'Org List'!$AJ$10:$AL$188,3,FALSE))="","",(VLOOKUP($E64,'Org List'!$AJ$10:$AL$188,3,FALSE))),"")</f>
        <v>North of England Commissioning Region</v>
      </c>
      <c r="C64" s="98" t="str">
        <f ca="1">IFERROR(IF((VLOOKUP($E64,'Org List'!$AO$10:$AQ$188,3,FALSE))="","",(VLOOKUP($E64,'Org List'!$AO$10:$AQ$188,3,FALSE))),"")</f>
        <v>North West Region</v>
      </c>
      <c r="D64" s="99" t="str">
        <f ca="1">IFERROR(IF((VLOOKUP($E64,'Org List'!$AT$10:$AV$188,3,FALSE))="","",(VLOOKUP($E64,'Org List'!$AT$10:$AV$188,3,FALSE))),"")</f>
        <v>NHS England North (Cheshire And Merseyside)</v>
      </c>
      <c r="E64" s="97" t="str">
        <f t="shared" ca="1" si="1"/>
        <v>E06000049</v>
      </c>
      <c r="F64" s="99" t="str">
        <f ca="1">IF(E64="","",VLOOKUP(E64,'Org List'!$J$9:$K$488,2,0))</f>
        <v>Cheshire East</v>
      </c>
      <c r="G64" s="137">
        <f ca="1">IFERROR(IF((VLOOKUP($E64,'Res&amp;Reablement Backsheet'!$D$5:$W$183,G$9,FALSE))="","",(VLOOKUP($E64,'Res&amp;Reablement Backsheet'!$D$5:$W$183,G$9,FALSE))),"")</f>
        <v>0.82325581395348835</v>
      </c>
      <c r="H64" s="137">
        <f ca="1">IFERROR(IF((VLOOKUP($E64,'Res&amp;Reablement Backsheet'!$D$5:$W$183,H$9,FALSE))="","",(VLOOKUP($E64,'Res&amp;Reablement Backsheet'!$D$5:$W$183,H$9,FALSE))),"")</f>
        <v>0.88372093023255816</v>
      </c>
      <c r="I64" s="137">
        <f ca="1">IFERROR(IF((VLOOKUP($E64,'Res&amp;Reablement Backsheet'!$D$5:$W$183,I$9,FALSE))="","",(VLOOKUP($E64,'Res&amp;Reablement Backsheet'!$D$5:$W$183,I$9,FALSE))),"")</f>
        <v>0.82421875</v>
      </c>
    </row>
    <row r="65" spans="1:9" ht="15" customHeight="1" x14ac:dyDescent="0.3">
      <c r="A65" s="57">
        <v>53</v>
      </c>
      <c r="B65" s="97" t="str">
        <f ca="1">IFERROR(IF((VLOOKUP($E65,'Org List'!$AJ$10:$AL$188,3,FALSE))="","",(VLOOKUP($E65,'Org List'!$AJ$10:$AL$188,3,FALSE))),"")</f>
        <v>North of England Commissioning Region</v>
      </c>
      <c r="C65" s="98" t="str">
        <f ca="1">IFERROR(IF((VLOOKUP($E65,'Org List'!$AO$10:$AQ$188,3,FALSE))="","",(VLOOKUP($E65,'Org List'!$AO$10:$AQ$188,3,FALSE))),"")</f>
        <v>North West Region</v>
      </c>
      <c r="D65" s="99" t="str">
        <f ca="1">IFERROR(IF((VLOOKUP($E65,'Org List'!$AT$10:$AV$188,3,FALSE))="","",(VLOOKUP($E65,'Org List'!$AT$10:$AV$188,3,FALSE))),"")</f>
        <v>NHS England North (Cheshire And Merseyside)</v>
      </c>
      <c r="E65" s="97" t="str">
        <f t="shared" ca="1" si="1"/>
        <v>E06000050</v>
      </c>
      <c r="F65" s="99" t="str">
        <f ca="1">IF(E65="","",VLOOKUP(E65,'Org List'!$J$9:$K$488,2,0))</f>
        <v>Cheshire West and Chester</v>
      </c>
      <c r="G65" s="137">
        <f ca="1">IFERROR(IF((VLOOKUP($E65,'Res&amp;Reablement Backsheet'!$D$5:$W$183,G$9,FALSE))="","",(VLOOKUP($E65,'Res&amp;Reablement Backsheet'!$D$5:$W$183,G$9,FALSE))),"")</f>
        <v>0.8</v>
      </c>
      <c r="H65" s="137">
        <f ca="1">IFERROR(IF((VLOOKUP($E65,'Res&amp;Reablement Backsheet'!$D$5:$W$183,H$9,FALSE))="","",(VLOOKUP($E65,'Res&amp;Reablement Backsheet'!$D$5:$W$183,H$9,FALSE))),"")</f>
        <v>0.82352941176470584</v>
      </c>
      <c r="I65" s="137">
        <f ca="1">IFERROR(IF((VLOOKUP($E65,'Res&amp;Reablement Backsheet'!$D$5:$W$183,I$9,FALSE))="","",(VLOOKUP($E65,'Res&amp;Reablement Backsheet'!$D$5:$W$183,I$9,FALSE))),"")</f>
        <v>0.82242990654205606</v>
      </c>
    </row>
    <row r="66" spans="1:9" ht="15" customHeight="1" x14ac:dyDescent="0.3">
      <c r="A66" s="57">
        <v>54</v>
      </c>
      <c r="B66" s="97" t="str">
        <f ca="1">IFERROR(IF((VLOOKUP($E66,'Org List'!$AJ$10:$AL$188,3,FALSE))="","",(VLOOKUP($E66,'Org List'!$AJ$10:$AL$188,3,FALSE))),"")</f>
        <v>London Commissioning Region</v>
      </c>
      <c r="C66" s="98" t="str">
        <f ca="1">IFERROR(IF((VLOOKUP($E66,'Org List'!$AO$10:$AQ$188,3,FALSE))="","",(VLOOKUP($E66,'Org List'!$AO$10:$AQ$188,3,FALSE))),"")</f>
        <v>London Region</v>
      </c>
      <c r="D66" s="99" t="str">
        <f ca="1">IFERROR(IF((VLOOKUP($E66,'Org List'!$AT$10:$AV$188,3,FALSE))="","",(VLOOKUP($E66,'Org List'!$AT$10:$AV$188,3,FALSE))),"")</f>
        <v>NHS England London</v>
      </c>
      <c r="E66" s="97" t="str">
        <f t="shared" ca="1" si="1"/>
        <v>E09000001</v>
      </c>
      <c r="F66" s="99" t="str">
        <f ca="1">IF(E66="","",VLOOKUP(E66,'Org List'!$J$9:$K$488,2,0))</f>
        <v>City of London</v>
      </c>
      <c r="G66" s="137">
        <f ca="1">IFERROR(IF((VLOOKUP($E66,'Res&amp;Reablement Backsheet'!$D$5:$W$183,G$9,FALSE))="","",(VLOOKUP($E66,'Res&amp;Reablement Backsheet'!$D$5:$W$183,G$9,FALSE))),"")</f>
        <v>0.8</v>
      </c>
      <c r="H66" s="137">
        <f ca="1">IFERROR(IF((VLOOKUP($E66,'Res&amp;Reablement Backsheet'!$D$5:$W$183,H$9,FALSE))="","",(VLOOKUP($E66,'Res&amp;Reablement Backsheet'!$D$5:$W$183,H$9,FALSE))),"")</f>
        <v>0.9</v>
      </c>
      <c r="I66" s="137">
        <f ca="1">IFERROR(IF((VLOOKUP($E66,'Res&amp;Reablement Backsheet'!$D$5:$W$183,I$9,FALSE))="","",(VLOOKUP($E66,'Res&amp;Reablement Backsheet'!$D$5:$W$183,I$9,FALSE))),"")</f>
        <v>1</v>
      </c>
    </row>
    <row r="67" spans="1:9" ht="15" customHeight="1" x14ac:dyDescent="0.3">
      <c r="A67" s="57">
        <v>55</v>
      </c>
      <c r="B67" s="97" t="str">
        <f ca="1">IFERROR(IF((VLOOKUP($E67,'Org List'!$AJ$10:$AL$188,3,FALSE))="","",(VLOOKUP($E67,'Org List'!$AJ$10:$AL$188,3,FALSE))),"")</f>
        <v>South West England Commissioning Region</v>
      </c>
      <c r="C67" s="98" t="str">
        <f ca="1">IFERROR(IF((VLOOKUP($E67,'Org List'!$AO$10:$AQ$188,3,FALSE))="","",(VLOOKUP($E67,'Org List'!$AO$10:$AQ$188,3,FALSE))),"")</f>
        <v>South West Region</v>
      </c>
      <c r="D67" s="99" t="str">
        <f ca="1">IFERROR(IF((VLOOKUP($E67,'Org List'!$AT$10:$AV$188,3,FALSE))="","",(VLOOKUP($E67,'Org List'!$AT$10:$AV$188,3,FALSE))),"")</f>
        <v>NHS England South West (South West South)</v>
      </c>
      <c r="E67" s="97" t="str">
        <f t="shared" ca="1" si="1"/>
        <v>E06000052</v>
      </c>
      <c r="F67" s="99" t="str">
        <f ca="1">IF(E67="","",VLOOKUP(E67,'Org List'!$J$9:$K$488,2,0))</f>
        <v>Cornwall &amp; Scilly</v>
      </c>
      <c r="G67" s="137">
        <f ca="1">IFERROR(IF((VLOOKUP($E67,'Res&amp;Reablement Backsheet'!$D$5:$W$183,G$9,FALSE))="","",(VLOOKUP($E67,'Res&amp;Reablement Backsheet'!$D$5:$W$183,G$9,FALSE))),"")</f>
        <v>0.88697788697788693</v>
      </c>
      <c r="H67" s="137">
        <f ca="1">IFERROR(IF((VLOOKUP($E67,'Res&amp;Reablement Backsheet'!$D$5:$W$183,H$9,FALSE))="","",(VLOOKUP($E67,'Res&amp;Reablement Backsheet'!$D$5:$W$183,H$9,FALSE))),"")</f>
        <v>0.88947368421052631</v>
      </c>
      <c r="I67" s="137">
        <f ca="1">IFERROR(IF((VLOOKUP($E67,'Res&amp;Reablement Backsheet'!$D$5:$W$183,I$9,FALSE))="","",(VLOOKUP($E67,'Res&amp;Reablement Backsheet'!$D$5:$W$183,I$9,FALSE))),"")</f>
        <v>0.87804878048780488</v>
      </c>
    </row>
    <row r="68" spans="1:9" ht="15" customHeight="1" x14ac:dyDescent="0.3">
      <c r="A68" s="57">
        <v>56</v>
      </c>
      <c r="B68" s="97" t="str">
        <f ca="1">IFERROR(IF((VLOOKUP($E68,'Org List'!$AJ$10:$AL$188,3,FALSE))="","",(VLOOKUP($E68,'Org List'!$AJ$10:$AL$188,3,FALSE))),"")</f>
        <v>North of England Commissioning Region</v>
      </c>
      <c r="C68" s="98" t="str">
        <f ca="1">IFERROR(IF((VLOOKUP($E68,'Org List'!$AO$10:$AQ$188,3,FALSE))="","",(VLOOKUP($E68,'Org List'!$AO$10:$AQ$188,3,FALSE))),"")</f>
        <v>North East Region</v>
      </c>
      <c r="D68" s="99" t="str">
        <f ca="1">IFERROR(IF((VLOOKUP($E68,'Org List'!$AT$10:$AV$188,3,FALSE))="","",(VLOOKUP($E68,'Org List'!$AT$10:$AV$188,3,FALSE))),"")</f>
        <v>NHS England North (Cumbria And North East)</v>
      </c>
      <c r="E68" s="97" t="str">
        <f t="shared" ca="1" si="1"/>
        <v>E06000047</v>
      </c>
      <c r="F68" s="99" t="str">
        <f ca="1">IF(E68="","",VLOOKUP(E68,'Org List'!$J$9:$K$488,2,0))</f>
        <v>County Durham</v>
      </c>
      <c r="G68" s="137">
        <f ca="1">IFERROR(IF((VLOOKUP($E68,'Res&amp;Reablement Backsheet'!$D$5:$W$183,G$9,FALSE))="","",(VLOOKUP($E68,'Res&amp;Reablement Backsheet'!$D$5:$W$183,G$9,FALSE))),"")</f>
        <v>0.88117283950617287</v>
      </c>
      <c r="H68" s="137">
        <f ca="1">IFERROR(IF((VLOOKUP($E68,'Res&amp;Reablement Backsheet'!$D$5:$W$183,H$9,FALSE))="","",(VLOOKUP($E68,'Res&amp;Reablement Backsheet'!$D$5:$W$183,H$9,FALSE))),"")</f>
        <v>0.85907046476761617</v>
      </c>
      <c r="I68" s="137">
        <f ca="1">IFERROR(IF((VLOOKUP($E68,'Res&amp;Reablement Backsheet'!$D$5:$W$183,I$9,FALSE))="","",(VLOOKUP($E68,'Res&amp;Reablement Backsheet'!$D$5:$W$183,I$9,FALSE))),"")</f>
        <v>0.88118811881188119</v>
      </c>
    </row>
    <row r="69" spans="1:9" ht="15" customHeight="1" x14ac:dyDescent="0.3">
      <c r="A69" s="57">
        <v>57</v>
      </c>
      <c r="B69" s="97" t="str">
        <f ca="1">IFERROR(IF((VLOOKUP($E69,'Org List'!$AJ$10:$AL$188,3,FALSE))="","",(VLOOKUP($E69,'Org List'!$AJ$10:$AL$188,3,FALSE))),"")</f>
        <v>Midlands and East of England Commissioning Region</v>
      </c>
      <c r="C69" s="98" t="str">
        <f ca="1">IFERROR(IF((VLOOKUP($E69,'Org List'!$AO$10:$AQ$188,3,FALSE))="","",(VLOOKUP($E69,'Org List'!$AO$10:$AQ$188,3,FALSE))),"")</f>
        <v>West Midlands Region</v>
      </c>
      <c r="D69" s="99" t="str">
        <f ca="1">IFERROR(IF((VLOOKUP($E69,'Org List'!$AT$10:$AV$188,3,FALSE))="","",(VLOOKUP($E69,'Org List'!$AT$10:$AV$188,3,FALSE))),"")</f>
        <v>NHS England Midlands And East (West Midlands)</v>
      </c>
      <c r="E69" s="97" t="str">
        <f t="shared" ca="1" si="1"/>
        <v>E08000026</v>
      </c>
      <c r="F69" s="99" t="str">
        <f ca="1">IF(E69="","",VLOOKUP(E69,'Org List'!$J$9:$K$488,2,0))</f>
        <v>Coventry</v>
      </c>
      <c r="G69" s="137">
        <f ca="1">IFERROR(IF((VLOOKUP($E69,'Res&amp;Reablement Backsheet'!$D$5:$W$183,G$9,FALSE))="","",(VLOOKUP($E69,'Res&amp;Reablement Backsheet'!$D$5:$W$183,G$9,FALSE))),"")</f>
        <v>0.8515625</v>
      </c>
      <c r="H69" s="137">
        <f ca="1">IFERROR(IF((VLOOKUP($E69,'Res&amp;Reablement Backsheet'!$D$5:$W$183,H$9,FALSE))="","",(VLOOKUP($E69,'Res&amp;Reablement Backsheet'!$D$5:$W$183,H$9,FALSE))),"")</f>
        <v>0.82868525896414347</v>
      </c>
      <c r="I69" s="137">
        <f ca="1">IFERROR(IF((VLOOKUP($E69,'Res&amp;Reablement Backsheet'!$D$5:$W$183,I$9,FALSE))="","",(VLOOKUP($E69,'Res&amp;Reablement Backsheet'!$D$5:$W$183,I$9,FALSE))),"")</f>
        <v>0.81155778894472363</v>
      </c>
    </row>
    <row r="70" spans="1:9" ht="15" customHeight="1" x14ac:dyDescent="0.3">
      <c r="A70" s="57">
        <v>58</v>
      </c>
      <c r="B70" s="97" t="str">
        <f ca="1">IFERROR(IF((VLOOKUP($E70,'Org List'!$AJ$10:$AL$188,3,FALSE))="","",(VLOOKUP($E70,'Org List'!$AJ$10:$AL$188,3,FALSE))),"")</f>
        <v>London Commissioning Region</v>
      </c>
      <c r="C70" s="98" t="str">
        <f ca="1">IFERROR(IF((VLOOKUP($E70,'Org List'!$AO$10:$AQ$188,3,FALSE))="","",(VLOOKUP($E70,'Org List'!$AO$10:$AQ$188,3,FALSE))),"")</f>
        <v>London Region</v>
      </c>
      <c r="D70" s="99" t="str">
        <f ca="1">IFERROR(IF((VLOOKUP($E70,'Org List'!$AT$10:$AV$188,3,FALSE))="","",(VLOOKUP($E70,'Org List'!$AT$10:$AV$188,3,FALSE))),"")</f>
        <v>NHS England London</v>
      </c>
      <c r="E70" s="97" t="str">
        <f t="shared" ca="1" si="1"/>
        <v>E09000008</v>
      </c>
      <c r="F70" s="99" t="str">
        <f ca="1">IF(E70="","",VLOOKUP(E70,'Org List'!$J$9:$K$488,2,0))</f>
        <v>Croydon</v>
      </c>
      <c r="G70" s="137">
        <f ca="1">IFERROR(IF((VLOOKUP($E70,'Res&amp;Reablement Backsheet'!$D$5:$W$183,G$9,FALSE))="","",(VLOOKUP($E70,'Res&amp;Reablement Backsheet'!$D$5:$W$183,G$9,FALSE))),"")</f>
        <v>0.91275167785234901</v>
      </c>
      <c r="H70" s="137">
        <f ca="1">IFERROR(IF((VLOOKUP($E70,'Res&amp;Reablement Backsheet'!$D$5:$W$183,H$9,FALSE))="","",(VLOOKUP($E70,'Res&amp;Reablement Backsheet'!$D$5:$W$183,H$9,FALSE))),"")</f>
        <v>0.92465753424657537</v>
      </c>
      <c r="I70" s="137">
        <f ca="1">IFERROR(IF((VLOOKUP($E70,'Res&amp;Reablement Backsheet'!$D$5:$W$183,I$9,FALSE))="","",(VLOOKUP($E70,'Res&amp;Reablement Backsheet'!$D$5:$W$183,I$9,FALSE))),"")</f>
        <v>0.93353474320241692</v>
      </c>
    </row>
    <row r="71" spans="1:9" ht="15" customHeight="1" x14ac:dyDescent="0.3">
      <c r="A71" s="57">
        <v>59</v>
      </c>
      <c r="B71" s="97" t="str">
        <f ca="1">IFERROR(IF((VLOOKUP($E71,'Org List'!$AJ$10:$AL$188,3,FALSE))="","",(VLOOKUP($E71,'Org List'!$AJ$10:$AL$188,3,FALSE))),"")</f>
        <v>North of England Commissioning Region</v>
      </c>
      <c r="C71" s="98" t="str">
        <f ca="1">IFERROR(IF((VLOOKUP($E71,'Org List'!$AO$10:$AQ$188,3,FALSE))="","",(VLOOKUP($E71,'Org List'!$AO$10:$AQ$188,3,FALSE))),"")</f>
        <v>North West Region</v>
      </c>
      <c r="D71" s="99" t="str">
        <f ca="1">IFERROR(IF((VLOOKUP($E71,'Org List'!$AT$10:$AV$188,3,FALSE))="","",(VLOOKUP($E71,'Org List'!$AT$10:$AV$188,3,FALSE))),"")</f>
        <v>NHS England North (Cumbria And North East)</v>
      </c>
      <c r="E71" s="97" t="str">
        <f t="shared" ca="1" si="1"/>
        <v>E10000006</v>
      </c>
      <c r="F71" s="99" t="str">
        <f ca="1">IF(E71="","",VLOOKUP(E71,'Org List'!$J$9:$K$488,2,0))</f>
        <v>Cumbria</v>
      </c>
      <c r="G71" s="137">
        <f ca="1">IFERROR(IF((VLOOKUP($E71,'Res&amp;Reablement Backsheet'!$D$5:$W$183,G$9,FALSE))="","",(VLOOKUP($E71,'Res&amp;Reablement Backsheet'!$D$5:$W$183,G$9,FALSE))),"")</f>
        <v>0.84976525821596249</v>
      </c>
      <c r="H71" s="137">
        <f ca="1">IFERROR(IF((VLOOKUP($E71,'Res&amp;Reablement Backsheet'!$D$5:$W$183,H$9,FALSE))="","",(VLOOKUP($E71,'Res&amp;Reablement Backsheet'!$D$5:$W$183,H$9,FALSE))),"")</f>
        <v>0.91206543967280163</v>
      </c>
      <c r="I71" s="137">
        <f ca="1">IFERROR(IF((VLOOKUP($E71,'Res&amp;Reablement Backsheet'!$D$5:$W$183,I$9,FALSE))="","",(VLOOKUP($E71,'Res&amp;Reablement Backsheet'!$D$5:$W$183,I$9,FALSE))),"")</f>
        <v>0.82978723404255317</v>
      </c>
    </row>
    <row r="72" spans="1:9" ht="15" customHeight="1" x14ac:dyDescent="0.3">
      <c r="A72" s="57">
        <v>60</v>
      </c>
      <c r="B72" s="97" t="str">
        <f ca="1">IFERROR(IF((VLOOKUP($E72,'Org List'!$AJ$10:$AL$188,3,FALSE))="","",(VLOOKUP($E72,'Org List'!$AJ$10:$AL$188,3,FALSE))),"")</f>
        <v>North of England Commissioning Region</v>
      </c>
      <c r="C72" s="98" t="str">
        <f ca="1">IFERROR(IF((VLOOKUP($E72,'Org List'!$AO$10:$AQ$188,3,FALSE))="","",(VLOOKUP($E72,'Org List'!$AO$10:$AQ$188,3,FALSE))),"")</f>
        <v>North East Region</v>
      </c>
      <c r="D72" s="99" t="str">
        <f ca="1">IFERROR(IF((VLOOKUP($E72,'Org List'!$AT$10:$AV$188,3,FALSE))="","",(VLOOKUP($E72,'Org List'!$AT$10:$AV$188,3,FALSE))),"")</f>
        <v>NHS England North (Cumbria And North East)</v>
      </c>
      <c r="E72" s="97" t="str">
        <f t="shared" ca="1" si="1"/>
        <v>E06000005</v>
      </c>
      <c r="F72" s="99" t="str">
        <f ca="1">IF(E72="","",VLOOKUP(E72,'Org List'!$J$9:$K$488,2,0))</f>
        <v>Darlington</v>
      </c>
      <c r="G72" s="137">
        <f ca="1">IFERROR(IF((VLOOKUP($E72,'Res&amp;Reablement Backsheet'!$D$5:$W$183,G$9,FALSE))="","",(VLOOKUP($E72,'Res&amp;Reablement Backsheet'!$D$5:$W$183,G$9,FALSE))),"")</f>
        <v>0.77333333333333332</v>
      </c>
      <c r="H72" s="137">
        <f ca="1">IFERROR(IF((VLOOKUP($E72,'Res&amp;Reablement Backsheet'!$D$5:$W$183,H$9,FALSE))="","",(VLOOKUP($E72,'Res&amp;Reablement Backsheet'!$D$5:$W$183,H$9,FALSE))),"")</f>
        <v>0.8</v>
      </c>
      <c r="I72" s="137">
        <f ca="1">IFERROR(IF((VLOOKUP($E72,'Res&amp;Reablement Backsheet'!$D$5:$W$183,I$9,FALSE))="","",(VLOOKUP($E72,'Res&amp;Reablement Backsheet'!$D$5:$W$183,I$9,FALSE))),"")</f>
        <v>0.77725118483412325</v>
      </c>
    </row>
    <row r="73" spans="1:9" ht="15" customHeight="1" x14ac:dyDescent="0.3">
      <c r="A73" s="57">
        <v>61</v>
      </c>
      <c r="B73" s="97" t="str">
        <f ca="1">IFERROR(IF((VLOOKUP($E73,'Org List'!$AJ$10:$AL$188,3,FALSE))="","",(VLOOKUP($E73,'Org List'!$AJ$10:$AL$188,3,FALSE))),"")</f>
        <v>Midlands and East of England Commissioning Region</v>
      </c>
      <c r="C73" s="98" t="str">
        <f ca="1">IFERROR(IF((VLOOKUP($E73,'Org List'!$AO$10:$AQ$188,3,FALSE))="","",(VLOOKUP($E73,'Org List'!$AO$10:$AQ$188,3,FALSE))),"")</f>
        <v>East Midlands Region</v>
      </c>
      <c r="D73" s="99" t="str">
        <f ca="1">IFERROR(IF((VLOOKUP($E73,'Org List'!$AT$10:$AV$188,3,FALSE))="","",(VLOOKUP($E73,'Org List'!$AT$10:$AV$188,3,FALSE))),"")</f>
        <v>NHS England Midlands And East (North Midlands)</v>
      </c>
      <c r="E73" s="97" t="str">
        <f t="shared" ca="1" si="1"/>
        <v>E06000015</v>
      </c>
      <c r="F73" s="99" t="str">
        <f ca="1">IF(E73="","",VLOOKUP(E73,'Org List'!$J$9:$K$488,2,0))</f>
        <v>Derby</v>
      </c>
      <c r="G73" s="137">
        <f ca="1">IFERROR(IF((VLOOKUP($E73,'Res&amp;Reablement Backsheet'!$D$5:$W$183,G$9,FALSE))="","",(VLOOKUP($E73,'Res&amp;Reablement Backsheet'!$D$5:$W$183,G$9,FALSE))),"")</f>
        <v>0.88888888888888884</v>
      </c>
      <c r="H73" s="137">
        <f ca="1">IFERROR(IF((VLOOKUP($E73,'Res&amp;Reablement Backsheet'!$D$5:$W$183,H$9,FALSE))="","",(VLOOKUP($E73,'Res&amp;Reablement Backsheet'!$D$5:$W$183,H$9,FALSE))),"")</f>
        <v>0.85217391304347823</v>
      </c>
      <c r="I73" s="137">
        <f ca="1">IFERROR(IF((VLOOKUP($E73,'Res&amp;Reablement Backsheet'!$D$5:$W$183,I$9,FALSE))="","",(VLOOKUP($E73,'Res&amp;Reablement Backsheet'!$D$5:$W$183,I$9,FALSE))),"")</f>
        <v>0.72727272727272729</v>
      </c>
    </row>
    <row r="74" spans="1:9" ht="15" customHeight="1" x14ac:dyDescent="0.3">
      <c r="A74" s="57">
        <v>62</v>
      </c>
      <c r="B74" s="97" t="str">
        <f ca="1">IFERROR(IF((VLOOKUP($E74,'Org List'!$AJ$10:$AL$188,3,FALSE))="","",(VLOOKUP($E74,'Org List'!$AJ$10:$AL$188,3,FALSE))),"")</f>
        <v>Midlands and East of England Commissioning Region</v>
      </c>
      <c r="C74" s="98" t="str">
        <f ca="1">IFERROR(IF((VLOOKUP($E74,'Org List'!$AO$10:$AQ$188,3,FALSE))="","",(VLOOKUP($E74,'Org List'!$AO$10:$AQ$188,3,FALSE))),"")</f>
        <v>East Midlands Region</v>
      </c>
      <c r="D74" s="99" t="str">
        <f ca="1">IFERROR(IF((VLOOKUP($E74,'Org List'!$AT$10:$AV$188,3,FALSE))="","",(VLOOKUP($E74,'Org List'!$AT$10:$AV$188,3,FALSE))),"")</f>
        <v>NHS England Midlands And East (North Midlands)</v>
      </c>
      <c r="E74" s="97" t="str">
        <f t="shared" ca="1" si="1"/>
        <v>E10000007</v>
      </c>
      <c r="F74" s="99" t="str">
        <f ca="1">IF(E74="","",VLOOKUP(E74,'Org List'!$J$9:$K$488,2,0))</f>
        <v>Derbyshire</v>
      </c>
      <c r="G74" s="137">
        <f ca="1">IFERROR(IF((VLOOKUP($E74,'Res&amp;Reablement Backsheet'!$D$5:$W$183,G$9,FALSE))="","",(VLOOKUP($E74,'Res&amp;Reablement Backsheet'!$D$5:$W$183,G$9,FALSE))),"")</f>
        <v>0.83231707317073167</v>
      </c>
      <c r="H74" s="137">
        <f ca="1">IFERROR(IF((VLOOKUP($E74,'Res&amp;Reablement Backsheet'!$D$5:$W$183,H$9,FALSE))="","",(VLOOKUP($E74,'Res&amp;Reablement Backsheet'!$D$5:$W$183,H$9,FALSE))),"")</f>
        <v>0.84905660377358494</v>
      </c>
      <c r="I74" s="137">
        <f ca="1">IFERROR(IF((VLOOKUP($E74,'Res&amp;Reablement Backsheet'!$D$5:$W$183,I$9,FALSE))="","",(VLOOKUP($E74,'Res&amp;Reablement Backsheet'!$D$5:$W$183,I$9,FALSE))),"")</f>
        <v>0.7686170212765957</v>
      </c>
    </row>
    <row r="75" spans="1:9" ht="15" customHeight="1" x14ac:dyDescent="0.3">
      <c r="A75" s="57">
        <v>63</v>
      </c>
      <c r="B75" s="97" t="str">
        <f ca="1">IFERROR(IF((VLOOKUP($E75,'Org List'!$AJ$10:$AL$188,3,FALSE))="","",(VLOOKUP($E75,'Org List'!$AJ$10:$AL$188,3,FALSE))),"")</f>
        <v>South West England Commissioning Region</v>
      </c>
      <c r="C75" s="98" t="str">
        <f ca="1">IFERROR(IF((VLOOKUP($E75,'Org List'!$AO$10:$AQ$188,3,FALSE))="","",(VLOOKUP($E75,'Org List'!$AO$10:$AQ$188,3,FALSE))),"")</f>
        <v>South West Region</v>
      </c>
      <c r="D75" s="99" t="str">
        <f ca="1">IFERROR(IF((VLOOKUP($E75,'Org List'!$AT$10:$AV$188,3,FALSE))="","",(VLOOKUP($E75,'Org List'!$AT$10:$AV$188,3,FALSE))),"")</f>
        <v>NHS England South West (South West South)</v>
      </c>
      <c r="E75" s="97" t="str">
        <f t="shared" ca="1" si="1"/>
        <v>E10000008</v>
      </c>
      <c r="F75" s="99" t="str">
        <f ca="1">IF(E75="","",VLOOKUP(E75,'Org List'!$J$9:$K$488,2,0))</f>
        <v>Devon</v>
      </c>
      <c r="G75" s="137">
        <f ca="1">IFERROR(IF((VLOOKUP($E75,'Res&amp;Reablement Backsheet'!$D$5:$W$183,G$9,FALSE))="","",(VLOOKUP($E75,'Res&amp;Reablement Backsheet'!$D$5:$W$183,G$9,FALSE))),"")</f>
        <v>0.86804123711340209</v>
      </c>
      <c r="H75" s="137">
        <f ca="1">IFERROR(IF((VLOOKUP($E75,'Res&amp;Reablement Backsheet'!$D$5:$W$183,H$9,FALSE))="","",(VLOOKUP($E75,'Res&amp;Reablement Backsheet'!$D$5:$W$183,H$9,FALSE))),"")</f>
        <v>0.76923076923076927</v>
      </c>
      <c r="I75" s="137">
        <f ca="1">IFERROR(IF((VLOOKUP($E75,'Res&amp;Reablement Backsheet'!$D$5:$W$183,I$9,FALSE))="","",(VLOOKUP($E75,'Res&amp;Reablement Backsheet'!$D$5:$W$183,I$9,FALSE))),"")</f>
        <v>0.82608695652173914</v>
      </c>
    </row>
    <row r="76" spans="1:9" ht="15" customHeight="1" x14ac:dyDescent="0.3">
      <c r="A76" s="57">
        <v>64</v>
      </c>
      <c r="B76" s="97" t="str">
        <f ca="1">IFERROR(IF((VLOOKUP($E76,'Org List'!$AJ$10:$AL$188,3,FALSE))="","",(VLOOKUP($E76,'Org List'!$AJ$10:$AL$188,3,FALSE))),"")</f>
        <v>North of England Commissioning Region</v>
      </c>
      <c r="C76" s="98" t="str">
        <f ca="1">IFERROR(IF((VLOOKUP($E76,'Org List'!$AO$10:$AQ$188,3,FALSE))="","",(VLOOKUP($E76,'Org List'!$AO$10:$AQ$188,3,FALSE))),"")</f>
        <v>Yorkshire and The Humber Region</v>
      </c>
      <c r="D76" s="99" t="str">
        <f ca="1">IFERROR(IF((VLOOKUP($E76,'Org List'!$AT$10:$AV$188,3,FALSE))="","",(VLOOKUP($E76,'Org List'!$AT$10:$AV$188,3,FALSE))),"")</f>
        <v>NHS England North (Yorkshire And Humber)</v>
      </c>
      <c r="E76" s="97" t="str">
        <f t="shared" ref="E76:E107" ca="1" si="2">IF($A76&gt;$L$5-1,"",INDIRECT("'Comms by AT'!D"&amp;$A76+$L$4))</f>
        <v>E08000017</v>
      </c>
      <c r="F76" s="99" t="str">
        <f ca="1">IF(E76="","",VLOOKUP(E76,'Org List'!$J$9:$K$488,2,0))</f>
        <v>Doncaster</v>
      </c>
      <c r="G76" s="137">
        <f ca="1">IFERROR(IF((VLOOKUP($E76,'Res&amp;Reablement Backsheet'!$D$5:$W$183,G$9,FALSE))="","",(VLOOKUP($E76,'Res&amp;Reablement Backsheet'!$D$5:$W$183,G$9,FALSE))),"")</f>
        <v>0.81818181818181823</v>
      </c>
      <c r="H76" s="137">
        <f ca="1">IFERROR(IF((VLOOKUP($E76,'Res&amp;Reablement Backsheet'!$D$5:$W$183,H$9,FALSE))="","",(VLOOKUP($E76,'Res&amp;Reablement Backsheet'!$D$5:$W$183,H$9,FALSE))),"")</f>
        <v>0.82047872340425532</v>
      </c>
      <c r="I76" s="137">
        <f ca="1">IFERROR(IF((VLOOKUP($E76,'Res&amp;Reablement Backsheet'!$D$5:$W$183,I$9,FALSE))="","",(VLOOKUP($E76,'Res&amp;Reablement Backsheet'!$D$5:$W$183,I$9,FALSE))),"")</f>
        <v>0.82741116751269039</v>
      </c>
    </row>
    <row r="77" spans="1:9" ht="15" customHeight="1" x14ac:dyDescent="0.3">
      <c r="A77" s="57">
        <v>65</v>
      </c>
      <c r="B77" s="97" t="str">
        <f ca="1">IFERROR(IF((VLOOKUP($E77,'Org List'!$AJ$10:$AL$188,3,FALSE))="","",(VLOOKUP($E77,'Org List'!$AJ$10:$AL$188,3,FALSE))),"")</f>
        <v>South West England Commissioning Region</v>
      </c>
      <c r="C77" s="98" t="str">
        <f ca="1">IFERROR(IF((VLOOKUP($E77,'Org List'!$AO$10:$AQ$188,3,FALSE))="","",(VLOOKUP($E77,'Org List'!$AO$10:$AQ$188,3,FALSE))),"")</f>
        <v>South West Region</v>
      </c>
      <c r="D77" s="99" t="str">
        <f ca="1">IFERROR(IF((VLOOKUP($E77,'Org List'!$AT$10:$AV$188,3,FALSE))="","",(VLOOKUP($E77,'Org List'!$AT$10:$AV$188,3,FALSE))),"")</f>
        <v>NHS England South West (South West South)</v>
      </c>
      <c r="E77" s="97" t="str">
        <f t="shared" ca="1" si="2"/>
        <v>E10000009</v>
      </c>
      <c r="F77" s="99" t="str">
        <f ca="1">IF(E77="","",VLOOKUP(E77,'Org List'!$J$9:$K$488,2,0))</f>
        <v>Dorset</v>
      </c>
      <c r="G77" s="137">
        <f ca="1">IFERROR(IF((VLOOKUP($E77,'Res&amp;Reablement Backsheet'!$D$5:$W$183,G$9,FALSE))="","",(VLOOKUP($E77,'Res&amp;Reablement Backsheet'!$D$5:$W$183,G$9,FALSE))),"")</f>
        <v>0.77456647398843925</v>
      </c>
      <c r="H77" s="137">
        <f ca="1">IFERROR(IF((VLOOKUP($E77,'Res&amp;Reablement Backsheet'!$D$5:$W$183,H$9,FALSE))="","",(VLOOKUP($E77,'Res&amp;Reablement Backsheet'!$D$5:$W$183,H$9,FALSE))),"")</f>
        <v>0.8</v>
      </c>
      <c r="I77" s="137">
        <f ca="1">IFERROR(IF((VLOOKUP($E77,'Res&amp;Reablement Backsheet'!$D$5:$W$183,I$9,FALSE))="","",(VLOOKUP($E77,'Res&amp;Reablement Backsheet'!$D$5:$W$183,I$9,FALSE))),"")</f>
        <v>0.84063745019920322</v>
      </c>
    </row>
    <row r="78" spans="1:9" ht="15" customHeight="1" x14ac:dyDescent="0.3">
      <c r="A78" s="57">
        <v>66</v>
      </c>
      <c r="B78" s="97" t="str">
        <f ca="1">IFERROR(IF((VLOOKUP($E78,'Org List'!$AJ$10:$AL$188,3,FALSE))="","",(VLOOKUP($E78,'Org List'!$AJ$10:$AL$188,3,FALSE))),"")</f>
        <v>Midlands and East of England Commissioning Region</v>
      </c>
      <c r="C78" s="98" t="str">
        <f ca="1">IFERROR(IF((VLOOKUP($E78,'Org List'!$AO$10:$AQ$188,3,FALSE))="","",(VLOOKUP($E78,'Org List'!$AO$10:$AQ$188,3,FALSE))),"")</f>
        <v>West Midlands Region</v>
      </c>
      <c r="D78" s="99" t="str">
        <f ca="1">IFERROR(IF((VLOOKUP($E78,'Org List'!$AT$10:$AV$188,3,FALSE))="","",(VLOOKUP($E78,'Org List'!$AT$10:$AV$188,3,FALSE))),"")</f>
        <v>NHS England Midlands And East (West Midlands)</v>
      </c>
      <c r="E78" s="97" t="str">
        <f t="shared" ca="1" si="2"/>
        <v>E08000027</v>
      </c>
      <c r="F78" s="99" t="str">
        <f ca="1">IF(E78="","",VLOOKUP(E78,'Org List'!$J$9:$K$488,2,0))</f>
        <v>Dudley</v>
      </c>
      <c r="G78" s="137">
        <f ca="1">IFERROR(IF((VLOOKUP($E78,'Res&amp;Reablement Backsheet'!$D$5:$W$183,G$9,FALSE))="","",(VLOOKUP($E78,'Res&amp;Reablement Backsheet'!$D$5:$W$183,G$9,FALSE))),"")</f>
        <v>0.86301369863013699</v>
      </c>
      <c r="H78" s="137">
        <f ca="1">IFERROR(IF((VLOOKUP($E78,'Res&amp;Reablement Backsheet'!$D$5:$W$183,H$9,FALSE))="","",(VLOOKUP($E78,'Res&amp;Reablement Backsheet'!$D$5:$W$183,H$9,FALSE))),"")</f>
        <v>0.87045454545454548</v>
      </c>
      <c r="I78" s="137">
        <f ca="1">IFERROR(IF((VLOOKUP($E78,'Res&amp;Reablement Backsheet'!$D$5:$W$183,I$9,FALSE))="","",(VLOOKUP($E78,'Res&amp;Reablement Backsheet'!$D$5:$W$183,I$9,FALSE))),"")</f>
        <v>0.84158415841584155</v>
      </c>
    </row>
    <row r="79" spans="1:9" ht="15" customHeight="1" x14ac:dyDescent="0.3">
      <c r="A79" s="57">
        <v>67</v>
      </c>
      <c r="B79" s="97" t="str">
        <f ca="1">IFERROR(IF((VLOOKUP($E79,'Org List'!$AJ$10:$AL$188,3,FALSE))="","",(VLOOKUP($E79,'Org List'!$AJ$10:$AL$188,3,FALSE))),"")</f>
        <v>London Commissioning Region</v>
      </c>
      <c r="C79" s="98" t="str">
        <f ca="1">IFERROR(IF((VLOOKUP($E79,'Org List'!$AO$10:$AQ$188,3,FALSE))="","",(VLOOKUP($E79,'Org List'!$AO$10:$AQ$188,3,FALSE))),"")</f>
        <v>London Region</v>
      </c>
      <c r="D79" s="99" t="str">
        <f ca="1">IFERROR(IF((VLOOKUP($E79,'Org List'!$AT$10:$AV$188,3,FALSE))="","",(VLOOKUP($E79,'Org List'!$AT$10:$AV$188,3,FALSE))),"")</f>
        <v>NHS England London</v>
      </c>
      <c r="E79" s="97" t="str">
        <f t="shared" ca="1" si="2"/>
        <v>E09000009</v>
      </c>
      <c r="F79" s="99" t="str">
        <f ca="1">IF(E79="","",VLOOKUP(E79,'Org List'!$J$9:$K$488,2,0))</f>
        <v>Ealing</v>
      </c>
      <c r="G79" s="137">
        <f ca="1">IFERROR(IF((VLOOKUP($E79,'Res&amp;Reablement Backsheet'!$D$5:$W$183,G$9,FALSE))="","",(VLOOKUP($E79,'Res&amp;Reablement Backsheet'!$D$5:$W$183,G$9,FALSE))),"")</f>
        <v>0.94270833333333337</v>
      </c>
      <c r="H79" s="137">
        <f ca="1">IFERROR(IF((VLOOKUP($E79,'Res&amp;Reablement Backsheet'!$D$5:$W$183,H$9,FALSE))="","",(VLOOKUP($E79,'Res&amp;Reablement Backsheet'!$D$5:$W$183,H$9,FALSE))),"")</f>
        <v>0.93333333333333335</v>
      </c>
      <c r="I79" s="137">
        <f ca="1">IFERROR(IF((VLOOKUP($E79,'Res&amp;Reablement Backsheet'!$D$5:$W$183,I$9,FALSE))="","",(VLOOKUP($E79,'Res&amp;Reablement Backsheet'!$D$5:$W$183,I$9,FALSE))),"")</f>
        <v>0.96534653465346532</v>
      </c>
    </row>
    <row r="80" spans="1:9" ht="15" customHeight="1" x14ac:dyDescent="0.3">
      <c r="A80" s="57">
        <v>68</v>
      </c>
      <c r="B80" s="97" t="str">
        <f ca="1">IFERROR(IF((VLOOKUP($E80,'Org List'!$AJ$10:$AL$188,3,FALSE))="","",(VLOOKUP($E80,'Org List'!$AJ$10:$AL$188,3,FALSE))),"")</f>
        <v>North of England Commissioning Region</v>
      </c>
      <c r="C80" s="98" t="str">
        <f ca="1">IFERROR(IF((VLOOKUP($E80,'Org List'!$AO$10:$AQ$188,3,FALSE))="","",(VLOOKUP($E80,'Org List'!$AO$10:$AQ$188,3,FALSE))),"")</f>
        <v>Yorkshire and The Humber Region</v>
      </c>
      <c r="D80" s="99" t="str">
        <f ca="1">IFERROR(IF((VLOOKUP($E80,'Org List'!$AT$10:$AV$188,3,FALSE))="","",(VLOOKUP($E80,'Org List'!$AT$10:$AV$188,3,FALSE))),"")</f>
        <v>NHS England North (Yorkshire And Humber)</v>
      </c>
      <c r="E80" s="97" t="str">
        <f t="shared" ca="1" si="2"/>
        <v>E06000011</v>
      </c>
      <c r="F80" s="99" t="str">
        <f ca="1">IF(E80="","",VLOOKUP(E80,'Org List'!$J$9:$K$488,2,0))</f>
        <v>East Riding of Yorkshire</v>
      </c>
      <c r="G80" s="137">
        <f ca="1">IFERROR(IF((VLOOKUP($E80,'Res&amp;Reablement Backsheet'!$D$5:$W$183,G$9,FALSE))="","",(VLOOKUP($E80,'Res&amp;Reablement Backsheet'!$D$5:$W$183,G$9,FALSE))),"")</f>
        <v>0.76020408163265307</v>
      </c>
      <c r="H80" s="137">
        <f ca="1">IFERROR(IF((VLOOKUP($E80,'Res&amp;Reablement Backsheet'!$D$5:$W$183,H$9,FALSE))="","",(VLOOKUP($E80,'Res&amp;Reablement Backsheet'!$D$5:$W$183,H$9,FALSE))),"")</f>
        <v>0.87</v>
      </c>
      <c r="I80" s="137">
        <f ca="1">IFERROR(IF((VLOOKUP($E80,'Res&amp;Reablement Backsheet'!$D$5:$W$183,I$9,FALSE))="","",(VLOOKUP($E80,'Res&amp;Reablement Backsheet'!$D$5:$W$183,I$9,FALSE))),"")</f>
        <v>0.8616071428571429</v>
      </c>
    </row>
    <row r="81" spans="1:9" ht="15" customHeight="1" x14ac:dyDescent="0.3">
      <c r="A81" s="57">
        <v>69</v>
      </c>
      <c r="B81" s="97" t="str">
        <f ca="1">IFERROR(IF((VLOOKUP($E81,'Org List'!$AJ$10:$AL$188,3,FALSE))="","",(VLOOKUP($E81,'Org List'!$AJ$10:$AL$188,3,FALSE))),"")</f>
        <v>South East England Commissioning Region</v>
      </c>
      <c r="C81" s="98" t="str">
        <f ca="1">IFERROR(IF((VLOOKUP($E81,'Org List'!$AO$10:$AQ$188,3,FALSE))="","",(VLOOKUP($E81,'Org List'!$AO$10:$AQ$188,3,FALSE))),"")</f>
        <v>South East Region</v>
      </c>
      <c r="D81" s="99" t="str">
        <f ca="1">IFERROR(IF((VLOOKUP($E81,'Org List'!$AT$10:$AV$188,3,FALSE))="","",(VLOOKUP($E81,'Org List'!$AT$10:$AV$188,3,FALSE))),"")</f>
        <v>NHS England South East (Kent, Surrey and Sussex)</v>
      </c>
      <c r="E81" s="97" t="str">
        <f t="shared" ca="1" si="2"/>
        <v>E10000011</v>
      </c>
      <c r="F81" s="99" t="str">
        <f ca="1">IF(E81="","",VLOOKUP(E81,'Org List'!$J$9:$K$488,2,0))</f>
        <v>East Sussex</v>
      </c>
      <c r="G81" s="137">
        <f ca="1">IFERROR(IF((VLOOKUP($E81,'Res&amp;Reablement Backsheet'!$D$5:$W$183,G$9,FALSE))="","",(VLOOKUP($E81,'Res&amp;Reablement Backsheet'!$D$5:$W$183,G$9,FALSE))),"")</f>
        <v>0.90508474576271192</v>
      </c>
      <c r="H81" s="137">
        <f ca="1">IFERROR(IF((VLOOKUP($E81,'Res&amp;Reablement Backsheet'!$D$5:$W$183,H$9,FALSE))="","",(VLOOKUP($E81,'Res&amp;Reablement Backsheet'!$D$5:$W$183,H$9,FALSE))),"")</f>
        <v>0.90169491525423728</v>
      </c>
      <c r="I81" s="137">
        <f ca="1">IFERROR(IF((VLOOKUP($E81,'Res&amp;Reablement Backsheet'!$D$5:$W$183,I$9,FALSE))="","",(VLOOKUP($E81,'Res&amp;Reablement Backsheet'!$D$5:$W$183,I$9,FALSE))),"")</f>
        <v>0.90701754385964917</v>
      </c>
    </row>
    <row r="82" spans="1:9" ht="15" customHeight="1" x14ac:dyDescent="0.3">
      <c r="A82" s="57">
        <v>70</v>
      </c>
      <c r="B82" s="97" t="str">
        <f ca="1">IFERROR(IF((VLOOKUP($E82,'Org List'!$AJ$10:$AL$188,3,FALSE))="","",(VLOOKUP($E82,'Org List'!$AJ$10:$AL$188,3,FALSE))),"")</f>
        <v>London Commissioning Region</v>
      </c>
      <c r="C82" s="98" t="str">
        <f ca="1">IFERROR(IF((VLOOKUP($E82,'Org List'!$AO$10:$AQ$188,3,FALSE))="","",(VLOOKUP($E82,'Org List'!$AO$10:$AQ$188,3,FALSE))),"")</f>
        <v>London Region</v>
      </c>
      <c r="D82" s="99" t="str">
        <f ca="1">IFERROR(IF((VLOOKUP($E82,'Org List'!$AT$10:$AV$188,3,FALSE))="","",(VLOOKUP($E82,'Org List'!$AT$10:$AV$188,3,FALSE))),"")</f>
        <v>NHS England London</v>
      </c>
      <c r="E82" s="97" t="str">
        <f t="shared" ca="1" si="2"/>
        <v>E09000010</v>
      </c>
      <c r="F82" s="99" t="str">
        <f ca="1">IF(E82="","",VLOOKUP(E82,'Org List'!$J$9:$K$488,2,0))</f>
        <v>Enfield</v>
      </c>
      <c r="G82" s="137">
        <f ca="1">IFERROR(IF((VLOOKUP($E82,'Res&amp;Reablement Backsheet'!$D$5:$W$183,G$9,FALSE))="","",(VLOOKUP($E82,'Res&amp;Reablement Backsheet'!$D$5:$W$183,G$9,FALSE))),"")</f>
        <v>0.86915887850467288</v>
      </c>
      <c r="H82" s="137">
        <f ca="1">IFERROR(IF((VLOOKUP($E82,'Res&amp;Reablement Backsheet'!$D$5:$W$183,H$9,FALSE))="","",(VLOOKUP($E82,'Res&amp;Reablement Backsheet'!$D$5:$W$183,H$9,FALSE))),"")</f>
        <v>0.84976525821596249</v>
      </c>
      <c r="I82" s="137">
        <f ca="1">IFERROR(IF((VLOOKUP($E82,'Res&amp;Reablement Backsheet'!$D$5:$W$183,I$9,FALSE))="","",(VLOOKUP($E82,'Res&amp;Reablement Backsheet'!$D$5:$W$183,I$9,FALSE))),"")</f>
        <v>0.89423076923076927</v>
      </c>
    </row>
    <row r="83" spans="1:9" ht="15" customHeight="1" x14ac:dyDescent="0.3">
      <c r="A83" s="57">
        <v>71</v>
      </c>
      <c r="B83" s="97" t="str">
        <f ca="1">IFERROR(IF((VLOOKUP($E83,'Org List'!$AJ$10:$AL$188,3,FALSE))="","",(VLOOKUP($E83,'Org List'!$AJ$10:$AL$188,3,FALSE))),"")</f>
        <v>Midlands and East of England Commissioning Region</v>
      </c>
      <c r="C83" s="98" t="str">
        <f ca="1">IFERROR(IF((VLOOKUP($E83,'Org List'!$AO$10:$AQ$188,3,FALSE))="","",(VLOOKUP($E83,'Org List'!$AO$10:$AQ$188,3,FALSE))),"")</f>
        <v>East Region</v>
      </c>
      <c r="D83" s="99" t="str">
        <f ca="1">IFERROR(IF((VLOOKUP($E83,'Org List'!$AT$10:$AV$188,3,FALSE))="","",(VLOOKUP($E83,'Org List'!$AT$10:$AV$188,3,FALSE))),"")</f>
        <v>NHS England Midlands And East (East)</v>
      </c>
      <c r="E83" s="97" t="str">
        <f t="shared" ca="1" si="2"/>
        <v>E10000012</v>
      </c>
      <c r="F83" s="99" t="str">
        <f ca="1">IF(E83="","",VLOOKUP(E83,'Org List'!$J$9:$K$488,2,0))</f>
        <v>Essex</v>
      </c>
      <c r="G83" s="137">
        <f ca="1">IFERROR(IF((VLOOKUP($E83,'Res&amp;Reablement Backsheet'!$D$5:$W$183,G$9,FALSE))="","",(VLOOKUP($E83,'Res&amp;Reablement Backsheet'!$D$5:$W$183,G$9,FALSE))),"")</f>
        <v>0.81238938053097343</v>
      </c>
      <c r="H83" s="137">
        <f ca="1">IFERROR(IF((VLOOKUP($E83,'Res&amp;Reablement Backsheet'!$D$5:$W$183,H$9,FALSE))="","",(VLOOKUP($E83,'Res&amp;Reablement Backsheet'!$D$5:$W$183,H$9,FALSE))),"")</f>
        <v>0.8186314921681781</v>
      </c>
      <c r="I83" s="137">
        <f ca="1">IFERROR(IF((VLOOKUP($E83,'Res&amp;Reablement Backsheet'!$D$5:$W$183,I$9,FALSE))="","",(VLOOKUP($E83,'Res&amp;Reablement Backsheet'!$D$5:$W$183,I$9,FALSE))),"")</f>
        <v>0.86952931461601979</v>
      </c>
    </row>
    <row r="84" spans="1:9" ht="15" customHeight="1" x14ac:dyDescent="0.3">
      <c r="A84" s="57">
        <v>72</v>
      </c>
      <c r="B84" s="97" t="str">
        <f ca="1">IFERROR(IF((VLOOKUP($E84,'Org List'!$AJ$10:$AL$188,3,FALSE))="","",(VLOOKUP($E84,'Org List'!$AJ$10:$AL$188,3,FALSE))),"")</f>
        <v>North of England Commissioning Region</v>
      </c>
      <c r="C84" s="98" t="str">
        <f ca="1">IFERROR(IF((VLOOKUP($E84,'Org List'!$AO$10:$AQ$188,3,FALSE))="","",(VLOOKUP($E84,'Org List'!$AO$10:$AQ$188,3,FALSE))),"")</f>
        <v>North East Region</v>
      </c>
      <c r="D84" s="99" t="str">
        <f ca="1">IFERROR(IF((VLOOKUP($E84,'Org List'!$AT$10:$AV$188,3,FALSE))="","",(VLOOKUP($E84,'Org List'!$AT$10:$AV$188,3,FALSE))),"")</f>
        <v>NHS England North (Cumbria And North East)</v>
      </c>
      <c r="E84" s="97" t="str">
        <f t="shared" ca="1" si="2"/>
        <v>E08000037</v>
      </c>
      <c r="F84" s="99" t="str">
        <f ca="1">IF(E84="","",VLOOKUP(E84,'Org List'!$J$9:$K$488,2,0))</f>
        <v>Gateshead</v>
      </c>
      <c r="G84" s="137">
        <f ca="1">IFERROR(IF((VLOOKUP($E84,'Res&amp;Reablement Backsheet'!$D$5:$W$183,G$9,FALSE))="","",(VLOOKUP($E84,'Res&amp;Reablement Backsheet'!$D$5:$W$183,G$9,FALSE))),"")</f>
        <v>0.80769230769230771</v>
      </c>
      <c r="H84" s="137">
        <f ca="1">IFERROR(IF((VLOOKUP($E84,'Res&amp;Reablement Backsheet'!$D$5:$W$183,H$9,FALSE))="","",(VLOOKUP($E84,'Res&amp;Reablement Backsheet'!$D$5:$W$183,H$9,FALSE))),"")</f>
        <v>0.8571428571428571</v>
      </c>
      <c r="I84" s="137">
        <f ca="1">IFERROR(IF((VLOOKUP($E84,'Res&amp;Reablement Backsheet'!$D$5:$W$183,I$9,FALSE))="","",(VLOOKUP($E84,'Res&amp;Reablement Backsheet'!$D$5:$W$183,I$9,FALSE))),"")</f>
        <v>0.8091286307053942</v>
      </c>
    </row>
    <row r="85" spans="1:9" ht="15" customHeight="1" x14ac:dyDescent="0.3">
      <c r="A85" s="57">
        <v>73</v>
      </c>
      <c r="B85" s="97" t="str">
        <f ca="1">IFERROR(IF((VLOOKUP($E85,'Org List'!$AJ$10:$AL$188,3,FALSE))="","",(VLOOKUP($E85,'Org List'!$AJ$10:$AL$188,3,FALSE))),"")</f>
        <v>South West England Commissioning Region</v>
      </c>
      <c r="C85" s="98" t="str">
        <f ca="1">IFERROR(IF((VLOOKUP($E85,'Org List'!$AO$10:$AQ$188,3,FALSE))="","",(VLOOKUP($E85,'Org List'!$AO$10:$AQ$188,3,FALSE))),"")</f>
        <v>South West Region</v>
      </c>
      <c r="D85" s="99" t="str">
        <f ca="1">IFERROR(IF((VLOOKUP($E85,'Org List'!$AT$10:$AV$188,3,FALSE))="","",(VLOOKUP($E85,'Org List'!$AT$10:$AV$188,3,FALSE))),"")</f>
        <v>NHS England South West (South West North)</v>
      </c>
      <c r="E85" s="97" t="str">
        <f t="shared" ca="1" si="2"/>
        <v>E10000013</v>
      </c>
      <c r="F85" s="99" t="str">
        <f ca="1">IF(E85="","",VLOOKUP(E85,'Org List'!$J$9:$K$488,2,0))</f>
        <v>Gloucestershire</v>
      </c>
      <c r="G85" s="137">
        <f ca="1">IFERROR(IF((VLOOKUP($E85,'Res&amp;Reablement Backsheet'!$D$5:$W$183,G$9,FALSE))="","",(VLOOKUP($E85,'Res&amp;Reablement Backsheet'!$D$5:$W$183,G$9,FALSE))),"")</f>
        <v>0.8183807439824945</v>
      </c>
      <c r="H85" s="137">
        <f ca="1">IFERROR(IF((VLOOKUP($E85,'Res&amp;Reablement Backsheet'!$D$5:$W$183,H$9,FALSE))="","",(VLOOKUP($E85,'Res&amp;Reablement Backsheet'!$D$5:$W$183,H$9,FALSE))),"")</f>
        <v>0.8359236839116807</v>
      </c>
      <c r="I85" s="137">
        <f ca="1">IFERROR(IF((VLOOKUP($E85,'Res&amp;Reablement Backsheet'!$D$5:$W$183,I$9,FALSE))="","",(VLOOKUP($E85,'Res&amp;Reablement Backsheet'!$D$5:$W$183,I$9,FALSE))),"")</f>
        <v>0.79508196721311475</v>
      </c>
    </row>
    <row r="86" spans="1:9" ht="15" customHeight="1" x14ac:dyDescent="0.3">
      <c r="A86" s="57">
        <v>74</v>
      </c>
      <c r="B86" s="97" t="str">
        <f ca="1">IFERROR(IF((VLOOKUP($E86,'Org List'!$AJ$10:$AL$188,3,FALSE))="","",(VLOOKUP($E86,'Org List'!$AJ$10:$AL$188,3,FALSE))),"")</f>
        <v>London Commissioning Region</v>
      </c>
      <c r="C86" s="98" t="str">
        <f ca="1">IFERROR(IF((VLOOKUP($E86,'Org List'!$AO$10:$AQ$188,3,FALSE))="","",(VLOOKUP($E86,'Org List'!$AO$10:$AQ$188,3,FALSE))),"")</f>
        <v>London Region</v>
      </c>
      <c r="D86" s="99" t="str">
        <f ca="1">IFERROR(IF((VLOOKUP($E86,'Org List'!$AT$10:$AV$188,3,FALSE))="","",(VLOOKUP($E86,'Org List'!$AT$10:$AV$188,3,FALSE))),"")</f>
        <v>NHS England London</v>
      </c>
      <c r="E86" s="97" t="str">
        <f t="shared" ca="1" si="2"/>
        <v>E09000011</v>
      </c>
      <c r="F86" s="99" t="str">
        <f ca="1">IF(E86="","",VLOOKUP(E86,'Org List'!$J$9:$K$488,2,0))</f>
        <v>Greenwich</v>
      </c>
      <c r="G86" s="137">
        <f ca="1">IFERROR(IF((VLOOKUP($E86,'Res&amp;Reablement Backsheet'!$D$5:$W$183,G$9,FALSE))="","",(VLOOKUP($E86,'Res&amp;Reablement Backsheet'!$D$5:$W$183,G$9,FALSE))),"")</f>
        <v>0.81531531531531531</v>
      </c>
      <c r="H86" s="137">
        <f ca="1">IFERROR(IF((VLOOKUP($E86,'Res&amp;Reablement Backsheet'!$D$5:$W$183,H$9,FALSE))="","",(VLOOKUP($E86,'Res&amp;Reablement Backsheet'!$D$5:$W$183,H$9,FALSE))),"")</f>
        <v>0.83056478405315615</v>
      </c>
      <c r="I86" s="137">
        <f ca="1">IFERROR(IF((VLOOKUP($E86,'Res&amp;Reablement Backsheet'!$D$5:$W$183,I$9,FALSE))="","",(VLOOKUP($E86,'Res&amp;Reablement Backsheet'!$D$5:$W$183,I$9,FALSE))),"")</f>
        <v>0.8233890214797136</v>
      </c>
    </row>
    <row r="87" spans="1:9" ht="15" customHeight="1" x14ac:dyDescent="0.3">
      <c r="A87" s="57">
        <v>75</v>
      </c>
      <c r="B87" s="97" t="str">
        <f ca="1">IFERROR(IF((VLOOKUP($E87,'Org List'!$AJ$10:$AL$188,3,FALSE))="","",(VLOOKUP($E87,'Org List'!$AJ$10:$AL$188,3,FALSE))),"")</f>
        <v>London Commissioning Region</v>
      </c>
      <c r="C87" s="98" t="str">
        <f ca="1">IFERROR(IF((VLOOKUP($E87,'Org List'!$AO$10:$AQ$188,3,FALSE))="","",(VLOOKUP($E87,'Org List'!$AO$10:$AQ$188,3,FALSE))),"")</f>
        <v>London Region</v>
      </c>
      <c r="D87" s="99" t="str">
        <f ca="1">IFERROR(IF((VLOOKUP($E87,'Org List'!$AT$10:$AV$188,3,FALSE))="","",(VLOOKUP($E87,'Org List'!$AT$10:$AV$188,3,FALSE))),"")</f>
        <v>NHS England London</v>
      </c>
      <c r="E87" s="97" t="str">
        <f t="shared" ca="1" si="2"/>
        <v>E09000012</v>
      </c>
      <c r="F87" s="99" t="str">
        <f ca="1">IF(E87="","",VLOOKUP(E87,'Org List'!$J$9:$K$488,2,0))</f>
        <v>Hackney</v>
      </c>
      <c r="G87" s="137">
        <f ca="1">IFERROR(IF((VLOOKUP($E87,'Res&amp;Reablement Backsheet'!$D$5:$W$183,G$9,FALSE))="","",(VLOOKUP($E87,'Res&amp;Reablement Backsheet'!$D$5:$W$183,G$9,FALSE))),"")</f>
        <v>0.87982832618025753</v>
      </c>
      <c r="H87" s="137">
        <f ca="1">IFERROR(IF((VLOOKUP($E87,'Res&amp;Reablement Backsheet'!$D$5:$W$183,H$9,FALSE))="","",(VLOOKUP($E87,'Res&amp;Reablement Backsheet'!$D$5:$W$183,H$9,FALSE))),"")</f>
        <v>0.90987124463519309</v>
      </c>
      <c r="I87" s="137">
        <f ca="1">IFERROR(IF((VLOOKUP($E87,'Res&amp;Reablement Backsheet'!$D$5:$W$183,I$9,FALSE))="","",(VLOOKUP($E87,'Res&amp;Reablement Backsheet'!$D$5:$W$183,I$9,FALSE))),"")</f>
        <v>0.90504451038575673</v>
      </c>
    </row>
    <row r="88" spans="1:9" ht="15" customHeight="1" x14ac:dyDescent="0.3">
      <c r="A88" s="57">
        <v>76</v>
      </c>
      <c r="B88" s="97" t="str">
        <f ca="1">IFERROR(IF((VLOOKUP($E88,'Org List'!$AJ$10:$AL$188,3,FALSE))="","",(VLOOKUP($E88,'Org List'!$AJ$10:$AL$188,3,FALSE))),"")</f>
        <v>North of England Commissioning Region</v>
      </c>
      <c r="C88" s="98" t="str">
        <f ca="1">IFERROR(IF((VLOOKUP($E88,'Org List'!$AO$10:$AQ$188,3,FALSE))="","",(VLOOKUP($E88,'Org List'!$AO$10:$AQ$188,3,FALSE))),"")</f>
        <v>North West Region</v>
      </c>
      <c r="D88" s="99" t="str">
        <f ca="1">IFERROR(IF((VLOOKUP($E88,'Org List'!$AT$10:$AV$188,3,FALSE))="","",(VLOOKUP($E88,'Org List'!$AT$10:$AV$188,3,FALSE))),"")</f>
        <v>NHS England North (Cheshire And Merseyside)</v>
      </c>
      <c r="E88" s="97" t="str">
        <f t="shared" ca="1" si="2"/>
        <v>E06000006</v>
      </c>
      <c r="F88" s="99" t="str">
        <f ca="1">IF(E88="","",VLOOKUP(E88,'Org List'!$J$9:$K$488,2,0))</f>
        <v>Halton</v>
      </c>
      <c r="G88" s="137">
        <f ca="1">IFERROR(IF((VLOOKUP($E88,'Res&amp;Reablement Backsheet'!$D$5:$W$183,G$9,FALSE))="","",(VLOOKUP($E88,'Res&amp;Reablement Backsheet'!$D$5:$W$183,G$9,FALSE))),"")</f>
        <v>0.62121212121212122</v>
      </c>
      <c r="H88" s="137">
        <f ca="1">IFERROR(IF((VLOOKUP($E88,'Res&amp;Reablement Backsheet'!$D$5:$W$183,H$9,FALSE))="","",(VLOOKUP($E88,'Res&amp;Reablement Backsheet'!$D$5:$W$183,H$9,FALSE))),"")</f>
        <v>0.62857142857142856</v>
      </c>
      <c r="I88" s="137">
        <f ca="1">IFERROR(IF((VLOOKUP($E88,'Res&amp;Reablement Backsheet'!$D$5:$W$183,I$9,FALSE))="","",(VLOOKUP($E88,'Res&amp;Reablement Backsheet'!$D$5:$W$183,I$9,FALSE))),"")</f>
        <v>0.78217821782178221</v>
      </c>
    </row>
    <row r="89" spans="1:9" ht="15" customHeight="1" x14ac:dyDescent="0.3">
      <c r="A89" s="57">
        <v>77</v>
      </c>
      <c r="B89" s="97" t="str">
        <f ca="1">IFERROR(IF((VLOOKUP($E89,'Org List'!$AJ$10:$AL$188,3,FALSE))="","",(VLOOKUP($E89,'Org List'!$AJ$10:$AL$188,3,FALSE))),"")</f>
        <v>London Commissioning Region</v>
      </c>
      <c r="C89" s="98" t="str">
        <f ca="1">IFERROR(IF((VLOOKUP($E89,'Org List'!$AO$10:$AQ$188,3,FALSE))="","",(VLOOKUP($E89,'Org List'!$AO$10:$AQ$188,3,FALSE))),"")</f>
        <v>London Region</v>
      </c>
      <c r="D89" s="99" t="str">
        <f ca="1">IFERROR(IF((VLOOKUP($E89,'Org List'!$AT$10:$AV$188,3,FALSE))="","",(VLOOKUP($E89,'Org List'!$AT$10:$AV$188,3,FALSE))),"")</f>
        <v>NHS England London</v>
      </c>
      <c r="E89" s="97" t="str">
        <f t="shared" ca="1" si="2"/>
        <v>E09000013</v>
      </c>
      <c r="F89" s="99" t="str">
        <f ca="1">IF(E89="","",VLOOKUP(E89,'Org List'!$J$9:$K$488,2,0))</f>
        <v>Hammersmith and Fulham</v>
      </c>
      <c r="G89" s="137">
        <f ca="1">IFERROR(IF((VLOOKUP($E89,'Res&amp;Reablement Backsheet'!$D$5:$W$183,G$9,FALSE))="","",(VLOOKUP($E89,'Res&amp;Reablement Backsheet'!$D$5:$W$183,G$9,FALSE))),"")</f>
        <v>0.89344262295081966</v>
      </c>
      <c r="H89" s="137">
        <f ca="1">IFERROR(IF((VLOOKUP($E89,'Res&amp;Reablement Backsheet'!$D$5:$W$183,H$9,FALSE))="","",(VLOOKUP($E89,'Res&amp;Reablement Backsheet'!$D$5:$W$183,H$9,FALSE))),"")</f>
        <v>0.90056818181818177</v>
      </c>
      <c r="I89" s="137">
        <f ca="1">IFERROR(IF((VLOOKUP($E89,'Res&amp;Reablement Backsheet'!$D$5:$W$183,I$9,FALSE))="","",(VLOOKUP($E89,'Res&amp;Reablement Backsheet'!$D$5:$W$183,I$9,FALSE))),"")</f>
        <v>0.82191780821917804</v>
      </c>
    </row>
    <row r="90" spans="1:9" ht="15" customHeight="1" x14ac:dyDescent="0.3">
      <c r="A90" s="57">
        <v>78</v>
      </c>
      <c r="B90" s="97" t="str">
        <f ca="1">IFERROR(IF((VLOOKUP($E90,'Org List'!$AJ$10:$AL$188,3,FALSE))="","",(VLOOKUP($E90,'Org List'!$AJ$10:$AL$188,3,FALSE))),"")</f>
        <v>South East England Commissioning Region</v>
      </c>
      <c r="C90" s="98" t="str">
        <f ca="1">IFERROR(IF((VLOOKUP($E90,'Org List'!$AO$10:$AQ$188,3,FALSE))="","",(VLOOKUP($E90,'Org List'!$AO$10:$AQ$188,3,FALSE))),"")</f>
        <v>South East Region</v>
      </c>
      <c r="D90" s="99" t="str">
        <f ca="1">IFERROR(IF((VLOOKUP($E90,'Org List'!$AT$10:$AV$188,3,FALSE))="","",(VLOOKUP($E90,'Org List'!$AT$10:$AV$188,3,FALSE))),"")</f>
        <v>NHS England South East (Hampshire, Isle of Wight and Thames Valley)</v>
      </c>
      <c r="E90" s="97" t="str">
        <f t="shared" ca="1" si="2"/>
        <v>E10000014</v>
      </c>
      <c r="F90" s="99" t="str">
        <f ca="1">IF(E90="","",VLOOKUP(E90,'Org List'!$J$9:$K$488,2,0))</f>
        <v>Hampshire</v>
      </c>
      <c r="G90" s="137">
        <f ca="1">IFERROR(IF((VLOOKUP($E90,'Res&amp;Reablement Backsheet'!$D$5:$W$183,G$9,FALSE))="","",(VLOOKUP($E90,'Res&amp;Reablement Backsheet'!$D$5:$W$183,G$9,FALSE))),"")</f>
        <v>0.80286738351254483</v>
      </c>
      <c r="H90" s="137">
        <f ca="1">IFERROR(IF((VLOOKUP($E90,'Res&amp;Reablement Backsheet'!$D$5:$W$183,H$9,FALSE))="","",(VLOOKUP($E90,'Res&amp;Reablement Backsheet'!$D$5:$W$183,H$9,FALSE))),"")</f>
        <v>0.80666666666666664</v>
      </c>
      <c r="I90" s="137">
        <f ca="1">IFERROR(IF((VLOOKUP($E90,'Res&amp;Reablement Backsheet'!$D$5:$W$183,I$9,FALSE))="","",(VLOOKUP($E90,'Res&amp;Reablement Backsheet'!$D$5:$W$183,I$9,FALSE))),"")</f>
        <v>0.79797979797979801</v>
      </c>
    </row>
    <row r="91" spans="1:9" ht="15" customHeight="1" x14ac:dyDescent="0.3">
      <c r="A91" s="57">
        <v>79</v>
      </c>
      <c r="B91" s="97" t="str">
        <f ca="1">IFERROR(IF((VLOOKUP($E91,'Org List'!$AJ$10:$AL$188,3,FALSE))="","",(VLOOKUP($E91,'Org List'!$AJ$10:$AL$188,3,FALSE))),"")</f>
        <v>London Commissioning Region</v>
      </c>
      <c r="C91" s="98" t="str">
        <f ca="1">IFERROR(IF((VLOOKUP($E91,'Org List'!$AO$10:$AQ$188,3,FALSE))="","",(VLOOKUP($E91,'Org List'!$AO$10:$AQ$188,3,FALSE))),"")</f>
        <v>London Region</v>
      </c>
      <c r="D91" s="99" t="str">
        <f ca="1">IFERROR(IF((VLOOKUP($E91,'Org List'!$AT$10:$AV$188,3,FALSE))="","",(VLOOKUP($E91,'Org List'!$AT$10:$AV$188,3,FALSE))),"")</f>
        <v>NHS England London</v>
      </c>
      <c r="E91" s="97" t="str">
        <f t="shared" ca="1" si="2"/>
        <v>E09000014</v>
      </c>
      <c r="F91" s="99" t="str">
        <f ca="1">IF(E91="","",VLOOKUP(E91,'Org List'!$J$9:$K$488,2,0))</f>
        <v>Haringey</v>
      </c>
      <c r="G91" s="137">
        <f ca="1">IFERROR(IF((VLOOKUP($E91,'Res&amp;Reablement Backsheet'!$D$5:$W$183,G$9,FALSE))="","",(VLOOKUP($E91,'Res&amp;Reablement Backsheet'!$D$5:$W$183,G$9,FALSE))),"")</f>
        <v>0.82520325203252032</v>
      </c>
      <c r="H91" s="137">
        <f ca="1">IFERROR(IF((VLOOKUP($E91,'Res&amp;Reablement Backsheet'!$D$5:$W$183,H$9,FALSE))="","",(VLOOKUP($E91,'Res&amp;Reablement Backsheet'!$D$5:$W$183,H$9,FALSE))),"")</f>
        <v>0.80943333333333323</v>
      </c>
      <c r="I91" s="137">
        <f ca="1">IFERROR(IF((VLOOKUP($E91,'Res&amp;Reablement Backsheet'!$D$5:$W$183,I$9,FALSE))="","",(VLOOKUP($E91,'Res&amp;Reablement Backsheet'!$D$5:$W$183,I$9,FALSE))),"")</f>
        <v>0.77027027027027029</v>
      </c>
    </row>
    <row r="92" spans="1:9" ht="15" customHeight="1" x14ac:dyDescent="0.3">
      <c r="A92" s="57">
        <v>80</v>
      </c>
      <c r="B92" s="97" t="str">
        <f ca="1">IFERROR(IF((VLOOKUP($E92,'Org List'!$AJ$10:$AL$188,3,FALSE))="","",(VLOOKUP($E92,'Org List'!$AJ$10:$AL$188,3,FALSE))),"")</f>
        <v>London Commissioning Region</v>
      </c>
      <c r="C92" s="98" t="str">
        <f ca="1">IFERROR(IF((VLOOKUP($E92,'Org List'!$AO$10:$AQ$188,3,FALSE))="","",(VLOOKUP($E92,'Org List'!$AO$10:$AQ$188,3,FALSE))),"")</f>
        <v>London Region</v>
      </c>
      <c r="D92" s="99" t="str">
        <f ca="1">IFERROR(IF((VLOOKUP($E92,'Org List'!$AT$10:$AV$188,3,FALSE))="","",(VLOOKUP($E92,'Org List'!$AT$10:$AV$188,3,FALSE))),"")</f>
        <v>NHS England London</v>
      </c>
      <c r="E92" s="97" t="str">
        <f t="shared" ca="1" si="2"/>
        <v>E09000015</v>
      </c>
      <c r="F92" s="99" t="str">
        <f ca="1">IF(E92="","",VLOOKUP(E92,'Org List'!$J$9:$K$488,2,0))</f>
        <v>Harrow</v>
      </c>
      <c r="G92" s="137">
        <f ca="1">IFERROR(IF((VLOOKUP($E92,'Res&amp;Reablement Backsheet'!$D$5:$W$183,G$9,FALSE))="","",(VLOOKUP($E92,'Res&amp;Reablement Backsheet'!$D$5:$W$183,G$9,FALSE))),"")</f>
        <v>0.7639198218262806</v>
      </c>
      <c r="H92" s="137">
        <f ca="1">IFERROR(IF((VLOOKUP($E92,'Res&amp;Reablement Backsheet'!$D$5:$W$183,H$9,FALSE))="","",(VLOOKUP($E92,'Res&amp;Reablement Backsheet'!$D$5:$W$183,H$9,FALSE))),"")</f>
        <v>0.8</v>
      </c>
      <c r="I92" s="137">
        <f ca="1">IFERROR(IF((VLOOKUP($E92,'Res&amp;Reablement Backsheet'!$D$5:$W$183,I$9,FALSE))="","",(VLOOKUP($E92,'Res&amp;Reablement Backsheet'!$D$5:$W$183,I$9,FALSE))),"")</f>
        <v>0.75710594315245483</v>
      </c>
    </row>
    <row r="93" spans="1:9" ht="15" customHeight="1" x14ac:dyDescent="0.3">
      <c r="A93" s="57">
        <v>81</v>
      </c>
      <c r="B93" s="97" t="str">
        <f ca="1">IFERROR(IF((VLOOKUP($E93,'Org List'!$AJ$10:$AL$188,3,FALSE))="","",(VLOOKUP($E93,'Org List'!$AJ$10:$AL$188,3,FALSE))),"")</f>
        <v>North of England Commissioning Region</v>
      </c>
      <c r="C93" s="98" t="str">
        <f ca="1">IFERROR(IF((VLOOKUP($E93,'Org List'!$AO$10:$AQ$188,3,FALSE))="","",(VLOOKUP($E93,'Org List'!$AO$10:$AQ$188,3,FALSE))),"")</f>
        <v>North East Region</v>
      </c>
      <c r="D93" s="99" t="str">
        <f ca="1">IFERROR(IF((VLOOKUP($E93,'Org List'!$AT$10:$AV$188,3,FALSE))="","",(VLOOKUP($E93,'Org List'!$AT$10:$AV$188,3,FALSE))),"")</f>
        <v>NHS England North (Cumbria And North East)</v>
      </c>
      <c r="E93" s="97" t="str">
        <f t="shared" ca="1" si="2"/>
        <v>E06000001</v>
      </c>
      <c r="F93" s="99" t="str">
        <f ca="1">IF(E93="","",VLOOKUP(E93,'Org List'!$J$9:$K$488,2,0))</f>
        <v>Hartlepool</v>
      </c>
      <c r="G93" s="137">
        <f ca="1">IFERROR(IF((VLOOKUP($E93,'Res&amp;Reablement Backsheet'!$D$5:$W$183,G$9,FALSE))="","",(VLOOKUP($E93,'Res&amp;Reablement Backsheet'!$D$5:$W$183,G$9,FALSE))),"")</f>
        <v>0.76190476190476186</v>
      </c>
      <c r="H93" s="137">
        <f ca="1">IFERROR(IF((VLOOKUP($E93,'Res&amp;Reablement Backsheet'!$D$5:$W$183,H$9,FALSE))="","",(VLOOKUP($E93,'Res&amp;Reablement Backsheet'!$D$5:$W$183,H$9,FALSE))),"")</f>
        <v>0.8</v>
      </c>
      <c r="I93" s="137">
        <f ca="1">IFERROR(IF((VLOOKUP($E93,'Res&amp;Reablement Backsheet'!$D$5:$W$183,I$9,FALSE))="","",(VLOOKUP($E93,'Res&amp;Reablement Backsheet'!$D$5:$W$183,I$9,FALSE))),"")</f>
        <v>0.80869565217391304</v>
      </c>
    </row>
    <row r="94" spans="1:9" ht="15" customHeight="1" x14ac:dyDescent="0.3">
      <c r="A94" s="57">
        <v>82</v>
      </c>
      <c r="B94" s="97" t="str">
        <f ca="1">IFERROR(IF((VLOOKUP($E94,'Org List'!$AJ$10:$AL$188,3,FALSE))="","",(VLOOKUP($E94,'Org List'!$AJ$10:$AL$188,3,FALSE))),"")</f>
        <v>London Commissioning Region</v>
      </c>
      <c r="C94" s="98" t="str">
        <f ca="1">IFERROR(IF((VLOOKUP($E94,'Org List'!$AO$10:$AQ$188,3,FALSE))="","",(VLOOKUP($E94,'Org List'!$AO$10:$AQ$188,3,FALSE))),"")</f>
        <v>London Region</v>
      </c>
      <c r="D94" s="99" t="str">
        <f ca="1">IFERROR(IF((VLOOKUP($E94,'Org List'!$AT$10:$AV$188,3,FALSE))="","",(VLOOKUP($E94,'Org List'!$AT$10:$AV$188,3,FALSE))),"")</f>
        <v>NHS England London</v>
      </c>
      <c r="E94" s="97" t="str">
        <f t="shared" ca="1" si="2"/>
        <v>E09000016</v>
      </c>
      <c r="F94" s="99" t="str">
        <f ca="1">IF(E94="","",VLOOKUP(E94,'Org List'!$J$9:$K$488,2,0))</f>
        <v>Havering</v>
      </c>
      <c r="G94" s="137">
        <f ca="1">IFERROR(IF((VLOOKUP($E94,'Res&amp;Reablement Backsheet'!$D$5:$W$183,G$9,FALSE))="","",(VLOOKUP($E94,'Res&amp;Reablement Backsheet'!$D$5:$W$183,G$9,FALSE))),"")</f>
        <v>0.78636363636363638</v>
      </c>
      <c r="H94" s="137">
        <f ca="1">IFERROR(IF((VLOOKUP($E94,'Res&amp;Reablement Backsheet'!$D$5:$W$183,H$9,FALSE))="","",(VLOOKUP($E94,'Res&amp;Reablement Backsheet'!$D$5:$W$183,H$9,FALSE))),"")</f>
        <v>0.88</v>
      </c>
      <c r="I94" s="137">
        <f ca="1">IFERROR(IF((VLOOKUP($E94,'Res&amp;Reablement Backsheet'!$D$5:$W$183,I$9,FALSE))="","",(VLOOKUP($E94,'Res&amp;Reablement Backsheet'!$D$5:$W$183,I$9,FALSE))),"")</f>
        <v>0.88235294117647056</v>
      </c>
    </row>
    <row r="95" spans="1:9" ht="15" customHeight="1" x14ac:dyDescent="0.3">
      <c r="A95" s="57">
        <v>83</v>
      </c>
      <c r="B95" s="97" t="str">
        <f ca="1">IFERROR(IF((VLOOKUP($E95,'Org List'!$AJ$10:$AL$188,3,FALSE))="","",(VLOOKUP($E95,'Org List'!$AJ$10:$AL$188,3,FALSE))),"")</f>
        <v>Midlands and East of England Commissioning Region</v>
      </c>
      <c r="C95" s="98" t="str">
        <f ca="1">IFERROR(IF((VLOOKUP($E95,'Org List'!$AO$10:$AQ$188,3,FALSE))="","",(VLOOKUP($E95,'Org List'!$AO$10:$AQ$188,3,FALSE))),"")</f>
        <v>West Midlands Region</v>
      </c>
      <c r="D95" s="99" t="str">
        <f ca="1">IFERROR(IF((VLOOKUP($E95,'Org List'!$AT$10:$AV$188,3,FALSE))="","",(VLOOKUP($E95,'Org List'!$AT$10:$AV$188,3,FALSE))),"")</f>
        <v>NHS England Midlands And East (West Midlands)</v>
      </c>
      <c r="E95" s="97" t="str">
        <f t="shared" ca="1" si="2"/>
        <v>E06000019</v>
      </c>
      <c r="F95" s="99" t="str">
        <f ca="1">IF(E95="","",VLOOKUP(E95,'Org List'!$J$9:$K$488,2,0))</f>
        <v>Herefordshire, County of</v>
      </c>
      <c r="G95" s="137">
        <f ca="1">IFERROR(IF((VLOOKUP($E95,'Res&amp;Reablement Backsheet'!$D$5:$W$183,G$9,FALSE))="","",(VLOOKUP($E95,'Res&amp;Reablement Backsheet'!$D$5:$W$183,G$9,FALSE))),"")</f>
        <v>0.80645161290322576</v>
      </c>
      <c r="H95" s="137">
        <f ca="1">IFERROR(IF((VLOOKUP($E95,'Res&amp;Reablement Backsheet'!$D$5:$W$183,H$9,FALSE))="","",(VLOOKUP($E95,'Res&amp;Reablement Backsheet'!$D$5:$W$183,H$9,FALSE))),"")</f>
        <v>0.85</v>
      </c>
      <c r="I95" s="137">
        <f ca="1">IFERROR(IF((VLOOKUP($E95,'Res&amp;Reablement Backsheet'!$D$5:$W$183,I$9,FALSE))="","",(VLOOKUP($E95,'Res&amp;Reablement Backsheet'!$D$5:$W$183,I$9,FALSE))),"")</f>
        <v>0.75</v>
      </c>
    </row>
    <row r="96" spans="1:9" ht="15" customHeight="1" x14ac:dyDescent="0.3">
      <c r="A96" s="57">
        <v>84</v>
      </c>
      <c r="B96" s="97" t="str">
        <f ca="1">IFERROR(IF((VLOOKUP($E96,'Org List'!$AJ$10:$AL$188,3,FALSE))="","",(VLOOKUP($E96,'Org List'!$AJ$10:$AL$188,3,FALSE))),"")</f>
        <v>Midlands and East of England Commissioning Region</v>
      </c>
      <c r="C96" s="98" t="str">
        <f ca="1">IFERROR(IF((VLOOKUP($E96,'Org List'!$AO$10:$AQ$188,3,FALSE))="","",(VLOOKUP($E96,'Org List'!$AO$10:$AQ$188,3,FALSE))),"")</f>
        <v>East Region</v>
      </c>
      <c r="D96" s="99" t="str">
        <f ca="1">IFERROR(IF((VLOOKUP($E96,'Org List'!$AT$10:$AV$188,3,FALSE))="","",(VLOOKUP($E96,'Org List'!$AT$10:$AV$188,3,FALSE))),"")</f>
        <v>NHS England Midlands And East (Central Midlands)</v>
      </c>
      <c r="E96" s="97" t="str">
        <f t="shared" ca="1" si="2"/>
        <v>E10000015</v>
      </c>
      <c r="F96" s="99" t="str">
        <f ca="1">IF(E96="","",VLOOKUP(E96,'Org List'!$J$9:$K$488,2,0))</f>
        <v>Hertfordshire</v>
      </c>
      <c r="G96" s="137">
        <f ca="1">IFERROR(IF((VLOOKUP($E96,'Res&amp;Reablement Backsheet'!$D$5:$W$183,G$9,FALSE))="","",(VLOOKUP($E96,'Res&amp;Reablement Backsheet'!$D$5:$W$183,G$9,FALSE))),"")</f>
        <v>0.86165048543689315</v>
      </c>
      <c r="H96" s="137">
        <f ca="1">IFERROR(IF((VLOOKUP($E96,'Res&amp;Reablement Backsheet'!$D$5:$W$183,H$9,FALSE))="","",(VLOOKUP($E96,'Res&amp;Reablement Backsheet'!$D$5:$W$183,H$9,FALSE))),"")</f>
        <v>0.84941176470588231</v>
      </c>
      <c r="I96" s="137">
        <f ca="1">IFERROR(IF((VLOOKUP($E96,'Res&amp;Reablement Backsheet'!$D$5:$W$183,I$9,FALSE))="","",(VLOOKUP($E96,'Res&amp;Reablement Backsheet'!$D$5:$W$183,I$9,FALSE))),"")</f>
        <v>0.8577464788732394</v>
      </c>
    </row>
    <row r="97" spans="1:9" ht="15" customHeight="1" x14ac:dyDescent="0.3">
      <c r="A97" s="57">
        <v>85</v>
      </c>
      <c r="B97" s="97" t="str">
        <f ca="1">IFERROR(IF((VLOOKUP($E97,'Org List'!$AJ$10:$AL$188,3,FALSE))="","",(VLOOKUP($E97,'Org List'!$AJ$10:$AL$188,3,FALSE))),"")</f>
        <v>London Commissioning Region</v>
      </c>
      <c r="C97" s="98" t="str">
        <f ca="1">IFERROR(IF((VLOOKUP($E97,'Org List'!$AO$10:$AQ$188,3,FALSE))="","",(VLOOKUP($E97,'Org List'!$AO$10:$AQ$188,3,FALSE))),"")</f>
        <v>London Region</v>
      </c>
      <c r="D97" s="99" t="str">
        <f ca="1">IFERROR(IF((VLOOKUP($E97,'Org List'!$AT$10:$AV$188,3,FALSE))="","",(VLOOKUP($E97,'Org List'!$AT$10:$AV$188,3,FALSE))),"")</f>
        <v>NHS England London</v>
      </c>
      <c r="E97" s="97" t="str">
        <f t="shared" ca="1" si="2"/>
        <v>E09000017</v>
      </c>
      <c r="F97" s="99" t="str">
        <f ca="1">IF(E97="","",VLOOKUP(E97,'Org List'!$J$9:$K$488,2,0))</f>
        <v>Hillingdon</v>
      </c>
      <c r="G97" s="137">
        <f ca="1">IFERROR(IF((VLOOKUP($E97,'Res&amp;Reablement Backsheet'!$D$5:$W$183,G$9,FALSE))="","",(VLOOKUP($E97,'Res&amp;Reablement Backsheet'!$D$5:$W$183,G$9,FALSE))),"")</f>
        <v>0.86086956521739133</v>
      </c>
      <c r="H97" s="137">
        <f ca="1">IFERROR(IF((VLOOKUP($E97,'Res&amp;Reablement Backsheet'!$D$5:$W$183,H$9,FALSE))="","",(VLOOKUP($E97,'Res&amp;Reablement Backsheet'!$D$5:$W$183,H$9,FALSE))),"")</f>
        <v>0.88</v>
      </c>
      <c r="I97" s="137">
        <f ca="1">IFERROR(IF((VLOOKUP($E97,'Res&amp;Reablement Backsheet'!$D$5:$W$183,I$9,FALSE))="","",(VLOOKUP($E97,'Res&amp;Reablement Backsheet'!$D$5:$W$183,I$9,FALSE))),"")</f>
        <v>0.87596899224806202</v>
      </c>
    </row>
    <row r="98" spans="1:9" ht="15" customHeight="1" x14ac:dyDescent="0.3">
      <c r="A98" s="57">
        <v>86</v>
      </c>
      <c r="B98" s="97" t="str">
        <f ca="1">IFERROR(IF((VLOOKUP($E98,'Org List'!$AJ$10:$AL$188,3,FALSE))="","",(VLOOKUP($E98,'Org List'!$AJ$10:$AL$188,3,FALSE))),"")</f>
        <v>London Commissioning Region</v>
      </c>
      <c r="C98" s="98" t="str">
        <f ca="1">IFERROR(IF((VLOOKUP($E98,'Org List'!$AO$10:$AQ$188,3,FALSE))="","",(VLOOKUP($E98,'Org List'!$AO$10:$AQ$188,3,FALSE))),"")</f>
        <v>London Region</v>
      </c>
      <c r="D98" s="99" t="str">
        <f ca="1">IFERROR(IF((VLOOKUP($E98,'Org List'!$AT$10:$AV$188,3,FALSE))="","",(VLOOKUP($E98,'Org List'!$AT$10:$AV$188,3,FALSE))),"")</f>
        <v>NHS England London</v>
      </c>
      <c r="E98" s="97" t="str">
        <f t="shared" ca="1" si="2"/>
        <v>E09000018</v>
      </c>
      <c r="F98" s="99" t="str">
        <f ca="1">IF(E98="","",VLOOKUP(E98,'Org List'!$J$9:$K$488,2,0))</f>
        <v>Hounslow</v>
      </c>
      <c r="G98" s="137">
        <f ca="1">IFERROR(IF((VLOOKUP($E98,'Res&amp;Reablement Backsheet'!$D$5:$W$183,G$9,FALSE))="","",(VLOOKUP($E98,'Res&amp;Reablement Backsheet'!$D$5:$W$183,G$9,FALSE))),"")</f>
        <v>0.75438596491228072</v>
      </c>
      <c r="H98" s="137">
        <f ca="1">IFERROR(IF((VLOOKUP($E98,'Res&amp;Reablement Backsheet'!$D$5:$W$183,H$9,FALSE))="","",(VLOOKUP($E98,'Res&amp;Reablement Backsheet'!$D$5:$W$183,H$9,FALSE))),"")</f>
        <v>0.8</v>
      </c>
      <c r="I98" s="137">
        <f ca="1">IFERROR(IF((VLOOKUP($E98,'Res&amp;Reablement Backsheet'!$D$5:$W$183,I$9,FALSE))="","",(VLOOKUP($E98,'Res&amp;Reablement Backsheet'!$D$5:$W$183,I$9,FALSE))),"")</f>
        <v>0.82278481012658233</v>
      </c>
    </row>
    <row r="99" spans="1:9" ht="15" customHeight="1" x14ac:dyDescent="0.3">
      <c r="A99" s="57">
        <v>87</v>
      </c>
      <c r="B99" s="97" t="str">
        <f ca="1">IFERROR(IF((VLOOKUP($E99,'Org List'!$AJ$10:$AL$188,3,FALSE))="","",(VLOOKUP($E99,'Org List'!$AJ$10:$AL$188,3,FALSE))),"")</f>
        <v>South East England Commissioning Region</v>
      </c>
      <c r="C99" s="98" t="str">
        <f ca="1">IFERROR(IF((VLOOKUP($E99,'Org List'!$AO$10:$AQ$188,3,FALSE))="","",(VLOOKUP($E99,'Org List'!$AO$10:$AQ$188,3,FALSE))),"")</f>
        <v>South East Region</v>
      </c>
      <c r="D99" s="99" t="str">
        <f ca="1">IFERROR(IF((VLOOKUP($E99,'Org List'!$AT$10:$AV$188,3,FALSE))="","",(VLOOKUP($E99,'Org List'!$AT$10:$AV$188,3,FALSE))),"")</f>
        <v>NHS England South East (Hampshire, Isle of Wight and Thames Valley)</v>
      </c>
      <c r="E99" s="97" t="str">
        <f t="shared" ca="1" si="2"/>
        <v>E06000046</v>
      </c>
      <c r="F99" s="99" t="str">
        <f ca="1">IF(E99="","",VLOOKUP(E99,'Org List'!$J$9:$K$488,2,0))</f>
        <v>Isle of Wight</v>
      </c>
      <c r="G99" s="137">
        <f ca="1">IFERROR(IF((VLOOKUP($E99,'Res&amp;Reablement Backsheet'!$D$5:$W$183,G$9,FALSE))="","",(VLOOKUP($E99,'Res&amp;Reablement Backsheet'!$D$5:$W$183,G$9,FALSE))),"")</f>
        <v>0.91089108910891092</v>
      </c>
      <c r="H99" s="137">
        <f ca="1">IFERROR(IF((VLOOKUP($E99,'Res&amp;Reablement Backsheet'!$D$5:$W$183,H$9,FALSE))="","",(VLOOKUP($E99,'Res&amp;Reablement Backsheet'!$D$5:$W$183,H$9,FALSE))),"")</f>
        <v>0.91379310344827591</v>
      </c>
      <c r="I99" s="137">
        <f ca="1">IFERROR(IF((VLOOKUP($E99,'Res&amp;Reablement Backsheet'!$D$5:$W$183,I$9,FALSE))="","",(VLOOKUP($E99,'Res&amp;Reablement Backsheet'!$D$5:$W$183,I$9,FALSE))),"")</f>
        <v>0.75</v>
      </c>
    </row>
    <row r="100" spans="1:9" ht="15" customHeight="1" x14ac:dyDescent="0.3">
      <c r="A100" s="57">
        <v>88</v>
      </c>
      <c r="B100" s="97" t="str">
        <f ca="1">IFERROR(IF((VLOOKUP($E100,'Org List'!$AJ$10:$AL$188,3,FALSE))="","",(VLOOKUP($E100,'Org List'!$AJ$10:$AL$188,3,FALSE))),"")</f>
        <v>London Commissioning Region</v>
      </c>
      <c r="C100" s="98" t="str">
        <f ca="1">IFERROR(IF((VLOOKUP($E100,'Org List'!$AO$10:$AQ$188,3,FALSE))="","",(VLOOKUP($E100,'Org List'!$AO$10:$AQ$188,3,FALSE))),"")</f>
        <v>London Region</v>
      </c>
      <c r="D100" s="99" t="str">
        <f ca="1">IFERROR(IF((VLOOKUP($E100,'Org List'!$AT$10:$AV$188,3,FALSE))="","",(VLOOKUP($E100,'Org List'!$AT$10:$AV$188,3,FALSE))),"")</f>
        <v>NHS England London</v>
      </c>
      <c r="E100" s="97" t="str">
        <f t="shared" ca="1" si="2"/>
        <v>E09000019</v>
      </c>
      <c r="F100" s="99" t="str">
        <f ca="1">IF(E100="","",VLOOKUP(E100,'Org List'!$J$9:$K$488,2,0))</f>
        <v>Islington</v>
      </c>
      <c r="G100" s="137">
        <f ca="1">IFERROR(IF((VLOOKUP($E100,'Res&amp;Reablement Backsheet'!$D$5:$W$183,G$9,FALSE))="","",(VLOOKUP($E100,'Res&amp;Reablement Backsheet'!$D$5:$W$183,G$9,FALSE))),"")</f>
        <v>0.94736842105263153</v>
      </c>
      <c r="H100" s="137">
        <f ca="1">IFERROR(IF((VLOOKUP($E100,'Res&amp;Reablement Backsheet'!$D$5:$W$183,H$9,FALSE))="","",(VLOOKUP($E100,'Res&amp;Reablement Backsheet'!$D$5:$W$183,H$9,FALSE))),"")</f>
        <v>0.95</v>
      </c>
      <c r="I100" s="137">
        <f ca="1">IFERROR(IF((VLOOKUP($E100,'Res&amp;Reablement Backsheet'!$D$5:$W$183,I$9,FALSE))="","",(VLOOKUP($E100,'Res&amp;Reablement Backsheet'!$D$5:$W$183,I$9,FALSE))),"")</f>
        <v>0.95348837209302328</v>
      </c>
    </row>
    <row r="101" spans="1:9" ht="15" customHeight="1" x14ac:dyDescent="0.3">
      <c r="A101" s="57">
        <v>89</v>
      </c>
      <c r="B101" s="97" t="str">
        <f ca="1">IFERROR(IF((VLOOKUP($E101,'Org List'!$AJ$10:$AL$188,3,FALSE))="","",(VLOOKUP($E101,'Org List'!$AJ$10:$AL$188,3,FALSE))),"")</f>
        <v>London Commissioning Region</v>
      </c>
      <c r="C101" s="98" t="str">
        <f ca="1">IFERROR(IF((VLOOKUP($E101,'Org List'!$AO$10:$AQ$188,3,FALSE))="","",(VLOOKUP($E101,'Org List'!$AO$10:$AQ$188,3,FALSE))),"")</f>
        <v>London Region</v>
      </c>
      <c r="D101" s="99" t="str">
        <f ca="1">IFERROR(IF((VLOOKUP($E101,'Org List'!$AT$10:$AV$188,3,FALSE))="","",(VLOOKUP($E101,'Org List'!$AT$10:$AV$188,3,FALSE))),"")</f>
        <v>NHS England London</v>
      </c>
      <c r="E101" s="97" t="str">
        <f t="shared" ca="1" si="2"/>
        <v>E09000020</v>
      </c>
      <c r="F101" s="99" t="str">
        <f ca="1">IF(E101="","",VLOOKUP(E101,'Org List'!$J$9:$K$488,2,0))</f>
        <v>Kensington and Chelsea</v>
      </c>
      <c r="G101" s="137">
        <f ca="1">IFERROR(IF((VLOOKUP($E101,'Res&amp;Reablement Backsheet'!$D$5:$W$183,G$9,FALSE))="","",(VLOOKUP($E101,'Res&amp;Reablement Backsheet'!$D$5:$W$183,G$9,FALSE))),"")</f>
        <v>0.87068965517241381</v>
      </c>
      <c r="H101" s="137">
        <f ca="1">IFERROR(IF((VLOOKUP($E101,'Res&amp;Reablement Backsheet'!$D$5:$W$183,H$9,FALSE))="","",(VLOOKUP($E101,'Res&amp;Reablement Backsheet'!$D$5:$W$183,H$9,FALSE))),"")</f>
        <v>0.89939024390243905</v>
      </c>
      <c r="I101" s="137">
        <f ca="1">IFERROR(IF((VLOOKUP($E101,'Res&amp;Reablement Backsheet'!$D$5:$W$183,I$9,FALSE))="","",(VLOOKUP($E101,'Res&amp;Reablement Backsheet'!$D$5:$W$183,I$9,FALSE))),"")</f>
        <v>0.80821917808219179</v>
      </c>
    </row>
    <row r="102" spans="1:9" ht="15" customHeight="1" x14ac:dyDescent="0.3">
      <c r="A102" s="57">
        <v>90</v>
      </c>
      <c r="B102" s="97" t="str">
        <f ca="1">IFERROR(IF((VLOOKUP($E102,'Org List'!$AJ$10:$AL$188,3,FALSE))="","",(VLOOKUP($E102,'Org List'!$AJ$10:$AL$188,3,FALSE))),"")</f>
        <v>South East England Commissioning Region</v>
      </c>
      <c r="C102" s="98" t="str">
        <f ca="1">IFERROR(IF((VLOOKUP($E102,'Org List'!$AO$10:$AQ$188,3,FALSE))="","",(VLOOKUP($E102,'Org List'!$AO$10:$AQ$188,3,FALSE))),"")</f>
        <v>South East Region</v>
      </c>
      <c r="D102" s="99" t="str">
        <f ca="1">IFERROR(IF((VLOOKUP($E102,'Org List'!$AT$10:$AV$188,3,FALSE))="","",(VLOOKUP($E102,'Org List'!$AT$10:$AV$188,3,FALSE))),"")</f>
        <v>NHS England South East (Kent, Surrey and Sussex)</v>
      </c>
      <c r="E102" s="97" t="str">
        <f t="shared" ca="1" si="2"/>
        <v>E10000016</v>
      </c>
      <c r="F102" s="99" t="str">
        <f ca="1">IF(E102="","",VLOOKUP(E102,'Org List'!$J$9:$K$488,2,0))</f>
        <v>Kent</v>
      </c>
      <c r="G102" s="137">
        <f ca="1">IFERROR(IF((VLOOKUP($E102,'Res&amp;Reablement Backsheet'!$D$5:$W$183,G$9,FALSE))="","",(VLOOKUP($E102,'Res&amp;Reablement Backsheet'!$D$5:$W$183,G$9,FALSE))),"")</f>
        <v>0.81484794275491945</v>
      </c>
      <c r="H102" s="137">
        <f ca="1">IFERROR(IF((VLOOKUP($E102,'Res&amp;Reablement Backsheet'!$D$5:$W$183,H$9,FALSE))="","",(VLOOKUP($E102,'Res&amp;Reablement Backsheet'!$D$5:$W$183,H$9,FALSE))),"")</f>
        <v>0.85886840432294975</v>
      </c>
      <c r="I102" s="137">
        <f ca="1">IFERROR(IF((VLOOKUP($E102,'Res&amp;Reablement Backsheet'!$D$5:$W$183,I$9,FALSE))="","",(VLOOKUP($E102,'Res&amp;Reablement Backsheet'!$D$5:$W$183,I$9,FALSE))),"")</f>
        <v>0.89423752635277587</v>
      </c>
    </row>
    <row r="103" spans="1:9" ht="15" customHeight="1" x14ac:dyDescent="0.3">
      <c r="A103" s="57">
        <v>91</v>
      </c>
      <c r="B103" s="97" t="str">
        <f ca="1">IFERROR(IF((VLOOKUP($E103,'Org List'!$AJ$10:$AL$188,3,FALSE))="","",(VLOOKUP($E103,'Org List'!$AJ$10:$AL$188,3,FALSE))),"")</f>
        <v>North of England Commissioning Region</v>
      </c>
      <c r="C103" s="98" t="str">
        <f ca="1">IFERROR(IF((VLOOKUP($E103,'Org List'!$AO$10:$AQ$188,3,FALSE))="","",(VLOOKUP($E103,'Org List'!$AO$10:$AQ$188,3,FALSE))),"")</f>
        <v>Yorkshire and The Humber Region</v>
      </c>
      <c r="D103" s="99" t="str">
        <f ca="1">IFERROR(IF((VLOOKUP($E103,'Org List'!$AT$10:$AV$188,3,FALSE))="","",(VLOOKUP($E103,'Org List'!$AT$10:$AV$188,3,FALSE))),"")</f>
        <v>NHS England North (Yorkshire And Humber)</v>
      </c>
      <c r="E103" s="97" t="str">
        <f t="shared" ca="1" si="2"/>
        <v>E06000010</v>
      </c>
      <c r="F103" s="99" t="str">
        <f ca="1">IF(E103="","",VLOOKUP(E103,'Org List'!$J$9:$K$488,2,0))</f>
        <v>Kingston upon Hull, City of</v>
      </c>
      <c r="G103" s="137">
        <f ca="1">IFERROR(IF((VLOOKUP($E103,'Res&amp;Reablement Backsheet'!$D$5:$W$183,G$9,FALSE))="","",(VLOOKUP($E103,'Res&amp;Reablement Backsheet'!$D$5:$W$183,G$9,FALSE))),"")</f>
        <v>0.90131578947368418</v>
      </c>
      <c r="H103" s="137">
        <f ca="1">IFERROR(IF((VLOOKUP($E103,'Res&amp;Reablement Backsheet'!$D$5:$W$183,H$9,FALSE))="","",(VLOOKUP($E103,'Res&amp;Reablement Backsheet'!$D$5:$W$183,H$9,FALSE))),"")</f>
        <v>0.92</v>
      </c>
      <c r="I103" s="137">
        <f ca="1">IFERROR(IF((VLOOKUP($E103,'Res&amp;Reablement Backsheet'!$D$5:$W$183,I$9,FALSE))="","",(VLOOKUP($E103,'Res&amp;Reablement Backsheet'!$D$5:$W$183,I$9,FALSE))),"")</f>
        <v>0.90909090909090906</v>
      </c>
    </row>
    <row r="104" spans="1:9" ht="15" customHeight="1" x14ac:dyDescent="0.3">
      <c r="A104" s="57">
        <v>92</v>
      </c>
      <c r="B104" s="97" t="str">
        <f ca="1">IFERROR(IF((VLOOKUP($E104,'Org List'!$AJ$10:$AL$188,3,FALSE))="","",(VLOOKUP($E104,'Org List'!$AJ$10:$AL$188,3,FALSE))),"")</f>
        <v>London Commissioning Region</v>
      </c>
      <c r="C104" s="98" t="str">
        <f ca="1">IFERROR(IF((VLOOKUP($E104,'Org List'!$AO$10:$AQ$188,3,FALSE))="","",(VLOOKUP($E104,'Org List'!$AO$10:$AQ$188,3,FALSE))),"")</f>
        <v>London Region</v>
      </c>
      <c r="D104" s="99" t="str">
        <f ca="1">IFERROR(IF((VLOOKUP($E104,'Org List'!$AT$10:$AV$188,3,FALSE))="","",(VLOOKUP($E104,'Org List'!$AT$10:$AV$188,3,FALSE))),"")</f>
        <v>NHS England London</v>
      </c>
      <c r="E104" s="97" t="str">
        <f t="shared" ca="1" si="2"/>
        <v>E09000021</v>
      </c>
      <c r="F104" s="99" t="str">
        <f ca="1">IF(E104="","",VLOOKUP(E104,'Org List'!$J$9:$K$488,2,0))</f>
        <v>Kingston upon Thames</v>
      </c>
      <c r="G104" s="137">
        <f ca="1">IFERROR(IF((VLOOKUP($E104,'Res&amp;Reablement Backsheet'!$D$5:$W$183,G$9,FALSE))="","",(VLOOKUP($E104,'Res&amp;Reablement Backsheet'!$D$5:$W$183,G$9,FALSE))),"")</f>
        <v>0.865979381443299</v>
      </c>
      <c r="H104" s="137">
        <f ca="1">IFERROR(IF((VLOOKUP($E104,'Res&amp;Reablement Backsheet'!$D$5:$W$183,H$9,FALSE))="","",(VLOOKUP($E104,'Res&amp;Reablement Backsheet'!$D$5:$W$183,H$9,FALSE))),"")</f>
        <v>0.9</v>
      </c>
      <c r="I104" s="137">
        <f ca="1">IFERROR(IF((VLOOKUP($E104,'Res&amp;Reablement Backsheet'!$D$5:$W$183,I$9,FALSE))="","",(VLOOKUP($E104,'Res&amp;Reablement Backsheet'!$D$5:$W$183,I$9,FALSE))),"")</f>
        <v>0.79816513761467889</v>
      </c>
    </row>
    <row r="105" spans="1:9" ht="15" customHeight="1" x14ac:dyDescent="0.3">
      <c r="A105" s="57">
        <v>93</v>
      </c>
      <c r="B105" s="97" t="str">
        <f ca="1">IFERROR(IF((VLOOKUP($E105,'Org List'!$AJ$10:$AL$188,3,FALSE))="","",(VLOOKUP($E105,'Org List'!$AJ$10:$AL$188,3,FALSE))),"")</f>
        <v>North of England Commissioning Region</v>
      </c>
      <c r="C105" s="98" t="str">
        <f ca="1">IFERROR(IF((VLOOKUP($E105,'Org List'!$AO$10:$AQ$188,3,FALSE))="","",(VLOOKUP($E105,'Org List'!$AO$10:$AQ$188,3,FALSE))),"")</f>
        <v>Yorkshire and The Humber Region</v>
      </c>
      <c r="D105" s="99" t="str">
        <f ca="1">IFERROR(IF((VLOOKUP($E105,'Org List'!$AT$10:$AV$188,3,FALSE))="","",(VLOOKUP($E105,'Org List'!$AT$10:$AV$188,3,FALSE))),"")</f>
        <v>NHS England North (Yorkshire And Humber)</v>
      </c>
      <c r="E105" s="97" t="str">
        <f t="shared" ca="1" si="2"/>
        <v>E08000034</v>
      </c>
      <c r="F105" s="99" t="str">
        <f ca="1">IF(E105="","",VLOOKUP(E105,'Org List'!$J$9:$K$488,2,0))</f>
        <v>Kirklees</v>
      </c>
      <c r="G105" s="137">
        <f ca="1">IFERROR(IF((VLOOKUP($E105,'Res&amp;Reablement Backsheet'!$D$5:$W$183,G$9,FALSE))="","",(VLOOKUP($E105,'Res&amp;Reablement Backsheet'!$D$5:$W$183,G$9,FALSE))),"")</f>
        <v>0.80790960451977401</v>
      </c>
      <c r="H105" s="137">
        <f ca="1">IFERROR(IF((VLOOKUP($E105,'Res&amp;Reablement Backsheet'!$D$5:$W$183,H$9,FALSE))="","",(VLOOKUP($E105,'Res&amp;Reablement Backsheet'!$D$5:$W$183,H$9,FALSE))),"")</f>
        <v>0.85377358490566035</v>
      </c>
      <c r="I105" s="137">
        <f ca="1">IFERROR(IF((VLOOKUP($E105,'Res&amp;Reablement Backsheet'!$D$5:$W$183,I$9,FALSE))="","",(VLOOKUP($E105,'Res&amp;Reablement Backsheet'!$D$5:$W$183,I$9,FALSE))),"")</f>
        <v>0.80672268907563027</v>
      </c>
    </row>
    <row r="106" spans="1:9" ht="15" customHeight="1" x14ac:dyDescent="0.3">
      <c r="A106" s="57">
        <v>94</v>
      </c>
      <c r="B106" s="97" t="str">
        <f ca="1">IFERROR(IF((VLOOKUP($E106,'Org List'!$AJ$10:$AL$188,3,FALSE))="","",(VLOOKUP($E106,'Org List'!$AJ$10:$AL$188,3,FALSE))),"")</f>
        <v>North of England Commissioning Region</v>
      </c>
      <c r="C106" s="98" t="str">
        <f ca="1">IFERROR(IF((VLOOKUP($E106,'Org List'!$AO$10:$AQ$188,3,FALSE))="","",(VLOOKUP($E106,'Org List'!$AO$10:$AQ$188,3,FALSE))),"")</f>
        <v>North West Region</v>
      </c>
      <c r="D106" s="99" t="str">
        <f ca="1">IFERROR(IF((VLOOKUP($E106,'Org List'!$AT$10:$AV$188,3,FALSE))="","",(VLOOKUP($E106,'Org List'!$AT$10:$AV$188,3,FALSE))),"")</f>
        <v>NHS England North (Cheshire And Merseyside)</v>
      </c>
      <c r="E106" s="97" t="str">
        <f t="shared" ca="1" si="2"/>
        <v>E08000011</v>
      </c>
      <c r="F106" s="99" t="str">
        <f ca="1">IF(E106="","",VLOOKUP(E106,'Org List'!$J$9:$K$488,2,0))</f>
        <v>Knowsley</v>
      </c>
      <c r="G106" s="137">
        <f ca="1">IFERROR(IF((VLOOKUP($E106,'Res&amp;Reablement Backsheet'!$D$5:$W$183,G$9,FALSE))="","",(VLOOKUP($E106,'Res&amp;Reablement Backsheet'!$D$5:$W$183,G$9,FALSE))),"")</f>
        <v>0.83974358974358976</v>
      </c>
      <c r="H106" s="137">
        <f ca="1">IFERROR(IF((VLOOKUP($E106,'Res&amp;Reablement Backsheet'!$D$5:$W$183,H$9,FALSE))="","",(VLOOKUP($E106,'Res&amp;Reablement Backsheet'!$D$5:$W$183,H$9,FALSE))),"")</f>
        <v>0.88495575221238942</v>
      </c>
      <c r="I106" s="137">
        <f ca="1">IFERROR(IF((VLOOKUP($E106,'Res&amp;Reablement Backsheet'!$D$5:$W$183,I$9,FALSE))="","",(VLOOKUP($E106,'Res&amp;Reablement Backsheet'!$D$5:$W$183,I$9,FALSE))),"")</f>
        <v>0.81045751633986929</v>
      </c>
    </row>
    <row r="107" spans="1:9" ht="15" customHeight="1" x14ac:dyDescent="0.3">
      <c r="A107" s="57">
        <v>95</v>
      </c>
      <c r="B107" s="97" t="str">
        <f ca="1">IFERROR(IF((VLOOKUP($E107,'Org List'!$AJ$10:$AL$188,3,FALSE))="","",(VLOOKUP($E107,'Org List'!$AJ$10:$AL$188,3,FALSE))),"")</f>
        <v>London Commissioning Region</v>
      </c>
      <c r="C107" s="98" t="str">
        <f ca="1">IFERROR(IF((VLOOKUP($E107,'Org List'!$AO$10:$AQ$188,3,FALSE))="","",(VLOOKUP($E107,'Org List'!$AO$10:$AQ$188,3,FALSE))),"")</f>
        <v>London Region</v>
      </c>
      <c r="D107" s="99" t="str">
        <f ca="1">IFERROR(IF((VLOOKUP($E107,'Org List'!$AT$10:$AV$188,3,FALSE))="","",(VLOOKUP($E107,'Org List'!$AT$10:$AV$188,3,FALSE))),"")</f>
        <v>NHS England London</v>
      </c>
      <c r="E107" s="97" t="str">
        <f t="shared" ca="1" si="2"/>
        <v>E09000022</v>
      </c>
      <c r="F107" s="99" t="str">
        <f ca="1">IF(E107="","",VLOOKUP(E107,'Org List'!$J$9:$K$488,2,0))</f>
        <v>Lambeth</v>
      </c>
      <c r="G107" s="137">
        <f ca="1">IFERROR(IF((VLOOKUP($E107,'Res&amp;Reablement Backsheet'!$D$5:$W$183,G$9,FALSE))="","",(VLOOKUP($E107,'Res&amp;Reablement Backsheet'!$D$5:$W$183,G$9,FALSE))),"")</f>
        <v>0.93954659949622166</v>
      </c>
      <c r="H107" s="137">
        <f ca="1">IFERROR(IF((VLOOKUP($E107,'Res&amp;Reablement Backsheet'!$D$5:$W$183,H$9,FALSE))="","",(VLOOKUP($E107,'Res&amp;Reablement Backsheet'!$D$5:$W$183,H$9,FALSE))),"")</f>
        <v>0.92098765432098761</v>
      </c>
      <c r="I107" s="137">
        <f ca="1">IFERROR(IF((VLOOKUP($E107,'Res&amp;Reablement Backsheet'!$D$5:$W$183,I$9,FALSE))="","",(VLOOKUP($E107,'Res&amp;Reablement Backsheet'!$D$5:$W$183,I$9,FALSE))),"")</f>
        <v>0.94883720930232562</v>
      </c>
    </row>
    <row r="108" spans="1:9" ht="15" customHeight="1" x14ac:dyDescent="0.3">
      <c r="A108" s="57">
        <v>96</v>
      </c>
      <c r="B108" s="97" t="str">
        <f ca="1">IFERROR(IF((VLOOKUP($E108,'Org List'!$AJ$10:$AL$188,3,FALSE))="","",(VLOOKUP($E108,'Org List'!$AJ$10:$AL$188,3,FALSE))),"")</f>
        <v>North of England Commissioning Region</v>
      </c>
      <c r="C108" s="98" t="str">
        <f ca="1">IFERROR(IF((VLOOKUP($E108,'Org List'!$AO$10:$AQ$188,3,FALSE))="","",(VLOOKUP($E108,'Org List'!$AO$10:$AQ$188,3,FALSE))),"")</f>
        <v>North West Region</v>
      </c>
      <c r="D108" s="99" t="str">
        <f ca="1">IFERROR(IF((VLOOKUP($E108,'Org List'!$AT$10:$AV$188,3,FALSE))="","",(VLOOKUP($E108,'Org List'!$AT$10:$AV$188,3,FALSE))),"")</f>
        <v>NHS England North (Lancashire)</v>
      </c>
      <c r="E108" s="97" t="str">
        <f t="shared" ref="E108:E139" ca="1" si="3">IF($A108&gt;$L$5-1,"",INDIRECT("'Comms by AT'!D"&amp;$A108+$L$4))</f>
        <v>E10000017</v>
      </c>
      <c r="F108" s="99" t="str">
        <f ca="1">IF(E108="","",VLOOKUP(E108,'Org List'!$J$9:$K$488,2,0))</f>
        <v>Lancashire</v>
      </c>
      <c r="G108" s="137">
        <f ca="1">IFERROR(IF((VLOOKUP($E108,'Res&amp;Reablement Backsheet'!$D$5:$W$183,G$9,FALSE))="","",(VLOOKUP($E108,'Res&amp;Reablement Backsheet'!$D$5:$W$183,G$9,FALSE))),"")</f>
        <v>0.83758937691521962</v>
      </c>
      <c r="H108" s="137">
        <f ca="1">IFERROR(IF((VLOOKUP($E108,'Res&amp;Reablement Backsheet'!$D$5:$W$183,H$9,FALSE))="","",(VLOOKUP($E108,'Res&amp;Reablement Backsheet'!$D$5:$W$183,H$9,FALSE))),"")</f>
        <v>0.84</v>
      </c>
      <c r="I108" s="137">
        <f ca="1">IFERROR(IF((VLOOKUP($E108,'Res&amp;Reablement Backsheet'!$D$5:$W$183,I$9,FALSE))="","",(VLOOKUP($E108,'Res&amp;Reablement Backsheet'!$D$5:$W$183,I$9,FALSE))),"")</f>
        <v>0.88086373790022343</v>
      </c>
    </row>
    <row r="109" spans="1:9" ht="15" customHeight="1" x14ac:dyDescent="0.3">
      <c r="A109" s="57">
        <v>97</v>
      </c>
      <c r="B109" s="97" t="str">
        <f ca="1">IFERROR(IF((VLOOKUP($E109,'Org List'!$AJ$10:$AL$188,3,FALSE))="","",(VLOOKUP($E109,'Org List'!$AJ$10:$AL$188,3,FALSE))),"")</f>
        <v>North of England Commissioning Region</v>
      </c>
      <c r="C109" s="98" t="str">
        <f ca="1">IFERROR(IF((VLOOKUP($E109,'Org List'!$AO$10:$AQ$188,3,FALSE))="","",(VLOOKUP($E109,'Org List'!$AO$10:$AQ$188,3,FALSE))),"")</f>
        <v>Yorkshire and The Humber Region</v>
      </c>
      <c r="D109" s="99" t="str">
        <f ca="1">IFERROR(IF((VLOOKUP($E109,'Org List'!$AT$10:$AV$188,3,FALSE))="","",(VLOOKUP($E109,'Org List'!$AT$10:$AV$188,3,FALSE))),"")</f>
        <v>NHS England North (Yorkshire And Humber)</v>
      </c>
      <c r="E109" s="97" t="str">
        <f t="shared" ca="1" si="3"/>
        <v>E08000035</v>
      </c>
      <c r="F109" s="99" t="str">
        <f ca="1">IF(E109="","",VLOOKUP(E109,'Org List'!$J$9:$K$488,2,0))</f>
        <v>Leeds</v>
      </c>
      <c r="G109" s="137">
        <f ca="1">IFERROR(IF((VLOOKUP($E109,'Res&amp;Reablement Backsheet'!$D$5:$W$183,G$9,FALSE))="","",(VLOOKUP($E109,'Res&amp;Reablement Backsheet'!$D$5:$W$183,G$9,FALSE))),"")</f>
        <v>0.89151873767258383</v>
      </c>
      <c r="H109" s="137">
        <f ca="1">IFERROR(IF((VLOOKUP($E109,'Res&amp;Reablement Backsheet'!$D$5:$W$183,H$9,FALSE))="","",(VLOOKUP($E109,'Res&amp;Reablement Backsheet'!$D$5:$W$183,H$9,FALSE))),"")</f>
        <v>0.90036231884057971</v>
      </c>
      <c r="I109" s="137">
        <f ca="1">IFERROR(IF((VLOOKUP($E109,'Res&amp;Reablement Backsheet'!$D$5:$W$183,I$9,FALSE))="","",(VLOOKUP($E109,'Res&amp;Reablement Backsheet'!$D$5:$W$183,I$9,FALSE))),"")</f>
        <v>0.85847299813780265</v>
      </c>
    </row>
    <row r="110" spans="1:9" ht="15" customHeight="1" x14ac:dyDescent="0.3">
      <c r="A110" s="57">
        <v>98</v>
      </c>
      <c r="B110" s="97" t="str">
        <f ca="1">IFERROR(IF((VLOOKUP($E110,'Org List'!$AJ$10:$AL$188,3,FALSE))="","",(VLOOKUP($E110,'Org List'!$AJ$10:$AL$188,3,FALSE))),"")</f>
        <v>Midlands and East of England Commissioning Region</v>
      </c>
      <c r="C110" s="98" t="str">
        <f ca="1">IFERROR(IF((VLOOKUP($E110,'Org List'!$AO$10:$AQ$188,3,FALSE))="","",(VLOOKUP($E110,'Org List'!$AO$10:$AQ$188,3,FALSE))),"")</f>
        <v>East Midlands Region</v>
      </c>
      <c r="D110" s="99" t="str">
        <f ca="1">IFERROR(IF((VLOOKUP($E110,'Org List'!$AT$10:$AV$188,3,FALSE))="","",(VLOOKUP($E110,'Org List'!$AT$10:$AV$188,3,FALSE))),"")</f>
        <v>NHS England Midlands And East (Central Midlands)</v>
      </c>
      <c r="E110" s="97" t="str">
        <f t="shared" ca="1" si="3"/>
        <v>E06000016</v>
      </c>
      <c r="F110" s="99" t="str">
        <f ca="1">IF(E110="","",VLOOKUP(E110,'Org List'!$J$9:$K$488,2,0))</f>
        <v>Leicester</v>
      </c>
      <c r="G110" s="137">
        <f ca="1">IFERROR(IF((VLOOKUP($E110,'Res&amp;Reablement Backsheet'!$D$5:$W$183,G$9,FALSE))="","",(VLOOKUP($E110,'Res&amp;Reablement Backsheet'!$D$5:$W$183,G$9,FALSE))),"")</f>
        <v>0.91262135922330101</v>
      </c>
      <c r="H110" s="137">
        <f ca="1">IFERROR(IF((VLOOKUP($E110,'Res&amp;Reablement Backsheet'!$D$5:$W$183,H$9,FALSE))="","",(VLOOKUP($E110,'Res&amp;Reablement Backsheet'!$D$5:$W$183,H$9,FALSE))),"")</f>
        <v>0.91555555555555557</v>
      </c>
      <c r="I110" s="137">
        <f ca="1">IFERROR(IF((VLOOKUP($E110,'Res&amp;Reablement Backsheet'!$D$5:$W$183,I$9,FALSE))="","",(VLOOKUP($E110,'Res&amp;Reablement Backsheet'!$D$5:$W$183,I$9,FALSE))),"")</f>
        <v>0.87567567567567572</v>
      </c>
    </row>
    <row r="111" spans="1:9" ht="15" customHeight="1" x14ac:dyDescent="0.3">
      <c r="A111" s="57">
        <v>99</v>
      </c>
      <c r="B111" s="97" t="str">
        <f ca="1">IFERROR(IF((VLOOKUP($E111,'Org List'!$AJ$10:$AL$188,3,FALSE))="","",(VLOOKUP($E111,'Org List'!$AJ$10:$AL$188,3,FALSE))),"")</f>
        <v>Midlands and East of England Commissioning Region</v>
      </c>
      <c r="C111" s="98" t="str">
        <f ca="1">IFERROR(IF((VLOOKUP($E111,'Org List'!$AO$10:$AQ$188,3,FALSE))="","",(VLOOKUP($E111,'Org List'!$AO$10:$AQ$188,3,FALSE))),"")</f>
        <v>East Midlands Region</v>
      </c>
      <c r="D111" s="99" t="str">
        <f ca="1">IFERROR(IF((VLOOKUP($E111,'Org List'!$AT$10:$AV$188,3,FALSE))="","",(VLOOKUP($E111,'Org List'!$AT$10:$AV$188,3,FALSE))),"")</f>
        <v>NHS England Midlands And East (Central Midlands)</v>
      </c>
      <c r="E111" s="97" t="str">
        <f t="shared" ca="1" si="3"/>
        <v>E10000018</v>
      </c>
      <c r="F111" s="99" t="str">
        <f ca="1">IF(E111="","",VLOOKUP(E111,'Org List'!$J$9:$K$488,2,0))</f>
        <v>Leicestershire</v>
      </c>
      <c r="G111" s="137">
        <f ca="1">IFERROR(IF((VLOOKUP($E111,'Res&amp;Reablement Backsheet'!$D$5:$W$183,G$9,FALSE))="","",(VLOOKUP($E111,'Res&amp;Reablement Backsheet'!$D$5:$W$183,G$9,FALSE))),"")</f>
        <v>0.86498855835240274</v>
      </c>
      <c r="H111" s="137">
        <f ca="1">IFERROR(IF((VLOOKUP($E111,'Res&amp;Reablement Backsheet'!$D$5:$W$183,H$9,FALSE))="","",(VLOOKUP($E111,'Res&amp;Reablement Backsheet'!$D$5:$W$183,H$9,FALSE))),"")</f>
        <v>0.87004405286343611</v>
      </c>
      <c r="I111" s="137">
        <f ca="1">IFERROR(IF((VLOOKUP($E111,'Res&amp;Reablement Backsheet'!$D$5:$W$183,I$9,FALSE))="","",(VLOOKUP($E111,'Res&amp;Reablement Backsheet'!$D$5:$W$183,I$9,FALSE))),"")</f>
        <v>0.86115992970123023</v>
      </c>
    </row>
    <row r="112" spans="1:9" ht="15" customHeight="1" x14ac:dyDescent="0.3">
      <c r="A112" s="57">
        <v>100</v>
      </c>
      <c r="B112" s="97" t="str">
        <f ca="1">IFERROR(IF((VLOOKUP($E112,'Org List'!$AJ$10:$AL$188,3,FALSE))="","",(VLOOKUP($E112,'Org List'!$AJ$10:$AL$188,3,FALSE))),"")</f>
        <v>London Commissioning Region</v>
      </c>
      <c r="C112" s="98" t="str">
        <f ca="1">IFERROR(IF((VLOOKUP($E112,'Org List'!$AO$10:$AQ$188,3,FALSE))="","",(VLOOKUP($E112,'Org List'!$AO$10:$AQ$188,3,FALSE))),"")</f>
        <v>London Region</v>
      </c>
      <c r="D112" s="99" t="str">
        <f ca="1">IFERROR(IF((VLOOKUP($E112,'Org List'!$AT$10:$AV$188,3,FALSE))="","",(VLOOKUP($E112,'Org List'!$AT$10:$AV$188,3,FALSE))),"")</f>
        <v>NHS England London</v>
      </c>
      <c r="E112" s="97" t="str">
        <f t="shared" ca="1" si="3"/>
        <v>E09000023</v>
      </c>
      <c r="F112" s="99" t="str">
        <f ca="1">IF(E112="","",VLOOKUP(E112,'Org List'!$J$9:$K$488,2,0))</f>
        <v>Lewisham</v>
      </c>
      <c r="G112" s="137">
        <f ca="1">IFERROR(IF((VLOOKUP($E112,'Res&amp;Reablement Backsheet'!$D$5:$W$183,G$9,FALSE))="","",(VLOOKUP($E112,'Res&amp;Reablement Backsheet'!$D$5:$W$183,G$9,FALSE))),"")</f>
        <v>0.9285714285714286</v>
      </c>
      <c r="H112" s="137">
        <f ca="1">IFERROR(IF((VLOOKUP($E112,'Res&amp;Reablement Backsheet'!$D$5:$W$183,H$9,FALSE))="","",(VLOOKUP($E112,'Res&amp;Reablement Backsheet'!$D$5:$W$183,H$9,FALSE))),"")</f>
        <v>0.9</v>
      </c>
      <c r="I112" s="137">
        <f ca="1">IFERROR(IF((VLOOKUP($E112,'Res&amp;Reablement Backsheet'!$D$5:$W$183,I$9,FALSE))="","",(VLOOKUP($E112,'Res&amp;Reablement Backsheet'!$D$5:$W$183,I$9,FALSE))),"")</f>
        <v>0.9285714285714286</v>
      </c>
    </row>
    <row r="113" spans="1:9" ht="15" customHeight="1" x14ac:dyDescent="0.3">
      <c r="A113" s="57">
        <v>101</v>
      </c>
      <c r="B113" s="97" t="str">
        <f ca="1">IFERROR(IF((VLOOKUP($E113,'Org List'!$AJ$10:$AL$188,3,FALSE))="","",(VLOOKUP($E113,'Org List'!$AJ$10:$AL$188,3,FALSE))),"")</f>
        <v>Midlands and East of England Commissioning Region</v>
      </c>
      <c r="C113" s="98" t="str">
        <f ca="1">IFERROR(IF((VLOOKUP($E113,'Org List'!$AO$10:$AQ$188,3,FALSE))="","",(VLOOKUP($E113,'Org List'!$AO$10:$AQ$188,3,FALSE))),"")</f>
        <v>East Midlands Region</v>
      </c>
      <c r="D113" s="99" t="str">
        <f ca="1">IFERROR(IF((VLOOKUP($E113,'Org List'!$AT$10:$AV$188,3,FALSE))="","",(VLOOKUP($E113,'Org List'!$AT$10:$AV$188,3,FALSE))),"")</f>
        <v>NHS England Midlands And East (Central Midlands)</v>
      </c>
      <c r="E113" s="97" t="str">
        <f t="shared" ca="1" si="3"/>
        <v>E10000019</v>
      </c>
      <c r="F113" s="99" t="str">
        <f ca="1">IF(E113="","",VLOOKUP(E113,'Org List'!$J$9:$K$488,2,0))</f>
        <v>Lincolnshire</v>
      </c>
      <c r="G113" s="137">
        <f ca="1">IFERROR(IF((VLOOKUP($E113,'Res&amp;Reablement Backsheet'!$D$5:$W$183,G$9,FALSE))="","",(VLOOKUP($E113,'Res&amp;Reablement Backsheet'!$D$5:$W$183,G$9,FALSE))),"")</f>
        <v>0.75449101796407181</v>
      </c>
      <c r="H113" s="137">
        <f ca="1">IFERROR(IF((VLOOKUP($E113,'Res&amp;Reablement Backsheet'!$D$5:$W$183,H$9,FALSE))="","",(VLOOKUP($E113,'Res&amp;Reablement Backsheet'!$D$5:$W$183,H$9,FALSE))),"")</f>
        <v>0.8</v>
      </c>
      <c r="I113" s="137">
        <f ca="1">IFERROR(IF((VLOOKUP($E113,'Res&amp;Reablement Backsheet'!$D$5:$W$183,I$9,FALSE))="","",(VLOOKUP($E113,'Res&amp;Reablement Backsheet'!$D$5:$W$183,I$9,FALSE))),"")</f>
        <v>0.80528511821974968</v>
      </c>
    </row>
    <row r="114" spans="1:9" ht="15" customHeight="1" x14ac:dyDescent="0.3">
      <c r="A114" s="57">
        <v>102</v>
      </c>
      <c r="B114" s="97" t="str">
        <f ca="1">IFERROR(IF((VLOOKUP($E114,'Org List'!$AJ$10:$AL$188,3,FALSE))="","",(VLOOKUP($E114,'Org List'!$AJ$10:$AL$188,3,FALSE))),"")</f>
        <v>North of England Commissioning Region</v>
      </c>
      <c r="C114" s="98" t="str">
        <f ca="1">IFERROR(IF((VLOOKUP($E114,'Org List'!$AO$10:$AQ$188,3,FALSE))="","",(VLOOKUP($E114,'Org List'!$AO$10:$AQ$188,3,FALSE))),"")</f>
        <v>North West Region</v>
      </c>
      <c r="D114" s="99" t="str">
        <f ca="1">IFERROR(IF((VLOOKUP($E114,'Org List'!$AT$10:$AV$188,3,FALSE))="","",(VLOOKUP($E114,'Org List'!$AT$10:$AV$188,3,FALSE))),"")</f>
        <v>NHS England North (Cheshire And Merseyside)</v>
      </c>
      <c r="E114" s="97" t="str">
        <f t="shared" ca="1" si="3"/>
        <v>E08000012</v>
      </c>
      <c r="F114" s="99" t="str">
        <f ca="1">IF(E114="","",VLOOKUP(E114,'Org List'!$J$9:$K$488,2,0))</f>
        <v>Liverpool</v>
      </c>
      <c r="G114" s="137">
        <f ca="1">IFERROR(IF((VLOOKUP($E114,'Res&amp;Reablement Backsheet'!$D$5:$W$183,G$9,FALSE))="","",(VLOOKUP($E114,'Res&amp;Reablement Backsheet'!$D$5:$W$183,G$9,FALSE))),"")</f>
        <v>0.7558139534883721</v>
      </c>
      <c r="H114" s="137">
        <f ca="1">IFERROR(IF((VLOOKUP($E114,'Res&amp;Reablement Backsheet'!$D$5:$W$183,H$9,FALSE))="","",(VLOOKUP($E114,'Res&amp;Reablement Backsheet'!$D$5:$W$183,H$9,FALSE))),"")</f>
        <v>0.76</v>
      </c>
      <c r="I114" s="137">
        <f ca="1">IFERROR(IF((VLOOKUP($E114,'Res&amp;Reablement Backsheet'!$D$5:$W$183,I$9,FALSE))="","",(VLOOKUP($E114,'Res&amp;Reablement Backsheet'!$D$5:$W$183,I$9,FALSE))),"")</f>
        <v>0.87221095334685594</v>
      </c>
    </row>
    <row r="115" spans="1:9" ht="15" customHeight="1" x14ac:dyDescent="0.3">
      <c r="A115" s="57">
        <v>103</v>
      </c>
      <c r="B115" s="97" t="str">
        <f ca="1">IFERROR(IF((VLOOKUP($E115,'Org List'!$AJ$10:$AL$188,3,FALSE))="","",(VLOOKUP($E115,'Org List'!$AJ$10:$AL$188,3,FALSE))),"")</f>
        <v>Midlands and East of England Commissioning Region</v>
      </c>
      <c r="C115" s="98" t="str">
        <f ca="1">IFERROR(IF((VLOOKUP($E115,'Org List'!$AO$10:$AQ$188,3,FALSE))="","",(VLOOKUP($E115,'Org List'!$AO$10:$AQ$188,3,FALSE))),"")</f>
        <v>East Region</v>
      </c>
      <c r="D115" s="99" t="str">
        <f ca="1">IFERROR(IF((VLOOKUP($E115,'Org List'!$AT$10:$AV$188,3,FALSE))="","",(VLOOKUP($E115,'Org List'!$AT$10:$AV$188,3,FALSE))),"")</f>
        <v>NHS England Midlands And East (Central Midlands)</v>
      </c>
      <c r="E115" s="97" t="str">
        <f t="shared" ca="1" si="3"/>
        <v>E06000032</v>
      </c>
      <c r="F115" s="99" t="str">
        <f ca="1">IF(E115="","",VLOOKUP(E115,'Org List'!$J$9:$K$488,2,0))</f>
        <v>Luton</v>
      </c>
      <c r="G115" s="137">
        <f ca="1">IFERROR(IF((VLOOKUP($E115,'Res&amp;Reablement Backsheet'!$D$5:$W$183,G$9,FALSE))="","",(VLOOKUP($E115,'Res&amp;Reablement Backsheet'!$D$5:$W$183,G$9,FALSE))),"")</f>
        <v>0.78620689655172415</v>
      </c>
      <c r="H115" s="137">
        <f ca="1">IFERROR(IF((VLOOKUP($E115,'Res&amp;Reablement Backsheet'!$D$5:$W$183,H$9,FALSE))="","",(VLOOKUP($E115,'Res&amp;Reablement Backsheet'!$D$5:$W$183,H$9,FALSE))),"")</f>
        <v>0.8125</v>
      </c>
      <c r="I115" s="137">
        <f ca="1">IFERROR(IF((VLOOKUP($E115,'Res&amp;Reablement Backsheet'!$D$5:$W$183,I$9,FALSE))="","",(VLOOKUP($E115,'Res&amp;Reablement Backsheet'!$D$5:$W$183,I$9,FALSE))),"")</f>
        <v>0.87567567567567572</v>
      </c>
    </row>
    <row r="116" spans="1:9" ht="15" customHeight="1" x14ac:dyDescent="0.3">
      <c r="A116" s="57">
        <v>104</v>
      </c>
      <c r="B116" s="97" t="str">
        <f ca="1">IFERROR(IF((VLOOKUP($E116,'Org List'!$AJ$10:$AL$188,3,FALSE))="","",(VLOOKUP($E116,'Org List'!$AJ$10:$AL$188,3,FALSE))),"")</f>
        <v>North of England Commissioning Region</v>
      </c>
      <c r="C116" s="98" t="str">
        <f ca="1">IFERROR(IF((VLOOKUP($E116,'Org List'!$AO$10:$AQ$188,3,FALSE))="","",(VLOOKUP($E116,'Org List'!$AO$10:$AQ$188,3,FALSE))),"")</f>
        <v>North West Region</v>
      </c>
      <c r="D116" s="99" t="str">
        <f ca="1">IFERROR(IF((VLOOKUP($E116,'Org List'!$AT$10:$AV$188,3,FALSE))="","",(VLOOKUP($E116,'Org List'!$AT$10:$AV$188,3,FALSE))),"")</f>
        <v>NHS England North (Greater Manchester)</v>
      </c>
      <c r="E116" s="97" t="str">
        <f t="shared" ca="1" si="3"/>
        <v>E08000003</v>
      </c>
      <c r="F116" s="99" t="str">
        <f ca="1">IF(E116="","",VLOOKUP(E116,'Org List'!$J$9:$K$488,2,0))</f>
        <v>Manchester</v>
      </c>
      <c r="G116" s="137">
        <f ca="1">IFERROR(IF((VLOOKUP($E116,'Res&amp;Reablement Backsheet'!$D$5:$W$183,G$9,FALSE))="","",(VLOOKUP($E116,'Res&amp;Reablement Backsheet'!$D$5:$W$183,G$9,FALSE))),"")</f>
        <v>0.70572916666666663</v>
      </c>
      <c r="H116" s="137">
        <f ca="1">IFERROR(IF((VLOOKUP($E116,'Res&amp;Reablement Backsheet'!$D$5:$W$183,H$9,FALSE))="","",(VLOOKUP($E116,'Res&amp;Reablement Backsheet'!$D$5:$W$183,H$9,FALSE))),"")</f>
        <v>0.73015873015873012</v>
      </c>
      <c r="I116" s="137">
        <f ca="1">IFERROR(IF((VLOOKUP($E116,'Res&amp;Reablement Backsheet'!$D$5:$W$183,I$9,FALSE))="","",(VLOOKUP($E116,'Res&amp;Reablement Backsheet'!$D$5:$W$183,I$9,FALSE))),"")</f>
        <v>0.7379134860050891</v>
      </c>
    </row>
    <row r="117" spans="1:9" ht="15" customHeight="1" x14ac:dyDescent="0.3">
      <c r="A117" s="57">
        <v>105</v>
      </c>
      <c r="B117" s="97" t="str">
        <f ca="1">IFERROR(IF((VLOOKUP($E117,'Org List'!$AJ$10:$AL$188,3,FALSE))="","",(VLOOKUP($E117,'Org List'!$AJ$10:$AL$188,3,FALSE))),"")</f>
        <v>South East England Commissioning Region</v>
      </c>
      <c r="C117" s="98" t="str">
        <f ca="1">IFERROR(IF((VLOOKUP($E117,'Org List'!$AO$10:$AQ$188,3,FALSE))="","",(VLOOKUP($E117,'Org List'!$AO$10:$AQ$188,3,FALSE))),"")</f>
        <v>South East Region</v>
      </c>
      <c r="D117" s="99" t="str">
        <f ca="1">IFERROR(IF((VLOOKUP($E117,'Org List'!$AT$10:$AV$188,3,FALSE))="","",(VLOOKUP($E117,'Org List'!$AT$10:$AV$188,3,FALSE))),"")</f>
        <v>NHS England South East (Kent, Surrey and Sussex)</v>
      </c>
      <c r="E117" s="97" t="str">
        <f t="shared" ca="1" si="3"/>
        <v>E06000035</v>
      </c>
      <c r="F117" s="99" t="str">
        <f ca="1">IF(E117="","",VLOOKUP(E117,'Org List'!$J$9:$K$488,2,0))</f>
        <v>Medway</v>
      </c>
      <c r="G117" s="137">
        <f ca="1">IFERROR(IF((VLOOKUP($E117,'Res&amp;Reablement Backsheet'!$D$5:$W$183,G$9,FALSE))="","",(VLOOKUP($E117,'Res&amp;Reablement Backsheet'!$D$5:$W$183,G$9,FALSE))),"")</f>
        <v>0.75652173913043474</v>
      </c>
      <c r="H117" s="137">
        <f ca="1">IFERROR(IF((VLOOKUP($E117,'Res&amp;Reablement Backsheet'!$D$5:$W$183,H$9,FALSE))="","",(VLOOKUP($E117,'Res&amp;Reablement Backsheet'!$D$5:$W$183,H$9,FALSE))),"")</f>
        <v>0.85</v>
      </c>
      <c r="I117" s="137">
        <f ca="1">IFERROR(IF((VLOOKUP($E117,'Res&amp;Reablement Backsheet'!$D$5:$W$183,I$9,FALSE))="","",(VLOOKUP($E117,'Res&amp;Reablement Backsheet'!$D$5:$W$183,I$9,FALSE))),"")</f>
        <v>0.67723342939481268</v>
      </c>
    </row>
    <row r="118" spans="1:9" ht="15" customHeight="1" x14ac:dyDescent="0.3">
      <c r="A118" s="57">
        <v>106</v>
      </c>
      <c r="B118" s="97" t="str">
        <f ca="1">IFERROR(IF((VLOOKUP($E118,'Org List'!$AJ$10:$AL$188,3,FALSE))="","",(VLOOKUP($E118,'Org List'!$AJ$10:$AL$188,3,FALSE))),"")</f>
        <v>London Commissioning Region</v>
      </c>
      <c r="C118" s="98" t="str">
        <f ca="1">IFERROR(IF((VLOOKUP($E118,'Org List'!$AO$10:$AQ$188,3,FALSE))="","",(VLOOKUP($E118,'Org List'!$AO$10:$AQ$188,3,FALSE))),"")</f>
        <v>London Region</v>
      </c>
      <c r="D118" s="99" t="str">
        <f ca="1">IFERROR(IF((VLOOKUP($E118,'Org List'!$AT$10:$AV$188,3,FALSE))="","",(VLOOKUP($E118,'Org List'!$AT$10:$AV$188,3,FALSE))),"")</f>
        <v>NHS England London</v>
      </c>
      <c r="E118" s="97" t="str">
        <f t="shared" ca="1" si="3"/>
        <v>E09000024</v>
      </c>
      <c r="F118" s="99" t="str">
        <f ca="1">IF(E118="","",VLOOKUP(E118,'Org List'!$J$9:$K$488,2,0))</f>
        <v>Merton</v>
      </c>
      <c r="G118" s="137">
        <f ca="1">IFERROR(IF((VLOOKUP($E118,'Res&amp;Reablement Backsheet'!$D$5:$W$183,G$9,FALSE))="","",(VLOOKUP($E118,'Res&amp;Reablement Backsheet'!$D$5:$W$183,G$9,FALSE))),"")</f>
        <v>0.7651006711409396</v>
      </c>
      <c r="H118" s="137">
        <f ca="1">IFERROR(IF((VLOOKUP($E118,'Res&amp;Reablement Backsheet'!$D$5:$W$183,H$9,FALSE))="","",(VLOOKUP($E118,'Res&amp;Reablement Backsheet'!$D$5:$W$183,H$9,FALSE))),"")</f>
        <v>0.76249999999999996</v>
      </c>
      <c r="I118" s="137">
        <f ca="1">IFERROR(IF((VLOOKUP($E118,'Res&amp;Reablement Backsheet'!$D$5:$W$183,I$9,FALSE))="","",(VLOOKUP($E118,'Res&amp;Reablement Backsheet'!$D$5:$W$183,I$9,FALSE))),"")</f>
        <v>0.83969465648854957</v>
      </c>
    </row>
    <row r="119" spans="1:9" ht="15" customHeight="1" x14ac:dyDescent="0.3">
      <c r="A119" s="57">
        <v>107</v>
      </c>
      <c r="B119" s="97" t="str">
        <f ca="1">IFERROR(IF((VLOOKUP($E119,'Org List'!$AJ$10:$AL$188,3,FALSE))="","",(VLOOKUP($E119,'Org List'!$AJ$10:$AL$188,3,FALSE))),"")</f>
        <v>North of England Commissioning Region</v>
      </c>
      <c r="C119" s="98" t="str">
        <f ca="1">IFERROR(IF((VLOOKUP($E119,'Org List'!$AO$10:$AQ$188,3,FALSE))="","",(VLOOKUP($E119,'Org List'!$AO$10:$AQ$188,3,FALSE))),"")</f>
        <v>North East Region</v>
      </c>
      <c r="D119" s="99" t="str">
        <f ca="1">IFERROR(IF((VLOOKUP($E119,'Org List'!$AT$10:$AV$188,3,FALSE))="","",(VLOOKUP($E119,'Org List'!$AT$10:$AV$188,3,FALSE))),"")</f>
        <v>NHS England North (Cumbria And North East)</v>
      </c>
      <c r="E119" s="97" t="str">
        <f t="shared" ca="1" si="3"/>
        <v>E06000002</v>
      </c>
      <c r="F119" s="99" t="str">
        <f ca="1">IF(E119="","",VLOOKUP(E119,'Org List'!$J$9:$K$488,2,0))</f>
        <v>Middlesbrough</v>
      </c>
      <c r="G119" s="137">
        <f ca="1">IFERROR(IF((VLOOKUP($E119,'Res&amp;Reablement Backsheet'!$D$5:$W$183,G$9,FALSE))="","",(VLOOKUP($E119,'Res&amp;Reablement Backsheet'!$D$5:$W$183,G$9,FALSE))),"")</f>
        <v>0.90909090909090906</v>
      </c>
      <c r="H119" s="137">
        <f ca="1">IFERROR(IF((VLOOKUP($E119,'Res&amp;Reablement Backsheet'!$D$5:$W$183,H$9,FALSE))="","",(VLOOKUP($E119,'Res&amp;Reablement Backsheet'!$D$5:$W$183,H$9,FALSE))),"")</f>
        <v>0.86138613861386137</v>
      </c>
      <c r="I119" s="137">
        <f ca="1">IFERROR(IF((VLOOKUP($E119,'Res&amp;Reablement Backsheet'!$D$5:$W$183,I$9,FALSE))="","",(VLOOKUP($E119,'Res&amp;Reablement Backsheet'!$D$5:$W$183,I$9,FALSE))),"")</f>
        <v>0.80263157894736847</v>
      </c>
    </row>
    <row r="120" spans="1:9" ht="15" customHeight="1" x14ac:dyDescent="0.3">
      <c r="A120" s="57">
        <v>108</v>
      </c>
      <c r="B120" s="97" t="str">
        <f ca="1">IFERROR(IF((VLOOKUP($E120,'Org List'!$AJ$10:$AL$188,3,FALSE))="","",(VLOOKUP($E120,'Org List'!$AJ$10:$AL$188,3,FALSE))),"")</f>
        <v>Midlands and East of England Commissioning Region</v>
      </c>
      <c r="C120" s="98" t="str">
        <f ca="1">IFERROR(IF((VLOOKUP($E120,'Org List'!$AO$10:$AQ$188,3,FALSE))="","",(VLOOKUP($E120,'Org List'!$AO$10:$AQ$188,3,FALSE))),"")</f>
        <v>South East Region</v>
      </c>
      <c r="D120" s="99" t="str">
        <f ca="1">IFERROR(IF((VLOOKUP($E120,'Org List'!$AT$10:$AV$188,3,FALSE))="","",(VLOOKUP($E120,'Org List'!$AT$10:$AV$188,3,FALSE))),"")</f>
        <v>NHS England Midlands And East (Central Midlands)</v>
      </c>
      <c r="E120" s="97" t="str">
        <f t="shared" ca="1" si="3"/>
        <v>E06000042</v>
      </c>
      <c r="F120" s="99" t="str">
        <f ca="1">IF(E120="","",VLOOKUP(E120,'Org List'!$J$9:$K$488,2,0))</f>
        <v>Milton Keynes</v>
      </c>
      <c r="G120" s="137">
        <f ca="1">IFERROR(IF((VLOOKUP($E120,'Res&amp;Reablement Backsheet'!$D$5:$W$183,G$9,FALSE))="","",(VLOOKUP($E120,'Res&amp;Reablement Backsheet'!$D$5:$W$183,G$9,FALSE))),"")</f>
        <v>0.76963350785340312</v>
      </c>
      <c r="H120" s="137">
        <f ca="1">IFERROR(IF((VLOOKUP($E120,'Res&amp;Reablement Backsheet'!$D$5:$W$183,H$9,FALSE))="","",(VLOOKUP($E120,'Res&amp;Reablement Backsheet'!$D$5:$W$183,H$9,FALSE))),"")</f>
        <v>0.85036496350364965</v>
      </c>
      <c r="I120" s="137">
        <f ca="1">IFERROR(IF((VLOOKUP($E120,'Res&amp;Reablement Backsheet'!$D$5:$W$183,I$9,FALSE))="","",(VLOOKUP($E120,'Res&amp;Reablement Backsheet'!$D$5:$W$183,I$9,FALSE))),"")</f>
        <v>0.7567567567567568</v>
      </c>
    </row>
    <row r="121" spans="1:9" ht="15" customHeight="1" x14ac:dyDescent="0.3">
      <c r="A121" s="57">
        <v>109</v>
      </c>
      <c r="B121" s="97" t="str">
        <f ca="1">IFERROR(IF((VLOOKUP($E121,'Org List'!$AJ$10:$AL$188,3,FALSE))="","",(VLOOKUP($E121,'Org List'!$AJ$10:$AL$188,3,FALSE))),"")</f>
        <v>North of England Commissioning Region</v>
      </c>
      <c r="C121" s="98" t="str">
        <f ca="1">IFERROR(IF((VLOOKUP($E121,'Org List'!$AO$10:$AQ$188,3,FALSE))="","",(VLOOKUP($E121,'Org List'!$AO$10:$AQ$188,3,FALSE))),"")</f>
        <v>North East Region</v>
      </c>
      <c r="D121" s="99" t="str">
        <f ca="1">IFERROR(IF((VLOOKUP($E121,'Org List'!$AT$10:$AV$188,3,FALSE))="","",(VLOOKUP($E121,'Org List'!$AT$10:$AV$188,3,FALSE))),"")</f>
        <v>NHS England North (Cumbria And North East)</v>
      </c>
      <c r="E121" s="97" t="str">
        <f t="shared" ca="1" si="3"/>
        <v>E08000021</v>
      </c>
      <c r="F121" s="99" t="str">
        <f ca="1">IF(E121="","",VLOOKUP(E121,'Org List'!$J$9:$K$488,2,0))</f>
        <v>Newcastle upon Tyne</v>
      </c>
      <c r="G121" s="137">
        <f ca="1">IFERROR(IF((VLOOKUP($E121,'Res&amp;Reablement Backsheet'!$D$5:$W$183,G$9,FALSE))="","",(VLOOKUP($E121,'Res&amp;Reablement Backsheet'!$D$5:$W$183,G$9,FALSE))),"")</f>
        <v>0.83257918552036203</v>
      </c>
      <c r="H121" s="137">
        <f ca="1">IFERROR(IF((VLOOKUP($E121,'Res&amp;Reablement Backsheet'!$D$5:$W$183,H$9,FALSE))="","",(VLOOKUP($E121,'Res&amp;Reablement Backsheet'!$D$5:$W$183,H$9,FALSE))),"")</f>
        <v>0.83043478260869563</v>
      </c>
      <c r="I121" s="137">
        <f ca="1">IFERROR(IF((VLOOKUP($E121,'Res&amp;Reablement Backsheet'!$D$5:$W$183,I$9,FALSE))="","",(VLOOKUP($E121,'Res&amp;Reablement Backsheet'!$D$5:$W$183,I$9,FALSE))),"")</f>
        <v>0.81376518218623484</v>
      </c>
    </row>
    <row r="122" spans="1:9" ht="15" customHeight="1" x14ac:dyDescent="0.3">
      <c r="A122" s="57">
        <v>110</v>
      </c>
      <c r="B122" s="97" t="str">
        <f ca="1">IFERROR(IF((VLOOKUP($E122,'Org List'!$AJ$10:$AL$188,3,FALSE))="","",(VLOOKUP($E122,'Org List'!$AJ$10:$AL$188,3,FALSE))),"")</f>
        <v>London Commissioning Region</v>
      </c>
      <c r="C122" s="98" t="str">
        <f ca="1">IFERROR(IF((VLOOKUP($E122,'Org List'!$AO$10:$AQ$188,3,FALSE))="","",(VLOOKUP($E122,'Org List'!$AO$10:$AQ$188,3,FALSE))),"")</f>
        <v>London Region</v>
      </c>
      <c r="D122" s="99" t="str">
        <f ca="1">IFERROR(IF((VLOOKUP($E122,'Org List'!$AT$10:$AV$188,3,FALSE))="","",(VLOOKUP($E122,'Org List'!$AT$10:$AV$188,3,FALSE))),"")</f>
        <v>NHS England London</v>
      </c>
      <c r="E122" s="97" t="str">
        <f t="shared" ca="1" si="3"/>
        <v>E09000025</v>
      </c>
      <c r="F122" s="99" t="str">
        <f ca="1">IF(E122="","",VLOOKUP(E122,'Org List'!$J$9:$K$488,2,0))</f>
        <v>Newham</v>
      </c>
      <c r="G122" s="137">
        <f ca="1">IFERROR(IF((VLOOKUP($E122,'Res&amp;Reablement Backsheet'!$D$5:$W$183,G$9,FALSE))="","",(VLOOKUP($E122,'Res&amp;Reablement Backsheet'!$D$5:$W$183,G$9,FALSE))),"")</f>
        <v>0.84545454545454546</v>
      </c>
      <c r="H122" s="137">
        <f ca="1">IFERROR(IF((VLOOKUP($E122,'Res&amp;Reablement Backsheet'!$D$5:$W$183,H$9,FALSE))="","",(VLOOKUP($E122,'Res&amp;Reablement Backsheet'!$D$5:$W$183,H$9,FALSE))),"")</f>
        <v>0.84615384615384615</v>
      </c>
      <c r="I122" s="137">
        <f ca="1">IFERROR(IF((VLOOKUP($E122,'Res&amp;Reablement Backsheet'!$D$5:$W$183,I$9,FALSE))="","",(VLOOKUP($E122,'Res&amp;Reablement Backsheet'!$D$5:$W$183,I$9,FALSE))),"")</f>
        <v>0.94059405940594054</v>
      </c>
    </row>
    <row r="123" spans="1:9" ht="15" customHeight="1" x14ac:dyDescent="0.3">
      <c r="A123" s="57">
        <v>111</v>
      </c>
      <c r="B123" s="97" t="str">
        <f ca="1">IFERROR(IF((VLOOKUP($E123,'Org List'!$AJ$10:$AL$188,3,FALSE))="","",(VLOOKUP($E123,'Org List'!$AJ$10:$AL$188,3,FALSE))),"")</f>
        <v>Midlands and East of England Commissioning Region</v>
      </c>
      <c r="C123" s="98" t="str">
        <f ca="1">IFERROR(IF((VLOOKUP($E123,'Org List'!$AO$10:$AQ$188,3,FALSE))="","",(VLOOKUP($E123,'Org List'!$AO$10:$AQ$188,3,FALSE))),"")</f>
        <v>East Region</v>
      </c>
      <c r="D123" s="99" t="str">
        <f ca="1">IFERROR(IF((VLOOKUP($E123,'Org List'!$AT$10:$AV$188,3,FALSE))="","",(VLOOKUP($E123,'Org List'!$AT$10:$AV$188,3,FALSE))),"")</f>
        <v>NHS England Midlands And East (East)</v>
      </c>
      <c r="E123" s="97" t="str">
        <f t="shared" ca="1" si="3"/>
        <v>E10000020</v>
      </c>
      <c r="F123" s="99" t="str">
        <f ca="1">IF(E123="","",VLOOKUP(E123,'Org List'!$J$9:$K$488,2,0))</f>
        <v>Norfolk</v>
      </c>
      <c r="G123" s="137">
        <f ca="1">IFERROR(IF((VLOOKUP($E123,'Res&amp;Reablement Backsheet'!$D$5:$W$183,G$9,FALSE))="","",(VLOOKUP($E123,'Res&amp;Reablement Backsheet'!$D$5:$W$183,G$9,FALSE))),"")</f>
        <v>0.93523316062176165</v>
      </c>
      <c r="H123" s="137">
        <f ca="1">IFERROR(IF((VLOOKUP($E123,'Res&amp;Reablement Backsheet'!$D$5:$W$183,H$9,FALSE))="","",(VLOOKUP($E123,'Res&amp;Reablement Backsheet'!$D$5:$W$183,H$9,FALSE))),"")</f>
        <v>0.90030674846625769</v>
      </c>
      <c r="I123" s="137">
        <f ca="1">IFERROR(IF((VLOOKUP($E123,'Res&amp;Reablement Backsheet'!$D$5:$W$183,I$9,FALSE))="","",(VLOOKUP($E123,'Res&amp;Reablement Backsheet'!$D$5:$W$183,I$9,FALSE))),"")</f>
        <v>0.90476190476190477</v>
      </c>
    </row>
    <row r="124" spans="1:9" ht="15" customHeight="1" x14ac:dyDescent="0.3">
      <c r="A124" s="57">
        <v>112</v>
      </c>
      <c r="B124" s="97" t="str">
        <f ca="1">IFERROR(IF((VLOOKUP($E124,'Org List'!$AJ$10:$AL$188,3,FALSE))="","",(VLOOKUP($E124,'Org List'!$AJ$10:$AL$188,3,FALSE))),"")</f>
        <v>North of England Commissioning Region</v>
      </c>
      <c r="C124" s="98" t="str">
        <f ca="1">IFERROR(IF((VLOOKUP($E124,'Org List'!$AO$10:$AQ$188,3,FALSE))="","",(VLOOKUP($E124,'Org List'!$AO$10:$AQ$188,3,FALSE))),"")</f>
        <v>Yorkshire and The Humber Region</v>
      </c>
      <c r="D124" s="99" t="str">
        <f ca="1">IFERROR(IF((VLOOKUP($E124,'Org List'!$AT$10:$AV$188,3,FALSE))="","",(VLOOKUP($E124,'Org List'!$AT$10:$AV$188,3,FALSE))),"")</f>
        <v>NHS England North (Yorkshire And Humber)</v>
      </c>
      <c r="E124" s="97" t="str">
        <f t="shared" ca="1" si="3"/>
        <v>E06000012</v>
      </c>
      <c r="F124" s="99" t="str">
        <f ca="1">IF(E124="","",VLOOKUP(E124,'Org List'!$J$9:$K$488,2,0))</f>
        <v>North East Lincolnshire</v>
      </c>
      <c r="G124" s="137">
        <f ca="1">IFERROR(IF((VLOOKUP($E124,'Res&amp;Reablement Backsheet'!$D$5:$W$183,G$9,FALSE))="","",(VLOOKUP($E124,'Res&amp;Reablement Backsheet'!$D$5:$W$183,G$9,FALSE))),"")</f>
        <v>0.93137254901960786</v>
      </c>
      <c r="H124" s="137">
        <f ca="1">IFERROR(IF((VLOOKUP($E124,'Res&amp;Reablement Backsheet'!$D$5:$W$183,H$9,FALSE))="","",(VLOOKUP($E124,'Res&amp;Reablement Backsheet'!$D$5:$W$183,H$9,FALSE))),"")</f>
        <v>0.88571428571428568</v>
      </c>
      <c r="I124" s="137">
        <f ca="1">IFERROR(IF((VLOOKUP($E124,'Res&amp;Reablement Backsheet'!$D$5:$W$183,I$9,FALSE))="","",(VLOOKUP($E124,'Res&amp;Reablement Backsheet'!$D$5:$W$183,I$9,FALSE))),"")</f>
        <v>0.88</v>
      </c>
    </row>
    <row r="125" spans="1:9" ht="15" customHeight="1" x14ac:dyDescent="0.3">
      <c r="A125" s="57">
        <v>113</v>
      </c>
      <c r="B125" s="97" t="str">
        <f ca="1">IFERROR(IF((VLOOKUP($E125,'Org List'!$AJ$10:$AL$188,3,FALSE))="","",(VLOOKUP($E125,'Org List'!$AJ$10:$AL$188,3,FALSE))),"")</f>
        <v>North of England Commissioning Region</v>
      </c>
      <c r="C125" s="98" t="str">
        <f ca="1">IFERROR(IF((VLOOKUP($E125,'Org List'!$AO$10:$AQ$188,3,FALSE))="","",(VLOOKUP($E125,'Org List'!$AO$10:$AQ$188,3,FALSE))),"")</f>
        <v>Yorkshire and The Humber Region</v>
      </c>
      <c r="D125" s="99" t="str">
        <f ca="1">IFERROR(IF((VLOOKUP($E125,'Org List'!$AT$10:$AV$188,3,FALSE))="","",(VLOOKUP($E125,'Org List'!$AT$10:$AV$188,3,FALSE))),"")</f>
        <v>NHS England North (Yorkshire And Humber)</v>
      </c>
      <c r="E125" s="97" t="str">
        <f t="shared" ca="1" si="3"/>
        <v>E06000013</v>
      </c>
      <c r="F125" s="99" t="str">
        <f ca="1">IF(E125="","",VLOOKUP(E125,'Org List'!$J$9:$K$488,2,0))</f>
        <v>North Lincolnshire</v>
      </c>
      <c r="G125" s="137">
        <f ca="1">IFERROR(IF((VLOOKUP($E125,'Res&amp;Reablement Backsheet'!$D$5:$W$183,G$9,FALSE))="","",(VLOOKUP($E125,'Res&amp;Reablement Backsheet'!$D$5:$W$183,G$9,FALSE))),"")</f>
        <v>0.92268041237113407</v>
      </c>
      <c r="H125" s="137">
        <f ca="1">IFERROR(IF((VLOOKUP($E125,'Res&amp;Reablement Backsheet'!$D$5:$W$183,H$9,FALSE))="","",(VLOOKUP($E125,'Res&amp;Reablement Backsheet'!$D$5:$W$183,H$9,FALSE))),"")</f>
        <v>0.92951541850220265</v>
      </c>
      <c r="I125" s="137">
        <f ca="1">IFERROR(IF((VLOOKUP($E125,'Res&amp;Reablement Backsheet'!$D$5:$W$183,I$9,FALSE))="","",(VLOOKUP($E125,'Res&amp;Reablement Backsheet'!$D$5:$W$183,I$9,FALSE))),"")</f>
        <v>0.86802030456852797</v>
      </c>
    </row>
    <row r="126" spans="1:9" ht="15" customHeight="1" x14ac:dyDescent="0.3">
      <c r="A126" s="57">
        <v>114</v>
      </c>
      <c r="B126" s="97" t="str">
        <f ca="1">IFERROR(IF((VLOOKUP($E126,'Org List'!$AJ$10:$AL$188,3,FALSE))="","",(VLOOKUP($E126,'Org List'!$AJ$10:$AL$188,3,FALSE))),"")</f>
        <v>South West England Commissioning Region</v>
      </c>
      <c r="C126" s="98" t="str">
        <f ca="1">IFERROR(IF((VLOOKUP($E126,'Org List'!$AO$10:$AQ$188,3,FALSE))="","",(VLOOKUP($E126,'Org List'!$AO$10:$AQ$188,3,FALSE))),"")</f>
        <v>South West Region</v>
      </c>
      <c r="D126" s="99" t="str">
        <f ca="1">IFERROR(IF((VLOOKUP($E126,'Org List'!$AT$10:$AV$188,3,FALSE))="","",(VLOOKUP($E126,'Org List'!$AT$10:$AV$188,3,FALSE))),"")</f>
        <v>NHS England South West (South West North)</v>
      </c>
      <c r="E126" s="97" t="str">
        <f t="shared" ca="1" si="3"/>
        <v>E06000024</v>
      </c>
      <c r="F126" s="99" t="str">
        <f ca="1">IF(E126="","",VLOOKUP(E126,'Org List'!$J$9:$K$488,2,0))</f>
        <v>North Somerset</v>
      </c>
      <c r="G126" s="137">
        <f ca="1">IFERROR(IF((VLOOKUP($E126,'Res&amp;Reablement Backsheet'!$D$5:$W$183,G$9,FALSE))="","",(VLOOKUP($E126,'Res&amp;Reablement Backsheet'!$D$5:$W$183,G$9,FALSE))),"")</f>
        <v>0.73469387755102045</v>
      </c>
      <c r="H126" s="137">
        <f ca="1">IFERROR(IF((VLOOKUP($E126,'Res&amp;Reablement Backsheet'!$D$5:$W$183,H$9,FALSE))="","",(VLOOKUP($E126,'Res&amp;Reablement Backsheet'!$D$5:$W$183,H$9,FALSE))),"")</f>
        <v>0.85263157894736841</v>
      </c>
      <c r="I126" s="137">
        <f ca="1">IFERROR(IF((VLOOKUP($E126,'Res&amp;Reablement Backsheet'!$D$5:$W$183,I$9,FALSE))="","",(VLOOKUP($E126,'Res&amp;Reablement Backsheet'!$D$5:$W$183,I$9,FALSE))),"")</f>
        <v>0.828125</v>
      </c>
    </row>
    <row r="127" spans="1:9" ht="15" customHeight="1" x14ac:dyDescent="0.3">
      <c r="A127" s="57">
        <v>115</v>
      </c>
      <c r="B127" s="97" t="str">
        <f ca="1">IFERROR(IF((VLOOKUP($E127,'Org List'!$AJ$10:$AL$188,3,FALSE))="","",(VLOOKUP($E127,'Org List'!$AJ$10:$AL$188,3,FALSE))),"")</f>
        <v>North of England Commissioning Region</v>
      </c>
      <c r="C127" s="98" t="str">
        <f ca="1">IFERROR(IF((VLOOKUP($E127,'Org List'!$AO$10:$AQ$188,3,FALSE))="","",(VLOOKUP($E127,'Org List'!$AO$10:$AQ$188,3,FALSE))),"")</f>
        <v>North East Region</v>
      </c>
      <c r="D127" s="99" t="str">
        <f ca="1">IFERROR(IF((VLOOKUP($E127,'Org List'!$AT$10:$AV$188,3,FALSE))="","",(VLOOKUP($E127,'Org List'!$AT$10:$AV$188,3,FALSE))),"")</f>
        <v>NHS England North (Cumbria And North East)</v>
      </c>
      <c r="E127" s="97" t="str">
        <f t="shared" ca="1" si="3"/>
        <v>E08000022</v>
      </c>
      <c r="F127" s="99" t="str">
        <f ca="1">IF(E127="","",VLOOKUP(E127,'Org List'!$J$9:$K$488,2,0))</f>
        <v>North Tyneside</v>
      </c>
      <c r="G127" s="137">
        <f ca="1">IFERROR(IF((VLOOKUP($E127,'Res&amp;Reablement Backsheet'!$D$5:$W$183,G$9,FALSE))="","",(VLOOKUP($E127,'Res&amp;Reablement Backsheet'!$D$5:$W$183,G$9,FALSE))),"")</f>
        <v>0.92307692307692313</v>
      </c>
      <c r="H127" s="137">
        <f ca="1">IFERROR(IF((VLOOKUP($E127,'Res&amp;Reablement Backsheet'!$D$5:$W$183,H$9,FALSE))="","",(VLOOKUP($E127,'Res&amp;Reablement Backsheet'!$D$5:$W$183,H$9,FALSE))),"")</f>
        <v>0.93090909090909091</v>
      </c>
      <c r="I127" s="137">
        <f ca="1">IFERROR(IF((VLOOKUP($E127,'Res&amp;Reablement Backsheet'!$D$5:$W$183,I$9,FALSE))="","",(VLOOKUP($E127,'Res&amp;Reablement Backsheet'!$D$5:$W$183,I$9,FALSE))),"")</f>
        <v>0.9083665338645418</v>
      </c>
    </row>
    <row r="128" spans="1:9" ht="15" customHeight="1" x14ac:dyDescent="0.3">
      <c r="A128" s="57">
        <v>116</v>
      </c>
      <c r="B128" s="97" t="str">
        <f ca="1">IFERROR(IF((VLOOKUP($E128,'Org List'!$AJ$10:$AL$188,3,FALSE))="","",(VLOOKUP($E128,'Org List'!$AJ$10:$AL$188,3,FALSE))),"")</f>
        <v>North of England Commissioning Region</v>
      </c>
      <c r="C128" s="98" t="str">
        <f ca="1">IFERROR(IF((VLOOKUP($E128,'Org List'!$AO$10:$AQ$188,3,FALSE))="","",(VLOOKUP($E128,'Org List'!$AO$10:$AQ$188,3,FALSE))),"")</f>
        <v>Yorkshire and The Humber Region</v>
      </c>
      <c r="D128" s="99" t="str">
        <f ca="1">IFERROR(IF((VLOOKUP($E128,'Org List'!$AT$10:$AV$188,3,FALSE))="","",(VLOOKUP($E128,'Org List'!$AT$10:$AV$188,3,FALSE))),"")</f>
        <v>NHS England North (Yorkshire And Humber)</v>
      </c>
      <c r="E128" s="97" t="str">
        <f t="shared" ca="1" si="3"/>
        <v>E10000023</v>
      </c>
      <c r="F128" s="99" t="str">
        <f ca="1">IF(E128="","",VLOOKUP(E128,'Org List'!$J$9:$K$488,2,0))</f>
        <v>North Yorkshire</v>
      </c>
      <c r="G128" s="137">
        <f ca="1">IFERROR(IF((VLOOKUP($E128,'Res&amp;Reablement Backsheet'!$D$5:$W$183,G$9,FALSE))="","",(VLOOKUP($E128,'Res&amp;Reablement Backsheet'!$D$5:$W$183,G$9,FALSE))),"")</f>
        <v>0.8364661654135338</v>
      </c>
      <c r="H128" s="137">
        <f ca="1">IFERROR(IF((VLOOKUP($E128,'Res&amp;Reablement Backsheet'!$D$5:$W$183,H$9,FALSE))="","",(VLOOKUP($E128,'Res&amp;Reablement Backsheet'!$D$5:$W$183,H$9,FALSE))),"")</f>
        <v>0.84017278617710578</v>
      </c>
      <c r="I128" s="137">
        <f ca="1">IFERROR(IF((VLOOKUP($E128,'Res&amp;Reablement Backsheet'!$D$5:$W$183,I$9,FALSE))="","",(VLOOKUP($E128,'Res&amp;Reablement Backsheet'!$D$5:$W$183,I$9,FALSE))),"")</f>
        <v>0.88672566371681416</v>
      </c>
    </row>
    <row r="129" spans="1:9" ht="15" customHeight="1" x14ac:dyDescent="0.3">
      <c r="A129" s="57">
        <v>117</v>
      </c>
      <c r="B129" s="97" t="str">
        <f ca="1">IFERROR(IF((VLOOKUP($E129,'Org List'!$AJ$10:$AL$188,3,FALSE))="","",(VLOOKUP($E129,'Org List'!$AJ$10:$AL$188,3,FALSE))),"")</f>
        <v>Midlands and East of England Commissioning Region</v>
      </c>
      <c r="C129" s="98" t="str">
        <f ca="1">IFERROR(IF((VLOOKUP($E129,'Org List'!$AO$10:$AQ$188,3,FALSE))="","",(VLOOKUP($E129,'Org List'!$AO$10:$AQ$188,3,FALSE))),"")</f>
        <v>East Midlands Region</v>
      </c>
      <c r="D129" s="99" t="str">
        <f ca="1">IFERROR(IF((VLOOKUP($E129,'Org List'!$AT$10:$AV$188,3,FALSE))="","",(VLOOKUP($E129,'Org List'!$AT$10:$AV$188,3,FALSE))),"")</f>
        <v>NHS England Midlands And East (Central Midlands)</v>
      </c>
      <c r="E129" s="97" t="str">
        <f t="shared" ca="1" si="3"/>
        <v>E10000021</v>
      </c>
      <c r="F129" s="99" t="str">
        <f ca="1">IF(E129="","",VLOOKUP(E129,'Org List'!$J$9:$K$488,2,0))</f>
        <v>Northamptonshire</v>
      </c>
      <c r="G129" s="137">
        <f ca="1">IFERROR(IF((VLOOKUP($E129,'Res&amp;Reablement Backsheet'!$D$5:$W$183,G$9,FALSE))="","",(VLOOKUP($E129,'Res&amp;Reablement Backsheet'!$D$5:$W$183,G$9,FALSE))),"")</f>
        <v>0.80933062880324547</v>
      </c>
      <c r="H129" s="137">
        <f ca="1">IFERROR(IF((VLOOKUP($E129,'Res&amp;Reablement Backsheet'!$D$5:$W$183,H$9,FALSE))="","",(VLOOKUP($E129,'Res&amp;Reablement Backsheet'!$D$5:$W$183,H$9,FALSE))),"")</f>
        <v>0.81</v>
      </c>
      <c r="I129" s="137">
        <f ca="1">IFERROR(IF((VLOOKUP($E129,'Res&amp;Reablement Backsheet'!$D$5:$W$183,I$9,FALSE))="","",(VLOOKUP($E129,'Res&amp;Reablement Backsheet'!$D$5:$W$183,I$9,FALSE))),"")</f>
        <v>0.79721669980119281</v>
      </c>
    </row>
    <row r="130" spans="1:9" ht="15" customHeight="1" x14ac:dyDescent="0.3">
      <c r="A130" s="57">
        <v>118</v>
      </c>
      <c r="B130" s="97" t="str">
        <f ca="1">IFERROR(IF((VLOOKUP($E130,'Org List'!$AJ$10:$AL$188,3,FALSE))="","",(VLOOKUP($E130,'Org List'!$AJ$10:$AL$188,3,FALSE))),"")</f>
        <v>North of England Commissioning Region</v>
      </c>
      <c r="C130" s="98" t="str">
        <f ca="1">IFERROR(IF((VLOOKUP($E130,'Org List'!$AO$10:$AQ$188,3,FALSE))="","",(VLOOKUP($E130,'Org List'!$AO$10:$AQ$188,3,FALSE))),"")</f>
        <v>North East Region</v>
      </c>
      <c r="D130" s="99" t="str">
        <f ca="1">IFERROR(IF((VLOOKUP($E130,'Org List'!$AT$10:$AV$188,3,FALSE))="","",(VLOOKUP($E130,'Org List'!$AT$10:$AV$188,3,FALSE))),"")</f>
        <v>NHS England North (Cumbria And North East)</v>
      </c>
      <c r="E130" s="97" t="str">
        <f t="shared" ca="1" si="3"/>
        <v>E06000057</v>
      </c>
      <c r="F130" s="99" t="str">
        <f ca="1">IF(E130="","",VLOOKUP(E130,'Org List'!$J$9:$K$488,2,0))</f>
        <v>Northumberland</v>
      </c>
      <c r="G130" s="137">
        <f ca="1">IFERROR(IF((VLOOKUP($E130,'Res&amp;Reablement Backsheet'!$D$5:$W$183,G$9,FALSE))="","",(VLOOKUP($E130,'Res&amp;Reablement Backsheet'!$D$5:$W$183,G$9,FALSE))),"")</f>
        <v>0.91545893719806759</v>
      </c>
      <c r="H130" s="137">
        <f ca="1">IFERROR(IF((VLOOKUP($E130,'Res&amp;Reablement Backsheet'!$D$5:$W$183,H$9,FALSE))="","",(VLOOKUP($E130,'Res&amp;Reablement Backsheet'!$D$5:$W$183,H$9,FALSE))),"")</f>
        <v>0.91666666666666663</v>
      </c>
      <c r="I130" s="137">
        <f ca="1">IFERROR(IF((VLOOKUP($E130,'Res&amp;Reablement Backsheet'!$D$5:$W$183,I$9,FALSE))="","",(VLOOKUP($E130,'Res&amp;Reablement Backsheet'!$D$5:$W$183,I$9,FALSE))),"")</f>
        <v>0.91711229946524064</v>
      </c>
    </row>
    <row r="131" spans="1:9" ht="15" customHeight="1" x14ac:dyDescent="0.3">
      <c r="A131" s="57">
        <v>119</v>
      </c>
      <c r="B131" s="97" t="str">
        <f ca="1">IFERROR(IF((VLOOKUP($E131,'Org List'!$AJ$10:$AL$188,3,FALSE))="","",(VLOOKUP($E131,'Org List'!$AJ$10:$AL$188,3,FALSE))),"")</f>
        <v>Midlands and East of England Commissioning Region</v>
      </c>
      <c r="C131" s="98" t="str">
        <f ca="1">IFERROR(IF((VLOOKUP($E131,'Org List'!$AO$10:$AQ$188,3,FALSE))="","",(VLOOKUP($E131,'Org List'!$AO$10:$AQ$188,3,FALSE))),"")</f>
        <v>East Midlands Region</v>
      </c>
      <c r="D131" s="99" t="str">
        <f ca="1">IFERROR(IF((VLOOKUP($E131,'Org List'!$AT$10:$AV$188,3,FALSE))="","",(VLOOKUP($E131,'Org List'!$AT$10:$AV$188,3,FALSE))),"")</f>
        <v>NHS England Midlands And East (North Midlands)</v>
      </c>
      <c r="E131" s="97" t="str">
        <f t="shared" ca="1" si="3"/>
        <v>E06000018</v>
      </c>
      <c r="F131" s="99" t="str">
        <f ca="1">IF(E131="","",VLOOKUP(E131,'Org List'!$J$9:$K$488,2,0))</f>
        <v>Nottingham</v>
      </c>
      <c r="G131" s="137">
        <f ca="1">IFERROR(IF((VLOOKUP($E131,'Res&amp;Reablement Backsheet'!$D$5:$W$183,G$9,FALSE))="","",(VLOOKUP($E131,'Res&amp;Reablement Backsheet'!$D$5:$W$183,G$9,FALSE))),"")</f>
        <v>0.84615384615384615</v>
      </c>
      <c r="H131" s="137">
        <f ca="1">IFERROR(IF((VLOOKUP($E131,'Res&amp;Reablement Backsheet'!$D$5:$W$183,H$9,FALSE))="","",(VLOOKUP($E131,'Res&amp;Reablement Backsheet'!$D$5:$W$183,H$9,FALSE))),"")</f>
        <v>0.79005524861878451</v>
      </c>
      <c r="I131" s="137">
        <f ca="1">IFERROR(IF((VLOOKUP($E131,'Res&amp;Reablement Backsheet'!$D$5:$W$183,I$9,FALSE))="","",(VLOOKUP($E131,'Res&amp;Reablement Backsheet'!$D$5:$W$183,I$9,FALSE))),"")</f>
        <v>0.70833333333333337</v>
      </c>
    </row>
    <row r="132" spans="1:9" ht="15" customHeight="1" x14ac:dyDescent="0.3">
      <c r="A132" s="57">
        <v>120</v>
      </c>
      <c r="B132" s="97" t="str">
        <f ca="1">IFERROR(IF((VLOOKUP($E132,'Org List'!$AJ$10:$AL$188,3,FALSE))="","",(VLOOKUP($E132,'Org List'!$AJ$10:$AL$188,3,FALSE))),"")</f>
        <v>Midlands and East of England Commissioning Region</v>
      </c>
      <c r="C132" s="98" t="str">
        <f ca="1">IFERROR(IF((VLOOKUP($E132,'Org List'!$AO$10:$AQ$188,3,FALSE))="","",(VLOOKUP($E132,'Org List'!$AO$10:$AQ$188,3,FALSE))),"")</f>
        <v>East Midlands Region</v>
      </c>
      <c r="D132" s="99" t="str">
        <f ca="1">IFERROR(IF((VLOOKUP($E132,'Org List'!$AT$10:$AV$188,3,FALSE))="","",(VLOOKUP($E132,'Org List'!$AT$10:$AV$188,3,FALSE))),"")</f>
        <v>NHS England Midlands And East (North Midlands)</v>
      </c>
      <c r="E132" s="97" t="str">
        <f t="shared" ca="1" si="3"/>
        <v>E10000024</v>
      </c>
      <c r="F132" s="99" t="str">
        <f ca="1">IF(E132="","",VLOOKUP(E132,'Org List'!$J$9:$K$488,2,0))</f>
        <v>Nottinghamshire</v>
      </c>
      <c r="G132" s="137">
        <f ca="1">IFERROR(IF((VLOOKUP($E132,'Res&amp;Reablement Backsheet'!$D$5:$W$183,G$9,FALSE))="","",(VLOOKUP($E132,'Res&amp;Reablement Backsheet'!$D$5:$W$183,G$9,FALSE))),"")</f>
        <v>0.78909090909090907</v>
      </c>
      <c r="H132" s="137">
        <f ca="1">IFERROR(IF((VLOOKUP($E132,'Res&amp;Reablement Backsheet'!$D$5:$W$183,H$9,FALSE))="","",(VLOOKUP($E132,'Res&amp;Reablement Backsheet'!$D$5:$W$183,H$9,FALSE))),"")</f>
        <v>0.85</v>
      </c>
      <c r="I132" s="137">
        <f ca="1">IFERROR(IF((VLOOKUP($E132,'Res&amp;Reablement Backsheet'!$D$5:$W$183,I$9,FALSE))="","",(VLOOKUP($E132,'Res&amp;Reablement Backsheet'!$D$5:$W$183,I$9,FALSE))),"")</f>
        <v>0.78815489749430523</v>
      </c>
    </row>
    <row r="133" spans="1:9" ht="15" customHeight="1" x14ac:dyDescent="0.3">
      <c r="A133" s="57">
        <v>121</v>
      </c>
      <c r="B133" s="97" t="str">
        <f ca="1">IFERROR(IF((VLOOKUP($E133,'Org List'!$AJ$10:$AL$188,3,FALSE))="","",(VLOOKUP($E133,'Org List'!$AJ$10:$AL$188,3,FALSE))),"")</f>
        <v>North of England Commissioning Region</v>
      </c>
      <c r="C133" s="98" t="str">
        <f ca="1">IFERROR(IF((VLOOKUP($E133,'Org List'!$AO$10:$AQ$188,3,FALSE))="","",(VLOOKUP($E133,'Org List'!$AO$10:$AQ$188,3,FALSE))),"")</f>
        <v>North West Region</v>
      </c>
      <c r="D133" s="99" t="str">
        <f ca="1">IFERROR(IF((VLOOKUP($E133,'Org List'!$AT$10:$AV$188,3,FALSE))="","",(VLOOKUP($E133,'Org List'!$AT$10:$AV$188,3,FALSE))),"")</f>
        <v>NHS England North (Greater Manchester)</v>
      </c>
      <c r="E133" s="97" t="str">
        <f t="shared" ca="1" si="3"/>
        <v>E08000004</v>
      </c>
      <c r="F133" s="99" t="str">
        <f ca="1">IF(E133="","",VLOOKUP(E133,'Org List'!$J$9:$K$488,2,0))</f>
        <v>Oldham</v>
      </c>
      <c r="G133" s="137">
        <f ca="1">IFERROR(IF((VLOOKUP($E133,'Res&amp;Reablement Backsheet'!$D$5:$W$183,G$9,FALSE))="","",(VLOOKUP($E133,'Res&amp;Reablement Backsheet'!$D$5:$W$183,G$9,FALSE))),"")</f>
        <v>0.92666666666666664</v>
      </c>
      <c r="H133" s="137">
        <f ca="1">IFERROR(IF((VLOOKUP($E133,'Res&amp;Reablement Backsheet'!$D$5:$W$183,H$9,FALSE))="","",(VLOOKUP($E133,'Res&amp;Reablement Backsheet'!$D$5:$W$183,H$9,FALSE))),"")</f>
        <v>0.92763157894736847</v>
      </c>
      <c r="I133" s="137">
        <f ca="1">IFERROR(IF((VLOOKUP($E133,'Res&amp;Reablement Backsheet'!$D$5:$W$183,I$9,FALSE))="","",(VLOOKUP($E133,'Res&amp;Reablement Backsheet'!$D$5:$W$183,I$9,FALSE))),"")</f>
        <v>0.8984375</v>
      </c>
    </row>
    <row r="134" spans="1:9" ht="15" customHeight="1" x14ac:dyDescent="0.3">
      <c r="A134" s="57">
        <v>122</v>
      </c>
      <c r="B134" s="97" t="str">
        <f ca="1">IFERROR(IF((VLOOKUP($E134,'Org List'!$AJ$10:$AL$188,3,FALSE))="","",(VLOOKUP($E134,'Org List'!$AJ$10:$AL$188,3,FALSE))),"")</f>
        <v>South East England Commissioning Region</v>
      </c>
      <c r="C134" s="98" t="str">
        <f ca="1">IFERROR(IF((VLOOKUP($E134,'Org List'!$AO$10:$AQ$188,3,FALSE))="","",(VLOOKUP($E134,'Org List'!$AO$10:$AQ$188,3,FALSE))),"")</f>
        <v>South East Region</v>
      </c>
      <c r="D134" s="99" t="str">
        <f ca="1">IFERROR(IF((VLOOKUP($E134,'Org List'!$AT$10:$AV$188,3,FALSE))="","",(VLOOKUP($E134,'Org List'!$AT$10:$AV$188,3,FALSE))),"")</f>
        <v>NHS England South East (Hampshire, Isle of Wight and Thames Valley)</v>
      </c>
      <c r="E134" s="97" t="str">
        <f t="shared" ca="1" si="3"/>
        <v>E10000025</v>
      </c>
      <c r="F134" s="99" t="str">
        <f ca="1">IF(E134="","",VLOOKUP(E134,'Org List'!$J$9:$K$488,2,0))</f>
        <v>Oxfordshire</v>
      </c>
      <c r="G134" s="137">
        <f ca="1">IFERROR(IF((VLOOKUP($E134,'Res&amp;Reablement Backsheet'!$D$5:$W$183,G$9,FALSE))="","",(VLOOKUP($E134,'Res&amp;Reablement Backsheet'!$D$5:$W$183,G$9,FALSE))),"")</f>
        <v>0.79840848806366049</v>
      </c>
      <c r="H134" s="137">
        <f ca="1">IFERROR(IF((VLOOKUP($E134,'Res&amp;Reablement Backsheet'!$D$5:$W$183,H$9,FALSE))="","",(VLOOKUP($E134,'Res&amp;Reablement Backsheet'!$D$5:$W$183,H$9,FALSE))),"")</f>
        <v>0.83</v>
      </c>
      <c r="I134" s="137">
        <f ca="1">IFERROR(IF((VLOOKUP($E134,'Res&amp;Reablement Backsheet'!$D$5:$W$183,I$9,FALSE))="","",(VLOOKUP($E134,'Res&amp;Reablement Backsheet'!$D$5:$W$183,I$9,FALSE))),"")</f>
        <v>0.77027027027027029</v>
      </c>
    </row>
    <row r="135" spans="1:9" ht="15" customHeight="1" x14ac:dyDescent="0.3">
      <c r="A135" s="57">
        <v>123</v>
      </c>
      <c r="B135" s="97" t="str">
        <f ca="1">IFERROR(IF((VLOOKUP($E135,'Org List'!$AJ$10:$AL$188,3,FALSE))="","",(VLOOKUP($E135,'Org List'!$AJ$10:$AL$188,3,FALSE))),"")</f>
        <v>Midlands and East of England Commissioning Region</v>
      </c>
      <c r="C135" s="98" t="str">
        <f ca="1">IFERROR(IF((VLOOKUP($E135,'Org List'!$AO$10:$AQ$188,3,FALSE))="","",(VLOOKUP($E135,'Org List'!$AO$10:$AQ$188,3,FALSE))),"")</f>
        <v>East Region</v>
      </c>
      <c r="D135" s="99" t="str">
        <f ca="1">IFERROR(IF((VLOOKUP($E135,'Org List'!$AT$10:$AV$188,3,FALSE))="","",(VLOOKUP($E135,'Org List'!$AT$10:$AV$188,3,FALSE))),"")</f>
        <v>NHS England Midlands And East (East)</v>
      </c>
      <c r="E135" s="97" t="str">
        <f t="shared" ca="1" si="3"/>
        <v>E06000031</v>
      </c>
      <c r="F135" s="99" t="str">
        <f ca="1">IF(E135="","",VLOOKUP(E135,'Org List'!$J$9:$K$488,2,0))</f>
        <v>Peterborough</v>
      </c>
      <c r="G135" s="137">
        <f ca="1">IFERROR(IF((VLOOKUP($E135,'Res&amp;Reablement Backsheet'!$D$5:$W$183,G$9,FALSE))="","",(VLOOKUP($E135,'Res&amp;Reablement Backsheet'!$D$5:$W$183,G$9,FALSE))),"")</f>
        <v>0.72477064220183485</v>
      </c>
      <c r="H135" s="137">
        <f ca="1">IFERROR(IF((VLOOKUP($E135,'Res&amp;Reablement Backsheet'!$D$5:$W$183,H$9,FALSE))="","",(VLOOKUP($E135,'Res&amp;Reablement Backsheet'!$D$5:$W$183,H$9,FALSE))),"")</f>
        <v>0.83193277310924374</v>
      </c>
      <c r="I135" s="137">
        <f ca="1">IFERROR(IF((VLOOKUP($E135,'Res&amp;Reablement Backsheet'!$D$5:$W$183,I$9,FALSE))="","",(VLOOKUP($E135,'Res&amp;Reablement Backsheet'!$D$5:$W$183,I$9,FALSE))),"")</f>
        <v>0.7558139534883721</v>
      </c>
    </row>
    <row r="136" spans="1:9" ht="15" customHeight="1" x14ac:dyDescent="0.3">
      <c r="A136" s="57">
        <v>124</v>
      </c>
      <c r="B136" s="97" t="str">
        <f ca="1">IFERROR(IF((VLOOKUP($E136,'Org List'!$AJ$10:$AL$188,3,FALSE))="","",(VLOOKUP($E136,'Org List'!$AJ$10:$AL$188,3,FALSE))),"")</f>
        <v>South West England Commissioning Region</v>
      </c>
      <c r="C136" s="98" t="str">
        <f ca="1">IFERROR(IF((VLOOKUP($E136,'Org List'!$AO$10:$AQ$188,3,FALSE))="","",(VLOOKUP($E136,'Org List'!$AO$10:$AQ$188,3,FALSE))),"")</f>
        <v>South West Region</v>
      </c>
      <c r="D136" s="99" t="str">
        <f ca="1">IFERROR(IF((VLOOKUP($E136,'Org List'!$AT$10:$AV$188,3,FALSE))="","",(VLOOKUP($E136,'Org List'!$AT$10:$AV$188,3,FALSE))),"")</f>
        <v>NHS England South West (South West South)</v>
      </c>
      <c r="E136" s="97" t="str">
        <f t="shared" ca="1" si="3"/>
        <v>E06000026</v>
      </c>
      <c r="F136" s="99" t="str">
        <f ca="1">IF(E136="","",VLOOKUP(E136,'Org List'!$J$9:$K$488,2,0))</f>
        <v>Plymouth</v>
      </c>
      <c r="G136" s="137">
        <f ca="1">IFERROR(IF((VLOOKUP($E136,'Res&amp;Reablement Backsheet'!$D$5:$W$183,G$9,FALSE))="","",(VLOOKUP($E136,'Res&amp;Reablement Backsheet'!$D$5:$W$183,G$9,FALSE))),"")</f>
        <v>0.84946236559139787</v>
      </c>
      <c r="H136" s="137">
        <f ca="1">IFERROR(IF((VLOOKUP($E136,'Res&amp;Reablement Backsheet'!$D$5:$W$183,H$9,FALSE))="","",(VLOOKUP($E136,'Res&amp;Reablement Backsheet'!$D$5:$W$183,H$9,FALSE))),"")</f>
        <v>0.8975265017667845</v>
      </c>
      <c r="I136" s="137">
        <f ca="1">IFERROR(IF((VLOOKUP($E136,'Res&amp;Reablement Backsheet'!$D$5:$W$183,I$9,FALSE))="","",(VLOOKUP($E136,'Res&amp;Reablement Backsheet'!$D$5:$W$183,I$9,FALSE))),"")</f>
        <v>0.84090909090909094</v>
      </c>
    </row>
    <row r="137" spans="1:9" ht="15" customHeight="1" x14ac:dyDescent="0.3">
      <c r="A137" s="57">
        <v>125</v>
      </c>
      <c r="B137" s="97" t="str">
        <f ca="1">IFERROR(IF((VLOOKUP($E137,'Org List'!$AJ$10:$AL$188,3,FALSE))="","",(VLOOKUP($E137,'Org List'!$AJ$10:$AL$188,3,FALSE))),"")</f>
        <v>South East England Commissioning Region</v>
      </c>
      <c r="C137" s="98" t="str">
        <f ca="1">IFERROR(IF((VLOOKUP($E137,'Org List'!$AO$10:$AQ$188,3,FALSE))="","",(VLOOKUP($E137,'Org List'!$AO$10:$AQ$188,3,FALSE))),"")</f>
        <v>South East Region</v>
      </c>
      <c r="D137" s="99" t="str">
        <f ca="1">IFERROR(IF((VLOOKUP($E137,'Org List'!$AT$10:$AV$188,3,FALSE))="","",(VLOOKUP($E137,'Org List'!$AT$10:$AV$188,3,FALSE))),"")</f>
        <v>NHS England South East (Hampshire, Isle of Wight and Thames Valley)</v>
      </c>
      <c r="E137" s="97" t="str">
        <f t="shared" ca="1" si="3"/>
        <v>E06000044</v>
      </c>
      <c r="F137" s="99" t="str">
        <f ca="1">IF(E137="","",VLOOKUP(E137,'Org List'!$J$9:$K$488,2,0))</f>
        <v>Portsmouth</v>
      </c>
      <c r="G137" s="137">
        <f ca="1">IFERROR(IF((VLOOKUP($E137,'Res&amp;Reablement Backsheet'!$D$5:$W$183,G$9,FALSE))="","",(VLOOKUP($E137,'Res&amp;Reablement Backsheet'!$D$5:$W$183,G$9,FALSE))),"")</f>
        <v>0.79605263157894735</v>
      </c>
      <c r="H137" s="137">
        <f ca="1">IFERROR(IF((VLOOKUP($E137,'Res&amp;Reablement Backsheet'!$D$5:$W$183,H$9,FALSE))="","",(VLOOKUP($E137,'Res&amp;Reablement Backsheet'!$D$5:$W$183,H$9,FALSE))),"")</f>
        <v>0.83199999999999996</v>
      </c>
      <c r="I137" s="137">
        <f ca="1">IFERROR(IF((VLOOKUP($E137,'Res&amp;Reablement Backsheet'!$D$5:$W$183,I$9,FALSE))="","",(VLOOKUP($E137,'Res&amp;Reablement Backsheet'!$D$5:$W$183,I$9,FALSE))),"")</f>
        <v>0.83916083916083917</v>
      </c>
    </row>
    <row r="138" spans="1:9" ht="15" customHeight="1" x14ac:dyDescent="0.3">
      <c r="A138" s="57">
        <v>126</v>
      </c>
      <c r="B138" s="97" t="str">
        <f ca="1">IFERROR(IF((VLOOKUP($E138,'Org List'!$AJ$10:$AL$188,3,FALSE))="","",(VLOOKUP($E138,'Org List'!$AJ$10:$AL$188,3,FALSE))),"")</f>
        <v>South East England Commissioning Region</v>
      </c>
      <c r="C138" s="98" t="str">
        <f ca="1">IFERROR(IF((VLOOKUP($E138,'Org List'!$AO$10:$AQ$188,3,FALSE))="","",(VLOOKUP($E138,'Org List'!$AO$10:$AQ$188,3,FALSE))),"")</f>
        <v>South East Region</v>
      </c>
      <c r="D138" s="99" t="str">
        <f ca="1">IFERROR(IF((VLOOKUP($E138,'Org List'!$AT$10:$AV$188,3,FALSE))="","",(VLOOKUP($E138,'Org List'!$AT$10:$AV$188,3,FALSE))),"")</f>
        <v>NHS England South East (Hampshire, Isle of Wight and Thames Valley)</v>
      </c>
      <c r="E138" s="97" t="str">
        <f t="shared" ca="1" si="3"/>
        <v>E06000038</v>
      </c>
      <c r="F138" s="99" t="str">
        <f ca="1">IF(E138="","",VLOOKUP(E138,'Org List'!$J$9:$K$488,2,0))</f>
        <v>Reading</v>
      </c>
      <c r="G138" s="137">
        <f ca="1">IFERROR(IF((VLOOKUP($E138,'Res&amp;Reablement Backsheet'!$D$5:$W$183,G$9,FALSE))="","",(VLOOKUP($E138,'Res&amp;Reablement Backsheet'!$D$5:$W$183,G$9,FALSE))),"")</f>
        <v>0.87096774193548387</v>
      </c>
      <c r="H138" s="137">
        <f ca="1">IFERROR(IF((VLOOKUP($E138,'Res&amp;Reablement Backsheet'!$D$5:$W$183,H$9,FALSE))="","",(VLOOKUP($E138,'Res&amp;Reablement Backsheet'!$D$5:$W$183,H$9,FALSE))),"")</f>
        <v>0.88</v>
      </c>
      <c r="I138" s="137">
        <f ca="1">IFERROR(IF((VLOOKUP($E138,'Res&amp;Reablement Backsheet'!$D$5:$W$183,I$9,FALSE))="","",(VLOOKUP($E138,'Res&amp;Reablement Backsheet'!$D$5:$W$183,I$9,FALSE))),"")</f>
        <v>0.90804597701149425</v>
      </c>
    </row>
    <row r="139" spans="1:9" ht="15" customHeight="1" x14ac:dyDescent="0.3">
      <c r="A139" s="57">
        <v>127</v>
      </c>
      <c r="B139" s="97" t="str">
        <f ca="1">IFERROR(IF((VLOOKUP($E139,'Org List'!$AJ$10:$AL$188,3,FALSE))="","",(VLOOKUP($E139,'Org List'!$AJ$10:$AL$188,3,FALSE))),"")</f>
        <v>London Commissioning Region</v>
      </c>
      <c r="C139" s="98" t="str">
        <f ca="1">IFERROR(IF((VLOOKUP($E139,'Org List'!$AO$10:$AQ$188,3,FALSE))="","",(VLOOKUP($E139,'Org List'!$AO$10:$AQ$188,3,FALSE))),"")</f>
        <v>London Region</v>
      </c>
      <c r="D139" s="99" t="str">
        <f ca="1">IFERROR(IF((VLOOKUP($E139,'Org List'!$AT$10:$AV$188,3,FALSE))="","",(VLOOKUP($E139,'Org List'!$AT$10:$AV$188,3,FALSE))),"")</f>
        <v>NHS England London</v>
      </c>
      <c r="E139" s="97" t="str">
        <f t="shared" ca="1" si="3"/>
        <v>E09000026</v>
      </c>
      <c r="F139" s="99" t="str">
        <f ca="1">IF(E139="","",VLOOKUP(E139,'Org List'!$J$9:$K$488,2,0))</f>
        <v>Redbridge</v>
      </c>
      <c r="G139" s="137">
        <f ca="1">IFERROR(IF((VLOOKUP($E139,'Res&amp;Reablement Backsheet'!$D$5:$W$183,G$9,FALSE))="","",(VLOOKUP($E139,'Res&amp;Reablement Backsheet'!$D$5:$W$183,G$9,FALSE))),"")</f>
        <v>0.93538461538461537</v>
      </c>
      <c r="H139" s="137">
        <f ca="1">IFERROR(IF((VLOOKUP($E139,'Res&amp;Reablement Backsheet'!$D$5:$W$183,H$9,FALSE))="","",(VLOOKUP($E139,'Res&amp;Reablement Backsheet'!$D$5:$W$183,H$9,FALSE))),"")</f>
        <v>0.89</v>
      </c>
      <c r="I139" s="137">
        <f ca="1">IFERROR(IF((VLOOKUP($E139,'Res&amp;Reablement Backsheet'!$D$5:$W$183,I$9,FALSE))="","",(VLOOKUP($E139,'Res&amp;Reablement Backsheet'!$D$5:$W$183,I$9,FALSE))),"")</f>
        <v>0.96610169491525422</v>
      </c>
    </row>
    <row r="140" spans="1:9" ht="15" customHeight="1" x14ac:dyDescent="0.3">
      <c r="A140" s="57">
        <v>128</v>
      </c>
      <c r="B140" s="97" t="str">
        <f ca="1">IFERROR(IF((VLOOKUP($E140,'Org List'!$AJ$10:$AL$188,3,FALSE))="","",(VLOOKUP($E140,'Org List'!$AJ$10:$AL$188,3,FALSE))),"")</f>
        <v>North of England Commissioning Region</v>
      </c>
      <c r="C140" s="98" t="str">
        <f ca="1">IFERROR(IF((VLOOKUP($E140,'Org List'!$AO$10:$AQ$188,3,FALSE))="","",(VLOOKUP($E140,'Org List'!$AO$10:$AQ$188,3,FALSE))),"")</f>
        <v>North East Region</v>
      </c>
      <c r="D140" s="99" t="str">
        <f ca="1">IFERROR(IF((VLOOKUP($E140,'Org List'!$AT$10:$AV$188,3,FALSE))="","",(VLOOKUP($E140,'Org List'!$AT$10:$AV$188,3,FALSE))),"")</f>
        <v>NHS England North (Cumbria And North East)</v>
      </c>
      <c r="E140" s="97" t="str">
        <f t="shared" ref="E140:E171" ca="1" si="4">IF($A140&gt;$L$5-1,"",INDIRECT("'Comms by AT'!D"&amp;$A140+$L$4))</f>
        <v>E06000003</v>
      </c>
      <c r="F140" s="99" t="str">
        <f ca="1">IF(E140="","",VLOOKUP(E140,'Org List'!$J$9:$K$488,2,0))</f>
        <v>Redcar and Cleveland</v>
      </c>
      <c r="G140" s="137">
        <f ca="1">IFERROR(IF((VLOOKUP($E140,'Res&amp;Reablement Backsheet'!$D$5:$W$183,G$9,FALSE))="","",(VLOOKUP($E140,'Res&amp;Reablement Backsheet'!$D$5:$W$183,G$9,FALSE))),"")</f>
        <v>0.83076923076923082</v>
      </c>
      <c r="H140" s="137">
        <f ca="1">IFERROR(IF((VLOOKUP($E140,'Res&amp;Reablement Backsheet'!$D$5:$W$183,H$9,FALSE))="","",(VLOOKUP($E140,'Res&amp;Reablement Backsheet'!$D$5:$W$183,H$9,FALSE))),"")</f>
        <v>0.84</v>
      </c>
      <c r="I140" s="137">
        <f ca="1">IFERROR(IF((VLOOKUP($E140,'Res&amp;Reablement Backsheet'!$D$5:$W$183,I$9,FALSE))="","",(VLOOKUP($E140,'Res&amp;Reablement Backsheet'!$D$5:$W$183,I$9,FALSE))),"")</f>
        <v>0.85897435897435892</v>
      </c>
    </row>
    <row r="141" spans="1:9" ht="15" customHeight="1" x14ac:dyDescent="0.3">
      <c r="A141" s="57">
        <v>129</v>
      </c>
      <c r="B141" s="97" t="str">
        <f ca="1">IFERROR(IF((VLOOKUP($E141,'Org List'!$AJ$10:$AL$188,3,FALSE))="","",(VLOOKUP($E141,'Org List'!$AJ$10:$AL$188,3,FALSE))),"")</f>
        <v>London Commissioning Region</v>
      </c>
      <c r="C141" s="98" t="str">
        <f ca="1">IFERROR(IF((VLOOKUP($E141,'Org List'!$AO$10:$AQ$188,3,FALSE))="","",(VLOOKUP($E141,'Org List'!$AO$10:$AQ$188,3,FALSE))),"")</f>
        <v>London Region</v>
      </c>
      <c r="D141" s="99" t="str">
        <f ca="1">IFERROR(IF((VLOOKUP($E141,'Org List'!$AT$10:$AV$188,3,FALSE))="","",(VLOOKUP($E141,'Org List'!$AT$10:$AV$188,3,FALSE))),"")</f>
        <v>NHS England London</v>
      </c>
      <c r="E141" s="97" t="str">
        <f t="shared" ca="1" si="4"/>
        <v>E09000027</v>
      </c>
      <c r="F141" s="99" t="str">
        <f ca="1">IF(E141="","",VLOOKUP(E141,'Org List'!$J$9:$K$488,2,0))</f>
        <v>Richmond upon Thames</v>
      </c>
      <c r="G141" s="137">
        <f ca="1">IFERROR(IF((VLOOKUP($E141,'Res&amp;Reablement Backsheet'!$D$5:$W$183,G$9,FALSE))="","",(VLOOKUP($E141,'Res&amp;Reablement Backsheet'!$D$5:$W$183,G$9,FALSE))),"")</f>
        <v>0.85616438356164382</v>
      </c>
      <c r="H141" s="137">
        <f ca="1">IFERROR(IF((VLOOKUP($E141,'Res&amp;Reablement Backsheet'!$D$5:$W$183,H$9,FALSE))="","",(VLOOKUP($E141,'Res&amp;Reablement Backsheet'!$D$5:$W$183,H$9,FALSE))),"")</f>
        <v>0.86144578313253017</v>
      </c>
      <c r="I141" s="137">
        <f ca="1">IFERROR(IF((VLOOKUP($E141,'Res&amp;Reablement Backsheet'!$D$5:$W$183,I$9,FALSE))="","",(VLOOKUP($E141,'Res&amp;Reablement Backsheet'!$D$5:$W$183,I$9,FALSE))),"")</f>
        <v>0.92024539877300615</v>
      </c>
    </row>
    <row r="142" spans="1:9" ht="15" customHeight="1" x14ac:dyDescent="0.3">
      <c r="A142" s="57">
        <v>130</v>
      </c>
      <c r="B142" s="97" t="str">
        <f ca="1">IFERROR(IF((VLOOKUP($E142,'Org List'!$AJ$10:$AL$188,3,FALSE))="","",(VLOOKUP($E142,'Org List'!$AJ$10:$AL$188,3,FALSE))),"")</f>
        <v>North of England Commissioning Region</v>
      </c>
      <c r="C142" s="98" t="str">
        <f ca="1">IFERROR(IF((VLOOKUP($E142,'Org List'!$AO$10:$AQ$188,3,FALSE))="","",(VLOOKUP($E142,'Org List'!$AO$10:$AQ$188,3,FALSE))),"")</f>
        <v>North West Region</v>
      </c>
      <c r="D142" s="99" t="str">
        <f ca="1">IFERROR(IF((VLOOKUP($E142,'Org List'!$AT$10:$AV$188,3,FALSE))="","",(VLOOKUP($E142,'Org List'!$AT$10:$AV$188,3,FALSE))),"")</f>
        <v>NHS England North (Greater Manchester)</v>
      </c>
      <c r="E142" s="97" t="str">
        <f t="shared" ca="1" si="4"/>
        <v>E08000005</v>
      </c>
      <c r="F142" s="99" t="str">
        <f ca="1">IF(E142="","",VLOOKUP(E142,'Org List'!$J$9:$K$488,2,0))</f>
        <v>Rochdale</v>
      </c>
      <c r="G142" s="137">
        <f ca="1">IFERROR(IF((VLOOKUP($E142,'Res&amp;Reablement Backsheet'!$D$5:$W$183,G$9,FALSE))="","",(VLOOKUP($E142,'Res&amp;Reablement Backsheet'!$D$5:$W$183,G$9,FALSE))),"")</f>
        <v>0.875</v>
      </c>
      <c r="H142" s="137">
        <f ca="1">IFERROR(IF((VLOOKUP($E142,'Res&amp;Reablement Backsheet'!$D$5:$W$183,H$9,FALSE))="","",(VLOOKUP($E142,'Res&amp;Reablement Backsheet'!$D$5:$W$183,H$9,FALSE))),"")</f>
        <v>0.85128205128205126</v>
      </c>
      <c r="I142" s="137">
        <f ca="1">IFERROR(IF((VLOOKUP($E142,'Res&amp;Reablement Backsheet'!$D$5:$W$183,I$9,FALSE))="","",(VLOOKUP($E142,'Res&amp;Reablement Backsheet'!$D$5:$W$183,I$9,FALSE))),"")</f>
        <v>0.80281690140845074</v>
      </c>
    </row>
    <row r="143" spans="1:9" ht="15" customHeight="1" x14ac:dyDescent="0.3">
      <c r="A143" s="57">
        <v>131</v>
      </c>
      <c r="B143" s="97" t="str">
        <f ca="1">IFERROR(IF((VLOOKUP($E143,'Org List'!$AJ$10:$AL$188,3,FALSE))="","",(VLOOKUP($E143,'Org List'!$AJ$10:$AL$188,3,FALSE))),"")</f>
        <v>North of England Commissioning Region</v>
      </c>
      <c r="C143" s="98" t="str">
        <f ca="1">IFERROR(IF((VLOOKUP($E143,'Org List'!$AO$10:$AQ$188,3,FALSE))="","",(VLOOKUP($E143,'Org List'!$AO$10:$AQ$188,3,FALSE))),"")</f>
        <v>Yorkshire and The Humber Region</v>
      </c>
      <c r="D143" s="99" t="str">
        <f ca="1">IFERROR(IF((VLOOKUP($E143,'Org List'!$AT$10:$AV$188,3,FALSE))="","",(VLOOKUP($E143,'Org List'!$AT$10:$AV$188,3,FALSE))),"")</f>
        <v>NHS England North (Yorkshire And Humber)</v>
      </c>
      <c r="E143" s="97" t="str">
        <f t="shared" ca="1" si="4"/>
        <v>E08000018</v>
      </c>
      <c r="F143" s="99" t="str">
        <f ca="1">IF(E143="","",VLOOKUP(E143,'Org List'!$J$9:$K$488,2,0))</f>
        <v>Rotherham</v>
      </c>
      <c r="G143" s="137">
        <f ca="1">IFERROR(IF((VLOOKUP($E143,'Res&amp;Reablement Backsheet'!$D$5:$W$183,G$9,FALSE))="","",(VLOOKUP($E143,'Res&amp;Reablement Backsheet'!$D$5:$W$183,G$9,FALSE))),"")</f>
        <v>0.875</v>
      </c>
      <c r="H143" s="137">
        <f ca="1">IFERROR(IF((VLOOKUP($E143,'Res&amp;Reablement Backsheet'!$D$5:$W$183,H$9,FALSE))="","",(VLOOKUP($E143,'Res&amp;Reablement Backsheet'!$D$5:$W$183,H$9,FALSE))),"")</f>
        <v>0.87777777777777777</v>
      </c>
      <c r="I143" s="137">
        <f ca="1">IFERROR(IF((VLOOKUP($E143,'Res&amp;Reablement Backsheet'!$D$5:$W$183,I$9,FALSE))="","",(VLOOKUP($E143,'Res&amp;Reablement Backsheet'!$D$5:$W$183,I$9,FALSE))),"")</f>
        <v>0.82758620689655171</v>
      </c>
    </row>
    <row r="144" spans="1:9" ht="15" customHeight="1" x14ac:dyDescent="0.3">
      <c r="A144" s="57">
        <v>132</v>
      </c>
      <c r="B144" s="97" t="str">
        <f ca="1">IFERROR(IF((VLOOKUP($E144,'Org List'!$AJ$10:$AL$188,3,FALSE))="","",(VLOOKUP($E144,'Org List'!$AJ$10:$AL$188,3,FALSE))),"")</f>
        <v>Midlands and East of England Commissioning Region</v>
      </c>
      <c r="C144" s="98" t="str">
        <f ca="1">IFERROR(IF((VLOOKUP($E144,'Org List'!$AO$10:$AQ$188,3,FALSE))="","",(VLOOKUP($E144,'Org List'!$AO$10:$AQ$188,3,FALSE))),"")</f>
        <v>East Midlands Region</v>
      </c>
      <c r="D144" s="99" t="str">
        <f ca="1">IFERROR(IF((VLOOKUP($E144,'Org List'!$AT$10:$AV$188,3,FALSE))="","",(VLOOKUP($E144,'Org List'!$AT$10:$AV$188,3,FALSE))),"")</f>
        <v>NHS England Midlands And East (Central Midlands)</v>
      </c>
      <c r="E144" s="97" t="str">
        <f t="shared" ca="1" si="4"/>
        <v>E06000017</v>
      </c>
      <c r="F144" s="99" t="str">
        <f ca="1">IF(E144="","",VLOOKUP(E144,'Org List'!$J$9:$K$488,2,0))</f>
        <v>Rutland</v>
      </c>
      <c r="G144" s="137">
        <f ca="1">IFERROR(IF((VLOOKUP($E144,'Res&amp;Reablement Backsheet'!$D$5:$W$183,G$9,FALSE))="","",(VLOOKUP($E144,'Res&amp;Reablement Backsheet'!$D$5:$W$183,G$9,FALSE))),"")</f>
        <v>0.97222222222222221</v>
      </c>
      <c r="H144" s="137">
        <f ca="1">IFERROR(IF((VLOOKUP($E144,'Res&amp;Reablement Backsheet'!$D$5:$W$183,H$9,FALSE))="","",(VLOOKUP($E144,'Res&amp;Reablement Backsheet'!$D$5:$W$183,H$9,FALSE))),"")</f>
        <v>0.88888888888888884</v>
      </c>
      <c r="I144" s="137">
        <f ca="1">IFERROR(IF((VLOOKUP($E144,'Res&amp;Reablement Backsheet'!$D$5:$W$183,I$9,FALSE))="","",(VLOOKUP($E144,'Res&amp;Reablement Backsheet'!$D$5:$W$183,I$9,FALSE))),"")</f>
        <v>0.91111111111111109</v>
      </c>
    </row>
    <row r="145" spans="1:9" ht="15" customHeight="1" x14ac:dyDescent="0.3">
      <c r="A145" s="57">
        <v>133</v>
      </c>
      <c r="B145" s="97" t="str">
        <f ca="1">IFERROR(IF((VLOOKUP($E145,'Org List'!$AJ$10:$AL$188,3,FALSE))="","",(VLOOKUP($E145,'Org List'!$AJ$10:$AL$188,3,FALSE))),"")</f>
        <v>North of England Commissioning Region</v>
      </c>
      <c r="C145" s="98" t="str">
        <f ca="1">IFERROR(IF((VLOOKUP($E145,'Org List'!$AO$10:$AQ$188,3,FALSE))="","",(VLOOKUP($E145,'Org List'!$AO$10:$AQ$188,3,FALSE))),"")</f>
        <v>North West Region</v>
      </c>
      <c r="D145" s="99" t="str">
        <f ca="1">IFERROR(IF((VLOOKUP($E145,'Org List'!$AT$10:$AV$188,3,FALSE))="","",(VLOOKUP($E145,'Org List'!$AT$10:$AV$188,3,FALSE))),"")</f>
        <v>NHS England North (Greater Manchester)</v>
      </c>
      <c r="E145" s="97" t="str">
        <f t="shared" ca="1" si="4"/>
        <v>E08000006</v>
      </c>
      <c r="F145" s="99" t="str">
        <f ca="1">IF(E145="","",VLOOKUP(E145,'Org List'!$J$9:$K$488,2,0))</f>
        <v>Salford</v>
      </c>
      <c r="G145" s="137">
        <f ca="1">IFERROR(IF((VLOOKUP($E145,'Res&amp;Reablement Backsheet'!$D$5:$W$183,G$9,FALSE))="","",(VLOOKUP($E145,'Res&amp;Reablement Backsheet'!$D$5:$W$183,G$9,FALSE))),"")</f>
        <v>0.79572446555819476</v>
      </c>
      <c r="H145" s="137">
        <f ca="1">IFERROR(IF((VLOOKUP($E145,'Res&amp;Reablement Backsheet'!$D$5:$W$183,H$9,FALSE))="","",(VLOOKUP($E145,'Res&amp;Reablement Backsheet'!$D$5:$W$183,H$9,FALSE))),"")</f>
        <v>0.7960644007155635</v>
      </c>
      <c r="I145" s="137">
        <f ca="1">IFERROR(IF((VLOOKUP($E145,'Res&amp;Reablement Backsheet'!$D$5:$W$183,I$9,FALSE))="","",(VLOOKUP($E145,'Res&amp;Reablement Backsheet'!$D$5:$W$183,I$9,FALSE))),"")</f>
        <v>0.79032258064516125</v>
      </c>
    </row>
    <row r="146" spans="1:9" ht="15" customHeight="1" x14ac:dyDescent="0.3">
      <c r="A146" s="57">
        <v>134</v>
      </c>
      <c r="B146" s="97" t="str">
        <f ca="1">IFERROR(IF((VLOOKUP($E146,'Org List'!$AJ$10:$AL$188,3,FALSE))="","",(VLOOKUP($E146,'Org List'!$AJ$10:$AL$188,3,FALSE))),"")</f>
        <v>Midlands and East of England Commissioning Region</v>
      </c>
      <c r="C146" s="98" t="str">
        <f ca="1">IFERROR(IF((VLOOKUP($E146,'Org List'!$AO$10:$AQ$188,3,FALSE))="","",(VLOOKUP($E146,'Org List'!$AO$10:$AQ$188,3,FALSE))),"")</f>
        <v>West Midlands Region</v>
      </c>
      <c r="D146" s="99" t="str">
        <f ca="1">IFERROR(IF((VLOOKUP($E146,'Org List'!$AT$10:$AV$188,3,FALSE))="","",(VLOOKUP($E146,'Org List'!$AT$10:$AV$188,3,FALSE))),"")</f>
        <v>NHS England Midlands And East (West Midlands)</v>
      </c>
      <c r="E146" s="97" t="str">
        <f t="shared" ca="1" si="4"/>
        <v>E08000028</v>
      </c>
      <c r="F146" s="99" t="str">
        <f ca="1">IF(E146="","",VLOOKUP(E146,'Org List'!$J$9:$K$488,2,0))</f>
        <v>Sandwell</v>
      </c>
      <c r="G146" s="137">
        <f ca="1">IFERROR(IF((VLOOKUP($E146,'Res&amp;Reablement Backsheet'!$D$5:$W$183,G$9,FALSE))="","",(VLOOKUP($E146,'Res&amp;Reablement Backsheet'!$D$5:$W$183,G$9,FALSE))),"")</f>
        <v>0.64102564102564108</v>
      </c>
      <c r="H146" s="137">
        <f ca="1">IFERROR(IF((VLOOKUP($E146,'Res&amp;Reablement Backsheet'!$D$5:$W$183,H$9,FALSE))="","",(VLOOKUP($E146,'Res&amp;Reablement Backsheet'!$D$5:$W$183,H$9,FALSE))),"")</f>
        <v>0.8</v>
      </c>
      <c r="I146" s="137">
        <f ca="1">IFERROR(IF((VLOOKUP($E146,'Res&amp;Reablement Backsheet'!$D$5:$W$183,I$9,FALSE))="","",(VLOOKUP($E146,'Res&amp;Reablement Backsheet'!$D$5:$W$183,I$9,FALSE))),"")</f>
        <v>0.68049792531120334</v>
      </c>
    </row>
    <row r="147" spans="1:9" ht="15" customHeight="1" x14ac:dyDescent="0.3">
      <c r="A147" s="57">
        <v>135</v>
      </c>
      <c r="B147" s="97" t="str">
        <f ca="1">IFERROR(IF((VLOOKUP($E147,'Org List'!$AJ$10:$AL$188,3,FALSE))="","",(VLOOKUP($E147,'Org List'!$AJ$10:$AL$188,3,FALSE))),"")</f>
        <v>North of England Commissioning Region</v>
      </c>
      <c r="C147" s="98" t="str">
        <f ca="1">IFERROR(IF((VLOOKUP($E147,'Org List'!$AO$10:$AQ$188,3,FALSE))="","",(VLOOKUP($E147,'Org List'!$AO$10:$AQ$188,3,FALSE))),"")</f>
        <v>North West Region</v>
      </c>
      <c r="D147" s="99" t="str">
        <f ca="1">IFERROR(IF((VLOOKUP($E147,'Org List'!$AT$10:$AV$188,3,FALSE))="","",(VLOOKUP($E147,'Org List'!$AT$10:$AV$188,3,FALSE))),"")</f>
        <v>NHS England North (Cheshire And Merseyside)</v>
      </c>
      <c r="E147" s="97" t="str">
        <f t="shared" ca="1" si="4"/>
        <v>E08000014</v>
      </c>
      <c r="F147" s="99" t="str">
        <f ca="1">IF(E147="","",VLOOKUP(E147,'Org List'!$J$9:$K$488,2,0))</f>
        <v>Sefton</v>
      </c>
      <c r="G147" s="137">
        <f ca="1">IFERROR(IF((VLOOKUP($E147,'Res&amp;Reablement Backsheet'!$D$5:$W$183,G$9,FALSE))="","",(VLOOKUP($E147,'Res&amp;Reablement Backsheet'!$D$5:$W$183,G$9,FALSE))),"")</f>
        <v>0.85593220338983056</v>
      </c>
      <c r="H147" s="137">
        <f ca="1">IFERROR(IF((VLOOKUP($E147,'Res&amp;Reablement Backsheet'!$D$5:$W$183,H$9,FALSE))="","",(VLOOKUP($E147,'Res&amp;Reablement Backsheet'!$D$5:$W$183,H$9,FALSE))),"")</f>
        <v>0.85593220338983056</v>
      </c>
      <c r="I147" s="137">
        <f ca="1">IFERROR(IF((VLOOKUP($E147,'Res&amp;Reablement Backsheet'!$D$5:$W$183,I$9,FALSE))="","",(VLOOKUP($E147,'Res&amp;Reablement Backsheet'!$D$5:$W$183,I$9,FALSE))),"")</f>
        <v>0.86821705426356588</v>
      </c>
    </row>
    <row r="148" spans="1:9" ht="15" customHeight="1" x14ac:dyDescent="0.3">
      <c r="A148" s="57">
        <v>136</v>
      </c>
      <c r="B148" s="97" t="str">
        <f ca="1">IFERROR(IF((VLOOKUP($E148,'Org List'!$AJ$10:$AL$188,3,FALSE))="","",(VLOOKUP($E148,'Org List'!$AJ$10:$AL$188,3,FALSE))),"")</f>
        <v>North of England Commissioning Region</v>
      </c>
      <c r="C148" s="98" t="str">
        <f ca="1">IFERROR(IF((VLOOKUP($E148,'Org List'!$AO$10:$AQ$188,3,FALSE))="","",(VLOOKUP($E148,'Org List'!$AO$10:$AQ$188,3,FALSE))),"")</f>
        <v>Yorkshire and The Humber Region</v>
      </c>
      <c r="D148" s="99" t="str">
        <f ca="1">IFERROR(IF((VLOOKUP($E148,'Org List'!$AT$10:$AV$188,3,FALSE))="","",(VLOOKUP($E148,'Org List'!$AT$10:$AV$188,3,FALSE))),"")</f>
        <v>NHS England North (Yorkshire And Humber)</v>
      </c>
      <c r="E148" s="97" t="str">
        <f t="shared" ca="1" si="4"/>
        <v>E08000019</v>
      </c>
      <c r="F148" s="99" t="str">
        <f ca="1">IF(E148="","",VLOOKUP(E148,'Org List'!$J$9:$K$488,2,0))</f>
        <v>Sheffield</v>
      </c>
      <c r="G148" s="137">
        <f ca="1">IFERROR(IF((VLOOKUP($E148,'Res&amp;Reablement Backsheet'!$D$5:$W$183,G$9,FALSE))="","",(VLOOKUP($E148,'Res&amp;Reablement Backsheet'!$D$5:$W$183,G$9,FALSE))),"")</f>
        <v>0.74717368961973274</v>
      </c>
      <c r="H148" s="137">
        <f ca="1">IFERROR(IF((VLOOKUP($E148,'Res&amp;Reablement Backsheet'!$D$5:$W$183,H$9,FALSE))="","",(VLOOKUP($E148,'Res&amp;Reablement Backsheet'!$D$5:$W$183,H$9,FALSE))),"")</f>
        <v>0.8</v>
      </c>
      <c r="I148" s="137">
        <f ca="1">IFERROR(IF((VLOOKUP($E148,'Res&amp;Reablement Backsheet'!$D$5:$W$183,I$9,FALSE))="","",(VLOOKUP($E148,'Res&amp;Reablement Backsheet'!$D$5:$W$183,I$9,FALSE))),"")</f>
        <v>0.80478087649402386</v>
      </c>
    </row>
    <row r="149" spans="1:9" ht="15" customHeight="1" x14ac:dyDescent="0.3">
      <c r="A149" s="57">
        <v>137</v>
      </c>
      <c r="B149" s="97" t="str">
        <f ca="1">IFERROR(IF((VLOOKUP($E149,'Org List'!$AJ$10:$AL$188,3,FALSE))="","",(VLOOKUP($E149,'Org List'!$AJ$10:$AL$188,3,FALSE))),"")</f>
        <v>Midlands and East of England Commissioning Region</v>
      </c>
      <c r="C149" s="98" t="str">
        <f ca="1">IFERROR(IF((VLOOKUP($E149,'Org List'!$AO$10:$AQ$188,3,FALSE))="","",(VLOOKUP($E149,'Org List'!$AO$10:$AQ$188,3,FALSE))),"")</f>
        <v>West Midlands Region</v>
      </c>
      <c r="D149" s="99" t="str">
        <f ca="1">IFERROR(IF((VLOOKUP($E149,'Org List'!$AT$10:$AV$188,3,FALSE))="","",(VLOOKUP($E149,'Org List'!$AT$10:$AV$188,3,FALSE))),"")</f>
        <v>NHS England Midlands And East (North Midlands)</v>
      </c>
      <c r="E149" s="97" t="str">
        <f t="shared" ca="1" si="4"/>
        <v>E06000051</v>
      </c>
      <c r="F149" s="99" t="str">
        <f ca="1">IF(E149="","",VLOOKUP(E149,'Org List'!$J$9:$K$488,2,0))</f>
        <v>Shropshire</v>
      </c>
      <c r="G149" s="137">
        <f ca="1">IFERROR(IF((VLOOKUP($E149,'Res&amp;Reablement Backsheet'!$D$5:$W$183,G$9,FALSE))="","",(VLOOKUP($E149,'Res&amp;Reablement Backsheet'!$D$5:$W$183,G$9,FALSE))),"")</f>
        <v>0.76368876080691639</v>
      </c>
      <c r="H149" s="137">
        <f ca="1">IFERROR(IF((VLOOKUP($E149,'Res&amp;Reablement Backsheet'!$D$5:$W$183,H$9,FALSE))="","",(VLOOKUP($E149,'Res&amp;Reablement Backsheet'!$D$5:$W$183,H$9,FALSE))),"")</f>
        <v>0.81987577639751552</v>
      </c>
      <c r="I149" s="137">
        <f ca="1">IFERROR(IF((VLOOKUP($E149,'Res&amp;Reablement Backsheet'!$D$5:$W$183,I$9,FALSE))="","",(VLOOKUP($E149,'Res&amp;Reablement Backsheet'!$D$5:$W$183,I$9,FALSE))),"")</f>
        <v>0.81683168316831678</v>
      </c>
    </row>
    <row r="150" spans="1:9" ht="15" customHeight="1" x14ac:dyDescent="0.3">
      <c r="A150" s="57">
        <v>138</v>
      </c>
      <c r="B150" s="97" t="str">
        <f ca="1">IFERROR(IF((VLOOKUP($E150,'Org List'!$AJ$10:$AL$188,3,FALSE))="","",(VLOOKUP($E150,'Org List'!$AJ$10:$AL$188,3,FALSE))),"")</f>
        <v>South East England Commissioning Region</v>
      </c>
      <c r="C150" s="98" t="str">
        <f ca="1">IFERROR(IF((VLOOKUP($E150,'Org List'!$AO$10:$AQ$188,3,FALSE))="","",(VLOOKUP($E150,'Org List'!$AO$10:$AQ$188,3,FALSE))),"")</f>
        <v>South East Region</v>
      </c>
      <c r="D150" s="99" t="str">
        <f ca="1">IFERROR(IF((VLOOKUP($E150,'Org List'!$AT$10:$AV$188,3,FALSE))="","",(VLOOKUP($E150,'Org List'!$AT$10:$AV$188,3,FALSE))),"")</f>
        <v>NHS England South East (Hampshire, Isle of Wight and Thames Valley)</v>
      </c>
      <c r="E150" s="97" t="str">
        <f t="shared" ca="1" si="4"/>
        <v>E06000039</v>
      </c>
      <c r="F150" s="99" t="str">
        <f ca="1">IF(E150="","",VLOOKUP(E150,'Org List'!$J$9:$K$488,2,0))</f>
        <v>Slough</v>
      </c>
      <c r="G150" s="137">
        <f ca="1">IFERROR(IF((VLOOKUP($E150,'Res&amp;Reablement Backsheet'!$D$5:$W$183,G$9,FALSE))="","",(VLOOKUP($E150,'Res&amp;Reablement Backsheet'!$D$5:$W$183,G$9,FALSE))),"")</f>
        <v>0.87368421052631584</v>
      </c>
      <c r="H150" s="137">
        <f ca="1">IFERROR(IF((VLOOKUP($E150,'Res&amp;Reablement Backsheet'!$D$5:$W$183,H$9,FALSE))="","",(VLOOKUP($E150,'Res&amp;Reablement Backsheet'!$D$5:$W$183,H$9,FALSE))),"")</f>
        <v>0.90434782608695652</v>
      </c>
      <c r="I150" s="137">
        <f ca="1">IFERROR(IF((VLOOKUP($E150,'Res&amp;Reablement Backsheet'!$D$5:$W$183,I$9,FALSE))="","",(VLOOKUP($E150,'Res&amp;Reablement Backsheet'!$D$5:$W$183,I$9,FALSE))),"")</f>
        <v>0.90123456790123457</v>
      </c>
    </row>
    <row r="151" spans="1:9" ht="15" customHeight="1" x14ac:dyDescent="0.3">
      <c r="A151" s="57">
        <v>139</v>
      </c>
      <c r="B151" s="97" t="str">
        <f ca="1">IFERROR(IF((VLOOKUP($E151,'Org List'!$AJ$10:$AL$188,3,FALSE))="","",(VLOOKUP($E151,'Org List'!$AJ$10:$AL$188,3,FALSE))),"")</f>
        <v>Midlands and East of England Commissioning Region</v>
      </c>
      <c r="C151" s="98" t="str">
        <f ca="1">IFERROR(IF((VLOOKUP($E151,'Org List'!$AO$10:$AQ$188,3,FALSE))="","",(VLOOKUP($E151,'Org List'!$AO$10:$AQ$188,3,FALSE))),"")</f>
        <v>West Midlands Region</v>
      </c>
      <c r="D151" s="99" t="str">
        <f ca="1">IFERROR(IF((VLOOKUP($E151,'Org List'!$AT$10:$AV$188,3,FALSE))="","",(VLOOKUP($E151,'Org List'!$AT$10:$AV$188,3,FALSE))),"")</f>
        <v>NHS England Midlands And East (West Midlands)</v>
      </c>
      <c r="E151" s="97" t="str">
        <f t="shared" ca="1" si="4"/>
        <v>E08000029</v>
      </c>
      <c r="F151" s="99" t="str">
        <f ca="1">IF(E151="","",VLOOKUP(E151,'Org List'!$J$9:$K$488,2,0))</f>
        <v>Solihull</v>
      </c>
      <c r="G151" s="137">
        <f ca="1">IFERROR(IF((VLOOKUP($E151,'Res&amp;Reablement Backsheet'!$D$5:$W$183,G$9,FALSE))="","",(VLOOKUP($E151,'Res&amp;Reablement Backsheet'!$D$5:$W$183,G$9,FALSE))),"")</f>
        <v>0.84166666666666667</v>
      </c>
      <c r="H151" s="137">
        <f ca="1">IFERROR(IF((VLOOKUP($E151,'Res&amp;Reablement Backsheet'!$D$5:$W$183,H$9,FALSE))="","",(VLOOKUP($E151,'Res&amp;Reablement Backsheet'!$D$5:$W$183,H$9,FALSE))),"")</f>
        <v>0.88181818181818183</v>
      </c>
      <c r="I151" s="137">
        <f ca="1">IFERROR(IF((VLOOKUP($E151,'Res&amp;Reablement Backsheet'!$D$5:$W$183,I$9,FALSE))="","",(VLOOKUP($E151,'Res&amp;Reablement Backsheet'!$D$5:$W$183,I$9,FALSE))),"")</f>
        <v>0.83464566929133854</v>
      </c>
    </row>
    <row r="152" spans="1:9" ht="15" customHeight="1" x14ac:dyDescent="0.3">
      <c r="A152" s="57">
        <v>140</v>
      </c>
      <c r="B152" s="97" t="str">
        <f ca="1">IFERROR(IF((VLOOKUP($E152,'Org List'!$AJ$10:$AL$188,3,FALSE))="","",(VLOOKUP($E152,'Org List'!$AJ$10:$AL$188,3,FALSE))),"")</f>
        <v>South West England Commissioning Region</v>
      </c>
      <c r="C152" s="98" t="str">
        <f ca="1">IFERROR(IF((VLOOKUP($E152,'Org List'!$AO$10:$AQ$188,3,FALSE))="","",(VLOOKUP($E152,'Org List'!$AO$10:$AQ$188,3,FALSE))),"")</f>
        <v>South West Region</v>
      </c>
      <c r="D152" s="99" t="str">
        <f ca="1">IFERROR(IF((VLOOKUP($E152,'Org List'!$AT$10:$AV$188,3,FALSE))="","",(VLOOKUP($E152,'Org List'!$AT$10:$AV$188,3,FALSE))),"")</f>
        <v>NHS England South West (South West South)</v>
      </c>
      <c r="E152" s="97" t="str">
        <f t="shared" ca="1" si="4"/>
        <v>E10000027</v>
      </c>
      <c r="F152" s="99" t="str">
        <f ca="1">IF(E152="","",VLOOKUP(E152,'Org List'!$J$9:$K$488,2,0))</f>
        <v>Somerset</v>
      </c>
      <c r="G152" s="137">
        <f ca="1">IFERROR(IF((VLOOKUP($E152,'Res&amp;Reablement Backsheet'!$D$5:$W$183,G$9,FALSE))="","",(VLOOKUP($E152,'Res&amp;Reablement Backsheet'!$D$5:$W$183,G$9,FALSE))),"")</f>
        <v>0.92363636363636359</v>
      </c>
      <c r="H152" s="137">
        <f ca="1">IFERROR(IF((VLOOKUP($E152,'Res&amp;Reablement Backsheet'!$D$5:$W$183,H$9,FALSE))="","",(VLOOKUP($E152,'Res&amp;Reablement Backsheet'!$D$5:$W$183,H$9,FALSE))),"")</f>
        <v>0.91843971631205679</v>
      </c>
      <c r="I152" s="137">
        <f ca="1">IFERROR(IF((VLOOKUP($E152,'Res&amp;Reablement Backsheet'!$D$5:$W$183,I$9,FALSE))="","",(VLOOKUP($E152,'Res&amp;Reablement Backsheet'!$D$5:$W$183,I$9,FALSE))),"")</f>
        <v>0.85245901639344257</v>
      </c>
    </row>
    <row r="153" spans="1:9" ht="15" customHeight="1" x14ac:dyDescent="0.3">
      <c r="A153" s="57">
        <v>141</v>
      </c>
      <c r="B153" s="97" t="str">
        <f ca="1">IFERROR(IF((VLOOKUP($E153,'Org List'!$AJ$10:$AL$188,3,FALSE))="","",(VLOOKUP($E153,'Org List'!$AJ$10:$AL$188,3,FALSE))),"")</f>
        <v>South West England Commissioning Region</v>
      </c>
      <c r="C153" s="98" t="str">
        <f ca="1">IFERROR(IF((VLOOKUP($E153,'Org List'!$AO$10:$AQ$188,3,FALSE))="","",(VLOOKUP($E153,'Org List'!$AO$10:$AQ$188,3,FALSE))),"")</f>
        <v>South West Region</v>
      </c>
      <c r="D153" s="99" t="str">
        <f ca="1">IFERROR(IF((VLOOKUP($E153,'Org List'!$AT$10:$AV$188,3,FALSE))="","",(VLOOKUP($E153,'Org List'!$AT$10:$AV$188,3,FALSE))),"")</f>
        <v>NHS England South West (South West North)</v>
      </c>
      <c r="E153" s="97" t="str">
        <f t="shared" ca="1" si="4"/>
        <v>E06000025</v>
      </c>
      <c r="F153" s="99" t="str">
        <f ca="1">IF(E153="","",VLOOKUP(E153,'Org List'!$J$9:$K$488,2,0))</f>
        <v>South Gloucestershire</v>
      </c>
      <c r="G153" s="137">
        <f ca="1">IFERROR(IF((VLOOKUP($E153,'Res&amp;Reablement Backsheet'!$D$5:$W$183,G$9,FALSE))="","",(VLOOKUP($E153,'Res&amp;Reablement Backsheet'!$D$5:$W$183,G$9,FALSE))),"")</f>
        <v>0.89224952741020791</v>
      </c>
      <c r="H153" s="137">
        <f ca="1">IFERROR(IF((VLOOKUP($E153,'Res&amp;Reablement Backsheet'!$D$5:$W$183,H$9,FALSE))="","",(VLOOKUP($E153,'Res&amp;Reablement Backsheet'!$D$5:$W$183,H$9,FALSE))),"")</f>
        <v>0.8516098926738217</v>
      </c>
      <c r="I153" s="137">
        <f ca="1">IFERROR(IF((VLOOKUP($E153,'Res&amp;Reablement Backsheet'!$D$5:$W$183,I$9,FALSE))="","",(VLOOKUP($E153,'Res&amp;Reablement Backsheet'!$D$5:$W$183,I$9,FALSE))),"")</f>
        <v>0.86476190476190473</v>
      </c>
    </row>
    <row r="154" spans="1:9" ht="15" customHeight="1" x14ac:dyDescent="0.3">
      <c r="A154" s="57">
        <v>142</v>
      </c>
      <c r="B154" s="97" t="str">
        <f ca="1">IFERROR(IF((VLOOKUP($E154,'Org List'!$AJ$10:$AL$188,3,FALSE))="","",(VLOOKUP($E154,'Org List'!$AJ$10:$AL$188,3,FALSE))),"")</f>
        <v>North of England Commissioning Region</v>
      </c>
      <c r="C154" s="98" t="str">
        <f ca="1">IFERROR(IF((VLOOKUP($E154,'Org List'!$AO$10:$AQ$188,3,FALSE))="","",(VLOOKUP($E154,'Org List'!$AO$10:$AQ$188,3,FALSE))),"")</f>
        <v>North East Region</v>
      </c>
      <c r="D154" s="99" t="str">
        <f ca="1">IFERROR(IF((VLOOKUP($E154,'Org List'!$AT$10:$AV$188,3,FALSE))="","",(VLOOKUP($E154,'Org List'!$AT$10:$AV$188,3,FALSE))),"")</f>
        <v>NHS England North (Cumbria And North East)</v>
      </c>
      <c r="E154" s="97" t="str">
        <f t="shared" ca="1" si="4"/>
        <v>E08000023</v>
      </c>
      <c r="F154" s="99" t="str">
        <f ca="1">IF(E154="","",VLOOKUP(E154,'Org List'!$J$9:$K$488,2,0))</f>
        <v>South Tyneside</v>
      </c>
      <c r="G154" s="137">
        <f ca="1">IFERROR(IF((VLOOKUP($E154,'Res&amp;Reablement Backsheet'!$D$5:$W$183,G$9,FALSE))="","",(VLOOKUP($E154,'Res&amp;Reablement Backsheet'!$D$5:$W$183,G$9,FALSE))),"")</f>
        <v>0.86153846153846159</v>
      </c>
      <c r="H154" s="137">
        <f ca="1">IFERROR(IF((VLOOKUP($E154,'Res&amp;Reablement Backsheet'!$D$5:$W$183,H$9,FALSE))="","",(VLOOKUP($E154,'Res&amp;Reablement Backsheet'!$D$5:$W$183,H$9,FALSE))),"")</f>
        <v>0.86153846153846159</v>
      </c>
      <c r="I154" s="137">
        <f ca="1">IFERROR(IF((VLOOKUP($E154,'Res&amp;Reablement Backsheet'!$D$5:$W$183,I$9,FALSE))="","",(VLOOKUP($E154,'Res&amp;Reablement Backsheet'!$D$5:$W$183,I$9,FALSE))),"")</f>
        <v>0.78014184397163122</v>
      </c>
    </row>
    <row r="155" spans="1:9" ht="15" customHeight="1" x14ac:dyDescent="0.3">
      <c r="A155" s="57">
        <v>143</v>
      </c>
      <c r="B155" s="97" t="str">
        <f ca="1">IFERROR(IF((VLOOKUP($E155,'Org List'!$AJ$10:$AL$188,3,FALSE))="","",(VLOOKUP($E155,'Org List'!$AJ$10:$AL$188,3,FALSE))),"")</f>
        <v>South East England Commissioning Region</v>
      </c>
      <c r="C155" s="98" t="str">
        <f ca="1">IFERROR(IF((VLOOKUP($E155,'Org List'!$AO$10:$AQ$188,3,FALSE))="","",(VLOOKUP($E155,'Org List'!$AO$10:$AQ$188,3,FALSE))),"")</f>
        <v>South East Region</v>
      </c>
      <c r="D155" s="99" t="str">
        <f ca="1">IFERROR(IF((VLOOKUP($E155,'Org List'!$AT$10:$AV$188,3,FALSE))="","",(VLOOKUP($E155,'Org List'!$AT$10:$AV$188,3,FALSE))),"")</f>
        <v>NHS England South East (Hampshire, Isle of Wight and Thames Valley)</v>
      </c>
      <c r="E155" s="97" t="str">
        <f t="shared" ca="1" si="4"/>
        <v>E06000045</v>
      </c>
      <c r="F155" s="99" t="str">
        <f ca="1">IF(E155="","",VLOOKUP(E155,'Org List'!$J$9:$K$488,2,0))</f>
        <v>Southampton</v>
      </c>
      <c r="G155" s="137">
        <f ca="1">IFERROR(IF((VLOOKUP($E155,'Res&amp;Reablement Backsheet'!$D$5:$W$183,G$9,FALSE))="","",(VLOOKUP($E155,'Res&amp;Reablement Backsheet'!$D$5:$W$183,G$9,FALSE))),"")</f>
        <v>0.83888888888888891</v>
      </c>
      <c r="H155" s="137">
        <f ca="1">IFERROR(IF((VLOOKUP($E155,'Res&amp;Reablement Backsheet'!$D$5:$W$183,H$9,FALSE))="","",(VLOOKUP($E155,'Res&amp;Reablement Backsheet'!$D$5:$W$183,H$9,FALSE))),"")</f>
        <v>0.85094850948509482</v>
      </c>
      <c r="I155" s="137">
        <f ca="1">IFERROR(IF((VLOOKUP($E155,'Res&amp;Reablement Backsheet'!$D$5:$W$183,I$9,FALSE))="","",(VLOOKUP($E155,'Res&amp;Reablement Backsheet'!$D$5:$W$183,I$9,FALSE))),"")</f>
        <v>0.8233618233618234</v>
      </c>
    </row>
    <row r="156" spans="1:9" ht="15" customHeight="1" x14ac:dyDescent="0.3">
      <c r="A156" s="57">
        <v>144</v>
      </c>
      <c r="B156" s="97" t="str">
        <f ca="1">IFERROR(IF((VLOOKUP($E156,'Org List'!$AJ$10:$AL$188,3,FALSE))="","",(VLOOKUP($E156,'Org List'!$AJ$10:$AL$188,3,FALSE))),"")</f>
        <v>Midlands and East of England Commissioning Region</v>
      </c>
      <c r="C156" s="98" t="str">
        <f ca="1">IFERROR(IF((VLOOKUP($E156,'Org List'!$AO$10:$AQ$188,3,FALSE))="","",(VLOOKUP($E156,'Org List'!$AO$10:$AQ$188,3,FALSE))),"")</f>
        <v>East Region</v>
      </c>
      <c r="D156" s="99" t="str">
        <f ca="1">IFERROR(IF((VLOOKUP($E156,'Org List'!$AT$10:$AV$188,3,FALSE))="","",(VLOOKUP($E156,'Org List'!$AT$10:$AV$188,3,FALSE))),"")</f>
        <v>NHS England Midlands And East (East)</v>
      </c>
      <c r="E156" s="97" t="str">
        <f t="shared" ca="1" si="4"/>
        <v>E06000033</v>
      </c>
      <c r="F156" s="99" t="str">
        <f ca="1">IF(E156="","",VLOOKUP(E156,'Org List'!$J$9:$K$488,2,0))</f>
        <v>Southend-on-Sea</v>
      </c>
      <c r="G156" s="137">
        <f ca="1">IFERROR(IF((VLOOKUP($E156,'Res&amp;Reablement Backsheet'!$D$5:$W$183,G$9,FALSE))="","",(VLOOKUP($E156,'Res&amp;Reablement Backsheet'!$D$5:$W$183,G$9,FALSE))),"")</f>
        <v>0.75268817204301075</v>
      </c>
      <c r="H156" s="137">
        <f ca="1">IFERROR(IF((VLOOKUP($E156,'Res&amp;Reablement Backsheet'!$D$5:$W$183,H$9,FALSE))="","",(VLOOKUP($E156,'Res&amp;Reablement Backsheet'!$D$5:$W$183,H$9,FALSE))),"")</f>
        <v>0.88</v>
      </c>
      <c r="I156" s="137">
        <f ca="1">IFERROR(IF((VLOOKUP($E156,'Res&amp;Reablement Backsheet'!$D$5:$W$183,I$9,FALSE))="","",(VLOOKUP($E156,'Res&amp;Reablement Backsheet'!$D$5:$W$183,I$9,FALSE))),"")</f>
        <v>0.81818181818181823</v>
      </c>
    </row>
    <row r="157" spans="1:9" ht="15" customHeight="1" x14ac:dyDescent="0.3">
      <c r="A157" s="57">
        <v>145</v>
      </c>
      <c r="B157" s="97" t="str">
        <f ca="1">IFERROR(IF((VLOOKUP($E157,'Org List'!$AJ$10:$AL$188,3,FALSE))="","",(VLOOKUP($E157,'Org List'!$AJ$10:$AL$188,3,FALSE))),"")</f>
        <v>London Commissioning Region</v>
      </c>
      <c r="C157" s="98" t="str">
        <f ca="1">IFERROR(IF((VLOOKUP($E157,'Org List'!$AO$10:$AQ$188,3,FALSE))="","",(VLOOKUP($E157,'Org List'!$AO$10:$AQ$188,3,FALSE))),"")</f>
        <v>London Region</v>
      </c>
      <c r="D157" s="99" t="str">
        <f ca="1">IFERROR(IF((VLOOKUP($E157,'Org List'!$AT$10:$AV$188,3,FALSE))="","",(VLOOKUP($E157,'Org List'!$AT$10:$AV$188,3,FALSE))),"")</f>
        <v>NHS England London</v>
      </c>
      <c r="E157" s="97" t="str">
        <f t="shared" ca="1" si="4"/>
        <v>E09000028</v>
      </c>
      <c r="F157" s="99" t="str">
        <f ca="1">IF(E157="","",VLOOKUP(E157,'Org List'!$J$9:$K$488,2,0))</f>
        <v>Southwark</v>
      </c>
      <c r="G157" s="137">
        <f ca="1">IFERROR(IF((VLOOKUP($E157,'Res&amp;Reablement Backsheet'!$D$5:$W$183,G$9,FALSE))="","",(VLOOKUP($E157,'Res&amp;Reablement Backsheet'!$D$5:$W$183,G$9,FALSE))),"")</f>
        <v>0.83333333333333337</v>
      </c>
      <c r="H157" s="137">
        <f ca="1">IFERROR(IF((VLOOKUP($E157,'Res&amp;Reablement Backsheet'!$D$5:$W$183,H$9,FALSE))="","",(VLOOKUP($E157,'Res&amp;Reablement Backsheet'!$D$5:$W$183,H$9,FALSE))),"")</f>
        <v>0.88833333333333331</v>
      </c>
      <c r="I157" s="137">
        <f ca="1">IFERROR(IF((VLOOKUP($E157,'Res&amp;Reablement Backsheet'!$D$5:$W$183,I$9,FALSE))="","",(VLOOKUP($E157,'Res&amp;Reablement Backsheet'!$D$5:$W$183,I$9,FALSE))),"")</f>
        <v>0.86624203821656054</v>
      </c>
    </row>
    <row r="158" spans="1:9" ht="15" customHeight="1" x14ac:dyDescent="0.3">
      <c r="A158" s="57">
        <v>146</v>
      </c>
      <c r="B158" s="97" t="str">
        <f ca="1">IFERROR(IF((VLOOKUP($E158,'Org List'!$AJ$10:$AL$188,3,FALSE))="","",(VLOOKUP($E158,'Org List'!$AJ$10:$AL$188,3,FALSE))),"")</f>
        <v>North of England Commissioning Region</v>
      </c>
      <c r="C158" s="98" t="str">
        <f ca="1">IFERROR(IF((VLOOKUP($E158,'Org List'!$AO$10:$AQ$188,3,FALSE))="","",(VLOOKUP($E158,'Org List'!$AO$10:$AQ$188,3,FALSE))),"")</f>
        <v>North West Region</v>
      </c>
      <c r="D158" s="99" t="str">
        <f ca="1">IFERROR(IF((VLOOKUP($E158,'Org List'!$AT$10:$AV$188,3,FALSE))="","",(VLOOKUP($E158,'Org List'!$AT$10:$AV$188,3,FALSE))),"")</f>
        <v>NHS England North (Cheshire And Merseyside)</v>
      </c>
      <c r="E158" s="97" t="str">
        <f t="shared" ca="1" si="4"/>
        <v>E08000013</v>
      </c>
      <c r="F158" s="99" t="str">
        <f ca="1">IF(E158="","",VLOOKUP(E158,'Org List'!$J$9:$K$488,2,0))</f>
        <v>St. Helens</v>
      </c>
      <c r="G158" s="137">
        <f ca="1">IFERROR(IF((VLOOKUP($E158,'Res&amp;Reablement Backsheet'!$D$5:$W$183,G$9,FALSE))="","",(VLOOKUP($E158,'Res&amp;Reablement Backsheet'!$D$5:$W$183,G$9,FALSE))),"")</f>
        <v>0.8571428571428571</v>
      </c>
      <c r="H158" s="137">
        <f ca="1">IFERROR(IF((VLOOKUP($E158,'Res&amp;Reablement Backsheet'!$D$5:$W$183,H$9,FALSE))="","",(VLOOKUP($E158,'Res&amp;Reablement Backsheet'!$D$5:$W$183,H$9,FALSE))),"")</f>
        <v>0.92523364485981308</v>
      </c>
      <c r="I158" s="137">
        <f ca="1">IFERROR(IF((VLOOKUP($E158,'Res&amp;Reablement Backsheet'!$D$5:$W$183,I$9,FALSE))="","",(VLOOKUP($E158,'Res&amp;Reablement Backsheet'!$D$5:$W$183,I$9,FALSE))),"")</f>
        <v>0.86956521739130432</v>
      </c>
    </row>
    <row r="159" spans="1:9" ht="15" customHeight="1" x14ac:dyDescent="0.3">
      <c r="A159" s="57">
        <v>147</v>
      </c>
      <c r="B159" s="97" t="str">
        <f ca="1">IFERROR(IF((VLOOKUP($E159,'Org List'!$AJ$10:$AL$188,3,FALSE))="","",(VLOOKUP($E159,'Org List'!$AJ$10:$AL$188,3,FALSE))),"")</f>
        <v>Midlands and East of England Commissioning Region</v>
      </c>
      <c r="C159" s="98" t="str">
        <f ca="1">IFERROR(IF((VLOOKUP($E159,'Org List'!$AO$10:$AQ$188,3,FALSE))="","",(VLOOKUP($E159,'Org List'!$AO$10:$AQ$188,3,FALSE))),"")</f>
        <v>West Midlands Region</v>
      </c>
      <c r="D159" s="99" t="str">
        <f ca="1">IFERROR(IF((VLOOKUP($E159,'Org List'!$AT$10:$AV$188,3,FALSE))="","",(VLOOKUP($E159,'Org List'!$AT$10:$AV$188,3,FALSE))),"")</f>
        <v>NHS England Midlands And East (North Midlands)</v>
      </c>
      <c r="E159" s="97" t="str">
        <f t="shared" ca="1" si="4"/>
        <v>E10000028</v>
      </c>
      <c r="F159" s="99" t="str">
        <f ca="1">IF(E159="","",VLOOKUP(E159,'Org List'!$J$9:$K$488,2,0))</f>
        <v>Staffordshire</v>
      </c>
      <c r="G159" s="137">
        <f ca="1">IFERROR(IF((VLOOKUP($E159,'Res&amp;Reablement Backsheet'!$D$5:$W$183,G$9,FALSE))="","",(VLOOKUP($E159,'Res&amp;Reablement Backsheet'!$D$5:$W$183,G$9,FALSE))),"")</f>
        <v>0.85833333333333328</v>
      </c>
      <c r="H159" s="137">
        <f ca="1">IFERROR(IF((VLOOKUP($E159,'Res&amp;Reablement Backsheet'!$D$5:$W$183,H$9,FALSE))="","",(VLOOKUP($E159,'Res&amp;Reablement Backsheet'!$D$5:$W$183,H$9,FALSE))),"")</f>
        <v>0.85</v>
      </c>
      <c r="I159" s="137">
        <f ca="1">IFERROR(IF((VLOOKUP($E159,'Res&amp;Reablement Backsheet'!$D$5:$W$183,I$9,FALSE))="","",(VLOOKUP($E159,'Res&amp;Reablement Backsheet'!$D$5:$W$183,I$9,FALSE))),"")</f>
        <v>0.91089108910891092</v>
      </c>
    </row>
    <row r="160" spans="1:9" ht="15" customHeight="1" x14ac:dyDescent="0.3">
      <c r="A160" s="57">
        <v>148</v>
      </c>
      <c r="B160" s="97" t="str">
        <f ca="1">IFERROR(IF((VLOOKUP($E160,'Org List'!$AJ$10:$AL$188,3,FALSE))="","",(VLOOKUP($E160,'Org List'!$AJ$10:$AL$188,3,FALSE))),"")</f>
        <v>North of England Commissioning Region</v>
      </c>
      <c r="C160" s="98" t="str">
        <f ca="1">IFERROR(IF((VLOOKUP($E160,'Org List'!$AO$10:$AQ$188,3,FALSE))="","",(VLOOKUP($E160,'Org List'!$AO$10:$AQ$188,3,FALSE))),"")</f>
        <v>North West Region</v>
      </c>
      <c r="D160" s="99" t="str">
        <f ca="1">IFERROR(IF((VLOOKUP($E160,'Org List'!$AT$10:$AV$188,3,FALSE))="","",(VLOOKUP($E160,'Org List'!$AT$10:$AV$188,3,FALSE))),"")</f>
        <v>NHS England North (Greater Manchester)</v>
      </c>
      <c r="E160" s="97" t="str">
        <f t="shared" ca="1" si="4"/>
        <v>E08000007</v>
      </c>
      <c r="F160" s="99" t="str">
        <f ca="1">IF(E160="","",VLOOKUP(E160,'Org List'!$J$9:$K$488,2,0))</f>
        <v>Stockport</v>
      </c>
      <c r="G160" s="137">
        <f ca="1">IFERROR(IF((VLOOKUP($E160,'Res&amp;Reablement Backsheet'!$D$5:$W$183,G$9,FALSE))="","",(VLOOKUP($E160,'Res&amp;Reablement Backsheet'!$D$5:$W$183,G$9,FALSE))),"")</f>
        <v>0.86530612244897964</v>
      </c>
      <c r="H160" s="137">
        <f ca="1">IFERROR(IF((VLOOKUP($E160,'Res&amp;Reablement Backsheet'!$D$5:$W$183,H$9,FALSE))="","",(VLOOKUP($E160,'Res&amp;Reablement Backsheet'!$D$5:$W$183,H$9,FALSE))),"")</f>
        <v>0.8867924528301887</v>
      </c>
      <c r="I160" s="137">
        <f ca="1">IFERROR(IF((VLOOKUP($E160,'Res&amp;Reablement Backsheet'!$D$5:$W$183,I$9,FALSE))="","",(VLOOKUP($E160,'Res&amp;Reablement Backsheet'!$D$5:$W$183,I$9,FALSE))),"")</f>
        <v>0.96116504854368934</v>
      </c>
    </row>
    <row r="161" spans="1:9" ht="15" customHeight="1" x14ac:dyDescent="0.3">
      <c r="A161" s="57">
        <v>149</v>
      </c>
      <c r="B161" s="97" t="str">
        <f ca="1">IFERROR(IF((VLOOKUP($E161,'Org List'!$AJ$10:$AL$188,3,FALSE))="","",(VLOOKUP($E161,'Org List'!$AJ$10:$AL$188,3,FALSE))),"")</f>
        <v>North of England Commissioning Region</v>
      </c>
      <c r="C161" s="98" t="str">
        <f ca="1">IFERROR(IF((VLOOKUP($E161,'Org List'!$AO$10:$AQ$188,3,FALSE))="","",(VLOOKUP($E161,'Org List'!$AO$10:$AQ$188,3,FALSE))),"")</f>
        <v>North East Region</v>
      </c>
      <c r="D161" s="99" t="str">
        <f ca="1">IFERROR(IF((VLOOKUP($E161,'Org List'!$AT$10:$AV$188,3,FALSE))="","",(VLOOKUP($E161,'Org List'!$AT$10:$AV$188,3,FALSE))),"")</f>
        <v>NHS England North (Cumbria And North East)</v>
      </c>
      <c r="E161" s="97" t="str">
        <f t="shared" ca="1" si="4"/>
        <v>E06000004</v>
      </c>
      <c r="F161" s="99" t="str">
        <f ca="1">IF(E161="","",VLOOKUP(E161,'Org List'!$J$9:$K$488,2,0))</f>
        <v>Stockton-on-Tees</v>
      </c>
      <c r="G161" s="137">
        <f ca="1">IFERROR(IF((VLOOKUP($E161,'Res&amp;Reablement Backsheet'!$D$5:$W$183,G$9,FALSE))="","",(VLOOKUP($E161,'Res&amp;Reablement Backsheet'!$D$5:$W$183,G$9,FALSE))),"")</f>
        <v>0.75308641975308643</v>
      </c>
      <c r="H161" s="137">
        <f ca="1">IFERROR(IF((VLOOKUP($E161,'Res&amp;Reablement Backsheet'!$D$5:$W$183,H$9,FALSE))="","",(VLOOKUP($E161,'Res&amp;Reablement Backsheet'!$D$5:$W$183,H$9,FALSE))),"")</f>
        <v>0.84397163120567376</v>
      </c>
      <c r="I161" s="137">
        <f ca="1">IFERROR(IF((VLOOKUP($E161,'Res&amp;Reablement Backsheet'!$D$5:$W$183,I$9,FALSE))="","",(VLOOKUP($E161,'Res&amp;Reablement Backsheet'!$D$5:$W$183,I$9,FALSE))),"")</f>
        <v>0.90625</v>
      </c>
    </row>
    <row r="162" spans="1:9" ht="15" customHeight="1" x14ac:dyDescent="0.3">
      <c r="A162" s="57">
        <v>150</v>
      </c>
      <c r="B162" s="97" t="str">
        <f ca="1">IFERROR(IF((VLOOKUP($E162,'Org List'!$AJ$10:$AL$188,3,FALSE))="","",(VLOOKUP($E162,'Org List'!$AJ$10:$AL$188,3,FALSE))),"")</f>
        <v>Midlands and East of England Commissioning Region</v>
      </c>
      <c r="C162" s="98" t="str">
        <f ca="1">IFERROR(IF((VLOOKUP($E162,'Org List'!$AO$10:$AQ$188,3,FALSE))="","",(VLOOKUP($E162,'Org List'!$AO$10:$AQ$188,3,FALSE))),"")</f>
        <v>West Midlands Region</v>
      </c>
      <c r="D162" s="99" t="str">
        <f ca="1">IFERROR(IF((VLOOKUP($E162,'Org List'!$AT$10:$AV$188,3,FALSE))="","",(VLOOKUP($E162,'Org List'!$AT$10:$AV$188,3,FALSE))),"")</f>
        <v>NHS England Midlands And East (North Midlands)</v>
      </c>
      <c r="E162" s="97" t="str">
        <f t="shared" ca="1" si="4"/>
        <v>E06000021</v>
      </c>
      <c r="F162" s="99" t="str">
        <f ca="1">IF(E162="","",VLOOKUP(E162,'Org List'!$J$9:$K$488,2,0))</f>
        <v>Stoke-on-Trent</v>
      </c>
      <c r="G162" s="137">
        <f ca="1">IFERROR(IF((VLOOKUP($E162,'Res&amp;Reablement Backsheet'!$D$5:$W$183,G$9,FALSE))="","",(VLOOKUP($E162,'Res&amp;Reablement Backsheet'!$D$5:$W$183,G$9,FALSE))),"")</f>
        <v>0.84444444444444444</v>
      </c>
      <c r="H162" s="137">
        <f ca="1">IFERROR(IF((VLOOKUP($E162,'Res&amp;Reablement Backsheet'!$D$5:$W$183,H$9,FALSE))="","",(VLOOKUP($E162,'Res&amp;Reablement Backsheet'!$D$5:$W$183,H$9,FALSE))),"")</f>
        <v>0.88927335640138405</v>
      </c>
      <c r="I162" s="137">
        <f ca="1">IFERROR(IF((VLOOKUP($E162,'Res&amp;Reablement Backsheet'!$D$5:$W$183,I$9,FALSE))="","",(VLOOKUP($E162,'Res&amp;Reablement Backsheet'!$D$5:$W$183,I$9,FALSE))),"")</f>
        <v>0.79032258064516125</v>
      </c>
    </row>
    <row r="163" spans="1:9" ht="15" customHeight="1" x14ac:dyDescent="0.3">
      <c r="A163" s="57">
        <v>151</v>
      </c>
      <c r="B163" s="97" t="str">
        <f ca="1">IFERROR(IF((VLOOKUP($E163,'Org List'!$AJ$10:$AL$188,3,FALSE))="","",(VLOOKUP($E163,'Org List'!$AJ$10:$AL$188,3,FALSE))),"")</f>
        <v>Midlands and East of England Commissioning Region</v>
      </c>
      <c r="C163" s="98" t="str">
        <f ca="1">IFERROR(IF((VLOOKUP($E163,'Org List'!$AO$10:$AQ$188,3,FALSE))="","",(VLOOKUP($E163,'Org List'!$AO$10:$AQ$188,3,FALSE))),"")</f>
        <v>East Region</v>
      </c>
      <c r="D163" s="99" t="str">
        <f ca="1">IFERROR(IF((VLOOKUP($E163,'Org List'!$AT$10:$AV$188,3,FALSE))="","",(VLOOKUP($E163,'Org List'!$AT$10:$AV$188,3,FALSE))),"")</f>
        <v>NHS England Midlands And East (East)</v>
      </c>
      <c r="E163" s="97" t="str">
        <f t="shared" ca="1" si="4"/>
        <v>E10000029</v>
      </c>
      <c r="F163" s="99" t="str">
        <f ca="1">IF(E163="","",VLOOKUP(E163,'Org List'!$J$9:$K$488,2,0))</f>
        <v>Suffolk</v>
      </c>
      <c r="G163" s="137">
        <f ca="1">IFERROR(IF((VLOOKUP($E163,'Res&amp;Reablement Backsheet'!$D$5:$W$183,G$9,FALSE))="","",(VLOOKUP($E163,'Res&amp;Reablement Backsheet'!$D$5:$W$183,G$9,FALSE))),"")</f>
        <v>0.70096463022508038</v>
      </c>
      <c r="H163" s="137">
        <f ca="1">IFERROR(IF((VLOOKUP($E163,'Res&amp;Reablement Backsheet'!$D$5:$W$183,H$9,FALSE))="","",(VLOOKUP($E163,'Res&amp;Reablement Backsheet'!$D$5:$W$183,H$9,FALSE))),"")</f>
        <v>0.73428571428571432</v>
      </c>
      <c r="I163" s="137">
        <f ca="1">IFERROR(IF((VLOOKUP($E163,'Res&amp;Reablement Backsheet'!$D$5:$W$183,I$9,FALSE))="","",(VLOOKUP($E163,'Res&amp;Reablement Backsheet'!$D$5:$W$183,I$9,FALSE))),"")</f>
        <v>0.69767441860465118</v>
      </c>
    </row>
    <row r="164" spans="1:9" ht="15" customHeight="1" x14ac:dyDescent="0.3">
      <c r="A164" s="57">
        <v>152</v>
      </c>
      <c r="B164" s="97" t="str">
        <f ca="1">IFERROR(IF((VLOOKUP($E164,'Org List'!$AJ$10:$AL$188,3,FALSE))="","",(VLOOKUP($E164,'Org List'!$AJ$10:$AL$188,3,FALSE))),"")</f>
        <v>North of England Commissioning Region</v>
      </c>
      <c r="C164" s="98" t="str">
        <f ca="1">IFERROR(IF((VLOOKUP($E164,'Org List'!$AO$10:$AQ$188,3,FALSE))="","",(VLOOKUP($E164,'Org List'!$AO$10:$AQ$188,3,FALSE))),"")</f>
        <v>North East Region</v>
      </c>
      <c r="D164" s="99" t="str">
        <f ca="1">IFERROR(IF((VLOOKUP($E164,'Org List'!$AT$10:$AV$188,3,FALSE))="","",(VLOOKUP($E164,'Org List'!$AT$10:$AV$188,3,FALSE))),"")</f>
        <v>NHS England North (Cumbria And North East)</v>
      </c>
      <c r="E164" s="97" t="str">
        <f t="shared" ca="1" si="4"/>
        <v>E08000024</v>
      </c>
      <c r="F164" s="99" t="str">
        <f ca="1">IF(E164="","",VLOOKUP(E164,'Org List'!$J$9:$K$488,2,0))</f>
        <v>Sunderland</v>
      </c>
      <c r="G164" s="137">
        <f ca="1">IFERROR(IF((VLOOKUP($E164,'Res&amp;Reablement Backsheet'!$D$5:$W$183,G$9,FALSE))="","",(VLOOKUP($E164,'Res&amp;Reablement Backsheet'!$D$5:$W$183,G$9,FALSE))),"")</f>
        <v>0.79657794676806082</v>
      </c>
      <c r="H164" s="137">
        <f ca="1">IFERROR(IF((VLOOKUP($E164,'Res&amp;Reablement Backsheet'!$D$5:$W$183,H$9,FALSE))="","",(VLOOKUP($E164,'Res&amp;Reablement Backsheet'!$D$5:$W$183,H$9,FALSE))),"")</f>
        <v>0.8</v>
      </c>
      <c r="I164" s="137">
        <f ca="1">IFERROR(IF((VLOOKUP($E164,'Res&amp;Reablement Backsheet'!$D$5:$W$183,I$9,FALSE))="","",(VLOOKUP($E164,'Res&amp;Reablement Backsheet'!$D$5:$W$183,I$9,FALSE))),"")</f>
        <v>0.77477477477477474</v>
      </c>
    </row>
    <row r="165" spans="1:9" ht="15" customHeight="1" x14ac:dyDescent="0.3">
      <c r="A165" s="57">
        <v>153</v>
      </c>
      <c r="B165" s="97" t="str">
        <f ca="1">IFERROR(IF((VLOOKUP($E165,'Org List'!$AJ$10:$AL$188,3,FALSE))="","",(VLOOKUP($E165,'Org List'!$AJ$10:$AL$188,3,FALSE))),"")</f>
        <v>South East England Commissioning Region</v>
      </c>
      <c r="C165" s="98" t="str">
        <f ca="1">IFERROR(IF((VLOOKUP($E165,'Org List'!$AO$10:$AQ$188,3,FALSE))="","",(VLOOKUP($E165,'Org List'!$AO$10:$AQ$188,3,FALSE))),"")</f>
        <v>South East Region</v>
      </c>
      <c r="D165" s="99" t="str">
        <f ca="1">IFERROR(IF((VLOOKUP($E165,'Org List'!$AT$10:$AV$188,3,FALSE))="","",(VLOOKUP($E165,'Org List'!$AT$10:$AV$188,3,FALSE))),"")</f>
        <v>NHS England South East (Kent, Surrey and Sussex)</v>
      </c>
      <c r="E165" s="97" t="str">
        <f t="shared" ca="1" si="4"/>
        <v>E10000030</v>
      </c>
      <c r="F165" s="99" t="str">
        <f ca="1">IF(E165="","",VLOOKUP(E165,'Org List'!$J$9:$K$488,2,0))</f>
        <v>Surrey</v>
      </c>
      <c r="G165" s="137">
        <f ca="1">IFERROR(IF((VLOOKUP($E165,'Res&amp;Reablement Backsheet'!$D$5:$W$183,G$9,FALSE))="","",(VLOOKUP($E165,'Res&amp;Reablement Backsheet'!$D$5:$W$183,G$9,FALSE))),"")</f>
        <v>0.74289985052316887</v>
      </c>
      <c r="H165" s="137">
        <f ca="1">IFERROR(IF((VLOOKUP($E165,'Res&amp;Reablement Backsheet'!$D$5:$W$183,H$9,FALSE))="","",(VLOOKUP($E165,'Res&amp;Reablement Backsheet'!$D$5:$W$183,H$9,FALSE))),"")</f>
        <v>0.75047984644913623</v>
      </c>
      <c r="I165" s="137">
        <f ca="1">IFERROR(IF((VLOOKUP($E165,'Res&amp;Reablement Backsheet'!$D$5:$W$183,I$9,FALSE))="","",(VLOOKUP($E165,'Res&amp;Reablement Backsheet'!$D$5:$W$183,I$9,FALSE))),"")</f>
        <v>0.6977715877437326</v>
      </c>
    </row>
    <row r="166" spans="1:9" ht="15" customHeight="1" x14ac:dyDescent="0.3">
      <c r="A166" s="57">
        <v>154</v>
      </c>
      <c r="B166" s="97" t="str">
        <f ca="1">IFERROR(IF((VLOOKUP($E166,'Org List'!$AJ$10:$AL$188,3,FALSE))="","",(VLOOKUP($E166,'Org List'!$AJ$10:$AL$188,3,FALSE))),"")</f>
        <v>London Commissioning Region</v>
      </c>
      <c r="C166" s="98" t="str">
        <f ca="1">IFERROR(IF((VLOOKUP($E166,'Org List'!$AO$10:$AQ$188,3,FALSE))="","",(VLOOKUP($E166,'Org List'!$AO$10:$AQ$188,3,FALSE))),"")</f>
        <v>London Region</v>
      </c>
      <c r="D166" s="99" t="str">
        <f ca="1">IFERROR(IF((VLOOKUP($E166,'Org List'!$AT$10:$AV$188,3,FALSE))="","",(VLOOKUP($E166,'Org List'!$AT$10:$AV$188,3,FALSE))),"")</f>
        <v>NHS England London</v>
      </c>
      <c r="E166" s="97" t="str">
        <f t="shared" ca="1" si="4"/>
        <v>E09000029</v>
      </c>
      <c r="F166" s="99" t="str">
        <f ca="1">IF(E166="","",VLOOKUP(E166,'Org List'!$J$9:$K$488,2,0))</f>
        <v>Sutton</v>
      </c>
      <c r="G166" s="137">
        <f ca="1">IFERROR(IF((VLOOKUP($E166,'Res&amp;Reablement Backsheet'!$D$5:$W$183,G$9,FALSE))="","",(VLOOKUP($E166,'Res&amp;Reablement Backsheet'!$D$5:$W$183,G$9,FALSE))),"")</f>
        <v>0.88405797101449279</v>
      </c>
      <c r="H166" s="137">
        <f ca="1">IFERROR(IF((VLOOKUP($E166,'Res&amp;Reablement Backsheet'!$D$5:$W$183,H$9,FALSE))="","",(VLOOKUP($E166,'Res&amp;Reablement Backsheet'!$D$5:$W$183,H$9,FALSE))),"")</f>
        <v>0.92535675082327118</v>
      </c>
      <c r="I166" s="137">
        <f ca="1">IFERROR(IF((VLOOKUP($E166,'Res&amp;Reablement Backsheet'!$D$5:$W$183,I$9,FALSE))="","",(VLOOKUP($E166,'Res&amp;Reablement Backsheet'!$D$5:$W$183,I$9,FALSE))),"")</f>
        <v>0.88324873096446699</v>
      </c>
    </row>
    <row r="167" spans="1:9" ht="15" customHeight="1" x14ac:dyDescent="0.3">
      <c r="A167" s="57">
        <v>155</v>
      </c>
      <c r="B167" s="97" t="str">
        <f ca="1">IFERROR(IF((VLOOKUP($E167,'Org List'!$AJ$10:$AL$188,3,FALSE))="","",(VLOOKUP($E167,'Org List'!$AJ$10:$AL$188,3,FALSE))),"")</f>
        <v>South West England Commissioning Region</v>
      </c>
      <c r="C167" s="98" t="str">
        <f ca="1">IFERROR(IF((VLOOKUP($E167,'Org List'!$AO$10:$AQ$188,3,FALSE))="","",(VLOOKUP($E167,'Org List'!$AO$10:$AQ$188,3,FALSE))),"")</f>
        <v>South West Region</v>
      </c>
      <c r="D167" s="99" t="str">
        <f ca="1">IFERROR(IF((VLOOKUP($E167,'Org List'!$AT$10:$AV$188,3,FALSE))="","",(VLOOKUP($E167,'Org List'!$AT$10:$AV$188,3,FALSE))),"")</f>
        <v>NHS England South West (South West North)</v>
      </c>
      <c r="E167" s="97" t="str">
        <f t="shared" ca="1" si="4"/>
        <v>E06000030</v>
      </c>
      <c r="F167" s="99" t="str">
        <f ca="1">IF(E167="","",VLOOKUP(E167,'Org List'!$J$9:$K$488,2,0))</f>
        <v>Swindon</v>
      </c>
      <c r="G167" s="137">
        <f ca="1">IFERROR(IF((VLOOKUP($E167,'Res&amp;Reablement Backsheet'!$D$5:$W$183,G$9,FALSE))="","",(VLOOKUP($E167,'Res&amp;Reablement Backsheet'!$D$5:$W$183,G$9,FALSE))),"")</f>
        <v>0.89940828402366868</v>
      </c>
      <c r="H167" s="137">
        <f ca="1">IFERROR(IF((VLOOKUP($E167,'Res&amp;Reablement Backsheet'!$D$5:$W$183,H$9,FALSE))="","",(VLOOKUP($E167,'Res&amp;Reablement Backsheet'!$D$5:$W$183,H$9,FALSE))),"")</f>
        <v>0.86111111111111116</v>
      </c>
      <c r="I167" s="137">
        <f ca="1">IFERROR(IF((VLOOKUP($E167,'Res&amp;Reablement Backsheet'!$D$5:$W$183,I$9,FALSE))="","",(VLOOKUP($E167,'Res&amp;Reablement Backsheet'!$D$5:$W$183,I$9,FALSE))),"")</f>
        <v>0.83018867924528306</v>
      </c>
    </row>
    <row r="168" spans="1:9" ht="15" customHeight="1" x14ac:dyDescent="0.3">
      <c r="A168" s="57">
        <v>156</v>
      </c>
      <c r="B168" s="97" t="str">
        <f ca="1">IFERROR(IF((VLOOKUP($E168,'Org List'!$AJ$10:$AL$188,3,FALSE))="","",(VLOOKUP($E168,'Org List'!$AJ$10:$AL$188,3,FALSE))),"")</f>
        <v>North of England Commissioning Region</v>
      </c>
      <c r="C168" s="98" t="str">
        <f ca="1">IFERROR(IF((VLOOKUP($E168,'Org List'!$AO$10:$AQ$188,3,FALSE))="","",(VLOOKUP($E168,'Org List'!$AO$10:$AQ$188,3,FALSE))),"")</f>
        <v>North West Region</v>
      </c>
      <c r="D168" s="99" t="str">
        <f ca="1">IFERROR(IF((VLOOKUP($E168,'Org List'!$AT$10:$AV$188,3,FALSE))="","",(VLOOKUP($E168,'Org List'!$AT$10:$AV$188,3,FALSE))),"")</f>
        <v>NHS England North (Greater Manchester)</v>
      </c>
      <c r="E168" s="97" t="str">
        <f t="shared" ca="1" si="4"/>
        <v>E08000008</v>
      </c>
      <c r="F168" s="99" t="str">
        <f ca="1">IF(E168="","",VLOOKUP(E168,'Org List'!$J$9:$K$488,2,0))</f>
        <v>Tameside</v>
      </c>
      <c r="G168" s="137">
        <f ca="1">IFERROR(IF((VLOOKUP($E168,'Res&amp;Reablement Backsheet'!$D$5:$W$183,G$9,FALSE))="","",(VLOOKUP($E168,'Res&amp;Reablement Backsheet'!$D$5:$W$183,G$9,FALSE))),"")</f>
        <v>0.81758241758241756</v>
      </c>
      <c r="H168" s="137">
        <f ca="1">IFERROR(IF((VLOOKUP($E168,'Res&amp;Reablement Backsheet'!$D$5:$W$183,H$9,FALSE))="","",(VLOOKUP($E168,'Res&amp;Reablement Backsheet'!$D$5:$W$183,H$9,FALSE))),"")</f>
        <v>0.81538461538461537</v>
      </c>
      <c r="I168" s="137">
        <f ca="1">IFERROR(IF((VLOOKUP($E168,'Res&amp;Reablement Backsheet'!$D$5:$W$183,I$9,FALSE))="","",(VLOOKUP($E168,'Res&amp;Reablement Backsheet'!$D$5:$W$183,I$9,FALSE))),"")</f>
        <v>0.77363184079601988</v>
      </c>
    </row>
    <row r="169" spans="1:9" ht="15" customHeight="1" x14ac:dyDescent="0.3">
      <c r="A169" s="57">
        <v>157</v>
      </c>
      <c r="B169" s="97" t="str">
        <f ca="1">IFERROR(IF((VLOOKUP($E169,'Org List'!$AJ$10:$AL$188,3,FALSE))="","",(VLOOKUP($E169,'Org List'!$AJ$10:$AL$188,3,FALSE))),"")</f>
        <v>Midlands and East of England Commissioning Region</v>
      </c>
      <c r="C169" s="98" t="str">
        <f ca="1">IFERROR(IF((VLOOKUP($E169,'Org List'!$AO$10:$AQ$188,3,FALSE))="","",(VLOOKUP($E169,'Org List'!$AO$10:$AQ$188,3,FALSE))),"")</f>
        <v>West Midlands Region</v>
      </c>
      <c r="D169" s="99" t="str">
        <f ca="1">IFERROR(IF((VLOOKUP($E169,'Org List'!$AT$10:$AV$188,3,FALSE))="","",(VLOOKUP($E169,'Org List'!$AT$10:$AV$188,3,FALSE))),"")</f>
        <v>NHS England Midlands And East (North Midlands)</v>
      </c>
      <c r="E169" s="97" t="str">
        <f t="shared" ca="1" si="4"/>
        <v>E06000020</v>
      </c>
      <c r="F169" s="99" t="str">
        <f ca="1">IF(E169="","",VLOOKUP(E169,'Org List'!$J$9:$K$488,2,0))</f>
        <v>Telford and Wrekin</v>
      </c>
      <c r="G169" s="137">
        <f ca="1">IFERROR(IF((VLOOKUP($E169,'Res&amp;Reablement Backsheet'!$D$5:$W$183,G$9,FALSE))="","",(VLOOKUP($E169,'Res&amp;Reablement Backsheet'!$D$5:$W$183,G$9,FALSE))),"")</f>
        <v>0.71287128712871284</v>
      </c>
      <c r="H169" s="137">
        <f ca="1">IFERROR(IF((VLOOKUP($E169,'Res&amp;Reablement Backsheet'!$D$5:$W$183,H$9,FALSE))="","",(VLOOKUP($E169,'Res&amp;Reablement Backsheet'!$D$5:$W$183,H$9,FALSE))),"")</f>
        <v>0.8</v>
      </c>
      <c r="I169" s="137">
        <f ca="1">IFERROR(IF((VLOOKUP($E169,'Res&amp;Reablement Backsheet'!$D$5:$W$183,I$9,FALSE))="","",(VLOOKUP($E169,'Res&amp;Reablement Backsheet'!$D$5:$W$183,I$9,FALSE))),"")</f>
        <v>0.61688311688311692</v>
      </c>
    </row>
    <row r="170" spans="1:9" ht="15" customHeight="1" x14ac:dyDescent="0.3">
      <c r="A170" s="57">
        <v>158</v>
      </c>
      <c r="B170" s="97" t="str">
        <f ca="1">IFERROR(IF((VLOOKUP($E170,'Org List'!$AJ$10:$AL$188,3,FALSE))="","",(VLOOKUP($E170,'Org List'!$AJ$10:$AL$188,3,FALSE))),"")</f>
        <v>Midlands and East of England Commissioning Region</v>
      </c>
      <c r="C170" s="98" t="str">
        <f ca="1">IFERROR(IF((VLOOKUP($E170,'Org List'!$AO$10:$AQ$188,3,FALSE))="","",(VLOOKUP($E170,'Org List'!$AO$10:$AQ$188,3,FALSE))),"")</f>
        <v>East Region</v>
      </c>
      <c r="D170" s="99" t="str">
        <f ca="1">IFERROR(IF((VLOOKUP($E170,'Org List'!$AT$10:$AV$188,3,FALSE))="","",(VLOOKUP($E170,'Org List'!$AT$10:$AV$188,3,FALSE))),"")</f>
        <v>NHS England Midlands And East (East)</v>
      </c>
      <c r="E170" s="97" t="str">
        <f t="shared" ca="1" si="4"/>
        <v>E06000034</v>
      </c>
      <c r="F170" s="99" t="str">
        <f ca="1">IF(E170="","",VLOOKUP(E170,'Org List'!$J$9:$K$488,2,0))</f>
        <v>Thurrock</v>
      </c>
      <c r="G170" s="137">
        <f ca="1">IFERROR(IF((VLOOKUP($E170,'Res&amp;Reablement Backsheet'!$D$5:$W$183,G$9,FALSE))="","",(VLOOKUP($E170,'Res&amp;Reablement Backsheet'!$D$5:$W$183,G$9,FALSE))),"")</f>
        <v>0.88372093023255816</v>
      </c>
      <c r="H170" s="137">
        <f ca="1">IFERROR(IF((VLOOKUP($E170,'Res&amp;Reablement Backsheet'!$D$5:$W$183,H$9,FALSE))="","",(VLOOKUP($E170,'Res&amp;Reablement Backsheet'!$D$5:$W$183,H$9,FALSE))),"")</f>
        <v>0.91</v>
      </c>
      <c r="I170" s="137">
        <f ca="1">IFERROR(IF((VLOOKUP($E170,'Res&amp;Reablement Backsheet'!$D$5:$W$183,I$9,FALSE))="","",(VLOOKUP($E170,'Res&amp;Reablement Backsheet'!$D$5:$W$183,I$9,FALSE))),"")</f>
        <v>0.88709677419354838</v>
      </c>
    </row>
    <row r="171" spans="1:9" ht="15" customHeight="1" x14ac:dyDescent="0.3">
      <c r="A171" s="57">
        <v>159</v>
      </c>
      <c r="B171" s="97" t="str">
        <f ca="1">IFERROR(IF((VLOOKUP($E171,'Org List'!$AJ$10:$AL$188,3,FALSE))="","",(VLOOKUP($E171,'Org List'!$AJ$10:$AL$188,3,FALSE))),"")</f>
        <v>South West England Commissioning Region</v>
      </c>
      <c r="C171" s="98" t="str">
        <f ca="1">IFERROR(IF((VLOOKUP($E171,'Org List'!$AO$10:$AQ$188,3,FALSE))="","",(VLOOKUP($E171,'Org List'!$AO$10:$AQ$188,3,FALSE))),"")</f>
        <v>South West Region</v>
      </c>
      <c r="D171" s="99" t="str">
        <f ca="1">IFERROR(IF((VLOOKUP($E171,'Org List'!$AT$10:$AV$188,3,FALSE))="","",(VLOOKUP($E171,'Org List'!$AT$10:$AV$188,3,FALSE))),"")</f>
        <v>NHS England South West (South West South)</v>
      </c>
      <c r="E171" s="97" t="str">
        <f t="shared" ca="1" si="4"/>
        <v>E06000027</v>
      </c>
      <c r="F171" s="99" t="str">
        <f ca="1">IF(E171="","",VLOOKUP(E171,'Org List'!$J$9:$K$488,2,0))</f>
        <v>Torbay</v>
      </c>
      <c r="G171" s="137">
        <f ca="1">IFERROR(IF((VLOOKUP($E171,'Res&amp;Reablement Backsheet'!$D$5:$W$183,G$9,FALSE))="","",(VLOOKUP($E171,'Res&amp;Reablement Backsheet'!$D$5:$W$183,G$9,FALSE))),"")</f>
        <v>0.76548672566371678</v>
      </c>
      <c r="H171" s="137">
        <f ca="1">IFERROR(IF((VLOOKUP($E171,'Res&amp;Reablement Backsheet'!$D$5:$W$183,H$9,FALSE))="","",(VLOOKUP($E171,'Res&amp;Reablement Backsheet'!$D$5:$W$183,H$9,FALSE))),"")</f>
        <v>0.76548672566371678</v>
      </c>
      <c r="I171" s="137">
        <f ca="1">IFERROR(IF((VLOOKUP($E171,'Res&amp;Reablement Backsheet'!$D$5:$W$183,I$9,FALSE))="","",(VLOOKUP($E171,'Res&amp;Reablement Backsheet'!$D$5:$W$183,I$9,FALSE))),"")</f>
        <v>0.70694864048338368</v>
      </c>
    </row>
    <row r="172" spans="1:9" ht="15" customHeight="1" x14ac:dyDescent="0.3">
      <c r="A172" s="57">
        <v>160</v>
      </c>
      <c r="B172" s="97" t="str">
        <f ca="1">IFERROR(IF((VLOOKUP($E172,'Org List'!$AJ$10:$AL$188,3,FALSE))="","",(VLOOKUP($E172,'Org List'!$AJ$10:$AL$188,3,FALSE))),"")</f>
        <v>London Commissioning Region</v>
      </c>
      <c r="C172" s="98" t="str">
        <f ca="1">IFERROR(IF((VLOOKUP($E172,'Org List'!$AO$10:$AQ$188,3,FALSE))="","",(VLOOKUP($E172,'Org List'!$AO$10:$AQ$188,3,FALSE))),"")</f>
        <v>London Region</v>
      </c>
      <c r="D172" s="99" t="str">
        <f ca="1">IFERROR(IF((VLOOKUP($E172,'Org List'!$AT$10:$AV$188,3,FALSE))="","",(VLOOKUP($E172,'Org List'!$AT$10:$AV$188,3,FALSE))),"")</f>
        <v>NHS England London</v>
      </c>
      <c r="E172" s="97" t="str">
        <f t="shared" ref="E172:E190" ca="1" si="5">IF($A172&gt;$L$5-1,"",INDIRECT("'Comms by AT'!D"&amp;$A172+$L$4))</f>
        <v>E09000030</v>
      </c>
      <c r="F172" s="99" t="str">
        <f ca="1">IF(E172="","",VLOOKUP(E172,'Org List'!$J$9:$K$488,2,0))</f>
        <v>Tower Hamlets</v>
      </c>
      <c r="G172" s="137">
        <f ca="1">IFERROR(IF((VLOOKUP($E172,'Res&amp;Reablement Backsheet'!$D$5:$W$183,G$9,FALSE))="","",(VLOOKUP($E172,'Res&amp;Reablement Backsheet'!$D$5:$W$183,G$9,FALSE))),"")</f>
        <v>0.7807017543859649</v>
      </c>
      <c r="H172" s="137">
        <f ca="1">IFERROR(IF((VLOOKUP($E172,'Res&amp;Reablement Backsheet'!$D$5:$W$183,H$9,FALSE))="","",(VLOOKUP($E172,'Res&amp;Reablement Backsheet'!$D$5:$W$183,H$9,FALSE))),"")</f>
        <v>0.8</v>
      </c>
      <c r="I172" s="137">
        <f ca="1">IFERROR(IF((VLOOKUP($E172,'Res&amp;Reablement Backsheet'!$D$5:$W$183,I$9,FALSE))="","",(VLOOKUP($E172,'Res&amp;Reablement Backsheet'!$D$5:$W$183,I$9,FALSE))),"")</f>
        <v>0.77272727272727271</v>
      </c>
    </row>
    <row r="173" spans="1:9" ht="15" customHeight="1" x14ac:dyDescent="0.3">
      <c r="A173" s="57">
        <v>161</v>
      </c>
      <c r="B173" s="97" t="str">
        <f ca="1">IFERROR(IF((VLOOKUP($E173,'Org List'!$AJ$10:$AL$188,3,FALSE))="","",(VLOOKUP($E173,'Org List'!$AJ$10:$AL$188,3,FALSE))),"")</f>
        <v>North of England Commissioning Region</v>
      </c>
      <c r="C173" s="98" t="str">
        <f ca="1">IFERROR(IF((VLOOKUP($E173,'Org List'!$AO$10:$AQ$188,3,FALSE))="","",(VLOOKUP($E173,'Org List'!$AO$10:$AQ$188,3,FALSE))),"")</f>
        <v>North West Region</v>
      </c>
      <c r="D173" s="99" t="str">
        <f ca="1">IFERROR(IF((VLOOKUP($E173,'Org List'!$AT$10:$AV$188,3,FALSE))="","",(VLOOKUP($E173,'Org List'!$AT$10:$AV$188,3,FALSE))),"")</f>
        <v>NHS England North (Greater Manchester)</v>
      </c>
      <c r="E173" s="97" t="str">
        <f t="shared" ca="1" si="5"/>
        <v>E08000009</v>
      </c>
      <c r="F173" s="99" t="str">
        <f ca="1">IF(E173="","",VLOOKUP(E173,'Org List'!$J$9:$K$488,2,0))</f>
        <v>Trafford</v>
      </c>
      <c r="G173" s="137">
        <f ca="1">IFERROR(IF((VLOOKUP($E173,'Res&amp;Reablement Backsheet'!$D$5:$W$183,G$9,FALSE))="","",(VLOOKUP($E173,'Res&amp;Reablement Backsheet'!$D$5:$W$183,G$9,FALSE))),"")</f>
        <v>0.83233532934131738</v>
      </c>
      <c r="H173" s="137">
        <f ca="1">IFERROR(IF((VLOOKUP($E173,'Res&amp;Reablement Backsheet'!$D$5:$W$183,H$9,FALSE))="","",(VLOOKUP($E173,'Res&amp;Reablement Backsheet'!$D$5:$W$183,H$9,FALSE))),"")</f>
        <v>0.9022988505747126</v>
      </c>
      <c r="I173" s="137">
        <f ca="1">IFERROR(IF((VLOOKUP($E173,'Res&amp;Reablement Backsheet'!$D$5:$W$183,I$9,FALSE))="","",(VLOOKUP($E173,'Res&amp;Reablement Backsheet'!$D$5:$W$183,I$9,FALSE))),"")</f>
        <v>0.86507936507936511</v>
      </c>
    </row>
    <row r="174" spans="1:9" ht="15" customHeight="1" x14ac:dyDescent="0.3">
      <c r="A174" s="57">
        <v>162</v>
      </c>
      <c r="B174" s="97" t="str">
        <f ca="1">IFERROR(IF((VLOOKUP($E174,'Org List'!$AJ$10:$AL$188,3,FALSE))="","",(VLOOKUP($E174,'Org List'!$AJ$10:$AL$188,3,FALSE))),"")</f>
        <v>North of England Commissioning Region</v>
      </c>
      <c r="C174" s="98" t="str">
        <f ca="1">IFERROR(IF((VLOOKUP($E174,'Org List'!$AO$10:$AQ$188,3,FALSE))="","",(VLOOKUP($E174,'Org List'!$AO$10:$AQ$188,3,FALSE))),"")</f>
        <v>Yorkshire and The Humber Region</v>
      </c>
      <c r="D174" s="99" t="str">
        <f ca="1">IFERROR(IF((VLOOKUP($E174,'Org List'!$AT$10:$AV$188,3,FALSE))="","",(VLOOKUP($E174,'Org List'!$AT$10:$AV$188,3,FALSE))),"")</f>
        <v>NHS England North (Yorkshire And Humber)</v>
      </c>
      <c r="E174" s="97" t="str">
        <f t="shared" ca="1" si="5"/>
        <v>E08000036</v>
      </c>
      <c r="F174" s="99" t="str">
        <f ca="1">IF(E174="","",VLOOKUP(E174,'Org List'!$J$9:$K$488,2,0))</f>
        <v>Wakefield</v>
      </c>
      <c r="G174" s="137">
        <f ca="1">IFERROR(IF((VLOOKUP($E174,'Res&amp;Reablement Backsheet'!$D$5:$W$183,G$9,FALSE))="","",(VLOOKUP($E174,'Res&amp;Reablement Backsheet'!$D$5:$W$183,G$9,FALSE))),"")</f>
        <v>0.91726618705035967</v>
      </c>
      <c r="H174" s="137">
        <f ca="1">IFERROR(IF((VLOOKUP($E174,'Res&amp;Reablement Backsheet'!$D$5:$W$183,H$9,FALSE))="","",(VLOOKUP($E174,'Res&amp;Reablement Backsheet'!$D$5:$W$183,H$9,FALSE))),"")</f>
        <v>0.85119047619047616</v>
      </c>
      <c r="I174" s="137">
        <f ca="1">IFERROR(IF((VLOOKUP($E174,'Res&amp;Reablement Backsheet'!$D$5:$W$183,I$9,FALSE))="","",(VLOOKUP($E174,'Res&amp;Reablement Backsheet'!$D$5:$W$183,I$9,FALSE))),"")</f>
        <v>0.83098591549295775</v>
      </c>
    </row>
    <row r="175" spans="1:9" ht="15" customHeight="1" x14ac:dyDescent="0.3">
      <c r="A175" s="57">
        <v>163</v>
      </c>
      <c r="B175" s="97" t="str">
        <f ca="1">IFERROR(IF((VLOOKUP($E175,'Org List'!$AJ$10:$AL$188,3,FALSE))="","",(VLOOKUP($E175,'Org List'!$AJ$10:$AL$188,3,FALSE))),"")</f>
        <v>Midlands and East of England Commissioning Region</v>
      </c>
      <c r="C175" s="98" t="str">
        <f ca="1">IFERROR(IF((VLOOKUP($E175,'Org List'!$AO$10:$AQ$188,3,FALSE))="","",(VLOOKUP($E175,'Org List'!$AO$10:$AQ$188,3,FALSE))),"")</f>
        <v>West Midlands Region</v>
      </c>
      <c r="D175" s="99" t="str">
        <f ca="1">IFERROR(IF((VLOOKUP($E175,'Org List'!$AT$10:$AV$188,3,FALSE))="","",(VLOOKUP($E175,'Org List'!$AT$10:$AV$188,3,FALSE))),"")</f>
        <v>NHS England Midlands And East (West Midlands)</v>
      </c>
      <c r="E175" s="97" t="str">
        <f t="shared" ca="1" si="5"/>
        <v>E08000030</v>
      </c>
      <c r="F175" s="99" t="str">
        <f ca="1">IF(E175="","",VLOOKUP(E175,'Org List'!$J$9:$K$488,2,0))</f>
        <v>Walsall</v>
      </c>
      <c r="G175" s="137">
        <f ca="1">IFERROR(IF((VLOOKUP($E175,'Res&amp;Reablement Backsheet'!$D$5:$W$183,G$9,FALSE))="","",(VLOOKUP($E175,'Res&amp;Reablement Backsheet'!$D$5:$W$183,G$9,FALSE))),"")</f>
        <v>0.80924855491329484</v>
      </c>
      <c r="H175" s="137">
        <f ca="1">IFERROR(IF((VLOOKUP($E175,'Res&amp;Reablement Backsheet'!$D$5:$W$183,H$9,FALSE))="","",(VLOOKUP($E175,'Res&amp;Reablement Backsheet'!$D$5:$W$183,H$9,FALSE))),"")</f>
        <v>0.82133333333333336</v>
      </c>
      <c r="I175" s="137">
        <f ca="1">IFERROR(IF((VLOOKUP($E175,'Res&amp;Reablement Backsheet'!$D$5:$W$183,I$9,FALSE))="","",(VLOOKUP($E175,'Res&amp;Reablement Backsheet'!$D$5:$W$183,I$9,FALSE))),"")</f>
        <v>0.82706766917293228</v>
      </c>
    </row>
    <row r="176" spans="1:9" ht="15" customHeight="1" x14ac:dyDescent="0.3">
      <c r="A176" s="57">
        <v>164</v>
      </c>
      <c r="B176" s="97" t="str">
        <f ca="1">IFERROR(IF((VLOOKUP($E176,'Org List'!$AJ$10:$AL$188,3,FALSE))="","",(VLOOKUP($E176,'Org List'!$AJ$10:$AL$188,3,FALSE))),"")</f>
        <v>London Commissioning Region</v>
      </c>
      <c r="C176" s="98" t="str">
        <f ca="1">IFERROR(IF((VLOOKUP($E176,'Org List'!$AO$10:$AQ$188,3,FALSE))="","",(VLOOKUP($E176,'Org List'!$AO$10:$AQ$188,3,FALSE))),"")</f>
        <v>London Region</v>
      </c>
      <c r="D176" s="99" t="str">
        <f ca="1">IFERROR(IF((VLOOKUP($E176,'Org List'!$AT$10:$AV$188,3,FALSE))="","",(VLOOKUP($E176,'Org List'!$AT$10:$AV$188,3,FALSE))),"")</f>
        <v>NHS England London</v>
      </c>
      <c r="E176" s="97" t="str">
        <f t="shared" ca="1" si="5"/>
        <v>E09000031</v>
      </c>
      <c r="F176" s="99" t="str">
        <f ca="1">IF(E176="","",VLOOKUP(E176,'Org List'!$J$9:$K$488,2,0))</f>
        <v>Waltham Forest</v>
      </c>
      <c r="G176" s="137">
        <f ca="1">IFERROR(IF((VLOOKUP($E176,'Res&amp;Reablement Backsheet'!$D$5:$W$183,G$9,FALSE))="","",(VLOOKUP($E176,'Res&amp;Reablement Backsheet'!$D$5:$W$183,G$9,FALSE))),"")</f>
        <v>0.92207792207792205</v>
      </c>
      <c r="H176" s="137">
        <f ca="1">IFERROR(IF((VLOOKUP($E176,'Res&amp;Reablement Backsheet'!$D$5:$W$183,H$9,FALSE))="","",(VLOOKUP($E176,'Res&amp;Reablement Backsheet'!$D$5:$W$183,H$9,FALSE))),"")</f>
        <v>0.92</v>
      </c>
      <c r="I176" s="137">
        <f ca="1">IFERROR(IF((VLOOKUP($E176,'Res&amp;Reablement Backsheet'!$D$5:$W$183,I$9,FALSE))="","",(VLOOKUP($E176,'Res&amp;Reablement Backsheet'!$D$5:$W$183,I$9,FALSE))),"")</f>
        <v>0.92045454545454541</v>
      </c>
    </row>
    <row r="177" spans="1:10" ht="15" customHeight="1" x14ac:dyDescent="0.3">
      <c r="A177" s="57">
        <v>165</v>
      </c>
      <c r="B177" s="97" t="str">
        <f ca="1">IFERROR(IF((VLOOKUP($E177,'Org List'!$AJ$10:$AL$188,3,FALSE))="","",(VLOOKUP($E177,'Org List'!$AJ$10:$AL$188,3,FALSE))),"")</f>
        <v>London Commissioning Region</v>
      </c>
      <c r="C177" s="98" t="str">
        <f ca="1">IFERROR(IF((VLOOKUP($E177,'Org List'!$AO$10:$AQ$188,3,FALSE))="","",(VLOOKUP($E177,'Org List'!$AO$10:$AQ$188,3,FALSE))),"")</f>
        <v>London Region</v>
      </c>
      <c r="D177" s="99" t="str">
        <f ca="1">IFERROR(IF((VLOOKUP($E177,'Org List'!$AT$10:$AV$188,3,FALSE))="","",(VLOOKUP($E177,'Org List'!$AT$10:$AV$188,3,FALSE))),"")</f>
        <v>NHS England London</v>
      </c>
      <c r="E177" s="97" t="str">
        <f t="shared" ca="1" si="5"/>
        <v>E09000032</v>
      </c>
      <c r="F177" s="99" t="str">
        <f ca="1">IF(E177="","",VLOOKUP(E177,'Org List'!$J$9:$K$488,2,0))</f>
        <v>Wandsworth</v>
      </c>
      <c r="G177" s="137">
        <f ca="1">IFERROR(IF((VLOOKUP($E177,'Res&amp;Reablement Backsheet'!$D$5:$W$183,G$9,FALSE))="","",(VLOOKUP($E177,'Res&amp;Reablement Backsheet'!$D$5:$W$183,G$9,FALSE))),"")</f>
        <v>0.92929292929292928</v>
      </c>
      <c r="H177" s="137">
        <f ca="1">IFERROR(IF((VLOOKUP($E177,'Res&amp;Reablement Backsheet'!$D$5:$W$183,H$9,FALSE))="","",(VLOOKUP($E177,'Res&amp;Reablement Backsheet'!$D$5:$W$183,H$9,FALSE))),"")</f>
        <v>0.93265993265993263</v>
      </c>
      <c r="I177" s="137">
        <f ca="1">IFERROR(IF((VLOOKUP($E177,'Res&amp;Reablement Backsheet'!$D$5:$W$183,I$9,FALSE))="","",(VLOOKUP($E177,'Res&amp;Reablement Backsheet'!$D$5:$W$183,I$9,FALSE))),"")</f>
        <v>0.93406593406593408</v>
      </c>
    </row>
    <row r="178" spans="1:10" ht="15" customHeight="1" x14ac:dyDescent="0.3">
      <c r="A178" s="57">
        <v>166</v>
      </c>
      <c r="B178" s="97" t="str">
        <f ca="1">IFERROR(IF((VLOOKUP($E178,'Org List'!$AJ$10:$AL$188,3,FALSE))="","",(VLOOKUP($E178,'Org List'!$AJ$10:$AL$188,3,FALSE))),"")</f>
        <v>North of England Commissioning Region</v>
      </c>
      <c r="C178" s="98" t="str">
        <f ca="1">IFERROR(IF((VLOOKUP($E178,'Org List'!$AO$10:$AQ$188,3,FALSE))="","",(VLOOKUP($E178,'Org List'!$AO$10:$AQ$188,3,FALSE))),"")</f>
        <v>North West Region</v>
      </c>
      <c r="D178" s="99" t="str">
        <f ca="1">IFERROR(IF((VLOOKUP($E178,'Org List'!$AT$10:$AV$188,3,FALSE))="","",(VLOOKUP($E178,'Org List'!$AT$10:$AV$188,3,FALSE))),"")</f>
        <v>NHS England North (Cheshire And Merseyside)</v>
      </c>
      <c r="E178" s="97" t="str">
        <f t="shared" ca="1" si="5"/>
        <v>E06000007</v>
      </c>
      <c r="F178" s="99" t="str">
        <f ca="1">IF(E178="","",VLOOKUP(E178,'Org List'!$J$9:$K$488,2,0))</f>
        <v>Warrington</v>
      </c>
      <c r="G178" s="137">
        <f ca="1">IFERROR(IF((VLOOKUP($E178,'Res&amp;Reablement Backsheet'!$D$5:$W$183,G$9,FALSE))="","",(VLOOKUP($E178,'Res&amp;Reablement Backsheet'!$D$5:$W$183,G$9,FALSE))),"")</f>
        <v>0.80625000000000002</v>
      </c>
      <c r="H178" s="137">
        <f ca="1">IFERROR(IF((VLOOKUP($E178,'Res&amp;Reablement Backsheet'!$D$5:$W$183,H$9,FALSE))="","",(VLOOKUP($E178,'Res&amp;Reablement Backsheet'!$D$5:$W$183,H$9,FALSE))),"")</f>
        <v>0.8354838709677419</v>
      </c>
      <c r="I178" s="137">
        <f ca="1">IFERROR(IF((VLOOKUP($E178,'Res&amp;Reablement Backsheet'!$D$5:$W$183,I$9,FALSE))="","",(VLOOKUP($E178,'Res&amp;Reablement Backsheet'!$D$5:$W$183,I$9,FALSE))),"")</f>
        <v>0.86</v>
      </c>
    </row>
    <row r="179" spans="1:10" ht="15" customHeight="1" x14ac:dyDescent="0.3">
      <c r="A179" s="57">
        <v>167</v>
      </c>
      <c r="B179" s="97" t="str">
        <f ca="1">IFERROR(IF((VLOOKUP($E179,'Org List'!$AJ$10:$AL$188,3,FALSE))="","",(VLOOKUP($E179,'Org List'!$AJ$10:$AL$188,3,FALSE))),"")</f>
        <v>Midlands and East of England Commissioning Region</v>
      </c>
      <c r="C179" s="98" t="str">
        <f ca="1">IFERROR(IF((VLOOKUP($E179,'Org List'!$AO$10:$AQ$188,3,FALSE))="","",(VLOOKUP($E179,'Org List'!$AO$10:$AQ$188,3,FALSE))),"")</f>
        <v>West Midlands Region</v>
      </c>
      <c r="D179" s="99" t="str">
        <f ca="1">IFERROR(IF((VLOOKUP($E179,'Org List'!$AT$10:$AV$188,3,FALSE))="","",(VLOOKUP($E179,'Org List'!$AT$10:$AV$188,3,FALSE))),"")</f>
        <v>NHS England Midlands And East (West Midlands)</v>
      </c>
      <c r="E179" s="97" t="str">
        <f t="shared" ca="1" si="5"/>
        <v>E10000031</v>
      </c>
      <c r="F179" s="99" t="str">
        <f ca="1">IF(E179="","",VLOOKUP(E179,'Org List'!$J$9:$K$488,2,0))</f>
        <v>Warwickshire</v>
      </c>
      <c r="G179" s="137">
        <f ca="1">IFERROR(IF((VLOOKUP($E179,'Res&amp;Reablement Backsheet'!$D$5:$W$183,G$9,FALSE))="","",(VLOOKUP($E179,'Res&amp;Reablement Backsheet'!$D$5:$W$183,G$9,FALSE))),"")</f>
        <v>0.94795539033457255</v>
      </c>
      <c r="H179" s="137">
        <f ca="1">IFERROR(IF((VLOOKUP($E179,'Res&amp;Reablement Backsheet'!$D$5:$W$183,H$9,FALSE))="","",(VLOOKUP($E179,'Res&amp;Reablement Backsheet'!$D$5:$W$183,H$9,FALSE))),"")</f>
        <v>0.89</v>
      </c>
      <c r="I179" s="137">
        <f ca="1">IFERROR(IF((VLOOKUP($E179,'Res&amp;Reablement Backsheet'!$D$5:$W$183,I$9,FALSE))="","",(VLOOKUP($E179,'Res&amp;Reablement Backsheet'!$D$5:$W$183,I$9,FALSE))),"")</f>
        <v>0.93032786885245899</v>
      </c>
    </row>
    <row r="180" spans="1:10" ht="15" customHeight="1" x14ac:dyDescent="0.3">
      <c r="A180" s="57">
        <v>168</v>
      </c>
      <c r="B180" s="97" t="str">
        <f ca="1">IFERROR(IF((VLOOKUP($E180,'Org List'!$AJ$10:$AL$188,3,FALSE))="","",(VLOOKUP($E180,'Org List'!$AJ$10:$AL$188,3,FALSE))),"")</f>
        <v>South East England Commissioning Region</v>
      </c>
      <c r="C180" s="98" t="str">
        <f ca="1">IFERROR(IF((VLOOKUP($E180,'Org List'!$AO$10:$AQ$188,3,FALSE))="","",(VLOOKUP($E180,'Org List'!$AO$10:$AQ$188,3,FALSE))),"")</f>
        <v>South East Region</v>
      </c>
      <c r="D180" s="99" t="str">
        <f ca="1">IFERROR(IF((VLOOKUP($E180,'Org List'!$AT$10:$AV$188,3,FALSE))="","",(VLOOKUP($E180,'Org List'!$AT$10:$AV$188,3,FALSE))),"")</f>
        <v>NHS England South East (Hampshire, Isle of Wight and Thames Valley)</v>
      </c>
      <c r="E180" s="97" t="str">
        <f t="shared" ca="1" si="5"/>
        <v>E06000037</v>
      </c>
      <c r="F180" s="99" t="str">
        <f ca="1">IF(E180="","",VLOOKUP(E180,'Org List'!$J$9:$K$488,2,0))</f>
        <v>West Berkshire</v>
      </c>
      <c r="G180" s="137">
        <f ca="1">IFERROR(IF((VLOOKUP($E180,'Res&amp;Reablement Backsheet'!$D$5:$W$183,G$9,FALSE))="","",(VLOOKUP($E180,'Res&amp;Reablement Backsheet'!$D$5:$W$183,G$9,FALSE))),"")</f>
        <v>0.92792792792792789</v>
      </c>
      <c r="H180" s="137">
        <f ca="1">IFERROR(IF((VLOOKUP($E180,'Res&amp;Reablement Backsheet'!$D$5:$W$183,H$9,FALSE))="","",(VLOOKUP($E180,'Res&amp;Reablement Backsheet'!$D$5:$W$183,H$9,FALSE))),"")</f>
        <v>0.86363636363636365</v>
      </c>
      <c r="I180" s="137">
        <f ca="1">IFERROR(IF((VLOOKUP($E180,'Res&amp;Reablement Backsheet'!$D$5:$W$183,I$9,FALSE))="","",(VLOOKUP($E180,'Res&amp;Reablement Backsheet'!$D$5:$W$183,I$9,FALSE))),"")</f>
        <v>0.80487804878048785</v>
      </c>
    </row>
    <row r="181" spans="1:10" ht="15" customHeight="1" x14ac:dyDescent="0.3">
      <c r="A181" s="57">
        <v>169</v>
      </c>
      <c r="B181" s="97" t="str">
        <f ca="1">IFERROR(IF((VLOOKUP($E181,'Org List'!$AJ$10:$AL$188,3,FALSE))="","",(VLOOKUP($E181,'Org List'!$AJ$10:$AL$188,3,FALSE))),"")</f>
        <v>South East England Commissioning Region</v>
      </c>
      <c r="C181" s="98" t="str">
        <f ca="1">IFERROR(IF((VLOOKUP($E181,'Org List'!$AO$10:$AQ$188,3,FALSE))="","",(VLOOKUP($E181,'Org List'!$AO$10:$AQ$188,3,FALSE))),"")</f>
        <v>South East Region</v>
      </c>
      <c r="D181" s="99" t="str">
        <f ca="1">IFERROR(IF((VLOOKUP($E181,'Org List'!$AT$10:$AV$188,3,FALSE))="","",(VLOOKUP($E181,'Org List'!$AT$10:$AV$188,3,FALSE))),"")</f>
        <v>NHS England South East (Kent, Surrey and Sussex)</v>
      </c>
      <c r="E181" s="97" t="str">
        <f t="shared" ca="1" si="5"/>
        <v>E10000032</v>
      </c>
      <c r="F181" s="99" t="str">
        <f ca="1">IF(E181="","",VLOOKUP(E181,'Org List'!$J$9:$K$488,2,0))</f>
        <v>West Sussex</v>
      </c>
      <c r="G181" s="137">
        <f ca="1">IFERROR(IF((VLOOKUP($E181,'Res&amp;Reablement Backsheet'!$D$5:$W$183,G$9,FALSE))="","",(VLOOKUP($E181,'Res&amp;Reablement Backsheet'!$D$5:$W$183,G$9,FALSE))),"")</f>
        <v>0.83695652173913049</v>
      </c>
      <c r="H181" s="137">
        <f ca="1">IFERROR(IF((VLOOKUP($E181,'Res&amp;Reablement Backsheet'!$D$5:$W$183,H$9,FALSE))="","",(VLOOKUP($E181,'Res&amp;Reablement Backsheet'!$D$5:$W$183,H$9,FALSE))),"")</f>
        <v>0.85273972602739723</v>
      </c>
      <c r="I181" s="137">
        <f ca="1">IFERROR(IF((VLOOKUP($E181,'Res&amp;Reablement Backsheet'!$D$5:$W$183,I$9,FALSE))="","",(VLOOKUP($E181,'Res&amp;Reablement Backsheet'!$D$5:$W$183,I$9,FALSE))),"")</f>
        <v>0.87820512820512819</v>
      </c>
    </row>
    <row r="182" spans="1:10" ht="15" customHeight="1" x14ac:dyDescent="0.3">
      <c r="A182" s="57">
        <v>170</v>
      </c>
      <c r="B182" s="97" t="str">
        <f ca="1">IFERROR(IF((VLOOKUP($E182,'Org List'!$AJ$10:$AL$188,3,FALSE))="","",(VLOOKUP($E182,'Org List'!$AJ$10:$AL$188,3,FALSE))),"")</f>
        <v>London Commissioning Region</v>
      </c>
      <c r="C182" s="98" t="str">
        <f ca="1">IFERROR(IF((VLOOKUP($E182,'Org List'!$AO$10:$AQ$188,3,FALSE))="","",(VLOOKUP($E182,'Org List'!$AO$10:$AQ$188,3,FALSE))),"")</f>
        <v>London Region</v>
      </c>
      <c r="D182" s="99" t="str">
        <f ca="1">IFERROR(IF((VLOOKUP($E182,'Org List'!$AT$10:$AV$188,3,FALSE))="","",(VLOOKUP($E182,'Org List'!$AT$10:$AV$188,3,FALSE))),"")</f>
        <v>NHS England London</v>
      </c>
      <c r="E182" s="97" t="str">
        <f t="shared" ca="1" si="5"/>
        <v>E09000033</v>
      </c>
      <c r="F182" s="99" t="str">
        <f ca="1">IF(E182="","",VLOOKUP(E182,'Org List'!$J$9:$K$488,2,0))</f>
        <v>Westminster</v>
      </c>
      <c r="G182" s="137">
        <f ca="1">IFERROR(IF((VLOOKUP($E182,'Res&amp;Reablement Backsheet'!$D$5:$W$183,G$9,FALSE))="","",(VLOOKUP($E182,'Res&amp;Reablement Backsheet'!$D$5:$W$183,G$9,FALSE))),"")</f>
        <v>0.88888888888888884</v>
      </c>
      <c r="H182" s="137">
        <f ca="1">IFERROR(IF((VLOOKUP($E182,'Res&amp;Reablement Backsheet'!$D$5:$W$183,H$9,FALSE))="","",(VLOOKUP($E182,'Res&amp;Reablement Backsheet'!$D$5:$W$183,H$9,FALSE))),"")</f>
        <v>0.90056818181818177</v>
      </c>
      <c r="I182" s="137">
        <f ca="1">IFERROR(IF((VLOOKUP($E182,'Res&amp;Reablement Backsheet'!$D$5:$W$183,I$9,FALSE))="","",(VLOOKUP($E182,'Res&amp;Reablement Backsheet'!$D$5:$W$183,I$9,FALSE))),"")</f>
        <v>0.79824561403508776</v>
      </c>
    </row>
    <row r="183" spans="1:10" ht="15" customHeight="1" x14ac:dyDescent="0.3">
      <c r="A183" s="57">
        <v>171</v>
      </c>
      <c r="B183" s="97" t="str">
        <f ca="1">IFERROR(IF((VLOOKUP($E183,'Org List'!$AJ$10:$AL$188,3,FALSE))="","",(VLOOKUP($E183,'Org List'!$AJ$10:$AL$188,3,FALSE))),"")</f>
        <v>North of England Commissioning Region</v>
      </c>
      <c r="C183" s="98" t="str">
        <f ca="1">IFERROR(IF((VLOOKUP($E183,'Org List'!$AO$10:$AQ$188,3,FALSE))="","",(VLOOKUP($E183,'Org List'!$AO$10:$AQ$188,3,FALSE))),"")</f>
        <v>North West Region</v>
      </c>
      <c r="D183" s="99" t="str">
        <f ca="1">IFERROR(IF((VLOOKUP($E183,'Org List'!$AT$10:$AV$188,3,FALSE))="","",(VLOOKUP($E183,'Org List'!$AT$10:$AV$188,3,FALSE))),"")</f>
        <v>NHS England North (Greater Manchester)</v>
      </c>
      <c r="E183" s="97" t="str">
        <f t="shared" ca="1" si="5"/>
        <v>E08000010</v>
      </c>
      <c r="F183" s="99" t="str">
        <f ca="1">IF(E183="","",VLOOKUP(E183,'Org List'!$J$9:$K$488,2,0))</f>
        <v>Wigan</v>
      </c>
      <c r="G183" s="137">
        <f ca="1">IFERROR(IF((VLOOKUP($E183,'Res&amp;Reablement Backsheet'!$D$5:$W$183,G$9,FALSE))="","",(VLOOKUP($E183,'Res&amp;Reablement Backsheet'!$D$5:$W$183,G$9,FALSE))),"")</f>
        <v>0.93421052631578949</v>
      </c>
      <c r="H183" s="137">
        <f ca="1">IFERROR(IF((VLOOKUP($E183,'Res&amp;Reablement Backsheet'!$D$5:$W$183,H$9,FALSE))="","",(VLOOKUP($E183,'Res&amp;Reablement Backsheet'!$D$5:$W$183,H$9,FALSE))),"")</f>
        <v>0.81201550387596899</v>
      </c>
      <c r="I183" s="137">
        <f ca="1">IFERROR(IF((VLOOKUP($E183,'Res&amp;Reablement Backsheet'!$D$5:$W$183,I$9,FALSE))="","",(VLOOKUP($E183,'Res&amp;Reablement Backsheet'!$D$5:$W$183,I$9,FALSE))),"")</f>
        <v>0.90845070422535212</v>
      </c>
    </row>
    <row r="184" spans="1:10" ht="15" customHeight="1" x14ac:dyDescent="0.3">
      <c r="A184" s="57">
        <v>172</v>
      </c>
      <c r="B184" s="97" t="str">
        <f ca="1">IFERROR(IF((VLOOKUP($E184,'Org List'!$AJ$10:$AL$188,3,FALSE))="","",(VLOOKUP($E184,'Org List'!$AJ$10:$AL$188,3,FALSE))),"")</f>
        <v>South West England Commissioning Region</v>
      </c>
      <c r="C184" s="98" t="str">
        <f ca="1">IFERROR(IF((VLOOKUP($E184,'Org List'!$AO$10:$AQ$188,3,FALSE))="","",(VLOOKUP($E184,'Org List'!$AO$10:$AQ$188,3,FALSE))),"")</f>
        <v>South West Region</v>
      </c>
      <c r="D184" s="99" t="str">
        <f ca="1">IFERROR(IF((VLOOKUP($E184,'Org List'!$AT$10:$AV$188,3,FALSE))="","",(VLOOKUP($E184,'Org List'!$AT$10:$AV$188,3,FALSE))),"")</f>
        <v>NHS England South West (South West North)</v>
      </c>
      <c r="E184" s="97" t="str">
        <f t="shared" ca="1" si="5"/>
        <v>E06000054</v>
      </c>
      <c r="F184" s="99" t="str">
        <f ca="1">IF(E184="","",VLOOKUP(E184,'Org List'!$J$9:$K$488,2,0))</f>
        <v>Wiltshire</v>
      </c>
      <c r="G184" s="137">
        <f ca="1">IFERROR(IF((VLOOKUP($E184,'Res&amp;Reablement Backsheet'!$D$5:$W$183,G$9,FALSE))="","",(VLOOKUP($E184,'Res&amp;Reablement Backsheet'!$D$5:$W$183,G$9,FALSE))),"")</f>
        <v>0.65909090909090906</v>
      </c>
      <c r="H184" s="137">
        <f ca="1">IFERROR(IF((VLOOKUP($E184,'Res&amp;Reablement Backsheet'!$D$5:$W$183,H$9,FALSE))="","",(VLOOKUP($E184,'Res&amp;Reablement Backsheet'!$D$5:$W$183,H$9,FALSE))),"")</f>
        <v>0.8666666666666667</v>
      </c>
      <c r="I184" s="137">
        <f ca="1">IFERROR(IF((VLOOKUP($E184,'Res&amp;Reablement Backsheet'!$D$5:$W$183,I$9,FALSE))="","",(VLOOKUP($E184,'Res&amp;Reablement Backsheet'!$D$5:$W$183,I$9,FALSE))),"")</f>
        <v>0.67132867132867136</v>
      </c>
    </row>
    <row r="185" spans="1:10" ht="15" customHeight="1" x14ac:dyDescent="0.3">
      <c r="A185" s="57">
        <v>173</v>
      </c>
      <c r="B185" s="97" t="str">
        <f ca="1">IFERROR(IF((VLOOKUP($E185,'Org List'!$AJ$10:$AL$188,3,FALSE))="","",(VLOOKUP($E185,'Org List'!$AJ$10:$AL$188,3,FALSE))),"")</f>
        <v>South East England Commissioning Region</v>
      </c>
      <c r="C185" s="98" t="str">
        <f ca="1">IFERROR(IF((VLOOKUP($E185,'Org List'!$AO$10:$AQ$188,3,FALSE))="","",(VLOOKUP($E185,'Org List'!$AO$10:$AQ$188,3,FALSE))),"")</f>
        <v>South East Region</v>
      </c>
      <c r="D185" s="99" t="str">
        <f ca="1">IFERROR(IF((VLOOKUP($E185,'Org List'!$AT$10:$AV$188,3,FALSE))="","",(VLOOKUP($E185,'Org List'!$AT$10:$AV$188,3,FALSE))),"")</f>
        <v>NHS England South East (Hampshire, Isle of Wight and Thames Valley)</v>
      </c>
      <c r="E185" s="97" t="str">
        <f t="shared" ca="1" si="5"/>
        <v>E06000040</v>
      </c>
      <c r="F185" s="99" t="str">
        <f ca="1">IF(E185="","",VLOOKUP(E185,'Org List'!$J$9:$K$488,2,0))</f>
        <v>Windsor and Maidenhead</v>
      </c>
      <c r="G185" s="137">
        <f ca="1">IFERROR(IF((VLOOKUP($E185,'Res&amp;Reablement Backsheet'!$D$5:$W$183,G$9,FALSE))="","",(VLOOKUP($E185,'Res&amp;Reablement Backsheet'!$D$5:$W$183,G$9,FALSE))),"")</f>
        <v>0.76551724137931032</v>
      </c>
      <c r="H185" s="137">
        <f ca="1">IFERROR(IF((VLOOKUP($E185,'Res&amp;Reablement Backsheet'!$D$5:$W$183,H$9,FALSE))="","",(VLOOKUP($E185,'Res&amp;Reablement Backsheet'!$D$5:$W$183,H$9,FALSE))),"")</f>
        <v>0.87578947368421056</v>
      </c>
      <c r="I185" s="137">
        <f ca="1">IFERROR(IF((VLOOKUP($E185,'Res&amp;Reablement Backsheet'!$D$5:$W$183,I$9,FALSE))="","",(VLOOKUP($E185,'Res&amp;Reablement Backsheet'!$D$5:$W$183,I$9,FALSE))),"")</f>
        <v>0.74766355140186913</v>
      </c>
    </row>
    <row r="186" spans="1:10" ht="15" customHeight="1" x14ac:dyDescent="0.3">
      <c r="A186" s="57">
        <v>174</v>
      </c>
      <c r="B186" s="97" t="str">
        <f ca="1">IFERROR(IF((VLOOKUP($E186,'Org List'!$AJ$10:$AL$188,3,FALSE))="","",(VLOOKUP($E186,'Org List'!$AJ$10:$AL$188,3,FALSE))),"")</f>
        <v>North of England Commissioning Region</v>
      </c>
      <c r="C186" s="98" t="str">
        <f ca="1">IFERROR(IF((VLOOKUP($E186,'Org List'!$AO$10:$AQ$188,3,FALSE))="","",(VLOOKUP($E186,'Org List'!$AO$10:$AQ$188,3,FALSE))),"")</f>
        <v>North West Region</v>
      </c>
      <c r="D186" s="99" t="str">
        <f ca="1">IFERROR(IF((VLOOKUP($E186,'Org List'!$AT$10:$AV$188,3,FALSE))="","",(VLOOKUP($E186,'Org List'!$AT$10:$AV$188,3,FALSE))),"")</f>
        <v>NHS England North (Cheshire And Merseyside)</v>
      </c>
      <c r="E186" s="97" t="str">
        <f t="shared" ca="1" si="5"/>
        <v>E08000015</v>
      </c>
      <c r="F186" s="99" t="str">
        <f ca="1">IF(E186="","",VLOOKUP(E186,'Org List'!$J$9:$K$488,2,0))</f>
        <v>Wirral</v>
      </c>
      <c r="G186" s="137">
        <f ca="1">IFERROR(IF((VLOOKUP($E186,'Res&amp;Reablement Backsheet'!$D$5:$W$183,G$9,FALSE))="","",(VLOOKUP($E186,'Res&amp;Reablement Backsheet'!$D$5:$W$183,G$9,FALSE))),"")</f>
        <v>0.83551401869158881</v>
      </c>
      <c r="H186" s="137">
        <f ca="1">IFERROR(IF((VLOOKUP($E186,'Res&amp;Reablement Backsheet'!$D$5:$W$183,H$9,FALSE))="","",(VLOOKUP($E186,'Res&amp;Reablement Backsheet'!$D$5:$W$183,H$9,FALSE))),"")</f>
        <v>0.89965397923875434</v>
      </c>
      <c r="I186" s="137">
        <f ca="1">IFERROR(IF((VLOOKUP($E186,'Res&amp;Reablement Backsheet'!$D$5:$W$183,I$9,FALSE))="","",(VLOOKUP($E186,'Res&amp;Reablement Backsheet'!$D$5:$W$183,I$9,FALSE))),"")</f>
        <v>0.87745098039215685</v>
      </c>
    </row>
    <row r="187" spans="1:10" ht="15" customHeight="1" x14ac:dyDescent="0.3">
      <c r="A187" s="57">
        <v>175</v>
      </c>
      <c r="B187" s="97" t="str">
        <f ca="1">IFERROR(IF((VLOOKUP($E187,'Org List'!$AJ$10:$AL$188,3,FALSE))="","",(VLOOKUP($E187,'Org List'!$AJ$10:$AL$188,3,FALSE))),"")</f>
        <v>South East England Commissioning Region</v>
      </c>
      <c r="C187" s="98" t="str">
        <f ca="1">IFERROR(IF((VLOOKUP($E187,'Org List'!$AO$10:$AQ$188,3,FALSE))="","",(VLOOKUP($E187,'Org List'!$AO$10:$AQ$188,3,FALSE))),"")</f>
        <v>South East Region</v>
      </c>
      <c r="D187" s="99" t="str">
        <f ca="1">IFERROR(IF((VLOOKUP($E187,'Org List'!$AT$10:$AV$188,3,FALSE))="","",(VLOOKUP($E187,'Org List'!$AT$10:$AV$188,3,FALSE))),"")</f>
        <v>NHS England South East (Hampshire, Isle of Wight and Thames Valley)</v>
      </c>
      <c r="E187" s="97" t="str">
        <f t="shared" ca="1" si="5"/>
        <v>E06000041</v>
      </c>
      <c r="F187" s="99" t="str">
        <f ca="1">IF(E187="","",VLOOKUP(E187,'Org List'!$J$9:$K$488,2,0))</f>
        <v>Wokingham</v>
      </c>
      <c r="G187" s="137">
        <f ca="1">IFERROR(IF((VLOOKUP($E187,'Res&amp;Reablement Backsheet'!$D$5:$W$183,G$9,FALSE))="","",(VLOOKUP($E187,'Res&amp;Reablement Backsheet'!$D$5:$W$183,G$9,FALSE))),"")</f>
        <v>0.72727272727272729</v>
      </c>
      <c r="H187" s="137">
        <f ca="1">IFERROR(IF((VLOOKUP($E187,'Res&amp;Reablement Backsheet'!$D$5:$W$183,H$9,FALSE))="","",(VLOOKUP($E187,'Res&amp;Reablement Backsheet'!$D$5:$W$183,H$9,FALSE))),"")</f>
        <v>0.7400000000000001</v>
      </c>
      <c r="I187" s="137">
        <f ca="1">IFERROR(IF((VLOOKUP($E187,'Res&amp;Reablement Backsheet'!$D$5:$W$183,I$9,FALSE))="","",(VLOOKUP($E187,'Res&amp;Reablement Backsheet'!$D$5:$W$183,I$9,FALSE))),"")</f>
        <v>0.7142857142857143</v>
      </c>
    </row>
    <row r="188" spans="1:10" ht="15" customHeight="1" x14ac:dyDescent="0.3">
      <c r="A188" s="57">
        <v>176</v>
      </c>
      <c r="B188" s="97" t="str">
        <f ca="1">IFERROR(IF((VLOOKUP($E188,'Org List'!$AJ$10:$AL$188,3,FALSE))="","",(VLOOKUP($E188,'Org List'!$AJ$10:$AL$188,3,FALSE))),"")</f>
        <v>Midlands and East of England Commissioning Region</v>
      </c>
      <c r="C188" s="98" t="str">
        <f ca="1">IFERROR(IF((VLOOKUP($E188,'Org List'!$AO$10:$AQ$188,3,FALSE))="","",(VLOOKUP($E188,'Org List'!$AO$10:$AQ$188,3,FALSE))),"")</f>
        <v>West Midlands Region</v>
      </c>
      <c r="D188" s="99" t="str">
        <f ca="1">IFERROR(IF((VLOOKUP($E188,'Org List'!$AT$10:$AV$188,3,FALSE))="","",(VLOOKUP($E188,'Org List'!$AT$10:$AV$188,3,FALSE))),"")</f>
        <v>NHS England Midlands And East (West Midlands)</v>
      </c>
      <c r="E188" s="97" t="str">
        <f t="shared" ca="1" si="5"/>
        <v>E08000031</v>
      </c>
      <c r="F188" s="99" t="str">
        <f ca="1">IF(E188="","",VLOOKUP(E188,'Org List'!$J$9:$K$488,2,0))</f>
        <v>Wolverhampton</v>
      </c>
      <c r="G188" s="137">
        <f ca="1">IFERROR(IF((VLOOKUP($E188,'Res&amp;Reablement Backsheet'!$D$5:$W$183,G$9,FALSE))="","",(VLOOKUP($E188,'Res&amp;Reablement Backsheet'!$D$5:$W$183,G$9,FALSE))),"")</f>
        <v>0.74545454545454548</v>
      </c>
      <c r="H188" s="137">
        <f ca="1">IFERROR(IF((VLOOKUP($E188,'Res&amp;Reablement Backsheet'!$D$5:$W$183,H$9,FALSE))="","",(VLOOKUP($E188,'Res&amp;Reablement Backsheet'!$D$5:$W$183,H$9,FALSE))),"")</f>
        <v>0.8571428571428571</v>
      </c>
      <c r="I188" s="137">
        <f ca="1">IFERROR(IF((VLOOKUP($E188,'Res&amp;Reablement Backsheet'!$D$5:$W$183,I$9,FALSE))="","",(VLOOKUP($E188,'Res&amp;Reablement Backsheet'!$D$5:$W$183,I$9,FALSE))),"")</f>
        <v>0.78506787330316741</v>
      </c>
    </row>
    <row r="189" spans="1:10" ht="15" customHeight="1" x14ac:dyDescent="0.3">
      <c r="A189" s="57">
        <v>177</v>
      </c>
      <c r="B189" s="97" t="str">
        <f ca="1">IFERROR(IF((VLOOKUP($E189,'Org List'!$AJ$10:$AL$188,3,FALSE))="","",(VLOOKUP($E189,'Org List'!$AJ$10:$AL$188,3,FALSE))),"")</f>
        <v>Midlands and East of England Commissioning Region</v>
      </c>
      <c r="C189" s="98" t="str">
        <f ca="1">IFERROR(IF((VLOOKUP($E189,'Org List'!$AO$10:$AQ$188,3,FALSE))="","",(VLOOKUP($E189,'Org List'!$AO$10:$AQ$188,3,FALSE))),"")</f>
        <v>West Midlands Region</v>
      </c>
      <c r="D189" s="99" t="str">
        <f ca="1">IFERROR(IF((VLOOKUP($E189,'Org List'!$AT$10:$AV$188,3,FALSE))="","",(VLOOKUP($E189,'Org List'!$AT$10:$AV$188,3,FALSE))),"")</f>
        <v>NHS England Midlands And East (West Midlands)</v>
      </c>
      <c r="E189" s="97" t="str">
        <f t="shared" ca="1" si="5"/>
        <v>E10000034</v>
      </c>
      <c r="F189" s="99" t="str">
        <f ca="1">IF(E189="","",VLOOKUP(E189,'Org List'!$J$9:$K$488,2,0))</f>
        <v>Worcestershire</v>
      </c>
      <c r="G189" s="137">
        <f ca="1">IFERROR(IF((VLOOKUP($E189,'Res&amp;Reablement Backsheet'!$D$5:$W$183,G$9,FALSE))="","",(VLOOKUP($E189,'Res&amp;Reablement Backsheet'!$D$5:$W$183,G$9,FALSE))),"")</f>
        <v>0.7831775700934579</v>
      </c>
      <c r="H189" s="137">
        <f ca="1">IFERROR(IF((VLOOKUP($E189,'Res&amp;Reablement Backsheet'!$D$5:$W$183,H$9,FALSE))="","",(VLOOKUP($E189,'Res&amp;Reablement Backsheet'!$D$5:$W$183,H$9,FALSE))),"")</f>
        <v>0.86111111111111116</v>
      </c>
      <c r="I189" s="137">
        <f ca="1">IFERROR(IF((VLOOKUP($E189,'Res&amp;Reablement Backsheet'!$D$5:$W$183,I$9,FALSE))="","",(VLOOKUP($E189,'Res&amp;Reablement Backsheet'!$D$5:$W$183,I$9,FALSE))),"")</f>
        <v>0.81390593047034765</v>
      </c>
    </row>
    <row r="190" spans="1:10" ht="15" customHeight="1" thickBot="1" x14ac:dyDescent="0.35">
      <c r="A190" s="57">
        <v>178</v>
      </c>
      <c r="B190" s="100" t="str">
        <f ca="1">IFERROR(IF((VLOOKUP($E190,'Org List'!$AJ$10:$AL$188,3,FALSE))="","",(VLOOKUP($E190,'Org List'!$AJ$10:$AL$188,3,FALSE))),"")</f>
        <v>North of England Commissioning Region</v>
      </c>
      <c r="C190" s="101" t="str">
        <f ca="1">IFERROR(IF((VLOOKUP($E190,'Org List'!$AO$10:$AQ$188,3,FALSE))="","",(VLOOKUP($E190,'Org List'!$AO$10:$AQ$188,3,FALSE))),"")</f>
        <v>Yorkshire and The Humber Region</v>
      </c>
      <c r="D190" s="102" t="str">
        <f ca="1">IFERROR(IF((VLOOKUP($E190,'Org List'!$AT$10:$AV$188,3,FALSE))="","",(VLOOKUP($E190,'Org List'!$AT$10:$AV$188,3,FALSE))),"")</f>
        <v>NHS England North (Yorkshire And Humber)</v>
      </c>
      <c r="E190" s="100" t="str">
        <f t="shared" ca="1" si="5"/>
        <v>E06000014</v>
      </c>
      <c r="F190" s="102" t="str">
        <f ca="1">IF(E190="","",VLOOKUP(E190,'Org List'!$J$9:$K$488,2,0))</f>
        <v>York</v>
      </c>
      <c r="G190" s="138">
        <f ca="1">IFERROR(IF((VLOOKUP($E190,'Res&amp;Reablement Backsheet'!$D$5:$W$183,G$9,FALSE))="","",(VLOOKUP($E190,'Res&amp;Reablement Backsheet'!$D$5:$W$183,G$9,FALSE))),"")</f>
        <v>0.79245283018867929</v>
      </c>
      <c r="H190" s="138">
        <f ca="1">IFERROR(IF((VLOOKUP($E190,'Res&amp;Reablement Backsheet'!$D$5:$W$183,H$9,FALSE))="","",(VLOOKUP($E190,'Res&amp;Reablement Backsheet'!$D$5:$W$183,H$9,FALSE))),"")</f>
        <v>0.82</v>
      </c>
      <c r="I190" s="138">
        <f ca="1">IFERROR(IF((VLOOKUP($E190,'Res&amp;Reablement Backsheet'!$D$5:$W$183,I$9,FALSE))="","",(VLOOKUP($E190,'Res&amp;Reablement Backsheet'!$D$5:$W$183,I$9,FALSE))),"")</f>
        <v>0.92452830188679247</v>
      </c>
    </row>
    <row r="192" spans="1:10" x14ac:dyDescent="0.3">
      <c r="A192" s="37"/>
      <c r="B192" s="37"/>
      <c r="C192" s="37"/>
      <c r="D192" s="37"/>
      <c r="E192" s="38" t="s">
        <v>1090</v>
      </c>
      <c r="F192" s="37"/>
      <c r="G192" s="37"/>
      <c r="H192" s="37"/>
      <c r="I192" s="37"/>
      <c r="J192" s="37"/>
    </row>
    <row r="194" spans="5:9" ht="45" customHeight="1" x14ac:dyDescent="0.3">
      <c r="E194" s="385" t="s">
        <v>1146</v>
      </c>
      <c r="F194" s="385"/>
      <c r="G194" s="385"/>
      <c r="H194" s="385"/>
      <c r="I194" s="385"/>
    </row>
    <row r="195" spans="5:9" ht="30" customHeight="1" x14ac:dyDescent="0.3">
      <c r="E195" s="385" t="s">
        <v>1157</v>
      </c>
      <c r="F195" s="385"/>
      <c r="G195" s="385"/>
      <c r="H195" s="385"/>
      <c r="I195" s="385"/>
    </row>
    <row r="196" spans="5:9" ht="30" customHeight="1" x14ac:dyDescent="0.3">
      <c r="E196" s="385" t="s">
        <v>1094</v>
      </c>
      <c r="F196" s="385"/>
      <c r="G196" s="385"/>
      <c r="H196" s="385"/>
      <c r="I196" s="385"/>
    </row>
  </sheetData>
  <sheetProtection algorithmName="SHA-512" hashValue="qBpSeNHGpxuoWPl08anYKNj5H1W9+FnjhfQRvdQU+XlPd48J7Z1g/fGtkHxju8vlTDnsij4kQDqXSlgSX8XctA==" saltValue="qM9D8m54OQRfJw7Xs36XlA==" spinCount="100000" sheet="1" objects="1" scenarios="1" formatColumns="0" formatRows="0" autoFilter="0"/>
  <autoFilter ref="B11:I190" xr:uid="{00000000-0009-0000-0000-000023000000}"/>
  <mergeCells count="6">
    <mergeCell ref="E194:I194"/>
    <mergeCell ref="E195:I195"/>
    <mergeCell ref="E196:I196"/>
    <mergeCell ref="B1:I1"/>
    <mergeCell ref="B2:I2"/>
    <mergeCell ref="E10:F10"/>
  </mergeCells>
  <hyperlinks>
    <hyperlink ref="E6" location="Contents!A1" display="&lt;&lt; Contents" xr:uid="{00000000-0004-0000-23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B1:H877"/>
  <sheetViews>
    <sheetView showGridLines="0" zoomScale="80" zoomScaleNormal="80" workbookViewId="0"/>
  </sheetViews>
  <sheetFormatPr defaultColWidth="9.109375" defaultRowHeight="13.8" x14ac:dyDescent="0.3"/>
  <cols>
    <col min="1" max="1" width="3.6640625" style="18" customWidth="1"/>
    <col min="2" max="2" width="22.44140625" style="18" bestFit="1" customWidth="1"/>
    <col min="3" max="3" width="30.88671875" style="18" bestFit="1" customWidth="1"/>
    <col min="4" max="4" width="12" style="18" bestFit="1" customWidth="1"/>
    <col min="5" max="5" width="51.44140625" style="18" bestFit="1" customWidth="1"/>
    <col min="6" max="7" width="12.6640625" style="18" customWidth="1"/>
    <col min="8" max="8" width="3.6640625" style="18" customWidth="1"/>
    <col min="9" max="16384" width="9.109375" style="18"/>
  </cols>
  <sheetData>
    <row r="1" spans="2:7" ht="25.2" customHeight="1" x14ac:dyDescent="0.4">
      <c r="B1" s="17" t="s">
        <v>910</v>
      </c>
    </row>
    <row r="3" spans="2:7" x14ac:dyDescent="0.3">
      <c r="B3" s="18" t="s">
        <v>1096</v>
      </c>
    </row>
    <row r="4" spans="2:7" ht="14.4" thickBot="1" x14ac:dyDescent="0.35"/>
    <row r="5" spans="2:7" ht="29.4" thickBot="1" x14ac:dyDescent="0.35">
      <c r="B5" s="19" t="s">
        <v>911</v>
      </c>
      <c r="C5" s="20" t="s">
        <v>912</v>
      </c>
      <c r="D5" s="20" t="s">
        <v>913</v>
      </c>
      <c r="E5" s="20" t="s">
        <v>693</v>
      </c>
      <c r="F5" s="21" t="s">
        <v>914</v>
      </c>
      <c r="G5" s="22" t="s">
        <v>915</v>
      </c>
    </row>
    <row r="6" spans="2:7" ht="14.4" x14ac:dyDescent="0.3">
      <c r="B6" s="23" t="s">
        <v>218</v>
      </c>
      <c r="C6" s="24" t="s">
        <v>214</v>
      </c>
      <c r="D6" s="24" t="s">
        <v>224</v>
      </c>
      <c r="E6" s="24" t="s">
        <v>225</v>
      </c>
      <c r="F6" s="25">
        <v>0.90733052353171384</v>
      </c>
      <c r="G6" s="26">
        <v>0.87421664398581933</v>
      </c>
    </row>
    <row r="7" spans="2:7" ht="14.4" x14ac:dyDescent="0.3">
      <c r="B7" s="27" t="s">
        <v>218</v>
      </c>
      <c r="C7" s="28" t="s">
        <v>214</v>
      </c>
      <c r="D7" s="28" t="s">
        <v>727</v>
      </c>
      <c r="E7" s="28" t="s">
        <v>728</v>
      </c>
      <c r="F7" s="29">
        <v>6.9170131670131668E-2</v>
      </c>
      <c r="G7" s="30">
        <v>8.3055240142499293E-2</v>
      </c>
    </row>
    <row r="8" spans="2:7" ht="14.4" x14ac:dyDescent="0.3">
      <c r="B8" s="27" t="s">
        <v>218</v>
      </c>
      <c r="C8" s="28" t="s">
        <v>214</v>
      </c>
      <c r="D8" s="28" t="s">
        <v>787</v>
      </c>
      <c r="E8" s="28" t="s">
        <v>788</v>
      </c>
      <c r="F8" s="29">
        <v>3.5348616584834156E-3</v>
      </c>
      <c r="G8" s="30">
        <v>6.0718217198727558E-3</v>
      </c>
    </row>
    <row r="9" spans="2:7" ht="14.4" x14ac:dyDescent="0.3">
      <c r="B9" s="27" t="s">
        <v>218</v>
      </c>
      <c r="C9" s="28" t="s">
        <v>214</v>
      </c>
      <c r="D9" s="28" t="s">
        <v>805</v>
      </c>
      <c r="E9" s="28" t="s">
        <v>806</v>
      </c>
      <c r="F9" s="29">
        <v>2.5557441494918939E-2</v>
      </c>
      <c r="G9" s="30">
        <v>3.5304111156376494E-2</v>
      </c>
    </row>
    <row r="10" spans="2:7" ht="14.4" x14ac:dyDescent="0.3">
      <c r="B10" s="27" t="s">
        <v>218</v>
      </c>
      <c r="C10" s="28" t="s">
        <v>214</v>
      </c>
      <c r="D10" s="28" t="s">
        <v>853</v>
      </c>
      <c r="E10" s="28" t="s">
        <v>854</v>
      </c>
      <c r="F10" s="29">
        <v>1.0084913680250055E-3</v>
      </c>
      <c r="G10" s="30">
        <v>1.3521829954320484E-3</v>
      </c>
    </row>
    <row r="11" spans="2:7" ht="14.4" x14ac:dyDescent="0.3">
      <c r="B11" s="27" t="s">
        <v>230</v>
      </c>
      <c r="C11" s="28" t="s">
        <v>231</v>
      </c>
      <c r="D11" s="28" t="s">
        <v>228</v>
      </c>
      <c r="E11" s="28" t="s">
        <v>229</v>
      </c>
      <c r="F11" s="29">
        <v>0.90962485026033957</v>
      </c>
      <c r="G11" s="30">
        <v>0.92321804323017731</v>
      </c>
    </row>
    <row r="12" spans="2:7" ht="14.4" x14ac:dyDescent="0.3">
      <c r="B12" s="27" t="s">
        <v>230</v>
      </c>
      <c r="C12" s="28" t="s">
        <v>231</v>
      </c>
      <c r="D12" s="28" t="s">
        <v>393</v>
      </c>
      <c r="E12" s="28" t="s">
        <v>394</v>
      </c>
      <c r="F12" s="29">
        <v>1.9215944942900513E-2</v>
      </c>
      <c r="G12" s="30">
        <v>1.7464452351946994E-2</v>
      </c>
    </row>
    <row r="13" spans="2:7" ht="14.4" x14ac:dyDescent="0.3">
      <c r="B13" s="27" t="s">
        <v>230</v>
      </c>
      <c r="C13" s="28" t="s">
        <v>231</v>
      </c>
      <c r="D13" s="28" t="s">
        <v>349</v>
      </c>
      <c r="E13" s="28" t="s">
        <v>350</v>
      </c>
      <c r="F13" s="29">
        <v>9.5714650476622764E-3</v>
      </c>
      <c r="G13" s="30">
        <v>6.4980089464991642E-3</v>
      </c>
    </row>
    <row r="14" spans="2:7" ht="14.4" x14ac:dyDescent="0.3">
      <c r="B14" s="27" t="s">
        <v>230</v>
      </c>
      <c r="C14" s="28" t="s">
        <v>231</v>
      </c>
      <c r="D14" s="28" t="s">
        <v>469</v>
      </c>
      <c r="E14" s="28" t="s">
        <v>470</v>
      </c>
      <c r="F14" s="29">
        <v>2.0423951725205016E-3</v>
      </c>
      <c r="G14" s="30">
        <v>1.1122934913977824E-3</v>
      </c>
    </row>
    <row r="15" spans="2:7" ht="14.4" x14ac:dyDescent="0.3">
      <c r="B15" s="27" t="s">
        <v>230</v>
      </c>
      <c r="C15" s="28" t="s">
        <v>231</v>
      </c>
      <c r="D15" s="28" t="s">
        <v>711</v>
      </c>
      <c r="E15" s="28" t="s">
        <v>712</v>
      </c>
      <c r="F15" s="29">
        <v>2.944751364796714E-2</v>
      </c>
      <c r="G15" s="30">
        <v>2.3856528584979702E-2</v>
      </c>
    </row>
    <row r="16" spans="2:7" ht="14.4" x14ac:dyDescent="0.3">
      <c r="B16" s="27" t="s">
        <v>230</v>
      </c>
      <c r="C16" s="28" t="s">
        <v>231</v>
      </c>
      <c r="D16" s="28" t="s">
        <v>569</v>
      </c>
      <c r="E16" s="28" t="s">
        <v>570</v>
      </c>
      <c r="F16" s="29">
        <v>1.8882521865698058E-3</v>
      </c>
      <c r="G16" s="30">
        <v>1.0400666413070171E-3</v>
      </c>
    </row>
    <row r="17" spans="2:7" ht="14.4" x14ac:dyDescent="0.3">
      <c r="B17" s="27" t="s">
        <v>230</v>
      </c>
      <c r="C17" s="28" t="s">
        <v>231</v>
      </c>
      <c r="D17" s="28" t="s">
        <v>721</v>
      </c>
      <c r="E17" s="28" t="s">
        <v>722</v>
      </c>
      <c r="F17" s="29">
        <v>2.1312980967159643E-2</v>
      </c>
      <c r="G17" s="30">
        <v>1.6202890037028298E-2</v>
      </c>
    </row>
    <row r="18" spans="2:7" ht="14.4" x14ac:dyDescent="0.3">
      <c r="B18" s="27" t="s">
        <v>230</v>
      </c>
      <c r="C18" s="28" t="s">
        <v>231</v>
      </c>
      <c r="D18" s="28" t="s">
        <v>723</v>
      </c>
      <c r="E18" s="28" t="s">
        <v>724</v>
      </c>
      <c r="F18" s="29">
        <v>1.1788063502588176E-2</v>
      </c>
      <c r="G18" s="30">
        <v>7.5332604644667966E-3</v>
      </c>
    </row>
    <row r="19" spans="2:7" ht="14.4" x14ac:dyDescent="0.3">
      <c r="B19" s="27" t="s">
        <v>230</v>
      </c>
      <c r="C19" s="28" t="s">
        <v>231</v>
      </c>
      <c r="D19" s="28" t="s">
        <v>729</v>
      </c>
      <c r="E19" s="28" t="s">
        <v>730</v>
      </c>
      <c r="F19" s="29">
        <v>0</v>
      </c>
      <c r="G19" s="30">
        <v>9.3894905117994604E-4</v>
      </c>
    </row>
    <row r="20" spans="2:7" ht="14.4" x14ac:dyDescent="0.3">
      <c r="B20" s="27" t="s">
        <v>230</v>
      </c>
      <c r="C20" s="28" t="s">
        <v>231</v>
      </c>
      <c r="D20" s="28" t="s">
        <v>759</v>
      </c>
      <c r="E20" s="28" t="s">
        <v>760</v>
      </c>
      <c r="F20" s="29">
        <v>1.7931547916858457E-3</v>
      </c>
      <c r="G20" s="30">
        <v>1.0785876280220918E-3</v>
      </c>
    </row>
    <row r="21" spans="2:7" ht="14.4" x14ac:dyDescent="0.3">
      <c r="B21" s="27" t="s">
        <v>230</v>
      </c>
      <c r="C21" s="28" t="s">
        <v>231</v>
      </c>
      <c r="D21" s="28" t="s">
        <v>761</v>
      </c>
      <c r="E21" s="28" t="s">
        <v>762</v>
      </c>
      <c r="F21" s="29">
        <v>1.7814244903259313E-3</v>
      </c>
      <c r="G21" s="30">
        <v>1.0569195729948622E-3</v>
      </c>
    </row>
    <row r="22" spans="2:7" ht="14.4" x14ac:dyDescent="0.3">
      <c r="B22" s="27" t="s">
        <v>239</v>
      </c>
      <c r="C22" s="28" t="s">
        <v>240</v>
      </c>
      <c r="D22" s="28" t="s">
        <v>237</v>
      </c>
      <c r="E22" s="28" t="s">
        <v>238</v>
      </c>
      <c r="F22" s="29">
        <v>0.94564429850930343</v>
      </c>
      <c r="G22" s="30">
        <v>0.98089946032380582</v>
      </c>
    </row>
    <row r="23" spans="2:7" ht="14.4" x14ac:dyDescent="0.3">
      <c r="B23" s="27" t="s">
        <v>239</v>
      </c>
      <c r="C23" s="28" t="s">
        <v>240</v>
      </c>
      <c r="D23" s="28" t="s">
        <v>707</v>
      </c>
      <c r="E23" s="28" t="s">
        <v>708</v>
      </c>
      <c r="F23" s="29">
        <v>3.2303951672536307E-3</v>
      </c>
      <c r="G23" s="30">
        <v>4.12152708374975E-3</v>
      </c>
    </row>
    <row r="24" spans="2:7" ht="14.4" x14ac:dyDescent="0.3">
      <c r="B24" s="27" t="s">
        <v>239</v>
      </c>
      <c r="C24" s="28" t="s">
        <v>240</v>
      </c>
      <c r="D24" s="28" t="s">
        <v>765</v>
      </c>
      <c r="E24" s="28" t="s">
        <v>766</v>
      </c>
      <c r="F24" s="29">
        <v>1.6467748640805304E-3</v>
      </c>
      <c r="G24" s="30">
        <v>1.6310213871676995E-3</v>
      </c>
    </row>
    <row r="25" spans="2:7" ht="14.4" x14ac:dyDescent="0.3">
      <c r="B25" s="27" t="s">
        <v>239</v>
      </c>
      <c r="C25" s="28" t="s">
        <v>240</v>
      </c>
      <c r="D25" s="28" t="s">
        <v>809</v>
      </c>
      <c r="E25" s="28" t="s">
        <v>810</v>
      </c>
      <c r="F25" s="29">
        <v>2.9184477219681955E-3</v>
      </c>
      <c r="G25" s="30">
        <v>3.0541674995003001E-3</v>
      </c>
    </row>
    <row r="26" spans="2:7" ht="14.4" x14ac:dyDescent="0.3">
      <c r="B26" s="27" t="s">
        <v>239</v>
      </c>
      <c r="C26" s="28" t="s">
        <v>240</v>
      </c>
      <c r="D26" s="28" t="s">
        <v>745</v>
      </c>
      <c r="E26" s="28" t="s">
        <v>746</v>
      </c>
      <c r="F26" s="29">
        <v>1.8183180557983863E-3</v>
      </c>
      <c r="G26" s="30">
        <v>4.3653807715370776E-3</v>
      </c>
    </row>
    <row r="27" spans="2:7" ht="14.4" x14ac:dyDescent="0.3">
      <c r="B27" s="27" t="s">
        <v>239</v>
      </c>
      <c r="C27" s="28" t="s">
        <v>240</v>
      </c>
      <c r="D27" s="28" t="s">
        <v>849</v>
      </c>
      <c r="E27" s="28" t="s">
        <v>850</v>
      </c>
      <c r="F27" s="29">
        <v>3.9868592259632444E-3</v>
      </c>
      <c r="G27" s="30">
        <v>5.9284429342394565E-3</v>
      </c>
    </row>
    <row r="28" spans="2:7" ht="14.4" x14ac:dyDescent="0.3">
      <c r="B28" s="27" t="s">
        <v>248</v>
      </c>
      <c r="C28" s="28" t="s">
        <v>249</v>
      </c>
      <c r="D28" s="28" t="s">
        <v>246</v>
      </c>
      <c r="E28" s="28" t="s">
        <v>247</v>
      </c>
      <c r="F28" s="29">
        <v>0.93479112555682919</v>
      </c>
      <c r="G28" s="30">
        <v>0.98257717492984098</v>
      </c>
    </row>
    <row r="29" spans="2:7" ht="14.4" x14ac:dyDescent="0.3">
      <c r="B29" s="27" t="s">
        <v>248</v>
      </c>
      <c r="C29" s="28" t="s">
        <v>249</v>
      </c>
      <c r="D29" s="28" t="s">
        <v>698</v>
      </c>
      <c r="E29" s="28" t="s">
        <v>699</v>
      </c>
      <c r="F29" s="29">
        <v>1.8135166778765913E-3</v>
      </c>
      <c r="G29" s="30">
        <v>9.2528572009598579E-3</v>
      </c>
    </row>
    <row r="30" spans="2:7" ht="14.4" x14ac:dyDescent="0.3">
      <c r="B30" s="27" t="s">
        <v>248</v>
      </c>
      <c r="C30" s="28" t="s">
        <v>249</v>
      </c>
      <c r="D30" s="28" t="s">
        <v>817</v>
      </c>
      <c r="E30" s="28" t="s">
        <v>818</v>
      </c>
      <c r="F30" s="29">
        <v>1.7627142308632067E-3</v>
      </c>
      <c r="G30" s="30">
        <v>5.1348273477854157E-3</v>
      </c>
    </row>
    <row r="31" spans="2:7" ht="14.4" x14ac:dyDescent="0.3">
      <c r="B31" s="27" t="s">
        <v>248</v>
      </c>
      <c r="C31" s="28" t="s">
        <v>249</v>
      </c>
      <c r="D31" s="28" t="s">
        <v>865</v>
      </c>
      <c r="E31" s="28" t="s">
        <v>866</v>
      </c>
      <c r="F31" s="29">
        <v>1.2222586192777005E-3</v>
      </c>
      <c r="G31" s="30">
        <v>3.035140521413755E-3</v>
      </c>
    </row>
    <row r="32" spans="2:7" ht="14.4" x14ac:dyDescent="0.3">
      <c r="B32" s="27" t="s">
        <v>257</v>
      </c>
      <c r="C32" s="28" t="s">
        <v>258</v>
      </c>
      <c r="D32" s="28" t="s">
        <v>255</v>
      </c>
      <c r="E32" s="28" t="s">
        <v>256</v>
      </c>
      <c r="F32" s="29">
        <v>0.3767283467696389</v>
      </c>
      <c r="G32" s="30">
        <v>0.97390279249853973</v>
      </c>
    </row>
    <row r="33" spans="2:7" ht="14.4" x14ac:dyDescent="0.3">
      <c r="B33" s="27" t="s">
        <v>257</v>
      </c>
      <c r="C33" s="28" t="s">
        <v>258</v>
      </c>
      <c r="D33" s="28" t="s">
        <v>489</v>
      </c>
      <c r="E33" s="28" t="s">
        <v>490</v>
      </c>
      <c r="F33" s="29">
        <v>3.7621061982904989E-3</v>
      </c>
      <c r="G33" s="30">
        <v>1.960264757413856E-2</v>
      </c>
    </row>
    <row r="34" spans="2:7" ht="14.4" x14ac:dyDescent="0.3">
      <c r="B34" s="27" t="s">
        <v>257</v>
      </c>
      <c r="C34" s="28" t="s">
        <v>258</v>
      </c>
      <c r="D34" s="28" t="s">
        <v>795</v>
      </c>
      <c r="E34" s="28" t="s">
        <v>796</v>
      </c>
      <c r="F34" s="29">
        <v>1.7600679992965588E-3</v>
      </c>
      <c r="G34" s="30">
        <v>6.4945599273214926E-3</v>
      </c>
    </row>
    <row r="35" spans="2:7" ht="14.4" x14ac:dyDescent="0.3">
      <c r="B35" s="27" t="s">
        <v>266</v>
      </c>
      <c r="C35" s="28" t="s">
        <v>267</v>
      </c>
      <c r="D35" s="28" t="s">
        <v>264</v>
      </c>
      <c r="E35" s="28" t="s">
        <v>265</v>
      </c>
      <c r="F35" s="29">
        <v>0.93513673158678512</v>
      </c>
      <c r="G35" s="30">
        <v>0.89648393104245849</v>
      </c>
    </row>
    <row r="36" spans="2:7" ht="14.4" x14ac:dyDescent="0.3">
      <c r="B36" s="27" t="s">
        <v>266</v>
      </c>
      <c r="C36" s="28" t="s">
        <v>267</v>
      </c>
      <c r="D36" s="28" t="s">
        <v>365</v>
      </c>
      <c r="E36" s="28" t="s">
        <v>366</v>
      </c>
      <c r="F36" s="29">
        <v>9.6206035995416558E-4</v>
      </c>
      <c r="G36" s="30">
        <v>1.3359227637251112E-3</v>
      </c>
    </row>
    <row r="37" spans="2:7" ht="14.4" x14ac:dyDescent="0.3">
      <c r="B37" s="27" t="s">
        <v>266</v>
      </c>
      <c r="C37" s="28" t="s">
        <v>267</v>
      </c>
      <c r="D37" s="28" t="s">
        <v>503</v>
      </c>
      <c r="E37" s="28" t="s">
        <v>504</v>
      </c>
      <c r="F37" s="29">
        <v>1.4244609693210269E-2</v>
      </c>
      <c r="G37" s="30">
        <v>1.520160470244813E-2</v>
      </c>
    </row>
    <row r="38" spans="2:7" ht="14.4" x14ac:dyDescent="0.3">
      <c r="B38" s="27" t="s">
        <v>266</v>
      </c>
      <c r="C38" s="28" t="s">
        <v>267</v>
      </c>
      <c r="D38" s="28" t="s">
        <v>717</v>
      </c>
      <c r="E38" s="28" t="s">
        <v>718</v>
      </c>
      <c r="F38" s="29">
        <v>7.2767391098035497E-2</v>
      </c>
      <c r="G38" s="30">
        <v>8.5614703923625107E-2</v>
      </c>
    </row>
    <row r="39" spans="2:7" ht="14.4" x14ac:dyDescent="0.3">
      <c r="B39" s="27" t="s">
        <v>266</v>
      </c>
      <c r="C39" s="28" t="s">
        <v>267</v>
      </c>
      <c r="D39" s="28" t="s">
        <v>775</v>
      </c>
      <c r="E39" s="28" t="s">
        <v>776</v>
      </c>
      <c r="F39" s="29">
        <v>1.0428927772051693E-3</v>
      </c>
      <c r="G39" s="30">
        <v>1.3638375677432477E-3</v>
      </c>
    </row>
    <row r="40" spans="2:7" ht="14.4" x14ac:dyDescent="0.3">
      <c r="B40" s="27" t="s">
        <v>272</v>
      </c>
      <c r="C40" s="28" t="s">
        <v>273</v>
      </c>
      <c r="D40" s="28" t="s">
        <v>694</v>
      </c>
      <c r="E40" s="28" t="s">
        <v>695</v>
      </c>
      <c r="F40" s="29">
        <v>0.78385622607976746</v>
      </c>
      <c r="G40" s="30">
        <v>0.81676712782464911</v>
      </c>
    </row>
    <row r="41" spans="2:7" ht="14.4" x14ac:dyDescent="0.3">
      <c r="B41" s="27" t="s">
        <v>272</v>
      </c>
      <c r="C41" s="28" t="s">
        <v>273</v>
      </c>
      <c r="D41" s="28" t="s">
        <v>683</v>
      </c>
      <c r="E41" s="28" t="s">
        <v>684</v>
      </c>
      <c r="F41" s="29">
        <v>1.99856481015208E-3</v>
      </c>
      <c r="G41" s="30">
        <v>0</v>
      </c>
    </row>
    <row r="42" spans="2:7" ht="14.4" x14ac:dyDescent="0.3">
      <c r="B42" s="27" t="s">
        <v>272</v>
      </c>
      <c r="C42" s="28" t="s">
        <v>273</v>
      </c>
      <c r="D42" s="28" t="s">
        <v>916</v>
      </c>
      <c r="E42" s="28" t="s">
        <v>917</v>
      </c>
      <c r="F42" s="29">
        <v>3.1119829097406588E-2</v>
      </c>
      <c r="G42" s="30">
        <v>4.3955571513987213E-3</v>
      </c>
    </row>
    <row r="43" spans="2:7" ht="14.4" x14ac:dyDescent="0.3">
      <c r="B43" s="27" t="s">
        <v>272</v>
      </c>
      <c r="C43" s="28" t="s">
        <v>273</v>
      </c>
      <c r="D43" s="28" t="s">
        <v>813</v>
      </c>
      <c r="E43" s="28" t="s">
        <v>814</v>
      </c>
      <c r="F43" s="29">
        <v>0.39212349217723635</v>
      </c>
      <c r="G43" s="30">
        <v>0.1777497709071599</v>
      </c>
    </row>
    <row r="44" spans="2:7" ht="14.4" x14ac:dyDescent="0.3">
      <c r="B44" s="27" t="s">
        <v>272</v>
      </c>
      <c r="C44" s="28" t="s">
        <v>273</v>
      </c>
      <c r="D44" s="28" t="s">
        <v>851</v>
      </c>
      <c r="E44" s="28" t="s">
        <v>852</v>
      </c>
      <c r="F44" s="29">
        <v>4.7951528937659506E-3</v>
      </c>
      <c r="G44" s="30">
        <v>1.0875441167923661E-3</v>
      </c>
    </row>
    <row r="45" spans="2:7" ht="14.4" x14ac:dyDescent="0.3">
      <c r="B45" s="27" t="s">
        <v>279</v>
      </c>
      <c r="C45" s="28" t="s">
        <v>280</v>
      </c>
      <c r="D45" s="28" t="s">
        <v>277</v>
      </c>
      <c r="E45" s="28" t="s">
        <v>278</v>
      </c>
      <c r="F45" s="29">
        <v>0.88938359892959273</v>
      </c>
      <c r="G45" s="30">
        <v>0.95783783116618637</v>
      </c>
    </row>
    <row r="46" spans="2:7" ht="14.4" x14ac:dyDescent="0.3">
      <c r="B46" s="27" t="s">
        <v>279</v>
      </c>
      <c r="C46" s="28" t="s">
        <v>280</v>
      </c>
      <c r="D46" s="28" t="s">
        <v>292</v>
      </c>
      <c r="E46" s="28" t="s">
        <v>293</v>
      </c>
      <c r="F46" s="29">
        <v>1.2327910090214498E-2</v>
      </c>
      <c r="G46" s="30">
        <v>2.3469368863435796E-2</v>
      </c>
    </row>
    <row r="47" spans="2:7" ht="14.4" x14ac:dyDescent="0.3">
      <c r="B47" s="27" t="s">
        <v>279</v>
      </c>
      <c r="C47" s="28" t="s">
        <v>280</v>
      </c>
      <c r="D47" s="28" t="s">
        <v>499</v>
      </c>
      <c r="E47" s="28" t="s">
        <v>500</v>
      </c>
      <c r="F47" s="29">
        <v>1.8478020492911028E-3</v>
      </c>
      <c r="G47" s="30">
        <v>2.3204003924932582E-3</v>
      </c>
    </row>
    <row r="48" spans="2:7" ht="14.4" x14ac:dyDescent="0.3">
      <c r="B48" s="27" t="s">
        <v>279</v>
      </c>
      <c r="C48" s="28" t="s">
        <v>280</v>
      </c>
      <c r="D48" s="28" t="s">
        <v>769</v>
      </c>
      <c r="E48" s="28" t="s">
        <v>770</v>
      </c>
      <c r="F48" s="29">
        <v>6.9672410985813383E-3</v>
      </c>
      <c r="G48" s="30">
        <v>1.6372399577884611E-2</v>
      </c>
    </row>
    <row r="49" spans="2:7" ht="14.4" x14ac:dyDescent="0.3">
      <c r="B49" s="27" t="s">
        <v>287</v>
      </c>
      <c r="C49" s="28" t="s">
        <v>288</v>
      </c>
      <c r="D49" s="28" t="s">
        <v>285</v>
      </c>
      <c r="E49" s="28" t="s">
        <v>286</v>
      </c>
      <c r="F49" s="29">
        <v>0.86465578998451686</v>
      </c>
      <c r="G49" s="30">
        <v>0.97544840711194547</v>
      </c>
    </row>
    <row r="50" spans="2:7" ht="14.4" x14ac:dyDescent="0.3">
      <c r="B50" s="27" t="s">
        <v>287</v>
      </c>
      <c r="C50" s="28" t="s">
        <v>288</v>
      </c>
      <c r="D50" s="28" t="s">
        <v>918</v>
      </c>
      <c r="E50" s="28" t="s">
        <v>919</v>
      </c>
      <c r="F50" s="29">
        <v>2.1213571730254822E-2</v>
      </c>
      <c r="G50" s="30">
        <v>2.4551592888054648E-2</v>
      </c>
    </row>
    <row r="51" spans="2:7" ht="14.4" x14ac:dyDescent="0.3">
      <c r="B51" s="27" t="s">
        <v>294</v>
      </c>
      <c r="C51" s="28" t="s">
        <v>295</v>
      </c>
      <c r="D51" s="28" t="s">
        <v>292</v>
      </c>
      <c r="E51" s="28" t="s">
        <v>293</v>
      </c>
      <c r="F51" s="29">
        <v>0.9726860451169741</v>
      </c>
      <c r="G51" s="30">
        <v>0.97503127589400318</v>
      </c>
    </row>
    <row r="52" spans="2:7" ht="14.4" x14ac:dyDescent="0.3">
      <c r="B52" s="27" t="s">
        <v>294</v>
      </c>
      <c r="C52" s="28" t="s">
        <v>295</v>
      </c>
      <c r="D52" s="28" t="s">
        <v>499</v>
      </c>
      <c r="E52" s="28" t="s">
        <v>500</v>
      </c>
      <c r="F52" s="29">
        <v>1.4787330761481194E-2</v>
      </c>
      <c r="G52" s="30">
        <v>9.7775755901801827E-3</v>
      </c>
    </row>
    <row r="53" spans="2:7" ht="14.4" x14ac:dyDescent="0.3">
      <c r="B53" s="27" t="s">
        <v>294</v>
      </c>
      <c r="C53" s="28" t="s">
        <v>295</v>
      </c>
      <c r="D53" s="28" t="s">
        <v>920</v>
      </c>
      <c r="E53" s="28" t="s">
        <v>921</v>
      </c>
      <c r="F53" s="29">
        <v>2.1652832912306026E-3</v>
      </c>
      <c r="G53" s="30">
        <v>1.2867796389868236E-3</v>
      </c>
    </row>
    <row r="54" spans="2:7" ht="14.4" x14ac:dyDescent="0.3">
      <c r="B54" s="27" t="s">
        <v>294</v>
      </c>
      <c r="C54" s="28" t="s">
        <v>295</v>
      </c>
      <c r="D54" s="28" t="s">
        <v>811</v>
      </c>
      <c r="E54" s="28" t="s">
        <v>812</v>
      </c>
      <c r="F54" s="29">
        <v>5.4859772081242587E-3</v>
      </c>
      <c r="G54" s="30">
        <v>4.8351719767989734E-3</v>
      </c>
    </row>
    <row r="55" spans="2:7" ht="14.4" x14ac:dyDescent="0.3">
      <c r="B55" s="27" t="s">
        <v>294</v>
      </c>
      <c r="C55" s="28" t="s">
        <v>295</v>
      </c>
      <c r="D55" s="28" t="s">
        <v>863</v>
      </c>
      <c r="E55" s="28" t="s">
        <v>864</v>
      </c>
      <c r="F55" s="29">
        <v>8.5344113213201272E-3</v>
      </c>
      <c r="G55" s="30">
        <v>9.0691969000308709E-3</v>
      </c>
    </row>
    <row r="56" spans="2:7" ht="14.4" x14ac:dyDescent="0.3">
      <c r="B56" s="27" t="s">
        <v>300</v>
      </c>
      <c r="C56" s="28" t="s">
        <v>301</v>
      </c>
      <c r="D56" s="28" t="s">
        <v>298</v>
      </c>
      <c r="E56" s="28" t="s">
        <v>299</v>
      </c>
      <c r="F56" s="29">
        <v>0.46095861665825649</v>
      </c>
      <c r="G56" s="30">
        <v>1</v>
      </c>
    </row>
    <row r="57" spans="2:7" ht="14.4" x14ac:dyDescent="0.3">
      <c r="B57" s="27" t="s">
        <v>305</v>
      </c>
      <c r="C57" s="28" t="s">
        <v>306</v>
      </c>
      <c r="D57" s="28" t="s">
        <v>741</v>
      </c>
      <c r="E57" s="28" t="s">
        <v>742</v>
      </c>
      <c r="F57" s="29">
        <v>4.5071938203903534E-3</v>
      </c>
      <c r="G57" s="30">
        <v>1.9843748732385223E-2</v>
      </c>
    </row>
    <row r="58" spans="2:7" ht="14.4" x14ac:dyDescent="0.3">
      <c r="B58" s="27" t="s">
        <v>305</v>
      </c>
      <c r="C58" s="28" t="s">
        <v>306</v>
      </c>
      <c r="D58" s="28" t="s">
        <v>696</v>
      </c>
      <c r="E58" s="28" t="s">
        <v>697</v>
      </c>
      <c r="F58" s="29">
        <v>0.26063696269505371</v>
      </c>
      <c r="G58" s="30">
        <v>0.96873352100792609</v>
      </c>
    </row>
    <row r="59" spans="2:7" ht="14.4" x14ac:dyDescent="0.3">
      <c r="B59" s="27" t="s">
        <v>305</v>
      </c>
      <c r="C59" s="28" t="s">
        <v>306</v>
      </c>
      <c r="D59" s="28" t="s">
        <v>922</v>
      </c>
      <c r="E59" s="28" t="s">
        <v>923</v>
      </c>
      <c r="F59" s="29">
        <v>5.584697576294104E-3</v>
      </c>
      <c r="G59" s="30">
        <v>1.0286947421367321E-2</v>
      </c>
    </row>
    <row r="60" spans="2:7" ht="14.4" x14ac:dyDescent="0.3">
      <c r="B60" s="27" t="s">
        <v>305</v>
      </c>
      <c r="C60" s="28" t="s">
        <v>306</v>
      </c>
      <c r="D60" s="28" t="s">
        <v>924</v>
      </c>
      <c r="E60" s="28" t="s">
        <v>925</v>
      </c>
      <c r="F60" s="29">
        <v>1.4502662274431806E-3</v>
      </c>
      <c r="G60" s="30">
        <v>1.1357828383213129E-3</v>
      </c>
    </row>
    <row r="61" spans="2:7" ht="14.4" x14ac:dyDescent="0.3">
      <c r="B61" s="27" t="s">
        <v>311</v>
      </c>
      <c r="C61" s="28" t="s">
        <v>312</v>
      </c>
      <c r="D61" s="28" t="s">
        <v>309</v>
      </c>
      <c r="E61" s="28" t="s">
        <v>310</v>
      </c>
      <c r="F61" s="29">
        <v>0.67199178877505406</v>
      </c>
      <c r="G61" s="30">
        <v>0.18455357945780673</v>
      </c>
    </row>
    <row r="62" spans="2:7" ht="14.4" x14ac:dyDescent="0.3">
      <c r="B62" s="27" t="s">
        <v>311</v>
      </c>
      <c r="C62" s="28" t="s">
        <v>312</v>
      </c>
      <c r="D62" s="28" t="s">
        <v>475</v>
      </c>
      <c r="E62" s="28" t="s">
        <v>476</v>
      </c>
      <c r="F62" s="29">
        <v>0.98871040578027225</v>
      </c>
      <c r="G62" s="30">
        <v>0.23853944009795175</v>
      </c>
    </row>
    <row r="63" spans="2:7" ht="14.4" x14ac:dyDescent="0.3">
      <c r="B63" s="27" t="s">
        <v>311</v>
      </c>
      <c r="C63" s="28" t="s">
        <v>312</v>
      </c>
      <c r="D63" s="28" t="s">
        <v>333</v>
      </c>
      <c r="E63" s="28" t="s">
        <v>334</v>
      </c>
      <c r="F63" s="29">
        <v>0.9802970788748927</v>
      </c>
      <c r="G63" s="30">
        <v>0.56323801025172771</v>
      </c>
    </row>
    <row r="64" spans="2:7" ht="14.4" x14ac:dyDescent="0.3">
      <c r="B64" s="27" t="s">
        <v>311</v>
      </c>
      <c r="C64" s="28" t="s">
        <v>312</v>
      </c>
      <c r="D64" s="28" t="s">
        <v>702</v>
      </c>
      <c r="E64" s="28" t="s">
        <v>703</v>
      </c>
      <c r="F64" s="29">
        <v>2.136004399260124E-3</v>
      </c>
      <c r="G64" s="30">
        <v>0</v>
      </c>
    </row>
    <row r="65" spans="2:7" ht="14.4" x14ac:dyDescent="0.3">
      <c r="B65" s="27" t="s">
        <v>311</v>
      </c>
      <c r="C65" s="28" t="s">
        <v>312</v>
      </c>
      <c r="D65" s="28" t="s">
        <v>749</v>
      </c>
      <c r="E65" s="28" t="s">
        <v>750</v>
      </c>
      <c r="F65" s="29">
        <v>9.0011706988206465E-3</v>
      </c>
      <c r="G65" s="30">
        <v>1.3668970192513888E-2</v>
      </c>
    </row>
    <row r="66" spans="2:7" ht="14.4" x14ac:dyDescent="0.3">
      <c r="B66" s="27" t="s">
        <v>311</v>
      </c>
      <c r="C66" s="28" t="s">
        <v>312</v>
      </c>
      <c r="D66" s="28" t="s">
        <v>926</v>
      </c>
      <c r="E66" s="28" t="s">
        <v>927</v>
      </c>
      <c r="F66" s="29">
        <v>1.7913538700491849E-3</v>
      </c>
      <c r="G66" s="30">
        <v>0</v>
      </c>
    </row>
    <row r="67" spans="2:7" ht="14.4" x14ac:dyDescent="0.3">
      <c r="B67" s="27" t="s">
        <v>315</v>
      </c>
      <c r="C67" s="28" t="s">
        <v>316</v>
      </c>
      <c r="D67" s="28" t="s">
        <v>228</v>
      </c>
      <c r="E67" s="28" t="s">
        <v>229</v>
      </c>
      <c r="F67" s="29">
        <v>2.267266020661108E-2</v>
      </c>
      <c r="G67" s="30">
        <v>2.4393978837113153E-2</v>
      </c>
    </row>
    <row r="68" spans="2:7" ht="14.4" x14ac:dyDescent="0.3">
      <c r="B68" s="27" t="s">
        <v>315</v>
      </c>
      <c r="C68" s="28" t="s">
        <v>316</v>
      </c>
      <c r="D68" s="28" t="s">
        <v>393</v>
      </c>
      <c r="E68" s="28" t="s">
        <v>394</v>
      </c>
      <c r="F68" s="29">
        <v>0.89764211295923979</v>
      </c>
      <c r="G68" s="30">
        <v>0.86483775630522353</v>
      </c>
    </row>
    <row r="69" spans="2:7" ht="14.4" x14ac:dyDescent="0.3">
      <c r="B69" s="27" t="s">
        <v>315</v>
      </c>
      <c r="C69" s="28" t="s">
        <v>316</v>
      </c>
      <c r="D69" s="28" t="s">
        <v>349</v>
      </c>
      <c r="E69" s="28" t="s">
        <v>350</v>
      </c>
      <c r="F69" s="29">
        <v>3.8296499092147065E-2</v>
      </c>
      <c r="G69" s="30">
        <v>2.7561265689682458E-2</v>
      </c>
    </row>
    <row r="70" spans="2:7" ht="14.4" x14ac:dyDescent="0.3">
      <c r="B70" s="27" t="s">
        <v>315</v>
      </c>
      <c r="C70" s="28" t="s">
        <v>316</v>
      </c>
      <c r="D70" s="28" t="s">
        <v>469</v>
      </c>
      <c r="E70" s="28" t="s">
        <v>470</v>
      </c>
      <c r="F70" s="29">
        <v>1.2793704825269115E-2</v>
      </c>
      <c r="G70" s="30">
        <v>7.3860823137272937E-3</v>
      </c>
    </row>
    <row r="71" spans="2:7" ht="14.4" x14ac:dyDescent="0.3">
      <c r="B71" s="27" t="s">
        <v>315</v>
      </c>
      <c r="C71" s="28" t="s">
        <v>316</v>
      </c>
      <c r="D71" s="28" t="s">
        <v>443</v>
      </c>
      <c r="E71" s="28" t="s">
        <v>444</v>
      </c>
      <c r="F71" s="29">
        <v>5.4401855738429247E-3</v>
      </c>
      <c r="G71" s="30">
        <v>6.0334134725816592E-3</v>
      </c>
    </row>
    <row r="72" spans="2:7" ht="14.4" x14ac:dyDescent="0.3">
      <c r="B72" s="27" t="s">
        <v>315</v>
      </c>
      <c r="C72" s="28" t="s">
        <v>316</v>
      </c>
      <c r="D72" s="28" t="s">
        <v>569</v>
      </c>
      <c r="E72" s="28" t="s">
        <v>570</v>
      </c>
      <c r="F72" s="29">
        <v>4.9304362649322713E-3</v>
      </c>
      <c r="G72" s="30">
        <v>2.8788876468156138E-3</v>
      </c>
    </row>
    <row r="73" spans="2:7" ht="14.4" x14ac:dyDescent="0.3">
      <c r="B73" s="27" t="s">
        <v>315</v>
      </c>
      <c r="C73" s="28" t="s">
        <v>316</v>
      </c>
      <c r="D73" s="28" t="s">
        <v>723</v>
      </c>
      <c r="E73" s="28" t="s">
        <v>724</v>
      </c>
      <c r="F73" s="29">
        <v>5.8495769256850939E-2</v>
      </c>
      <c r="G73" s="30">
        <v>3.9628092634845777E-2</v>
      </c>
    </row>
    <row r="74" spans="2:7" ht="14.4" x14ac:dyDescent="0.3">
      <c r="B74" s="27" t="s">
        <v>315</v>
      </c>
      <c r="C74" s="28" t="s">
        <v>316</v>
      </c>
      <c r="D74" s="28" t="s">
        <v>761</v>
      </c>
      <c r="E74" s="28" t="s">
        <v>762</v>
      </c>
      <c r="F74" s="29">
        <v>4.3375048694974667E-2</v>
      </c>
      <c r="G74" s="30">
        <v>2.7280523100010726E-2</v>
      </c>
    </row>
    <row r="75" spans="2:7" ht="14.4" x14ac:dyDescent="0.3">
      <c r="B75" s="27" t="s">
        <v>321</v>
      </c>
      <c r="C75" s="28" t="s">
        <v>322</v>
      </c>
      <c r="D75" s="28" t="s">
        <v>319</v>
      </c>
      <c r="E75" s="28" t="s">
        <v>320</v>
      </c>
      <c r="F75" s="29">
        <v>0.97851964670305591</v>
      </c>
      <c r="G75" s="30">
        <v>0.99703442381714324</v>
      </c>
    </row>
    <row r="76" spans="2:7" ht="14.4" x14ac:dyDescent="0.3">
      <c r="B76" s="27" t="s">
        <v>321</v>
      </c>
      <c r="C76" s="28" t="s">
        <v>322</v>
      </c>
      <c r="D76" s="28" t="s">
        <v>861</v>
      </c>
      <c r="E76" s="28" t="s">
        <v>862</v>
      </c>
      <c r="F76" s="29">
        <v>9.6724032905632761E-4</v>
      </c>
      <c r="G76" s="30">
        <v>1.5968487138459959E-3</v>
      </c>
    </row>
    <row r="77" spans="2:7" ht="14.4" x14ac:dyDescent="0.3">
      <c r="B77" s="27" t="s">
        <v>321</v>
      </c>
      <c r="C77" s="28" t="s">
        <v>322</v>
      </c>
      <c r="D77" s="28" t="s">
        <v>928</v>
      </c>
      <c r="E77" s="28" t="s">
        <v>929</v>
      </c>
      <c r="F77" s="29">
        <v>2.5043650023809107E-3</v>
      </c>
      <c r="G77" s="30">
        <v>1.3687274690108535E-3</v>
      </c>
    </row>
    <row r="78" spans="2:7" ht="14.4" x14ac:dyDescent="0.3">
      <c r="B78" s="27" t="s">
        <v>324</v>
      </c>
      <c r="C78" s="28" t="s">
        <v>325</v>
      </c>
      <c r="D78" s="28" t="s">
        <v>246</v>
      </c>
      <c r="E78" s="28" t="s">
        <v>247</v>
      </c>
      <c r="F78" s="29">
        <v>1.3446126016319147E-3</v>
      </c>
      <c r="G78" s="30">
        <v>0</v>
      </c>
    </row>
    <row r="79" spans="2:7" ht="14.4" x14ac:dyDescent="0.3">
      <c r="B79" s="27" t="s">
        <v>324</v>
      </c>
      <c r="C79" s="28" t="s">
        <v>325</v>
      </c>
      <c r="D79" s="28" t="s">
        <v>698</v>
      </c>
      <c r="E79" s="28" t="s">
        <v>699</v>
      </c>
      <c r="F79" s="29">
        <v>0.49321575368059184</v>
      </c>
      <c r="G79" s="30">
        <v>1</v>
      </c>
    </row>
    <row r="80" spans="2:7" ht="14.4" x14ac:dyDescent="0.3">
      <c r="B80" s="27" t="s">
        <v>326</v>
      </c>
      <c r="C80" s="28" t="s">
        <v>327</v>
      </c>
      <c r="D80" s="28" t="s">
        <v>264</v>
      </c>
      <c r="E80" s="28" t="s">
        <v>265</v>
      </c>
      <c r="F80" s="29">
        <v>1.8261383206183077E-3</v>
      </c>
      <c r="G80" s="30">
        <v>1.2676796553297408E-3</v>
      </c>
    </row>
    <row r="81" spans="2:7" ht="14.4" x14ac:dyDescent="0.3">
      <c r="B81" s="27" t="s">
        <v>326</v>
      </c>
      <c r="C81" s="28" t="s">
        <v>327</v>
      </c>
      <c r="D81" s="28" t="s">
        <v>365</v>
      </c>
      <c r="E81" s="28" t="s">
        <v>366</v>
      </c>
      <c r="F81" s="29">
        <v>0.94581733489177533</v>
      </c>
      <c r="G81" s="30">
        <v>0.95103118087680683</v>
      </c>
    </row>
    <row r="82" spans="2:7" ht="14.4" x14ac:dyDescent="0.3">
      <c r="B82" s="27" t="s">
        <v>326</v>
      </c>
      <c r="C82" s="28" t="s">
        <v>327</v>
      </c>
      <c r="D82" s="28" t="s">
        <v>507</v>
      </c>
      <c r="E82" s="28" t="s">
        <v>508</v>
      </c>
      <c r="F82" s="29">
        <v>1.1845924914009709E-2</v>
      </c>
      <c r="G82" s="30">
        <v>1.4022442838909389E-2</v>
      </c>
    </row>
    <row r="83" spans="2:7" ht="14.4" x14ac:dyDescent="0.3">
      <c r="B83" s="27" t="s">
        <v>326</v>
      </c>
      <c r="C83" s="28" t="s">
        <v>327</v>
      </c>
      <c r="D83" s="28" t="s">
        <v>717</v>
      </c>
      <c r="E83" s="28" t="s">
        <v>718</v>
      </c>
      <c r="F83" s="29">
        <v>1.4042354153391452E-2</v>
      </c>
      <c r="G83" s="30">
        <v>1.1963546268863591E-2</v>
      </c>
    </row>
    <row r="84" spans="2:7" ht="14.4" x14ac:dyDescent="0.3">
      <c r="B84" s="27" t="s">
        <v>326</v>
      </c>
      <c r="C84" s="28" t="s">
        <v>327</v>
      </c>
      <c r="D84" s="28" t="s">
        <v>767</v>
      </c>
      <c r="E84" s="28" t="s">
        <v>768</v>
      </c>
      <c r="F84" s="29">
        <v>1.410264870717573E-3</v>
      </c>
      <c r="G84" s="30">
        <v>1.6661757656611857E-3</v>
      </c>
    </row>
    <row r="85" spans="2:7" ht="14.4" x14ac:dyDescent="0.3">
      <c r="B85" s="27" t="s">
        <v>326</v>
      </c>
      <c r="C85" s="28" t="s">
        <v>327</v>
      </c>
      <c r="D85" s="28" t="s">
        <v>775</v>
      </c>
      <c r="E85" s="28" t="s">
        <v>776</v>
      </c>
      <c r="F85" s="29">
        <v>1.9259973043356284E-2</v>
      </c>
      <c r="G85" s="30">
        <v>1.8238416180097139E-2</v>
      </c>
    </row>
    <row r="86" spans="2:7" ht="14.4" x14ac:dyDescent="0.3">
      <c r="B86" s="27" t="s">
        <v>326</v>
      </c>
      <c r="C86" s="28" t="s">
        <v>327</v>
      </c>
      <c r="D86" s="28" t="s">
        <v>763</v>
      </c>
      <c r="E86" s="28" t="s">
        <v>764</v>
      </c>
      <c r="F86" s="29">
        <v>1.2771652228113521E-3</v>
      </c>
      <c r="G86" s="30">
        <v>1.8105584143319989E-3</v>
      </c>
    </row>
    <row r="87" spans="2:7" ht="14.4" x14ac:dyDescent="0.3">
      <c r="B87" s="27" t="s">
        <v>329</v>
      </c>
      <c r="C87" s="28" t="s">
        <v>330</v>
      </c>
      <c r="D87" s="28" t="s">
        <v>255</v>
      </c>
      <c r="E87" s="28" t="s">
        <v>256</v>
      </c>
      <c r="F87" s="29">
        <v>5.8695806784950788E-3</v>
      </c>
      <c r="G87" s="30">
        <v>5.0698596302941289E-3</v>
      </c>
    </row>
    <row r="88" spans="2:7" ht="14.4" x14ac:dyDescent="0.3">
      <c r="B88" s="27" t="s">
        <v>329</v>
      </c>
      <c r="C88" s="28" t="s">
        <v>330</v>
      </c>
      <c r="D88" s="28" t="s">
        <v>700</v>
      </c>
      <c r="E88" s="28" t="s">
        <v>701</v>
      </c>
      <c r="F88" s="29">
        <v>0.9440263853285501</v>
      </c>
      <c r="G88" s="30">
        <v>0.94949473048980348</v>
      </c>
    </row>
    <row r="89" spans="2:7" ht="14.4" x14ac:dyDescent="0.3">
      <c r="B89" s="27" t="s">
        <v>329</v>
      </c>
      <c r="C89" s="28" t="s">
        <v>330</v>
      </c>
      <c r="D89" s="28" t="s">
        <v>696</v>
      </c>
      <c r="E89" s="28" t="s">
        <v>697</v>
      </c>
      <c r="F89" s="29">
        <v>1.402837105445243E-2</v>
      </c>
      <c r="G89" s="30">
        <v>1.1612255111867555E-2</v>
      </c>
    </row>
    <row r="90" spans="2:7" ht="14.4" x14ac:dyDescent="0.3">
      <c r="B90" s="27" t="s">
        <v>329</v>
      </c>
      <c r="C90" s="28" t="s">
        <v>330</v>
      </c>
      <c r="D90" s="28" t="s">
        <v>729</v>
      </c>
      <c r="E90" s="28" t="s">
        <v>730</v>
      </c>
      <c r="F90" s="29">
        <v>1.1991429362208959E-2</v>
      </c>
      <c r="G90" s="30">
        <v>1.3933983417258844E-2</v>
      </c>
    </row>
    <row r="91" spans="2:7" ht="14.4" x14ac:dyDescent="0.3">
      <c r="B91" s="27" t="s">
        <v>329</v>
      </c>
      <c r="C91" s="28" t="s">
        <v>330</v>
      </c>
      <c r="D91" s="28" t="s">
        <v>731</v>
      </c>
      <c r="E91" s="28" t="s">
        <v>732</v>
      </c>
      <c r="F91" s="29">
        <v>7.3511236946940299E-3</v>
      </c>
      <c r="G91" s="30">
        <v>4.1375547232264985E-3</v>
      </c>
    </row>
    <row r="92" spans="2:7" ht="14.4" x14ac:dyDescent="0.3">
      <c r="B92" s="27" t="s">
        <v>329</v>
      </c>
      <c r="C92" s="28" t="s">
        <v>330</v>
      </c>
      <c r="D92" s="28" t="s">
        <v>785</v>
      </c>
      <c r="E92" s="28" t="s">
        <v>786</v>
      </c>
      <c r="F92" s="29">
        <v>1.2757645708978161E-2</v>
      </c>
      <c r="G92" s="30">
        <v>6.7501766139625319E-3</v>
      </c>
    </row>
    <row r="93" spans="2:7" ht="14.4" x14ac:dyDescent="0.3">
      <c r="B93" s="27" t="s">
        <v>329</v>
      </c>
      <c r="C93" s="28" t="s">
        <v>330</v>
      </c>
      <c r="D93" s="28" t="s">
        <v>795</v>
      </c>
      <c r="E93" s="28" t="s">
        <v>796</v>
      </c>
      <c r="F93" s="29">
        <v>1.2280907438888562E-3</v>
      </c>
      <c r="G93" s="30">
        <v>1.5140920777571205E-3</v>
      </c>
    </row>
    <row r="94" spans="2:7" ht="14.4" x14ac:dyDescent="0.3">
      <c r="B94" s="27" t="s">
        <v>329</v>
      </c>
      <c r="C94" s="28" t="s">
        <v>330</v>
      </c>
      <c r="D94" s="28" t="s">
        <v>801</v>
      </c>
      <c r="E94" s="28" t="s">
        <v>802</v>
      </c>
      <c r="F94" s="29">
        <v>5.5872098196830498E-3</v>
      </c>
      <c r="G94" s="30">
        <v>7.4873479358299605E-3</v>
      </c>
    </row>
    <row r="95" spans="2:7" ht="14.4" x14ac:dyDescent="0.3">
      <c r="B95" s="27" t="s">
        <v>331</v>
      </c>
      <c r="C95" s="28" t="s">
        <v>332</v>
      </c>
      <c r="D95" s="28" t="s">
        <v>292</v>
      </c>
      <c r="E95" s="28" t="s">
        <v>293</v>
      </c>
      <c r="F95" s="29">
        <v>7.685899243728261E-3</v>
      </c>
      <c r="G95" s="30">
        <v>1.1680723603830843E-2</v>
      </c>
    </row>
    <row r="96" spans="2:7" ht="14.4" x14ac:dyDescent="0.3">
      <c r="B96" s="27" t="s">
        <v>331</v>
      </c>
      <c r="C96" s="28" t="s">
        <v>332</v>
      </c>
      <c r="D96" s="28" t="s">
        <v>499</v>
      </c>
      <c r="E96" s="28" t="s">
        <v>500</v>
      </c>
      <c r="F96" s="29">
        <v>0.94023146669287683</v>
      </c>
      <c r="G96" s="30">
        <v>0.94255212233476526</v>
      </c>
    </row>
    <row r="97" spans="2:7" ht="14.4" x14ac:dyDescent="0.3">
      <c r="B97" s="27" t="s">
        <v>331</v>
      </c>
      <c r="C97" s="28" t="s">
        <v>332</v>
      </c>
      <c r="D97" s="28" t="s">
        <v>769</v>
      </c>
      <c r="E97" s="28" t="s">
        <v>770</v>
      </c>
      <c r="F97" s="29">
        <v>0</v>
      </c>
      <c r="G97" s="30">
        <v>1.5222874709336694E-3</v>
      </c>
    </row>
    <row r="98" spans="2:7" ht="14.4" x14ac:dyDescent="0.3">
      <c r="B98" s="27" t="s">
        <v>331</v>
      </c>
      <c r="C98" s="28" t="s">
        <v>332</v>
      </c>
      <c r="D98" s="28" t="s">
        <v>546</v>
      </c>
      <c r="E98" s="28" t="s">
        <v>547</v>
      </c>
      <c r="F98" s="29">
        <v>4.4118405889334179E-3</v>
      </c>
      <c r="G98" s="30">
        <v>5.0545855831001449E-3</v>
      </c>
    </row>
    <row r="99" spans="2:7" ht="14.4" x14ac:dyDescent="0.3">
      <c r="B99" s="27" t="s">
        <v>331</v>
      </c>
      <c r="C99" s="28" t="s">
        <v>332</v>
      </c>
      <c r="D99" s="28" t="s">
        <v>781</v>
      </c>
      <c r="E99" s="28" t="s">
        <v>782</v>
      </c>
      <c r="F99" s="29">
        <v>6.5211942730035409E-3</v>
      </c>
      <c r="G99" s="30">
        <v>2.0509005635912184E-2</v>
      </c>
    </row>
    <row r="100" spans="2:7" ht="14.4" x14ac:dyDescent="0.3">
      <c r="B100" s="27" t="s">
        <v>331</v>
      </c>
      <c r="C100" s="28" t="s">
        <v>332</v>
      </c>
      <c r="D100" s="28" t="s">
        <v>811</v>
      </c>
      <c r="E100" s="28" t="s">
        <v>812</v>
      </c>
      <c r="F100" s="29">
        <v>1.3980393530381177E-2</v>
      </c>
      <c r="G100" s="30">
        <v>1.8681275371457844E-2</v>
      </c>
    </row>
    <row r="101" spans="2:7" ht="14.4" x14ac:dyDescent="0.3">
      <c r="B101" s="27" t="s">
        <v>335</v>
      </c>
      <c r="C101" s="28" t="s">
        <v>336</v>
      </c>
      <c r="D101" s="28" t="s">
        <v>333</v>
      </c>
      <c r="E101" s="28" t="s">
        <v>334</v>
      </c>
      <c r="F101" s="29">
        <v>4.2199045856095834E-3</v>
      </c>
      <c r="G101" s="30">
        <v>6.4022942315420297E-3</v>
      </c>
    </row>
    <row r="102" spans="2:7" ht="14.4" x14ac:dyDescent="0.3">
      <c r="B102" s="27" t="s">
        <v>335</v>
      </c>
      <c r="C102" s="28" t="s">
        <v>336</v>
      </c>
      <c r="D102" s="28" t="s">
        <v>702</v>
      </c>
      <c r="E102" s="28" t="s">
        <v>703</v>
      </c>
      <c r="F102" s="29">
        <v>0.98417538868463028</v>
      </c>
      <c r="G102" s="30">
        <v>0.98890786541482478</v>
      </c>
    </row>
    <row r="103" spans="2:7" ht="14.4" x14ac:dyDescent="0.3">
      <c r="B103" s="27" t="s">
        <v>335</v>
      </c>
      <c r="C103" s="28" t="s">
        <v>336</v>
      </c>
      <c r="D103" s="28" t="s">
        <v>765</v>
      </c>
      <c r="E103" s="28" t="s">
        <v>766</v>
      </c>
      <c r="F103" s="29">
        <v>2.8858922250430863E-3</v>
      </c>
      <c r="G103" s="30">
        <v>3.2650787272129468E-3</v>
      </c>
    </row>
    <row r="104" spans="2:7" ht="14.4" x14ac:dyDescent="0.3">
      <c r="B104" s="27" t="s">
        <v>335</v>
      </c>
      <c r="C104" s="28" t="s">
        <v>336</v>
      </c>
      <c r="D104" s="28" t="s">
        <v>546</v>
      </c>
      <c r="E104" s="28" t="s">
        <v>547</v>
      </c>
      <c r="F104" s="29">
        <v>1.3416123428335541E-3</v>
      </c>
      <c r="G104" s="30">
        <v>1.4247616264201949E-3</v>
      </c>
    </row>
    <row r="105" spans="2:7" ht="14.4" x14ac:dyDescent="0.3">
      <c r="B105" s="27" t="s">
        <v>337</v>
      </c>
      <c r="C105" s="28" t="s">
        <v>338</v>
      </c>
      <c r="D105" s="28" t="s">
        <v>255</v>
      </c>
      <c r="E105" s="28" t="s">
        <v>256</v>
      </c>
      <c r="F105" s="29">
        <v>1.0885708428684386E-2</v>
      </c>
      <c r="G105" s="30">
        <v>7.2733981472681434E-3</v>
      </c>
    </row>
    <row r="106" spans="2:7" ht="14.4" x14ac:dyDescent="0.3">
      <c r="B106" s="27" t="s">
        <v>337</v>
      </c>
      <c r="C106" s="28" t="s">
        <v>338</v>
      </c>
      <c r="D106" s="28" t="s">
        <v>489</v>
      </c>
      <c r="E106" s="28" t="s">
        <v>490</v>
      </c>
      <c r="F106" s="29">
        <v>0.71795308212496212</v>
      </c>
      <c r="G106" s="30">
        <v>0.96688116016570602</v>
      </c>
    </row>
    <row r="107" spans="2:7" ht="14.4" x14ac:dyDescent="0.3">
      <c r="B107" s="27" t="s">
        <v>337</v>
      </c>
      <c r="C107" s="28" t="s">
        <v>338</v>
      </c>
      <c r="D107" s="28" t="s">
        <v>930</v>
      </c>
      <c r="E107" s="28" t="s">
        <v>931</v>
      </c>
      <c r="F107" s="29">
        <v>8.3645054031587698E-3</v>
      </c>
      <c r="G107" s="30">
        <v>6.9756975697569754E-3</v>
      </c>
    </row>
    <row r="108" spans="2:7" ht="14.4" x14ac:dyDescent="0.3">
      <c r="B108" s="27" t="s">
        <v>337</v>
      </c>
      <c r="C108" s="28" t="s">
        <v>338</v>
      </c>
      <c r="D108" s="28" t="s">
        <v>932</v>
      </c>
      <c r="E108" s="28" t="s">
        <v>933</v>
      </c>
      <c r="F108" s="29">
        <v>3.4629696314968194E-3</v>
      </c>
      <c r="G108" s="30">
        <v>0</v>
      </c>
    </row>
    <row r="109" spans="2:7" ht="14.4" x14ac:dyDescent="0.3">
      <c r="B109" s="27" t="s">
        <v>337</v>
      </c>
      <c r="C109" s="28" t="s">
        <v>338</v>
      </c>
      <c r="D109" s="28" t="s">
        <v>934</v>
      </c>
      <c r="E109" s="28" t="s">
        <v>935</v>
      </c>
      <c r="F109" s="29">
        <v>2.3634968192342396E-3</v>
      </c>
      <c r="G109" s="30">
        <v>1.0286742960010288E-3</v>
      </c>
    </row>
    <row r="110" spans="2:7" ht="14.4" x14ac:dyDescent="0.3">
      <c r="B110" s="27" t="s">
        <v>337</v>
      </c>
      <c r="C110" s="28" t="s">
        <v>338</v>
      </c>
      <c r="D110" s="28" t="s">
        <v>936</v>
      </c>
      <c r="E110" s="28" t="s">
        <v>937</v>
      </c>
      <c r="F110" s="29">
        <v>1.5782903849113392E-2</v>
      </c>
      <c r="G110" s="30">
        <v>3.8701075076451744E-3</v>
      </c>
    </row>
    <row r="111" spans="2:7" ht="14.4" x14ac:dyDescent="0.3">
      <c r="B111" s="27" t="s">
        <v>337</v>
      </c>
      <c r="C111" s="28" t="s">
        <v>338</v>
      </c>
      <c r="D111" s="28" t="s">
        <v>938</v>
      </c>
      <c r="E111" s="28" t="s">
        <v>939</v>
      </c>
      <c r="F111" s="29">
        <v>4.002049869480967E-2</v>
      </c>
      <c r="G111" s="30">
        <v>1.3970962313622668E-2</v>
      </c>
    </row>
    <row r="112" spans="2:7" ht="14.4" x14ac:dyDescent="0.3">
      <c r="B112" s="27" t="s">
        <v>339</v>
      </c>
      <c r="C112" s="28" t="s">
        <v>340</v>
      </c>
      <c r="D112" s="28" t="s">
        <v>228</v>
      </c>
      <c r="E112" s="28" t="s">
        <v>229</v>
      </c>
      <c r="F112" s="29">
        <v>1.8004340967585071E-3</v>
      </c>
      <c r="G112" s="30">
        <v>2.8554982449408022E-3</v>
      </c>
    </row>
    <row r="113" spans="2:7" ht="14.4" x14ac:dyDescent="0.3">
      <c r="B113" s="27" t="s">
        <v>339</v>
      </c>
      <c r="C113" s="28" t="s">
        <v>340</v>
      </c>
      <c r="D113" s="28" t="s">
        <v>393</v>
      </c>
      <c r="E113" s="28" t="s">
        <v>394</v>
      </c>
      <c r="F113" s="29">
        <v>1.3009305984916519E-2</v>
      </c>
      <c r="G113" s="30">
        <v>1.8476089434656496E-2</v>
      </c>
    </row>
    <row r="114" spans="2:7" ht="14.4" x14ac:dyDescent="0.3">
      <c r="B114" s="27" t="s">
        <v>339</v>
      </c>
      <c r="C114" s="28" t="s">
        <v>340</v>
      </c>
      <c r="D114" s="28" t="s">
        <v>349</v>
      </c>
      <c r="E114" s="28" t="s">
        <v>350</v>
      </c>
      <c r="F114" s="29">
        <v>0.83887029051293671</v>
      </c>
      <c r="G114" s="30">
        <v>0.88993728437978514</v>
      </c>
    </row>
    <row r="115" spans="2:7" ht="14.4" x14ac:dyDescent="0.3">
      <c r="B115" s="27" t="s">
        <v>339</v>
      </c>
      <c r="C115" s="28" t="s">
        <v>340</v>
      </c>
      <c r="D115" s="28" t="s">
        <v>469</v>
      </c>
      <c r="E115" s="28" t="s">
        <v>470</v>
      </c>
      <c r="F115" s="29">
        <v>5.638248491412657E-2</v>
      </c>
      <c r="G115" s="30">
        <v>4.7982904632378115E-2</v>
      </c>
    </row>
    <row r="116" spans="2:7" ht="14.4" x14ac:dyDescent="0.3">
      <c r="B116" s="27" t="s">
        <v>339</v>
      </c>
      <c r="C116" s="28" t="s">
        <v>340</v>
      </c>
      <c r="D116" s="28" t="s">
        <v>569</v>
      </c>
      <c r="E116" s="28" t="s">
        <v>570</v>
      </c>
      <c r="F116" s="29">
        <v>2.7187334723296742E-3</v>
      </c>
      <c r="G116" s="30">
        <v>2.3400789306365997E-3</v>
      </c>
    </row>
    <row r="117" spans="2:7" ht="14.4" x14ac:dyDescent="0.3">
      <c r="B117" s="27" t="s">
        <v>339</v>
      </c>
      <c r="C117" s="28" t="s">
        <v>340</v>
      </c>
      <c r="D117" s="28" t="s">
        <v>721</v>
      </c>
      <c r="E117" s="28" t="s">
        <v>722</v>
      </c>
      <c r="F117" s="29">
        <v>4.7217911771225895E-3</v>
      </c>
      <c r="G117" s="30">
        <v>5.6094175009311405E-3</v>
      </c>
    </row>
    <row r="118" spans="2:7" ht="14.4" x14ac:dyDescent="0.3">
      <c r="B118" s="27" t="s">
        <v>339</v>
      </c>
      <c r="C118" s="28" t="s">
        <v>340</v>
      </c>
      <c r="D118" s="28" t="s">
        <v>759</v>
      </c>
      <c r="E118" s="28" t="s">
        <v>760</v>
      </c>
      <c r="F118" s="29">
        <v>3.2280788828005232E-2</v>
      </c>
      <c r="G118" s="30">
        <v>3.0342020217980988E-2</v>
      </c>
    </row>
    <row r="119" spans="2:7" ht="14.4" x14ac:dyDescent="0.3">
      <c r="B119" s="27" t="s">
        <v>339</v>
      </c>
      <c r="C119" s="28" t="s">
        <v>340</v>
      </c>
      <c r="D119" s="28" t="s">
        <v>761</v>
      </c>
      <c r="E119" s="28" t="s">
        <v>762</v>
      </c>
      <c r="F119" s="29">
        <v>2.6498182054278657E-3</v>
      </c>
      <c r="G119" s="30">
        <v>2.4567066586908349E-3</v>
      </c>
    </row>
    <row r="120" spans="2:7" ht="14.4" x14ac:dyDescent="0.3">
      <c r="B120" s="27" t="s">
        <v>341</v>
      </c>
      <c r="C120" s="28" t="s">
        <v>342</v>
      </c>
      <c r="D120" s="28" t="s">
        <v>255</v>
      </c>
      <c r="E120" s="28" t="s">
        <v>256</v>
      </c>
      <c r="F120" s="29">
        <v>0.566996054872003</v>
      </c>
      <c r="G120" s="30">
        <v>0.95022365874863279</v>
      </c>
    </row>
    <row r="121" spans="2:7" ht="14.4" x14ac:dyDescent="0.3">
      <c r="B121" s="27" t="s">
        <v>341</v>
      </c>
      <c r="C121" s="28" t="s">
        <v>342</v>
      </c>
      <c r="D121" s="28" t="s">
        <v>700</v>
      </c>
      <c r="E121" s="28" t="s">
        <v>701</v>
      </c>
      <c r="F121" s="29">
        <v>7.9023053031133175E-3</v>
      </c>
      <c r="G121" s="30">
        <v>1.5421235662001851E-2</v>
      </c>
    </row>
    <row r="122" spans="2:7" ht="14.4" x14ac:dyDescent="0.3">
      <c r="B122" s="27" t="s">
        <v>341</v>
      </c>
      <c r="C122" s="28" t="s">
        <v>342</v>
      </c>
      <c r="D122" s="28" t="s">
        <v>930</v>
      </c>
      <c r="E122" s="28" t="s">
        <v>931</v>
      </c>
      <c r="F122" s="29">
        <v>2.7501809991151154E-3</v>
      </c>
      <c r="G122" s="30">
        <v>5.7527273747090329E-3</v>
      </c>
    </row>
    <row r="123" spans="2:7" ht="14.4" x14ac:dyDescent="0.3">
      <c r="B123" s="27" t="s">
        <v>341</v>
      </c>
      <c r="C123" s="28" t="s">
        <v>342</v>
      </c>
      <c r="D123" s="28" t="s">
        <v>729</v>
      </c>
      <c r="E123" s="28" t="s">
        <v>730</v>
      </c>
      <c r="F123" s="29">
        <v>3.8515003280850091E-3</v>
      </c>
      <c r="G123" s="30">
        <v>8.6834282188630561E-3</v>
      </c>
    </row>
    <row r="124" spans="2:7" ht="14.4" x14ac:dyDescent="0.3">
      <c r="B124" s="27" t="s">
        <v>341</v>
      </c>
      <c r="C124" s="28" t="s">
        <v>342</v>
      </c>
      <c r="D124" s="28" t="s">
        <v>779</v>
      </c>
      <c r="E124" s="28" t="s">
        <v>780</v>
      </c>
      <c r="F124" s="29">
        <v>2.3152167372935989E-2</v>
      </c>
      <c r="G124" s="30">
        <v>1.8884791205092968E-2</v>
      </c>
    </row>
    <row r="125" spans="2:7" ht="14.4" x14ac:dyDescent="0.3">
      <c r="B125" s="27" t="s">
        <v>341</v>
      </c>
      <c r="C125" s="28" t="s">
        <v>342</v>
      </c>
      <c r="D125" s="28" t="s">
        <v>785</v>
      </c>
      <c r="E125" s="28" t="s">
        <v>786</v>
      </c>
      <c r="F125" s="29">
        <v>1.0073622816243462E-3</v>
      </c>
      <c r="G125" s="30">
        <v>1.0341587907002831E-3</v>
      </c>
    </row>
    <row r="126" spans="2:7" ht="14.4" x14ac:dyDescent="0.3">
      <c r="B126" s="27" t="s">
        <v>345</v>
      </c>
      <c r="C126" s="28" t="s">
        <v>346</v>
      </c>
      <c r="D126" s="28" t="s">
        <v>343</v>
      </c>
      <c r="E126" s="28" t="s">
        <v>344</v>
      </c>
      <c r="F126" s="29">
        <v>0.96382765820288063</v>
      </c>
      <c r="G126" s="30">
        <v>0.50237840304716441</v>
      </c>
    </row>
    <row r="127" spans="2:7" ht="14.4" x14ac:dyDescent="0.3">
      <c r="B127" s="27" t="s">
        <v>345</v>
      </c>
      <c r="C127" s="28" t="s">
        <v>346</v>
      </c>
      <c r="D127" s="28" t="s">
        <v>705</v>
      </c>
      <c r="E127" s="28" t="s">
        <v>706</v>
      </c>
      <c r="F127" s="29">
        <v>3.6159306398759082E-3</v>
      </c>
      <c r="G127" s="30">
        <v>2.6479637509810761E-3</v>
      </c>
    </row>
    <row r="128" spans="2:7" ht="14.4" x14ac:dyDescent="0.3">
      <c r="B128" s="27" t="s">
        <v>345</v>
      </c>
      <c r="C128" s="28" t="s">
        <v>346</v>
      </c>
      <c r="D128" s="28" t="s">
        <v>620</v>
      </c>
      <c r="E128" s="28" t="s">
        <v>621</v>
      </c>
      <c r="F128" s="29">
        <v>1.1363428005647335E-2</v>
      </c>
      <c r="G128" s="30">
        <v>6.2161952070853097E-3</v>
      </c>
    </row>
    <row r="129" spans="2:7" ht="14.4" x14ac:dyDescent="0.3">
      <c r="B129" s="27" t="s">
        <v>345</v>
      </c>
      <c r="C129" s="28" t="s">
        <v>346</v>
      </c>
      <c r="D129" s="28" t="s">
        <v>636</v>
      </c>
      <c r="E129" s="28" t="s">
        <v>637</v>
      </c>
      <c r="F129" s="29">
        <v>9.3162283430610554E-4</v>
      </c>
      <c r="G129" s="30">
        <v>0</v>
      </c>
    </row>
    <row r="130" spans="2:7" ht="14.4" x14ac:dyDescent="0.3">
      <c r="B130" s="27" t="s">
        <v>345</v>
      </c>
      <c r="C130" s="28" t="s">
        <v>346</v>
      </c>
      <c r="D130" s="28" t="s">
        <v>940</v>
      </c>
      <c r="E130" s="28" t="s">
        <v>941</v>
      </c>
      <c r="F130" s="29">
        <v>0.98622669976152233</v>
      </c>
      <c r="G130" s="30">
        <v>0.45731537599329991</v>
      </c>
    </row>
    <row r="131" spans="2:7" ht="14.4" x14ac:dyDescent="0.3">
      <c r="B131" s="27" t="s">
        <v>345</v>
      </c>
      <c r="C131" s="28" t="s">
        <v>346</v>
      </c>
      <c r="D131" s="28" t="s">
        <v>827</v>
      </c>
      <c r="E131" s="28" t="s">
        <v>828</v>
      </c>
      <c r="F131" s="29">
        <v>1.5921059818843723E-2</v>
      </c>
      <c r="G131" s="30">
        <v>1.242486778987806E-2</v>
      </c>
    </row>
    <row r="132" spans="2:7" ht="14.4" x14ac:dyDescent="0.3">
      <c r="B132" s="27" t="s">
        <v>345</v>
      </c>
      <c r="C132" s="28" t="s">
        <v>346</v>
      </c>
      <c r="D132" s="28" t="s">
        <v>847</v>
      </c>
      <c r="E132" s="28" t="s">
        <v>848</v>
      </c>
      <c r="F132" s="29">
        <v>1.5629534430579163E-3</v>
      </c>
      <c r="G132" s="30">
        <v>9.4534311943169096E-4</v>
      </c>
    </row>
    <row r="133" spans="2:7" ht="14.4" x14ac:dyDescent="0.3">
      <c r="B133" s="27" t="s">
        <v>345</v>
      </c>
      <c r="C133" s="28" t="s">
        <v>346</v>
      </c>
      <c r="D133" s="28" t="s">
        <v>942</v>
      </c>
      <c r="E133" s="28" t="s">
        <v>943</v>
      </c>
      <c r="F133" s="29">
        <v>6.2060405461315683E-3</v>
      </c>
      <c r="G133" s="30">
        <v>1.6549773443631725E-3</v>
      </c>
    </row>
    <row r="134" spans="2:7" ht="14.4" x14ac:dyDescent="0.3">
      <c r="B134" s="27" t="s">
        <v>345</v>
      </c>
      <c r="C134" s="28" t="s">
        <v>346</v>
      </c>
      <c r="D134" s="28" t="s">
        <v>857</v>
      </c>
      <c r="E134" s="28" t="s">
        <v>858</v>
      </c>
      <c r="F134" s="29">
        <v>7.3273030471474052E-3</v>
      </c>
      <c r="G134" s="30">
        <v>3.9995285822109995E-3</v>
      </c>
    </row>
    <row r="135" spans="2:7" ht="14.4" x14ac:dyDescent="0.3">
      <c r="B135" s="27" t="s">
        <v>345</v>
      </c>
      <c r="C135" s="28" t="s">
        <v>346</v>
      </c>
      <c r="D135" s="28" t="s">
        <v>677</v>
      </c>
      <c r="E135" s="28" t="s">
        <v>678</v>
      </c>
      <c r="F135" s="29">
        <v>1.9336800837199134E-2</v>
      </c>
      <c r="G135" s="30">
        <v>1.24173451655855E-2</v>
      </c>
    </row>
    <row r="136" spans="2:7" ht="14.4" x14ac:dyDescent="0.3">
      <c r="B136" s="27" t="s">
        <v>347</v>
      </c>
      <c r="C136" s="28" t="s">
        <v>348</v>
      </c>
      <c r="D136" s="28" t="s">
        <v>343</v>
      </c>
      <c r="E136" s="28" t="s">
        <v>344</v>
      </c>
      <c r="F136" s="29">
        <v>1.1670980343105654E-2</v>
      </c>
      <c r="G136" s="30">
        <v>6.7564368568365065E-3</v>
      </c>
    </row>
    <row r="137" spans="2:7" ht="14.4" x14ac:dyDescent="0.3">
      <c r="B137" s="27" t="s">
        <v>347</v>
      </c>
      <c r="C137" s="28" t="s">
        <v>348</v>
      </c>
      <c r="D137" s="28" t="s">
        <v>420</v>
      </c>
      <c r="E137" s="28" t="s">
        <v>421</v>
      </c>
      <c r="F137" s="29">
        <v>2.177783551239044E-3</v>
      </c>
      <c r="G137" s="30">
        <v>0</v>
      </c>
    </row>
    <row r="138" spans="2:7" ht="14.4" x14ac:dyDescent="0.3">
      <c r="B138" s="27" t="s">
        <v>347</v>
      </c>
      <c r="C138" s="28" t="s">
        <v>348</v>
      </c>
      <c r="D138" s="28" t="s">
        <v>940</v>
      </c>
      <c r="E138" s="28" t="s">
        <v>941</v>
      </c>
      <c r="F138" s="29">
        <v>4.6343613287692714E-3</v>
      </c>
      <c r="G138" s="30">
        <v>2.3867544873490878E-3</v>
      </c>
    </row>
    <row r="139" spans="2:7" ht="14.4" x14ac:dyDescent="0.3">
      <c r="B139" s="27" t="s">
        <v>347</v>
      </c>
      <c r="C139" s="28" t="s">
        <v>348</v>
      </c>
      <c r="D139" s="28" t="s">
        <v>942</v>
      </c>
      <c r="E139" s="28" t="s">
        <v>943</v>
      </c>
      <c r="F139" s="29">
        <v>0.9937939594538685</v>
      </c>
      <c r="G139" s="30">
        <v>0.29434225001044378</v>
      </c>
    </row>
    <row r="140" spans="2:7" ht="14.4" x14ac:dyDescent="0.3">
      <c r="B140" s="27" t="s">
        <v>347</v>
      </c>
      <c r="C140" s="28" t="s">
        <v>348</v>
      </c>
      <c r="D140" s="28" t="s">
        <v>857</v>
      </c>
      <c r="E140" s="28" t="s">
        <v>858</v>
      </c>
      <c r="F140" s="29">
        <v>4.189655410030366E-3</v>
      </c>
      <c r="G140" s="30">
        <v>2.5399300962221328E-3</v>
      </c>
    </row>
    <row r="141" spans="2:7" ht="14.4" x14ac:dyDescent="0.3">
      <c r="B141" s="27" t="s">
        <v>347</v>
      </c>
      <c r="C141" s="28" t="s">
        <v>348</v>
      </c>
      <c r="D141" s="28" t="s">
        <v>677</v>
      </c>
      <c r="E141" s="28" t="s">
        <v>678</v>
      </c>
      <c r="F141" s="29">
        <v>0.96928838073817225</v>
      </c>
      <c r="G141" s="30">
        <v>0.69131494297689844</v>
      </c>
    </row>
    <row r="142" spans="2:7" ht="14.4" x14ac:dyDescent="0.3">
      <c r="B142" s="27" t="s">
        <v>347</v>
      </c>
      <c r="C142" s="28" t="s">
        <v>348</v>
      </c>
      <c r="D142" s="28" t="s">
        <v>735</v>
      </c>
      <c r="E142" s="28" t="s">
        <v>736</v>
      </c>
      <c r="F142" s="29">
        <v>2.8519381233948512E-3</v>
      </c>
      <c r="G142" s="30">
        <v>2.6596855722501502E-3</v>
      </c>
    </row>
    <row r="143" spans="2:7" ht="14.4" x14ac:dyDescent="0.3">
      <c r="B143" s="27" t="s">
        <v>351</v>
      </c>
      <c r="C143" s="28" t="s">
        <v>352</v>
      </c>
      <c r="D143" s="28" t="s">
        <v>349</v>
      </c>
      <c r="E143" s="28" t="s">
        <v>350</v>
      </c>
      <c r="F143" s="29">
        <v>1.911455969133E-3</v>
      </c>
      <c r="G143" s="30">
        <v>6.6362964786998282E-2</v>
      </c>
    </row>
    <row r="144" spans="2:7" ht="14.4" x14ac:dyDescent="0.3">
      <c r="B144" s="27" t="s">
        <v>351</v>
      </c>
      <c r="C144" s="28" t="s">
        <v>352</v>
      </c>
      <c r="D144" s="28" t="s">
        <v>469</v>
      </c>
      <c r="E144" s="28" t="s">
        <v>470</v>
      </c>
      <c r="F144" s="29">
        <v>0</v>
      </c>
      <c r="G144" s="30">
        <v>2.4870721497168184E-2</v>
      </c>
    </row>
    <row r="145" spans="2:7" ht="14.4" x14ac:dyDescent="0.3">
      <c r="B145" s="27" t="s">
        <v>351</v>
      </c>
      <c r="C145" s="28" t="s">
        <v>352</v>
      </c>
      <c r="D145" s="28" t="s">
        <v>654</v>
      </c>
      <c r="E145" s="28" t="s">
        <v>655</v>
      </c>
      <c r="F145" s="29">
        <v>1.8294994944388274E-2</v>
      </c>
      <c r="G145" s="30">
        <v>0.7128786013297217</v>
      </c>
    </row>
    <row r="146" spans="2:7" ht="14.4" x14ac:dyDescent="0.3">
      <c r="B146" s="27" t="s">
        <v>351</v>
      </c>
      <c r="C146" s="28" t="s">
        <v>352</v>
      </c>
      <c r="D146" s="28" t="s">
        <v>569</v>
      </c>
      <c r="E146" s="28" t="s">
        <v>570</v>
      </c>
      <c r="F146" s="29">
        <v>0</v>
      </c>
      <c r="G146" s="30">
        <v>7.387343018960847E-3</v>
      </c>
    </row>
    <row r="147" spans="2:7" ht="14.4" x14ac:dyDescent="0.3">
      <c r="B147" s="27" t="s">
        <v>351</v>
      </c>
      <c r="C147" s="28" t="s">
        <v>352</v>
      </c>
      <c r="D147" s="28" t="s">
        <v>759</v>
      </c>
      <c r="E147" s="28" t="s">
        <v>760</v>
      </c>
      <c r="F147" s="29">
        <v>1.1047114341636013E-3</v>
      </c>
      <c r="G147" s="30">
        <v>3.3981777887219893E-2</v>
      </c>
    </row>
    <row r="148" spans="2:7" ht="14.4" x14ac:dyDescent="0.3">
      <c r="B148" s="27" t="s">
        <v>351</v>
      </c>
      <c r="C148" s="28" t="s">
        <v>352</v>
      </c>
      <c r="D148" s="28" t="s">
        <v>821</v>
      </c>
      <c r="E148" s="28" t="s">
        <v>822</v>
      </c>
      <c r="F148" s="29">
        <v>0</v>
      </c>
      <c r="G148" s="30">
        <v>9.8497906919477966E-4</v>
      </c>
    </row>
    <row r="149" spans="2:7" ht="14.4" x14ac:dyDescent="0.3">
      <c r="B149" s="27" t="s">
        <v>351</v>
      </c>
      <c r="C149" s="28" t="s">
        <v>352</v>
      </c>
      <c r="D149" s="28" t="s">
        <v>845</v>
      </c>
      <c r="E149" s="28" t="s">
        <v>846</v>
      </c>
      <c r="F149" s="29">
        <v>3.8343987899234992E-3</v>
      </c>
      <c r="G149" s="30">
        <v>0.15168677665599606</v>
      </c>
    </row>
    <row r="150" spans="2:7" ht="14.4" x14ac:dyDescent="0.3">
      <c r="B150" s="27" t="s">
        <v>351</v>
      </c>
      <c r="C150" s="28" t="s">
        <v>352</v>
      </c>
      <c r="D150" s="28" t="s">
        <v>761</v>
      </c>
      <c r="E150" s="28" t="s">
        <v>762</v>
      </c>
      <c r="F150" s="29">
        <v>0</v>
      </c>
      <c r="G150" s="30">
        <v>1.8468357547402117E-3</v>
      </c>
    </row>
    <row r="151" spans="2:7" ht="14.4" x14ac:dyDescent="0.3">
      <c r="B151" s="27" t="s">
        <v>355</v>
      </c>
      <c r="C151" s="28" t="s">
        <v>356</v>
      </c>
      <c r="D151" s="28" t="s">
        <v>353</v>
      </c>
      <c r="E151" s="28" t="s">
        <v>354</v>
      </c>
      <c r="F151" s="29">
        <v>0.99727394659373969</v>
      </c>
      <c r="G151" s="30">
        <v>0.99399462485069046</v>
      </c>
    </row>
    <row r="152" spans="2:7" ht="14.4" x14ac:dyDescent="0.3">
      <c r="B152" s="27" t="s">
        <v>355</v>
      </c>
      <c r="C152" s="28" t="s">
        <v>356</v>
      </c>
      <c r="D152" s="28" t="s">
        <v>554</v>
      </c>
      <c r="E152" s="28" t="s">
        <v>555</v>
      </c>
      <c r="F152" s="29">
        <v>3.7194508245374075E-3</v>
      </c>
      <c r="G152" s="30">
        <v>6.0053751493097038E-3</v>
      </c>
    </row>
    <row r="153" spans="2:7" ht="14.4" x14ac:dyDescent="0.3">
      <c r="B153" s="27" t="s">
        <v>359</v>
      </c>
      <c r="C153" s="28" t="s">
        <v>360</v>
      </c>
      <c r="D153" s="28" t="s">
        <v>357</v>
      </c>
      <c r="E153" s="28" t="s">
        <v>358</v>
      </c>
      <c r="F153" s="29">
        <v>0.97057573389275087</v>
      </c>
      <c r="G153" s="30">
        <v>0.52337505822507779</v>
      </c>
    </row>
    <row r="154" spans="2:7" ht="14.4" x14ac:dyDescent="0.3">
      <c r="B154" s="27" t="s">
        <v>359</v>
      </c>
      <c r="C154" s="28" t="s">
        <v>360</v>
      </c>
      <c r="D154" s="28" t="s">
        <v>511</v>
      </c>
      <c r="E154" s="28" t="s">
        <v>512</v>
      </c>
      <c r="F154" s="29">
        <v>1.0497118506211376E-3</v>
      </c>
      <c r="G154" s="30">
        <v>0</v>
      </c>
    </row>
    <row r="155" spans="2:7" ht="14.4" x14ac:dyDescent="0.3">
      <c r="B155" s="27" t="s">
        <v>359</v>
      </c>
      <c r="C155" s="28" t="s">
        <v>360</v>
      </c>
      <c r="D155" s="28" t="s">
        <v>725</v>
      </c>
      <c r="E155" s="28" t="s">
        <v>726</v>
      </c>
      <c r="F155" s="29">
        <v>1.425744977029664E-3</v>
      </c>
      <c r="G155" s="30">
        <v>0</v>
      </c>
    </row>
    <row r="156" spans="2:7" ht="14.4" x14ac:dyDescent="0.3">
      <c r="B156" s="27" t="s">
        <v>359</v>
      </c>
      <c r="C156" s="28" t="s">
        <v>360</v>
      </c>
      <c r="D156" s="28" t="s">
        <v>715</v>
      </c>
      <c r="E156" s="28" t="s">
        <v>716</v>
      </c>
      <c r="F156" s="29">
        <v>7.1348597020382057E-3</v>
      </c>
      <c r="G156" s="30">
        <v>6.9260116376219033E-3</v>
      </c>
    </row>
    <row r="157" spans="2:7" ht="14.4" x14ac:dyDescent="0.3">
      <c r="B157" s="27" t="s">
        <v>359</v>
      </c>
      <c r="C157" s="28" t="s">
        <v>360</v>
      </c>
      <c r="D157" s="28" t="s">
        <v>944</v>
      </c>
      <c r="E157" s="28" t="s">
        <v>945</v>
      </c>
      <c r="F157" s="29">
        <v>0.96693921765914537</v>
      </c>
      <c r="G157" s="30">
        <v>0.46362873472284866</v>
      </c>
    </row>
    <row r="158" spans="2:7" ht="14.4" x14ac:dyDescent="0.3">
      <c r="B158" s="27" t="s">
        <v>359</v>
      </c>
      <c r="C158" s="28" t="s">
        <v>360</v>
      </c>
      <c r="D158" s="28" t="s">
        <v>833</v>
      </c>
      <c r="E158" s="28" t="s">
        <v>834</v>
      </c>
      <c r="F158" s="29">
        <v>1.1570306169185779E-2</v>
      </c>
      <c r="G158" s="30">
        <v>6.0701954144516497E-3</v>
      </c>
    </row>
    <row r="159" spans="2:7" ht="14.4" x14ac:dyDescent="0.3">
      <c r="B159" s="27" t="s">
        <v>363</v>
      </c>
      <c r="C159" s="28" t="s">
        <v>364</v>
      </c>
      <c r="D159" s="28" t="s">
        <v>361</v>
      </c>
      <c r="E159" s="28" t="s">
        <v>362</v>
      </c>
      <c r="F159" s="29">
        <v>0.7452458330809113</v>
      </c>
      <c r="G159" s="30">
        <v>0.9981468733722979</v>
      </c>
    </row>
    <row r="160" spans="2:7" ht="14.4" x14ac:dyDescent="0.3">
      <c r="B160" s="27" t="s">
        <v>363</v>
      </c>
      <c r="C160" s="28" t="s">
        <v>364</v>
      </c>
      <c r="D160" s="28" t="s">
        <v>946</v>
      </c>
      <c r="E160" s="28" t="s">
        <v>947</v>
      </c>
      <c r="F160" s="29">
        <v>3.710516799522035E-3</v>
      </c>
      <c r="G160" s="30">
        <v>1.8531266277021495E-3</v>
      </c>
    </row>
    <row r="161" spans="2:7" ht="14.4" x14ac:dyDescent="0.3">
      <c r="B161" s="27" t="s">
        <v>367</v>
      </c>
      <c r="C161" s="28" t="s">
        <v>368</v>
      </c>
      <c r="D161" s="28" t="s">
        <v>365</v>
      </c>
      <c r="E161" s="28" t="s">
        <v>366</v>
      </c>
      <c r="F161" s="29">
        <v>1.5955842865389085E-2</v>
      </c>
      <c r="G161" s="30">
        <v>1.3251477554057728E-2</v>
      </c>
    </row>
    <row r="162" spans="2:7" ht="14.4" x14ac:dyDescent="0.3">
      <c r="B162" s="27" t="s">
        <v>367</v>
      </c>
      <c r="C162" s="28" t="s">
        <v>368</v>
      </c>
      <c r="D162" s="28" t="s">
        <v>507</v>
      </c>
      <c r="E162" s="28" t="s">
        <v>508</v>
      </c>
      <c r="F162" s="29">
        <v>0.95319200839167662</v>
      </c>
      <c r="G162" s="30">
        <v>0.93194903571411536</v>
      </c>
    </row>
    <row r="163" spans="2:7" ht="14.4" x14ac:dyDescent="0.3">
      <c r="B163" s="27" t="s">
        <v>367</v>
      </c>
      <c r="C163" s="28" t="s">
        <v>368</v>
      </c>
      <c r="D163" s="28" t="s">
        <v>948</v>
      </c>
      <c r="E163" s="28" t="s">
        <v>949</v>
      </c>
      <c r="F163" s="29">
        <v>2.9318036966220519E-2</v>
      </c>
      <c r="G163" s="30">
        <v>1.2726761020239747E-2</v>
      </c>
    </row>
    <row r="164" spans="2:7" ht="14.4" x14ac:dyDescent="0.3">
      <c r="B164" s="27" t="s">
        <v>367</v>
      </c>
      <c r="C164" s="28" t="s">
        <v>368</v>
      </c>
      <c r="D164" s="28" t="s">
        <v>569</v>
      </c>
      <c r="E164" s="28" t="s">
        <v>570</v>
      </c>
      <c r="F164" s="29">
        <v>1.1058513963012983E-3</v>
      </c>
      <c r="G164" s="30">
        <v>0</v>
      </c>
    </row>
    <row r="165" spans="2:7" ht="14.4" x14ac:dyDescent="0.3">
      <c r="B165" s="27" t="s">
        <v>367</v>
      </c>
      <c r="C165" s="28" t="s">
        <v>368</v>
      </c>
      <c r="D165" s="28" t="s">
        <v>767</v>
      </c>
      <c r="E165" s="28" t="s">
        <v>768</v>
      </c>
      <c r="F165" s="29">
        <v>3.009950066358217E-2</v>
      </c>
      <c r="G165" s="30">
        <v>2.9372200518038322E-2</v>
      </c>
    </row>
    <row r="166" spans="2:7" ht="14.4" x14ac:dyDescent="0.3">
      <c r="B166" s="27" t="s">
        <v>367</v>
      </c>
      <c r="C166" s="28" t="s">
        <v>368</v>
      </c>
      <c r="D166" s="28" t="s">
        <v>783</v>
      </c>
      <c r="E166" s="28" t="s">
        <v>784</v>
      </c>
      <c r="F166" s="29">
        <v>7.8424260653402814E-3</v>
      </c>
      <c r="G166" s="30">
        <v>4.2287382475421796E-3</v>
      </c>
    </row>
    <row r="167" spans="2:7" ht="14.4" x14ac:dyDescent="0.3">
      <c r="B167" s="27" t="s">
        <v>367</v>
      </c>
      <c r="C167" s="28" t="s">
        <v>368</v>
      </c>
      <c r="D167" s="28" t="s">
        <v>837</v>
      </c>
      <c r="E167" s="28" t="s">
        <v>838</v>
      </c>
      <c r="F167" s="29">
        <v>7.9869902632824889E-3</v>
      </c>
      <c r="G167" s="30">
        <v>3.7016366385704811E-3</v>
      </c>
    </row>
    <row r="168" spans="2:7" ht="14.4" x14ac:dyDescent="0.3">
      <c r="B168" s="27" t="s">
        <v>367</v>
      </c>
      <c r="C168" s="28" t="s">
        <v>368</v>
      </c>
      <c r="D168" s="28" t="s">
        <v>855</v>
      </c>
      <c r="E168" s="28" t="s">
        <v>856</v>
      </c>
      <c r="F168" s="29">
        <v>5.0001625052814216E-3</v>
      </c>
      <c r="G168" s="30">
        <v>4.7701503074361867E-3</v>
      </c>
    </row>
    <row r="169" spans="2:7" ht="14.4" x14ac:dyDescent="0.3">
      <c r="B169" s="27" t="s">
        <v>371</v>
      </c>
      <c r="C169" s="28" t="s">
        <v>372</v>
      </c>
      <c r="D169" s="28" t="s">
        <v>950</v>
      </c>
      <c r="E169" s="28" t="s">
        <v>951</v>
      </c>
      <c r="F169" s="29">
        <v>0.54036537448859723</v>
      </c>
      <c r="G169" s="30">
        <v>0.36607190110021498</v>
      </c>
    </row>
    <row r="170" spans="2:7" ht="14.4" x14ac:dyDescent="0.3">
      <c r="B170" s="27" t="s">
        <v>371</v>
      </c>
      <c r="C170" s="28" t="s">
        <v>372</v>
      </c>
      <c r="D170" s="28" t="s">
        <v>369</v>
      </c>
      <c r="E170" s="28" t="s">
        <v>704</v>
      </c>
      <c r="F170" s="29">
        <v>0.99887268437015497</v>
      </c>
      <c r="G170" s="30">
        <v>0.63392809889978496</v>
      </c>
    </row>
    <row r="171" spans="2:7" ht="14.4" x14ac:dyDescent="0.3">
      <c r="B171" s="27" t="s">
        <v>375</v>
      </c>
      <c r="C171" s="28" t="s">
        <v>376</v>
      </c>
      <c r="D171" s="28" t="s">
        <v>373</v>
      </c>
      <c r="E171" s="28" t="s">
        <v>374</v>
      </c>
      <c r="F171" s="29">
        <v>0.98239772086096711</v>
      </c>
      <c r="G171" s="30">
        <v>0.96108878995185865</v>
      </c>
    </row>
    <row r="172" spans="2:7" ht="14.4" x14ac:dyDescent="0.3">
      <c r="B172" s="27" t="s">
        <v>375</v>
      </c>
      <c r="C172" s="28" t="s">
        <v>376</v>
      </c>
      <c r="D172" s="28" t="s">
        <v>357</v>
      </c>
      <c r="E172" s="28" t="s">
        <v>358</v>
      </c>
      <c r="F172" s="29">
        <v>1.2017879423580546E-2</v>
      </c>
      <c r="G172" s="30">
        <v>3.1726209867158933E-2</v>
      </c>
    </row>
    <row r="173" spans="2:7" ht="14.4" x14ac:dyDescent="0.3">
      <c r="B173" s="27" t="s">
        <v>375</v>
      </c>
      <c r="C173" s="28" t="s">
        <v>376</v>
      </c>
      <c r="D173" s="28" t="s">
        <v>511</v>
      </c>
      <c r="E173" s="28" t="s">
        <v>512</v>
      </c>
      <c r="F173" s="29">
        <v>1.0705670529513589E-3</v>
      </c>
      <c r="G173" s="30">
        <v>1.3935642668404095E-3</v>
      </c>
    </row>
    <row r="174" spans="2:7" ht="14.4" x14ac:dyDescent="0.3">
      <c r="B174" s="27" t="s">
        <v>375</v>
      </c>
      <c r="C174" s="28" t="s">
        <v>376</v>
      </c>
      <c r="D174" s="28" t="s">
        <v>725</v>
      </c>
      <c r="E174" s="28" t="s">
        <v>726</v>
      </c>
      <c r="F174" s="29">
        <v>2.1571555208013834E-3</v>
      </c>
      <c r="G174" s="30">
        <v>5.7914359141419619E-3</v>
      </c>
    </row>
    <row r="175" spans="2:7" ht="14.4" x14ac:dyDescent="0.3">
      <c r="B175" s="27" t="s">
        <v>379</v>
      </c>
      <c r="C175" s="28" t="s">
        <v>380</v>
      </c>
      <c r="D175" s="28" t="s">
        <v>377</v>
      </c>
      <c r="E175" s="28" t="s">
        <v>378</v>
      </c>
      <c r="F175" s="29">
        <v>0.50049628955878944</v>
      </c>
      <c r="G175" s="30">
        <v>0.99999999999999989</v>
      </c>
    </row>
    <row r="176" spans="2:7" ht="14.4" x14ac:dyDescent="0.3">
      <c r="B176" s="27" t="s">
        <v>383</v>
      </c>
      <c r="C176" s="28" t="s">
        <v>384</v>
      </c>
      <c r="D176" s="28" t="s">
        <v>381</v>
      </c>
      <c r="E176" s="28" t="s">
        <v>382</v>
      </c>
      <c r="F176" s="29">
        <v>1.9668542304469038E-3</v>
      </c>
      <c r="G176" s="30">
        <v>0</v>
      </c>
    </row>
    <row r="177" spans="2:7" ht="14.4" x14ac:dyDescent="0.3">
      <c r="B177" s="27" t="s">
        <v>383</v>
      </c>
      <c r="C177" s="28" t="s">
        <v>384</v>
      </c>
      <c r="D177" s="28" t="s">
        <v>952</v>
      </c>
      <c r="E177" s="28" t="s">
        <v>953</v>
      </c>
      <c r="F177" s="29">
        <v>7.9733350299380029E-2</v>
      </c>
      <c r="G177" s="30">
        <v>1.4064678316777608E-2</v>
      </c>
    </row>
    <row r="178" spans="2:7" ht="14.4" x14ac:dyDescent="0.3">
      <c r="B178" s="27" t="s">
        <v>383</v>
      </c>
      <c r="C178" s="28" t="s">
        <v>384</v>
      </c>
      <c r="D178" s="28" t="s">
        <v>343</v>
      </c>
      <c r="E178" s="28" t="s">
        <v>344</v>
      </c>
      <c r="F178" s="29">
        <v>3.2184195587541971E-3</v>
      </c>
      <c r="G178" s="30">
        <v>0</v>
      </c>
    </row>
    <row r="179" spans="2:7" ht="14.4" x14ac:dyDescent="0.3">
      <c r="B179" s="27" t="s">
        <v>383</v>
      </c>
      <c r="C179" s="28" t="s">
        <v>384</v>
      </c>
      <c r="D179" s="28" t="s">
        <v>954</v>
      </c>
      <c r="E179" s="28" t="s">
        <v>955</v>
      </c>
      <c r="F179" s="29">
        <v>0.92615163640094389</v>
      </c>
      <c r="G179" s="30">
        <v>0.11256730570193707</v>
      </c>
    </row>
    <row r="180" spans="2:7" ht="14.4" x14ac:dyDescent="0.3">
      <c r="B180" s="27" t="s">
        <v>383</v>
      </c>
      <c r="C180" s="28" t="s">
        <v>384</v>
      </c>
      <c r="D180" s="28" t="s">
        <v>956</v>
      </c>
      <c r="E180" s="28" t="s">
        <v>957</v>
      </c>
      <c r="F180" s="29">
        <v>0.94631279219654851</v>
      </c>
      <c r="G180" s="30">
        <v>0.122669084143662</v>
      </c>
    </row>
    <row r="181" spans="2:7" ht="14.4" x14ac:dyDescent="0.3">
      <c r="B181" s="27" t="s">
        <v>383</v>
      </c>
      <c r="C181" s="28" t="s">
        <v>384</v>
      </c>
      <c r="D181" s="28" t="s">
        <v>797</v>
      </c>
      <c r="E181" s="28" t="s">
        <v>798</v>
      </c>
      <c r="F181" s="29">
        <v>2.0577962900680414E-2</v>
      </c>
      <c r="G181" s="30">
        <v>4.9592362501839305E-3</v>
      </c>
    </row>
    <row r="182" spans="2:7" ht="14.4" x14ac:dyDescent="0.3">
      <c r="B182" s="27" t="s">
        <v>383</v>
      </c>
      <c r="C182" s="28" t="s">
        <v>384</v>
      </c>
      <c r="D182" s="28" t="s">
        <v>705</v>
      </c>
      <c r="E182" s="28" t="s">
        <v>706</v>
      </c>
      <c r="F182" s="29">
        <v>0.98224906776788201</v>
      </c>
      <c r="G182" s="30">
        <v>0.35770471033920331</v>
      </c>
    </row>
    <row r="183" spans="2:7" ht="14.4" x14ac:dyDescent="0.3">
      <c r="B183" s="27" t="s">
        <v>383</v>
      </c>
      <c r="C183" s="28" t="s">
        <v>384</v>
      </c>
      <c r="D183" s="28" t="s">
        <v>958</v>
      </c>
      <c r="E183" s="28" t="s">
        <v>959</v>
      </c>
      <c r="F183" s="29">
        <v>2.6841398910554988E-3</v>
      </c>
      <c r="G183" s="30">
        <v>0</v>
      </c>
    </row>
    <row r="184" spans="2:7" ht="14.4" x14ac:dyDescent="0.3">
      <c r="B184" s="27" t="s">
        <v>383</v>
      </c>
      <c r="C184" s="28" t="s">
        <v>384</v>
      </c>
      <c r="D184" s="28" t="s">
        <v>960</v>
      </c>
      <c r="E184" s="28" t="s">
        <v>961</v>
      </c>
      <c r="F184" s="29">
        <v>5.083429106542374E-2</v>
      </c>
      <c r="G184" s="30">
        <v>5.9568196045080794E-3</v>
      </c>
    </row>
    <row r="185" spans="2:7" ht="14.4" x14ac:dyDescent="0.3">
      <c r="B185" s="27" t="s">
        <v>383</v>
      </c>
      <c r="C185" s="28" t="s">
        <v>384</v>
      </c>
      <c r="D185" s="28" t="s">
        <v>745</v>
      </c>
      <c r="E185" s="28" t="s">
        <v>746</v>
      </c>
      <c r="F185" s="29">
        <v>4.9470906078544017E-3</v>
      </c>
      <c r="G185" s="30">
        <v>3.7047751821213115E-3</v>
      </c>
    </row>
    <row r="186" spans="2:7" ht="14.4" x14ac:dyDescent="0.3">
      <c r="B186" s="27" t="s">
        <v>383</v>
      </c>
      <c r="C186" s="28" t="s">
        <v>384</v>
      </c>
      <c r="D186" s="28" t="s">
        <v>377</v>
      </c>
      <c r="E186" s="28" t="s">
        <v>378</v>
      </c>
      <c r="F186" s="29">
        <v>0.48179429429429421</v>
      </c>
      <c r="G186" s="30">
        <v>0.33290354117151205</v>
      </c>
    </row>
    <row r="187" spans="2:7" ht="14.4" x14ac:dyDescent="0.3">
      <c r="B187" s="27" t="s">
        <v>383</v>
      </c>
      <c r="C187" s="28" t="s">
        <v>384</v>
      </c>
      <c r="D187" s="28" t="s">
        <v>827</v>
      </c>
      <c r="E187" s="28" t="s">
        <v>828</v>
      </c>
      <c r="F187" s="29">
        <v>1.3559409169630781E-3</v>
      </c>
      <c r="G187" s="30">
        <v>0</v>
      </c>
    </row>
    <row r="188" spans="2:7" ht="14.4" x14ac:dyDescent="0.3">
      <c r="B188" s="27" t="s">
        <v>383</v>
      </c>
      <c r="C188" s="28" t="s">
        <v>384</v>
      </c>
      <c r="D188" s="28" t="s">
        <v>841</v>
      </c>
      <c r="E188" s="28" t="s">
        <v>842</v>
      </c>
      <c r="F188" s="29">
        <v>0.13928753345245506</v>
      </c>
      <c r="G188" s="30">
        <v>4.2964668091548225E-2</v>
      </c>
    </row>
    <row r="189" spans="2:7" ht="14.4" x14ac:dyDescent="0.3">
      <c r="B189" s="27" t="s">
        <v>383</v>
      </c>
      <c r="C189" s="28" t="s">
        <v>384</v>
      </c>
      <c r="D189" s="28" t="s">
        <v>773</v>
      </c>
      <c r="E189" s="28" t="s">
        <v>774</v>
      </c>
      <c r="F189" s="29">
        <v>5.133420380879862E-3</v>
      </c>
      <c r="G189" s="30">
        <v>2.5051811985465212E-3</v>
      </c>
    </row>
    <row r="190" spans="2:7" ht="14.4" x14ac:dyDescent="0.3">
      <c r="B190" s="27" t="s">
        <v>385</v>
      </c>
      <c r="C190" s="28" t="s">
        <v>386</v>
      </c>
      <c r="D190" s="28" t="s">
        <v>298</v>
      </c>
      <c r="E190" s="28" t="s">
        <v>299</v>
      </c>
      <c r="F190" s="29">
        <v>3.2162895385030453E-3</v>
      </c>
      <c r="G190" s="30">
        <v>3.1778589005965739E-3</v>
      </c>
    </row>
    <row r="191" spans="2:7" ht="14.4" x14ac:dyDescent="0.3">
      <c r="B191" s="27" t="s">
        <v>385</v>
      </c>
      <c r="C191" s="28" t="s">
        <v>386</v>
      </c>
      <c r="D191" s="28" t="s">
        <v>353</v>
      </c>
      <c r="E191" s="28" t="s">
        <v>354</v>
      </c>
      <c r="F191" s="29">
        <v>2.7260534062603431E-3</v>
      </c>
      <c r="G191" s="30">
        <v>1.9313977395858787E-3</v>
      </c>
    </row>
    <row r="192" spans="2:7" ht="14.4" x14ac:dyDescent="0.3">
      <c r="B192" s="27" t="s">
        <v>385</v>
      </c>
      <c r="C192" s="28" t="s">
        <v>386</v>
      </c>
      <c r="D192" s="28" t="s">
        <v>554</v>
      </c>
      <c r="E192" s="28" t="s">
        <v>555</v>
      </c>
      <c r="F192" s="29">
        <v>0.70277835126928012</v>
      </c>
      <c r="G192" s="30">
        <v>0.80658008081017507</v>
      </c>
    </row>
    <row r="193" spans="2:7" ht="14.4" x14ac:dyDescent="0.3">
      <c r="B193" s="27" t="s">
        <v>385</v>
      </c>
      <c r="C193" s="28" t="s">
        <v>386</v>
      </c>
      <c r="D193" s="28" t="s">
        <v>817</v>
      </c>
      <c r="E193" s="28" t="s">
        <v>818</v>
      </c>
      <c r="F193" s="29">
        <v>3.9949038360850295E-3</v>
      </c>
      <c r="G193" s="30">
        <v>2.8249005916371095E-3</v>
      </c>
    </row>
    <row r="194" spans="2:7" ht="14.4" x14ac:dyDescent="0.3">
      <c r="B194" s="27" t="s">
        <v>385</v>
      </c>
      <c r="C194" s="28" t="s">
        <v>386</v>
      </c>
      <c r="D194" s="28" t="s">
        <v>642</v>
      </c>
      <c r="E194" s="28" t="s">
        <v>643</v>
      </c>
      <c r="F194" s="29">
        <v>0.51272971654504951</v>
      </c>
      <c r="G194" s="30">
        <v>0.18548576195800537</v>
      </c>
    </row>
    <row r="195" spans="2:7" ht="14.4" x14ac:dyDescent="0.3">
      <c r="B195" s="27" t="s">
        <v>387</v>
      </c>
      <c r="C195" s="28" t="s">
        <v>388</v>
      </c>
      <c r="D195" s="28" t="s">
        <v>237</v>
      </c>
      <c r="E195" s="28" t="s">
        <v>238</v>
      </c>
      <c r="F195" s="29">
        <v>3.0600132574881683E-3</v>
      </c>
      <c r="G195" s="30">
        <v>2.5137878413717557E-3</v>
      </c>
    </row>
    <row r="196" spans="2:7" ht="14.4" x14ac:dyDescent="0.3">
      <c r="B196" s="27" t="s">
        <v>387</v>
      </c>
      <c r="C196" s="28" t="s">
        <v>388</v>
      </c>
      <c r="D196" s="28" t="s">
        <v>381</v>
      </c>
      <c r="E196" s="28" t="s">
        <v>382</v>
      </c>
      <c r="F196" s="29">
        <v>1.4948092151396468E-2</v>
      </c>
      <c r="G196" s="30">
        <v>5.534132426596762E-3</v>
      </c>
    </row>
    <row r="197" spans="2:7" ht="14.4" x14ac:dyDescent="0.3">
      <c r="B197" s="27" t="s">
        <v>387</v>
      </c>
      <c r="C197" s="28" t="s">
        <v>388</v>
      </c>
      <c r="D197" s="28" t="s">
        <v>707</v>
      </c>
      <c r="E197" s="28" t="s">
        <v>708</v>
      </c>
      <c r="F197" s="29">
        <v>0.96792790986226163</v>
      </c>
      <c r="G197" s="30">
        <v>0.97803443319466343</v>
      </c>
    </row>
    <row r="198" spans="2:7" ht="14.4" x14ac:dyDescent="0.3">
      <c r="B198" s="27" t="s">
        <v>387</v>
      </c>
      <c r="C198" s="28" t="s">
        <v>388</v>
      </c>
      <c r="D198" s="28" t="s">
        <v>809</v>
      </c>
      <c r="E198" s="28" t="s">
        <v>810</v>
      </c>
      <c r="F198" s="29">
        <v>1.4794696370658143E-2</v>
      </c>
      <c r="G198" s="30">
        <v>1.2261839180897747E-2</v>
      </c>
    </row>
    <row r="199" spans="2:7" ht="14.4" x14ac:dyDescent="0.3">
      <c r="B199" s="27" t="s">
        <v>387</v>
      </c>
      <c r="C199" s="28" t="s">
        <v>388</v>
      </c>
      <c r="D199" s="28" t="s">
        <v>849</v>
      </c>
      <c r="E199" s="28" t="s">
        <v>850</v>
      </c>
      <c r="F199" s="29">
        <v>1.4060198079425333E-3</v>
      </c>
      <c r="G199" s="30">
        <v>1.6558073564703127E-3</v>
      </c>
    </row>
    <row r="200" spans="2:7" ht="14.4" x14ac:dyDescent="0.3">
      <c r="B200" s="27" t="s">
        <v>389</v>
      </c>
      <c r="C200" s="28" t="s">
        <v>390</v>
      </c>
      <c r="D200" s="28" t="s">
        <v>298</v>
      </c>
      <c r="E200" s="28" t="s">
        <v>299</v>
      </c>
      <c r="F200" s="29">
        <v>0.52310107767557823</v>
      </c>
      <c r="G200" s="30">
        <v>0.95918657142006469</v>
      </c>
    </row>
    <row r="201" spans="2:7" ht="14.4" x14ac:dyDescent="0.3">
      <c r="B201" s="27" t="s">
        <v>389</v>
      </c>
      <c r="C201" s="28" t="s">
        <v>390</v>
      </c>
      <c r="D201" s="28" t="s">
        <v>817</v>
      </c>
      <c r="E201" s="28" t="s">
        <v>818</v>
      </c>
      <c r="F201" s="29">
        <v>5.720967573039199E-3</v>
      </c>
      <c r="G201" s="30">
        <v>7.5076553807535609E-3</v>
      </c>
    </row>
    <row r="202" spans="2:7" ht="14.4" x14ac:dyDescent="0.3">
      <c r="B202" s="27" t="s">
        <v>389</v>
      </c>
      <c r="C202" s="28" t="s">
        <v>390</v>
      </c>
      <c r="D202" s="28" t="s">
        <v>719</v>
      </c>
      <c r="E202" s="28" t="s">
        <v>720</v>
      </c>
      <c r="F202" s="29">
        <v>1.9360270858662546E-2</v>
      </c>
      <c r="G202" s="30">
        <v>2.4909475265733901E-2</v>
      </c>
    </row>
    <row r="203" spans="2:7" ht="14.4" x14ac:dyDescent="0.3">
      <c r="B203" s="27" t="s">
        <v>389</v>
      </c>
      <c r="C203" s="28" t="s">
        <v>390</v>
      </c>
      <c r="D203" s="28" t="s">
        <v>865</v>
      </c>
      <c r="E203" s="28" t="s">
        <v>866</v>
      </c>
      <c r="F203" s="29">
        <v>7.5055278028007535E-3</v>
      </c>
      <c r="G203" s="30">
        <v>8.3962979334480034E-3</v>
      </c>
    </row>
    <row r="204" spans="2:7" ht="14.4" x14ac:dyDescent="0.3">
      <c r="B204" s="27" t="s">
        <v>391</v>
      </c>
      <c r="C204" s="28" t="s">
        <v>392</v>
      </c>
      <c r="D204" s="28" t="s">
        <v>694</v>
      </c>
      <c r="E204" s="28" t="s">
        <v>695</v>
      </c>
      <c r="F204" s="29">
        <v>1.4975813297452504E-3</v>
      </c>
      <c r="G204" s="30">
        <v>5.9979557987379813E-3</v>
      </c>
    </row>
    <row r="205" spans="2:7" ht="14.4" x14ac:dyDescent="0.3">
      <c r="B205" s="27" t="s">
        <v>391</v>
      </c>
      <c r="C205" s="28" t="s">
        <v>392</v>
      </c>
      <c r="D205" s="28" t="s">
        <v>683</v>
      </c>
      <c r="E205" s="28" t="s">
        <v>684</v>
      </c>
      <c r="F205" s="29">
        <v>0.93313463087924264</v>
      </c>
      <c r="G205" s="30">
        <v>0.90729180054960867</v>
      </c>
    </row>
    <row r="206" spans="2:7" ht="14.4" x14ac:dyDescent="0.3">
      <c r="B206" s="27" t="s">
        <v>391</v>
      </c>
      <c r="C206" s="28" t="s">
        <v>392</v>
      </c>
      <c r="D206" s="28" t="s">
        <v>813</v>
      </c>
      <c r="E206" s="28" t="s">
        <v>814</v>
      </c>
      <c r="F206" s="29">
        <v>3.9566955409895958E-2</v>
      </c>
      <c r="G206" s="30">
        <v>6.8939769507127172E-2</v>
      </c>
    </row>
    <row r="207" spans="2:7" ht="14.4" x14ac:dyDescent="0.3">
      <c r="B207" s="27" t="s">
        <v>391</v>
      </c>
      <c r="C207" s="28" t="s">
        <v>392</v>
      </c>
      <c r="D207" s="28" t="s">
        <v>867</v>
      </c>
      <c r="E207" s="28" t="s">
        <v>868</v>
      </c>
      <c r="F207" s="29">
        <v>1.7805908079820326E-2</v>
      </c>
      <c r="G207" s="30">
        <v>1.5212162385472705E-2</v>
      </c>
    </row>
    <row r="208" spans="2:7" ht="14.4" x14ac:dyDescent="0.3">
      <c r="B208" s="27" t="s">
        <v>391</v>
      </c>
      <c r="C208" s="28" t="s">
        <v>392</v>
      </c>
      <c r="D208" s="28" t="s">
        <v>962</v>
      </c>
      <c r="E208" s="28" t="s">
        <v>963</v>
      </c>
      <c r="F208" s="29">
        <v>7.2113103710029405E-3</v>
      </c>
      <c r="G208" s="30">
        <v>2.5583117590535468E-3</v>
      </c>
    </row>
    <row r="209" spans="2:7" ht="14.4" x14ac:dyDescent="0.3">
      <c r="B209" s="27" t="s">
        <v>395</v>
      </c>
      <c r="C209" s="28" t="s">
        <v>396</v>
      </c>
      <c r="D209" s="28" t="s">
        <v>393</v>
      </c>
      <c r="E209" s="28" t="s">
        <v>394</v>
      </c>
      <c r="F209" s="29">
        <v>1.7936471354891008E-2</v>
      </c>
      <c r="G209" s="30">
        <v>1.6219129518288744E-2</v>
      </c>
    </row>
    <row r="210" spans="2:7" ht="14.4" x14ac:dyDescent="0.3">
      <c r="B210" s="27" t="s">
        <v>395</v>
      </c>
      <c r="C210" s="28" t="s">
        <v>396</v>
      </c>
      <c r="D210" s="28" t="s">
        <v>469</v>
      </c>
      <c r="E210" s="28" t="s">
        <v>470</v>
      </c>
      <c r="F210" s="29">
        <v>2.1263897791825997E-3</v>
      </c>
      <c r="G210" s="30">
        <v>1.1521785996598561E-3</v>
      </c>
    </row>
    <row r="211" spans="2:7" ht="14.4" x14ac:dyDescent="0.3">
      <c r="B211" s="27" t="s">
        <v>395</v>
      </c>
      <c r="C211" s="28" t="s">
        <v>396</v>
      </c>
      <c r="D211" s="28" t="s">
        <v>443</v>
      </c>
      <c r="E211" s="28" t="s">
        <v>444</v>
      </c>
      <c r="F211" s="29">
        <v>0.86891315954195658</v>
      </c>
      <c r="G211" s="30">
        <v>0.90445061920617065</v>
      </c>
    </row>
    <row r="212" spans="2:7" ht="14.4" x14ac:dyDescent="0.3">
      <c r="B212" s="27" t="s">
        <v>395</v>
      </c>
      <c r="C212" s="28" t="s">
        <v>396</v>
      </c>
      <c r="D212" s="28" t="s">
        <v>569</v>
      </c>
      <c r="E212" s="28" t="s">
        <v>570</v>
      </c>
      <c r="F212" s="29">
        <v>5.6118680146689207E-2</v>
      </c>
      <c r="G212" s="30">
        <v>3.075430569861308E-2</v>
      </c>
    </row>
    <row r="213" spans="2:7" ht="14.4" x14ac:dyDescent="0.3">
      <c r="B213" s="27" t="s">
        <v>395</v>
      </c>
      <c r="C213" s="28" t="s">
        <v>396</v>
      </c>
      <c r="D213" s="28" t="s">
        <v>723</v>
      </c>
      <c r="E213" s="28" t="s">
        <v>724</v>
      </c>
      <c r="F213" s="29">
        <v>4.268416730083862E-3</v>
      </c>
      <c r="G213" s="30">
        <v>2.7139674707164592E-3</v>
      </c>
    </row>
    <row r="214" spans="2:7" ht="14.4" x14ac:dyDescent="0.3">
      <c r="B214" s="27" t="s">
        <v>395</v>
      </c>
      <c r="C214" s="28" t="s">
        <v>396</v>
      </c>
      <c r="D214" s="28" t="s">
        <v>731</v>
      </c>
      <c r="E214" s="28" t="s">
        <v>732</v>
      </c>
      <c r="F214" s="29">
        <v>6.8792393352529726E-3</v>
      </c>
      <c r="G214" s="30">
        <v>5.1333029918317497E-3</v>
      </c>
    </row>
    <row r="215" spans="2:7" ht="14.4" x14ac:dyDescent="0.3">
      <c r="B215" s="27" t="s">
        <v>395</v>
      </c>
      <c r="C215" s="28" t="s">
        <v>396</v>
      </c>
      <c r="D215" s="28" t="s">
        <v>757</v>
      </c>
      <c r="E215" s="28" t="s">
        <v>758</v>
      </c>
      <c r="F215" s="29">
        <v>4.7150850820833153E-2</v>
      </c>
      <c r="G215" s="30">
        <v>3.5403741586221775E-2</v>
      </c>
    </row>
    <row r="216" spans="2:7" ht="14.4" x14ac:dyDescent="0.3">
      <c r="B216" s="27" t="s">
        <v>395</v>
      </c>
      <c r="C216" s="28" t="s">
        <v>396</v>
      </c>
      <c r="D216" s="28" t="s">
        <v>761</v>
      </c>
      <c r="E216" s="28" t="s">
        <v>762</v>
      </c>
      <c r="F216" s="29">
        <v>7.0688871575120098E-3</v>
      </c>
      <c r="G216" s="30">
        <v>4.1727549284978575E-3</v>
      </c>
    </row>
    <row r="217" spans="2:7" ht="14.4" x14ac:dyDescent="0.3">
      <c r="B217" s="27" t="s">
        <v>399</v>
      </c>
      <c r="C217" s="28" t="s">
        <v>400</v>
      </c>
      <c r="D217" s="28" t="s">
        <v>397</v>
      </c>
      <c r="E217" s="28" t="s">
        <v>398</v>
      </c>
      <c r="F217" s="29">
        <v>0.97303513703211864</v>
      </c>
      <c r="G217" s="30">
        <v>0.85030178073671359</v>
      </c>
    </row>
    <row r="218" spans="2:7" ht="14.4" x14ac:dyDescent="0.3">
      <c r="B218" s="27" t="s">
        <v>399</v>
      </c>
      <c r="C218" s="28" t="s">
        <v>400</v>
      </c>
      <c r="D218" s="28" t="s">
        <v>753</v>
      </c>
      <c r="E218" s="28" t="s">
        <v>754</v>
      </c>
      <c r="F218" s="29">
        <v>9.2821997881725182E-2</v>
      </c>
      <c r="G218" s="30">
        <v>7.9747287428874186E-2</v>
      </c>
    </row>
    <row r="219" spans="2:7" ht="14.4" x14ac:dyDescent="0.3">
      <c r="B219" s="27" t="s">
        <v>399</v>
      </c>
      <c r="C219" s="28" t="s">
        <v>400</v>
      </c>
      <c r="D219" s="28" t="s">
        <v>964</v>
      </c>
      <c r="E219" s="28" t="s">
        <v>965</v>
      </c>
      <c r="F219" s="29">
        <v>7.1447582925774356E-3</v>
      </c>
      <c r="G219" s="30">
        <v>2.4735653896657372E-3</v>
      </c>
    </row>
    <row r="220" spans="2:7" ht="14.4" x14ac:dyDescent="0.3">
      <c r="B220" s="27" t="s">
        <v>399</v>
      </c>
      <c r="C220" s="28" t="s">
        <v>400</v>
      </c>
      <c r="D220" s="28" t="s">
        <v>733</v>
      </c>
      <c r="E220" s="28" t="s">
        <v>734</v>
      </c>
      <c r="F220" s="29">
        <v>6.5778873172224264E-2</v>
      </c>
      <c r="G220" s="30">
        <v>6.7477366444746473E-2</v>
      </c>
    </row>
    <row r="221" spans="2:7" ht="14.4" x14ac:dyDescent="0.3">
      <c r="B221" s="27" t="s">
        <v>401</v>
      </c>
      <c r="C221" s="28" t="s">
        <v>402</v>
      </c>
      <c r="D221" s="28" t="s">
        <v>319</v>
      </c>
      <c r="E221" s="28" t="s">
        <v>320</v>
      </c>
      <c r="F221" s="29">
        <v>1.054467137771303E-2</v>
      </c>
      <c r="G221" s="30">
        <v>5.9258839207235806E-3</v>
      </c>
    </row>
    <row r="222" spans="2:7" ht="14.4" x14ac:dyDescent="0.3">
      <c r="B222" s="27" t="s">
        <v>401</v>
      </c>
      <c r="C222" s="28" t="s">
        <v>402</v>
      </c>
      <c r="D222" s="28" t="s">
        <v>709</v>
      </c>
      <c r="E222" s="28" t="s">
        <v>710</v>
      </c>
      <c r="F222" s="29">
        <v>0.99999999999999989</v>
      </c>
      <c r="G222" s="30">
        <v>0.34735355411267682</v>
      </c>
    </row>
    <row r="223" spans="2:7" ht="14.4" x14ac:dyDescent="0.3">
      <c r="B223" s="27" t="s">
        <v>401</v>
      </c>
      <c r="C223" s="28" t="s">
        <v>402</v>
      </c>
      <c r="D223" s="28" t="s">
        <v>966</v>
      </c>
      <c r="E223" s="28" t="s">
        <v>967</v>
      </c>
      <c r="F223" s="29">
        <v>0.99671943179284639</v>
      </c>
      <c r="G223" s="30">
        <v>0.3327355467974708</v>
      </c>
    </row>
    <row r="224" spans="2:7" ht="14.4" x14ac:dyDescent="0.3">
      <c r="B224" s="27" t="s">
        <v>401</v>
      </c>
      <c r="C224" s="28" t="s">
        <v>402</v>
      </c>
      <c r="D224" s="28" t="s">
        <v>928</v>
      </c>
      <c r="E224" s="28" t="s">
        <v>929</v>
      </c>
      <c r="F224" s="29">
        <v>0.98056471667166356</v>
      </c>
      <c r="G224" s="30">
        <v>0.29558004196319709</v>
      </c>
    </row>
    <row r="225" spans="2:7" ht="14.4" x14ac:dyDescent="0.3">
      <c r="B225" s="27" t="s">
        <v>401</v>
      </c>
      <c r="C225" s="28" t="s">
        <v>402</v>
      </c>
      <c r="D225" s="28" t="s">
        <v>968</v>
      </c>
      <c r="E225" s="28" t="s">
        <v>969</v>
      </c>
      <c r="F225" s="29">
        <v>2.7714068872338474E-2</v>
      </c>
      <c r="G225" s="30">
        <v>1.1777339873543338E-2</v>
      </c>
    </row>
    <row r="226" spans="2:7" ht="14.4" x14ac:dyDescent="0.3">
      <c r="B226" s="27" t="s">
        <v>401</v>
      </c>
      <c r="C226" s="28" t="s">
        <v>402</v>
      </c>
      <c r="D226" s="28" t="s">
        <v>763</v>
      </c>
      <c r="E226" s="28" t="s">
        <v>764</v>
      </c>
      <c r="F226" s="29">
        <v>7.618178522032627E-3</v>
      </c>
      <c r="G226" s="30">
        <v>6.6276333323882159E-3</v>
      </c>
    </row>
    <row r="227" spans="2:7" ht="14.4" x14ac:dyDescent="0.3">
      <c r="B227" s="27" t="s">
        <v>403</v>
      </c>
      <c r="C227" s="28" t="s">
        <v>404</v>
      </c>
      <c r="D227" s="28" t="s">
        <v>228</v>
      </c>
      <c r="E227" s="28" t="s">
        <v>229</v>
      </c>
      <c r="F227" s="29">
        <v>1.0636556640138533E-2</v>
      </c>
      <c r="G227" s="30">
        <v>1.2692984889573296E-2</v>
      </c>
    </row>
    <row r="228" spans="2:7" ht="14.4" x14ac:dyDescent="0.3">
      <c r="B228" s="27" t="s">
        <v>403</v>
      </c>
      <c r="C228" s="28" t="s">
        <v>404</v>
      </c>
      <c r="D228" s="28" t="s">
        <v>654</v>
      </c>
      <c r="E228" s="28" t="s">
        <v>655</v>
      </c>
      <c r="F228" s="29">
        <v>1.292340748230536E-3</v>
      </c>
      <c r="G228" s="30">
        <v>1.1577678010337819E-3</v>
      </c>
    </row>
    <row r="229" spans="2:7" ht="14.4" x14ac:dyDescent="0.3">
      <c r="B229" s="27" t="s">
        <v>403</v>
      </c>
      <c r="C229" s="28" t="s">
        <v>404</v>
      </c>
      <c r="D229" s="28" t="s">
        <v>930</v>
      </c>
      <c r="E229" s="28" t="s">
        <v>931</v>
      </c>
      <c r="F229" s="29">
        <v>3.2512804011476685E-3</v>
      </c>
      <c r="G229" s="30">
        <v>5.4916125525807753E-3</v>
      </c>
    </row>
    <row r="230" spans="2:7" ht="14.4" x14ac:dyDescent="0.3">
      <c r="B230" s="27" t="s">
        <v>403</v>
      </c>
      <c r="C230" s="28" t="s">
        <v>404</v>
      </c>
      <c r="D230" s="28" t="s">
        <v>711</v>
      </c>
      <c r="E230" s="28" t="s">
        <v>712</v>
      </c>
      <c r="F230" s="29">
        <v>0.95329230275455645</v>
      </c>
      <c r="G230" s="30">
        <v>0.90804096629735098</v>
      </c>
    </row>
    <row r="231" spans="2:7" ht="14.4" x14ac:dyDescent="0.3">
      <c r="B231" s="27" t="s">
        <v>403</v>
      </c>
      <c r="C231" s="28" t="s">
        <v>404</v>
      </c>
      <c r="D231" s="28" t="s">
        <v>721</v>
      </c>
      <c r="E231" s="28" t="s">
        <v>722</v>
      </c>
      <c r="F231" s="29">
        <v>7.7052918263292913E-2</v>
      </c>
      <c r="G231" s="30">
        <v>6.8874445884970534E-2</v>
      </c>
    </row>
    <row r="232" spans="2:7" ht="14.4" x14ac:dyDescent="0.3">
      <c r="B232" s="27" t="s">
        <v>403</v>
      </c>
      <c r="C232" s="28" t="s">
        <v>404</v>
      </c>
      <c r="D232" s="28" t="s">
        <v>729</v>
      </c>
      <c r="E232" s="28" t="s">
        <v>730</v>
      </c>
      <c r="F232" s="29">
        <v>1.3543224811312245E-3</v>
      </c>
      <c r="G232" s="30">
        <v>2.4655641924215752E-3</v>
      </c>
    </row>
    <row r="233" spans="2:7" ht="14.4" x14ac:dyDescent="0.3">
      <c r="B233" s="27" t="s">
        <v>403</v>
      </c>
      <c r="C233" s="28" t="s">
        <v>404</v>
      </c>
      <c r="D233" s="28" t="s">
        <v>759</v>
      </c>
      <c r="E233" s="28" t="s">
        <v>760</v>
      </c>
      <c r="F233" s="29">
        <v>1.8051625246658849E-3</v>
      </c>
      <c r="G233" s="30">
        <v>1.2766583820690359E-3</v>
      </c>
    </row>
    <row r="234" spans="2:7" ht="14.4" x14ac:dyDescent="0.3">
      <c r="B234" s="27" t="s">
        <v>407</v>
      </c>
      <c r="C234" s="28" t="s">
        <v>408</v>
      </c>
      <c r="D234" s="28" t="s">
        <v>224</v>
      </c>
      <c r="E234" s="28" t="s">
        <v>225</v>
      </c>
      <c r="F234" s="29">
        <v>1.3404283073269253E-3</v>
      </c>
      <c r="G234" s="30">
        <v>0</v>
      </c>
    </row>
    <row r="235" spans="2:7" ht="14.4" x14ac:dyDescent="0.3">
      <c r="B235" s="27" t="s">
        <v>407</v>
      </c>
      <c r="C235" s="28" t="s">
        <v>408</v>
      </c>
      <c r="D235" s="28" t="s">
        <v>405</v>
      </c>
      <c r="E235" s="28" t="s">
        <v>406</v>
      </c>
      <c r="F235" s="29">
        <v>0.9981973489155308</v>
      </c>
      <c r="G235" s="30">
        <v>0.1815490992665344</v>
      </c>
    </row>
    <row r="236" spans="2:7" ht="14.4" x14ac:dyDescent="0.3">
      <c r="B236" s="27" t="s">
        <v>407</v>
      </c>
      <c r="C236" s="28" t="s">
        <v>408</v>
      </c>
      <c r="D236" s="28" t="s">
        <v>489</v>
      </c>
      <c r="E236" s="28" t="s">
        <v>490</v>
      </c>
      <c r="F236" s="29">
        <v>1.3792659689732614E-3</v>
      </c>
      <c r="G236" s="30">
        <v>0</v>
      </c>
    </row>
    <row r="237" spans="2:7" ht="14.4" x14ac:dyDescent="0.3">
      <c r="B237" s="27" t="s">
        <v>407</v>
      </c>
      <c r="C237" s="28" t="s">
        <v>408</v>
      </c>
      <c r="D237" s="28" t="s">
        <v>605</v>
      </c>
      <c r="E237" s="28" t="s">
        <v>606</v>
      </c>
      <c r="F237" s="29">
        <v>0.95191839385248112</v>
      </c>
      <c r="G237" s="30">
        <v>0.11511444367078336</v>
      </c>
    </row>
    <row r="238" spans="2:7" ht="14.4" x14ac:dyDescent="0.3">
      <c r="B238" s="27" t="s">
        <v>407</v>
      </c>
      <c r="C238" s="28" t="s">
        <v>408</v>
      </c>
      <c r="D238" s="28" t="s">
        <v>930</v>
      </c>
      <c r="E238" s="28" t="s">
        <v>931</v>
      </c>
      <c r="F238" s="29">
        <v>1.6134060011262167E-2</v>
      </c>
      <c r="G238" s="30">
        <v>6.3000298412133338E-3</v>
      </c>
    </row>
    <row r="239" spans="2:7" ht="14.4" x14ac:dyDescent="0.3">
      <c r="B239" s="27" t="s">
        <v>407</v>
      </c>
      <c r="C239" s="28" t="s">
        <v>408</v>
      </c>
      <c r="D239" s="28" t="s">
        <v>727</v>
      </c>
      <c r="E239" s="28" t="s">
        <v>728</v>
      </c>
      <c r="F239" s="29">
        <v>3.3242376992376988E-3</v>
      </c>
      <c r="G239" s="30">
        <v>0</v>
      </c>
    </row>
    <row r="240" spans="2:7" ht="14.4" x14ac:dyDescent="0.3">
      <c r="B240" s="27" t="s">
        <v>407</v>
      </c>
      <c r="C240" s="28" t="s">
        <v>408</v>
      </c>
      <c r="D240" s="28" t="s">
        <v>831</v>
      </c>
      <c r="E240" s="28" t="s">
        <v>832</v>
      </c>
      <c r="F240" s="29">
        <v>1.9357393565080936E-3</v>
      </c>
      <c r="G240" s="30">
        <v>0</v>
      </c>
    </row>
    <row r="241" spans="2:7" ht="14.4" x14ac:dyDescent="0.3">
      <c r="B241" s="27" t="s">
        <v>407</v>
      </c>
      <c r="C241" s="28" t="s">
        <v>408</v>
      </c>
      <c r="D241" s="28" t="s">
        <v>970</v>
      </c>
      <c r="E241" s="28" t="s">
        <v>971</v>
      </c>
      <c r="F241" s="29">
        <v>1</v>
      </c>
      <c r="G241" s="30">
        <v>0.2555618524587589</v>
      </c>
    </row>
    <row r="242" spans="2:7" ht="14.4" x14ac:dyDescent="0.3">
      <c r="B242" s="27" t="s">
        <v>407</v>
      </c>
      <c r="C242" s="28" t="s">
        <v>408</v>
      </c>
      <c r="D242" s="28" t="s">
        <v>713</v>
      </c>
      <c r="E242" s="28" t="s">
        <v>714</v>
      </c>
      <c r="F242" s="29">
        <v>0.9863350043529967</v>
      </c>
      <c r="G242" s="30">
        <v>0.22687109642900147</v>
      </c>
    </row>
    <row r="243" spans="2:7" ht="14.4" x14ac:dyDescent="0.3">
      <c r="B243" s="27" t="s">
        <v>407</v>
      </c>
      <c r="C243" s="28" t="s">
        <v>408</v>
      </c>
      <c r="D243" s="28" t="s">
        <v>805</v>
      </c>
      <c r="E243" s="28" t="s">
        <v>806</v>
      </c>
      <c r="F243" s="29">
        <v>2.9419608261460211E-2</v>
      </c>
      <c r="G243" s="30">
        <v>6.1364266979388616E-3</v>
      </c>
    </row>
    <row r="244" spans="2:7" ht="14.4" x14ac:dyDescent="0.3">
      <c r="B244" s="27" t="s">
        <v>407</v>
      </c>
      <c r="C244" s="28" t="s">
        <v>408</v>
      </c>
      <c r="D244" s="28" t="s">
        <v>819</v>
      </c>
      <c r="E244" s="28" t="s">
        <v>820</v>
      </c>
      <c r="F244" s="29">
        <v>3.4202066895140944E-2</v>
      </c>
      <c r="G244" s="30">
        <v>4.2124537330310817E-3</v>
      </c>
    </row>
    <row r="245" spans="2:7" ht="14.4" x14ac:dyDescent="0.3">
      <c r="B245" s="27" t="s">
        <v>407</v>
      </c>
      <c r="C245" s="28" t="s">
        <v>408</v>
      </c>
      <c r="D245" s="28" t="s">
        <v>747</v>
      </c>
      <c r="E245" s="28" t="s">
        <v>748</v>
      </c>
      <c r="F245" s="29">
        <v>1.4268883361696556E-2</v>
      </c>
      <c r="G245" s="30">
        <v>1.6406123207563963E-3</v>
      </c>
    </row>
    <row r="246" spans="2:7" ht="14.4" x14ac:dyDescent="0.3">
      <c r="B246" s="27" t="s">
        <v>407</v>
      </c>
      <c r="C246" s="28" t="s">
        <v>408</v>
      </c>
      <c r="D246" s="28" t="s">
        <v>853</v>
      </c>
      <c r="E246" s="28" t="s">
        <v>854</v>
      </c>
      <c r="F246" s="29">
        <v>5.4561968885455418E-3</v>
      </c>
      <c r="G246" s="30">
        <v>1.1046484233892288E-3</v>
      </c>
    </row>
    <row r="247" spans="2:7" ht="14.4" x14ac:dyDescent="0.3">
      <c r="B247" s="27" t="s">
        <v>407</v>
      </c>
      <c r="C247" s="28" t="s">
        <v>408</v>
      </c>
      <c r="D247" s="28" t="s">
        <v>934</v>
      </c>
      <c r="E247" s="28" t="s">
        <v>935</v>
      </c>
      <c r="F247" s="29">
        <v>0.9706007970379219</v>
      </c>
      <c r="G247" s="30">
        <v>0.19779489139368939</v>
      </c>
    </row>
    <row r="248" spans="2:7" ht="14.4" x14ac:dyDescent="0.3">
      <c r="B248" s="27" t="s">
        <v>407</v>
      </c>
      <c r="C248" s="28" t="s">
        <v>408</v>
      </c>
      <c r="D248" s="28" t="s">
        <v>938</v>
      </c>
      <c r="E248" s="28" t="s">
        <v>939</v>
      </c>
      <c r="F248" s="29">
        <v>2.2724724949153629E-2</v>
      </c>
      <c r="G248" s="30">
        <v>3.7144457649035921E-3</v>
      </c>
    </row>
    <row r="249" spans="2:7" ht="14.4" x14ac:dyDescent="0.3">
      <c r="B249" s="27" t="s">
        <v>410</v>
      </c>
      <c r="C249" s="28" t="s">
        <v>411</v>
      </c>
      <c r="D249" s="28" t="s">
        <v>715</v>
      </c>
      <c r="E249" s="28" t="s">
        <v>716</v>
      </c>
      <c r="F249" s="29">
        <v>0.3858574779879963</v>
      </c>
      <c r="G249" s="30">
        <v>0.97836530337339034</v>
      </c>
    </row>
    <row r="250" spans="2:7" ht="14.4" x14ac:dyDescent="0.3">
      <c r="B250" s="27" t="s">
        <v>410</v>
      </c>
      <c r="C250" s="28" t="s">
        <v>411</v>
      </c>
      <c r="D250" s="28" t="s">
        <v>944</v>
      </c>
      <c r="E250" s="28" t="s">
        <v>945</v>
      </c>
      <c r="F250" s="29">
        <v>9.1904040462450019E-3</v>
      </c>
      <c r="G250" s="30">
        <v>1.1510180039686945E-2</v>
      </c>
    </row>
    <row r="251" spans="2:7" ht="14.4" x14ac:dyDescent="0.3">
      <c r="B251" s="27" t="s">
        <v>410</v>
      </c>
      <c r="C251" s="28" t="s">
        <v>411</v>
      </c>
      <c r="D251" s="28" t="s">
        <v>751</v>
      </c>
      <c r="E251" s="28" t="s">
        <v>752</v>
      </c>
      <c r="F251" s="29">
        <v>4.983112272570386E-3</v>
      </c>
      <c r="G251" s="30">
        <v>7.8070306728916907E-3</v>
      </c>
    </row>
    <row r="252" spans="2:7" ht="14.4" x14ac:dyDescent="0.3">
      <c r="B252" s="27" t="s">
        <v>410</v>
      </c>
      <c r="C252" s="28" t="s">
        <v>411</v>
      </c>
      <c r="D252" s="28" t="s">
        <v>743</v>
      </c>
      <c r="E252" s="28" t="s">
        <v>744</v>
      </c>
      <c r="F252" s="29">
        <v>3.0609707103365154E-3</v>
      </c>
      <c r="G252" s="30">
        <v>2.3174859140309284E-3</v>
      </c>
    </row>
    <row r="253" spans="2:7" ht="14.4" x14ac:dyDescent="0.3">
      <c r="B253" s="27" t="s">
        <v>414</v>
      </c>
      <c r="C253" s="28" t="s">
        <v>415</v>
      </c>
      <c r="D253" s="28" t="s">
        <v>698</v>
      </c>
      <c r="E253" s="28" t="s">
        <v>699</v>
      </c>
      <c r="F253" s="29">
        <v>0</v>
      </c>
      <c r="G253" s="30">
        <v>1.41663924278752E-3</v>
      </c>
    </row>
    <row r="254" spans="2:7" ht="14.4" x14ac:dyDescent="0.3">
      <c r="B254" s="27" t="s">
        <v>414</v>
      </c>
      <c r="C254" s="28" t="s">
        <v>415</v>
      </c>
      <c r="D254" s="28" t="s">
        <v>412</v>
      </c>
      <c r="E254" s="28" t="s">
        <v>413</v>
      </c>
      <c r="F254" s="29">
        <v>0.97599725665199821</v>
      </c>
      <c r="G254" s="30">
        <v>0.98569100340056115</v>
      </c>
    </row>
    <row r="255" spans="2:7" ht="14.4" x14ac:dyDescent="0.3">
      <c r="B255" s="27" t="s">
        <v>414</v>
      </c>
      <c r="C255" s="28" t="s">
        <v>415</v>
      </c>
      <c r="D255" s="28" t="s">
        <v>587</v>
      </c>
      <c r="E255" s="28" t="s">
        <v>588</v>
      </c>
      <c r="F255" s="29">
        <v>4.808731359412146E-3</v>
      </c>
      <c r="G255" s="30">
        <v>1.3947001394700141E-3</v>
      </c>
    </row>
    <row r="256" spans="2:7" ht="14.4" x14ac:dyDescent="0.3">
      <c r="B256" s="27" t="s">
        <v>414</v>
      </c>
      <c r="C256" s="28" t="s">
        <v>415</v>
      </c>
      <c r="D256" s="28" t="s">
        <v>801</v>
      </c>
      <c r="E256" s="28" t="s">
        <v>802</v>
      </c>
      <c r="F256" s="29">
        <v>1.7824062214336369E-3</v>
      </c>
      <c r="G256" s="30">
        <v>2.0716781846959083E-3</v>
      </c>
    </row>
    <row r="257" spans="2:7" ht="14.4" x14ac:dyDescent="0.3">
      <c r="B257" s="27" t="s">
        <v>414</v>
      </c>
      <c r="C257" s="28" t="s">
        <v>415</v>
      </c>
      <c r="D257" s="28" t="s">
        <v>859</v>
      </c>
      <c r="E257" s="28" t="s">
        <v>860</v>
      </c>
      <c r="F257" s="29">
        <v>5.5795044334630084E-3</v>
      </c>
      <c r="G257" s="30">
        <v>2.4947894629620926E-3</v>
      </c>
    </row>
    <row r="258" spans="2:7" ht="14.4" x14ac:dyDescent="0.3">
      <c r="B258" s="27" t="s">
        <v>414</v>
      </c>
      <c r="C258" s="28" t="s">
        <v>415</v>
      </c>
      <c r="D258" s="28" t="s">
        <v>869</v>
      </c>
      <c r="E258" s="28" t="s">
        <v>870</v>
      </c>
      <c r="F258" s="29">
        <v>1.0768968105428295E-2</v>
      </c>
      <c r="G258" s="30">
        <v>5.2387444564587164E-3</v>
      </c>
    </row>
    <row r="259" spans="2:7" ht="14.4" x14ac:dyDescent="0.3">
      <c r="B259" s="27" t="s">
        <v>414</v>
      </c>
      <c r="C259" s="28" t="s">
        <v>415</v>
      </c>
      <c r="D259" s="28" t="s">
        <v>865</v>
      </c>
      <c r="E259" s="28" t="s">
        <v>866</v>
      </c>
      <c r="F259" s="29">
        <v>2.2111211203013673E-3</v>
      </c>
      <c r="G259" s="30">
        <v>1.6924451130647363E-3</v>
      </c>
    </row>
    <row r="260" spans="2:7" ht="14.4" x14ac:dyDescent="0.3">
      <c r="B260" s="27" t="s">
        <v>416</v>
      </c>
      <c r="C260" s="28" t="s">
        <v>417</v>
      </c>
      <c r="D260" s="28" t="s">
        <v>264</v>
      </c>
      <c r="E260" s="28" t="s">
        <v>265</v>
      </c>
      <c r="F260" s="29">
        <v>5.0616061697684664E-2</v>
      </c>
      <c r="G260" s="30">
        <v>4.141818478882444E-2</v>
      </c>
    </row>
    <row r="261" spans="2:7" ht="14.4" x14ac:dyDescent="0.3">
      <c r="B261" s="27" t="s">
        <v>416</v>
      </c>
      <c r="C261" s="28" t="s">
        <v>417</v>
      </c>
      <c r="D261" s="28" t="s">
        <v>365</v>
      </c>
      <c r="E261" s="28" t="s">
        <v>366</v>
      </c>
      <c r="F261" s="29">
        <v>1.0904308020137213E-2</v>
      </c>
      <c r="G261" s="30">
        <v>1.2924461509135964E-2</v>
      </c>
    </row>
    <row r="262" spans="2:7" ht="14.4" x14ac:dyDescent="0.3">
      <c r="B262" s="27" t="s">
        <v>416</v>
      </c>
      <c r="C262" s="28" t="s">
        <v>417</v>
      </c>
      <c r="D262" s="28" t="s">
        <v>717</v>
      </c>
      <c r="E262" s="28" t="s">
        <v>718</v>
      </c>
      <c r="F262" s="29">
        <v>0.89089805989777526</v>
      </c>
      <c r="G262" s="30">
        <v>0.89469474171500141</v>
      </c>
    </row>
    <row r="263" spans="2:7" ht="14.4" x14ac:dyDescent="0.3">
      <c r="B263" s="27" t="s">
        <v>416</v>
      </c>
      <c r="C263" s="28" t="s">
        <v>417</v>
      </c>
      <c r="D263" s="28" t="s">
        <v>569</v>
      </c>
      <c r="E263" s="28" t="s">
        <v>570</v>
      </c>
      <c r="F263" s="29">
        <v>1.6347368467062671E-3</v>
      </c>
      <c r="G263" s="30">
        <v>1.273044141273861E-3</v>
      </c>
    </row>
    <row r="264" spans="2:7" ht="14.4" x14ac:dyDescent="0.3">
      <c r="B264" s="27" t="s">
        <v>416</v>
      </c>
      <c r="C264" s="28" t="s">
        <v>417</v>
      </c>
      <c r="D264" s="28" t="s">
        <v>775</v>
      </c>
      <c r="E264" s="28" t="s">
        <v>776</v>
      </c>
      <c r="F264" s="29">
        <v>4.366427390877433E-2</v>
      </c>
      <c r="G264" s="30">
        <v>4.8739890531819291E-2</v>
      </c>
    </row>
    <row r="265" spans="2:7" ht="14.4" x14ac:dyDescent="0.3">
      <c r="B265" s="27" t="s">
        <v>416</v>
      </c>
      <c r="C265" s="28" t="s">
        <v>417</v>
      </c>
      <c r="D265" s="28" t="s">
        <v>821</v>
      </c>
      <c r="E265" s="28" t="s">
        <v>822</v>
      </c>
      <c r="F265" s="29">
        <v>0</v>
      </c>
      <c r="G265" s="30">
        <v>9.4967731394493906E-4</v>
      </c>
    </row>
    <row r="266" spans="2:7" ht="14.4" x14ac:dyDescent="0.3">
      <c r="B266" s="27" t="s">
        <v>418</v>
      </c>
      <c r="C266" s="28" t="s">
        <v>419</v>
      </c>
      <c r="D266" s="28" t="s">
        <v>349</v>
      </c>
      <c r="E266" s="28" t="s">
        <v>350</v>
      </c>
      <c r="F266" s="29">
        <v>7.511064457557874E-3</v>
      </c>
      <c r="G266" s="30">
        <v>6.9676324195580581E-3</v>
      </c>
    </row>
    <row r="267" spans="2:7" ht="14.4" x14ac:dyDescent="0.3">
      <c r="B267" s="27" t="s">
        <v>418</v>
      </c>
      <c r="C267" s="28" t="s">
        <v>419</v>
      </c>
      <c r="D267" s="28" t="s">
        <v>469</v>
      </c>
      <c r="E267" s="28" t="s">
        <v>470</v>
      </c>
      <c r="F267" s="29">
        <v>2.3032205300501755E-3</v>
      </c>
      <c r="G267" s="30">
        <v>1.7139454629791068E-3</v>
      </c>
    </row>
    <row r="268" spans="2:7" ht="14.4" x14ac:dyDescent="0.3">
      <c r="B268" s="27" t="s">
        <v>418</v>
      </c>
      <c r="C268" s="28" t="s">
        <v>419</v>
      </c>
      <c r="D268" s="28" t="s">
        <v>654</v>
      </c>
      <c r="E268" s="28" t="s">
        <v>655</v>
      </c>
      <c r="F268" s="29">
        <v>0.90245829120323562</v>
      </c>
      <c r="G268" s="30">
        <v>0.93957766541547538</v>
      </c>
    </row>
    <row r="269" spans="2:7" ht="14.4" x14ac:dyDescent="0.3">
      <c r="B269" s="27" t="s">
        <v>418</v>
      </c>
      <c r="C269" s="28" t="s">
        <v>419</v>
      </c>
      <c r="D269" s="28" t="s">
        <v>569</v>
      </c>
      <c r="E269" s="28" t="s">
        <v>570</v>
      </c>
      <c r="F269" s="29">
        <v>2.9416521332441652E-3</v>
      </c>
      <c r="G269" s="30">
        <v>2.2139832947887504E-3</v>
      </c>
    </row>
    <row r="270" spans="2:7" ht="14.4" x14ac:dyDescent="0.3">
      <c r="B270" s="27" t="s">
        <v>418</v>
      </c>
      <c r="C270" s="28" t="s">
        <v>419</v>
      </c>
      <c r="D270" s="28" t="s">
        <v>721</v>
      </c>
      <c r="E270" s="28" t="s">
        <v>722</v>
      </c>
      <c r="F270" s="29">
        <v>6.3558919466700451E-3</v>
      </c>
      <c r="G270" s="30">
        <v>6.6024732134339105E-3</v>
      </c>
    </row>
    <row r="271" spans="2:7" ht="14.4" x14ac:dyDescent="0.3">
      <c r="B271" s="27" t="s">
        <v>418</v>
      </c>
      <c r="C271" s="28" t="s">
        <v>419</v>
      </c>
      <c r="D271" s="28" t="s">
        <v>759</v>
      </c>
      <c r="E271" s="28" t="s">
        <v>760</v>
      </c>
      <c r="F271" s="29">
        <v>4.5225124980487426E-2</v>
      </c>
      <c r="G271" s="30">
        <v>3.7170575405376063E-2</v>
      </c>
    </row>
    <row r="272" spans="2:7" ht="14.4" x14ac:dyDescent="0.3">
      <c r="B272" s="27" t="s">
        <v>418</v>
      </c>
      <c r="C272" s="28" t="s">
        <v>419</v>
      </c>
      <c r="D272" s="28" t="s">
        <v>845</v>
      </c>
      <c r="E272" s="28" t="s">
        <v>846</v>
      </c>
      <c r="F272" s="29">
        <v>5.4434768535521101E-3</v>
      </c>
      <c r="G272" s="30">
        <v>5.753724788388594E-3</v>
      </c>
    </row>
    <row r="273" spans="2:7" ht="14.4" x14ac:dyDescent="0.3">
      <c r="B273" s="27" t="s">
        <v>422</v>
      </c>
      <c r="C273" s="28" t="s">
        <v>423</v>
      </c>
      <c r="D273" s="28" t="s">
        <v>420</v>
      </c>
      <c r="E273" s="28" t="s">
        <v>421</v>
      </c>
      <c r="F273" s="29">
        <v>0.98223387102936566</v>
      </c>
      <c r="G273" s="30">
        <v>0.96546492414000307</v>
      </c>
    </row>
    <row r="274" spans="2:7" ht="14.4" x14ac:dyDescent="0.3">
      <c r="B274" s="27" t="s">
        <v>422</v>
      </c>
      <c r="C274" s="28" t="s">
        <v>423</v>
      </c>
      <c r="D274" s="28" t="s">
        <v>493</v>
      </c>
      <c r="E274" s="28" t="s">
        <v>494</v>
      </c>
      <c r="F274" s="29">
        <v>1.9705815961100844E-3</v>
      </c>
      <c r="G274" s="30">
        <v>2.4260177257022686E-3</v>
      </c>
    </row>
    <row r="275" spans="2:7" ht="14.4" x14ac:dyDescent="0.3">
      <c r="B275" s="27" t="s">
        <v>422</v>
      </c>
      <c r="C275" s="28" t="s">
        <v>423</v>
      </c>
      <c r="D275" s="28" t="s">
        <v>777</v>
      </c>
      <c r="E275" s="28" t="s">
        <v>778</v>
      </c>
      <c r="F275" s="29">
        <v>2.6647090239653964E-3</v>
      </c>
      <c r="G275" s="30">
        <v>1.0605377797806822E-2</v>
      </c>
    </row>
    <row r="276" spans="2:7" ht="14.4" x14ac:dyDescent="0.3">
      <c r="B276" s="27" t="s">
        <v>422</v>
      </c>
      <c r="C276" s="28" t="s">
        <v>423</v>
      </c>
      <c r="D276" s="28" t="s">
        <v>857</v>
      </c>
      <c r="E276" s="28" t="s">
        <v>858</v>
      </c>
      <c r="F276" s="29">
        <v>6.4820216924921566E-3</v>
      </c>
      <c r="G276" s="30">
        <v>1.0597866907015174E-2</v>
      </c>
    </row>
    <row r="277" spans="2:7" ht="14.4" x14ac:dyDescent="0.3">
      <c r="B277" s="27" t="s">
        <v>422</v>
      </c>
      <c r="C277" s="28" t="s">
        <v>423</v>
      </c>
      <c r="D277" s="28" t="s">
        <v>677</v>
      </c>
      <c r="E277" s="28" t="s">
        <v>678</v>
      </c>
      <c r="F277" s="29">
        <v>5.6698374021835899E-3</v>
      </c>
      <c r="G277" s="30">
        <v>1.0905813429472735E-2</v>
      </c>
    </row>
    <row r="278" spans="2:7" ht="14.4" x14ac:dyDescent="0.3">
      <c r="B278" s="27" t="s">
        <v>424</v>
      </c>
      <c r="C278" s="28" t="s">
        <v>425</v>
      </c>
      <c r="D278" s="28" t="s">
        <v>393</v>
      </c>
      <c r="E278" s="28" t="s">
        <v>394</v>
      </c>
      <c r="F278" s="29">
        <v>2.9271600719472106E-3</v>
      </c>
      <c r="G278" s="30">
        <v>4.947015449909789E-3</v>
      </c>
    </row>
    <row r="279" spans="2:7" ht="14.4" x14ac:dyDescent="0.3">
      <c r="B279" s="27" t="s">
        <v>424</v>
      </c>
      <c r="C279" s="28" t="s">
        <v>425</v>
      </c>
      <c r="D279" s="28" t="s">
        <v>349</v>
      </c>
      <c r="E279" s="28" t="s">
        <v>350</v>
      </c>
      <c r="F279" s="29">
        <v>9.4686223331820224E-4</v>
      </c>
      <c r="G279" s="30">
        <v>1.1953421946840847E-3</v>
      </c>
    </row>
    <row r="280" spans="2:7" ht="14.4" x14ac:dyDescent="0.3">
      <c r="B280" s="27" t="s">
        <v>424</v>
      </c>
      <c r="C280" s="28" t="s">
        <v>425</v>
      </c>
      <c r="D280" s="28" t="s">
        <v>469</v>
      </c>
      <c r="E280" s="28" t="s">
        <v>470</v>
      </c>
      <c r="F280" s="29">
        <v>2.5061338166707192E-2</v>
      </c>
      <c r="G280" s="30">
        <v>2.5379756186007778E-2</v>
      </c>
    </row>
    <row r="281" spans="2:7" ht="14.4" x14ac:dyDescent="0.3">
      <c r="B281" s="27" t="s">
        <v>424</v>
      </c>
      <c r="C281" s="28" t="s">
        <v>425</v>
      </c>
      <c r="D281" s="28" t="s">
        <v>443</v>
      </c>
      <c r="E281" s="28" t="s">
        <v>444</v>
      </c>
      <c r="F281" s="29">
        <v>5.7048308111491584E-3</v>
      </c>
      <c r="G281" s="30">
        <v>1.1098326968621145E-2</v>
      </c>
    </row>
    <row r="282" spans="2:7" ht="14.4" x14ac:dyDescent="0.3">
      <c r="B282" s="27" t="s">
        <v>424</v>
      </c>
      <c r="C282" s="28" t="s">
        <v>425</v>
      </c>
      <c r="D282" s="28" t="s">
        <v>569</v>
      </c>
      <c r="E282" s="28" t="s">
        <v>570</v>
      </c>
      <c r="F282" s="29">
        <v>0.85523836998378366</v>
      </c>
      <c r="G282" s="30">
        <v>0.87597541266167323</v>
      </c>
    </row>
    <row r="283" spans="2:7" ht="14.4" x14ac:dyDescent="0.3">
      <c r="B283" s="27" t="s">
        <v>424</v>
      </c>
      <c r="C283" s="28" t="s">
        <v>425</v>
      </c>
      <c r="D283" s="28" t="s">
        <v>757</v>
      </c>
      <c r="E283" s="28" t="s">
        <v>758</v>
      </c>
      <c r="F283" s="29">
        <v>5.0085815824565663E-3</v>
      </c>
      <c r="G283" s="30">
        <v>7.0287911822247686E-3</v>
      </c>
    </row>
    <row r="284" spans="2:7" ht="14.4" x14ac:dyDescent="0.3">
      <c r="B284" s="27" t="s">
        <v>424</v>
      </c>
      <c r="C284" s="28" t="s">
        <v>425</v>
      </c>
      <c r="D284" s="28" t="s">
        <v>855</v>
      </c>
      <c r="E284" s="28" t="s">
        <v>856</v>
      </c>
      <c r="F284" s="29">
        <v>1.4375467202684088E-3</v>
      </c>
      <c r="G284" s="30">
        <v>2.5742388087765869E-3</v>
      </c>
    </row>
    <row r="285" spans="2:7" ht="14.4" x14ac:dyDescent="0.3">
      <c r="B285" s="27" t="s">
        <v>424</v>
      </c>
      <c r="C285" s="28" t="s">
        <v>425</v>
      </c>
      <c r="D285" s="28" t="s">
        <v>761</v>
      </c>
      <c r="E285" s="28" t="s">
        <v>762</v>
      </c>
      <c r="F285" s="29">
        <v>6.5080833657966478E-2</v>
      </c>
      <c r="G285" s="30">
        <v>7.1801116548102437E-2</v>
      </c>
    </row>
    <row r="286" spans="2:7" ht="14.4" x14ac:dyDescent="0.3">
      <c r="B286" s="27" t="s">
        <v>426</v>
      </c>
      <c r="C286" s="28" t="s">
        <v>427</v>
      </c>
      <c r="D286" s="28" t="s">
        <v>741</v>
      </c>
      <c r="E286" s="28" t="s">
        <v>742</v>
      </c>
      <c r="F286" s="29">
        <v>1.6580429270593784E-2</v>
      </c>
      <c r="G286" s="30">
        <v>6.4023110364799388E-3</v>
      </c>
    </row>
    <row r="287" spans="2:7" ht="14.4" x14ac:dyDescent="0.3">
      <c r="B287" s="27" t="s">
        <v>426</v>
      </c>
      <c r="C287" s="28" t="s">
        <v>427</v>
      </c>
      <c r="D287" s="28" t="s">
        <v>861</v>
      </c>
      <c r="E287" s="28" t="s">
        <v>862</v>
      </c>
      <c r="F287" s="29">
        <v>2.4930278903846194E-3</v>
      </c>
      <c r="G287" s="30">
        <v>9.1146481859644384E-4</v>
      </c>
    </row>
    <row r="288" spans="2:7" ht="14.4" x14ac:dyDescent="0.3">
      <c r="B288" s="27" t="s">
        <v>426</v>
      </c>
      <c r="C288" s="28" t="s">
        <v>427</v>
      </c>
      <c r="D288" s="28" t="s">
        <v>298</v>
      </c>
      <c r="E288" s="28" t="s">
        <v>299</v>
      </c>
      <c r="F288" s="29">
        <v>4.9449671001683708E-3</v>
      </c>
      <c r="G288" s="30">
        <v>2.8169314729299933E-3</v>
      </c>
    </row>
    <row r="289" spans="2:7" ht="14.4" x14ac:dyDescent="0.3">
      <c r="B289" s="27" t="s">
        <v>426</v>
      </c>
      <c r="C289" s="28" t="s">
        <v>427</v>
      </c>
      <c r="D289" s="28" t="s">
        <v>696</v>
      </c>
      <c r="E289" s="28" t="s">
        <v>697</v>
      </c>
      <c r="F289" s="29">
        <v>2.038664783702905E-3</v>
      </c>
      <c r="G289" s="30">
        <v>0</v>
      </c>
    </row>
    <row r="290" spans="2:7" ht="14.4" x14ac:dyDescent="0.3">
      <c r="B290" s="27" t="s">
        <v>426</v>
      </c>
      <c r="C290" s="28" t="s">
        <v>427</v>
      </c>
      <c r="D290" s="28" t="s">
        <v>558</v>
      </c>
      <c r="E290" s="28" t="s">
        <v>559</v>
      </c>
      <c r="F290" s="29">
        <v>0.98521893265751581</v>
      </c>
      <c r="G290" s="30">
        <v>0.14355891079598415</v>
      </c>
    </row>
    <row r="291" spans="2:7" ht="14.4" x14ac:dyDescent="0.3">
      <c r="B291" s="27" t="s">
        <v>426</v>
      </c>
      <c r="C291" s="28" t="s">
        <v>427</v>
      </c>
      <c r="D291" s="28" t="s">
        <v>972</v>
      </c>
      <c r="E291" s="28" t="s">
        <v>973</v>
      </c>
      <c r="F291" s="29">
        <v>2.8983834743317737E-2</v>
      </c>
      <c r="G291" s="30">
        <v>4.6462648442113803E-3</v>
      </c>
    </row>
    <row r="292" spans="2:7" ht="14.4" x14ac:dyDescent="0.3">
      <c r="B292" s="27" t="s">
        <v>426</v>
      </c>
      <c r="C292" s="28" t="s">
        <v>427</v>
      </c>
      <c r="D292" s="28" t="s">
        <v>922</v>
      </c>
      <c r="E292" s="28" t="s">
        <v>923</v>
      </c>
      <c r="F292" s="29">
        <v>0.76501988557536038</v>
      </c>
      <c r="G292" s="30">
        <v>0.12358993333001288</v>
      </c>
    </row>
    <row r="293" spans="2:7" ht="14.4" x14ac:dyDescent="0.3">
      <c r="B293" s="27" t="s">
        <v>426</v>
      </c>
      <c r="C293" s="28" t="s">
        <v>427</v>
      </c>
      <c r="D293" s="28" t="s">
        <v>974</v>
      </c>
      <c r="E293" s="28" t="s">
        <v>975</v>
      </c>
      <c r="F293" s="29">
        <v>0.99215038672516609</v>
      </c>
      <c r="G293" s="30">
        <v>0.15945155575162051</v>
      </c>
    </row>
    <row r="294" spans="2:7" ht="14.4" x14ac:dyDescent="0.3">
      <c r="B294" s="27" t="s">
        <v>426</v>
      </c>
      <c r="C294" s="28" t="s">
        <v>427</v>
      </c>
      <c r="D294" s="28" t="s">
        <v>803</v>
      </c>
      <c r="E294" s="28" t="s">
        <v>804</v>
      </c>
      <c r="F294" s="29">
        <v>4.4127937552427186E-2</v>
      </c>
      <c r="G294" s="30">
        <v>7.224123577837388E-3</v>
      </c>
    </row>
    <row r="295" spans="2:7" ht="14.4" x14ac:dyDescent="0.3">
      <c r="B295" s="27" t="s">
        <v>426</v>
      </c>
      <c r="C295" s="28" t="s">
        <v>427</v>
      </c>
      <c r="D295" s="28" t="s">
        <v>976</v>
      </c>
      <c r="E295" s="28" t="s">
        <v>977</v>
      </c>
      <c r="F295" s="29">
        <v>0.95584306790152163</v>
      </c>
      <c r="G295" s="30">
        <v>0.14613463495158066</v>
      </c>
    </row>
    <row r="296" spans="2:7" ht="14.4" x14ac:dyDescent="0.3">
      <c r="B296" s="27" t="s">
        <v>426</v>
      </c>
      <c r="C296" s="28" t="s">
        <v>427</v>
      </c>
      <c r="D296" s="28" t="s">
        <v>601</v>
      </c>
      <c r="E296" s="28" t="s">
        <v>602</v>
      </c>
      <c r="F296" s="29">
        <v>5.1007848702401326E-2</v>
      </c>
      <c r="G296" s="30">
        <v>1.0408913997851191E-2</v>
      </c>
    </row>
    <row r="297" spans="2:7" ht="14.4" x14ac:dyDescent="0.3">
      <c r="B297" s="27" t="s">
        <v>426</v>
      </c>
      <c r="C297" s="28" t="s">
        <v>427</v>
      </c>
      <c r="D297" s="28" t="s">
        <v>924</v>
      </c>
      <c r="E297" s="28" t="s">
        <v>925</v>
      </c>
      <c r="F297" s="29">
        <v>8.3804669857252372E-3</v>
      </c>
      <c r="G297" s="30">
        <v>0</v>
      </c>
    </row>
    <row r="298" spans="2:7" ht="14.4" x14ac:dyDescent="0.3">
      <c r="B298" s="27" t="s">
        <v>426</v>
      </c>
      <c r="C298" s="28" t="s">
        <v>427</v>
      </c>
      <c r="D298" s="28" t="s">
        <v>719</v>
      </c>
      <c r="E298" s="28" t="s">
        <v>720</v>
      </c>
      <c r="F298" s="29">
        <v>0.97690153782070566</v>
      </c>
      <c r="G298" s="30">
        <v>0.39048049351444042</v>
      </c>
    </row>
    <row r="299" spans="2:7" ht="14.4" x14ac:dyDescent="0.3">
      <c r="B299" s="27" t="s">
        <v>426</v>
      </c>
      <c r="C299" s="28" t="s">
        <v>427</v>
      </c>
      <c r="D299" s="28" t="s">
        <v>865</v>
      </c>
      <c r="E299" s="28" t="s">
        <v>866</v>
      </c>
      <c r="F299" s="29">
        <v>1.2587011710752601E-2</v>
      </c>
      <c r="G299" s="30">
        <v>4.3744619084550634E-3</v>
      </c>
    </row>
    <row r="300" spans="2:7" ht="14.4" x14ac:dyDescent="0.3">
      <c r="B300" s="27" t="s">
        <v>428</v>
      </c>
      <c r="C300" s="28" t="s">
        <v>429</v>
      </c>
      <c r="D300" s="28" t="s">
        <v>228</v>
      </c>
      <c r="E300" s="28" t="s">
        <v>229</v>
      </c>
      <c r="F300" s="29">
        <v>1.0387484729519766E-2</v>
      </c>
      <c r="G300" s="30">
        <v>1.438700011827632E-2</v>
      </c>
    </row>
    <row r="301" spans="2:7" ht="14.4" x14ac:dyDescent="0.3">
      <c r="B301" s="27" t="s">
        <v>428</v>
      </c>
      <c r="C301" s="28" t="s">
        <v>429</v>
      </c>
      <c r="D301" s="28" t="s">
        <v>349</v>
      </c>
      <c r="E301" s="28" t="s">
        <v>350</v>
      </c>
      <c r="F301" s="29">
        <v>6.1173683613254632E-3</v>
      </c>
      <c r="G301" s="30">
        <v>5.6674069888163169E-3</v>
      </c>
    </row>
    <row r="302" spans="2:7" ht="14.4" x14ac:dyDescent="0.3">
      <c r="B302" s="27" t="s">
        <v>428</v>
      </c>
      <c r="C302" s="28" t="s">
        <v>429</v>
      </c>
      <c r="D302" s="28" t="s">
        <v>469</v>
      </c>
      <c r="E302" s="28" t="s">
        <v>470</v>
      </c>
      <c r="F302" s="29">
        <v>1.3792798567670917E-3</v>
      </c>
      <c r="G302" s="30">
        <v>1.0250614379772121E-3</v>
      </c>
    </row>
    <row r="303" spans="2:7" ht="14.4" x14ac:dyDescent="0.3">
      <c r="B303" s="27" t="s">
        <v>428</v>
      </c>
      <c r="C303" s="28" t="s">
        <v>429</v>
      </c>
      <c r="D303" s="28" t="s">
        <v>654</v>
      </c>
      <c r="E303" s="28" t="s">
        <v>655</v>
      </c>
      <c r="F303" s="29">
        <v>3.0507457027300306E-2</v>
      </c>
      <c r="G303" s="30">
        <v>3.1721051870737121E-2</v>
      </c>
    </row>
    <row r="304" spans="2:7" ht="14.4" x14ac:dyDescent="0.3">
      <c r="B304" s="27" t="s">
        <v>428</v>
      </c>
      <c r="C304" s="28" t="s">
        <v>429</v>
      </c>
      <c r="D304" s="28" t="s">
        <v>711</v>
      </c>
      <c r="E304" s="28" t="s">
        <v>712</v>
      </c>
      <c r="F304" s="29">
        <v>1.2861927446604277E-2</v>
      </c>
      <c r="G304" s="30">
        <v>1.4219441998606967E-2</v>
      </c>
    </row>
    <row r="305" spans="2:7" ht="14.4" x14ac:dyDescent="0.3">
      <c r="B305" s="27" t="s">
        <v>428</v>
      </c>
      <c r="C305" s="28" t="s">
        <v>429</v>
      </c>
      <c r="D305" s="28" t="s">
        <v>569</v>
      </c>
      <c r="E305" s="28" t="s">
        <v>570</v>
      </c>
      <c r="F305" s="29">
        <v>2.12865466402661E-3</v>
      </c>
      <c r="G305" s="30">
        <v>1.6000157701759688E-3</v>
      </c>
    </row>
    <row r="306" spans="2:7" ht="14.4" x14ac:dyDescent="0.3">
      <c r="B306" s="27" t="s">
        <v>428</v>
      </c>
      <c r="C306" s="28" t="s">
        <v>429</v>
      </c>
      <c r="D306" s="28" t="s">
        <v>721</v>
      </c>
      <c r="E306" s="28" t="s">
        <v>722</v>
      </c>
      <c r="F306" s="29">
        <v>0.87823732463501925</v>
      </c>
      <c r="G306" s="30">
        <v>0.91112520205537961</v>
      </c>
    </row>
    <row r="307" spans="2:7" ht="14.4" x14ac:dyDescent="0.3">
      <c r="B307" s="27" t="s">
        <v>428</v>
      </c>
      <c r="C307" s="28" t="s">
        <v>429</v>
      </c>
      <c r="D307" s="28" t="s">
        <v>759</v>
      </c>
      <c r="E307" s="28" t="s">
        <v>760</v>
      </c>
      <c r="F307" s="29">
        <v>2.4675891273980441E-2</v>
      </c>
      <c r="G307" s="30">
        <v>2.025481976003049E-2</v>
      </c>
    </row>
    <row r="308" spans="2:7" ht="14.4" x14ac:dyDescent="0.3">
      <c r="B308" s="27" t="s">
        <v>430</v>
      </c>
      <c r="C308" s="28" t="s">
        <v>431</v>
      </c>
      <c r="D308" s="28" t="s">
        <v>228</v>
      </c>
      <c r="E308" s="28" t="s">
        <v>229</v>
      </c>
      <c r="F308" s="29">
        <v>4.3146371259473626E-2</v>
      </c>
      <c r="G308" s="30">
        <v>6.4220572191210593E-2</v>
      </c>
    </row>
    <row r="309" spans="2:7" ht="14.4" x14ac:dyDescent="0.3">
      <c r="B309" s="27" t="s">
        <v>430</v>
      </c>
      <c r="C309" s="28" t="s">
        <v>431</v>
      </c>
      <c r="D309" s="28" t="s">
        <v>393</v>
      </c>
      <c r="E309" s="28" t="s">
        <v>394</v>
      </c>
      <c r="F309" s="29">
        <v>3.6214665469312506E-2</v>
      </c>
      <c r="G309" s="30">
        <v>4.8268703195669907E-2</v>
      </c>
    </row>
    <row r="310" spans="2:7" ht="14.4" x14ac:dyDescent="0.3">
      <c r="B310" s="27" t="s">
        <v>430</v>
      </c>
      <c r="C310" s="28" t="s">
        <v>431</v>
      </c>
      <c r="D310" s="28" t="s">
        <v>443</v>
      </c>
      <c r="E310" s="28" t="s">
        <v>444</v>
      </c>
      <c r="F310" s="29">
        <v>1.3526823520748188E-2</v>
      </c>
      <c r="G310" s="30">
        <v>2.075367108361844E-2</v>
      </c>
    </row>
    <row r="311" spans="2:7" ht="14.4" x14ac:dyDescent="0.3">
      <c r="B311" s="27" t="s">
        <v>430</v>
      </c>
      <c r="C311" s="28" t="s">
        <v>431</v>
      </c>
      <c r="D311" s="28" t="s">
        <v>723</v>
      </c>
      <c r="E311" s="28" t="s">
        <v>724</v>
      </c>
      <c r="F311" s="29">
        <v>0.8974299083025038</v>
      </c>
      <c r="G311" s="30">
        <v>0.84106388162145562</v>
      </c>
    </row>
    <row r="312" spans="2:7" ht="14.4" x14ac:dyDescent="0.3">
      <c r="B312" s="27" t="s">
        <v>430</v>
      </c>
      <c r="C312" s="28" t="s">
        <v>431</v>
      </c>
      <c r="D312" s="28" t="s">
        <v>729</v>
      </c>
      <c r="E312" s="28" t="s">
        <v>730</v>
      </c>
      <c r="F312" s="29">
        <v>2.2639420580104048E-3</v>
      </c>
      <c r="G312" s="30">
        <v>5.1407528237067792E-3</v>
      </c>
    </row>
    <row r="313" spans="2:7" ht="14.4" x14ac:dyDescent="0.3">
      <c r="B313" s="27" t="s">
        <v>430</v>
      </c>
      <c r="C313" s="28" t="s">
        <v>431</v>
      </c>
      <c r="D313" s="28" t="s">
        <v>731</v>
      </c>
      <c r="E313" s="28" t="s">
        <v>732</v>
      </c>
      <c r="F313" s="29">
        <v>1.7787151263012935E-2</v>
      </c>
      <c r="G313" s="30">
        <v>1.9563812772087408E-2</v>
      </c>
    </row>
    <row r="314" spans="2:7" ht="14.4" x14ac:dyDescent="0.3">
      <c r="B314" s="27" t="s">
        <v>430</v>
      </c>
      <c r="C314" s="28" t="s">
        <v>431</v>
      </c>
      <c r="D314" s="28" t="s">
        <v>761</v>
      </c>
      <c r="E314" s="28" t="s">
        <v>762</v>
      </c>
      <c r="F314" s="29">
        <v>1.1362160758343069E-3</v>
      </c>
      <c r="G314" s="30">
        <v>9.8860631225130375E-4</v>
      </c>
    </row>
    <row r="315" spans="2:7" ht="14.4" x14ac:dyDescent="0.3">
      <c r="B315" s="27" t="s">
        <v>432</v>
      </c>
      <c r="C315" s="28" t="s">
        <v>433</v>
      </c>
      <c r="D315" s="28" t="s">
        <v>357</v>
      </c>
      <c r="E315" s="28" t="s">
        <v>358</v>
      </c>
      <c r="F315" s="29">
        <v>1.8338749263022225E-3</v>
      </c>
      <c r="G315" s="30">
        <v>5.5302873682034313E-3</v>
      </c>
    </row>
    <row r="316" spans="2:7" ht="14.4" x14ac:dyDescent="0.3">
      <c r="B316" s="27" t="s">
        <v>432</v>
      </c>
      <c r="C316" s="28" t="s">
        <v>433</v>
      </c>
      <c r="D316" s="28" t="s">
        <v>725</v>
      </c>
      <c r="E316" s="28" t="s">
        <v>726</v>
      </c>
      <c r="F316" s="29">
        <v>0.32426429199796419</v>
      </c>
      <c r="G316" s="30">
        <v>0.99446971263179662</v>
      </c>
    </row>
    <row r="317" spans="2:7" ht="14.4" x14ac:dyDescent="0.3">
      <c r="B317" s="27" t="s">
        <v>434</v>
      </c>
      <c r="C317" s="28" t="s">
        <v>435</v>
      </c>
      <c r="D317" s="28" t="s">
        <v>224</v>
      </c>
      <c r="E317" s="28" t="s">
        <v>225</v>
      </c>
      <c r="F317" s="29">
        <v>3.4644224238362338E-2</v>
      </c>
      <c r="G317" s="30">
        <v>2.9178552892283331E-2</v>
      </c>
    </row>
    <row r="318" spans="2:7" ht="14.4" x14ac:dyDescent="0.3">
      <c r="B318" s="27" t="s">
        <v>434</v>
      </c>
      <c r="C318" s="28" t="s">
        <v>435</v>
      </c>
      <c r="D318" s="28" t="s">
        <v>727</v>
      </c>
      <c r="E318" s="28" t="s">
        <v>728</v>
      </c>
      <c r="F318" s="29">
        <v>0.91686518249018245</v>
      </c>
      <c r="G318" s="30">
        <v>0.96235049874792122</v>
      </c>
    </row>
    <row r="319" spans="2:7" ht="14.4" x14ac:dyDescent="0.3">
      <c r="B319" s="27" t="s">
        <v>434</v>
      </c>
      <c r="C319" s="28" t="s">
        <v>435</v>
      </c>
      <c r="D319" s="28" t="s">
        <v>787</v>
      </c>
      <c r="E319" s="28" t="s">
        <v>788</v>
      </c>
      <c r="F319" s="29">
        <v>9.9157789563453398E-4</v>
      </c>
      <c r="G319" s="30">
        <v>1.4888563083182743E-3</v>
      </c>
    </row>
    <row r="320" spans="2:7" ht="14.4" x14ac:dyDescent="0.3">
      <c r="B320" s="27" t="s">
        <v>434</v>
      </c>
      <c r="C320" s="28" t="s">
        <v>435</v>
      </c>
      <c r="D320" s="28" t="s">
        <v>805</v>
      </c>
      <c r="E320" s="28" t="s">
        <v>806</v>
      </c>
      <c r="F320" s="29">
        <v>5.7822691720028976E-3</v>
      </c>
      <c r="G320" s="30">
        <v>6.9820920514773021E-3</v>
      </c>
    </row>
    <row r="321" spans="2:7" ht="14.4" x14ac:dyDescent="0.3">
      <c r="B321" s="27" t="s">
        <v>434</v>
      </c>
      <c r="C321" s="28" t="s">
        <v>435</v>
      </c>
      <c r="D321" s="28" t="s">
        <v>747</v>
      </c>
      <c r="E321" s="28" t="s">
        <v>748</v>
      </c>
      <c r="F321" s="29">
        <v>1.1041736626123382E-3</v>
      </c>
      <c r="G321" s="30">
        <v>0</v>
      </c>
    </row>
    <row r="322" spans="2:7" ht="14.4" x14ac:dyDescent="0.3">
      <c r="B322" s="27" t="s">
        <v>436</v>
      </c>
      <c r="C322" s="28" t="s">
        <v>437</v>
      </c>
      <c r="D322" s="28" t="s">
        <v>412</v>
      </c>
      <c r="E322" s="28" t="s">
        <v>413</v>
      </c>
      <c r="F322" s="29">
        <v>2.7511063388717515E-3</v>
      </c>
      <c r="G322" s="30">
        <v>9.4992659901631943E-3</v>
      </c>
    </row>
    <row r="323" spans="2:7" ht="14.4" x14ac:dyDescent="0.3">
      <c r="B323" s="27" t="s">
        <v>436</v>
      </c>
      <c r="C323" s="28" t="s">
        <v>437</v>
      </c>
      <c r="D323" s="28" t="s">
        <v>587</v>
      </c>
      <c r="E323" s="28" t="s">
        <v>588</v>
      </c>
      <c r="F323" s="29">
        <v>0.98151069807650737</v>
      </c>
      <c r="G323" s="30">
        <v>0.9732756126571156</v>
      </c>
    </row>
    <row r="324" spans="2:7" ht="14.4" x14ac:dyDescent="0.3">
      <c r="B324" s="27" t="s">
        <v>436</v>
      </c>
      <c r="C324" s="28" t="s">
        <v>437</v>
      </c>
      <c r="D324" s="28" t="s">
        <v>636</v>
      </c>
      <c r="E324" s="28" t="s">
        <v>637</v>
      </c>
      <c r="F324" s="29">
        <v>2.8376638981337915E-3</v>
      </c>
      <c r="G324" s="30">
        <v>4.6183684622226025E-3</v>
      </c>
    </row>
    <row r="325" spans="2:7" ht="14.4" x14ac:dyDescent="0.3">
      <c r="B325" s="27" t="s">
        <v>436</v>
      </c>
      <c r="C325" s="28" t="s">
        <v>437</v>
      </c>
      <c r="D325" s="28" t="s">
        <v>869</v>
      </c>
      <c r="E325" s="28" t="s">
        <v>870</v>
      </c>
      <c r="F325" s="29">
        <v>7.5798330697196461E-3</v>
      </c>
      <c r="G325" s="30">
        <v>1.260675289049859E-2</v>
      </c>
    </row>
    <row r="326" spans="2:7" ht="14.4" x14ac:dyDescent="0.3">
      <c r="B326" s="27" t="s">
        <v>438</v>
      </c>
      <c r="C326" s="28" t="s">
        <v>439</v>
      </c>
      <c r="D326" s="28" t="s">
        <v>228</v>
      </c>
      <c r="E326" s="28" t="s">
        <v>229</v>
      </c>
      <c r="F326" s="29">
        <v>1.7316428071590384E-3</v>
      </c>
      <c r="G326" s="30">
        <v>0</v>
      </c>
    </row>
    <row r="327" spans="2:7" ht="14.4" x14ac:dyDescent="0.3">
      <c r="B327" s="27" t="s">
        <v>438</v>
      </c>
      <c r="C327" s="28" t="s">
        <v>439</v>
      </c>
      <c r="D327" s="28" t="s">
        <v>255</v>
      </c>
      <c r="E327" s="28" t="s">
        <v>256</v>
      </c>
      <c r="F327" s="29">
        <v>1.0187048433453682E-3</v>
      </c>
      <c r="G327" s="30">
        <v>0</v>
      </c>
    </row>
    <row r="328" spans="2:7" ht="14.4" x14ac:dyDescent="0.3">
      <c r="B328" s="27" t="s">
        <v>438</v>
      </c>
      <c r="C328" s="28" t="s">
        <v>439</v>
      </c>
      <c r="D328" s="28" t="s">
        <v>700</v>
      </c>
      <c r="E328" s="28" t="s">
        <v>701</v>
      </c>
      <c r="F328" s="29">
        <v>2.0478808923730806E-3</v>
      </c>
      <c r="G328" s="30">
        <v>9.1729388647763979E-4</v>
      </c>
    </row>
    <row r="329" spans="2:7" ht="14.4" x14ac:dyDescent="0.3">
      <c r="B329" s="27" t="s">
        <v>438</v>
      </c>
      <c r="C329" s="28" t="s">
        <v>439</v>
      </c>
      <c r="D329" s="28" t="s">
        <v>489</v>
      </c>
      <c r="E329" s="28" t="s">
        <v>490</v>
      </c>
      <c r="F329" s="29">
        <v>2.0902780948901776E-2</v>
      </c>
      <c r="G329" s="30">
        <v>1.6206329971531701E-2</v>
      </c>
    </row>
    <row r="330" spans="2:7" ht="14.4" x14ac:dyDescent="0.3">
      <c r="B330" s="27" t="s">
        <v>438</v>
      </c>
      <c r="C330" s="28" t="s">
        <v>439</v>
      </c>
      <c r="D330" s="28" t="s">
        <v>930</v>
      </c>
      <c r="E330" s="28" t="s">
        <v>931</v>
      </c>
      <c r="F330" s="29">
        <v>0.96949997318531622</v>
      </c>
      <c r="G330" s="30">
        <v>0.46547756411803803</v>
      </c>
    </row>
    <row r="331" spans="2:7" ht="14.4" x14ac:dyDescent="0.3">
      <c r="B331" s="27" t="s">
        <v>438</v>
      </c>
      <c r="C331" s="28" t="s">
        <v>439</v>
      </c>
      <c r="D331" s="28" t="s">
        <v>711</v>
      </c>
      <c r="E331" s="28" t="s">
        <v>712</v>
      </c>
      <c r="F331" s="29">
        <v>4.3982561508720723E-3</v>
      </c>
      <c r="G331" s="30">
        <v>1.1908727649007954E-3</v>
      </c>
    </row>
    <row r="332" spans="2:7" ht="14.4" x14ac:dyDescent="0.3">
      <c r="B332" s="27" t="s">
        <v>438</v>
      </c>
      <c r="C332" s="28" t="s">
        <v>439</v>
      </c>
      <c r="D332" s="28" t="s">
        <v>723</v>
      </c>
      <c r="E332" s="28" t="s">
        <v>724</v>
      </c>
      <c r="F332" s="29">
        <v>5.7527558224519477E-3</v>
      </c>
      <c r="G332" s="30">
        <v>1.2286910216239963E-3</v>
      </c>
    </row>
    <row r="333" spans="2:7" ht="14.4" x14ac:dyDescent="0.3">
      <c r="B333" s="27" t="s">
        <v>438</v>
      </c>
      <c r="C333" s="28" t="s">
        <v>439</v>
      </c>
      <c r="D333" s="28" t="s">
        <v>729</v>
      </c>
      <c r="E333" s="28" t="s">
        <v>730</v>
      </c>
      <c r="F333" s="29">
        <v>0.98053880577056429</v>
      </c>
      <c r="G333" s="30">
        <v>0.50741640153654777</v>
      </c>
    </row>
    <row r="334" spans="2:7" ht="14.4" x14ac:dyDescent="0.3">
      <c r="B334" s="27" t="s">
        <v>438</v>
      </c>
      <c r="C334" s="28" t="s">
        <v>439</v>
      </c>
      <c r="D334" s="28" t="s">
        <v>731</v>
      </c>
      <c r="E334" s="28" t="s">
        <v>732</v>
      </c>
      <c r="F334" s="29">
        <v>2.2207455772879168E-2</v>
      </c>
      <c r="G334" s="30">
        <v>5.5665255321511514E-3</v>
      </c>
    </row>
    <row r="335" spans="2:7" ht="14.4" x14ac:dyDescent="0.3">
      <c r="B335" s="27" t="s">
        <v>438</v>
      </c>
      <c r="C335" s="28" t="s">
        <v>439</v>
      </c>
      <c r="D335" s="28" t="s">
        <v>779</v>
      </c>
      <c r="E335" s="28" t="s">
        <v>780</v>
      </c>
      <c r="F335" s="29">
        <v>3.975451052527528E-3</v>
      </c>
      <c r="G335" s="30">
        <v>0</v>
      </c>
    </row>
    <row r="336" spans="2:7" ht="14.4" x14ac:dyDescent="0.3">
      <c r="B336" s="27" t="s">
        <v>438</v>
      </c>
      <c r="C336" s="28" t="s">
        <v>439</v>
      </c>
      <c r="D336" s="28" t="s">
        <v>934</v>
      </c>
      <c r="E336" s="28" t="s">
        <v>935</v>
      </c>
      <c r="F336" s="29">
        <v>7.9671679463588965E-3</v>
      </c>
      <c r="G336" s="30">
        <v>1.9963211687289684E-3</v>
      </c>
    </row>
    <row r="337" spans="2:7" ht="14.4" x14ac:dyDescent="0.3">
      <c r="B337" s="27" t="s">
        <v>441</v>
      </c>
      <c r="C337" s="28" t="s">
        <v>442</v>
      </c>
      <c r="D337" s="28" t="s">
        <v>700</v>
      </c>
      <c r="E337" s="28" t="s">
        <v>701</v>
      </c>
      <c r="F337" s="29">
        <v>0</v>
      </c>
      <c r="G337" s="30">
        <v>1.1219707553889755E-3</v>
      </c>
    </row>
    <row r="338" spans="2:7" ht="14.4" x14ac:dyDescent="0.3">
      <c r="B338" s="27" t="s">
        <v>441</v>
      </c>
      <c r="C338" s="28" t="s">
        <v>442</v>
      </c>
      <c r="D338" s="28" t="s">
        <v>443</v>
      </c>
      <c r="E338" s="28" t="s">
        <v>444</v>
      </c>
      <c r="F338" s="29">
        <v>5.1831345042159138E-2</v>
      </c>
      <c r="G338" s="30">
        <v>6.8855987257836218E-2</v>
      </c>
    </row>
    <row r="339" spans="2:7" ht="14.4" x14ac:dyDescent="0.3">
      <c r="B339" s="27" t="s">
        <v>441</v>
      </c>
      <c r="C339" s="28" t="s">
        <v>442</v>
      </c>
      <c r="D339" s="28" t="s">
        <v>569</v>
      </c>
      <c r="E339" s="28" t="s">
        <v>570</v>
      </c>
      <c r="F339" s="29">
        <v>4.6594371085264194E-3</v>
      </c>
      <c r="G339" s="30">
        <v>3.2589123303668876E-3</v>
      </c>
    </row>
    <row r="340" spans="2:7" ht="14.4" x14ac:dyDescent="0.3">
      <c r="B340" s="27" t="s">
        <v>441</v>
      </c>
      <c r="C340" s="28" t="s">
        <v>442</v>
      </c>
      <c r="D340" s="28" t="s">
        <v>723</v>
      </c>
      <c r="E340" s="28" t="s">
        <v>724</v>
      </c>
      <c r="F340" s="29">
        <v>2.2265086385521288E-2</v>
      </c>
      <c r="G340" s="30">
        <v>1.8067703445092217E-2</v>
      </c>
    </row>
    <row r="341" spans="2:7" ht="14.4" x14ac:dyDescent="0.3">
      <c r="B341" s="27" t="s">
        <v>441</v>
      </c>
      <c r="C341" s="28" t="s">
        <v>442</v>
      </c>
      <c r="D341" s="28" t="s">
        <v>731</v>
      </c>
      <c r="E341" s="28" t="s">
        <v>732</v>
      </c>
      <c r="F341" s="29">
        <v>0.94353438175123672</v>
      </c>
      <c r="G341" s="30">
        <v>0.89857628942565493</v>
      </c>
    </row>
    <row r="342" spans="2:7" ht="14.4" x14ac:dyDescent="0.3">
      <c r="B342" s="27" t="s">
        <v>441</v>
      </c>
      <c r="C342" s="28" t="s">
        <v>442</v>
      </c>
      <c r="D342" s="28" t="s">
        <v>757</v>
      </c>
      <c r="E342" s="28" t="s">
        <v>758</v>
      </c>
      <c r="F342" s="29">
        <v>1.0559493654733269E-2</v>
      </c>
      <c r="G342" s="30">
        <v>1.0119136785660785E-2</v>
      </c>
    </row>
    <row r="343" spans="2:7" ht="14.4" x14ac:dyDescent="0.3">
      <c r="B343" s="27" t="s">
        <v>445</v>
      </c>
      <c r="C343" s="28" t="s">
        <v>446</v>
      </c>
      <c r="D343" s="28" t="s">
        <v>443</v>
      </c>
      <c r="E343" s="28" t="s">
        <v>444</v>
      </c>
      <c r="F343" s="29">
        <v>5.4583655510143964E-2</v>
      </c>
      <c r="G343" s="30">
        <v>7.4722221347135909E-2</v>
      </c>
    </row>
    <row r="344" spans="2:7" ht="14.4" x14ac:dyDescent="0.3">
      <c r="B344" s="27" t="s">
        <v>445</v>
      </c>
      <c r="C344" s="28" t="s">
        <v>446</v>
      </c>
      <c r="D344" s="28" t="s">
        <v>569</v>
      </c>
      <c r="E344" s="28" t="s">
        <v>570</v>
      </c>
      <c r="F344" s="29">
        <v>1.1552431780333328E-2</v>
      </c>
      <c r="G344" s="30">
        <v>8.3262713866722963E-3</v>
      </c>
    </row>
    <row r="345" spans="2:7" ht="14.4" x14ac:dyDescent="0.3">
      <c r="B345" s="27" t="s">
        <v>445</v>
      </c>
      <c r="C345" s="28" t="s">
        <v>446</v>
      </c>
      <c r="D345" s="28" t="s">
        <v>731</v>
      </c>
      <c r="E345" s="28" t="s">
        <v>732</v>
      </c>
      <c r="F345" s="29">
        <v>2.2406481829242062E-3</v>
      </c>
      <c r="G345" s="30">
        <v>2.1989169231544695E-3</v>
      </c>
    </row>
    <row r="346" spans="2:7" ht="14.4" x14ac:dyDescent="0.3">
      <c r="B346" s="27" t="s">
        <v>445</v>
      </c>
      <c r="C346" s="28" t="s">
        <v>446</v>
      </c>
      <c r="D346" s="28" t="s">
        <v>757</v>
      </c>
      <c r="E346" s="28" t="s">
        <v>758</v>
      </c>
      <c r="F346" s="29">
        <v>0.8816762478386535</v>
      </c>
      <c r="G346" s="30">
        <v>0.87065769038115626</v>
      </c>
    </row>
    <row r="347" spans="2:7" ht="14.4" x14ac:dyDescent="0.3">
      <c r="B347" s="27" t="s">
        <v>445</v>
      </c>
      <c r="C347" s="28" t="s">
        <v>446</v>
      </c>
      <c r="D347" s="28" t="s">
        <v>835</v>
      </c>
      <c r="E347" s="28" t="s">
        <v>836</v>
      </c>
      <c r="F347" s="29">
        <v>3.397966613629622E-3</v>
      </c>
      <c r="G347" s="30">
        <v>3.9693915804794155E-3</v>
      </c>
    </row>
    <row r="348" spans="2:7" ht="14.4" x14ac:dyDescent="0.3">
      <c r="B348" s="27" t="s">
        <v>445</v>
      </c>
      <c r="C348" s="28" t="s">
        <v>446</v>
      </c>
      <c r="D348" s="28" t="s">
        <v>807</v>
      </c>
      <c r="E348" s="28" t="s">
        <v>808</v>
      </c>
      <c r="F348" s="29">
        <v>5.6750988580509254E-2</v>
      </c>
      <c r="G348" s="30">
        <v>3.87015679096743E-2</v>
      </c>
    </row>
    <row r="349" spans="2:7" ht="14.4" x14ac:dyDescent="0.3">
      <c r="B349" s="27" t="s">
        <v>445</v>
      </c>
      <c r="C349" s="28" t="s">
        <v>446</v>
      </c>
      <c r="D349" s="28" t="s">
        <v>761</v>
      </c>
      <c r="E349" s="28" t="s">
        <v>762</v>
      </c>
      <c r="F349" s="29">
        <v>1.8341773795610954E-3</v>
      </c>
      <c r="G349" s="30">
        <v>1.4239404717275362E-3</v>
      </c>
    </row>
    <row r="350" spans="2:7" ht="14.4" x14ac:dyDescent="0.3">
      <c r="B350" s="27" t="s">
        <v>449</v>
      </c>
      <c r="C350" s="28" t="s">
        <v>450</v>
      </c>
      <c r="D350" s="28" t="s">
        <v>447</v>
      </c>
      <c r="E350" s="28" t="s">
        <v>448</v>
      </c>
      <c r="F350" s="29">
        <v>0.99999999999999989</v>
      </c>
      <c r="G350" s="30">
        <v>1</v>
      </c>
    </row>
    <row r="351" spans="2:7" ht="14.4" x14ac:dyDescent="0.3">
      <c r="B351" s="27" t="s">
        <v>451</v>
      </c>
      <c r="C351" s="28" t="s">
        <v>452</v>
      </c>
      <c r="D351" s="28" t="s">
        <v>349</v>
      </c>
      <c r="E351" s="28" t="s">
        <v>350</v>
      </c>
      <c r="F351" s="29">
        <v>4.889284498411256E-2</v>
      </c>
      <c r="G351" s="30">
        <v>5.450592025934492E-2</v>
      </c>
    </row>
    <row r="352" spans="2:7" ht="14.4" x14ac:dyDescent="0.3">
      <c r="B352" s="27" t="s">
        <v>451</v>
      </c>
      <c r="C352" s="28" t="s">
        <v>452</v>
      </c>
      <c r="D352" s="28" t="s">
        <v>469</v>
      </c>
      <c r="E352" s="28" t="s">
        <v>470</v>
      </c>
      <c r="F352" s="29">
        <v>5.2562940695386924E-3</v>
      </c>
      <c r="G352" s="30">
        <v>4.7006266184348383E-3</v>
      </c>
    </row>
    <row r="353" spans="2:7" ht="14.4" x14ac:dyDescent="0.3">
      <c r="B353" s="27" t="s">
        <v>451</v>
      </c>
      <c r="C353" s="28" t="s">
        <v>452</v>
      </c>
      <c r="D353" s="28" t="s">
        <v>654</v>
      </c>
      <c r="E353" s="28" t="s">
        <v>655</v>
      </c>
      <c r="F353" s="29">
        <v>3.3585060667340752E-2</v>
      </c>
      <c r="G353" s="30">
        <v>4.2020992705924215E-2</v>
      </c>
    </row>
    <row r="354" spans="2:7" ht="14.4" x14ac:dyDescent="0.3">
      <c r="B354" s="27" t="s">
        <v>451</v>
      </c>
      <c r="C354" s="28" t="s">
        <v>452</v>
      </c>
      <c r="D354" s="28" t="s">
        <v>569</v>
      </c>
      <c r="E354" s="28" t="s">
        <v>570</v>
      </c>
      <c r="F354" s="29">
        <v>3.2651027392769563E-3</v>
      </c>
      <c r="G354" s="30">
        <v>2.9532111723892546E-3</v>
      </c>
    </row>
    <row r="355" spans="2:7" ht="14.4" x14ac:dyDescent="0.3">
      <c r="B355" s="27" t="s">
        <v>451</v>
      </c>
      <c r="C355" s="28" t="s">
        <v>452</v>
      </c>
      <c r="D355" s="28" t="s">
        <v>721</v>
      </c>
      <c r="E355" s="28" t="s">
        <v>722</v>
      </c>
      <c r="F355" s="29">
        <v>1.2319093010735662E-2</v>
      </c>
      <c r="G355" s="30">
        <v>1.5378837296645517E-2</v>
      </c>
    </row>
    <row r="356" spans="2:7" ht="14.4" x14ac:dyDescent="0.3">
      <c r="B356" s="27" t="s">
        <v>451</v>
      </c>
      <c r="C356" s="28" t="s">
        <v>452</v>
      </c>
      <c r="D356" s="28" t="s">
        <v>759</v>
      </c>
      <c r="E356" s="28" t="s">
        <v>760</v>
      </c>
      <c r="F356" s="29">
        <v>0.89138605261788584</v>
      </c>
      <c r="G356" s="30">
        <v>0.8804404119472613</v>
      </c>
    </row>
    <row r="357" spans="2:7" ht="14.4" x14ac:dyDescent="0.3">
      <c r="B357" s="27" t="s">
        <v>453</v>
      </c>
      <c r="C357" s="28" t="s">
        <v>454</v>
      </c>
      <c r="D357" s="28" t="s">
        <v>393</v>
      </c>
      <c r="E357" s="28" t="s">
        <v>394</v>
      </c>
      <c r="F357" s="29">
        <v>0</v>
      </c>
      <c r="G357" s="30">
        <v>1.4302783451149816E-3</v>
      </c>
    </row>
    <row r="358" spans="2:7" ht="14.4" x14ac:dyDescent="0.3">
      <c r="B358" s="27" t="s">
        <v>453</v>
      </c>
      <c r="C358" s="28" t="s">
        <v>454</v>
      </c>
      <c r="D358" s="28" t="s">
        <v>349</v>
      </c>
      <c r="E358" s="28" t="s">
        <v>350</v>
      </c>
      <c r="F358" s="29">
        <v>2.1242339990921464E-3</v>
      </c>
      <c r="G358" s="30">
        <v>3.525665550304008E-3</v>
      </c>
    </row>
    <row r="359" spans="2:7" ht="14.4" x14ac:dyDescent="0.3">
      <c r="B359" s="27" t="s">
        <v>453</v>
      </c>
      <c r="C359" s="28" t="s">
        <v>454</v>
      </c>
      <c r="D359" s="28" t="s">
        <v>469</v>
      </c>
      <c r="E359" s="28" t="s">
        <v>470</v>
      </c>
      <c r="F359" s="29">
        <v>4.0091951990451138E-2</v>
      </c>
      <c r="G359" s="30">
        <v>5.3379400460278878E-2</v>
      </c>
    </row>
    <row r="360" spans="2:7" ht="14.4" x14ac:dyDescent="0.3">
      <c r="B360" s="27" t="s">
        <v>453</v>
      </c>
      <c r="C360" s="28" t="s">
        <v>454</v>
      </c>
      <c r="D360" s="28" t="s">
        <v>569</v>
      </c>
      <c r="E360" s="28" t="s">
        <v>570</v>
      </c>
      <c r="F360" s="29">
        <v>1.1460641743486183E-2</v>
      </c>
      <c r="G360" s="30">
        <v>1.5432879921364122E-2</v>
      </c>
    </row>
    <row r="361" spans="2:7" ht="14.4" x14ac:dyDescent="0.3">
      <c r="B361" s="27" t="s">
        <v>453</v>
      </c>
      <c r="C361" s="28" t="s">
        <v>454</v>
      </c>
      <c r="D361" s="28" t="s">
        <v>761</v>
      </c>
      <c r="E361" s="28" t="s">
        <v>762</v>
      </c>
      <c r="F361" s="29">
        <v>0.63856966627710676</v>
      </c>
      <c r="G361" s="30">
        <v>0.92623177572293802</v>
      </c>
    </row>
    <row r="362" spans="2:7" ht="14.4" x14ac:dyDescent="0.3">
      <c r="B362" s="27" t="s">
        <v>457</v>
      </c>
      <c r="C362" s="28" t="s">
        <v>458</v>
      </c>
      <c r="D362" s="28" t="s">
        <v>455</v>
      </c>
      <c r="E362" s="28" t="s">
        <v>456</v>
      </c>
      <c r="F362" s="29">
        <v>1</v>
      </c>
      <c r="G362" s="30">
        <v>8.3279875567897219E-2</v>
      </c>
    </row>
    <row r="363" spans="2:7" ht="14.4" x14ac:dyDescent="0.3">
      <c r="B363" s="27" t="s">
        <v>457</v>
      </c>
      <c r="C363" s="28" t="s">
        <v>458</v>
      </c>
      <c r="D363" s="28" t="s">
        <v>264</v>
      </c>
      <c r="E363" s="28" t="s">
        <v>265</v>
      </c>
      <c r="F363" s="29">
        <v>1.242106839491177E-2</v>
      </c>
      <c r="G363" s="30">
        <v>1.8742648249577254E-3</v>
      </c>
    </row>
    <row r="364" spans="2:7" ht="14.4" x14ac:dyDescent="0.3">
      <c r="B364" s="27" t="s">
        <v>457</v>
      </c>
      <c r="C364" s="28" t="s">
        <v>458</v>
      </c>
      <c r="D364" s="28" t="s">
        <v>365</v>
      </c>
      <c r="E364" s="28" t="s">
        <v>366</v>
      </c>
      <c r="F364" s="29">
        <v>8.7648006524779498E-3</v>
      </c>
      <c r="G364" s="30">
        <v>1.9156919778201536E-3</v>
      </c>
    </row>
    <row r="365" spans="2:7" ht="14.4" x14ac:dyDescent="0.3">
      <c r="B365" s="27" t="s">
        <v>457</v>
      </c>
      <c r="C365" s="28" t="s">
        <v>458</v>
      </c>
      <c r="D365" s="28" t="s">
        <v>978</v>
      </c>
      <c r="E365" s="28" t="s">
        <v>979</v>
      </c>
      <c r="F365" s="29">
        <v>1</v>
      </c>
      <c r="G365" s="30">
        <v>0.14148000386653425</v>
      </c>
    </row>
    <row r="366" spans="2:7" ht="14.4" x14ac:dyDescent="0.3">
      <c r="B366" s="27" t="s">
        <v>457</v>
      </c>
      <c r="C366" s="28" t="s">
        <v>458</v>
      </c>
      <c r="D366" s="28" t="s">
        <v>503</v>
      </c>
      <c r="E366" s="28" t="s">
        <v>504</v>
      </c>
      <c r="F366" s="29">
        <v>0.98335637681700983</v>
      </c>
      <c r="G366" s="30">
        <v>0.16517884604038016</v>
      </c>
    </row>
    <row r="367" spans="2:7" ht="14.4" x14ac:dyDescent="0.3">
      <c r="B367" s="27" t="s">
        <v>457</v>
      </c>
      <c r="C367" s="28" t="s">
        <v>458</v>
      </c>
      <c r="D367" s="28" t="s">
        <v>948</v>
      </c>
      <c r="E367" s="28" t="s">
        <v>949</v>
      </c>
      <c r="F367" s="29">
        <v>1.1373376409309684E-3</v>
      </c>
      <c r="G367" s="30">
        <v>0</v>
      </c>
    </row>
    <row r="368" spans="2:7" ht="14.4" x14ac:dyDescent="0.3">
      <c r="B368" s="27" t="s">
        <v>457</v>
      </c>
      <c r="C368" s="28" t="s">
        <v>458</v>
      </c>
      <c r="D368" s="28" t="s">
        <v>717</v>
      </c>
      <c r="E368" s="28" t="s">
        <v>718</v>
      </c>
      <c r="F368" s="29">
        <v>1.7082661098984531E-3</v>
      </c>
      <c r="G368" s="30">
        <v>0</v>
      </c>
    </row>
    <row r="369" spans="2:7" ht="14.4" x14ac:dyDescent="0.3">
      <c r="B369" s="27" t="s">
        <v>457</v>
      </c>
      <c r="C369" s="28" t="s">
        <v>458</v>
      </c>
      <c r="D369" s="28" t="s">
        <v>966</v>
      </c>
      <c r="E369" s="28" t="s">
        <v>967</v>
      </c>
      <c r="F369" s="29">
        <v>3.2805682071535493E-3</v>
      </c>
      <c r="G369" s="30">
        <v>0</v>
      </c>
    </row>
    <row r="370" spans="2:7" ht="14.4" x14ac:dyDescent="0.3">
      <c r="B370" s="27" t="s">
        <v>457</v>
      </c>
      <c r="C370" s="28" t="s">
        <v>458</v>
      </c>
      <c r="D370" s="28" t="s">
        <v>928</v>
      </c>
      <c r="E370" s="28" t="s">
        <v>929</v>
      </c>
      <c r="F370" s="29">
        <v>6.3079428346354861E-3</v>
      </c>
      <c r="G370" s="30">
        <v>0</v>
      </c>
    </row>
    <row r="371" spans="2:7" ht="14.4" x14ac:dyDescent="0.3">
      <c r="B371" s="27" t="s">
        <v>457</v>
      </c>
      <c r="C371" s="28" t="s">
        <v>458</v>
      </c>
      <c r="D371" s="28" t="s">
        <v>739</v>
      </c>
      <c r="E371" s="28" t="s">
        <v>740</v>
      </c>
      <c r="F371" s="29">
        <v>6.0680822289247378E-2</v>
      </c>
      <c r="G371" s="30">
        <v>1.1378030302079267E-2</v>
      </c>
    </row>
    <row r="372" spans="2:7" ht="14.4" x14ac:dyDescent="0.3">
      <c r="B372" s="27" t="s">
        <v>457</v>
      </c>
      <c r="C372" s="28" t="s">
        <v>458</v>
      </c>
      <c r="D372" s="28" t="s">
        <v>980</v>
      </c>
      <c r="E372" s="28" t="s">
        <v>981</v>
      </c>
      <c r="F372" s="29">
        <v>1</v>
      </c>
      <c r="G372" s="30">
        <v>0.12919308693801873</v>
      </c>
    </row>
    <row r="373" spans="2:7" ht="14.4" x14ac:dyDescent="0.3">
      <c r="B373" s="27" t="s">
        <v>457</v>
      </c>
      <c r="C373" s="28" t="s">
        <v>458</v>
      </c>
      <c r="D373" s="28" t="s">
        <v>982</v>
      </c>
      <c r="E373" s="28" t="s">
        <v>983</v>
      </c>
      <c r="F373" s="29">
        <v>0.9981340465422105</v>
      </c>
      <c r="G373" s="30">
        <v>7.0509641855986668E-2</v>
      </c>
    </row>
    <row r="374" spans="2:7" ht="14.4" x14ac:dyDescent="0.3">
      <c r="B374" s="27" t="s">
        <v>457</v>
      </c>
      <c r="C374" s="28" t="s">
        <v>458</v>
      </c>
      <c r="D374" s="28" t="s">
        <v>984</v>
      </c>
      <c r="E374" s="28" t="s">
        <v>985</v>
      </c>
      <c r="F374" s="29">
        <v>1</v>
      </c>
      <c r="G374" s="30">
        <v>9.1030519257976922E-2</v>
      </c>
    </row>
    <row r="375" spans="2:7" ht="14.4" x14ac:dyDescent="0.3">
      <c r="B375" s="27" t="s">
        <v>457</v>
      </c>
      <c r="C375" s="28" t="s">
        <v>458</v>
      </c>
      <c r="D375" s="28" t="s">
        <v>763</v>
      </c>
      <c r="E375" s="28" t="s">
        <v>764</v>
      </c>
      <c r="F375" s="29">
        <v>0.98705317040480223</v>
      </c>
      <c r="G375" s="30">
        <v>0.3041600393683489</v>
      </c>
    </row>
    <row r="376" spans="2:7" ht="14.4" x14ac:dyDescent="0.3">
      <c r="B376" s="27" t="s">
        <v>459</v>
      </c>
      <c r="C376" s="28" t="s">
        <v>460</v>
      </c>
      <c r="D376" s="28" t="s">
        <v>397</v>
      </c>
      <c r="E376" s="28" t="s">
        <v>398</v>
      </c>
      <c r="F376" s="29">
        <v>1.2930480543317441E-2</v>
      </c>
      <c r="G376" s="30">
        <v>1.429060476499166E-2</v>
      </c>
    </row>
    <row r="377" spans="2:7" ht="14.4" x14ac:dyDescent="0.3">
      <c r="B377" s="27" t="s">
        <v>459</v>
      </c>
      <c r="C377" s="28" t="s">
        <v>460</v>
      </c>
      <c r="D377" s="28" t="s">
        <v>753</v>
      </c>
      <c r="E377" s="28" t="s">
        <v>754</v>
      </c>
      <c r="F377" s="29">
        <v>0.90717800211827471</v>
      </c>
      <c r="G377" s="30">
        <v>0.98570939523500833</v>
      </c>
    </row>
    <row r="378" spans="2:7" ht="14.4" x14ac:dyDescent="0.3">
      <c r="B378" s="27" t="s">
        <v>463</v>
      </c>
      <c r="C378" s="28" t="s">
        <v>464</v>
      </c>
      <c r="D378" s="28" t="s">
        <v>461</v>
      </c>
      <c r="E378" s="28" t="s">
        <v>462</v>
      </c>
      <c r="F378" s="29">
        <v>0.86946951459290456</v>
      </c>
      <c r="G378" s="30">
        <v>0.95922524257462427</v>
      </c>
    </row>
    <row r="379" spans="2:7" ht="14.4" x14ac:dyDescent="0.3">
      <c r="B379" s="27" t="s">
        <v>463</v>
      </c>
      <c r="C379" s="28" t="s">
        <v>464</v>
      </c>
      <c r="D379" s="28" t="s">
        <v>783</v>
      </c>
      <c r="E379" s="28" t="s">
        <v>784</v>
      </c>
      <c r="F379" s="29">
        <v>1.0947549075982627E-2</v>
      </c>
      <c r="G379" s="30">
        <v>1.3094268149449249E-2</v>
      </c>
    </row>
    <row r="380" spans="2:7" ht="14.4" x14ac:dyDescent="0.3">
      <c r="B380" s="27" t="s">
        <v>463</v>
      </c>
      <c r="C380" s="28" t="s">
        <v>464</v>
      </c>
      <c r="D380" s="28" t="s">
        <v>807</v>
      </c>
      <c r="E380" s="28" t="s">
        <v>808</v>
      </c>
      <c r="F380" s="29">
        <v>7.155659854392254E-3</v>
      </c>
      <c r="G380" s="30">
        <v>8.1951601468674296E-3</v>
      </c>
    </row>
    <row r="381" spans="2:7" ht="14.4" x14ac:dyDescent="0.3">
      <c r="B381" s="27" t="s">
        <v>463</v>
      </c>
      <c r="C381" s="28" t="s">
        <v>464</v>
      </c>
      <c r="D381" s="28" t="s">
        <v>986</v>
      </c>
      <c r="E381" s="28" t="s">
        <v>987</v>
      </c>
      <c r="F381" s="29">
        <v>7.3751169683117764E-3</v>
      </c>
      <c r="G381" s="30">
        <v>1.1967367496587557E-2</v>
      </c>
    </row>
    <row r="382" spans="2:7" ht="14.4" x14ac:dyDescent="0.3">
      <c r="B382" s="27" t="s">
        <v>463</v>
      </c>
      <c r="C382" s="28" t="s">
        <v>464</v>
      </c>
      <c r="D382" s="28" t="s">
        <v>837</v>
      </c>
      <c r="E382" s="28" t="s">
        <v>838</v>
      </c>
      <c r="F382" s="29">
        <v>1.085860145330287E-3</v>
      </c>
      <c r="G382" s="30">
        <v>1.1163194260742592E-3</v>
      </c>
    </row>
    <row r="383" spans="2:7" ht="14.4" x14ac:dyDescent="0.3">
      <c r="B383" s="27" t="s">
        <v>463</v>
      </c>
      <c r="C383" s="28" t="s">
        <v>464</v>
      </c>
      <c r="D383" s="28" t="s">
        <v>855</v>
      </c>
      <c r="E383" s="28" t="s">
        <v>856</v>
      </c>
      <c r="F383" s="29">
        <v>3.0250983156952598E-3</v>
      </c>
      <c r="G383" s="30">
        <v>6.4016422063974112E-3</v>
      </c>
    </row>
    <row r="384" spans="2:7" ht="14.4" x14ac:dyDescent="0.3">
      <c r="B384" s="27" t="s">
        <v>465</v>
      </c>
      <c r="C384" s="28" t="s">
        <v>466</v>
      </c>
      <c r="D384" s="28" t="s">
        <v>237</v>
      </c>
      <c r="E384" s="28" t="s">
        <v>238</v>
      </c>
      <c r="F384" s="29">
        <v>1.3758497895759146E-3</v>
      </c>
      <c r="G384" s="30">
        <v>0</v>
      </c>
    </row>
    <row r="385" spans="2:7" ht="14.4" x14ac:dyDescent="0.3">
      <c r="B385" s="27" t="s">
        <v>465</v>
      </c>
      <c r="C385" s="28" t="s">
        <v>466</v>
      </c>
      <c r="D385" s="28" t="s">
        <v>333</v>
      </c>
      <c r="E385" s="28" t="s">
        <v>334</v>
      </c>
      <c r="F385" s="29">
        <v>9.980887022739927E-3</v>
      </c>
      <c r="G385" s="30">
        <v>7.354229458168938E-3</v>
      </c>
    </row>
    <row r="386" spans="2:7" ht="14.4" x14ac:dyDescent="0.3">
      <c r="B386" s="27" t="s">
        <v>465</v>
      </c>
      <c r="C386" s="28" t="s">
        <v>466</v>
      </c>
      <c r="D386" s="28" t="s">
        <v>702</v>
      </c>
      <c r="E386" s="28" t="s">
        <v>703</v>
      </c>
      <c r="F386" s="29">
        <v>1.3688606916109562E-2</v>
      </c>
      <c r="G386" s="30">
        <v>6.6800178311232934E-3</v>
      </c>
    </row>
    <row r="387" spans="2:7" ht="14.4" x14ac:dyDescent="0.3">
      <c r="B387" s="27" t="s">
        <v>465</v>
      </c>
      <c r="C387" s="28" t="s">
        <v>466</v>
      </c>
      <c r="D387" s="28" t="s">
        <v>765</v>
      </c>
      <c r="E387" s="28" t="s">
        <v>766</v>
      </c>
      <c r="F387" s="29">
        <v>0.99546733291087641</v>
      </c>
      <c r="G387" s="30">
        <v>0.54698523166044566</v>
      </c>
    </row>
    <row r="388" spans="2:7" ht="14.4" x14ac:dyDescent="0.3">
      <c r="B388" s="27" t="s">
        <v>465</v>
      </c>
      <c r="C388" s="28" t="s">
        <v>466</v>
      </c>
      <c r="D388" s="28" t="s">
        <v>749</v>
      </c>
      <c r="E388" s="28" t="s">
        <v>750</v>
      </c>
      <c r="F388" s="29">
        <v>1.3073562705270877E-3</v>
      </c>
      <c r="G388" s="30">
        <v>2.5460360126592103E-3</v>
      </c>
    </row>
    <row r="389" spans="2:7" ht="14.4" x14ac:dyDescent="0.3">
      <c r="B389" s="27" t="s">
        <v>465</v>
      </c>
      <c r="C389" s="28" t="s">
        <v>466</v>
      </c>
      <c r="D389" s="28" t="s">
        <v>926</v>
      </c>
      <c r="E389" s="28" t="s">
        <v>927</v>
      </c>
      <c r="F389" s="29">
        <v>0.98933471395288641</v>
      </c>
      <c r="G389" s="30">
        <v>0.42379967043471123</v>
      </c>
    </row>
    <row r="390" spans="2:7" ht="14.4" x14ac:dyDescent="0.3">
      <c r="B390" s="27" t="s">
        <v>465</v>
      </c>
      <c r="C390" s="28" t="s">
        <v>466</v>
      </c>
      <c r="D390" s="28" t="s">
        <v>849</v>
      </c>
      <c r="E390" s="28" t="s">
        <v>850</v>
      </c>
      <c r="F390" s="29">
        <v>1.5315668921316658E-2</v>
      </c>
      <c r="G390" s="30">
        <v>1.2634814602891568E-2</v>
      </c>
    </row>
    <row r="391" spans="2:7" ht="14.4" x14ac:dyDescent="0.3">
      <c r="B391" s="27" t="s">
        <v>467</v>
      </c>
      <c r="C391" s="28" t="s">
        <v>468</v>
      </c>
      <c r="D391" s="28" t="s">
        <v>420</v>
      </c>
      <c r="E391" s="28" t="s">
        <v>421</v>
      </c>
      <c r="F391" s="29">
        <v>1.0369306242215378E-2</v>
      </c>
      <c r="G391" s="30">
        <v>8.4094542840499244E-3</v>
      </c>
    </row>
    <row r="392" spans="2:7" ht="14.4" x14ac:dyDescent="0.3">
      <c r="B392" s="27" t="s">
        <v>467</v>
      </c>
      <c r="C392" s="28" t="s">
        <v>468</v>
      </c>
      <c r="D392" s="28" t="s">
        <v>493</v>
      </c>
      <c r="E392" s="28" t="s">
        <v>494</v>
      </c>
      <c r="F392" s="29">
        <v>0.86840419495945986</v>
      </c>
      <c r="G392" s="30">
        <v>0.88210031853054538</v>
      </c>
    </row>
    <row r="393" spans="2:7" ht="14.4" x14ac:dyDescent="0.3">
      <c r="B393" s="27" t="s">
        <v>467</v>
      </c>
      <c r="C393" s="28" t="s">
        <v>468</v>
      </c>
      <c r="D393" s="28" t="s">
        <v>777</v>
      </c>
      <c r="E393" s="28" t="s">
        <v>778</v>
      </c>
      <c r="F393" s="29">
        <v>2.4299428748285019E-2</v>
      </c>
      <c r="G393" s="30">
        <v>7.9793760767447902E-2</v>
      </c>
    </row>
    <row r="394" spans="2:7" ht="14.4" x14ac:dyDescent="0.3">
      <c r="B394" s="27" t="s">
        <v>467</v>
      </c>
      <c r="C394" s="28" t="s">
        <v>468</v>
      </c>
      <c r="D394" s="28" t="s">
        <v>815</v>
      </c>
      <c r="E394" s="28" t="s">
        <v>816</v>
      </c>
      <c r="F394" s="29">
        <v>1.5222573457014043E-3</v>
      </c>
      <c r="G394" s="30">
        <v>1.4563166962061399E-3</v>
      </c>
    </row>
    <row r="395" spans="2:7" ht="14.4" x14ac:dyDescent="0.3">
      <c r="B395" s="27" t="s">
        <v>467</v>
      </c>
      <c r="C395" s="28" t="s">
        <v>468</v>
      </c>
      <c r="D395" s="28" t="s">
        <v>823</v>
      </c>
      <c r="E395" s="28" t="s">
        <v>824</v>
      </c>
      <c r="F395" s="29">
        <v>2.3144550593469555E-2</v>
      </c>
      <c r="G395" s="30">
        <v>2.8240149721750554E-2</v>
      </c>
    </row>
    <row r="396" spans="2:7" ht="14.4" x14ac:dyDescent="0.3">
      <c r="B396" s="27" t="s">
        <v>471</v>
      </c>
      <c r="C396" s="28" t="s">
        <v>472</v>
      </c>
      <c r="D396" s="28" t="s">
        <v>349</v>
      </c>
      <c r="E396" s="28" t="s">
        <v>350</v>
      </c>
      <c r="F396" s="29">
        <v>1.5497333182024509E-3</v>
      </c>
      <c r="G396" s="30">
        <v>1.1532899112204288E-3</v>
      </c>
    </row>
    <row r="397" spans="2:7" ht="14.4" x14ac:dyDescent="0.3">
      <c r="B397" s="27" t="s">
        <v>471</v>
      </c>
      <c r="C397" s="28" t="s">
        <v>472</v>
      </c>
      <c r="D397" s="28" t="s">
        <v>469</v>
      </c>
      <c r="E397" s="28" t="s">
        <v>470</v>
      </c>
      <c r="F397" s="29">
        <v>9.4913905528171347E-3</v>
      </c>
      <c r="G397" s="30">
        <v>5.6661634768655853E-3</v>
      </c>
    </row>
    <row r="398" spans="2:7" ht="14.4" x14ac:dyDescent="0.3">
      <c r="B398" s="27" t="s">
        <v>471</v>
      </c>
      <c r="C398" s="28" t="s">
        <v>472</v>
      </c>
      <c r="D398" s="28" t="s">
        <v>507</v>
      </c>
      <c r="E398" s="28" t="s">
        <v>508</v>
      </c>
      <c r="F398" s="29">
        <v>7.2061083599638965E-3</v>
      </c>
      <c r="G398" s="30">
        <v>7.7959231069683003E-3</v>
      </c>
    </row>
    <row r="399" spans="2:7" ht="14.4" x14ac:dyDescent="0.3">
      <c r="B399" s="27" t="s">
        <v>471</v>
      </c>
      <c r="C399" s="28" t="s">
        <v>472</v>
      </c>
      <c r="D399" s="28" t="s">
        <v>569</v>
      </c>
      <c r="E399" s="28" t="s">
        <v>570</v>
      </c>
      <c r="F399" s="29">
        <v>4.493340851374446E-3</v>
      </c>
      <c r="G399" s="30">
        <v>2.7130023540837549E-3</v>
      </c>
    </row>
    <row r="400" spans="2:7" ht="14.4" x14ac:dyDescent="0.3">
      <c r="B400" s="27" t="s">
        <v>471</v>
      </c>
      <c r="C400" s="28" t="s">
        <v>472</v>
      </c>
      <c r="D400" s="28" t="s">
        <v>767</v>
      </c>
      <c r="E400" s="28" t="s">
        <v>768</v>
      </c>
      <c r="F400" s="29">
        <v>0.85505312323564131</v>
      </c>
      <c r="G400" s="30">
        <v>0.92326267563259412</v>
      </c>
    </row>
    <row r="401" spans="2:7" ht="14.4" x14ac:dyDescent="0.3">
      <c r="B401" s="27" t="s">
        <v>471</v>
      </c>
      <c r="C401" s="28" t="s">
        <v>472</v>
      </c>
      <c r="D401" s="28" t="s">
        <v>783</v>
      </c>
      <c r="E401" s="28" t="s">
        <v>784</v>
      </c>
      <c r="F401" s="29">
        <v>1.0372526296234046E-2</v>
      </c>
      <c r="G401" s="30">
        <v>6.1887067318350244E-3</v>
      </c>
    </row>
    <row r="402" spans="2:7" ht="14.4" x14ac:dyDescent="0.3">
      <c r="B402" s="27" t="s">
        <v>471</v>
      </c>
      <c r="C402" s="28" t="s">
        <v>472</v>
      </c>
      <c r="D402" s="28" t="s">
        <v>821</v>
      </c>
      <c r="E402" s="28" t="s">
        <v>822</v>
      </c>
      <c r="F402" s="29">
        <v>1.8867636461348675E-2</v>
      </c>
      <c r="G402" s="30">
        <v>1.6307044305334164E-2</v>
      </c>
    </row>
    <row r="403" spans="2:7" ht="14.4" x14ac:dyDescent="0.3">
      <c r="B403" s="27" t="s">
        <v>471</v>
      </c>
      <c r="C403" s="28" t="s">
        <v>472</v>
      </c>
      <c r="D403" s="28" t="s">
        <v>855</v>
      </c>
      <c r="E403" s="28" t="s">
        <v>856</v>
      </c>
      <c r="F403" s="29">
        <v>3.4968636480685628E-2</v>
      </c>
      <c r="G403" s="30">
        <v>3.691319448109872E-2</v>
      </c>
    </row>
    <row r="404" spans="2:7" ht="14.4" x14ac:dyDescent="0.3">
      <c r="B404" s="27" t="s">
        <v>471</v>
      </c>
      <c r="C404" s="28" t="s">
        <v>472</v>
      </c>
      <c r="D404" s="28" t="s">
        <v>761</v>
      </c>
      <c r="E404" s="28" t="s">
        <v>762</v>
      </c>
      <c r="F404" s="29">
        <v>1.0509998701467341E-3</v>
      </c>
      <c r="G404" s="30">
        <v>0</v>
      </c>
    </row>
    <row r="405" spans="2:7" ht="14.4" x14ac:dyDescent="0.3">
      <c r="B405" s="27" t="s">
        <v>473</v>
      </c>
      <c r="C405" s="28" t="s">
        <v>474</v>
      </c>
      <c r="D405" s="28" t="s">
        <v>309</v>
      </c>
      <c r="E405" s="28" t="s">
        <v>310</v>
      </c>
      <c r="F405" s="29">
        <v>1.6183165729470365E-3</v>
      </c>
      <c r="G405" s="30">
        <v>0</v>
      </c>
    </row>
    <row r="406" spans="2:7" ht="14.4" x14ac:dyDescent="0.3">
      <c r="B406" s="27" t="s">
        <v>473</v>
      </c>
      <c r="C406" s="28" t="s">
        <v>474</v>
      </c>
      <c r="D406" s="28" t="s">
        <v>277</v>
      </c>
      <c r="E406" s="28" t="s">
        <v>278</v>
      </c>
      <c r="F406" s="29">
        <v>0.11061640107040736</v>
      </c>
      <c r="G406" s="30">
        <v>1.5332401930688074E-2</v>
      </c>
    </row>
    <row r="407" spans="2:7" ht="14.4" x14ac:dyDescent="0.3">
      <c r="B407" s="27" t="s">
        <v>473</v>
      </c>
      <c r="C407" s="28" t="s">
        <v>474</v>
      </c>
      <c r="D407" s="28" t="s">
        <v>285</v>
      </c>
      <c r="E407" s="28" t="s">
        <v>286</v>
      </c>
      <c r="F407" s="29">
        <v>0.13534421001548308</v>
      </c>
      <c r="G407" s="30">
        <v>1.8607137382419679E-2</v>
      </c>
    </row>
    <row r="408" spans="2:7" ht="14.4" x14ac:dyDescent="0.3">
      <c r="B408" s="27" t="s">
        <v>473</v>
      </c>
      <c r="C408" s="28" t="s">
        <v>474</v>
      </c>
      <c r="D408" s="28" t="s">
        <v>292</v>
      </c>
      <c r="E408" s="28" t="s">
        <v>293</v>
      </c>
      <c r="F408" s="29">
        <v>3.2967353567573349E-3</v>
      </c>
      <c r="G408" s="30">
        <v>0</v>
      </c>
    </row>
    <row r="409" spans="2:7" ht="14.4" x14ac:dyDescent="0.3">
      <c r="B409" s="27" t="s">
        <v>473</v>
      </c>
      <c r="C409" s="28" t="s">
        <v>474</v>
      </c>
      <c r="D409" s="28" t="s">
        <v>499</v>
      </c>
      <c r="E409" s="28" t="s">
        <v>500</v>
      </c>
      <c r="F409" s="29">
        <v>1.4576012973929285E-2</v>
      </c>
      <c r="G409" s="30">
        <v>2.355776218732948E-3</v>
      </c>
    </row>
    <row r="410" spans="2:7" ht="14.4" x14ac:dyDescent="0.3">
      <c r="B410" s="27" t="s">
        <v>473</v>
      </c>
      <c r="C410" s="28" t="s">
        <v>474</v>
      </c>
      <c r="D410" s="28" t="s">
        <v>920</v>
      </c>
      <c r="E410" s="28" t="s">
        <v>921</v>
      </c>
      <c r="F410" s="29">
        <v>0.99783471670876933</v>
      </c>
      <c r="G410" s="30">
        <v>0.14494457254098977</v>
      </c>
    </row>
    <row r="411" spans="2:7" ht="14.4" x14ac:dyDescent="0.3">
      <c r="B411" s="27" t="s">
        <v>473</v>
      </c>
      <c r="C411" s="28" t="s">
        <v>474</v>
      </c>
      <c r="D411" s="28" t="s">
        <v>769</v>
      </c>
      <c r="E411" s="28" t="s">
        <v>770</v>
      </c>
      <c r="F411" s="29">
        <v>0.9902043689039921</v>
      </c>
      <c r="G411" s="30">
        <v>0.29947745611115828</v>
      </c>
    </row>
    <row r="412" spans="2:7" ht="14.4" x14ac:dyDescent="0.3">
      <c r="B412" s="27" t="s">
        <v>473</v>
      </c>
      <c r="C412" s="28" t="s">
        <v>474</v>
      </c>
      <c r="D412" s="28" t="s">
        <v>918</v>
      </c>
      <c r="E412" s="28" t="s">
        <v>919</v>
      </c>
      <c r="F412" s="29">
        <v>0.97878642826974527</v>
      </c>
      <c r="G412" s="30">
        <v>0.13804880412189355</v>
      </c>
    </row>
    <row r="413" spans="2:7" ht="14.4" x14ac:dyDescent="0.3">
      <c r="B413" s="27" t="s">
        <v>473</v>
      </c>
      <c r="C413" s="28" t="s">
        <v>474</v>
      </c>
      <c r="D413" s="28" t="s">
        <v>988</v>
      </c>
      <c r="E413" s="28" t="s">
        <v>989</v>
      </c>
      <c r="F413" s="29">
        <v>0.99999999999999989</v>
      </c>
      <c r="G413" s="30">
        <v>0.16592098856821066</v>
      </c>
    </row>
    <row r="414" spans="2:7" ht="14.4" x14ac:dyDescent="0.3">
      <c r="B414" s="27" t="s">
        <v>473</v>
      </c>
      <c r="C414" s="28" t="s">
        <v>474</v>
      </c>
      <c r="D414" s="28" t="s">
        <v>546</v>
      </c>
      <c r="E414" s="28" t="s">
        <v>547</v>
      </c>
      <c r="F414" s="29">
        <v>9.0085828789624855E-3</v>
      </c>
      <c r="G414" s="30">
        <v>1.6639754478238458E-3</v>
      </c>
    </row>
    <row r="415" spans="2:7" ht="14.4" x14ac:dyDescent="0.3">
      <c r="B415" s="27" t="s">
        <v>473</v>
      </c>
      <c r="C415" s="28" t="s">
        <v>474</v>
      </c>
      <c r="D415" s="28" t="s">
        <v>493</v>
      </c>
      <c r="E415" s="28" t="s">
        <v>494</v>
      </c>
      <c r="F415" s="29">
        <v>1.2140734911018788E-3</v>
      </c>
      <c r="G415" s="30">
        <v>0</v>
      </c>
    </row>
    <row r="416" spans="2:7" ht="14.4" x14ac:dyDescent="0.3">
      <c r="B416" s="27" t="s">
        <v>473</v>
      </c>
      <c r="C416" s="28" t="s">
        <v>474</v>
      </c>
      <c r="D416" s="28" t="s">
        <v>950</v>
      </c>
      <c r="E416" s="28" t="s">
        <v>951</v>
      </c>
      <c r="F416" s="29">
        <v>0.44107656429931308</v>
      </c>
      <c r="G416" s="30">
        <v>0.12108022585587509</v>
      </c>
    </row>
    <row r="417" spans="2:7" ht="14.4" x14ac:dyDescent="0.3">
      <c r="B417" s="27" t="s">
        <v>473</v>
      </c>
      <c r="C417" s="28" t="s">
        <v>474</v>
      </c>
      <c r="D417" s="28" t="s">
        <v>815</v>
      </c>
      <c r="E417" s="28" t="s">
        <v>816</v>
      </c>
      <c r="F417" s="29">
        <v>4.9424781054049852E-3</v>
      </c>
      <c r="G417" s="30">
        <v>0</v>
      </c>
    </row>
    <row r="418" spans="2:7" ht="14.4" x14ac:dyDescent="0.3">
      <c r="B418" s="27" t="s">
        <v>473</v>
      </c>
      <c r="C418" s="28" t="s">
        <v>474</v>
      </c>
      <c r="D418" s="28" t="s">
        <v>990</v>
      </c>
      <c r="E418" s="28" t="s">
        <v>991</v>
      </c>
      <c r="F418" s="29">
        <v>3.156940455369607E-2</v>
      </c>
      <c r="G418" s="30">
        <v>3.1254145046237863E-3</v>
      </c>
    </row>
    <row r="419" spans="2:7" ht="14.4" x14ac:dyDescent="0.3">
      <c r="B419" s="27" t="s">
        <v>473</v>
      </c>
      <c r="C419" s="28" t="s">
        <v>474</v>
      </c>
      <c r="D419" s="28" t="s">
        <v>823</v>
      </c>
      <c r="E419" s="28" t="s">
        <v>824</v>
      </c>
      <c r="F419" s="29">
        <v>4.5608528490093609E-3</v>
      </c>
      <c r="G419" s="30">
        <v>0</v>
      </c>
    </row>
    <row r="420" spans="2:7" ht="14.4" x14ac:dyDescent="0.3">
      <c r="B420" s="27" t="s">
        <v>473</v>
      </c>
      <c r="C420" s="28" t="s">
        <v>474</v>
      </c>
      <c r="D420" s="28" t="s">
        <v>992</v>
      </c>
      <c r="E420" s="28" t="s">
        <v>993</v>
      </c>
      <c r="F420" s="29">
        <v>0.96955829160322793</v>
      </c>
      <c r="G420" s="30">
        <v>8.7502075005182534E-2</v>
      </c>
    </row>
    <row r="421" spans="2:7" ht="14.4" x14ac:dyDescent="0.3">
      <c r="B421" s="27" t="s">
        <v>473</v>
      </c>
      <c r="C421" s="28" t="s">
        <v>474</v>
      </c>
      <c r="D421" s="28" t="s">
        <v>863</v>
      </c>
      <c r="E421" s="28" t="s">
        <v>864</v>
      </c>
      <c r="F421" s="29">
        <v>7.4733433426393374E-3</v>
      </c>
      <c r="G421" s="30">
        <v>1.9411723124016607E-3</v>
      </c>
    </row>
    <row r="422" spans="2:7" ht="14.4" x14ac:dyDescent="0.3">
      <c r="B422" s="27" t="s">
        <v>477</v>
      </c>
      <c r="C422" s="28" t="s">
        <v>478</v>
      </c>
      <c r="D422" s="28" t="s">
        <v>309</v>
      </c>
      <c r="E422" s="28" t="s">
        <v>310</v>
      </c>
      <c r="F422" s="29">
        <v>1.0830756830618299E-3</v>
      </c>
      <c r="G422" s="30">
        <v>0</v>
      </c>
    </row>
    <row r="423" spans="2:7" ht="14.4" x14ac:dyDescent="0.3">
      <c r="B423" s="27" t="s">
        <v>477</v>
      </c>
      <c r="C423" s="28" t="s">
        <v>478</v>
      </c>
      <c r="D423" s="28" t="s">
        <v>475</v>
      </c>
      <c r="E423" s="28" t="s">
        <v>476</v>
      </c>
      <c r="F423" s="29">
        <v>1.128959421972776E-2</v>
      </c>
      <c r="G423" s="30">
        <v>1.8142339613078612E-3</v>
      </c>
    </row>
    <row r="424" spans="2:7" ht="14.4" x14ac:dyDescent="0.3">
      <c r="B424" s="27" t="s">
        <v>477</v>
      </c>
      <c r="C424" s="28" t="s">
        <v>478</v>
      </c>
      <c r="D424" s="28" t="s">
        <v>333</v>
      </c>
      <c r="E424" s="28" t="s">
        <v>334</v>
      </c>
      <c r="F424" s="29">
        <v>5.5021295167577162E-3</v>
      </c>
      <c r="G424" s="30">
        <v>2.1056632896957268E-3</v>
      </c>
    </row>
    <row r="425" spans="2:7" ht="14.4" x14ac:dyDescent="0.3">
      <c r="B425" s="27" t="s">
        <v>477</v>
      </c>
      <c r="C425" s="28" t="s">
        <v>478</v>
      </c>
      <c r="D425" s="28" t="s">
        <v>749</v>
      </c>
      <c r="E425" s="28" t="s">
        <v>750</v>
      </c>
      <c r="F425" s="29">
        <v>0.97654047110378228</v>
      </c>
      <c r="G425" s="30">
        <v>0.98775881631313101</v>
      </c>
    </row>
    <row r="426" spans="2:7" ht="14.4" x14ac:dyDescent="0.3">
      <c r="B426" s="27" t="s">
        <v>477</v>
      </c>
      <c r="C426" s="28" t="s">
        <v>478</v>
      </c>
      <c r="D426" s="28" t="s">
        <v>926</v>
      </c>
      <c r="E426" s="28" t="s">
        <v>927</v>
      </c>
      <c r="F426" s="29">
        <v>3.0183794977996382E-3</v>
      </c>
      <c r="G426" s="30">
        <v>0</v>
      </c>
    </row>
    <row r="427" spans="2:7" ht="14.4" x14ac:dyDescent="0.3">
      <c r="B427" s="27" t="s">
        <v>477</v>
      </c>
      <c r="C427" s="28" t="s">
        <v>478</v>
      </c>
      <c r="D427" s="28" t="s">
        <v>733</v>
      </c>
      <c r="E427" s="28" t="s">
        <v>734</v>
      </c>
      <c r="F427" s="29">
        <v>5.5215739994778782E-3</v>
      </c>
      <c r="G427" s="30">
        <v>2.2657766361222622E-3</v>
      </c>
    </row>
    <row r="428" spans="2:7" ht="14.4" x14ac:dyDescent="0.3">
      <c r="B428" s="27" t="s">
        <v>477</v>
      </c>
      <c r="C428" s="28" t="s">
        <v>478</v>
      </c>
      <c r="D428" s="28" t="s">
        <v>849</v>
      </c>
      <c r="E428" s="28" t="s">
        <v>850</v>
      </c>
      <c r="F428" s="29">
        <v>1.4132784188057166E-2</v>
      </c>
      <c r="G428" s="30">
        <v>6.0555097997431282E-3</v>
      </c>
    </row>
    <row r="429" spans="2:7" ht="14.4" x14ac:dyDescent="0.3">
      <c r="B429" s="27" t="s">
        <v>481</v>
      </c>
      <c r="C429" s="28" t="s">
        <v>482</v>
      </c>
      <c r="D429" s="28" t="s">
        <v>479</v>
      </c>
      <c r="E429" s="28" t="s">
        <v>480</v>
      </c>
      <c r="F429" s="29">
        <v>2.1819691354844972E-2</v>
      </c>
      <c r="G429" s="30">
        <v>1.8298152397360351E-2</v>
      </c>
    </row>
    <row r="430" spans="2:7" ht="14.4" x14ac:dyDescent="0.3">
      <c r="B430" s="27" t="s">
        <v>481</v>
      </c>
      <c r="C430" s="28" t="s">
        <v>482</v>
      </c>
      <c r="D430" s="28" t="s">
        <v>771</v>
      </c>
      <c r="E430" s="28" t="s">
        <v>772</v>
      </c>
      <c r="F430" s="29">
        <v>0.9273925763167965</v>
      </c>
      <c r="G430" s="30">
        <v>0.954535405819529</v>
      </c>
    </row>
    <row r="431" spans="2:7" ht="14.4" x14ac:dyDescent="0.3">
      <c r="B431" s="27" t="s">
        <v>481</v>
      </c>
      <c r="C431" s="28" t="s">
        <v>482</v>
      </c>
      <c r="D431" s="28" t="s">
        <v>773</v>
      </c>
      <c r="E431" s="28" t="s">
        <v>774</v>
      </c>
      <c r="F431" s="29">
        <v>2.7317768686902239E-2</v>
      </c>
      <c r="G431" s="30">
        <v>2.7166441783110611E-2</v>
      </c>
    </row>
    <row r="432" spans="2:7" ht="14.4" x14ac:dyDescent="0.3">
      <c r="B432" s="27" t="s">
        <v>485</v>
      </c>
      <c r="C432" s="28" t="s">
        <v>486</v>
      </c>
      <c r="D432" s="28" t="s">
        <v>483</v>
      </c>
      <c r="E432" s="28" t="s">
        <v>484</v>
      </c>
      <c r="F432" s="29">
        <v>5.4887275898330302E-3</v>
      </c>
      <c r="G432" s="30">
        <v>0</v>
      </c>
    </row>
    <row r="433" spans="2:7" ht="14.4" x14ac:dyDescent="0.3">
      <c r="B433" s="27" t="s">
        <v>485</v>
      </c>
      <c r="C433" s="28" t="s">
        <v>486</v>
      </c>
      <c r="D433" s="28" t="s">
        <v>479</v>
      </c>
      <c r="E433" s="28" t="s">
        <v>480</v>
      </c>
      <c r="F433" s="29">
        <v>0.85426773285498292</v>
      </c>
      <c r="G433" s="30">
        <v>0.3976647450698842</v>
      </c>
    </row>
    <row r="434" spans="2:7" ht="14.4" x14ac:dyDescent="0.3">
      <c r="B434" s="27" t="s">
        <v>485</v>
      </c>
      <c r="C434" s="28" t="s">
        <v>486</v>
      </c>
      <c r="D434" s="28" t="s">
        <v>771</v>
      </c>
      <c r="E434" s="28" t="s">
        <v>772</v>
      </c>
      <c r="F434" s="29">
        <v>7.2607423683203526E-2</v>
      </c>
      <c r="G434" s="30">
        <v>4.1483357993903743E-2</v>
      </c>
    </row>
    <row r="435" spans="2:7" ht="14.4" x14ac:dyDescent="0.3">
      <c r="B435" s="27" t="s">
        <v>485</v>
      </c>
      <c r="C435" s="28" t="s">
        <v>486</v>
      </c>
      <c r="D435" s="28" t="s">
        <v>994</v>
      </c>
      <c r="E435" s="28" t="s">
        <v>995</v>
      </c>
      <c r="F435" s="29">
        <v>5.3255231975243345E-2</v>
      </c>
      <c r="G435" s="30">
        <v>9.5153598445044084E-3</v>
      </c>
    </row>
    <row r="436" spans="2:7" ht="14.4" x14ac:dyDescent="0.3">
      <c r="B436" s="27" t="s">
        <v>485</v>
      </c>
      <c r="C436" s="28" t="s">
        <v>486</v>
      </c>
      <c r="D436" s="28" t="s">
        <v>996</v>
      </c>
      <c r="E436" s="28" t="s">
        <v>997</v>
      </c>
      <c r="F436" s="29">
        <v>5.6127769067462856E-2</v>
      </c>
      <c r="G436" s="30">
        <v>1.0553501683454192E-2</v>
      </c>
    </row>
    <row r="437" spans="2:7" ht="14.4" x14ac:dyDescent="0.3">
      <c r="B437" s="27" t="s">
        <v>485</v>
      </c>
      <c r="C437" s="28" t="s">
        <v>486</v>
      </c>
      <c r="D437" s="28" t="s">
        <v>377</v>
      </c>
      <c r="E437" s="28" t="s">
        <v>378</v>
      </c>
      <c r="F437" s="29">
        <v>7.1393508893508872E-3</v>
      </c>
      <c r="G437" s="30">
        <v>5.5800123843550908E-3</v>
      </c>
    </row>
    <row r="438" spans="2:7" ht="14.4" x14ac:dyDescent="0.3">
      <c r="B438" s="27" t="s">
        <v>485</v>
      </c>
      <c r="C438" s="28" t="s">
        <v>486</v>
      </c>
      <c r="D438" s="28" t="s">
        <v>946</v>
      </c>
      <c r="E438" s="28" t="s">
        <v>947</v>
      </c>
      <c r="F438" s="29">
        <v>1.603697938776473E-2</v>
      </c>
      <c r="G438" s="30">
        <v>4.3161875369379619E-3</v>
      </c>
    </row>
    <row r="439" spans="2:7" ht="14.4" x14ac:dyDescent="0.3">
      <c r="B439" s="27" t="s">
        <v>485</v>
      </c>
      <c r="C439" s="28" t="s">
        <v>486</v>
      </c>
      <c r="D439" s="28" t="s">
        <v>773</v>
      </c>
      <c r="E439" s="28" t="s">
        <v>774</v>
      </c>
      <c r="F439" s="29">
        <v>0.9617229281704428</v>
      </c>
      <c r="G439" s="30">
        <v>0.53088683548696047</v>
      </c>
    </row>
    <row r="440" spans="2:7" ht="14.4" x14ac:dyDescent="0.3">
      <c r="B440" s="27" t="s">
        <v>487</v>
      </c>
      <c r="C440" s="28" t="s">
        <v>488</v>
      </c>
      <c r="D440" s="28" t="s">
        <v>365</v>
      </c>
      <c r="E440" s="28" t="s">
        <v>366</v>
      </c>
      <c r="F440" s="29">
        <v>1.3879515581070095E-2</v>
      </c>
      <c r="G440" s="30">
        <v>1.4831067603645626E-2</v>
      </c>
    </row>
    <row r="441" spans="2:7" ht="14.4" x14ac:dyDescent="0.3">
      <c r="B441" s="27" t="s">
        <v>487</v>
      </c>
      <c r="C441" s="28" t="s">
        <v>488</v>
      </c>
      <c r="D441" s="28" t="s">
        <v>469</v>
      </c>
      <c r="E441" s="28" t="s">
        <v>470</v>
      </c>
      <c r="F441" s="29">
        <v>2.4623682058309941E-3</v>
      </c>
      <c r="G441" s="30">
        <v>1.7092705680179215E-3</v>
      </c>
    </row>
    <row r="442" spans="2:7" ht="14.4" x14ac:dyDescent="0.3">
      <c r="B442" s="27" t="s">
        <v>487</v>
      </c>
      <c r="C442" s="28" t="s">
        <v>488</v>
      </c>
      <c r="D442" s="28" t="s">
        <v>717</v>
      </c>
      <c r="E442" s="28" t="s">
        <v>718</v>
      </c>
      <c r="F442" s="29">
        <v>2.0583928740899416E-2</v>
      </c>
      <c r="G442" s="30">
        <v>1.8636265995642436E-2</v>
      </c>
    </row>
    <row r="443" spans="2:7" ht="14.4" x14ac:dyDescent="0.3">
      <c r="B443" s="27" t="s">
        <v>487</v>
      </c>
      <c r="C443" s="28" t="s">
        <v>488</v>
      </c>
      <c r="D443" s="28" t="s">
        <v>569</v>
      </c>
      <c r="E443" s="28" t="s">
        <v>570</v>
      </c>
      <c r="F443" s="29">
        <v>2.1330256181621883E-3</v>
      </c>
      <c r="G443" s="30">
        <v>1.4975296897535829E-3</v>
      </c>
    </row>
    <row r="444" spans="2:7" ht="14.4" x14ac:dyDescent="0.3">
      <c r="B444" s="27" t="s">
        <v>487</v>
      </c>
      <c r="C444" s="28" t="s">
        <v>488</v>
      </c>
      <c r="D444" s="28" t="s">
        <v>767</v>
      </c>
      <c r="E444" s="28" t="s">
        <v>768</v>
      </c>
      <c r="F444" s="29">
        <v>2.8865213385051189E-3</v>
      </c>
      <c r="G444" s="30">
        <v>3.6241445975388961E-3</v>
      </c>
    </row>
    <row r="445" spans="2:7" ht="14.4" x14ac:dyDescent="0.3">
      <c r="B445" s="27" t="s">
        <v>487</v>
      </c>
      <c r="C445" s="28" t="s">
        <v>488</v>
      </c>
      <c r="D445" s="28" t="s">
        <v>775</v>
      </c>
      <c r="E445" s="28" t="s">
        <v>776</v>
      </c>
      <c r="F445" s="29">
        <v>0.91519330109107322</v>
      </c>
      <c r="G445" s="30">
        <v>0.92098996532359534</v>
      </c>
    </row>
    <row r="446" spans="2:7" ht="14.4" x14ac:dyDescent="0.3">
      <c r="B446" s="27" t="s">
        <v>487</v>
      </c>
      <c r="C446" s="28" t="s">
        <v>488</v>
      </c>
      <c r="D446" s="28" t="s">
        <v>821</v>
      </c>
      <c r="E446" s="28" t="s">
        <v>822</v>
      </c>
      <c r="F446" s="29">
        <v>3.8520024916639188E-2</v>
      </c>
      <c r="G446" s="30">
        <v>3.871175622180624E-2</v>
      </c>
    </row>
    <row r="447" spans="2:7" ht="14.4" x14ac:dyDescent="0.3">
      <c r="B447" s="27" t="s">
        <v>491</v>
      </c>
      <c r="C447" s="28" t="s">
        <v>492</v>
      </c>
      <c r="D447" s="28" t="s">
        <v>489</v>
      </c>
      <c r="E447" s="28" t="s">
        <v>490</v>
      </c>
      <c r="F447" s="29">
        <v>2.2292425141870317E-3</v>
      </c>
      <c r="G447" s="30">
        <v>2.7715985982007837E-3</v>
      </c>
    </row>
    <row r="448" spans="2:7" ht="14.4" x14ac:dyDescent="0.3">
      <c r="B448" s="27" t="s">
        <v>491</v>
      </c>
      <c r="C448" s="28" t="s">
        <v>492</v>
      </c>
      <c r="D448" s="28" t="s">
        <v>479</v>
      </c>
      <c r="E448" s="28" t="s">
        <v>480</v>
      </c>
      <c r="F448" s="29">
        <v>2.1756059426161207E-3</v>
      </c>
      <c r="G448" s="30">
        <v>9.2644683124216141E-4</v>
      </c>
    </row>
    <row r="449" spans="2:7" ht="14.4" x14ac:dyDescent="0.3">
      <c r="B449" s="27" t="s">
        <v>491</v>
      </c>
      <c r="C449" s="28" t="s">
        <v>492</v>
      </c>
      <c r="D449" s="28" t="s">
        <v>524</v>
      </c>
      <c r="E449" s="28" t="s">
        <v>525</v>
      </c>
      <c r="F449" s="29">
        <v>0.9917824347540537</v>
      </c>
      <c r="G449" s="30">
        <v>0.31955577003473534</v>
      </c>
    </row>
    <row r="450" spans="2:7" ht="14.4" x14ac:dyDescent="0.3">
      <c r="B450" s="27" t="s">
        <v>491</v>
      </c>
      <c r="C450" s="28" t="s">
        <v>492</v>
      </c>
      <c r="D450" s="28" t="s">
        <v>998</v>
      </c>
      <c r="E450" s="28" t="s">
        <v>999</v>
      </c>
      <c r="F450" s="29">
        <v>0.98502523579106183</v>
      </c>
      <c r="G450" s="30">
        <v>0.30495842602102702</v>
      </c>
    </row>
    <row r="451" spans="2:7" ht="14.4" x14ac:dyDescent="0.3">
      <c r="B451" s="27" t="s">
        <v>491</v>
      </c>
      <c r="C451" s="28" t="s">
        <v>492</v>
      </c>
      <c r="D451" s="28" t="s">
        <v>1000</v>
      </c>
      <c r="E451" s="28" t="s">
        <v>1001</v>
      </c>
      <c r="F451" s="29">
        <v>2.3693654201927292E-2</v>
      </c>
      <c r="G451" s="30">
        <v>4.1148174719098226E-3</v>
      </c>
    </row>
    <row r="452" spans="2:7" ht="14.4" x14ac:dyDescent="0.3">
      <c r="B452" s="27" t="s">
        <v>491</v>
      </c>
      <c r="C452" s="28" t="s">
        <v>492</v>
      </c>
      <c r="D452" s="28" t="s">
        <v>755</v>
      </c>
      <c r="E452" s="28" t="s">
        <v>756</v>
      </c>
      <c r="F452" s="29">
        <v>2.6670681734981872E-2</v>
      </c>
      <c r="G452" s="30">
        <v>5.8283570149315362E-3</v>
      </c>
    </row>
    <row r="453" spans="2:7" ht="14.4" x14ac:dyDescent="0.3">
      <c r="B453" s="27" t="s">
        <v>491</v>
      </c>
      <c r="C453" s="28" t="s">
        <v>492</v>
      </c>
      <c r="D453" s="28" t="s">
        <v>791</v>
      </c>
      <c r="E453" s="28" t="s">
        <v>792</v>
      </c>
      <c r="F453" s="29">
        <v>2.6719884056637409E-2</v>
      </c>
      <c r="G453" s="30">
        <v>5.9948077687340968E-3</v>
      </c>
    </row>
    <row r="454" spans="2:7" ht="14.4" x14ac:dyDescent="0.3">
      <c r="B454" s="27" t="s">
        <v>491</v>
      </c>
      <c r="C454" s="28" t="s">
        <v>492</v>
      </c>
      <c r="D454" s="28" t="s">
        <v>932</v>
      </c>
      <c r="E454" s="28" t="s">
        <v>933</v>
      </c>
      <c r="F454" s="29">
        <v>0.90858840475333102</v>
      </c>
      <c r="G454" s="30">
        <v>0.1953396369567125</v>
      </c>
    </row>
    <row r="455" spans="2:7" ht="14.4" x14ac:dyDescent="0.3">
      <c r="B455" s="27" t="s">
        <v>491</v>
      </c>
      <c r="C455" s="28" t="s">
        <v>492</v>
      </c>
      <c r="D455" s="28" t="s">
        <v>996</v>
      </c>
      <c r="E455" s="28" t="s">
        <v>997</v>
      </c>
      <c r="F455" s="29">
        <v>0.93318229897301652</v>
      </c>
      <c r="G455" s="30">
        <v>0.16051013930250682</v>
      </c>
    </row>
    <row r="456" spans="2:7" ht="14.4" x14ac:dyDescent="0.3">
      <c r="B456" s="27" t="s">
        <v>495</v>
      </c>
      <c r="C456" s="28" t="s">
        <v>496</v>
      </c>
      <c r="D456" s="28" t="s">
        <v>493</v>
      </c>
      <c r="E456" s="28" t="s">
        <v>494</v>
      </c>
      <c r="F456" s="29">
        <v>8.4814319966323201E-2</v>
      </c>
      <c r="G456" s="30">
        <v>2.6773539992758701E-2</v>
      </c>
    </row>
    <row r="457" spans="2:7" ht="14.4" x14ac:dyDescent="0.3">
      <c r="B457" s="27" t="s">
        <v>495</v>
      </c>
      <c r="C457" s="28" t="s">
        <v>496</v>
      </c>
      <c r="D457" s="28" t="s">
        <v>777</v>
      </c>
      <c r="E457" s="28" t="s">
        <v>778</v>
      </c>
      <c r="F457" s="29">
        <v>0.94396373580127158</v>
      </c>
      <c r="G457" s="30">
        <v>0.96331589772823567</v>
      </c>
    </row>
    <row r="458" spans="2:7" ht="14.4" x14ac:dyDescent="0.3">
      <c r="B458" s="27" t="s">
        <v>495</v>
      </c>
      <c r="C458" s="28" t="s">
        <v>496</v>
      </c>
      <c r="D458" s="28" t="s">
        <v>815</v>
      </c>
      <c r="E458" s="28" t="s">
        <v>816</v>
      </c>
      <c r="F458" s="29">
        <v>3.3334197025444365E-2</v>
      </c>
      <c r="G458" s="30">
        <v>9.9105622790056323E-3</v>
      </c>
    </row>
    <row r="459" spans="2:7" ht="14.4" x14ac:dyDescent="0.3">
      <c r="B459" s="27" t="s">
        <v>497</v>
      </c>
      <c r="C459" s="28" t="s">
        <v>498</v>
      </c>
      <c r="D459" s="28" t="s">
        <v>255</v>
      </c>
      <c r="E459" s="28" t="s">
        <v>256</v>
      </c>
      <c r="F459" s="29">
        <v>2.2306916733952787E-2</v>
      </c>
      <c r="G459" s="30">
        <v>4.4990085643167532E-2</v>
      </c>
    </row>
    <row r="460" spans="2:7" ht="14.4" x14ac:dyDescent="0.3">
      <c r="B460" s="27" t="s">
        <v>497</v>
      </c>
      <c r="C460" s="28" t="s">
        <v>498</v>
      </c>
      <c r="D460" s="28" t="s">
        <v>779</v>
      </c>
      <c r="E460" s="28" t="s">
        <v>780</v>
      </c>
      <c r="F460" s="29">
        <v>0.97287238157453637</v>
      </c>
      <c r="G460" s="30">
        <v>0.95500991435683247</v>
      </c>
    </row>
    <row r="461" spans="2:7" ht="14.4" x14ac:dyDescent="0.3">
      <c r="B461" s="27" t="s">
        <v>501</v>
      </c>
      <c r="C461" s="28" t="s">
        <v>502</v>
      </c>
      <c r="D461" s="28" t="s">
        <v>499</v>
      </c>
      <c r="E461" s="28" t="s">
        <v>500</v>
      </c>
      <c r="F461" s="29">
        <v>3.5924023883824371E-3</v>
      </c>
      <c r="G461" s="30">
        <v>1.2032169181187022E-3</v>
      </c>
    </row>
    <row r="462" spans="2:7" ht="14.4" x14ac:dyDescent="0.3">
      <c r="B462" s="27" t="s">
        <v>501</v>
      </c>
      <c r="C462" s="28" t="s">
        <v>502</v>
      </c>
      <c r="D462" s="28" t="s">
        <v>546</v>
      </c>
      <c r="E462" s="28" t="s">
        <v>547</v>
      </c>
      <c r="F462" s="29">
        <v>5.1084469977123789E-3</v>
      </c>
      <c r="G462" s="30">
        <v>1.9554332403899015E-3</v>
      </c>
    </row>
    <row r="463" spans="2:7" ht="14.4" x14ac:dyDescent="0.3">
      <c r="B463" s="27" t="s">
        <v>501</v>
      </c>
      <c r="C463" s="28" t="s">
        <v>502</v>
      </c>
      <c r="D463" s="28" t="s">
        <v>781</v>
      </c>
      <c r="E463" s="28" t="s">
        <v>782</v>
      </c>
      <c r="F463" s="29">
        <v>0.90954917133995439</v>
      </c>
      <c r="G463" s="30">
        <v>0.95572293420329257</v>
      </c>
    </row>
    <row r="464" spans="2:7" ht="14.4" x14ac:dyDescent="0.3">
      <c r="B464" s="27" t="s">
        <v>501</v>
      </c>
      <c r="C464" s="28" t="s">
        <v>502</v>
      </c>
      <c r="D464" s="28" t="s">
        <v>799</v>
      </c>
      <c r="E464" s="28" t="s">
        <v>800</v>
      </c>
      <c r="F464" s="29">
        <v>9.1290615670834626E-3</v>
      </c>
      <c r="G464" s="30">
        <v>3.8203371640950852E-3</v>
      </c>
    </row>
    <row r="465" spans="2:7" ht="14.4" x14ac:dyDescent="0.3">
      <c r="B465" s="27" t="s">
        <v>501</v>
      </c>
      <c r="C465" s="28" t="s">
        <v>502</v>
      </c>
      <c r="D465" s="28" t="s">
        <v>811</v>
      </c>
      <c r="E465" s="28" t="s">
        <v>812</v>
      </c>
      <c r="F465" s="29">
        <v>2.5332089648536144E-2</v>
      </c>
      <c r="G465" s="30">
        <v>1.1309580635285364E-2</v>
      </c>
    </row>
    <row r="466" spans="2:7" ht="14.4" x14ac:dyDescent="0.3">
      <c r="B466" s="27" t="s">
        <v>501</v>
      </c>
      <c r="C466" s="28" t="s">
        <v>502</v>
      </c>
      <c r="D466" s="28" t="s">
        <v>827</v>
      </c>
      <c r="E466" s="28" t="s">
        <v>828</v>
      </c>
      <c r="F466" s="29">
        <v>1.6332340476121626E-2</v>
      </c>
      <c r="G466" s="30">
        <v>8.3665548492439963E-3</v>
      </c>
    </row>
    <row r="467" spans="2:7" ht="14.4" x14ac:dyDescent="0.3">
      <c r="B467" s="27" t="s">
        <v>501</v>
      </c>
      <c r="C467" s="28" t="s">
        <v>502</v>
      </c>
      <c r="D467" s="28" t="s">
        <v>841</v>
      </c>
      <c r="E467" s="28" t="s">
        <v>842</v>
      </c>
      <c r="F467" s="29">
        <v>4.4185538837188615E-3</v>
      </c>
      <c r="G467" s="30">
        <v>1.7990644206617528E-3</v>
      </c>
    </row>
    <row r="468" spans="2:7" ht="14.4" x14ac:dyDescent="0.3">
      <c r="B468" s="27" t="s">
        <v>501</v>
      </c>
      <c r="C468" s="28" t="s">
        <v>502</v>
      </c>
      <c r="D468" s="28" t="s">
        <v>847</v>
      </c>
      <c r="E468" s="28" t="s">
        <v>848</v>
      </c>
      <c r="F468" s="29">
        <v>3.9853239915426393E-2</v>
      </c>
      <c r="G468" s="30">
        <v>1.5822878568912561E-2</v>
      </c>
    </row>
    <row r="469" spans="2:7" ht="14.4" x14ac:dyDescent="0.3">
      <c r="B469" s="27" t="s">
        <v>505</v>
      </c>
      <c r="C469" s="28" t="s">
        <v>506</v>
      </c>
      <c r="D469" s="28" t="s">
        <v>503</v>
      </c>
      <c r="E469" s="28" t="s">
        <v>504</v>
      </c>
      <c r="F469" s="29">
        <v>2.3990134897799035E-3</v>
      </c>
      <c r="G469" s="30">
        <v>2.2758209971073672E-3</v>
      </c>
    </row>
    <row r="470" spans="2:7" ht="14.4" x14ac:dyDescent="0.3">
      <c r="B470" s="27" t="s">
        <v>505</v>
      </c>
      <c r="C470" s="28" t="s">
        <v>506</v>
      </c>
      <c r="D470" s="28" t="s">
        <v>739</v>
      </c>
      <c r="E470" s="28" t="s">
        <v>740</v>
      </c>
      <c r="F470" s="29">
        <v>0.93931917771075268</v>
      </c>
      <c r="G470" s="30">
        <v>0.99469684079178711</v>
      </c>
    </row>
    <row r="471" spans="2:7" ht="14.4" x14ac:dyDescent="0.3">
      <c r="B471" s="27" t="s">
        <v>505</v>
      </c>
      <c r="C471" s="28" t="s">
        <v>506</v>
      </c>
      <c r="D471" s="28" t="s">
        <v>982</v>
      </c>
      <c r="E471" s="28" t="s">
        <v>983</v>
      </c>
      <c r="F471" s="29">
        <v>1.8659534577894672E-3</v>
      </c>
      <c r="G471" s="30">
        <v>0</v>
      </c>
    </row>
    <row r="472" spans="2:7" ht="14.4" x14ac:dyDescent="0.3">
      <c r="B472" s="27" t="s">
        <v>505</v>
      </c>
      <c r="C472" s="28" t="s">
        <v>506</v>
      </c>
      <c r="D472" s="28" t="s">
        <v>763</v>
      </c>
      <c r="E472" s="28" t="s">
        <v>764</v>
      </c>
      <c r="F472" s="29">
        <v>1.7395519940684126E-3</v>
      </c>
      <c r="G472" s="30">
        <v>3.0273382111054392E-3</v>
      </c>
    </row>
    <row r="473" spans="2:7" ht="14.4" x14ac:dyDescent="0.3">
      <c r="B473" s="27" t="s">
        <v>509</v>
      </c>
      <c r="C473" s="28" t="s">
        <v>510</v>
      </c>
      <c r="D473" s="28" t="s">
        <v>507</v>
      </c>
      <c r="E473" s="28" t="s">
        <v>508</v>
      </c>
      <c r="F473" s="29">
        <v>5.2838289464054843E-3</v>
      </c>
      <c r="G473" s="30">
        <v>8.8356231439480452E-3</v>
      </c>
    </row>
    <row r="474" spans="2:7" ht="14.4" x14ac:dyDescent="0.3">
      <c r="B474" s="27" t="s">
        <v>509</v>
      </c>
      <c r="C474" s="28" t="s">
        <v>510</v>
      </c>
      <c r="D474" s="28" t="s">
        <v>569</v>
      </c>
      <c r="E474" s="28" t="s">
        <v>570</v>
      </c>
      <c r="F474" s="29">
        <v>1.560430626401437E-3</v>
      </c>
      <c r="G474" s="30">
        <v>1.4562869170773095E-3</v>
      </c>
    </row>
    <row r="475" spans="2:7" ht="14.4" x14ac:dyDescent="0.3">
      <c r="B475" s="27" t="s">
        <v>509</v>
      </c>
      <c r="C475" s="28" t="s">
        <v>510</v>
      </c>
      <c r="D475" s="28" t="s">
        <v>461</v>
      </c>
      <c r="E475" s="28" t="s">
        <v>462</v>
      </c>
      <c r="F475" s="29">
        <v>3.4221152278372968E-2</v>
      </c>
      <c r="G475" s="30">
        <v>2.9109421401298824E-2</v>
      </c>
    </row>
    <row r="476" spans="2:7" ht="14.4" x14ac:dyDescent="0.3">
      <c r="B476" s="27" t="s">
        <v>509</v>
      </c>
      <c r="C476" s="28" t="s">
        <v>510</v>
      </c>
      <c r="D476" s="28" t="s">
        <v>767</v>
      </c>
      <c r="E476" s="28" t="s">
        <v>768</v>
      </c>
      <c r="F476" s="29">
        <v>1.0328907008063194E-2</v>
      </c>
      <c r="G476" s="30">
        <v>1.7238847371340921E-2</v>
      </c>
    </row>
    <row r="477" spans="2:7" ht="14.4" x14ac:dyDescent="0.3">
      <c r="B477" s="27" t="s">
        <v>509</v>
      </c>
      <c r="C477" s="28" t="s">
        <v>510</v>
      </c>
      <c r="D477" s="28" t="s">
        <v>783</v>
      </c>
      <c r="E477" s="28" t="s">
        <v>784</v>
      </c>
      <c r="F477" s="29">
        <v>0.87744495262696964</v>
      </c>
      <c r="G477" s="30">
        <v>0.80920193845250121</v>
      </c>
    </row>
    <row r="478" spans="2:7" ht="14.4" x14ac:dyDescent="0.3">
      <c r="B478" s="27" t="s">
        <v>509</v>
      </c>
      <c r="C478" s="28" t="s">
        <v>510</v>
      </c>
      <c r="D478" s="28" t="s">
        <v>837</v>
      </c>
      <c r="E478" s="28" t="s">
        <v>838</v>
      </c>
      <c r="F478" s="29">
        <v>3.2905164783136751E-2</v>
      </c>
      <c r="G478" s="30">
        <v>2.6082628985412654E-2</v>
      </c>
    </row>
    <row r="479" spans="2:7" ht="14.4" x14ac:dyDescent="0.3">
      <c r="B479" s="27" t="s">
        <v>509</v>
      </c>
      <c r="C479" s="28" t="s">
        <v>510</v>
      </c>
      <c r="D479" s="28" t="s">
        <v>855</v>
      </c>
      <c r="E479" s="28" t="s">
        <v>856</v>
      </c>
      <c r="F479" s="29">
        <v>6.6237152707462985E-2</v>
      </c>
      <c r="G479" s="30">
        <v>0.10807525372842083</v>
      </c>
    </row>
    <row r="480" spans="2:7" ht="14.4" x14ac:dyDescent="0.3">
      <c r="B480" s="27" t="s">
        <v>513</v>
      </c>
      <c r="C480" s="28" t="s">
        <v>514</v>
      </c>
      <c r="D480" s="28" t="s">
        <v>511</v>
      </c>
      <c r="E480" s="28" t="s">
        <v>512</v>
      </c>
      <c r="F480" s="29">
        <v>2.4678656090761845E-3</v>
      </c>
      <c r="G480" s="30">
        <v>2.2823270735423647E-3</v>
      </c>
    </row>
    <row r="481" spans="2:7" ht="14.4" x14ac:dyDescent="0.3">
      <c r="B481" s="27" t="s">
        <v>513</v>
      </c>
      <c r="C481" s="28" t="s">
        <v>514</v>
      </c>
      <c r="D481" s="28" t="s">
        <v>725</v>
      </c>
      <c r="E481" s="28" t="s">
        <v>726</v>
      </c>
      <c r="F481" s="29">
        <v>1.5639377525810028E-3</v>
      </c>
      <c r="G481" s="30">
        <v>2.9830979214750908E-3</v>
      </c>
    </row>
    <row r="482" spans="2:7" ht="14.4" x14ac:dyDescent="0.3">
      <c r="B482" s="27" t="s">
        <v>513</v>
      </c>
      <c r="C482" s="28" t="s">
        <v>514</v>
      </c>
      <c r="D482" s="28" t="s">
        <v>737</v>
      </c>
      <c r="E482" s="28" t="s">
        <v>738</v>
      </c>
      <c r="F482" s="29">
        <v>0.52236326806212019</v>
      </c>
      <c r="G482" s="30">
        <v>0.99473457500498264</v>
      </c>
    </row>
    <row r="483" spans="2:7" ht="14.4" x14ac:dyDescent="0.3">
      <c r="B483" s="27" t="s">
        <v>515</v>
      </c>
      <c r="C483" s="28" t="s">
        <v>516</v>
      </c>
      <c r="D483" s="28" t="s">
        <v>255</v>
      </c>
      <c r="E483" s="28" t="s">
        <v>256</v>
      </c>
      <c r="F483" s="29">
        <v>1.5173891034142304E-2</v>
      </c>
      <c r="G483" s="30">
        <v>2.495210118431327E-2</v>
      </c>
    </row>
    <row r="484" spans="2:7" ht="14.4" x14ac:dyDescent="0.3">
      <c r="B484" s="27" t="s">
        <v>515</v>
      </c>
      <c r="C484" s="28" t="s">
        <v>516</v>
      </c>
      <c r="D484" s="28" t="s">
        <v>785</v>
      </c>
      <c r="E484" s="28" t="s">
        <v>786</v>
      </c>
      <c r="F484" s="29">
        <v>0.95485651063364807</v>
      </c>
      <c r="G484" s="30">
        <v>0.96184261670284166</v>
      </c>
    </row>
    <row r="485" spans="2:7" ht="14.4" x14ac:dyDescent="0.3">
      <c r="B485" s="27" t="s">
        <v>515</v>
      </c>
      <c r="C485" s="28" t="s">
        <v>516</v>
      </c>
      <c r="D485" s="28" t="s">
        <v>795</v>
      </c>
      <c r="E485" s="28" t="s">
        <v>796</v>
      </c>
      <c r="F485" s="29">
        <v>5.6260624890087339E-3</v>
      </c>
      <c r="G485" s="30">
        <v>1.3205282112845138E-2</v>
      </c>
    </row>
    <row r="486" spans="2:7" ht="14.4" x14ac:dyDescent="0.3">
      <c r="B486" s="27" t="s">
        <v>518</v>
      </c>
      <c r="C486" s="28" t="s">
        <v>519</v>
      </c>
      <c r="D486" s="28" t="s">
        <v>715</v>
      </c>
      <c r="E486" s="28" t="s">
        <v>716</v>
      </c>
      <c r="F486" s="29">
        <v>0.58914861530024687</v>
      </c>
      <c r="G486" s="30">
        <v>0.95182164688075832</v>
      </c>
    </row>
    <row r="487" spans="2:7" ht="14.4" x14ac:dyDescent="0.3">
      <c r="B487" s="27" t="s">
        <v>518</v>
      </c>
      <c r="C487" s="28" t="s">
        <v>519</v>
      </c>
      <c r="D487" s="28" t="s">
        <v>793</v>
      </c>
      <c r="E487" s="28" t="s">
        <v>794</v>
      </c>
      <c r="F487" s="29">
        <v>5.9650935288632093E-2</v>
      </c>
      <c r="G487" s="30">
        <v>4.014298766700608E-2</v>
      </c>
    </row>
    <row r="488" spans="2:7" ht="14.4" x14ac:dyDescent="0.3">
      <c r="B488" s="27" t="s">
        <v>518</v>
      </c>
      <c r="C488" s="28" t="s">
        <v>519</v>
      </c>
      <c r="D488" s="28" t="s">
        <v>751</v>
      </c>
      <c r="E488" s="28" t="s">
        <v>752</v>
      </c>
      <c r="F488" s="29">
        <v>8.0494058478378788E-3</v>
      </c>
      <c r="G488" s="30">
        <v>8.0353654522354115E-3</v>
      </c>
    </row>
    <row r="489" spans="2:7" ht="14.4" x14ac:dyDescent="0.3">
      <c r="B489" s="27" t="s">
        <v>520</v>
      </c>
      <c r="C489" s="28" t="s">
        <v>521</v>
      </c>
      <c r="D489" s="28" t="s">
        <v>224</v>
      </c>
      <c r="E489" s="28" t="s">
        <v>225</v>
      </c>
      <c r="F489" s="29">
        <v>5.3482189846030675E-3</v>
      </c>
      <c r="G489" s="30">
        <v>3.0248988096298118E-3</v>
      </c>
    </row>
    <row r="490" spans="2:7" ht="14.4" x14ac:dyDescent="0.3">
      <c r="B490" s="27" t="s">
        <v>520</v>
      </c>
      <c r="C490" s="28" t="s">
        <v>521</v>
      </c>
      <c r="D490" s="28" t="s">
        <v>469</v>
      </c>
      <c r="E490" s="28" t="s">
        <v>470</v>
      </c>
      <c r="F490" s="29">
        <v>6.6134700824473378E-3</v>
      </c>
      <c r="G490" s="30">
        <v>3.805928191090159E-3</v>
      </c>
    </row>
    <row r="491" spans="2:7" ht="14.4" x14ac:dyDescent="0.3">
      <c r="B491" s="27" t="s">
        <v>520</v>
      </c>
      <c r="C491" s="28" t="s">
        <v>521</v>
      </c>
      <c r="D491" s="28" t="s">
        <v>654</v>
      </c>
      <c r="E491" s="28" t="s">
        <v>655</v>
      </c>
      <c r="F491" s="29">
        <v>1.0995955510616786E-3</v>
      </c>
      <c r="G491" s="30">
        <v>0</v>
      </c>
    </row>
    <row r="492" spans="2:7" ht="14.4" x14ac:dyDescent="0.3">
      <c r="B492" s="27" t="s">
        <v>520</v>
      </c>
      <c r="C492" s="28" t="s">
        <v>521</v>
      </c>
      <c r="D492" s="28" t="s">
        <v>569</v>
      </c>
      <c r="E492" s="28" t="s">
        <v>570</v>
      </c>
      <c r="F492" s="29">
        <v>3.1907965189721258E-3</v>
      </c>
      <c r="G492" s="30">
        <v>1.8571708419089681E-3</v>
      </c>
    </row>
    <row r="493" spans="2:7" ht="14.4" x14ac:dyDescent="0.3">
      <c r="B493" s="27" t="s">
        <v>520</v>
      </c>
      <c r="C493" s="28" t="s">
        <v>521</v>
      </c>
      <c r="D493" s="28" t="s">
        <v>787</v>
      </c>
      <c r="E493" s="28" t="s">
        <v>788</v>
      </c>
      <c r="F493" s="29">
        <v>0.96582967063466019</v>
      </c>
      <c r="G493" s="30">
        <v>0.97385714031307313</v>
      </c>
    </row>
    <row r="494" spans="2:7" ht="14.4" x14ac:dyDescent="0.3">
      <c r="B494" s="27" t="s">
        <v>520</v>
      </c>
      <c r="C494" s="28" t="s">
        <v>521</v>
      </c>
      <c r="D494" s="28" t="s">
        <v>805</v>
      </c>
      <c r="E494" s="28" t="s">
        <v>806</v>
      </c>
      <c r="F494" s="29">
        <v>2.6291598297007207E-3</v>
      </c>
      <c r="G494" s="30">
        <v>2.131930363725637E-3</v>
      </c>
    </row>
    <row r="495" spans="2:7" ht="14.4" x14ac:dyDescent="0.3">
      <c r="B495" s="27" t="s">
        <v>520</v>
      </c>
      <c r="C495" s="28" t="s">
        <v>521</v>
      </c>
      <c r="D495" s="28" t="s">
        <v>845</v>
      </c>
      <c r="E495" s="28" t="s">
        <v>846</v>
      </c>
      <c r="F495" s="29">
        <v>1.9078623849213515E-3</v>
      </c>
      <c r="G495" s="30">
        <v>1.559514693274243E-3</v>
      </c>
    </row>
    <row r="496" spans="2:7" ht="14.4" x14ac:dyDescent="0.3">
      <c r="B496" s="27" t="s">
        <v>520</v>
      </c>
      <c r="C496" s="28" t="s">
        <v>521</v>
      </c>
      <c r="D496" s="28" t="s">
        <v>853</v>
      </c>
      <c r="E496" s="28" t="s">
        <v>854</v>
      </c>
      <c r="F496" s="29">
        <v>1.748698173402333E-2</v>
      </c>
      <c r="G496" s="30">
        <v>1.3763416787297967E-2</v>
      </c>
    </row>
    <row r="497" spans="2:7" ht="14.4" x14ac:dyDescent="0.3">
      <c r="B497" s="27" t="s">
        <v>522</v>
      </c>
      <c r="C497" s="28" t="s">
        <v>523</v>
      </c>
      <c r="D497" s="28" t="s">
        <v>489</v>
      </c>
      <c r="E497" s="28" t="s">
        <v>490</v>
      </c>
      <c r="F497" s="29">
        <v>6.6389498897832609E-3</v>
      </c>
      <c r="G497" s="30">
        <v>6.8504519670552896E-3</v>
      </c>
    </row>
    <row r="498" spans="2:7" ht="14.4" x14ac:dyDescent="0.3">
      <c r="B498" s="27" t="s">
        <v>522</v>
      </c>
      <c r="C498" s="28" t="s">
        <v>523</v>
      </c>
      <c r="D498" s="28" t="s">
        <v>1002</v>
      </c>
      <c r="E498" s="28" t="s">
        <v>1003</v>
      </c>
      <c r="F498" s="29">
        <v>0.4769927112240463</v>
      </c>
      <c r="G498" s="30">
        <v>0.12222118703329486</v>
      </c>
    </row>
    <row r="499" spans="2:7" ht="14.4" x14ac:dyDescent="0.3">
      <c r="B499" s="27" t="s">
        <v>522</v>
      </c>
      <c r="C499" s="28" t="s">
        <v>523</v>
      </c>
      <c r="D499" s="28" t="s">
        <v>831</v>
      </c>
      <c r="E499" s="28" t="s">
        <v>832</v>
      </c>
      <c r="F499" s="29">
        <v>1.8594904110802019E-3</v>
      </c>
      <c r="G499" s="30">
        <v>0</v>
      </c>
    </row>
    <row r="500" spans="2:7" ht="14.4" x14ac:dyDescent="0.3">
      <c r="B500" s="27" t="s">
        <v>522</v>
      </c>
      <c r="C500" s="28" t="s">
        <v>523</v>
      </c>
      <c r="D500" s="28" t="s">
        <v>1004</v>
      </c>
      <c r="E500" s="28" t="s">
        <v>1005</v>
      </c>
      <c r="F500" s="29">
        <v>1</v>
      </c>
      <c r="G500" s="30">
        <v>0.18577714666949377</v>
      </c>
    </row>
    <row r="501" spans="2:7" ht="14.4" x14ac:dyDescent="0.3">
      <c r="B501" s="27" t="s">
        <v>522</v>
      </c>
      <c r="C501" s="28" t="s">
        <v>523</v>
      </c>
      <c r="D501" s="28" t="s">
        <v>789</v>
      </c>
      <c r="E501" s="28" t="s">
        <v>790</v>
      </c>
      <c r="F501" s="29">
        <v>0.99999999999999989</v>
      </c>
      <c r="G501" s="30">
        <v>0.25255111602290409</v>
      </c>
    </row>
    <row r="502" spans="2:7" ht="14.4" x14ac:dyDescent="0.3">
      <c r="B502" s="27" t="s">
        <v>522</v>
      </c>
      <c r="C502" s="28" t="s">
        <v>523</v>
      </c>
      <c r="D502" s="28" t="s">
        <v>932</v>
      </c>
      <c r="E502" s="28" t="s">
        <v>933</v>
      </c>
      <c r="F502" s="29">
        <v>1.8305125435121837E-3</v>
      </c>
      <c r="G502" s="30">
        <v>0</v>
      </c>
    </row>
    <row r="503" spans="2:7" ht="14.4" x14ac:dyDescent="0.3">
      <c r="B503" s="27" t="s">
        <v>522</v>
      </c>
      <c r="C503" s="28" t="s">
        <v>523</v>
      </c>
      <c r="D503" s="28" t="s">
        <v>1006</v>
      </c>
      <c r="E503" s="28" t="s">
        <v>1007</v>
      </c>
      <c r="F503" s="29">
        <v>0.98856117133605503</v>
      </c>
      <c r="G503" s="30">
        <v>0.24062359780982576</v>
      </c>
    </row>
    <row r="504" spans="2:7" ht="14.4" x14ac:dyDescent="0.3">
      <c r="B504" s="27" t="s">
        <v>522</v>
      </c>
      <c r="C504" s="28" t="s">
        <v>523</v>
      </c>
      <c r="D504" s="28" t="s">
        <v>936</v>
      </c>
      <c r="E504" s="28" t="s">
        <v>937</v>
      </c>
      <c r="F504" s="29">
        <v>0.98421709615088671</v>
      </c>
      <c r="G504" s="30">
        <v>0.18491401328111692</v>
      </c>
    </row>
    <row r="505" spans="2:7" ht="14.4" x14ac:dyDescent="0.3">
      <c r="B505" s="27" t="s">
        <v>522</v>
      </c>
      <c r="C505" s="28" t="s">
        <v>523</v>
      </c>
      <c r="D505" s="28" t="s">
        <v>938</v>
      </c>
      <c r="E505" s="28" t="s">
        <v>939</v>
      </c>
      <c r="F505" s="29">
        <v>2.6404080521435551E-2</v>
      </c>
      <c r="G505" s="30">
        <v>7.0624872163091504E-3</v>
      </c>
    </row>
    <row r="506" spans="2:7" ht="14.4" x14ac:dyDescent="0.3">
      <c r="B506" s="27" t="s">
        <v>526</v>
      </c>
      <c r="C506" s="28" t="s">
        <v>527</v>
      </c>
      <c r="D506" s="28" t="s">
        <v>524</v>
      </c>
      <c r="E506" s="28" t="s">
        <v>525</v>
      </c>
      <c r="F506" s="29">
        <v>8.2175652459462803E-3</v>
      </c>
      <c r="G506" s="30">
        <v>1.2446698167569438E-2</v>
      </c>
    </row>
    <row r="507" spans="2:7" ht="14.4" x14ac:dyDescent="0.3">
      <c r="B507" s="27" t="s">
        <v>526</v>
      </c>
      <c r="C507" s="28" t="s">
        <v>527</v>
      </c>
      <c r="D507" s="28" t="s">
        <v>755</v>
      </c>
      <c r="E507" s="28" t="s">
        <v>756</v>
      </c>
      <c r="F507" s="29">
        <v>0.95932971977184966</v>
      </c>
      <c r="G507" s="30">
        <v>0.985509180349745</v>
      </c>
    </row>
    <row r="508" spans="2:7" ht="14.4" x14ac:dyDescent="0.3">
      <c r="B508" s="27" t="s">
        <v>526</v>
      </c>
      <c r="C508" s="28" t="s">
        <v>527</v>
      </c>
      <c r="D508" s="28" t="s">
        <v>791</v>
      </c>
      <c r="E508" s="28" t="s">
        <v>792</v>
      </c>
      <c r="F508" s="29">
        <v>1.9381405353178665E-3</v>
      </c>
      <c r="G508" s="30">
        <v>2.044121482685624E-3</v>
      </c>
    </row>
    <row r="509" spans="2:7" ht="14.4" x14ac:dyDescent="0.3">
      <c r="B509" s="27" t="s">
        <v>528</v>
      </c>
      <c r="C509" s="28" t="s">
        <v>529</v>
      </c>
      <c r="D509" s="28" t="s">
        <v>381</v>
      </c>
      <c r="E509" s="28" t="s">
        <v>382</v>
      </c>
      <c r="F509" s="29">
        <v>2.4713950982571966E-3</v>
      </c>
      <c r="G509" s="30">
        <v>1.6552119129438717E-3</v>
      </c>
    </row>
    <row r="510" spans="2:7" ht="14.4" x14ac:dyDescent="0.3">
      <c r="B510" s="27" t="s">
        <v>528</v>
      </c>
      <c r="C510" s="28" t="s">
        <v>529</v>
      </c>
      <c r="D510" s="28" t="s">
        <v>707</v>
      </c>
      <c r="E510" s="28" t="s">
        <v>708</v>
      </c>
      <c r="F510" s="29">
        <v>0</v>
      </c>
      <c r="G510" s="30">
        <v>1.288659793814433E-3</v>
      </c>
    </row>
    <row r="511" spans="2:7" ht="14.4" x14ac:dyDescent="0.3">
      <c r="B511" s="27" t="s">
        <v>528</v>
      </c>
      <c r="C511" s="28" t="s">
        <v>529</v>
      </c>
      <c r="D511" s="28" t="s">
        <v>397</v>
      </c>
      <c r="E511" s="28" t="s">
        <v>398</v>
      </c>
      <c r="F511" s="29">
        <v>0</v>
      </c>
      <c r="G511" s="30">
        <v>1.2943871706758306E-3</v>
      </c>
    </row>
    <row r="512" spans="2:7" ht="14.4" x14ac:dyDescent="0.3">
      <c r="B512" s="27" t="s">
        <v>528</v>
      </c>
      <c r="C512" s="28" t="s">
        <v>529</v>
      </c>
      <c r="D512" s="28" t="s">
        <v>998</v>
      </c>
      <c r="E512" s="28" t="s">
        <v>999</v>
      </c>
      <c r="F512" s="29">
        <v>1.0811171265790603E-2</v>
      </c>
      <c r="G512" s="30">
        <v>1.4856815578465063E-2</v>
      </c>
    </row>
    <row r="513" spans="2:7" ht="14.4" x14ac:dyDescent="0.3">
      <c r="B513" s="27" t="s">
        <v>528</v>
      </c>
      <c r="C513" s="28" t="s">
        <v>529</v>
      </c>
      <c r="D513" s="28" t="s">
        <v>755</v>
      </c>
      <c r="E513" s="28" t="s">
        <v>756</v>
      </c>
      <c r="F513" s="29">
        <v>1.399959849316848E-2</v>
      </c>
      <c r="G513" s="30">
        <v>1.3579610538373426E-2</v>
      </c>
    </row>
    <row r="514" spans="2:7" ht="14.4" x14ac:dyDescent="0.3">
      <c r="B514" s="27" t="s">
        <v>528</v>
      </c>
      <c r="C514" s="28" t="s">
        <v>529</v>
      </c>
      <c r="D514" s="28" t="s">
        <v>791</v>
      </c>
      <c r="E514" s="28" t="s">
        <v>792</v>
      </c>
      <c r="F514" s="29">
        <v>0.97134197540804468</v>
      </c>
      <c r="G514" s="30">
        <v>0.96732531500572738</v>
      </c>
    </row>
    <row r="515" spans="2:7" ht="14.4" x14ac:dyDescent="0.3">
      <c r="B515" s="27" t="s">
        <v>530</v>
      </c>
      <c r="C515" s="28" t="s">
        <v>531</v>
      </c>
      <c r="D515" s="28" t="s">
        <v>246</v>
      </c>
      <c r="E515" s="28" t="s">
        <v>247</v>
      </c>
      <c r="F515" s="29">
        <v>1.6372351282460545E-2</v>
      </c>
      <c r="G515" s="30">
        <v>1.5177194303956384E-2</v>
      </c>
    </row>
    <row r="516" spans="2:7" ht="14.4" x14ac:dyDescent="0.3">
      <c r="B516" s="27" t="s">
        <v>530</v>
      </c>
      <c r="C516" s="28" t="s">
        <v>531</v>
      </c>
      <c r="D516" s="28" t="s">
        <v>698</v>
      </c>
      <c r="E516" s="28" t="s">
        <v>699</v>
      </c>
      <c r="F516" s="29">
        <v>0.21842014797100368</v>
      </c>
      <c r="G516" s="30">
        <v>0.98282309265038204</v>
      </c>
    </row>
    <row r="517" spans="2:7" ht="14.4" x14ac:dyDescent="0.3">
      <c r="B517" s="27" t="s">
        <v>530</v>
      </c>
      <c r="C517" s="28" t="s">
        <v>531</v>
      </c>
      <c r="D517" s="28" t="s">
        <v>817</v>
      </c>
      <c r="E517" s="28" t="s">
        <v>818</v>
      </c>
      <c r="F517" s="29">
        <v>0</v>
      </c>
      <c r="G517" s="30">
        <v>1.9997130456616092E-3</v>
      </c>
    </row>
    <row r="518" spans="2:7" ht="14.4" x14ac:dyDescent="0.3">
      <c r="B518" s="27" t="s">
        <v>532</v>
      </c>
      <c r="C518" s="28" t="s">
        <v>533</v>
      </c>
      <c r="D518" s="28" t="s">
        <v>715</v>
      </c>
      <c r="E518" s="28" t="s">
        <v>716</v>
      </c>
      <c r="F518" s="29">
        <v>1.0352877555372758E-2</v>
      </c>
      <c r="G518" s="30">
        <v>2.5710867416665485E-2</v>
      </c>
    </row>
    <row r="519" spans="2:7" ht="14.4" x14ac:dyDescent="0.3">
      <c r="B519" s="27" t="s">
        <v>532</v>
      </c>
      <c r="C519" s="28" t="s">
        <v>533</v>
      </c>
      <c r="D519" s="28" t="s">
        <v>793</v>
      </c>
      <c r="E519" s="28" t="s">
        <v>794</v>
      </c>
      <c r="F519" s="29">
        <v>0.93092303753954186</v>
      </c>
      <c r="G519" s="30">
        <v>0.96301077709524419</v>
      </c>
    </row>
    <row r="520" spans="2:7" ht="14.4" x14ac:dyDescent="0.3">
      <c r="B520" s="27" t="s">
        <v>532</v>
      </c>
      <c r="C520" s="28" t="s">
        <v>533</v>
      </c>
      <c r="D520" s="28" t="s">
        <v>751</v>
      </c>
      <c r="E520" s="28" t="s">
        <v>752</v>
      </c>
      <c r="F520" s="29">
        <v>7.3498594743848919E-3</v>
      </c>
      <c r="G520" s="30">
        <v>1.1278355488090341E-2</v>
      </c>
    </row>
    <row r="521" spans="2:7" ht="14.4" x14ac:dyDescent="0.3">
      <c r="B521" s="27" t="s">
        <v>534</v>
      </c>
      <c r="C521" s="28" t="s">
        <v>535</v>
      </c>
      <c r="D521" s="28" t="s">
        <v>309</v>
      </c>
      <c r="E521" s="28" t="s">
        <v>310</v>
      </c>
      <c r="F521" s="29">
        <v>0.32530681896893715</v>
      </c>
      <c r="G521" s="30">
        <v>8.3282283753981848E-2</v>
      </c>
    </row>
    <row r="522" spans="2:7" ht="14.4" x14ac:dyDescent="0.3">
      <c r="B522" s="27" t="s">
        <v>534</v>
      </c>
      <c r="C522" s="28" t="s">
        <v>535</v>
      </c>
      <c r="D522" s="28" t="s">
        <v>373</v>
      </c>
      <c r="E522" s="28" t="s">
        <v>374</v>
      </c>
      <c r="F522" s="29">
        <v>1.3393641720083988E-2</v>
      </c>
      <c r="G522" s="30">
        <v>2.3343091863449357E-3</v>
      </c>
    </row>
    <row r="523" spans="2:7" ht="14.4" x14ac:dyDescent="0.3">
      <c r="B523" s="27" t="s">
        <v>534</v>
      </c>
      <c r="C523" s="28" t="s">
        <v>535</v>
      </c>
      <c r="D523" s="28" t="s">
        <v>707</v>
      </c>
      <c r="E523" s="28" t="s">
        <v>708</v>
      </c>
      <c r="F523" s="29">
        <v>1.9457569339131958E-3</v>
      </c>
      <c r="G523" s="30">
        <v>1.0011091192819097E-3</v>
      </c>
    </row>
    <row r="524" spans="2:7" ht="14.4" x14ac:dyDescent="0.3">
      <c r="B524" s="27" t="s">
        <v>534</v>
      </c>
      <c r="C524" s="28" t="s">
        <v>535</v>
      </c>
      <c r="D524" s="28" t="s">
        <v>357</v>
      </c>
      <c r="E524" s="28" t="s">
        <v>358</v>
      </c>
      <c r="F524" s="29">
        <v>2.4337405564010804E-3</v>
      </c>
      <c r="G524" s="30">
        <v>1.1445853054591882E-3</v>
      </c>
    </row>
    <row r="525" spans="2:7" ht="14.4" x14ac:dyDescent="0.3">
      <c r="B525" s="27" t="s">
        <v>534</v>
      </c>
      <c r="C525" s="28" t="s">
        <v>535</v>
      </c>
      <c r="D525" s="28" t="s">
        <v>769</v>
      </c>
      <c r="E525" s="28" t="s">
        <v>770</v>
      </c>
      <c r="F525" s="29">
        <v>1.1817785504566916E-3</v>
      </c>
      <c r="G525" s="30">
        <v>0</v>
      </c>
    </row>
    <row r="526" spans="2:7" ht="14.4" x14ac:dyDescent="0.3">
      <c r="B526" s="27" t="s">
        <v>534</v>
      </c>
      <c r="C526" s="28" t="s">
        <v>535</v>
      </c>
      <c r="D526" s="28" t="s">
        <v>397</v>
      </c>
      <c r="E526" s="28" t="s">
        <v>398</v>
      </c>
      <c r="F526" s="29">
        <v>1.403438242456396E-2</v>
      </c>
      <c r="G526" s="30">
        <v>6.8658997407756092E-3</v>
      </c>
    </row>
    <row r="527" spans="2:7" ht="14.4" x14ac:dyDescent="0.3">
      <c r="B527" s="27" t="s">
        <v>534</v>
      </c>
      <c r="C527" s="28" t="s">
        <v>535</v>
      </c>
      <c r="D527" s="28" t="s">
        <v>511</v>
      </c>
      <c r="E527" s="28" t="s">
        <v>512</v>
      </c>
      <c r="F527" s="29">
        <v>0.98323936906061227</v>
      </c>
      <c r="G527" s="30">
        <v>0.2280110653993474</v>
      </c>
    </row>
    <row r="528" spans="2:7" ht="14.4" x14ac:dyDescent="0.3">
      <c r="B528" s="27" t="s">
        <v>534</v>
      </c>
      <c r="C528" s="28" t="s">
        <v>535</v>
      </c>
      <c r="D528" s="28" t="s">
        <v>689</v>
      </c>
      <c r="E528" s="28" t="s">
        <v>690</v>
      </c>
      <c r="F528" s="29">
        <v>0.99851884629803767</v>
      </c>
      <c r="G528" s="30">
        <v>0.26191658391261169</v>
      </c>
    </row>
    <row r="529" spans="2:7" ht="14.4" x14ac:dyDescent="0.3">
      <c r="B529" s="27" t="s">
        <v>534</v>
      </c>
      <c r="C529" s="28" t="s">
        <v>535</v>
      </c>
      <c r="D529" s="28" t="s">
        <v>725</v>
      </c>
      <c r="E529" s="28" t="s">
        <v>726</v>
      </c>
      <c r="F529" s="29">
        <v>1.921216635713732E-3</v>
      </c>
      <c r="G529" s="30">
        <v>9.1889242832639045E-4</v>
      </c>
    </row>
    <row r="530" spans="2:7" ht="14.4" x14ac:dyDescent="0.3">
      <c r="B530" s="27" t="s">
        <v>534</v>
      </c>
      <c r="C530" s="28" t="s">
        <v>535</v>
      </c>
      <c r="D530" s="28" t="s">
        <v>749</v>
      </c>
      <c r="E530" s="28" t="s">
        <v>750</v>
      </c>
      <c r="F530" s="29">
        <v>8.9624510880210624E-3</v>
      </c>
      <c r="G530" s="30">
        <v>1.268716387882227E-2</v>
      </c>
    </row>
    <row r="531" spans="2:7" ht="14.4" x14ac:dyDescent="0.3">
      <c r="B531" s="27" t="s">
        <v>534</v>
      </c>
      <c r="C531" s="28" t="s">
        <v>535</v>
      </c>
      <c r="D531" s="28" t="s">
        <v>950</v>
      </c>
      <c r="E531" s="28" t="s">
        <v>951</v>
      </c>
      <c r="F531" s="29">
        <v>1.8558061212089645E-2</v>
      </c>
      <c r="G531" s="30">
        <v>1.0339957956641175E-2</v>
      </c>
    </row>
    <row r="532" spans="2:7" ht="14.4" x14ac:dyDescent="0.3">
      <c r="B532" s="27" t="s">
        <v>534</v>
      </c>
      <c r="C532" s="28" t="s">
        <v>535</v>
      </c>
      <c r="D532" s="28" t="s">
        <v>964</v>
      </c>
      <c r="E532" s="28" t="s">
        <v>965</v>
      </c>
      <c r="F532" s="29">
        <v>0.99285524170742245</v>
      </c>
      <c r="G532" s="30">
        <v>0.1924338075033209</v>
      </c>
    </row>
    <row r="533" spans="2:7" ht="14.4" x14ac:dyDescent="0.3">
      <c r="B533" s="27" t="s">
        <v>534</v>
      </c>
      <c r="C533" s="28" t="s">
        <v>535</v>
      </c>
      <c r="D533" s="28" t="s">
        <v>733</v>
      </c>
      <c r="E533" s="28" t="s">
        <v>734</v>
      </c>
      <c r="F533" s="29">
        <v>0.32581216542826585</v>
      </c>
      <c r="G533" s="30">
        <v>0.1871106797869459</v>
      </c>
    </row>
    <row r="534" spans="2:7" ht="14.4" x14ac:dyDescent="0.3">
      <c r="B534" s="27" t="s">
        <v>534</v>
      </c>
      <c r="C534" s="28" t="s">
        <v>535</v>
      </c>
      <c r="D534" s="28" t="s">
        <v>849</v>
      </c>
      <c r="E534" s="28" t="s">
        <v>850</v>
      </c>
      <c r="F534" s="29">
        <v>1.9934296129816221E-2</v>
      </c>
      <c r="G534" s="30">
        <v>1.1953662028140676E-2</v>
      </c>
    </row>
    <row r="535" spans="2:7" ht="14.4" x14ac:dyDescent="0.3">
      <c r="B535" s="27" t="s">
        <v>536</v>
      </c>
      <c r="C535" s="28" t="s">
        <v>537</v>
      </c>
      <c r="D535" s="28" t="s">
        <v>255</v>
      </c>
      <c r="E535" s="28" t="s">
        <v>256</v>
      </c>
      <c r="F535" s="29">
        <v>1.0207966397382745E-3</v>
      </c>
      <c r="G535" s="30">
        <v>0</v>
      </c>
    </row>
    <row r="536" spans="2:7" ht="14.4" x14ac:dyDescent="0.3">
      <c r="B536" s="27" t="s">
        <v>536</v>
      </c>
      <c r="C536" s="28" t="s">
        <v>537</v>
      </c>
      <c r="D536" s="28" t="s">
        <v>489</v>
      </c>
      <c r="E536" s="28" t="s">
        <v>490</v>
      </c>
      <c r="F536" s="29">
        <v>1.5740652333647447E-2</v>
      </c>
      <c r="G536" s="30">
        <v>1.9106539079782114E-2</v>
      </c>
    </row>
    <row r="537" spans="2:7" ht="14.4" x14ac:dyDescent="0.3">
      <c r="B537" s="27" t="s">
        <v>536</v>
      </c>
      <c r="C537" s="28" t="s">
        <v>537</v>
      </c>
      <c r="D537" s="28" t="s">
        <v>483</v>
      </c>
      <c r="E537" s="28" t="s">
        <v>484</v>
      </c>
      <c r="F537" s="29">
        <v>0.99204903947267176</v>
      </c>
      <c r="G537" s="30">
        <v>9.7451285694849663E-2</v>
      </c>
    </row>
    <row r="538" spans="2:7" ht="14.4" x14ac:dyDescent="0.3">
      <c r="B538" s="27" t="s">
        <v>536</v>
      </c>
      <c r="C538" s="28" t="s">
        <v>537</v>
      </c>
      <c r="D538" s="28" t="s">
        <v>361</v>
      </c>
      <c r="E538" s="28" t="s">
        <v>362</v>
      </c>
      <c r="F538" s="29">
        <v>2.8805434338657326E-3</v>
      </c>
      <c r="G538" s="30">
        <v>1.8568628340211535E-3</v>
      </c>
    </row>
    <row r="539" spans="2:7" ht="14.4" x14ac:dyDescent="0.3">
      <c r="B539" s="27" t="s">
        <v>536</v>
      </c>
      <c r="C539" s="28" t="s">
        <v>537</v>
      </c>
      <c r="D539" s="28" t="s">
        <v>479</v>
      </c>
      <c r="E539" s="28" t="s">
        <v>480</v>
      </c>
      <c r="F539" s="29">
        <v>1.9716807616438858E-2</v>
      </c>
      <c r="G539" s="30">
        <v>8.1971549938776433E-3</v>
      </c>
    </row>
    <row r="540" spans="2:7" ht="14.4" x14ac:dyDescent="0.3">
      <c r="B540" s="27" t="s">
        <v>536</v>
      </c>
      <c r="C540" s="28" t="s">
        <v>537</v>
      </c>
      <c r="D540" s="28" t="s">
        <v>785</v>
      </c>
      <c r="E540" s="28" t="s">
        <v>786</v>
      </c>
      <c r="F540" s="29">
        <v>3.1378481375749549E-2</v>
      </c>
      <c r="G540" s="30">
        <v>1.1575788725794015E-2</v>
      </c>
    </row>
    <row r="541" spans="2:7" ht="14.4" x14ac:dyDescent="0.3">
      <c r="B541" s="27" t="s">
        <v>536</v>
      </c>
      <c r="C541" s="28" t="s">
        <v>537</v>
      </c>
      <c r="D541" s="28" t="s">
        <v>795</v>
      </c>
      <c r="E541" s="28" t="s">
        <v>796</v>
      </c>
      <c r="F541" s="29">
        <v>0.98813236414795702</v>
      </c>
      <c r="G541" s="30">
        <v>0.84939759036144569</v>
      </c>
    </row>
    <row r="542" spans="2:7" ht="14.4" x14ac:dyDescent="0.3">
      <c r="B542" s="27" t="s">
        <v>536</v>
      </c>
      <c r="C542" s="28" t="s">
        <v>537</v>
      </c>
      <c r="D542" s="28" t="s">
        <v>801</v>
      </c>
      <c r="E542" s="28" t="s">
        <v>802</v>
      </c>
      <c r="F542" s="29">
        <v>1.1262056859028114E-2</v>
      </c>
      <c r="G542" s="30">
        <v>1.0522642640826795E-2</v>
      </c>
    </row>
    <row r="543" spans="2:7" ht="14.4" x14ac:dyDescent="0.3">
      <c r="B543" s="27" t="s">
        <v>536</v>
      </c>
      <c r="C543" s="28" t="s">
        <v>537</v>
      </c>
      <c r="D543" s="28" t="s">
        <v>932</v>
      </c>
      <c r="E543" s="28" t="s">
        <v>933</v>
      </c>
      <c r="F543" s="29">
        <v>9.0145240667386887E-3</v>
      </c>
      <c r="G543" s="30">
        <v>1.8921356694028308E-3</v>
      </c>
    </row>
    <row r="544" spans="2:7" ht="14.4" x14ac:dyDescent="0.3">
      <c r="B544" s="27" t="s">
        <v>538</v>
      </c>
      <c r="C544" s="28" t="s">
        <v>539</v>
      </c>
      <c r="D544" s="28" t="s">
        <v>715</v>
      </c>
      <c r="E544" s="28" t="s">
        <v>716</v>
      </c>
      <c r="F544" s="29">
        <v>2.7534046248057767E-3</v>
      </c>
      <c r="G544" s="30">
        <v>4.4870740615467674E-3</v>
      </c>
    </row>
    <row r="545" spans="2:7" ht="14.4" x14ac:dyDescent="0.3">
      <c r="B545" s="27" t="s">
        <v>538</v>
      </c>
      <c r="C545" s="28" t="s">
        <v>539</v>
      </c>
      <c r="D545" s="28" t="s">
        <v>369</v>
      </c>
      <c r="E545" s="28" t="s">
        <v>704</v>
      </c>
      <c r="F545" s="29">
        <v>1.1273156298451409E-3</v>
      </c>
      <c r="G545" s="30">
        <v>1.1326293447196198E-3</v>
      </c>
    </row>
    <row r="546" spans="2:7" ht="14.4" x14ac:dyDescent="0.3">
      <c r="B546" s="27" t="s">
        <v>538</v>
      </c>
      <c r="C546" s="28" t="s">
        <v>539</v>
      </c>
      <c r="D546" s="28" t="s">
        <v>944</v>
      </c>
      <c r="E546" s="28" t="s">
        <v>945</v>
      </c>
      <c r="F546" s="29">
        <v>1.9429377681658897E-3</v>
      </c>
      <c r="G546" s="30">
        <v>1.5639594239416122E-3</v>
      </c>
    </row>
    <row r="547" spans="2:7" ht="14.4" x14ac:dyDescent="0.3">
      <c r="B547" s="27" t="s">
        <v>538</v>
      </c>
      <c r="C547" s="28" t="s">
        <v>539</v>
      </c>
      <c r="D547" s="28" t="s">
        <v>793</v>
      </c>
      <c r="E547" s="28" t="s">
        <v>794</v>
      </c>
      <c r="F547" s="29">
        <v>9.4260271718261453E-3</v>
      </c>
      <c r="G547" s="30">
        <v>6.3985800241420721E-3</v>
      </c>
    </row>
    <row r="548" spans="2:7" ht="14.4" x14ac:dyDescent="0.3">
      <c r="B548" s="27" t="s">
        <v>538</v>
      </c>
      <c r="C548" s="28" t="s">
        <v>539</v>
      </c>
      <c r="D548" s="28" t="s">
        <v>751</v>
      </c>
      <c r="E548" s="28" t="s">
        <v>752</v>
      </c>
      <c r="F548" s="29">
        <v>0.97961762240520678</v>
      </c>
      <c r="G548" s="30">
        <v>0.98641775714564994</v>
      </c>
    </row>
    <row r="549" spans="2:7" ht="14.4" x14ac:dyDescent="0.3">
      <c r="B549" s="27" t="s">
        <v>542</v>
      </c>
      <c r="C549" s="28" t="s">
        <v>543</v>
      </c>
      <c r="D549" s="28" t="s">
        <v>540</v>
      </c>
      <c r="E549" s="28" t="s">
        <v>541</v>
      </c>
      <c r="F549" s="29">
        <v>0.89857909810511183</v>
      </c>
      <c r="G549" s="30">
        <v>0.95391756770022595</v>
      </c>
    </row>
    <row r="550" spans="2:7" ht="14.4" x14ac:dyDescent="0.3">
      <c r="B550" s="27" t="s">
        <v>542</v>
      </c>
      <c r="C550" s="28" t="s">
        <v>543</v>
      </c>
      <c r="D550" s="28" t="s">
        <v>958</v>
      </c>
      <c r="E550" s="28" t="s">
        <v>959</v>
      </c>
      <c r="F550" s="29">
        <v>4.6544827767690318E-2</v>
      </c>
      <c r="G550" s="30">
        <v>1.9843774103524201E-2</v>
      </c>
    </row>
    <row r="551" spans="2:7" ht="14.4" x14ac:dyDescent="0.3">
      <c r="B551" s="27" t="s">
        <v>542</v>
      </c>
      <c r="C551" s="28" t="s">
        <v>543</v>
      </c>
      <c r="D551" s="28" t="s">
        <v>960</v>
      </c>
      <c r="E551" s="28" t="s">
        <v>961</v>
      </c>
      <c r="F551" s="29">
        <v>4.1278253096667092E-2</v>
      </c>
      <c r="G551" s="30">
        <v>1.0879717278808534E-2</v>
      </c>
    </row>
    <row r="552" spans="2:7" ht="14.4" x14ac:dyDescent="0.3">
      <c r="B552" s="27" t="s">
        <v>542</v>
      </c>
      <c r="C552" s="28" t="s">
        <v>543</v>
      </c>
      <c r="D552" s="28" t="s">
        <v>994</v>
      </c>
      <c r="E552" s="28" t="s">
        <v>995</v>
      </c>
      <c r="F552" s="29">
        <v>4.32294174764946E-2</v>
      </c>
      <c r="G552" s="30">
        <v>1.5358940917441489E-2</v>
      </c>
    </row>
    <row r="553" spans="2:7" ht="14.4" x14ac:dyDescent="0.3">
      <c r="B553" s="27" t="s">
        <v>544</v>
      </c>
      <c r="C553" s="28" t="s">
        <v>545</v>
      </c>
      <c r="D553" s="28" t="s">
        <v>381</v>
      </c>
      <c r="E553" s="28" t="s">
        <v>382</v>
      </c>
      <c r="F553" s="29">
        <v>0.97107013973216583</v>
      </c>
      <c r="G553" s="30">
        <v>0.13513786906901187</v>
      </c>
    </row>
    <row r="554" spans="2:7" ht="14.4" x14ac:dyDescent="0.3">
      <c r="B554" s="27" t="s">
        <v>544</v>
      </c>
      <c r="C554" s="28" t="s">
        <v>545</v>
      </c>
      <c r="D554" s="28" t="s">
        <v>707</v>
      </c>
      <c r="E554" s="28" t="s">
        <v>708</v>
      </c>
      <c r="F554" s="29">
        <v>1.6126909724398099E-2</v>
      </c>
      <c r="G554" s="30">
        <v>6.1252662771186135E-3</v>
      </c>
    </row>
    <row r="555" spans="2:7" ht="14.4" x14ac:dyDescent="0.3">
      <c r="B555" s="27" t="s">
        <v>544</v>
      </c>
      <c r="C555" s="28" t="s">
        <v>545</v>
      </c>
      <c r="D555" s="28" t="s">
        <v>479</v>
      </c>
      <c r="E555" s="28" t="s">
        <v>480</v>
      </c>
      <c r="F555" s="29">
        <v>2.6119391678761789E-3</v>
      </c>
      <c r="G555" s="30">
        <v>1.025836318413881E-3</v>
      </c>
    </row>
    <row r="556" spans="2:7" ht="14.4" x14ac:dyDescent="0.3">
      <c r="B556" s="27" t="s">
        <v>544</v>
      </c>
      <c r="C556" s="28" t="s">
        <v>545</v>
      </c>
      <c r="D556" s="28" t="s">
        <v>954</v>
      </c>
      <c r="E556" s="28" t="s">
        <v>955</v>
      </c>
      <c r="F556" s="29">
        <v>7.3848363599056124E-2</v>
      </c>
      <c r="G556" s="30">
        <v>8.5660902783562809E-3</v>
      </c>
    </row>
    <row r="557" spans="2:7" ht="14.4" x14ac:dyDescent="0.3">
      <c r="B557" s="27" t="s">
        <v>544</v>
      </c>
      <c r="C557" s="28" t="s">
        <v>545</v>
      </c>
      <c r="D557" s="28" t="s">
        <v>956</v>
      </c>
      <c r="E557" s="28" t="s">
        <v>957</v>
      </c>
      <c r="F557" s="29">
        <v>5.0060603728572253E-2</v>
      </c>
      <c r="G557" s="30">
        <v>6.1931000011900654E-3</v>
      </c>
    </row>
    <row r="558" spans="2:7" ht="14.4" x14ac:dyDescent="0.3">
      <c r="B558" s="27" t="s">
        <v>544</v>
      </c>
      <c r="C558" s="28" t="s">
        <v>545</v>
      </c>
      <c r="D558" s="28" t="s">
        <v>998</v>
      </c>
      <c r="E558" s="28" t="s">
        <v>999</v>
      </c>
      <c r="F558" s="29">
        <v>4.1635929431475763E-3</v>
      </c>
      <c r="G558" s="30">
        <v>1.1888752692522818E-3</v>
      </c>
    </row>
    <row r="559" spans="2:7" ht="14.4" x14ac:dyDescent="0.3">
      <c r="B559" s="27" t="s">
        <v>544</v>
      </c>
      <c r="C559" s="28" t="s">
        <v>545</v>
      </c>
      <c r="D559" s="28" t="s">
        <v>797</v>
      </c>
      <c r="E559" s="28" t="s">
        <v>798</v>
      </c>
      <c r="F559" s="29">
        <v>0.97942203709931963</v>
      </c>
      <c r="G559" s="30">
        <v>0.22526508705327922</v>
      </c>
    </row>
    <row r="560" spans="2:7" ht="14.4" x14ac:dyDescent="0.3">
      <c r="B560" s="27" t="s">
        <v>544</v>
      </c>
      <c r="C560" s="28" t="s">
        <v>545</v>
      </c>
      <c r="D560" s="28" t="s">
        <v>1000</v>
      </c>
      <c r="E560" s="28" t="s">
        <v>1001</v>
      </c>
      <c r="F560" s="29">
        <v>0.97630634579807263</v>
      </c>
      <c r="G560" s="30">
        <v>0.1563793452260529</v>
      </c>
    </row>
    <row r="561" spans="2:7" ht="14.4" x14ac:dyDescent="0.3">
      <c r="B561" s="27" t="s">
        <v>544</v>
      </c>
      <c r="C561" s="28" t="s">
        <v>545</v>
      </c>
      <c r="D561" s="28" t="s">
        <v>540</v>
      </c>
      <c r="E561" s="28" t="s">
        <v>541</v>
      </c>
      <c r="F561" s="29">
        <v>0.10142090189488813</v>
      </c>
      <c r="G561" s="30">
        <v>4.5683037998786126E-2</v>
      </c>
    </row>
    <row r="562" spans="2:7" ht="14.4" x14ac:dyDescent="0.3">
      <c r="B562" s="27" t="s">
        <v>544</v>
      </c>
      <c r="C562" s="28" t="s">
        <v>545</v>
      </c>
      <c r="D562" s="28" t="s">
        <v>958</v>
      </c>
      <c r="E562" s="28" t="s">
        <v>959</v>
      </c>
      <c r="F562" s="29">
        <v>0.95077103234125415</v>
      </c>
      <c r="G562" s="30">
        <v>0.17198943221982887</v>
      </c>
    </row>
    <row r="563" spans="2:7" ht="14.4" x14ac:dyDescent="0.3">
      <c r="B563" s="27" t="s">
        <v>544</v>
      </c>
      <c r="C563" s="28" t="s">
        <v>545</v>
      </c>
      <c r="D563" s="28" t="s">
        <v>960</v>
      </c>
      <c r="E563" s="28" t="s">
        <v>961</v>
      </c>
      <c r="F563" s="29">
        <v>0.9078874558379092</v>
      </c>
      <c r="G563" s="30">
        <v>0.10153161408561329</v>
      </c>
    </row>
    <row r="564" spans="2:7" ht="14.4" x14ac:dyDescent="0.3">
      <c r="B564" s="27" t="s">
        <v>544</v>
      </c>
      <c r="C564" s="28" t="s">
        <v>545</v>
      </c>
      <c r="D564" s="28" t="s">
        <v>994</v>
      </c>
      <c r="E564" s="28" t="s">
        <v>995</v>
      </c>
      <c r="F564" s="29">
        <v>0.90351535054826215</v>
      </c>
      <c r="G564" s="30">
        <v>0.13620416760880172</v>
      </c>
    </row>
    <row r="565" spans="2:7" ht="14.4" x14ac:dyDescent="0.3">
      <c r="B565" s="27" t="s">
        <v>544</v>
      </c>
      <c r="C565" s="28" t="s">
        <v>545</v>
      </c>
      <c r="D565" s="28" t="s">
        <v>996</v>
      </c>
      <c r="E565" s="28" t="s">
        <v>997</v>
      </c>
      <c r="F565" s="29">
        <v>6.7665393877107058E-3</v>
      </c>
      <c r="G565" s="30">
        <v>1.0734389317973555E-3</v>
      </c>
    </row>
    <row r="566" spans="2:7" ht="14.4" x14ac:dyDescent="0.3">
      <c r="B566" s="27" t="s">
        <v>544</v>
      </c>
      <c r="C566" s="28" t="s">
        <v>545</v>
      </c>
      <c r="D566" s="28" t="s">
        <v>377</v>
      </c>
      <c r="E566" s="28" t="s">
        <v>378</v>
      </c>
      <c r="F566" s="29">
        <v>5.5151305151305138E-3</v>
      </c>
      <c r="G566" s="30">
        <v>3.6368396624974707E-3</v>
      </c>
    </row>
    <row r="567" spans="2:7" ht="14.4" x14ac:dyDescent="0.3">
      <c r="B567" s="27" t="s">
        <v>544</v>
      </c>
      <c r="C567" s="28" t="s">
        <v>545</v>
      </c>
      <c r="D567" s="28" t="s">
        <v>773</v>
      </c>
      <c r="E567" s="28" t="s">
        <v>774</v>
      </c>
      <c r="F567" s="29">
        <v>9.326522842315328E-4</v>
      </c>
      <c r="G567" s="30">
        <v>0</v>
      </c>
    </row>
    <row r="568" spans="2:7" ht="14.4" x14ac:dyDescent="0.3">
      <c r="B568" s="27" t="s">
        <v>548</v>
      </c>
      <c r="C568" s="28" t="s">
        <v>549</v>
      </c>
      <c r="D568" s="28" t="s">
        <v>546</v>
      </c>
      <c r="E568" s="28" t="s">
        <v>547</v>
      </c>
      <c r="F568" s="29">
        <v>1.4813636285453827E-2</v>
      </c>
      <c r="G568" s="30">
        <v>1.3798876863549338E-2</v>
      </c>
    </row>
    <row r="569" spans="2:7" ht="14.4" x14ac:dyDescent="0.3">
      <c r="B569" s="27" t="s">
        <v>548</v>
      </c>
      <c r="C569" s="28" t="s">
        <v>549</v>
      </c>
      <c r="D569" s="28" t="s">
        <v>781</v>
      </c>
      <c r="E569" s="28" t="s">
        <v>782</v>
      </c>
      <c r="F569" s="29">
        <v>8.205144271437077E-3</v>
      </c>
      <c r="G569" s="30">
        <v>2.0980701599788515E-2</v>
      </c>
    </row>
    <row r="570" spans="2:7" ht="14.4" x14ac:dyDescent="0.3">
      <c r="B570" s="27" t="s">
        <v>548</v>
      </c>
      <c r="C570" s="28" t="s">
        <v>549</v>
      </c>
      <c r="D570" s="28" t="s">
        <v>799</v>
      </c>
      <c r="E570" s="28" t="s">
        <v>800</v>
      </c>
      <c r="F570" s="29">
        <v>0.94572121946326948</v>
      </c>
      <c r="G570" s="30">
        <v>0.96308950644481661</v>
      </c>
    </row>
    <row r="571" spans="2:7" ht="14.4" x14ac:dyDescent="0.3">
      <c r="B571" s="27" t="s">
        <v>548</v>
      </c>
      <c r="C571" s="28" t="s">
        <v>549</v>
      </c>
      <c r="D571" s="28" t="s">
        <v>841</v>
      </c>
      <c r="E571" s="28" t="s">
        <v>842</v>
      </c>
      <c r="F571" s="29">
        <v>2.1506593468787138E-3</v>
      </c>
      <c r="G571" s="30">
        <v>2.130915091845645E-3</v>
      </c>
    </row>
    <row r="572" spans="2:7" ht="14.4" x14ac:dyDescent="0.3">
      <c r="B572" s="27" t="s">
        <v>550</v>
      </c>
      <c r="C572" s="28" t="s">
        <v>551</v>
      </c>
      <c r="D572" s="28" t="s">
        <v>741</v>
      </c>
      <c r="E572" s="28" t="s">
        <v>742</v>
      </c>
      <c r="F572" s="29">
        <v>4.6159119051830885E-3</v>
      </c>
      <c r="G572" s="30">
        <v>3.3467738703135148E-3</v>
      </c>
    </row>
    <row r="573" spans="2:7" ht="14.4" x14ac:dyDescent="0.3">
      <c r="B573" s="27" t="s">
        <v>550</v>
      </c>
      <c r="C573" s="28" t="s">
        <v>551</v>
      </c>
      <c r="D573" s="28" t="s">
        <v>700</v>
      </c>
      <c r="E573" s="28" t="s">
        <v>701</v>
      </c>
      <c r="F573" s="29">
        <v>2.4130863181796136E-2</v>
      </c>
      <c r="G573" s="30">
        <v>1.7946991377214148E-2</v>
      </c>
    </row>
    <row r="574" spans="2:7" ht="14.4" x14ac:dyDescent="0.3">
      <c r="B574" s="27" t="s">
        <v>550</v>
      </c>
      <c r="C574" s="28" t="s">
        <v>551</v>
      </c>
      <c r="D574" s="28" t="s">
        <v>412</v>
      </c>
      <c r="E574" s="28" t="s">
        <v>413</v>
      </c>
      <c r="F574" s="29">
        <v>1.8604492387519628E-3</v>
      </c>
      <c r="G574" s="30">
        <v>1.6019089303416782E-3</v>
      </c>
    </row>
    <row r="575" spans="2:7" ht="14.4" x14ac:dyDescent="0.3">
      <c r="B575" s="27" t="s">
        <v>550</v>
      </c>
      <c r="C575" s="28" t="s">
        <v>551</v>
      </c>
      <c r="D575" s="28" t="s">
        <v>795</v>
      </c>
      <c r="E575" s="28" t="s">
        <v>796</v>
      </c>
      <c r="F575" s="29">
        <v>1.3687789436660999E-3</v>
      </c>
      <c r="G575" s="30">
        <v>1.2478589999492305E-3</v>
      </c>
    </row>
    <row r="576" spans="2:7" ht="14.4" x14ac:dyDescent="0.3">
      <c r="B576" s="27" t="s">
        <v>550</v>
      </c>
      <c r="C576" s="28" t="s">
        <v>551</v>
      </c>
      <c r="D576" s="28" t="s">
        <v>801</v>
      </c>
      <c r="E576" s="28" t="s">
        <v>802</v>
      </c>
      <c r="F576" s="29">
        <v>0.9736576000345154</v>
      </c>
      <c r="G576" s="30">
        <v>0.96482747748108832</v>
      </c>
    </row>
    <row r="577" spans="2:7" ht="14.4" x14ac:dyDescent="0.3">
      <c r="B577" s="27" t="s">
        <v>550</v>
      </c>
      <c r="C577" s="28" t="s">
        <v>551</v>
      </c>
      <c r="D577" s="28" t="s">
        <v>859</v>
      </c>
      <c r="E577" s="28" t="s">
        <v>860</v>
      </c>
      <c r="F577" s="29">
        <v>6.424140468930712E-3</v>
      </c>
      <c r="G577" s="30">
        <v>2.4489566883371945E-3</v>
      </c>
    </row>
    <row r="578" spans="2:7" ht="14.4" x14ac:dyDescent="0.3">
      <c r="B578" s="27" t="s">
        <v>550</v>
      </c>
      <c r="C578" s="28" t="s">
        <v>551</v>
      </c>
      <c r="D578" s="28" t="s">
        <v>839</v>
      </c>
      <c r="E578" s="28" t="s">
        <v>840</v>
      </c>
      <c r="F578" s="29">
        <v>2.7164326834818731E-2</v>
      </c>
      <c r="G578" s="30">
        <v>8.5800326527558455E-3</v>
      </c>
    </row>
    <row r="579" spans="2:7" ht="14.4" x14ac:dyDescent="0.3">
      <c r="B579" s="27" t="s">
        <v>552</v>
      </c>
      <c r="C579" s="28" t="s">
        <v>553</v>
      </c>
      <c r="D579" s="28" t="s">
        <v>489</v>
      </c>
      <c r="E579" s="28" t="s">
        <v>490</v>
      </c>
      <c r="F579" s="29">
        <v>0.22985275375795489</v>
      </c>
      <c r="G579" s="30">
        <v>0.96307312321714333</v>
      </c>
    </row>
    <row r="580" spans="2:7" ht="14.4" x14ac:dyDescent="0.3">
      <c r="B580" s="27" t="s">
        <v>552</v>
      </c>
      <c r="C580" s="28" t="s">
        <v>553</v>
      </c>
      <c r="D580" s="28" t="s">
        <v>932</v>
      </c>
      <c r="E580" s="28" t="s">
        <v>933</v>
      </c>
      <c r="F580" s="29">
        <v>5.0966270555755616E-2</v>
      </c>
      <c r="G580" s="30">
        <v>3.6926876782856742E-2</v>
      </c>
    </row>
    <row r="581" spans="2:7" ht="14.4" x14ac:dyDescent="0.3">
      <c r="B581" s="27" t="s">
        <v>556</v>
      </c>
      <c r="C581" s="28" t="s">
        <v>557</v>
      </c>
      <c r="D581" s="28" t="s">
        <v>554</v>
      </c>
      <c r="E581" s="28" t="s">
        <v>555</v>
      </c>
      <c r="F581" s="29">
        <v>0.29055588531316939</v>
      </c>
      <c r="G581" s="30">
        <v>1</v>
      </c>
    </row>
    <row r="582" spans="2:7" ht="14.4" x14ac:dyDescent="0.3">
      <c r="B582" s="27" t="s">
        <v>560</v>
      </c>
      <c r="C582" s="28" t="s">
        <v>561</v>
      </c>
      <c r="D582" s="28" t="s">
        <v>558</v>
      </c>
      <c r="E582" s="28" t="s">
        <v>559</v>
      </c>
      <c r="F582" s="29">
        <v>1.4781067342484216E-2</v>
      </c>
      <c r="G582" s="30">
        <v>1.3544896835944316E-2</v>
      </c>
    </row>
    <row r="583" spans="2:7" ht="14.4" x14ac:dyDescent="0.3">
      <c r="B583" s="27" t="s">
        <v>560</v>
      </c>
      <c r="C583" s="28" t="s">
        <v>561</v>
      </c>
      <c r="D583" s="28" t="s">
        <v>803</v>
      </c>
      <c r="E583" s="28" t="s">
        <v>804</v>
      </c>
      <c r="F583" s="29">
        <v>0.95587206244757272</v>
      </c>
      <c r="G583" s="30">
        <v>0.98411036383731798</v>
      </c>
    </row>
    <row r="584" spans="2:7" ht="14.4" x14ac:dyDescent="0.3">
      <c r="B584" s="27" t="s">
        <v>560</v>
      </c>
      <c r="C584" s="28" t="s">
        <v>561</v>
      </c>
      <c r="D584" s="28" t="s">
        <v>976</v>
      </c>
      <c r="E584" s="28" t="s">
        <v>977</v>
      </c>
      <c r="F584" s="29">
        <v>2.4386838553543998E-3</v>
      </c>
      <c r="G584" s="30">
        <v>2.3447393267376354E-3</v>
      </c>
    </row>
    <row r="585" spans="2:7" ht="14.4" x14ac:dyDescent="0.3">
      <c r="B585" s="27" t="s">
        <v>563</v>
      </c>
      <c r="C585" s="28" t="s">
        <v>564</v>
      </c>
      <c r="D585" s="28" t="s">
        <v>741</v>
      </c>
      <c r="E585" s="28" t="s">
        <v>742</v>
      </c>
      <c r="F585" s="29">
        <v>0.35365992983076833</v>
      </c>
      <c r="G585" s="30">
        <v>0.99372987190506268</v>
      </c>
    </row>
    <row r="586" spans="2:7" ht="14.4" x14ac:dyDescent="0.3">
      <c r="B586" s="27" t="s">
        <v>563</v>
      </c>
      <c r="C586" s="28" t="s">
        <v>564</v>
      </c>
      <c r="D586" s="28" t="s">
        <v>801</v>
      </c>
      <c r="E586" s="28" t="s">
        <v>802</v>
      </c>
      <c r="F586" s="29">
        <v>1.6327488155492694E-3</v>
      </c>
      <c r="G586" s="30">
        <v>6.2701280949372983E-3</v>
      </c>
    </row>
    <row r="587" spans="2:7" ht="14.4" x14ac:dyDescent="0.3">
      <c r="B587" s="27" t="s">
        <v>565</v>
      </c>
      <c r="C587" s="28" t="s">
        <v>566</v>
      </c>
      <c r="D587" s="28" t="s">
        <v>224</v>
      </c>
      <c r="E587" s="28" t="s">
        <v>225</v>
      </c>
      <c r="F587" s="29">
        <v>4.9051579501342688E-2</v>
      </c>
      <c r="G587" s="30">
        <v>3.3160813983190006E-2</v>
      </c>
    </row>
    <row r="588" spans="2:7" ht="14.4" x14ac:dyDescent="0.3">
      <c r="B588" s="27" t="s">
        <v>565</v>
      </c>
      <c r="C588" s="28" t="s">
        <v>566</v>
      </c>
      <c r="D588" s="28" t="s">
        <v>727</v>
      </c>
      <c r="E588" s="28" t="s">
        <v>728</v>
      </c>
      <c r="F588" s="29">
        <v>8.265477015477014E-3</v>
      </c>
      <c r="G588" s="30">
        <v>6.9636188923892809E-3</v>
      </c>
    </row>
    <row r="589" spans="2:7" ht="14.4" x14ac:dyDescent="0.3">
      <c r="B589" s="27" t="s">
        <v>565</v>
      </c>
      <c r="C589" s="28" t="s">
        <v>566</v>
      </c>
      <c r="D589" s="28" t="s">
        <v>787</v>
      </c>
      <c r="E589" s="28" t="s">
        <v>788</v>
      </c>
      <c r="F589" s="29">
        <v>1.4321109759851439E-2</v>
      </c>
      <c r="G589" s="30">
        <v>1.7260044031965748E-2</v>
      </c>
    </row>
    <row r="590" spans="2:7" ht="14.4" x14ac:dyDescent="0.3">
      <c r="B590" s="27" t="s">
        <v>565</v>
      </c>
      <c r="C590" s="28" t="s">
        <v>566</v>
      </c>
      <c r="D590" s="28" t="s">
        <v>805</v>
      </c>
      <c r="E590" s="28" t="s">
        <v>806</v>
      </c>
      <c r="F590" s="29">
        <v>0.92284137506941522</v>
      </c>
      <c r="G590" s="30">
        <v>0.89444491747047306</v>
      </c>
    </row>
    <row r="591" spans="2:7" ht="14.4" x14ac:dyDescent="0.3">
      <c r="B591" s="27" t="s">
        <v>565</v>
      </c>
      <c r="C591" s="28" t="s">
        <v>566</v>
      </c>
      <c r="D591" s="28" t="s">
        <v>853</v>
      </c>
      <c r="E591" s="28" t="s">
        <v>854</v>
      </c>
      <c r="F591" s="29">
        <v>3.3315770930236313E-2</v>
      </c>
      <c r="G591" s="30">
        <v>3.134236677897656E-2</v>
      </c>
    </row>
    <row r="592" spans="2:7" ht="14.4" x14ac:dyDescent="0.3">
      <c r="B592" s="27" t="s">
        <v>565</v>
      </c>
      <c r="C592" s="28" t="s">
        <v>566</v>
      </c>
      <c r="D592" s="28" t="s">
        <v>934</v>
      </c>
      <c r="E592" s="28" t="s">
        <v>935</v>
      </c>
      <c r="F592" s="29">
        <v>1.7771183964187882E-2</v>
      </c>
      <c r="G592" s="30">
        <v>1.6828238843005366E-2</v>
      </c>
    </row>
    <row r="593" spans="2:7" ht="14.4" x14ac:dyDescent="0.3">
      <c r="B593" s="27" t="s">
        <v>567</v>
      </c>
      <c r="C593" s="28" t="s">
        <v>568</v>
      </c>
      <c r="D593" s="28" t="s">
        <v>511</v>
      </c>
      <c r="E593" s="28" t="s">
        <v>512</v>
      </c>
      <c r="F593" s="29">
        <v>1.0712622263623663E-2</v>
      </c>
      <c r="G593" s="30">
        <v>1.0874551010182983E-2</v>
      </c>
    </row>
    <row r="594" spans="2:7" ht="14.4" x14ac:dyDescent="0.3">
      <c r="B594" s="27" t="s">
        <v>567</v>
      </c>
      <c r="C594" s="28" t="s">
        <v>568</v>
      </c>
      <c r="D594" s="28" t="s">
        <v>737</v>
      </c>
      <c r="E594" s="28" t="s">
        <v>738</v>
      </c>
      <c r="F594" s="29">
        <v>0.47321404456448346</v>
      </c>
      <c r="G594" s="30">
        <v>0.98912544898981702</v>
      </c>
    </row>
    <row r="595" spans="2:7" ht="14.4" x14ac:dyDescent="0.3">
      <c r="B595" s="27" t="s">
        <v>571</v>
      </c>
      <c r="C595" s="28" t="s">
        <v>572</v>
      </c>
      <c r="D595" s="28" t="s">
        <v>569</v>
      </c>
      <c r="E595" s="28" t="s">
        <v>570</v>
      </c>
      <c r="F595" s="29">
        <v>4.4977118055100247E-3</v>
      </c>
      <c r="G595" s="30">
        <v>4.6806981472805103E-3</v>
      </c>
    </row>
    <row r="596" spans="2:7" ht="14.4" x14ac:dyDescent="0.3">
      <c r="B596" s="27" t="s">
        <v>571</v>
      </c>
      <c r="C596" s="28" t="s">
        <v>572</v>
      </c>
      <c r="D596" s="28" t="s">
        <v>757</v>
      </c>
      <c r="E596" s="28" t="s">
        <v>758</v>
      </c>
      <c r="F596" s="29">
        <v>4.90362468177961E-2</v>
      </c>
      <c r="G596" s="30">
        <v>6.9919350069823832E-2</v>
      </c>
    </row>
    <row r="597" spans="2:7" ht="14.4" x14ac:dyDescent="0.3">
      <c r="B597" s="27" t="s">
        <v>571</v>
      </c>
      <c r="C597" s="28" t="s">
        <v>572</v>
      </c>
      <c r="D597" s="28" t="s">
        <v>461</v>
      </c>
      <c r="E597" s="28" t="s">
        <v>462</v>
      </c>
      <c r="F597" s="29">
        <v>1.5494470713484171E-2</v>
      </c>
      <c r="G597" s="30">
        <v>1.4697119255455131E-2</v>
      </c>
    </row>
    <row r="598" spans="2:7" ht="14.4" x14ac:dyDescent="0.3">
      <c r="B598" s="27" t="s">
        <v>571</v>
      </c>
      <c r="C598" s="28" t="s">
        <v>572</v>
      </c>
      <c r="D598" s="28" t="s">
        <v>807</v>
      </c>
      <c r="E598" s="28" t="s">
        <v>808</v>
      </c>
      <c r="F598" s="29">
        <v>0.91702853024871578</v>
      </c>
      <c r="G598" s="30">
        <v>0.90298354705034156</v>
      </c>
    </row>
    <row r="599" spans="2:7" ht="14.4" x14ac:dyDescent="0.3">
      <c r="B599" s="27" t="s">
        <v>571</v>
      </c>
      <c r="C599" s="28" t="s">
        <v>572</v>
      </c>
      <c r="D599" s="28" t="s">
        <v>986</v>
      </c>
      <c r="E599" s="28" t="s">
        <v>987</v>
      </c>
      <c r="F599" s="29">
        <v>0</v>
      </c>
      <c r="G599" s="30">
        <v>1.1008055895450762E-3</v>
      </c>
    </row>
    <row r="600" spans="2:7" ht="14.4" x14ac:dyDescent="0.3">
      <c r="B600" s="27" t="s">
        <v>571</v>
      </c>
      <c r="C600" s="28" t="s">
        <v>572</v>
      </c>
      <c r="D600" s="28" t="s">
        <v>855</v>
      </c>
      <c r="E600" s="28" t="s">
        <v>856</v>
      </c>
      <c r="F600" s="29">
        <v>3.6376182225922346E-3</v>
      </c>
      <c r="G600" s="30">
        <v>6.6184798875540745E-3</v>
      </c>
    </row>
    <row r="601" spans="2:7" ht="14.4" x14ac:dyDescent="0.3">
      <c r="B601" s="27" t="s">
        <v>573</v>
      </c>
      <c r="C601" s="28" t="s">
        <v>574</v>
      </c>
      <c r="D601" s="28" t="s">
        <v>499</v>
      </c>
      <c r="E601" s="28" t="s">
        <v>500</v>
      </c>
      <c r="F601" s="29">
        <v>6.5508514141091496E-3</v>
      </c>
      <c r="G601" s="30">
        <v>5.7335306161072205E-3</v>
      </c>
    </row>
    <row r="602" spans="2:7" ht="14.4" x14ac:dyDescent="0.3">
      <c r="B602" s="27" t="s">
        <v>573</v>
      </c>
      <c r="C602" s="28" t="s">
        <v>574</v>
      </c>
      <c r="D602" s="28" t="s">
        <v>769</v>
      </c>
      <c r="E602" s="28" t="s">
        <v>770</v>
      </c>
      <c r="F602" s="29">
        <v>1.6466114469696569E-3</v>
      </c>
      <c r="G602" s="30">
        <v>2.6968669889716637E-3</v>
      </c>
    </row>
    <row r="603" spans="2:7" ht="14.4" x14ac:dyDescent="0.3">
      <c r="B603" s="27" t="s">
        <v>573</v>
      </c>
      <c r="C603" s="28" t="s">
        <v>574</v>
      </c>
      <c r="D603" s="28" t="s">
        <v>546</v>
      </c>
      <c r="E603" s="28" t="s">
        <v>547</v>
      </c>
      <c r="F603" s="29">
        <v>0.96531588090610443</v>
      </c>
      <c r="G603" s="30">
        <v>0.96558161141028509</v>
      </c>
    </row>
    <row r="604" spans="2:7" ht="14.4" x14ac:dyDescent="0.3">
      <c r="B604" s="27" t="s">
        <v>573</v>
      </c>
      <c r="C604" s="28" t="s">
        <v>574</v>
      </c>
      <c r="D604" s="28" t="s">
        <v>781</v>
      </c>
      <c r="E604" s="28" t="s">
        <v>782</v>
      </c>
      <c r="F604" s="29">
        <v>5.8899088317303184E-3</v>
      </c>
      <c r="G604" s="30">
        <v>1.6172599487294187E-2</v>
      </c>
    </row>
    <row r="605" spans="2:7" ht="14.4" x14ac:dyDescent="0.3">
      <c r="B605" s="27" t="s">
        <v>573</v>
      </c>
      <c r="C605" s="28" t="s">
        <v>574</v>
      </c>
      <c r="D605" s="28" t="s">
        <v>799</v>
      </c>
      <c r="E605" s="28" t="s">
        <v>800</v>
      </c>
      <c r="F605" s="29">
        <v>8.9756650133927009E-3</v>
      </c>
      <c r="G605" s="30">
        <v>9.8153914973418445E-3</v>
      </c>
    </row>
    <row r="606" spans="2:7" ht="14.4" x14ac:dyDescent="0.3">
      <c r="B606" s="27" t="s">
        <v>575</v>
      </c>
      <c r="C606" s="28" t="s">
        <v>576</v>
      </c>
      <c r="D606" s="28" t="s">
        <v>237</v>
      </c>
      <c r="E606" s="28" t="s">
        <v>238</v>
      </c>
      <c r="F606" s="29">
        <v>3.2904777320445826E-2</v>
      </c>
      <c r="G606" s="30">
        <v>3.1160356493748223E-2</v>
      </c>
    </row>
    <row r="607" spans="2:7" ht="14.4" x14ac:dyDescent="0.3">
      <c r="B607" s="27" t="s">
        <v>575</v>
      </c>
      <c r="C607" s="28" t="s">
        <v>576</v>
      </c>
      <c r="D607" s="28" t="s">
        <v>381</v>
      </c>
      <c r="E607" s="28" t="s">
        <v>382</v>
      </c>
      <c r="F607" s="29">
        <v>9.5435187877336708E-3</v>
      </c>
      <c r="G607" s="30">
        <v>4.0729629710732039E-3</v>
      </c>
    </row>
    <row r="608" spans="2:7" ht="14.4" x14ac:dyDescent="0.3">
      <c r="B608" s="27" t="s">
        <v>575</v>
      </c>
      <c r="C608" s="28" t="s">
        <v>576</v>
      </c>
      <c r="D608" s="28" t="s">
        <v>707</v>
      </c>
      <c r="E608" s="28" t="s">
        <v>708</v>
      </c>
      <c r="F608" s="29">
        <v>1.0769028312173355E-2</v>
      </c>
      <c r="G608" s="30">
        <v>1.2543704060554304E-2</v>
      </c>
    </row>
    <row r="609" spans="2:7" ht="14.4" x14ac:dyDescent="0.3">
      <c r="B609" s="27" t="s">
        <v>575</v>
      </c>
      <c r="C609" s="28" t="s">
        <v>576</v>
      </c>
      <c r="D609" s="28" t="s">
        <v>809</v>
      </c>
      <c r="E609" s="28" t="s">
        <v>810</v>
      </c>
      <c r="F609" s="29">
        <v>0.97867317587467484</v>
      </c>
      <c r="G609" s="30">
        <v>0.93502967131626791</v>
      </c>
    </row>
    <row r="610" spans="2:7" ht="14.4" x14ac:dyDescent="0.3">
      <c r="B610" s="27" t="s">
        <v>575</v>
      </c>
      <c r="C610" s="28" t="s">
        <v>576</v>
      </c>
      <c r="D610" s="28" t="s">
        <v>745</v>
      </c>
      <c r="E610" s="28" t="s">
        <v>746</v>
      </c>
      <c r="F610" s="29">
        <v>7.8444105868738078E-3</v>
      </c>
      <c r="G610" s="30">
        <v>1.7193305158356511E-2</v>
      </c>
    </row>
    <row r="611" spans="2:7" ht="14.4" x14ac:dyDescent="0.3">
      <c r="B611" s="27" t="s">
        <v>577</v>
      </c>
      <c r="C611" s="28" t="s">
        <v>578</v>
      </c>
      <c r="D611" s="28" t="s">
        <v>489</v>
      </c>
      <c r="E611" s="28" t="s">
        <v>490</v>
      </c>
      <c r="F611" s="29">
        <v>0</v>
      </c>
      <c r="G611" s="30">
        <v>3.4204225537401004E-3</v>
      </c>
    </row>
    <row r="612" spans="2:7" ht="14.4" x14ac:dyDescent="0.3">
      <c r="B612" s="27" t="s">
        <v>577</v>
      </c>
      <c r="C612" s="28" t="s">
        <v>578</v>
      </c>
      <c r="D612" s="28" t="s">
        <v>483</v>
      </c>
      <c r="E612" s="28" t="s">
        <v>484</v>
      </c>
      <c r="F612" s="29">
        <v>2.4622329374951908E-3</v>
      </c>
      <c r="G612" s="30">
        <v>5.0517010024469181E-3</v>
      </c>
    </row>
    <row r="613" spans="2:7" ht="14.4" x14ac:dyDescent="0.3">
      <c r="B613" s="27" t="s">
        <v>577</v>
      </c>
      <c r="C613" s="28" t="s">
        <v>578</v>
      </c>
      <c r="D613" s="28" t="s">
        <v>479</v>
      </c>
      <c r="E613" s="28" t="s">
        <v>480</v>
      </c>
      <c r="F613" s="29">
        <v>9.9408223063241055E-2</v>
      </c>
      <c r="G613" s="30">
        <v>0.86318309785039604</v>
      </c>
    </row>
    <row r="614" spans="2:7" ht="14.4" x14ac:dyDescent="0.3">
      <c r="B614" s="27" t="s">
        <v>577</v>
      </c>
      <c r="C614" s="28" t="s">
        <v>578</v>
      </c>
      <c r="D614" s="28" t="s">
        <v>932</v>
      </c>
      <c r="E614" s="28" t="s">
        <v>933</v>
      </c>
      <c r="F614" s="29">
        <v>2.6137318449165767E-2</v>
      </c>
      <c r="G614" s="30">
        <v>0.11458415555029336</v>
      </c>
    </row>
    <row r="615" spans="2:7" ht="14.4" x14ac:dyDescent="0.3">
      <c r="B615" s="27" t="s">
        <v>577</v>
      </c>
      <c r="C615" s="28" t="s">
        <v>578</v>
      </c>
      <c r="D615" s="28" t="s">
        <v>996</v>
      </c>
      <c r="E615" s="28" t="s">
        <v>997</v>
      </c>
      <c r="F615" s="29">
        <v>3.9233925718100875E-3</v>
      </c>
      <c r="G615" s="30">
        <v>1.3760623043123634E-2</v>
      </c>
    </row>
    <row r="616" spans="2:7" ht="14.4" x14ac:dyDescent="0.3">
      <c r="B616" s="27" t="s">
        <v>579</v>
      </c>
      <c r="C616" s="28" t="s">
        <v>580</v>
      </c>
      <c r="D616" s="28" t="s">
        <v>292</v>
      </c>
      <c r="E616" s="28" t="s">
        <v>293</v>
      </c>
      <c r="F616" s="29">
        <v>2.4441872753146808E-3</v>
      </c>
      <c r="G616" s="30">
        <v>2.7932857412765388E-3</v>
      </c>
    </row>
    <row r="617" spans="2:7" ht="14.4" x14ac:dyDescent="0.3">
      <c r="B617" s="27" t="s">
        <v>579</v>
      </c>
      <c r="C617" s="28" t="s">
        <v>580</v>
      </c>
      <c r="D617" s="28" t="s">
        <v>499</v>
      </c>
      <c r="E617" s="28" t="s">
        <v>500</v>
      </c>
      <c r="F617" s="29">
        <v>1.8414133719930219E-2</v>
      </c>
      <c r="G617" s="30">
        <v>1.3881222377404762E-2</v>
      </c>
    </row>
    <row r="618" spans="2:7" ht="14.4" x14ac:dyDescent="0.3">
      <c r="B618" s="27" t="s">
        <v>579</v>
      </c>
      <c r="C618" s="28" t="s">
        <v>580</v>
      </c>
      <c r="D618" s="28" t="s">
        <v>781</v>
      </c>
      <c r="E618" s="28" t="s">
        <v>782</v>
      </c>
      <c r="F618" s="29">
        <v>1.0382530781039508E-2</v>
      </c>
      <c r="G618" s="30">
        <v>2.455424123764045E-2</v>
      </c>
    </row>
    <row r="619" spans="2:7" ht="14.4" x14ac:dyDescent="0.3">
      <c r="B619" s="27" t="s">
        <v>579</v>
      </c>
      <c r="C619" s="28" t="s">
        <v>580</v>
      </c>
      <c r="D619" s="28" t="s">
        <v>811</v>
      </c>
      <c r="E619" s="28" t="s">
        <v>812</v>
      </c>
      <c r="F619" s="29">
        <v>0.94147184934208805</v>
      </c>
      <c r="G619" s="30">
        <v>0.94601993828098085</v>
      </c>
    </row>
    <row r="620" spans="2:7" ht="14.4" x14ac:dyDescent="0.3">
      <c r="B620" s="27" t="s">
        <v>579</v>
      </c>
      <c r="C620" s="28" t="s">
        <v>580</v>
      </c>
      <c r="D620" s="28" t="s">
        <v>847</v>
      </c>
      <c r="E620" s="28" t="s">
        <v>848</v>
      </c>
      <c r="F620" s="29">
        <v>1.9650926578500066E-3</v>
      </c>
      <c r="G620" s="30">
        <v>1.755991301545198E-3</v>
      </c>
    </row>
    <row r="621" spans="2:7" ht="14.4" x14ac:dyDescent="0.3">
      <c r="B621" s="27" t="s">
        <v>579</v>
      </c>
      <c r="C621" s="28" t="s">
        <v>580</v>
      </c>
      <c r="D621" s="28" t="s">
        <v>863</v>
      </c>
      <c r="E621" s="28" t="s">
        <v>864</v>
      </c>
      <c r="F621" s="29">
        <v>9.0756477254310772E-3</v>
      </c>
      <c r="G621" s="30">
        <v>1.0995321061152211E-2</v>
      </c>
    </row>
    <row r="622" spans="2:7" ht="14.4" x14ac:dyDescent="0.3">
      <c r="B622" s="27" t="s">
        <v>581</v>
      </c>
      <c r="C622" s="28" t="s">
        <v>582</v>
      </c>
      <c r="D622" s="28" t="s">
        <v>694</v>
      </c>
      <c r="E622" s="28" t="s">
        <v>695</v>
      </c>
      <c r="F622" s="29">
        <v>1.9136949992244665E-2</v>
      </c>
      <c r="G622" s="30">
        <v>7.0749613710385906E-2</v>
      </c>
    </row>
    <row r="623" spans="2:7" ht="14.4" x14ac:dyDescent="0.3">
      <c r="B623" s="27" t="s">
        <v>581</v>
      </c>
      <c r="C623" s="28" t="s">
        <v>582</v>
      </c>
      <c r="D623" s="28" t="s">
        <v>683</v>
      </c>
      <c r="E623" s="28" t="s">
        <v>684</v>
      </c>
      <c r="F623" s="29">
        <v>2.996903011380804E-2</v>
      </c>
      <c r="G623" s="30">
        <v>2.6897621246917455E-2</v>
      </c>
    </row>
    <row r="624" spans="2:7" ht="14.4" x14ac:dyDescent="0.3">
      <c r="B624" s="27" t="s">
        <v>581</v>
      </c>
      <c r="C624" s="28" t="s">
        <v>582</v>
      </c>
      <c r="D624" s="28" t="s">
        <v>813</v>
      </c>
      <c r="E624" s="28" t="s">
        <v>814</v>
      </c>
      <c r="F624" s="29">
        <v>0.55101481653213058</v>
      </c>
      <c r="G624" s="30">
        <v>0.88621475725193433</v>
      </c>
    </row>
    <row r="625" spans="2:7" ht="14.4" x14ac:dyDescent="0.3">
      <c r="B625" s="27" t="s">
        <v>581</v>
      </c>
      <c r="C625" s="28" t="s">
        <v>582</v>
      </c>
      <c r="D625" s="28" t="s">
        <v>851</v>
      </c>
      <c r="E625" s="28" t="s">
        <v>852</v>
      </c>
      <c r="F625" s="29">
        <v>1.6674213942451145E-2</v>
      </c>
      <c r="G625" s="30">
        <v>1.3417737967113832E-2</v>
      </c>
    </row>
    <row r="626" spans="2:7" ht="14.4" x14ac:dyDescent="0.3">
      <c r="B626" s="27" t="s">
        <v>581</v>
      </c>
      <c r="C626" s="28" t="s">
        <v>582</v>
      </c>
      <c r="D626" s="28" t="s">
        <v>867</v>
      </c>
      <c r="E626" s="28" t="s">
        <v>868</v>
      </c>
      <c r="F626" s="29">
        <v>3.4494245586133526E-3</v>
      </c>
      <c r="G626" s="30">
        <v>2.7202698236485517E-3</v>
      </c>
    </row>
    <row r="627" spans="2:7" ht="14.4" x14ac:dyDescent="0.3">
      <c r="B627" s="27" t="s">
        <v>583</v>
      </c>
      <c r="C627" s="28" t="s">
        <v>584</v>
      </c>
      <c r="D627" s="28" t="s">
        <v>493</v>
      </c>
      <c r="E627" s="28" t="s">
        <v>494</v>
      </c>
      <c r="F627" s="29">
        <v>1.7887756160355317E-2</v>
      </c>
      <c r="G627" s="30">
        <v>1.0195742964346194E-2</v>
      </c>
    </row>
    <row r="628" spans="2:7" ht="14.4" x14ac:dyDescent="0.3">
      <c r="B628" s="27" t="s">
        <v>583</v>
      </c>
      <c r="C628" s="28" t="s">
        <v>584</v>
      </c>
      <c r="D628" s="28" t="s">
        <v>777</v>
      </c>
      <c r="E628" s="28" t="s">
        <v>778</v>
      </c>
      <c r="F628" s="29">
        <v>2.9072126426477999E-2</v>
      </c>
      <c r="G628" s="30">
        <v>5.3569379388046769E-2</v>
      </c>
    </row>
    <row r="629" spans="2:7" ht="14.4" x14ac:dyDescent="0.3">
      <c r="B629" s="27" t="s">
        <v>583</v>
      </c>
      <c r="C629" s="28" t="s">
        <v>584</v>
      </c>
      <c r="D629" s="28" t="s">
        <v>815</v>
      </c>
      <c r="E629" s="28" t="s">
        <v>816</v>
      </c>
      <c r="F629" s="29">
        <v>0.96020106752344925</v>
      </c>
      <c r="G629" s="30">
        <v>0.51546226844848742</v>
      </c>
    </row>
    <row r="630" spans="2:7" ht="14.4" x14ac:dyDescent="0.3">
      <c r="B630" s="27" t="s">
        <v>583</v>
      </c>
      <c r="C630" s="28" t="s">
        <v>584</v>
      </c>
      <c r="D630" s="28" t="s">
        <v>990</v>
      </c>
      <c r="E630" s="28" t="s">
        <v>991</v>
      </c>
      <c r="F630" s="29">
        <v>0.96843059544630394</v>
      </c>
      <c r="G630" s="30">
        <v>0.41976068518731019</v>
      </c>
    </row>
    <row r="631" spans="2:7" ht="14.4" x14ac:dyDescent="0.3">
      <c r="B631" s="27" t="s">
        <v>583</v>
      </c>
      <c r="C631" s="28" t="s">
        <v>584</v>
      </c>
      <c r="D631" s="28" t="s">
        <v>992</v>
      </c>
      <c r="E631" s="28" t="s">
        <v>993</v>
      </c>
      <c r="F631" s="29">
        <v>2.5610110273086499E-3</v>
      </c>
      <c r="G631" s="30">
        <v>1.0119240118092575E-3</v>
      </c>
    </row>
    <row r="632" spans="2:7" ht="14.4" x14ac:dyDescent="0.3">
      <c r="B632" s="27" t="s">
        <v>585</v>
      </c>
      <c r="C632" s="28" t="s">
        <v>586</v>
      </c>
      <c r="D632" s="28" t="s">
        <v>237</v>
      </c>
      <c r="E632" s="28" t="s">
        <v>238</v>
      </c>
      <c r="F632" s="29">
        <v>8.3553006829147972E-3</v>
      </c>
      <c r="G632" s="30">
        <v>3.6314786215121556E-3</v>
      </c>
    </row>
    <row r="633" spans="2:7" ht="14.4" x14ac:dyDescent="0.3">
      <c r="B633" s="27" t="s">
        <v>585</v>
      </c>
      <c r="C633" s="28" t="s">
        <v>586</v>
      </c>
      <c r="D633" s="28" t="s">
        <v>956</v>
      </c>
      <c r="E633" s="28" t="s">
        <v>957</v>
      </c>
      <c r="F633" s="29">
        <v>3.6266040748792732E-3</v>
      </c>
      <c r="G633" s="30">
        <v>0</v>
      </c>
    </row>
    <row r="634" spans="2:7" ht="14.4" x14ac:dyDescent="0.3">
      <c r="B634" s="27" t="s">
        <v>585</v>
      </c>
      <c r="C634" s="28" t="s">
        <v>586</v>
      </c>
      <c r="D634" s="28" t="s">
        <v>705</v>
      </c>
      <c r="E634" s="28" t="s">
        <v>706</v>
      </c>
      <c r="F634" s="29">
        <v>7.2147403960402829E-3</v>
      </c>
      <c r="G634" s="30">
        <v>3.529301409375513E-3</v>
      </c>
    </row>
    <row r="635" spans="2:7" ht="14.4" x14ac:dyDescent="0.3">
      <c r="B635" s="27" t="s">
        <v>585</v>
      </c>
      <c r="C635" s="28" t="s">
        <v>586</v>
      </c>
      <c r="D635" s="28" t="s">
        <v>809</v>
      </c>
      <c r="E635" s="28" t="s">
        <v>810</v>
      </c>
      <c r="F635" s="29">
        <v>3.6136800326988386E-3</v>
      </c>
      <c r="G635" s="30">
        <v>1.5845843062502302E-3</v>
      </c>
    </row>
    <row r="636" spans="2:7" ht="14.4" x14ac:dyDescent="0.3">
      <c r="B636" s="27" t="s">
        <v>585</v>
      </c>
      <c r="C636" s="28" t="s">
        <v>586</v>
      </c>
      <c r="D636" s="28" t="s">
        <v>745</v>
      </c>
      <c r="E636" s="28" t="s">
        <v>746</v>
      </c>
      <c r="F636" s="29">
        <v>0.98539018074947349</v>
      </c>
      <c r="G636" s="30">
        <v>0.99125463566286209</v>
      </c>
    </row>
    <row r="637" spans="2:7" ht="14.4" x14ac:dyDescent="0.3">
      <c r="B637" s="27" t="s">
        <v>589</v>
      </c>
      <c r="C637" s="28" t="s">
        <v>590</v>
      </c>
      <c r="D637" s="28" t="s">
        <v>587</v>
      </c>
      <c r="E637" s="28" t="s">
        <v>588</v>
      </c>
      <c r="F637" s="29">
        <v>4.4953533607088834E-3</v>
      </c>
      <c r="G637" s="30">
        <v>2.7067209312161048E-3</v>
      </c>
    </row>
    <row r="638" spans="2:7" ht="14.4" x14ac:dyDescent="0.3">
      <c r="B638" s="27" t="s">
        <v>589</v>
      </c>
      <c r="C638" s="28" t="s">
        <v>590</v>
      </c>
      <c r="D638" s="28" t="s">
        <v>620</v>
      </c>
      <c r="E638" s="28" t="s">
        <v>621</v>
      </c>
      <c r="F638" s="29">
        <v>4.5105337464933356E-3</v>
      </c>
      <c r="G638" s="30">
        <v>3.2012180244190471E-3</v>
      </c>
    </row>
    <row r="639" spans="2:7" ht="14.4" x14ac:dyDescent="0.3">
      <c r="B639" s="27" t="s">
        <v>589</v>
      </c>
      <c r="C639" s="28" t="s">
        <v>590</v>
      </c>
      <c r="D639" s="28" t="s">
        <v>636</v>
      </c>
      <c r="E639" s="28" t="s">
        <v>637</v>
      </c>
      <c r="F639" s="29">
        <v>0.96586573438544165</v>
      </c>
      <c r="G639" s="30">
        <v>0.95451602723637929</v>
      </c>
    </row>
    <row r="640" spans="2:7" ht="14.4" x14ac:dyDescent="0.3">
      <c r="B640" s="27" t="s">
        <v>589</v>
      </c>
      <c r="C640" s="28" t="s">
        <v>590</v>
      </c>
      <c r="D640" s="28" t="s">
        <v>940</v>
      </c>
      <c r="E640" s="28" t="s">
        <v>941</v>
      </c>
      <c r="F640" s="29">
        <v>4.4883546124603211E-3</v>
      </c>
      <c r="G640" s="30">
        <v>2.7002143905160664E-3</v>
      </c>
    </row>
    <row r="641" spans="2:7" ht="14.4" x14ac:dyDescent="0.3">
      <c r="B641" s="27" t="s">
        <v>589</v>
      </c>
      <c r="C641" s="28" t="s">
        <v>590</v>
      </c>
      <c r="D641" s="28" t="s">
        <v>825</v>
      </c>
      <c r="E641" s="28" t="s">
        <v>826</v>
      </c>
      <c r="F641" s="29">
        <v>1.2434464521003602E-2</v>
      </c>
      <c r="G641" s="30">
        <v>8.7805766747022437E-3</v>
      </c>
    </row>
    <row r="642" spans="2:7" ht="14.4" x14ac:dyDescent="0.3">
      <c r="B642" s="27" t="s">
        <v>589</v>
      </c>
      <c r="C642" s="28" t="s">
        <v>590</v>
      </c>
      <c r="D642" s="28" t="s">
        <v>869</v>
      </c>
      <c r="E642" s="28" t="s">
        <v>870</v>
      </c>
      <c r="F642" s="29">
        <v>9.9926231118870994E-3</v>
      </c>
      <c r="G642" s="30">
        <v>1.0091644625760045E-2</v>
      </c>
    </row>
    <row r="643" spans="2:7" ht="14.4" x14ac:dyDescent="0.3">
      <c r="B643" s="27" t="s">
        <v>589</v>
      </c>
      <c r="C643" s="28" t="s">
        <v>590</v>
      </c>
      <c r="D643" s="28" t="s">
        <v>843</v>
      </c>
      <c r="E643" s="28" t="s">
        <v>844</v>
      </c>
      <c r="F643" s="29">
        <v>2.2968768503665749E-2</v>
      </c>
      <c r="G643" s="30">
        <v>1.3881704583532595E-2</v>
      </c>
    </row>
    <row r="644" spans="2:7" ht="14.4" x14ac:dyDescent="0.3">
      <c r="B644" s="27" t="s">
        <v>589</v>
      </c>
      <c r="C644" s="28" t="s">
        <v>590</v>
      </c>
      <c r="D644" s="28" t="s">
        <v>677</v>
      </c>
      <c r="E644" s="28" t="s">
        <v>678</v>
      </c>
      <c r="F644" s="29">
        <v>1.3666963435015542E-3</v>
      </c>
      <c r="G644" s="30">
        <v>1.1386446225067749E-3</v>
      </c>
    </row>
    <row r="645" spans="2:7" ht="14.4" x14ac:dyDescent="0.3">
      <c r="B645" s="27" t="s">
        <v>589</v>
      </c>
      <c r="C645" s="28" t="s">
        <v>590</v>
      </c>
      <c r="D645" s="28" t="s">
        <v>962</v>
      </c>
      <c r="E645" s="28" t="s">
        <v>963</v>
      </c>
      <c r="F645" s="29">
        <v>7.9100138878106414E-3</v>
      </c>
      <c r="G645" s="30">
        <v>2.98324891096775E-3</v>
      </c>
    </row>
    <row r="646" spans="2:7" ht="14.4" x14ac:dyDescent="0.3">
      <c r="B646" s="27" t="s">
        <v>591</v>
      </c>
      <c r="C646" s="28" t="s">
        <v>592</v>
      </c>
      <c r="D646" s="28" t="s">
        <v>700</v>
      </c>
      <c r="E646" s="28" t="s">
        <v>701</v>
      </c>
      <c r="F646" s="29">
        <v>1.8571046197677989E-2</v>
      </c>
      <c r="G646" s="30">
        <v>6.2330803041174013E-2</v>
      </c>
    </row>
    <row r="647" spans="2:7" ht="14.4" x14ac:dyDescent="0.3">
      <c r="B647" s="27" t="s">
        <v>591</v>
      </c>
      <c r="C647" s="28" t="s">
        <v>592</v>
      </c>
      <c r="D647" s="28" t="s">
        <v>443</v>
      </c>
      <c r="E647" s="28" t="s">
        <v>444</v>
      </c>
      <c r="F647" s="29">
        <v>0</v>
      </c>
      <c r="G647" s="30">
        <v>1.1395358652333033E-3</v>
      </c>
    </row>
    <row r="648" spans="2:7" ht="14.4" x14ac:dyDescent="0.3">
      <c r="B648" s="27" t="s">
        <v>591</v>
      </c>
      <c r="C648" s="28" t="s">
        <v>592</v>
      </c>
      <c r="D648" s="28" t="s">
        <v>696</v>
      </c>
      <c r="E648" s="28" t="s">
        <v>697</v>
      </c>
      <c r="F648" s="29">
        <v>0.33829393879203651</v>
      </c>
      <c r="G648" s="30">
        <v>0.9344616145233543</v>
      </c>
    </row>
    <row r="649" spans="2:7" ht="14.4" x14ac:dyDescent="0.3">
      <c r="B649" s="27" t="s">
        <v>591</v>
      </c>
      <c r="C649" s="28" t="s">
        <v>592</v>
      </c>
      <c r="D649" s="28" t="s">
        <v>757</v>
      </c>
      <c r="E649" s="28" t="s">
        <v>758</v>
      </c>
      <c r="F649" s="29">
        <v>0</v>
      </c>
      <c r="G649" s="30">
        <v>1.1154187040643446E-3</v>
      </c>
    </row>
    <row r="650" spans="2:7" ht="14.4" x14ac:dyDescent="0.3">
      <c r="B650" s="27" t="s">
        <v>591</v>
      </c>
      <c r="C650" s="28" t="s">
        <v>592</v>
      </c>
      <c r="D650" s="28" t="s">
        <v>835</v>
      </c>
      <c r="E650" s="28" t="s">
        <v>836</v>
      </c>
      <c r="F650" s="29">
        <v>0</v>
      </c>
      <c r="G650" s="30">
        <v>9.5262786617387259E-4</v>
      </c>
    </row>
    <row r="651" spans="2:7" ht="14.4" x14ac:dyDescent="0.3">
      <c r="B651" s="27" t="s">
        <v>593</v>
      </c>
      <c r="C651" s="28" t="s">
        <v>594</v>
      </c>
      <c r="D651" s="28" t="s">
        <v>694</v>
      </c>
      <c r="E651" s="28" t="s">
        <v>695</v>
      </c>
      <c r="F651" s="29">
        <v>0.17050192660781782</v>
      </c>
      <c r="G651" s="30">
        <v>0.98988595078716579</v>
      </c>
    </row>
    <row r="652" spans="2:7" ht="14.4" x14ac:dyDescent="0.3">
      <c r="B652" s="27" t="s">
        <v>593</v>
      </c>
      <c r="C652" s="28" t="s">
        <v>594</v>
      </c>
      <c r="D652" s="28" t="s">
        <v>361</v>
      </c>
      <c r="E652" s="28" t="s">
        <v>362</v>
      </c>
      <c r="F652" s="29">
        <v>0</v>
      </c>
      <c r="G652" s="30">
        <v>9.7148104281170563E-4</v>
      </c>
    </row>
    <row r="653" spans="2:7" ht="14.4" x14ac:dyDescent="0.3">
      <c r="B653" s="27" t="s">
        <v>593</v>
      </c>
      <c r="C653" s="28" t="s">
        <v>594</v>
      </c>
      <c r="D653" s="28" t="s">
        <v>916</v>
      </c>
      <c r="E653" s="28" t="s">
        <v>917</v>
      </c>
      <c r="F653" s="29">
        <v>3.7539949608536112E-3</v>
      </c>
      <c r="G653" s="30">
        <v>2.9543670069068309E-3</v>
      </c>
    </row>
    <row r="654" spans="2:7" ht="14.4" x14ac:dyDescent="0.3">
      <c r="B654" s="27" t="s">
        <v>593</v>
      </c>
      <c r="C654" s="28" t="s">
        <v>594</v>
      </c>
      <c r="D654" s="28" t="s">
        <v>859</v>
      </c>
      <c r="E654" s="28" t="s">
        <v>860</v>
      </c>
      <c r="F654" s="29">
        <v>3.5362562646759892E-3</v>
      </c>
      <c r="G654" s="30">
        <v>4.475910375328818E-3</v>
      </c>
    </row>
    <row r="655" spans="2:7" ht="14.4" x14ac:dyDescent="0.3">
      <c r="B655" s="27" t="s">
        <v>593</v>
      </c>
      <c r="C655" s="28" t="s">
        <v>594</v>
      </c>
      <c r="D655" s="28" t="s">
        <v>946</v>
      </c>
      <c r="E655" s="28" t="s">
        <v>947</v>
      </c>
      <c r="F655" s="29">
        <v>2.0229653737507142E-3</v>
      </c>
      <c r="G655" s="30">
        <v>1.7122907877868418E-3</v>
      </c>
    </row>
    <row r="656" spans="2:7" ht="14.4" x14ac:dyDescent="0.3">
      <c r="B656" s="27" t="s">
        <v>595</v>
      </c>
      <c r="C656" s="28" t="s">
        <v>596</v>
      </c>
      <c r="D656" s="28" t="s">
        <v>246</v>
      </c>
      <c r="E656" s="28" t="s">
        <v>247</v>
      </c>
      <c r="F656" s="29">
        <v>3.1109885804663579E-2</v>
      </c>
      <c r="G656" s="30">
        <v>1.1084724381223526E-2</v>
      </c>
    </row>
    <row r="657" spans="2:7" ht="14.4" x14ac:dyDescent="0.3">
      <c r="B657" s="27" t="s">
        <v>595</v>
      </c>
      <c r="C657" s="28" t="s">
        <v>596</v>
      </c>
      <c r="D657" s="28" t="s">
        <v>698</v>
      </c>
      <c r="E657" s="28" t="s">
        <v>699</v>
      </c>
      <c r="F657" s="29">
        <v>1.9998505343397357E-3</v>
      </c>
      <c r="G657" s="30">
        <v>3.458806255148572E-3</v>
      </c>
    </row>
    <row r="658" spans="2:7" ht="14.4" x14ac:dyDescent="0.3">
      <c r="B658" s="27" t="s">
        <v>595</v>
      </c>
      <c r="C658" s="28" t="s">
        <v>596</v>
      </c>
      <c r="D658" s="28" t="s">
        <v>298</v>
      </c>
      <c r="E658" s="28" t="s">
        <v>299</v>
      </c>
      <c r="F658" s="29">
        <v>5.1772893736291735E-3</v>
      </c>
      <c r="G658" s="30">
        <v>7.1433741542555216E-3</v>
      </c>
    </row>
    <row r="659" spans="2:7" ht="14.4" x14ac:dyDescent="0.3">
      <c r="B659" s="27" t="s">
        <v>595</v>
      </c>
      <c r="C659" s="28" t="s">
        <v>596</v>
      </c>
      <c r="D659" s="28" t="s">
        <v>554</v>
      </c>
      <c r="E659" s="28" t="s">
        <v>555</v>
      </c>
      <c r="F659" s="29">
        <v>2.9463125930131533E-3</v>
      </c>
      <c r="G659" s="30">
        <v>4.7220374385187284E-3</v>
      </c>
    </row>
    <row r="660" spans="2:7" ht="14.4" x14ac:dyDescent="0.3">
      <c r="B660" s="27" t="s">
        <v>595</v>
      </c>
      <c r="C660" s="28" t="s">
        <v>596</v>
      </c>
      <c r="D660" s="28" t="s">
        <v>817</v>
      </c>
      <c r="E660" s="28" t="s">
        <v>818</v>
      </c>
      <c r="F660" s="29">
        <v>0.98501867429927759</v>
      </c>
      <c r="G660" s="30">
        <v>0.97266388399642922</v>
      </c>
    </row>
    <row r="661" spans="2:7" ht="14.4" x14ac:dyDescent="0.3">
      <c r="B661" s="27" t="s">
        <v>595</v>
      </c>
      <c r="C661" s="28" t="s">
        <v>596</v>
      </c>
      <c r="D661" s="28" t="s">
        <v>865</v>
      </c>
      <c r="E661" s="28" t="s">
        <v>866</v>
      </c>
      <c r="F661" s="29">
        <v>1.1014658914093849E-3</v>
      </c>
      <c r="G661" s="30">
        <v>9.2717377442448027E-4</v>
      </c>
    </row>
    <row r="662" spans="2:7" ht="14.4" x14ac:dyDescent="0.3">
      <c r="B662" s="27" t="s">
        <v>597</v>
      </c>
      <c r="C662" s="28" t="s">
        <v>598</v>
      </c>
      <c r="D662" s="28" t="s">
        <v>246</v>
      </c>
      <c r="E662" s="28" t="s">
        <v>247</v>
      </c>
      <c r="F662" s="29">
        <v>7.7049204115094971E-3</v>
      </c>
      <c r="G662" s="30">
        <v>5.4852160858351959E-3</v>
      </c>
    </row>
    <row r="663" spans="2:7" ht="14.4" x14ac:dyDescent="0.3">
      <c r="B663" s="27" t="s">
        <v>597</v>
      </c>
      <c r="C663" s="28" t="s">
        <v>598</v>
      </c>
      <c r="D663" s="28" t="s">
        <v>698</v>
      </c>
      <c r="E663" s="28" t="s">
        <v>699</v>
      </c>
      <c r="F663" s="29">
        <v>0.28216725207383603</v>
      </c>
      <c r="G663" s="30">
        <v>0.97506688658033103</v>
      </c>
    </row>
    <row r="664" spans="2:7" ht="14.4" x14ac:dyDescent="0.3">
      <c r="B664" s="27" t="s">
        <v>597</v>
      </c>
      <c r="C664" s="28" t="s">
        <v>598</v>
      </c>
      <c r="D664" s="28" t="s">
        <v>412</v>
      </c>
      <c r="E664" s="28" t="s">
        <v>413</v>
      </c>
      <c r="F664" s="29">
        <v>8.1012556092777289E-3</v>
      </c>
      <c r="G664" s="30">
        <v>1.7977597730160427E-2</v>
      </c>
    </row>
    <row r="665" spans="2:7" ht="14.4" x14ac:dyDescent="0.3">
      <c r="B665" s="27" t="s">
        <v>597</v>
      </c>
      <c r="C665" s="28" t="s">
        <v>598</v>
      </c>
      <c r="D665" s="28" t="s">
        <v>865</v>
      </c>
      <c r="E665" s="28" t="s">
        <v>866</v>
      </c>
      <c r="F665" s="29">
        <v>0</v>
      </c>
      <c r="G665" s="30">
        <v>1.4702996036733387E-3</v>
      </c>
    </row>
    <row r="666" spans="2:7" ht="14.4" x14ac:dyDescent="0.3">
      <c r="B666" s="27" t="s">
        <v>599</v>
      </c>
      <c r="C666" s="28" t="s">
        <v>600</v>
      </c>
      <c r="D666" s="28" t="s">
        <v>715</v>
      </c>
      <c r="E666" s="28" t="s">
        <v>716</v>
      </c>
      <c r="F666" s="29">
        <v>0</v>
      </c>
      <c r="G666" s="30">
        <v>1.8940239399524261E-3</v>
      </c>
    </row>
    <row r="667" spans="2:7" ht="14.4" x14ac:dyDescent="0.3">
      <c r="B667" s="27" t="s">
        <v>599</v>
      </c>
      <c r="C667" s="28" t="s">
        <v>600</v>
      </c>
      <c r="D667" s="28" t="s">
        <v>743</v>
      </c>
      <c r="E667" s="28" t="s">
        <v>744</v>
      </c>
      <c r="F667" s="29">
        <v>0.99224554086714756</v>
      </c>
      <c r="G667" s="30">
        <v>0.99227085180059815</v>
      </c>
    </row>
    <row r="668" spans="2:7" ht="14.4" x14ac:dyDescent="0.3">
      <c r="B668" s="27" t="s">
        <v>599</v>
      </c>
      <c r="C668" s="28" t="s">
        <v>600</v>
      </c>
      <c r="D668" s="28" t="s">
        <v>833</v>
      </c>
      <c r="E668" s="28" t="s">
        <v>834</v>
      </c>
      <c r="F668" s="29">
        <v>3.2237607018285588E-3</v>
      </c>
      <c r="G668" s="30">
        <v>5.835124259449394E-3</v>
      </c>
    </row>
    <row r="669" spans="2:7" ht="14.4" x14ac:dyDescent="0.3">
      <c r="B669" s="27" t="s">
        <v>603</v>
      </c>
      <c r="C669" s="28" t="s">
        <v>604</v>
      </c>
      <c r="D669" s="28" t="s">
        <v>601</v>
      </c>
      <c r="E669" s="28" t="s">
        <v>602</v>
      </c>
      <c r="F669" s="29">
        <v>0.94899215129759862</v>
      </c>
      <c r="G669" s="30">
        <v>0.99514075005758706</v>
      </c>
    </row>
    <row r="670" spans="2:7" ht="14.4" x14ac:dyDescent="0.3">
      <c r="B670" s="27" t="s">
        <v>603</v>
      </c>
      <c r="C670" s="28" t="s">
        <v>604</v>
      </c>
      <c r="D670" s="28" t="s">
        <v>719</v>
      </c>
      <c r="E670" s="28" t="s">
        <v>720</v>
      </c>
      <c r="F670" s="29">
        <v>2.3657410786284043E-3</v>
      </c>
      <c r="G670" s="30">
        <v>4.8592499424129527E-3</v>
      </c>
    </row>
    <row r="671" spans="2:7" ht="14.4" x14ac:dyDescent="0.3">
      <c r="B671" s="27" t="s">
        <v>607</v>
      </c>
      <c r="C671" s="28" t="s">
        <v>608</v>
      </c>
      <c r="D671" s="28" t="s">
        <v>605</v>
      </c>
      <c r="E671" s="28" t="s">
        <v>606</v>
      </c>
      <c r="F671" s="29">
        <v>4.8081606147518802E-2</v>
      </c>
      <c r="G671" s="30">
        <v>4.6602990773814211E-2</v>
      </c>
    </row>
    <row r="672" spans="2:7" ht="14.4" x14ac:dyDescent="0.3">
      <c r="B672" s="27" t="s">
        <v>607</v>
      </c>
      <c r="C672" s="28" t="s">
        <v>608</v>
      </c>
      <c r="D672" s="28" t="s">
        <v>819</v>
      </c>
      <c r="E672" s="28" t="s">
        <v>820</v>
      </c>
      <c r="F672" s="29">
        <v>0.96579793310485917</v>
      </c>
      <c r="G672" s="30">
        <v>0.95339700922618587</v>
      </c>
    </row>
    <row r="673" spans="2:7" ht="14.4" x14ac:dyDescent="0.3">
      <c r="B673" s="27" t="s">
        <v>609</v>
      </c>
      <c r="C673" s="28" t="s">
        <v>610</v>
      </c>
      <c r="D673" s="28" t="s">
        <v>349</v>
      </c>
      <c r="E673" s="28" t="s">
        <v>350</v>
      </c>
      <c r="F673" s="29">
        <v>3.0994666364049018E-3</v>
      </c>
      <c r="G673" s="30">
        <v>2.4946624499069497E-3</v>
      </c>
    </row>
    <row r="674" spans="2:7" ht="14.4" x14ac:dyDescent="0.3">
      <c r="B674" s="27" t="s">
        <v>609</v>
      </c>
      <c r="C674" s="28" t="s">
        <v>610</v>
      </c>
      <c r="D674" s="28" t="s">
        <v>469</v>
      </c>
      <c r="E674" s="28" t="s">
        <v>470</v>
      </c>
      <c r="F674" s="29">
        <v>2.4827037421807651E-2</v>
      </c>
      <c r="G674" s="30">
        <v>1.6029776108326576E-2</v>
      </c>
    </row>
    <row r="675" spans="2:7" ht="14.4" x14ac:dyDescent="0.3">
      <c r="B675" s="27" t="s">
        <v>609</v>
      </c>
      <c r="C675" s="28" t="s">
        <v>610</v>
      </c>
      <c r="D675" s="28" t="s">
        <v>569</v>
      </c>
      <c r="E675" s="28" t="s">
        <v>570</v>
      </c>
      <c r="F675" s="29">
        <v>4.4365184476119288E-3</v>
      </c>
      <c r="G675" s="30">
        <v>2.8971194355326699E-3</v>
      </c>
    </row>
    <row r="676" spans="2:7" ht="14.4" x14ac:dyDescent="0.3">
      <c r="B676" s="27" t="s">
        <v>609</v>
      </c>
      <c r="C676" s="28" t="s">
        <v>610</v>
      </c>
      <c r="D676" s="28" t="s">
        <v>767</v>
      </c>
      <c r="E676" s="28" t="s">
        <v>768</v>
      </c>
      <c r="F676" s="29">
        <v>6.5788734012313541E-2</v>
      </c>
      <c r="G676" s="30">
        <v>7.682932398643634E-2</v>
      </c>
    </row>
    <row r="677" spans="2:7" ht="14.4" x14ac:dyDescent="0.3">
      <c r="B677" s="27" t="s">
        <v>609</v>
      </c>
      <c r="C677" s="28" t="s">
        <v>610</v>
      </c>
      <c r="D677" s="28" t="s">
        <v>775</v>
      </c>
      <c r="E677" s="28" t="s">
        <v>776</v>
      </c>
      <c r="F677" s="29">
        <v>2.0839559179591013E-2</v>
      </c>
      <c r="G677" s="30">
        <v>1.9506319430965782E-2</v>
      </c>
    </row>
    <row r="678" spans="2:7" ht="14.4" x14ac:dyDescent="0.3">
      <c r="B678" s="27" t="s">
        <v>609</v>
      </c>
      <c r="C678" s="28" t="s">
        <v>610</v>
      </c>
      <c r="D678" s="28" t="s">
        <v>821</v>
      </c>
      <c r="E678" s="28" t="s">
        <v>822</v>
      </c>
      <c r="F678" s="29">
        <v>0.94261233862201221</v>
      </c>
      <c r="G678" s="30">
        <v>0.88111820247296968</v>
      </c>
    </row>
    <row r="679" spans="2:7" ht="14.4" x14ac:dyDescent="0.3">
      <c r="B679" s="27" t="s">
        <v>609</v>
      </c>
      <c r="C679" s="28" t="s">
        <v>610</v>
      </c>
      <c r="D679" s="28" t="s">
        <v>855</v>
      </c>
      <c r="E679" s="28" t="s">
        <v>856</v>
      </c>
      <c r="F679" s="29">
        <v>9.8503201354044009E-4</v>
      </c>
      <c r="G679" s="30">
        <v>1.1245961158619429E-3</v>
      </c>
    </row>
    <row r="680" spans="2:7" ht="14.4" x14ac:dyDescent="0.3">
      <c r="B680" s="27" t="s">
        <v>611</v>
      </c>
      <c r="C680" s="28" t="s">
        <v>612</v>
      </c>
      <c r="D680" s="28" t="s">
        <v>420</v>
      </c>
      <c r="E680" s="28" t="s">
        <v>421</v>
      </c>
      <c r="F680" s="29">
        <v>2.0860874017131895E-3</v>
      </c>
      <c r="G680" s="30">
        <v>1.4647808730737862E-3</v>
      </c>
    </row>
    <row r="681" spans="2:7" ht="14.4" x14ac:dyDescent="0.3">
      <c r="B681" s="27" t="s">
        <v>611</v>
      </c>
      <c r="C681" s="28" t="s">
        <v>612</v>
      </c>
      <c r="D681" s="28" t="s">
        <v>493</v>
      </c>
      <c r="E681" s="28" t="s">
        <v>494</v>
      </c>
      <c r="F681" s="29">
        <v>2.5709073826649831E-2</v>
      </c>
      <c r="G681" s="30">
        <v>2.2610207322831265E-2</v>
      </c>
    </row>
    <row r="682" spans="2:7" ht="14.4" x14ac:dyDescent="0.3">
      <c r="B682" s="27" t="s">
        <v>611</v>
      </c>
      <c r="C682" s="28" t="s">
        <v>612</v>
      </c>
      <c r="D682" s="28" t="s">
        <v>823</v>
      </c>
      <c r="E682" s="28" t="s">
        <v>824</v>
      </c>
      <c r="F682" s="29">
        <v>0.91162204852381756</v>
      </c>
      <c r="G682" s="30">
        <v>0.96306391380864476</v>
      </c>
    </row>
    <row r="683" spans="2:7" ht="14.4" x14ac:dyDescent="0.3">
      <c r="B683" s="27" t="s">
        <v>611</v>
      </c>
      <c r="C683" s="28" t="s">
        <v>612</v>
      </c>
      <c r="D683" s="28" t="s">
        <v>857</v>
      </c>
      <c r="E683" s="28" t="s">
        <v>858</v>
      </c>
      <c r="F683" s="29">
        <v>9.4634760358142036E-4</v>
      </c>
      <c r="G683" s="30">
        <v>1.1052925269347984E-3</v>
      </c>
    </row>
    <row r="684" spans="2:7" ht="14.4" x14ac:dyDescent="0.3">
      <c r="B684" s="27" t="s">
        <v>611</v>
      </c>
      <c r="C684" s="28" t="s">
        <v>612</v>
      </c>
      <c r="D684" s="28" t="s">
        <v>863</v>
      </c>
      <c r="E684" s="28" t="s">
        <v>864</v>
      </c>
      <c r="F684" s="29">
        <v>6.6997116463677533E-3</v>
      </c>
      <c r="G684" s="30">
        <v>1.1755805468515259E-2</v>
      </c>
    </row>
    <row r="685" spans="2:7" ht="14.4" x14ac:dyDescent="0.3">
      <c r="B685" s="27" t="s">
        <v>613</v>
      </c>
      <c r="C685" s="28" t="s">
        <v>614</v>
      </c>
      <c r="D685" s="28" t="s">
        <v>694</v>
      </c>
      <c r="E685" s="28" t="s">
        <v>695</v>
      </c>
      <c r="F685" s="29">
        <v>2.8927769971507744E-3</v>
      </c>
      <c r="G685" s="30">
        <v>4.2761348529838624E-3</v>
      </c>
    </row>
    <row r="686" spans="2:7" ht="14.4" x14ac:dyDescent="0.3">
      <c r="B686" s="27" t="s">
        <v>613</v>
      </c>
      <c r="C686" s="28" t="s">
        <v>614</v>
      </c>
      <c r="D686" s="28" t="s">
        <v>1008</v>
      </c>
      <c r="E686" s="28" t="s">
        <v>1009</v>
      </c>
      <c r="F686" s="29">
        <v>0.99311020654304238</v>
      </c>
      <c r="G686" s="30">
        <v>0.14880181255710828</v>
      </c>
    </row>
    <row r="687" spans="2:7" ht="14.4" x14ac:dyDescent="0.3">
      <c r="B687" s="27" t="s">
        <v>613</v>
      </c>
      <c r="C687" s="28" t="s">
        <v>614</v>
      </c>
      <c r="D687" s="28" t="s">
        <v>683</v>
      </c>
      <c r="E687" s="28" t="s">
        <v>684</v>
      </c>
      <c r="F687" s="29">
        <v>1.4081226709638434E-2</v>
      </c>
      <c r="G687" s="30">
        <v>5.0532032045033813E-3</v>
      </c>
    </row>
    <row r="688" spans="2:7" ht="14.4" x14ac:dyDescent="0.3">
      <c r="B688" s="27" t="s">
        <v>613</v>
      </c>
      <c r="C688" s="28" t="s">
        <v>614</v>
      </c>
      <c r="D688" s="28" t="s">
        <v>952</v>
      </c>
      <c r="E688" s="28" t="s">
        <v>953</v>
      </c>
      <c r="F688" s="29">
        <v>0.92026664970061989</v>
      </c>
      <c r="G688" s="30">
        <v>0.14703307848955077</v>
      </c>
    </row>
    <row r="689" spans="2:7" ht="14.4" x14ac:dyDescent="0.3">
      <c r="B689" s="27" t="s">
        <v>613</v>
      </c>
      <c r="C689" s="28" t="s">
        <v>614</v>
      </c>
      <c r="D689" s="28" t="s">
        <v>343</v>
      </c>
      <c r="E689" s="28" t="s">
        <v>344</v>
      </c>
      <c r="F689" s="29">
        <v>5.6959772160911351E-3</v>
      </c>
      <c r="G689" s="30">
        <v>1.3372804188940554E-3</v>
      </c>
    </row>
    <row r="690" spans="2:7" ht="14.4" x14ac:dyDescent="0.3">
      <c r="B690" s="27" t="s">
        <v>613</v>
      </c>
      <c r="C690" s="28" t="s">
        <v>614</v>
      </c>
      <c r="D690" s="28" t="s">
        <v>705</v>
      </c>
      <c r="E690" s="28" t="s">
        <v>706</v>
      </c>
      <c r="F690" s="29">
        <v>6.9202611962019041E-3</v>
      </c>
      <c r="G690" s="30">
        <v>2.2826382825885858E-3</v>
      </c>
    </row>
    <row r="691" spans="2:7" ht="14.4" x14ac:dyDescent="0.3">
      <c r="B691" s="27" t="s">
        <v>613</v>
      </c>
      <c r="C691" s="28" t="s">
        <v>614</v>
      </c>
      <c r="D691" s="28" t="s">
        <v>620</v>
      </c>
      <c r="E691" s="28" t="s">
        <v>621</v>
      </c>
      <c r="F691" s="29">
        <v>0.95067291296136724</v>
      </c>
      <c r="G691" s="30">
        <v>0.23424431797004444</v>
      </c>
    </row>
    <row r="692" spans="2:7" ht="14.4" x14ac:dyDescent="0.3">
      <c r="B692" s="27" t="s">
        <v>613</v>
      </c>
      <c r="C692" s="28" t="s">
        <v>614</v>
      </c>
      <c r="D692" s="28" t="s">
        <v>636</v>
      </c>
      <c r="E692" s="28" t="s">
        <v>637</v>
      </c>
      <c r="F692" s="29">
        <v>1.0116173038242623E-2</v>
      </c>
      <c r="G692" s="30">
        <v>3.4708300061329664E-3</v>
      </c>
    </row>
    <row r="693" spans="2:7" ht="14.4" x14ac:dyDescent="0.3">
      <c r="B693" s="27" t="s">
        <v>613</v>
      </c>
      <c r="C693" s="28" t="s">
        <v>614</v>
      </c>
      <c r="D693" s="28" t="s">
        <v>940</v>
      </c>
      <c r="E693" s="28" t="s">
        <v>941</v>
      </c>
      <c r="F693" s="29">
        <v>4.650584297248044E-3</v>
      </c>
      <c r="G693" s="30">
        <v>9.7133543939939831E-4</v>
      </c>
    </row>
    <row r="694" spans="2:7" ht="14.4" x14ac:dyDescent="0.3">
      <c r="B694" s="27" t="s">
        <v>613</v>
      </c>
      <c r="C694" s="28" t="s">
        <v>614</v>
      </c>
      <c r="D694" s="28" t="s">
        <v>825</v>
      </c>
      <c r="E694" s="28" t="s">
        <v>826</v>
      </c>
      <c r="F694" s="29">
        <v>0.96173373015507368</v>
      </c>
      <c r="G694" s="30">
        <v>0.2357769949366316</v>
      </c>
    </row>
    <row r="695" spans="2:7" ht="14.4" x14ac:dyDescent="0.3">
      <c r="B695" s="27" t="s">
        <v>613</v>
      </c>
      <c r="C695" s="28" t="s">
        <v>614</v>
      </c>
      <c r="D695" s="28" t="s">
        <v>377</v>
      </c>
      <c r="E695" s="28" t="s">
        <v>378</v>
      </c>
      <c r="F695" s="29">
        <v>5.0549347424347409E-3</v>
      </c>
      <c r="G695" s="30">
        <v>3.1636169369275748E-3</v>
      </c>
    </row>
    <row r="696" spans="2:7" ht="14.4" x14ac:dyDescent="0.3">
      <c r="B696" s="27" t="s">
        <v>613</v>
      </c>
      <c r="C696" s="28" t="s">
        <v>614</v>
      </c>
      <c r="D696" s="28" t="s">
        <v>1010</v>
      </c>
      <c r="E696" s="28" t="s">
        <v>1011</v>
      </c>
      <c r="F696" s="29">
        <v>0.9952166667791098</v>
      </c>
      <c r="G696" s="30">
        <v>0.16661113489251492</v>
      </c>
    </row>
    <row r="697" spans="2:7" ht="14.4" x14ac:dyDescent="0.3">
      <c r="B697" s="27" t="s">
        <v>613</v>
      </c>
      <c r="C697" s="28" t="s">
        <v>614</v>
      </c>
      <c r="D697" s="28" t="s">
        <v>829</v>
      </c>
      <c r="E697" s="28" t="s">
        <v>830</v>
      </c>
      <c r="F697" s="29">
        <v>8.8076810370089464E-2</v>
      </c>
      <c r="G697" s="30">
        <v>2.885543930904166E-2</v>
      </c>
    </row>
    <row r="698" spans="2:7" ht="14.4" x14ac:dyDescent="0.3">
      <c r="B698" s="27" t="s">
        <v>613</v>
      </c>
      <c r="C698" s="28" t="s">
        <v>614</v>
      </c>
      <c r="D698" s="28" t="s">
        <v>843</v>
      </c>
      <c r="E698" s="28" t="s">
        <v>844</v>
      </c>
      <c r="F698" s="29">
        <v>9.6784264751795211E-3</v>
      </c>
      <c r="G698" s="30">
        <v>2.0307687442326955E-3</v>
      </c>
    </row>
    <row r="699" spans="2:7" ht="14.4" x14ac:dyDescent="0.3">
      <c r="B699" s="27" t="s">
        <v>613</v>
      </c>
      <c r="C699" s="28" t="s">
        <v>614</v>
      </c>
      <c r="D699" s="28" t="s">
        <v>851</v>
      </c>
      <c r="E699" s="28" t="s">
        <v>852</v>
      </c>
      <c r="F699" s="29">
        <v>1.6249460282022392E-2</v>
      </c>
      <c r="G699" s="30">
        <v>5.2282694755579244E-3</v>
      </c>
    </row>
    <row r="700" spans="2:7" ht="14.4" x14ac:dyDescent="0.3">
      <c r="B700" s="27" t="s">
        <v>613</v>
      </c>
      <c r="C700" s="28" t="s">
        <v>614</v>
      </c>
      <c r="D700" s="28" t="s">
        <v>946</v>
      </c>
      <c r="E700" s="28" t="s">
        <v>947</v>
      </c>
      <c r="F700" s="29">
        <v>1.1540336147665991E-2</v>
      </c>
      <c r="G700" s="30">
        <v>2.4870705087877616E-3</v>
      </c>
    </row>
    <row r="701" spans="2:7" ht="14.4" x14ac:dyDescent="0.3">
      <c r="B701" s="27" t="s">
        <v>613</v>
      </c>
      <c r="C701" s="28" t="s">
        <v>614</v>
      </c>
      <c r="D701" s="28" t="s">
        <v>867</v>
      </c>
      <c r="E701" s="28" t="s">
        <v>868</v>
      </c>
      <c r="F701" s="29">
        <v>2.6563792862592545E-2</v>
      </c>
      <c r="G701" s="30">
        <v>8.3760739750999274E-3</v>
      </c>
    </row>
    <row r="702" spans="2:7" ht="14.4" x14ac:dyDescent="0.3">
      <c r="B702" s="27" t="s">
        <v>613</v>
      </c>
      <c r="C702" s="28" t="s">
        <v>614</v>
      </c>
      <c r="D702" s="28" t="s">
        <v>962</v>
      </c>
      <c r="E702" s="28" t="s">
        <v>963</v>
      </c>
      <c r="F702" s="29">
        <v>1.7424458073476005E-3</v>
      </c>
      <c r="G702" s="30">
        <v>0</v>
      </c>
    </row>
    <row r="703" spans="2:7" ht="14.4" x14ac:dyDescent="0.3">
      <c r="B703" s="27" t="s">
        <v>616</v>
      </c>
      <c r="C703" s="28" t="s">
        <v>617</v>
      </c>
      <c r="D703" s="28" t="s">
        <v>343</v>
      </c>
      <c r="E703" s="28" t="s">
        <v>344</v>
      </c>
      <c r="F703" s="29">
        <v>1.558696467916831E-2</v>
      </c>
      <c r="G703" s="30">
        <v>1.0591454265512067E-2</v>
      </c>
    </row>
    <row r="704" spans="2:7" ht="14.4" x14ac:dyDescent="0.3">
      <c r="B704" s="27" t="s">
        <v>616</v>
      </c>
      <c r="C704" s="28" t="s">
        <v>617</v>
      </c>
      <c r="D704" s="28" t="s">
        <v>781</v>
      </c>
      <c r="E704" s="28" t="s">
        <v>782</v>
      </c>
      <c r="F704" s="29">
        <v>1.0518813246029013E-2</v>
      </c>
      <c r="G704" s="30">
        <v>2.1951115862010349E-2</v>
      </c>
    </row>
    <row r="705" spans="2:7" ht="14.4" x14ac:dyDescent="0.3">
      <c r="B705" s="27" t="s">
        <v>616</v>
      </c>
      <c r="C705" s="28" t="s">
        <v>617</v>
      </c>
      <c r="D705" s="28" t="s">
        <v>827</v>
      </c>
      <c r="E705" s="28" t="s">
        <v>828</v>
      </c>
      <c r="F705" s="29">
        <v>0.94892408337430079</v>
      </c>
      <c r="G705" s="30">
        <v>0.96541432526879079</v>
      </c>
    </row>
    <row r="706" spans="2:7" ht="14.4" x14ac:dyDescent="0.3">
      <c r="B706" s="27" t="s">
        <v>616</v>
      </c>
      <c r="C706" s="28" t="s">
        <v>617</v>
      </c>
      <c r="D706" s="28" t="s">
        <v>841</v>
      </c>
      <c r="E706" s="28" t="s">
        <v>842</v>
      </c>
      <c r="F706" s="29">
        <v>2.5266204733067604E-3</v>
      </c>
      <c r="G706" s="30">
        <v>2.0431046036867412E-3</v>
      </c>
    </row>
    <row r="707" spans="2:7" ht="14.4" x14ac:dyDescent="0.3">
      <c r="B707" s="27" t="s">
        <v>618</v>
      </c>
      <c r="C707" s="28" t="s">
        <v>619</v>
      </c>
      <c r="D707" s="28" t="s">
        <v>373</v>
      </c>
      <c r="E707" s="28" t="s">
        <v>374</v>
      </c>
      <c r="F707" s="29">
        <v>4.2086374189490433E-3</v>
      </c>
      <c r="G707" s="30">
        <v>2.2583110811105925E-3</v>
      </c>
    </row>
    <row r="708" spans="2:7" ht="14.4" x14ac:dyDescent="0.3">
      <c r="B708" s="27" t="s">
        <v>618</v>
      </c>
      <c r="C708" s="28" t="s">
        <v>619</v>
      </c>
      <c r="D708" s="28" t="s">
        <v>357</v>
      </c>
      <c r="E708" s="28" t="s">
        <v>358</v>
      </c>
      <c r="F708" s="29">
        <v>3.8322844254315607E-3</v>
      </c>
      <c r="G708" s="30">
        <v>5.5489929421574562E-3</v>
      </c>
    </row>
    <row r="709" spans="2:7" ht="14.4" x14ac:dyDescent="0.3">
      <c r="B709" s="27" t="s">
        <v>618</v>
      </c>
      <c r="C709" s="28" t="s">
        <v>619</v>
      </c>
      <c r="D709" s="28" t="s">
        <v>511</v>
      </c>
      <c r="E709" s="28" t="s">
        <v>512</v>
      </c>
      <c r="F709" s="29">
        <v>1.4598641631154894E-3</v>
      </c>
      <c r="G709" s="30">
        <v>1.0422974220510427E-3</v>
      </c>
    </row>
    <row r="710" spans="2:7" ht="14.4" x14ac:dyDescent="0.3">
      <c r="B710" s="27" t="s">
        <v>618</v>
      </c>
      <c r="C710" s="28" t="s">
        <v>619</v>
      </c>
      <c r="D710" s="28" t="s">
        <v>725</v>
      </c>
      <c r="E710" s="28" t="s">
        <v>726</v>
      </c>
      <c r="F710" s="29">
        <v>0.66866765311590992</v>
      </c>
      <c r="G710" s="30">
        <v>0.98464844796950535</v>
      </c>
    </row>
    <row r="711" spans="2:7" ht="14.4" x14ac:dyDescent="0.3">
      <c r="B711" s="27" t="s">
        <v>618</v>
      </c>
      <c r="C711" s="28" t="s">
        <v>619</v>
      </c>
      <c r="D711" s="28" t="s">
        <v>737</v>
      </c>
      <c r="E711" s="28" t="s">
        <v>738</v>
      </c>
      <c r="F711" s="29">
        <v>4.4226873733963536E-3</v>
      </c>
      <c r="G711" s="30">
        <v>6.5019505851755524E-3</v>
      </c>
    </row>
    <row r="712" spans="2:7" ht="14.4" x14ac:dyDescent="0.3">
      <c r="B712" s="27" t="s">
        <v>622</v>
      </c>
      <c r="C712" s="28" t="s">
        <v>623</v>
      </c>
      <c r="D712" s="28" t="s">
        <v>620</v>
      </c>
      <c r="E712" s="28" t="s">
        <v>621</v>
      </c>
      <c r="F712" s="29">
        <v>3.345312528649224E-2</v>
      </c>
      <c r="G712" s="30">
        <v>2.6779292832924805E-2</v>
      </c>
    </row>
    <row r="713" spans="2:7" ht="14.4" x14ac:dyDescent="0.3">
      <c r="B713" s="27" t="s">
        <v>622</v>
      </c>
      <c r="C713" s="28" t="s">
        <v>623</v>
      </c>
      <c r="D713" s="28" t="s">
        <v>1010</v>
      </c>
      <c r="E713" s="28" t="s">
        <v>1011</v>
      </c>
      <c r="F713" s="29">
        <v>4.7833332208901454E-3</v>
      </c>
      <c r="G713" s="30">
        <v>2.6016057301375293E-3</v>
      </c>
    </row>
    <row r="714" spans="2:7" ht="14.4" x14ac:dyDescent="0.3">
      <c r="B714" s="27" t="s">
        <v>622</v>
      </c>
      <c r="C714" s="28" t="s">
        <v>623</v>
      </c>
      <c r="D714" s="28" t="s">
        <v>829</v>
      </c>
      <c r="E714" s="28" t="s">
        <v>830</v>
      </c>
      <c r="F714" s="29">
        <v>0.91192318962991048</v>
      </c>
      <c r="G714" s="30">
        <v>0.97061910143693764</v>
      </c>
    </row>
    <row r="715" spans="2:7" ht="14.4" x14ac:dyDescent="0.3">
      <c r="B715" s="27" t="s">
        <v>624</v>
      </c>
      <c r="C715" s="28" t="s">
        <v>625</v>
      </c>
      <c r="D715" s="28" t="s">
        <v>489</v>
      </c>
      <c r="E715" s="28" t="s">
        <v>490</v>
      </c>
      <c r="F715" s="29">
        <v>1.541166263299694E-3</v>
      </c>
      <c r="G715" s="30">
        <v>1.9372412119694113E-3</v>
      </c>
    </row>
    <row r="716" spans="2:7" ht="14.4" x14ac:dyDescent="0.3">
      <c r="B716" s="27" t="s">
        <v>624</v>
      </c>
      <c r="C716" s="28" t="s">
        <v>625</v>
      </c>
      <c r="D716" s="28" t="s">
        <v>1002</v>
      </c>
      <c r="E716" s="28" t="s">
        <v>1003</v>
      </c>
      <c r="F716" s="29">
        <v>0.52300728877595382</v>
      </c>
      <c r="G716" s="30">
        <v>0.16325138215963914</v>
      </c>
    </row>
    <row r="717" spans="2:7" ht="14.4" x14ac:dyDescent="0.3">
      <c r="B717" s="27" t="s">
        <v>624</v>
      </c>
      <c r="C717" s="28" t="s">
        <v>625</v>
      </c>
      <c r="D717" s="28" t="s">
        <v>831</v>
      </c>
      <c r="E717" s="28" t="s">
        <v>832</v>
      </c>
      <c r="F717" s="29">
        <v>0.99620477023241183</v>
      </c>
      <c r="G717" s="30">
        <v>0.52836460314602762</v>
      </c>
    </row>
    <row r="718" spans="2:7" ht="14.4" x14ac:dyDescent="0.3">
      <c r="B718" s="27" t="s">
        <v>624</v>
      </c>
      <c r="C718" s="28" t="s">
        <v>625</v>
      </c>
      <c r="D718" s="28" t="s">
        <v>713</v>
      </c>
      <c r="E718" s="28" t="s">
        <v>714</v>
      </c>
      <c r="F718" s="29">
        <v>1.3664995647003259E-2</v>
      </c>
      <c r="G718" s="30">
        <v>6.2657033946727832E-3</v>
      </c>
    </row>
    <row r="719" spans="2:7" ht="14.4" x14ac:dyDescent="0.3">
      <c r="B719" s="27" t="s">
        <v>624</v>
      </c>
      <c r="C719" s="28" t="s">
        <v>625</v>
      </c>
      <c r="D719" s="28" t="s">
        <v>1006</v>
      </c>
      <c r="E719" s="28" t="s">
        <v>1007</v>
      </c>
      <c r="F719" s="29">
        <v>1.1438828663944809E-2</v>
      </c>
      <c r="G719" s="30">
        <v>3.3918027953673195E-3</v>
      </c>
    </row>
    <row r="720" spans="2:7" ht="14.4" x14ac:dyDescent="0.3">
      <c r="B720" s="27" t="s">
        <v>624</v>
      </c>
      <c r="C720" s="28" t="s">
        <v>625</v>
      </c>
      <c r="D720" s="28" t="s">
        <v>934</v>
      </c>
      <c r="E720" s="28" t="s">
        <v>935</v>
      </c>
      <c r="F720" s="29">
        <v>1.2973542322970554E-3</v>
      </c>
      <c r="G720" s="30">
        <v>0</v>
      </c>
    </row>
    <row r="721" spans="2:7" ht="14.4" x14ac:dyDescent="0.3">
      <c r="B721" s="27" t="s">
        <v>624</v>
      </c>
      <c r="C721" s="28" t="s">
        <v>625</v>
      </c>
      <c r="D721" s="28" t="s">
        <v>938</v>
      </c>
      <c r="E721" s="28" t="s">
        <v>939</v>
      </c>
      <c r="F721" s="29">
        <v>0.91085069583460121</v>
      </c>
      <c r="G721" s="30">
        <v>0.29678926729232386</v>
      </c>
    </row>
    <row r="722" spans="2:7" ht="14.4" x14ac:dyDescent="0.3">
      <c r="B722" s="27" t="s">
        <v>626</v>
      </c>
      <c r="C722" s="28" t="s">
        <v>627</v>
      </c>
      <c r="D722" s="28" t="s">
        <v>357</v>
      </c>
      <c r="E722" s="28" t="s">
        <v>358</v>
      </c>
      <c r="F722" s="29">
        <v>9.3064867755337094E-3</v>
      </c>
      <c r="G722" s="30">
        <v>9.3213763364072694E-3</v>
      </c>
    </row>
    <row r="723" spans="2:7" ht="14.4" x14ac:dyDescent="0.3">
      <c r="B723" s="27" t="s">
        <v>626</v>
      </c>
      <c r="C723" s="28" t="s">
        <v>627</v>
      </c>
      <c r="D723" s="28" t="s">
        <v>715</v>
      </c>
      <c r="E723" s="28" t="s">
        <v>716</v>
      </c>
      <c r="F723" s="29">
        <v>4.7527648295402616E-3</v>
      </c>
      <c r="G723" s="30">
        <v>8.5694863114816004E-3</v>
      </c>
    </row>
    <row r="724" spans="2:7" ht="14.4" x14ac:dyDescent="0.3">
      <c r="B724" s="27" t="s">
        <v>626</v>
      </c>
      <c r="C724" s="28" t="s">
        <v>627</v>
      </c>
      <c r="D724" s="28" t="s">
        <v>944</v>
      </c>
      <c r="E724" s="28" t="s">
        <v>945</v>
      </c>
      <c r="F724" s="29">
        <v>2.1927440526443614E-2</v>
      </c>
      <c r="G724" s="30">
        <v>1.9528540921357109E-2</v>
      </c>
    </row>
    <row r="725" spans="2:7" ht="14.4" x14ac:dyDescent="0.3">
      <c r="B725" s="27" t="s">
        <v>626</v>
      </c>
      <c r="C725" s="28" t="s">
        <v>627</v>
      </c>
      <c r="D725" s="28" t="s">
        <v>743</v>
      </c>
      <c r="E725" s="28" t="s">
        <v>744</v>
      </c>
      <c r="F725" s="29">
        <v>4.6934884225159909E-3</v>
      </c>
      <c r="G725" s="30">
        <v>2.5268998097958567E-3</v>
      </c>
    </row>
    <row r="726" spans="2:7" ht="14.4" x14ac:dyDescent="0.3">
      <c r="B726" s="27" t="s">
        <v>626</v>
      </c>
      <c r="C726" s="28" t="s">
        <v>627</v>
      </c>
      <c r="D726" s="28" t="s">
        <v>833</v>
      </c>
      <c r="E726" s="28" t="s">
        <v>834</v>
      </c>
      <c r="F726" s="29">
        <v>0.98520593312898563</v>
      </c>
      <c r="G726" s="30">
        <v>0.96005369662095807</v>
      </c>
    </row>
    <row r="727" spans="2:7" ht="14.4" x14ac:dyDescent="0.3">
      <c r="B727" s="27" t="s">
        <v>628</v>
      </c>
      <c r="C727" s="28" t="s">
        <v>629</v>
      </c>
      <c r="D727" s="28" t="s">
        <v>365</v>
      </c>
      <c r="E727" s="28" t="s">
        <v>366</v>
      </c>
      <c r="F727" s="29">
        <v>3.7161376291960902E-3</v>
      </c>
      <c r="G727" s="30">
        <v>1.0329415765370593E-3</v>
      </c>
    </row>
    <row r="728" spans="2:7" ht="14.4" x14ac:dyDescent="0.3">
      <c r="B728" s="27" t="s">
        <v>628</v>
      </c>
      <c r="C728" s="28" t="s">
        <v>629</v>
      </c>
      <c r="D728" s="28" t="s">
        <v>861</v>
      </c>
      <c r="E728" s="28" t="s">
        <v>862</v>
      </c>
      <c r="F728" s="29">
        <v>1.5841722894403437E-3</v>
      </c>
      <c r="G728" s="30">
        <v>0</v>
      </c>
    </row>
    <row r="729" spans="2:7" ht="14.4" x14ac:dyDescent="0.3">
      <c r="B729" s="27" t="s">
        <v>628</v>
      </c>
      <c r="C729" s="28" t="s">
        <v>629</v>
      </c>
      <c r="D729" s="28" t="s">
        <v>1012</v>
      </c>
      <c r="E729" s="28" t="s">
        <v>1013</v>
      </c>
      <c r="F729" s="29">
        <v>6.5650212054328083E-2</v>
      </c>
      <c r="G729" s="30">
        <v>6.9567896750544608E-3</v>
      </c>
    </row>
    <row r="730" spans="2:7" ht="14.4" x14ac:dyDescent="0.3">
      <c r="B730" s="27" t="s">
        <v>628</v>
      </c>
      <c r="C730" s="28" t="s">
        <v>629</v>
      </c>
      <c r="D730" s="28" t="s">
        <v>507</v>
      </c>
      <c r="E730" s="28" t="s">
        <v>508</v>
      </c>
      <c r="F730" s="29">
        <v>1.2458224574927427E-2</v>
      </c>
      <c r="G730" s="30">
        <v>4.0766867321288735E-3</v>
      </c>
    </row>
    <row r="731" spans="2:7" ht="14.4" x14ac:dyDescent="0.3">
      <c r="B731" s="27" t="s">
        <v>628</v>
      </c>
      <c r="C731" s="28" t="s">
        <v>629</v>
      </c>
      <c r="D731" s="28" t="s">
        <v>696</v>
      </c>
      <c r="E731" s="28" t="s">
        <v>697</v>
      </c>
      <c r="F731" s="29">
        <v>3.3437158267178586E-2</v>
      </c>
      <c r="G731" s="30">
        <v>1.2228463686994753E-2</v>
      </c>
    </row>
    <row r="732" spans="2:7" ht="14.4" x14ac:dyDescent="0.3">
      <c r="B732" s="27" t="s">
        <v>628</v>
      </c>
      <c r="C732" s="28" t="s">
        <v>629</v>
      </c>
      <c r="D732" s="28" t="s">
        <v>948</v>
      </c>
      <c r="E732" s="28" t="s">
        <v>949</v>
      </c>
      <c r="F732" s="29">
        <v>0.96655018571020401</v>
      </c>
      <c r="G732" s="30">
        <v>0.14042577308971665</v>
      </c>
    </row>
    <row r="733" spans="2:7" ht="14.4" x14ac:dyDescent="0.3">
      <c r="B733" s="27" t="s">
        <v>628</v>
      </c>
      <c r="C733" s="28" t="s">
        <v>629</v>
      </c>
      <c r="D733" s="28" t="s">
        <v>972</v>
      </c>
      <c r="E733" s="28" t="s">
        <v>973</v>
      </c>
      <c r="F733" s="29">
        <v>0.93994176601656476</v>
      </c>
      <c r="G733" s="30">
        <v>0.16904400219360388</v>
      </c>
    </row>
    <row r="734" spans="2:7" ht="14.4" x14ac:dyDescent="0.3">
      <c r="B734" s="27" t="s">
        <v>628</v>
      </c>
      <c r="C734" s="28" t="s">
        <v>629</v>
      </c>
      <c r="D734" s="28" t="s">
        <v>968</v>
      </c>
      <c r="E734" s="28" t="s">
        <v>969</v>
      </c>
      <c r="F734" s="29">
        <v>1.5153916082166418E-2</v>
      </c>
      <c r="G734" s="30">
        <v>2.9008575650198401E-3</v>
      </c>
    </row>
    <row r="735" spans="2:7" ht="14.4" x14ac:dyDescent="0.3">
      <c r="B735" s="27" t="s">
        <v>628</v>
      </c>
      <c r="C735" s="28" t="s">
        <v>629</v>
      </c>
      <c r="D735" s="28" t="s">
        <v>757</v>
      </c>
      <c r="E735" s="28" t="s">
        <v>758</v>
      </c>
      <c r="F735" s="29">
        <v>6.5685792855274322E-3</v>
      </c>
      <c r="G735" s="30">
        <v>1.6436064189256606E-3</v>
      </c>
    </row>
    <row r="736" spans="2:7" ht="14.4" x14ac:dyDescent="0.3">
      <c r="B736" s="27" t="s">
        <v>628</v>
      </c>
      <c r="C736" s="28" t="s">
        <v>629</v>
      </c>
      <c r="D736" s="28" t="s">
        <v>461</v>
      </c>
      <c r="E736" s="28" t="s">
        <v>462</v>
      </c>
      <c r="F736" s="29">
        <v>4.4502843770081429E-2</v>
      </c>
      <c r="G736" s="30">
        <v>7.4078035782564992E-3</v>
      </c>
    </row>
    <row r="737" spans="2:7" ht="14.4" x14ac:dyDescent="0.3">
      <c r="B737" s="27" t="s">
        <v>628</v>
      </c>
      <c r="C737" s="28" t="s">
        <v>629</v>
      </c>
      <c r="D737" s="28" t="s">
        <v>783</v>
      </c>
      <c r="E737" s="28" t="s">
        <v>784</v>
      </c>
      <c r="F737" s="29">
        <v>3.1847415493767642E-3</v>
      </c>
      <c r="G737" s="30">
        <v>0</v>
      </c>
    </row>
    <row r="738" spans="2:7" ht="14.4" x14ac:dyDescent="0.3">
      <c r="B738" s="27" t="s">
        <v>628</v>
      </c>
      <c r="C738" s="28" t="s">
        <v>629</v>
      </c>
      <c r="D738" s="28" t="s">
        <v>922</v>
      </c>
      <c r="E738" s="28" t="s">
        <v>923</v>
      </c>
      <c r="F738" s="29">
        <v>0.22939541684834552</v>
      </c>
      <c r="G738" s="30">
        <v>4.1576297582964598E-2</v>
      </c>
    </row>
    <row r="739" spans="2:7" ht="14.4" x14ac:dyDescent="0.3">
      <c r="B739" s="27" t="s">
        <v>628</v>
      </c>
      <c r="C739" s="28" t="s">
        <v>629</v>
      </c>
      <c r="D739" s="28" t="s">
        <v>974</v>
      </c>
      <c r="E739" s="28" t="s">
        <v>975</v>
      </c>
      <c r="F739" s="29">
        <v>1.0581260985252645E-3</v>
      </c>
      <c r="G739" s="30">
        <v>0</v>
      </c>
    </row>
    <row r="740" spans="2:7" ht="14.4" x14ac:dyDescent="0.3">
      <c r="B740" s="27" t="s">
        <v>628</v>
      </c>
      <c r="C740" s="28" t="s">
        <v>629</v>
      </c>
      <c r="D740" s="28" t="s">
        <v>835</v>
      </c>
      <c r="E740" s="28" t="s">
        <v>836</v>
      </c>
      <c r="F740" s="29">
        <v>0.99446886545670299</v>
      </c>
      <c r="G740" s="30">
        <v>0.29436360341748796</v>
      </c>
    </row>
    <row r="741" spans="2:7" ht="14.4" x14ac:dyDescent="0.3">
      <c r="B741" s="27" t="s">
        <v>628</v>
      </c>
      <c r="C741" s="28" t="s">
        <v>629</v>
      </c>
      <c r="D741" s="28" t="s">
        <v>807</v>
      </c>
      <c r="E741" s="28" t="s">
        <v>808</v>
      </c>
      <c r="F741" s="29">
        <v>6.5551202926937436E-3</v>
      </c>
      <c r="G741" s="30">
        <v>1.1327234135286607E-3</v>
      </c>
    </row>
    <row r="742" spans="2:7" ht="14.4" x14ac:dyDescent="0.3">
      <c r="B742" s="27" t="s">
        <v>628</v>
      </c>
      <c r="C742" s="28" t="s">
        <v>629</v>
      </c>
      <c r="D742" s="28" t="s">
        <v>976</v>
      </c>
      <c r="E742" s="28" t="s">
        <v>977</v>
      </c>
      <c r="F742" s="29">
        <v>1.0378368315725787E-3</v>
      </c>
      <c r="G742" s="30">
        <v>0</v>
      </c>
    </row>
    <row r="743" spans="2:7" ht="14.4" x14ac:dyDescent="0.3">
      <c r="B743" s="27" t="s">
        <v>628</v>
      </c>
      <c r="C743" s="28" t="s">
        <v>629</v>
      </c>
      <c r="D743" s="28" t="s">
        <v>986</v>
      </c>
      <c r="E743" s="28" t="s">
        <v>987</v>
      </c>
      <c r="F743" s="29">
        <v>0.97332633425386439</v>
      </c>
      <c r="G743" s="30">
        <v>0.23829978135803875</v>
      </c>
    </row>
    <row r="744" spans="2:7" ht="14.4" x14ac:dyDescent="0.3">
      <c r="B744" s="27" t="s">
        <v>628</v>
      </c>
      <c r="C744" s="28" t="s">
        <v>629</v>
      </c>
      <c r="D744" s="28" t="s">
        <v>924</v>
      </c>
      <c r="E744" s="28" t="s">
        <v>925</v>
      </c>
      <c r="F744" s="29">
        <v>0.98873971864835186</v>
      </c>
      <c r="G744" s="30">
        <v>7.6191015962699143E-2</v>
      </c>
    </row>
    <row r="745" spans="2:7" ht="14.4" x14ac:dyDescent="0.3">
      <c r="B745" s="27" t="s">
        <v>628</v>
      </c>
      <c r="C745" s="28" t="s">
        <v>629</v>
      </c>
      <c r="D745" s="28" t="s">
        <v>837</v>
      </c>
      <c r="E745" s="28" t="s">
        <v>838</v>
      </c>
      <c r="F745" s="29">
        <v>1.1692295024599108E-2</v>
      </c>
      <c r="G745" s="30">
        <v>1.8136346691593498E-3</v>
      </c>
    </row>
    <row r="746" spans="2:7" ht="14.4" x14ac:dyDescent="0.3">
      <c r="B746" s="27" t="s">
        <v>628</v>
      </c>
      <c r="C746" s="28" t="s">
        <v>629</v>
      </c>
      <c r="D746" s="28" t="s">
        <v>763</v>
      </c>
      <c r="E746" s="28" t="s">
        <v>764</v>
      </c>
      <c r="F746" s="29">
        <v>2.3119338562853022E-3</v>
      </c>
      <c r="G746" s="30">
        <v>9.0601907988374208E-4</v>
      </c>
    </row>
    <row r="747" spans="2:7" ht="14.4" x14ac:dyDescent="0.3">
      <c r="B747" s="27" t="s">
        <v>630</v>
      </c>
      <c r="C747" s="28" t="s">
        <v>631</v>
      </c>
      <c r="D747" s="28" t="s">
        <v>507</v>
      </c>
      <c r="E747" s="28" t="s">
        <v>508</v>
      </c>
      <c r="F747" s="29">
        <v>1.0013904813016858E-2</v>
      </c>
      <c r="G747" s="30">
        <v>1.9127452670621072E-2</v>
      </c>
    </row>
    <row r="748" spans="2:7" ht="14.4" x14ac:dyDescent="0.3">
      <c r="B748" s="27" t="s">
        <v>630</v>
      </c>
      <c r="C748" s="28" t="s">
        <v>631</v>
      </c>
      <c r="D748" s="28" t="s">
        <v>461</v>
      </c>
      <c r="E748" s="28" t="s">
        <v>462</v>
      </c>
      <c r="F748" s="29">
        <v>3.5026807208693403E-2</v>
      </c>
      <c r="G748" s="30">
        <v>3.4033353058761588E-2</v>
      </c>
    </row>
    <row r="749" spans="2:7" ht="14.4" x14ac:dyDescent="0.3">
      <c r="B749" s="27" t="s">
        <v>630</v>
      </c>
      <c r="C749" s="28" t="s">
        <v>631</v>
      </c>
      <c r="D749" s="28" t="s">
        <v>767</v>
      </c>
      <c r="E749" s="28" t="s">
        <v>768</v>
      </c>
      <c r="F749" s="29">
        <v>1.0900834182669629E-3</v>
      </c>
      <c r="G749" s="30">
        <v>2.0781592913756389E-3</v>
      </c>
    </row>
    <row r="750" spans="2:7" ht="14.4" x14ac:dyDescent="0.3">
      <c r="B750" s="27" t="s">
        <v>630</v>
      </c>
      <c r="C750" s="28" t="s">
        <v>631</v>
      </c>
      <c r="D750" s="28" t="s">
        <v>783</v>
      </c>
      <c r="E750" s="28" t="s">
        <v>784</v>
      </c>
      <c r="F750" s="29">
        <v>6.2381125098417367E-2</v>
      </c>
      <c r="G750" s="30">
        <v>6.571363337728843E-2</v>
      </c>
    </row>
    <row r="751" spans="2:7" ht="14.4" x14ac:dyDescent="0.3">
      <c r="B751" s="27" t="s">
        <v>630</v>
      </c>
      <c r="C751" s="28" t="s">
        <v>631</v>
      </c>
      <c r="D751" s="28" t="s">
        <v>986</v>
      </c>
      <c r="E751" s="28" t="s">
        <v>987</v>
      </c>
      <c r="F751" s="29">
        <v>1.3292816922991647E-2</v>
      </c>
      <c r="G751" s="30">
        <v>1.8996985271162514E-2</v>
      </c>
    </row>
    <row r="752" spans="2:7" ht="14.4" x14ac:dyDescent="0.3">
      <c r="B752" s="27" t="s">
        <v>630</v>
      </c>
      <c r="C752" s="28" t="s">
        <v>631</v>
      </c>
      <c r="D752" s="28" t="s">
        <v>837</v>
      </c>
      <c r="E752" s="28" t="s">
        <v>838</v>
      </c>
      <c r="F752" s="29">
        <v>0.94632968978365151</v>
      </c>
      <c r="G752" s="30">
        <v>0.8568306672941528</v>
      </c>
    </row>
    <row r="753" spans="2:7" ht="14.4" x14ac:dyDescent="0.3">
      <c r="B753" s="27" t="s">
        <v>630</v>
      </c>
      <c r="C753" s="28" t="s">
        <v>631</v>
      </c>
      <c r="D753" s="28" t="s">
        <v>855</v>
      </c>
      <c r="E753" s="28" t="s">
        <v>856</v>
      </c>
      <c r="F753" s="29">
        <v>1.7275561455747312E-3</v>
      </c>
      <c r="G753" s="30">
        <v>3.2197490366380416E-3</v>
      </c>
    </row>
    <row r="754" spans="2:7" ht="14.4" x14ac:dyDescent="0.3">
      <c r="B754" s="27" t="s">
        <v>632</v>
      </c>
      <c r="C754" s="28" t="s">
        <v>633</v>
      </c>
      <c r="D754" s="28" t="s">
        <v>412</v>
      </c>
      <c r="E754" s="28" t="s">
        <v>413</v>
      </c>
      <c r="F754" s="29">
        <v>0</v>
      </c>
      <c r="G754" s="30">
        <v>2.3215925431833537E-3</v>
      </c>
    </row>
    <row r="755" spans="2:7" ht="14.4" x14ac:dyDescent="0.3">
      <c r="B755" s="27" t="s">
        <v>632</v>
      </c>
      <c r="C755" s="28" t="s">
        <v>633</v>
      </c>
      <c r="D755" s="28" t="s">
        <v>839</v>
      </c>
      <c r="E755" s="28" t="s">
        <v>840</v>
      </c>
      <c r="F755" s="29">
        <v>0.95967649833131019</v>
      </c>
      <c r="G755" s="30">
        <v>0.9826920078310436</v>
      </c>
    </row>
    <row r="756" spans="2:7" ht="14.4" x14ac:dyDescent="0.3">
      <c r="B756" s="27" t="s">
        <v>632</v>
      </c>
      <c r="C756" s="28" t="s">
        <v>633</v>
      </c>
      <c r="D756" s="28" t="s">
        <v>865</v>
      </c>
      <c r="E756" s="28" t="s">
        <v>866</v>
      </c>
      <c r="F756" s="29">
        <v>7.0837769224469738E-3</v>
      </c>
      <c r="G756" s="30">
        <v>1.4986399625773144E-2</v>
      </c>
    </row>
    <row r="757" spans="2:7" ht="14.4" x14ac:dyDescent="0.3">
      <c r="B757" s="27" t="s">
        <v>634</v>
      </c>
      <c r="C757" s="28" t="s">
        <v>635</v>
      </c>
      <c r="D757" s="28" t="s">
        <v>781</v>
      </c>
      <c r="E757" s="28" t="s">
        <v>782</v>
      </c>
      <c r="F757" s="29">
        <v>2.1961840909802945E-2</v>
      </c>
      <c r="G757" s="30">
        <v>5.8584119608547765E-2</v>
      </c>
    </row>
    <row r="758" spans="2:7" ht="14.4" x14ac:dyDescent="0.3">
      <c r="B758" s="27" t="s">
        <v>634</v>
      </c>
      <c r="C758" s="28" t="s">
        <v>635</v>
      </c>
      <c r="D758" s="28" t="s">
        <v>799</v>
      </c>
      <c r="E758" s="28" t="s">
        <v>800</v>
      </c>
      <c r="F758" s="29">
        <v>3.6174053956254455E-2</v>
      </c>
      <c r="G758" s="30">
        <v>3.8430681029943917E-2</v>
      </c>
    </row>
    <row r="759" spans="2:7" ht="14.4" x14ac:dyDescent="0.3">
      <c r="B759" s="27" t="s">
        <v>634</v>
      </c>
      <c r="C759" s="28" t="s">
        <v>635</v>
      </c>
      <c r="D759" s="28" t="s">
        <v>827</v>
      </c>
      <c r="E759" s="28" t="s">
        <v>828</v>
      </c>
      <c r="F759" s="29">
        <v>1.7466575413770835E-2</v>
      </c>
      <c r="G759" s="30">
        <v>2.2714926832529646E-2</v>
      </c>
    </row>
    <row r="760" spans="2:7" ht="14.4" x14ac:dyDescent="0.3">
      <c r="B760" s="27" t="s">
        <v>634</v>
      </c>
      <c r="C760" s="28" t="s">
        <v>635</v>
      </c>
      <c r="D760" s="28" t="s">
        <v>841</v>
      </c>
      <c r="E760" s="28" t="s">
        <v>842</v>
      </c>
      <c r="F760" s="29">
        <v>0.85161663284364064</v>
      </c>
      <c r="G760" s="30">
        <v>0.8802702725289786</v>
      </c>
    </row>
    <row r="761" spans="2:7" ht="14.4" x14ac:dyDescent="0.3">
      <c r="B761" s="27" t="s">
        <v>638</v>
      </c>
      <c r="C761" s="28" t="s">
        <v>639</v>
      </c>
      <c r="D761" s="28" t="s">
        <v>636</v>
      </c>
      <c r="E761" s="28" t="s">
        <v>637</v>
      </c>
      <c r="F761" s="29">
        <v>1.7549403991822789E-2</v>
      </c>
      <c r="G761" s="30">
        <v>2.8809987029831386E-2</v>
      </c>
    </row>
    <row r="762" spans="2:7" ht="14.4" x14ac:dyDescent="0.3">
      <c r="B762" s="27" t="s">
        <v>638</v>
      </c>
      <c r="C762" s="28" t="s">
        <v>639</v>
      </c>
      <c r="D762" s="28" t="s">
        <v>843</v>
      </c>
      <c r="E762" s="28" t="s">
        <v>844</v>
      </c>
      <c r="F762" s="29">
        <v>0.96735280502115484</v>
      </c>
      <c r="G762" s="30">
        <v>0.9711900129701686</v>
      </c>
    </row>
    <row r="763" spans="2:7" ht="14.4" x14ac:dyDescent="0.3">
      <c r="B763" s="27" t="s">
        <v>640</v>
      </c>
      <c r="C763" s="28" t="s">
        <v>641</v>
      </c>
      <c r="D763" s="28" t="s">
        <v>224</v>
      </c>
      <c r="E763" s="28" t="s">
        <v>225</v>
      </c>
      <c r="F763" s="29">
        <v>2.2850254366512685E-3</v>
      </c>
      <c r="G763" s="30">
        <v>2.9084580019809575E-3</v>
      </c>
    </row>
    <row r="764" spans="2:7" ht="14.4" x14ac:dyDescent="0.3">
      <c r="B764" s="27" t="s">
        <v>640</v>
      </c>
      <c r="C764" s="28" t="s">
        <v>641</v>
      </c>
      <c r="D764" s="28" t="s">
        <v>405</v>
      </c>
      <c r="E764" s="28" t="s">
        <v>406</v>
      </c>
      <c r="F764" s="29">
        <v>1.8026510844691352E-3</v>
      </c>
      <c r="G764" s="30">
        <v>2.8683808247883069E-3</v>
      </c>
    </row>
    <row r="765" spans="2:7" ht="14.4" x14ac:dyDescent="0.3">
      <c r="B765" s="27" t="s">
        <v>640</v>
      </c>
      <c r="C765" s="28" t="s">
        <v>641</v>
      </c>
      <c r="D765" s="28" t="s">
        <v>727</v>
      </c>
      <c r="E765" s="28" t="s">
        <v>728</v>
      </c>
      <c r="F765" s="29">
        <v>2.3749711249711251E-3</v>
      </c>
      <c r="G765" s="30">
        <v>3.7672546561091933E-3</v>
      </c>
    </row>
    <row r="766" spans="2:7" ht="14.4" x14ac:dyDescent="0.3">
      <c r="B766" s="27" t="s">
        <v>640</v>
      </c>
      <c r="C766" s="28" t="s">
        <v>641</v>
      </c>
      <c r="D766" s="28" t="s">
        <v>747</v>
      </c>
      <c r="E766" s="28" t="s">
        <v>748</v>
      </c>
      <c r="F766" s="29">
        <v>0.98462694297569109</v>
      </c>
      <c r="G766" s="30">
        <v>0.99045590651712156</v>
      </c>
    </row>
    <row r="767" spans="2:7" ht="14.4" x14ac:dyDescent="0.3">
      <c r="B767" s="27" t="s">
        <v>644</v>
      </c>
      <c r="C767" s="28" t="s">
        <v>645</v>
      </c>
      <c r="D767" s="28" t="s">
        <v>642</v>
      </c>
      <c r="E767" s="28" t="s">
        <v>643</v>
      </c>
      <c r="F767" s="29">
        <v>0.48727028345495049</v>
      </c>
      <c r="G767" s="30">
        <v>1</v>
      </c>
    </row>
    <row r="768" spans="2:7" ht="14.4" x14ac:dyDescent="0.3">
      <c r="B768" s="27" t="s">
        <v>646</v>
      </c>
      <c r="C768" s="28" t="s">
        <v>647</v>
      </c>
      <c r="D768" s="28" t="s">
        <v>349</v>
      </c>
      <c r="E768" s="28" t="s">
        <v>350</v>
      </c>
      <c r="F768" s="29">
        <v>1.0504142078983203E-2</v>
      </c>
      <c r="G768" s="30">
        <v>9.0553624437861319E-3</v>
      </c>
    </row>
    <row r="769" spans="2:7" ht="14.4" x14ac:dyDescent="0.3">
      <c r="B769" s="27" t="s">
        <v>646</v>
      </c>
      <c r="C769" s="28" t="s">
        <v>647</v>
      </c>
      <c r="D769" s="28" t="s">
        <v>469</v>
      </c>
      <c r="E769" s="28" t="s">
        <v>470</v>
      </c>
      <c r="F769" s="29">
        <v>4.8142171923697538E-3</v>
      </c>
      <c r="G769" s="30">
        <v>3.3292672860510118E-3</v>
      </c>
    </row>
    <row r="770" spans="2:7" ht="14.4" x14ac:dyDescent="0.3">
      <c r="B770" s="27" t="s">
        <v>646</v>
      </c>
      <c r="C770" s="28" t="s">
        <v>647</v>
      </c>
      <c r="D770" s="28" t="s">
        <v>654</v>
      </c>
      <c r="E770" s="28" t="s">
        <v>655</v>
      </c>
      <c r="F770" s="29">
        <v>9.2170121334681498E-3</v>
      </c>
      <c r="G770" s="30">
        <v>8.9177894154369147E-3</v>
      </c>
    </row>
    <row r="771" spans="2:7" ht="14.4" x14ac:dyDescent="0.3">
      <c r="B771" s="27" t="s">
        <v>646</v>
      </c>
      <c r="C771" s="28" t="s">
        <v>647</v>
      </c>
      <c r="D771" s="28" t="s">
        <v>569</v>
      </c>
      <c r="E771" s="28" t="s">
        <v>570</v>
      </c>
      <c r="F771" s="29">
        <v>4.7250014205600932E-3</v>
      </c>
      <c r="G771" s="30">
        <v>3.304809858788929E-3</v>
      </c>
    </row>
    <row r="772" spans="2:7" ht="14.4" x14ac:dyDescent="0.3">
      <c r="B772" s="27" t="s">
        <v>646</v>
      </c>
      <c r="C772" s="28" t="s">
        <v>647</v>
      </c>
      <c r="D772" s="28" t="s">
        <v>759</v>
      </c>
      <c r="E772" s="28" t="s">
        <v>760</v>
      </c>
      <c r="F772" s="29">
        <v>1.7291135491256369E-3</v>
      </c>
      <c r="G772" s="30">
        <v>1.3207010721524675E-3</v>
      </c>
    </row>
    <row r="773" spans="2:7" ht="14.4" x14ac:dyDescent="0.3">
      <c r="B773" s="27" t="s">
        <v>646</v>
      </c>
      <c r="C773" s="28" t="s">
        <v>647</v>
      </c>
      <c r="D773" s="28" t="s">
        <v>787</v>
      </c>
      <c r="E773" s="28" t="s">
        <v>788</v>
      </c>
      <c r="F773" s="29">
        <v>2.2960200636830178E-3</v>
      </c>
      <c r="G773" s="30">
        <v>2.7820323510619107E-3</v>
      </c>
    </row>
    <row r="774" spans="2:7" ht="14.4" x14ac:dyDescent="0.3">
      <c r="B774" s="27" t="s">
        <v>646</v>
      </c>
      <c r="C774" s="28" t="s">
        <v>647</v>
      </c>
      <c r="D774" s="28" t="s">
        <v>845</v>
      </c>
      <c r="E774" s="28" t="s">
        <v>846</v>
      </c>
      <c r="F774" s="29">
        <v>0.98881426197160316</v>
      </c>
      <c r="G774" s="30">
        <v>0.97129003757272259</v>
      </c>
    </row>
    <row r="775" spans="2:7" ht="14.4" x14ac:dyDescent="0.3">
      <c r="B775" s="27" t="s">
        <v>648</v>
      </c>
      <c r="C775" s="28" t="s">
        <v>649</v>
      </c>
      <c r="D775" s="28" t="s">
        <v>781</v>
      </c>
      <c r="E775" s="28" t="s">
        <v>782</v>
      </c>
      <c r="F775" s="29">
        <v>2.6971396347003358E-2</v>
      </c>
      <c r="G775" s="30">
        <v>6.926877152328538E-2</v>
      </c>
    </row>
    <row r="776" spans="2:7" ht="14.4" x14ac:dyDescent="0.3">
      <c r="B776" s="27" t="s">
        <v>648</v>
      </c>
      <c r="C776" s="28" t="s">
        <v>649</v>
      </c>
      <c r="D776" s="28" t="s">
        <v>811</v>
      </c>
      <c r="E776" s="28" t="s">
        <v>812</v>
      </c>
      <c r="F776" s="29">
        <v>1.087609728761194E-3</v>
      </c>
      <c r="G776" s="30">
        <v>1.1867979788226964E-3</v>
      </c>
    </row>
    <row r="777" spans="2:7" ht="14.4" x14ac:dyDescent="0.3">
      <c r="B777" s="27" t="s">
        <v>648</v>
      </c>
      <c r="C777" s="28" t="s">
        <v>649</v>
      </c>
      <c r="D777" s="28" t="s">
        <v>847</v>
      </c>
      <c r="E777" s="28" t="s">
        <v>848</v>
      </c>
      <c r="F777" s="29">
        <v>0.95661871398366571</v>
      </c>
      <c r="G777" s="30">
        <v>0.92830130990312498</v>
      </c>
    </row>
    <row r="778" spans="2:7" ht="14.4" x14ac:dyDescent="0.3">
      <c r="B778" s="27" t="s">
        <v>648</v>
      </c>
      <c r="C778" s="28" t="s">
        <v>649</v>
      </c>
      <c r="D778" s="28" t="s">
        <v>857</v>
      </c>
      <c r="E778" s="28" t="s">
        <v>858</v>
      </c>
      <c r="F778" s="29">
        <v>1.4195214053721306E-3</v>
      </c>
      <c r="G778" s="30">
        <v>1.2431205947668242E-3</v>
      </c>
    </row>
    <row r="779" spans="2:7" ht="14.4" x14ac:dyDescent="0.3">
      <c r="B779" s="27" t="s">
        <v>650</v>
      </c>
      <c r="C779" s="28" t="s">
        <v>651</v>
      </c>
      <c r="D779" s="28" t="s">
        <v>237</v>
      </c>
      <c r="E779" s="28" t="s">
        <v>238</v>
      </c>
      <c r="F779" s="29">
        <v>8.6597604402719342E-3</v>
      </c>
      <c r="G779" s="30">
        <v>6.2651086147334605E-3</v>
      </c>
    </row>
    <row r="780" spans="2:7" ht="14.4" x14ac:dyDescent="0.3">
      <c r="B780" s="27" t="s">
        <v>650</v>
      </c>
      <c r="C780" s="28" t="s">
        <v>651</v>
      </c>
      <c r="D780" s="28" t="s">
        <v>749</v>
      </c>
      <c r="E780" s="28" t="s">
        <v>750</v>
      </c>
      <c r="F780" s="29">
        <v>4.1885508388489799E-3</v>
      </c>
      <c r="G780" s="30">
        <v>1.0255037599016319E-2</v>
      </c>
    </row>
    <row r="781" spans="2:7" ht="14.4" x14ac:dyDescent="0.3">
      <c r="B781" s="27" t="s">
        <v>650</v>
      </c>
      <c r="C781" s="28" t="s">
        <v>651</v>
      </c>
      <c r="D781" s="28" t="s">
        <v>926</v>
      </c>
      <c r="E781" s="28" t="s">
        <v>927</v>
      </c>
      <c r="F781" s="29">
        <v>5.8555526792648215E-3</v>
      </c>
      <c r="G781" s="30">
        <v>3.1534658848524897E-3</v>
      </c>
    </row>
    <row r="782" spans="2:7" ht="14.4" x14ac:dyDescent="0.3">
      <c r="B782" s="27" t="s">
        <v>650</v>
      </c>
      <c r="C782" s="28" t="s">
        <v>651</v>
      </c>
      <c r="D782" s="28" t="s">
        <v>849</v>
      </c>
      <c r="E782" s="28" t="s">
        <v>850</v>
      </c>
      <c r="F782" s="29">
        <v>0.94522437172690421</v>
      </c>
      <c r="G782" s="30">
        <v>0.9803263879013977</v>
      </c>
    </row>
    <row r="783" spans="2:7" ht="14.4" x14ac:dyDescent="0.3">
      <c r="B783" s="27" t="s">
        <v>652</v>
      </c>
      <c r="C783" s="28" t="s">
        <v>653</v>
      </c>
      <c r="D783" s="28" t="s">
        <v>694</v>
      </c>
      <c r="E783" s="28" t="s">
        <v>695</v>
      </c>
      <c r="F783" s="29">
        <v>1.0718403517176721E-2</v>
      </c>
      <c r="G783" s="30">
        <v>4.8002463770595589E-2</v>
      </c>
    </row>
    <row r="784" spans="2:7" ht="14.4" x14ac:dyDescent="0.3">
      <c r="B784" s="27" t="s">
        <v>652</v>
      </c>
      <c r="C784" s="28" t="s">
        <v>653</v>
      </c>
      <c r="D784" s="28" t="s">
        <v>1008</v>
      </c>
      <c r="E784" s="28" t="s">
        <v>1009</v>
      </c>
      <c r="F784" s="29">
        <v>6.8897934569576358E-3</v>
      </c>
      <c r="G784" s="30">
        <v>3.1276198949475595E-3</v>
      </c>
    </row>
    <row r="785" spans="2:7" ht="14.4" x14ac:dyDescent="0.3">
      <c r="B785" s="27" t="s">
        <v>652</v>
      </c>
      <c r="C785" s="28" t="s">
        <v>653</v>
      </c>
      <c r="D785" s="28" t="s">
        <v>813</v>
      </c>
      <c r="E785" s="28" t="s">
        <v>814</v>
      </c>
      <c r="F785" s="29">
        <v>1.5826430894822996E-2</v>
      </c>
      <c r="G785" s="30">
        <v>3.0834773384433762E-2</v>
      </c>
    </row>
    <row r="786" spans="2:7" ht="14.4" x14ac:dyDescent="0.3">
      <c r="B786" s="27" t="s">
        <v>652</v>
      </c>
      <c r="C786" s="28" t="s">
        <v>653</v>
      </c>
      <c r="D786" s="28" t="s">
        <v>851</v>
      </c>
      <c r="E786" s="28" t="s">
        <v>852</v>
      </c>
      <c r="F786" s="29">
        <v>0.92790420927367123</v>
      </c>
      <c r="G786" s="30">
        <v>0.9045220456139752</v>
      </c>
    </row>
    <row r="787" spans="2:7" ht="14.4" x14ac:dyDescent="0.3">
      <c r="B787" s="27" t="s">
        <v>652</v>
      </c>
      <c r="C787" s="28" t="s">
        <v>653</v>
      </c>
      <c r="D787" s="28" t="s">
        <v>867</v>
      </c>
      <c r="E787" s="28" t="s">
        <v>868</v>
      </c>
      <c r="F787" s="29">
        <v>1.4145148060191202E-2</v>
      </c>
      <c r="G787" s="30">
        <v>1.3513097336048045E-2</v>
      </c>
    </row>
    <row r="788" spans="2:7" ht="14.4" x14ac:dyDescent="0.3">
      <c r="B788" s="27" t="s">
        <v>656</v>
      </c>
      <c r="C788" s="28" t="s">
        <v>657</v>
      </c>
      <c r="D788" s="28" t="s">
        <v>654</v>
      </c>
      <c r="E788" s="28" t="s">
        <v>655</v>
      </c>
      <c r="F788" s="29">
        <v>3.5452477249747223E-3</v>
      </c>
      <c r="G788" s="30">
        <v>3.7059056678557271E-3</v>
      </c>
    </row>
    <row r="789" spans="2:7" ht="14.4" x14ac:dyDescent="0.3">
      <c r="B789" s="27" t="s">
        <v>656</v>
      </c>
      <c r="C789" s="28" t="s">
        <v>657</v>
      </c>
      <c r="D789" s="28" t="s">
        <v>569</v>
      </c>
      <c r="E789" s="28" t="s">
        <v>570</v>
      </c>
      <c r="F789" s="29">
        <v>1.8795102782986496E-3</v>
      </c>
      <c r="G789" s="30">
        <v>1.4202668780552252E-3</v>
      </c>
    </row>
    <row r="790" spans="2:7" ht="14.4" x14ac:dyDescent="0.3">
      <c r="B790" s="27" t="s">
        <v>656</v>
      </c>
      <c r="C790" s="28" t="s">
        <v>657</v>
      </c>
      <c r="D790" s="28" t="s">
        <v>787</v>
      </c>
      <c r="E790" s="28" t="s">
        <v>788</v>
      </c>
      <c r="F790" s="29">
        <v>1.3026759987687276E-2</v>
      </c>
      <c r="G790" s="30">
        <v>1.7053111375346808E-2</v>
      </c>
    </row>
    <row r="791" spans="2:7" ht="14.4" x14ac:dyDescent="0.3">
      <c r="B791" s="27" t="s">
        <v>656</v>
      </c>
      <c r="C791" s="28" t="s">
        <v>657</v>
      </c>
      <c r="D791" s="28" t="s">
        <v>805</v>
      </c>
      <c r="E791" s="28" t="s">
        <v>806</v>
      </c>
      <c r="F791" s="29">
        <v>1.3770146172501746E-2</v>
      </c>
      <c r="G791" s="30">
        <v>1.4496630994847404E-2</v>
      </c>
    </row>
    <row r="792" spans="2:7" ht="14.4" x14ac:dyDescent="0.3">
      <c r="B792" s="27" t="s">
        <v>656</v>
      </c>
      <c r="C792" s="28" t="s">
        <v>657</v>
      </c>
      <c r="D792" s="28" t="s">
        <v>853</v>
      </c>
      <c r="E792" s="28" t="s">
        <v>854</v>
      </c>
      <c r="F792" s="29">
        <v>0.94273255907916975</v>
      </c>
      <c r="G792" s="30">
        <v>0.96332408508389489</v>
      </c>
    </row>
    <row r="793" spans="2:7" ht="14.4" x14ac:dyDescent="0.3">
      <c r="B793" s="27" t="s">
        <v>658</v>
      </c>
      <c r="C793" s="28" t="s">
        <v>659</v>
      </c>
      <c r="D793" s="28" t="s">
        <v>469</v>
      </c>
      <c r="E793" s="28" t="s">
        <v>470</v>
      </c>
      <c r="F793" s="29">
        <v>8.9564775314427171E-3</v>
      </c>
      <c r="G793" s="30">
        <v>5.3192047972611079E-3</v>
      </c>
    </row>
    <row r="794" spans="2:7" ht="14.4" x14ac:dyDescent="0.3">
      <c r="B794" s="27" t="s">
        <v>658</v>
      </c>
      <c r="C794" s="28" t="s">
        <v>659</v>
      </c>
      <c r="D794" s="28" t="s">
        <v>569</v>
      </c>
      <c r="E794" s="28" t="s">
        <v>570</v>
      </c>
      <c r="F794" s="29">
        <v>8.5670701057333782E-3</v>
      </c>
      <c r="G794" s="30">
        <v>5.1459236933029482E-3</v>
      </c>
    </row>
    <row r="795" spans="2:7" ht="14.4" x14ac:dyDescent="0.3">
      <c r="B795" s="27" t="s">
        <v>658</v>
      </c>
      <c r="C795" s="28" t="s">
        <v>659</v>
      </c>
      <c r="D795" s="28" t="s">
        <v>461</v>
      </c>
      <c r="E795" s="28" t="s">
        <v>462</v>
      </c>
      <c r="F795" s="29">
        <v>1.2852114364635585E-3</v>
      </c>
      <c r="G795" s="30">
        <v>0</v>
      </c>
    </row>
    <row r="796" spans="2:7" ht="14.4" x14ac:dyDescent="0.3">
      <c r="B796" s="27" t="s">
        <v>658</v>
      </c>
      <c r="C796" s="28" t="s">
        <v>659</v>
      </c>
      <c r="D796" s="28" t="s">
        <v>767</v>
      </c>
      <c r="E796" s="28" t="s">
        <v>768</v>
      </c>
      <c r="F796" s="29">
        <v>3.2052363110208412E-2</v>
      </c>
      <c r="G796" s="30">
        <v>3.4430430262232074E-2</v>
      </c>
    </row>
    <row r="797" spans="2:7" ht="14.4" x14ac:dyDescent="0.3">
      <c r="B797" s="27" t="s">
        <v>658</v>
      </c>
      <c r="C797" s="28" t="s">
        <v>659</v>
      </c>
      <c r="D797" s="28" t="s">
        <v>783</v>
      </c>
      <c r="E797" s="28" t="s">
        <v>784</v>
      </c>
      <c r="F797" s="29">
        <v>2.7826679287679474E-2</v>
      </c>
      <c r="G797" s="30">
        <v>1.6516839772739208E-2</v>
      </c>
    </row>
    <row r="798" spans="2:7" ht="14.4" x14ac:dyDescent="0.3">
      <c r="B798" s="27" t="s">
        <v>658</v>
      </c>
      <c r="C798" s="28" t="s">
        <v>659</v>
      </c>
      <c r="D798" s="28" t="s">
        <v>807</v>
      </c>
      <c r="E798" s="28" t="s">
        <v>808</v>
      </c>
      <c r="F798" s="29">
        <v>1.2509701023688976E-2</v>
      </c>
      <c r="G798" s="30">
        <v>7.1097762048287667E-3</v>
      </c>
    </row>
    <row r="799" spans="2:7" ht="14.4" x14ac:dyDescent="0.3">
      <c r="B799" s="27" t="s">
        <v>658</v>
      </c>
      <c r="C799" s="28" t="s">
        <v>659</v>
      </c>
      <c r="D799" s="28" t="s">
        <v>855</v>
      </c>
      <c r="E799" s="28" t="s">
        <v>856</v>
      </c>
      <c r="F799" s="29">
        <v>0.88298119688889887</v>
      </c>
      <c r="G799" s="30">
        <v>0.92726656934919816</v>
      </c>
    </row>
    <row r="800" spans="2:7" ht="14.4" x14ac:dyDescent="0.3">
      <c r="B800" s="27" t="s">
        <v>658</v>
      </c>
      <c r="C800" s="28" t="s">
        <v>659</v>
      </c>
      <c r="D800" s="28" t="s">
        <v>761</v>
      </c>
      <c r="E800" s="28" t="s">
        <v>762</v>
      </c>
      <c r="F800" s="29">
        <v>6.5088949487079589E-3</v>
      </c>
      <c r="G800" s="30">
        <v>4.2112559204377179E-3</v>
      </c>
    </row>
    <row r="801" spans="2:7" ht="14.4" x14ac:dyDescent="0.3">
      <c r="B801" s="27" t="s">
        <v>660</v>
      </c>
      <c r="C801" s="28" t="s">
        <v>661</v>
      </c>
      <c r="D801" s="28" t="s">
        <v>420</v>
      </c>
      <c r="E801" s="28" t="s">
        <v>421</v>
      </c>
      <c r="F801" s="29">
        <v>3.1329517754666949E-3</v>
      </c>
      <c r="G801" s="30">
        <v>1.87128310687765E-3</v>
      </c>
    </row>
    <row r="802" spans="2:7" ht="14.4" x14ac:dyDescent="0.3">
      <c r="B802" s="27" t="s">
        <v>660</v>
      </c>
      <c r="C802" s="28" t="s">
        <v>661</v>
      </c>
      <c r="D802" s="28" t="s">
        <v>811</v>
      </c>
      <c r="E802" s="28" t="s">
        <v>812</v>
      </c>
      <c r="F802" s="29">
        <v>4.7891696191891221E-3</v>
      </c>
      <c r="G802" s="30">
        <v>5.928772575205043E-3</v>
      </c>
    </row>
    <row r="803" spans="2:7" ht="14.4" x14ac:dyDescent="0.3">
      <c r="B803" s="27" t="s">
        <v>660</v>
      </c>
      <c r="C803" s="28" t="s">
        <v>661</v>
      </c>
      <c r="D803" s="28" t="s">
        <v>823</v>
      </c>
      <c r="E803" s="28" t="s">
        <v>824</v>
      </c>
      <c r="F803" s="29">
        <v>2.2494451300960422E-2</v>
      </c>
      <c r="G803" s="30">
        <v>2.0214421659417347E-2</v>
      </c>
    </row>
    <row r="804" spans="2:7" ht="14.4" x14ac:dyDescent="0.3">
      <c r="B804" s="27" t="s">
        <v>660</v>
      </c>
      <c r="C804" s="28" t="s">
        <v>661</v>
      </c>
      <c r="D804" s="28" t="s">
        <v>857</v>
      </c>
      <c r="E804" s="28" t="s">
        <v>858</v>
      </c>
      <c r="F804" s="29">
        <v>0.97584976042705085</v>
      </c>
      <c r="G804" s="30">
        <v>0.96951634177844925</v>
      </c>
    </row>
    <row r="805" spans="2:7" ht="14.4" x14ac:dyDescent="0.3">
      <c r="B805" s="27" t="s">
        <v>660</v>
      </c>
      <c r="C805" s="28" t="s">
        <v>661</v>
      </c>
      <c r="D805" s="28" t="s">
        <v>863</v>
      </c>
      <c r="E805" s="28" t="s">
        <v>864</v>
      </c>
      <c r="F805" s="29">
        <v>1.6542875402487242E-3</v>
      </c>
      <c r="G805" s="30">
        <v>2.4691808800507528E-3</v>
      </c>
    </row>
    <row r="806" spans="2:7" ht="14.4" x14ac:dyDescent="0.3">
      <c r="B806" s="27" t="s">
        <v>662</v>
      </c>
      <c r="C806" s="28" t="s">
        <v>663</v>
      </c>
      <c r="D806" s="28" t="s">
        <v>694</v>
      </c>
      <c r="E806" s="28" t="s">
        <v>695</v>
      </c>
      <c r="F806" s="29">
        <v>2.1264126738168528E-3</v>
      </c>
      <c r="G806" s="30">
        <v>4.6385575302806299E-3</v>
      </c>
    </row>
    <row r="807" spans="2:7" ht="14.4" x14ac:dyDescent="0.3">
      <c r="B807" s="27" t="s">
        <v>662</v>
      </c>
      <c r="C807" s="28" t="s">
        <v>663</v>
      </c>
      <c r="D807" s="28" t="s">
        <v>361</v>
      </c>
      <c r="E807" s="28" t="s">
        <v>362</v>
      </c>
      <c r="F807" s="29">
        <v>0.25187362348522307</v>
      </c>
      <c r="G807" s="30">
        <v>0.21482038298517764</v>
      </c>
    </row>
    <row r="808" spans="2:7" ht="14.4" x14ac:dyDescent="0.3">
      <c r="B808" s="27" t="s">
        <v>662</v>
      </c>
      <c r="C808" s="28" t="s">
        <v>663</v>
      </c>
      <c r="D808" s="28" t="s">
        <v>412</v>
      </c>
      <c r="E808" s="28" t="s">
        <v>413</v>
      </c>
      <c r="F808" s="29">
        <v>1.9830309650750695E-3</v>
      </c>
      <c r="G808" s="30">
        <v>2.1301029549761572E-3</v>
      </c>
    </row>
    <row r="809" spans="2:7" ht="14.4" x14ac:dyDescent="0.3">
      <c r="B809" s="27" t="s">
        <v>662</v>
      </c>
      <c r="C809" s="28" t="s">
        <v>663</v>
      </c>
      <c r="D809" s="28" t="s">
        <v>795</v>
      </c>
      <c r="E809" s="28" t="s">
        <v>796</v>
      </c>
      <c r="F809" s="29">
        <v>1.88463567618266E-3</v>
      </c>
      <c r="G809" s="30">
        <v>2.1434369327850847E-3</v>
      </c>
    </row>
    <row r="810" spans="2:7" ht="14.4" x14ac:dyDescent="0.3">
      <c r="B810" s="27" t="s">
        <v>662</v>
      </c>
      <c r="C810" s="28" t="s">
        <v>663</v>
      </c>
      <c r="D810" s="28" t="s">
        <v>801</v>
      </c>
      <c r="E810" s="28" t="s">
        <v>802</v>
      </c>
      <c r="F810" s="29">
        <v>2.6857437164113499E-3</v>
      </c>
      <c r="G810" s="30">
        <v>3.3201604744229306E-3</v>
      </c>
    </row>
    <row r="811" spans="2:7" ht="14.4" x14ac:dyDescent="0.3">
      <c r="B811" s="27" t="s">
        <v>662</v>
      </c>
      <c r="C811" s="28" t="s">
        <v>663</v>
      </c>
      <c r="D811" s="28" t="s">
        <v>916</v>
      </c>
      <c r="E811" s="28" t="s">
        <v>917</v>
      </c>
      <c r="F811" s="29">
        <v>7.3107079042449459E-3</v>
      </c>
      <c r="G811" s="30">
        <v>2.1617711522723599E-3</v>
      </c>
    </row>
    <row r="812" spans="2:7" ht="14.4" x14ac:dyDescent="0.3">
      <c r="B812" s="27" t="s">
        <v>662</v>
      </c>
      <c r="C812" s="28" t="s">
        <v>663</v>
      </c>
      <c r="D812" s="28" t="s">
        <v>825</v>
      </c>
      <c r="E812" s="28" t="s">
        <v>826</v>
      </c>
      <c r="F812" s="29">
        <v>8.1084318477089076E-3</v>
      </c>
      <c r="G812" s="30">
        <v>2.9334751179640349E-3</v>
      </c>
    </row>
    <row r="813" spans="2:7" ht="14.4" x14ac:dyDescent="0.3">
      <c r="B813" s="27" t="s">
        <v>662</v>
      </c>
      <c r="C813" s="28" t="s">
        <v>663</v>
      </c>
      <c r="D813" s="28" t="s">
        <v>859</v>
      </c>
      <c r="E813" s="28" t="s">
        <v>860</v>
      </c>
      <c r="F813" s="29">
        <v>0.96141660533417461</v>
      </c>
      <c r="G813" s="30">
        <v>0.45722376581534774</v>
      </c>
    </row>
    <row r="814" spans="2:7" ht="14.4" x14ac:dyDescent="0.3">
      <c r="B814" s="27" t="s">
        <v>662</v>
      </c>
      <c r="C814" s="28" t="s">
        <v>663</v>
      </c>
      <c r="D814" s="28" t="s">
        <v>946</v>
      </c>
      <c r="E814" s="28" t="s">
        <v>947</v>
      </c>
      <c r="F814" s="29">
        <v>0.96668920229129662</v>
      </c>
      <c r="G814" s="30">
        <v>0.30743652609876143</v>
      </c>
    </row>
    <row r="815" spans="2:7" ht="14.4" x14ac:dyDescent="0.3">
      <c r="B815" s="27" t="s">
        <v>662</v>
      </c>
      <c r="C815" s="28" t="s">
        <v>663</v>
      </c>
      <c r="D815" s="28" t="s">
        <v>773</v>
      </c>
      <c r="E815" s="28" t="s">
        <v>774</v>
      </c>
      <c r="F815" s="29">
        <v>4.8932304775435214E-3</v>
      </c>
      <c r="G815" s="30">
        <v>3.1918209380120037E-3</v>
      </c>
    </row>
    <row r="816" spans="2:7" ht="14.4" x14ac:dyDescent="0.3">
      <c r="B816" s="27" t="s">
        <v>665</v>
      </c>
      <c r="C816" s="28" t="s">
        <v>666</v>
      </c>
      <c r="D816" s="28" t="s">
        <v>741</v>
      </c>
      <c r="E816" s="28" t="s">
        <v>742</v>
      </c>
      <c r="F816" s="29">
        <v>0.30020932838021114</v>
      </c>
      <c r="G816" s="30">
        <v>0.97617678074968828</v>
      </c>
    </row>
    <row r="817" spans="2:7" ht="14.4" x14ac:dyDescent="0.3">
      <c r="B817" s="27" t="s">
        <v>665</v>
      </c>
      <c r="C817" s="28" t="s">
        <v>666</v>
      </c>
      <c r="D817" s="28" t="s">
        <v>974</v>
      </c>
      <c r="E817" s="28" t="s">
        <v>975</v>
      </c>
      <c r="F817" s="29">
        <v>6.7914871763086011E-3</v>
      </c>
      <c r="G817" s="30">
        <v>9.191352698686605E-3</v>
      </c>
    </row>
    <row r="818" spans="2:7" ht="14.4" x14ac:dyDescent="0.3">
      <c r="B818" s="27" t="s">
        <v>665</v>
      </c>
      <c r="C818" s="28" t="s">
        <v>666</v>
      </c>
      <c r="D818" s="28" t="s">
        <v>801</v>
      </c>
      <c r="E818" s="28" t="s">
        <v>802</v>
      </c>
      <c r="F818" s="29">
        <v>2.363508401038703E-3</v>
      </c>
      <c r="G818" s="30">
        <v>1.050354711916403E-2</v>
      </c>
    </row>
    <row r="819" spans="2:7" ht="14.4" x14ac:dyDescent="0.3">
      <c r="B819" s="27" t="s">
        <v>665</v>
      </c>
      <c r="C819" s="28" t="s">
        <v>666</v>
      </c>
      <c r="D819" s="28" t="s">
        <v>865</v>
      </c>
      <c r="E819" s="28" t="s">
        <v>866</v>
      </c>
      <c r="F819" s="29">
        <v>1.4106133813774466E-3</v>
      </c>
      <c r="G819" s="30">
        <v>4.1283194324609335E-3</v>
      </c>
    </row>
    <row r="820" spans="2:7" ht="14.4" x14ac:dyDescent="0.3">
      <c r="B820" s="27" t="s">
        <v>667</v>
      </c>
      <c r="C820" s="28" t="s">
        <v>668</v>
      </c>
      <c r="D820" s="28" t="s">
        <v>319</v>
      </c>
      <c r="E820" s="28" t="s">
        <v>320</v>
      </c>
      <c r="F820" s="29">
        <v>1.0935681919231098E-2</v>
      </c>
      <c r="G820" s="30">
        <v>3.9069012910348559E-3</v>
      </c>
    </row>
    <row r="821" spans="2:7" ht="14.4" x14ac:dyDescent="0.3">
      <c r="B821" s="27" t="s">
        <v>667</v>
      </c>
      <c r="C821" s="28" t="s">
        <v>668</v>
      </c>
      <c r="D821" s="28" t="s">
        <v>861</v>
      </c>
      <c r="E821" s="28" t="s">
        <v>862</v>
      </c>
      <c r="F821" s="29">
        <v>0.9949555594911188</v>
      </c>
      <c r="G821" s="30">
        <v>0.57594236532005505</v>
      </c>
    </row>
    <row r="822" spans="2:7" ht="14.4" x14ac:dyDescent="0.3">
      <c r="B822" s="27" t="s">
        <v>667</v>
      </c>
      <c r="C822" s="28" t="s">
        <v>668</v>
      </c>
      <c r="D822" s="28" t="s">
        <v>1012</v>
      </c>
      <c r="E822" s="28" t="s">
        <v>1013</v>
      </c>
      <c r="F822" s="29">
        <v>0.93434978794567181</v>
      </c>
      <c r="G822" s="30">
        <v>0.13973142870017799</v>
      </c>
    </row>
    <row r="823" spans="2:7" ht="14.4" x14ac:dyDescent="0.3">
      <c r="B823" s="27" t="s">
        <v>667</v>
      </c>
      <c r="C823" s="28" t="s">
        <v>668</v>
      </c>
      <c r="D823" s="28" t="s">
        <v>948</v>
      </c>
      <c r="E823" s="28" t="s">
        <v>949</v>
      </c>
      <c r="F823" s="29">
        <v>2.9944396826443371E-3</v>
      </c>
      <c r="G823" s="30">
        <v>0</v>
      </c>
    </row>
    <row r="824" spans="2:7" ht="14.4" x14ac:dyDescent="0.3">
      <c r="B824" s="27" t="s">
        <v>667</v>
      </c>
      <c r="C824" s="28" t="s">
        <v>668</v>
      </c>
      <c r="D824" s="28" t="s">
        <v>972</v>
      </c>
      <c r="E824" s="28" t="s">
        <v>973</v>
      </c>
      <c r="F824" s="29">
        <v>3.1074399240117533E-2</v>
      </c>
      <c r="G824" s="30">
        <v>7.8870288173399725E-3</v>
      </c>
    </row>
    <row r="825" spans="2:7" ht="14.4" x14ac:dyDescent="0.3">
      <c r="B825" s="27" t="s">
        <v>667</v>
      </c>
      <c r="C825" s="28" t="s">
        <v>668</v>
      </c>
      <c r="D825" s="28" t="s">
        <v>928</v>
      </c>
      <c r="E825" s="28" t="s">
        <v>929</v>
      </c>
      <c r="F825" s="29">
        <v>1.0622975491319965E-2</v>
      </c>
      <c r="G825" s="30">
        <v>2.0356893405132598E-3</v>
      </c>
    </row>
    <row r="826" spans="2:7" ht="14.4" x14ac:dyDescent="0.3">
      <c r="B826" s="27" t="s">
        <v>667</v>
      </c>
      <c r="C826" s="28" t="s">
        <v>668</v>
      </c>
      <c r="D826" s="28" t="s">
        <v>968</v>
      </c>
      <c r="E826" s="28" t="s">
        <v>969</v>
      </c>
      <c r="F826" s="29">
        <v>0.95713201504549517</v>
      </c>
      <c r="G826" s="30">
        <v>0.25857422887141474</v>
      </c>
    </row>
    <row r="827" spans="2:7" ht="14.4" x14ac:dyDescent="0.3">
      <c r="B827" s="27" t="s">
        <v>667</v>
      </c>
      <c r="C827" s="28" t="s">
        <v>668</v>
      </c>
      <c r="D827" s="28" t="s">
        <v>976</v>
      </c>
      <c r="E827" s="28" t="s">
        <v>977</v>
      </c>
      <c r="F827" s="29">
        <v>4.0680411411551161E-2</v>
      </c>
      <c r="G827" s="30">
        <v>9.847238807651577E-3</v>
      </c>
    </row>
    <row r="828" spans="2:7" ht="14.4" x14ac:dyDescent="0.3">
      <c r="B828" s="27" t="s">
        <v>667</v>
      </c>
      <c r="C828" s="28" t="s">
        <v>668</v>
      </c>
      <c r="D828" s="28" t="s">
        <v>986</v>
      </c>
      <c r="E828" s="28" t="s">
        <v>987</v>
      </c>
      <c r="F828" s="29">
        <v>6.005731854832135E-3</v>
      </c>
      <c r="G828" s="30">
        <v>2.0751188518126308E-3</v>
      </c>
    </row>
    <row r="829" spans="2:7" ht="14.4" x14ac:dyDescent="0.3">
      <c r="B829" s="27" t="s">
        <v>669</v>
      </c>
      <c r="C829" s="28" t="s">
        <v>670</v>
      </c>
      <c r="D829" s="28" t="s">
        <v>393</v>
      </c>
      <c r="E829" s="28" t="s">
        <v>394</v>
      </c>
      <c r="F829" s="29">
        <v>1.3054339216792629E-2</v>
      </c>
      <c r="G829" s="30">
        <v>1.9552762303797867E-2</v>
      </c>
    </row>
    <row r="830" spans="2:7" ht="14.4" x14ac:dyDescent="0.3">
      <c r="B830" s="27" t="s">
        <v>669</v>
      </c>
      <c r="C830" s="28" t="s">
        <v>670</v>
      </c>
      <c r="D830" s="28" t="s">
        <v>349</v>
      </c>
      <c r="E830" s="28" t="s">
        <v>350</v>
      </c>
      <c r="F830" s="29">
        <v>3.0604573309123913E-2</v>
      </c>
      <c r="G830" s="30">
        <v>3.4241140154581094E-2</v>
      </c>
    </row>
    <row r="831" spans="2:7" ht="14.4" x14ac:dyDescent="0.3">
      <c r="B831" s="27" t="s">
        <v>669</v>
      </c>
      <c r="C831" s="28" t="s">
        <v>670</v>
      </c>
      <c r="D831" s="28" t="s">
        <v>469</v>
      </c>
      <c r="E831" s="28" t="s">
        <v>470</v>
      </c>
      <c r="F831" s="29">
        <v>0.79539797970867132</v>
      </c>
      <c r="G831" s="30">
        <v>0.71387817613356819</v>
      </c>
    </row>
    <row r="832" spans="2:7" ht="14.4" x14ac:dyDescent="0.3">
      <c r="B832" s="27" t="s">
        <v>669</v>
      </c>
      <c r="C832" s="28" t="s">
        <v>670</v>
      </c>
      <c r="D832" s="28" t="s">
        <v>569</v>
      </c>
      <c r="E832" s="28" t="s">
        <v>570</v>
      </c>
      <c r="F832" s="29">
        <v>4.8736138611697533E-3</v>
      </c>
      <c r="G832" s="30">
        <v>4.4239711787205007E-3</v>
      </c>
    </row>
    <row r="833" spans="2:7" ht="14.4" x14ac:dyDescent="0.3">
      <c r="B833" s="27" t="s">
        <v>669</v>
      </c>
      <c r="C833" s="28" t="s">
        <v>670</v>
      </c>
      <c r="D833" s="28" t="s">
        <v>767</v>
      </c>
      <c r="E833" s="28" t="s">
        <v>768</v>
      </c>
      <c r="F833" s="29">
        <v>1.2905023427016958E-3</v>
      </c>
      <c r="G833" s="30">
        <v>2.0949388182640574E-3</v>
      </c>
    </row>
    <row r="834" spans="2:7" ht="14.4" x14ac:dyDescent="0.3">
      <c r="B834" s="27" t="s">
        <v>669</v>
      </c>
      <c r="C834" s="28" t="s">
        <v>670</v>
      </c>
      <c r="D834" s="28" t="s">
        <v>761</v>
      </c>
      <c r="E834" s="28" t="s">
        <v>762</v>
      </c>
      <c r="F834" s="29">
        <v>0.23094403324243601</v>
      </c>
      <c r="G834" s="30">
        <v>0.22580901141106827</v>
      </c>
    </row>
    <row r="835" spans="2:7" ht="14.4" x14ac:dyDescent="0.3">
      <c r="B835" s="27" t="s">
        <v>671</v>
      </c>
      <c r="C835" s="28" t="s">
        <v>672</v>
      </c>
      <c r="D835" s="28" t="s">
        <v>292</v>
      </c>
      <c r="E835" s="28" t="s">
        <v>293</v>
      </c>
      <c r="F835" s="29">
        <v>1.5592229170110895E-3</v>
      </c>
      <c r="G835" s="30">
        <v>1.4566311543423357E-3</v>
      </c>
    </row>
    <row r="836" spans="2:7" ht="14.4" x14ac:dyDescent="0.3">
      <c r="B836" s="27" t="s">
        <v>671</v>
      </c>
      <c r="C836" s="28" t="s">
        <v>672</v>
      </c>
      <c r="D836" s="28" t="s">
        <v>811</v>
      </c>
      <c r="E836" s="28" t="s">
        <v>812</v>
      </c>
      <c r="F836" s="29">
        <v>7.8529109229198077E-3</v>
      </c>
      <c r="G836" s="30">
        <v>6.4503624922020259E-3</v>
      </c>
    </row>
    <row r="837" spans="2:7" ht="14.4" x14ac:dyDescent="0.3">
      <c r="B837" s="27" t="s">
        <v>671</v>
      </c>
      <c r="C837" s="28" t="s">
        <v>672</v>
      </c>
      <c r="D837" s="28" t="s">
        <v>823</v>
      </c>
      <c r="E837" s="28" t="s">
        <v>824</v>
      </c>
      <c r="F837" s="29">
        <v>3.8178096732743166E-2</v>
      </c>
      <c r="G837" s="30">
        <v>2.276402575299654E-2</v>
      </c>
    </row>
    <row r="838" spans="2:7" ht="14.4" x14ac:dyDescent="0.3">
      <c r="B838" s="27" t="s">
        <v>671</v>
      </c>
      <c r="C838" s="28" t="s">
        <v>672</v>
      </c>
      <c r="D838" s="28" t="s">
        <v>857</v>
      </c>
      <c r="E838" s="28" t="s">
        <v>858</v>
      </c>
      <c r="F838" s="29">
        <v>3.7853904143256814E-3</v>
      </c>
      <c r="G838" s="30">
        <v>2.4953514993307372E-3</v>
      </c>
    </row>
    <row r="839" spans="2:7" ht="14.4" x14ac:dyDescent="0.3">
      <c r="B839" s="27" t="s">
        <v>671</v>
      </c>
      <c r="C839" s="28" t="s">
        <v>672</v>
      </c>
      <c r="D839" s="28" t="s">
        <v>992</v>
      </c>
      <c r="E839" s="28" t="s">
        <v>993</v>
      </c>
      <c r="F839" s="29">
        <v>2.7880697369463241E-2</v>
      </c>
      <c r="G839" s="30">
        <v>9.5937785799511816E-3</v>
      </c>
    </row>
    <row r="840" spans="2:7" ht="14.4" x14ac:dyDescent="0.3">
      <c r="B840" s="27" t="s">
        <v>671</v>
      </c>
      <c r="C840" s="28" t="s">
        <v>672</v>
      </c>
      <c r="D840" s="28" t="s">
        <v>863</v>
      </c>
      <c r="E840" s="28" t="s">
        <v>864</v>
      </c>
      <c r="F840" s="29">
        <v>0.96656259842399295</v>
      </c>
      <c r="G840" s="30">
        <v>0.95723985052117722</v>
      </c>
    </row>
    <row r="841" spans="2:7" ht="14.4" x14ac:dyDescent="0.3">
      <c r="B841" s="27" t="s">
        <v>673</v>
      </c>
      <c r="C841" s="28" t="s">
        <v>674</v>
      </c>
      <c r="D841" s="28" t="s">
        <v>246</v>
      </c>
      <c r="E841" s="28" t="s">
        <v>247</v>
      </c>
      <c r="F841" s="29">
        <v>8.6771043429052334E-3</v>
      </c>
      <c r="G841" s="30">
        <v>3.6762445747728473E-3</v>
      </c>
    </row>
    <row r="842" spans="2:7" ht="14.4" x14ac:dyDescent="0.3">
      <c r="B842" s="27" t="s">
        <v>673</v>
      </c>
      <c r="C842" s="28" t="s">
        <v>674</v>
      </c>
      <c r="D842" s="28" t="s">
        <v>741</v>
      </c>
      <c r="E842" s="28" t="s">
        <v>742</v>
      </c>
      <c r="F842" s="29">
        <v>1.7708149065393008E-3</v>
      </c>
      <c r="G842" s="30">
        <v>1.9692703658621548E-3</v>
      </c>
    </row>
    <row r="843" spans="2:7" ht="14.4" x14ac:dyDescent="0.3">
      <c r="B843" s="27" t="s">
        <v>673</v>
      </c>
      <c r="C843" s="28" t="s">
        <v>674</v>
      </c>
      <c r="D843" s="28" t="s">
        <v>698</v>
      </c>
      <c r="E843" s="28" t="s">
        <v>699</v>
      </c>
      <c r="F843" s="29">
        <v>2.3834790623520909E-3</v>
      </c>
      <c r="G843" s="30">
        <v>4.9016594330304631E-3</v>
      </c>
    </row>
    <row r="844" spans="2:7" ht="14.4" x14ac:dyDescent="0.3">
      <c r="B844" s="27" t="s">
        <v>673</v>
      </c>
      <c r="C844" s="28" t="s">
        <v>674</v>
      </c>
      <c r="D844" s="28" t="s">
        <v>298</v>
      </c>
      <c r="E844" s="28" t="s">
        <v>299</v>
      </c>
      <c r="F844" s="29">
        <v>2.6017596538647938E-3</v>
      </c>
      <c r="G844" s="30">
        <v>4.2684601166398219E-3</v>
      </c>
    </row>
    <row r="845" spans="2:7" ht="14.4" x14ac:dyDescent="0.3">
      <c r="B845" s="27" t="s">
        <v>673</v>
      </c>
      <c r="C845" s="28" t="s">
        <v>674</v>
      </c>
      <c r="D845" s="28" t="s">
        <v>412</v>
      </c>
      <c r="E845" s="28" t="s">
        <v>413</v>
      </c>
      <c r="F845" s="29">
        <v>4.060713642880639E-3</v>
      </c>
      <c r="G845" s="30">
        <v>5.3627268964217059E-3</v>
      </c>
    </row>
    <row r="846" spans="2:7" ht="14.4" x14ac:dyDescent="0.3">
      <c r="B846" s="27" t="s">
        <v>673</v>
      </c>
      <c r="C846" s="28" t="s">
        <v>674</v>
      </c>
      <c r="D846" s="28" t="s">
        <v>817</v>
      </c>
      <c r="E846" s="28" t="s">
        <v>818</v>
      </c>
      <c r="F846" s="29">
        <v>3.5027400607351043E-3</v>
      </c>
      <c r="G846" s="30">
        <v>4.1127217734498907E-3</v>
      </c>
    </row>
    <row r="847" spans="2:7" ht="14.4" x14ac:dyDescent="0.3">
      <c r="B847" s="27" t="s">
        <v>673</v>
      </c>
      <c r="C847" s="28" t="s">
        <v>674</v>
      </c>
      <c r="D847" s="28" t="s">
        <v>839</v>
      </c>
      <c r="E847" s="28" t="s">
        <v>840</v>
      </c>
      <c r="F847" s="29">
        <v>1.3159174833871235E-2</v>
      </c>
      <c r="G847" s="30">
        <v>6.3750261271562584E-3</v>
      </c>
    </row>
    <row r="848" spans="2:7" ht="14.4" x14ac:dyDescent="0.3">
      <c r="B848" s="27" t="s">
        <v>673</v>
      </c>
      <c r="C848" s="28" t="s">
        <v>674</v>
      </c>
      <c r="D848" s="28" t="s">
        <v>719</v>
      </c>
      <c r="E848" s="28" t="s">
        <v>720</v>
      </c>
      <c r="F848" s="29">
        <v>1.3724502420033857E-3</v>
      </c>
      <c r="G848" s="30">
        <v>1.5799245078873274E-3</v>
      </c>
    </row>
    <row r="849" spans="2:7" ht="14.4" x14ac:dyDescent="0.3">
      <c r="B849" s="27" t="s">
        <v>673</v>
      </c>
      <c r="C849" s="28" t="s">
        <v>674</v>
      </c>
      <c r="D849" s="28" t="s">
        <v>865</v>
      </c>
      <c r="E849" s="28" t="s">
        <v>866</v>
      </c>
      <c r="F849" s="29">
        <v>0.96687822455163375</v>
      </c>
      <c r="G849" s="30">
        <v>0.96775396620477949</v>
      </c>
    </row>
    <row r="850" spans="2:7" ht="14.4" x14ac:dyDescent="0.3">
      <c r="B850" s="27" t="s">
        <v>675</v>
      </c>
      <c r="C850" s="28" t="s">
        <v>676</v>
      </c>
      <c r="D850" s="28" t="s">
        <v>741</v>
      </c>
      <c r="E850" s="28" t="s">
        <v>742</v>
      </c>
      <c r="F850" s="29">
        <v>3.8383011970045404E-3</v>
      </c>
      <c r="G850" s="30">
        <v>1.2901587458888962E-2</v>
      </c>
    </row>
    <row r="851" spans="2:7" ht="14.4" x14ac:dyDescent="0.3">
      <c r="B851" s="27" t="s">
        <v>675</v>
      </c>
      <c r="C851" s="28" t="s">
        <v>676</v>
      </c>
      <c r="D851" s="28" t="s">
        <v>700</v>
      </c>
      <c r="E851" s="28" t="s">
        <v>701</v>
      </c>
      <c r="F851" s="29">
        <v>3.3215190964893211E-3</v>
      </c>
      <c r="G851" s="30">
        <v>1.1452249261394955E-2</v>
      </c>
    </row>
    <row r="852" spans="2:7" ht="14.4" x14ac:dyDescent="0.3">
      <c r="B852" s="27" t="s">
        <v>675</v>
      </c>
      <c r="C852" s="28" t="s">
        <v>676</v>
      </c>
      <c r="D852" s="28" t="s">
        <v>696</v>
      </c>
      <c r="E852" s="28" t="s">
        <v>697</v>
      </c>
      <c r="F852" s="29">
        <v>0.34155274663151025</v>
      </c>
      <c r="G852" s="30">
        <v>0.96919846642676188</v>
      </c>
    </row>
    <row r="853" spans="2:7" ht="14.4" x14ac:dyDescent="0.3">
      <c r="B853" s="27" t="s">
        <v>675</v>
      </c>
      <c r="C853" s="28" t="s">
        <v>676</v>
      </c>
      <c r="D853" s="28" t="s">
        <v>835</v>
      </c>
      <c r="E853" s="28" t="s">
        <v>836</v>
      </c>
      <c r="F853" s="29">
        <v>2.133167929667485E-3</v>
      </c>
      <c r="G853" s="30">
        <v>4.8992586077682039E-3</v>
      </c>
    </row>
    <row r="854" spans="2:7" ht="14.4" x14ac:dyDescent="0.3">
      <c r="B854" s="27" t="s">
        <v>675</v>
      </c>
      <c r="C854" s="28" t="s">
        <v>676</v>
      </c>
      <c r="D854" s="28" t="s">
        <v>801</v>
      </c>
      <c r="E854" s="28" t="s">
        <v>802</v>
      </c>
      <c r="F854" s="29">
        <v>0</v>
      </c>
      <c r="G854" s="30">
        <v>1.5484382451859053E-3</v>
      </c>
    </row>
    <row r="855" spans="2:7" ht="14.4" x14ac:dyDescent="0.3">
      <c r="B855" s="27" t="s">
        <v>675</v>
      </c>
      <c r="C855" s="28" t="s">
        <v>676</v>
      </c>
      <c r="D855" s="28" t="s">
        <v>924</v>
      </c>
      <c r="E855" s="28" t="s">
        <v>925</v>
      </c>
      <c r="F855" s="29">
        <v>1.4295481384797065E-3</v>
      </c>
      <c r="G855" s="30">
        <v>0</v>
      </c>
    </row>
    <row r="856" spans="2:7" ht="14.4" x14ac:dyDescent="0.3">
      <c r="B856" s="27" t="s">
        <v>679</v>
      </c>
      <c r="C856" s="28" t="s">
        <v>680</v>
      </c>
      <c r="D856" s="28" t="s">
        <v>677</v>
      </c>
      <c r="E856" s="28" t="s">
        <v>678</v>
      </c>
      <c r="F856" s="29">
        <v>4.3382846789435051E-3</v>
      </c>
      <c r="G856" s="30">
        <v>3.3162595219332802E-3</v>
      </c>
    </row>
    <row r="857" spans="2:7" ht="14.4" x14ac:dyDescent="0.3">
      <c r="B857" s="27" t="s">
        <v>679</v>
      </c>
      <c r="C857" s="28" t="s">
        <v>680</v>
      </c>
      <c r="D857" s="28" t="s">
        <v>735</v>
      </c>
      <c r="E857" s="28" t="s">
        <v>736</v>
      </c>
      <c r="F857" s="29">
        <v>0.9971480618766051</v>
      </c>
      <c r="G857" s="30">
        <v>0.99668374047806663</v>
      </c>
    </row>
    <row r="858" spans="2:7" ht="14.4" x14ac:dyDescent="0.3">
      <c r="B858" s="27" t="s">
        <v>681</v>
      </c>
      <c r="C858" s="28" t="s">
        <v>682</v>
      </c>
      <c r="D858" s="28" t="s">
        <v>741</v>
      </c>
      <c r="E858" s="28" t="s">
        <v>742</v>
      </c>
      <c r="F858" s="29">
        <v>0.31481809068930949</v>
      </c>
      <c r="G858" s="30">
        <v>0.96963643174156355</v>
      </c>
    </row>
    <row r="859" spans="2:7" ht="14.4" x14ac:dyDescent="0.3">
      <c r="B859" s="27" t="s">
        <v>681</v>
      </c>
      <c r="C859" s="28" t="s">
        <v>682</v>
      </c>
      <c r="D859" s="28" t="s">
        <v>696</v>
      </c>
      <c r="E859" s="28" t="s">
        <v>697</v>
      </c>
      <c r="F859" s="29">
        <v>1.0012157776065551E-2</v>
      </c>
      <c r="G859" s="30">
        <v>2.6033212635784744E-2</v>
      </c>
    </row>
    <row r="860" spans="2:7" ht="14.4" x14ac:dyDescent="0.3">
      <c r="B860" s="27" t="s">
        <v>681</v>
      </c>
      <c r="C860" s="28" t="s">
        <v>682</v>
      </c>
      <c r="D860" s="28" t="s">
        <v>801</v>
      </c>
      <c r="E860" s="28" t="s">
        <v>802</v>
      </c>
      <c r="F860" s="29">
        <v>1.0287261323402913E-3</v>
      </c>
      <c r="G860" s="30">
        <v>4.3303556226517896E-3</v>
      </c>
    </row>
    <row r="861" spans="2:7" ht="14.4" x14ac:dyDescent="0.3">
      <c r="B861" s="27" t="s">
        <v>685</v>
      </c>
      <c r="C861" s="28" t="s">
        <v>686</v>
      </c>
      <c r="D861" s="28" t="s">
        <v>683</v>
      </c>
      <c r="E861" s="28" t="s">
        <v>684</v>
      </c>
      <c r="F861" s="29">
        <v>1.3275506093262163E-2</v>
      </c>
      <c r="G861" s="30">
        <v>1.5033574269706173E-2</v>
      </c>
    </row>
    <row r="862" spans="2:7" ht="14.4" x14ac:dyDescent="0.3">
      <c r="B862" s="27" t="s">
        <v>685</v>
      </c>
      <c r="C862" s="28" t="s">
        <v>686</v>
      </c>
      <c r="D862" s="28" t="s">
        <v>813</v>
      </c>
      <c r="E862" s="28" t="s">
        <v>814</v>
      </c>
      <c r="F862" s="29">
        <v>1.4683049859141077E-3</v>
      </c>
      <c r="G862" s="30">
        <v>2.9796273327345568E-3</v>
      </c>
    </row>
    <row r="863" spans="2:7" ht="14.4" x14ac:dyDescent="0.3">
      <c r="B863" s="27" t="s">
        <v>685</v>
      </c>
      <c r="C863" s="28" t="s">
        <v>686</v>
      </c>
      <c r="D863" s="28" t="s">
        <v>825</v>
      </c>
      <c r="E863" s="28" t="s">
        <v>826</v>
      </c>
      <c r="F863" s="29">
        <v>1.7723373476213729E-2</v>
      </c>
      <c r="G863" s="30">
        <v>1.3711275537117035E-2</v>
      </c>
    </row>
    <row r="864" spans="2:7" ht="14.4" x14ac:dyDescent="0.3">
      <c r="B864" s="27" t="s">
        <v>685</v>
      </c>
      <c r="C864" s="28" t="s">
        <v>686</v>
      </c>
      <c r="D864" s="28" t="s">
        <v>851</v>
      </c>
      <c r="E864" s="28" t="s">
        <v>852</v>
      </c>
      <c r="F864" s="29">
        <v>3.437696360808927E-2</v>
      </c>
      <c r="G864" s="30">
        <v>3.4903696733815215E-2</v>
      </c>
    </row>
    <row r="865" spans="2:8" ht="14.4" x14ac:dyDescent="0.3">
      <c r="B865" s="27" t="s">
        <v>685</v>
      </c>
      <c r="C865" s="28" t="s">
        <v>686</v>
      </c>
      <c r="D865" s="28" t="s">
        <v>867</v>
      </c>
      <c r="E865" s="28" t="s">
        <v>868</v>
      </c>
      <c r="F865" s="29">
        <v>0.93803572643878252</v>
      </c>
      <c r="G865" s="30">
        <v>0.93337182612662717</v>
      </c>
    </row>
    <row r="866" spans="2:8" ht="14.4" x14ac:dyDescent="0.3">
      <c r="B866" s="27" t="s">
        <v>687</v>
      </c>
      <c r="C866" s="28" t="s">
        <v>688</v>
      </c>
      <c r="D866" s="28" t="s">
        <v>694</v>
      </c>
      <c r="E866" s="28" t="s">
        <v>695</v>
      </c>
      <c r="F866" s="29">
        <v>9.2697228022802954E-3</v>
      </c>
      <c r="G866" s="30">
        <v>1.9806182820275051E-2</v>
      </c>
    </row>
    <row r="867" spans="2:8" ht="14.4" x14ac:dyDescent="0.3">
      <c r="B867" s="27" t="s">
        <v>687</v>
      </c>
      <c r="C867" s="28" t="s">
        <v>688</v>
      </c>
      <c r="D867" s="28" t="s">
        <v>683</v>
      </c>
      <c r="E867" s="28" t="s">
        <v>684</v>
      </c>
      <c r="F867" s="29">
        <v>7.5410413938966662E-3</v>
      </c>
      <c r="G867" s="30">
        <v>3.9116068280068434E-3</v>
      </c>
    </row>
    <row r="868" spans="2:8" ht="14.4" x14ac:dyDescent="0.3">
      <c r="B868" s="27" t="s">
        <v>687</v>
      </c>
      <c r="C868" s="28" t="s">
        <v>688</v>
      </c>
      <c r="D868" s="28" t="s">
        <v>412</v>
      </c>
      <c r="E868" s="28" t="s">
        <v>413</v>
      </c>
      <c r="F868" s="29">
        <v>5.2461875531446085E-3</v>
      </c>
      <c r="G868" s="30">
        <v>5.5196755782517259E-3</v>
      </c>
    </row>
    <row r="869" spans="2:8" ht="14.4" x14ac:dyDescent="0.3">
      <c r="B869" s="27" t="s">
        <v>687</v>
      </c>
      <c r="C869" s="28" t="s">
        <v>688</v>
      </c>
      <c r="D869" s="28" t="s">
        <v>587</v>
      </c>
      <c r="E869" s="28" t="s">
        <v>588</v>
      </c>
      <c r="F869" s="29">
        <v>9.1852172033715148E-3</v>
      </c>
      <c r="G869" s="30">
        <v>2.7753470816409159E-3</v>
      </c>
    </row>
    <row r="870" spans="2:8" ht="14.4" x14ac:dyDescent="0.3">
      <c r="B870" s="27" t="s">
        <v>687</v>
      </c>
      <c r="C870" s="28" t="s">
        <v>688</v>
      </c>
      <c r="D870" s="28" t="s">
        <v>916</v>
      </c>
      <c r="E870" s="28" t="s">
        <v>917</v>
      </c>
      <c r="F870" s="29">
        <v>0.95781546803749495</v>
      </c>
      <c r="G870" s="30">
        <v>0.27741553149529163</v>
      </c>
    </row>
    <row r="871" spans="2:8" ht="14.4" x14ac:dyDescent="0.3">
      <c r="B871" s="27" t="s">
        <v>687</v>
      </c>
      <c r="C871" s="28" t="s">
        <v>688</v>
      </c>
      <c r="D871" s="28" t="s">
        <v>636</v>
      </c>
      <c r="E871" s="28" t="s">
        <v>637</v>
      </c>
      <c r="F871" s="29">
        <v>2.6994018520530268E-3</v>
      </c>
      <c r="G871" s="30">
        <v>1.3386968276150298E-3</v>
      </c>
    </row>
    <row r="872" spans="2:8" ht="14.4" x14ac:dyDescent="0.3">
      <c r="B872" s="27" t="s">
        <v>687</v>
      </c>
      <c r="C872" s="28" t="s">
        <v>688</v>
      </c>
      <c r="D872" s="28" t="s">
        <v>859</v>
      </c>
      <c r="E872" s="28" t="s">
        <v>860</v>
      </c>
      <c r="F872" s="29">
        <v>2.3043493498755827E-2</v>
      </c>
      <c r="G872" s="30">
        <v>1.0734062977522952E-2</v>
      </c>
    </row>
    <row r="873" spans="2:8" ht="14.4" x14ac:dyDescent="0.3">
      <c r="B873" s="27" t="s">
        <v>687</v>
      </c>
      <c r="C873" s="28" t="s">
        <v>688</v>
      </c>
      <c r="D873" s="28" t="s">
        <v>869</v>
      </c>
      <c r="E873" s="28" t="s">
        <v>870</v>
      </c>
      <c r="F873" s="29">
        <v>0.97165857571296499</v>
      </c>
      <c r="G873" s="30">
        <v>0.49242983269554763</v>
      </c>
    </row>
    <row r="874" spans="2:8" ht="14.4" x14ac:dyDescent="0.3">
      <c r="B874" s="27" t="s">
        <v>687</v>
      </c>
      <c r="C874" s="28" t="s">
        <v>688</v>
      </c>
      <c r="D874" s="28" t="s">
        <v>962</v>
      </c>
      <c r="E874" s="28" t="s">
        <v>963</v>
      </c>
      <c r="F874" s="29">
        <v>0.98313622993383876</v>
      </c>
      <c r="G874" s="30">
        <v>0.18606906369584805</v>
      </c>
    </row>
    <row r="875" spans="2:8" ht="14.4" x14ac:dyDescent="0.3">
      <c r="B875" s="27" t="s">
        <v>691</v>
      </c>
      <c r="C875" s="28" t="s">
        <v>692</v>
      </c>
      <c r="D875" s="28" t="s">
        <v>689</v>
      </c>
      <c r="E875" s="28" t="s">
        <v>690</v>
      </c>
      <c r="F875" s="29">
        <v>1.481153701962375E-3</v>
      </c>
      <c r="G875" s="30">
        <v>1.1208624594791941E-3</v>
      </c>
    </row>
    <row r="876" spans="2:8" ht="15" thickBot="1" x14ac:dyDescent="0.35">
      <c r="B876" s="31" t="s">
        <v>691</v>
      </c>
      <c r="C876" s="32" t="s">
        <v>692</v>
      </c>
      <c r="D876" s="32" t="s">
        <v>733</v>
      </c>
      <c r="E876" s="32" t="s">
        <v>734</v>
      </c>
      <c r="F876" s="33">
        <v>0.602887387400032</v>
      </c>
      <c r="G876" s="34">
        <v>0.99887913754052071</v>
      </c>
    </row>
    <row r="877" spans="2:8" x14ac:dyDescent="0.3">
      <c r="H877" s="35"/>
    </row>
  </sheetData>
  <sheetProtection algorithmName="SHA-512" hashValue="TNDaGHB6tKfEa/GncLCs3nS7paxkPAbhAFhPTKL9Z9EJh+zCpvlbnWV5wGuLOBXKA5TrTSer+OmQ+T9xPKj03g==" saltValue="OpolOfoD26W1KAPIO1Ratg==" spinCount="100000" sheet="1" objects="1" scenarios="1" formatColumns="0" formatRows="0" autoFilter="0"/>
  <autoFilter ref="B5:G876" xr:uid="{00000000-0009-0000-0000-000024000000}"/>
  <pageMargins left="0.7" right="0.7" top="0.75" bottom="0.75" header="0.3" footer="0.3"/>
  <pageSetup paperSize="9" scale="52" orientation="portrait" r:id="rId1"/>
  <rowBreaks count="1" manualBreakCount="1">
    <brk id="86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FF00"/>
  </sheetPr>
  <dimension ref="A1:DN158"/>
  <sheetViews>
    <sheetView zoomScale="80" zoomScaleNormal="80" workbookViewId="0">
      <selection activeCell="C1" sqref="C1"/>
    </sheetView>
  </sheetViews>
  <sheetFormatPr defaultRowHeight="14.4" x14ac:dyDescent="0.3"/>
  <cols>
    <col min="92" max="92" width="12" bestFit="1" customWidth="1"/>
  </cols>
  <sheetData>
    <row r="1" spans="1:118" x14ac:dyDescent="0.3">
      <c r="A1" s="1" t="s">
        <v>0</v>
      </c>
      <c r="B1" s="243"/>
      <c r="C1" s="243"/>
      <c r="D1" s="243"/>
    </row>
    <row r="2" spans="1:118" x14ac:dyDescent="0.3">
      <c r="A2" s="2" t="s">
        <v>1383</v>
      </c>
      <c r="B2" s="2"/>
      <c r="C2" s="2"/>
      <c r="D2" s="2"/>
    </row>
    <row r="3" spans="1:118" x14ac:dyDescent="0.3">
      <c r="A3" s="243">
        <v>1</v>
      </c>
      <c r="B3" s="243">
        <v>2</v>
      </c>
      <c r="C3" s="243">
        <v>3</v>
      </c>
      <c r="D3" s="243">
        <v>4</v>
      </c>
      <c r="E3" s="244">
        <v>5</v>
      </c>
      <c r="F3" s="244">
        <v>6</v>
      </c>
      <c r="G3" s="244">
        <v>7</v>
      </c>
      <c r="H3" s="244">
        <v>8</v>
      </c>
      <c r="I3" s="244">
        <v>9</v>
      </c>
      <c r="J3" s="244">
        <v>10</v>
      </c>
      <c r="K3" s="244">
        <v>11</v>
      </c>
      <c r="L3" s="244">
        <v>12</v>
      </c>
      <c r="M3" s="244">
        <v>13</v>
      </c>
      <c r="N3" s="244">
        <v>14</v>
      </c>
      <c r="O3" s="244">
        <v>15</v>
      </c>
      <c r="P3" s="244">
        <v>16</v>
      </c>
      <c r="Q3" s="244">
        <v>17</v>
      </c>
      <c r="R3" s="244">
        <v>18</v>
      </c>
      <c r="S3" s="244">
        <v>19</v>
      </c>
      <c r="T3" s="244">
        <v>20</v>
      </c>
      <c r="U3" s="244">
        <v>21</v>
      </c>
      <c r="V3" s="244">
        <v>22</v>
      </c>
      <c r="W3" s="244">
        <v>23</v>
      </c>
      <c r="X3" s="244">
        <v>24</v>
      </c>
      <c r="Y3" s="244">
        <v>25</v>
      </c>
      <c r="Z3" s="244">
        <v>26</v>
      </c>
      <c r="AA3" s="244">
        <v>27</v>
      </c>
      <c r="AB3" s="244">
        <v>28</v>
      </c>
      <c r="AC3" s="244">
        <v>29</v>
      </c>
      <c r="AD3" s="244">
        <v>30</v>
      </c>
      <c r="AE3" s="244">
        <v>31</v>
      </c>
      <c r="AF3" s="244">
        <v>32</v>
      </c>
      <c r="AG3" s="244">
        <v>33</v>
      </c>
      <c r="AH3" s="244">
        <v>34</v>
      </c>
      <c r="AI3" s="244">
        <v>35</v>
      </c>
      <c r="AJ3" s="244">
        <v>36</v>
      </c>
      <c r="AK3" s="244">
        <v>37</v>
      </c>
      <c r="AL3" s="244">
        <v>38</v>
      </c>
      <c r="AM3" s="244">
        <v>39</v>
      </c>
      <c r="AN3" s="244">
        <v>40</v>
      </c>
      <c r="AO3" s="244">
        <v>41</v>
      </c>
      <c r="AP3" s="244">
        <v>42</v>
      </c>
      <c r="AQ3" s="244">
        <v>43</v>
      </c>
      <c r="AR3" s="244">
        <v>44</v>
      </c>
      <c r="AS3" s="244">
        <v>45</v>
      </c>
      <c r="AT3" s="244">
        <v>46</v>
      </c>
      <c r="AU3" s="244">
        <v>47</v>
      </c>
      <c r="AV3" s="244">
        <v>48</v>
      </c>
      <c r="AW3" s="244">
        <v>49</v>
      </c>
      <c r="AX3" s="244">
        <v>50</v>
      </c>
      <c r="AY3" s="244">
        <v>51</v>
      </c>
      <c r="AZ3" s="244">
        <v>52</v>
      </c>
      <c r="BA3" s="244">
        <v>53</v>
      </c>
      <c r="BB3" s="244">
        <v>54</v>
      </c>
      <c r="BC3" s="244">
        <v>55</v>
      </c>
      <c r="BD3" s="244">
        <v>56</v>
      </c>
      <c r="BE3" s="244">
        <v>57</v>
      </c>
      <c r="BF3" s="244">
        <v>58</v>
      </c>
      <c r="BG3" s="244">
        <v>59</v>
      </c>
      <c r="BH3" s="244">
        <v>60</v>
      </c>
      <c r="BI3" s="244">
        <v>61</v>
      </c>
      <c r="BJ3" s="244">
        <v>62</v>
      </c>
      <c r="BK3" s="244">
        <v>63</v>
      </c>
      <c r="BL3" s="244">
        <v>64</v>
      </c>
      <c r="BM3" s="244">
        <v>65</v>
      </c>
      <c r="BN3" s="244">
        <v>66</v>
      </c>
      <c r="BO3" s="244">
        <v>67</v>
      </c>
      <c r="BP3" s="244">
        <v>68</v>
      </c>
      <c r="BQ3" s="244">
        <v>69</v>
      </c>
      <c r="BR3" s="244">
        <v>70</v>
      </c>
      <c r="BS3" s="244">
        <v>71</v>
      </c>
      <c r="BT3" s="244">
        <v>72</v>
      </c>
      <c r="BU3" s="244">
        <v>73</v>
      </c>
      <c r="BV3" s="244">
        <v>74</v>
      </c>
      <c r="BW3" s="244">
        <v>75</v>
      </c>
      <c r="BX3" s="244">
        <v>76</v>
      </c>
      <c r="BY3" s="244">
        <v>77</v>
      </c>
      <c r="BZ3" s="244">
        <v>78</v>
      </c>
      <c r="CA3" s="244">
        <v>79</v>
      </c>
      <c r="CB3" s="244">
        <v>80</v>
      </c>
      <c r="CC3" s="244">
        <v>81</v>
      </c>
      <c r="CD3" s="244">
        <v>82</v>
      </c>
      <c r="CE3" s="244">
        <v>83</v>
      </c>
      <c r="CF3" s="244">
        <v>84</v>
      </c>
      <c r="CG3" s="244">
        <v>85</v>
      </c>
      <c r="CH3" s="244">
        <v>86</v>
      </c>
      <c r="CI3" s="244">
        <v>87</v>
      </c>
      <c r="CJ3" s="244">
        <v>88</v>
      </c>
      <c r="CK3" s="244">
        <v>89</v>
      </c>
      <c r="CL3" s="244">
        <v>90</v>
      </c>
      <c r="CM3" s="244">
        <v>91</v>
      </c>
      <c r="CN3" s="244">
        <v>92</v>
      </c>
      <c r="CO3" s="244">
        <v>93</v>
      </c>
      <c r="CP3" s="244">
        <v>94</v>
      </c>
      <c r="CQ3" s="244">
        <v>95</v>
      </c>
      <c r="CR3" s="244">
        <v>96</v>
      </c>
      <c r="CS3" s="244">
        <v>97</v>
      </c>
      <c r="CT3" s="244">
        <v>98</v>
      </c>
      <c r="CU3" s="244">
        <v>99</v>
      </c>
      <c r="CV3" s="244">
        <v>100</v>
      </c>
      <c r="CW3" s="244">
        <v>101</v>
      </c>
      <c r="CX3" s="244">
        <v>102</v>
      </c>
      <c r="CY3" s="244">
        <v>103</v>
      </c>
      <c r="CZ3" s="244">
        <v>104</v>
      </c>
      <c r="DA3" s="244">
        <v>105</v>
      </c>
      <c r="DB3" s="244">
        <v>106</v>
      </c>
      <c r="DC3" s="244">
        <v>107</v>
      </c>
      <c r="DD3" s="244">
        <v>108</v>
      </c>
      <c r="DE3" s="244">
        <v>109</v>
      </c>
      <c r="DF3" s="244">
        <v>110</v>
      </c>
      <c r="DG3" s="244">
        <v>111</v>
      </c>
      <c r="DH3" s="244">
        <v>112</v>
      </c>
      <c r="DI3" s="244">
        <v>113</v>
      </c>
      <c r="DJ3" s="244">
        <v>114</v>
      </c>
      <c r="DK3" s="244">
        <v>115</v>
      </c>
      <c r="DL3" s="244">
        <v>116</v>
      </c>
      <c r="DM3" s="244">
        <v>117</v>
      </c>
      <c r="DN3" s="244">
        <v>118</v>
      </c>
    </row>
    <row r="5" spans="1:118" x14ac:dyDescent="0.3">
      <c r="B5" t="s">
        <v>190</v>
      </c>
      <c r="N5" t="s">
        <v>191</v>
      </c>
      <c r="Y5" t="s">
        <v>192</v>
      </c>
      <c r="AO5" t="s">
        <v>193</v>
      </c>
      <c r="CH5" t="s">
        <v>1234</v>
      </c>
      <c r="CP5" t="s">
        <v>1235</v>
      </c>
      <c r="DL5" t="s">
        <v>1236</v>
      </c>
      <c r="DN5" t="s">
        <v>190</v>
      </c>
    </row>
    <row r="6" spans="1:118" x14ac:dyDescent="0.3">
      <c r="B6" t="s">
        <v>190</v>
      </c>
      <c r="C6" t="s">
        <v>190</v>
      </c>
      <c r="D6" t="s">
        <v>190</v>
      </c>
      <c r="E6" t="s">
        <v>190</v>
      </c>
      <c r="F6" t="s">
        <v>190</v>
      </c>
      <c r="G6" t="s">
        <v>190</v>
      </c>
      <c r="H6" t="s">
        <v>190</v>
      </c>
      <c r="I6" t="s">
        <v>190</v>
      </c>
      <c r="J6" t="s">
        <v>190</v>
      </c>
      <c r="K6" t="s">
        <v>190</v>
      </c>
      <c r="L6" t="s">
        <v>190</v>
      </c>
      <c r="M6" t="s">
        <v>190</v>
      </c>
      <c r="N6" t="s">
        <v>191</v>
      </c>
      <c r="O6" t="s">
        <v>191</v>
      </c>
      <c r="P6" t="s">
        <v>191</v>
      </c>
      <c r="Q6" t="s">
        <v>191</v>
      </c>
      <c r="R6" t="s">
        <v>191</v>
      </c>
      <c r="S6" t="s">
        <v>191</v>
      </c>
      <c r="T6" t="s">
        <v>191</v>
      </c>
      <c r="U6" t="s">
        <v>191</v>
      </c>
      <c r="V6" t="s">
        <v>191</v>
      </c>
      <c r="W6" t="s">
        <v>191</v>
      </c>
      <c r="X6" t="s">
        <v>191</v>
      </c>
      <c r="Y6" t="s">
        <v>192</v>
      </c>
      <c r="Z6" t="s">
        <v>192</v>
      </c>
      <c r="AA6" t="s">
        <v>192</v>
      </c>
      <c r="AB6" t="s">
        <v>192</v>
      </c>
      <c r="AC6" t="s">
        <v>192</v>
      </c>
      <c r="AD6" t="s">
        <v>192</v>
      </c>
      <c r="AE6" t="s">
        <v>192</v>
      </c>
      <c r="AF6" t="s">
        <v>192</v>
      </c>
      <c r="AG6" t="s">
        <v>192</v>
      </c>
      <c r="AH6" t="s">
        <v>192</v>
      </c>
      <c r="AI6" t="s">
        <v>192</v>
      </c>
      <c r="AJ6" t="s">
        <v>192</v>
      </c>
      <c r="AK6" t="s">
        <v>192</v>
      </c>
      <c r="AL6" t="s">
        <v>192</v>
      </c>
      <c r="AM6" t="s">
        <v>192</v>
      </c>
      <c r="AN6" t="s">
        <v>192</v>
      </c>
      <c r="AO6" t="s">
        <v>193</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1234</v>
      </c>
      <c r="CI6" t="s">
        <v>1234</v>
      </c>
      <c r="CJ6" t="s">
        <v>1234</v>
      </c>
      <c r="CK6" t="s">
        <v>1234</v>
      </c>
      <c r="CL6" t="s">
        <v>1234</v>
      </c>
      <c r="CM6" t="s">
        <v>1234</v>
      </c>
      <c r="CN6" t="s">
        <v>1234</v>
      </c>
      <c r="CO6" t="s">
        <v>1234</v>
      </c>
      <c r="CP6" t="s">
        <v>1235</v>
      </c>
      <c r="CQ6" t="s">
        <v>1235</v>
      </c>
      <c r="CR6" t="s">
        <v>1235</v>
      </c>
      <c r="CS6" t="s">
        <v>1235</v>
      </c>
      <c r="CT6" t="s">
        <v>1235</v>
      </c>
      <c r="CU6" t="s">
        <v>1235</v>
      </c>
      <c r="CV6" t="s">
        <v>1235</v>
      </c>
      <c r="CW6" t="s">
        <v>1235</v>
      </c>
      <c r="CX6" t="s">
        <v>1235</v>
      </c>
      <c r="CY6" t="s">
        <v>1235</v>
      </c>
      <c r="CZ6" t="s">
        <v>1235</v>
      </c>
      <c r="DA6" t="s">
        <v>1235</v>
      </c>
      <c r="DB6" t="s">
        <v>1235</v>
      </c>
      <c r="DC6" t="s">
        <v>1235</v>
      </c>
      <c r="DD6" t="s">
        <v>1235</v>
      </c>
      <c r="DE6" t="s">
        <v>1235</v>
      </c>
      <c r="DF6" t="s">
        <v>1235</v>
      </c>
      <c r="DG6" t="s">
        <v>1235</v>
      </c>
      <c r="DH6" t="s">
        <v>1235</v>
      </c>
      <c r="DI6" t="s">
        <v>1235</v>
      </c>
      <c r="DJ6" t="s">
        <v>1235</v>
      </c>
      <c r="DK6" t="s">
        <v>1235</v>
      </c>
      <c r="DL6" t="s">
        <v>1236</v>
      </c>
      <c r="DM6" t="s">
        <v>1236</v>
      </c>
      <c r="DN6" t="s">
        <v>190</v>
      </c>
    </row>
    <row r="7" spans="1:118" x14ac:dyDescent="0.3">
      <c r="B7" t="s">
        <v>95</v>
      </c>
      <c r="C7" t="s">
        <v>96</v>
      </c>
      <c r="D7" t="s">
        <v>97</v>
      </c>
      <c r="E7" t="s">
        <v>98</v>
      </c>
      <c r="F7" t="s">
        <v>99</v>
      </c>
      <c r="G7" t="s">
        <v>100</v>
      </c>
      <c r="H7" t="s">
        <v>101</v>
      </c>
      <c r="I7" t="s">
        <v>102</v>
      </c>
      <c r="J7" t="s">
        <v>103</v>
      </c>
      <c r="K7" t="s">
        <v>104</v>
      </c>
      <c r="L7" t="s">
        <v>105</v>
      </c>
      <c r="M7" t="s">
        <v>1179</v>
      </c>
      <c r="N7" t="s">
        <v>95</v>
      </c>
      <c r="O7" t="s">
        <v>106</v>
      </c>
      <c r="P7" t="s">
        <v>96</v>
      </c>
      <c r="Q7" t="s">
        <v>107</v>
      </c>
      <c r="R7" t="s">
        <v>108</v>
      </c>
      <c r="S7" t="s">
        <v>109</v>
      </c>
      <c r="T7" t="s">
        <v>110</v>
      </c>
      <c r="U7" t="s">
        <v>111</v>
      </c>
      <c r="V7" t="s">
        <v>112</v>
      </c>
      <c r="W7" t="s">
        <v>113</v>
      </c>
      <c r="X7" t="s">
        <v>114</v>
      </c>
      <c r="Y7" t="s">
        <v>111</v>
      </c>
      <c r="Z7" t="s">
        <v>115</v>
      </c>
      <c r="AA7" t="s">
        <v>116</v>
      </c>
      <c r="AB7" t="s">
        <v>117</v>
      </c>
      <c r="AC7" t="s">
        <v>118</v>
      </c>
      <c r="AD7" t="s">
        <v>119</v>
      </c>
      <c r="AE7" t="s">
        <v>120</v>
      </c>
      <c r="AF7" t="s">
        <v>121</v>
      </c>
      <c r="AG7" t="s">
        <v>122</v>
      </c>
      <c r="AH7" t="s">
        <v>123</v>
      </c>
      <c r="AI7" t="s">
        <v>124</v>
      </c>
      <c r="AJ7" t="s">
        <v>125</v>
      </c>
      <c r="AK7" t="s">
        <v>126</v>
      </c>
      <c r="AL7" t="s">
        <v>127</v>
      </c>
      <c r="AM7" t="s">
        <v>128</v>
      </c>
      <c r="AN7" t="s">
        <v>129</v>
      </c>
      <c r="AO7" t="s">
        <v>142</v>
      </c>
      <c r="AP7" t="s">
        <v>143</v>
      </c>
      <c r="AQ7" t="s">
        <v>144</v>
      </c>
      <c r="AR7" t="s">
        <v>145</v>
      </c>
      <c r="AS7" t="s">
        <v>146</v>
      </c>
      <c r="AT7" t="s">
        <v>147</v>
      </c>
      <c r="AU7" t="s">
        <v>148</v>
      </c>
      <c r="AV7" t="s">
        <v>149</v>
      </c>
      <c r="AW7" t="s">
        <v>150</v>
      </c>
      <c r="AX7" t="s">
        <v>151</v>
      </c>
      <c r="AY7" t="s">
        <v>152</v>
      </c>
      <c r="AZ7" t="s">
        <v>153</v>
      </c>
      <c r="BA7" t="s">
        <v>154</v>
      </c>
      <c r="BB7" t="s">
        <v>155</v>
      </c>
      <c r="BC7" t="s">
        <v>156</v>
      </c>
      <c r="BD7" t="s">
        <v>157</v>
      </c>
      <c r="BE7" t="s">
        <v>158</v>
      </c>
      <c r="BF7" t="s">
        <v>159</v>
      </c>
      <c r="BG7" t="s">
        <v>160</v>
      </c>
      <c r="BH7" t="s">
        <v>161</v>
      </c>
      <c r="BI7" t="s">
        <v>162</v>
      </c>
      <c r="BJ7" t="s">
        <v>163</v>
      </c>
      <c r="BK7" t="s">
        <v>164</v>
      </c>
      <c r="BL7" t="s">
        <v>165</v>
      </c>
      <c r="BM7" t="s">
        <v>166</v>
      </c>
      <c r="BN7" t="s">
        <v>167</v>
      </c>
      <c r="BO7" t="s">
        <v>168</v>
      </c>
      <c r="BP7" t="s">
        <v>169</v>
      </c>
      <c r="BQ7" t="s">
        <v>170</v>
      </c>
      <c r="BR7" t="s">
        <v>171</v>
      </c>
      <c r="BS7" t="s">
        <v>172</v>
      </c>
      <c r="BT7" t="s">
        <v>173</v>
      </c>
      <c r="BU7" t="s">
        <v>174</v>
      </c>
      <c r="BV7" t="s">
        <v>175</v>
      </c>
      <c r="BW7" t="s">
        <v>176</v>
      </c>
      <c r="BX7" t="s">
        <v>177</v>
      </c>
      <c r="BY7" t="s">
        <v>178</v>
      </c>
      <c r="BZ7" t="s">
        <v>179</v>
      </c>
      <c r="CA7" t="s">
        <v>180</v>
      </c>
      <c r="CB7" t="s">
        <v>181</v>
      </c>
      <c r="CC7" t="s">
        <v>182</v>
      </c>
      <c r="CD7" t="s">
        <v>183</v>
      </c>
      <c r="CE7" t="s">
        <v>184</v>
      </c>
      <c r="CF7" t="s">
        <v>185</v>
      </c>
      <c r="CG7" t="s">
        <v>186</v>
      </c>
      <c r="CH7" t="s">
        <v>129</v>
      </c>
      <c r="CI7" t="s">
        <v>136</v>
      </c>
      <c r="CJ7" t="s">
        <v>144</v>
      </c>
      <c r="CK7" t="s">
        <v>145</v>
      </c>
      <c r="CL7" t="s">
        <v>1238</v>
      </c>
      <c r="CM7" t="s">
        <v>1239</v>
      </c>
      <c r="CN7" t="s">
        <v>1237</v>
      </c>
      <c r="CO7" t="s">
        <v>1240</v>
      </c>
      <c r="CP7" t="s">
        <v>96</v>
      </c>
      <c r="CQ7" t="s">
        <v>107</v>
      </c>
      <c r="CR7" t="s">
        <v>97</v>
      </c>
      <c r="CS7" t="s">
        <v>1241</v>
      </c>
      <c r="CT7" t="s">
        <v>98</v>
      </c>
      <c r="CU7" t="s">
        <v>112</v>
      </c>
      <c r="CV7" t="s">
        <v>99</v>
      </c>
      <c r="CW7" t="s">
        <v>110</v>
      </c>
      <c r="CX7" t="s">
        <v>111</v>
      </c>
      <c r="CY7" t="s">
        <v>115</v>
      </c>
      <c r="CZ7" t="s">
        <v>116</v>
      </c>
      <c r="DA7" t="s">
        <v>117</v>
      </c>
      <c r="DB7" t="s">
        <v>113</v>
      </c>
      <c r="DC7" t="s">
        <v>1242</v>
      </c>
      <c r="DD7" t="s">
        <v>1243</v>
      </c>
      <c r="DE7" t="s">
        <v>100</v>
      </c>
      <c r="DF7" t="s">
        <v>1244</v>
      </c>
      <c r="DG7" t="s">
        <v>1245</v>
      </c>
      <c r="DH7" t="s">
        <v>103</v>
      </c>
      <c r="DI7" t="s">
        <v>104</v>
      </c>
      <c r="DJ7" t="s">
        <v>1246</v>
      </c>
      <c r="DK7" t="s">
        <v>1247</v>
      </c>
      <c r="DL7" t="s">
        <v>187</v>
      </c>
      <c r="DM7" t="s">
        <v>188</v>
      </c>
      <c r="DN7" t="s">
        <v>189</v>
      </c>
    </row>
    <row r="8" spans="1:118" x14ac:dyDescent="0.3">
      <c r="A8" t="s">
        <v>1134</v>
      </c>
      <c r="B8" t="s">
        <v>1</v>
      </c>
      <c r="C8" t="s">
        <v>2</v>
      </c>
      <c r="D8" t="s">
        <v>3</v>
      </c>
      <c r="E8" t="s">
        <v>4</v>
      </c>
      <c r="F8" t="s">
        <v>5</v>
      </c>
      <c r="G8" t="s">
        <v>6</v>
      </c>
      <c r="H8" t="s">
        <v>7</v>
      </c>
      <c r="I8" t="s">
        <v>8</v>
      </c>
      <c r="J8" t="s">
        <v>9</v>
      </c>
      <c r="K8" t="s">
        <v>1248</v>
      </c>
      <c r="L8" t="s">
        <v>1249</v>
      </c>
      <c r="M8" t="s">
        <v>10</v>
      </c>
      <c r="N8" t="s">
        <v>12</v>
      </c>
      <c r="O8" t="s">
        <v>13</v>
      </c>
      <c r="P8" t="s">
        <v>14</v>
      </c>
      <c r="Q8" t="s">
        <v>15</v>
      </c>
      <c r="R8" t="s">
        <v>16</v>
      </c>
      <c r="S8" t="s">
        <v>17</v>
      </c>
      <c r="T8" t="s">
        <v>18</v>
      </c>
      <c r="U8" t="s">
        <v>19</v>
      </c>
      <c r="V8" t="s">
        <v>20</v>
      </c>
      <c r="W8" t="s">
        <v>21</v>
      </c>
      <c r="X8" t="s">
        <v>22</v>
      </c>
      <c r="Y8" t="s">
        <v>23</v>
      </c>
      <c r="Z8" t="s">
        <v>24</v>
      </c>
      <c r="AA8" t="s">
        <v>25</v>
      </c>
      <c r="AB8" t="s">
        <v>26</v>
      </c>
      <c r="AC8" t="s">
        <v>27</v>
      </c>
      <c r="AD8" t="s">
        <v>28</v>
      </c>
      <c r="AE8" t="s">
        <v>29</v>
      </c>
      <c r="AF8" t="s">
        <v>30</v>
      </c>
      <c r="AG8" t="s">
        <v>31</v>
      </c>
      <c r="AH8" t="s">
        <v>32</v>
      </c>
      <c r="AI8" t="s">
        <v>33</v>
      </c>
      <c r="AJ8" t="s">
        <v>34</v>
      </c>
      <c r="AK8" t="s">
        <v>35</v>
      </c>
      <c r="AL8" t="s">
        <v>36</v>
      </c>
      <c r="AM8" t="s">
        <v>37</v>
      </c>
      <c r="AN8" t="s">
        <v>38</v>
      </c>
      <c r="AO8" t="s">
        <v>1250</v>
      </c>
      <c r="AP8" t="s">
        <v>1251</v>
      </c>
      <c r="AQ8" t="s">
        <v>1252</v>
      </c>
      <c r="AR8" t="s">
        <v>1253</v>
      </c>
      <c r="AS8" t="s">
        <v>1254</v>
      </c>
      <c r="AT8" t="s">
        <v>1255</v>
      </c>
      <c r="AU8" t="s">
        <v>1256</v>
      </c>
      <c r="AV8" t="s">
        <v>1257</v>
      </c>
      <c r="AW8" t="s">
        <v>1258</v>
      </c>
      <c r="AX8" t="s">
        <v>57</v>
      </c>
      <c r="AY8" t="s">
        <v>58</v>
      </c>
      <c r="AZ8" t="s">
        <v>59</v>
      </c>
      <c r="BA8" t="s">
        <v>60</v>
      </c>
      <c r="BB8" t="s">
        <v>61</v>
      </c>
      <c r="BC8" t="s">
        <v>62</v>
      </c>
      <c r="BD8" t="s">
        <v>63</v>
      </c>
      <c r="BE8" t="s">
        <v>64</v>
      </c>
      <c r="BF8" t="s">
        <v>65</v>
      </c>
      <c r="BG8" t="s">
        <v>66</v>
      </c>
      <c r="BH8" t="s">
        <v>67</v>
      </c>
      <c r="BI8" t="s">
        <v>68</v>
      </c>
      <c r="BJ8" t="s">
        <v>69</v>
      </c>
      <c r="BK8" t="s">
        <v>70</v>
      </c>
      <c r="BL8" t="s">
        <v>71</v>
      </c>
      <c r="BM8" t="s">
        <v>72</v>
      </c>
      <c r="BN8" t="s">
        <v>73</v>
      </c>
      <c r="BO8" t="s">
        <v>74</v>
      </c>
      <c r="BP8" t="s">
        <v>75</v>
      </c>
      <c r="BQ8" t="s">
        <v>76</v>
      </c>
      <c r="BR8" t="s">
        <v>77</v>
      </c>
      <c r="BS8" t="s">
        <v>78</v>
      </c>
      <c r="BT8" t="s">
        <v>79</v>
      </c>
      <c r="BU8" t="s">
        <v>80</v>
      </c>
      <c r="BV8" t="s">
        <v>81</v>
      </c>
      <c r="BW8" t="s">
        <v>82</v>
      </c>
      <c r="BX8" t="s">
        <v>83</v>
      </c>
      <c r="BY8" t="s">
        <v>84</v>
      </c>
      <c r="BZ8" t="s">
        <v>85</v>
      </c>
      <c r="CA8" t="s">
        <v>86</v>
      </c>
      <c r="CB8" t="s">
        <v>87</v>
      </c>
      <c r="CC8" t="s">
        <v>88</v>
      </c>
      <c r="CD8" t="s">
        <v>89</v>
      </c>
      <c r="CE8" t="s">
        <v>90</v>
      </c>
      <c r="CF8" t="s">
        <v>91</v>
      </c>
      <c r="CG8" t="s">
        <v>92</v>
      </c>
      <c r="CH8" t="s">
        <v>1259</v>
      </c>
      <c r="CI8" t="s">
        <v>1260</v>
      </c>
      <c r="CJ8" t="s">
        <v>1261</v>
      </c>
      <c r="CK8" t="s">
        <v>1262</v>
      </c>
      <c r="CL8" t="s">
        <v>1263</v>
      </c>
      <c r="CM8" t="s">
        <v>1264</v>
      </c>
      <c r="CN8" t="s">
        <v>1265</v>
      </c>
      <c r="CO8" t="s">
        <v>1266</v>
      </c>
      <c r="CP8" t="s">
        <v>1267</v>
      </c>
      <c r="CQ8" t="s">
        <v>1268</v>
      </c>
      <c r="CR8" t="s">
        <v>1269</v>
      </c>
      <c r="CS8" t="s">
        <v>1270</v>
      </c>
      <c r="CT8" t="s">
        <v>1271</v>
      </c>
      <c r="CU8" t="s">
        <v>1272</v>
      </c>
      <c r="CV8" t="s">
        <v>1273</v>
      </c>
      <c r="CW8" t="s">
        <v>1274</v>
      </c>
      <c r="CX8" t="s">
        <v>1275</v>
      </c>
      <c r="CY8" t="s">
        <v>1276</v>
      </c>
      <c r="CZ8" t="s">
        <v>1277</v>
      </c>
      <c r="DA8" t="s">
        <v>1278</v>
      </c>
      <c r="DB8" t="s">
        <v>1279</v>
      </c>
      <c r="DC8" t="s">
        <v>1280</v>
      </c>
      <c r="DD8" t="s">
        <v>1281</v>
      </c>
      <c r="DE8" t="s">
        <v>1282</v>
      </c>
      <c r="DF8" t="s">
        <v>1283</v>
      </c>
      <c r="DG8" t="s">
        <v>1284</v>
      </c>
      <c r="DH8" t="s">
        <v>1285</v>
      </c>
      <c r="DI8" t="s">
        <v>1286</v>
      </c>
      <c r="DJ8" t="s">
        <v>1287</v>
      </c>
      <c r="DK8" t="s">
        <v>1288</v>
      </c>
      <c r="DL8" t="s">
        <v>93</v>
      </c>
      <c r="DM8" t="s">
        <v>94</v>
      </c>
      <c r="DN8" t="s">
        <v>1204</v>
      </c>
    </row>
    <row r="9" spans="1:118" x14ac:dyDescent="0.3">
      <c r="A9" s="1" t="s">
        <v>218</v>
      </c>
      <c r="B9" t="s">
        <v>214</v>
      </c>
      <c r="N9" t="s">
        <v>1019</v>
      </c>
      <c r="O9" t="s">
        <v>1019</v>
      </c>
      <c r="P9" t="s">
        <v>1019</v>
      </c>
      <c r="Q9" t="s">
        <v>1019</v>
      </c>
      <c r="V9" t="s">
        <v>1019</v>
      </c>
      <c r="Y9" t="s">
        <v>1047</v>
      </c>
      <c r="Z9" t="s">
        <v>1045</v>
      </c>
      <c r="AA9" t="s">
        <v>1045</v>
      </c>
      <c r="AB9" t="s">
        <v>1047</v>
      </c>
      <c r="AO9" t="s">
        <v>1070</v>
      </c>
      <c r="AP9" t="s">
        <v>1068</v>
      </c>
      <c r="AQ9" t="s">
        <v>1070</v>
      </c>
      <c r="AR9" t="s">
        <v>1070</v>
      </c>
      <c r="AS9" t="s">
        <v>1068</v>
      </c>
      <c r="AT9" t="s">
        <v>1068</v>
      </c>
      <c r="AU9" t="s">
        <v>1068</v>
      </c>
      <c r="AV9" t="s">
        <v>1068</v>
      </c>
      <c r="AW9" t="s">
        <v>1068</v>
      </c>
      <c r="CH9" t="s">
        <v>1021</v>
      </c>
      <c r="CI9" t="s">
        <v>1021</v>
      </c>
      <c r="CJ9" t="s">
        <v>1148</v>
      </c>
      <c r="CK9" t="s">
        <v>1148</v>
      </c>
      <c r="CM9" t="s">
        <v>1021</v>
      </c>
      <c r="CN9">
        <v>24236519</v>
      </c>
      <c r="CP9" t="s">
        <v>1291</v>
      </c>
      <c r="CQ9" t="s">
        <v>1291</v>
      </c>
      <c r="CR9" t="s">
        <v>1292</v>
      </c>
      <c r="CS9" t="s">
        <v>1292</v>
      </c>
      <c r="CT9" t="s">
        <v>1291</v>
      </c>
      <c r="CU9" t="s">
        <v>1291</v>
      </c>
      <c r="CV9" t="s">
        <v>1291</v>
      </c>
      <c r="DD9" t="s">
        <v>1293</v>
      </c>
      <c r="DE9" t="s">
        <v>1294</v>
      </c>
      <c r="DH9" t="s">
        <v>1295</v>
      </c>
      <c r="DI9" t="s">
        <v>1296</v>
      </c>
    </row>
    <row r="10" spans="1:118" x14ac:dyDescent="0.3">
      <c r="A10" t="s">
        <v>230</v>
      </c>
      <c r="B10" t="s">
        <v>231</v>
      </c>
      <c r="N10" t="s">
        <v>1019</v>
      </c>
      <c r="O10" t="s">
        <v>1019</v>
      </c>
      <c r="P10" t="s">
        <v>1019</v>
      </c>
      <c r="Q10" t="s">
        <v>1019</v>
      </c>
      <c r="V10" t="s">
        <v>1019</v>
      </c>
      <c r="Y10" t="s">
        <v>1047</v>
      </c>
      <c r="Z10" t="s">
        <v>1045</v>
      </c>
      <c r="AA10" t="s">
        <v>1049</v>
      </c>
      <c r="AB10" t="s">
        <v>1045</v>
      </c>
      <c r="AO10" t="s">
        <v>1066</v>
      </c>
      <c r="AP10" t="s">
        <v>1066</v>
      </c>
      <c r="AQ10" t="s">
        <v>1068</v>
      </c>
      <c r="AR10" t="s">
        <v>1066</v>
      </c>
      <c r="AS10" t="s">
        <v>1064</v>
      </c>
      <c r="AT10" t="s">
        <v>1068</v>
      </c>
      <c r="AU10" t="s">
        <v>1066</v>
      </c>
      <c r="AV10" t="s">
        <v>1066</v>
      </c>
      <c r="AW10" t="s">
        <v>1068</v>
      </c>
      <c r="CH10" t="s">
        <v>1021</v>
      </c>
      <c r="CI10" t="s">
        <v>1021</v>
      </c>
      <c r="CJ10" t="s">
        <v>1148</v>
      </c>
      <c r="CK10" t="s">
        <v>1148</v>
      </c>
      <c r="CM10" t="s">
        <v>1021</v>
      </c>
      <c r="CN10" t="s">
        <v>1148</v>
      </c>
      <c r="CP10" t="s">
        <v>1300</v>
      </c>
      <c r="CQ10" t="s">
        <v>1291</v>
      </c>
      <c r="CR10" t="s">
        <v>1291</v>
      </c>
      <c r="CS10" t="s">
        <v>1291</v>
      </c>
      <c r="CT10" t="s">
        <v>1291</v>
      </c>
      <c r="CU10" t="s">
        <v>1300</v>
      </c>
      <c r="CV10" t="s">
        <v>1300</v>
      </c>
      <c r="DD10" t="s">
        <v>1293</v>
      </c>
      <c r="DE10" t="s">
        <v>1294</v>
      </c>
      <c r="DH10" t="s">
        <v>1299</v>
      </c>
      <c r="DI10" t="s">
        <v>1295</v>
      </c>
    </row>
    <row r="11" spans="1:118" x14ac:dyDescent="0.3">
      <c r="A11" t="s">
        <v>239</v>
      </c>
      <c r="B11" t="s">
        <v>240</v>
      </c>
      <c r="N11" t="s">
        <v>1019</v>
      </c>
      <c r="O11" t="s">
        <v>1019</v>
      </c>
      <c r="P11" t="s">
        <v>1019</v>
      </c>
      <c r="Q11" t="s">
        <v>1019</v>
      </c>
      <c r="V11" t="s">
        <v>1019</v>
      </c>
      <c r="Y11" t="s">
        <v>1047</v>
      </c>
      <c r="Z11" t="s">
        <v>1045</v>
      </c>
      <c r="AA11" t="s">
        <v>1045</v>
      </c>
      <c r="AB11" t="s">
        <v>1045</v>
      </c>
      <c r="AO11" t="s">
        <v>1066</v>
      </c>
      <c r="AP11" t="s">
        <v>1066</v>
      </c>
      <c r="AQ11" t="s">
        <v>1066</v>
      </c>
      <c r="AR11" t="s">
        <v>1066</v>
      </c>
      <c r="AS11" t="s">
        <v>1068</v>
      </c>
      <c r="AT11" t="s">
        <v>1066</v>
      </c>
      <c r="AU11" t="s">
        <v>1066</v>
      </c>
      <c r="AV11" t="s">
        <v>1066</v>
      </c>
      <c r="AW11" t="s">
        <v>1068</v>
      </c>
      <c r="CH11" t="s">
        <v>1021</v>
      </c>
      <c r="CI11" t="s">
        <v>1021</v>
      </c>
      <c r="CJ11" t="s">
        <v>1148</v>
      </c>
      <c r="CK11" t="s">
        <v>1148</v>
      </c>
      <c r="CM11" t="s">
        <v>1021</v>
      </c>
      <c r="CN11" t="s">
        <v>1148</v>
      </c>
      <c r="CP11" t="s">
        <v>1292</v>
      </c>
      <c r="CQ11" t="s">
        <v>1291</v>
      </c>
      <c r="CR11" t="s">
        <v>1292</v>
      </c>
      <c r="CS11" t="s">
        <v>1291</v>
      </c>
      <c r="CT11" t="s">
        <v>1291</v>
      </c>
      <c r="CU11" t="s">
        <v>1291</v>
      </c>
      <c r="CV11" t="s">
        <v>1291</v>
      </c>
      <c r="DD11" t="s">
        <v>1297</v>
      </c>
      <c r="DE11" t="s">
        <v>1298</v>
      </c>
      <c r="DH11" t="s">
        <v>1299</v>
      </c>
      <c r="DI11" t="s">
        <v>1296</v>
      </c>
    </row>
    <row r="12" spans="1:118" x14ac:dyDescent="0.3">
      <c r="A12" t="s">
        <v>248</v>
      </c>
      <c r="B12" t="s">
        <v>249</v>
      </c>
      <c r="N12" t="s">
        <v>1019</v>
      </c>
      <c r="O12" t="s">
        <v>1019</v>
      </c>
      <c r="P12" t="s">
        <v>1019</v>
      </c>
      <c r="Q12" t="s">
        <v>1019</v>
      </c>
      <c r="V12" t="s">
        <v>1019</v>
      </c>
      <c r="Y12" t="s">
        <v>1047</v>
      </c>
      <c r="Z12" t="s">
        <v>1047</v>
      </c>
      <c r="AA12" t="s">
        <v>1045</v>
      </c>
      <c r="AB12" t="s">
        <v>1047</v>
      </c>
      <c r="AO12" t="s">
        <v>1066</v>
      </c>
      <c r="AP12" t="s">
        <v>1066</v>
      </c>
      <c r="AQ12" t="s">
        <v>1066</v>
      </c>
      <c r="AR12" t="s">
        <v>1066</v>
      </c>
      <c r="AS12" t="s">
        <v>1066</v>
      </c>
      <c r="AT12" t="s">
        <v>1064</v>
      </c>
      <c r="AU12" t="s">
        <v>1066</v>
      </c>
      <c r="AV12" t="s">
        <v>1066</v>
      </c>
      <c r="AW12" t="s">
        <v>1066</v>
      </c>
      <c r="CH12" t="s">
        <v>1019</v>
      </c>
      <c r="CI12" t="s">
        <v>1019</v>
      </c>
      <c r="CJ12">
        <v>25458868</v>
      </c>
      <c r="CK12">
        <v>28076310</v>
      </c>
      <c r="CM12" t="s">
        <v>1019</v>
      </c>
      <c r="CN12">
        <v>69587870</v>
      </c>
      <c r="CP12" t="s">
        <v>1300</v>
      </c>
      <c r="CQ12" t="s">
        <v>1291</v>
      </c>
      <c r="CR12" t="s">
        <v>1291</v>
      </c>
      <c r="CS12" t="s">
        <v>1291</v>
      </c>
      <c r="CT12" t="s">
        <v>1300</v>
      </c>
      <c r="CU12" t="s">
        <v>1291</v>
      </c>
      <c r="CV12" t="s">
        <v>1291</v>
      </c>
      <c r="DD12" t="s">
        <v>1301</v>
      </c>
      <c r="DE12" t="s">
        <v>1301</v>
      </c>
      <c r="DH12" t="s">
        <v>1298</v>
      </c>
      <c r="DI12" t="s">
        <v>1299</v>
      </c>
    </row>
    <row r="13" spans="1:118" x14ac:dyDescent="0.3">
      <c r="A13" t="s">
        <v>257</v>
      </c>
      <c r="B13" t="s">
        <v>258</v>
      </c>
      <c r="N13" t="s">
        <v>1019</v>
      </c>
      <c r="O13" t="s">
        <v>1019</v>
      </c>
      <c r="P13" t="s">
        <v>1019</v>
      </c>
      <c r="Q13" t="s">
        <v>1019</v>
      </c>
      <c r="V13" t="s">
        <v>1019</v>
      </c>
      <c r="Y13" t="s">
        <v>1047</v>
      </c>
      <c r="Z13" t="s">
        <v>1045</v>
      </c>
      <c r="AA13" t="s">
        <v>1045</v>
      </c>
      <c r="AB13" t="s">
        <v>1045</v>
      </c>
      <c r="AO13" t="s">
        <v>1066</v>
      </c>
      <c r="AP13" t="s">
        <v>1070</v>
      </c>
      <c r="AQ13" t="s">
        <v>1068</v>
      </c>
      <c r="AR13" t="s">
        <v>1068</v>
      </c>
      <c r="AS13" t="s">
        <v>1066</v>
      </c>
      <c r="AT13" t="s">
        <v>1070</v>
      </c>
      <c r="AU13" t="s">
        <v>1066</v>
      </c>
      <c r="AV13" t="s">
        <v>1068</v>
      </c>
      <c r="AW13" t="s">
        <v>1068</v>
      </c>
      <c r="CH13" t="s">
        <v>1021</v>
      </c>
      <c r="CI13" t="s">
        <v>1021</v>
      </c>
      <c r="CJ13" t="s">
        <v>1148</v>
      </c>
      <c r="CK13" t="s">
        <v>1148</v>
      </c>
      <c r="CM13" t="s">
        <v>1021</v>
      </c>
      <c r="CN13" t="s">
        <v>1148</v>
      </c>
      <c r="CP13" t="s">
        <v>1300</v>
      </c>
      <c r="CQ13" t="s">
        <v>1300</v>
      </c>
      <c r="CR13" t="s">
        <v>1300</v>
      </c>
      <c r="CS13" t="s">
        <v>1291</v>
      </c>
      <c r="CT13" t="s">
        <v>1300</v>
      </c>
      <c r="CU13" t="s">
        <v>1300</v>
      </c>
      <c r="CV13" t="s">
        <v>1300</v>
      </c>
      <c r="DD13" t="s">
        <v>1293</v>
      </c>
      <c r="DE13" t="s">
        <v>1301</v>
      </c>
      <c r="DH13" t="s">
        <v>1299</v>
      </c>
      <c r="DI13" t="s">
        <v>1298</v>
      </c>
    </row>
    <row r="14" spans="1:118" x14ac:dyDescent="0.3">
      <c r="A14" t="s">
        <v>266</v>
      </c>
      <c r="B14" t="s">
        <v>267</v>
      </c>
      <c r="N14" t="s">
        <v>1019</v>
      </c>
      <c r="O14" t="s">
        <v>1019</v>
      </c>
      <c r="P14" t="s">
        <v>1019</v>
      </c>
      <c r="Q14" t="s">
        <v>1019</v>
      </c>
      <c r="V14" t="s">
        <v>1019</v>
      </c>
      <c r="Y14" t="s">
        <v>1049</v>
      </c>
      <c r="Z14" t="s">
        <v>1045</v>
      </c>
      <c r="AA14" t="s">
        <v>1045</v>
      </c>
      <c r="AB14" t="s">
        <v>1045</v>
      </c>
      <c r="AO14" t="s">
        <v>1066</v>
      </c>
      <c r="AP14" t="s">
        <v>1068</v>
      </c>
      <c r="AQ14" t="s">
        <v>1068</v>
      </c>
      <c r="AR14" t="s">
        <v>1070</v>
      </c>
      <c r="AS14" t="s">
        <v>1068</v>
      </c>
      <c r="AT14" t="s">
        <v>1066</v>
      </c>
      <c r="AU14" t="s">
        <v>1068</v>
      </c>
      <c r="AV14" t="s">
        <v>1066</v>
      </c>
      <c r="AW14" t="s">
        <v>1066</v>
      </c>
      <c r="CH14" t="s">
        <v>1019</v>
      </c>
      <c r="CI14" t="s">
        <v>1019</v>
      </c>
      <c r="CJ14">
        <v>1286000</v>
      </c>
      <c r="CK14">
        <v>524391</v>
      </c>
      <c r="CM14" t="s">
        <v>1019</v>
      </c>
      <c r="CN14">
        <v>23707233</v>
      </c>
      <c r="CP14" t="s">
        <v>1300</v>
      </c>
      <c r="CQ14" t="s">
        <v>1291</v>
      </c>
      <c r="CR14" t="s">
        <v>1300</v>
      </c>
      <c r="CS14" t="s">
        <v>1292</v>
      </c>
      <c r="CT14" t="s">
        <v>1291</v>
      </c>
      <c r="CU14" t="s">
        <v>1291</v>
      </c>
      <c r="CV14" t="s">
        <v>1291</v>
      </c>
      <c r="DD14" t="s">
        <v>1297</v>
      </c>
      <c r="DE14" t="s">
        <v>1301</v>
      </c>
      <c r="DH14" t="s">
        <v>1295</v>
      </c>
      <c r="DI14" t="s">
        <v>1298</v>
      </c>
    </row>
    <row r="15" spans="1:118" x14ac:dyDescent="0.3">
      <c r="A15" t="s">
        <v>272</v>
      </c>
      <c r="B15" t="s">
        <v>273</v>
      </c>
      <c r="N15" t="s">
        <v>1019</v>
      </c>
      <c r="O15" t="s">
        <v>1019</v>
      </c>
      <c r="P15" t="s">
        <v>1019</v>
      </c>
      <c r="Q15" t="s">
        <v>1019</v>
      </c>
      <c r="V15" t="s">
        <v>1019</v>
      </c>
      <c r="Y15" t="s">
        <v>1045</v>
      </c>
      <c r="Z15" t="s">
        <v>1045</v>
      </c>
      <c r="AA15" t="s">
        <v>1049</v>
      </c>
      <c r="AB15" t="s">
        <v>1047</v>
      </c>
      <c r="AO15" t="s">
        <v>1068</v>
      </c>
      <c r="AP15" t="s">
        <v>1068</v>
      </c>
      <c r="AQ15" t="s">
        <v>1068</v>
      </c>
      <c r="AR15" t="s">
        <v>1068</v>
      </c>
      <c r="AS15" t="s">
        <v>1068</v>
      </c>
      <c r="AT15" t="s">
        <v>1068</v>
      </c>
      <c r="AU15" t="s">
        <v>1068</v>
      </c>
      <c r="AV15" t="s">
        <v>1068</v>
      </c>
      <c r="AW15" t="s">
        <v>1062</v>
      </c>
      <c r="CH15" t="s">
        <v>1019</v>
      </c>
      <c r="CI15" t="s">
        <v>1019</v>
      </c>
      <c r="CJ15">
        <v>10052562.215046018</v>
      </c>
      <c r="CK15">
        <v>1145694.1805139668</v>
      </c>
      <c r="CM15" t="s">
        <v>1019</v>
      </c>
      <c r="CN15">
        <v>147865218</v>
      </c>
      <c r="CP15" t="s">
        <v>1291</v>
      </c>
      <c r="CQ15" t="s">
        <v>1291</v>
      </c>
      <c r="CR15" t="s">
        <v>1291</v>
      </c>
      <c r="CS15" t="s">
        <v>1291</v>
      </c>
      <c r="CT15" t="s">
        <v>1300</v>
      </c>
      <c r="CU15" t="s">
        <v>1292</v>
      </c>
      <c r="CV15" t="s">
        <v>1291</v>
      </c>
      <c r="DD15" t="s">
        <v>1293</v>
      </c>
      <c r="DE15" t="s">
        <v>1301</v>
      </c>
      <c r="DH15" t="s">
        <v>1299</v>
      </c>
      <c r="DI15" t="s">
        <v>1298</v>
      </c>
    </row>
    <row r="16" spans="1:118" x14ac:dyDescent="0.3">
      <c r="A16" t="s">
        <v>279</v>
      </c>
      <c r="B16" t="s">
        <v>280</v>
      </c>
      <c r="N16" t="s">
        <v>1019</v>
      </c>
      <c r="O16" t="s">
        <v>1019</v>
      </c>
      <c r="P16" t="s">
        <v>1019</v>
      </c>
      <c r="Q16" t="s">
        <v>1019</v>
      </c>
      <c r="V16" t="s">
        <v>1019</v>
      </c>
      <c r="Y16" t="s">
        <v>1047</v>
      </c>
      <c r="Z16" t="s">
        <v>1047</v>
      </c>
      <c r="AA16" t="s">
        <v>1045</v>
      </c>
      <c r="AB16" t="s">
        <v>1049</v>
      </c>
      <c r="AO16" t="s">
        <v>1068</v>
      </c>
      <c r="AP16" t="s">
        <v>1066</v>
      </c>
      <c r="AQ16" t="s">
        <v>1066</v>
      </c>
      <c r="AR16" t="s">
        <v>1066</v>
      </c>
      <c r="AS16" t="s">
        <v>1066</v>
      </c>
      <c r="AT16" t="s">
        <v>1068</v>
      </c>
      <c r="AU16" t="s">
        <v>1066</v>
      </c>
      <c r="AV16" t="s">
        <v>1066</v>
      </c>
      <c r="AW16" t="s">
        <v>1066</v>
      </c>
      <c r="CH16" t="s">
        <v>1021</v>
      </c>
      <c r="CI16" t="s">
        <v>1021</v>
      </c>
      <c r="CJ16" t="s">
        <v>1148</v>
      </c>
      <c r="CK16" t="s">
        <v>1148</v>
      </c>
      <c r="CM16" t="s">
        <v>1019</v>
      </c>
      <c r="CN16">
        <v>18372598</v>
      </c>
      <c r="CP16" t="s">
        <v>1300</v>
      </c>
      <c r="CQ16" t="s">
        <v>1291</v>
      </c>
      <c r="CR16" t="s">
        <v>1300</v>
      </c>
      <c r="CS16" t="s">
        <v>1291</v>
      </c>
      <c r="CT16" t="s">
        <v>1291</v>
      </c>
      <c r="CU16" t="s">
        <v>1291</v>
      </c>
      <c r="CV16" t="s">
        <v>1291</v>
      </c>
      <c r="DD16" t="s">
        <v>1294</v>
      </c>
      <c r="DE16" t="s">
        <v>1293</v>
      </c>
      <c r="DH16" t="s">
        <v>1299</v>
      </c>
      <c r="DI16" t="s">
        <v>1295</v>
      </c>
    </row>
    <row r="17" spans="1:117" x14ac:dyDescent="0.3">
      <c r="A17" t="s">
        <v>287</v>
      </c>
      <c r="B17" t="s">
        <v>288</v>
      </c>
      <c r="N17" t="s">
        <v>1019</v>
      </c>
      <c r="O17" t="s">
        <v>1019</v>
      </c>
      <c r="P17" t="s">
        <v>1019</v>
      </c>
      <c r="Q17" t="s">
        <v>1019</v>
      </c>
      <c r="V17" t="s">
        <v>1019</v>
      </c>
      <c r="Y17" t="s">
        <v>1045</v>
      </c>
      <c r="Z17" t="s">
        <v>1045</v>
      </c>
      <c r="AA17" t="s">
        <v>1047</v>
      </c>
      <c r="AB17" t="s">
        <v>1045</v>
      </c>
      <c r="AO17" t="s">
        <v>1068</v>
      </c>
      <c r="AP17" t="s">
        <v>1066</v>
      </c>
      <c r="AQ17" t="s">
        <v>1066</v>
      </c>
      <c r="AR17" t="s">
        <v>1066</v>
      </c>
      <c r="AS17" t="s">
        <v>1068</v>
      </c>
      <c r="AT17" t="s">
        <v>1066</v>
      </c>
      <c r="AU17" t="s">
        <v>1066</v>
      </c>
      <c r="AV17" t="s">
        <v>1068</v>
      </c>
      <c r="AW17" t="s">
        <v>1066</v>
      </c>
      <c r="CH17" t="s">
        <v>1019</v>
      </c>
      <c r="CI17" t="s">
        <v>1019</v>
      </c>
      <c r="CJ17">
        <v>3817272</v>
      </c>
      <c r="CK17">
        <v>2634083</v>
      </c>
      <c r="CM17" t="s">
        <v>1019</v>
      </c>
      <c r="CN17">
        <v>29086179</v>
      </c>
      <c r="CP17" t="s">
        <v>1292</v>
      </c>
      <c r="CQ17" t="s">
        <v>1291</v>
      </c>
      <c r="CR17" t="s">
        <v>1292</v>
      </c>
      <c r="CS17" t="s">
        <v>1292</v>
      </c>
      <c r="CT17" t="s">
        <v>1292</v>
      </c>
      <c r="CU17" t="s">
        <v>1292</v>
      </c>
      <c r="CV17" t="s">
        <v>1292</v>
      </c>
      <c r="DD17" t="s">
        <v>1303</v>
      </c>
      <c r="DE17" t="s">
        <v>1297</v>
      </c>
      <c r="DH17" t="s">
        <v>1302</v>
      </c>
      <c r="DI17" t="s">
        <v>1302</v>
      </c>
    </row>
    <row r="18" spans="1:117" x14ac:dyDescent="0.3">
      <c r="A18" t="s">
        <v>294</v>
      </c>
      <c r="B18" t="s">
        <v>295</v>
      </c>
      <c r="N18" t="s">
        <v>1019</v>
      </c>
      <c r="O18" t="s">
        <v>1019</v>
      </c>
      <c r="P18" t="s">
        <v>1019</v>
      </c>
      <c r="Q18" t="s">
        <v>1019</v>
      </c>
      <c r="V18" t="s">
        <v>1019</v>
      </c>
      <c r="Y18" t="s">
        <v>1047</v>
      </c>
      <c r="Z18" t="s">
        <v>1047</v>
      </c>
      <c r="AA18" t="s">
        <v>1045</v>
      </c>
      <c r="AB18" t="s">
        <v>1045</v>
      </c>
      <c r="AO18" t="s">
        <v>1066</v>
      </c>
      <c r="AP18" t="s">
        <v>1068</v>
      </c>
      <c r="AQ18" t="s">
        <v>1066</v>
      </c>
      <c r="AR18" t="s">
        <v>1068</v>
      </c>
      <c r="AS18" t="s">
        <v>1066</v>
      </c>
      <c r="AT18" t="s">
        <v>1068</v>
      </c>
      <c r="AU18" t="s">
        <v>1068</v>
      </c>
      <c r="AV18" t="s">
        <v>1068</v>
      </c>
      <c r="AW18" t="s">
        <v>1066</v>
      </c>
      <c r="CH18" t="s">
        <v>1019</v>
      </c>
      <c r="CI18" t="s">
        <v>1019</v>
      </c>
      <c r="CJ18">
        <v>7562786</v>
      </c>
      <c r="CK18">
        <v>4352738.2624175902</v>
      </c>
      <c r="CM18" t="s">
        <v>1019</v>
      </c>
      <c r="CN18">
        <v>45566274</v>
      </c>
      <c r="CP18" t="s">
        <v>1291</v>
      </c>
      <c r="CQ18" t="s">
        <v>1291</v>
      </c>
      <c r="CR18" t="s">
        <v>1291</v>
      </c>
      <c r="CS18" t="s">
        <v>1291</v>
      </c>
      <c r="CT18" t="s">
        <v>1300</v>
      </c>
      <c r="CU18" t="s">
        <v>1300</v>
      </c>
      <c r="CV18" t="s">
        <v>1292</v>
      </c>
      <c r="DD18" t="s">
        <v>1303</v>
      </c>
      <c r="DE18" t="s">
        <v>1293</v>
      </c>
      <c r="DH18" t="s">
        <v>1299</v>
      </c>
      <c r="DI18" t="s">
        <v>1295</v>
      </c>
    </row>
    <row r="19" spans="1:117" x14ac:dyDescent="0.3">
      <c r="A19" t="s">
        <v>300</v>
      </c>
      <c r="B19" t="s">
        <v>301</v>
      </c>
      <c r="N19" t="s">
        <v>1019</v>
      </c>
      <c r="O19" t="s">
        <v>1019</v>
      </c>
      <c r="P19" t="s">
        <v>1019</v>
      </c>
      <c r="Q19" t="s">
        <v>1019</v>
      </c>
      <c r="V19" t="s">
        <v>1019</v>
      </c>
      <c r="Y19" t="s">
        <v>1047</v>
      </c>
      <c r="Z19" t="s">
        <v>1047</v>
      </c>
      <c r="AA19" t="s">
        <v>1047</v>
      </c>
      <c r="AB19" t="s">
        <v>1045</v>
      </c>
      <c r="AO19" t="s">
        <v>1066</v>
      </c>
      <c r="AP19" t="s">
        <v>1066</v>
      </c>
      <c r="AQ19" t="s">
        <v>1066</v>
      </c>
      <c r="AR19" t="s">
        <v>1066</v>
      </c>
      <c r="AS19" t="s">
        <v>1066</v>
      </c>
      <c r="AT19" t="s">
        <v>1066</v>
      </c>
      <c r="AU19" t="s">
        <v>1066</v>
      </c>
      <c r="AV19" t="s">
        <v>1066</v>
      </c>
      <c r="AW19" t="s">
        <v>1066</v>
      </c>
      <c r="CH19" t="s">
        <v>1021</v>
      </c>
      <c r="CI19" t="s">
        <v>1021</v>
      </c>
      <c r="CJ19" t="s">
        <v>1148</v>
      </c>
      <c r="CK19" t="s">
        <v>1148</v>
      </c>
      <c r="CM19" t="s">
        <v>1021</v>
      </c>
      <c r="CN19" t="s">
        <v>1148</v>
      </c>
      <c r="CP19" t="s">
        <v>1291</v>
      </c>
      <c r="CQ19" t="s">
        <v>1291</v>
      </c>
      <c r="CR19" t="s">
        <v>1291</v>
      </c>
      <c r="CS19" t="s">
        <v>1292</v>
      </c>
      <c r="CT19" t="s">
        <v>1291</v>
      </c>
      <c r="CU19" t="s">
        <v>1291</v>
      </c>
      <c r="CV19" t="s">
        <v>1292</v>
      </c>
      <c r="DD19" t="s">
        <v>1301</v>
      </c>
      <c r="DE19" t="s">
        <v>1294</v>
      </c>
      <c r="DH19" t="s">
        <v>1298</v>
      </c>
      <c r="DI19" t="s">
        <v>1295</v>
      </c>
    </row>
    <row r="20" spans="1:117" x14ac:dyDescent="0.3">
      <c r="A20" t="s">
        <v>305</v>
      </c>
      <c r="B20" t="s">
        <v>306</v>
      </c>
      <c r="N20" t="s">
        <v>1019</v>
      </c>
      <c r="O20" t="s">
        <v>1019</v>
      </c>
      <c r="P20" t="s">
        <v>1019</v>
      </c>
      <c r="Q20" t="s">
        <v>1019</v>
      </c>
      <c r="V20" t="s">
        <v>1019</v>
      </c>
      <c r="Y20" t="s">
        <v>1047</v>
      </c>
      <c r="Z20" t="s">
        <v>1047</v>
      </c>
      <c r="AA20" t="s">
        <v>1045</v>
      </c>
      <c r="AB20" t="s">
        <v>1045</v>
      </c>
      <c r="AO20" t="s">
        <v>1066</v>
      </c>
      <c r="AP20" t="s">
        <v>1066</v>
      </c>
      <c r="AQ20" t="s">
        <v>1066</v>
      </c>
      <c r="AR20" t="s">
        <v>1062</v>
      </c>
      <c r="AS20" t="s">
        <v>1066</v>
      </c>
      <c r="AT20" t="s">
        <v>1066</v>
      </c>
      <c r="AU20" t="s">
        <v>1066</v>
      </c>
      <c r="AV20" t="s">
        <v>1066</v>
      </c>
      <c r="AW20" t="s">
        <v>1066</v>
      </c>
      <c r="CH20" t="s">
        <v>1021</v>
      </c>
      <c r="CI20" t="s">
        <v>1019</v>
      </c>
      <c r="CJ20" t="s">
        <v>1148</v>
      </c>
      <c r="CK20">
        <v>2994741</v>
      </c>
      <c r="CM20" t="s">
        <v>1019</v>
      </c>
      <c r="CN20">
        <v>10045742</v>
      </c>
      <c r="CP20" t="s">
        <v>1300</v>
      </c>
      <c r="CQ20" t="s">
        <v>1291</v>
      </c>
      <c r="CR20" t="s">
        <v>1291</v>
      </c>
      <c r="CS20" t="s">
        <v>1300</v>
      </c>
      <c r="CT20" t="s">
        <v>1291</v>
      </c>
      <c r="CU20" t="s">
        <v>1291</v>
      </c>
      <c r="CV20" t="s">
        <v>1304</v>
      </c>
      <c r="DD20" t="s">
        <v>1301</v>
      </c>
      <c r="DE20" t="s">
        <v>1293</v>
      </c>
      <c r="DH20" t="s">
        <v>1299</v>
      </c>
      <c r="DI20" t="s">
        <v>1298</v>
      </c>
    </row>
    <row r="21" spans="1:117" x14ac:dyDescent="0.3">
      <c r="A21" t="s">
        <v>311</v>
      </c>
      <c r="B21" t="s">
        <v>312</v>
      </c>
      <c r="N21" t="s">
        <v>1019</v>
      </c>
      <c r="O21" t="s">
        <v>1019</v>
      </c>
      <c r="P21" t="s">
        <v>1019</v>
      </c>
      <c r="Q21" t="s">
        <v>1019</v>
      </c>
      <c r="V21" t="s">
        <v>1019</v>
      </c>
      <c r="Y21" t="s">
        <v>1047</v>
      </c>
      <c r="Z21" t="s">
        <v>1045</v>
      </c>
      <c r="AA21" t="s">
        <v>1047</v>
      </c>
      <c r="AB21" t="s">
        <v>1045</v>
      </c>
      <c r="AO21" t="s">
        <v>1066</v>
      </c>
      <c r="AP21" t="s">
        <v>1066</v>
      </c>
      <c r="AQ21" t="s">
        <v>1068</v>
      </c>
      <c r="AR21" t="s">
        <v>1066</v>
      </c>
      <c r="AS21" t="s">
        <v>1066</v>
      </c>
      <c r="AT21" t="s">
        <v>1066</v>
      </c>
      <c r="AU21" t="s">
        <v>1066</v>
      </c>
      <c r="AV21" t="s">
        <v>1066</v>
      </c>
      <c r="AW21" t="s">
        <v>1066</v>
      </c>
      <c r="CH21" t="s">
        <v>1021</v>
      </c>
      <c r="CI21" t="s">
        <v>1021</v>
      </c>
      <c r="CJ21" t="s">
        <v>1148</v>
      </c>
      <c r="CK21" t="s">
        <v>1148</v>
      </c>
      <c r="CM21" t="s">
        <v>1021</v>
      </c>
      <c r="CN21" t="s">
        <v>1148</v>
      </c>
      <c r="CP21" t="s">
        <v>1300</v>
      </c>
      <c r="CQ21" t="s">
        <v>1300</v>
      </c>
      <c r="CR21" t="s">
        <v>1300</v>
      </c>
      <c r="CS21" t="s">
        <v>1292</v>
      </c>
      <c r="CT21" t="s">
        <v>1300</v>
      </c>
      <c r="CU21" t="s">
        <v>1291</v>
      </c>
      <c r="CV21" t="s">
        <v>1300</v>
      </c>
      <c r="DD21" t="s">
        <v>1294</v>
      </c>
      <c r="DE21" t="s">
        <v>1301</v>
      </c>
      <c r="DH21" t="s">
        <v>1295</v>
      </c>
      <c r="DI21" t="s">
        <v>1299</v>
      </c>
    </row>
    <row r="22" spans="1:117" x14ac:dyDescent="0.3">
      <c r="A22" t="s">
        <v>315</v>
      </c>
      <c r="B22" t="s">
        <v>316</v>
      </c>
      <c r="N22" t="s">
        <v>1019</v>
      </c>
      <c r="O22" t="s">
        <v>1019</v>
      </c>
      <c r="P22" t="s">
        <v>1019</v>
      </c>
      <c r="Q22" t="s">
        <v>1019</v>
      </c>
      <c r="V22" t="s">
        <v>1019</v>
      </c>
      <c r="Y22" t="s">
        <v>1045</v>
      </c>
      <c r="Z22" t="s">
        <v>1045</v>
      </c>
      <c r="AA22" t="s">
        <v>1045</v>
      </c>
      <c r="AB22" t="s">
        <v>1045</v>
      </c>
      <c r="AO22" t="s">
        <v>1066</v>
      </c>
      <c r="AP22" t="s">
        <v>1068</v>
      </c>
      <c r="AQ22" t="s">
        <v>1068</v>
      </c>
      <c r="AR22" t="s">
        <v>1068</v>
      </c>
      <c r="AS22" t="s">
        <v>1066</v>
      </c>
      <c r="AT22" t="s">
        <v>1068</v>
      </c>
      <c r="AU22" t="s">
        <v>1066</v>
      </c>
      <c r="AV22" t="s">
        <v>1068</v>
      </c>
      <c r="AW22" t="s">
        <v>1066</v>
      </c>
      <c r="CH22" t="s">
        <v>1021</v>
      </c>
      <c r="CI22" t="s">
        <v>1021</v>
      </c>
      <c r="CJ22" t="s">
        <v>1148</v>
      </c>
      <c r="CK22" t="s">
        <v>1148</v>
      </c>
      <c r="CM22" t="s">
        <v>1021</v>
      </c>
      <c r="CN22" t="s">
        <v>1148</v>
      </c>
      <c r="CP22" t="s">
        <v>1291</v>
      </c>
      <c r="CQ22" t="s">
        <v>1291</v>
      </c>
      <c r="CR22" t="s">
        <v>1291</v>
      </c>
      <c r="CS22" t="s">
        <v>1291</v>
      </c>
      <c r="CT22" t="s">
        <v>1291</v>
      </c>
      <c r="CU22" t="s">
        <v>1291</v>
      </c>
      <c r="CV22" t="s">
        <v>1291</v>
      </c>
      <c r="DD22" t="s">
        <v>1293</v>
      </c>
      <c r="DE22" t="s">
        <v>1294</v>
      </c>
      <c r="DH22" t="s">
        <v>1301</v>
      </c>
      <c r="DI22" t="s">
        <v>1297</v>
      </c>
    </row>
    <row r="23" spans="1:117" x14ac:dyDescent="0.3">
      <c r="A23" t="s">
        <v>321</v>
      </c>
      <c r="B23" t="s">
        <v>322</v>
      </c>
      <c r="N23" t="s">
        <v>1019</v>
      </c>
      <c r="O23" t="s">
        <v>1019</v>
      </c>
      <c r="P23" t="s">
        <v>1019</v>
      </c>
      <c r="Q23" t="s">
        <v>1019</v>
      </c>
      <c r="V23" t="s">
        <v>1019</v>
      </c>
      <c r="Y23" t="s">
        <v>1045</v>
      </c>
      <c r="Z23" t="s">
        <v>1047</v>
      </c>
      <c r="AA23" t="s">
        <v>1049</v>
      </c>
      <c r="AB23" t="s">
        <v>1047</v>
      </c>
      <c r="AO23" t="s">
        <v>1066</v>
      </c>
      <c r="AP23" t="s">
        <v>1066</v>
      </c>
      <c r="AQ23" t="s">
        <v>1066</v>
      </c>
      <c r="AR23" t="s">
        <v>1066</v>
      </c>
      <c r="AS23" t="s">
        <v>1066</v>
      </c>
      <c r="AT23" t="s">
        <v>1066</v>
      </c>
      <c r="AU23" t="s">
        <v>1066</v>
      </c>
      <c r="AV23" t="s">
        <v>1066</v>
      </c>
      <c r="AW23" t="s">
        <v>1066</v>
      </c>
      <c r="CH23" t="s">
        <v>1021</v>
      </c>
      <c r="CI23" t="s">
        <v>1021</v>
      </c>
      <c r="CJ23" t="s">
        <v>1148</v>
      </c>
      <c r="CK23" t="s">
        <v>1148</v>
      </c>
      <c r="CM23" t="s">
        <v>1019</v>
      </c>
      <c r="CN23">
        <v>27231214</v>
      </c>
      <c r="CP23" t="s">
        <v>1291</v>
      </c>
      <c r="CQ23" t="s">
        <v>1300</v>
      </c>
      <c r="CR23" t="s">
        <v>1291</v>
      </c>
      <c r="CS23" t="s">
        <v>1291</v>
      </c>
      <c r="CT23" t="s">
        <v>1291</v>
      </c>
      <c r="CU23" t="s">
        <v>1291</v>
      </c>
      <c r="CV23" t="s">
        <v>1304</v>
      </c>
      <c r="DD23" t="s">
        <v>1296</v>
      </c>
      <c r="DE23" t="s">
        <v>1294</v>
      </c>
      <c r="DH23" t="s">
        <v>1295</v>
      </c>
      <c r="DI23" t="s">
        <v>1295</v>
      </c>
    </row>
    <row r="24" spans="1:117" x14ac:dyDescent="0.3">
      <c r="A24" t="s">
        <v>324</v>
      </c>
      <c r="B24" t="s">
        <v>325</v>
      </c>
      <c r="N24" t="s">
        <v>1019</v>
      </c>
      <c r="O24" t="s">
        <v>1019</v>
      </c>
      <c r="P24" t="s">
        <v>1019</v>
      </c>
      <c r="Q24" t="s">
        <v>1019</v>
      </c>
      <c r="V24" t="s">
        <v>1019</v>
      </c>
      <c r="Y24" t="s">
        <v>1047</v>
      </c>
      <c r="Z24" t="s">
        <v>1045</v>
      </c>
      <c r="AA24" t="s">
        <v>1045</v>
      </c>
      <c r="AB24" t="s">
        <v>1045</v>
      </c>
      <c r="AO24" t="s">
        <v>1068</v>
      </c>
      <c r="AP24" t="s">
        <v>1068</v>
      </c>
      <c r="AQ24" t="s">
        <v>1068</v>
      </c>
      <c r="AR24" t="s">
        <v>1066</v>
      </c>
      <c r="AS24" t="s">
        <v>1064</v>
      </c>
      <c r="AT24" t="s">
        <v>1064</v>
      </c>
      <c r="AU24" t="s">
        <v>1066</v>
      </c>
      <c r="AV24" t="s">
        <v>1064</v>
      </c>
      <c r="AW24" t="s">
        <v>1066</v>
      </c>
      <c r="CH24" t="s">
        <v>1021</v>
      </c>
      <c r="CI24" t="s">
        <v>1021</v>
      </c>
      <c r="CJ24" t="s">
        <v>1148</v>
      </c>
      <c r="CK24" t="s">
        <v>1148</v>
      </c>
      <c r="CM24" t="s">
        <v>1019</v>
      </c>
      <c r="CN24">
        <v>47605342</v>
      </c>
      <c r="CP24" t="s">
        <v>1291</v>
      </c>
      <c r="CQ24" t="s">
        <v>1291</v>
      </c>
      <c r="CR24" t="s">
        <v>1291</v>
      </c>
      <c r="CS24" t="s">
        <v>1304</v>
      </c>
      <c r="CT24" t="s">
        <v>1291</v>
      </c>
      <c r="CU24" t="s">
        <v>1291</v>
      </c>
      <c r="CV24" t="s">
        <v>1291</v>
      </c>
      <c r="DD24" t="s">
        <v>1295</v>
      </c>
      <c r="DE24" t="s">
        <v>1293</v>
      </c>
      <c r="DH24" t="s">
        <v>1299</v>
      </c>
      <c r="DI24" t="s">
        <v>1301</v>
      </c>
    </row>
    <row r="25" spans="1:117" x14ac:dyDescent="0.3">
      <c r="A25" t="s">
        <v>326</v>
      </c>
      <c r="B25" t="s">
        <v>327</v>
      </c>
      <c r="N25" t="s">
        <v>1019</v>
      </c>
      <c r="O25" t="s">
        <v>1019</v>
      </c>
      <c r="P25" t="s">
        <v>1019</v>
      </c>
      <c r="Q25" t="s">
        <v>1019</v>
      </c>
      <c r="V25" t="s">
        <v>1019</v>
      </c>
      <c r="Y25" t="s">
        <v>1045</v>
      </c>
      <c r="Z25" t="s">
        <v>1045</v>
      </c>
      <c r="AA25" t="s">
        <v>1045</v>
      </c>
      <c r="AB25" t="s">
        <v>1045</v>
      </c>
      <c r="AO25" t="s">
        <v>1068</v>
      </c>
      <c r="AP25" t="s">
        <v>1068</v>
      </c>
      <c r="AQ25" t="s">
        <v>1070</v>
      </c>
      <c r="AR25" t="s">
        <v>1070</v>
      </c>
      <c r="AS25" t="s">
        <v>1068</v>
      </c>
      <c r="AT25" t="s">
        <v>1068</v>
      </c>
      <c r="AU25" t="s">
        <v>1068</v>
      </c>
      <c r="AV25" t="s">
        <v>1066</v>
      </c>
      <c r="AW25" t="s">
        <v>1068</v>
      </c>
      <c r="CH25" t="s">
        <v>1021</v>
      </c>
      <c r="CI25" t="s">
        <v>1021</v>
      </c>
      <c r="CJ25" t="s">
        <v>1148</v>
      </c>
      <c r="CK25" t="s">
        <v>1148</v>
      </c>
      <c r="CM25" t="s">
        <v>1019</v>
      </c>
      <c r="CN25">
        <v>25643000</v>
      </c>
      <c r="CP25" t="s">
        <v>1300</v>
      </c>
      <c r="CQ25" t="s">
        <v>1300</v>
      </c>
      <c r="CR25" t="s">
        <v>1300</v>
      </c>
      <c r="CS25" t="s">
        <v>1300</v>
      </c>
      <c r="CT25" t="s">
        <v>1300</v>
      </c>
      <c r="CU25" t="s">
        <v>1291</v>
      </c>
      <c r="CV25" t="s">
        <v>1300</v>
      </c>
      <c r="DD25" t="s">
        <v>1294</v>
      </c>
      <c r="DE25" t="s">
        <v>1293</v>
      </c>
      <c r="DH25" t="s">
        <v>1303</v>
      </c>
      <c r="DI25" t="s">
        <v>1299</v>
      </c>
    </row>
    <row r="26" spans="1:117" x14ac:dyDescent="0.3">
      <c r="A26" t="s">
        <v>329</v>
      </c>
      <c r="B26" t="s">
        <v>330</v>
      </c>
      <c r="N26" t="s">
        <v>1019</v>
      </c>
      <c r="O26" t="s">
        <v>1019</v>
      </c>
      <c r="P26" t="s">
        <v>1019</v>
      </c>
      <c r="Q26" t="s">
        <v>1019</v>
      </c>
      <c r="V26" t="s">
        <v>1019</v>
      </c>
      <c r="Y26" t="s">
        <v>1047</v>
      </c>
      <c r="Z26" t="s">
        <v>1045</v>
      </c>
      <c r="AA26" t="s">
        <v>1049</v>
      </c>
      <c r="AB26" t="s">
        <v>1047</v>
      </c>
      <c r="AO26" t="s">
        <v>1066</v>
      </c>
      <c r="AP26" t="s">
        <v>1066</v>
      </c>
      <c r="AQ26" t="s">
        <v>1066</v>
      </c>
      <c r="AR26" t="s">
        <v>1066</v>
      </c>
      <c r="AS26" t="s">
        <v>1066</v>
      </c>
      <c r="AT26" t="s">
        <v>1064</v>
      </c>
      <c r="AU26" t="s">
        <v>1064</v>
      </c>
      <c r="AV26" t="s">
        <v>1066</v>
      </c>
      <c r="AW26" t="s">
        <v>1066</v>
      </c>
      <c r="CH26" t="s">
        <v>1021</v>
      </c>
      <c r="CI26" t="s">
        <v>1021</v>
      </c>
      <c r="CJ26" t="s">
        <v>1148</v>
      </c>
      <c r="CK26" t="s">
        <v>1148</v>
      </c>
      <c r="CM26" t="s">
        <v>1021</v>
      </c>
      <c r="CN26" t="s">
        <v>1148</v>
      </c>
      <c r="CP26" t="s">
        <v>1300</v>
      </c>
      <c r="CQ26" t="s">
        <v>1291</v>
      </c>
      <c r="CR26" t="s">
        <v>1291</v>
      </c>
      <c r="CS26" t="s">
        <v>1291</v>
      </c>
      <c r="CT26" t="s">
        <v>1291</v>
      </c>
      <c r="CU26" t="s">
        <v>1291</v>
      </c>
      <c r="CV26" t="s">
        <v>1291</v>
      </c>
      <c r="DD26" t="s">
        <v>1303</v>
      </c>
      <c r="DE26" t="s">
        <v>1301</v>
      </c>
      <c r="DH26" t="s">
        <v>1299</v>
      </c>
      <c r="DI26" t="s">
        <v>1298</v>
      </c>
    </row>
    <row r="27" spans="1:117" x14ac:dyDescent="0.3">
      <c r="A27" t="s">
        <v>331</v>
      </c>
      <c r="B27" t="s">
        <v>332</v>
      </c>
      <c r="N27" t="s">
        <v>1019</v>
      </c>
      <c r="O27" t="s">
        <v>1019</v>
      </c>
      <c r="P27" t="s">
        <v>1019</v>
      </c>
      <c r="Q27" t="s">
        <v>1019</v>
      </c>
      <c r="V27" t="s">
        <v>1019</v>
      </c>
      <c r="Y27" t="s">
        <v>1047</v>
      </c>
      <c r="Z27" t="s">
        <v>1045</v>
      </c>
      <c r="AA27" t="s">
        <v>1045</v>
      </c>
      <c r="AB27" t="s">
        <v>1045</v>
      </c>
      <c r="AO27" t="s">
        <v>1066</v>
      </c>
      <c r="AP27" t="s">
        <v>1066</v>
      </c>
      <c r="AQ27" t="s">
        <v>1068</v>
      </c>
      <c r="AR27" t="s">
        <v>1066</v>
      </c>
      <c r="AS27" t="s">
        <v>1066</v>
      </c>
      <c r="AT27" t="s">
        <v>1066</v>
      </c>
      <c r="AU27" t="s">
        <v>1066</v>
      </c>
      <c r="AV27" t="s">
        <v>1066</v>
      </c>
      <c r="AW27" t="s">
        <v>1066</v>
      </c>
      <c r="CH27" t="s">
        <v>1021</v>
      </c>
      <c r="CI27" t="s">
        <v>1021</v>
      </c>
      <c r="CJ27" t="s">
        <v>1148</v>
      </c>
      <c r="CK27" t="s">
        <v>1148</v>
      </c>
      <c r="CM27" t="s">
        <v>1021</v>
      </c>
      <c r="CN27">
        <v>19600663</v>
      </c>
      <c r="CP27" t="s">
        <v>1291</v>
      </c>
      <c r="CQ27" t="s">
        <v>1291</v>
      </c>
      <c r="CR27" t="s">
        <v>1291</v>
      </c>
      <c r="CS27" t="s">
        <v>1291</v>
      </c>
      <c r="CT27" t="s">
        <v>1291</v>
      </c>
      <c r="CU27" t="s">
        <v>1291</v>
      </c>
      <c r="CV27" t="s">
        <v>1291</v>
      </c>
      <c r="DD27" t="s">
        <v>1298</v>
      </c>
      <c r="DE27" t="s">
        <v>1298</v>
      </c>
      <c r="DH27" t="s">
        <v>1297</v>
      </c>
      <c r="DI27" t="s">
        <v>1294</v>
      </c>
    </row>
    <row r="28" spans="1:117" x14ac:dyDescent="0.3">
      <c r="A28" t="s">
        <v>335</v>
      </c>
      <c r="B28" t="s">
        <v>336</v>
      </c>
      <c r="N28" s="1" t="s">
        <v>1019</v>
      </c>
      <c r="O28" s="1" t="s">
        <v>1019</v>
      </c>
      <c r="P28" s="1" t="s">
        <v>1019</v>
      </c>
      <c r="Q28" s="1" t="s">
        <v>1019</v>
      </c>
      <c r="R28" s="1" t="s">
        <v>1148</v>
      </c>
      <c r="S28" s="1" t="s">
        <v>1148</v>
      </c>
      <c r="T28" s="1" t="s">
        <v>1148</v>
      </c>
      <c r="U28" s="1" t="s">
        <v>1148</v>
      </c>
      <c r="V28" s="1" t="s">
        <v>1019</v>
      </c>
      <c r="W28" s="1" t="s">
        <v>1148</v>
      </c>
      <c r="X28" s="1" t="s">
        <v>1148</v>
      </c>
      <c r="Y28" s="1" t="s">
        <v>1047</v>
      </c>
      <c r="Z28" s="1" t="s">
        <v>1045</v>
      </c>
      <c r="AA28" s="1" t="s">
        <v>1045</v>
      </c>
      <c r="AB28" s="1" t="s">
        <v>1045</v>
      </c>
      <c r="AC28" s="1"/>
      <c r="AD28" s="1"/>
      <c r="AE28" s="1"/>
      <c r="AF28" s="1"/>
      <c r="AG28" s="1"/>
      <c r="AH28" s="1"/>
      <c r="AI28" s="1"/>
      <c r="AJ28" s="1"/>
      <c r="AK28" s="1"/>
      <c r="AL28" s="1"/>
      <c r="AM28" s="1"/>
      <c r="AN28" s="1"/>
      <c r="AO28" s="1" t="s">
        <v>1066</v>
      </c>
      <c r="AP28" s="1" t="s">
        <v>1066</v>
      </c>
      <c r="AQ28" s="1" t="s">
        <v>1068</v>
      </c>
      <c r="AR28" s="1" t="s">
        <v>1066</v>
      </c>
      <c r="AS28" s="1" t="s">
        <v>1066</v>
      </c>
      <c r="AT28" s="1" t="s">
        <v>1066</v>
      </c>
      <c r="AU28" s="1" t="s">
        <v>1068</v>
      </c>
      <c r="AV28" s="1" t="s">
        <v>1068</v>
      </c>
      <c r="AW28" s="1" t="s">
        <v>1068</v>
      </c>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t="s">
        <v>1021</v>
      </c>
      <c r="CI28" s="1" t="s">
        <v>1021</v>
      </c>
      <c r="CJ28" s="1" t="s">
        <v>1148</v>
      </c>
      <c r="CK28" s="1" t="s">
        <v>1148</v>
      </c>
      <c r="CL28" s="1" t="s">
        <v>1148</v>
      </c>
      <c r="CM28" s="1" t="s">
        <v>1019</v>
      </c>
      <c r="CN28" s="1">
        <v>22600113</v>
      </c>
      <c r="CO28" s="1"/>
      <c r="CP28" s="1" t="s">
        <v>1291</v>
      </c>
      <c r="CQ28" s="1" t="s">
        <v>1300</v>
      </c>
      <c r="CR28" s="1" t="s">
        <v>1300</v>
      </c>
      <c r="CS28" s="1" t="s">
        <v>1292</v>
      </c>
      <c r="CT28" s="1" t="s">
        <v>1300</v>
      </c>
      <c r="CU28" s="1" t="s">
        <v>1300</v>
      </c>
      <c r="CV28" s="1" t="s">
        <v>1300</v>
      </c>
      <c r="CW28" s="1"/>
      <c r="CX28" s="1"/>
      <c r="CY28" s="1"/>
      <c r="CZ28" s="1"/>
      <c r="DA28" s="1"/>
      <c r="DB28" s="1"/>
      <c r="DC28" s="1"/>
      <c r="DD28" s="1" t="s">
        <v>1293</v>
      </c>
      <c r="DE28" s="1" t="s">
        <v>1297</v>
      </c>
      <c r="DF28" s="1"/>
      <c r="DG28" s="1"/>
      <c r="DH28" s="1" t="s">
        <v>1299</v>
      </c>
      <c r="DI28" s="1" t="s">
        <v>1298</v>
      </c>
      <c r="DJ28" s="1"/>
      <c r="DK28" s="1"/>
      <c r="DL28" s="1"/>
      <c r="DM28" s="1"/>
    </row>
    <row r="29" spans="1:117" x14ac:dyDescent="0.3">
      <c r="A29" t="s">
        <v>337</v>
      </c>
      <c r="B29" t="s">
        <v>338</v>
      </c>
      <c r="N29" t="s">
        <v>1019</v>
      </c>
      <c r="O29" t="s">
        <v>1019</v>
      </c>
      <c r="P29" t="s">
        <v>1019</v>
      </c>
      <c r="Q29" t="s">
        <v>1019</v>
      </c>
      <c r="V29" t="s">
        <v>1019</v>
      </c>
      <c r="Y29" t="s">
        <v>1047</v>
      </c>
      <c r="Z29" t="s">
        <v>1045</v>
      </c>
      <c r="AA29" t="s">
        <v>1049</v>
      </c>
      <c r="AB29" t="s">
        <v>1047</v>
      </c>
      <c r="AO29" t="s">
        <v>1068</v>
      </c>
      <c r="AP29" t="s">
        <v>1066</v>
      </c>
      <c r="AQ29" t="s">
        <v>1066</v>
      </c>
      <c r="AR29" t="s">
        <v>1064</v>
      </c>
      <c r="AS29" t="s">
        <v>1066</v>
      </c>
      <c r="AT29" t="s">
        <v>1068</v>
      </c>
      <c r="AU29" t="s">
        <v>1066</v>
      </c>
      <c r="AV29" t="s">
        <v>1066</v>
      </c>
      <c r="AW29" t="s">
        <v>1068</v>
      </c>
      <c r="CH29" t="s">
        <v>1021</v>
      </c>
      <c r="CI29" t="s">
        <v>1021</v>
      </c>
      <c r="CJ29" t="s">
        <v>1148</v>
      </c>
      <c r="CK29" t="s">
        <v>1148</v>
      </c>
      <c r="CM29" t="s">
        <v>1021</v>
      </c>
      <c r="CN29" t="s">
        <v>1148</v>
      </c>
      <c r="CP29" t="s">
        <v>1291</v>
      </c>
      <c r="CQ29" t="s">
        <v>1291</v>
      </c>
      <c r="CR29" t="s">
        <v>1291</v>
      </c>
      <c r="CS29" t="s">
        <v>1292</v>
      </c>
      <c r="CT29" t="s">
        <v>1292</v>
      </c>
      <c r="CU29" t="s">
        <v>1292</v>
      </c>
      <c r="CV29" t="s">
        <v>1291</v>
      </c>
      <c r="DD29" t="s">
        <v>1303</v>
      </c>
      <c r="DE29" t="s">
        <v>1293</v>
      </c>
      <c r="DH29" t="s">
        <v>1295</v>
      </c>
      <c r="DI29" t="s">
        <v>1301</v>
      </c>
    </row>
    <row r="30" spans="1:117" x14ac:dyDescent="0.3">
      <c r="A30" t="s">
        <v>339</v>
      </c>
      <c r="B30" t="s">
        <v>340</v>
      </c>
      <c r="N30" t="s">
        <v>1019</v>
      </c>
      <c r="O30" t="s">
        <v>1019</v>
      </c>
      <c r="P30" t="s">
        <v>1019</v>
      </c>
      <c r="Q30" t="s">
        <v>1019</v>
      </c>
      <c r="V30" t="s">
        <v>1019</v>
      </c>
      <c r="Y30" t="s">
        <v>1047</v>
      </c>
      <c r="Z30" t="s">
        <v>1045</v>
      </c>
      <c r="AA30" t="s">
        <v>1045</v>
      </c>
      <c r="AB30" t="s">
        <v>1045</v>
      </c>
      <c r="AO30" t="s">
        <v>1070</v>
      </c>
      <c r="AP30" t="s">
        <v>1070</v>
      </c>
      <c r="AQ30" t="s">
        <v>1068</v>
      </c>
      <c r="AR30" t="s">
        <v>1066</v>
      </c>
      <c r="AS30" t="s">
        <v>1066</v>
      </c>
      <c r="AT30" t="s">
        <v>1066</v>
      </c>
      <c r="AU30" t="s">
        <v>1066</v>
      </c>
      <c r="AV30" t="s">
        <v>1066</v>
      </c>
      <c r="AW30" t="s">
        <v>1064</v>
      </c>
      <c r="CH30" t="s">
        <v>1021</v>
      </c>
      <c r="CI30" t="s">
        <v>1019</v>
      </c>
      <c r="CJ30" t="s">
        <v>1148</v>
      </c>
      <c r="CK30">
        <v>0.01</v>
      </c>
      <c r="CM30" t="s">
        <v>1019</v>
      </c>
      <c r="CN30">
        <v>28880700</v>
      </c>
      <c r="CP30" t="s">
        <v>1300</v>
      </c>
      <c r="CQ30" t="s">
        <v>1300</v>
      </c>
      <c r="CR30" t="s">
        <v>1291</v>
      </c>
      <c r="CS30" t="s">
        <v>1291</v>
      </c>
      <c r="CT30" t="s">
        <v>1300</v>
      </c>
      <c r="CU30" t="s">
        <v>1291</v>
      </c>
      <c r="CV30" t="s">
        <v>1300</v>
      </c>
      <c r="DD30" t="s">
        <v>1298</v>
      </c>
      <c r="DE30" t="s">
        <v>1303</v>
      </c>
      <c r="DH30" t="s">
        <v>1299</v>
      </c>
      <c r="DI30" t="s">
        <v>1293</v>
      </c>
    </row>
    <row r="31" spans="1:117" x14ac:dyDescent="0.3">
      <c r="A31" t="s">
        <v>341</v>
      </c>
      <c r="B31" t="s">
        <v>342</v>
      </c>
      <c r="N31" t="s">
        <v>1019</v>
      </c>
      <c r="O31" t="s">
        <v>1019</v>
      </c>
      <c r="P31" t="s">
        <v>1019</v>
      </c>
      <c r="Q31" t="s">
        <v>1019</v>
      </c>
      <c r="V31" t="s">
        <v>1019</v>
      </c>
      <c r="Y31" t="s">
        <v>1047</v>
      </c>
      <c r="Z31" t="s">
        <v>1045</v>
      </c>
      <c r="AA31" t="s">
        <v>1045</v>
      </c>
      <c r="AB31" t="s">
        <v>1045</v>
      </c>
      <c r="AO31" t="s">
        <v>1068</v>
      </c>
      <c r="AP31" t="s">
        <v>1068</v>
      </c>
      <c r="AQ31" t="s">
        <v>1068</v>
      </c>
      <c r="AR31" t="s">
        <v>1064</v>
      </c>
      <c r="AS31" t="s">
        <v>1066</v>
      </c>
      <c r="AT31" t="s">
        <v>1066</v>
      </c>
      <c r="AU31" t="s">
        <v>1068</v>
      </c>
      <c r="AV31" t="s">
        <v>1068</v>
      </c>
      <c r="AW31" t="s">
        <v>1068</v>
      </c>
      <c r="CH31" t="s">
        <v>1021</v>
      </c>
      <c r="CI31" t="s">
        <v>1019</v>
      </c>
      <c r="CJ31" t="s">
        <v>1148</v>
      </c>
      <c r="CK31">
        <v>4937468</v>
      </c>
      <c r="CM31" t="s">
        <v>1019</v>
      </c>
      <c r="CN31">
        <v>22402228</v>
      </c>
      <c r="CP31" t="s">
        <v>1291</v>
      </c>
      <c r="CQ31" t="s">
        <v>1291</v>
      </c>
      <c r="CR31" t="s">
        <v>1291</v>
      </c>
      <c r="CS31" t="s">
        <v>1291</v>
      </c>
      <c r="CT31" t="s">
        <v>1300</v>
      </c>
      <c r="CU31" t="s">
        <v>1291</v>
      </c>
      <c r="CV31" t="s">
        <v>1291</v>
      </c>
      <c r="DD31" t="s">
        <v>1295</v>
      </c>
      <c r="DE31" t="s">
        <v>1303</v>
      </c>
      <c r="DH31" t="s">
        <v>1301</v>
      </c>
      <c r="DI31" t="s">
        <v>1299</v>
      </c>
    </row>
    <row r="32" spans="1:117" x14ac:dyDescent="0.3">
      <c r="A32" t="s">
        <v>345</v>
      </c>
      <c r="B32" t="s">
        <v>346</v>
      </c>
      <c r="N32" t="s">
        <v>1019</v>
      </c>
      <c r="O32" t="s">
        <v>1019</v>
      </c>
      <c r="P32" t="s">
        <v>1019</v>
      </c>
      <c r="Q32" t="s">
        <v>1019</v>
      </c>
      <c r="V32" t="s">
        <v>1019</v>
      </c>
      <c r="Y32" t="s">
        <v>1047</v>
      </c>
      <c r="Z32" t="s">
        <v>1045</v>
      </c>
      <c r="AA32" t="s">
        <v>1047</v>
      </c>
      <c r="AB32" t="s">
        <v>1047</v>
      </c>
      <c r="AO32" t="s">
        <v>1068</v>
      </c>
      <c r="AP32" t="s">
        <v>1068</v>
      </c>
      <c r="AQ32" t="s">
        <v>1068</v>
      </c>
      <c r="AR32" t="s">
        <v>1068</v>
      </c>
      <c r="AS32" t="s">
        <v>1068</v>
      </c>
      <c r="AT32" t="s">
        <v>1066</v>
      </c>
      <c r="AU32" t="s">
        <v>1068</v>
      </c>
      <c r="AV32" t="s">
        <v>1066</v>
      </c>
      <c r="AW32" t="s">
        <v>1068</v>
      </c>
      <c r="CH32" t="s">
        <v>1019</v>
      </c>
      <c r="CI32" t="s">
        <v>1021</v>
      </c>
      <c r="CJ32">
        <v>11502</v>
      </c>
      <c r="CK32" t="s">
        <v>1148</v>
      </c>
      <c r="CM32" t="s">
        <v>1019</v>
      </c>
      <c r="CN32">
        <v>31199871</v>
      </c>
      <c r="CP32" t="s">
        <v>1291</v>
      </c>
      <c r="CQ32" t="s">
        <v>1291</v>
      </c>
      <c r="CR32" t="s">
        <v>1300</v>
      </c>
      <c r="CS32" t="s">
        <v>1291</v>
      </c>
      <c r="CT32" t="s">
        <v>1300</v>
      </c>
      <c r="CU32" t="s">
        <v>1291</v>
      </c>
      <c r="CV32" t="s">
        <v>1291</v>
      </c>
      <c r="DD32" t="s">
        <v>1293</v>
      </c>
      <c r="DE32" t="s">
        <v>1298</v>
      </c>
      <c r="DH32" t="s">
        <v>1294</v>
      </c>
      <c r="DI32" t="s">
        <v>1296</v>
      </c>
    </row>
    <row r="33" spans="1:113" x14ac:dyDescent="0.3">
      <c r="A33" t="s">
        <v>347</v>
      </c>
      <c r="B33" t="s">
        <v>348</v>
      </c>
      <c r="N33" t="s">
        <v>1019</v>
      </c>
      <c r="O33" t="s">
        <v>1019</v>
      </c>
      <c r="P33" t="s">
        <v>1019</v>
      </c>
      <c r="Q33" t="s">
        <v>1019</v>
      </c>
      <c r="V33" t="s">
        <v>1019</v>
      </c>
      <c r="Y33" t="s">
        <v>1047</v>
      </c>
      <c r="Z33" t="s">
        <v>1047</v>
      </c>
      <c r="AA33" t="s">
        <v>1045</v>
      </c>
      <c r="AB33" t="s">
        <v>1045</v>
      </c>
      <c r="AO33" t="s">
        <v>1068</v>
      </c>
      <c r="AP33" t="s">
        <v>1068</v>
      </c>
      <c r="AQ33" t="s">
        <v>1068</v>
      </c>
      <c r="AR33" t="s">
        <v>1068</v>
      </c>
      <c r="AS33" t="s">
        <v>1066</v>
      </c>
      <c r="AT33" t="s">
        <v>1066</v>
      </c>
      <c r="AU33" t="s">
        <v>1068</v>
      </c>
      <c r="AV33" t="s">
        <v>1068</v>
      </c>
      <c r="AW33" t="s">
        <v>1064</v>
      </c>
      <c r="CH33" t="s">
        <v>1019</v>
      </c>
      <c r="CI33" t="s">
        <v>1019</v>
      </c>
      <c r="CJ33">
        <v>6890999.9999999991</v>
      </c>
      <c r="CK33">
        <v>68951331.879999995</v>
      </c>
      <c r="CM33" t="s">
        <v>1019</v>
      </c>
      <c r="CN33">
        <v>110537999.99999999</v>
      </c>
      <c r="CP33" t="s">
        <v>1291</v>
      </c>
      <c r="CQ33" t="s">
        <v>1291</v>
      </c>
      <c r="CR33" t="s">
        <v>1291</v>
      </c>
      <c r="CS33" t="s">
        <v>1292</v>
      </c>
      <c r="CT33" t="s">
        <v>1291</v>
      </c>
      <c r="CU33" t="s">
        <v>1291</v>
      </c>
      <c r="CV33" t="s">
        <v>1292</v>
      </c>
      <c r="DD33" t="s">
        <v>1302</v>
      </c>
      <c r="DE33" t="s">
        <v>1297</v>
      </c>
      <c r="DH33" t="s">
        <v>1302</v>
      </c>
      <c r="DI33" t="s">
        <v>1293</v>
      </c>
    </row>
    <row r="34" spans="1:113" x14ac:dyDescent="0.3">
      <c r="A34" t="s">
        <v>351</v>
      </c>
      <c r="B34" t="s">
        <v>352</v>
      </c>
      <c r="N34" t="s">
        <v>1019</v>
      </c>
      <c r="O34" t="s">
        <v>1019</v>
      </c>
      <c r="P34" t="s">
        <v>1019</v>
      </c>
      <c r="Q34" t="s">
        <v>1019</v>
      </c>
      <c r="V34" t="s">
        <v>1019</v>
      </c>
      <c r="Y34" t="s">
        <v>1045</v>
      </c>
      <c r="Z34" t="s">
        <v>1045</v>
      </c>
      <c r="AA34" t="s">
        <v>1045</v>
      </c>
      <c r="AB34" t="s">
        <v>1047</v>
      </c>
      <c r="AO34" t="s">
        <v>1068</v>
      </c>
      <c r="AP34" t="s">
        <v>1068</v>
      </c>
      <c r="AQ34" t="s">
        <v>1068</v>
      </c>
      <c r="AR34" t="s">
        <v>1068</v>
      </c>
      <c r="AS34" t="s">
        <v>1066</v>
      </c>
      <c r="AT34" t="s">
        <v>1064</v>
      </c>
      <c r="AU34" t="s">
        <v>1066</v>
      </c>
      <c r="AV34" t="s">
        <v>1066</v>
      </c>
      <c r="AW34" t="s">
        <v>1062</v>
      </c>
      <c r="CH34" t="s">
        <v>1021</v>
      </c>
      <c r="CI34" t="s">
        <v>1021</v>
      </c>
      <c r="CJ34" t="s">
        <v>1148</v>
      </c>
      <c r="CK34" t="s">
        <v>1148</v>
      </c>
      <c r="CM34" t="s">
        <v>1021</v>
      </c>
      <c r="CN34" t="s">
        <v>1148</v>
      </c>
      <c r="CP34" t="s">
        <v>1300</v>
      </c>
      <c r="CQ34" t="s">
        <v>1300</v>
      </c>
      <c r="CR34" t="s">
        <v>1300</v>
      </c>
      <c r="CS34" t="s">
        <v>1291</v>
      </c>
      <c r="CT34" t="s">
        <v>1300</v>
      </c>
      <c r="CU34" t="s">
        <v>1292</v>
      </c>
      <c r="CV34" t="s">
        <v>1292</v>
      </c>
      <c r="DD34" t="s">
        <v>1293</v>
      </c>
      <c r="DE34" t="s">
        <v>1297</v>
      </c>
      <c r="DH34" t="s">
        <v>1294</v>
      </c>
      <c r="DI34" t="s">
        <v>1298</v>
      </c>
    </row>
    <row r="35" spans="1:113" x14ac:dyDescent="0.3">
      <c r="A35" t="s">
        <v>355</v>
      </c>
      <c r="B35" t="s">
        <v>356</v>
      </c>
      <c r="N35" t="s">
        <v>1019</v>
      </c>
      <c r="O35" t="s">
        <v>1019</v>
      </c>
      <c r="P35" t="s">
        <v>1019</v>
      </c>
      <c r="Q35" t="s">
        <v>1019</v>
      </c>
      <c r="V35" t="s">
        <v>1019</v>
      </c>
      <c r="Y35" t="s">
        <v>1047</v>
      </c>
      <c r="Z35" t="s">
        <v>1045</v>
      </c>
      <c r="AA35" t="s">
        <v>1045</v>
      </c>
      <c r="AB35" t="s">
        <v>1047</v>
      </c>
      <c r="AO35" t="s">
        <v>1066</v>
      </c>
      <c r="AP35" t="s">
        <v>1066</v>
      </c>
      <c r="AQ35" t="s">
        <v>1066</v>
      </c>
      <c r="AR35" t="s">
        <v>1066</v>
      </c>
      <c r="AS35" t="s">
        <v>1066</v>
      </c>
      <c r="AT35" t="s">
        <v>1066</v>
      </c>
      <c r="AU35" t="s">
        <v>1066</v>
      </c>
      <c r="AV35" t="s">
        <v>1066</v>
      </c>
      <c r="AW35" t="s">
        <v>1066</v>
      </c>
      <c r="CH35" t="s">
        <v>1019</v>
      </c>
      <c r="CI35" t="s">
        <v>1019</v>
      </c>
      <c r="CJ35">
        <v>1275000</v>
      </c>
      <c r="CK35">
        <v>12430000</v>
      </c>
      <c r="CM35" t="s">
        <v>1019</v>
      </c>
      <c r="CN35">
        <v>75035000</v>
      </c>
      <c r="CP35" t="s">
        <v>1291</v>
      </c>
      <c r="CQ35" t="s">
        <v>1291</v>
      </c>
      <c r="CR35" t="s">
        <v>1291</v>
      </c>
      <c r="CS35" t="s">
        <v>1292</v>
      </c>
      <c r="CT35" t="s">
        <v>1292</v>
      </c>
      <c r="CU35" t="s">
        <v>1291</v>
      </c>
      <c r="CV35" t="s">
        <v>1291</v>
      </c>
      <c r="DD35" t="s">
        <v>1293</v>
      </c>
      <c r="DE35" t="s">
        <v>1301</v>
      </c>
      <c r="DH35" t="s">
        <v>1294</v>
      </c>
      <c r="DI35" t="s">
        <v>1295</v>
      </c>
    </row>
    <row r="36" spans="1:113" x14ac:dyDescent="0.3">
      <c r="A36" t="s">
        <v>359</v>
      </c>
      <c r="B36" t="s">
        <v>360</v>
      </c>
      <c r="N36" t="s">
        <v>1019</v>
      </c>
      <c r="O36" t="s">
        <v>1019</v>
      </c>
      <c r="P36" t="s">
        <v>1019</v>
      </c>
      <c r="Q36" t="s">
        <v>1019</v>
      </c>
      <c r="V36" t="s">
        <v>1019</v>
      </c>
      <c r="Y36" t="s">
        <v>1047</v>
      </c>
      <c r="Z36" t="s">
        <v>1047</v>
      </c>
      <c r="AA36" t="s">
        <v>1045</v>
      </c>
      <c r="AB36" t="s">
        <v>1045</v>
      </c>
      <c r="AO36" t="s">
        <v>1066</v>
      </c>
      <c r="AP36" t="s">
        <v>1066</v>
      </c>
      <c r="AQ36" t="s">
        <v>1066</v>
      </c>
      <c r="AR36" t="s">
        <v>1068</v>
      </c>
      <c r="AS36" t="s">
        <v>1066</v>
      </c>
      <c r="AT36" t="s">
        <v>1066</v>
      </c>
      <c r="AU36" t="s">
        <v>1066</v>
      </c>
      <c r="AV36" t="s">
        <v>1066</v>
      </c>
      <c r="AW36" t="s">
        <v>1066</v>
      </c>
      <c r="CH36" t="s">
        <v>1021</v>
      </c>
      <c r="CI36" t="s">
        <v>1021</v>
      </c>
      <c r="CJ36" t="s">
        <v>1148</v>
      </c>
      <c r="CK36" t="s">
        <v>1148</v>
      </c>
      <c r="CM36" t="s">
        <v>1021</v>
      </c>
      <c r="CN36" t="s">
        <v>1148</v>
      </c>
      <c r="CP36" t="s">
        <v>1291</v>
      </c>
      <c r="CQ36" t="s">
        <v>1291</v>
      </c>
      <c r="CR36" t="s">
        <v>1291</v>
      </c>
      <c r="CS36" t="s">
        <v>1292</v>
      </c>
      <c r="CT36" t="s">
        <v>1291</v>
      </c>
      <c r="CU36" t="s">
        <v>1291</v>
      </c>
      <c r="CV36" t="s">
        <v>1292</v>
      </c>
      <c r="DD36" t="s">
        <v>1295</v>
      </c>
      <c r="DE36" t="s">
        <v>1293</v>
      </c>
      <c r="DH36" t="s">
        <v>1299</v>
      </c>
      <c r="DI36" t="s">
        <v>1294</v>
      </c>
    </row>
    <row r="37" spans="1:113" x14ac:dyDescent="0.3">
      <c r="A37" t="s">
        <v>363</v>
      </c>
      <c r="B37" t="s">
        <v>364</v>
      </c>
      <c r="N37" t="s">
        <v>1019</v>
      </c>
      <c r="O37" t="s">
        <v>1019</v>
      </c>
      <c r="P37" t="s">
        <v>1019</v>
      </c>
      <c r="Q37" t="s">
        <v>1019</v>
      </c>
      <c r="V37" t="s">
        <v>1019</v>
      </c>
      <c r="Y37" t="s">
        <v>1047</v>
      </c>
      <c r="Z37" t="s">
        <v>1047</v>
      </c>
      <c r="AA37" t="s">
        <v>1049</v>
      </c>
      <c r="AB37" t="s">
        <v>1047</v>
      </c>
      <c r="AO37" t="s">
        <v>1066</v>
      </c>
      <c r="AP37" t="s">
        <v>1066</v>
      </c>
      <c r="AQ37" t="s">
        <v>1068</v>
      </c>
      <c r="AR37" t="s">
        <v>1068</v>
      </c>
      <c r="AS37" t="s">
        <v>1064</v>
      </c>
      <c r="AT37" t="s">
        <v>1064</v>
      </c>
      <c r="AU37" t="s">
        <v>1066</v>
      </c>
      <c r="AV37" t="s">
        <v>1066</v>
      </c>
      <c r="AW37" t="s">
        <v>1066</v>
      </c>
      <c r="CH37" t="s">
        <v>1019</v>
      </c>
      <c r="CI37" t="s">
        <v>1019</v>
      </c>
      <c r="CJ37">
        <v>35177025</v>
      </c>
      <c r="CK37">
        <v>21458191</v>
      </c>
      <c r="CM37" t="s">
        <v>1019</v>
      </c>
      <c r="CN37">
        <v>90115347</v>
      </c>
      <c r="CP37" t="s">
        <v>1300</v>
      </c>
      <c r="CQ37" t="s">
        <v>1291</v>
      </c>
      <c r="CR37" t="s">
        <v>1291</v>
      </c>
      <c r="CS37" t="s">
        <v>1291</v>
      </c>
      <c r="CT37" t="s">
        <v>1291</v>
      </c>
      <c r="CU37" t="s">
        <v>1291</v>
      </c>
      <c r="CV37" t="s">
        <v>1292</v>
      </c>
      <c r="DD37" t="s">
        <v>1298</v>
      </c>
      <c r="DE37" t="s">
        <v>1301</v>
      </c>
      <c r="DH37" t="s">
        <v>1299</v>
      </c>
      <c r="DI37" t="s">
        <v>1294</v>
      </c>
    </row>
    <row r="38" spans="1:113" x14ac:dyDescent="0.3">
      <c r="A38" t="s">
        <v>367</v>
      </c>
      <c r="B38" t="s">
        <v>368</v>
      </c>
      <c r="N38" t="s">
        <v>1019</v>
      </c>
      <c r="O38" t="s">
        <v>1019</v>
      </c>
      <c r="P38" t="s">
        <v>1019</v>
      </c>
      <c r="Q38" t="s">
        <v>1019</v>
      </c>
      <c r="V38" t="s">
        <v>1019</v>
      </c>
      <c r="Y38" t="s">
        <v>1045</v>
      </c>
      <c r="Z38" t="s">
        <v>1045</v>
      </c>
      <c r="AA38" t="s">
        <v>1045</v>
      </c>
      <c r="AB38" t="s">
        <v>1047</v>
      </c>
      <c r="AO38" t="s">
        <v>1066</v>
      </c>
      <c r="AP38" t="s">
        <v>1066</v>
      </c>
      <c r="AQ38" t="s">
        <v>1066</v>
      </c>
      <c r="AR38" t="s">
        <v>1068</v>
      </c>
      <c r="AS38" t="s">
        <v>1068</v>
      </c>
      <c r="AT38" t="s">
        <v>1068</v>
      </c>
      <c r="AU38" t="s">
        <v>1066</v>
      </c>
      <c r="AV38" t="s">
        <v>1068</v>
      </c>
      <c r="AW38" t="s">
        <v>1066</v>
      </c>
      <c r="CH38" t="s">
        <v>1021</v>
      </c>
      <c r="CI38" t="s">
        <v>1021</v>
      </c>
      <c r="CJ38" t="s">
        <v>1148</v>
      </c>
      <c r="CK38" t="s">
        <v>1148</v>
      </c>
      <c r="CM38" t="s">
        <v>1021</v>
      </c>
      <c r="CN38" t="s">
        <v>1148</v>
      </c>
      <c r="CP38" t="s">
        <v>1300</v>
      </c>
      <c r="CQ38" t="s">
        <v>1291</v>
      </c>
      <c r="CR38" t="s">
        <v>1300</v>
      </c>
      <c r="CS38" t="s">
        <v>1300</v>
      </c>
      <c r="CT38" t="s">
        <v>1300</v>
      </c>
      <c r="CU38" t="s">
        <v>1300</v>
      </c>
      <c r="CV38" t="s">
        <v>1300</v>
      </c>
      <c r="DD38" t="s">
        <v>1293</v>
      </c>
      <c r="DE38" t="s">
        <v>1297</v>
      </c>
      <c r="DH38" t="s">
        <v>1299</v>
      </c>
      <c r="DI38" t="s">
        <v>1301</v>
      </c>
    </row>
    <row r="39" spans="1:113" x14ac:dyDescent="0.3">
      <c r="A39" t="s">
        <v>371</v>
      </c>
      <c r="B39" t="s">
        <v>372</v>
      </c>
      <c r="N39" t="s">
        <v>1019</v>
      </c>
      <c r="O39" t="s">
        <v>1019</v>
      </c>
      <c r="P39" t="s">
        <v>1019</v>
      </c>
      <c r="Q39" t="s">
        <v>1019</v>
      </c>
      <c r="V39" t="s">
        <v>1019</v>
      </c>
      <c r="Y39" t="s">
        <v>1049</v>
      </c>
      <c r="Z39" t="s">
        <v>1045</v>
      </c>
      <c r="AA39" t="s">
        <v>1047</v>
      </c>
      <c r="AB39" t="s">
        <v>1049</v>
      </c>
      <c r="AO39" t="s">
        <v>1066</v>
      </c>
      <c r="AP39" t="s">
        <v>1066</v>
      </c>
      <c r="AQ39" t="s">
        <v>1066</v>
      </c>
      <c r="AR39" t="s">
        <v>1066</v>
      </c>
      <c r="AS39" t="s">
        <v>1066</v>
      </c>
      <c r="AT39" t="s">
        <v>1064</v>
      </c>
      <c r="AU39" t="s">
        <v>1066</v>
      </c>
      <c r="AV39" t="s">
        <v>1066</v>
      </c>
      <c r="AW39" t="s">
        <v>1066</v>
      </c>
      <c r="CH39" t="s">
        <v>1021</v>
      </c>
      <c r="CI39" t="s">
        <v>1019</v>
      </c>
      <c r="CJ39" t="s">
        <v>1148</v>
      </c>
      <c r="CK39">
        <v>1649000</v>
      </c>
      <c r="CM39" t="s">
        <v>1019</v>
      </c>
      <c r="CN39">
        <v>61289338</v>
      </c>
      <c r="CP39" t="s">
        <v>1291</v>
      </c>
      <c r="CQ39" t="s">
        <v>1300</v>
      </c>
      <c r="CR39" t="s">
        <v>1291</v>
      </c>
      <c r="CS39" t="s">
        <v>1291</v>
      </c>
      <c r="CT39" t="s">
        <v>1300</v>
      </c>
      <c r="CU39" t="s">
        <v>1291</v>
      </c>
      <c r="CV39" t="s">
        <v>1291</v>
      </c>
      <c r="DD39" t="s">
        <v>1293</v>
      </c>
      <c r="DE39" t="s">
        <v>1299</v>
      </c>
      <c r="DH39" t="s">
        <v>1298</v>
      </c>
      <c r="DI39" t="s">
        <v>1294</v>
      </c>
    </row>
    <row r="40" spans="1:113" x14ac:dyDescent="0.3">
      <c r="A40" t="s">
        <v>375</v>
      </c>
      <c r="B40" t="s">
        <v>376</v>
      </c>
      <c r="N40" t="s">
        <v>1019</v>
      </c>
      <c r="O40" t="s">
        <v>1019</v>
      </c>
      <c r="P40" t="s">
        <v>1019</v>
      </c>
      <c r="Q40" t="s">
        <v>1019</v>
      </c>
      <c r="V40" t="s">
        <v>1019</v>
      </c>
      <c r="Y40" t="s">
        <v>1047</v>
      </c>
      <c r="Z40" t="s">
        <v>1045</v>
      </c>
      <c r="AA40" t="s">
        <v>1047</v>
      </c>
      <c r="AB40" t="s">
        <v>1045</v>
      </c>
      <c r="AO40" t="s">
        <v>1066</v>
      </c>
      <c r="AP40" t="s">
        <v>1066</v>
      </c>
      <c r="AQ40" t="s">
        <v>1068</v>
      </c>
      <c r="AR40" t="s">
        <v>1064</v>
      </c>
      <c r="AS40" t="s">
        <v>1066</v>
      </c>
      <c r="AT40" t="s">
        <v>1066</v>
      </c>
      <c r="AU40" t="s">
        <v>1066</v>
      </c>
      <c r="AV40" t="s">
        <v>1066</v>
      </c>
      <c r="AW40" t="s">
        <v>1066</v>
      </c>
      <c r="CH40" t="s">
        <v>1021</v>
      </c>
      <c r="CI40" t="s">
        <v>1021</v>
      </c>
      <c r="CJ40" t="s">
        <v>1148</v>
      </c>
      <c r="CK40" t="s">
        <v>1148</v>
      </c>
      <c r="CM40" t="s">
        <v>1019</v>
      </c>
      <c r="CN40">
        <v>11569820</v>
      </c>
      <c r="CP40" t="s">
        <v>1300</v>
      </c>
      <c r="CQ40" t="s">
        <v>1291</v>
      </c>
      <c r="CR40" t="s">
        <v>1291</v>
      </c>
      <c r="CS40" t="s">
        <v>1292</v>
      </c>
      <c r="CT40" t="s">
        <v>1300</v>
      </c>
      <c r="CU40" t="s">
        <v>1291</v>
      </c>
      <c r="CV40" t="s">
        <v>1291</v>
      </c>
      <c r="DD40" t="s">
        <v>1301</v>
      </c>
      <c r="DE40" t="s">
        <v>1301</v>
      </c>
      <c r="DH40" t="s">
        <v>1299</v>
      </c>
      <c r="DI40" t="s">
        <v>1301</v>
      </c>
    </row>
    <row r="41" spans="1:113" x14ac:dyDescent="0.3">
      <c r="A41" t="s">
        <v>379</v>
      </c>
      <c r="B41" t="s">
        <v>380</v>
      </c>
      <c r="N41" t="s">
        <v>1019</v>
      </c>
      <c r="O41" t="s">
        <v>1019</v>
      </c>
      <c r="P41" t="s">
        <v>1019</v>
      </c>
      <c r="Q41" t="s">
        <v>1019</v>
      </c>
      <c r="V41" t="s">
        <v>1019</v>
      </c>
      <c r="Y41" t="s">
        <v>1045</v>
      </c>
      <c r="Z41" t="s">
        <v>1045</v>
      </c>
      <c r="AA41" t="s">
        <v>1047</v>
      </c>
      <c r="AB41" t="s">
        <v>1045</v>
      </c>
      <c r="AO41" t="s">
        <v>1066</v>
      </c>
      <c r="AP41" t="s">
        <v>1066</v>
      </c>
      <c r="AQ41" t="s">
        <v>1066</v>
      </c>
      <c r="AR41" t="s">
        <v>1068</v>
      </c>
      <c r="AS41" t="s">
        <v>1064</v>
      </c>
      <c r="AT41" t="s">
        <v>1066</v>
      </c>
      <c r="AU41" t="s">
        <v>1066</v>
      </c>
      <c r="AV41" t="s">
        <v>1066</v>
      </c>
      <c r="AW41" t="s">
        <v>1066</v>
      </c>
      <c r="CH41" t="s">
        <v>1021</v>
      </c>
      <c r="CI41" t="s">
        <v>1021</v>
      </c>
      <c r="CJ41" t="s">
        <v>1148</v>
      </c>
      <c r="CK41" t="s">
        <v>1148</v>
      </c>
      <c r="CM41" t="s">
        <v>1021</v>
      </c>
      <c r="CN41" t="s">
        <v>1148</v>
      </c>
      <c r="CP41" t="s">
        <v>1291</v>
      </c>
      <c r="CQ41" t="s">
        <v>1291</v>
      </c>
      <c r="CR41" t="s">
        <v>1291</v>
      </c>
      <c r="CS41" t="s">
        <v>1292</v>
      </c>
      <c r="CT41" t="s">
        <v>1291</v>
      </c>
      <c r="CU41" t="s">
        <v>1291</v>
      </c>
      <c r="CV41" t="s">
        <v>1291</v>
      </c>
      <c r="DD41" t="s">
        <v>1299</v>
      </c>
      <c r="DE41" t="s">
        <v>1293</v>
      </c>
      <c r="DH41" t="s">
        <v>1295</v>
      </c>
      <c r="DI41" t="s">
        <v>1301</v>
      </c>
    </row>
    <row r="42" spans="1:113" x14ac:dyDescent="0.3">
      <c r="A42" t="s">
        <v>383</v>
      </c>
      <c r="B42" t="s">
        <v>384</v>
      </c>
      <c r="N42" t="s">
        <v>1019</v>
      </c>
      <c r="O42" t="s">
        <v>1019</v>
      </c>
      <c r="P42" t="s">
        <v>1019</v>
      </c>
      <c r="Q42" t="s">
        <v>1019</v>
      </c>
      <c r="V42" t="s">
        <v>1019</v>
      </c>
      <c r="Y42" t="s">
        <v>1047</v>
      </c>
      <c r="Z42" t="s">
        <v>1047</v>
      </c>
      <c r="AA42" t="s">
        <v>1047</v>
      </c>
      <c r="AB42" t="s">
        <v>1045</v>
      </c>
      <c r="AO42" t="s">
        <v>1066</v>
      </c>
      <c r="AP42" t="s">
        <v>1066</v>
      </c>
      <c r="AQ42" t="s">
        <v>1066</v>
      </c>
      <c r="AR42" t="s">
        <v>1068</v>
      </c>
      <c r="AS42" t="s">
        <v>1064</v>
      </c>
      <c r="AT42" t="s">
        <v>1066</v>
      </c>
      <c r="AU42" t="s">
        <v>1066</v>
      </c>
      <c r="AV42" t="s">
        <v>1066</v>
      </c>
      <c r="AW42" t="s">
        <v>1066</v>
      </c>
      <c r="CH42" t="s">
        <v>1021</v>
      </c>
      <c r="CI42" t="s">
        <v>1021</v>
      </c>
      <c r="CJ42" t="s">
        <v>1148</v>
      </c>
      <c r="CK42" t="s">
        <v>1148</v>
      </c>
      <c r="CM42" t="s">
        <v>1021</v>
      </c>
      <c r="CN42" t="s">
        <v>1148</v>
      </c>
      <c r="CP42" t="s">
        <v>1300</v>
      </c>
      <c r="CQ42" t="s">
        <v>1300</v>
      </c>
      <c r="CR42" t="s">
        <v>1291</v>
      </c>
      <c r="CS42" t="s">
        <v>1291</v>
      </c>
      <c r="CT42" t="s">
        <v>1300</v>
      </c>
      <c r="CU42" t="s">
        <v>1291</v>
      </c>
      <c r="CV42" t="s">
        <v>1291</v>
      </c>
      <c r="DD42" t="s">
        <v>1294</v>
      </c>
      <c r="DE42" t="s">
        <v>1297</v>
      </c>
      <c r="DH42" t="s">
        <v>1295</v>
      </c>
      <c r="DI42" t="s">
        <v>1299</v>
      </c>
    </row>
    <row r="43" spans="1:113" x14ac:dyDescent="0.3">
      <c r="A43" t="s">
        <v>385</v>
      </c>
      <c r="B43" t="s">
        <v>386</v>
      </c>
      <c r="N43" t="s">
        <v>1019</v>
      </c>
      <c r="O43" t="s">
        <v>1019</v>
      </c>
      <c r="P43" t="s">
        <v>1019</v>
      </c>
      <c r="Q43" t="s">
        <v>1019</v>
      </c>
      <c r="V43" t="s">
        <v>1019</v>
      </c>
      <c r="Y43" t="s">
        <v>1045</v>
      </c>
      <c r="Z43" t="s">
        <v>1047</v>
      </c>
      <c r="AA43" t="s">
        <v>1045</v>
      </c>
      <c r="AB43" t="s">
        <v>1047</v>
      </c>
      <c r="AO43" t="s">
        <v>1070</v>
      </c>
      <c r="AP43" t="s">
        <v>1070</v>
      </c>
      <c r="AQ43" t="s">
        <v>1070</v>
      </c>
      <c r="AR43" t="s">
        <v>1068</v>
      </c>
      <c r="AS43" t="s">
        <v>1066</v>
      </c>
      <c r="AT43" t="s">
        <v>1066</v>
      </c>
      <c r="AU43" t="s">
        <v>1070</v>
      </c>
      <c r="AV43" t="s">
        <v>1066</v>
      </c>
      <c r="AW43" t="s">
        <v>1066</v>
      </c>
      <c r="CH43" t="s">
        <v>1021</v>
      </c>
      <c r="CI43" t="s">
        <v>1019</v>
      </c>
      <c r="CJ43" t="s">
        <v>1148</v>
      </c>
      <c r="CK43">
        <v>13385201</v>
      </c>
      <c r="CM43" t="s">
        <v>1019</v>
      </c>
      <c r="CN43">
        <v>86104382</v>
      </c>
      <c r="CP43" t="s">
        <v>1291</v>
      </c>
      <c r="CQ43" t="s">
        <v>1291</v>
      </c>
      <c r="CR43" t="s">
        <v>1291</v>
      </c>
      <c r="CS43" t="s">
        <v>1291</v>
      </c>
      <c r="CT43" t="s">
        <v>1291</v>
      </c>
      <c r="CU43" t="s">
        <v>1291</v>
      </c>
      <c r="CV43" t="s">
        <v>1291</v>
      </c>
      <c r="DD43" t="s">
        <v>1294</v>
      </c>
      <c r="DE43" t="s">
        <v>1301</v>
      </c>
      <c r="DH43" t="s">
        <v>1299</v>
      </c>
      <c r="DI43" t="s">
        <v>1298</v>
      </c>
    </row>
    <row r="44" spans="1:113" x14ac:dyDescent="0.3">
      <c r="A44" t="s">
        <v>387</v>
      </c>
      <c r="B44" t="s">
        <v>388</v>
      </c>
      <c r="N44" t="s">
        <v>1019</v>
      </c>
      <c r="O44" t="s">
        <v>1019</v>
      </c>
      <c r="P44" t="s">
        <v>1019</v>
      </c>
      <c r="Q44" t="s">
        <v>1019</v>
      </c>
      <c r="V44" t="s">
        <v>1019</v>
      </c>
      <c r="Y44" t="s">
        <v>1045</v>
      </c>
      <c r="Z44" t="s">
        <v>1047</v>
      </c>
      <c r="AA44" t="s">
        <v>1045</v>
      </c>
      <c r="AB44" t="s">
        <v>1045</v>
      </c>
      <c r="AO44" t="s">
        <v>1064</v>
      </c>
      <c r="AP44" t="s">
        <v>1066</v>
      </c>
      <c r="AQ44" t="s">
        <v>1066</v>
      </c>
      <c r="AR44" t="s">
        <v>1066</v>
      </c>
      <c r="AS44" t="s">
        <v>1066</v>
      </c>
      <c r="AT44" t="s">
        <v>1064</v>
      </c>
      <c r="AU44" t="s">
        <v>1066</v>
      </c>
      <c r="AV44" t="s">
        <v>1066</v>
      </c>
      <c r="AW44" t="s">
        <v>1064</v>
      </c>
      <c r="CH44" t="s">
        <v>1021</v>
      </c>
      <c r="CI44" t="s">
        <v>1019</v>
      </c>
      <c r="CJ44" t="s">
        <v>1148</v>
      </c>
      <c r="CK44">
        <v>228153</v>
      </c>
      <c r="CM44" t="s">
        <v>1019</v>
      </c>
      <c r="CN44">
        <v>25259130</v>
      </c>
      <c r="CP44" t="s">
        <v>1291</v>
      </c>
      <c r="CQ44" t="s">
        <v>1291</v>
      </c>
      <c r="CR44" t="s">
        <v>1291</v>
      </c>
      <c r="CS44" t="s">
        <v>1291</v>
      </c>
      <c r="CT44" t="s">
        <v>1291</v>
      </c>
      <c r="CU44" t="s">
        <v>1291</v>
      </c>
      <c r="CV44" t="s">
        <v>1291</v>
      </c>
      <c r="DD44" t="s">
        <v>1299</v>
      </c>
      <c r="DE44" t="s">
        <v>1293</v>
      </c>
      <c r="DH44" t="s">
        <v>1297</v>
      </c>
      <c r="DI44" t="s">
        <v>1294</v>
      </c>
    </row>
    <row r="45" spans="1:113" x14ac:dyDescent="0.3">
      <c r="A45" t="s">
        <v>389</v>
      </c>
      <c r="B45" t="s">
        <v>390</v>
      </c>
      <c r="N45" t="s">
        <v>1019</v>
      </c>
      <c r="O45" t="s">
        <v>1019</v>
      </c>
      <c r="P45" t="s">
        <v>1019</v>
      </c>
      <c r="Q45" t="s">
        <v>1019</v>
      </c>
      <c r="V45" t="s">
        <v>1019</v>
      </c>
      <c r="Y45" t="s">
        <v>1047</v>
      </c>
      <c r="Z45" t="s">
        <v>1047</v>
      </c>
      <c r="AA45" t="s">
        <v>1047</v>
      </c>
      <c r="AB45" t="s">
        <v>1047</v>
      </c>
      <c r="AO45" t="s">
        <v>1066</v>
      </c>
      <c r="AP45" t="s">
        <v>1066</v>
      </c>
      <c r="AQ45" t="s">
        <v>1066</v>
      </c>
      <c r="AR45" t="s">
        <v>1066</v>
      </c>
      <c r="AS45" t="s">
        <v>1066</v>
      </c>
      <c r="AT45" t="s">
        <v>1066</v>
      </c>
      <c r="AU45" t="s">
        <v>1066</v>
      </c>
      <c r="AV45" t="s">
        <v>1066</v>
      </c>
      <c r="AW45" t="s">
        <v>1066</v>
      </c>
      <c r="CH45" t="s">
        <v>1021</v>
      </c>
      <c r="CI45" t="s">
        <v>1021</v>
      </c>
      <c r="CJ45" t="s">
        <v>1148</v>
      </c>
      <c r="CK45" t="s">
        <v>1148</v>
      </c>
      <c r="CM45" t="s">
        <v>1021</v>
      </c>
      <c r="CN45" t="s">
        <v>1148</v>
      </c>
      <c r="CP45" t="s">
        <v>1291</v>
      </c>
      <c r="CQ45" t="s">
        <v>1291</v>
      </c>
      <c r="CR45" t="s">
        <v>1291</v>
      </c>
      <c r="CS45" t="s">
        <v>1292</v>
      </c>
      <c r="CT45" t="s">
        <v>1300</v>
      </c>
      <c r="CU45" t="s">
        <v>1291</v>
      </c>
      <c r="CV45" t="s">
        <v>1291</v>
      </c>
      <c r="DD45" t="s">
        <v>1298</v>
      </c>
      <c r="DE45" t="s">
        <v>1295</v>
      </c>
      <c r="DH45" t="s">
        <v>1293</v>
      </c>
      <c r="DI45" t="s">
        <v>1303</v>
      </c>
    </row>
    <row r="46" spans="1:113" x14ac:dyDescent="0.3">
      <c r="A46" t="s">
        <v>391</v>
      </c>
      <c r="B46" t="s">
        <v>392</v>
      </c>
      <c r="N46" t="s">
        <v>1019</v>
      </c>
      <c r="O46" t="s">
        <v>1019</v>
      </c>
      <c r="P46" t="s">
        <v>1019</v>
      </c>
      <c r="Q46" t="s">
        <v>1019</v>
      </c>
      <c r="V46" t="s">
        <v>1019</v>
      </c>
      <c r="Y46" t="s">
        <v>1045</v>
      </c>
      <c r="Z46" t="s">
        <v>1045</v>
      </c>
      <c r="AA46" t="s">
        <v>1045</v>
      </c>
      <c r="AB46" t="s">
        <v>1045</v>
      </c>
      <c r="AO46" t="s">
        <v>1068</v>
      </c>
      <c r="AP46" t="s">
        <v>1066</v>
      </c>
      <c r="AQ46" t="s">
        <v>1068</v>
      </c>
      <c r="AR46" t="s">
        <v>1070</v>
      </c>
      <c r="AS46" t="s">
        <v>1068</v>
      </c>
      <c r="AT46" t="s">
        <v>1066</v>
      </c>
      <c r="AU46" t="s">
        <v>1068</v>
      </c>
      <c r="AV46" t="s">
        <v>1070</v>
      </c>
      <c r="AW46" t="s">
        <v>1066</v>
      </c>
      <c r="CH46" t="s">
        <v>1021</v>
      </c>
      <c r="CI46" t="s">
        <v>1021</v>
      </c>
      <c r="CJ46" t="s">
        <v>1148</v>
      </c>
      <c r="CK46" t="s">
        <v>1148</v>
      </c>
      <c r="CM46" t="s">
        <v>1019</v>
      </c>
      <c r="CN46">
        <v>78088701</v>
      </c>
      <c r="CP46" t="s">
        <v>1300</v>
      </c>
      <c r="CQ46" t="s">
        <v>1300</v>
      </c>
      <c r="CR46" t="s">
        <v>1300</v>
      </c>
      <c r="CS46" t="s">
        <v>1300</v>
      </c>
      <c r="CT46" t="s">
        <v>1300</v>
      </c>
      <c r="CU46" t="s">
        <v>1300</v>
      </c>
      <c r="CV46" t="s">
        <v>1300</v>
      </c>
      <c r="DD46" t="s">
        <v>1295</v>
      </c>
      <c r="DE46" t="s">
        <v>1293</v>
      </c>
      <c r="DH46" t="s">
        <v>1299</v>
      </c>
      <c r="DI46" t="s">
        <v>1294</v>
      </c>
    </row>
    <row r="47" spans="1:113" x14ac:dyDescent="0.3">
      <c r="A47" t="s">
        <v>395</v>
      </c>
      <c r="B47" t="s">
        <v>396</v>
      </c>
      <c r="N47" t="s">
        <v>1019</v>
      </c>
      <c r="O47" t="s">
        <v>1019</v>
      </c>
      <c r="P47" t="s">
        <v>1019</v>
      </c>
      <c r="Q47" t="s">
        <v>1019</v>
      </c>
      <c r="V47" t="s">
        <v>1019</v>
      </c>
      <c r="Y47" t="s">
        <v>1045</v>
      </c>
      <c r="Z47" t="s">
        <v>1045</v>
      </c>
      <c r="AA47" t="s">
        <v>1049</v>
      </c>
      <c r="AB47" t="s">
        <v>1045</v>
      </c>
      <c r="AO47" t="s">
        <v>1066</v>
      </c>
      <c r="AP47" t="s">
        <v>1068</v>
      </c>
      <c r="AQ47" t="s">
        <v>1068</v>
      </c>
      <c r="AR47" t="s">
        <v>1066</v>
      </c>
      <c r="AS47" t="s">
        <v>1066</v>
      </c>
      <c r="AT47" t="s">
        <v>1066</v>
      </c>
      <c r="AU47" t="s">
        <v>1066</v>
      </c>
      <c r="AV47" t="s">
        <v>1066</v>
      </c>
      <c r="AW47" t="s">
        <v>1064</v>
      </c>
      <c r="CH47" t="s">
        <v>1019</v>
      </c>
      <c r="CI47" t="s">
        <v>1019</v>
      </c>
      <c r="CJ47">
        <v>10378231</v>
      </c>
      <c r="CK47">
        <v>69156971</v>
      </c>
      <c r="CM47" t="s">
        <v>1019</v>
      </c>
      <c r="CN47">
        <v>122394576</v>
      </c>
      <c r="CP47" t="s">
        <v>1305</v>
      </c>
      <c r="CQ47" t="s">
        <v>1305</v>
      </c>
      <c r="CR47" t="s">
        <v>1291</v>
      </c>
      <c r="CS47" t="s">
        <v>1291</v>
      </c>
      <c r="CT47" t="s">
        <v>1300</v>
      </c>
      <c r="CU47" t="s">
        <v>1300</v>
      </c>
      <c r="CV47" t="s">
        <v>1300</v>
      </c>
      <c r="DD47" t="s">
        <v>1295</v>
      </c>
      <c r="DE47" t="s">
        <v>1303</v>
      </c>
      <c r="DH47" t="s">
        <v>1295</v>
      </c>
      <c r="DI47" t="s">
        <v>1298</v>
      </c>
    </row>
    <row r="48" spans="1:113" x14ac:dyDescent="0.3">
      <c r="A48" t="s">
        <v>399</v>
      </c>
      <c r="B48" t="s">
        <v>400</v>
      </c>
      <c r="N48" t="s">
        <v>1019</v>
      </c>
      <c r="O48" t="s">
        <v>1019</v>
      </c>
      <c r="P48" t="s">
        <v>1019</v>
      </c>
      <c r="Q48" t="s">
        <v>1019</v>
      </c>
      <c r="V48" t="s">
        <v>1019</v>
      </c>
      <c r="Y48" t="s">
        <v>1047</v>
      </c>
      <c r="Z48" t="s">
        <v>1045</v>
      </c>
      <c r="AA48" t="s">
        <v>1049</v>
      </c>
      <c r="AB48" t="s">
        <v>1047</v>
      </c>
      <c r="AO48" t="s">
        <v>1064</v>
      </c>
      <c r="AP48" t="s">
        <v>1066</v>
      </c>
      <c r="AQ48" t="s">
        <v>1066</v>
      </c>
      <c r="AR48" t="s">
        <v>1064</v>
      </c>
      <c r="AS48" t="s">
        <v>1066</v>
      </c>
      <c r="AT48" t="s">
        <v>1064</v>
      </c>
      <c r="AU48" t="s">
        <v>1066</v>
      </c>
      <c r="AV48" t="s">
        <v>1066</v>
      </c>
      <c r="AW48" t="s">
        <v>1064</v>
      </c>
      <c r="CH48" t="s">
        <v>1021</v>
      </c>
      <c r="CI48" t="s">
        <v>1021</v>
      </c>
      <c r="CJ48" t="s">
        <v>1148</v>
      </c>
      <c r="CK48" t="s">
        <v>1148</v>
      </c>
      <c r="CM48" t="s">
        <v>1021</v>
      </c>
      <c r="CN48" t="s">
        <v>1148</v>
      </c>
      <c r="CP48" t="s">
        <v>1300</v>
      </c>
      <c r="CQ48" t="s">
        <v>1291</v>
      </c>
      <c r="CR48" t="s">
        <v>1291</v>
      </c>
      <c r="CS48" t="s">
        <v>1292</v>
      </c>
      <c r="CT48" t="s">
        <v>1291</v>
      </c>
      <c r="CU48" t="s">
        <v>1292</v>
      </c>
      <c r="CV48" t="s">
        <v>1300</v>
      </c>
      <c r="DD48" t="s">
        <v>1293</v>
      </c>
      <c r="DE48" t="s">
        <v>1303</v>
      </c>
      <c r="DH48" t="s">
        <v>1302</v>
      </c>
      <c r="DI48" t="s">
        <v>1295</v>
      </c>
    </row>
    <row r="49" spans="1:113" x14ac:dyDescent="0.3">
      <c r="A49" t="s">
        <v>401</v>
      </c>
      <c r="B49" t="s">
        <v>402</v>
      </c>
      <c r="N49" t="s">
        <v>1019</v>
      </c>
      <c r="O49" t="s">
        <v>1019</v>
      </c>
      <c r="P49" t="s">
        <v>1019</v>
      </c>
      <c r="Q49" t="s">
        <v>1019</v>
      </c>
      <c r="V49" t="s">
        <v>1019</v>
      </c>
      <c r="Y49" t="s">
        <v>1049</v>
      </c>
      <c r="Z49" t="s">
        <v>1045</v>
      </c>
      <c r="AA49" t="s">
        <v>1045</v>
      </c>
      <c r="AB49" t="s">
        <v>1047</v>
      </c>
      <c r="AO49" t="s">
        <v>1066</v>
      </c>
      <c r="AP49" t="s">
        <v>1066</v>
      </c>
      <c r="AQ49" t="s">
        <v>1066</v>
      </c>
      <c r="AR49" t="s">
        <v>1064</v>
      </c>
      <c r="AS49" t="s">
        <v>1066</v>
      </c>
      <c r="AT49" t="s">
        <v>1066</v>
      </c>
      <c r="AU49" t="s">
        <v>1066</v>
      </c>
      <c r="AV49" t="s">
        <v>1066</v>
      </c>
      <c r="AW49" t="s">
        <v>1062</v>
      </c>
      <c r="CH49" t="s">
        <v>1021</v>
      </c>
      <c r="CI49" t="s">
        <v>1019</v>
      </c>
      <c r="CJ49" t="s">
        <v>1148</v>
      </c>
      <c r="CK49">
        <v>694000</v>
      </c>
      <c r="CM49" t="s">
        <v>1019</v>
      </c>
      <c r="CN49">
        <v>60656000</v>
      </c>
      <c r="CP49" t="s">
        <v>1291</v>
      </c>
      <c r="CQ49" t="s">
        <v>1291</v>
      </c>
      <c r="CR49" t="s">
        <v>1291</v>
      </c>
      <c r="CS49" t="s">
        <v>1292</v>
      </c>
      <c r="CT49" t="s">
        <v>1291</v>
      </c>
      <c r="CU49" t="s">
        <v>1291</v>
      </c>
      <c r="CV49" t="s">
        <v>1291</v>
      </c>
      <c r="DD49" t="s">
        <v>1293</v>
      </c>
      <c r="DE49" t="s">
        <v>1294</v>
      </c>
      <c r="DH49" t="s">
        <v>1295</v>
      </c>
      <c r="DI49" t="s">
        <v>1298</v>
      </c>
    </row>
    <row r="50" spans="1:113" x14ac:dyDescent="0.3">
      <c r="A50" t="s">
        <v>403</v>
      </c>
      <c r="B50" t="s">
        <v>404</v>
      </c>
      <c r="N50" t="s">
        <v>1019</v>
      </c>
      <c r="O50" t="s">
        <v>1019</v>
      </c>
      <c r="P50" t="s">
        <v>1019</v>
      </c>
      <c r="Q50" t="s">
        <v>1019</v>
      </c>
      <c r="V50" t="s">
        <v>1019</v>
      </c>
      <c r="Y50" t="s">
        <v>1049</v>
      </c>
      <c r="Z50" t="s">
        <v>1045</v>
      </c>
      <c r="AA50" t="s">
        <v>1045</v>
      </c>
      <c r="AB50" t="s">
        <v>1045</v>
      </c>
      <c r="AO50" t="s">
        <v>1066</v>
      </c>
      <c r="AP50" t="s">
        <v>1066</v>
      </c>
      <c r="AQ50" t="s">
        <v>1064</v>
      </c>
      <c r="AR50" t="s">
        <v>1066</v>
      </c>
      <c r="AS50" t="s">
        <v>1064</v>
      </c>
      <c r="AT50" t="s">
        <v>1066</v>
      </c>
      <c r="AU50" t="s">
        <v>1066</v>
      </c>
      <c r="AV50" t="s">
        <v>1068</v>
      </c>
      <c r="AW50" t="s">
        <v>1064</v>
      </c>
      <c r="CH50" t="s">
        <v>1021</v>
      </c>
      <c r="CI50" t="s">
        <v>1021</v>
      </c>
      <c r="CJ50" t="s">
        <v>1148</v>
      </c>
      <c r="CK50" t="s">
        <v>1148</v>
      </c>
      <c r="CM50" t="s">
        <v>1021</v>
      </c>
      <c r="CN50">
        <v>41658888</v>
      </c>
      <c r="CP50" t="s">
        <v>1291</v>
      </c>
      <c r="CQ50" t="s">
        <v>1291</v>
      </c>
      <c r="CR50" t="s">
        <v>1291</v>
      </c>
      <c r="CS50" t="s">
        <v>1291</v>
      </c>
      <c r="CT50" t="s">
        <v>1300</v>
      </c>
      <c r="CU50" t="s">
        <v>1300</v>
      </c>
      <c r="CV50" t="s">
        <v>1300</v>
      </c>
      <c r="DD50" t="s">
        <v>1294</v>
      </c>
      <c r="DE50" t="s">
        <v>1303</v>
      </c>
      <c r="DH50" t="s">
        <v>1295</v>
      </c>
      <c r="DI50" t="s">
        <v>1299</v>
      </c>
    </row>
    <row r="51" spans="1:113" x14ac:dyDescent="0.3">
      <c r="A51" t="s">
        <v>407</v>
      </c>
      <c r="B51" t="s">
        <v>408</v>
      </c>
      <c r="N51" t="s">
        <v>1019</v>
      </c>
      <c r="O51" t="s">
        <v>1019</v>
      </c>
      <c r="P51" t="s">
        <v>1019</v>
      </c>
      <c r="Q51" t="s">
        <v>1019</v>
      </c>
      <c r="V51" t="s">
        <v>1019</v>
      </c>
      <c r="Y51" t="s">
        <v>1047</v>
      </c>
      <c r="Z51" t="s">
        <v>1047</v>
      </c>
      <c r="AA51" t="s">
        <v>1045</v>
      </c>
      <c r="AB51" t="s">
        <v>1045</v>
      </c>
      <c r="AO51" t="s">
        <v>1066</v>
      </c>
      <c r="AP51" t="s">
        <v>1066</v>
      </c>
      <c r="AQ51" t="s">
        <v>1066</v>
      </c>
      <c r="AR51" t="s">
        <v>1066</v>
      </c>
      <c r="AS51" t="s">
        <v>1066</v>
      </c>
      <c r="AT51" t="s">
        <v>1066</v>
      </c>
      <c r="AU51" t="s">
        <v>1066</v>
      </c>
      <c r="AV51" t="s">
        <v>1066</v>
      </c>
      <c r="AW51" t="s">
        <v>1066</v>
      </c>
      <c r="CH51" t="s">
        <v>1019</v>
      </c>
      <c r="CI51" t="s">
        <v>1021</v>
      </c>
      <c r="CJ51">
        <v>774720</v>
      </c>
      <c r="CK51" t="s">
        <v>1148</v>
      </c>
      <c r="CM51" t="s">
        <v>1021</v>
      </c>
      <c r="CN51">
        <v>135821904</v>
      </c>
      <c r="CP51" t="s">
        <v>1291</v>
      </c>
      <c r="CQ51" t="s">
        <v>1291</v>
      </c>
      <c r="CR51" t="s">
        <v>1291</v>
      </c>
      <c r="CS51" t="s">
        <v>1291</v>
      </c>
      <c r="CT51" t="s">
        <v>1291</v>
      </c>
      <c r="CU51" t="s">
        <v>1291</v>
      </c>
      <c r="CV51" t="s">
        <v>1291</v>
      </c>
      <c r="DD51" t="s">
        <v>1293</v>
      </c>
      <c r="DE51" t="s">
        <v>1303</v>
      </c>
      <c r="DH51" t="s">
        <v>1299</v>
      </c>
      <c r="DI51" t="s">
        <v>1298</v>
      </c>
    </row>
    <row r="52" spans="1:113" x14ac:dyDescent="0.3">
      <c r="A52" t="s">
        <v>410</v>
      </c>
      <c r="B52" t="s">
        <v>411</v>
      </c>
      <c r="N52" t="s">
        <v>1019</v>
      </c>
      <c r="O52" t="s">
        <v>1019</v>
      </c>
      <c r="P52" t="s">
        <v>1019</v>
      </c>
      <c r="Q52" t="s">
        <v>1019</v>
      </c>
      <c r="V52" t="s">
        <v>1019</v>
      </c>
      <c r="Y52" t="s">
        <v>1045</v>
      </c>
      <c r="Z52" t="s">
        <v>1047</v>
      </c>
      <c r="AA52" t="s">
        <v>1045</v>
      </c>
      <c r="AB52" t="s">
        <v>1047</v>
      </c>
      <c r="AO52" t="s">
        <v>1068</v>
      </c>
      <c r="AP52" t="s">
        <v>1068</v>
      </c>
      <c r="AQ52" t="s">
        <v>1068</v>
      </c>
      <c r="AR52" t="s">
        <v>1068</v>
      </c>
      <c r="AS52" t="s">
        <v>1068</v>
      </c>
      <c r="AT52" t="s">
        <v>1068</v>
      </c>
      <c r="AU52" t="s">
        <v>1068</v>
      </c>
      <c r="AV52" t="s">
        <v>1070</v>
      </c>
      <c r="AW52" t="s">
        <v>1070</v>
      </c>
      <c r="CH52" t="s">
        <v>1021</v>
      </c>
      <c r="CI52" t="s">
        <v>1021</v>
      </c>
      <c r="CJ52" t="s">
        <v>1148</v>
      </c>
      <c r="CK52" t="s">
        <v>1148</v>
      </c>
      <c r="CM52" t="s">
        <v>1021</v>
      </c>
      <c r="CN52">
        <v>25331572.466576502</v>
      </c>
      <c r="CP52" t="s">
        <v>1292</v>
      </c>
      <c r="CQ52" t="s">
        <v>1300</v>
      </c>
      <c r="CR52" t="s">
        <v>1292</v>
      </c>
      <c r="CS52" t="s">
        <v>1292</v>
      </c>
      <c r="CT52" t="s">
        <v>1292</v>
      </c>
      <c r="CU52" t="s">
        <v>1292</v>
      </c>
      <c r="CV52" t="s">
        <v>1304</v>
      </c>
      <c r="DD52" t="s">
        <v>1293</v>
      </c>
      <c r="DE52" t="s">
        <v>1301</v>
      </c>
      <c r="DH52" t="s">
        <v>1298</v>
      </c>
      <c r="DI52" t="s">
        <v>1296</v>
      </c>
    </row>
    <row r="53" spans="1:113" x14ac:dyDescent="0.3">
      <c r="A53" t="s">
        <v>414</v>
      </c>
      <c r="B53" t="s">
        <v>415</v>
      </c>
      <c r="N53" t="s">
        <v>1019</v>
      </c>
      <c r="O53" t="s">
        <v>1019</v>
      </c>
      <c r="P53" t="s">
        <v>1019</v>
      </c>
      <c r="Q53" t="s">
        <v>1019</v>
      </c>
      <c r="V53" t="s">
        <v>1019</v>
      </c>
      <c r="Y53" t="s">
        <v>1045</v>
      </c>
      <c r="Z53" t="s">
        <v>1045</v>
      </c>
      <c r="AA53" t="s">
        <v>1049</v>
      </c>
      <c r="AB53" t="s">
        <v>1045</v>
      </c>
      <c r="AO53" t="s">
        <v>1066</v>
      </c>
      <c r="AP53" t="s">
        <v>1066</v>
      </c>
      <c r="AQ53" t="s">
        <v>1066</v>
      </c>
      <c r="AR53" t="s">
        <v>1066</v>
      </c>
      <c r="AS53" t="s">
        <v>1066</v>
      </c>
      <c r="AT53" t="s">
        <v>1066</v>
      </c>
      <c r="AU53" t="s">
        <v>1066</v>
      </c>
      <c r="AV53" t="s">
        <v>1068</v>
      </c>
      <c r="AW53" t="s">
        <v>1066</v>
      </c>
      <c r="CH53" t="s">
        <v>1021</v>
      </c>
      <c r="CI53" t="s">
        <v>1021</v>
      </c>
      <c r="CJ53" t="s">
        <v>1148</v>
      </c>
      <c r="CK53" t="s">
        <v>1148</v>
      </c>
      <c r="CM53" t="s">
        <v>1021</v>
      </c>
      <c r="CN53" t="s">
        <v>1148</v>
      </c>
      <c r="CP53" t="s">
        <v>1291</v>
      </c>
      <c r="CQ53" t="s">
        <v>1291</v>
      </c>
      <c r="CR53" t="s">
        <v>1291</v>
      </c>
      <c r="CS53" t="s">
        <v>1291</v>
      </c>
      <c r="CT53" t="s">
        <v>1291</v>
      </c>
      <c r="CU53" t="s">
        <v>1291</v>
      </c>
      <c r="CV53" t="s">
        <v>1291</v>
      </c>
      <c r="DD53" t="s">
        <v>1301</v>
      </c>
      <c r="DE53" t="s">
        <v>1301</v>
      </c>
      <c r="DH53" t="s">
        <v>1294</v>
      </c>
      <c r="DI53" t="s">
        <v>1293</v>
      </c>
    </row>
    <row r="54" spans="1:113" x14ac:dyDescent="0.3">
      <c r="A54" t="s">
        <v>416</v>
      </c>
      <c r="B54" t="s">
        <v>417</v>
      </c>
      <c r="N54" t="s">
        <v>1019</v>
      </c>
      <c r="O54" t="s">
        <v>1019</v>
      </c>
      <c r="P54" t="s">
        <v>1019</v>
      </c>
      <c r="Q54" t="s">
        <v>1019</v>
      </c>
      <c r="V54" t="s">
        <v>1019</v>
      </c>
      <c r="Y54" t="s">
        <v>1045</v>
      </c>
      <c r="Z54" t="s">
        <v>1045</v>
      </c>
      <c r="AA54" t="s">
        <v>1045</v>
      </c>
      <c r="AB54" t="s">
        <v>1045</v>
      </c>
      <c r="AO54" t="s">
        <v>1066</v>
      </c>
      <c r="AP54" t="s">
        <v>1066</v>
      </c>
      <c r="AQ54" t="s">
        <v>1066</v>
      </c>
      <c r="AR54" t="s">
        <v>1066</v>
      </c>
      <c r="AS54" t="s">
        <v>1066</v>
      </c>
      <c r="AT54" t="s">
        <v>1066</v>
      </c>
      <c r="AU54" t="s">
        <v>1066</v>
      </c>
      <c r="AV54" t="s">
        <v>1066</v>
      </c>
      <c r="AW54" t="s">
        <v>1066</v>
      </c>
      <c r="CH54" t="s">
        <v>1021</v>
      </c>
      <c r="CI54" t="s">
        <v>1021</v>
      </c>
      <c r="CJ54" t="s">
        <v>1148</v>
      </c>
      <c r="CK54" t="s">
        <v>1148</v>
      </c>
      <c r="CM54" t="s">
        <v>1021</v>
      </c>
      <c r="CN54">
        <v>32241822</v>
      </c>
      <c r="CP54" t="s">
        <v>1291</v>
      </c>
      <c r="CQ54" t="s">
        <v>1291</v>
      </c>
      <c r="CR54" t="s">
        <v>1291</v>
      </c>
      <c r="CS54" t="s">
        <v>1291</v>
      </c>
      <c r="CT54" t="s">
        <v>1291</v>
      </c>
      <c r="CU54" t="s">
        <v>1291</v>
      </c>
      <c r="CV54" t="s">
        <v>1291</v>
      </c>
      <c r="DD54" t="s">
        <v>1296</v>
      </c>
      <c r="DE54" t="s">
        <v>1293</v>
      </c>
      <c r="DH54" t="s">
        <v>1295</v>
      </c>
      <c r="DI54" t="s">
        <v>1294</v>
      </c>
    </row>
    <row r="55" spans="1:113" x14ac:dyDescent="0.3">
      <c r="A55" t="s">
        <v>418</v>
      </c>
      <c r="B55" t="s">
        <v>419</v>
      </c>
      <c r="N55" t="s">
        <v>1019</v>
      </c>
      <c r="O55" t="s">
        <v>1019</v>
      </c>
      <c r="P55" t="s">
        <v>1019</v>
      </c>
      <c r="Q55" t="s">
        <v>1019</v>
      </c>
      <c r="V55" t="s">
        <v>1019</v>
      </c>
      <c r="Y55" t="s">
        <v>1045</v>
      </c>
      <c r="Z55" t="s">
        <v>1047</v>
      </c>
      <c r="AA55" t="s">
        <v>1047</v>
      </c>
      <c r="AB55" t="s">
        <v>1047</v>
      </c>
      <c r="AO55" t="s">
        <v>1068</v>
      </c>
      <c r="AP55" t="s">
        <v>1068</v>
      </c>
      <c r="AQ55" t="s">
        <v>1068</v>
      </c>
      <c r="AR55" t="s">
        <v>1066</v>
      </c>
      <c r="AS55" t="s">
        <v>1066</v>
      </c>
      <c r="AT55" t="s">
        <v>1066</v>
      </c>
      <c r="AU55" t="s">
        <v>1068</v>
      </c>
      <c r="AV55" t="s">
        <v>1066</v>
      </c>
      <c r="AW55" t="s">
        <v>1064</v>
      </c>
      <c r="CH55" t="s">
        <v>1021</v>
      </c>
      <c r="CI55" t="s">
        <v>1021</v>
      </c>
      <c r="CJ55" t="s">
        <v>1148</v>
      </c>
      <c r="CK55" t="s">
        <v>1148</v>
      </c>
      <c r="CM55" t="s">
        <v>1021</v>
      </c>
      <c r="CN55" t="s">
        <v>1148</v>
      </c>
      <c r="CP55" t="s">
        <v>1300</v>
      </c>
      <c r="CQ55" t="s">
        <v>1300</v>
      </c>
      <c r="CR55" t="s">
        <v>1300</v>
      </c>
      <c r="CS55" t="s">
        <v>1291</v>
      </c>
      <c r="CT55" t="s">
        <v>1300</v>
      </c>
      <c r="CU55" t="s">
        <v>1291</v>
      </c>
      <c r="CV55" t="s">
        <v>1291</v>
      </c>
      <c r="DD55" t="s">
        <v>1303</v>
      </c>
      <c r="DE55" t="s">
        <v>1293</v>
      </c>
      <c r="DH55" t="s">
        <v>1296</v>
      </c>
      <c r="DI55" t="s">
        <v>1298</v>
      </c>
    </row>
    <row r="56" spans="1:113" x14ac:dyDescent="0.3">
      <c r="A56" s="1" t="s">
        <v>422</v>
      </c>
      <c r="B56" s="1" t="s">
        <v>423</v>
      </c>
      <c r="C56" s="1"/>
      <c r="D56" s="1"/>
      <c r="E56" s="1"/>
      <c r="F56" s="1"/>
      <c r="G56" s="1"/>
      <c r="H56" s="1"/>
      <c r="I56" s="1"/>
      <c r="J56" s="1"/>
      <c r="K56" s="1"/>
      <c r="L56" s="1"/>
      <c r="M56" s="1"/>
      <c r="N56" s="1" t="s">
        <v>1019</v>
      </c>
      <c r="O56" s="1" t="s">
        <v>1019</v>
      </c>
      <c r="P56" s="1" t="s">
        <v>1019</v>
      </c>
      <c r="Q56" s="1" t="s">
        <v>1019</v>
      </c>
      <c r="R56" s="1"/>
      <c r="S56" s="1"/>
      <c r="T56" s="1"/>
      <c r="U56" s="1"/>
      <c r="V56" s="1" t="s">
        <v>1019</v>
      </c>
      <c r="W56" s="1"/>
      <c r="X56" s="1"/>
      <c r="Y56" s="1" t="s">
        <v>1047</v>
      </c>
      <c r="Z56" s="1" t="s">
        <v>1045</v>
      </c>
      <c r="AA56" s="1" t="s">
        <v>1049</v>
      </c>
      <c r="AB56" s="1" t="s">
        <v>1049</v>
      </c>
      <c r="AC56" s="1"/>
      <c r="AD56" s="1"/>
      <c r="AE56" s="1"/>
      <c r="AF56" s="1"/>
      <c r="AG56" s="1"/>
      <c r="AH56" s="1"/>
      <c r="AI56" s="1"/>
      <c r="AJ56" s="1"/>
      <c r="AK56" s="1"/>
      <c r="AL56" s="1"/>
      <c r="AM56" s="1"/>
      <c r="AN56" s="1"/>
      <c r="AO56" s="1" t="s">
        <v>1068</v>
      </c>
      <c r="AP56" s="1" t="s">
        <v>1066</v>
      </c>
      <c r="AQ56" s="1" t="s">
        <v>1068</v>
      </c>
      <c r="AR56" s="1" t="s">
        <v>1066</v>
      </c>
      <c r="AS56" s="1" t="s">
        <v>1068</v>
      </c>
      <c r="AT56" s="1" t="s">
        <v>1064</v>
      </c>
      <c r="AU56" s="1" t="s">
        <v>1068</v>
      </c>
      <c r="AV56" s="1" t="s">
        <v>1066</v>
      </c>
      <c r="AW56" s="1" t="s">
        <v>1068</v>
      </c>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t="s">
        <v>1021</v>
      </c>
      <c r="CI56" s="1" t="s">
        <v>1021</v>
      </c>
      <c r="CJ56" s="1" t="s">
        <v>1148</v>
      </c>
      <c r="CK56" s="1" t="s">
        <v>1148</v>
      </c>
      <c r="CL56" s="1"/>
      <c r="CM56" s="1" t="s">
        <v>1019</v>
      </c>
      <c r="CN56" s="1">
        <v>15845485.445283202</v>
      </c>
      <c r="CP56" t="s">
        <v>1291</v>
      </c>
      <c r="CQ56" t="s">
        <v>1300</v>
      </c>
      <c r="CR56" t="s">
        <v>1291</v>
      </c>
      <c r="CS56" t="s">
        <v>1291</v>
      </c>
      <c r="CT56" t="s">
        <v>1291</v>
      </c>
      <c r="CU56" t="s">
        <v>1291</v>
      </c>
      <c r="CV56" t="s">
        <v>1291</v>
      </c>
      <c r="DD56" t="s">
        <v>1293</v>
      </c>
      <c r="DE56" t="s">
        <v>1297</v>
      </c>
      <c r="DH56" t="s">
        <v>1295</v>
      </c>
      <c r="DI56" t="s">
        <v>1299</v>
      </c>
    </row>
    <row r="57" spans="1:113" x14ac:dyDescent="0.3">
      <c r="A57" t="s">
        <v>424</v>
      </c>
      <c r="B57" t="s">
        <v>425</v>
      </c>
      <c r="N57" t="s">
        <v>1019</v>
      </c>
      <c r="O57" t="s">
        <v>1019</v>
      </c>
      <c r="P57" t="s">
        <v>1019</v>
      </c>
      <c r="Q57" t="s">
        <v>1019</v>
      </c>
      <c r="V57" t="s">
        <v>1019</v>
      </c>
      <c r="Y57" t="s">
        <v>1045</v>
      </c>
      <c r="Z57" t="s">
        <v>1045</v>
      </c>
      <c r="AA57" t="s">
        <v>1047</v>
      </c>
      <c r="AB57" t="s">
        <v>1047</v>
      </c>
      <c r="AO57" t="s">
        <v>1066</v>
      </c>
      <c r="AP57" t="s">
        <v>1066</v>
      </c>
      <c r="AQ57" t="s">
        <v>1066</v>
      </c>
      <c r="AR57" t="s">
        <v>1066</v>
      </c>
      <c r="AS57" t="s">
        <v>1068</v>
      </c>
      <c r="AT57" t="s">
        <v>1066</v>
      </c>
      <c r="AU57" t="s">
        <v>1066</v>
      </c>
      <c r="AV57" t="s">
        <v>1066</v>
      </c>
      <c r="AW57" t="s">
        <v>1066</v>
      </c>
      <c r="CH57" t="s">
        <v>1019</v>
      </c>
      <c r="CI57" t="s">
        <v>1019</v>
      </c>
      <c r="CJ57">
        <v>24365213.9328776</v>
      </c>
      <c r="CK57">
        <v>1450183.0671223998</v>
      </c>
      <c r="CM57" t="s">
        <v>1019</v>
      </c>
      <c r="CN57">
        <v>47668999.592786625</v>
      </c>
      <c r="CP57" t="s">
        <v>1291</v>
      </c>
      <c r="CQ57" t="s">
        <v>1291</v>
      </c>
      <c r="CR57" t="s">
        <v>1291</v>
      </c>
      <c r="CS57" t="s">
        <v>1292</v>
      </c>
      <c r="CT57" t="s">
        <v>1292</v>
      </c>
      <c r="CU57" t="s">
        <v>1291</v>
      </c>
      <c r="CV57" t="s">
        <v>1291</v>
      </c>
      <c r="DD57" t="s">
        <v>1301</v>
      </c>
      <c r="DE57" t="s">
        <v>1301</v>
      </c>
      <c r="DH57" t="s">
        <v>1295</v>
      </c>
      <c r="DI57" t="s">
        <v>1301</v>
      </c>
    </row>
    <row r="58" spans="1:113" x14ac:dyDescent="0.3">
      <c r="A58" t="s">
        <v>426</v>
      </c>
      <c r="B58" t="s">
        <v>427</v>
      </c>
      <c r="N58" t="s">
        <v>1019</v>
      </c>
      <c r="O58" t="s">
        <v>1019</v>
      </c>
      <c r="P58" t="s">
        <v>1019</v>
      </c>
      <c r="Q58" t="s">
        <v>1019</v>
      </c>
      <c r="V58" t="s">
        <v>1019</v>
      </c>
      <c r="Y58" t="s">
        <v>1047</v>
      </c>
      <c r="Z58" t="s">
        <v>1045</v>
      </c>
      <c r="AA58" t="s">
        <v>1045</v>
      </c>
      <c r="AB58" t="s">
        <v>1047</v>
      </c>
      <c r="AO58" t="s">
        <v>1066</v>
      </c>
      <c r="AP58" t="s">
        <v>1064</v>
      </c>
      <c r="AQ58" t="s">
        <v>1066</v>
      </c>
      <c r="AR58" t="s">
        <v>1066</v>
      </c>
      <c r="AS58" t="s">
        <v>1064</v>
      </c>
      <c r="AT58" t="s">
        <v>1064</v>
      </c>
      <c r="AU58" t="s">
        <v>1066</v>
      </c>
      <c r="AV58" t="s">
        <v>1066</v>
      </c>
      <c r="AW58" t="s">
        <v>1064</v>
      </c>
      <c r="CH58" t="s">
        <v>1021</v>
      </c>
      <c r="CI58" t="s">
        <v>1021</v>
      </c>
      <c r="CJ58" t="s">
        <v>1148</v>
      </c>
      <c r="CK58" t="s">
        <v>1148</v>
      </c>
      <c r="CM58" t="s">
        <v>1021</v>
      </c>
      <c r="CN58">
        <v>112250102</v>
      </c>
      <c r="CP58" t="s">
        <v>1292</v>
      </c>
      <c r="CQ58" t="s">
        <v>1291</v>
      </c>
      <c r="CR58" t="s">
        <v>1292</v>
      </c>
      <c r="CS58" t="s">
        <v>1291</v>
      </c>
      <c r="CT58" t="s">
        <v>1291</v>
      </c>
      <c r="CU58" t="s">
        <v>1291</v>
      </c>
      <c r="CV58" t="s">
        <v>1291</v>
      </c>
      <c r="DD58" t="s">
        <v>1297</v>
      </c>
      <c r="DE58" t="s">
        <v>1296</v>
      </c>
      <c r="DH58" t="s">
        <v>1295</v>
      </c>
      <c r="DI58" t="s">
        <v>1294</v>
      </c>
    </row>
    <row r="59" spans="1:113" x14ac:dyDescent="0.3">
      <c r="A59" t="s">
        <v>428</v>
      </c>
      <c r="B59" t="s">
        <v>429</v>
      </c>
      <c r="N59" t="s">
        <v>1019</v>
      </c>
      <c r="O59" t="s">
        <v>1019</v>
      </c>
      <c r="P59" t="s">
        <v>1019</v>
      </c>
      <c r="Q59" t="s">
        <v>1019</v>
      </c>
      <c r="V59" t="s">
        <v>1019</v>
      </c>
      <c r="Y59" t="s">
        <v>1047</v>
      </c>
      <c r="Z59" t="s">
        <v>1047</v>
      </c>
      <c r="AA59" t="s">
        <v>1049</v>
      </c>
      <c r="AB59" t="s">
        <v>1045</v>
      </c>
      <c r="AO59" t="s">
        <v>1064</v>
      </c>
      <c r="AP59" t="s">
        <v>1064</v>
      </c>
      <c r="AQ59" t="s">
        <v>1066</v>
      </c>
      <c r="AR59" t="s">
        <v>1066</v>
      </c>
      <c r="AS59" t="s">
        <v>1064</v>
      </c>
      <c r="AT59" t="s">
        <v>1064</v>
      </c>
      <c r="AU59" t="s">
        <v>1066</v>
      </c>
      <c r="AV59" t="s">
        <v>1064</v>
      </c>
      <c r="AW59" t="s">
        <v>1064</v>
      </c>
      <c r="CH59" t="s">
        <v>1021</v>
      </c>
      <c r="CI59" t="s">
        <v>1021</v>
      </c>
      <c r="CJ59" t="s">
        <v>1148</v>
      </c>
      <c r="CK59" t="s">
        <v>1148</v>
      </c>
      <c r="CM59" t="s">
        <v>1021</v>
      </c>
      <c r="CN59" t="s">
        <v>1148</v>
      </c>
      <c r="CP59" t="s">
        <v>1300</v>
      </c>
      <c r="CQ59" t="s">
        <v>1291</v>
      </c>
      <c r="CR59" t="s">
        <v>1300</v>
      </c>
      <c r="CS59" t="s">
        <v>1292</v>
      </c>
      <c r="CT59" t="s">
        <v>1300</v>
      </c>
      <c r="CU59" t="s">
        <v>1291</v>
      </c>
      <c r="CV59" t="s">
        <v>1291</v>
      </c>
      <c r="DD59" t="s">
        <v>1293</v>
      </c>
      <c r="DE59" t="s">
        <v>1297</v>
      </c>
      <c r="DH59" t="s">
        <v>1295</v>
      </c>
      <c r="DI59" t="s">
        <v>1299</v>
      </c>
    </row>
    <row r="60" spans="1:113" x14ac:dyDescent="0.3">
      <c r="A60" t="s">
        <v>430</v>
      </c>
      <c r="B60" t="s">
        <v>431</v>
      </c>
      <c r="N60" t="s">
        <v>1019</v>
      </c>
      <c r="O60" t="s">
        <v>1019</v>
      </c>
      <c r="P60" t="s">
        <v>1019</v>
      </c>
      <c r="Q60" t="s">
        <v>1019</v>
      </c>
      <c r="V60" t="s">
        <v>1019</v>
      </c>
      <c r="Y60" t="s">
        <v>1047</v>
      </c>
      <c r="Z60" t="s">
        <v>1045</v>
      </c>
      <c r="AA60" t="s">
        <v>1049</v>
      </c>
      <c r="AB60" t="s">
        <v>1047</v>
      </c>
      <c r="AO60" t="s">
        <v>1066</v>
      </c>
      <c r="AP60" t="s">
        <v>1066</v>
      </c>
      <c r="AQ60" t="s">
        <v>1066</v>
      </c>
      <c r="AR60" t="s">
        <v>1066</v>
      </c>
      <c r="AS60" t="s">
        <v>1066</v>
      </c>
      <c r="AT60" t="s">
        <v>1066</v>
      </c>
      <c r="AU60" t="s">
        <v>1066</v>
      </c>
      <c r="AV60" t="s">
        <v>1066</v>
      </c>
      <c r="AW60" t="s">
        <v>1066</v>
      </c>
      <c r="CH60" t="s">
        <v>1021</v>
      </c>
      <c r="CI60" t="s">
        <v>1021</v>
      </c>
      <c r="CJ60" t="s">
        <v>1148</v>
      </c>
      <c r="CK60" t="s">
        <v>1148</v>
      </c>
      <c r="CM60" t="s">
        <v>1021</v>
      </c>
      <c r="CN60">
        <v>22114971</v>
      </c>
      <c r="CP60" t="s">
        <v>1291</v>
      </c>
      <c r="CQ60" t="s">
        <v>1291</v>
      </c>
      <c r="CR60" t="s">
        <v>1292</v>
      </c>
      <c r="CS60" t="s">
        <v>1292</v>
      </c>
      <c r="CT60" t="s">
        <v>1292</v>
      </c>
      <c r="CU60" t="s">
        <v>1292</v>
      </c>
      <c r="CV60" t="s">
        <v>1291</v>
      </c>
      <c r="DD60" t="s">
        <v>1302</v>
      </c>
      <c r="DE60" t="s">
        <v>1301</v>
      </c>
      <c r="DH60" t="s">
        <v>1295</v>
      </c>
      <c r="DI60" t="s">
        <v>1298</v>
      </c>
    </row>
    <row r="61" spans="1:113" x14ac:dyDescent="0.3">
      <c r="A61" t="s">
        <v>432</v>
      </c>
      <c r="B61" t="s">
        <v>433</v>
      </c>
      <c r="N61" t="s">
        <v>1019</v>
      </c>
      <c r="O61" t="s">
        <v>1019</v>
      </c>
      <c r="P61" t="s">
        <v>1019</v>
      </c>
      <c r="Q61" t="s">
        <v>1019</v>
      </c>
      <c r="V61" t="s">
        <v>1019</v>
      </c>
      <c r="Y61" t="s">
        <v>1047</v>
      </c>
      <c r="Z61" t="s">
        <v>1045</v>
      </c>
      <c r="AA61" t="s">
        <v>1045</v>
      </c>
      <c r="AB61" t="s">
        <v>1045</v>
      </c>
      <c r="AO61" t="s">
        <v>1070</v>
      </c>
      <c r="AP61" t="s">
        <v>1068</v>
      </c>
      <c r="AQ61" t="s">
        <v>1070</v>
      </c>
      <c r="AR61" t="s">
        <v>1066</v>
      </c>
      <c r="AS61" t="s">
        <v>1066</v>
      </c>
      <c r="AT61" t="s">
        <v>1068</v>
      </c>
      <c r="AU61" t="s">
        <v>1068</v>
      </c>
      <c r="AV61" t="s">
        <v>1068</v>
      </c>
      <c r="AW61" t="s">
        <v>1068</v>
      </c>
      <c r="CH61" t="s">
        <v>1021</v>
      </c>
      <c r="CI61" t="s">
        <v>1021</v>
      </c>
      <c r="CJ61" t="s">
        <v>1148</v>
      </c>
      <c r="CK61" t="s">
        <v>1148</v>
      </c>
      <c r="CM61" t="s">
        <v>1021</v>
      </c>
      <c r="CN61">
        <v>11683984</v>
      </c>
      <c r="CP61" t="s">
        <v>1300</v>
      </c>
      <c r="CQ61" t="s">
        <v>1300</v>
      </c>
      <c r="CR61" t="s">
        <v>1300</v>
      </c>
      <c r="CS61" t="s">
        <v>1291</v>
      </c>
      <c r="CT61" t="s">
        <v>1300</v>
      </c>
      <c r="CU61" t="s">
        <v>1300</v>
      </c>
      <c r="CV61" t="s">
        <v>1291</v>
      </c>
      <c r="DD61" t="s">
        <v>1294</v>
      </c>
      <c r="DE61" t="s">
        <v>1299</v>
      </c>
      <c r="DH61" t="s">
        <v>1299</v>
      </c>
      <c r="DI61" t="s">
        <v>1301</v>
      </c>
    </row>
    <row r="62" spans="1:113" x14ac:dyDescent="0.3">
      <c r="A62" t="s">
        <v>434</v>
      </c>
      <c r="B62" t="s">
        <v>435</v>
      </c>
      <c r="N62" t="s">
        <v>1019</v>
      </c>
      <c r="O62" t="s">
        <v>1019</v>
      </c>
      <c r="P62" t="s">
        <v>1019</v>
      </c>
      <c r="Q62" t="s">
        <v>1019</v>
      </c>
      <c r="V62" t="s">
        <v>1019</v>
      </c>
      <c r="Y62" t="s">
        <v>1047</v>
      </c>
      <c r="Z62" t="s">
        <v>1045</v>
      </c>
      <c r="AA62" t="s">
        <v>1045</v>
      </c>
      <c r="AB62" t="s">
        <v>1047</v>
      </c>
      <c r="AO62" t="s">
        <v>1066</v>
      </c>
      <c r="AP62" t="s">
        <v>1066</v>
      </c>
      <c r="AQ62" t="s">
        <v>1066</v>
      </c>
      <c r="AR62" t="s">
        <v>1066</v>
      </c>
      <c r="AS62" t="s">
        <v>1066</v>
      </c>
      <c r="AT62" t="s">
        <v>1066</v>
      </c>
      <c r="AU62" t="s">
        <v>1066</v>
      </c>
      <c r="AV62" t="s">
        <v>1066</v>
      </c>
      <c r="AW62" t="s">
        <v>1066</v>
      </c>
      <c r="CH62" t="s">
        <v>1021</v>
      </c>
      <c r="CI62" t="s">
        <v>1021</v>
      </c>
      <c r="CJ62" t="s">
        <v>1148</v>
      </c>
      <c r="CK62" t="s">
        <v>1148</v>
      </c>
      <c r="CM62" t="s">
        <v>1021</v>
      </c>
      <c r="CN62" t="s">
        <v>1148</v>
      </c>
      <c r="CP62" t="s">
        <v>1291</v>
      </c>
      <c r="CQ62" t="s">
        <v>1291</v>
      </c>
      <c r="CR62" t="s">
        <v>1300</v>
      </c>
      <c r="CS62" t="s">
        <v>1291</v>
      </c>
      <c r="CT62" t="s">
        <v>1291</v>
      </c>
      <c r="CU62" t="s">
        <v>1300</v>
      </c>
      <c r="CV62" t="s">
        <v>1291</v>
      </c>
      <c r="DD62" t="s">
        <v>1293</v>
      </c>
      <c r="DE62" t="s">
        <v>1295</v>
      </c>
      <c r="DH62" t="s">
        <v>1299</v>
      </c>
      <c r="DI62" t="s">
        <v>1301</v>
      </c>
    </row>
    <row r="63" spans="1:113" x14ac:dyDescent="0.3">
      <c r="A63" t="s">
        <v>436</v>
      </c>
      <c r="B63" t="s">
        <v>437</v>
      </c>
      <c r="N63" t="s">
        <v>1019</v>
      </c>
      <c r="O63" t="s">
        <v>1019</v>
      </c>
      <c r="P63" t="s">
        <v>1019</v>
      </c>
      <c r="Q63" t="s">
        <v>1019</v>
      </c>
      <c r="V63" t="s">
        <v>1019</v>
      </c>
      <c r="Y63" t="s">
        <v>1045</v>
      </c>
      <c r="Z63" t="s">
        <v>1047</v>
      </c>
      <c r="AA63" t="s">
        <v>1047</v>
      </c>
      <c r="AB63" t="s">
        <v>1047</v>
      </c>
      <c r="AO63" t="s">
        <v>1064</v>
      </c>
      <c r="AP63" t="s">
        <v>1064</v>
      </c>
      <c r="AQ63" t="s">
        <v>1064</v>
      </c>
      <c r="AR63" t="s">
        <v>1066</v>
      </c>
      <c r="AS63" t="s">
        <v>1062</v>
      </c>
      <c r="AT63" t="s">
        <v>1064</v>
      </c>
      <c r="AU63" t="s">
        <v>1066</v>
      </c>
      <c r="AV63" t="s">
        <v>1064</v>
      </c>
      <c r="AW63" t="s">
        <v>1066</v>
      </c>
      <c r="CH63" t="s">
        <v>1019</v>
      </c>
      <c r="CI63" t="s">
        <v>1019</v>
      </c>
      <c r="CJ63">
        <v>9610521</v>
      </c>
      <c r="CK63">
        <v>23245753</v>
      </c>
      <c r="CM63" t="s">
        <v>1019</v>
      </c>
      <c r="CN63">
        <v>51630886</v>
      </c>
      <c r="CP63" t="s">
        <v>1291</v>
      </c>
      <c r="CQ63" t="s">
        <v>1291</v>
      </c>
      <c r="CR63" t="s">
        <v>1291</v>
      </c>
      <c r="CS63" t="s">
        <v>1292</v>
      </c>
      <c r="CT63" t="s">
        <v>1291</v>
      </c>
      <c r="CU63" t="s">
        <v>1291</v>
      </c>
      <c r="CV63" t="s">
        <v>1304</v>
      </c>
      <c r="DD63" t="s">
        <v>1301</v>
      </c>
      <c r="DE63" t="s">
        <v>1294</v>
      </c>
      <c r="DH63" t="s">
        <v>1298</v>
      </c>
      <c r="DI63" t="s">
        <v>1299</v>
      </c>
    </row>
    <row r="64" spans="1:113" x14ac:dyDescent="0.3">
      <c r="A64" t="s">
        <v>438</v>
      </c>
      <c r="B64" t="s">
        <v>439</v>
      </c>
      <c r="N64" t="s">
        <v>1019</v>
      </c>
      <c r="O64" t="s">
        <v>1019</v>
      </c>
      <c r="P64" t="s">
        <v>1019</v>
      </c>
      <c r="Q64" t="s">
        <v>1019</v>
      </c>
      <c r="V64" t="s">
        <v>1019</v>
      </c>
      <c r="Y64" t="s">
        <v>1045</v>
      </c>
      <c r="Z64" t="s">
        <v>1047</v>
      </c>
      <c r="AA64" t="s">
        <v>1047</v>
      </c>
      <c r="AB64" t="s">
        <v>1045</v>
      </c>
      <c r="AO64" t="s">
        <v>1066</v>
      </c>
      <c r="AP64" t="s">
        <v>1066</v>
      </c>
      <c r="AQ64" t="s">
        <v>1068</v>
      </c>
      <c r="AR64" t="s">
        <v>1066</v>
      </c>
      <c r="AS64" t="s">
        <v>1066</v>
      </c>
      <c r="AT64" t="s">
        <v>1068</v>
      </c>
      <c r="AU64" t="s">
        <v>1066</v>
      </c>
      <c r="AV64" t="s">
        <v>1068</v>
      </c>
      <c r="AW64" t="s">
        <v>1064</v>
      </c>
      <c r="CH64" t="s">
        <v>1019</v>
      </c>
      <c r="CI64" t="s">
        <v>1019</v>
      </c>
      <c r="CJ64">
        <v>120181896.83159652</v>
      </c>
      <c r="CK64">
        <v>90041511.762236878</v>
      </c>
      <c r="CM64" t="s">
        <v>1019</v>
      </c>
      <c r="CN64">
        <v>311141790.55167627</v>
      </c>
      <c r="CP64" t="s">
        <v>1300</v>
      </c>
      <c r="CQ64" t="s">
        <v>1291</v>
      </c>
      <c r="CR64" t="s">
        <v>1300</v>
      </c>
      <c r="CS64" t="s">
        <v>1291</v>
      </c>
      <c r="CT64" t="s">
        <v>1300</v>
      </c>
      <c r="CU64" t="s">
        <v>1291</v>
      </c>
      <c r="CV64" t="s">
        <v>1291</v>
      </c>
      <c r="DD64" t="s">
        <v>1293</v>
      </c>
      <c r="DE64" t="s">
        <v>1294</v>
      </c>
      <c r="DH64" t="s">
        <v>1299</v>
      </c>
      <c r="DI64" t="s">
        <v>1298</v>
      </c>
    </row>
    <row r="65" spans="1:113" x14ac:dyDescent="0.3">
      <c r="A65" t="s">
        <v>441</v>
      </c>
      <c r="B65" t="s">
        <v>442</v>
      </c>
      <c r="N65" t="s">
        <v>1019</v>
      </c>
      <c r="O65" t="s">
        <v>1019</v>
      </c>
      <c r="P65" t="s">
        <v>1019</v>
      </c>
      <c r="Q65" t="s">
        <v>1019</v>
      </c>
      <c r="V65" t="s">
        <v>1019</v>
      </c>
      <c r="Y65" t="s">
        <v>1047</v>
      </c>
      <c r="Z65" t="s">
        <v>1047</v>
      </c>
      <c r="AA65" t="s">
        <v>1045</v>
      </c>
      <c r="AB65" t="s">
        <v>1047</v>
      </c>
      <c r="AO65" t="s">
        <v>1066</v>
      </c>
      <c r="AP65" t="s">
        <v>1068</v>
      </c>
      <c r="AQ65" t="s">
        <v>1066</v>
      </c>
      <c r="AR65" t="s">
        <v>1066</v>
      </c>
      <c r="AS65" t="s">
        <v>1066</v>
      </c>
      <c r="AT65" t="s">
        <v>1066</v>
      </c>
      <c r="AU65" t="s">
        <v>1066</v>
      </c>
      <c r="AV65" t="s">
        <v>1066</v>
      </c>
      <c r="AW65" t="s">
        <v>1068</v>
      </c>
      <c r="CH65" t="s">
        <v>1019</v>
      </c>
      <c r="CI65" t="s">
        <v>1019</v>
      </c>
      <c r="CJ65">
        <v>16035000</v>
      </c>
      <c r="CK65">
        <v>11646000</v>
      </c>
      <c r="CM65" t="s">
        <v>1019</v>
      </c>
      <c r="CN65">
        <v>55699431</v>
      </c>
      <c r="CP65" t="s">
        <v>1300</v>
      </c>
      <c r="CQ65" t="s">
        <v>1292</v>
      </c>
      <c r="CR65" t="s">
        <v>1291</v>
      </c>
      <c r="CS65" t="s">
        <v>1291</v>
      </c>
      <c r="CT65" t="s">
        <v>1300</v>
      </c>
      <c r="CU65" t="s">
        <v>1292</v>
      </c>
      <c r="CV65" t="s">
        <v>1291</v>
      </c>
      <c r="DD65" t="s">
        <v>1297</v>
      </c>
      <c r="DE65" t="s">
        <v>1297</v>
      </c>
      <c r="DH65" t="s">
        <v>1298</v>
      </c>
      <c r="DI65" t="s">
        <v>1299</v>
      </c>
    </row>
    <row r="66" spans="1:113" x14ac:dyDescent="0.3">
      <c r="A66" t="s">
        <v>445</v>
      </c>
      <c r="B66" t="s">
        <v>446</v>
      </c>
      <c r="N66" t="s">
        <v>1019</v>
      </c>
      <c r="O66" t="s">
        <v>1019</v>
      </c>
      <c r="P66" t="s">
        <v>1019</v>
      </c>
      <c r="Q66" t="s">
        <v>1019</v>
      </c>
      <c r="V66" t="s">
        <v>1019</v>
      </c>
      <c r="Y66" t="s">
        <v>1047</v>
      </c>
      <c r="Z66" t="s">
        <v>1045</v>
      </c>
      <c r="AA66" t="s">
        <v>1045</v>
      </c>
      <c r="AB66" t="s">
        <v>1045</v>
      </c>
      <c r="AO66" t="s">
        <v>1068</v>
      </c>
      <c r="AP66" t="s">
        <v>1066</v>
      </c>
      <c r="AQ66" t="s">
        <v>1066</v>
      </c>
      <c r="AR66" t="s">
        <v>1068</v>
      </c>
      <c r="AS66" t="s">
        <v>1068</v>
      </c>
      <c r="AT66" t="s">
        <v>1066</v>
      </c>
      <c r="AU66" t="s">
        <v>1066</v>
      </c>
      <c r="AV66" t="s">
        <v>1066</v>
      </c>
      <c r="AW66" t="s">
        <v>1066</v>
      </c>
      <c r="CH66" t="s">
        <v>1021</v>
      </c>
      <c r="CI66" t="s">
        <v>1021</v>
      </c>
      <c r="CJ66" t="s">
        <v>1148</v>
      </c>
      <c r="CK66" t="s">
        <v>1148</v>
      </c>
      <c r="CM66" t="s">
        <v>1021</v>
      </c>
      <c r="CN66" t="s">
        <v>1148</v>
      </c>
      <c r="CP66" t="s">
        <v>1300</v>
      </c>
      <c r="CQ66" t="s">
        <v>1300</v>
      </c>
      <c r="CR66" t="s">
        <v>1300</v>
      </c>
      <c r="CS66" t="s">
        <v>1291</v>
      </c>
      <c r="CT66" t="s">
        <v>1300</v>
      </c>
      <c r="CU66" t="s">
        <v>1300</v>
      </c>
      <c r="CV66" t="s">
        <v>1300</v>
      </c>
      <c r="DD66" t="s">
        <v>1301</v>
      </c>
      <c r="DE66" t="s">
        <v>1298</v>
      </c>
      <c r="DH66" t="s">
        <v>1294</v>
      </c>
      <c r="DI66" t="s">
        <v>1297</v>
      </c>
    </row>
    <row r="67" spans="1:113" x14ac:dyDescent="0.3">
      <c r="A67" t="s">
        <v>449</v>
      </c>
      <c r="B67" t="s">
        <v>450</v>
      </c>
      <c r="N67" t="s">
        <v>1019</v>
      </c>
      <c r="O67" t="s">
        <v>1019</v>
      </c>
      <c r="P67" t="s">
        <v>1019</v>
      </c>
      <c r="Q67" t="s">
        <v>1019</v>
      </c>
      <c r="V67" t="s">
        <v>1019</v>
      </c>
      <c r="Y67" t="s">
        <v>1047</v>
      </c>
      <c r="Z67" t="s">
        <v>1045</v>
      </c>
      <c r="AA67" t="s">
        <v>1047</v>
      </c>
      <c r="AB67" t="s">
        <v>1045</v>
      </c>
      <c r="AO67" t="s">
        <v>1064</v>
      </c>
      <c r="AP67" t="s">
        <v>1064</v>
      </c>
      <c r="AQ67" t="s">
        <v>1064</v>
      </c>
      <c r="AR67" t="s">
        <v>1064</v>
      </c>
      <c r="AS67" t="s">
        <v>1064</v>
      </c>
      <c r="AT67" t="s">
        <v>1064</v>
      </c>
      <c r="AU67" t="s">
        <v>1064</v>
      </c>
      <c r="AV67" t="s">
        <v>1064</v>
      </c>
      <c r="AW67" t="s">
        <v>1066</v>
      </c>
      <c r="CH67" t="s">
        <v>1021</v>
      </c>
      <c r="CI67" t="s">
        <v>1021</v>
      </c>
      <c r="CJ67" t="s">
        <v>1148</v>
      </c>
      <c r="CK67" t="s">
        <v>1148</v>
      </c>
      <c r="CM67" t="s">
        <v>1019</v>
      </c>
      <c r="CN67">
        <v>40451055</v>
      </c>
      <c r="CP67" t="s">
        <v>1291</v>
      </c>
      <c r="CQ67" t="s">
        <v>1291</v>
      </c>
      <c r="CR67" t="s">
        <v>1291</v>
      </c>
      <c r="CS67" t="s">
        <v>1291</v>
      </c>
      <c r="CT67" t="s">
        <v>1291</v>
      </c>
      <c r="CU67" t="s">
        <v>1292</v>
      </c>
      <c r="CV67" t="s">
        <v>1291</v>
      </c>
      <c r="DD67" t="s">
        <v>1296</v>
      </c>
      <c r="DE67" t="s">
        <v>1298</v>
      </c>
      <c r="DH67" t="s">
        <v>1295</v>
      </c>
      <c r="DI67" t="s">
        <v>1293</v>
      </c>
    </row>
    <row r="68" spans="1:113" x14ac:dyDescent="0.3">
      <c r="A68" t="s">
        <v>451</v>
      </c>
      <c r="B68" t="s">
        <v>452</v>
      </c>
      <c r="N68" t="s">
        <v>1019</v>
      </c>
      <c r="O68" t="s">
        <v>1019</v>
      </c>
      <c r="P68" t="s">
        <v>1019</v>
      </c>
      <c r="Q68" t="s">
        <v>1019</v>
      </c>
      <c r="V68" t="s">
        <v>1019</v>
      </c>
      <c r="Y68" t="s">
        <v>1045</v>
      </c>
      <c r="Z68" t="s">
        <v>1047</v>
      </c>
      <c r="AA68" t="s">
        <v>1045</v>
      </c>
      <c r="AB68" t="s">
        <v>1047</v>
      </c>
      <c r="AO68" t="s">
        <v>1064</v>
      </c>
      <c r="AP68" t="s">
        <v>1066</v>
      </c>
      <c r="AQ68" t="s">
        <v>1068</v>
      </c>
      <c r="AR68" t="s">
        <v>1066</v>
      </c>
      <c r="AS68" t="s">
        <v>1064</v>
      </c>
      <c r="AT68" t="s">
        <v>1064</v>
      </c>
      <c r="AU68" t="s">
        <v>1064</v>
      </c>
      <c r="AV68" t="s">
        <v>1066</v>
      </c>
      <c r="AW68" t="s">
        <v>1068</v>
      </c>
      <c r="CH68" t="s">
        <v>1021</v>
      </c>
      <c r="CI68" t="s">
        <v>1021</v>
      </c>
      <c r="CJ68" t="s">
        <v>1148</v>
      </c>
      <c r="CK68" t="s">
        <v>1148</v>
      </c>
      <c r="CM68" t="s">
        <v>1021</v>
      </c>
      <c r="CN68" t="s">
        <v>1148</v>
      </c>
      <c r="CP68" t="s">
        <v>1291</v>
      </c>
      <c r="CQ68" t="s">
        <v>1291</v>
      </c>
      <c r="CR68" t="s">
        <v>1291</v>
      </c>
      <c r="CS68" t="s">
        <v>1300</v>
      </c>
      <c r="CT68" t="s">
        <v>1292</v>
      </c>
      <c r="CU68" t="s">
        <v>1291</v>
      </c>
      <c r="CV68" t="s">
        <v>1292</v>
      </c>
      <c r="DD68" t="s">
        <v>1303</v>
      </c>
      <c r="DE68" t="s">
        <v>1297</v>
      </c>
      <c r="DH68" t="s">
        <v>1299</v>
      </c>
      <c r="DI68" t="s">
        <v>1302</v>
      </c>
    </row>
    <row r="69" spans="1:113" x14ac:dyDescent="0.3">
      <c r="A69" t="s">
        <v>453</v>
      </c>
      <c r="B69" t="s">
        <v>454</v>
      </c>
      <c r="N69" t="s">
        <v>1019</v>
      </c>
      <c r="O69" t="s">
        <v>1019</v>
      </c>
      <c r="P69" t="s">
        <v>1019</v>
      </c>
      <c r="Q69" t="s">
        <v>1019</v>
      </c>
      <c r="V69" t="s">
        <v>1019</v>
      </c>
      <c r="Y69" t="s">
        <v>1047</v>
      </c>
      <c r="Z69" t="s">
        <v>1045</v>
      </c>
      <c r="AA69" t="s">
        <v>1047</v>
      </c>
      <c r="AB69" t="s">
        <v>1045</v>
      </c>
      <c r="AO69" t="s">
        <v>1066</v>
      </c>
      <c r="AP69" t="s">
        <v>1066</v>
      </c>
      <c r="AQ69" t="s">
        <v>1066</v>
      </c>
      <c r="AR69" t="s">
        <v>1066</v>
      </c>
      <c r="AS69" t="s">
        <v>1068</v>
      </c>
      <c r="AT69" t="s">
        <v>1066</v>
      </c>
      <c r="AU69" t="s">
        <v>1066</v>
      </c>
      <c r="AV69" t="s">
        <v>1066</v>
      </c>
      <c r="AW69" t="s">
        <v>1066</v>
      </c>
      <c r="CH69" t="s">
        <v>1019</v>
      </c>
      <c r="CI69" t="s">
        <v>1019</v>
      </c>
      <c r="CJ69">
        <v>16814116</v>
      </c>
      <c r="CK69">
        <v>27319651</v>
      </c>
      <c r="CM69" t="s">
        <v>1019</v>
      </c>
      <c r="CN69">
        <v>63206739</v>
      </c>
      <c r="CP69" t="s">
        <v>1291</v>
      </c>
      <c r="CQ69" t="s">
        <v>1291</v>
      </c>
      <c r="CR69" t="s">
        <v>1291</v>
      </c>
      <c r="CS69" t="s">
        <v>1292</v>
      </c>
      <c r="CT69" t="s">
        <v>1292</v>
      </c>
      <c r="CU69" t="s">
        <v>1291</v>
      </c>
      <c r="CV69" t="s">
        <v>1291</v>
      </c>
      <c r="DD69" t="s">
        <v>1301</v>
      </c>
      <c r="DE69" t="s">
        <v>1301</v>
      </c>
      <c r="DH69" t="s">
        <v>1295</v>
      </c>
      <c r="DI69" t="s">
        <v>1301</v>
      </c>
    </row>
    <row r="70" spans="1:113" x14ac:dyDescent="0.3">
      <c r="A70" t="s">
        <v>457</v>
      </c>
      <c r="B70" t="s">
        <v>458</v>
      </c>
      <c r="N70" t="s">
        <v>1019</v>
      </c>
      <c r="O70" t="s">
        <v>1019</v>
      </c>
      <c r="P70" t="s">
        <v>1019</v>
      </c>
      <c r="Q70" t="s">
        <v>1019</v>
      </c>
      <c r="V70" t="s">
        <v>1019</v>
      </c>
      <c r="Y70" t="s">
        <v>1045</v>
      </c>
      <c r="Z70" t="s">
        <v>1049</v>
      </c>
      <c r="AA70" t="s">
        <v>1049</v>
      </c>
      <c r="AB70" t="s">
        <v>1049</v>
      </c>
      <c r="AO70" t="s">
        <v>1066</v>
      </c>
      <c r="AP70" t="s">
        <v>1066</v>
      </c>
      <c r="AQ70" t="s">
        <v>1066</v>
      </c>
      <c r="AR70" t="s">
        <v>1066</v>
      </c>
      <c r="AS70" t="s">
        <v>1068</v>
      </c>
      <c r="AT70" t="s">
        <v>1066</v>
      </c>
      <c r="AU70" t="s">
        <v>1068</v>
      </c>
      <c r="AV70" t="s">
        <v>1066</v>
      </c>
      <c r="AW70" t="s">
        <v>1066</v>
      </c>
      <c r="CH70" t="s">
        <v>1021</v>
      </c>
      <c r="CI70" t="s">
        <v>1021</v>
      </c>
      <c r="CJ70" t="s">
        <v>1148</v>
      </c>
      <c r="CK70" t="s">
        <v>1148</v>
      </c>
      <c r="CM70" t="s">
        <v>1019</v>
      </c>
      <c r="CN70">
        <v>145912563</v>
      </c>
      <c r="CP70" t="s">
        <v>1291</v>
      </c>
      <c r="CQ70" t="s">
        <v>1300</v>
      </c>
      <c r="CR70" t="s">
        <v>1291</v>
      </c>
      <c r="CS70" t="s">
        <v>1300</v>
      </c>
      <c r="CT70" t="s">
        <v>1300</v>
      </c>
      <c r="CU70" t="s">
        <v>1291</v>
      </c>
      <c r="CV70" t="s">
        <v>1291</v>
      </c>
      <c r="DD70" t="s">
        <v>1303</v>
      </c>
      <c r="DE70" t="s">
        <v>1293</v>
      </c>
      <c r="DH70" t="s">
        <v>1294</v>
      </c>
      <c r="DI70" t="s">
        <v>1296</v>
      </c>
    </row>
    <row r="71" spans="1:113" x14ac:dyDescent="0.3">
      <c r="A71" t="s">
        <v>459</v>
      </c>
      <c r="B71" t="s">
        <v>460</v>
      </c>
      <c r="N71" t="s">
        <v>1019</v>
      </c>
      <c r="O71" t="s">
        <v>1019</v>
      </c>
      <c r="P71" t="s">
        <v>1019</v>
      </c>
      <c r="Q71" t="s">
        <v>1019</v>
      </c>
      <c r="V71" t="s">
        <v>1019</v>
      </c>
      <c r="Y71" t="s">
        <v>1045</v>
      </c>
      <c r="Z71" t="s">
        <v>1047</v>
      </c>
      <c r="AA71" t="s">
        <v>1047</v>
      </c>
      <c r="AB71" t="s">
        <v>1047</v>
      </c>
      <c r="AO71" t="s">
        <v>1068</v>
      </c>
      <c r="AP71" t="s">
        <v>1068</v>
      </c>
      <c r="AQ71" t="s">
        <v>1068</v>
      </c>
      <c r="AR71" t="s">
        <v>1068</v>
      </c>
      <c r="AS71" t="s">
        <v>1068</v>
      </c>
      <c r="AT71" t="s">
        <v>1068</v>
      </c>
      <c r="AU71" t="s">
        <v>1068</v>
      </c>
      <c r="AV71" t="s">
        <v>1068</v>
      </c>
      <c r="AW71" t="s">
        <v>1062</v>
      </c>
      <c r="CH71" t="s">
        <v>1021</v>
      </c>
      <c r="CI71" t="s">
        <v>1021</v>
      </c>
      <c r="CJ71" t="s">
        <v>1148</v>
      </c>
      <c r="CK71" t="s">
        <v>1148</v>
      </c>
      <c r="CM71" t="s">
        <v>1019</v>
      </c>
      <c r="CN71">
        <v>40911891</v>
      </c>
      <c r="CP71" t="s">
        <v>1300</v>
      </c>
      <c r="CQ71" t="s">
        <v>1291</v>
      </c>
      <c r="CR71" t="s">
        <v>1300</v>
      </c>
      <c r="CS71" t="s">
        <v>1291</v>
      </c>
      <c r="CT71" t="s">
        <v>1292</v>
      </c>
      <c r="CU71" t="s">
        <v>1292</v>
      </c>
      <c r="CV71" t="s">
        <v>1300</v>
      </c>
      <c r="DD71" t="s">
        <v>1301</v>
      </c>
      <c r="DE71" t="s">
        <v>1303</v>
      </c>
      <c r="DH71" t="s">
        <v>1303</v>
      </c>
      <c r="DI71" t="s">
        <v>1295</v>
      </c>
    </row>
    <row r="72" spans="1:113" x14ac:dyDescent="0.3">
      <c r="A72" t="s">
        <v>463</v>
      </c>
      <c r="B72" t="s">
        <v>464</v>
      </c>
      <c r="N72" t="s">
        <v>1019</v>
      </c>
      <c r="O72" t="s">
        <v>1019</v>
      </c>
      <c r="P72" t="s">
        <v>1019</v>
      </c>
      <c r="Q72" t="s">
        <v>1019</v>
      </c>
      <c r="V72" t="s">
        <v>1019</v>
      </c>
      <c r="Y72" t="s">
        <v>1045</v>
      </c>
      <c r="Z72" t="s">
        <v>1045</v>
      </c>
      <c r="AA72" t="s">
        <v>1045</v>
      </c>
      <c r="AB72" t="s">
        <v>1045</v>
      </c>
      <c r="AO72" t="s">
        <v>1068</v>
      </c>
      <c r="AP72" t="s">
        <v>1068</v>
      </c>
      <c r="AQ72" t="s">
        <v>1068</v>
      </c>
      <c r="AR72" t="s">
        <v>1066</v>
      </c>
      <c r="AS72" t="s">
        <v>1066</v>
      </c>
      <c r="AT72" t="s">
        <v>1066</v>
      </c>
      <c r="AU72" t="s">
        <v>1066</v>
      </c>
      <c r="AV72" t="s">
        <v>1068</v>
      </c>
      <c r="AW72" t="s">
        <v>1068</v>
      </c>
      <c r="CH72" t="s">
        <v>1021</v>
      </c>
      <c r="CI72" t="s">
        <v>1021</v>
      </c>
      <c r="CJ72" t="s">
        <v>1148</v>
      </c>
      <c r="CK72" t="s">
        <v>1148</v>
      </c>
      <c r="CM72" t="s">
        <v>1019</v>
      </c>
      <c r="CN72">
        <v>12980515</v>
      </c>
      <c r="CP72" t="s">
        <v>1291</v>
      </c>
      <c r="CQ72" t="s">
        <v>1292</v>
      </c>
      <c r="CR72" t="s">
        <v>1291</v>
      </c>
      <c r="CS72" t="s">
        <v>1292</v>
      </c>
      <c r="CT72" t="s">
        <v>1291</v>
      </c>
      <c r="CU72" t="s">
        <v>1292</v>
      </c>
      <c r="CV72" t="s">
        <v>1291</v>
      </c>
      <c r="DD72" t="s">
        <v>1303</v>
      </c>
      <c r="DE72" t="s">
        <v>1301</v>
      </c>
      <c r="DH72" t="s">
        <v>1293</v>
      </c>
      <c r="DI72" t="s">
        <v>1294</v>
      </c>
    </row>
    <row r="73" spans="1:113" x14ac:dyDescent="0.3">
      <c r="A73" t="s">
        <v>465</v>
      </c>
      <c r="B73" t="s">
        <v>466</v>
      </c>
      <c r="N73" t="s">
        <v>1019</v>
      </c>
      <c r="O73" t="s">
        <v>1019</v>
      </c>
      <c r="P73" t="s">
        <v>1019</v>
      </c>
      <c r="Q73" t="s">
        <v>1019</v>
      </c>
      <c r="V73" t="s">
        <v>1019</v>
      </c>
      <c r="Y73" t="s">
        <v>1047</v>
      </c>
      <c r="Z73" t="s">
        <v>1045</v>
      </c>
      <c r="AA73" t="s">
        <v>1049</v>
      </c>
      <c r="AB73" t="s">
        <v>1047</v>
      </c>
      <c r="AO73" t="s">
        <v>1066</v>
      </c>
      <c r="AP73" t="s">
        <v>1066</v>
      </c>
      <c r="AQ73" t="s">
        <v>1066</v>
      </c>
      <c r="AR73" t="s">
        <v>1066</v>
      </c>
      <c r="AS73" t="s">
        <v>1064</v>
      </c>
      <c r="AT73" t="s">
        <v>1066</v>
      </c>
      <c r="AU73" t="s">
        <v>1068</v>
      </c>
      <c r="AV73" t="s">
        <v>1064</v>
      </c>
      <c r="AW73" t="s">
        <v>1068</v>
      </c>
      <c r="CH73" t="s">
        <v>1021</v>
      </c>
      <c r="CI73" t="s">
        <v>1021</v>
      </c>
      <c r="CJ73" t="s">
        <v>1148</v>
      </c>
      <c r="CK73" t="s">
        <v>1148</v>
      </c>
      <c r="CM73" t="s">
        <v>1021</v>
      </c>
      <c r="CN73" t="s">
        <v>1148</v>
      </c>
      <c r="CP73" t="s">
        <v>1291</v>
      </c>
      <c r="CQ73" t="s">
        <v>1291</v>
      </c>
      <c r="CR73" t="s">
        <v>1291</v>
      </c>
      <c r="CS73" t="s">
        <v>1291</v>
      </c>
      <c r="CT73" t="s">
        <v>1300</v>
      </c>
      <c r="CU73" t="s">
        <v>1300</v>
      </c>
      <c r="CV73" t="s">
        <v>1292</v>
      </c>
      <c r="DD73" t="s">
        <v>1293</v>
      </c>
      <c r="DE73" t="s">
        <v>1298</v>
      </c>
      <c r="DH73" t="s">
        <v>1299</v>
      </c>
      <c r="DI73" t="s">
        <v>1303</v>
      </c>
    </row>
    <row r="74" spans="1:113" x14ac:dyDescent="0.3">
      <c r="A74" t="s">
        <v>467</v>
      </c>
      <c r="B74" t="s">
        <v>468</v>
      </c>
      <c r="N74" t="s">
        <v>1019</v>
      </c>
      <c r="O74" t="s">
        <v>1019</v>
      </c>
      <c r="P74" t="s">
        <v>1019</v>
      </c>
      <c r="Q74" t="s">
        <v>1019</v>
      </c>
      <c r="V74" t="s">
        <v>1019</v>
      </c>
      <c r="Y74" t="s">
        <v>1047</v>
      </c>
      <c r="Z74" t="s">
        <v>1047</v>
      </c>
      <c r="AA74" t="s">
        <v>1045</v>
      </c>
      <c r="AB74" t="s">
        <v>1047</v>
      </c>
      <c r="AO74" t="s">
        <v>1068</v>
      </c>
      <c r="AP74" t="s">
        <v>1068</v>
      </c>
      <c r="AQ74" t="s">
        <v>1068</v>
      </c>
      <c r="AR74" t="s">
        <v>1066</v>
      </c>
      <c r="AS74" t="s">
        <v>1064</v>
      </c>
      <c r="AT74" t="s">
        <v>1066</v>
      </c>
      <c r="AU74" t="s">
        <v>1066</v>
      </c>
      <c r="AV74" t="s">
        <v>1066</v>
      </c>
      <c r="AW74" t="s">
        <v>1064</v>
      </c>
      <c r="CH74" t="s">
        <v>1021</v>
      </c>
      <c r="CI74" t="s">
        <v>1019</v>
      </c>
      <c r="CJ74" t="s">
        <v>1148</v>
      </c>
      <c r="CK74">
        <v>1242549</v>
      </c>
      <c r="CM74" t="s">
        <v>1019</v>
      </c>
      <c r="CN74">
        <v>25945146</v>
      </c>
      <c r="CP74" t="s">
        <v>1291</v>
      </c>
      <c r="CQ74" t="s">
        <v>1291</v>
      </c>
      <c r="CR74" t="s">
        <v>1291</v>
      </c>
      <c r="CS74" t="s">
        <v>1291</v>
      </c>
      <c r="CT74" t="s">
        <v>1291</v>
      </c>
      <c r="CU74" t="s">
        <v>1291</v>
      </c>
      <c r="CV74" t="s">
        <v>1291</v>
      </c>
      <c r="DD74" t="s">
        <v>1296</v>
      </c>
      <c r="DE74" t="s">
        <v>1303</v>
      </c>
      <c r="DH74" t="s">
        <v>1293</v>
      </c>
      <c r="DI74" t="s">
        <v>1301</v>
      </c>
    </row>
    <row r="75" spans="1:113" x14ac:dyDescent="0.3">
      <c r="A75" t="s">
        <v>471</v>
      </c>
      <c r="B75" t="s">
        <v>472</v>
      </c>
      <c r="N75" t="s">
        <v>1019</v>
      </c>
      <c r="O75" t="s">
        <v>1019</v>
      </c>
      <c r="P75" t="s">
        <v>1019</v>
      </c>
      <c r="Q75" t="s">
        <v>1019</v>
      </c>
      <c r="V75" t="s">
        <v>1019</v>
      </c>
      <c r="Y75" t="s">
        <v>1045</v>
      </c>
      <c r="Z75" t="s">
        <v>1045</v>
      </c>
      <c r="AA75" t="s">
        <v>1045</v>
      </c>
      <c r="AB75" t="s">
        <v>1047</v>
      </c>
      <c r="AO75" t="s">
        <v>1066</v>
      </c>
      <c r="AP75" t="s">
        <v>1068</v>
      </c>
      <c r="AQ75" t="s">
        <v>1068</v>
      </c>
      <c r="AR75" t="s">
        <v>1068</v>
      </c>
      <c r="AS75" t="s">
        <v>1066</v>
      </c>
      <c r="AT75" t="s">
        <v>1066</v>
      </c>
      <c r="AU75" t="s">
        <v>1068</v>
      </c>
      <c r="AV75" t="s">
        <v>1066</v>
      </c>
      <c r="AW75" t="s">
        <v>1066</v>
      </c>
      <c r="CH75" t="s">
        <v>1021</v>
      </c>
      <c r="CI75" t="s">
        <v>1021</v>
      </c>
      <c r="CJ75" t="s">
        <v>1148</v>
      </c>
      <c r="CK75" t="s">
        <v>1148</v>
      </c>
      <c r="CM75" t="s">
        <v>1021</v>
      </c>
      <c r="CN75">
        <v>35321286</v>
      </c>
      <c r="CP75" t="s">
        <v>1291</v>
      </c>
      <c r="CQ75" t="s">
        <v>1291</v>
      </c>
      <c r="CR75" t="s">
        <v>1291</v>
      </c>
      <c r="CS75" t="s">
        <v>1291</v>
      </c>
      <c r="CT75" t="s">
        <v>1291</v>
      </c>
      <c r="CU75" t="s">
        <v>1291</v>
      </c>
      <c r="CV75" t="s">
        <v>1291</v>
      </c>
      <c r="DD75" t="s">
        <v>1293</v>
      </c>
      <c r="DE75" t="s">
        <v>1301</v>
      </c>
      <c r="DH75" t="s">
        <v>1299</v>
      </c>
      <c r="DI75" t="s">
        <v>1298</v>
      </c>
    </row>
    <row r="76" spans="1:113" x14ac:dyDescent="0.3">
      <c r="A76" s="1" t="s">
        <v>473</v>
      </c>
      <c r="B76" s="1" t="s">
        <v>474</v>
      </c>
      <c r="C76" s="1"/>
      <c r="D76" s="1"/>
      <c r="E76" s="1"/>
      <c r="F76" s="1"/>
      <c r="G76" s="1"/>
      <c r="H76" s="1"/>
      <c r="I76" s="1"/>
      <c r="J76" s="1"/>
      <c r="K76" s="1"/>
      <c r="L76" s="1"/>
      <c r="M76" s="1"/>
      <c r="N76" s="1" t="s">
        <v>1019</v>
      </c>
      <c r="O76" s="1" t="s">
        <v>1019</v>
      </c>
      <c r="P76" s="1" t="s">
        <v>1019</v>
      </c>
      <c r="Q76" s="1" t="s">
        <v>1019</v>
      </c>
      <c r="R76" s="1"/>
      <c r="S76" s="1"/>
      <c r="T76" s="1"/>
      <c r="U76" s="1"/>
      <c r="V76" s="1" t="s">
        <v>1019</v>
      </c>
      <c r="W76" s="1"/>
      <c r="X76" s="1"/>
      <c r="Y76" s="1" t="s">
        <v>1047</v>
      </c>
      <c r="Z76" s="1" t="s">
        <v>1045</v>
      </c>
      <c r="AA76" s="1" t="s">
        <v>1045</v>
      </c>
      <c r="AB76" s="1" t="s">
        <v>1045</v>
      </c>
      <c r="AC76" s="1"/>
      <c r="AD76" s="1"/>
      <c r="AE76" s="1"/>
      <c r="AF76" s="1"/>
      <c r="AG76" s="1"/>
      <c r="AH76" s="1"/>
      <c r="AI76" s="1"/>
      <c r="AJ76" s="1"/>
      <c r="AK76" s="1"/>
      <c r="AL76" s="1"/>
      <c r="AM76" s="1"/>
      <c r="AN76" s="1"/>
      <c r="AO76" s="1" t="s">
        <v>1066</v>
      </c>
      <c r="AP76" s="1" t="s">
        <v>1066</v>
      </c>
      <c r="AQ76" s="1" t="s">
        <v>1066</v>
      </c>
      <c r="AR76" s="1" t="s">
        <v>1066</v>
      </c>
      <c r="AS76" s="1" t="s">
        <v>1066</v>
      </c>
      <c r="AT76" s="1" t="s">
        <v>1066</v>
      </c>
      <c r="AU76" s="1" t="s">
        <v>1068</v>
      </c>
      <c r="AV76" s="1" t="s">
        <v>1066</v>
      </c>
      <c r="AW76" s="1" t="s">
        <v>1066</v>
      </c>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t="s">
        <v>1021</v>
      </c>
      <c r="CI76" s="1" t="s">
        <v>1021</v>
      </c>
      <c r="CJ76" s="1" t="s">
        <v>1148</v>
      </c>
      <c r="CK76" s="1" t="s">
        <v>1148</v>
      </c>
      <c r="CL76" s="1"/>
      <c r="CM76" s="387" t="s">
        <v>1019</v>
      </c>
      <c r="CN76" s="387">
        <v>134961494.29692549</v>
      </c>
      <c r="CP76" t="s">
        <v>1300</v>
      </c>
      <c r="CQ76" t="s">
        <v>1291</v>
      </c>
      <c r="CR76" t="s">
        <v>1292</v>
      </c>
      <c r="CS76" t="s">
        <v>1304</v>
      </c>
      <c r="CT76" t="s">
        <v>1305</v>
      </c>
      <c r="CU76" t="s">
        <v>1300</v>
      </c>
      <c r="CV76" t="s">
        <v>1291</v>
      </c>
      <c r="DD76" t="s">
        <v>1294</v>
      </c>
      <c r="DE76" t="s">
        <v>1293</v>
      </c>
      <c r="DH76" t="s">
        <v>1299</v>
      </c>
      <c r="DI76" t="s">
        <v>1297</v>
      </c>
    </row>
    <row r="77" spans="1:113" x14ac:dyDescent="0.3">
      <c r="A77" t="s">
        <v>477</v>
      </c>
      <c r="B77" t="s">
        <v>478</v>
      </c>
      <c r="N77" t="s">
        <v>1019</v>
      </c>
      <c r="O77" t="s">
        <v>1019</v>
      </c>
      <c r="P77" t="s">
        <v>1019</v>
      </c>
      <c r="Q77" t="s">
        <v>1019</v>
      </c>
      <c r="V77" t="s">
        <v>1019</v>
      </c>
      <c r="Y77" t="s">
        <v>1045</v>
      </c>
      <c r="Z77" t="s">
        <v>1045</v>
      </c>
      <c r="AA77" t="s">
        <v>1045</v>
      </c>
      <c r="AB77" t="s">
        <v>1045</v>
      </c>
      <c r="AO77" t="s">
        <v>1068</v>
      </c>
      <c r="AP77" t="s">
        <v>1068</v>
      </c>
      <c r="AQ77" t="s">
        <v>1068</v>
      </c>
      <c r="AR77" t="s">
        <v>1066</v>
      </c>
      <c r="AS77" t="s">
        <v>1062</v>
      </c>
      <c r="AT77" t="s">
        <v>1068</v>
      </c>
      <c r="AU77" t="s">
        <v>1068</v>
      </c>
      <c r="AV77" t="s">
        <v>1066</v>
      </c>
      <c r="AW77" t="s">
        <v>1066</v>
      </c>
      <c r="CH77" t="s">
        <v>1021</v>
      </c>
      <c r="CI77" t="s">
        <v>1021</v>
      </c>
      <c r="CJ77" t="s">
        <v>1148</v>
      </c>
      <c r="CK77" t="s">
        <v>1148</v>
      </c>
      <c r="CM77" t="s">
        <v>1021</v>
      </c>
      <c r="CN77" t="s">
        <v>1148</v>
      </c>
      <c r="CP77" t="s">
        <v>1291</v>
      </c>
      <c r="CQ77" t="s">
        <v>1291</v>
      </c>
      <c r="CR77" t="s">
        <v>1304</v>
      </c>
      <c r="CS77" t="s">
        <v>1291</v>
      </c>
      <c r="CT77" t="s">
        <v>1291</v>
      </c>
      <c r="CU77" t="s">
        <v>1291</v>
      </c>
      <c r="CV77" t="s">
        <v>1291</v>
      </c>
      <c r="DD77" t="s">
        <v>1299</v>
      </c>
      <c r="DE77" t="s">
        <v>1298</v>
      </c>
      <c r="DH77" t="s">
        <v>1302</v>
      </c>
      <c r="DI77" t="s">
        <v>1298</v>
      </c>
    </row>
    <row r="78" spans="1:113" x14ac:dyDescent="0.3">
      <c r="A78" t="s">
        <v>481</v>
      </c>
      <c r="B78" t="s">
        <v>482</v>
      </c>
      <c r="N78" t="s">
        <v>1019</v>
      </c>
      <c r="O78" t="s">
        <v>1019</v>
      </c>
      <c r="P78" t="s">
        <v>1019</v>
      </c>
      <c r="Q78" t="s">
        <v>1019</v>
      </c>
      <c r="V78" t="s">
        <v>1019</v>
      </c>
      <c r="Y78" t="s">
        <v>1047</v>
      </c>
      <c r="Z78" t="s">
        <v>1047</v>
      </c>
      <c r="AA78" t="s">
        <v>1045</v>
      </c>
      <c r="AB78" t="s">
        <v>1045</v>
      </c>
      <c r="AO78" t="s">
        <v>1068</v>
      </c>
      <c r="AP78" t="s">
        <v>1066</v>
      </c>
      <c r="AQ78" t="s">
        <v>1068</v>
      </c>
      <c r="AR78" t="s">
        <v>1066</v>
      </c>
      <c r="AS78" t="s">
        <v>1066</v>
      </c>
      <c r="AT78" t="s">
        <v>1066</v>
      </c>
      <c r="AU78" t="s">
        <v>1066</v>
      </c>
      <c r="AV78" t="s">
        <v>1066</v>
      </c>
      <c r="AW78" t="s">
        <v>1066</v>
      </c>
      <c r="CH78" t="s">
        <v>1021</v>
      </c>
      <c r="CI78" t="s">
        <v>1021</v>
      </c>
      <c r="CJ78" t="s">
        <v>1148</v>
      </c>
      <c r="CK78" t="s">
        <v>1148</v>
      </c>
      <c r="CM78" t="s">
        <v>1019</v>
      </c>
      <c r="CN78">
        <v>34852900</v>
      </c>
      <c r="CP78" t="s">
        <v>1300</v>
      </c>
      <c r="CQ78" t="s">
        <v>1291</v>
      </c>
      <c r="CR78" t="s">
        <v>1300</v>
      </c>
      <c r="CS78" t="s">
        <v>1291</v>
      </c>
      <c r="CT78" t="s">
        <v>1300</v>
      </c>
      <c r="CU78" t="s">
        <v>1300</v>
      </c>
      <c r="CV78" t="s">
        <v>1300</v>
      </c>
      <c r="DD78" t="s">
        <v>1293</v>
      </c>
      <c r="DE78" t="s">
        <v>1301</v>
      </c>
      <c r="DH78" t="s">
        <v>1294</v>
      </c>
      <c r="DI78" t="s">
        <v>1299</v>
      </c>
    </row>
    <row r="79" spans="1:113" x14ac:dyDescent="0.3">
      <c r="A79" t="s">
        <v>485</v>
      </c>
      <c r="B79" t="s">
        <v>486</v>
      </c>
      <c r="N79" t="s">
        <v>1019</v>
      </c>
      <c r="O79" t="s">
        <v>1019</v>
      </c>
      <c r="P79" t="s">
        <v>1019</v>
      </c>
      <c r="Q79" t="s">
        <v>1019</v>
      </c>
      <c r="V79" t="s">
        <v>1019</v>
      </c>
      <c r="Y79" t="s">
        <v>1045</v>
      </c>
      <c r="Z79" t="s">
        <v>1045</v>
      </c>
      <c r="AA79" t="s">
        <v>1045</v>
      </c>
      <c r="AB79" t="s">
        <v>1045</v>
      </c>
      <c r="AO79" t="s">
        <v>1066</v>
      </c>
      <c r="AP79" t="s">
        <v>1066</v>
      </c>
      <c r="AQ79" t="s">
        <v>1066</v>
      </c>
      <c r="AR79" t="s">
        <v>1066</v>
      </c>
      <c r="AS79" t="s">
        <v>1064</v>
      </c>
      <c r="AT79" t="s">
        <v>1066</v>
      </c>
      <c r="AU79" t="s">
        <v>1068</v>
      </c>
      <c r="AV79" t="s">
        <v>1066</v>
      </c>
      <c r="AW79" t="s">
        <v>1066</v>
      </c>
      <c r="CH79" t="s">
        <v>1021</v>
      </c>
      <c r="CI79" t="s">
        <v>1021</v>
      </c>
      <c r="CJ79" t="s">
        <v>1148</v>
      </c>
      <c r="CK79" t="s">
        <v>1148</v>
      </c>
      <c r="CM79" t="s">
        <v>1021</v>
      </c>
      <c r="CN79" t="s">
        <v>1148</v>
      </c>
      <c r="CP79" t="s">
        <v>1291</v>
      </c>
      <c r="CQ79" t="s">
        <v>1300</v>
      </c>
      <c r="CR79" t="s">
        <v>1291</v>
      </c>
      <c r="CS79" t="s">
        <v>1291</v>
      </c>
      <c r="CT79" t="s">
        <v>1300</v>
      </c>
      <c r="CU79" t="s">
        <v>1291</v>
      </c>
      <c r="CV79" t="s">
        <v>1291</v>
      </c>
      <c r="DD79" t="s">
        <v>1299</v>
      </c>
      <c r="DE79" t="s">
        <v>1294</v>
      </c>
      <c r="DH79" t="s">
        <v>1301</v>
      </c>
      <c r="DI79" t="s">
        <v>1293</v>
      </c>
    </row>
    <row r="80" spans="1:113" x14ac:dyDescent="0.3">
      <c r="A80" t="s">
        <v>487</v>
      </c>
      <c r="B80" t="s">
        <v>488</v>
      </c>
      <c r="N80" t="s">
        <v>1019</v>
      </c>
      <c r="O80" t="s">
        <v>1019</v>
      </c>
      <c r="P80" t="s">
        <v>1019</v>
      </c>
      <c r="Q80" t="s">
        <v>1019</v>
      </c>
      <c r="V80" t="s">
        <v>1019</v>
      </c>
      <c r="Y80" t="s">
        <v>1047</v>
      </c>
      <c r="Z80" t="s">
        <v>1045</v>
      </c>
      <c r="AA80" t="s">
        <v>1045</v>
      </c>
      <c r="AB80" t="s">
        <v>1045</v>
      </c>
      <c r="AO80" t="s">
        <v>1066</v>
      </c>
      <c r="AP80" t="s">
        <v>1066</v>
      </c>
      <c r="AQ80" t="s">
        <v>1066</v>
      </c>
      <c r="AR80" t="s">
        <v>1066</v>
      </c>
      <c r="AS80" t="s">
        <v>1066</v>
      </c>
      <c r="AT80" t="s">
        <v>1066</v>
      </c>
      <c r="AU80" t="s">
        <v>1066</v>
      </c>
      <c r="AV80" t="s">
        <v>1066</v>
      </c>
      <c r="AW80" t="s">
        <v>1066</v>
      </c>
      <c r="CH80" t="s">
        <v>1021</v>
      </c>
      <c r="CI80" t="s">
        <v>1021</v>
      </c>
      <c r="CJ80" t="s">
        <v>1148</v>
      </c>
      <c r="CK80" t="s">
        <v>1148</v>
      </c>
      <c r="CM80" t="s">
        <v>1021</v>
      </c>
      <c r="CN80" t="s">
        <v>1148</v>
      </c>
      <c r="CP80" t="s">
        <v>1291</v>
      </c>
      <c r="CQ80" t="s">
        <v>1291</v>
      </c>
      <c r="CR80" t="s">
        <v>1291</v>
      </c>
      <c r="CS80" t="s">
        <v>1291</v>
      </c>
      <c r="CT80" t="s">
        <v>1291</v>
      </c>
      <c r="CU80" t="s">
        <v>1291</v>
      </c>
      <c r="CV80" t="s">
        <v>1291</v>
      </c>
      <c r="DD80" t="s">
        <v>1299</v>
      </c>
      <c r="DE80" t="s">
        <v>1293</v>
      </c>
      <c r="DH80" t="s">
        <v>1298</v>
      </c>
      <c r="DI80" t="s">
        <v>1295</v>
      </c>
    </row>
    <row r="81" spans="1:113" x14ac:dyDescent="0.3">
      <c r="A81" t="s">
        <v>491</v>
      </c>
      <c r="B81" t="s">
        <v>492</v>
      </c>
      <c r="N81" t="s">
        <v>1019</v>
      </c>
      <c r="O81" t="s">
        <v>1019</v>
      </c>
      <c r="P81" t="s">
        <v>1019</v>
      </c>
      <c r="Q81" t="s">
        <v>1019</v>
      </c>
      <c r="V81" t="s">
        <v>1019</v>
      </c>
      <c r="Y81" t="s">
        <v>1047</v>
      </c>
      <c r="Z81" t="s">
        <v>1045</v>
      </c>
      <c r="AA81" t="s">
        <v>1049</v>
      </c>
      <c r="AB81" t="s">
        <v>1045</v>
      </c>
      <c r="AO81" t="s">
        <v>1066</v>
      </c>
      <c r="AP81" t="s">
        <v>1066</v>
      </c>
      <c r="AQ81" t="s">
        <v>1066</v>
      </c>
      <c r="AR81" t="s">
        <v>1066</v>
      </c>
      <c r="AS81" t="s">
        <v>1066</v>
      </c>
      <c r="AT81" t="s">
        <v>1066</v>
      </c>
      <c r="AU81" t="s">
        <v>1066</v>
      </c>
      <c r="AV81" t="s">
        <v>1066</v>
      </c>
      <c r="AW81" t="s">
        <v>1064</v>
      </c>
      <c r="CH81" t="s">
        <v>1019</v>
      </c>
      <c r="CI81" t="s">
        <v>1019</v>
      </c>
      <c r="CJ81">
        <v>74231709.034834757</v>
      </c>
      <c r="CK81">
        <v>77869084.340717882</v>
      </c>
      <c r="CM81" t="s">
        <v>1019</v>
      </c>
      <c r="CN81">
        <v>235912416</v>
      </c>
      <c r="CP81" t="s">
        <v>1291</v>
      </c>
      <c r="CQ81" t="s">
        <v>1291</v>
      </c>
      <c r="CR81" t="s">
        <v>1291</v>
      </c>
      <c r="CS81" t="s">
        <v>1304</v>
      </c>
      <c r="CT81" t="s">
        <v>1291</v>
      </c>
      <c r="CU81" t="s">
        <v>1291</v>
      </c>
      <c r="CV81" t="s">
        <v>1291</v>
      </c>
      <c r="DD81" t="s">
        <v>1303</v>
      </c>
      <c r="DE81" t="s">
        <v>1294</v>
      </c>
      <c r="DH81" t="s">
        <v>1295</v>
      </c>
      <c r="DI81" t="s">
        <v>1299</v>
      </c>
    </row>
    <row r="82" spans="1:113" x14ac:dyDescent="0.3">
      <c r="A82" t="s">
        <v>495</v>
      </c>
      <c r="B82" t="s">
        <v>496</v>
      </c>
      <c r="N82" t="s">
        <v>1019</v>
      </c>
      <c r="O82" t="s">
        <v>1019</v>
      </c>
      <c r="P82" t="s">
        <v>1019</v>
      </c>
      <c r="Q82" t="s">
        <v>1019</v>
      </c>
      <c r="V82" t="s">
        <v>1019</v>
      </c>
      <c r="Y82" t="s">
        <v>1047</v>
      </c>
      <c r="Z82" t="s">
        <v>1045</v>
      </c>
      <c r="AA82" t="s">
        <v>1045</v>
      </c>
      <c r="AB82" t="s">
        <v>1047</v>
      </c>
      <c r="AO82" t="s">
        <v>1066</v>
      </c>
      <c r="AP82" t="s">
        <v>1066</v>
      </c>
      <c r="AQ82" t="s">
        <v>1064</v>
      </c>
      <c r="AR82" t="s">
        <v>1068</v>
      </c>
      <c r="AS82" t="s">
        <v>1066</v>
      </c>
      <c r="AT82" t="s">
        <v>1066</v>
      </c>
      <c r="AU82" t="s">
        <v>1066</v>
      </c>
      <c r="AV82" t="s">
        <v>1066</v>
      </c>
      <c r="AW82" t="s">
        <v>1066</v>
      </c>
      <c r="CH82" t="s">
        <v>1019</v>
      </c>
      <c r="CI82" t="s">
        <v>1019</v>
      </c>
      <c r="CJ82">
        <v>3255453</v>
      </c>
      <c r="CK82">
        <v>27120085</v>
      </c>
      <c r="CM82" t="s">
        <v>1019</v>
      </c>
      <c r="CN82">
        <v>103996400</v>
      </c>
      <c r="CP82" t="s">
        <v>1291</v>
      </c>
      <c r="CQ82" t="s">
        <v>1291</v>
      </c>
      <c r="CR82" t="s">
        <v>1291</v>
      </c>
      <c r="CS82" t="s">
        <v>1292</v>
      </c>
      <c r="CT82" t="s">
        <v>1291</v>
      </c>
      <c r="CU82" t="s">
        <v>1291</v>
      </c>
      <c r="CV82" t="s">
        <v>1291</v>
      </c>
      <c r="DD82" t="s">
        <v>1293</v>
      </c>
      <c r="DE82" t="s">
        <v>1296</v>
      </c>
      <c r="DH82" t="s">
        <v>1299</v>
      </c>
      <c r="DI82" t="s">
        <v>1298</v>
      </c>
    </row>
    <row r="83" spans="1:113" x14ac:dyDescent="0.3">
      <c r="A83" t="s">
        <v>497</v>
      </c>
      <c r="B83" t="s">
        <v>498</v>
      </c>
      <c r="N83" t="s">
        <v>1019</v>
      </c>
      <c r="O83" t="s">
        <v>1019</v>
      </c>
      <c r="P83" t="s">
        <v>1019</v>
      </c>
      <c r="Q83" t="s">
        <v>1019</v>
      </c>
      <c r="V83" t="s">
        <v>1019</v>
      </c>
      <c r="Y83" t="s">
        <v>1047</v>
      </c>
      <c r="Z83" t="s">
        <v>1045</v>
      </c>
      <c r="AA83" t="s">
        <v>1045</v>
      </c>
      <c r="AB83" t="s">
        <v>1045</v>
      </c>
      <c r="AO83" t="s">
        <v>1070</v>
      </c>
      <c r="AP83" t="s">
        <v>1070</v>
      </c>
      <c r="AQ83" t="s">
        <v>1070</v>
      </c>
      <c r="AR83" t="s">
        <v>1070</v>
      </c>
      <c r="AS83" t="s">
        <v>1070</v>
      </c>
      <c r="AT83" t="s">
        <v>1066</v>
      </c>
      <c r="AU83" t="s">
        <v>1070</v>
      </c>
      <c r="AV83" t="s">
        <v>1068</v>
      </c>
      <c r="AW83" t="s">
        <v>1068</v>
      </c>
      <c r="CH83" t="s">
        <v>1021</v>
      </c>
      <c r="CI83" t="s">
        <v>1019</v>
      </c>
      <c r="CJ83" t="s">
        <v>1148</v>
      </c>
      <c r="CK83">
        <v>161745</v>
      </c>
      <c r="CM83" t="s">
        <v>1019</v>
      </c>
      <c r="CN83">
        <v>19812118</v>
      </c>
      <c r="CP83" t="s">
        <v>1291</v>
      </c>
      <c r="CQ83" t="s">
        <v>1291</v>
      </c>
      <c r="CR83" t="s">
        <v>1291</v>
      </c>
      <c r="CS83" t="s">
        <v>1292</v>
      </c>
      <c r="CT83" t="s">
        <v>1291</v>
      </c>
      <c r="CU83" t="s">
        <v>1291</v>
      </c>
      <c r="CV83" t="s">
        <v>1291</v>
      </c>
      <c r="DD83" t="s">
        <v>1297</v>
      </c>
      <c r="DE83" t="s">
        <v>1293</v>
      </c>
      <c r="DH83" t="s">
        <v>1299</v>
      </c>
      <c r="DI83" t="s">
        <v>1296</v>
      </c>
    </row>
    <row r="84" spans="1:113" x14ac:dyDescent="0.3">
      <c r="A84" t="s">
        <v>501</v>
      </c>
      <c r="B84" t="s">
        <v>502</v>
      </c>
      <c r="N84" t="s">
        <v>1019</v>
      </c>
      <c r="O84" t="s">
        <v>1019</v>
      </c>
      <c r="P84" t="s">
        <v>1019</v>
      </c>
      <c r="Q84" t="s">
        <v>1019</v>
      </c>
      <c r="V84" t="s">
        <v>1019</v>
      </c>
      <c r="Y84" t="s">
        <v>1047</v>
      </c>
      <c r="Z84" t="s">
        <v>1045</v>
      </c>
      <c r="AA84" t="s">
        <v>1045</v>
      </c>
      <c r="AB84" t="s">
        <v>1045</v>
      </c>
      <c r="AO84" t="s">
        <v>1064</v>
      </c>
      <c r="AP84" t="s">
        <v>1066</v>
      </c>
      <c r="AQ84" t="s">
        <v>1066</v>
      </c>
      <c r="AR84" t="s">
        <v>1066</v>
      </c>
      <c r="AS84" t="s">
        <v>1064</v>
      </c>
      <c r="AT84" t="s">
        <v>1064</v>
      </c>
      <c r="AU84" t="s">
        <v>1064</v>
      </c>
      <c r="AV84" t="s">
        <v>1064</v>
      </c>
      <c r="AW84" t="s">
        <v>1064</v>
      </c>
      <c r="CH84" t="s">
        <v>1019</v>
      </c>
      <c r="CI84" t="s">
        <v>1021</v>
      </c>
      <c r="CJ84">
        <v>1171564</v>
      </c>
      <c r="CK84" t="s">
        <v>1148</v>
      </c>
      <c r="CM84" t="s">
        <v>1019</v>
      </c>
      <c r="CN84">
        <v>110226635</v>
      </c>
      <c r="CP84" t="s">
        <v>1291</v>
      </c>
      <c r="CQ84" t="s">
        <v>1291</v>
      </c>
      <c r="CR84" t="s">
        <v>1291</v>
      </c>
      <c r="CS84" t="s">
        <v>1292</v>
      </c>
      <c r="CT84" t="s">
        <v>1291</v>
      </c>
      <c r="CU84" t="s">
        <v>1291</v>
      </c>
      <c r="CV84" t="s">
        <v>1300</v>
      </c>
      <c r="DD84" t="s">
        <v>1297</v>
      </c>
      <c r="DE84" t="s">
        <v>1301</v>
      </c>
      <c r="DH84" t="s">
        <v>1299</v>
      </c>
      <c r="DI84" t="s">
        <v>1293</v>
      </c>
    </row>
    <row r="85" spans="1:113" x14ac:dyDescent="0.3">
      <c r="A85" t="s">
        <v>505</v>
      </c>
      <c r="B85" t="s">
        <v>506</v>
      </c>
      <c r="N85" t="s">
        <v>1019</v>
      </c>
      <c r="O85" t="s">
        <v>1019</v>
      </c>
      <c r="P85" t="s">
        <v>1019</v>
      </c>
      <c r="Q85" t="s">
        <v>1019</v>
      </c>
      <c r="V85" t="s">
        <v>1019</v>
      </c>
      <c r="Y85" t="s">
        <v>1049</v>
      </c>
      <c r="Z85" t="s">
        <v>1045</v>
      </c>
      <c r="AA85" t="s">
        <v>1049</v>
      </c>
      <c r="AB85" t="s">
        <v>1045</v>
      </c>
      <c r="AO85" t="s">
        <v>1066</v>
      </c>
      <c r="AP85" t="s">
        <v>1066</v>
      </c>
      <c r="AQ85" t="s">
        <v>1066</v>
      </c>
      <c r="AR85" t="s">
        <v>1068</v>
      </c>
      <c r="AS85" t="s">
        <v>1064</v>
      </c>
      <c r="AT85" t="s">
        <v>1064</v>
      </c>
      <c r="AU85" t="s">
        <v>1068</v>
      </c>
      <c r="AV85" t="s">
        <v>1066</v>
      </c>
      <c r="AW85" t="s">
        <v>1066</v>
      </c>
      <c r="CH85" t="s">
        <v>1021</v>
      </c>
      <c r="CI85" t="s">
        <v>1021</v>
      </c>
      <c r="CJ85" t="s">
        <v>1148</v>
      </c>
      <c r="CK85" t="s">
        <v>1148</v>
      </c>
      <c r="CM85" t="s">
        <v>1021</v>
      </c>
      <c r="CN85">
        <v>24350408</v>
      </c>
      <c r="CP85" t="s">
        <v>1291</v>
      </c>
      <c r="CQ85" t="s">
        <v>1291</v>
      </c>
      <c r="CR85" t="s">
        <v>1291</v>
      </c>
      <c r="CS85" t="s">
        <v>1291</v>
      </c>
      <c r="CT85" t="s">
        <v>1300</v>
      </c>
      <c r="CU85" t="s">
        <v>1291</v>
      </c>
      <c r="CV85" t="s">
        <v>1291</v>
      </c>
      <c r="DD85" t="s">
        <v>1297</v>
      </c>
      <c r="DE85" t="s">
        <v>1301</v>
      </c>
      <c r="DH85" t="s">
        <v>1299</v>
      </c>
      <c r="DI85" t="s">
        <v>1293</v>
      </c>
    </row>
    <row r="86" spans="1:113" x14ac:dyDescent="0.3">
      <c r="A86" t="s">
        <v>509</v>
      </c>
      <c r="B86" t="s">
        <v>510</v>
      </c>
      <c r="N86" t="s">
        <v>1019</v>
      </c>
      <c r="O86" t="s">
        <v>1019</v>
      </c>
      <c r="P86" t="s">
        <v>1019</v>
      </c>
      <c r="Q86" t="s">
        <v>1019</v>
      </c>
      <c r="V86" t="s">
        <v>1019</v>
      </c>
      <c r="Y86" t="s">
        <v>1045</v>
      </c>
      <c r="Z86" t="s">
        <v>1045</v>
      </c>
      <c r="AA86" t="s">
        <v>1049</v>
      </c>
      <c r="AB86" t="s">
        <v>1045</v>
      </c>
      <c r="AO86" t="s">
        <v>1066</v>
      </c>
      <c r="AP86" t="s">
        <v>1066</v>
      </c>
      <c r="AQ86" t="s">
        <v>1066</v>
      </c>
      <c r="AR86" t="s">
        <v>1066</v>
      </c>
      <c r="AS86" t="s">
        <v>1064</v>
      </c>
      <c r="AT86" t="s">
        <v>1066</v>
      </c>
      <c r="AU86" t="s">
        <v>1066</v>
      </c>
      <c r="AV86" t="s">
        <v>1066</v>
      </c>
      <c r="AW86" t="s">
        <v>1066</v>
      </c>
      <c r="CH86" t="s">
        <v>1021</v>
      </c>
      <c r="CI86" t="s">
        <v>1021</v>
      </c>
      <c r="CJ86" t="s">
        <v>1148</v>
      </c>
      <c r="CK86" t="s">
        <v>1148</v>
      </c>
      <c r="CM86" t="s">
        <v>1021</v>
      </c>
      <c r="CN86">
        <v>16720767</v>
      </c>
      <c r="CP86" t="s">
        <v>1291</v>
      </c>
      <c r="CQ86" t="s">
        <v>1291</v>
      </c>
      <c r="CR86" t="s">
        <v>1300</v>
      </c>
      <c r="CS86" t="s">
        <v>1291</v>
      </c>
      <c r="CT86" t="s">
        <v>1300</v>
      </c>
      <c r="CU86" t="s">
        <v>1291</v>
      </c>
      <c r="CV86" t="s">
        <v>1300</v>
      </c>
      <c r="DD86" t="s">
        <v>1293</v>
      </c>
      <c r="DE86" t="s">
        <v>1294</v>
      </c>
      <c r="DH86" t="s">
        <v>1295</v>
      </c>
      <c r="DI86" t="s">
        <v>1298</v>
      </c>
    </row>
    <row r="87" spans="1:113" x14ac:dyDescent="0.3">
      <c r="A87" t="s">
        <v>513</v>
      </c>
      <c r="B87" t="s">
        <v>514</v>
      </c>
      <c r="N87" t="s">
        <v>1019</v>
      </c>
      <c r="O87" t="s">
        <v>1019</v>
      </c>
      <c r="P87" t="s">
        <v>1019</v>
      </c>
      <c r="Q87" t="s">
        <v>1019</v>
      </c>
      <c r="V87" t="s">
        <v>1019</v>
      </c>
      <c r="Y87" t="s">
        <v>1047</v>
      </c>
      <c r="Z87" t="s">
        <v>1045</v>
      </c>
      <c r="AA87" t="s">
        <v>1049</v>
      </c>
      <c r="AB87" t="s">
        <v>1047</v>
      </c>
      <c r="AO87" t="s">
        <v>1066</v>
      </c>
      <c r="AP87" t="s">
        <v>1066</v>
      </c>
      <c r="AQ87" t="s">
        <v>1066</v>
      </c>
      <c r="AR87" t="s">
        <v>1066</v>
      </c>
      <c r="AS87" t="s">
        <v>1064</v>
      </c>
      <c r="AT87" t="s">
        <v>1064</v>
      </c>
      <c r="AU87" t="s">
        <v>1066</v>
      </c>
      <c r="AV87" t="s">
        <v>1066</v>
      </c>
      <c r="AW87" t="s">
        <v>1066</v>
      </c>
      <c r="CH87" t="s">
        <v>1021</v>
      </c>
      <c r="CI87" t="s">
        <v>1021</v>
      </c>
      <c r="CJ87" t="s">
        <v>1148</v>
      </c>
      <c r="CK87" t="s">
        <v>1148</v>
      </c>
      <c r="CM87" t="s">
        <v>1019</v>
      </c>
      <c r="CN87">
        <v>19084511</v>
      </c>
      <c r="CP87" t="s">
        <v>1291</v>
      </c>
      <c r="CQ87" t="s">
        <v>1291</v>
      </c>
      <c r="CR87" t="s">
        <v>1291</v>
      </c>
      <c r="CS87" t="s">
        <v>1291</v>
      </c>
      <c r="CT87" t="s">
        <v>1291</v>
      </c>
      <c r="CU87" t="s">
        <v>1291</v>
      </c>
      <c r="CV87" t="s">
        <v>1291</v>
      </c>
      <c r="DD87" t="s">
        <v>1298</v>
      </c>
      <c r="DE87" t="s">
        <v>1294</v>
      </c>
      <c r="DH87" t="s">
        <v>1295</v>
      </c>
      <c r="DI87" t="s">
        <v>1293</v>
      </c>
    </row>
    <row r="88" spans="1:113" x14ac:dyDescent="0.3">
      <c r="A88" t="s">
        <v>515</v>
      </c>
      <c r="B88" t="s">
        <v>516</v>
      </c>
      <c r="N88" t="s">
        <v>1019</v>
      </c>
      <c r="O88" t="s">
        <v>1019</v>
      </c>
      <c r="P88" t="s">
        <v>1019</v>
      </c>
      <c r="Q88" t="s">
        <v>1019</v>
      </c>
      <c r="V88" t="s">
        <v>1019</v>
      </c>
      <c r="Y88" t="s">
        <v>1047</v>
      </c>
      <c r="Z88" t="s">
        <v>1045</v>
      </c>
      <c r="AA88" t="s">
        <v>1045</v>
      </c>
      <c r="AB88" t="s">
        <v>1045</v>
      </c>
      <c r="AO88" t="s">
        <v>1064</v>
      </c>
      <c r="AP88" t="s">
        <v>1066</v>
      </c>
      <c r="AQ88" t="s">
        <v>1068</v>
      </c>
      <c r="AR88" t="s">
        <v>1068</v>
      </c>
      <c r="AS88" t="s">
        <v>1062</v>
      </c>
      <c r="AT88" t="s">
        <v>1066</v>
      </c>
      <c r="AU88" t="s">
        <v>1066</v>
      </c>
      <c r="AV88" t="s">
        <v>1066</v>
      </c>
      <c r="AW88" t="s">
        <v>1068</v>
      </c>
      <c r="CH88" t="s">
        <v>1021</v>
      </c>
      <c r="CI88" t="s">
        <v>1021</v>
      </c>
      <c r="CJ88" t="s">
        <v>1148</v>
      </c>
      <c r="CK88" t="s">
        <v>1148</v>
      </c>
      <c r="CM88" t="s">
        <v>1019</v>
      </c>
      <c r="CN88">
        <v>20049806</v>
      </c>
      <c r="CP88" t="s">
        <v>1291</v>
      </c>
      <c r="CQ88" t="s">
        <v>1291</v>
      </c>
      <c r="CR88" t="s">
        <v>1291</v>
      </c>
      <c r="CS88" t="s">
        <v>1291</v>
      </c>
      <c r="CT88" t="s">
        <v>1300</v>
      </c>
      <c r="CU88" t="s">
        <v>1291</v>
      </c>
      <c r="CV88" t="s">
        <v>1291</v>
      </c>
      <c r="DD88" t="s">
        <v>1293</v>
      </c>
      <c r="DE88" t="s">
        <v>1298</v>
      </c>
      <c r="DH88" t="s">
        <v>1299</v>
      </c>
      <c r="DI88" t="s">
        <v>1295</v>
      </c>
    </row>
    <row r="89" spans="1:113" x14ac:dyDescent="0.3">
      <c r="A89" t="s">
        <v>518</v>
      </c>
      <c r="B89" t="s">
        <v>519</v>
      </c>
      <c r="N89" t="s">
        <v>1019</v>
      </c>
      <c r="O89" t="s">
        <v>1019</v>
      </c>
      <c r="P89" t="s">
        <v>1019</v>
      </c>
      <c r="Q89" t="s">
        <v>1019</v>
      </c>
      <c r="V89" t="s">
        <v>1019</v>
      </c>
      <c r="Y89" t="s">
        <v>1045</v>
      </c>
      <c r="Z89" t="s">
        <v>1045</v>
      </c>
      <c r="AA89" t="s">
        <v>1045</v>
      </c>
      <c r="AB89" t="s">
        <v>1045</v>
      </c>
      <c r="AO89" t="s">
        <v>1068</v>
      </c>
      <c r="AP89" t="s">
        <v>1068</v>
      </c>
      <c r="AQ89" t="s">
        <v>1068</v>
      </c>
      <c r="AR89" t="s">
        <v>1068</v>
      </c>
      <c r="AS89" t="s">
        <v>1066</v>
      </c>
      <c r="AT89" t="s">
        <v>1066</v>
      </c>
      <c r="AU89" t="s">
        <v>1066</v>
      </c>
      <c r="AV89" t="s">
        <v>1070</v>
      </c>
      <c r="AW89" t="s">
        <v>1070</v>
      </c>
      <c r="CH89" t="s">
        <v>1021</v>
      </c>
      <c r="CI89" t="s">
        <v>1021</v>
      </c>
      <c r="CJ89" t="s">
        <v>1148</v>
      </c>
      <c r="CK89" t="s">
        <v>1148</v>
      </c>
      <c r="CM89" t="s">
        <v>1021</v>
      </c>
      <c r="CN89" t="s">
        <v>1148</v>
      </c>
      <c r="CP89" t="s">
        <v>1291</v>
      </c>
      <c r="CQ89" t="s">
        <v>1300</v>
      </c>
      <c r="CR89" t="s">
        <v>1291</v>
      </c>
      <c r="CS89" t="s">
        <v>1291</v>
      </c>
      <c r="CT89" t="s">
        <v>1291</v>
      </c>
      <c r="CU89" t="s">
        <v>1291</v>
      </c>
      <c r="CV89" t="s">
        <v>1291</v>
      </c>
      <c r="DD89" t="s">
        <v>1293</v>
      </c>
      <c r="DE89" t="s">
        <v>1301</v>
      </c>
      <c r="DH89" t="s">
        <v>1295</v>
      </c>
      <c r="DI89" t="s">
        <v>1299</v>
      </c>
    </row>
    <row r="90" spans="1:113" x14ac:dyDescent="0.3">
      <c r="A90" t="s">
        <v>520</v>
      </c>
      <c r="B90" t="s">
        <v>521</v>
      </c>
      <c r="N90" t="s">
        <v>1019</v>
      </c>
      <c r="O90" t="s">
        <v>1019</v>
      </c>
      <c r="P90" t="s">
        <v>1019</v>
      </c>
      <c r="Q90" t="s">
        <v>1019</v>
      </c>
      <c r="V90" t="s">
        <v>1019</v>
      </c>
      <c r="Y90" t="s">
        <v>1045</v>
      </c>
      <c r="Z90" t="s">
        <v>1045</v>
      </c>
      <c r="AA90" t="s">
        <v>1047</v>
      </c>
      <c r="AB90" t="s">
        <v>1047</v>
      </c>
      <c r="AO90" t="s">
        <v>1066</v>
      </c>
      <c r="AP90" t="s">
        <v>1066</v>
      </c>
      <c r="AQ90" t="s">
        <v>1066</v>
      </c>
      <c r="AR90" t="s">
        <v>1066</v>
      </c>
      <c r="AS90" t="s">
        <v>1066</v>
      </c>
      <c r="AT90" t="s">
        <v>1064</v>
      </c>
      <c r="AU90" t="s">
        <v>1066</v>
      </c>
      <c r="AV90" t="s">
        <v>1066</v>
      </c>
      <c r="AW90" t="s">
        <v>1066</v>
      </c>
      <c r="CH90" t="s">
        <v>1019</v>
      </c>
      <c r="CI90" t="s">
        <v>1019</v>
      </c>
      <c r="CJ90">
        <v>31185269</v>
      </c>
      <c r="CK90">
        <v>73344830</v>
      </c>
      <c r="CM90" t="s">
        <v>1019</v>
      </c>
      <c r="CN90">
        <v>140942465.68244141</v>
      </c>
      <c r="CP90" t="s">
        <v>1291</v>
      </c>
      <c r="CQ90" t="s">
        <v>1291</v>
      </c>
      <c r="CR90" t="s">
        <v>1300</v>
      </c>
      <c r="CS90" t="s">
        <v>1291</v>
      </c>
      <c r="CT90" t="s">
        <v>1291</v>
      </c>
      <c r="CU90" t="s">
        <v>1291</v>
      </c>
      <c r="CV90" t="s">
        <v>1291</v>
      </c>
      <c r="DD90" t="s">
        <v>1295</v>
      </c>
      <c r="DE90" t="s">
        <v>1301</v>
      </c>
      <c r="DH90" t="s">
        <v>1295</v>
      </c>
      <c r="DI90" t="s">
        <v>1301</v>
      </c>
    </row>
    <row r="91" spans="1:113" x14ac:dyDescent="0.3">
      <c r="A91" t="s">
        <v>522</v>
      </c>
      <c r="B91" t="s">
        <v>523</v>
      </c>
      <c r="N91" t="s">
        <v>1019</v>
      </c>
      <c r="O91" t="s">
        <v>1019</v>
      </c>
      <c r="P91" t="s">
        <v>1019</v>
      </c>
      <c r="Q91" t="s">
        <v>1019</v>
      </c>
      <c r="V91" t="s">
        <v>1019</v>
      </c>
      <c r="Y91" t="s">
        <v>1045</v>
      </c>
      <c r="Z91" t="s">
        <v>1045</v>
      </c>
      <c r="AA91" t="s">
        <v>1047</v>
      </c>
      <c r="AB91" t="s">
        <v>1047</v>
      </c>
      <c r="AO91" t="s">
        <v>1064</v>
      </c>
      <c r="AP91" t="s">
        <v>1066</v>
      </c>
      <c r="AQ91" t="s">
        <v>1066</v>
      </c>
      <c r="AR91" t="s">
        <v>1066</v>
      </c>
      <c r="AS91" t="s">
        <v>1066</v>
      </c>
      <c r="AT91" t="s">
        <v>1066</v>
      </c>
      <c r="AU91" t="s">
        <v>1066</v>
      </c>
      <c r="AV91" t="s">
        <v>1068</v>
      </c>
      <c r="AW91" t="s">
        <v>1066</v>
      </c>
      <c r="CH91" t="s">
        <v>1021</v>
      </c>
      <c r="CI91" t="s">
        <v>1019</v>
      </c>
      <c r="CJ91" t="s">
        <v>1148</v>
      </c>
      <c r="CK91">
        <v>2970682</v>
      </c>
      <c r="CM91" t="s">
        <v>1019</v>
      </c>
      <c r="CN91">
        <v>98012243</v>
      </c>
      <c r="CP91" t="s">
        <v>1292</v>
      </c>
      <c r="CQ91" t="s">
        <v>1291</v>
      </c>
      <c r="CR91" t="s">
        <v>1291</v>
      </c>
      <c r="CS91" t="s">
        <v>1291</v>
      </c>
      <c r="CT91" t="s">
        <v>1304</v>
      </c>
      <c r="CU91" t="s">
        <v>1291</v>
      </c>
      <c r="CV91" t="s">
        <v>1291</v>
      </c>
      <c r="DD91" t="s">
        <v>1293</v>
      </c>
      <c r="DE91" t="s">
        <v>1303</v>
      </c>
      <c r="DH91" t="s">
        <v>1295</v>
      </c>
      <c r="DI91" t="s">
        <v>1299</v>
      </c>
    </row>
    <row r="92" spans="1:113" x14ac:dyDescent="0.3">
      <c r="A92" t="s">
        <v>526</v>
      </c>
      <c r="B92" t="s">
        <v>527</v>
      </c>
      <c r="N92" t="s">
        <v>1019</v>
      </c>
      <c r="O92" t="s">
        <v>1019</v>
      </c>
      <c r="P92" t="s">
        <v>1019</v>
      </c>
      <c r="Q92" t="s">
        <v>1019</v>
      </c>
      <c r="V92" t="s">
        <v>1019</v>
      </c>
      <c r="Y92" t="s">
        <v>1047</v>
      </c>
      <c r="Z92" t="s">
        <v>1045</v>
      </c>
      <c r="AA92" t="s">
        <v>1045</v>
      </c>
      <c r="AB92" t="s">
        <v>1047</v>
      </c>
      <c r="AO92" t="s">
        <v>1066</v>
      </c>
      <c r="AP92" t="s">
        <v>1066</v>
      </c>
      <c r="AQ92" t="s">
        <v>1066</v>
      </c>
      <c r="AR92" t="s">
        <v>1066</v>
      </c>
      <c r="AS92" t="s">
        <v>1066</v>
      </c>
      <c r="AT92" t="s">
        <v>1066</v>
      </c>
      <c r="AU92" t="s">
        <v>1066</v>
      </c>
      <c r="AV92" t="s">
        <v>1066</v>
      </c>
      <c r="AW92" t="s">
        <v>1066</v>
      </c>
      <c r="CH92" t="s">
        <v>1021</v>
      </c>
      <c r="CI92" t="s">
        <v>1021</v>
      </c>
      <c r="CJ92" t="s">
        <v>1148</v>
      </c>
      <c r="CK92" t="s">
        <v>1148</v>
      </c>
      <c r="CM92" t="s">
        <v>1019</v>
      </c>
      <c r="CN92">
        <v>19823603</v>
      </c>
      <c r="CP92" t="s">
        <v>1292</v>
      </c>
      <c r="CQ92" t="s">
        <v>1304</v>
      </c>
      <c r="CR92" t="s">
        <v>1292</v>
      </c>
      <c r="CS92" t="s">
        <v>1292</v>
      </c>
      <c r="CT92" t="s">
        <v>1292</v>
      </c>
      <c r="CU92" t="s">
        <v>1292</v>
      </c>
      <c r="CV92" t="s">
        <v>1292</v>
      </c>
      <c r="DD92" t="s">
        <v>1297</v>
      </c>
      <c r="DE92" t="s">
        <v>1301</v>
      </c>
      <c r="DH92" t="s">
        <v>1294</v>
      </c>
      <c r="DI92" t="s">
        <v>1296</v>
      </c>
    </row>
    <row r="93" spans="1:113" x14ac:dyDescent="0.3">
      <c r="A93" t="s">
        <v>528</v>
      </c>
      <c r="B93" t="s">
        <v>529</v>
      </c>
      <c r="N93" t="s">
        <v>1019</v>
      </c>
      <c r="O93" t="s">
        <v>1019</v>
      </c>
      <c r="P93" t="s">
        <v>1019</v>
      </c>
      <c r="Q93" t="s">
        <v>1019</v>
      </c>
      <c r="V93" t="s">
        <v>1019</v>
      </c>
      <c r="Y93" t="s">
        <v>1047</v>
      </c>
      <c r="Z93" t="s">
        <v>1045</v>
      </c>
      <c r="AA93" t="s">
        <v>1045</v>
      </c>
      <c r="AB93" t="s">
        <v>1047</v>
      </c>
      <c r="AO93" t="s">
        <v>1066</v>
      </c>
      <c r="AP93" t="s">
        <v>1066</v>
      </c>
      <c r="AQ93" t="s">
        <v>1066</v>
      </c>
      <c r="AR93" t="s">
        <v>1066</v>
      </c>
      <c r="AS93" t="s">
        <v>1066</v>
      </c>
      <c r="AT93" t="s">
        <v>1066</v>
      </c>
      <c r="AU93" t="s">
        <v>1066</v>
      </c>
      <c r="AV93" t="s">
        <v>1066</v>
      </c>
      <c r="AW93" t="s">
        <v>1066</v>
      </c>
      <c r="CH93" t="s">
        <v>1021</v>
      </c>
      <c r="CI93" t="s">
        <v>1021</v>
      </c>
      <c r="CJ93" t="s">
        <v>1148</v>
      </c>
      <c r="CK93" t="s">
        <v>1148</v>
      </c>
      <c r="CM93" t="s">
        <v>1019</v>
      </c>
      <c r="CN93">
        <v>18071651</v>
      </c>
      <c r="CP93" t="s">
        <v>1300</v>
      </c>
      <c r="CQ93" t="s">
        <v>1300</v>
      </c>
      <c r="CR93" t="s">
        <v>1300</v>
      </c>
      <c r="CS93" t="s">
        <v>1291</v>
      </c>
      <c r="CT93" t="s">
        <v>1300</v>
      </c>
      <c r="CU93" t="s">
        <v>1300</v>
      </c>
      <c r="CV93" t="s">
        <v>1291</v>
      </c>
      <c r="DD93" t="s">
        <v>1298</v>
      </c>
      <c r="DE93" t="s">
        <v>1293</v>
      </c>
      <c r="DH93" t="s">
        <v>1295</v>
      </c>
      <c r="DI93" t="s">
        <v>1299</v>
      </c>
    </row>
    <row r="94" spans="1:113" x14ac:dyDescent="0.3">
      <c r="A94" t="s">
        <v>530</v>
      </c>
      <c r="B94" t="s">
        <v>531</v>
      </c>
      <c r="N94" t="s">
        <v>1019</v>
      </c>
      <c r="O94" t="s">
        <v>1019</v>
      </c>
      <c r="P94" t="s">
        <v>1019</v>
      </c>
      <c r="Q94" t="s">
        <v>1019</v>
      </c>
      <c r="V94" t="s">
        <v>1019</v>
      </c>
      <c r="Y94" t="s">
        <v>1047</v>
      </c>
      <c r="Z94" t="s">
        <v>1049</v>
      </c>
      <c r="AA94" t="s">
        <v>1049</v>
      </c>
      <c r="AB94" t="s">
        <v>1045</v>
      </c>
      <c r="AO94" t="s">
        <v>1068</v>
      </c>
      <c r="AP94" t="s">
        <v>1068</v>
      </c>
      <c r="AQ94" t="s">
        <v>1068</v>
      </c>
      <c r="AR94" t="s">
        <v>1066</v>
      </c>
      <c r="AS94" t="s">
        <v>1064</v>
      </c>
      <c r="AT94" t="s">
        <v>1064</v>
      </c>
      <c r="AU94" t="s">
        <v>1068</v>
      </c>
      <c r="AV94" t="s">
        <v>1066</v>
      </c>
      <c r="AW94" t="s">
        <v>1066</v>
      </c>
      <c r="CH94" t="s">
        <v>1021</v>
      </c>
      <c r="CI94" t="s">
        <v>1021</v>
      </c>
      <c r="CJ94">
        <v>381131</v>
      </c>
      <c r="CK94">
        <v>2116470</v>
      </c>
      <c r="CM94" t="s">
        <v>1021</v>
      </c>
      <c r="CN94">
        <v>23368220</v>
      </c>
      <c r="CP94" t="s">
        <v>1291</v>
      </c>
      <c r="CQ94" t="s">
        <v>1291</v>
      </c>
      <c r="CR94" t="s">
        <v>1291</v>
      </c>
      <c r="CS94" t="s">
        <v>1304</v>
      </c>
      <c r="CT94" t="s">
        <v>1291</v>
      </c>
      <c r="CU94" t="s">
        <v>1291</v>
      </c>
      <c r="CV94" t="s">
        <v>1291</v>
      </c>
      <c r="DD94" t="s">
        <v>1295</v>
      </c>
      <c r="DE94" t="s">
        <v>1293</v>
      </c>
      <c r="DH94" t="s">
        <v>1299</v>
      </c>
      <c r="DI94" t="s">
        <v>1301</v>
      </c>
    </row>
    <row r="95" spans="1:113" x14ac:dyDescent="0.3">
      <c r="A95" t="s">
        <v>532</v>
      </c>
      <c r="B95" t="s">
        <v>533</v>
      </c>
      <c r="N95" t="s">
        <v>1019</v>
      </c>
      <c r="O95" t="s">
        <v>1019</v>
      </c>
      <c r="P95" t="s">
        <v>1019</v>
      </c>
      <c r="Q95" t="s">
        <v>1019</v>
      </c>
      <c r="V95" t="s">
        <v>1019</v>
      </c>
      <c r="Y95" t="s">
        <v>1045</v>
      </c>
      <c r="Z95" t="s">
        <v>1045</v>
      </c>
      <c r="AA95" t="s">
        <v>1045</v>
      </c>
      <c r="AB95" t="s">
        <v>1045</v>
      </c>
      <c r="AO95" t="s">
        <v>1066</v>
      </c>
      <c r="AP95" t="s">
        <v>1066</v>
      </c>
      <c r="AQ95" t="s">
        <v>1066</v>
      </c>
      <c r="AR95" t="s">
        <v>1066</v>
      </c>
      <c r="AS95" t="s">
        <v>1066</v>
      </c>
      <c r="AT95" t="s">
        <v>1066</v>
      </c>
      <c r="AU95" t="s">
        <v>1068</v>
      </c>
      <c r="AV95" t="s">
        <v>1068</v>
      </c>
      <c r="AW95" t="s">
        <v>1066</v>
      </c>
      <c r="CH95" t="s">
        <v>1019</v>
      </c>
      <c r="CI95" t="s">
        <v>1021</v>
      </c>
      <c r="CJ95">
        <v>442641</v>
      </c>
      <c r="CK95" t="s">
        <v>1148</v>
      </c>
      <c r="CM95" t="s">
        <v>1019</v>
      </c>
      <c r="CN95">
        <v>24318696</v>
      </c>
      <c r="CP95" t="s">
        <v>1292</v>
      </c>
      <c r="CQ95" t="s">
        <v>1291</v>
      </c>
      <c r="CR95" t="s">
        <v>1292</v>
      </c>
      <c r="CS95" t="s">
        <v>1292</v>
      </c>
      <c r="CT95" t="s">
        <v>1291</v>
      </c>
      <c r="CU95" t="s">
        <v>1300</v>
      </c>
      <c r="CV95" t="s">
        <v>1292</v>
      </c>
      <c r="DD95" t="s">
        <v>1294</v>
      </c>
      <c r="DE95" t="s">
        <v>1295</v>
      </c>
      <c r="DH95" t="s">
        <v>1298</v>
      </c>
      <c r="DI95" t="s">
        <v>1295</v>
      </c>
    </row>
    <row r="96" spans="1:113" x14ac:dyDescent="0.3">
      <c r="A96" t="s">
        <v>534</v>
      </c>
      <c r="B96" t="s">
        <v>535</v>
      </c>
      <c r="N96" t="s">
        <v>1019</v>
      </c>
      <c r="O96" t="s">
        <v>1019</v>
      </c>
      <c r="P96" t="s">
        <v>1019</v>
      </c>
      <c r="Q96" t="s">
        <v>1019</v>
      </c>
      <c r="V96" t="s">
        <v>1019</v>
      </c>
      <c r="Y96" t="s">
        <v>1047</v>
      </c>
      <c r="Z96" t="s">
        <v>1047</v>
      </c>
      <c r="AA96" t="s">
        <v>1049</v>
      </c>
      <c r="AB96" t="s">
        <v>1047</v>
      </c>
      <c r="AO96" t="s">
        <v>1066</v>
      </c>
      <c r="AP96" t="s">
        <v>1066</v>
      </c>
      <c r="AQ96" t="s">
        <v>1066</v>
      </c>
      <c r="AR96" t="s">
        <v>1066</v>
      </c>
      <c r="AS96" t="s">
        <v>1066</v>
      </c>
      <c r="AT96" t="s">
        <v>1066</v>
      </c>
      <c r="AU96" t="s">
        <v>1066</v>
      </c>
      <c r="AV96" t="s">
        <v>1066</v>
      </c>
      <c r="AW96" t="s">
        <v>1064</v>
      </c>
      <c r="CH96" t="s">
        <v>1021</v>
      </c>
      <c r="CI96" t="s">
        <v>1021</v>
      </c>
      <c r="CJ96" t="s">
        <v>1148</v>
      </c>
      <c r="CK96" t="s">
        <v>1148</v>
      </c>
      <c r="CM96" t="s">
        <v>1021</v>
      </c>
      <c r="CN96" t="s">
        <v>1148</v>
      </c>
      <c r="CP96" t="s">
        <v>1291</v>
      </c>
      <c r="CQ96" t="s">
        <v>1291</v>
      </c>
      <c r="CR96" t="s">
        <v>1291</v>
      </c>
      <c r="CS96" t="s">
        <v>1291</v>
      </c>
      <c r="CT96" t="s">
        <v>1291</v>
      </c>
      <c r="CU96" t="s">
        <v>1291</v>
      </c>
      <c r="CV96" t="s">
        <v>1291</v>
      </c>
      <c r="DD96" t="s">
        <v>1294</v>
      </c>
      <c r="DE96" t="s">
        <v>1293</v>
      </c>
      <c r="DH96" t="s">
        <v>1299</v>
      </c>
      <c r="DI96" t="s">
        <v>1295</v>
      </c>
    </row>
    <row r="97" spans="1:113" x14ac:dyDescent="0.3">
      <c r="A97" t="s">
        <v>536</v>
      </c>
      <c r="B97" t="s">
        <v>537</v>
      </c>
      <c r="N97" t="s">
        <v>1019</v>
      </c>
      <c r="O97" t="s">
        <v>1019</v>
      </c>
      <c r="P97" t="s">
        <v>1019</v>
      </c>
      <c r="Q97" t="s">
        <v>1019</v>
      </c>
      <c r="V97" t="s">
        <v>1019</v>
      </c>
      <c r="Y97" t="s">
        <v>1045</v>
      </c>
      <c r="Z97" t="s">
        <v>1045</v>
      </c>
      <c r="AA97" t="s">
        <v>1045</v>
      </c>
      <c r="AB97" t="s">
        <v>1045</v>
      </c>
      <c r="AO97" t="s">
        <v>1066</v>
      </c>
      <c r="AP97" t="s">
        <v>1066</v>
      </c>
      <c r="AQ97" t="s">
        <v>1066</v>
      </c>
      <c r="AR97" t="s">
        <v>1068</v>
      </c>
      <c r="AS97" t="s">
        <v>1064</v>
      </c>
      <c r="AT97" t="s">
        <v>1066</v>
      </c>
      <c r="AU97" t="s">
        <v>1066</v>
      </c>
      <c r="AV97" t="s">
        <v>1066</v>
      </c>
      <c r="AW97" t="s">
        <v>1066</v>
      </c>
      <c r="CH97" t="s">
        <v>1019</v>
      </c>
      <c r="CI97" t="s">
        <v>1019</v>
      </c>
      <c r="CJ97">
        <v>100000</v>
      </c>
      <c r="CK97">
        <v>1363767</v>
      </c>
      <c r="CM97" t="s">
        <v>1019</v>
      </c>
      <c r="CN97">
        <v>64770295</v>
      </c>
      <c r="CP97" t="s">
        <v>1291</v>
      </c>
      <c r="CQ97" t="s">
        <v>1291</v>
      </c>
      <c r="CR97" t="s">
        <v>1291</v>
      </c>
      <c r="CS97" t="s">
        <v>1291</v>
      </c>
      <c r="CT97" t="s">
        <v>1300</v>
      </c>
      <c r="CU97" t="s">
        <v>1291</v>
      </c>
      <c r="CV97" t="s">
        <v>1291</v>
      </c>
      <c r="DD97" t="s">
        <v>1295</v>
      </c>
      <c r="DE97" t="s">
        <v>1301</v>
      </c>
      <c r="DH97" t="s">
        <v>1295</v>
      </c>
      <c r="DI97" t="s">
        <v>1293</v>
      </c>
    </row>
    <row r="98" spans="1:113" x14ac:dyDescent="0.3">
      <c r="A98" t="s">
        <v>538</v>
      </c>
      <c r="B98" t="s">
        <v>539</v>
      </c>
      <c r="N98" t="s">
        <v>1019</v>
      </c>
      <c r="O98" t="s">
        <v>1019</v>
      </c>
      <c r="P98" t="s">
        <v>1019</v>
      </c>
      <c r="Q98" t="s">
        <v>1019</v>
      </c>
      <c r="V98" t="s">
        <v>1019</v>
      </c>
      <c r="Y98" t="s">
        <v>1045</v>
      </c>
      <c r="Z98" t="s">
        <v>1045</v>
      </c>
      <c r="AA98" t="s">
        <v>1045</v>
      </c>
      <c r="AB98" t="s">
        <v>1045</v>
      </c>
      <c r="AO98" t="s">
        <v>1066</v>
      </c>
      <c r="AP98" t="s">
        <v>1066</v>
      </c>
      <c r="AQ98" t="s">
        <v>1068</v>
      </c>
      <c r="AR98" t="s">
        <v>1066</v>
      </c>
      <c r="AS98" t="s">
        <v>1066</v>
      </c>
      <c r="AT98" t="s">
        <v>1066</v>
      </c>
      <c r="AU98" t="s">
        <v>1066</v>
      </c>
      <c r="AV98" t="s">
        <v>1066</v>
      </c>
      <c r="AW98" t="s">
        <v>1066</v>
      </c>
      <c r="CH98" t="s">
        <v>1021</v>
      </c>
      <c r="CI98" t="s">
        <v>1021</v>
      </c>
      <c r="CJ98" t="s">
        <v>1148</v>
      </c>
      <c r="CK98" t="s">
        <v>1148</v>
      </c>
      <c r="CM98" t="s">
        <v>1021</v>
      </c>
      <c r="CN98" t="s">
        <v>1148</v>
      </c>
      <c r="CP98" t="s">
        <v>1291</v>
      </c>
      <c r="CQ98" t="s">
        <v>1291</v>
      </c>
      <c r="CR98" t="s">
        <v>1291</v>
      </c>
      <c r="CS98" t="s">
        <v>1291</v>
      </c>
      <c r="CT98" t="s">
        <v>1291</v>
      </c>
      <c r="CU98" t="s">
        <v>1291</v>
      </c>
      <c r="CV98" t="s">
        <v>1291</v>
      </c>
      <c r="DD98" t="s">
        <v>1294</v>
      </c>
      <c r="DE98" t="s">
        <v>1293</v>
      </c>
      <c r="DH98" t="s">
        <v>1295</v>
      </c>
      <c r="DI98" t="s">
        <v>1299</v>
      </c>
    </row>
    <row r="99" spans="1:113" x14ac:dyDescent="0.3">
      <c r="A99" t="s">
        <v>542</v>
      </c>
      <c r="B99" t="s">
        <v>543</v>
      </c>
      <c r="N99" t="s">
        <v>1019</v>
      </c>
      <c r="O99" t="s">
        <v>1019</v>
      </c>
      <c r="P99" t="s">
        <v>1019</v>
      </c>
      <c r="Q99" t="s">
        <v>1019</v>
      </c>
      <c r="V99" t="s">
        <v>1019</v>
      </c>
      <c r="Y99" t="s">
        <v>1047</v>
      </c>
      <c r="Z99" t="s">
        <v>1045</v>
      </c>
      <c r="AA99" t="s">
        <v>1045</v>
      </c>
      <c r="AB99" t="s">
        <v>1049</v>
      </c>
      <c r="AO99" t="s">
        <v>1066</v>
      </c>
      <c r="AP99" t="s">
        <v>1066</v>
      </c>
      <c r="AQ99" t="s">
        <v>1066</v>
      </c>
      <c r="AR99" t="s">
        <v>1066</v>
      </c>
      <c r="AS99" t="s">
        <v>1066</v>
      </c>
      <c r="AT99" t="s">
        <v>1064</v>
      </c>
      <c r="AU99" t="s">
        <v>1066</v>
      </c>
      <c r="AV99" t="s">
        <v>1066</v>
      </c>
      <c r="AW99" t="s">
        <v>1066</v>
      </c>
      <c r="CH99" t="s">
        <v>1021</v>
      </c>
      <c r="CI99" t="s">
        <v>1021</v>
      </c>
      <c r="CJ99" t="s">
        <v>1148</v>
      </c>
      <c r="CK99" t="s">
        <v>1148</v>
      </c>
      <c r="CM99" t="s">
        <v>1019</v>
      </c>
      <c r="CN99">
        <v>36290040</v>
      </c>
      <c r="CP99" t="s">
        <v>1291</v>
      </c>
      <c r="CQ99" t="s">
        <v>1291</v>
      </c>
      <c r="CR99" t="s">
        <v>1291</v>
      </c>
      <c r="CS99" t="s">
        <v>1291</v>
      </c>
      <c r="CT99" t="s">
        <v>1291</v>
      </c>
      <c r="CU99" t="s">
        <v>1300</v>
      </c>
      <c r="CV99" t="s">
        <v>1300</v>
      </c>
      <c r="DD99" t="s">
        <v>1293</v>
      </c>
      <c r="DE99" t="s">
        <v>1297</v>
      </c>
      <c r="DH99" t="s">
        <v>1295</v>
      </c>
      <c r="DI99" t="s">
        <v>1295</v>
      </c>
    </row>
    <row r="100" spans="1:113" x14ac:dyDescent="0.3">
      <c r="A100" t="s">
        <v>544</v>
      </c>
      <c r="B100" t="s">
        <v>545</v>
      </c>
      <c r="N100" t="s">
        <v>1019</v>
      </c>
      <c r="O100" t="s">
        <v>1019</v>
      </c>
      <c r="P100" t="s">
        <v>1019</v>
      </c>
      <c r="Q100" t="s">
        <v>1019</v>
      </c>
      <c r="V100" t="s">
        <v>1019</v>
      </c>
      <c r="Y100" t="s">
        <v>1047</v>
      </c>
      <c r="Z100" t="s">
        <v>1047</v>
      </c>
      <c r="AA100" t="s">
        <v>1047</v>
      </c>
      <c r="AB100" t="s">
        <v>1047</v>
      </c>
      <c r="AO100" t="s">
        <v>1066</v>
      </c>
      <c r="AP100" t="s">
        <v>1066</v>
      </c>
      <c r="AQ100" t="s">
        <v>1066</v>
      </c>
      <c r="AR100" t="s">
        <v>1066</v>
      </c>
      <c r="AS100" t="s">
        <v>1066</v>
      </c>
      <c r="AT100" t="s">
        <v>1066</v>
      </c>
      <c r="AU100" t="s">
        <v>1066</v>
      </c>
      <c r="AV100" t="s">
        <v>1066</v>
      </c>
      <c r="AW100" t="s">
        <v>1066</v>
      </c>
      <c r="CH100" t="s">
        <v>1021</v>
      </c>
      <c r="CI100" t="s">
        <v>1021</v>
      </c>
      <c r="CJ100" t="s">
        <v>1148</v>
      </c>
      <c r="CK100" t="s">
        <v>1148</v>
      </c>
      <c r="CM100" t="s">
        <v>1021</v>
      </c>
      <c r="CN100">
        <v>80547909</v>
      </c>
      <c r="CP100" t="s">
        <v>1291</v>
      </c>
      <c r="CQ100" t="s">
        <v>1291</v>
      </c>
      <c r="CR100" t="s">
        <v>1291</v>
      </c>
      <c r="CS100" t="s">
        <v>1291</v>
      </c>
      <c r="CT100" t="s">
        <v>1291</v>
      </c>
      <c r="CU100" t="s">
        <v>1291</v>
      </c>
      <c r="CV100" t="s">
        <v>1291</v>
      </c>
      <c r="DD100" t="s">
        <v>1293</v>
      </c>
      <c r="DE100" t="s">
        <v>1299</v>
      </c>
      <c r="DH100" t="s">
        <v>1295</v>
      </c>
      <c r="DI100" t="s">
        <v>1298</v>
      </c>
    </row>
    <row r="101" spans="1:113" x14ac:dyDescent="0.3">
      <c r="A101" t="s">
        <v>548</v>
      </c>
      <c r="B101" t="s">
        <v>549</v>
      </c>
      <c r="N101" t="s">
        <v>1019</v>
      </c>
      <c r="O101" t="s">
        <v>1019</v>
      </c>
      <c r="P101" t="s">
        <v>1019</v>
      </c>
      <c r="Q101" t="s">
        <v>1019</v>
      </c>
      <c r="V101" t="s">
        <v>1019</v>
      </c>
      <c r="Y101" t="s">
        <v>1047</v>
      </c>
      <c r="Z101" t="s">
        <v>1047</v>
      </c>
      <c r="AA101" t="s">
        <v>1045</v>
      </c>
      <c r="AB101" t="s">
        <v>1045</v>
      </c>
      <c r="AO101" t="s">
        <v>1066</v>
      </c>
      <c r="AP101" t="s">
        <v>1066</v>
      </c>
      <c r="AQ101" t="s">
        <v>1066</v>
      </c>
      <c r="AR101" t="s">
        <v>1066</v>
      </c>
      <c r="AS101" t="s">
        <v>1064</v>
      </c>
      <c r="AT101" t="s">
        <v>1066</v>
      </c>
      <c r="AU101" t="s">
        <v>1068</v>
      </c>
      <c r="AV101" t="s">
        <v>1066</v>
      </c>
      <c r="AW101" t="s">
        <v>1062</v>
      </c>
      <c r="CH101" t="s">
        <v>1019</v>
      </c>
      <c r="CI101" t="s">
        <v>1021</v>
      </c>
      <c r="CJ101">
        <v>279549</v>
      </c>
      <c r="CK101" t="s">
        <v>1148</v>
      </c>
      <c r="CM101" t="s">
        <v>1019</v>
      </c>
      <c r="CN101">
        <v>26730152</v>
      </c>
      <c r="CP101" t="s">
        <v>1291</v>
      </c>
      <c r="CQ101" t="s">
        <v>1291</v>
      </c>
      <c r="CR101" t="s">
        <v>1300</v>
      </c>
      <c r="CS101" t="s">
        <v>1292</v>
      </c>
      <c r="CT101" t="s">
        <v>1291</v>
      </c>
      <c r="CU101" t="s">
        <v>1291</v>
      </c>
      <c r="CV101" t="s">
        <v>1292</v>
      </c>
      <c r="DD101" t="s">
        <v>1301</v>
      </c>
      <c r="DE101" t="s">
        <v>1293</v>
      </c>
      <c r="DH101" t="s">
        <v>1294</v>
      </c>
      <c r="DI101" t="s">
        <v>1293</v>
      </c>
    </row>
    <row r="102" spans="1:113" x14ac:dyDescent="0.3">
      <c r="A102" t="s">
        <v>550</v>
      </c>
      <c r="B102" t="s">
        <v>551</v>
      </c>
      <c r="N102" t="s">
        <v>1019</v>
      </c>
      <c r="O102" t="s">
        <v>1019</v>
      </c>
      <c r="P102" t="s">
        <v>1019</v>
      </c>
      <c r="Q102" t="s">
        <v>1019</v>
      </c>
      <c r="V102" t="s">
        <v>1019</v>
      </c>
      <c r="Y102" t="s">
        <v>1047</v>
      </c>
      <c r="Z102" t="s">
        <v>1045</v>
      </c>
      <c r="AA102" t="s">
        <v>1049</v>
      </c>
      <c r="AB102" t="s">
        <v>1047</v>
      </c>
      <c r="AO102" t="s">
        <v>1066</v>
      </c>
      <c r="AP102" t="s">
        <v>1066</v>
      </c>
      <c r="AQ102" t="s">
        <v>1066</v>
      </c>
      <c r="AR102" t="s">
        <v>1066</v>
      </c>
      <c r="AS102" t="s">
        <v>1066</v>
      </c>
      <c r="AT102" t="s">
        <v>1064</v>
      </c>
      <c r="AU102" t="s">
        <v>1066</v>
      </c>
      <c r="AV102" t="s">
        <v>1066</v>
      </c>
      <c r="AW102" t="s">
        <v>1066</v>
      </c>
      <c r="CH102" t="s">
        <v>1021</v>
      </c>
      <c r="CI102" t="s">
        <v>1021</v>
      </c>
      <c r="CJ102" t="s">
        <v>1148</v>
      </c>
      <c r="CK102" t="s">
        <v>1148</v>
      </c>
      <c r="CM102" t="s">
        <v>1019</v>
      </c>
      <c r="CN102">
        <v>50361087.86540737</v>
      </c>
      <c r="CP102" t="s">
        <v>1291</v>
      </c>
      <c r="CQ102" t="s">
        <v>1291</v>
      </c>
      <c r="CR102" t="s">
        <v>1300</v>
      </c>
      <c r="CS102" t="s">
        <v>1291</v>
      </c>
      <c r="CT102" t="s">
        <v>1291</v>
      </c>
      <c r="CU102" t="s">
        <v>1300</v>
      </c>
      <c r="CV102" t="s">
        <v>1292</v>
      </c>
      <c r="DD102" t="s">
        <v>1293</v>
      </c>
      <c r="DE102" t="s">
        <v>1297</v>
      </c>
      <c r="DH102" t="s">
        <v>1298</v>
      </c>
      <c r="DI102" t="s">
        <v>1294</v>
      </c>
    </row>
    <row r="103" spans="1:113" x14ac:dyDescent="0.3">
      <c r="A103" t="s">
        <v>552</v>
      </c>
      <c r="B103" t="s">
        <v>553</v>
      </c>
      <c r="N103" t="s">
        <v>1019</v>
      </c>
      <c r="O103" t="s">
        <v>1019</v>
      </c>
      <c r="P103" t="s">
        <v>1019</v>
      </c>
      <c r="Q103" t="s">
        <v>1019</v>
      </c>
      <c r="V103" t="s">
        <v>1019</v>
      </c>
      <c r="Y103" t="s">
        <v>1047</v>
      </c>
      <c r="Z103" t="s">
        <v>1045</v>
      </c>
      <c r="AA103" t="s">
        <v>1047</v>
      </c>
      <c r="AB103" t="s">
        <v>1047</v>
      </c>
      <c r="AO103" t="s">
        <v>1068</v>
      </c>
      <c r="AP103" t="s">
        <v>1066</v>
      </c>
      <c r="AQ103" t="s">
        <v>1066</v>
      </c>
      <c r="AR103" t="s">
        <v>1064</v>
      </c>
      <c r="AS103" t="s">
        <v>1066</v>
      </c>
      <c r="AT103" t="s">
        <v>1068</v>
      </c>
      <c r="AU103" t="s">
        <v>1066</v>
      </c>
      <c r="AV103" t="s">
        <v>1066</v>
      </c>
      <c r="AW103" t="s">
        <v>1068</v>
      </c>
      <c r="CH103" t="s">
        <v>1021</v>
      </c>
      <c r="CI103" t="s">
        <v>1021</v>
      </c>
      <c r="CJ103" t="s">
        <v>1148</v>
      </c>
      <c r="CK103" t="s">
        <v>1148</v>
      </c>
      <c r="CM103" t="s">
        <v>1021</v>
      </c>
      <c r="CN103" t="s">
        <v>1148</v>
      </c>
      <c r="CP103" t="s">
        <v>1291</v>
      </c>
      <c r="CQ103" t="s">
        <v>1291</v>
      </c>
      <c r="CR103" t="s">
        <v>1291</v>
      </c>
      <c r="CS103" t="s">
        <v>1291</v>
      </c>
      <c r="CT103" t="s">
        <v>1291</v>
      </c>
      <c r="CU103" t="s">
        <v>1291</v>
      </c>
      <c r="CV103" t="s">
        <v>1291</v>
      </c>
      <c r="DD103" t="s">
        <v>1303</v>
      </c>
      <c r="DE103" t="s">
        <v>1293</v>
      </c>
      <c r="DH103" t="s">
        <v>1295</v>
      </c>
      <c r="DI103" t="s">
        <v>1301</v>
      </c>
    </row>
    <row r="104" spans="1:113" x14ac:dyDescent="0.3">
      <c r="A104" t="s">
        <v>556</v>
      </c>
      <c r="B104" t="s">
        <v>557</v>
      </c>
      <c r="N104" t="s">
        <v>1019</v>
      </c>
      <c r="O104" t="s">
        <v>1019</v>
      </c>
      <c r="P104" t="s">
        <v>1019</v>
      </c>
      <c r="Q104" t="s">
        <v>1019</v>
      </c>
      <c r="V104" t="s">
        <v>1019</v>
      </c>
      <c r="Y104" t="s">
        <v>1045</v>
      </c>
      <c r="Z104" t="s">
        <v>1047</v>
      </c>
      <c r="AA104" t="s">
        <v>1047</v>
      </c>
      <c r="AB104" t="s">
        <v>1045</v>
      </c>
      <c r="AO104" t="s">
        <v>1068</v>
      </c>
      <c r="AP104" t="s">
        <v>1070</v>
      </c>
      <c r="AQ104" t="s">
        <v>1068</v>
      </c>
      <c r="AR104" t="s">
        <v>1066</v>
      </c>
      <c r="AS104" t="s">
        <v>1064</v>
      </c>
      <c r="AT104" t="s">
        <v>1068</v>
      </c>
      <c r="AU104" t="s">
        <v>1066</v>
      </c>
      <c r="AV104" t="s">
        <v>1066</v>
      </c>
      <c r="AW104" t="s">
        <v>1066</v>
      </c>
      <c r="CH104" t="s">
        <v>1021</v>
      </c>
      <c r="CI104" t="s">
        <v>1021</v>
      </c>
      <c r="CJ104" t="s">
        <v>1148</v>
      </c>
      <c r="CK104" t="s">
        <v>1148</v>
      </c>
      <c r="CM104" t="s">
        <v>1021</v>
      </c>
      <c r="CN104" t="s">
        <v>1148</v>
      </c>
      <c r="CP104" t="s">
        <v>1291</v>
      </c>
      <c r="CQ104" t="s">
        <v>1300</v>
      </c>
      <c r="CR104" t="s">
        <v>1291</v>
      </c>
      <c r="CS104" t="s">
        <v>1291</v>
      </c>
      <c r="CT104" t="s">
        <v>1291</v>
      </c>
      <c r="CU104" t="s">
        <v>1291</v>
      </c>
      <c r="CV104" t="s">
        <v>1291</v>
      </c>
      <c r="DD104" t="s">
        <v>1303</v>
      </c>
      <c r="DE104" t="s">
        <v>1294</v>
      </c>
      <c r="DH104" t="s">
        <v>1298</v>
      </c>
      <c r="DI104" t="s">
        <v>1295</v>
      </c>
    </row>
    <row r="105" spans="1:113" x14ac:dyDescent="0.3">
      <c r="A105" t="s">
        <v>560</v>
      </c>
      <c r="B105" t="s">
        <v>561</v>
      </c>
      <c r="N105" t="s">
        <v>1019</v>
      </c>
      <c r="O105" t="s">
        <v>1019</v>
      </c>
      <c r="P105" t="s">
        <v>1019</v>
      </c>
      <c r="Q105" t="s">
        <v>1019</v>
      </c>
      <c r="V105" t="s">
        <v>1019</v>
      </c>
      <c r="Y105" t="s">
        <v>1047</v>
      </c>
      <c r="Z105" t="s">
        <v>1047</v>
      </c>
      <c r="AA105" t="s">
        <v>1047</v>
      </c>
      <c r="AB105" t="s">
        <v>1045</v>
      </c>
      <c r="AO105" t="s">
        <v>1066</v>
      </c>
      <c r="AP105" t="s">
        <v>1066</v>
      </c>
      <c r="AQ105" t="s">
        <v>1066</v>
      </c>
      <c r="AR105" t="s">
        <v>1066</v>
      </c>
      <c r="AS105" t="s">
        <v>1066</v>
      </c>
      <c r="AT105" t="s">
        <v>1066</v>
      </c>
      <c r="AU105" t="s">
        <v>1066</v>
      </c>
      <c r="AV105" t="s">
        <v>1066</v>
      </c>
      <c r="AW105" t="s">
        <v>1066</v>
      </c>
      <c r="CH105" t="s">
        <v>1019</v>
      </c>
      <c r="CI105" t="s">
        <v>1019</v>
      </c>
      <c r="CJ105">
        <v>4447302</v>
      </c>
      <c r="CK105">
        <v>2702000</v>
      </c>
      <c r="CM105" t="s">
        <v>1019</v>
      </c>
      <c r="CN105">
        <v>28616000</v>
      </c>
      <c r="CP105" t="s">
        <v>1291</v>
      </c>
      <c r="CQ105" t="s">
        <v>1291</v>
      </c>
      <c r="CR105" t="s">
        <v>1291</v>
      </c>
      <c r="CS105" t="s">
        <v>1291</v>
      </c>
      <c r="CT105" t="s">
        <v>1291</v>
      </c>
      <c r="CU105" t="s">
        <v>1291</v>
      </c>
      <c r="CV105" t="s">
        <v>1291</v>
      </c>
      <c r="DD105" t="s">
        <v>1297</v>
      </c>
      <c r="DE105" t="s">
        <v>1293</v>
      </c>
      <c r="DH105" t="s">
        <v>1298</v>
      </c>
      <c r="DI105" t="s">
        <v>1296</v>
      </c>
    </row>
    <row r="106" spans="1:113" x14ac:dyDescent="0.3">
      <c r="A106" t="s">
        <v>563</v>
      </c>
      <c r="B106" t="s">
        <v>564</v>
      </c>
      <c r="N106" t="s">
        <v>1019</v>
      </c>
      <c r="O106" t="s">
        <v>1019</v>
      </c>
      <c r="P106" t="s">
        <v>1019</v>
      </c>
      <c r="Q106" t="s">
        <v>1019</v>
      </c>
      <c r="V106" t="s">
        <v>1019</v>
      </c>
      <c r="Y106" t="s">
        <v>1047</v>
      </c>
      <c r="Z106" t="s">
        <v>1045</v>
      </c>
      <c r="AA106" t="s">
        <v>1047</v>
      </c>
      <c r="AB106" t="s">
        <v>1047</v>
      </c>
      <c r="AO106" t="s">
        <v>1068</v>
      </c>
      <c r="AP106" t="s">
        <v>1066</v>
      </c>
      <c r="AQ106" t="s">
        <v>1064</v>
      </c>
      <c r="AR106" t="s">
        <v>1066</v>
      </c>
      <c r="AS106" t="s">
        <v>1064</v>
      </c>
      <c r="AT106" t="s">
        <v>1064</v>
      </c>
      <c r="AU106" t="s">
        <v>1068</v>
      </c>
      <c r="AV106" t="s">
        <v>1066</v>
      </c>
      <c r="AW106" t="s">
        <v>1068</v>
      </c>
      <c r="CH106" t="s">
        <v>1021</v>
      </c>
      <c r="CI106" t="s">
        <v>1021</v>
      </c>
      <c r="CJ106" t="s">
        <v>1148</v>
      </c>
      <c r="CK106" t="s">
        <v>1148</v>
      </c>
      <c r="CM106" t="s">
        <v>1021</v>
      </c>
      <c r="CN106" t="s">
        <v>1148</v>
      </c>
      <c r="CP106" t="s">
        <v>1291</v>
      </c>
      <c r="CQ106" t="s">
        <v>1291</v>
      </c>
      <c r="CR106" t="s">
        <v>1291</v>
      </c>
      <c r="CS106" t="s">
        <v>1292</v>
      </c>
      <c r="CT106" t="s">
        <v>1291</v>
      </c>
      <c r="CU106" t="s">
        <v>1291</v>
      </c>
      <c r="CV106" t="s">
        <v>1291</v>
      </c>
      <c r="DD106" t="s">
        <v>1299</v>
      </c>
      <c r="DE106" t="s">
        <v>1294</v>
      </c>
      <c r="DH106" t="s">
        <v>1293</v>
      </c>
      <c r="DI106" t="s">
        <v>1303</v>
      </c>
    </row>
    <row r="107" spans="1:113" x14ac:dyDescent="0.3">
      <c r="A107" t="s">
        <v>565</v>
      </c>
      <c r="B107" t="s">
        <v>566</v>
      </c>
      <c r="N107" t="s">
        <v>1019</v>
      </c>
      <c r="O107" t="s">
        <v>1019</v>
      </c>
      <c r="P107" t="s">
        <v>1019</v>
      </c>
      <c r="Q107" t="s">
        <v>1019</v>
      </c>
      <c r="V107" t="s">
        <v>1019</v>
      </c>
      <c r="Y107" t="s">
        <v>1047</v>
      </c>
      <c r="Z107" t="s">
        <v>1045</v>
      </c>
      <c r="AA107" t="s">
        <v>1045</v>
      </c>
      <c r="AB107" t="s">
        <v>1047</v>
      </c>
      <c r="AO107" t="s">
        <v>1068</v>
      </c>
      <c r="AP107" t="s">
        <v>1068</v>
      </c>
      <c r="AQ107" t="s">
        <v>1066</v>
      </c>
      <c r="AR107" t="s">
        <v>1068</v>
      </c>
      <c r="AS107" t="s">
        <v>1068</v>
      </c>
      <c r="AT107" t="s">
        <v>1066</v>
      </c>
      <c r="AU107" t="s">
        <v>1068</v>
      </c>
      <c r="AV107" t="s">
        <v>1066</v>
      </c>
      <c r="AW107" t="s">
        <v>1070</v>
      </c>
      <c r="CH107" t="s">
        <v>1021</v>
      </c>
      <c r="CI107" t="s">
        <v>1021</v>
      </c>
      <c r="CJ107" t="s">
        <v>1148</v>
      </c>
      <c r="CK107" t="s">
        <v>1148</v>
      </c>
      <c r="CM107" t="s">
        <v>1021</v>
      </c>
      <c r="CN107">
        <v>26292159</v>
      </c>
      <c r="CP107" t="s">
        <v>1291</v>
      </c>
      <c r="CQ107" t="s">
        <v>1291</v>
      </c>
      <c r="CR107" t="s">
        <v>1291</v>
      </c>
      <c r="CS107" t="s">
        <v>1292</v>
      </c>
      <c r="CT107" t="s">
        <v>1291</v>
      </c>
      <c r="CU107" t="s">
        <v>1291</v>
      </c>
      <c r="CV107" t="s">
        <v>1291</v>
      </c>
      <c r="DD107" t="s">
        <v>1293</v>
      </c>
      <c r="DE107" t="s">
        <v>1301</v>
      </c>
      <c r="DH107" t="s">
        <v>1295</v>
      </c>
      <c r="DI107" t="s">
        <v>1303</v>
      </c>
    </row>
    <row r="108" spans="1:113" x14ac:dyDescent="0.3">
      <c r="A108" t="s">
        <v>567</v>
      </c>
      <c r="B108" t="s">
        <v>568</v>
      </c>
      <c r="N108" t="s">
        <v>1019</v>
      </c>
      <c r="O108" t="s">
        <v>1019</v>
      </c>
      <c r="P108" t="s">
        <v>1019</v>
      </c>
      <c r="Q108" t="s">
        <v>1019</v>
      </c>
      <c r="V108" t="s">
        <v>1019</v>
      </c>
      <c r="Y108" t="s">
        <v>1047</v>
      </c>
      <c r="Z108" t="s">
        <v>1045</v>
      </c>
      <c r="AA108" t="s">
        <v>1045</v>
      </c>
      <c r="AB108" t="s">
        <v>1047</v>
      </c>
      <c r="AO108" t="s">
        <v>1066</v>
      </c>
      <c r="AP108" t="s">
        <v>1066</v>
      </c>
      <c r="AQ108" t="s">
        <v>1066</v>
      </c>
      <c r="AR108" t="s">
        <v>1066</v>
      </c>
      <c r="AS108" t="s">
        <v>1064</v>
      </c>
      <c r="AT108" t="s">
        <v>1066</v>
      </c>
      <c r="AU108" t="s">
        <v>1066</v>
      </c>
      <c r="AV108" t="s">
        <v>1066</v>
      </c>
      <c r="AW108" t="s">
        <v>1066</v>
      </c>
      <c r="CH108" t="s">
        <v>1021</v>
      </c>
      <c r="CI108" t="s">
        <v>1021</v>
      </c>
      <c r="CJ108" t="s">
        <v>1148</v>
      </c>
      <c r="CK108" t="s">
        <v>1148</v>
      </c>
      <c r="CM108" t="s">
        <v>1019</v>
      </c>
      <c r="CN108">
        <v>15405420</v>
      </c>
      <c r="CP108" t="s">
        <v>1291</v>
      </c>
      <c r="CQ108" t="s">
        <v>1291</v>
      </c>
      <c r="CR108" t="s">
        <v>1291</v>
      </c>
      <c r="CS108" t="s">
        <v>1291</v>
      </c>
      <c r="CT108" t="s">
        <v>1291</v>
      </c>
      <c r="CU108" t="s">
        <v>1291</v>
      </c>
      <c r="CV108" t="s">
        <v>1291</v>
      </c>
      <c r="DD108" t="s">
        <v>1298</v>
      </c>
      <c r="DE108" t="s">
        <v>1294</v>
      </c>
      <c r="DH108" t="s">
        <v>1295</v>
      </c>
      <c r="DI108" t="s">
        <v>1293</v>
      </c>
    </row>
    <row r="109" spans="1:113" x14ac:dyDescent="0.3">
      <c r="A109" t="s">
        <v>571</v>
      </c>
      <c r="B109" t="s">
        <v>572</v>
      </c>
      <c r="N109" t="s">
        <v>1019</v>
      </c>
      <c r="O109" t="s">
        <v>1019</v>
      </c>
      <c r="P109" t="s">
        <v>1019</v>
      </c>
      <c r="Q109" t="s">
        <v>1019</v>
      </c>
      <c r="V109" t="s">
        <v>1019</v>
      </c>
      <c r="Y109" t="s">
        <v>1045</v>
      </c>
      <c r="Z109" t="s">
        <v>1045</v>
      </c>
      <c r="AA109" t="s">
        <v>1045</v>
      </c>
      <c r="AB109" t="s">
        <v>1045</v>
      </c>
      <c r="AO109" t="s">
        <v>1068</v>
      </c>
      <c r="AP109" t="s">
        <v>1068</v>
      </c>
      <c r="AQ109" t="s">
        <v>1068</v>
      </c>
      <c r="AR109" t="s">
        <v>1066</v>
      </c>
      <c r="AS109" t="s">
        <v>1066</v>
      </c>
      <c r="AT109" t="s">
        <v>1066</v>
      </c>
      <c r="AU109" t="s">
        <v>1066</v>
      </c>
      <c r="AV109" t="s">
        <v>1068</v>
      </c>
      <c r="AW109" t="s">
        <v>1068</v>
      </c>
      <c r="CH109" t="s">
        <v>1021</v>
      </c>
      <c r="CI109" t="s">
        <v>1021</v>
      </c>
      <c r="CJ109" t="s">
        <v>1148</v>
      </c>
      <c r="CK109" t="s">
        <v>1148</v>
      </c>
      <c r="CM109" t="s">
        <v>1021</v>
      </c>
      <c r="CN109" t="s">
        <v>1148</v>
      </c>
      <c r="CP109" t="s">
        <v>1291</v>
      </c>
      <c r="CQ109" t="s">
        <v>1291</v>
      </c>
      <c r="CR109" t="s">
        <v>1292</v>
      </c>
      <c r="CS109" t="s">
        <v>1292</v>
      </c>
      <c r="CT109" t="s">
        <v>1300</v>
      </c>
      <c r="CU109" t="s">
        <v>1291</v>
      </c>
      <c r="CV109" t="s">
        <v>1292</v>
      </c>
      <c r="DD109" t="s">
        <v>1293</v>
      </c>
      <c r="DE109" t="s">
        <v>1294</v>
      </c>
      <c r="DH109" t="s">
        <v>1298</v>
      </c>
      <c r="DI109" t="s">
        <v>1295</v>
      </c>
    </row>
    <row r="110" spans="1:113" x14ac:dyDescent="0.3">
      <c r="A110" t="s">
        <v>573</v>
      </c>
      <c r="B110" t="s">
        <v>574</v>
      </c>
      <c r="N110" t="s">
        <v>1019</v>
      </c>
      <c r="O110" t="s">
        <v>1019</v>
      </c>
      <c r="P110" t="s">
        <v>1019</v>
      </c>
      <c r="Q110" t="s">
        <v>1019</v>
      </c>
      <c r="V110" t="s">
        <v>1019</v>
      </c>
      <c r="Y110" t="s">
        <v>1047</v>
      </c>
      <c r="Z110" t="s">
        <v>1045</v>
      </c>
      <c r="AA110" t="s">
        <v>1045</v>
      </c>
      <c r="AB110" t="s">
        <v>1045</v>
      </c>
      <c r="AO110" t="s">
        <v>1066</v>
      </c>
      <c r="AP110" t="s">
        <v>1066</v>
      </c>
      <c r="AQ110" t="s">
        <v>1066</v>
      </c>
      <c r="AR110" t="s">
        <v>1068</v>
      </c>
      <c r="AS110" t="s">
        <v>1066</v>
      </c>
      <c r="AT110" t="s">
        <v>1066</v>
      </c>
      <c r="AU110" t="s">
        <v>1066</v>
      </c>
      <c r="AV110" t="s">
        <v>1066</v>
      </c>
      <c r="AW110" t="s">
        <v>1064</v>
      </c>
      <c r="CH110" t="s">
        <v>1019</v>
      </c>
      <c r="CI110" t="s">
        <v>1019</v>
      </c>
      <c r="CJ110">
        <v>344907</v>
      </c>
      <c r="CK110">
        <v>377124</v>
      </c>
      <c r="CM110" t="s">
        <v>1019</v>
      </c>
      <c r="CN110">
        <v>27831686</v>
      </c>
      <c r="CP110" t="s">
        <v>1300</v>
      </c>
      <c r="CQ110" t="s">
        <v>1300</v>
      </c>
      <c r="CR110" t="s">
        <v>1300</v>
      </c>
      <c r="CS110" t="s">
        <v>1292</v>
      </c>
      <c r="CT110" t="s">
        <v>1291</v>
      </c>
      <c r="CU110" t="s">
        <v>1292</v>
      </c>
      <c r="CV110" t="s">
        <v>1291</v>
      </c>
      <c r="DD110" t="s">
        <v>1299</v>
      </c>
      <c r="DE110" t="s">
        <v>1294</v>
      </c>
      <c r="DH110" t="s">
        <v>1298</v>
      </c>
      <c r="DI110" t="s">
        <v>1297</v>
      </c>
    </row>
    <row r="111" spans="1:113" x14ac:dyDescent="0.3">
      <c r="A111" t="s">
        <v>575</v>
      </c>
      <c r="B111" t="s">
        <v>576</v>
      </c>
      <c r="N111" t="s">
        <v>1019</v>
      </c>
      <c r="O111" t="s">
        <v>1019</v>
      </c>
      <c r="P111" t="s">
        <v>1019</v>
      </c>
      <c r="Q111" t="s">
        <v>1019</v>
      </c>
      <c r="V111" t="s">
        <v>1019</v>
      </c>
      <c r="Y111" t="s">
        <v>1047</v>
      </c>
      <c r="Z111" t="s">
        <v>1047</v>
      </c>
      <c r="AA111" t="s">
        <v>1047</v>
      </c>
      <c r="AB111" t="s">
        <v>1047</v>
      </c>
      <c r="AO111" t="s">
        <v>1066</v>
      </c>
      <c r="AP111" t="s">
        <v>1068</v>
      </c>
      <c r="AQ111" t="s">
        <v>1070</v>
      </c>
      <c r="AR111" t="s">
        <v>1068</v>
      </c>
      <c r="AS111" t="s">
        <v>1066</v>
      </c>
      <c r="AT111" t="s">
        <v>1068</v>
      </c>
      <c r="AU111" t="s">
        <v>1066</v>
      </c>
      <c r="AV111" t="s">
        <v>1068</v>
      </c>
      <c r="AW111" t="s">
        <v>1068</v>
      </c>
      <c r="CH111" t="s">
        <v>1021</v>
      </c>
      <c r="CI111" t="s">
        <v>1021</v>
      </c>
      <c r="CJ111">
        <v>2279949</v>
      </c>
      <c r="CK111">
        <v>1767000</v>
      </c>
      <c r="CM111" t="s">
        <v>1019</v>
      </c>
      <c r="CN111">
        <v>35089651</v>
      </c>
      <c r="CP111" t="s">
        <v>1300</v>
      </c>
      <c r="CQ111" t="s">
        <v>1300</v>
      </c>
      <c r="CR111" t="s">
        <v>1300</v>
      </c>
      <c r="CS111" t="s">
        <v>1291</v>
      </c>
      <c r="CT111" t="s">
        <v>1300</v>
      </c>
      <c r="CU111" t="s">
        <v>1291</v>
      </c>
      <c r="CV111" t="s">
        <v>1300</v>
      </c>
      <c r="DD111" t="s">
        <v>1293</v>
      </c>
      <c r="DE111" t="s">
        <v>1301</v>
      </c>
      <c r="DH111" t="s">
        <v>1295</v>
      </c>
      <c r="DI111" t="s">
        <v>1298</v>
      </c>
    </row>
    <row r="112" spans="1:113" x14ac:dyDescent="0.3">
      <c r="A112" t="s">
        <v>577</v>
      </c>
      <c r="B112" t="s">
        <v>578</v>
      </c>
      <c r="N112" t="s">
        <v>1019</v>
      </c>
      <c r="O112" t="s">
        <v>1019</v>
      </c>
      <c r="P112" t="s">
        <v>1019</v>
      </c>
      <c r="Q112" t="s">
        <v>1019</v>
      </c>
      <c r="V112" t="s">
        <v>1019</v>
      </c>
      <c r="Y112" t="s">
        <v>1045</v>
      </c>
      <c r="Z112" t="s">
        <v>1045</v>
      </c>
      <c r="AA112" t="s">
        <v>1045</v>
      </c>
      <c r="AB112" t="s">
        <v>1047</v>
      </c>
      <c r="AO112" t="s">
        <v>1068</v>
      </c>
      <c r="AP112" t="s">
        <v>1068</v>
      </c>
      <c r="AQ112" t="s">
        <v>1070</v>
      </c>
      <c r="AR112" t="s">
        <v>1068</v>
      </c>
      <c r="AS112" t="s">
        <v>1068</v>
      </c>
      <c r="AT112" t="s">
        <v>1068</v>
      </c>
      <c r="AU112" t="s">
        <v>1068</v>
      </c>
      <c r="AV112" t="s">
        <v>1068</v>
      </c>
      <c r="AW112" t="s">
        <v>1066</v>
      </c>
      <c r="CH112" t="s">
        <v>1019</v>
      </c>
      <c r="CI112" t="s">
        <v>1019</v>
      </c>
      <c r="CJ112">
        <v>227300</v>
      </c>
      <c r="CK112">
        <v>202700</v>
      </c>
      <c r="CM112" t="s">
        <v>1019</v>
      </c>
      <c r="CN112">
        <v>2608000</v>
      </c>
      <c r="CP112" t="s">
        <v>1300</v>
      </c>
      <c r="CQ112" t="s">
        <v>1291</v>
      </c>
      <c r="CR112" t="s">
        <v>1291</v>
      </c>
      <c r="CS112" t="s">
        <v>1291</v>
      </c>
      <c r="CT112" t="s">
        <v>1291</v>
      </c>
      <c r="CU112" t="s">
        <v>1291</v>
      </c>
      <c r="CV112" t="s">
        <v>1291</v>
      </c>
      <c r="DD112" t="s">
        <v>1293</v>
      </c>
      <c r="DE112" t="s">
        <v>1298</v>
      </c>
      <c r="DH112" t="s">
        <v>1294</v>
      </c>
      <c r="DI112" t="s">
        <v>1299</v>
      </c>
    </row>
    <row r="113" spans="1:113" x14ac:dyDescent="0.3">
      <c r="A113" t="s">
        <v>579</v>
      </c>
      <c r="B113" t="s">
        <v>580</v>
      </c>
      <c r="N113" t="s">
        <v>1019</v>
      </c>
      <c r="O113" t="s">
        <v>1019</v>
      </c>
      <c r="P113" t="s">
        <v>1019</v>
      </c>
      <c r="Q113" t="s">
        <v>1019</v>
      </c>
      <c r="V113" t="s">
        <v>1019</v>
      </c>
      <c r="Y113" t="s">
        <v>1047</v>
      </c>
      <c r="Z113" t="s">
        <v>1047</v>
      </c>
      <c r="AA113" t="s">
        <v>1045</v>
      </c>
      <c r="AB113" t="s">
        <v>1045</v>
      </c>
      <c r="AO113" t="s">
        <v>1066</v>
      </c>
      <c r="AP113" t="s">
        <v>1066</v>
      </c>
      <c r="AQ113" t="s">
        <v>1066</v>
      </c>
      <c r="AR113" t="s">
        <v>1066</v>
      </c>
      <c r="AS113" t="s">
        <v>1066</v>
      </c>
      <c r="AT113" t="s">
        <v>1064</v>
      </c>
      <c r="AU113" t="s">
        <v>1066</v>
      </c>
      <c r="AV113" t="s">
        <v>1066</v>
      </c>
      <c r="AW113" t="s">
        <v>1064</v>
      </c>
      <c r="CH113" t="s">
        <v>1021</v>
      </c>
      <c r="CI113" t="s">
        <v>1021</v>
      </c>
      <c r="CJ113" t="s">
        <v>1148</v>
      </c>
      <c r="CK113" t="s">
        <v>1148</v>
      </c>
      <c r="CM113" t="s">
        <v>1021</v>
      </c>
      <c r="CN113" t="s">
        <v>1148</v>
      </c>
      <c r="CP113" t="s">
        <v>1291</v>
      </c>
      <c r="CQ113" t="s">
        <v>1291</v>
      </c>
      <c r="CR113" t="s">
        <v>1291</v>
      </c>
      <c r="CS113" t="s">
        <v>1291</v>
      </c>
      <c r="CT113" t="s">
        <v>1291</v>
      </c>
      <c r="CU113" t="s">
        <v>1291</v>
      </c>
      <c r="CV113" t="s">
        <v>1291</v>
      </c>
      <c r="DD113" t="s">
        <v>1293</v>
      </c>
      <c r="DE113" t="s">
        <v>1301</v>
      </c>
      <c r="DH113" t="s">
        <v>1299</v>
      </c>
      <c r="DI113" t="s">
        <v>1294</v>
      </c>
    </row>
    <row r="114" spans="1:113" x14ac:dyDescent="0.3">
      <c r="A114" t="s">
        <v>581</v>
      </c>
      <c r="B114" t="s">
        <v>582</v>
      </c>
      <c r="N114" t="s">
        <v>1019</v>
      </c>
      <c r="O114" t="s">
        <v>1019</v>
      </c>
      <c r="P114" t="s">
        <v>1019</v>
      </c>
      <c r="Q114" t="s">
        <v>1019</v>
      </c>
      <c r="V114" t="s">
        <v>1019</v>
      </c>
      <c r="Y114" t="s">
        <v>1045</v>
      </c>
      <c r="Z114" t="s">
        <v>1047</v>
      </c>
      <c r="AA114" t="s">
        <v>1047</v>
      </c>
      <c r="AB114" t="s">
        <v>1045</v>
      </c>
      <c r="AO114" t="s">
        <v>1066</v>
      </c>
      <c r="AP114" t="s">
        <v>1066</v>
      </c>
      <c r="AQ114" t="s">
        <v>1066</v>
      </c>
      <c r="AR114" t="s">
        <v>1066</v>
      </c>
      <c r="AS114" t="s">
        <v>1068</v>
      </c>
      <c r="AT114" t="s">
        <v>1066</v>
      </c>
      <c r="AU114" t="s">
        <v>1066</v>
      </c>
      <c r="AV114" t="s">
        <v>1066</v>
      </c>
      <c r="AW114" t="s">
        <v>1066</v>
      </c>
      <c r="CH114" t="s">
        <v>1019</v>
      </c>
      <c r="CI114" t="s">
        <v>1021</v>
      </c>
      <c r="CJ114">
        <v>1151140</v>
      </c>
      <c r="CK114" t="s">
        <v>1148</v>
      </c>
      <c r="CM114" t="s">
        <v>1021</v>
      </c>
      <c r="CN114" t="s">
        <v>1148</v>
      </c>
      <c r="CP114" t="s">
        <v>1300</v>
      </c>
      <c r="CQ114" t="s">
        <v>1300</v>
      </c>
      <c r="CR114" t="s">
        <v>1300</v>
      </c>
      <c r="CS114" t="s">
        <v>1292</v>
      </c>
      <c r="CT114" t="s">
        <v>1300</v>
      </c>
      <c r="CU114" t="s">
        <v>1291</v>
      </c>
      <c r="CV114" t="s">
        <v>1292</v>
      </c>
      <c r="DD114" t="s">
        <v>1299</v>
      </c>
      <c r="DE114" t="s">
        <v>1295</v>
      </c>
      <c r="DH114" t="s">
        <v>1298</v>
      </c>
      <c r="DI114" t="s">
        <v>1293</v>
      </c>
    </row>
    <row r="115" spans="1:113" x14ac:dyDescent="0.3">
      <c r="A115" t="s">
        <v>583</v>
      </c>
      <c r="B115" t="s">
        <v>584</v>
      </c>
      <c r="N115" t="s">
        <v>1019</v>
      </c>
      <c r="O115" t="s">
        <v>1019</v>
      </c>
      <c r="P115" t="s">
        <v>1019</v>
      </c>
      <c r="Q115" t="s">
        <v>1019</v>
      </c>
      <c r="V115" t="s">
        <v>1019</v>
      </c>
      <c r="Y115" t="s">
        <v>1047</v>
      </c>
      <c r="Z115" t="s">
        <v>1045</v>
      </c>
      <c r="AA115" t="s">
        <v>1047</v>
      </c>
      <c r="AB115" t="s">
        <v>1047</v>
      </c>
      <c r="AO115" t="s">
        <v>1066</v>
      </c>
      <c r="AP115" t="s">
        <v>1066</v>
      </c>
      <c r="AQ115" t="s">
        <v>1068</v>
      </c>
      <c r="AR115" t="s">
        <v>1066</v>
      </c>
      <c r="AS115" t="s">
        <v>1066</v>
      </c>
      <c r="AT115" t="s">
        <v>1066</v>
      </c>
      <c r="AU115" t="s">
        <v>1066</v>
      </c>
      <c r="AV115" t="s">
        <v>1066</v>
      </c>
      <c r="AW115" t="s">
        <v>1066</v>
      </c>
      <c r="CH115" t="s">
        <v>1019</v>
      </c>
      <c r="CI115" t="s">
        <v>1019</v>
      </c>
      <c r="CJ115">
        <v>1874117</v>
      </c>
      <c r="CK115">
        <v>2571205</v>
      </c>
      <c r="CM115" t="s">
        <v>1019</v>
      </c>
      <c r="CN115">
        <v>36583203</v>
      </c>
      <c r="CP115" t="s">
        <v>1291</v>
      </c>
      <c r="CQ115" t="s">
        <v>1291</v>
      </c>
      <c r="CR115" t="s">
        <v>1291</v>
      </c>
      <c r="CS115" t="s">
        <v>1292</v>
      </c>
      <c r="CT115" t="s">
        <v>1291</v>
      </c>
      <c r="CU115" t="s">
        <v>1292</v>
      </c>
      <c r="CV115" t="s">
        <v>1292</v>
      </c>
      <c r="DD115" t="s">
        <v>1293</v>
      </c>
      <c r="DE115" t="s">
        <v>1303</v>
      </c>
      <c r="DH115" t="s">
        <v>1297</v>
      </c>
      <c r="DI115" t="s">
        <v>1298</v>
      </c>
    </row>
    <row r="116" spans="1:113" x14ac:dyDescent="0.3">
      <c r="A116" t="s">
        <v>585</v>
      </c>
      <c r="B116" t="s">
        <v>586</v>
      </c>
      <c r="N116" t="s">
        <v>1019</v>
      </c>
      <c r="O116" t="s">
        <v>1019</v>
      </c>
      <c r="P116" t="s">
        <v>1019</v>
      </c>
      <c r="Q116" t="s">
        <v>1019</v>
      </c>
      <c r="V116" t="s">
        <v>1019</v>
      </c>
      <c r="Y116" t="s">
        <v>1047</v>
      </c>
      <c r="Z116" t="s">
        <v>1045</v>
      </c>
      <c r="AA116" t="s">
        <v>1045</v>
      </c>
      <c r="AB116" t="s">
        <v>1045</v>
      </c>
      <c r="AO116" t="s">
        <v>1066</v>
      </c>
      <c r="AP116" t="s">
        <v>1066</v>
      </c>
      <c r="AQ116" t="s">
        <v>1066</v>
      </c>
      <c r="AR116" t="s">
        <v>1066</v>
      </c>
      <c r="AS116" t="s">
        <v>1066</v>
      </c>
      <c r="AT116" t="s">
        <v>1066</v>
      </c>
      <c r="AU116" t="s">
        <v>1066</v>
      </c>
      <c r="AV116" t="s">
        <v>1068</v>
      </c>
      <c r="AW116" t="s">
        <v>1068</v>
      </c>
      <c r="CH116" t="s">
        <v>1019</v>
      </c>
      <c r="CI116" t="s">
        <v>1019</v>
      </c>
      <c r="CJ116">
        <v>221287153.97</v>
      </c>
      <c r="CK116">
        <v>97186456</v>
      </c>
      <c r="CM116" t="s">
        <v>1019</v>
      </c>
      <c r="CN116">
        <v>395815079.87289935</v>
      </c>
      <c r="CP116" t="s">
        <v>1291</v>
      </c>
      <c r="CQ116" t="s">
        <v>1291</v>
      </c>
      <c r="CR116" t="s">
        <v>1291</v>
      </c>
      <c r="CS116" t="s">
        <v>1291</v>
      </c>
      <c r="CT116" t="s">
        <v>1300</v>
      </c>
      <c r="CU116" t="s">
        <v>1300</v>
      </c>
      <c r="CV116" t="s">
        <v>1300</v>
      </c>
      <c r="DD116" t="s">
        <v>1294</v>
      </c>
      <c r="DE116" t="s">
        <v>1301</v>
      </c>
      <c r="DH116" t="s">
        <v>1299</v>
      </c>
      <c r="DI116" t="s">
        <v>1298</v>
      </c>
    </row>
    <row r="117" spans="1:113" x14ac:dyDescent="0.3">
      <c r="A117" t="s">
        <v>589</v>
      </c>
      <c r="B117" t="s">
        <v>590</v>
      </c>
      <c r="N117" t="s">
        <v>1019</v>
      </c>
      <c r="O117" t="s">
        <v>1019</v>
      </c>
      <c r="P117" t="s">
        <v>1019</v>
      </c>
      <c r="Q117" t="s">
        <v>1019</v>
      </c>
      <c r="V117" t="s">
        <v>1019</v>
      </c>
      <c r="Y117" t="s">
        <v>1047</v>
      </c>
      <c r="Z117" t="s">
        <v>1045</v>
      </c>
      <c r="AA117" t="s">
        <v>1045</v>
      </c>
      <c r="AB117" t="s">
        <v>1045</v>
      </c>
      <c r="AO117" t="s">
        <v>1066</v>
      </c>
      <c r="AP117" t="s">
        <v>1066</v>
      </c>
      <c r="AQ117" t="s">
        <v>1068</v>
      </c>
      <c r="AR117" t="s">
        <v>1068</v>
      </c>
      <c r="AS117" t="s">
        <v>1066</v>
      </c>
      <c r="AT117" t="s">
        <v>1068</v>
      </c>
      <c r="AU117" t="s">
        <v>1066</v>
      </c>
      <c r="AV117" t="s">
        <v>1066</v>
      </c>
      <c r="AW117" t="s">
        <v>1066</v>
      </c>
      <c r="CH117" t="s">
        <v>1021</v>
      </c>
      <c r="CI117" t="s">
        <v>1021</v>
      </c>
      <c r="CJ117" t="s">
        <v>1148</v>
      </c>
      <c r="CK117" t="s">
        <v>1148</v>
      </c>
      <c r="CM117" t="s">
        <v>1021</v>
      </c>
      <c r="CN117" t="s">
        <v>1148</v>
      </c>
      <c r="CP117" t="s">
        <v>1291</v>
      </c>
      <c r="CQ117" t="s">
        <v>1291</v>
      </c>
      <c r="CR117" t="s">
        <v>1291</v>
      </c>
      <c r="CS117" t="s">
        <v>1292</v>
      </c>
      <c r="CT117" t="s">
        <v>1300</v>
      </c>
      <c r="CU117" t="s">
        <v>1291</v>
      </c>
      <c r="CV117" t="s">
        <v>1291</v>
      </c>
      <c r="DD117" t="s">
        <v>1294</v>
      </c>
      <c r="DE117" t="s">
        <v>1297</v>
      </c>
      <c r="DH117" t="s">
        <v>1294</v>
      </c>
      <c r="DI117" t="s">
        <v>1295</v>
      </c>
    </row>
    <row r="118" spans="1:113" x14ac:dyDescent="0.3">
      <c r="A118" t="s">
        <v>591</v>
      </c>
      <c r="B118" t="s">
        <v>592</v>
      </c>
      <c r="N118" t="s">
        <v>1019</v>
      </c>
      <c r="O118" t="s">
        <v>1019</v>
      </c>
      <c r="P118" t="s">
        <v>1019</v>
      </c>
      <c r="Q118" t="s">
        <v>1019</v>
      </c>
      <c r="V118" t="s">
        <v>1019</v>
      </c>
      <c r="Y118" t="s">
        <v>1045</v>
      </c>
      <c r="Z118" t="s">
        <v>1049</v>
      </c>
      <c r="AA118" t="s">
        <v>1047</v>
      </c>
      <c r="AB118" t="s">
        <v>1047</v>
      </c>
      <c r="AO118" t="s">
        <v>1066</v>
      </c>
      <c r="AP118" t="s">
        <v>1066</v>
      </c>
      <c r="AQ118" t="s">
        <v>1066</v>
      </c>
      <c r="AR118" t="s">
        <v>1066</v>
      </c>
      <c r="AS118" t="s">
        <v>1064</v>
      </c>
      <c r="AT118" t="s">
        <v>1066</v>
      </c>
      <c r="AU118" t="s">
        <v>1066</v>
      </c>
      <c r="AV118" t="s">
        <v>1066</v>
      </c>
      <c r="AW118" t="s">
        <v>1066</v>
      </c>
      <c r="CH118" t="s">
        <v>1021</v>
      </c>
      <c r="CI118" t="s">
        <v>1021</v>
      </c>
      <c r="CJ118" t="s">
        <v>1148</v>
      </c>
      <c r="CK118" t="s">
        <v>1148</v>
      </c>
      <c r="CM118" t="s">
        <v>1019</v>
      </c>
      <c r="CN118">
        <v>12435000</v>
      </c>
      <c r="CP118" t="s">
        <v>1300</v>
      </c>
      <c r="CQ118" t="s">
        <v>1291</v>
      </c>
      <c r="CR118" t="s">
        <v>1291</v>
      </c>
      <c r="CS118" t="s">
        <v>1291</v>
      </c>
      <c r="CT118" t="s">
        <v>1291</v>
      </c>
      <c r="CU118" t="s">
        <v>1291</v>
      </c>
      <c r="CV118" t="s">
        <v>1292</v>
      </c>
      <c r="DD118" t="s">
        <v>1293</v>
      </c>
      <c r="DE118" t="s">
        <v>1297</v>
      </c>
      <c r="DH118" t="s">
        <v>1294</v>
      </c>
      <c r="DI118" t="s">
        <v>1299</v>
      </c>
    </row>
    <row r="119" spans="1:113" x14ac:dyDescent="0.3">
      <c r="A119" t="s">
        <v>593</v>
      </c>
      <c r="B119" t="s">
        <v>594</v>
      </c>
      <c r="N119" t="s">
        <v>1019</v>
      </c>
      <c r="O119" t="s">
        <v>1019</v>
      </c>
      <c r="P119" t="s">
        <v>1019</v>
      </c>
      <c r="Q119" t="s">
        <v>1019</v>
      </c>
      <c r="V119" t="s">
        <v>1019</v>
      </c>
      <c r="Y119" t="s">
        <v>1045</v>
      </c>
      <c r="Z119" t="s">
        <v>1047</v>
      </c>
      <c r="AA119" t="s">
        <v>1047</v>
      </c>
      <c r="AB119" t="s">
        <v>1047</v>
      </c>
      <c r="AO119" t="s">
        <v>1068</v>
      </c>
      <c r="AP119" t="s">
        <v>1068</v>
      </c>
      <c r="AQ119" t="s">
        <v>1068</v>
      </c>
      <c r="AR119" t="s">
        <v>1068</v>
      </c>
      <c r="AS119" t="s">
        <v>1068</v>
      </c>
      <c r="AT119" t="s">
        <v>1068</v>
      </c>
      <c r="AU119" t="s">
        <v>1068</v>
      </c>
      <c r="AV119" t="s">
        <v>1068</v>
      </c>
      <c r="AW119" t="s">
        <v>1068</v>
      </c>
      <c r="CH119" t="s">
        <v>1021</v>
      </c>
      <c r="CI119" t="s">
        <v>1021</v>
      </c>
      <c r="CJ119">
        <v>1412822</v>
      </c>
      <c r="CK119" t="s">
        <v>1148</v>
      </c>
      <c r="CM119" t="s">
        <v>1019</v>
      </c>
      <c r="CN119">
        <v>22538730</v>
      </c>
      <c r="CP119" t="s">
        <v>1291</v>
      </c>
      <c r="CQ119" t="s">
        <v>1291</v>
      </c>
      <c r="CR119" t="s">
        <v>1291</v>
      </c>
      <c r="CS119" t="s">
        <v>1291</v>
      </c>
      <c r="CT119" t="s">
        <v>1292</v>
      </c>
      <c r="CU119" t="s">
        <v>1291</v>
      </c>
      <c r="CV119" t="s">
        <v>1291</v>
      </c>
      <c r="DD119" t="s">
        <v>1293</v>
      </c>
      <c r="DE119" t="s">
        <v>1295</v>
      </c>
      <c r="DH119" t="s">
        <v>1299</v>
      </c>
      <c r="DI119" t="s">
        <v>1294</v>
      </c>
    </row>
    <row r="120" spans="1:113" x14ac:dyDescent="0.3">
      <c r="A120" t="s">
        <v>595</v>
      </c>
      <c r="B120" t="s">
        <v>596</v>
      </c>
      <c r="N120" t="s">
        <v>1019</v>
      </c>
      <c r="O120" t="s">
        <v>1019</v>
      </c>
      <c r="P120" t="s">
        <v>1019</v>
      </c>
      <c r="Q120" t="s">
        <v>1019</v>
      </c>
      <c r="V120" t="s">
        <v>1019</v>
      </c>
      <c r="Y120" t="s">
        <v>1047</v>
      </c>
      <c r="Z120" t="s">
        <v>1045</v>
      </c>
      <c r="AA120" t="s">
        <v>1045</v>
      </c>
      <c r="AB120" t="s">
        <v>1045</v>
      </c>
      <c r="AO120" t="s">
        <v>1070</v>
      </c>
      <c r="AP120" t="s">
        <v>1068</v>
      </c>
      <c r="AQ120" t="s">
        <v>1068</v>
      </c>
      <c r="AR120" t="s">
        <v>1070</v>
      </c>
      <c r="AS120" t="s">
        <v>1066</v>
      </c>
      <c r="AT120" t="s">
        <v>1068</v>
      </c>
      <c r="AU120" t="s">
        <v>1068</v>
      </c>
      <c r="AV120" t="s">
        <v>1068</v>
      </c>
      <c r="AW120" t="s">
        <v>1066</v>
      </c>
      <c r="CH120" t="s">
        <v>1021</v>
      </c>
      <c r="CI120" t="s">
        <v>1021</v>
      </c>
      <c r="CJ120" t="s">
        <v>1148</v>
      </c>
      <c r="CK120" t="s">
        <v>1148</v>
      </c>
      <c r="CM120" t="s">
        <v>1021</v>
      </c>
      <c r="CN120" t="s">
        <v>1148</v>
      </c>
      <c r="CP120" t="s">
        <v>1291</v>
      </c>
      <c r="CQ120" t="s">
        <v>1291</v>
      </c>
      <c r="CR120" t="s">
        <v>1291</v>
      </c>
      <c r="CS120" t="s">
        <v>1292</v>
      </c>
      <c r="CT120" t="s">
        <v>1300</v>
      </c>
      <c r="CU120" t="s">
        <v>1291</v>
      </c>
      <c r="CV120" t="s">
        <v>1291</v>
      </c>
      <c r="DD120" t="s">
        <v>1293</v>
      </c>
      <c r="DE120" t="s">
        <v>1298</v>
      </c>
      <c r="DH120" t="s">
        <v>1295</v>
      </c>
      <c r="DI120" t="s">
        <v>1299</v>
      </c>
    </row>
    <row r="121" spans="1:113" x14ac:dyDescent="0.3">
      <c r="A121" t="s">
        <v>597</v>
      </c>
      <c r="B121" t="s">
        <v>598</v>
      </c>
      <c r="N121" t="s">
        <v>1019</v>
      </c>
      <c r="O121" t="s">
        <v>1019</v>
      </c>
      <c r="P121" t="s">
        <v>1019</v>
      </c>
      <c r="Q121" t="s">
        <v>1019</v>
      </c>
      <c r="V121" t="s">
        <v>1019</v>
      </c>
      <c r="Y121" t="s">
        <v>1047</v>
      </c>
      <c r="Z121" t="s">
        <v>1045</v>
      </c>
      <c r="AA121" t="s">
        <v>1045</v>
      </c>
      <c r="AB121" t="s">
        <v>1045</v>
      </c>
      <c r="AO121" t="s">
        <v>1068</v>
      </c>
      <c r="AP121" t="s">
        <v>1068</v>
      </c>
      <c r="AQ121" t="s">
        <v>1068</v>
      </c>
      <c r="AR121" t="s">
        <v>1066</v>
      </c>
      <c r="AS121" t="s">
        <v>1064</v>
      </c>
      <c r="AT121" t="s">
        <v>1064</v>
      </c>
      <c r="AU121" t="s">
        <v>1068</v>
      </c>
      <c r="AV121" t="s">
        <v>1066</v>
      </c>
      <c r="AW121" t="s">
        <v>1062</v>
      </c>
      <c r="CH121" t="s">
        <v>1021</v>
      </c>
      <c r="CI121" t="s">
        <v>1021</v>
      </c>
      <c r="CJ121" t="s">
        <v>1148</v>
      </c>
      <c r="CK121" t="s">
        <v>1148</v>
      </c>
      <c r="CM121" t="s">
        <v>1021</v>
      </c>
      <c r="CN121" t="s">
        <v>1148</v>
      </c>
      <c r="CP121" t="s">
        <v>1291</v>
      </c>
      <c r="CQ121" t="s">
        <v>1291</v>
      </c>
      <c r="CR121" t="s">
        <v>1291</v>
      </c>
      <c r="CS121" t="s">
        <v>1304</v>
      </c>
      <c r="CT121" t="s">
        <v>1291</v>
      </c>
      <c r="CU121" t="s">
        <v>1291</v>
      </c>
      <c r="CV121" t="s">
        <v>1291</v>
      </c>
      <c r="DD121" t="s">
        <v>1295</v>
      </c>
      <c r="DE121" t="s">
        <v>1293</v>
      </c>
      <c r="DH121" t="s">
        <v>1299</v>
      </c>
      <c r="DI121" t="s">
        <v>1301</v>
      </c>
    </row>
    <row r="122" spans="1:113" x14ac:dyDescent="0.3">
      <c r="A122" t="s">
        <v>599</v>
      </c>
      <c r="B122" t="s">
        <v>600</v>
      </c>
      <c r="N122" t="s">
        <v>1019</v>
      </c>
      <c r="O122" t="s">
        <v>1019</v>
      </c>
      <c r="P122" t="s">
        <v>1019</v>
      </c>
      <c r="Q122" t="s">
        <v>1019</v>
      </c>
      <c r="V122" t="s">
        <v>1019</v>
      </c>
      <c r="Y122" t="s">
        <v>1045</v>
      </c>
      <c r="Z122" t="s">
        <v>1045</v>
      </c>
      <c r="AA122" t="s">
        <v>1045</v>
      </c>
      <c r="AB122" t="s">
        <v>1045</v>
      </c>
      <c r="AO122" t="s">
        <v>1068</v>
      </c>
      <c r="AP122" t="s">
        <v>1068</v>
      </c>
      <c r="AQ122" t="s">
        <v>1068</v>
      </c>
      <c r="AR122" t="s">
        <v>1068</v>
      </c>
      <c r="AS122" t="s">
        <v>1068</v>
      </c>
      <c r="AT122" t="s">
        <v>1068</v>
      </c>
      <c r="AU122" t="s">
        <v>1066</v>
      </c>
      <c r="AV122" t="s">
        <v>1066</v>
      </c>
      <c r="AW122" t="s">
        <v>1066</v>
      </c>
      <c r="CH122" t="s">
        <v>1021</v>
      </c>
      <c r="CI122" t="s">
        <v>1021</v>
      </c>
      <c r="CJ122" t="s">
        <v>1148</v>
      </c>
      <c r="CK122" t="s">
        <v>1148</v>
      </c>
      <c r="CM122" t="s">
        <v>1021</v>
      </c>
      <c r="CN122" t="s">
        <v>1148</v>
      </c>
      <c r="CP122" t="s">
        <v>1291</v>
      </c>
      <c r="CQ122" t="s">
        <v>1291</v>
      </c>
      <c r="CR122" t="s">
        <v>1292</v>
      </c>
      <c r="CS122" t="s">
        <v>1292</v>
      </c>
      <c r="CT122" t="s">
        <v>1291</v>
      </c>
      <c r="CU122" t="s">
        <v>1291</v>
      </c>
      <c r="CV122" t="s">
        <v>1291</v>
      </c>
      <c r="DD122" t="s">
        <v>1303</v>
      </c>
      <c r="DE122" t="s">
        <v>1294</v>
      </c>
      <c r="DH122" t="s">
        <v>1298</v>
      </c>
      <c r="DI122" t="s">
        <v>1299</v>
      </c>
    </row>
    <row r="123" spans="1:113" x14ac:dyDescent="0.3">
      <c r="A123" t="s">
        <v>603</v>
      </c>
      <c r="B123" t="s">
        <v>604</v>
      </c>
      <c r="N123" t="s">
        <v>1019</v>
      </c>
      <c r="O123" t="s">
        <v>1019</v>
      </c>
      <c r="P123" t="s">
        <v>1019</v>
      </c>
      <c r="Q123" t="s">
        <v>1019</v>
      </c>
      <c r="V123" t="s">
        <v>1019</v>
      </c>
      <c r="Y123" t="s">
        <v>1047</v>
      </c>
      <c r="Z123" t="s">
        <v>1049</v>
      </c>
      <c r="AA123" t="s">
        <v>1049</v>
      </c>
      <c r="AB123" t="s">
        <v>1047</v>
      </c>
      <c r="AO123" t="s">
        <v>1066</v>
      </c>
      <c r="AP123" t="s">
        <v>1066</v>
      </c>
      <c r="AQ123" t="s">
        <v>1068</v>
      </c>
      <c r="AR123" t="s">
        <v>1068</v>
      </c>
      <c r="AS123" t="s">
        <v>1062</v>
      </c>
      <c r="AT123" t="s">
        <v>1066</v>
      </c>
      <c r="AU123" t="s">
        <v>1068</v>
      </c>
      <c r="AV123" t="s">
        <v>1068</v>
      </c>
      <c r="AW123" t="s">
        <v>1066</v>
      </c>
      <c r="CH123" t="s">
        <v>1021</v>
      </c>
      <c r="CI123" t="s">
        <v>1021</v>
      </c>
      <c r="CJ123" t="s">
        <v>1148</v>
      </c>
      <c r="CK123" t="s">
        <v>1148</v>
      </c>
      <c r="CM123" t="s">
        <v>1019</v>
      </c>
      <c r="CN123">
        <v>111331891</v>
      </c>
      <c r="CP123" t="s">
        <v>1291</v>
      </c>
      <c r="CQ123" t="s">
        <v>1291</v>
      </c>
      <c r="CR123" t="s">
        <v>1300</v>
      </c>
      <c r="CS123" t="s">
        <v>1292</v>
      </c>
      <c r="CT123" t="s">
        <v>1291</v>
      </c>
      <c r="CU123" t="s">
        <v>1291</v>
      </c>
      <c r="CV123" t="s">
        <v>1291</v>
      </c>
      <c r="DD123" t="s">
        <v>1298</v>
      </c>
      <c r="DE123" t="s">
        <v>1293</v>
      </c>
      <c r="DH123" t="s">
        <v>1294</v>
      </c>
      <c r="DI123" t="s">
        <v>1299</v>
      </c>
    </row>
    <row r="124" spans="1:113" x14ac:dyDescent="0.3">
      <c r="A124" t="s">
        <v>607</v>
      </c>
      <c r="B124" t="s">
        <v>608</v>
      </c>
      <c r="N124" t="s">
        <v>1019</v>
      </c>
      <c r="O124" t="s">
        <v>1019</v>
      </c>
      <c r="P124" t="s">
        <v>1019</v>
      </c>
      <c r="Q124" t="s">
        <v>1019</v>
      </c>
      <c r="V124" t="s">
        <v>1019</v>
      </c>
      <c r="Y124" t="s">
        <v>1045</v>
      </c>
      <c r="Z124" t="s">
        <v>1045</v>
      </c>
      <c r="AA124" t="s">
        <v>1045</v>
      </c>
      <c r="AB124" t="s">
        <v>1045</v>
      </c>
      <c r="AO124" t="s">
        <v>1068</v>
      </c>
      <c r="AP124" t="s">
        <v>1068</v>
      </c>
      <c r="AQ124" t="s">
        <v>1068</v>
      </c>
      <c r="AR124" t="s">
        <v>1068</v>
      </c>
      <c r="AS124" t="s">
        <v>1066</v>
      </c>
      <c r="AT124" t="s">
        <v>1066</v>
      </c>
      <c r="AU124" t="s">
        <v>1066</v>
      </c>
      <c r="AV124" t="s">
        <v>1066</v>
      </c>
      <c r="AW124" t="s">
        <v>1068</v>
      </c>
      <c r="CH124" t="s">
        <v>1021</v>
      </c>
      <c r="CI124" t="s">
        <v>1021</v>
      </c>
      <c r="CJ124" t="s">
        <v>1148</v>
      </c>
      <c r="CK124" t="s">
        <v>1148</v>
      </c>
      <c r="CM124" t="s">
        <v>1021</v>
      </c>
      <c r="CN124" t="s">
        <v>1148</v>
      </c>
      <c r="CP124" t="s">
        <v>1291</v>
      </c>
      <c r="CQ124" t="s">
        <v>1291</v>
      </c>
      <c r="CR124" t="s">
        <v>1291</v>
      </c>
      <c r="CS124" t="s">
        <v>1291</v>
      </c>
      <c r="CT124" t="s">
        <v>1291</v>
      </c>
      <c r="CU124" t="s">
        <v>1291</v>
      </c>
      <c r="CV124" t="s">
        <v>1291</v>
      </c>
      <c r="DD124" t="s">
        <v>1293</v>
      </c>
      <c r="DE124" t="s">
        <v>1299</v>
      </c>
      <c r="DH124" t="s">
        <v>1297</v>
      </c>
      <c r="DI124" t="s">
        <v>1303</v>
      </c>
    </row>
    <row r="125" spans="1:113" x14ac:dyDescent="0.3">
      <c r="A125" t="s">
        <v>609</v>
      </c>
      <c r="B125" t="s">
        <v>610</v>
      </c>
      <c r="N125" t="s">
        <v>1019</v>
      </c>
      <c r="O125" t="s">
        <v>1019</v>
      </c>
      <c r="P125" t="s">
        <v>1019</v>
      </c>
      <c r="Q125" t="s">
        <v>1019</v>
      </c>
      <c r="V125" t="s">
        <v>1019</v>
      </c>
      <c r="Y125" t="s">
        <v>1047</v>
      </c>
      <c r="Z125" t="s">
        <v>1047</v>
      </c>
      <c r="AA125" t="s">
        <v>1047</v>
      </c>
      <c r="AB125" t="s">
        <v>1047</v>
      </c>
      <c r="AO125" t="s">
        <v>1064</v>
      </c>
      <c r="AP125" t="s">
        <v>1064</v>
      </c>
      <c r="AQ125" t="s">
        <v>1066</v>
      </c>
      <c r="AR125" t="s">
        <v>1064</v>
      </c>
      <c r="AS125" t="s">
        <v>1066</v>
      </c>
      <c r="AT125" t="s">
        <v>1066</v>
      </c>
      <c r="AU125" t="s">
        <v>1066</v>
      </c>
      <c r="AV125" t="s">
        <v>1066</v>
      </c>
      <c r="AW125" t="s">
        <v>1066</v>
      </c>
      <c r="CH125" t="s">
        <v>1021</v>
      </c>
      <c r="CI125" t="s">
        <v>1021</v>
      </c>
      <c r="CJ125" t="s">
        <v>1148</v>
      </c>
      <c r="CK125" t="s">
        <v>1148</v>
      </c>
      <c r="CM125" t="s">
        <v>1021</v>
      </c>
      <c r="CN125" t="s">
        <v>1148</v>
      </c>
      <c r="CP125" t="s">
        <v>1291</v>
      </c>
      <c r="CQ125" t="s">
        <v>1300</v>
      </c>
      <c r="CR125" t="s">
        <v>1291</v>
      </c>
      <c r="CS125" t="s">
        <v>1291</v>
      </c>
      <c r="CT125" t="s">
        <v>1300</v>
      </c>
      <c r="CU125" t="s">
        <v>1300</v>
      </c>
      <c r="CV125" t="s">
        <v>1291</v>
      </c>
      <c r="DD125" t="s">
        <v>1295</v>
      </c>
      <c r="DE125" t="s">
        <v>1301</v>
      </c>
      <c r="DH125" t="s">
        <v>1298</v>
      </c>
      <c r="DI125" t="s">
        <v>1299</v>
      </c>
    </row>
    <row r="126" spans="1:113" x14ac:dyDescent="0.3">
      <c r="A126" t="s">
        <v>611</v>
      </c>
      <c r="B126" t="s">
        <v>612</v>
      </c>
      <c r="N126" t="s">
        <v>1019</v>
      </c>
      <c r="O126" t="s">
        <v>1019</v>
      </c>
      <c r="P126" t="s">
        <v>1019</v>
      </c>
      <c r="Q126" t="s">
        <v>1019</v>
      </c>
      <c r="V126" t="s">
        <v>1019</v>
      </c>
      <c r="Y126" t="s">
        <v>1047</v>
      </c>
      <c r="Z126" t="s">
        <v>1045</v>
      </c>
      <c r="AA126" t="s">
        <v>1047</v>
      </c>
      <c r="AB126" t="s">
        <v>1045</v>
      </c>
      <c r="AO126" t="s">
        <v>1068</v>
      </c>
      <c r="AP126" t="s">
        <v>1066</v>
      </c>
      <c r="AQ126" t="s">
        <v>1068</v>
      </c>
      <c r="AR126" t="s">
        <v>1066</v>
      </c>
      <c r="AS126" t="s">
        <v>1066</v>
      </c>
      <c r="AT126" t="s">
        <v>1066</v>
      </c>
      <c r="AU126" t="s">
        <v>1068</v>
      </c>
      <c r="AV126" t="s">
        <v>1068</v>
      </c>
      <c r="AW126" t="s">
        <v>1066</v>
      </c>
      <c r="CH126" t="s">
        <v>1019</v>
      </c>
      <c r="CI126" t="s">
        <v>1021</v>
      </c>
      <c r="CJ126">
        <v>127135</v>
      </c>
      <c r="CK126" t="s">
        <v>1148</v>
      </c>
      <c r="CM126" t="s">
        <v>1021</v>
      </c>
      <c r="CN126">
        <v>24739886</v>
      </c>
      <c r="CP126" t="s">
        <v>1292</v>
      </c>
      <c r="CQ126" t="s">
        <v>1291</v>
      </c>
      <c r="CR126" t="s">
        <v>1292</v>
      </c>
      <c r="CS126" t="s">
        <v>1292</v>
      </c>
      <c r="CT126" t="s">
        <v>1292</v>
      </c>
      <c r="CU126" t="s">
        <v>1292</v>
      </c>
      <c r="CV126" t="s">
        <v>1292</v>
      </c>
      <c r="DD126" t="s">
        <v>1299</v>
      </c>
      <c r="DE126" t="s">
        <v>1301</v>
      </c>
      <c r="DH126" t="s">
        <v>1295</v>
      </c>
      <c r="DI126" t="s">
        <v>1296</v>
      </c>
    </row>
    <row r="127" spans="1:113" x14ac:dyDescent="0.3">
      <c r="A127" t="s">
        <v>613</v>
      </c>
      <c r="B127" t="s">
        <v>614</v>
      </c>
      <c r="N127" t="s">
        <v>1019</v>
      </c>
      <c r="O127" t="s">
        <v>1019</v>
      </c>
      <c r="P127" t="s">
        <v>1019</v>
      </c>
      <c r="Q127" t="s">
        <v>1019</v>
      </c>
      <c r="V127" t="s">
        <v>1019</v>
      </c>
      <c r="Y127" t="s">
        <v>1047</v>
      </c>
      <c r="Z127" t="s">
        <v>1045</v>
      </c>
      <c r="AA127" t="s">
        <v>1045</v>
      </c>
      <c r="AB127" t="s">
        <v>1047</v>
      </c>
      <c r="AO127" t="s">
        <v>1066</v>
      </c>
      <c r="AP127" t="s">
        <v>1068</v>
      </c>
      <c r="AQ127" t="s">
        <v>1068</v>
      </c>
      <c r="AR127" t="s">
        <v>1066</v>
      </c>
      <c r="AS127" t="s">
        <v>1068</v>
      </c>
      <c r="AT127" t="s">
        <v>1066</v>
      </c>
      <c r="AU127" t="s">
        <v>1066</v>
      </c>
      <c r="AV127" t="s">
        <v>1066</v>
      </c>
      <c r="AW127" t="s">
        <v>1064</v>
      </c>
      <c r="CH127" t="s">
        <v>1019</v>
      </c>
      <c r="CI127" t="s">
        <v>1021</v>
      </c>
      <c r="CJ127">
        <v>8884232</v>
      </c>
      <c r="CK127" t="s">
        <v>1148</v>
      </c>
      <c r="CM127" t="s">
        <v>1019</v>
      </c>
      <c r="CN127">
        <v>93060906</v>
      </c>
      <c r="CP127" t="s">
        <v>1291</v>
      </c>
      <c r="CQ127" t="s">
        <v>1291</v>
      </c>
      <c r="CR127" t="s">
        <v>1291</v>
      </c>
      <c r="CS127" t="s">
        <v>1291</v>
      </c>
      <c r="CT127" t="s">
        <v>1300</v>
      </c>
      <c r="CU127" t="s">
        <v>1300</v>
      </c>
      <c r="CV127" t="s">
        <v>1291</v>
      </c>
      <c r="DD127" t="s">
        <v>1301</v>
      </c>
      <c r="DE127" t="s">
        <v>1294</v>
      </c>
      <c r="DH127" t="s">
        <v>1295</v>
      </c>
      <c r="DI127" t="s">
        <v>1298</v>
      </c>
    </row>
    <row r="128" spans="1:113" x14ac:dyDescent="0.3">
      <c r="A128" t="s">
        <v>616</v>
      </c>
      <c r="B128" t="s">
        <v>617</v>
      </c>
      <c r="N128" t="s">
        <v>1019</v>
      </c>
      <c r="O128" t="s">
        <v>1019</v>
      </c>
      <c r="P128" t="s">
        <v>1019</v>
      </c>
      <c r="Q128" t="s">
        <v>1019</v>
      </c>
      <c r="V128" t="s">
        <v>1019</v>
      </c>
      <c r="Y128" t="s">
        <v>1047</v>
      </c>
      <c r="Z128" t="s">
        <v>1047</v>
      </c>
      <c r="AA128" t="s">
        <v>1045</v>
      </c>
      <c r="AB128" t="s">
        <v>1047</v>
      </c>
      <c r="AO128" t="s">
        <v>1066</v>
      </c>
      <c r="AP128" t="s">
        <v>1064</v>
      </c>
      <c r="AQ128" t="s">
        <v>1066</v>
      </c>
      <c r="AR128" t="s">
        <v>1066</v>
      </c>
      <c r="AS128" t="s">
        <v>1066</v>
      </c>
      <c r="AT128" t="s">
        <v>1066</v>
      </c>
      <c r="AU128" t="s">
        <v>1068</v>
      </c>
      <c r="AV128" t="s">
        <v>1066</v>
      </c>
      <c r="AW128" t="s">
        <v>1066</v>
      </c>
      <c r="CH128" t="s">
        <v>1021</v>
      </c>
      <c r="CI128" t="s">
        <v>1019</v>
      </c>
      <c r="CJ128" t="s">
        <v>1148</v>
      </c>
      <c r="CK128">
        <v>279767</v>
      </c>
      <c r="CM128" t="s">
        <v>1019</v>
      </c>
      <c r="CN128">
        <v>28596000</v>
      </c>
      <c r="CP128" t="s">
        <v>1291</v>
      </c>
      <c r="CQ128" t="s">
        <v>1291</v>
      </c>
      <c r="CR128" t="s">
        <v>1291</v>
      </c>
      <c r="CS128" t="s">
        <v>1291</v>
      </c>
      <c r="CT128" t="s">
        <v>1291</v>
      </c>
      <c r="CU128" t="s">
        <v>1291</v>
      </c>
      <c r="CV128" t="s">
        <v>1304</v>
      </c>
      <c r="DD128" t="s">
        <v>1294</v>
      </c>
      <c r="DE128" t="s">
        <v>1297</v>
      </c>
      <c r="DH128" t="s">
        <v>1293</v>
      </c>
      <c r="DI128" t="s">
        <v>1301</v>
      </c>
    </row>
    <row r="129" spans="1:113" x14ac:dyDescent="0.3">
      <c r="A129" t="s">
        <v>618</v>
      </c>
      <c r="B129" t="s">
        <v>619</v>
      </c>
      <c r="N129" t="s">
        <v>1019</v>
      </c>
      <c r="O129" t="s">
        <v>1019</v>
      </c>
      <c r="P129" t="s">
        <v>1019</v>
      </c>
      <c r="Q129" t="s">
        <v>1019</v>
      </c>
      <c r="V129" t="s">
        <v>1019</v>
      </c>
      <c r="Y129" t="s">
        <v>1047</v>
      </c>
      <c r="Z129" t="s">
        <v>1045</v>
      </c>
      <c r="AA129" t="s">
        <v>1045</v>
      </c>
      <c r="AB129" t="s">
        <v>1045</v>
      </c>
      <c r="AO129" t="s">
        <v>1068</v>
      </c>
      <c r="AP129" t="s">
        <v>1068</v>
      </c>
      <c r="AQ129" t="s">
        <v>1070</v>
      </c>
      <c r="AR129" t="s">
        <v>1068</v>
      </c>
      <c r="AS129" t="s">
        <v>1066</v>
      </c>
      <c r="AT129" t="s">
        <v>1068</v>
      </c>
      <c r="AU129" t="s">
        <v>1068</v>
      </c>
      <c r="AV129" t="s">
        <v>1068</v>
      </c>
      <c r="AW129" t="s">
        <v>1066</v>
      </c>
      <c r="CH129" t="s">
        <v>1021</v>
      </c>
      <c r="CI129" t="s">
        <v>1306</v>
      </c>
      <c r="CJ129" t="s">
        <v>1148</v>
      </c>
      <c r="CK129">
        <v>200000</v>
      </c>
      <c r="CM129" t="s">
        <v>1021</v>
      </c>
      <c r="CN129">
        <v>20305499</v>
      </c>
      <c r="CP129" t="s">
        <v>1300</v>
      </c>
      <c r="CQ129" t="s">
        <v>1291</v>
      </c>
      <c r="CR129" t="s">
        <v>1300</v>
      </c>
      <c r="CS129" t="s">
        <v>1291</v>
      </c>
      <c r="CT129" t="s">
        <v>1300</v>
      </c>
      <c r="CU129" t="s">
        <v>1291</v>
      </c>
      <c r="CV129" t="s">
        <v>1291</v>
      </c>
      <c r="DD129" t="s">
        <v>1297</v>
      </c>
      <c r="DE129" t="s">
        <v>1294</v>
      </c>
      <c r="DH129" t="s">
        <v>1299</v>
      </c>
      <c r="DI129" t="s">
        <v>1302</v>
      </c>
    </row>
    <row r="130" spans="1:113" x14ac:dyDescent="0.3">
      <c r="A130" t="s">
        <v>622</v>
      </c>
      <c r="B130" t="s">
        <v>623</v>
      </c>
      <c r="N130" t="s">
        <v>1019</v>
      </c>
      <c r="O130" t="s">
        <v>1019</v>
      </c>
      <c r="P130" t="s">
        <v>1019</v>
      </c>
      <c r="Q130" t="s">
        <v>1019</v>
      </c>
      <c r="V130" t="s">
        <v>1019</v>
      </c>
      <c r="Y130" t="s">
        <v>1047</v>
      </c>
      <c r="Z130" t="s">
        <v>1045</v>
      </c>
      <c r="AA130" t="s">
        <v>1049</v>
      </c>
      <c r="AB130" t="s">
        <v>1047</v>
      </c>
      <c r="AO130" t="s">
        <v>1066</v>
      </c>
      <c r="AP130" t="s">
        <v>1066</v>
      </c>
      <c r="AQ130" t="s">
        <v>1066</v>
      </c>
      <c r="AR130" t="s">
        <v>1066</v>
      </c>
      <c r="AS130" t="s">
        <v>1066</v>
      </c>
      <c r="AT130" t="s">
        <v>1064</v>
      </c>
      <c r="AU130" t="s">
        <v>1066</v>
      </c>
      <c r="AV130" t="s">
        <v>1066</v>
      </c>
      <c r="AW130" t="s">
        <v>1064</v>
      </c>
      <c r="CH130" t="s">
        <v>1021</v>
      </c>
      <c r="CI130" t="s">
        <v>1021</v>
      </c>
      <c r="CJ130" t="s">
        <v>1148</v>
      </c>
      <c r="CK130" t="s">
        <v>1148</v>
      </c>
      <c r="CM130" t="s">
        <v>1021</v>
      </c>
      <c r="CN130" t="s">
        <v>1148</v>
      </c>
      <c r="CP130" t="s">
        <v>1291</v>
      </c>
      <c r="CQ130" t="s">
        <v>1291</v>
      </c>
      <c r="CR130" t="s">
        <v>1291</v>
      </c>
      <c r="CS130" t="s">
        <v>1291</v>
      </c>
      <c r="CT130" t="s">
        <v>1291</v>
      </c>
      <c r="CU130" t="s">
        <v>1292</v>
      </c>
      <c r="CV130" t="s">
        <v>1291</v>
      </c>
      <c r="DD130" t="s">
        <v>1293</v>
      </c>
      <c r="DE130" t="s">
        <v>1301</v>
      </c>
      <c r="DH130" t="s">
        <v>1298</v>
      </c>
      <c r="DI130" t="s">
        <v>1299</v>
      </c>
    </row>
    <row r="131" spans="1:113" x14ac:dyDescent="0.3">
      <c r="A131" t="s">
        <v>624</v>
      </c>
      <c r="B131" t="s">
        <v>625</v>
      </c>
      <c r="N131" t="s">
        <v>1019</v>
      </c>
      <c r="O131" t="s">
        <v>1019</v>
      </c>
      <c r="P131" t="s">
        <v>1019</v>
      </c>
      <c r="Q131" t="s">
        <v>1019</v>
      </c>
      <c r="V131" t="s">
        <v>1019</v>
      </c>
      <c r="Y131" t="s">
        <v>1045</v>
      </c>
      <c r="Z131" t="s">
        <v>1047</v>
      </c>
      <c r="AA131" t="s">
        <v>1045</v>
      </c>
      <c r="AB131" t="s">
        <v>1047</v>
      </c>
      <c r="AO131" t="s">
        <v>1066</v>
      </c>
      <c r="AP131" t="s">
        <v>1066</v>
      </c>
      <c r="AQ131" t="s">
        <v>1068</v>
      </c>
      <c r="AR131" t="s">
        <v>1066</v>
      </c>
      <c r="AS131" t="s">
        <v>1066</v>
      </c>
      <c r="AT131" t="s">
        <v>1066</v>
      </c>
      <c r="AU131" t="s">
        <v>1066</v>
      </c>
      <c r="AV131" t="s">
        <v>1066</v>
      </c>
      <c r="AW131" t="s">
        <v>1066</v>
      </c>
      <c r="CH131" t="s">
        <v>1021</v>
      </c>
      <c r="CI131" t="s">
        <v>1021</v>
      </c>
      <c r="CJ131" t="s">
        <v>1148</v>
      </c>
      <c r="CK131" t="s">
        <v>1148</v>
      </c>
      <c r="CM131" t="s">
        <v>1019</v>
      </c>
      <c r="CN131">
        <v>71821701</v>
      </c>
      <c r="CP131" t="s">
        <v>1300</v>
      </c>
      <c r="CQ131" t="s">
        <v>1300</v>
      </c>
      <c r="CR131" t="s">
        <v>1300</v>
      </c>
      <c r="CS131" t="s">
        <v>1292</v>
      </c>
      <c r="CT131" t="s">
        <v>1300</v>
      </c>
      <c r="CU131" t="s">
        <v>1300</v>
      </c>
      <c r="CV131" t="s">
        <v>1291</v>
      </c>
      <c r="DD131" t="s">
        <v>1297</v>
      </c>
      <c r="DE131" t="s">
        <v>1293</v>
      </c>
      <c r="DH131" t="s">
        <v>1299</v>
      </c>
      <c r="DI131" t="s">
        <v>1294</v>
      </c>
    </row>
    <row r="132" spans="1:113" x14ac:dyDescent="0.3">
      <c r="A132" t="s">
        <v>626</v>
      </c>
      <c r="B132" t="s">
        <v>627</v>
      </c>
      <c r="N132" t="s">
        <v>1019</v>
      </c>
      <c r="O132" t="s">
        <v>1019</v>
      </c>
      <c r="P132" t="s">
        <v>1019</v>
      </c>
      <c r="Q132" t="s">
        <v>1019</v>
      </c>
      <c r="V132" t="s">
        <v>1019</v>
      </c>
      <c r="Y132" t="s">
        <v>1047</v>
      </c>
      <c r="Z132" t="s">
        <v>1047</v>
      </c>
      <c r="AA132" t="s">
        <v>1045</v>
      </c>
      <c r="AB132" t="s">
        <v>1047</v>
      </c>
      <c r="AO132" t="s">
        <v>1064</v>
      </c>
      <c r="AP132" t="s">
        <v>1068</v>
      </c>
      <c r="AQ132" t="s">
        <v>1068</v>
      </c>
      <c r="AR132" t="s">
        <v>1070</v>
      </c>
      <c r="AS132" t="s">
        <v>1068</v>
      </c>
      <c r="AT132" t="s">
        <v>1066</v>
      </c>
      <c r="AU132" t="s">
        <v>1066</v>
      </c>
      <c r="AV132" t="s">
        <v>1068</v>
      </c>
      <c r="AW132" t="s">
        <v>1066</v>
      </c>
      <c r="CH132" t="s">
        <v>1019</v>
      </c>
      <c r="CI132" t="s">
        <v>1021</v>
      </c>
      <c r="CJ132">
        <v>32666083</v>
      </c>
      <c r="CK132">
        <v>653545</v>
      </c>
      <c r="CM132" t="s">
        <v>1019</v>
      </c>
      <c r="CN132">
        <v>73021705</v>
      </c>
      <c r="CP132" t="s">
        <v>1291</v>
      </c>
      <c r="CQ132" t="s">
        <v>1291</v>
      </c>
      <c r="CR132" t="s">
        <v>1291</v>
      </c>
      <c r="CS132" t="s">
        <v>1292</v>
      </c>
      <c r="CT132" t="s">
        <v>1292</v>
      </c>
      <c r="CU132" t="s">
        <v>1291</v>
      </c>
      <c r="CV132" t="s">
        <v>1292</v>
      </c>
      <c r="DD132" t="s">
        <v>1293</v>
      </c>
      <c r="DE132" t="s">
        <v>1294</v>
      </c>
      <c r="DH132" t="s">
        <v>1295</v>
      </c>
      <c r="DI132" t="s">
        <v>1296</v>
      </c>
    </row>
    <row r="133" spans="1:113" x14ac:dyDescent="0.3">
      <c r="A133" t="s">
        <v>628</v>
      </c>
      <c r="B133" t="s">
        <v>629</v>
      </c>
      <c r="N133" t="s">
        <v>1019</v>
      </c>
      <c r="O133" t="s">
        <v>1019</v>
      </c>
      <c r="P133" t="s">
        <v>1019</v>
      </c>
      <c r="Q133" t="s">
        <v>1019</v>
      </c>
      <c r="V133" t="s">
        <v>1019</v>
      </c>
      <c r="Y133" t="s">
        <v>1047</v>
      </c>
      <c r="Z133" t="s">
        <v>1045</v>
      </c>
      <c r="AA133" t="s">
        <v>1045</v>
      </c>
      <c r="AB133" t="s">
        <v>1045</v>
      </c>
      <c r="AO133" t="s">
        <v>1066</v>
      </c>
      <c r="AP133" t="s">
        <v>1068</v>
      </c>
      <c r="AQ133" t="s">
        <v>1066</v>
      </c>
      <c r="AR133" t="s">
        <v>1066</v>
      </c>
      <c r="AS133" t="s">
        <v>1066</v>
      </c>
      <c r="AT133" t="s">
        <v>1064</v>
      </c>
      <c r="AU133" t="s">
        <v>1068</v>
      </c>
      <c r="AV133" t="s">
        <v>1066</v>
      </c>
      <c r="AW133" t="s">
        <v>1066</v>
      </c>
      <c r="CH133" t="s">
        <v>1019</v>
      </c>
      <c r="CI133" t="s">
        <v>1019</v>
      </c>
      <c r="CJ133">
        <v>140442</v>
      </c>
      <c r="CK133">
        <v>1322757</v>
      </c>
      <c r="CM133" t="s">
        <v>1019</v>
      </c>
      <c r="CN133">
        <v>84824244</v>
      </c>
      <c r="CP133" t="s">
        <v>1300</v>
      </c>
      <c r="CQ133" t="s">
        <v>1291</v>
      </c>
      <c r="CR133" t="s">
        <v>1291</v>
      </c>
      <c r="CS133" t="s">
        <v>1291</v>
      </c>
      <c r="CT133" t="s">
        <v>1291</v>
      </c>
      <c r="CU133" t="s">
        <v>1291</v>
      </c>
      <c r="CV133" t="s">
        <v>1291</v>
      </c>
      <c r="DD133" t="s">
        <v>1293</v>
      </c>
      <c r="DE133" t="s">
        <v>1299</v>
      </c>
      <c r="DH133" t="s">
        <v>1295</v>
      </c>
      <c r="DI133" t="s">
        <v>1294</v>
      </c>
    </row>
    <row r="134" spans="1:113" x14ac:dyDescent="0.3">
      <c r="A134" t="s">
        <v>630</v>
      </c>
      <c r="B134" t="s">
        <v>631</v>
      </c>
      <c r="N134" t="s">
        <v>1019</v>
      </c>
      <c r="O134" t="s">
        <v>1019</v>
      </c>
      <c r="P134" t="s">
        <v>1019</v>
      </c>
      <c r="Q134" t="s">
        <v>1019</v>
      </c>
      <c r="V134" t="s">
        <v>1019</v>
      </c>
      <c r="Y134" t="s">
        <v>1047</v>
      </c>
      <c r="Z134" t="s">
        <v>1047</v>
      </c>
      <c r="AA134" t="s">
        <v>1045</v>
      </c>
      <c r="AB134" t="s">
        <v>1047</v>
      </c>
      <c r="AO134" t="s">
        <v>1066</v>
      </c>
      <c r="AP134" t="s">
        <v>1066</v>
      </c>
      <c r="AQ134" t="s">
        <v>1066</v>
      </c>
      <c r="AR134" t="s">
        <v>1066</v>
      </c>
      <c r="AS134" t="s">
        <v>1066</v>
      </c>
      <c r="AT134" t="s">
        <v>1066</v>
      </c>
      <c r="AU134" t="s">
        <v>1066</v>
      </c>
      <c r="AV134" t="s">
        <v>1070</v>
      </c>
      <c r="AW134" t="s">
        <v>1070</v>
      </c>
      <c r="CH134" t="s">
        <v>1019</v>
      </c>
      <c r="CI134" t="s">
        <v>1019</v>
      </c>
      <c r="CJ134">
        <v>442013</v>
      </c>
      <c r="CK134">
        <v>4244813</v>
      </c>
      <c r="CM134" t="s">
        <v>1019</v>
      </c>
      <c r="CN134">
        <v>21345000</v>
      </c>
      <c r="CP134" t="s">
        <v>1291</v>
      </c>
      <c r="CQ134" t="s">
        <v>1291</v>
      </c>
      <c r="CR134" t="s">
        <v>1291</v>
      </c>
      <c r="CS134" t="s">
        <v>1291</v>
      </c>
      <c r="CT134" t="s">
        <v>1292</v>
      </c>
      <c r="CU134" t="s">
        <v>1300</v>
      </c>
      <c r="CV134" t="s">
        <v>1291</v>
      </c>
      <c r="DD134" t="s">
        <v>1301</v>
      </c>
      <c r="DE134" t="s">
        <v>1293</v>
      </c>
      <c r="DH134" t="s">
        <v>1298</v>
      </c>
      <c r="DI134" t="s">
        <v>1295</v>
      </c>
    </row>
    <row r="135" spans="1:113" x14ac:dyDescent="0.3">
      <c r="A135" t="s">
        <v>632</v>
      </c>
      <c r="B135" t="s">
        <v>633</v>
      </c>
      <c r="N135" t="s">
        <v>1019</v>
      </c>
      <c r="O135" t="s">
        <v>1019</v>
      </c>
      <c r="P135" t="s">
        <v>1019</v>
      </c>
      <c r="Q135" t="s">
        <v>1019</v>
      </c>
      <c r="V135" t="s">
        <v>1019</v>
      </c>
      <c r="Y135" t="s">
        <v>1047</v>
      </c>
      <c r="Z135" t="s">
        <v>1045</v>
      </c>
      <c r="AA135" t="s">
        <v>1049</v>
      </c>
      <c r="AB135" t="s">
        <v>1045</v>
      </c>
      <c r="AO135" t="s">
        <v>1066</v>
      </c>
      <c r="AP135" t="s">
        <v>1066</v>
      </c>
      <c r="AQ135" t="s">
        <v>1066</v>
      </c>
      <c r="AR135" t="s">
        <v>1066</v>
      </c>
      <c r="AS135" t="s">
        <v>1066</v>
      </c>
      <c r="AT135" t="s">
        <v>1066</v>
      </c>
      <c r="AU135" t="s">
        <v>1066</v>
      </c>
      <c r="AV135" t="s">
        <v>1066</v>
      </c>
      <c r="AW135" t="s">
        <v>1066</v>
      </c>
      <c r="CH135" t="s">
        <v>1021</v>
      </c>
      <c r="CI135" t="s">
        <v>1021</v>
      </c>
      <c r="CJ135" t="s">
        <v>1148</v>
      </c>
      <c r="CK135" t="s">
        <v>1148</v>
      </c>
      <c r="CM135" t="s">
        <v>1019</v>
      </c>
      <c r="CN135">
        <v>23731000</v>
      </c>
      <c r="CP135" t="s">
        <v>1300</v>
      </c>
      <c r="CQ135" t="s">
        <v>1291</v>
      </c>
      <c r="CR135" t="s">
        <v>1300</v>
      </c>
      <c r="CS135" t="s">
        <v>1291</v>
      </c>
      <c r="CT135" t="s">
        <v>1300</v>
      </c>
      <c r="CU135" t="s">
        <v>1300</v>
      </c>
      <c r="CV135" t="s">
        <v>1300</v>
      </c>
      <c r="DD135" t="s">
        <v>1293</v>
      </c>
      <c r="DE135" t="s">
        <v>1294</v>
      </c>
      <c r="DH135" t="s">
        <v>1299</v>
      </c>
      <c r="DI135" t="s">
        <v>1298</v>
      </c>
    </row>
    <row r="136" spans="1:113" x14ac:dyDescent="0.3">
      <c r="A136" t="s">
        <v>634</v>
      </c>
      <c r="B136" t="s">
        <v>635</v>
      </c>
      <c r="N136" t="s">
        <v>1019</v>
      </c>
      <c r="O136" t="s">
        <v>1019</v>
      </c>
      <c r="P136" t="s">
        <v>1019</v>
      </c>
      <c r="Q136" t="s">
        <v>1019</v>
      </c>
      <c r="V136" t="s">
        <v>1019</v>
      </c>
      <c r="Y136" t="s">
        <v>1047</v>
      </c>
      <c r="Z136" t="s">
        <v>1049</v>
      </c>
      <c r="AA136" t="s">
        <v>1047</v>
      </c>
      <c r="AB136" t="s">
        <v>1047</v>
      </c>
      <c r="AO136" t="s">
        <v>1064</v>
      </c>
      <c r="AP136" t="s">
        <v>1068</v>
      </c>
      <c r="AQ136" t="s">
        <v>1068</v>
      </c>
      <c r="AR136" t="s">
        <v>1068</v>
      </c>
      <c r="AS136" t="s">
        <v>1066</v>
      </c>
      <c r="AT136" t="s">
        <v>1068</v>
      </c>
      <c r="AU136" t="s">
        <v>1068</v>
      </c>
      <c r="AV136" t="s">
        <v>1068</v>
      </c>
      <c r="AW136" t="s">
        <v>1068</v>
      </c>
      <c r="CH136" t="s">
        <v>1021</v>
      </c>
      <c r="CI136" t="s">
        <v>1021</v>
      </c>
      <c r="CJ136" t="s">
        <v>1148</v>
      </c>
      <c r="CK136" t="s">
        <v>1148</v>
      </c>
      <c r="CM136" t="s">
        <v>1021</v>
      </c>
      <c r="CN136" t="s">
        <v>1148</v>
      </c>
      <c r="CP136" t="s">
        <v>1292</v>
      </c>
      <c r="CQ136" t="s">
        <v>1300</v>
      </c>
      <c r="CR136" t="s">
        <v>1292</v>
      </c>
      <c r="CS136" t="s">
        <v>1291</v>
      </c>
      <c r="CT136" t="s">
        <v>1291</v>
      </c>
      <c r="CU136" t="s">
        <v>1291</v>
      </c>
      <c r="CV136" t="s">
        <v>1292</v>
      </c>
      <c r="DD136" t="s">
        <v>1297</v>
      </c>
      <c r="DE136" t="s">
        <v>1293</v>
      </c>
      <c r="DH136" t="s">
        <v>1299</v>
      </c>
      <c r="DI136" t="s">
        <v>1298</v>
      </c>
    </row>
    <row r="137" spans="1:113" x14ac:dyDescent="0.3">
      <c r="A137" t="s">
        <v>638</v>
      </c>
      <c r="B137" t="s">
        <v>639</v>
      </c>
      <c r="N137" t="s">
        <v>1019</v>
      </c>
      <c r="O137" t="s">
        <v>1019</v>
      </c>
      <c r="P137" t="s">
        <v>1019</v>
      </c>
      <c r="Q137" t="s">
        <v>1019</v>
      </c>
      <c r="V137" t="s">
        <v>1019</v>
      </c>
      <c r="Y137" t="s">
        <v>1047</v>
      </c>
      <c r="Z137" t="s">
        <v>1045</v>
      </c>
      <c r="AA137" t="s">
        <v>1047</v>
      </c>
      <c r="AB137" t="s">
        <v>1045</v>
      </c>
      <c r="AO137" t="s">
        <v>1066</v>
      </c>
      <c r="AP137" t="s">
        <v>1066</v>
      </c>
      <c r="AQ137" t="s">
        <v>1068</v>
      </c>
      <c r="AR137" t="s">
        <v>1068</v>
      </c>
      <c r="AS137" t="s">
        <v>1066</v>
      </c>
      <c r="AT137" t="s">
        <v>1068</v>
      </c>
      <c r="AU137" t="s">
        <v>1068</v>
      </c>
      <c r="AV137" t="s">
        <v>1068</v>
      </c>
      <c r="AW137" t="s">
        <v>1066</v>
      </c>
      <c r="CH137" t="s">
        <v>1019</v>
      </c>
      <c r="CI137" t="s">
        <v>1019</v>
      </c>
      <c r="CJ137">
        <v>1178437</v>
      </c>
      <c r="CK137">
        <v>1706104</v>
      </c>
      <c r="CM137" t="s">
        <v>1019</v>
      </c>
      <c r="CN137">
        <v>20434779</v>
      </c>
      <c r="CP137" t="s">
        <v>1300</v>
      </c>
      <c r="CQ137" t="s">
        <v>1300</v>
      </c>
      <c r="CR137" t="s">
        <v>1300</v>
      </c>
      <c r="CS137" t="s">
        <v>1291</v>
      </c>
      <c r="CT137" t="s">
        <v>1300</v>
      </c>
      <c r="CU137" t="s">
        <v>1300</v>
      </c>
      <c r="CV137" t="s">
        <v>1291</v>
      </c>
      <c r="DD137" t="s">
        <v>1301</v>
      </c>
      <c r="DE137" t="s">
        <v>1302</v>
      </c>
      <c r="DH137" t="s">
        <v>1299</v>
      </c>
      <c r="DI137" t="s">
        <v>1298</v>
      </c>
    </row>
    <row r="138" spans="1:113" x14ac:dyDescent="0.3">
      <c r="A138" t="s">
        <v>640</v>
      </c>
      <c r="B138" t="s">
        <v>641</v>
      </c>
      <c r="N138" t="s">
        <v>1019</v>
      </c>
      <c r="O138" t="s">
        <v>1019</v>
      </c>
      <c r="P138" t="s">
        <v>1019</v>
      </c>
      <c r="Q138" t="s">
        <v>1019</v>
      </c>
      <c r="V138" t="s">
        <v>1019</v>
      </c>
      <c r="Y138" t="s">
        <v>1047</v>
      </c>
      <c r="Z138" t="s">
        <v>1045</v>
      </c>
      <c r="AA138" t="s">
        <v>1049</v>
      </c>
      <c r="AB138" t="s">
        <v>1045</v>
      </c>
      <c r="AO138" t="s">
        <v>1068</v>
      </c>
      <c r="AP138" t="s">
        <v>1068</v>
      </c>
      <c r="AQ138" t="s">
        <v>1068</v>
      </c>
      <c r="AR138" t="s">
        <v>1066</v>
      </c>
      <c r="AS138" t="s">
        <v>1066</v>
      </c>
      <c r="AT138" t="s">
        <v>1066</v>
      </c>
      <c r="AU138" t="s">
        <v>1066</v>
      </c>
      <c r="AV138" t="s">
        <v>1066</v>
      </c>
      <c r="AW138" t="s">
        <v>1068</v>
      </c>
      <c r="CH138" t="s">
        <v>1019</v>
      </c>
      <c r="CI138" t="s">
        <v>1019</v>
      </c>
      <c r="CJ138">
        <v>6246847.1333534289</v>
      </c>
      <c r="CK138">
        <v>21785420.787100717</v>
      </c>
      <c r="CM138" t="s">
        <v>1019</v>
      </c>
      <c r="CN138">
        <v>42785812.483651131</v>
      </c>
      <c r="CP138" t="s">
        <v>1291</v>
      </c>
      <c r="CQ138" t="s">
        <v>1291</v>
      </c>
      <c r="CR138" t="s">
        <v>1291</v>
      </c>
      <c r="CS138" t="s">
        <v>1291</v>
      </c>
      <c r="CT138" t="s">
        <v>1300</v>
      </c>
      <c r="CU138" t="s">
        <v>1291</v>
      </c>
      <c r="CV138" t="s">
        <v>1291</v>
      </c>
      <c r="DD138" t="s">
        <v>1298</v>
      </c>
      <c r="DE138" t="s">
        <v>1303</v>
      </c>
      <c r="DH138" t="s">
        <v>1295</v>
      </c>
      <c r="DI138" t="s">
        <v>1298</v>
      </c>
    </row>
    <row r="139" spans="1:113" x14ac:dyDescent="0.3">
      <c r="A139" t="s">
        <v>644</v>
      </c>
      <c r="B139" t="s">
        <v>645</v>
      </c>
      <c r="N139" t="s">
        <v>1019</v>
      </c>
      <c r="O139" t="s">
        <v>1019</v>
      </c>
      <c r="P139" t="s">
        <v>1019</v>
      </c>
      <c r="Q139" t="s">
        <v>1019</v>
      </c>
      <c r="V139" t="s">
        <v>1019</v>
      </c>
      <c r="Y139" t="s">
        <v>1047</v>
      </c>
      <c r="Z139" t="s">
        <v>1047</v>
      </c>
      <c r="AA139" t="s">
        <v>1049</v>
      </c>
      <c r="AB139" t="s">
        <v>1045</v>
      </c>
      <c r="AO139" t="s">
        <v>1070</v>
      </c>
      <c r="AP139" t="s">
        <v>1068</v>
      </c>
      <c r="AQ139" t="s">
        <v>1068</v>
      </c>
      <c r="AR139" t="s">
        <v>1066</v>
      </c>
      <c r="AS139" t="s">
        <v>1066</v>
      </c>
      <c r="AT139" t="s">
        <v>1070</v>
      </c>
      <c r="AU139" t="s">
        <v>1068</v>
      </c>
      <c r="AV139" t="s">
        <v>1066</v>
      </c>
      <c r="AW139" t="s">
        <v>1064</v>
      </c>
      <c r="CH139" t="s">
        <v>1021</v>
      </c>
      <c r="CI139" t="s">
        <v>1019</v>
      </c>
      <c r="CJ139" t="s">
        <v>1148</v>
      </c>
      <c r="CK139">
        <v>159444</v>
      </c>
      <c r="CM139" t="s">
        <v>1019</v>
      </c>
      <c r="CN139">
        <v>18736036</v>
      </c>
      <c r="CP139" t="s">
        <v>1300</v>
      </c>
      <c r="CQ139" t="s">
        <v>1291</v>
      </c>
      <c r="CR139" t="s">
        <v>1300</v>
      </c>
      <c r="CS139" t="s">
        <v>1291</v>
      </c>
      <c r="CT139" t="s">
        <v>1300</v>
      </c>
      <c r="CU139" t="s">
        <v>1292</v>
      </c>
      <c r="CV139" t="s">
        <v>1291</v>
      </c>
      <c r="DD139" t="s">
        <v>1298</v>
      </c>
      <c r="DE139" t="s">
        <v>1294</v>
      </c>
      <c r="DH139" t="s">
        <v>1299</v>
      </c>
      <c r="DI139" t="s">
        <v>1296</v>
      </c>
    </row>
    <row r="140" spans="1:113" x14ac:dyDescent="0.3">
      <c r="A140" t="s">
        <v>646</v>
      </c>
      <c r="B140" t="s">
        <v>647</v>
      </c>
      <c r="N140" t="s">
        <v>1019</v>
      </c>
      <c r="O140" t="s">
        <v>1019</v>
      </c>
      <c r="P140" t="s">
        <v>1019</v>
      </c>
      <c r="Q140" t="s">
        <v>1019</v>
      </c>
      <c r="V140" t="s">
        <v>1019</v>
      </c>
      <c r="Y140" t="s">
        <v>1047</v>
      </c>
      <c r="Z140" t="s">
        <v>1045</v>
      </c>
      <c r="AA140" t="s">
        <v>1045</v>
      </c>
      <c r="AB140" t="s">
        <v>1047</v>
      </c>
      <c r="AO140" t="s">
        <v>1066</v>
      </c>
      <c r="AP140" t="s">
        <v>1068</v>
      </c>
      <c r="AQ140" t="s">
        <v>1068</v>
      </c>
      <c r="AR140" t="s">
        <v>1066</v>
      </c>
      <c r="AS140" t="s">
        <v>1066</v>
      </c>
      <c r="AT140" t="s">
        <v>1066</v>
      </c>
      <c r="AU140" t="s">
        <v>1066</v>
      </c>
      <c r="AV140" t="s">
        <v>1068</v>
      </c>
      <c r="AW140" t="s">
        <v>1066</v>
      </c>
      <c r="CH140" t="s">
        <v>1021</v>
      </c>
      <c r="CI140" t="s">
        <v>1021</v>
      </c>
      <c r="CJ140" t="s">
        <v>1148</v>
      </c>
      <c r="CK140" t="s">
        <v>1148</v>
      </c>
      <c r="CM140" t="s">
        <v>1021</v>
      </c>
      <c r="CN140" t="s">
        <v>1148</v>
      </c>
      <c r="CP140" t="s">
        <v>1300</v>
      </c>
      <c r="CQ140" t="s">
        <v>1300</v>
      </c>
      <c r="CR140" t="s">
        <v>1300</v>
      </c>
      <c r="CS140" t="s">
        <v>1291</v>
      </c>
      <c r="CT140" t="s">
        <v>1300</v>
      </c>
      <c r="CU140" t="s">
        <v>1291</v>
      </c>
      <c r="CV140" t="s">
        <v>1291</v>
      </c>
      <c r="DD140" t="s">
        <v>1293</v>
      </c>
      <c r="DE140" t="s">
        <v>1297</v>
      </c>
      <c r="DH140" t="s">
        <v>1299</v>
      </c>
      <c r="DI140" t="s">
        <v>1294</v>
      </c>
    </row>
    <row r="141" spans="1:113" x14ac:dyDescent="0.3">
      <c r="A141" t="s">
        <v>648</v>
      </c>
      <c r="B141" t="s">
        <v>649</v>
      </c>
      <c r="N141" t="s">
        <v>1019</v>
      </c>
      <c r="O141" t="s">
        <v>1019</v>
      </c>
      <c r="P141" t="s">
        <v>1019</v>
      </c>
      <c r="Q141" t="s">
        <v>1019</v>
      </c>
      <c r="V141" t="s">
        <v>1019</v>
      </c>
      <c r="Y141" t="s">
        <v>1047</v>
      </c>
      <c r="Z141" t="s">
        <v>1047</v>
      </c>
      <c r="AA141" t="s">
        <v>1047</v>
      </c>
      <c r="AB141" t="s">
        <v>1045</v>
      </c>
      <c r="AO141" t="s">
        <v>1066</v>
      </c>
      <c r="AP141" t="s">
        <v>1068</v>
      </c>
      <c r="AQ141" t="s">
        <v>1068</v>
      </c>
      <c r="AR141" t="s">
        <v>1066</v>
      </c>
      <c r="AS141" t="s">
        <v>1066</v>
      </c>
      <c r="AT141" t="s">
        <v>1066</v>
      </c>
      <c r="AU141" t="s">
        <v>1066</v>
      </c>
      <c r="AV141" t="s">
        <v>1064</v>
      </c>
      <c r="AW141" t="s">
        <v>1064</v>
      </c>
      <c r="CH141" t="s">
        <v>1021</v>
      </c>
      <c r="CI141" t="s">
        <v>1021</v>
      </c>
      <c r="CJ141" t="s">
        <v>1148</v>
      </c>
      <c r="CK141" t="s">
        <v>1148</v>
      </c>
      <c r="CM141" t="s">
        <v>1021</v>
      </c>
      <c r="CN141" t="s">
        <v>1148</v>
      </c>
      <c r="CP141" t="s">
        <v>1291</v>
      </c>
      <c r="CQ141" t="s">
        <v>1291</v>
      </c>
      <c r="CR141" t="s">
        <v>1292</v>
      </c>
      <c r="CS141" t="s">
        <v>1291</v>
      </c>
      <c r="CT141" t="s">
        <v>1291</v>
      </c>
      <c r="CU141" t="s">
        <v>1291</v>
      </c>
      <c r="CV141" t="s">
        <v>1291</v>
      </c>
      <c r="DD141" t="s">
        <v>1301</v>
      </c>
      <c r="DE141" t="s">
        <v>1293</v>
      </c>
      <c r="DH141" t="s">
        <v>1303</v>
      </c>
      <c r="DI141" t="s">
        <v>1295</v>
      </c>
    </row>
    <row r="142" spans="1:113" x14ac:dyDescent="0.3">
      <c r="A142" t="s">
        <v>650</v>
      </c>
      <c r="B142" t="s">
        <v>651</v>
      </c>
      <c r="N142" t="s">
        <v>1019</v>
      </c>
      <c r="O142" t="s">
        <v>1019</v>
      </c>
      <c r="P142" t="s">
        <v>1019</v>
      </c>
      <c r="Q142" t="s">
        <v>1019</v>
      </c>
      <c r="V142" t="s">
        <v>1019</v>
      </c>
      <c r="Y142" t="s">
        <v>1045</v>
      </c>
      <c r="Z142" t="s">
        <v>1047</v>
      </c>
      <c r="AA142" t="s">
        <v>1045</v>
      </c>
      <c r="AB142" t="s">
        <v>1047</v>
      </c>
      <c r="AO142" t="s">
        <v>1066</v>
      </c>
      <c r="AP142" t="s">
        <v>1064</v>
      </c>
      <c r="AQ142" t="s">
        <v>1066</v>
      </c>
      <c r="AR142" t="s">
        <v>1066</v>
      </c>
      <c r="AS142" t="s">
        <v>1064</v>
      </c>
      <c r="AT142" t="s">
        <v>1064</v>
      </c>
      <c r="AU142" t="s">
        <v>1064</v>
      </c>
      <c r="AV142" t="s">
        <v>1066</v>
      </c>
      <c r="AW142" t="s">
        <v>1066</v>
      </c>
      <c r="CH142" t="s">
        <v>1019</v>
      </c>
      <c r="CI142" t="s">
        <v>1019</v>
      </c>
      <c r="CJ142">
        <v>30116325.629999999</v>
      </c>
      <c r="CK142">
        <v>7656625.2160000009</v>
      </c>
      <c r="CM142" t="s">
        <v>1019</v>
      </c>
      <c r="CN142">
        <v>78346780.67061837</v>
      </c>
      <c r="CP142" t="s">
        <v>1300</v>
      </c>
      <c r="CQ142" t="s">
        <v>1300</v>
      </c>
      <c r="CR142" t="s">
        <v>1300</v>
      </c>
      <c r="CS142" t="s">
        <v>1300</v>
      </c>
      <c r="CT142" t="s">
        <v>1291</v>
      </c>
      <c r="CU142" t="s">
        <v>1300</v>
      </c>
      <c r="CV142" t="s">
        <v>1291</v>
      </c>
      <c r="DD142" t="s">
        <v>1293</v>
      </c>
      <c r="DE142" t="s">
        <v>1299</v>
      </c>
      <c r="DH142" t="s">
        <v>1293</v>
      </c>
      <c r="DI142" t="s">
        <v>1298</v>
      </c>
    </row>
    <row r="143" spans="1:113" x14ac:dyDescent="0.3">
      <c r="A143" t="s">
        <v>652</v>
      </c>
      <c r="B143" t="s">
        <v>653</v>
      </c>
      <c r="N143" t="s">
        <v>1019</v>
      </c>
      <c r="O143" t="s">
        <v>1019</v>
      </c>
      <c r="P143" t="s">
        <v>1019</v>
      </c>
      <c r="Q143" t="s">
        <v>1019</v>
      </c>
      <c r="V143" t="s">
        <v>1019</v>
      </c>
      <c r="Y143" t="s">
        <v>1047</v>
      </c>
      <c r="Z143" t="s">
        <v>1045</v>
      </c>
      <c r="AA143" t="s">
        <v>1045</v>
      </c>
      <c r="AB143" t="s">
        <v>1047</v>
      </c>
      <c r="AO143" t="s">
        <v>1066</v>
      </c>
      <c r="AP143" t="s">
        <v>1066</v>
      </c>
      <c r="AQ143" t="s">
        <v>1066</v>
      </c>
      <c r="AR143" t="s">
        <v>1068</v>
      </c>
      <c r="AS143" t="s">
        <v>1066</v>
      </c>
      <c r="AT143" t="s">
        <v>1066</v>
      </c>
      <c r="AU143" t="s">
        <v>1066</v>
      </c>
      <c r="AV143" t="s">
        <v>1068</v>
      </c>
      <c r="AW143" t="s">
        <v>1066</v>
      </c>
      <c r="CH143" t="s">
        <v>1021</v>
      </c>
      <c r="CI143" t="s">
        <v>1021</v>
      </c>
      <c r="CJ143" t="s">
        <v>1148</v>
      </c>
      <c r="CK143" t="s">
        <v>1148</v>
      </c>
      <c r="CM143" t="s">
        <v>1019</v>
      </c>
      <c r="CN143">
        <v>34193870</v>
      </c>
      <c r="CP143" t="s">
        <v>1291</v>
      </c>
      <c r="CQ143" t="s">
        <v>1291</v>
      </c>
      <c r="CR143" t="s">
        <v>1291</v>
      </c>
      <c r="CS143" t="s">
        <v>1291</v>
      </c>
      <c r="CT143" t="s">
        <v>1291</v>
      </c>
      <c r="CU143" t="s">
        <v>1291</v>
      </c>
      <c r="CV143" t="s">
        <v>1300</v>
      </c>
      <c r="DD143" t="s">
        <v>1295</v>
      </c>
      <c r="DE143" t="s">
        <v>1293</v>
      </c>
      <c r="DH143" t="s">
        <v>1299</v>
      </c>
      <c r="DI143" t="s">
        <v>1298</v>
      </c>
    </row>
    <row r="144" spans="1:113" x14ac:dyDescent="0.3">
      <c r="A144" t="s">
        <v>656</v>
      </c>
      <c r="B144" t="s">
        <v>657</v>
      </c>
      <c r="N144" t="s">
        <v>1019</v>
      </c>
      <c r="O144" t="s">
        <v>1019</v>
      </c>
      <c r="P144" t="s">
        <v>1019</v>
      </c>
      <c r="Q144" t="s">
        <v>1019</v>
      </c>
      <c r="V144" t="s">
        <v>1019</v>
      </c>
      <c r="Y144" t="s">
        <v>1045</v>
      </c>
      <c r="Z144" t="s">
        <v>1047</v>
      </c>
      <c r="AA144" t="s">
        <v>1045</v>
      </c>
      <c r="AB144" t="s">
        <v>1047</v>
      </c>
      <c r="AO144" t="s">
        <v>1066</v>
      </c>
      <c r="AP144" t="s">
        <v>1066</v>
      </c>
      <c r="AQ144" t="s">
        <v>1066</v>
      </c>
      <c r="AR144" t="s">
        <v>1066</v>
      </c>
      <c r="AS144" t="s">
        <v>1066</v>
      </c>
      <c r="AT144" t="s">
        <v>1064</v>
      </c>
      <c r="AU144" t="s">
        <v>1066</v>
      </c>
      <c r="AV144" t="s">
        <v>1066</v>
      </c>
      <c r="AW144" t="s">
        <v>1066</v>
      </c>
      <c r="CH144" t="s">
        <v>1019</v>
      </c>
      <c r="CI144" t="s">
        <v>1019</v>
      </c>
      <c r="CJ144">
        <v>1081062</v>
      </c>
      <c r="CK144">
        <v>328589</v>
      </c>
      <c r="CM144" t="s">
        <v>1019</v>
      </c>
      <c r="CN144">
        <v>27402769</v>
      </c>
      <c r="CP144" t="s">
        <v>1300</v>
      </c>
      <c r="CQ144" t="s">
        <v>1291</v>
      </c>
      <c r="CR144" t="s">
        <v>1300</v>
      </c>
      <c r="CS144" t="s">
        <v>1300</v>
      </c>
      <c r="CT144" t="s">
        <v>1291</v>
      </c>
      <c r="CU144" t="s">
        <v>1291</v>
      </c>
      <c r="CV144" t="s">
        <v>1292</v>
      </c>
      <c r="DD144" t="s">
        <v>1301</v>
      </c>
      <c r="DE144" t="s">
        <v>1293</v>
      </c>
      <c r="DH144" t="s">
        <v>1293</v>
      </c>
      <c r="DI144" t="s">
        <v>1295</v>
      </c>
    </row>
    <row r="145" spans="1:113" x14ac:dyDescent="0.3">
      <c r="A145" t="s">
        <v>658</v>
      </c>
      <c r="B145" t="s">
        <v>659</v>
      </c>
      <c r="N145" t="s">
        <v>1019</v>
      </c>
      <c r="O145" t="s">
        <v>1019</v>
      </c>
      <c r="P145" t="s">
        <v>1019</v>
      </c>
      <c r="Q145" t="s">
        <v>1019</v>
      </c>
      <c r="V145" t="s">
        <v>1019</v>
      </c>
      <c r="Y145" t="s">
        <v>1047</v>
      </c>
      <c r="Z145" t="s">
        <v>1045</v>
      </c>
      <c r="AA145" t="s">
        <v>1049</v>
      </c>
      <c r="AB145" t="s">
        <v>1045</v>
      </c>
      <c r="AO145" t="s">
        <v>1066</v>
      </c>
      <c r="AP145" t="s">
        <v>1066</v>
      </c>
      <c r="AQ145" t="s">
        <v>1068</v>
      </c>
      <c r="AR145" t="s">
        <v>1066</v>
      </c>
      <c r="AS145" t="s">
        <v>1066</v>
      </c>
      <c r="AT145" t="s">
        <v>1066</v>
      </c>
      <c r="AU145" t="s">
        <v>1066</v>
      </c>
      <c r="AV145" t="s">
        <v>1066</v>
      </c>
      <c r="AW145" t="s">
        <v>1068</v>
      </c>
      <c r="CH145" t="s">
        <v>1021</v>
      </c>
      <c r="CI145" t="s">
        <v>1021</v>
      </c>
      <c r="CJ145" t="s">
        <v>1148</v>
      </c>
      <c r="CK145" t="s">
        <v>1148</v>
      </c>
      <c r="CM145" t="s">
        <v>1019</v>
      </c>
      <c r="CN145">
        <v>34409918</v>
      </c>
      <c r="CP145" t="s">
        <v>1291</v>
      </c>
      <c r="CQ145" t="s">
        <v>1291</v>
      </c>
      <c r="CR145" t="s">
        <v>1291</v>
      </c>
      <c r="CS145" t="s">
        <v>1291</v>
      </c>
      <c r="CT145" t="s">
        <v>1291</v>
      </c>
      <c r="CU145" t="s">
        <v>1292</v>
      </c>
      <c r="CV145" t="s">
        <v>1291</v>
      </c>
      <c r="DD145" t="s">
        <v>1293</v>
      </c>
      <c r="DE145" t="s">
        <v>1301</v>
      </c>
      <c r="DH145" t="s">
        <v>1295</v>
      </c>
      <c r="DI145" t="s">
        <v>1299</v>
      </c>
    </row>
    <row r="146" spans="1:113" x14ac:dyDescent="0.3">
      <c r="A146" t="s">
        <v>660</v>
      </c>
      <c r="B146" t="s">
        <v>661</v>
      </c>
      <c r="N146" t="s">
        <v>1019</v>
      </c>
      <c r="O146" t="s">
        <v>1019</v>
      </c>
      <c r="P146" t="s">
        <v>1019</v>
      </c>
      <c r="Q146" t="s">
        <v>1019</v>
      </c>
      <c r="V146" t="s">
        <v>1019</v>
      </c>
      <c r="Y146" t="s">
        <v>1045</v>
      </c>
      <c r="Z146" t="s">
        <v>1045</v>
      </c>
      <c r="AA146" t="s">
        <v>1045</v>
      </c>
      <c r="AB146" t="s">
        <v>1049</v>
      </c>
      <c r="AO146" t="s">
        <v>1066</v>
      </c>
      <c r="AP146" t="s">
        <v>1066</v>
      </c>
      <c r="AQ146" t="s">
        <v>1066</v>
      </c>
      <c r="AR146" t="s">
        <v>1066</v>
      </c>
      <c r="AS146" t="s">
        <v>1066</v>
      </c>
      <c r="AT146" t="s">
        <v>1066</v>
      </c>
      <c r="AU146" t="s">
        <v>1066</v>
      </c>
      <c r="AV146" t="s">
        <v>1068</v>
      </c>
      <c r="AW146" t="s">
        <v>1066</v>
      </c>
      <c r="CH146" t="s">
        <v>1019</v>
      </c>
      <c r="CI146" t="s">
        <v>1019</v>
      </c>
      <c r="CJ146">
        <v>3989740</v>
      </c>
      <c r="CK146">
        <v>11529997</v>
      </c>
      <c r="CM146" t="s">
        <v>1019</v>
      </c>
      <c r="CN146">
        <v>36906055</v>
      </c>
      <c r="CP146" t="s">
        <v>1300</v>
      </c>
      <c r="CQ146" t="s">
        <v>1300</v>
      </c>
      <c r="CR146" t="s">
        <v>1300</v>
      </c>
      <c r="CS146" t="s">
        <v>1300</v>
      </c>
      <c r="CT146" t="s">
        <v>1300</v>
      </c>
      <c r="CU146" t="s">
        <v>1300</v>
      </c>
      <c r="CV146" t="s">
        <v>1300</v>
      </c>
      <c r="DD146" t="s">
        <v>1293</v>
      </c>
      <c r="DE146" t="s">
        <v>1297</v>
      </c>
      <c r="DH146" t="s">
        <v>1298</v>
      </c>
      <c r="DI146" t="s">
        <v>1295</v>
      </c>
    </row>
    <row r="147" spans="1:113" x14ac:dyDescent="0.3">
      <c r="A147" t="s">
        <v>662</v>
      </c>
      <c r="B147" t="s">
        <v>663</v>
      </c>
      <c r="N147" t="s">
        <v>1019</v>
      </c>
      <c r="O147" t="s">
        <v>1019</v>
      </c>
      <c r="P147" t="s">
        <v>1019</v>
      </c>
      <c r="Q147" t="s">
        <v>1019</v>
      </c>
      <c r="V147" t="s">
        <v>1019</v>
      </c>
      <c r="Y147" t="s">
        <v>1047</v>
      </c>
      <c r="Z147" t="s">
        <v>1045</v>
      </c>
      <c r="AA147" t="s">
        <v>1045</v>
      </c>
      <c r="AB147" t="s">
        <v>1045</v>
      </c>
      <c r="AO147" t="s">
        <v>1068</v>
      </c>
      <c r="AP147" t="s">
        <v>1068</v>
      </c>
      <c r="AQ147" t="s">
        <v>1068</v>
      </c>
      <c r="AR147" t="s">
        <v>1068</v>
      </c>
      <c r="AS147" t="s">
        <v>1066</v>
      </c>
      <c r="AT147" t="s">
        <v>1066</v>
      </c>
      <c r="AU147" t="s">
        <v>1066</v>
      </c>
      <c r="AV147" t="s">
        <v>1066</v>
      </c>
      <c r="AW147" t="s">
        <v>1066</v>
      </c>
      <c r="CH147" t="s">
        <v>1021</v>
      </c>
      <c r="CI147" t="s">
        <v>1021</v>
      </c>
      <c r="CJ147">
        <v>22338757</v>
      </c>
      <c r="CK147">
        <v>47964000</v>
      </c>
      <c r="CM147" t="s">
        <v>1019</v>
      </c>
      <c r="CN147">
        <v>118817040</v>
      </c>
      <c r="CP147" t="s">
        <v>1291</v>
      </c>
      <c r="CQ147" t="s">
        <v>1291</v>
      </c>
      <c r="CR147" t="s">
        <v>1291</v>
      </c>
      <c r="CS147" t="s">
        <v>1291</v>
      </c>
      <c r="CT147" t="s">
        <v>1300</v>
      </c>
      <c r="CU147" t="s">
        <v>1291</v>
      </c>
      <c r="CV147" t="s">
        <v>1291</v>
      </c>
      <c r="DD147" t="s">
        <v>1297</v>
      </c>
      <c r="DE147" t="s">
        <v>1301</v>
      </c>
      <c r="DH147" t="s">
        <v>1299</v>
      </c>
      <c r="DI147" t="s">
        <v>1293</v>
      </c>
    </row>
    <row r="148" spans="1:113" x14ac:dyDescent="0.3">
      <c r="A148" t="s">
        <v>665</v>
      </c>
      <c r="B148" t="s">
        <v>666</v>
      </c>
      <c r="N148" t="s">
        <v>1019</v>
      </c>
      <c r="O148" t="s">
        <v>1019</v>
      </c>
      <c r="P148" t="s">
        <v>1019</v>
      </c>
      <c r="Q148" t="s">
        <v>1019</v>
      </c>
      <c r="V148" t="s">
        <v>1019</v>
      </c>
      <c r="Y148" t="s">
        <v>1047</v>
      </c>
      <c r="Z148" t="s">
        <v>1047</v>
      </c>
      <c r="AA148" t="s">
        <v>1045</v>
      </c>
      <c r="AB148" t="s">
        <v>1047</v>
      </c>
      <c r="AO148" t="s">
        <v>1068</v>
      </c>
      <c r="AP148" t="s">
        <v>1066</v>
      </c>
      <c r="AQ148" t="s">
        <v>1066</v>
      </c>
      <c r="AR148" t="s">
        <v>1064</v>
      </c>
      <c r="AS148" t="s">
        <v>1064</v>
      </c>
      <c r="AT148" t="s">
        <v>1064</v>
      </c>
      <c r="AU148" t="s">
        <v>1068</v>
      </c>
      <c r="AV148" t="s">
        <v>1066</v>
      </c>
      <c r="AW148" t="s">
        <v>1068</v>
      </c>
      <c r="CH148" t="s">
        <v>1021</v>
      </c>
      <c r="CI148" t="s">
        <v>1019</v>
      </c>
      <c r="CJ148" t="s">
        <v>1148</v>
      </c>
      <c r="CK148">
        <v>506600</v>
      </c>
      <c r="CM148" t="s">
        <v>1019</v>
      </c>
      <c r="CN148">
        <v>11914600</v>
      </c>
      <c r="CP148" t="s">
        <v>1300</v>
      </c>
      <c r="CQ148" t="s">
        <v>1300</v>
      </c>
      <c r="CR148" t="s">
        <v>1300</v>
      </c>
      <c r="CS148" t="s">
        <v>1291</v>
      </c>
      <c r="CT148" t="s">
        <v>1300</v>
      </c>
      <c r="CU148" t="s">
        <v>1300</v>
      </c>
      <c r="CV148" t="s">
        <v>1291</v>
      </c>
      <c r="DD148" t="s">
        <v>1293</v>
      </c>
      <c r="DE148" t="s">
        <v>1297</v>
      </c>
      <c r="DH148" t="s">
        <v>1299</v>
      </c>
      <c r="DI148" t="s">
        <v>1295</v>
      </c>
    </row>
    <row r="149" spans="1:113" x14ac:dyDescent="0.3">
      <c r="A149" t="s">
        <v>667</v>
      </c>
      <c r="B149" t="s">
        <v>668</v>
      </c>
      <c r="N149" t="s">
        <v>1019</v>
      </c>
      <c r="O149" t="s">
        <v>1019</v>
      </c>
      <c r="P149" t="s">
        <v>1019</v>
      </c>
      <c r="Q149" t="s">
        <v>1019</v>
      </c>
      <c r="V149" t="s">
        <v>1019</v>
      </c>
      <c r="Y149" t="s">
        <v>1047</v>
      </c>
      <c r="Z149" t="s">
        <v>1047</v>
      </c>
      <c r="AA149" t="s">
        <v>1047</v>
      </c>
      <c r="AB149" t="s">
        <v>1047</v>
      </c>
      <c r="AO149" t="s">
        <v>1066</v>
      </c>
      <c r="AP149" t="s">
        <v>1066</v>
      </c>
      <c r="AQ149" t="s">
        <v>1064</v>
      </c>
      <c r="AR149" t="s">
        <v>1064</v>
      </c>
      <c r="AS149" t="s">
        <v>1064</v>
      </c>
      <c r="AT149" t="s">
        <v>1066</v>
      </c>
      <c r="AU149" t="s">
        <v>1068</v>
      </c>
      <c r="AV149" t="s">
        <v>1066</v>
      </c>
      <c r="AW149" t="s">
        <v>1062</v>
      </c>
      <c r="CH149" t="s">
        <v>1021</v>
      </c>
      <c r="CI149" t="s">
        <v>1019</v>
      </c>
      <c r="CJ149" t="s">
        <v>1148</v>
      </c>
      <c r="CK149">
        <v>1878300</v>
      </c>
      <c r="CM149" t="s">
        <v>1019</v>
      </c>
      <c r="CN149">
        <v>78276176</v>
      </c>
      <c r="CP149" t="s">
        <v>1291</v>
      </c>
      <c r="CQ149" t="s">
        <v>1291</v>
      </c>
      <c r="CR149" t="s">
        <v>1291</v>
      </c>
      <c r="CS149" t="s">
        <v>1292</v>
      </c>
      <c r="CT149" t="s">
        <v>1291</v>
      </c>
      <c r="CU149" t="s">
        <v>1292</v>
      </c>
      <c r="CV149" t="s">
        <v>1292</v>
      </c>
      <c r="DD149" t="s">
        <v>1301</v>
      </c>
      <c r="DE149" t="s">
        <v>1299</v>
      </c>
      <c r="DH149" t="s">
        <v>1299</v>
      </c>
      <c r="DI149" t="s">
        <v>1295</v>
      </c>
    </row>
    <row r="150" spans="1:113" x14ac:dyDescent="0.3">
      <c r="A150" t="s">
        <v>669</v>
      </c>
      <c r="B150" t="s">
        <v>670</v>
      </c>
      <c r="N150" t="s">
        <v>1019</v>
      </c>
      <c r="O150" t="s">
        <v>1019</v>
      </c>
      <c r="P150" t="s">
        <v>1019</v>
      </c>
      <c r="Q150" t="s">
        <v>1019</v>
      </c>
      <c r="V150" t="s">
        <v>1019</v>
      </c>
      <c r="Y150" t="s">
        <v>1047</v>
      </c>
      <c r="Z150" t="s">
        <v>1047</v>
      </c>
      <c r="AA150" t="s">
        <v>1047</v>
      </c>
      <c r="AB150" t="s">
        <v>1047</v>
      </c>
      <c r="AO150" t="s">
        <v>1066</v>
      </c>
      <c r="AP150" t="s">
        <v>1066</v>
      </c>
      <c r="AQ150" t="s">
        <v>1066</v>
      </c>
      <c r="AR150" t="s">
        <v>1066</v>
      </c>
      <c r="AS150" t="s">
        <v>1068</v>
      </c>
      <c r="AT150" t="s">
        <v>1066</v>
      </c>
      <c r="AU150" t="s">
        <v>1066</v>
      </c>
      <c r="AV150" t="s">
        <v>1066</v>
      </c>
      <c r="AW150" t="s">
        <v>1066</v>
      </c>
      <c r="CH150" t="s">
        <v>1019</v>
      </c>
      <c r="CI150" t="s">
        <v>1019</v>
      </c>
      <c r="CJ150">
        <v>16743842</v>
      </c>
      <c r="CK150">
        <v>27751066</v>
      </c>
      <c r="CM150" t="s">
        <v>1019</v>
      </c>
      <c r="CN150">
        <v>77741361</v>
      </c>
      <c r="CP150" t="s">
        <v>1291</v>
      </c>
      <c r="CQ150" t="s">
        <v>1291</v>
      </c>
      <c r="CR150" t="s">
        <v>1291</v>
      </c>
      <c r="CS150" t="s">
        <v>1292</v>
      </c>
      <c r="CT150" t="s">
        <v>1292</v>
      </c>
      <c r="CU150" t="s">
        <v>1291</v>
      </c>
      <c r="CV150" t="s">
        <v>1291</v>
      </c>
      <c r="DD150" t="s">
        <v>1301</v>
      </c>
      <c r="DE150" t="s">
        <v>1301</v>
      </c>
      <c r="DH150" t="s">
        <v>1295</v>
      </c>
      <c r="DI150" t="s">
        <v>1301</v>
      </c>
    </row>
    <row r="151" spans="1:113" x14ac:dyDescent="0.3">
      <c r="A151" t="s">
        <v>671</v>
      </c>
      <c r="B151" t="s">
        <v>672</v>
      </c>
      <c r="N151" t="s">
        <v>1019</v>
      </c>
      <c r="O151" t="s">
        <v>1019</v>
      </c>
      <c r="P151" t="s">
        <v>1019</v>
      </c>
      <c r="Q151" t="s">
        <v>1019</v>
      </c>
      <c r="V151" t="s">
        <v>1019</v>
      </c>
      <c r="Y151" t="s">
        <v>1047</v>
      </c>
      <c r="Z151" t="s">
        <v>1045</v>
      </c>
      <c r="AA151" t="s">
        <v>1045</v>
      </c>
      <c r="AB151" t="s">
        <v>1045</v>
      </c>
      <c r="AO151" t="s">
        <v>1066</v>
      </c>
      <c r="AP151" t="s">
        <v>1066</v>
      </c>
      <c r="AQ151" t="s">
        <v>1070</v>
      </c>
      <c r="AR151" t="s">
        <v>1066</v>
      </c>
      <c r="AS151" t="s">
        <v>1066</v>
      </c>
      <c r="AT151" t="s">
        <v>1064</v>
      </c>
      <c r="AU151" t="s">
        <v>1066</v>
      </c>
      <c r="AV151" t="s">
        <v>1066</v>
      </c>
      <c r="AW151" t="s">
        <v>1064</v>
      </c>
      <c r="CH151" t="s">
        <v>1021</v>
      </c>
      <c r="CI151" t="s">
        <v>1019</v>
      </c>
      <c r="CJ151" t="s">
        <v>1148</v>
      </c>
      <c r="CK151">
        <v>16000000</v>
      </c>
      <c r="CM151" t="s">
        <v>1019</v>
      </c>
      <c r="CN151">
        <v>54464063</v>
      </c>
      <c r="CP151" t="s">
        <v>1300</v>
      </c>
      <c r="CQ151" t="s">
        <v>1300</v>
      </c>
      <c r="CR151" t="s">
        <v>1291</v>
      </c>
      <c r="CS151" t="s">
        <v>1291</v>
      </c>
      <c r="CT151" t="s">
        <v>1300</v>
      </c>
      <c r="CU151" t="s">
        <v>1291</v>
      </c>
      <c r="CV151" t="s">
        <v>1291</v>
      </c>
      <c r="DD151" t="s">
        <v>1293</v>
      </c>
      <c r="DE151" t="s">
        <v>1297</v>
      </c>
      <c r="DH151" t="s">
        <v>1295</v>
      </c>
      <c r="DI151" t="s">
        <v>1299</v>
      </c>
    </row>
    <row r="152" spans="1:113" x14ac:dyDescent="0.3">
      <c r="A152" t="s">
        <v>673</v>
      </c>
      <c r="B152" t="s">
        <v>674</v>
      </c>
      <c r="N152" t="s">
        <v>1019</v>
      </c>
      <c r="O152" t="s">
        <v>1019</v>
      </c>
      <c r="P152" t="s">
        <v>1019</v>
      </c>
      <c r="Q152" t="s">
        <v>1019</v>
      </c>
      <c r="V152" t="s">
        <v>1019</v>
      </c>
      <c r="Y152" t="s">
        <v>1047</v>
      </c>
      <c r="Z152" t="s">
        <v>1045</v>
      </c>
      <c r="AA152" t="s">
        <v>1047</v>
      </c>
      <c r="AB152" t="s">
        <v>1047</v>
      </c>
      <c r="AO152" t="s">
        <v>1068</v>
      </c>
      <c r="AP152" t="s">
        <v>1068</v>
      </c>
      <c r="AQ152" t="s">
        <v>1066</v>
      </c>
      <c r="AR152" t="s">
        <v>1068</v>
      </c>
      <c r="AS152" t="s">
        <v>1066</v>
      </c>
      <c r="AT152" t="s">
        <v>1066</v>
      </c>
      <c r="AU152" t="s">
        <v>1068</v>
      </c>
      <c r="AV152" t="s">
        <v>1066</v>
      </c>
      <c r="AW152" t="s">
        <v>1064</v>
      </c>
      <c r="CH152" t="s">
        <v>1019</v>
      </c>
      <c r="CI152" t="s">
        <v>1019</v>
      </c>
      <c r="CJ152">
        <v>2764251</v>
      </c>
      <c r="CK152">
        <v>5114929</v>
      </c>
      <c r="CM152" t="s">
        <v>1019</v>
      </c>
      <c r="CN152">
        <v>47134285</v>
      </c>
      <c r="CP152" t="s">
        <v>1300</v>
      </c>
      <c r="CQ152" t="s">
        <v>1291</v>
      </c>
      <c r="CR152" t="s">
        <v>1291</v>
      </c>
      <c r="CS152" t="s">
        <v>1291</v>
      </c>
      <c r="CT152" t="s">
        <v>1300</v>
      </c>
      <c r="CU152" t="s">
        <v>1291</v>
      </c>
      <c r="CV152" t="s">
        <v>1291</v>
      </c>
      <c r="DD152" t="s">
        <v>1293</v>
      </c>
      <c r="DE152" t="s">
        <v>1297</v>
      </c>
      <c r="DH152" t="s">
        <v>1295</v>
      </c>
      <c r="DI152" t="s">
        <v>1299</v>
      </c>
    </row>
    <row r="153" spans="1:113" x14ac:dyDescent="0.3">
      <c r="A153" t="s">
        <v>675</v>
      </c>
      <c r="B153" t="s">
        <v>676</v>
      </c>
      <c r="N153" t="s">
        <v>1019</v>
      </c>
      <c r="O153" t="s">
        <v>1019</v>
      </c>
      <c r="P153" t="s">
        <v>1019</v>
      </c>
      <c r="Q153" t="s">
        <v>1019</v>
      </c>
      <c r="V153" t="s">
        <v>1019</v>
      </c>
      <c r="Y153" t="s">
        <v>1045</v>
      </c>
      <c r="Z153" t="s">
        <v>1045</v>
      </c>
      <c r="AA153" t="s">
        <v>1045</v>
      </c>
      <c r="AB153" t="s">
        <v>1047</v>
      </c>
      <c r="AO153" t="s">
        <v>1066</v>
      </c>
      <c r="AP153" t="s">
        <v>1066</v>
      </c>
      <c r="AQ153" t="s">
        <v>1066</v>
      </c>
      <c r="AR153" t="s">
        <v>1066</v>
      </c>
      <c r="AS153" t="s">
        <v>1064</v>
      </c>
      <c r="AT153" t="s">
        <v>1066</v>
      </c>
      <c r="AU153" t="s">
        <v>1066</v>
      </c>
      <c r="AV153" t="s">
        <v>1066</v>
      </c>
      <c r="AW153" t="s">
        <v>1066</v>
      </c>
      <c r="CH153" t="s">
        <v>1021</v>
      </c>
      <c r="CI153" t="s">
        <v>1019</v>
      </c>
      <c r="CJ153" t="s">
        <v>1148</v>
      </c>
      <c r="CK153">
        <v>2180440</v>
      </c>
      <c r="CM153" t="s">
        <v>1019</v>
      </c>
      <c r="CN153">
        <v>13052215</v>
      </c>
      <c r="CP153" t="s">
        <v>1291</v>
      </c>
      <c r="CQ153" t="s">
        <v>1291</v>
      </c>
      <c r="CR153" t="s">
        <v>1291</v>
      </c>
      <c r="CS153" t="s">
        <v>1291</v>
      </c>
      <c r="CT153" t="s">
        <v>1291</v>
      </c>
      <c r="CU153" t="s">
        <v>1300</v>
      </c>
      <c r="CV153" t="s">
        <v>1291</v>
      </c>
      <c r="DD153" t="s">
        <v>1293</v>
      </c>
      <c r="DE153" t="s">
        <v>1297</v>
      </c>
      <c r="DH153" t="s">
        <v>1294</v>
      </c>
      <c r="DI153" t="s">
        <v>1299</v>
      </c>
    </row>
    <row r="154" spans="1:113" x14ac:dyDescent="0.3">
      <c r="A154" t="s">
        <v>679</v>
      </c>
      <c r="B154" t="s">
        <v>680</v>
      </c>
      <c r="N154" t="s">
        <v>1019</v>
      </c>
      <c r="O154" t="s">
        <v>1019</v>
      </c>
      <c r="P154" t="s">
        <v>1019</v>
      </c>
      <c r="Q154" t="s">
        <v>1019</v>
      </c>
      <c r="V154" t="s">
        <v>1019</v>
      </c>
      <c r="Y154" t="s">
        <v>1047</v>
      </c>
      <c r="Z154" t="s">
        <v>1045</v>
      </c>
      <c r="AA154" t="s">
        <v>1045</v>
      </c>
      <c r="AB154" t="s">
        <v>1045</v>
      </c>
      <c r="AO154" t="s">
        <v>1068</v>
      </c>
      <c r="AP154" t="s">
        <v>1068</v>
      </c>
      <c r="AQ154" t="s">
        <v>1068</v>
      </c>
      <c r="AR154" t="s">
        <v>1068</v>
      </c>
      <c r="AS154" t="s">
        <v>1068</v>
      </c>
      <c r="AT154" t="s">
        <v>1068</v>
      </c>
      <c r="AU154" t="s">
        <v>1068</v>
      </c>
      <c r="AV154" t="s">
        <v>1068</v>
      </c>
      <c r="AW154" t="s">
        <v>1068</v>
      </c>
      <c r="CH154" t="s">
        <v>1021</v>
      </c>
      <c r="CI154" t="s">
        <v>1019</v>
      </c>
      <c r="CJ154" t="s">
        <v>1023</v>
      </c>
      <c r="CK154">
        <v>10617226</v>
      </c>
      <c r="CM154" t="s">
        <v>1019</v>
      </c>
      <c r="CN154">
        <v>53737966</v>
      </c>
      <c r="CP154" t="s">
        <v>1300</v>
      </c>
      <c r="CQ154" t="s">
        <v>1300</v>
      </c>
      <c r="CR154" t="s">
        <v>1300</v>
      </c>
      <c r="CS154" t="s">
        <v>1291</v>
      </c>
      <c r="CT154" t="s">
        <v>1300</v>
      </c>
      <c r="CU154" t="s">
        <v>1300</v>
      </c>
      <c r="CV154" t="s">
        <v>1300</v>
      </c>
      <c r="DD154" t="s">
        <v>1293</v>
      </c>
      <c r="DE154" t="s">
        <v>1297</v>
      </c>
      <c r="DH154" t="s">
        <v>1299</v>
      </c>
      <c r="DI154" t="s">
        <v>1294</v>
      </c>
    </row>
    <row r="155" spans="1:113" x14ac:dyDescent="0.3">
      <c r="A155" t="s">
        <v>681</v>
      </c>
      <c r="B155" t="s">
        <v>682</v>
      </c>
      <c r="N155" t="s">
        <v>1019</v>
      </c>
      <c r="O155" t="s">
        <v>1019</v>
      </c>
      <c r="P155" t="s">
        <v>1019</v>
      </c>
      <c r="Q155" t="s">
        <v>1019</v>
      </c>
      <c r="V155" t="s">
        <v>1019</v>
      </c>
      <c r="Y155" t="s">
        <v>1047</v>
      </c>
      <c r="Z155" t="s">
        <v>1045</v>
      </c>
      <c r="AA155" t="s">
        <v>1045</v>
      </c>
      <c r="AB155" t="s">
        <v>1047</v>
      </c>
      <c r="AO155" t="s">
        <v>1068</v>
      </c>
      <c r="AP155" t="s">
        <v>1066</v>
      </c>
      <c r="AQ155" t="s">
        <v>1066</v>
      </c>
      <c r="AR155" t="s">
        <v>1066</v>
      </c>
      <c r="AS155" t="s">
        <v>1064</v>
      </c>
      <c r="AT155" t="s">
        <v>1064</v>
      </c>
      <c r="AU155" t="s">
        <v>1068</v>
      </c>
      <c r="AV155" t="s">
        <v>1066</v>
      </c>
      <c r="AW155" t="s">
        <v>1068</v>
      </c>
      <c r="CH155" t="s">
        <v>1021</v>
      </c>
      <c r="CI155" t="s">
        <v>1021</v>
      </c>
      <c r="CJ155" t="s">
        <v>1148</v>
      </c>
      <c r="CK155" t="s">
        <v>1148</v>
      </c>
      <c r="CM155" t="s">
        <v>1019</v>
      </c>
      <c r="CN155">
        <v>9972000</v>
      </c>
      <c r="CP155" t="s">
        <v>1300</v>
      </c>
      <c r="CQ155" t="s">
        <v>1300</v>
      </c>
      <c r="CR155" t="s">
        <v>1300</v>
      </c>
      <c r="CS155" t="s">
        <v>1291</v>
      </c>
      <c r="CT155" t="s">
        <v>1300</v>
      </c>
      <c r="CU155" t="s">
        <v>1300</v>
      </c>
      <c r="CV155" t="s">
        <v>1300</v>
      </c>
      <c r="DD155" t="s">
        <v>1293</v>
      </c>
      <c r="DE155" t="s">
        <v>1293</v>
      </c>
      <c r="DH155" t="s">
        <v>1301</v>
      </c>
      <c r="DI155" t="s">
        <v>1298</v>
      </c>
    </row>
    <row r="156" spans="1:113" x14ac:dyDescent="0.3">
      <c r="A156" t="s">
        <v>685</v>
      </c>
      <c r="B156" t="s">
        <v>686</v>
      </c>
      <c r="N156" t="s">
        <v>1019</v>
      </c>
      <c r="O156" t="s">
        <v>1019</v>
      </c>
      <c r="P156" t="s">
        <v>1019</v>
      </c>
      <c r="Q156" t="s">
        <v>1019</v>
      </c>
      <c r="V156" t="s">
        <v>1019</v>
      </c>
      <c r="Y156" t="s">
        <v>1045</v>
      </c>
      <c r="Z156" t="s">
        <v>1047</v>
      </c>
      <c r="AA156" t="s">
        <v>1049</v>
      </c>
      <c r="AB156" t="s">
        <v>1045</v>
      </c>
      <c r="AO156" t="s">
        <v>1066</v>
      </c>
      <c r="AP156" t="s">
        <v>1066</v>
      </c>
      <c r="AQ156" t="s">
        <v>1068</v>
      </c>
      <c r="AR156" t="s">
        <v>1068</v>
      </c>
      <c r="AS156" t="s">
        <v>1068</v>
      </c>
      <c r="AT156" t="s">
        <v>1068</v>
      </c>
      <c r="AU156" t="s">
        <v>1068</v>
      </c>
      <c r="AV156" t="s">
        <v>1068</v>
      </c>
      <c r="AW156" t="s">
        <v>1066</v>
      </c>
      <c r="CH156" t="s">
        <v>1019</v>
      </c>
      <c r="CI156" t="s">
        <v>1019</v>
      </c>
      <c r="CJ156">
        <v>25197584.169454552</v>
      </c>
      <c r="CK156">
        <v>12200335</v>
      </c>
      <c r="CM156" t="s">
        <v>1019</v>
      </c>
      <c r="CN156">
        <v>69230078.947452471</v>
      </c>
      <c r="CP156" t="s">
        <v>1300</v>
      </c>
      <c r="CQ156" t="s">
        <v>1300</v>
      </c>
      <c r="CR156" t="s">
        <v>1300</v>
      </c>
      <c r="CS156" t="s">
        <v>1300</v>
      </c>
      <c r="CT156" t="s">
        <v>1300</v>
      </c>
      <c r="CU156" t="s">
        <v>1304</v>
      </c>
      <c r="CV156" t="s">
        <v>1292</v>
      </c>
      <c r="DD156" t="s">
        <v>1294</v>
      </c>
      <c r="DE156" t="s">
        <v>1293</v>
      </c>
      <c r="DH156" t="s">
        <v>1299</v>
      </c>
      <c r="DI156" t="s">
        <v>1298</v>
      </c>
    </row>
    <row r="157" spans="1:113" x14ac:dyDescent="0.3">
      <c r="A157" t="s">
        <v>687</v>
      </c>
      <c r="B157" t="s">
        <v>688</v>
      </c>
      <c r="N157" t="s">
        <v>1019</v>
      </c>
      <c r="O157" t="s">
        <v>1019</v>
      </c>
      <c r="P157" t="s">
        <v>1019</v>
      </c>
      <c r="Q157" t="s">
        <v>1019</v>
      </c>
      <c r="V157" t="s">
        <v>1019</v>
      </c>
      <c r="Y157" t="s">
        <v>1049</v>
      </c>
      <c r="Z157" t="s">
        <v>1047</v>
      </c>
      <c r="AA157" t="s">
        <v>1047</v>
      </c>
      <c r="AB157" t="s">
        <v>1047</v>
      </c>
      <c r="AO157" t="s">
        <v>1066</v>
      </c>
      <c r="AP157" t="s">
        <v>1070</v>
      </c>
      <c r="AQ157" t="s">
        <v>1066</v>
      </c>
      <c r="AR157" t="s">
        <v>1068</v>
      </c>
      <c r="AS157" t="s">
        <v>1064</v>
      </c>
      <c r="AT157" t="s">
        <v>1066</v>
      </c>
      <c r="AU157" t="s">
        <v>1064</v>
      </c>
      <c r="AV157" t="s">
        <v>1064</v>
      </c>
      <c r="AW157" t="s">
        <v>1066</v>
      </c>
      <c r="CH157" t="s">
        <v>1019</v>
      </c>
      <c r="CI157" t="s">
        <v>1021</v>
      </c>
      <c r="CJ157">
        <v>372739</v>
      </c>
      <c r="CK157" t="s">
        <v>1148</v>
      </c>
      <c r="CM157" t="s">
        <v>1019</v>
      </c>
      <c r="CN157">
        <v>54095743</v>
      </c>
      <c r="CP157" t="s">
        <v>1291</v>
      </c>
      <c r="CQ157" t="s">
        <v>1300</v>
      </c>
      <c r="CR157" t="s">
        <v>1291</v>
      </c>
      <c r="CS157" t="s">
        <v>1292</v>
      </c>
      <c r="CT157" t="s">
        <v>1291</v>
      </c>
      <c r="CU157" t="s">
        <v>1291</v>
      </c>
      <c r="CV157" t="s">
        <v>1292</v>
      </c>
      <c r="DD157" t="s">
        <v>1298</v>
      </c>
      <c r="DE157" t="s">
        <v>1293</v>
      </c>
      <c r="DH157" t="s">
        <v>1295</v>
      </c>
      <c r="DI157" t="s">
        <v>1294</v>
      </c>
    </row>
    <row r="158" spans="1:113" x14ac:dyDescent="0.3">
      <c r="A158" t="s">
        <v>691</v>
      </c>
      <c r="B158" t="s">
        <v>692</v>
      </c>
      <c r="N158" t="s">
        <v>1019</v>
      </c>
      <c r="O158" t="s">
        <v>1019</v>
      </c>
      <c r="P158" t="s">
        <v>1019</v>
      </c>
      <c r="Q158" t="s">
        <v>1019</v>
      </c>
      <c r="V158" t="s">
        <v>1019</v>
      </c>
      <c r="Y158" t="s">
        <v>1047</v>
      </c>
      <c r="Z158" t="s">
        <v>1047</v>
      </c>
      <c r="AA158" t="s">
        <v>1049</v>
      </c>
      <c r="AB158" t="s">
        <v>1047</v>
      </c>
      <c r="AO158" t="s">
        <v>1066</v>
      </c>
      <c r="AP158" t="s">
        <v>1066</v>
      </c>
      <c r="AQ158" t="s">
        <v>1066</v>
      </c>
      <c r="AR158" t="s">
        <v>1066</v>
      </c>
      <c r="AS158" t="s">
        <v>1066</v>
      </c>
      <c r="AT158" t="s">
        <v>1064</v>
      </c>
      <c r="AU158" t="s">
        <v>1066</v>
      </c>
      <c r="AV158" t="s">
        <v>1066</v>
      </c>
      <c r="AW158" t="s">
        <v>1064</v>
      </c>
      <c r="CH158" t="s">
        <v>1021</v>
      </c>
      <c r="CI158" t="s">
        <v>1019</v>
      </c>
      <c r="CJ158" t="s">
        <v>1148</v>
      </c>
      <c r="CK158">
        <v>145308</v>
      </c>
      <c r="CM158" t="s">
        <v>1019</v>
      </c>
      <c r="CN158">
        <v>16695940</v>
      </c>
      <c r="CP158" t="s">
        <v>1300</v>
      </c>
      <c r="CQ158" t="s">
        <v>1291</v>
      </c>
      <c r="CR158" t="s">
        <v>1291</v>
      </c>
      <c r="CS158" t="s">
        <v>1291</v>
      </c>
      <c r="CT158" t="s">
        <v>1291</v>
      </c>
      <c r="CU158" t="s">
        <v>1291</v>
      </c>
      <c r="CV158" t="s">
        <v>1291</v>
      </c>
      <c r="DD158" t="s">
        <v>1303</v>
      </c>
      <c r="DE158" t="s">
        <v>1297</v>
      </c>
      <c r="DH158" t="s">
        <v>1299</v>
      </c>
      <c r="DI158" t="s">
        <v>1298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G35"/>
  <sheetViews>
    <sheetView showGridLines="0" tabSelected="1" zoomScale="90" zoomScaleNormal="90" workbookViewId="0"/>
  </sheetViews>
  <sheetFormatPr defaultColWidth="9.109375" defaultRowHeight="14.4" x14ac:dyDescent="0.3"/>
  <cols>
    <col min="1" max="2" width="4.6640625" style="3" customWidth="1"/>
    <col min="3" max="3" width="51.6640625" style="3" customWidth="1"/>
    <col min="4" max="4" width="25.6640625" style="3" customWidth="1"/>
    <col min="5" max="5" width="38.6640625" style="3" customWidth="1"/>
    <col min="6" max="6" width="9.33203125" style="3" customWidth="1"/>
    <col min="7" max="8" width="4.6640625" style="3" customWidth="1"/>
    <col min="9" max="16384" width="9.109375" style="3"/>
  </cols>
  <sheetData>
    <row r="1" spans="2:7" ht="15" customHeight="1" thickBot="1" x14ac:dyDescent="0.35"/>
    <row r="2" spans="2:7" x14ac:dyDescent="0.3">
      <c r="B2" s="4"/>
      <c r="C2" s="5"/>
      <c r="D2" s="5"/>
      <c r="E2" s="5"/>
      <c r="F2" s="5"/>
      <c r="G2" s="6"/>
    </row>
    <row r="3" spans="2:7" x14ac:dyDescent="0.3">
      <c r="B3" s="7"/>
      <c r="C3" s="8"/>
      <c r="D3" s="8"/>
      <c r="E3" s="8"/>
      <c r="F3" s="8"/>
      <c r="G3" s="9"/>
    </row>
    <row r="4" spans="2:7" x14ac:dyDescent="0.3">
      <c r="B4" s="7"/>
      <c r="C4" s="8"/>
      <c r="D4" s="8"/>
      <c r="E4" s="8"/>
      <c r="F4" s="8"/>
      <c r="G4" s="9"/>
    </row>
    <row r="5" spans="2:7" x14ac:dyDescent="0.3">
      <c r="B5" s="7"/>
      <c r="C5" s="8"/>
      <c r="D5" s="8"/>
      <c r="E5" s="8"/>
      <c r="F5" s="8"/>
      <c r="G5" s="9"/>
    </row>
    <row r="6" spans="2:7" x14ac:dyDescent="0.3">
      <c r="B6" s="7"/>
      <c r="C6" s="8"/>
      <c r="D6" s="8"/>
      <c r="E6" s="8"/>
      <c r="F6" s="8"/>
      <c r="G6" s="9"/>
    </row>
    <row r="7" spans="2:7" x14ac:dyDescent="0.3">
      <c r="B7" s="7"/>
      <c r="C7" s="8"/>
      <c r="D7" s="8"/>
      <c r="E7" s="8"/>
      <c r="F7" s="8"/>
      <c r="G7" s="9"/>
    </row>
    <row r="8" spans="2:7" ht="33.6" x14ac:dyDescent="0.65">
      <c r="B8" s="7"/>
      <c r="C8" s="324" t="s">
        <v>205</v>
      </c>
      <c r="D8" s="324"/>
      <c r="E8" s="324"/>
      <c r="F8" s="324"/>
      <c r="G8" s="9"/>
    </row>
    <row r="9" spans="2:7" ht="25.8" x14ac:dyDescent="0.5">
      <c r="B9" s="7"/>
      <c r="C9" s="329" t="s">
        <v>1289</v>
      </c>
      <c r="D9" s="329"/>
      <c r="E9" s="329"/>
      <c r="F9" s="329"/>
      <c r="G9" s="9"/>
    </row>
    <row r="10" spans="2:7" x14ac:dyDescent="0.3">
      <c r="B10" s="7"/>
      <c r="C10" s="8"/>
      <c r="D10" s="8"/>
      <c r="E10" s="8"/>
      <c r="F10" s="8"/>
      <c r="G10" s="9"/>
    </row>
    <row r="11" spans="2:7" ht="15" customHeight="1" x14ac:dyDescent="0.3">
      <c r="B11" s="7"/>
      <c r="C11" s="331" t="s">
        <v>1165</v>
      </c>
      <c r="D11" s="331"/>
      <c r="E11" s="331"/>
      <c r="F11" s="331"/>
      <c r="G11" s="9"/>
    </row>
    <row r="12" spans="2:7" ht="30" customHeight="1" x14ac:dyDescent="0.3">
      <c r="B12" s="7"/>
      <c r="C12" s="323" t="s">
        <v>1290</v>
      </c>
      <c r="D12" s="330"/>
      <c r="E12" s="330"/>
      <c r="F12" s="330"/>
      <c r="G12" s="9"/>
    </row>
    <row r="13" spans="2:7" ht="45" customHeight="1" x14ac:dyDescent="0.3">
      <c r="B13" s="7"/>
      <c r="C13" s="323" t="s">
        <v>1167</v>
      </c>
      <c r="D13" s="330"/>
      <c r="E13" s="330"/>
      <c r="F13" s="330"/>
      <c r="G13" s="9"/>
    </row>
    <row r="14" spans="2:7" ht="45" customHeight="1" x14ac:dyDescent="0.3">
      <c r="B14" s="7"/>
      <c r="C14" s="323" t="s">
        <v>1166</v>
      </c>
      <c r="D14" s="330"/>
      <c r="E14" s="330"/>
      <c r="F14" s="330"/>
      <c r="G14" s="9"/>
    </row>
    <row r="15" spans="2:7" ht="30" customHeight="1" x14ac:dyDescent="0.3">
      <c r="B15" s="7"/>
      <c r="C15" s="323" t="s">
        <v>1230</v>
      </c>
      <c r="D15" s="323"/>
      <c r="E15" s="323"/>
      <c r="F15" s="323"/>
      <c r="G15" s="9"/>
    </row>
    <row r="16" spans="2:7" ht="15" customHeight="1" x14ac:dyDescent="0.3">
      <c r="B16" s="7"/>
      <c r="C16" s="325" t="s">
        <v>1231</v>
      </c>
      <c r="D16" s="326"/>
      <c r="E16" s="326"/>
      <c r="F16" s="326"/>
      <c r="G16" s="9"/>
    </row>
    <row r="17" spans="2:7" x14ac:dyDescent="0.3">
      <c r="B17" s="7"/>
      <c r="C17" s="8"/>
      <c r="D17" s="8"/>
      <c r="E17" s="8"/>
      <c r="F17" s="8"/>
      <c r="G17" s="9"/>
    </row>
    <row r="18" spans="2:7" x14ac:dyDescent="0.3">
      <c r="B18" s="7"/>
      <c r="C18" s="195" t="s">
        <v>1164</v>
      </c>
      <c r="D18" s="189"/>
      <c r="E18" s="189"/>
      <c r="F18" s="189"/>
      <c r="G18" s="9"/>
    </row>
    <row r="19" spans="2:7" ht="15.6" x14ac:dyDescent="0.3">
      <c r="B19" s="7"/>
      <c r="C19" s="184" t="s">
        <v>196</v>
      </c>
      <c r="D19" s="184" t="s">
        <v>197</v>
      </c>
      <c r="E19" s="184" t="s">
        <v>198</v>
      </c>
      <c r="F19" s="8"/>
      <c r="G19" s="9"/>
    </row>
    <row r="20" spans="2:7" ht="7.5" customHeight="1" x14ac:dyDescent="0.3">
      <c r="B20" s="7"/>
      <c r="C20" s="176"/>
      <c r="D20" s="176"/>
      <c r="E20" s="176"/>
      <c r="F20" s="175"/>
      <c r="G20" s="9"/>
    </row>
    <row r="21" spans="2:7" ht="15" customHeight="1" x14ac:dyDescent="0.3">
      <c r="B21" s="7"/>
      <c r="C21" s="178" t="s">
        <v>1158</v>
      </c>
      <c r="D21" s="177"/>
      <c r="E21" s="177"/>
      <c r="F21" s="175"/>
      <c r="G21" s="9"/>
    </row>
    <row r="22" spans="2:7" ht="15.6" x14ac:dyDescent="0.3">
      <c r="B22" s="7"/>
      <c r="C22" s="36" t="s">
        <v>199</v>
      </c>
      <c r="D22" s="36" t="s">
        <v>1289</v>
      </c>
      <c r="E22" s="36" t="s">
        <v>1160</v>
      </c>
      <c r="F22" s="8"/>
      <c r="G22" s="9"/>
    </row>
    <row r="23" spans="2:7" ht="7.5" customHeight="1" x14ac:dyDescent="0.3">
      <c r="B23" s="7"/>
      <c r="C23" s="176"/>
      <c r="D23" s="176"/>
      <c r="E23" s="176"/>
      <c r="F23" s="175"/>
      <c r="G23" s="9"/>
    </row>
    <row r="24" spans="2:7" ht="15" customHeight="1" x14ac:dyDescent="0.3">
      <c r="B24" s="7"/>
      <c r="C24" s="178" t="s">
        <v>1159</v>
      </c>
      <c r="D24" s="177"/>
      <c r="E24" s="177"/>
      <c r="F24" s="175"/>
      <c r="G24" s="9"/>
    </row>
    <row r="25" spans="2:7" ht="15.6" x14ac:dyDescent="0.3">
      <c r="B25" s="7"/>
      <c r="C25" s="36" t="s">
        <v>204</v>
      </c>
      <c r="D25" s="36" t="s">
        <v>1374</v>
      </c>
      <c r="E25" s="36" t="s">
        <v>202</v>
      </c>
      <c r="F25" s="8"/>
      <c r="G25" s="9"/>
    </row>
    <row r="26" spans="2:7" ht="15.6" x14ac:dyDescent="0.3">
      <c r="B26" s="7"/>
      <c r="C26" s="36" t="s">
        <v>1232</v>
      </c>
      <c r="D26" s="36" t="s">
        <v>1374</v>
      </c>
      <c r="E26" s="36" t="s">
        <v>200</v>
      </c>
      <c r="F26" s="227"/>
      <c r="G26" s="9"/>
    </row>
    <row r="27" spans="2:7" ht="15.6" x14ac:dyDescent="0.3">
      <c r="B27" s="7"/>
      <c r="C27" s="36" t="s">
        <v>1127</v>
      </c>
      <c r="D27" s="36" t="s">
        <v>1374</v>
      </c>
      <c r="E27" s="36" t="s">
        <v>200</v>
      </c>
      <c r="F27" s="8"/>
      <c r="G27" s="9"/>
    </row>
    <row r="28" spans="2:7" ht="15.6" x14ac:dyDescent="0.3">
      <c r="B28" s="7"/>
      <c r="C28" s="36" t="s">
        <v>201</v>
      </c>
      <c r="D28" s="36" t="s">
        <v>1149</v>
      </c>
      <c r="E28" s="36" t="s">
        <v>202</v>
      </c>
      <c r="F28" s="8"/>
      <c r="G28" s="9"/>
    </row>
    <row r="29" spans="2:7" ht="15.6" x14ac:dyDescent="0.3">
      <c r="B29" s="7"/>
      <c r="C29" s="36" t="s">
        <v>203</v>
      </c>
      <c r="D29" s="36" t="s">
        <v>1149</v>
      </c>
      <c r="E29" s="36" t="s">
        <v>202</v>
      </c>
      <c r="F29" s="8"/>
      <c r="G29" s="9"/>
    </row>
    <row r="30" spans="2:7" x14ac:dyDescent="0.3">
      <c r="B30" s="7"/>
      <c r="C30" s="8"/>
      <c r="D30" s="8"/>
      <c r="E30" s="8"/>
      <c r="F30" s="8"/>
      <c r="G30" s="9"/>
    </row>
    <row r="31" spans="2:7" x14ac:dyDescent="0.3">
      <c r="B31" s="7"/>
      <c r="C31" s="195" t="s">
        <v>1163</v>
      </c>
      <c r="D31" s="8"/>
      <c r="E31" s="8"/>
      <c r="F31" s="8"/>
      <c r="G31" s="9"/>
    </row>
    <row r="32" spans="2:7" ht="45" customHeight="1" x14ac:dyDescent="0.3">
      <c r="B32" s="7"/>
      <c r="C32" s="323" t="s">
        <v>1162</v>
      </c>
      <c r="D32" s="330"/>
      <c r="E32" s="330"/>
      <c r="F32" s="330"/>
      <c r="G32" s="9"/>
    </row>
    <row r="33" spans="2:7" ht="30" customHeight="1" x14ac:dyDescent="0.3">
      <c r="B33" s="7"/>
      <c r="C33" s="326" t="s">
        <v>1384</v>
      </c>
      <c r="D33" s="326"/>
      <c r="E33" s="326"/>
      <c r="F33" s="326"/>
      <c r="G33" s="9"/>
    </row>
    <row r="34" spans="2:7" x14ac:dyDescent="0.3">
      <c r="B34" s="7"/>
      <c r="C34" s="327" t="s">
        <v>1161</v>
      </c>
      <c r="D34" s="328"/>
      <c r="E34" s="328"/>
      <c r="F34" s="328"/>
      <c r="G34" s="9"/>
    </row>
    <row r="35" spans="2:7" ht="15" thickBot="1" x14ac:dyDescent="0.35">
      <c r="B35" s="10"/>
      <c r="C35" s="11"/>
      <c r="D35" s="11"/>
      <c r="E35" s="11"/>
      <c r="F35" s="11"/>
      <c r="G35" s="12"/>
    </row>
  </sheetData>
  <sheetProtection algorithmName="SHA-512" hashValue="yS+/Z+/UETXq434SuaE4m87vimTiHdcfGC0bQKzufjClDPuwPUW/ql6SqzGVuE8/7xKOBjOkPSrxdqIfara53w==" saltValue="NKeyyawXoa9xXbVWvauENg==" spinCount="100000" sheet="1" objects="1" scenarios="1" formatColumns="0" formatRows="0" autoFilter="0"/>
  <mergeCells count="11">
    <mergeCell ref="C15:F15"/>
    <mergeCell ref="C8:F8"/>
    <mergeCell ref="C16:F16"/>
    <mergeCell ref="C34:F34"/>
    <mergeCell ref="C9:F9"/>
    <mergeCell ref="C12:F12"/>
    <mergeCell ref="C13:F13"/>
    <mergeCell ref="C14:F14"/>
    <mergeCell ref="C32:F32"/>
    <mergeCell ref="C33:F33"/>
    <mergeCell ref="C11:F11"/>
  </mergeCells>
  <pageMargins left="0.7" right="0.7" top="0.75" bottom="0.75" header="0.3" footer="0.3"/>
  <pageSetup paperSize="9"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55"/>
  <sheetViews>
    <sheetView showGridLines="0" zoomScale="90" zoomScaleNormal="90" workbookViewId="0"/>
  </sheetViews>
  <sheetFormatPr defaultRowHeight="14.4" x14ac:dyDescent="0.3"/>
  <cols>
    <col min="1" max="1" width="4.6640625" customWidth="1"/>
    <col min="2" max="2" width="32.6640625" customWidth="1"/>
    <col min="3" max="3" width="91.88671875" customWidth="1"/>
    <col min="4" max="4" width="4.6640625" customWidth="1"/>
  </cols>
  <sheetData>
    <row r="1" spans="2:3" ht="25.8" x14ac:dyDescent="0.5">
      <c r="B1" s="332" t="s">
        <v>206</v>
      </c>
      <c r="C1" s="332"/>
    </row>
    <row r="3" spans="2:3" x14ac:dyDescent="0.3">
      <c r="B3" s="182" t="s">
        <v>208</v>
      </c>
      <c r="C3" s="183" t="s">
        <v>207</v>
      </c>
    </row>
    <row r="5" spans="2:3" s="208" customFormat="1" x14ac:dyDescent="0.3">
      <c r="B5" s="179" t="s">
        <v>1170</v>
      </c>
      <c r="C5" s="180" t="s">
        <v>1171</v>
      </c>
    </row>
    <row r="6" spans="2:3" s="208" customFormat="1" x14ac:dyDescent="0.3">
      <c r="B6" s="181"/>
      <c r="C6" s="181" t="s">
        <v>1172</v>
      </c>
    </row>
    <row r="7" spans="2:3" s="208" customFormat="1" x14ac:dyDescent="0.3"/>
    <row r="8" spans="2:3" x14ac:dyDescent="0.3">
      <c r="B8" s="179" t="s">
        <v>1024</v>
      </c>
      <c r="C8" s="180" t="s">
        <v>1025</v>
      </c>
    </row>
    <row r="9" spans="2:3" x14ac:dyDescent="0.3">
      <c r="B9" s="181"/>
      <c r="C9" s="181" t="s">
        <v>1382</v>
      </c>
    </row>
    <row r="11" spans="2:3" x14ac:dyDescent="0.3">
      <c r="B11" s="179" t="s">
        <v>1078</v>
      </c>
      <c r="C11" s="180" t="s">
        <v>899</v>
      </c>
    </row>
    <row r="12" spans="2:3" x14ac:dyDescent="0.3">
      <c r="B12" s="181"/>
      <c r="C12" s="181" t="s">
        <v>1081</v>
      </c>
    </row>
    <row r="13" spans="2:3" s="167" customFormat="1" x14ac:dyDescent="0.3"/>
    <row r="14" spans="2:3" s="190" customFormat="1" x14ac:dyDescent="0.3">
      <c r="B14" s="179" t="s">
        <v>1075</v>
      </c>
      <c r="C14" s="180" t="s">
        <v>1088</v>
      </c>
    </row>
    <row r="15" spans="2:3" s="190" customFormat="1" x14ac:dyDescent="0.3">
      <c r="B15" s="181"/>
      <c r="C15" s="181" t="s">
        <v>1082</v>
      </c>
    </row>
    <row r="16" spans="2:3" s="190" customFormat="1" x14ac:dyDescent="0.3">
      <c r="B16"/>
      <c r="C16"/>
    </row>
    <row r="17" spans="2:3" s="270" customFormat="1" x14ac:dyDescent="0.3">
      <c r="B17" s="179" t="s">
        <v>1328</v>
      </c>
      <c r="C17" s="180" t="s">
        <v>1320</v>
      </c>
    </row>
    <row r="18" spans="2:3" s="270" customFormat="1" x14ac:dyDescent="0.3">
      <c r="B18" s="181"/>
      <c r="C18" s="181" t="s">
        <v>1381</v>
      </c>
    </row>
    <row r="19" spans="2:3" s="270" customFormat="1" x14ac:dyDescent="0.3">
      <c r="B19" s="181"/>
      <c r="C19" s="180" t="s">
        <v>1318</v>
      </c>
    </row>
    <row r="20" spans="2:3" s="270" customFormat="1" x14ac:dyDescent="0.3">
      <c r="B20" s="181"/>
      <c r="C20" s="181" t="s">
        <v>1380</v>
      </c>
    </row>
    <row r="21" spans="2:3" s="270" customFormat="1" x14ac:dyDescent="0.3"/>
    <row r="22" spans="2:3" s="287" customFormat="1" x14ac:dyDescent="0.3">
      <c r="B22" s="179" t="s">
        <v>1365</v>
      </c>
      <c r="C22" s="180" t="s">
        <v>1356</v>
      </c>
    </row>
    <row r="23" spans="2:3" s="287" customFormat="1" x14ac:dyDescent="0.3">
      <c r="B23" s="181"/>
      <c r="C23" s="181" t="s">
        <v>1366</v>
      </c>
    </row>
    <row r="24" spans="2:3" s="287" customFormat="1" x14ac:dyDescent="0.3">
      <c r="B24" s="181"/>
      <c r="C24" s="180" t="s">
        <v>1372</v>
      </c>
    </row>
    <row r="25" spans="2:3" s="287" customFormat="1" x14ac:dyDescent="0.3">
      <c r="B25" s="181"/>
      <c r="C25" s="181" t="s">
        <v>1373</v>
      </c>
    </row>
    <row r="26" spans="2:3" s="287" customFormat="1" x14ac:dyDescent="0.3"/>
    <row r="27" spans="2:3" x14ac:dyDescent="0.3">
      <c r="B27" s="185" t="s">
        <v>1026</v>
      </c>
      <c r="C27" s="186" t="s">
        <v>1223</v>
      </c>
    </row>
    <row r="28" spans="2:3" x14ac:dyDescent="0.3">
      <c r="B28" s="187"/>
      <c r="C28" s="187" t="s">
        <v>1219</v>
      </c>
    </row>
    <row r="30" spans="2:3" s="231" customFormat="1" x14ac:dyDescent="0.3">
      <c r="B30" s="185" t="s">
        <v>1220</v>
      </c>
      <c r="C30" s="186" t="s">
        <v>1224</v>
      </c>
    </row>
    <row r="31" spans="2:3" s="231" customFormat="1" x14ac:dyDescent="0.3">
      <c r="B31" s="187"/>
      <c r="C31" s="187" t="s">
        <v>1221</v>
      </c>
    </row>
    <row r="32" spans="2:3" s="231" customFormat="1" x14ac:dyDescent="0.3">
      <c r="B32" s="188"/>
      <c r="C32" s="186" t="s">
        <v>1225</v>
      </c>
    </row>
    <row r="33" spans="2:3" s="231" customFormat="1" x14ac:dyDescent="0.3">
      <c r="B33" s="187"/>
      <c r="C33" s="187" t="s">
        <v>1379</v>
      </c>
    </row>
    <row r="34" spans="2:3" s="231" customFormat="1" x14ac:dyDescent="0.3">
      <c r="B34" s="187"/>
      <c r="C34" s="186" t="s">
        <v>1226</v>
      </c>
    </row>
    <row r="35" spans="2:3" s="231" customFormat="1" x14ac:dyDescent="0.3">
      <c r="B35" s="187"/>
      <c r="C35" s="187" t="s">
        <v>1222</v>
      </c>
    </row>
    <row r="36" spans="2:3" s="231" customFormat="1" x14ac:dyDescent="0.3"/>
    <row r="37" spans="2:3" s="163" customFormat="1" x14ac:dyDescent="0.3">
      <c r="B37" s="185" t="s">
        <v>1073</v>
      </c>
      <c r="C37" s="186" t="s">
        <v>1132</v>
      </c>
    </row>
    <row r="38" spans="2:3" s="163" customFormat="1" x14ac:dyDescent="0.3">
      <c r="B38" s="187"/>
      <c r="C38" s="187" t="s">
        <v>1133</v>
      </c>
    </row>
    <row r="39" spans="2:3" x14ac:dyDescent="0.3">
      <c r="B39" s="188"/>
      <c r="C39" s="186" t="s">
        <v>1083</v>
      </c>
    </row>
    <row r="40" spans="2:3" x14ac:dyDescent="0.3">
      <c r="B40" s="187"/>
      <c r="C40" s="187" t="s">
        <v>1378</v>
      </c>
    </row>
    <row r="41" spans="2:3" x14ac:dyDescent="0.3">
      <c r="B41" s="187"/>
      <c r="C41" s="186" t="s">
        <v>1084</v>
      </c>
    </row>
    <row r="42" spans="2:3" x14ac:dyDescent="0.3">
      <c r="B42" s="187"/>
      <c r="C42" s="187" t="s">
        <v>1079</v>
      </c>
    </row>
    <row r="44" spans="2:3" x14ac:dyDescent="0.3">
      <c r="B44" s="185" t="s">
        <v>1074</v>
      </c>
      <c r="C44" s="186" t="s">
        <v>1085</v>
      </c>
    </row>
    <row r="45" spans="2:3" x14ac:dyDescent="0.3">
      <c r="B45" s="187"/>
      <c r="C45" s="187" t="s">
        <v>1377</v>
      </c>
    </row>
    <row r="46" spans="2:3" x14ac:dyDescent="0.3">
      <c r="B46" s="187"/>
      <c r="C46" s="186" t="s">
        <v>1086</v>
      </c>
    </row>
    <row r="47" spans="2:3" x14ac:dyDescent="0.3">
      <c r="B47" s="187"/>
      <c r="C47" s="187" t="s">
        <v>1080</v>
      </c>
    </row>
    <row r="49" spans="2:3" x14ac:dyDescent="0.3">
      <c r="B49" s="185" t="s">
        <v>1077</v>
      </c>
      <c r="C49" s="186" t="s">
        <v>1087</v>
      </c>
    </row>
    <row r="50" spans="2:3" x14ac:dyDescent="0.3">
      <c r="B50" s="187"/>
      <c r="C50" s="187" t="s">
        <v>1376</v>
      </c>
    </row>
    <row r="51" spans="2:3" x14ac:dyDescent="0.3">
      <c r="B51" s="187"/>
      <c r="C51" s="186" t="s">
        <v>1041</v>
      </c>
    </row>
    <row r="52" spans="2:3" x14ac:dyDescent="0.3">
      <c r="B52" s="187"/>
      <c r="C52" s="187" t="s">
        <v>1375</v>
      </c>
    </row>
    <row r="54" spans="2:3" x14ac:dyDescent="0.3">
      <c r="B54" s="185" t="s">
        <v>1076</v>
      </c>
      <c r="C54" s="186" t="s">
        <v>1076</v>
      </c>
    </row>
    <row r="55" spans="2:3" x14ac:dyDescent="0.3">
      <c r="B55" s="187"/>
      <c r="C55" s="187" t="s">
        <v>1089</v>
      </c>
    </row>
  </sheetData>
  <sheetProtection algorithmName="SHA-512" hashValue="4cWFVOs9I0kYeqHBqWZIhuB210GoIjE3LhwWABRKIJkvbp5DZecCMXOop1fo+/WXOCvcJmR9tIngvA5VCMytbw==" saltValue="kyEExffqWca9VcgjnsMzkg==" spinCount="100000" sheet="1" objects="1" scenarios="1" formatColumns="0" formatRows="0" autoFilter="0"/>
  <mergeCells count="1">
    <mergeCell ref="B1:C1"/>
  </mergeCells>
  <hyperlinks>
    <hyperlink ref="C3" location="Cover!A1" display="Cover" xr:uid="{00000000-0004-0000-0500-000000000000}"/>
    <hyperlink ref="C8" location="'Nat Conditions &amp; s75'!A1" display="Nat Conditions &amp; s75" xr:uid="{00000000-0004-0000-0500-000001000000}"/>
    <hyperlink ref="C27" location="'Adj NEA and DTOC Trends'!A1" display="Adjusted NEA and DTOC Trends" xr:uid="{00000000-0004-0000-0500-000003000000}"/>
    <hyperlink ref="C39" location="'NEA Performance'!A1" display="NEA Performance" xr:uid="{00000000-0004-0000-0500-000004000000}"/>
    <hyperlink ref="C41" location="'NEA Performance (Rate)'!A1" display="NEA Performance (Rate)" xr:uid="{00000000-0004-0000-0500-000005000000}"/>
    <hyperlink ref="C44" location="'DTOC Performance'!A1" display="DTOC Performance" xr:uid="{00000000-0004-0000-0500-000006000000}"/>
    <hyperlink ref="C46" location="'DTOC Performance (Rate)'!A1" display="DTOC Performance (Rate)" xr:uid="{00000000-0004-0000-0500-000007000000}"/>
    <hyperlink ref="C49" location="'Res Adms Performance'!A1" display="Res Adms Performance" xr:uid="{00000000-0004-0000-0500-000008000000}"/>
    <hyperlink ref="C51" location="'Reablement Performance'!A1" display="Reablement Performance" xr:uid="{00000000-0004-0000-0500-000009000000}"/>
    <hyperlink ref="C11" location="Metrics!A1" display="Metrics" xr:uid="{00000000-0004-0000-0500-00000A000000}"/>
    <hyperlink ref="C14" location="Metrics!A1" display="HICM" xr:uid="{00000000-0004-0000-0500-00000B000000}"/>
    <hyperlink ref="C54" location="'CCG - HWB Mapping'!A1" display="CCG - HWB Mapping" xr:uid="{00000000-0004-0000-0500-00000C000000}"/>
    <hyperlink ref="C37" location="'NEA Length of Stay'!A1" display="NEA Length of Stay Admissions" xr:uid="{00000000-0004-0000-0500-00000D000000}"/>
    <hyperlink ref="C5" location="Notes!A1" display="Notes" xr:uid="{00000000-0004-0000-0500-000013000000}"/>
    <hyperlink ref="C32" location="'Adj NEA Performance'!A1" display="Adj NEA Performance" xr:uid="{00000000-0004-0000-0500-000014000000}"/>
    <hyperlink ref="C34" location="'Adj NEA Performance (Rate)'!A1" display="Adj NEA Performance (Rate)" xr:uid="{00000000-0004-0000-0500-000015000000}"/>
    <hyperlink ref="C30" location="'Adj NEA Length of Stay'!A1" display="Adj NEA Length of Stay Admissions" xr:uid="{00000000-0004-0000-0500-000016000000}"/>
    <hyperlink ref="C17" location="Income!A1" display="Income" xr:uid="{793A0FF4-55DC-4AF0-9E13-AB7A0CA1CBF7}"/>
    <hyperlink ref="C19" location="Expenditure!A1" display="Expenditure" xr:uid="{56679935-8F36-4CEB-B99C-B316B24D06D2}"/>
    <hyperlink ref="C22" location="'Year End Feedback 1'!A1" display="Year End Feedback 1" xr:uid="{D0EABD5B-ADCC-44F7-8E15-CFB6BFBED29C}"/>
    <hyperlink ref="C24" location="'Year End Feedback 2'!A1" display="Year End Feedback 2" xr:uid="{82CCE94A-E473-4115-A7DD-499C9E569B55}"/>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79998168889431442"/>
  </sheetPr>
  <dimension ref="A1:M45"/>
  <sheetViews>
    <sheetView showGridLines="0" workbookViewId="0"/>
  </sheetViews>
  <sheetFormatPr defaultRowHeight="14.4" x14ac:dyDescent="0.3"/>
  <cols>
    <col min="1" max="1" width="4.6640625" customWidth="1"/>
    <col min="3" max="3" width="37.6640625" customWidth="1"/>
    <col min="4" max="12" width="10.6640625" customWidth="1"/>
    <col min="13" max="14" width="4.6640625" customWidth="1"/>
  </cols>
  <sheetData>
    <row r="1" spans="1:13" ht="21" x14ac:dyDescent="0.4">
      <c r="A1" s="37"/>
      <c r="B1" s="340" t="s">
        <v>1171</v>
      </c>
      <c r="C1" s="340"/>
      <c r="D1" s="340"/>
      <c r="E1" s="340"/>
      <c r="F1" s="340"/>
      <c r="G1" s="340"/>
      <c r="H1" s="340"/>
      <c r="I1" s="340"/>
      <c r="J1" s="340"/>
      <c r="K1" s="37"/>
      <c r="L1" s="37"/>
      <c r="M1" s="37"/>
    </row>
    <row r="2" spans="1:13" x14ac:dyDescent="0.3">
      <c r="A2" s="37"/>
      <c r="B2" s="336">
        <f>Cover!C1</f>
        <v>0</v>
      </c>
      <c r="C2" s="336"/>
      <c r="D2" s="336"/>
      <c r="E2" s="336"/>
      <c r="F2" s="336"/>
      <c r="G2" s="336"/>
      <c r="H2" s="336"/>
      <c r="I2" s="336"/>
      <c r="J2" s="336"/>
      <c r="K2" s="37"/>
      <c r="L2" s="37"/>
      <c r="M2" s="37"/>
    </row>
    <row r="3" spans="1:13" s="208" customFormat="1" x14ac:dyDescent="0.3"/>
    <row r="4" spans="1:13" s="208" customFormat="1" x14ac:dyDescent="0.3">
      <c r="B4" s="207" t="s">
        <v>1168</v>
      </c>
      <c r="C4" s="207"/>
    </row>
    <row r="6" spans="1:13" s="232" customFormat="1" x14ac:dyDescent="0.3">
      <c r="B6" t="s">
        <v>1177</v>
      </c>
    </row>
    <row r="7" spans="1:13" s="232" customFormat="1" x14ac:dyDescent="0.3"/>
    <row r="8" spans="1:13" x14ac:dyDescent="0.3">
      <c r="B8" s="341" t="s">
        <v>1173</v>
      </c>
      <c r="C8" s="341"/>
    </row>
    <row r="9" spans="1:13" ht="15" customHeight="1" x14ac:dyDescent="0.3">
      <c r="B9" s="210"/>
      <c r="C9" s="211" t="s">
        <v>897</v>
      </c>
      <c r="D9" s="333" t="s">
        <v>1385</v>
      </c>
      <c r="E9" s="334"/>
      <c r="F9" s="334"/>
      <c r="G9" s="334"/>
      <c r="H9" s="334"/>
      <c r="I9" s="334"/>
      <c r="J9" s="334"/>
      <c r="K9" s="334"/>
      <c r="L9" s="335"/>
    </row>
    <row r="10" spans="1:13" ht="15" customHeight="1" x14ac:dyDescent="0.3">
      <c r="B10" s="210"/>
      <c r="C10" s="211" t="s">
        <v>1176</v>
      </c>
      <c r="D10" s="333" t="s">
        <v>1386</v>
      </c>
      <c r="E10" s="334"/>
      <c r="F10" s="334"/>
      <c r="G10" s="334"/>
      <c r="H10" s="334"/>
      <c r="I10" s="334"/>
      <c r="J10" s="334"/>
      <c r="K10" s="334"/>
      <c r="L10" s="335"/>
    </row>
    <row r="13" spans="1:13" x14ac:dyDescent="0.3">
      <c r="B13" s="341" t="s">
        <v>899</v>
      </c>
      <c r="C13" s="341"/>
    </row>
    <row r="14" spans="1:13" ht="30" customHeight="1" x14ac:dyDescent="0.3">
      <c r="B14" s="210"/>
      <c r="C14" s="211" t="s">
        <v>1043</v>
      </c>
      <c r="D14" s="337" t="s">
        <v>1387</v>
      </c>
      <c r="E14" s="338"/>
      <c r="F14" s="338"/>
      <c r="G14" s="338"/>
      <c r="H14" s="338"/>
      <c r="I14" s="338"/>
      <c r="J14" s="338"/>
      <c r="K14" s="338"/>
      <c r="L14" s="339"/>
    </row>
    <row r="15" spans="1:13" ht="30" customHeight="1" x14ac:dyDescent="0.3">
      <c r="B15" s="210"/>
      <c r="C15" s="211" t="s">
        <v>1044</v>
      </c>
      <c r="D15" s="337" t="s">
        <v>1388</v>
      </c>
      <c r="E15" s="338"/>
      <c r="F15" s="338"/>
      <c r="G15" s="338"/>
      <c r="H15" s="338"/>
      <c r="I15" s="338"/>
      <c r="J15" s="338"/>
      <c r="K15" s="338"/>
      <c r="L15" s="339"/>
    </row>
    <row r="16" spans="1:13" ht="30" customHeight="1" x14ac:dyDescent="0.3">
      <c r="B16" s="210"/>
      <c r="C16" s="211" t="s">
        <v>891</v>
      </c>
      <c r="D16" s="337" t="s">
        <v>1389</v>
      </c>
      <c r="E16" s="338"/>
      <c r="F16" s="338"/>
      <c r="G16" s="338"/>
      <c r="H16" s="338"/>
      <c r="I16" s="338"/>
      <c r="J16" s="338"/>
      <c r="K16" s="338"/>
      <c r="L16" s="339"/>
    </row>
    <row r="17" spans="2:12" ht="30" customHeight="1" x14ac:dyDescent="0.3">
      <c r="B17" s="210"/>
      <c r="C17" s="211" t="s">
        <v>892</v>
      </c>
      <c r="D17" s="337" t="s">
        <v>1390</v>
      </c>
      <c r="E17" s="338"/>
      <c r="F17" s="338"/>
      <c r="G17" s="338"/>
      <c r="H17" s="338"/>
      <c r="I17" s="338"/>
      <c r="J17" s="338"/>
      <c r="K17" s="338"/>
      <c r="L17" s="339"/>
    </row>
    <row r="19" spans="2:12" x14ac:dyDescent="0.3">
      <c r="B19" s="341" t="s">
        <v>1147</v>
      </c>
      <c r="C19" s="341"/>
    </row>
    <row r="20" spans="2:12" ht="30" customHeight="1" x14ac:dyDescent="0.3">
      <c r="C20" s="211" t="s">
        <v>1053</v>
      </c>
      <c r="D20" s="333" t="s">
        <v>1391</v>
      </c>
      <c r="E20" s="334"/>
      <c r="F20" s="334"/>
      <c r="G20" s="334"/>
      <c r="H20" s="334"/>
      <c r="I20" s="334"/>
      <c r="J20" s="334"/>
      <c r="K20" s="334"/>
      <c r="L20" s="335"/>
    </row>
    <row r="21" spans="2:12" ht="30" customHeight="1" x14ac:dyDescent="0.3">
      <c r="C21" s="211" t="s">
        <v>1054</v>
      </c>
      <c r="D21" s="333" t="s">
        <v>1392</v>
      </c>
      <c r="E21" s="334"/>
      <c r="F21" s="334"/>
      <c r="G21" s="334"/>
      <c r="H21" s="334"/>
      <c r="I21" s="334"/>
      <c r="J21" s="334"/>
      <c r="K21" s="334"/>
      <c r="L21" s="335"/>
    </row>
    <row r="22" spans="2:12" ht="30" customHeight="1" x14ac:dyDescent="0.3">
      <c r="C22" s="211" t="s">
        <v>1175</v>
      </c>
      <c r="D22" s="333" t="s">
        <v>1393</v>
      </c>
      <c r="E22" s="334"/>
      <c r="F22" s="334"/>
      <c r="G22" s="334"/>
      <c r="H22" s="334"/>
      <c r="I22" s="334"/>
      <c r="J22" s="334"/>
      <c r="K22" s="334"/>
      <c r="L22" s="335"/>
    </row>
    <row r="23" spans="2:12" ht="30" customHeight="1" x14ac:dyDescent="0.3">
      <c r="C23" s="211" t="s">
        <v>1174</v>
      </c>
      <c r="D23" s="333" t="s">
        <v>1394</v>
      </c>
      <c r="E23" s="334"/>
      <c r="F23" s="334"/>
      <c r="G23" s="334"/>
      <c r="H23" s="334"/>
      <c r="I23" s="334"/>
      <c r="J23" s="334"/>
      <c r="K23" s="334"/>
      <c r="L23" s="335"/>
    </row>
    <row r="24" spans="2:12" ht="30" customHeight="1" x14ac:dyDescent="0.3">
      <c r="C24" s="211" t="s">
        <v>1057</v>
      </c>
      <c r="D24" s="333" t="s">
        <v>1395</v>
      </c>
      <c r="E24" s="334"/>
      <c r="F24" s="334"/>
      <c r="G24" s="334"/>
      <c r="H24" s="334"/>
      <c r="I24" s="334"/>
      <c r="J24" s="334"/>
      <c r="K24" s="334"/>
      <c r="L24" s="335"/>
    </row>
    <row r="25" spans="2:12" ht="30" customHeight="1" x14ac:dyDescent="0.3">
      <c r="C25" s="211" t="s">
        <v>1058</v>
      </c>
      <c r="D25" s="333" t="s">
        <v>1396</v>
      </c>
      <c r="E25" s="334"/>
      <c r="F25" s="334"/>
      <c r="G25" s="334"/>
      <c r="H25" s="334"/>
      <c r="I25" s="334"/>
      <c r="J25" s="334"/>
      <c r="K25" s="334"/>
      <c r="L25" s="335"/>
    </row>
    <row r="26" spans="2:12" ht="30" customHeight="1" x14ac:dyDescent="0.3">
      <c r="C26" s="211" t="s">
        <v>1059</v>
      </c>
      <c r="D26" s="333" t="s">
        <v>1397</v>
      </c>
      <c r="E26" s="334"/>
      <c r="F26" s="334"/>
      <c r="G26" s="334"/>
      <c r="H26" s="334"/>
      <c r="I26" s="334"/>
      <c r="J26" s="334"/>
      <c r="K26" s="334"/>
      <c r="L26" s="335"/>
    </row>
    <row r="27" spans="2:12" ht="30" customHeight="1" x14ac:dyDescent="0.3">
      <c r="C27" s="211" t="s">
        <v>1060</v>
      </c>
      <c r="D27" s="333" t="s">
        <v>1398</v>
      </c>
      <c r="E27" s="334"/>
      <c r="F27" s="334"/>
      <c r="G27" s="334"/>
      <c r="H27" s="334"/>
      <c r="I27" s="334"/>
      <c r="J27" s="334"/>
      <c r="K27" s="334"/>
      <c r="L27" s="335"/>
    </row>
    <row r="28" spans="2:12" ht="30" customHeight="1" x14ac:dyDescent="0.3">
      <c r="C28" s="211" t="s">
        <v>1061</v>
      </c>
      <c r="D28" s="333" t="s">
        <v>1399</v>
      </c>
      <c r="E28" s="334"/>
      <c r="F28" s="334"/>
      <c r="G28" s="334"/>
      <c r="H28" s="334"/>
      <c r="I28" s="334"/>
      <c r="J28" s="334"/>
      <c r="K28" s="334"/>
      <c r="L28" s="335"/>
    </row>
    <row r="29" spans="2:12" x14ac:dyDescent="0.3">
      <c r="C29" s="3"/>
    </row>
    <row r="30" spans="2:12" x14ac:dyDescent="0.3">
      <c r="C30" s="3"/>
    </row>
    <row r="31" spans="2:12" x14ac:dyDescent="0.3">
      <c r="C31" s="3"/>
    </row>
    <row r="32" spans="2:12" x14ac:dyDescent="0.3">
      <c r="C32" s="3"/>
    </row>
    <row r="33" spans="3:3" x14ac:dyDescent="0.3">
      <c r="C33" s="3"/>
    </row>
    <row r="34" spans="3:3" x14ac:dyDescent="0.3">
      <c r="C34" s="3"/>
    </row>
    <row r="35" spans="3:3" x14ac:dyDescent="0.3">
      <c r="C35" s="3"/>
    </row>
    <row r="36" spans="3:3" x14ac:dyDescent="0.3">
      <c r="C36" s="3"/>
    </row>
    <row r="37" spans="3:3" x14ac:dyDescent="0.3">
      <c r="C37" s="3"/>
    </row>
    <row r="38" spans="3:3" x14ac:dyDescent="0.3">
      <c r="C38" s="3"/>
    </row>
    <row r="39" spans="3:3" x14ac:dyDescent="0.3">
      <c r="C39" s="3"/>
    </row>
    <row r="40" spans="3:3" x14ac:dyDescent="0.3">
      <c r="C40" s="3"/>
    </row>
    <row r="41" spans="3:3" x14ac:dyDescent="0.3">
      <c r="C41" s="3"/>
    </row>
    <row r="42" spans="3:3" x14ac:dyDescent="0.3">
      <c r="C42" s="3"/>
    </row>
    <row r="43" spans="3:3" x14ac:dyDescent="0.3">
      <c r="C43" s="3"/>
    </row>
    <row r="44" spans="3:3" x14ac:dyDescent="0.3">
      <c r="C44" s="3"/>
    </row>
    <row r="45" spans="3:3" x14ac:dyDescent="0.3">
      <c r="C45" s="3"/>
    </row>
  </sheetData>
  <sheetProtection algorithmName="SHA-512" hashValue="ZwWsEh+5wR6Vkj/Iqkx44Kp2IjWqE64rJfI5pesxIVxsYJaiYdNpMc6PYM9x7WoLXNZaRaLqQo6VrRw54XeVQA==" saltValue="Px2d4sGqIaqthp7fQW34yw==" spinCount="100000" sheet="1" objects="1" scenarios="1" formatColumns="0" formatRows="0" autoFilter="0"/>
  <mergeCells count="20">
    <mergeCell ref="B1:J1"/>
    <mergeCell ref="B8:C8"/>
    <mergeCell ref="B13:C13"/>
    <mergeCell ref="B19:C19"/>
    <mergeCell ref="D28:L28"/>
    <mergeCell ref="B2:J2"/>
    <mergeCell ref="D22:L22"/>
    <mergeCell ref="D23:L23"/>
    <mergeCell ref="D24:L24"/>
    <mergeCell ref="D25:L25"/>
    <mergeCell ref="D26:L26"/>
    <mergeCell ref="D27:L27"/>
    <mergeCell ref="D9:L9"/>
    <mergeCell ref="D10:L10"/>
    <mergeCell ref="D14:L14"/>
    <mergeCell ref="D15:L15"/>
    <mergeCell ref="D16:L16"/>
    <mergeCell ref="D17:L17"/>
    <mergeCell ref="D20:L20"/>
    <mergeCell ref="D21:L21"/>
  </mergeCells>
  <hyperlinks>
    <hyperlink ref="B8:C8" location="'Nat Conditions &amp; s75'!A1" display="National Condition &amp; Section 75" xr:uid="{00000000-0004-0000-0600-000000000000}"/>
    <hyperlink ref="B13:C13" location="Metrics!A1" display="Metrics" xr:uid="{00000000-0004-0000-0600-000001000000}"/>
    <hyperlink ref="B19:C19" location="HICM!A1" display="High Impact Change Models" xr:uid="{00000000-0004-0000-0600-000002000000}"/>
    <hyperlink ref="B4:C4" location="Contents!A1" display="&lt;&lt; Contents" xr:uid="{00000000-0004-0000-0600-000003000000}"/>
  </hyperlink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A1:AM155"/>
  <sheetViews>
    <sheetView workbookViewId="0">
      <selection activeCell="AA6" sqref="AA6"/>
    </sheetView>
  </sheetViews>
  <sheetFormatPr defaultRowHeight="14.4" x14ac:dyDescent="0.3"/>
  <cols>
    <col min="1" max="7" width="9.109375" style="208"/>
  </cols>
  <sheetData>
    <row r="1" spans="1:39" x14ac:dyDescent="0.3">
      <c r="A1" s="81" t="s">
        <v>1205</v>
      </c>
    </row>
    <row r="2" spans="1:39" s="208" customFormat="1" ht="15.6" x14ac:dyDescent="0.3">
      <c r="A2" s="342" t="s">
        <v>1171</v>
      </c>
      <c r="B2" s="343"/>
      <c r="C2" s="343"/>
      <c r="D2" s="343"/>
      <c r="E2" s="343"/>
      <c r="F2" s="343"/>
      <c r="G2" s="343"/>
      <c r="H2" s="342" t="s">
        <v>1209</v>
      </c>
      <c r="I2" s="343"/>
      <c r="J2" s="343"/>
      <c r="K2" s="343"/>
      <c r="L2" s="343"/>
      <c r="M2" s="343"/>
      <c r="N2" s="343"/>
      <c r="O2" s="343"/>
      <c r="P2" s="343"/>
      <c r="Q2" s="343"/>
      <c r="R2" s="343"/>
      <c r="S2" s="343"/>
      <c r="T2" s="343"/>
      <c r="U2" s="343"/>
      <c r="V2" s="343"/>
      <c r="W2" s="343"/>
      <c r="X2" s="342" t="s">
        <v>1210</v>
      </c>
      <c r="Y2" s="343"/>
      <c r="Z2" s="343"/>
      <c r="AA2" s="343"/>
      <c r="AB2" s="343"/>
      <c r="AC2" s="343"/>
      <c r="AD2" s="343"/>
      <c r="AE2" s="343"/>
      <c r="AF2" s="343"/>
      <c r="AG2" s="343"/>
      <c r="AH2" s="343"/>
      <c r="AI2" s="343"/>
      <c r="AJ2" s="343"/>
      <c r="AK2" s="343"/>
      <c r="AL2" s="343"/>
      <c r="AM2" s="344"/>
    </row>
    <row r="3" spans="1:39" s="208" customFormat="1" x14ac:dyDescent="0.3">
      <c r="H3" s="223"/>
      <c r="J3" s="348" t="s">
        <v>1207</v>
      </c>
      <c r="K3" s="348"/>
      <c r="O3" s="348" t="s">
        <v>899</v>
      </c>
      <c r="P3" s="348"/>
      <c r="Q3" s="348"/>
      <c r="R3" s="348"/>
      <c r="X3" s="222"/>
      <c r="Y3" s="213"/>
      <c r="Z3" s="345" t="s">
        <v>1207</v>
      </c>
      <c r="AA3" s="345"/>
      <c r="AB3" s="213"/>
      <c r="AC3" s="213"/>
      <c r="AD3" s="213"/>
      <c r="AE3" s="346" t="s">
        <v>899</v>
      </c>
      <c r="AF3" s="346"/>
      <c r="AG3" s="346"/>
      <c r="AH3" s="346"/>
      <c r="AI3" s="224"/>
      <c r="AJ3" s="224"/>
      <c r="AK3" s="224"/>
      <c r="AL3" s="224"/>
      <c r="AM3" s="225"/>
    </row>
    <row r="4" spans="1:39" s="208" customFormat="1" x14ac:dyDescent="0.3">
      <c r="A4" s="212" t="s">
        <v>1173</v>
      </c>
      <c r="B4" s="158"/>
      <c r="H4" s="222"/>
      <c r="I4"/>
      <c r="J4" t="s">
        <v>897</v>
      </c>
      <c r="K4" t="s">
        <v>1206</v>
      </c>
      <c r="M4" s="208" t="s">
        <v>1208</v>
      </c>
      <c r="N4" s="208" t="s">
        <v>871</v>
      </c>
      <c r="O4" t="s">
        <v>1051</v>
      </c>
      <c r="P4" t="s">
        <v>1052</v>
      </c>
      <c r="Q4" t="s">
        <v>891</v>
      </c>
      <c r="R4" t="s">
        <v>892</v>
      </c>
      <c r="X4" s="222"/>
      <c r="Y4" s="213"/>
      <c r="Z4" s="213" t="s">
        <v>897</v>
      </c>
      <c r="AA4" s="213" t="s">
        <v>1206</v>
      </c>
      <c r="AB4" s="213"/>
      <c r="AC4" s="213" t="s">
        <v>1208</v>
      </c>
      <c r="AD4" s="213" t="s">
        <v>871</v>
      </c>
      <c r="AE4" s="213" t="s">
        <v>1051</v>
      </c>
      <c r="AF4" s="213" t="s">
        <v>1052</v>
      </c>
      <c r="AG4" s="213" t="s">
        <v>891</v>
      </c>
      <c r="AH4" s="213" t="s">
        <v>892</v>
      </c>
      <c r="AI4" s="213"/>
      <c r="AJ4" s="213"/>
      <c r="AK4" s="213"/>
      <c r="AL4" s="213"/>
      <c r="AM4" s="226"/>
    </row>
    <row r="5" spans="1:39" s="208" customFormat="1" ht="15" customHeight="1" x14ac:dyDescent="0.3">
      <c r="A5" s="210"/>
      <c r="B5" s="214" t="s">
        <v>897</v>
      </c>
      <c r="C5" s="217" t="str">
        <f>'Notes Backsheet'!Z5&amp;" ("&amp;'Notes Backsheet'!J5&amp;") of the "&amp;AE20&amp;" HWBs (Health and Wellbeing Boards) reported met all four National Conditions"</f>
        <v>150 (149) of the 150 HWBs (Health and Wellbeing Boards) reported met all four National Conditions</v>
      </c>
      <c r="D5" s="215"/>
      <c r="E5" s="215"/>
      <c r="F5" s="215"/>
      <c r="G5" s="215"/>
      <c r="H5" s="222" t="s">
        <v>1208</v>
      </c>
      <c r="I5" s="208" t="s">
        <v>871</v>
      </c>
      <c r="J5" s="208">
        <f>COUNTIF($J$6:$J$155,4)</f>
        <v>149</v>
      </c>
      <c r="K5" s="208">
        <f>COUNTIF('Q3 Raw Data'!$T$9:$T$158,"Yes")</f>
        <v>145</v>
      </c>
      <c r="N5" s="208" t="s">
        <v>1045</v>
      </c>
      <c r="O5" s="208">
        <f>COUNTIF('Q3 Raw Data'!W$9:W$158,'Notes Backsheet'!$N5)</f>
        <v>56</v>
      </c>
      <c r="P5" s="244">
        <f>COUNTIF('Q3 Raw Data'!X$9:X$158,'Notes Backsheet'!$N5)</f>
        <v>114</v>
      </c>
      <c r="Q5" s="244">
        <f>COUNTIF('Q3 Raw Data'!Y$9:Y$158,'Notes Backsheet'!$N5)</f>
        <v>75</v>
      </c>
      <c r="R5" s="244">
        <f>COUNTIF('Q3 Raw Data'!Z$9:Z$158,'Notes Backsheet'!$N5)</f>
        <v>75</v>
      </c>
      <c r="X5" s="222" t="s">
        <v>1208</v>
      </c>
      <c r="Y5" s="213" t="s">
        <v>871</v>
      </c>
      <c r="Z5" s="213">
        <f>COUNTIF($Z$6:$Z$155,4)</f>
        <v>150</v>
      </c>
      <c r="AA5" s="213">
        <f>COUNTIF('Q4 Raw Data'!$V$9:$V$158,"Yes")</f>
        <v>150</v>
      </c>
      <c r="AB5" s="213"/>
      <c r="AC5" s="213"/>
      <c r="AD5" s="213" t="s">
        <v>1045</v>
      </c>
      <c r="AE5" s="213">
        <f>COUNTIF('Q4 Raw Data'!Y$9:Y$158,'Notes Backsheet'!$AD5)</f>
        <v>47</v>
      </c>
      <c r="AF5" s="213">
        <f>COUNTIF('Q4 Raw Data'!Z$9:Z$158,'Notes Backsheet'!$AD5)</f>
        <v>97</v>
      </c>
      <c r="AG5" s="213">
        <f>COUNTIF('Q4 Raw Data'!AA$9:AA$158,'Notes Backsheet'!$AD5)</f>
        <v>84</v>
      </c>
      <c r="AH5" s="213">
        <f>COUNTIF('Q4 Raw Data'!AB$9:AB$158,'Notes Backsheet'!$AD5)</f>
        <v>77</v>
      </c>
      <c r="AI5" s="213"/>
      <c r="AJ5" s="213"/>
      <c r="AK5" s="213"/>
      <c r="AL5" s="213"/>
      <c r="AM5" s="226"/>
    </row>
    <row r="6" spans="1:39" s="208" customFormat="1" ht="15" customHeight="1" x14ac:dyDescent="0.3">
      <c r="A6" s="210"/>
      <c r="B6" s="214" t="s">
        <v>1176</v>
      </c>
      <c r="C6" s="217" t="str">
        <f>'Notes Backsheet'!AA5&amp;" ("&amp;'Notes Backsheet'!K5&amp;") of the "&amp;AE21&amp;" HWBs reported have pooled funds via the s75 budget"</f>
        <v>150 (145) of the 150 HWBs reported have pooled funds via the s75 budget</v>
      </c>
      <c r="D6" s="215"/>
      <c r="E6" s="215"/>
      <c r="F6" s="215"/>
      <c r="G6" s="215"/>
      <c r="H6" s="222" t="s">
        <v>218</v>
      </c>
      <c r="I6" t="s">
        <v>214</v>
      </c>
      <c r="J6">
        <f>COUNTIF('Q3 Raw Data'!$L9:$O9,"Yes")</f>
        <v>4</v>
      </c>
      <c r="N6" s="208" t="s">
        <v>1047</v>
      </c>
      <c r="O6" s="244">
        <f>COUNTIF('Q3 Raw Data'!W$9:W$158,'Notes Backsheet'!$N6)</f>
        <v>86</v>
      </c>
      <c r="P6" s="244">
        <f>COUNTIF('Q3 Raw Data'!X$9:X$158,'Notes Backsheet'!$N6)</f>
        <v>36</v>
      </c>
      <c r="Q6" s="244">
        <f>COUNTIF('Q3 Raw Data'!Y$9:Y$158,'Notes Backsheet'!$N6)</f>
        <v>36</v>
      </c>
      <c r="R6" s="244">
        <f>COUNTIF('Q3 Raw Data'!Z$9:Z$158,'Notes Backsheet'!$N6)</f>
        <v>71</v>
      </c>
      <c r="X6" s="222" t="s">
        <v>218</v>
      </c>
      <c r="Y6" s="213" t="s">
        <v>214</v>
      </c>
      <c r="Z6" s="213">
        <f>COUNTIF('Q4 Raw Data'!$N9:$Q9,"Yes")</f>
        <v>4</v>
      </c>
      <c r="AA6" s="213"/>
      <c r="AB6" s="213"/>
      <c r="AC6" s="213"/>
      <c r="AD6" s="213" t="s">
        <v>1047</v>
      </c>
      <c r="AE6" s="213">
        <f>COUNTIF('Q4 Raw Data'!Y$9:Y$158,'Notes Backsheet'!$AD6)</f>
        <v>97</v>
      </c>
      <c r="AF6" s="213">
        <f>COUNTIF('Q4 Raw Data'!Z$9:Z$158,'Notes Backsheet'!$AD6)</f>
        <v>48</v>
      </c>
      <c r="AG6" s="213">
        <f>COUNTIF('Q4 Raw Data'!AA$9:AA$158,'Notes Backsheet'!$AD6)</f>
        <v>37</v>
      </c>
      <c r="AH6" s="213">
        <f>COUNTIF('Q4 Raw Data'!AB$9:AB$158,'Notes Backsheet'!$AD6)</f>
        <v>67</v>
      </c>
      <c r="AI6" s="213"/>
      <c r="AJ6" s="213"/>
      <c r="AK6" s="213"/>
      <c r="AL6" s="213"/>
      <c r="AM6" s="226"/>
    </row>
    <row r="7" spans="1:39" s="208" customFormat="1" x14ac:dyDescent="0.3">
      <c r="C7" s="209"/>
      <c r="H7" s="222" t="s">
        <v>230</v>
      </c>
      <c r="I7" t="s">
        <v>231</v>
      </c>
      <c r="J7" s="244">
        <f>COUNTIF('Q3 Raw Data'!$L10:$O10,"Yes")</f>
        <v>4</v>
      </c>
      <c r="N7" s="208" t="s">
        <v>1049</v>
      </c>
      <c r="O7" s="244">
        <f>COUNTIF('Q3 Raw Data'!W$9:W$158,'Notes Backsheet'!$N7)</f>
        <v>8</v>
      </c>
      <c r="P7" s="244">
        <f>COUNTIF('Q3 Raw Data'!X$9:X$158,'Notes Backsheet'!$N7)</f>
        <v>0</v>
      </c>
      <c r="Q7" s="244">
        <f>COUNTIF('Q3 Raw Data'!Y$9:Y$158,'Notes Backsheet'!$N7)</f>
        <v>39</v>
      </c>
      <c r="R7" s="244">
        <f>COUNTIF('Q3 Raw Data'!Z$9:Z$158,'Notes Backsheet'!$N7)</f>
        <v>4</v>
      </c>
      <c r="X7" s="222" t="s">
        <v>230</v>
      </c>
      <c r="Y7" s="213" t="s">
        <v>231</v>
      </c>
      <c r="Z7" s="213">
        <f>COUNTIF('Q4 Raw Data'!$N10:$Q10,"Yes")</f>
        <v>4</v>
      </c>
      <c r="AA7" s="213"/>
      <c r="AB7" s="213"/>
      <c r="AC7" s="213"/>
      <c r="AD7" s="213" t="s">
        <v>1049</v>
      </c>
      <c r="AE7" s="213">
        <f>COUNTIF('Q4 Raw Data'!Y$9:Y$158,'Notes Backsheet'!$AD7)</f>
        <v>6</v>
      </c>
      <c r="AF7" s="213">
        <f>COUNTIF('Q4 Raw Data'!Z$9:Z$158,'Notes Backsheet'!$AD7)</f>
        <v>5</v>
      </c>
      <c r="AG7" s="213">
        <f>COUNTIF('Q4 Raw Data'!AA$9:AA$158,'Notes Backsheet'!$AD7)</f>
        <v>29</v>
      </c>
      <c r="AH7" s="213">
        <f>COUNTIF('Q4 Raw Data'!AB$9:AB$158,'Notes Backsheet'!$AD7)</f>
        <v>6</v>
      </c>
      <c r="AI7" s="213"/>
      <c r="AJ7" s="213"/>
      <c r="AK7" s="213"/>
      <c r="AL7" s="213"/>
      <c r="AM7" s="226"/>
    </row>
    <row r="8" spans="1:39" s="208" customFormat="1" x14ac:dyDescent="0.3">
      <c r="A8" s="220" t="s">
        <v>899</v>
      </c>
      <c r="B8" s="220"/>
      <c r="C8" s="209"/>
      <c r="H8" s="222" t="s">
        <v>239</v>
      </c>
      <c r="I8" t="s">
        <v>240</v>
      </c>
      <c r="J8" s="244">
        <f>COUNTIF('Q3 Raw Data'!$L11:$O11,"Yes")</f>
        <v>4</v>
      </c>
      <c r="X8" s="222" t="s">
        <v>239</v>
      </c>
      <c r="Y8" s="213" t="s">
        <v>240</v>
      </c>
      <c r="Z8" s="213">
        <f>COUNTIF('Q4 Raw Data'!$N11:$Q11,"Yes")</f>
        <v>4</v>
      </c>
      <c r="AA8" s="213"/>
      <c r="AB8" s="213"/>
      <c r="AC8" s="213"/>
      <c r="AD8" s="213"/>
      <c r="AE8" s="213"/>
      <c r="AF8" s="213"/>
      <c r="AG8" s="213"/>
      <c r="AH8" s="213"/>
      <c r="AI8" s="213"/>
      <c r="AJ8" s="213"/>
      <c r="AK8" s="213"/>
      <c r="AL8" s="213"/>
      <c r="AM8" s="226"/>
    </row>
    <row r="9" spans="1:39" s="208" customFormat="1" x14ac:dyDescent="0.3">
      <c r="A9" s="210"/>
      <c r="B9" s="214" t="s">
        <v>1043</v>
      </c>
      <c r="C9" s="218" t="str">
        <f>'Notes Backsheet'!AE5&amp;" ("&amp;'Notes Backsheet'!O5&amp;") of the "&amp;AE22&amp;" HWBs reported being ‘On track to meet target’, "&amp;'Notes Backsheet'!AE6&amp;" ("&amp;'Notes Backsheet'!O6&amp;") reported being ‘Not on track to meet target’, "&amp;'Notes Backsheet'!AE7&amp;" ("&amp;'Notes Backsheet'!O7&amp;") reported that the data was not available to progress"</f>
        <v>47 (56) of the 150 HWBs reported being ‘On track to meet target’, 97 (86) reported being ‘Not on track to meet target’, 6 (8) reported that the data was not available to progress</v>
      </c>
      <c r="H9" s="222" t="s">
        <v>248</v>
      </c>
      <c r="I9" t="s">
        <v>249</v>
      </c>
      <c r="J9" s="244">
        <f>COUNTIF('Q3 Raw Data'!$L12:$O12,"Yes")</f>
        <v>4</v>
      </c>
      <c r="X9" s="222" t="s">
        <v>248</v>
      </c>
      <c r="Y9" s="213" t="s">
        <v>249</v>
      </c>
      <c r="Z9" s="213">
        <f>COUNTIF('Q4 Raw Data'!$N12:$Q12,"Yes")</f>
        <v>4</v>
      </c>
      <c r="AA9" s="213"/>
      <c r="AB9" s="213"/>
      <c r="AC9" s="213"/>
      <c r="AD9" s="213"/>
      <c r="AE9" s="213"/>
      <c r="AF9" s="213"/>
      <c r="AG9" s="213"/>
      <c r="AH9" s="213"/>
      <c r="AI9" s="213"/>
      <c r="AJ9" s="213"/>
      <c r="AK9" s="213"/>
      <c r="AL9" s="213"/>
      <c r="AM9" s="226"/>
    </row>
    <row r="10" spans="1:39" s="208" customFormat="1" ht="15" customHeight="1" x14ac:dyDescent="0.3">
      <c r="A10" s="210"/>
      <c r="B10" s="214" t="s">
        <v>1044</v>
      </c>
      <c r="C10" s="217" t="str">
        <f>'Notes Backsheet'!AF5&amp;" ("&amp;'Notes Backsheet'!P5&amp;") of the "&amp;AE22&amp;" HWBs reported being ‘On track to meet target’, "&amp;'Notes Backsheet'!AF6&amp;" ("&amp;'Notes Backsheet'!P6&amp;") reported being ‘Not on track to meet target’, "&amp;'Notes Backsheet'!AF7&amp;" ("&amp;'Notes Backsheet'!P7&amp;") reported that the data was not available to progress"</f>
        <v>97 (114) of the 150 HWBs reported being ‘On track to meet target’, 48 (36) reported being ‘Not on track to meet target’, 5 (0) reported that the data was not available to progress</v>
      </c>
      <c r="D10" s="216"/>
      <c r="E10" s="216"/>
      <c r="F10" s="216"/>
      <c r="G10" s="216"/>
      <c r="H10" s="222" t="s">
        <v>257</v>
      </c>
      <c r="I10" t="s">
        <v>258</v>
      </c>
      <c r="J10" s="244">
        <f>COUNTIF('Q3 Raw Data'!$L13:$O13,"Yes")</f>
        <v>4</v>
      </c>
      <c r="O10" s="348" t="s">
        <v>1088</v>
      </c>
      <c r="P10" s="348"/>
      <c r="Q10" s="348"/>
      <c r="R10" s="348"/>
      <c r="S10" s="348"/>
      <c r="T10" s="348"/>
      <c r="U10" s="348"/>
      <c r="V10" s="348"/>
      <c r="W10" s="348"/>
      <c r="X10" s="222" t="s">
        <v>257</v>
      </c>
      <c r="Y10" s="213" t="s">
        <v>258</v>
      </c>
      <c r="Z10" s="213">
        <f>COUNTIF('Q4 Raw Data'!$N13:$Q13,"Yes")</f>
        <v>4</v>
      </c>
      <c r="AA10" s="213"/>
      <c r="AB10" s="213"/>
      <c r="AC10" s="213"/>
      <c r="AD10" s="213"/>
      <c r="AE10" s="345" t="s">
        <v>1088</v>
      </c>
      <c r="AF10" s="345"/>
      <c r="AG10" s="345"/>
      <c r="AH10" s="345"/>
      <c r="AI10" s="345"/>
      <c r="AJ10" s="345"/>
      <c r="AK10" s="345"/>
      <c r="AL10" s="345"/>
      <c r="AM10" s="347"/>
    </row>
    <row r="11" spans="1:39" s="208" customFormat="1" ht="15" customHeight="1" x14ac:dyDescent="0.3">
      <c r="A11" s="210"/>
      <c r="B11" s="214" t="s">
        <v>891</v>
      </c>
      <c r="C11" s="217" t="str">
        <f>'Notes Backsheet'!AG5&amp;" ("&amp;'Notes Backsheet'!Q5&amp;") of the "&amp;AE22&amp;" HWBs reported being ‘On track to meet target’, "&amp;'Notes Backsheet'!AG6&amp;" ("&amp;'Notes Backsheet'!Q6&amp;") reported being ‘Not on track to meet target’, "&amp;'Notes Backsheet'!AG7&amp;" ("&amp;'Notes Backsheet'!Q7&amp;") reported that the data was not available to progress"</f>
        <v>84 (75) of the 150 HWBs reported being ‘On track to meet target’, 37 (36) reported being ‘Not on track to meet target’, 29 (39) reported that the data was not available to progress</v>
      </c>
      <c r="D11" s="215"/>
      <c r="E11" s="215"/>
      <c r="F11" s="215"/>
      <c r="G11" s="215"/>
      <c r="H11" s="222" t="s">
        <v>266</v>
      </c>
      <c r="I11" t="s">
        <v>267</v>
      </c>
      <c r="J11" s="244">
        <f>COUNTIF('Q3 Raw Data'!$L14:$O14,"Yes")</f>
        <v>4</v>
      </c>
      <c r="M11" s="208" t="s">
        <v>1208</v>
      </c>
      <c r="N11" s="208" t="s">
        <v>871</v>
      </c>
      <c r="O11" t="s">
        <v>1053</v>
      </c>
      <c r="P11" t="s">
        <v>1054</v>
      </c>
      <c r="Q11" t="s">
        <v>1055</v>
      </c>
      <c r="R11" t="s">
        <v>1056</v>
      </c>
      <c r="S11" t="s">
        <v>1057</v>
      </c>
      <c r="T11" t="s">
        <v>1058</v>
      </c>
      <c r="U11" t="s">
        <v>1059</v>
      </c>
      <c r="V11" t="s">
        <v>1060</v>
      </c>
      <c r="W11" t="s">
        <v>1061</v>
      </c>
      <c r="X11" s="222" t="s">
        <v>266</v>
      </c>
      <c r="Y11" s="213" t="s">
        <v>267</v>
      </c>
      <c r="Z11" s="213">
        <f>COUNTIF('Q4 Raw Data'!$N14:$Q14,"Yes")</f>
        <v>4</v>
      </c>
      <c r="AA11" s="213"/>
      <c r="AB11" s="213"/>
      <c r="AC11" s="213" t="s">
        <v>1208</v>
      </c>
      <c r="AD11" s="213" t="s">
        <v>871</v>
      </c>
      <c r="AE11" s="213" t="s">
        <v>1053</v>
      </c>
      <c r="AF11" s="213" t="s">
        <v>1054</v>
      </c>
      <c r="AG11" s="213" t="s">
        <v>1055</v>
      </c>
      <c r="AH11" s="213" t="s">
        <v>1056</v>
      </c>
      <c r="AI11" s="213" t="s">
        <v>1057</v>
      </c>
      <c r="AJ11" s="213" t="s">
        <v>1058</v>
      </c>
      <c r="AK11" s="213" t="s">
        <v>1059</v>
      </c>
      <c r="AL11" s="213" t="s">
        <v>1060</v>
      </c>
      <c r="AM11" s="226" t="s">
        <v>1061</v>
      </c>
    </row>
    <row r="12" spans="1:39" s="208" customFormat="1" ht="15" customHeight="1" x14ac:dyDescent="0.3">
      <c r="A12" s="210"/>
      <c r="B12" s="214" t="s">
        <v>892</v>
      </c>
      <c r="C12" s="217" t="str">
        <f>'Notes Backsheet'!AH5&amp;" ("&amp;'Notes Backsheet'!R5&amp;") of the "&amp;AE22&amp;" HWBs reported being ‘On track to meet target’, "&amp;'Notes Backsheet'!AH6&amp;" ("&amp;'Notes Backsheet'!R6&amp;") reported being ‘Not on track to meet target’, "&amp;'Notes Backsheet'!AH7&amp;" ("&amp;'Notes Backsheet'!R7&amp;") reported that the data was not available to progress"</f>
        <v>77 (75) of the 150 HWBs reported being ‘On track to meet target’, 67 (71) reported being ‘Not on track to meet target’, 6 (4) reported that the data was not available to progress</v>
      </c>
      <c r="D12" s="215"/>
      <c r="E12" s="215"/>
      <c r="F12" s="215"/>
      <c r="G12" s="215"/>
      <c r="H12" s="222" t="s">
        <v>272</v>
      </c>
      <c r="I12" t="s">
        <v>273</v>
      </c>
      <c r="J12" s="244">
        <f>COUNTIF('Q3 Raw Data'!$L15:$O15,"Yes")</f>
        <v>4</v>
      </c>
      <c r="N12" s="208" t="s">
        <v>1062</v>
      </c>
      <c r="O12" s="208">
        <f>COUNTIF('Q3 Raw Data'!AM$9:AM$158,'Notes Backsheet'!$N12)</f>
        <v>0</v>
      </c>
      <c r="P12" s="244">
        <f>COUNTIF('Q3 Raw Data'!AN$9:AN$158,'Notes Backsheet'!$N12)</f>
        <v>0</v>
      </c>
      <c r="Q12" s="244">
        <f>COUNTIF('Q3 Raw Data'!AO$9:AO$158,'Notes Backsheet'!$N12)</f>
        <v>0</v>
      </c>
      <c r="R12" s="244">
        <f>COUNTIF('Q3 Raw Data'!AP$9:AP$158,'Notes Backsheet'!$N12)</f>
        <v>0</v>
      </c>
      <c r="S12" s="244">
        <f>COUNTIF('Q3 Raw Data'!AQ$9:AQ$158,'Notes Backsheet'!$N12)</f>
        <v>1</v>
      </c>
      <c r="T12" s="244">
        <f>COUNTIF('Q3 Raw Data'!AR$9:AR$158,'Notes Backsheet'!$N12)</f>
        <v>1</v>
      </c>
      <c r="U12" s="244">
        <f>COUNTIF('Q3 Raw Data'!AS$9:AS$158,'Notes Backsheet'!$N12)</f>
        <v>0</v>
      </c>
      <c r="V12" s="244">
        <f>COUNTIF('Q3 Raw Data'!AT$9:AT$158,'Notes Backsheet'!$N12)</f>
        <v>0</v>
      </c>
      <c r="W12" s="244">
        <f>COUNTIF('Q3 Raw Data'!AU$9:AU$158,'Notes Backsheet'!$N12)</f>
        <v>8</v>
      </c>
      <c r="X12" s="222" t="s">
        <v>272</v>
      </c>
      <c r="Y12" s="213" t="s">
        <v>273</v>
      </c>
      <c r="Z12" s="213">
        <f>COUNTIF('Q4 Raw Data'!$N15:$Q15,"Yes")</f>
        <v>4</v>
      </c>
      <c r="AA12" s="213"/>
      <c r="AB12" s="213"/>
      <c r="AC12" s="213"/>
      <c r="AD12" s="213" t="s">
        <v>1062</v>
      </c>
      <c r="AE12" s="213">
        <f>COUNTIF('Q4 Raw Data'!AO$9:AO$158,'Notes Backsheet'!$AD12)</f>
        <v>0</v>
      </c>
      <c r="AF12" s="213">
        <f>COUNTIF('Q4 Raw Data'!AP$9:AP$158,'Notes Backsheet'!$AD12)</f>
        <v>0</v>
      </c>
      <c r="AG12" s="213">
        <f>COUNTIF('Q4 Raw Data'!AQ$9:AQ$158,'Notes Backsheet'!$AD12)</f>
        <v>0</v>
      </c>
      <c r="AH12" s="213">
        <f>COUNTIF('Q4 Raw Data'!AR$9:AR$158,'Notes Backsheet'!$AD12)</f>
        <v>1</v>
      </c>
      <c r="AI12" s="213">
        <f>COUNTIF('Q4 Raw Data'!AS$9:AS$158,'Notes Backsheet'!$AD12)</f>
        <v>4</v>
      </c>
      <c r="AJ12" s="213">
        <f>COUNTIF('Q4 Raw Data'!AT$9:AT$158,'Notes Backsheet'!$AD12)</f>
        <v>0</v>
      </c>
      <c r="AK12" s="213">
        <f>COUNTIF('Q4 Raw Data'!AU$9:AU$158,'Notes Backsheet'!$AD12)</f>
        <v>0</v>
      </c>
      <c r="AL12" s="213">
        <f>COUNTIF('Q4 Raw Data'!AV$9:AV$158,'Notes Backsheet'!$AD12)</f>
        <v>0</v>
      </c>
      <c r="AM12" s="213">
        <f>COUNTIF('Q4 Raw Data'!AW$9:AW$158,'Notes Backsheet'!$AD12)</f>
        <v>7</v>
      </c>
    </row>
    <row r="13" spans="1:39" s="208" customFormat="1" ht="15" customHeight="1" x14ac:dyDescent="0.3">
      <c r="C13" s="219"/>
      <c r="D13" s="215"/>
      <c r="E13" s="215"/>
      <c r="F13" s="215"/>
      <c r="G13" s="215"/>
      <c r="H13" s="222" t="s">
        <v>279</v>
      </c>
      <c r="I13" t="s">
        <v>280</v>
      </c>
      <c r="J13" s="244">
        <f>COUNTIF('Q3 Raw Data'!$L16:$O16,"Yes")</f>
        <v>4</v>
      </c>
      <c r="N13" s="208" t="s">
        <v>1064</v>
      </c>
      <c r="O13" s="244">
        <f>COUNTIF('Q3 Raw Data'!AM$9:AM$158,'Notes Backsheet'!$N13)</f>
        <v>19</v>
      </c>
      <c r="P13" s="244">
        <f>COUNTIF('Q3 Raw Data'!AN$9:AN$158,'Notes Backsheet'!$N13)</f>
        <v>14</v>
      </c>
      <c r="Q13" s="244">
        <f>COUNTIF('Q3 Raw Data'!AO$9:AO$158,'Notes Backsheet'!$N13)</f>
        <v>8</v>
      </c>
      <c r="R13" s="244">
        <f>COUNTIF('Q3 Raw Data'!AP$9:AP$158,'Notes Backsheet'!$N13)</f>
        <v>19</v>
      </c>
      <c r="S13" s="244">
        <f>COUNTIF('Q3 Raw Data'!AQ$9:AQ$158,'Notes Backsheet'!$N13)</f>
        <v>46</v>
      </c>
      <c r="T13" s="244">
        <f>COUNTIF('Q3 Raw Data'!AR$9:AR$158,'Notes Backsheet'!$N13)</f>
        <v>44</v>
      </c>
      <c r="U13" s="244">
        <f>COUNTIF('Q3 Raw Data'!AS$9:AS$158,'Notes Backsheet'!$N13)</f>
        <v>11</v>
      </c>
      <c r="V13" s="244">
        <f>COUNTIF('Q3 Raw Data'!AT$9:AT$158,'Notes Backsheet'!$N13)</f>
        <v>14</v>
      </c>
      <c r="W13" s="244">
        <f>COUNTIF('Q3 Raw Data'!AU$9:AU$158,'Notes Backsheet'!$N13)</f>
        <v>31</v>
      </c>
      <c r="X13" s="222" t="s">
        <v>279</v>
      </c>
      <c r="Y13" s="213" t="s">
        <v>280</v>
      </c>
      <c r="Z13" s="213">
        <f>COUNTIF('Q4 Raw Data'!$N16:$Q16,"Yes")</f>
        <v>4</v>
      </c>
      <c r="AA13" s="213"/>
      <c r="AB13" s="213"/>
      <c r="AC13" s="213"/>
      <c r="AD13" s="213" t="s">
        <v>1064</v>
      </c>
      <c r="AE13" s="213">
        <f>COUNTIF('Q4 Raw Data'!AO$9:AO$158,'Notes Backsheet'!$AD13)</f>
        <v>12</v>
      </c>
      <c r="AF13" s="213">
        <f>COUNTIF('Q4 Raw Data'!AP$9:AP$158,'Notes Backsheet'!$AD13)</f>
        <v>7</v>
      </c>
      <c r="AG13" s="213">
        <f>COUNTIF('Q4 Raw Data'!AQ$9:AQ$158,'Notes Backsheet'!$AD13)</f>
        <v>6</v>
      </c>
      <c r="AH13" s="213">
        <f>COUNTIF('Q4 Raw Data'!AR$9:AR$158,'Notes Backsheet'!$AD13)</f>
        <v>10</v>
      </c>
      <c r="AI13" s="213">
        <f>COUNTIF('Q4 Raw Data'!AS$9:AS$158,'Notes Backsheet'!$AD13)</f>
        <v>31</v>
      </c>
      <c r="AJ13" s="213">
        <f>COUNTIF('Q4 Raw Data'!AT$9:AT$158,'Notes Backsheet'!$AD13)</f>
        <v>32</v>
      </c>
      <c r="AK13" s="213">
        <f>COUNTIF('Q4 Raw Data'!AU$9:AU$158,'Notes Backsheet'!$AD13)</f>
        <v>6</v>
      </c>
      <c r="AL13" s="213">
        <f>COUNTIF('Q4 Raw Data'!AV$9:AV$158,'Notes Backsheet'!$AD13)</f>
        <v>8</v>
      </c>
      <c r="AM13" s="213">
        <f>COUNTIF('Q4 Raw Data'!AW$9:AW$158,'Notes Backsheet'!$AD13)</f>
        <v>23</v>
      </c>
    </row>
    <row r="14" spans="1:39" x14ac:dyDescent="0.3">
      <c r="A14" s="220" t="s">
        <v>1147</v>
      </c>
      <c r="B14" s="220"/>
      <c r="C14" s="209"/>
      <c r="D14" s="213"/>
      <c r="E14" s="213"/>
      <c r="F14" s="213"/>
      <c r="G14" s="213"/>
      <c r="H14" s="222" t="s">
        <v>287</v>
      </c>
      <c r="I14" t="s">
        <v>288</v>
      </c>
      <c r="J14" s="244">
        <f>COUNTIF('Q3 Raw Data'!$L17:$O17,"Yes")</f>
        <v>4</v>
      </c>
      <c r="N14" s="208" t="s">
        <v>1066</v>
      </c>
      <c r="O14" s="244">
        <f>COUNTIF('Q3 Raw Data'!AM$9:AM$158,'Notes Backsheet'!$N14)</f>
        <v>98</v>
      </c>
      <c r="P14" s="244">
        <f>COUNTIF('Q3 Raw Data'!AN$9:AN$158,'Notes Backsheet'!$N14)</f>
        <v>99</v>
      </c>
      <c r="Q14" s="244">
        <f>COUNTIF('Q3 Raw Data'!AO$9:AO$158,'Notes Backsheet'!$N14)</f>
        <v>92</v>
      </c>
      <c r="R14" s="244">
        <f>COUNTIF('Q3 Raw Data'!AP$9:AP$158,'Notes Backsheet'!$N14)</f>
        <v>99</v>
      </c>
      <c r="S14" s="244">
        <f>COUNTIF('Q3 Raw Data'!AQ$9:AQ$158,'Notes Backsheet'!$N14)</f>
        <v>83</v>
      </c>
      <c r="T14" s="244">
        <f>COUNTIF('Q3 Raw Data'!AR$9:AR$158,'Notes Backsheet'!$N14)</f>
        <v>88</v>
      </c>
      <c r="U14" s="244">
        <f>COUNTIF('Q3 Raw Data'!AS$9:AS$158,'Notes Backsheet'!$N14)</f>
        <v>106</v>
      </c>
      <c r="V14" s="244">
        <f>COUNTIF('Q3 Raw Data'!AT$9:AT$158,'Notes Backsheet'!$N14)</f>
        <v>108</v>
      </c>
      <c r="W14" s="244">
        <f>COUNTIF('Q3 Raw Data'!AU$9:AU$158,'Notes Backsheet'!$N14)</f>
        <v>86</v>
      </c>
      <c r="X14" s="222" t="s">
        <v>287</v>
      </c>
      <c r="Y14" s="213" t="s">
        <v>288</v>
      </c>
      <c r="Z14" s="213">
        <f>COUNTIF('Q4 Raw Data'!$N17:$Q17,"Yes")</f>
        <v>4</v>
      </c>
      <c r="AA14" s="213"/>
      <c r="AB14" s="213"/>
      <c r="AC14" s="213"/>
      <c r="AD14" s="213" t="s">
        <v>1066</v>
      </c>
      <c r="AE14" s="213">
        <f>COUNTIF('Q4 Raw Data'!AO$9:AO$158,'Notes Backsheet'!$AD14)</f>
        <v>91</v>
      </c>
      <c r="AF14" s="213">
        <f>COUNTIF('Q4 Raw Data'!AP$9:AP$158,'Notes Backsheet'!$AD14)</f>
        <v>93</v>
      </c>
      <c r="AG14" s="213">
        <f>COUNTIF('Q4 Raw Data'!AQ$9:AQ$158,'Notes Backsheet'!$AD14)</f>
        <v>78</v>
      </c>
      <c r="AH14" s="213">
        <f>COUNTIF('Q4 Raw Data'!AR$9:AR$158,'Notes Backsheet'!$AD14)</f>
        <v>92</v>
      </c>
      <c r="AI14" s="213">
        <f>COUNTIF('Q4 Raw Data'!AS$9:AS$158,'Notes Backsheet'!$AD14)</f>
        <v>88</v>
      </c>
      <c r="AJ14" s="213">
        <f>COUNTIF('Q4 Raw Data'!AT$9:AT$158,'Notes Backsheet'!$AD14)</f>
        <v>89</v>
      </c>
      <c r="AK14" s="213">
        <f>COUNTIF('Q4 Raw Data'!AU$9:AU$158,'Notes Backsheet'!$AD14)</f>
        <v>97</v>
      </c>
      <c r="AL14" s="213">
        <f>COUNTIF('Q4 Raw Data'!AV$9:AV$158,'Notes Backsheet'!$AD14)</f>
        <v>102</v>
      </c>
      <c r="AM14" s="213">
        <f>COUNTIF('Q4 Raw Data'!AW$9:AW$158,'Notes Backsheet'!$AD14)</f>
        <v>86</v>
      </c>
    </row>
    <row r="15" spans="1:39" s="208" customFormat="1" x14ac:dyDescent="0.3">
      <c r="B15" s="214" t="s">
        <v>1053</v>
      </c>
      <c r="C15" s="217" t="str">
        <f>'Notes Backsheet'!AE14+'Notes Backsheet'!AE15+'Notes Backsheet'!AE16&amp;" ("&amp;'Notes Backsheet'!O14+'Notes Backsheet'!O15+'Notes Backsheet'!O16&amp;") of the "&amp;AE23&amp;" HWBs reported being ‘Established’ or greater, "&amp;'Notes Backsheet'!AE12&amp;" ("&amp;'Notes Backsheet'!O12&amp;") HWBs reported being ‘Not yet established’, "&amp;'Notes Backsheet'!AE13&amp;" ("&amp;'Notes Backsheet'!O13&amp;") reported having ‘Plans in place’"</f>
        <v>138 (131) of the 150 HWBs reported being ‘Established’ or greater, 0 (0) HWBs reported being ‘Not yet established’, 12 (19) reported having ‘Plans in place’</v>
      </c>
      <c r="H15" s="222" t="s">
        <v>294</v>
      </c>
      <c r="I15" t="s">
        <v>295</v>
      </c>
      <c r="J15" s="244">
        <f>COUNTIF('Q3 Raw Data'!$L18:$O18,"Yes")</f>
        <v>4</v>
      </c>
      <c r="N15" t="s">
        <v>1068</v>
      </c>
      <c r="O15" s="244">
        <f>COUNTIF('Q3 Raw Data'!AM$9:AM$158,'Notes Backsheet'!$N15)</f>
        <v>31</v>
      </c>
      <c r="P15" s="244">
        <f>COUNTIF('Q3 Raw Data'!AN$9:AN$158,'Notes Backsheet'!$N15)</f>
        <v>36</v>
      </c>
      <c r="Q15" s="244">
        <f>COUNTIF('Q3 Raw Data'!AO$9:AO$158,'Notes Backsheet'!$N15)</f>
        <v>44</v>
      </c>
      <c r="R15" s="244">
        <f>COUNTIF('Q3 Raw Data'!AP$9:AP$158,'Notes Backsheet'!$N15)</f>
        <v>27</v>
      </c>
      <c r="S15" s="244">
        <f>COUNTIF('Q3 Raw Data'!AQ$9:AQ$158,'Notes Backsheet'!$N15)</f>
        <v>19</v>
      </c>
      <c r="T15" s="244">
        <f>COUNTIF('Q3 Raw Data'!AR$9:AR$158,'Notes Backsheet'!$N15)</f>
        <v>16</v>
      </c>
      <c r="U15" s="244">
        <f>COUNTIF('Q3 Raw Data'!AS$9:AS$158,'Notes Backsheet'!$N15)</f>
        <v>32</v>
      </c>
      <c r="V15" s="244">
        <f>COUNTIF('Q3 Raw Data'!AT$9:AT$158,'Notes Backsheet'!$N15)</f>
        <v>26</v>
      </c>
      <c r="W15" s="244">
        <f>COUNTIF('Q3 Raw Data'!AU$9:AU$158,'Notes Backsheet'!$N15)</f>
        <v>23</v>
      </c>
      <c r="X15" s="222" t="s">
        <v>294</v>
      </c>
      <c r="Y15" s="213" t="s">
        <v>295</v>
      </c>
      <c r="Z15" s="213">
        <f>COUNTIF('Q4 Raw Data'!$N18:$Q18,"Yes")</f>
        <v>4</v>
      </c>
      <c r="AA15" s="213"/>
      <c r="AB15" s="213"/>
      <c r="AC15" s="213"/>
      <c r="AD15" s="213" t="s">
        <v>1068</v>
      </c>
      <c r="AE15" s="213">
        <f>COUNTIF('Q4 Raw Data'!AO$9:AO$158,'Notes Backsheet'!$AD15)</f>
        <v>40</v>
      </c>
      <c r="AF15" s="213">
        <f>COUNTIF('Q4 Raw Data'!AP$9:AP$158,'Notes Backsheet'!$AD15)</f>
        <v>44</v>
      </c>
      <c r="AG15" s="213">
        <f>COUNTIF('Q4 Raw Data'!AQ$9:AQ$158,'Notes Backsheet'!$AD15)</f>
        <v>57</v>
      </c>
      <c r="AH15" s="213">
        <f>COUNTIF('Q4 Raw Data'!AR$9:AR$158,'Notes Backsheet'!$AD15)</f>
        <v>40</v>
      </c>
      <c r="AI15" s="213">
        <f>COUNTIF('Q4 Raw Data'!AS$9:AS$158,'Notes Backsheet'!$AD15)</f>
        <v>26</v>
      </c>
      <c r="AJ15" s="213">
        <f>COUNTIF('Q4 Raw Data'!AT$9:AT$158,'Notes Backsheet'!$AD15)</f>
        <v>27</v>
      </c>
      <c r="AK15" s="213">
        <f>COUNTIF('Q4 Raw Data'!AU$9:AU$158,'Notes Backsheet'!$AD15)</f>
        <v>45</v>
      </c>
      <c r="AL15" s="213">
        <f>COUNTIF('Q4 Raw Data'!AV$9:AV$158,'Notes Backsheet'!$AD15)</f>
        <v>36</v>
      </c>
      <c r="AM15" s="213">
        <f>COUNTIF('Q4 Raw Data'!AW$9:AW$158,'Notes Backsheet'!$AD15)</f>
        <v>30</v>
      </c>
    </row>
    <row r="16" spans="1:39" s="208" customFormat="1" ht="15" customHeight="1" x14ac:dyDescent="0.3">
      <c r="B16" s="214" t="s">
        <v>1054</v>
      </c>
      <c r="C16" s="217" t="str">
        <f>'Notes Backsheet'!AF14+'Notes Backsheet'!AF15+'Notes Backsheet'!AF16&amp;" ("&amp;'Notes Backsheet'!P14+'Notes Backsheet'!P15+'Notes Backsheet'!P16&amp;") of the "&amp;AE23&amp;" HWBs reported being ‘Established’ or greater, "&amp;'Notes Backsheet'!AF12&amp;" ("&amp;'Notes Backsheet'!P12&amp;") HWBs reported being ‘Not yet established’, "&amp;'Notes Backsheet'!AF13&amp;" ("&amp;'Notes Backsheet'!P13&amp;") reported having ‘Plans in place’"</f>
        <v>143 (136) of the 150 HWBs reported being ‘Established’ or greater, 0 (0) HWBs reported being ‘Not yet established’, 7 (14) reported having ‘Plans in place’</v>
      </c>
      <c r="D16" s="215"/>
      <c r="E16" s="215"/>
      <c r="F16" s="215"/>
      <c r="G16" s="215"/>
      <c r="H16" s="222" t="s">
        <v>300</v>
      </c>
      <c r="I16" t="s">
        <v>301</v>
      </c>
      <c r="J16" s="244">
        <f>COUNTIF('Q3 Raw Data'!$L19:$O19,"Yes")</f>
        <v>4</v>
      </c>
      <c r="N16" t="s">
        <v>1070</v>
      </c>
      <c r="O16" s="244">
        <f>COUNTIF('Q3 Raw Data'!AM$9:AM$158,'Notes Backsheet'!$N16)</f>
        <v>2</v>
      </c>
      <c r="P16" s="244">
        <f>COUNTIF('Q3 Raw Data'!AN$9:AN$158,'Notes Backsheet'!$N16)</f>
        <v>1</v>
      </c>
      <c r="Q16" s="244">
        <f>COUNTIF('Q3 Raw Data'!AO$9:AO$158,'Notes Backsheet'!$N16)</f>
        <v>6</v>
      </c>
      <c r="R16" s="244">
        <f>COUNTIF('Q3 Raw Data'!AP$9:AP$158,'Notes Backsheet'!$N16)</f>
        <v>5</v>
      </c>
      <c r="S16" s="244">
        <f>COUNTIF('Q3 Raw Data'!AQ$9:AQ$158,'Notes Backsheet'!$N16)</f>
        <v>1</v>
      </c>
      <c r="T16" s="244">
        <f>COUNTIF('Q3 Raw Data'!AR$9:AR$158,'Notes Backsheet'!$N16)</f>
        <v>1</v>
      </c>
      <c r="U16" s="244">
        <f>COUNTIF('Q3 Raw Data'!AS$9:AS$158,'Notes Backsheet'!$N16)</f>
        <v>1</v>
      </c>
      <c r="V16" s="244">
        <f>COUNTIF('Q3 Raw Data'!AT$9:AT$158,'Notes Backsheet'!$N16)</f>
        <v>2</v>
      </c>
      <c r="W16" s="244">
        <f>COUNTIF('Q3 Raw Data'!AU$9:AU$158,'Notes Backsheet'!$N16)</f>
        <v>2</v>
      </c>
      <c r="X16" s="222" t="s">
        <v>300</v>
      </c>
      <c r="Y16" s="213" t="s">
        <v>301</v>
      </c>
      <c r="Z16" s="213">
        <f>COUNTIF('Q4 Raw Data'!$N19:$Q19,"Yes")</f>
        <v>4</v>
      </c>
      <c r="AA16" s="213"/>
      <c r="AB16" s="213"/>
      <c r="AC16" s="213"/>
      <c r="AD16" s="213" t="s">
        <v>1070</v>
      </c>
      <c r="AE16" s="213">
        <f>COUNTIF('Q4 Raw Data'!AO$9:AO$158,'Notes Backsheet'!$AD16)</f>
        <v>7</v>
      </c>
      <c r="AF16" s="213">
        <f>COUNTIF('Q4 Raw Data'!AP$9:AP$158,'Notes Backsheet'!$AD16)</f>
        <v>6</v>
      </c>
      <c r="AG16" s="213">
        <f>COUNTIF('Q4 Raw Data'!AQ$9:AQ$158,'Notes Backsheet'!$AD16)</f>
        <v>9</v>
      </c>
      <c r="AH16" s="213">
        <f>COUNTIF('Q4 Raw Data'!AR$9:AR$158,'Notes Backsheet'!$AD16)</f>
        <v>7</v>
      </c>
      <c r="AI16" s="213">
        <f>COUNTIF('Q4 Raw Data'!AS$9:AS$158,'Notes Backsheet'!$AD16)</f>
        <v>1</v>
      </c>
      <c r="AJ16" s="213">
        <f>COUNTIF('Q4 Raw Data'!AT$9:AT$158,'Notes Backsheet'!$AD16)</f>
        <v>2</v>
      </c>
      <c r="AK16" s="213">
        <f>COUNTIF('Q4 Raw Data'!AU$9:AU$158,'Notes Backsheet'!$AD16)</f>
        <v>2</v>
      </c>
      <c r="AL16" s="213">
        <f>COUNTIF('Q4 Raw Data'!AV$9:AV$158,'Notes Backsheet'!$AD16)</f>
        <v>4</v>
      </c>
      <c r="AM16" s="213">
        <f>COUNTIF('Q4 Raw Data'!AW$9:AW$158,'Notes Backsheet'!$AD16)</f>
        <v>4</v>
      </c>
    </row>
    <row r="17" spans="2:39" s="208" customFormat="1" ht="15" customHeight="1" x14ac:dyDescent="0.3">
      <c r="B17" s="214" t="s">
        <v>1175</v>
      </c>
      <c r="C17" s="217" t="str">
        <f>'Notes Backsheet'!AG14+'Notes Backsheet'!AG15+'Notes Backsheet'!AG16&amp;" ("&amp;'Notes Backsheet'!Q14+'Notes Backsheet'!Q15+'Notes Backsheet'!Q16&amp;") of the "&amp;AE23&amp;" HWBs reported being ‘Established’ or greater, "&amp;'Notes Backsheet'!AG12&amp;" ("&amp;'Notes Backsheet'!Q12&amp;") HWBs reported being ‘Not yet established’, "&amp;'Notes Backsheet'!AG13&amp;" ("&amp;'Notes Backsheet'!Q13&amp;") reported having ‘Plans in place’"</f>
        <v>144 (142) of the 150 HWBs reported being ‘Established’ or greater, 0 (0) HWBs reported being ‘Not yet established’, 6 (8) reported having ‘Plans in place’</v>
      </c>
      <c r="D17" s="215"/>
      <c r="E17" s="215"/>
      <c r="F17" s="215"/>
      <c r="G17" s="215"/>
      <c r="H17" s="222" t="s">
        <v>305</v>
      </c>
      <c r="I17" t="s">
        <v>306</v>
      </c>
      <c r="J17" s="244">
        <f>COUNTIF('Q3 Raw Data'!$L20:$O20,"Yes")</f>
        <v>4</v>
      </c>
      <c r="X17" s="222" t="s">
        <v>305</v>
      </c>
      <c r="Y17" s="213" t="s">
        <v>306</v>
      </c>
      <c r="Z17" s="213">
        <f>COUNTIF('Q4 Raw Data'!$N20:$Q20,"Yes")</f>
        <v>4</v>
      </c>
      <c r="AA17" s="213"/>
      <c r="AB17" s="213"/>
      <c r="AC17" s="213"/>
      <c r="AD17" s="213"/>
      <c r="AE17" s="213"/>
      <c r="AF17" s="213"/>
      <c r="AG17" s="213"/>
      <c r="AH17" s="213"/>
      <c r="AI17" s="213"/>
      <c r="AJ17" s="213"/>
      <c r="AK17" s="213"/>
      <c r="AL17" s="213"/>
      <c r="AM17" s="226"/>
    </row>
    <row r="18" spans="2:39" s="208" customFormat="1" ht="15" customHeight="1" x14ac:dyDescent="0.3">
      <c r="B18" s="214" t="s">
        <v>1174</v>
      </c>
      <c r="C18" s="217" t="str">
        <f>'Notes Backsheet'!AH14+'Notes Backsheet'!AH15+'Notes Backsheet'!AH16&amp;" ("&amp;'Notes Backsheet'!R14+'Notes Backsheet'!R15+'Notes Backsheet'!R16&amp;") of the "&amp;AE23&amp;" HWBs reported being ‘Established’ or greater, "&amp;'Notes Backsheet'!AH12&amp;" ("&amp;'Notes Backsheet'!R12&amp;") HWBs reported being ‘Not yet established’, "&amp;'Notes Backsheet'!AH13&amp;" ("&amp;'Notes Backsheet'!R13&amp;") reported having ‘Plans in place’"</f>
        <v>139 (131) of the 150 HWBs reported being ‘Established’ or greater, 1 (0) HWBs reported being ‘Not yet established’, 10 (19) reported having ‘Plans in place’</v>
      </c>
      <c r="D18" s="215"/>
      <c r="E18" s="215"/>
      <c r="F18" s="215"/>
      <c r="G18" s="215"/>
      <c r="H18" s="222" t="s">
        <v>311</v>
      </c>
      <c r="I18" t="s">
        <v>312</v>
      </c>
      <c r="J18" s="244">
        <f>COUNTIF('Q3 Raw Data'!$L21:$O21,"Yes")</f>
        <v>4</v>
      </c>
      <c r="X18" s="222" t="s">
        <v>311</v>
      </c>
      <c r="Y18" s="213" t="s">
        <v>312</v>
      </c>
      <c r="Z18" s="213">
        <f>COUNTIF('Q4 Raw Data'!$N21:$Q21,"Yes")</f>
        <v>4</v>
      </c>
      <c r="AA18" s="213"/>
      <c r="AB18" s="213"/>
      <c r="AC18" s="213"/>
      <c r="AD18" s="213"/>
      <c r="AE18" s="213"/>
      <c r="AF18" s="213"/>
      <c r="AG18" s="213"/>
      <c r="AH18" s="213"/>
      <c r="AI18" s="213"/>
      <c r="AJ18" s="213"/>
      <c r="AK18" s="213"/>
      <c r="AL18" s="213"/>
      <c r="AM18" s="226"/>
    </row>
    <row r="19" spans="2:39" ht="15" customHeight="1" x14ac:dyDescent="0.3">
      <c r="B19" s="214" t="s">
        <v>1057</v>
      </c>
      <c r="C19" s="217" t="str">
        <f>'Notes Backsheet'!AI14+'Notes Backsheet'!AI15+'Notes Backsheet'!AI16&amp;" ("&amp;'Notes Backsheet'!S14+'Notes Backsheet'!S15+'Notes Backsheet'!S16&amp;") of the "&amp;AE23&amp;" HWBs reported being ‘Established’ or greater, "&amp;'Notes Backsheet'!AI12&amp;" ("&amp;'Notes Backsheet'!S12&amp;") HWBs reported being ‘Not yet established’, "&amp;'Notes Backsheet'!AI13&amp;" ("&amp;'Notes Backsheet'!S13&amp;") reported having ‘Plans in place’"</f>
        <v>115 (103) of the 150 HWBs reported being ‘Established’ or greater, 4 (1) HWBs reported being ‘Not yet established’, 31 (46) reported having ‘Plans in place’</v>
      </c>
      <c r="D19" s="215"/>
      <c r="E19" s="215"/>
      <c r="F19" s="215"/>
      <c r="G19" s="215"/>
      <c r="H19" s="222" t="s">
        <v>315</v>
      </c>
      <c r="I19" t="s">
        <v>316</v>
      </c>
      <c r="J19" s="244">
        <f>COUNTIF('Q3 Raw Data'!$L22:$O22,"Yes")</f>
        <v>4</v>
      </c>
      <c r="X19" s="222" t="s">
        <v>315</v>
      </c>
      <c r="Y19" s="213" t="s">
        <v>316</v>
      </c>
      <c r="Z19" s="213">
        <f>COUNTIF('Q4 Raw Data'!$N22:$Q22,"Yes")</f>
        <v>4</v>
      </c>
      <c r="AA19" s="213"/>
      <c r="AB19" s="213"/>
      <c r="AC19" s="213" t="s">
        <v>1227</v>
      </c>
      <c r="AD19" s="213"/>
      <c r="AE19" s="213"/>
      <c r="AF19" s="213"/>
      <c r="AG19" s="213"/>
      <c r="AH19" s="213"/>
      <c r="AI19" s="213"/>
      <c r="AJ19" s="213"/>
      <c r="AK19" s="213"/>
      <c r="AL19" s="213"/>
      <c r="AM19" s="226"/>
    </row>
    <row r="20" spans="2:39" ht="15" customHeight="1" x14ac:dyDescent="0.3">
      <c r="B20" s="214" t="s">
        <v>1058</v>
      </c>
      <c r="C20" s="217" t="str">
        <f>'Notes Backsheet'!AJ14+'Notes Backsheet'!AJ15+'Notes Backsheet'!AJ16&amp;" ("&amp;'Notes Backsheet'!T14+'Notes Backsheet'!T15+'Notes Backsheet'!T16&amp;") of the "&amp;AE23&amp;" HWBs reported being ‘Established’ or greater, "&amp;'Notes Backsheet'!AJ12&amp;" ("&amp;'Notes Backsheet'!T12&amp;") HWBs reported being ‘Not yet established’, "&amp;'Notes Backsheet'!AJ13&amp;" ("&amp;'Notes Backsheet'!T13&amp;") reported having ‘Plans in place’"</f>
        <v>118 (105) of the 150 HWBs reported being ‘Established’ or greater, 0 (1) HWBs reported being ‘Not yet established’, 32 (44) reported having ‘Plans in place’</v>
      </c>
      <c r="D20" s="215"/>
      <c r="E20" s="215"/>
      <c r="F20" s="215"/>
      <c r="G20" s="215"/>
      <c r="H20" s="222" t="s">
        <v>321</v>
      </c>
      <c r="I20" t="s">
        <v>322</v>
      </c>
      <c r="J20" s="244">
        <f>COUNTIF('Q3 Raw Data'!$L23:$O23,"Yes")</f>
        <v>4</v>
      </c>
      <c r="X20" s="222" t="s">
        <v>321</v>
      </c>
      <c r="Y20" s="213" t="s">
        <v>322</v>
      </c>
      <c r="Z20" s="213">
        <f>COUNTIF('Q4 Raw Data'!$N23:$Q23,"Yes")</f>
        <v>4</v>
      </c>
      <c r="AA20" s="213"/>
      <c r="AB20" s="213"/>
      <c r="AD20" s="213" t="s">
        <v>1228</v>
      </c>
      <c r="AE20" s="213">
        <f>150-COUNTIF($Z$6:$Z$155,0)</f>
        <v>150</v>
      </c>
      <c r="AF20" s="213"/>
      <c r="AG20" s="213"/>
      <c r="AH20" s="213"/>
      <c r="AI20" s="213"/>
      <c r="AJ20" s="213"/>
      <c r="AK20" s="213"/>
      <c r="AL20" s="213"/>
      <c r="AM20" s="226"/>
    </row>
    <row r="21" spans="2:39" ht="15" customHeight="1" x14ac:dyDescent="0.3">
      <c r="B21" s="214" t="s">
        <v>1059</v>
      </c>
      <c r="C21" s="217" t="str">
        <f>'Notes Backsheet'!AK14+'Notes Backsheet'!AK15+'Notes Backsheet'!AK16&amp;" ("&amp;'Notes Backsheet'!U14+'Notes Backsheet'!U15+'Notes Backsheet'!U16&amp;") of the "&amp;AE23&amp;" HWBs reported being ‘Established’ or greater, "&amp;'Notes Backsheet'!AK12&amp;" ("&amp;'Notes Backsheet'!U12&amp;") HWBs reported being ‘Not yet established’, "&amp;'Notes Backsheet'!AK13&amp;" ("&amp;'Notes Backsheet'!U13&amp;") reported having ‘Plans in place’"</f>
        <v>144 (139) of the 150 HWBs reported being ‘Established’ or greater, 0 (0) HWBs reported being ‘Not yet established’, 6 (11) reported having ‘Plans in place’</v>
      </c>
      <c r="D21" s="215"/>
      <c r="E21" s="215"/>
      <c r="F21" s="215"/>
      <c r="G21" s="215"/>
      <c r="H21" s="222" t="s">
        <v>324</v>
      </c>
      <c r="I21" t="s">
        <v>325</v>
      </c>
      <c r="J21" s="244">
        <f>COUNTIF('Q3 Raw Data'!$L24:$O24,"Yes")</f>
        <v>4</v>
      </c>
      <c r="X21" s="222" t="s">
        <v>324</v>
      </c>
      <c r="Y21" s="213" t="s">
        <v>325</v>
      </c>
      <c r="Z21" s="213">
        <f>COUNTIF('Q4 Raw Data'!$N24:$Q24,"Yes")</f>
        <v>4</v>
      </c>
      <c r="AA21" s="213"/>
      <c r="AB21" s="213"/>
      <c r="AD21" t="s">
        <v>1229</v>
      </c>
      <c r="AE21">
        <f>150-COUNTIF('Q4 Raw Data'!$V$9:$V$158,"")</f>
        <v>150</v>
      </c>
      <c r="AF21" s="213"/>
      <c r="AG21" s="213"/>
      <c r="AH21" s="213"/>
      <c r="AI21" s="213"/>
      <c r="AJ21" s="213"/>
      <c r="AK21" s="213"/>
      <c r="AL21" s="213"/>
      <c r="AM21" s="226"/>
    </row>
    <row r="22" spans="2:39" ht="15" customHeight="1" x14ac:dyDescent="0.3">
      <c r="B22" s="214" t="s">
        <v>1060</v>
      </c>
      <c r="C22" s="217" t="str">
        <f>'Notes Backsheet'!AL14+'Notes Backsheet'!AL15+'Notes Backsheet'!AL16&amp;" ("&amp;'Notes Backsheet'!V14+'Notes Backsheet'!V15+'Notes Backsheet'!V16&amp;") of the "&amp;AE23&amp;" HWBs reported being ‘Established’ or greater, "&amp;'Notes Backsheet'!AL12&amp;" ("&amp;'Notes Backsheet'!V12&amp;") HWBs reported being ‘Not yet established’, "&amp;'Notes Backsheet'!AL13&amp;" ("&amp;'Notes Backsheet'!V13&amp;") reported having ‘Plans in place’"</f>
        <v>142 (136) of the 150 HWBs reported being ‘Established’ or greater, 0 (0) HWBs reported being ‘Not yet established’, 8 (14) reported having ‘Plans in place’</v>
      </c>
      <c r="D22" s="215"/>
      <c r="E22" s="215"/>
      <c r="F22" s="215"/>
      <c r="G22" s="215"/>
      <c r="H22" s="222" t="s">
        <v>326</v>
      </c>
      <c r="I22" t="s">
        <v>327</v>
      </c>
      <c r="J22" s="244">
        <f>COUNTIF('Q3 Raw Data'!$L25:$O25,"Yes")</f>
        <v>4</v>
      </c>
      <c r="X22" s="222" t="s">
        <v>326</v>
      </c>
      <c r="Y22" s="213" t="s">
        <v>327</v>
      </c>
      <c r="Z22" s="213">
        <f>COUNTIF('Q4 Raw Data'!$N25:$Q25,"Yes")</f>
        <v>4</v>
      </c>
      <c r="AA22" s="213"/>
      <c r="AB22" s="213"/>
      <c r="AC22" s="213"/>
      <c r="AD22" s="213" t="s">
        <v>899</v>
      </c>
      <c r="AE22" s="213">
        <f>SUM(AE5:AH7)/4</f>
        <v>150</v>
      </c>
      <c r="AF22" s="213"/>
      <c r="AG22" s="213"/>
      <c r="AH22" s="213"/>
      <c r="AI22" s="213"/>
      <c r="AJ22" s="213"/>
      <c r="AK22" s="213"/>
      <c r="AL22" s="213"/>
      <c r="AM22" s="226"/>
    </row>
    <row r="23" spans="2:39" ht="15" customHeight="1" x14ac:dyDescent="0.3">
      <c r="B23" s="214" t="s">
        <v>1061</v>
      </c>
      <c r="C23" s="217" t="str">
        <f>'Notes Backsheet'!AM14+'Notes Backsheet'!AM15+'Notes Backsheet'!AM16&amp;" ("&amp;'Notes Backsheet'!W14+'Notes Backsheet'!W15+'Notes Backsheet'!W16&amp;") of the "&amp;AE23&amp;" HWBs reported being ‘Established’ or greater, "&amp;'Notes Backsheet'!AM12&amp;" ("&amp;'Notes Backsheet'!W12&amp;") HWBs reported being ‘Not yet established’, "&amp;'Notes Backsheet'!AM13&amp;" ("&amp;'Notes Backsheet'!W13&amp;") reported having ‘Plans in place’"</f>
        <v>120 (111) of the 150 HWBs reported being ‘Established’ or greater, 7 (8) HWBs reported being ‘Not yet established’, 23 (31) reported having ‘Plans in place’</v>
      </c>
      <c r="D23" s="215"/>
      <c r="E23" s="215"/>
      <c r="F23" s="215"/>
      <c r="G23" s="215"/>
      <c r="H23" s="222" t="s">
        <v>329</v>
      </c>
      <c r="I23" t="s">
        <v>330</v>
      </c>
      <c r="J23" s="244">
        <f>COUNTIF('Q3 Raw Data'!$L26:$O26,"Yes")</f>
        <v>4</v>
      </c>
      <c r="X23" s="222" t="s">
        <v>329</v>
      </c>
      <c r="Y23" s="213" t="s">
        <v>330</v>
      </c>
      <c r="Z23" s="213">
        <f>COUNTIF('Q4 Raw Data'!$N26:$Q26,"Yes")</f>
        <v>4</v>
      </c>
      <c r="AA23" s="213"/>
      <c r="AB23" s="213"/>
      <c r="AD23" s="213" t="s">
        <v>1088</v>
      </c>
      <c r="AE23" s="213">
        <f>SUM(AE12:AM16)/9</f>
        <v>150</v>
      </c>
      <c r="AF23" s="213"/>
      <c r="AG23" s="213"/>
      <c r="AH23" s="213"/>
      <c r="AI23" s="213"/>
      <c r="AJ23" s="213"/>
      <c r="AK23" s="213"/>
      <c r="AL23" s="213"/>
      <c r="AM23" s="226"/>
    </row>
    <row r="24" spans="2:39" ht="15" customHeight="1" x14ac:dyDescent="0.3">
      <c r="D24" s="215"/>
      <c r="E24" s="215"/>
      <c r="F24" s="215"/>
      <c r="G24" s="215"/>
      <c r="H24" s="222" t="s">
        <v>331</v>
      </c>
      <c r="I24" t="s">
        <v>332</v>
      </c>
      <c r="J24" s="244">
        <f>COUNTIF('Q3 Raw Data'!$L27:$O27,"Yes")</f>
        <v>4</v>
      </c>
      <c r="X24" s="222" t="s">
        <v>331</v>
      </c>
      <c r="Y24" s="213" t="s">
        <v>332</v>
      </c>
      <c r="Z24" s="213">
        <f>COUNTIF('Q4 Raw Data'!$N27:$Q27,"Yes")</f>
        <v>4</v>
      </c>
      <c r="AA24" s="213"/>
      <c r="AB24" s="213"/>
      <c r="AE24" s="213"/>
      <c r="AF24" s="213"/>
      <c r="AG24" s="213"/>
      <c r="AH24" s="213"/>
      <c r="AI24" s="213"/>
      <c r="AJ24" s="213"/>
      <c r="AK24" s="213"/>
      <c r="AL24" s="213"/>
      <c r="AM24" s="226"/>
    </row>
    <row r="25" spans="2:39" x14ac:dyDescent="0.3">
      <c r="C25" s="213"/>
      <c r="D25" s="213"/>
      <c r="E25" s="213"/>
      <c r="F25" s="213"/>
      <c r="G25" s="213"/>
      <c r="H25" s="222" t="s">
        <v>335</v>
      </c>
      <c r="I25" t="s">
        <v>336</v>
      </c>
      <c r="J25" s="244">
        <f>COUNTIF('Q3 Raw Data'!$L28:$O28,"Yes")</f>
        <v>4</v>
      </c>
      <c r="X25" s="222" t="s">
        <v>335</v>
      </c>
      <c r="Y25" s="213" t="s">
        <v>336</v>
      </c>
      <c r="Z25" s="213">
        <f>COUNTIF('Q4 Raw Data'!$N28:$Q28,"Yes")</f>
        <v>4</v>
      </c>
      <c r="AA25" s="213"/>
      <c r="AB25" s="213"/>
      <c r="AE25" s="213"/>
      <c r="AF25" s="213"/>
      <c r="AG25" s="213"/>
      <c r="AH25" s="213"/>
      <c r="AI25" s="213"/>
      <c r="AJ25" s="213"/>
      <c r="AK25" s="213"/>
      <c r="AL25" s="213"/>
      <c r="AM25" s="226"/>
    </row>
    <row r="26" spans="2:39" x14ac:dyDescent="0.3">
      <c r="C26" s="213"/>
      <c r="D26" s="213"/>
      <c r="E26" s="213"/>
      <c r="F26" s="213"/>
      <c r="G26" s="213"/>
      <c r="H26" s="222" t="s">
        <v>337</v>
      </c>
      <c r="I26" t="s">
        <v>338</v>
      </c>
      <c r="J26" s="244">
        <f>COUNTIF('Q3 Raw Data'!$L29:$O29,"Yes")</f>
        <v>4</v>
      </c>
      <c r="X26" s="222" t="s">
        <v>337</v>
      </c>
      <c r="Y26" s="213" t="s">
        <v>338</v>
      </c>
      <c r="Z26" s="213">
        <f>COUNTIF('Q4 Raw Data'!$N29:$Q29,"Yes")</f>
        <v>4</v>
      </c>
      <c r="AA26" s="213"/>
      <c r="AB26" s="213"/>
      <c r="AE26" s="213"/>
      <c r="AF26" s="213"/>
      <c r="AG26" s="213"/>
      <c r="AH26" s="213"/>
      <c r="AI26" s="213"/>
      <c r="AJ26" s="213"/>
      <c r="AK26" s="213"/>
      <c r="AL26" s="213"/>
      <c r="AM26" s="226"/>
    </row>
    <row r="27" spans="2:39" x14ac:dyDescent="0.3">
      <c r="H27" s="222" t="s">
        <v>339</v>
      </c>
      <c r="I27" t="s">
        <v>340</v>
      </c>
      <c r="J27" s="244">
        <f>COUNTIF('Q3 Raw Data'!$L30:$O30,"Yes")</f>
        <v>4</v>
      </c>
      <c r="X27" s="222" t="s">
        <v>339</v>
      </c>
      <c r="Y27" s="213" t="s">
        <v>340</v>
      </c>
      <c r="Z27" s="213">
        <f>COUNTIF('Q4 Raw Data'!$N30:$Q30,"Yes")</f>
        <v>4</v>
      </c>
      <c r="AA27" s="213"/>
      <c r="AB27" s="213"/>
      <c r="AC27" s="213"/>
      <c r="AD27" s="213"/>
      <c r="AE27" s="213"/>
      <c r="AF27" s="213"/>
      <c r="AG27" s="213"/>
      <c r="AH27" s="213"/>
      <c r="AI27" s="213"/>
      <c r="AJ27" s="213"/>
      <c r="AK27" s="213"/>
      <c r="AL27" s="213"/>
      <c r="AM27" s="226"/>
    </row>
    <row r="28" spans="2:39" x14ac:dyDescent="0.3">
      <c r="H28" s="222" t="s">
        <v>341</v>
      </c>
      <c r="I28" t="s">
        <v>342</v>
      </c>
      <c r="J28" s="244">
        <f>COUNTIF('Q3 Raw Data'!$L31:$O31,"Yes")</f>
        <v>4</v>
      </c>
      <c r="X28" s="222" t="s">
        <v>341</v>
      </c>
      <c r="Y28" s="213" t="s">
        <v>342</v>
      </c>
      <c r="Z28" s="213">
        <f>COUNTIF('Q4 Raw Data'!$N31:$Q31,"Yes")</f>
        <v>4</v>
      </c>
      <c r="AA28" s="213"/>
      <c r="AB28" s="213"/>
      <c r="AC28" s="213"/>
      <c r="AD28" s="213"/>
      <c r="AE28" s="213"/>
      <c r="AF28" s="213"/>
      <c r="AG28" s="213"/>
      <c r="AH28" s="213"/>
      <c r="AI28" s="213"/>
      <c r="AJ28" s="213"/>
      <c r="AK28" s="213"/>
      <c r="AL28" s="213"/>
      <c r="AM28" s="226"/>
    </row>
    <row r="29" spans="2:39" x14ac:dyDescent="0.3">
      <c r="H29" s="222" t="s">
        <v>345</v>
      </c>
      <c r="I29" t="s">
        <v>346</v>
      </c>
      <c r="J29" s="244">
        <f>COUNTIF('Q3 Raw Data'!$L32:$O32,"Yes")</f>
        <v>4</v>
      </c>
      <c r="X29" s="222" t="s">
        <v>345</v>
      </c>
      <c r="Y29" s="213" t="s">
        <v>346</v>
      </c>
      <c r="Z29" s="213">
        <f>COUNTIF('Q4 Raw Data'!$N32:$Q32,"Yes")</f>
        <v>4</v>
      </c>
      <c r="AA29" s="213"/>
      <c r="AB29" s="213"/>
      <c r="AC29" s="213"/>
      <c r="AD29" s="213"/>
      <c r="AE29" s="213"/>
      <c r="AF29" s="213"/>
      <c r="AG29" s="213"/>
      <c r="AH29" s="213"/>
      <c r="AI29" s="213"/>
      <c r="AJ29" s="213"/>
      <c r="AK29" s="213"/>
      <c r="AL29" s="213"/>
      <c r="AM29" s="226"/>
    </row>
    <row r="30" spans="2:39" x14ac:dyDescent="0.3">
      <c r="H30" s="222" t="s">
        <v>347</v>
      </c>
      <c r="I30" t="s">
        <v>348</v>
      </c>
      <c r="J30" s="244">
        <f>COUNTIF('Q3 Raw Data'!$L33:$O33,"Yes")</f>
        <v>4</v>
      </c>
      <c r="X30" s="222" t="s">
        <v>347</v>
      </c>
      <c r="Y30" s="213" t="s">
        <v>348</v>
      </c>
      <c r="Z30" s="213">
        <f>COUNTIF('Q4 Raw Data'!$N33:$Q33,"Yes")</f>
        <v>4</v>
      </c>
      <c r="AA30" s="213"/>
      <c r="AB30" s="213"/>
      <c r="AC30" s="213"/>
      <c r="AD30" s="213"/>
      <c r="AE30" s="213"/>
      <c r="AF30" s="213"/>
      <c r="AG30" s="213"/>
      <c r="AH30" s="213"/>
      <c r="AI30" s="213"/>
      <c r="AJ30" s="213"/>
      <c r="AK30" s="213"/>
      <c r="AL30" s="213"/>
      <c r="AM30" s="226"/>
    </row>
    <row r="31" spans="2:39" x14ac:dyDescent="0.3">
      <c r="H31" s="222" t="s">
        <v>351</v>
      </c>
      <c r="I31" t="s">
        <v>352</v>
      </c>
      <c r="J31" s="244">
        <f>COUNTIF('Q3 Raw Data'!$L34:$O34,"Yes")</f>
        <v>4</v>
      </c>
      <c r="X31" s="222" t="s">
        <v>351</v>
      </c>
      <c r="Y31" s="213" t="s">
        <v>352</v>
      </c>
      <c r="Z31" s="213">
        <f>COUNTIF('Q4 Raw Data'!$N34:$Q34,"Yes")</f>
        <v>4</v>
      </c>
      <c r="AA31" s="213"/>
      <c r="AB31" s="213"/>
      <c r="AC31" s="213"/>
      <c r="AD31" s="213"/>
      <c r="AE31" s="213"/>
      <c r="AF31" s="213"/>
      <c r="AG31" s="213"/>
      <c r="AH31" s="213"/>
      <c r="AI31" s="213"/>
      <c r="AJ31" s="213"/>
      <c r="AK31" s="213"/>
      <c r="AL31" s="213"/>
      <c r="AM31" s="226"/>
    </row>
    <row r="32" spans="2:39" x14ac:dyDescent="0.3">
      <c r="H32" s="222" t="s">
        <v>355</v>
      </c>
      <c r="I32" t="s">
        <v>356</v>
      </c>
      <c r="J32" s="244">
        <f>COUNTIF('Q3 Raw Data'!$L35:$O35,"Yes")</f>
        <v>4</v>
      </c>
      <c r="X32" s="222" t="s">
        <v>355</v>
      </c>
      <c r="Y32" s="213" t="s">
        <v>356</v>
      </c>
      <c r="Z32" s="213">
        <f>COUNTIF('Q4 Raw Data'!$N35:$Q35,"Yes")</f>
        <v>4</v>
      </c>
      <c r="AA32" s="213"/>
      <c r="AB32" s="213"/>
      <c r="AC32" s="213"/>
      <c r="AD32" s="213"/>
      <c r="AE32" s="213"/>
      <c r="AF32" s="213"/>
      <c r="AG32" s="213"/>
      <c r="AH32" s="213"/>
      <c r="AI32" s="213"/>
      <c r="AJ32" s="213"/>
      <c r="AK32" s="213"/>
      <c r="AL32" s="213"/>
      <c r="AM32" s="226"/>
    </row>
    <row r="33" spans="8:39" x14ac:dyDescent="0.3">
      <c r="H33" s="222" t="s">
        <v>359</v>
      </c>
      <c r="I33" t="s">
        <v>360</v>
      </c>
      <c r="J33" s="244">
        <f>COUNTIF('Q3 Raw Data'!$L36:$O36,"Yes")</f>
        <v>4</v>
      </c>
      <c r="X33" s="222" t="s">
        <v>359</v>
      </c>
      <c r="Y33" s="213" t="s">
        <v>360</v>
      </c>
      <c r="Z33" s="213">
        <f>COUNTIF('Q4 Raw Data'!$N36:$Q36,"Yes")</f>
        <v>4</v>
      </c>
      <c r="AA33" s="213"/>
      <c r="AB33" s="213"/>
      <c r="AC33" s="213"/>
      <c r="AD33" s="213"/>
      <c r="AE33" s="213"/>
      <c r="AF33" s="213"/>
      <c r="AG33" s="213"/>
      <c r="AH33" s="213"/>
      <c r="AI33" s="213"/>
      <c r="AJ33" s="213"/>
      <c r="AK33" s="213"/>
      <c r="AL33" s="213"/>
      <c r="AM33" s="226"/>
    </row>
    <row r="34" spans="8:39" x14ac:dyDescent="0.3">
      <c r="H34" s="222" t="s">
        <v>363</v>
      </c>
      <c r="I34" t="s">
        <v>364</v>
      </c>
      <c r="J34" s="244">
        <f>COUNTIF('Q3 Raw Data'!$L37:$O37,"Yes")</f>
        <v>4</v>
      </c>
      <c r="X34" s="222" t="s">
        <v>363</v>
      </c>
      <c r="Y34" s="213" t="s">
        <v>364</v>
      </c>
      <c r="Z34" s="213">
        <f>COUNTIF('Q4 Raw Data'!$N37:$Q37,"Yes")</f>
        <v>4</v>
      </c>
      <c r="AA34" s="213"/>
      <c r="AB34" s="213"/>
      <c r="AC34" s="213"/>
      <c r="AD34" s="213"/>
      <c r="AE34" s="213"/>
      <c r="AF34" s="213"/>
      <c r="AG34" s="213"/>
      <c r="AH34" s="213"/>
      <c r="AI34" s="213"/>
      <c r="AJ34" s="213"/>
      <c r="AK34" s="213"/>
      <c r="AL34" s="213"/>
      <c r="AM34" s="226"/>
    </row>
    <row r="35" spans="8:39" x14ac:dyDescent="0.3">
      <c r="H35" s="222" t="s">
        <v>367</v>
      </c>
      <c r="I35" t="s">
        <v>368</v>
      </c>
      <c r="J35" s="244">
        <f>COUNTIF('Q3 Raw Data'!$L38:$O38,"Yes")</f>
        <v>4</v>
      </c>
      <c r="X35" s="222" t="s">
        <v>367</v>
      </c>
      <c r="Y35" s="213" t="s">
        <v>368</v>
      </c>
      <c r="Z35" s="213">
        <f>COUNTIF('Q4 Raw Data'!$N38:$Q38,"Yes")</f>
        <v>4</v>
      </c>
      <c r="AA35" s="213"/>
      <c r="AB35" s="213"/>
      <c r="AC35" s="213"/>
      <c r="AD35" s="213"/>
      <c r="AE35" s="213"/>
      <c r="AF35" s="213"/>
      <c r="AG35" s="213"/>
      <c r="AH35" s="213"/>
      <c r="AI35" s="213"/>
      <c r="AJ35" s="213"/>
      <c r="AK35" s="213"/>
      <c r="AL35" s="213"/>
      <c r="AM35" s="226"/>
    </row>
    <row r="36" spans="8:39" x14ac:dyDescent="0.3">
      <c r="H36" s="222" t="s">
        <v>371</v>
      </c>
      <c r="I36" t="s">
        <v>372</v>
      </c>
      <c r="J36" s="244">
        <f>COUNTIF('Q3 Raw Data'!$L39:$O39,"Yes")</f>
        <v>4</v>
      </c>
      <c r="X36" s="222" t="s">
        <v>371</v>
      </c>
      <c r="Y36" s="213" t="s">
        <v>372</v>
      </c>
      <c r="Z36" s="213">
        <f>COUNTIF('Q4 Raw Data'!$N39:$Q39,"Yes")</f>
        <v>4</v>
      </c>
      <c r="AA36" s="213"/>
      <c r="AB36" s="213"/>
      <c r="AC36" s="213"/>
      <c r="AD36" s="213"/>
      <c r="AE36" s="213"/>
      <c r="AF36" s="213"/>
      <c r="AG36" s="213"/>
      <c r="AH36" s="213"/>
      <c r="AI36" s="213"/>
      <c r="AJ36" s="213"/>
      <c r="AK36" s="213"/>
      <c r="AL36" s="213"/>
      <c r="AM36" s="226"/>
    </row>
    <row r="37" spans="8:39" x14ac:dyDescent="0.3">
      <c r="H37" s="222" t="s">
        <v>375</v>
      </c>
      <c r="I37" t="s">
        <v>376</v>
      </c>
      <c r="J37" s="244">
        <f>COUNTIF('Q3 Raw Data'!$L40:$O40,"Yes")</f>
        <v>4</v>
      </c>
      <c r="X37" s="222" t="s">
        <v>375</v>
      </c>
      <c r="Y37" s="213" t="s">
        <v>376</v>
      </c>
      <c r="Z37" s="213">
        <f>COUNTIF('Q4 Raw Data'!$N40:$Q40,"Yes")</f>
        <v>4</v>
      </c>
      <c r="AA37" s="213"/>
      <c r="AB37" s="213"/>
      <c r="AC37" s="213"/>
      <c r="AD37" s="213"/>
      <c r="AE37" s="213"/>
      <c r="AF37" s="213"/>
      <c r="AG37" s="213"/>
      <c r="AH37" s="213"/>
      <c r="AI37" s="213"/>
      <c r="AJ37" s="213"/>
      <c r="AK37" s="213"/>
      <c r="AL37" s="213"/>
      <c r="AM37" s="226"/>
    </row>
    <row r="38" spans="8:39" x14ac:dyDescent="0.3">
      <c r="H38" s="222" t="s">
        <v>379</v>
      </c>
      <c r="I38" t="s">
        <v>380</v>
      </c>
      <c r="J38" s="244">
        <f>COUNTIF('Q3 Raw Data'!$L41:$O41,"Yes")</f>
        <v>4</v>
      </c>
      <c r="X38" s="222" t="s">
        <v>379</v>
      </c>
      <c r="Y38" s="213" t="s">
        <v>380</v>
      </c>
      <c r="Z38" s="213">
        <f>COUNTIF('Q4 Raw Data'!$N41:$Q41,"Yes")</f>
        <v>4</v>
      </c>
      <c r="AA38" s="213"/>
      <c r="AB38" s="213"/>
      <c r="AC38" s="213"/>
      <c r="AD38" s="213"/>
      <c r="AE38" s="213"/>
      <c r="AF38" s="213"/>
      <c r="AG38" s="213"/>
      <c r="AH38" s="213"/>
      <c r="AI38" s="213"/>
      <c r="AJ38" s="213"/>
      <c r="AK38" s="213"/>
      <c r="AL38" s="213"/>
      <c r="AM38" s="226"/>
    </row>
    <row r="39" spans="8:39" x14ac:dyDescent="0.3">
      <c r="H39" s="222" t="s">
        <v>383</v>
      </c>
      <c r="I39" t="s">
        <v>384</v>
      </c>
      <c r="J39" s="244">
        <f>COUNTIF('Q3 Raw Data'!$L42:$O42,"Yes")</f>
        <v>4</v>
      </c>
      <c r="X39" s="222" t="s">
        <v>383</v>
      </c>
      <c r="Y39" s="213" t="s">
        <v>384</v>
      </c>
      <c r="Z39" s="213">
        <f>COUNTIF('Q4 Raw Data'!$N42:$Q42,"Yes")</f>
        <v>4</v>
      </c>
      <c r="AA39" s="213"/>
      <c r="AB39" s="213"/>
      <c r="AC39" s="213"/>
      <c r="AD39" s="213"/>
      <c r="AE39" s="213"/>
      <c r="AF39" s="213"/>
      <c r="AG39" s="213"/>
      <c r="AH39" s="213"/>
      <c r="AI39" s="213"/>
      <c r="AJ39" s="213"/>
      <c r="AK39" s="213"/>
      <c r="AL39" s="213"/>
      <c r="AM39" s="226"/>
    </row>
    <row r="40" spans="8:39" x14ac:dyDescent="0.3">
      <c r="H40" s="222" t="s">
        <v>385</v>
      </c>
      <c r="I40" t="s">
        <v>386</v>
      </c>
      <c r="J40" s="244">
        <f>COUNTIF('Q3 Raw Data'!$L43:$O43,"Yes")</f>
        <v>4</v>
      </c>
      <c r="X40" s="222" t="s">
        <v>385</v>
      </c>
      <c r="Y40" s="213" t="s">
        <v>386</v>
      </c>
      <c r="Z40" s="213">
        <f>COUNTIF('Q4 Raw Data'!$N43:$Q43,"Yes")</f>
        <v>4</v>
      </c>
      <c r="AA40" s="213"/>
      <c r="AB40" s="213"/>
      <c r="AC40" s="213"/>
      <c r="AD40" s="213"/>
      <c r="AE40" s="213"/>
      <c r="AF40" s="213"/>
      <c r="AG40" s="213"/>
      <c r="AH40" s="213"/>
      <c r="AI40" s="213"/>
      <c r="AJ40" s="213"/>
      <c r="AK40" s="213"/>
      <c r="AL40" s="213"/>
      <c r="AM40" s="226"/>
    </row>
    <row r="41" spans="8:39" x14ac:dyDescent="0.3">
      <c r="H41" s="222" t="s">
        <v>387</v>
      </c>
      <c r="I41" t="s">
        <v>388</v>
      </c>
      <c r="J41" s="244">
        <f>COUNTIF('Q3 Raw Data'!$L44:$O44,"Yes")</f>
        <v>4</v>
      </c>
      <c r="X41" s="222" t="s">
        <v>387</v>
      </c>
      <c r="Y41" s="213" t="s">
        <v>388</v>
      </c>
      <c r="Z41" s="213">
        <f>COUNTIF('Q4 Raw Data'!$N44:$Q44,"Yes")</f>
        <v>4</v>
      </c>
      <c r="AA41" s="213"/>
      <c r="AB41" s="213"/>
      <c r="AC41" s="213"/>
      <c r="AD41" s="213"/>
      <c r="AE41" s="213"/>
      <c r="AF41" s="213"/>
      <c r="AG41" s="213"/>
      <c r="AH41" s="213"/>
      <c r="AI41" s="213"/>
      <c r="AJ41" s="213"/>
      <c r="AK41" s="213"/>
      <c r="AL41" s="213"/>
      <c r="AM41" s="226"/>
    </row>
    <row r="42" spans="8:39" x14ac:dyDescent="0.3">
      <c r="H42" s="222" t="s">
        <v>389</v>
      </c>
      <c r="I42" t="s">
        <v>390</v>
      </c>
      <c r="J42" s="244">
        <f>COUNTIF('Q3 Raw Data'!$L45:$O45,"Yes")</f>
        <v>4</v>
      </c>
      <c r="X42" s="222" t="s">
        <v>389</v>
      </c>
      <c r="Y42" s="213" t="s">
        <v>390</v>
      </c>
      <c r="Z42" s="213">
        <f>COUNTIF('Q4 Raw Data'!$N45:$Q45,"Yes")</f>
        <v>4</v>
      </c>
      <c r="AA42" s="213"/>
      <c r="AB42" s="213"/>
      <c r="AC42" s="213"/>
      <c r="AD42" s="213"/>
      <c r="AE42" s="213"/>
      <c r="AF42" s="213"/>
      <c r="AG42" s="213"/>
      <c r="AH42" s="213"/>
      <c r="AI42" s="213"/>
      <c r="AJ42" s="213"/>
      <c r="AK42" s="213"/>
      <c r="AL42" s="213"/>
      <c r="AM42" s="226"/>
    </row>
    <row r="43" spans="8:39" x14ac:dyDescent="0.3">
      <c r="H43" s="222" t="s">
        <v>391</v>
      </c>
      <c r="I43" t="s">
        <v>392</v>
      </c>
      <c r="J43" s="244">
        <f>COUNTIF('Q3 Raw Data'!$L46:$O46,"Yes")</f>
        <v>4</v>
      </c>
      <c r="X43" s="222" t="s">
        <v>391</v>
      </c>
      <c r="Y43" s="213" t="s">
        <v>392</v>
      </c>
      <c r="Z43" s="213">
        <f>COUNTIF('Q4 Raw Data'!$N46:$Q46,"Yes")</f>
        <v>4</v>
      </c>
      <c r="AA43" s="213"/>
      <c r="AB43" s="213"/>
      <c r="AC43" s="213"/>
      <c r="AD43" s="213"/>
      <c r="AE43" s="213"/>
      <c r="AF43" s="213"/>
      <c r="AG43" s="213"/>
      <c r="AH43" s="213"/>
      <c r="AI43" s="213"/>
      <c r="AJ43" s="213"/>
      <c r="AK43" s="213"/>
      <c r="AL43" s="213"/>
      <c r="AM43" s="226"/>
    </row>
    <row r="44" spans="8:39" x14ac:dyDescent="0.3">
      <c r="H44" s="222" t="s">
        <v>395</v>
      </c>
      <c r="I44" t="s">
        <v>396</v>
      </c>
      <c r="J44" s="244">
        <f>COUNTIF('Q3 Raw Data'!$L47:$O47,"Yes")</f>
        <v>4</v>
      </c>
      <c r="X44" s="222" t="s">
        <v>395</v>
      </c>
      <c r="Y44" s="213" t="s">
        <v>396</v>
      </c>
      <c r="Z44" s="213">
        <f>COUNTIF('Q4 Raw Data'!$N47:$Q47,"Yes")</f>
        <v>4</v>
      </c>
      <c r="AA44" s="213"/>
      <c r="AB44" s="213"/>
      <c r="AC44" s="213"/>
      <c r="AD44" s="213"/>
      <c r="AE44" s="213"/>
      <c r="AF44" s="213"/>
      <c r="AG44" s="213"/>
      <c r="AH44" s="213"/>
      <c r="AI44" s="213"/>
      <c r="AJ44" s="213"/>
      <c r="AK44" s="213"/>
      <c r="AL44" s="213"/>
      <c r="AM44" s="226"/>
    </row>
    <row r="45" spans="8:39" x14ac:dyDescent="0.3">
      <c r="H45" s="222" t="s">
        <v>399</v>
      </c>
      <c r="I45" t="s">
        <v>400</v>
      </c>
      <c r="J45" s="244">
        <f>COUNTIF('Q3 Raw Data'!$L48:$O48,"Yes")</f>
        <v>4</v>
      </c>
      <c r="X45" s="222" t="s">
        <v>399</v>
      </c>
      <c r="Y45" s="213" t="s">
        <v>400</v>
      </c>
      <c r="Z45" s="213">
        <f>COUNTIF('Q4 Raw Data'!$N48:$Q48,"Yes")</f>
        <v>4</v>
      </c>
      <c r="AA45" s="213"/>
      <c r="AB45" s="213"/>
      <c r="AC45" s="213"/>
      <c r="AD45" s="213"/>
      <c r="AE45" s="213"/>
      <c r="AF45" s="213"/>
      <c r="AG45" s="213"/>
      <c r="AH45" s="213"/>
      <c r="AI45" s="213"/>
      <c r="AJ45" s="213"/>
      <c r="AK45" s="213"/>
      <c r="AL45" s="213"/>
      <c r="AM45" s="226"/>
    </row>
    <row r="46" spans="8:39" x14ac:dyDescent="0.3">
      <c r="H46" s="222" t="s">
        <v>401</v>
      </c>
      <c r="I46" t="s">
        <v>402</v>
      </c>
      <c r="J46" s="244">
        <f>COUNTIF('Q3 Raw Data'!$L49:$O49,"Yes")</f>
        <v>4</v>
      </c>
      <c r="X46" s="222" t="s">
        <v>401</v>
      </c>
      <c r="Y46" s="213" t="s">
        <v>402</v>
      </c>
      <c r="Z46" s="213">
        <f>COUNTIF('Q4 Raw Data'!$N49:$Q49,"Yes")</f>
        <v>4</v>
      </c>
      <c r="AA46" s="213"/>
      <c r="AB46" s="213"/>
      <c r="AC46" s="213"/>
      <c r="AD46" s="213"/>
      <c r="AE46" s="213"/>
      <c r="AF46" s="213"/>
      <c r="AG46" s="213"/>
      <c r="AH46" s="213"/>
      <c r="AI46" s="213"/>
      <c r="AJ46" s="213"/>
      <c r="AK46" s="213"/>
      <c r="AL46" s="213"/>
      <c r="AM46" s="226"/>
    </row>
    <row r="47" spans="8:39" x14ac:dyDescent="0.3">
      <c r="H47" s="222" t="s">
        <v>403</v>
      </c>
      <c r="I47" t="s">
        <v>404</v>
      </c>
      <c r="J47" s="244">
        <f>COUNTIF('Q3 Raw Data'!$L50:$O50,"Yes")</f>
        <v>4</v>
      </c>
      <c r="X47" s="222" t="s">
        <v>403</v>
      </c>
      <c r="Y47" s="213" t="s">
        <v>404</v>
      </c>
      <c r="Z47" s="213">
        <f>COUNTIF('Q4 Raw Data'!$N50:$Q50,"Yes")</f>
        <v>4</v>
      </c>
      <c r="AA47" s="213"/>
      <c r="AB47" s="213"/>
      <c r="AC47" s="213"/>
      <c r="AD47" s="213"/>
      <c r="AE47" s="213"/>
      <c r="AF47" s="213"/>
      <c r="AG47" s="213"/>
      <c r="AH47" s="213"/>
      <c r="AI47" s="213"/>
      <c r="AJ47" s="213"/>
      <c r="AK47" s="213"/>
      <c r="AL47" s="213"/>
      <c r="AM47" s="226"/>
    </row>
    <row r="48" spans="8:39" x14ac:dyDescent="0.3">
      <c r="H48" s="222" t="s">
        <v>407</v>
      </c>
      <c r="I48" t="s">
        <v>408</v>
      </c>
      <c r="J48" s="244">
        <f>COUNTIF('Q3 Raw Data'!$L51:$O51,"Yes")</f>
        <v>4</v>
      </c>
      <c r="X48" s="222" t="s">
        <v>407</v>
      </c>
      <c r="Y48" s="213" t="s">
        <v>408</v>
      </c>
      <c r="Z48" s="213">
        <f>COUNTIF('Q4 Raw Data'!$N51:$Q51,"Yes")</f>
        <v>4</v>
      </c>
      <c r="AA48" s="213"/>
      <c r="AB48" s="213"/>
      <c r="AC48" s="213"/>
      <c r="AD48" s="213"/>
      <c r="AE48" s="213"/>
      <c r="AF48" s="213"/>
      <c r="AG48" s="213"/>
      <c r="AH48" s="213"/>
      <c r="AI48" s="213"/>
      <c r="AJ48" s="213"/>
      <c r="AK48" s="213"/>
      <c r="AL48" s="213"/>
      <c r="AM48" s="226"/>
    </row>
    <row r="49" spans="8:39" x14ac:dyDescent="0.3">
      <c r="H49" s="222" t="s">
        <v>410</v>
      </c>
      <c r="I49" t="s">
        <v>411</v>
      </c>
      <c r="J49" s="244">
        <f>COUNTIF('Q3 Raw Data'!$L52:$O52,"Yes")</f>
        <v>4</v>
      </c>
      <c r="X49" s="222" t="s">
        <v>410</v>
      </c>
      <c r="Y49" s="213" t="s">
        <v>411</v>
      </c>
      <c r="Z49" s="213">
        <f>COUNTIF('Q4 Raw Data'!$N52:$Q52,"Yes")</f>
        <v>4</v>
      </c>
      <c r="AA49" s="213"/>
      <c r="AB49" s="213"/>
      <c r="AC49" s="213"/>
      <c r="AD49" s="213"/>
      <c r="AE49" s="213"/>
      <c r="AF49" s="213"/>
      <c r="AG49" s="213"/>
      <c r="AH49" s="213"/>
      <c r="AI49" s="213"/>
      <c r="AJ49" s="213"/>
      <c r="AK49" s="213"/>
      <c r="AL49" s="213"/>
      <c r="AM49" s="226"/>
    </row>
    <row r="50" spans="8:39" x14ac:dyDescent="0.3">
      <c r="H50" s="222" t="s">
        <v>414</v>
      </c>
      <c r="I50" t="s">
        <v>415</v>
      </c>
      <c r="J50" s="244">
        <f>COUNTIF('Q3 Raw Data'!$L53:$O53,"Yes")</f>
        <v>4</v>
      </c>
      <c r="X50" s="222" t="s">
        <v>414</v>
      </c>
      <c r="Y50" s="213" t="s">
        <v>415</v>
      </c>
      <c r="Z50" s="213">
        <f>COUNTIF('Q4 Raw Data'!$N53:$Q53,"Yes")</f>
        <v>4</v>
      </c>
      <c r="AA50" s="213"/>
      <c r="AB50" s="213"/>
      <c r="AC50" s="213"/>
      <c r="AD50" s="213"/>
      <c r="AE50" s="213"/>
      <c r="AF50" s="213"/>
      <c r="AG50" s="213"/>
      <c r="AH50" s="213"/>
      <c r="AI50" s="213"/>
      <c r="AJ50" s="213"/>
      <c r="AK50" s="213"/>
      <c r="AL50" s="213"/>
      <c r="AM50" s="226"/>
    </row>
    <row r="51" spans="8:39" x14ac:dyDescent="0.3">
      <c r="H51" s="222" t="s">
        <v>416</v>
      </c>
      <c r="I51" t="s">
        <v>417</v>
      </c>
      <c r="J51" s="244">
        <f>COUNTIF('Q3 Raw Data'!$L54:$O54,"Yes")</f>
        <v>3</v>
      </c>
      <c r="X51" s="222" t="s">
        <v>416</v>
      </c>
      <c r="Y51" s="213" t="s">
        <v>417</v>
      </c>
      <c r="Z51" s="213">
        <f>COUNTIF('Q4 Raw Data'!$N54:$Q54,"Yes")</f>
        <v>4</v>
      </c>
      <c r="AA51" s="213"/>
      <c r="AB51" s="213"/>
      <c r="AC51" s="213"/>
      <c r="AD51" s="213"/>
      <c r="AE51" s="213"/>
      <c r="AF51" s="213"/>
      <c r="AG51" s="213"/>
      <c r="AH51" s="213"/>
      <c r="AI51" s="213"/>
      <c r="AJ51" s="213"/>
      <c r="AK51" s="213"/>
      <c r="AL51" s="213"/>
      <c r="AM51" s="226"/>
    </row>
    <row r="52" spans="8:39" x14ac:dyDescent="0.3">
      <c r="H52" s="222" t="s">
        <v>418</v>
      </c>
      <c r="I52" t="s">
        <v>419</v>
      </c>
      <c r="J52" s="244">
        <f>COUNTIF('Q3 Raw Data'!$L55:$O55,"Yes")</f>
        <v>4</v>
      </c>
      <c r="X52" s="222" t="s">
        <v>418</v>
      </c>
      <c r="Y52" s="213" t="s">
        <v>419</v>
      </c>
      <c r="Z52" s="213">
        <f>COUNTIF('Q4 Raw Data'!$N55:$Q55,"Yes")</f>
        <v>4</v>
      </c>
      <c r="AA52" s="213"/>
      <c r="AB52" s="213"/>
      <c r="AC52" s="213"/>
      <c r="AD52" s="213"/>
      <c r="AE52" s="213"/>
      <c r="AF52" s="213"/>
      <c r="AG52" s="213"/>
      <c r="AH52" s="213"/>
      <c r="AI52" s="213"/>
      <c r="AJ52" s="213"/>
      <c r="AK52" s="213"/>
      <c r="AL52" s="213"/>
      <c r="AM52" s="226"/>
    </row>
    <row r="53" spans="8:39" x14ac:dyDescent="0.3">
      <c r="H53" s="222" t="s">
        <v>422</v>
      </c>
      <c r="I53" t="s">
        <v>423</v>
      </c>
      <c r="J53" s="244">
        <f>COUNTIF('Q3 Raw Data'!$L56:$O56,"Yes")</f>
        <v>4</v>
      </c>
      <c r="X53" s="222" t="s">
        <v>422</v>
      </c>
      <c r="Y53" s="213" t="s">
        <v>423</v>
      </c>
      <c r="Z53" s="213">
        <f>COUNTIF('Q4 Raw Data'!$N56:$Q56,"Yes")</f>
        <v>4</v>
      </c>
      <c r="AA53" s="213"/>
      <c r="AB53" s="213"/>
      <c r="AC53" s="213"/>
      <c r="AD53" s="213"/>
      <c r="AE53" s="213"/>
      <c r="AF53" s="213"/>
      <c r="AG53" s="213"/>
      <c r="AH53" s="213"/>
      <c r="AI53" s="213"/>
      <c r="AJ53" s="213"/>
      <c r="AK53" s="213"/>
      <c r="AL53" s="213"/>
      <c r="AM53" s="226"/>
    </row>
    <row r="54" spans="8:39" x14ac:dyDescent="0.3">
      <c r="H54" s="222" t="s">
        <v>424</v>
      </c>
      <c r="I54" t="s">
        <v>425</v>
      </c>
      <c r="J54" s="244">
        <f>COUNTIF('Q3 Raw Data'!$L57:$O57,"Yes")</f>
        <v>4</v>
      </c>
      <c r="X54" s="222" t="s">
        <v>424</v>
      </c>
      <c r="Y54" s="213" t="s">
        <v>425</v>
      </c>
      <c r="Z54" s="213">
        <f>COUNTIF('Q4 Raw Data'!$N57:$Q57,"Yes")</f>
        <v>4</v>
      </c>
      <c r="AA54" s="213"/>
      <c r="AB54" s="213"/>
      <c r="AC54" s="213"/>
      <c r="AD54" s="213"/>
      <c r="AE54" s="213"/>
      <c r="AF54" s="213"/>
      <c r="AG54" s="213"/>
      <c r="AH54" s="213"/>
      <c r="AI54" s="213"/>
      <c r="AJ54" s="213"/>
      <c r="AK54" s="213"/>
      <c r="AL54" s="213"/>
      <c r="AM54" s="226"/>
    </row>
    <row r="55" spans="8:39" x14ac:dyDescent="0.3">
      <c r="H55" s="222" t="s">
        <v>426</v>
      </c>
      <c r="I55" t="s">
        <v>427</v>
      </c>
      <c r="J55" s="244">
        <f>COUNTIF('Q3 Raw Data'!$L58:$O58,"Yes")</f>
        <v>4</v>
      </c>
      <c r="X55" s="222" t="s">
        <v>426</v>
      </c>
      <c r="Y55" s="213" t="s">
        <v>427</v>
      </c>
      <c r="Z55" s="213">
        <f>COUNTIF('Q4 Raw Data'!$N58:$Q58,"Yes")</f>
        <v>4</v>
      </c>
      <c r="AA55" s="213"/>
      <c r="AB55" s="213"/>
      <c r="AC55" s="213"/>
      <c r="AD55" s="213"/>
      <c r="AE55" s="213"/>
      <c r="AF55" s="213"/>
      <c r="AG55" s="213"/>
      <c r="AH55" s="213"/>
      <c r="AI55" s="213"/>
      <c r="AJ55" s="213"/>
      <c r="AK55" s="213"/>
      <c r="AL55" s="213"/>
      <c r="AM55" s="226"/>
    </row>
    <row r="56" spans="8:39" x14ac:dyDescent="0.3">
      <c r="H56" s="222" t="s">
        <v>428</v>
      </c>
      <c r="I56" t="s">
        <v>429</v>
      </c>
      <c r="J56" s="244">
        <f>COUNTIF('Q3 Raw Data'!$L59:$O59,"Yes")</f>
        <v>4</v>
      </c>
      <c r="X56" s="222" t="s">
        <v>428</v>
      </c>
      <c r="Y56" s="213" t="s">
        <v>429</v>
      </c>
      <c r="Z56" s="213">
        <f>COUNTIF('Q4 Raw Data'!$N59:$Q59,"Yes")</f>
        <v>4</v>
      </c>
      <c r="AA56" s="213"/>
      <c r="AB56" s="213"/>
      <c r="AC56" s="213"/>
      <c r="AD56" s="213"/>
      <c r="AE56" s="213"/>
      <c r="AF56" s="213"/>
      <c r="AG56" s="213"/>
      <c r="AH56" s="213"/>
      <c r="AI56" s="213"/>
      <c r="AJ56" s="213"/>
      <c r="AK56" s="213"/>
      <c r="AL56" s="213"/>
      <c r="AM56" s="226"/>
    </row>
    <row r="57" spans="8:39" x14ac:dyDescent="0.3">
      <c r="H57" s="222" t="s">
        <v>430</v>
      </c>
      <c r="I57" t="s">
        <v>431</v>
      </c>
      <c r="J57" s="244">
        <f>COUNTIF('Q3 Raw Data'!$L60:$O60,"Yes")</f>
        <v>4</v>
      </c>
      <c r="X57" s="222" t="s">
        <v>430</v>
      </c>
      <c r="Y57" s="213" t="s">
        <v>431</v>
      </c>
      <c r="Z57" s="213">
        <f>COUNTIF('Q4 Raw Data'!$N60:$Q60,"Yes")</f>
        <v>4</v>
      </c>
      <c r="AA57" s="213"/>
      <c r="AB57" s="213"/>
      <c r="AC57" s="213"/>
      <c r="AD57" s="213"/>
      <c r="AE57" s="213"/>
      <c r="AF57" s="213"/>
      <c r="AG57" s="213"/>
      <c r="AH57" s="213"/>
      <c r="AI57" s="213"/>
      <c r="AJ57" s="213"/>
      <c r="AK57" s="213"/>
      <c r="AL57" s="213"/>
      <c r="AM57" s="226"/>
    </row>
    <row r="58" spans="8:39" x14ac:dyDescent="0.3">
      <c r="H58" s="222" t="s">
        <v>432</v>
      </c>
      <c r="I58" t="s">
        <v>433</v>
      </c>
      <c r="J58" s="244">
        <f>COUNTIF('Q3 Raw Data'!$L61:$O61,"Yes")</f>
        <v>4</v>
      </c>
      <c r="X58" s="222" t="s">
        <v>432</v>
      </c>
      <c r="Y58" s="213" t="s">
        <v>433</v>
      </c>
      <c r="Z58" s="213">
        <f>COUNTIF('Q4 Raw Data'!$N61:$Q61,"Yes")</f>
        <v>4</v>
      </c>
      <c r="AA58" s="213"/>
      <c r="AB58" s="213"/>
      <c r="AC58" s="213"/>
      <c r="AD58" s="213"/>
      <c r="AE58" s="213"/>
      <c r="AF58" s="213"/>
      <c r="AG58" s="213"/>
      <c r="AH58" s="213"/>
      <c r="AI58" s="213"/>
      <c r="AJ58" s="213"/>
      <c r="AK58" s="213"/>
      <c r="AL58" s="213"/>
      <c r="AM58" s="226"/>
    </row>
    <row r="59" spans="8:39" x14ac:dyDescent="0.3">
      <c r="H59" s="222" t="s">
        <v>434</v>
      </c>
      <c r="I59" t="s">
        <v>435</v>
      </c>
      <c r="J59" s="244">
        <f>COUNTIF('Q3 Raw Data'!$L62:$O62,"Yes")</f>
        <v>4</v>
      </c>
      <c r="X59" s="222" t="s">
        <v>434</v>
      </c>
      <c r="Y59" s="213" t="s">
        <v>435</v>
      </c>
      <c r="Z59" s="213">
        <f>COUNTIF('Q4 Raw Data'!$N62:$Q62,"Yes")</f>
        <v>4</v>
      </c>
      <c r="AA59" s="213"/>
      <c r="AB59" s="213"/>
      <c r="AC59" s="213"/>
      <c r="AD59" s="213"/>
      <c r="AE59" s="213"/>
      <c r="AF59" s="213"/>
      <c r="AG59" s="213"/>
      <c r="AH59" s="213"/>
      <c r="AI59" s="213"/>
      <c r="AJ59" s="213"/>
      <c r="AK59" s="213"/>
      <c r="AL59" s="213"/>
      <c r="AM59" s="226"/>
    </row>
    <row r="60" spans="8:39" x14ac:dyDescent="0.3">
      <c r="H60" s="222" t="s">
        <v>436</v>
      </c>
      <c r="I60" t="s">
        <v>437</v>
      </c>
      <c r="J60" s="244">
        <f>COUNTIF('Q3 Raw Data'!$L63:$O63,"Yes")</f>
        <v>4</v>
      </c>
      <c r="X60" s="222" t="s">
        <v>436</v>
      </c>
      <c r="Y60" s="213" t="s">
        <v>437</v>
      </c>
      <c r="Z60" s="213">
        <f>COUNTIF('Q4 Raw Data'!$N63:$Q63,"Yes")</f>
        <v>4</v>
      </c>
      <c r="AA60" s="213"/>
      <c r="AB60" s="213"/>
      <c r="AC60" s="213"/>
      <c r="AD60" s="213"/>
      <c r="AE60" s="213"/>
      <c r="AF60" s="213"/>
      <c r="AG60" s="213"/>
      <c r="AH60" s="213"/>
      <c r="AI60" s="213"/>
      <c r="AJ60" s="213"/>
      <c r="AK60" s="213"/>
      <c r="AL60" s="213"/>
      <c r="AM60" s="226"/>
    </row>
    <row r="61" spans="8:39" x14ac:dyDescent="0.3">
      <c r="H61" s="222" t="s">
        <v>438</v>
      </c>
      <c r="I61" t="s">
        <v>439</v>
      </c>
      <c r="J61" s="244">
        <f>COUNTIF('Q3 Raw Data'!$L64:$O64,"Yes")</f>
        <v>4</v>
      </c>
      <c r="X61" s="222" t="s">
        <v>438</v>
      </c>
      <c r="Y61" s="213" t="s">
        <v>439</v>
      </c>
      <c r="Z61" s="213">
        <f>COUNTIF('Q4 Raw Data'!$N64:$Q64,"Yes")</f>
        <v>4</v>
      </c>
      <c r="AA61" s="213"/>
      <c r="AB61" s="213"/>
      <c r="AC61" s="213"/>
      <c r="AD61" s="213"/>
      <c r="AE61" s="213"/>
      <c r="AF61" s="213"/>
      <c r="AG61" s="213"/>
      <c r="AH61" s="213"/>
      <c r="AI61" s="213"/>
      <c r="AJ61" s="213"/>
      <c r="AK61" s="213"/>
      <c r="AL61" s="213"/>
      <c r="AM61" s="226"/>
    </row>
    <row r="62" spans="8:39" x14ac:dyDescent="0.3">
      <c r="H62" s="222" t="s">
        <v>441</v>
      </c>
      <c r="I62" t="s">
        <v>442</v>
      </c>
      <c r="J62" s="244">
        <f>COUNTIF('Q3 Raw Data'!$L65:$O65,"Yes")</f>
        <v>4</v>
      </c>
      <c r="X62" s="222" t="s">
        <v>441</v>
      </c>
      <c r="Y62" s="213" t="s">
        <v>442</v>
      </c>
      <c r="Z62" s="213">
        <f>COUNTIF('Q4 Raw Data'!$N65:$Q65,"Yes")</f>
        <v>4</v>
      </c>
      <c r="AA62" s="213"/>
      <c r="AB62" s="213"/>
      <c r="AC62" s="213"/>
      <c r="AD62" s="213"/>
      <c r="AE62" s="213"/>
      <c r="AF62" s="213"/>
      <c r="AG62" s="213"/>
      <c r="AH62" s="213"/>
      <c r="AI62" s="213"/>
      <c r="AJ62" s="213"/>
      <c r="AK62" s="213"/>
      <c r="AL62" s="213"/>
      <c r="AM62" s="226"/>
    </row>
    <row r="63" spans="8:39" x14ac:dyDescent="0.3">
      <c r="H63" s="222" t="s">
        <v>445</v>
      </c>
      <c r="I63" t="s">
        <v>446</v>
      </c>
      <c r="J63" s="244">
        <f>COUNTIF('Q3 Raw Data'!$L66:$O66,"Yes")</f>
        <v>4</v>
      </c>
      <c r="X63" s="222" t="s">
        <v>445</v>
      </c>
      <c r="Y63" s="213" t="s">
        <v>446</v>
      </c>
      <c r="Z63" s="213">
        <f>COUNTIF('Q4 Raw Data'!$N66:$Q66,"Yes")</f>
        <v>4</v>
      </c>
      <c r="AA63" s="213"/>
      <c r="AB63" s="213"/>
      <c r="AC63" s="213"/>
      <c r="AD63" s="213"/>
      <c r="AE63" s="213"/>
      <c r="AF63" s="213"/>
      <c r="AG63" s="213"/>
      <c r="AH63" s="213"/>
      <c r="AI63" s="213"/>
      <c r="AJ63" s="213"/>
      <c r="AK63" s="213"/>
      <c r="AL63" s="213"/>
      <c r="AM63" s="226"/>
    </row>
    <row r="64" spans="8:39" x14ac:dyDescent="0.3">
      <c r="H64" s="222" t="s">
        <v>449</v>
      </c>
      <c r="I64" t="s">
        <v>450</v>
      </c>
      <c r="J64" s="244">
        <f>COUNTIF('Q3 Raw Data'!$L67:$O67,"Yes")</f>
        <v>4</v>
      </c>
      <c r="X64" s="222" t="s">
        <v>449</v>
      </c>
      <c r="Y64" s="213" t="s">
        <v>450</v>
      </c>
      <c r="Z64" s="213">
        <f>COUNTIF('Q4 Raw Data'!$N67:$Q67,"Yes")</f>
        <v>4</v>
      </c>
      <c r="AA64" s="213"/>
      <c r="AB64" s="213"/>
      <c r="AC64" s="213"/>
      <c r="AD64" s="213"/>
      <c r="AE64" s="213"/>
      <c r="AF64" s="213"/>
      <c r="AG64" s="213"/>
      <c r="AH64" s="213"/>
      <c r="AI64" s="213"/>
      <c r="AJ64" s="213"/>
      <c r="AK64" s="213"/>
      <c r="AL64" s="213"/>
      <c r="AM64" s="226"/>
    </row>
    <row r="65" spans="8:39" x14ac:dyDescent="0.3">
      <c r="H65" s="222" t="s">
        <v>451</v>
      </c>
      <c r="I65" t="s">
        <v>452</v>
      </c>
      <c r="J65" s="244">
        <f>COUNTIF('Q3 Raw Data'!$L68:$O68,"Yes")</f>
        <v>4</v>
      </c>
      <c r="X65" s="222" t="s">
        <v>451</v>
      </c>
      <c r="Y65" s="213" t="s">
        <v>452</v>
      </c>
      <c r="Z65" s="213">
        <f>COUNTIF('Q4 Raw Data'!$N68:$Q68,"Yes")</f>
        <v>4</v>
      </c>
      <c r="AA65" s="213"/>
      <c r="AB65" s="213"/>
      <c r="AC65" s="213"/>
      <c r="AD65" s="213"/>
      <c r="AE65" s="213"/>
      <c r="AF65" s="213"/>
      <c r="AG65" s="213"/>
      <c r="AH65" s="213"/>
      <c r="AI65" s="213"/>
      <c r="AJ65" s="213"/>
      <c r="AK65" s="213"/>
      <c r="AL65" s="213"/>
      <c r="AM65" s="226"/>
    </row>
    <row r="66" spans="8:39" x14ac:dyDescent="0.3">
      <c r="H66" s="222" t="s">
        <v>453</v>
      </c>
      <c r="I66" t="s">
        <v>454</v>
      </c>
      <c r="J66" s="244">
        <f>COUNTIF('Q3 Raw Data'!$L69:$O69,"Yes")</f>
        <v>4</v>
      </c>
      <c r="X66" s="222" t="s">
        <v>453</v>
      </c>
      <c r="Y66" s="213" t="s">
        <v>454</v>
      </c>
      <c r="Z66" s="213">
        <f>COUNTIF('Q4 Raw Data'!$N69:$Q69,"Yes")</f>
        <v>4</v>
      </c>
      <c r="AA66" s="213"/>
      <c r="AB66" s="213"/>
      <c r="AC66" s="213"/>
      <c r="AD66" s="213"/>
      <c r="AE66" s="213"/>
      <c r="AF66" s="213"/>
      <c r="AG66" s="213"/>
      <c r="AH66" s="213"/>
      <c r="AI66" s="213"/>
      <c r="AJ66" s="213"/>
      <c r="AK66" s="213"/>
      <c r="AL66" s="213"/>
      <c r="AM66" s="226"/>
    </row>
    <row r="67" spans="8:39" x14ac:dyDescent="0.3">
      <c r="H67" s="222" t="s">
        <v>457</v>
      </c>
      <c r="I67" t="s">
        <v>458</v>
      </c>
      <c r="J67" s="244">
        <f>COUNTIF('Q3 Raw Data'!$L70:$O70,"Yes")</f>
        <v>4</v>
      </c>
      <c r="X67" s="222" t="s">
        <v>457</v>
      </c>
      <c r="Y67" s="213" t="s">
        <v>458</v>
      </c>
      <c r="Z67" s="213">
        <f>COUNTIF('Q4 Raw Data'!$N70:$Q70,"Yes")</f>
        <v>4</v>
      </c>
      <c r="AA67" s="213"/>
      <c r="AB67" s="213"/>
      <c r="AC67" s="213"/>
      <c r="AD67" s="213"/>
      <c r="AE67" s="213"/>
      <c r="AF67" s="213"/>
      <c r="AG67" s="213"/>
      <c r="AH67" s="213"/>
      <c r="AI67" s="213"/>
      <c r="AJ67" s="213"/>
      <c r="AK67" s="213"/>
      <c r="AL67" s="213"/>
      <c r="AM67" s="226"/>
    </row>
    <row r="68" spans="8:39" x14ac:dyDescent="0.3">
      <c r="H68" s="222" t="s">
        <v>459</v>
      </c>
      <c r="I68" t="s">
        <v>460</v>
      </c>
      <c r="J68" s="244">
        <f>COUNTIF('Q3 Raw Data'!$L71:$O71,"Yes")</f>
        <v>4</v>
      </c>
      <c r="X68" s="222" t="s">
        <v>459</v>
      </c>
      <c r="Y68" s="213" t="s">
        <v>460</v>
      </c>
      <c r="Z68" s="213">
        <f>COUNTIF('Q4 Raw Data'!$N71:$Q71,"Yes")</f>
        <v>4</v>
      </c>
      <c r="AA68" s="213"/>
      <c r="AB68" s="213"/>
      <c r="AC68" s="213"/>
      <c r="AD68" s="213"/>
      <c r="AE68" s="213"/>
      <c r="AF68" s="213"/>
      <c r="AG68" s="213"/>
      <c r="AH68" s="213"/>
      <c r="AI68" s="213"/>
      <c r="AJ68" s="213"/>
      <c r="AK68" s="213"/>
      <c r="AL68" s="213"/>
      <c r="AM68" s="226"/>
    </row>
    <row r="69" spans="8:39" x14ac:dyDescent="0.3">
      <c r="H69" s="222" t="s">
        <v>463</v>
      </c>
      <c r="I69" t="s">
        <v>464</v>
      </c>
      <c r="J69" s="244">
        <f>COUNTIF('Q3 Raw Data'!$L72:$O72,"Yes")</f>
        <v>4</v>
      </c>
      <c r="X69" s="222" t="s">
        <v>463</v>
      </c>
      <c r="Y69" s="213" t="s">
        <v>464</v>
      </c>
      <c r="Z69" s="213">
        <f>COUNTIF('Q4 Raw Data'!$N72:$Q72,"Yes")</f>
        <v>4</v>
      </c>
      <c r="AA69" s="213"/>
      <c r="AB69" s="213"/>
      <c r="AC69" s="213"/>
      <c r="AD69" s="213"/>
      <c r="AE69" s="213"/>
      <c r="AF69" s="213"/>
      <c r="AG69" s="213"/>
      <c r="AH69" s="213"/>
      <c r="AI69" s="213"/>
      <c r="AJ69" s="213"/>
      <c r="AK69" s="213"/>
      <c r="AL69" s="213"/>
      <c r="AM69" s="226"/>
    </row>
    <row r="70" spans="8:39" x14ac:dyDescent="0.3">
      <c r="H70" s="222" t="s">
        <v>465</v>
      </c>
      <c r="I70" t="s">
        <v>466</v>
      </c>
      <c r="J70" s="244">
        <f>COUNTIF('Q3 Raw Data'!$L73:$O73,"Yes")</f>
        <v>4</v>
      </c>
      <c r="X70" s="222" t="s">
        <v>465</v>
      </c>
      <c r="Y70" s="213" t="s">
        <v>466</v>
      </c>
      <c r="Z70" s="213">
        <f>COUNTIF('Q4 Raw Data'!$N73:$Q73,"Yes")</f>
        <v>4</v>
      </c>
      <c r="AA70" s="213"/>
      <c r="AB70" s="213"/>
      <c r="AC70" s="213"/>
      <c r="AD70" s="213"/>
      <c r="AE70" s="213"/>
      <c r="AF70" s="213"/>
      <c r="AG70" s="213"/>
      <c r="AH70" s="213"/>
      <c r="AI70" s="213"/>
      <c r="AJ70" s="213"/>
      <c r="AK70" s="213"/>
      <c r="AL70" s="213"/>
      <c r="AM70" s="226"/>
    </row>
    <row r="71" spans="8:39" x14ac:dyDescent="0.3">
      <c r="H71" s="222" t="s">
        <v>467</v>
      </c>
      <c r="I71" t="s">
        <v>468</v>
      </c>
      <c r="J71" s="244">
        <f>COUNTIF('Q3 Raw Data'!$L74:$O74,"Yes")</f>
        <v>4</v>
      </c>
      <c r="X71" s="222" t="s">
        <v>467</v>
      </c>
      <c r="Y71" s="213" t="s">
        <v>468</v>
      </c>
      <c r="Z71" s="213">
        <f>COUNTIF('Q4 Raw Data'!$N74:$Q74,"Yes")</f>
        <v>4</v>
      </c>
      <c r="AA71" s="213"/>
      <c r="AB71" s="213"/>
      <c r="AC71" s="213"/>
      <c r="AD71" s="213"/>
      <c r="AE71" s="213"/>
      <c r="AF71" s="213"/>
      <c r="AG71" s="213"/>
      <c r="AH71" s="213"/>
      <c r="AI71" s="213"/>
      <c r="AJ71" s="213"/>
      <c r="AK71" s="213"/>
      <c r="AL71" s="213"/>
      <c r="AM71" s="226"/>
    </row>
    <row r="72" spans="8:39" x14ac:dyDescent="0.3">
      <c r="H72" s="222" t="s">
        <v>471</v>
      </c>
      <c r="I72" t="s">
        <v>472</v>
      </c>
      <c r="J72" s="244">
        <f>COUNTIF('Q3 Raw Data'!$L75:$O75,"Yes")</f>
        <v>4</v>
      </c>
      <c r="X72" s="222" t="s">
        <v>471</v>
      </c>
      <c r="Y72" s="213" t="s">
        <v>472</v>
      </c>
      <c r="Z72" s="213">
        <f>COUNTIF('Q4 Raw Data'!$N75:$Q75,"Yes")</f>
        <v>4</v>
      </c>
      <c r="AA72" s="213"/>
      <c r="AB72" s="213"/>
      <c r="AC72" s="213"/>
      <c r="AD72" s="213"/>
      <c r="AE72" s="213"/>
      <c r="AF72" s="213"/>
      <c r="AG72" s="213"/>
      <c r="AH72" s="213"/>
      <c r="AI72" s="213"/>
      <c r="AJ72" s="213"/>
      <c r="AK72" s="213"/>
      <c r="AL72" s="213"/>
      <c r="AM72" s="226"/>
    </row>
    <row r="73" spans="8:39" x14ac:dyDescent="0.3">
      <c r="H73" s="222" t="s">
        <v>473</v>
      </c>
      <c r="I73" t="s">
        <v>474</v>
      </c>
      <c r="J73" s="244">
        <f>COUNTIF('Q3 Raw Data'!$L76:$O76,"Yes")</f>
        <v>4</v>
      </c>
      <c r="X73" s="222" t="s">
        <v>473</v>
      </c>
      <c r="Y73" s="213" t="s">
        <v>474</v>
      </c>
      <c r="Z73" s="213">
        <f>COUNTIF('Q4 Raw Data'!$N76:$Q76,"Yes")</f>
        <v>4</v>
      </c>
      <c r="AA73" s="213"/>
      <c r="AB73" s="213"/>
      <c r="AC73" s="213"/>
      <c r="AD73" s="213"/>
      <c r="AE73" s="213"/>
      <c r="AF73" s="213"/>
      <c r="AG73" s="213"/>
      <c r="AH73" s="213"/>
      <c r="AI73" s="213"/>
      <c r="AJ73" s="213"/>
      <c r="AK73" s="213"/>
      <c r="AL73" s="213"/>
      <c r="AM73" s="226"/>
    </row>
    <row r="74" spans="8:39" x14ac:dyDescent="0.3">
      <c r="H74" s="222" t="s">
        <v>477</v>
      </c>
      <c r="I74" t="s">
        <v>478</v>
      </c>
      <c r="J74" s="244">
        <f>COUNTIF('Q3 Raw Data'!$L77:$O77,"Yes")</f>
        <v>4</v>
      </c>
      <c r="X74" s="222" t="s">
        <v>477</v>
      </c>
      <c r="Y74" s="213" t="s">
        <v>478</v>
      </c>
      <c r="Z74" s="213">
        <f>COUNTIF('Q4 Raw Data'!$N77:$Q77,"Yes")</f>
        <v>4</v>
      </c>
      <c r="AA74" s="213"/>
      <c r="AB74" s="213"/>
      <c r="AC74" s="213"/>
      <c r="AD74" s="213"/>
      <c r="AE74" s="213"/>
      <c r="AF74" s="213"/>
      <c r="AG74" s="213"/>
      <c r="AH74" s="213"/>
      <c r="AI74" s="213"/>
      <c r="AJ74" s="213"/>
      <c r="AK74" s="213"/>
      <c r="AL74" s="213"/>
      <c r="AM74" s="226"/>
    </row>
    <row r="75" spans="8:39" x14ac:dyDescent="0.3">
      <c r="H75" s="222" t="s">
        <v>481</v>
      </c>
      <c r="I75" t="s">
        <v>482</v>
      </c>
      <c r="J75" s="244">
        <f>COUNTIF('Q3 Raw Data'!$L78:$O78,"Yes")</f>
        <v>4</v>
      </c>
      <c r="X75" s="222" t="s">
        <v>481</v>
      </c>
      <c r="Y75" s="213" t="s">
        <v>482</v>
      </c>
      <c r="Z75" s="213">
        <f>COUNTIF('Q4 Raw Data'!$N78:$Q78,"Yes")</f>
        <v>4</v>
      </c>
      <c r="AA75" s="213"/>
      <c r="AB75" s="213"/>
      <c r="AC75" s="213"/>
      <c r="AD75" s="213"/>
      <c r="AE75" s="213"/>
      <c r="AF75" s="213"/>
      <c r="AG75" s="213"/>
      <c r="AH75" s="213"/>
      <c r="AI75" s="213"/>
      <c r="AJ75" s="213"/>
      <c r="AK75" s="213"/>
      <c r="AL75" s="213"/>
      <c r="AM75" s="226"/>
    </row>
    <row r="76" spans="8:39" x14ac:dyDescent="0.3">
      <c r="H76" s="222" t="s">
        <v>485</v>
      </c>
      <c r="I76" t="s">
        <v>486</v>
      </c>
      <c r="J76" s="244">
        <f>COUNTIF('Q3 Raw Data'!$L79:$O79,"Yes")</f>
        <v>4</v>
      </c>
      <c r="X76" s="222" t="s">
        <v>485</v>
      </c>
      <c r="Y76" s="213" t="s">
        <v>486</v>
      </c>
      <c r="Z76" s="213">
        <f>COUNTIF('Q4 Raw Data'!$N79:$Q79,"Yes")</f>
        <v>4</v>
      </c>
      <c r="AA76" s="213"/>
      <c r="AB76" s="213"/>
      <c r="AC76" s="213"/>
      <c r="AD76" s="213"/>
      <c r="AE76" s="213"/>
      <c r="AF76" s="213"/>
      <c r="AG76" s="213"/>
      <c r="AH76" s="213"/>
      <c r="AI76" s="213"/>
      <c r="AJ76" s="213"/>
      <c r="AK76" s="213"/>
      <c r="AL76" s="213"/>
      <c r="AM76" s="226"/>
    </row>
    <row r="77" spans="8:39" x14ac:dyDescent="0.3">
      <c r="H77" s="222" t="s">
        <v>487</v>
      </c>
      <c r="I77" t="s">
        <v>488</v>
      </c>
      <c r="J77" s="244">
        <f>COUNTIF('Q3 Raw Data'!$L80:$O80,"Yes")</f>
        <v>4</v>
      </c>
      <c r="X77" s="222" t="s">
        <v>487</v>
      </c>
      <c r="Y77" s="213" t="s">
        <v>488</v>
      </c>
      <c r="Z77" s="213">
        <f>COUNTIF('Q4 Raw Data'!$N80:$Q80,"Yes")</f>
        <v>4</v>
      </c>
      <c r="AA77" s="213"/>
      <c r="AB77" s="213"/>
      <c r="AC77" s="213"/>
      <c r="AD77" s="213"/>
      <c r="AE77" s="213"/>
      <c r="AF77" s="213"/>
      <c r="AG77" s="213"/>
      <c r="AH77" s="213"/>
      <c r="AI77" s="213"/>
      <c r="AJ77" s="213"/>
      <c r="AK77" s="213"/>
      <c r="AL77" s="213"/>
      <c r="AM77" s="226"/>
    </row>
    <row r="78" spans="8:39" x14ac:dyDescent="0.3">
      <c r="H78" s="222" t="s">
        <v>491</v>
      </c>
      <c r="I78" t="s">
        <v>492</v>
      </c>
      <c r="J78" s="244">
        <f>COUNTIF('Q3 Raw Data'!$L81:$O81,"Yes")</f>
        <v>4</v>
      </c>
      <c r="X78" s="222" t="s">
        <v>491</v>
      </c>
      <c r="Y78" s="213" t="s">
        <v>492</v>
      </c>
      <c r="Z78" s="213">
        <f>COUNTIF('Q4 Raw Data'!$N81:$Q81,"Yes")</f>
        <v>4</v>
      </c>
      <c r="AA78" s="213"/>
      <c r="AB78" s="213"/>
      <c r="AC78" s="213"/>
      <c r="AD78" s="213"/>
      <c r="AE78" s="213"/>
      <c r="AF78" s="213"/>
      <c r="AG78" s="213"/>
      <c r="AH78" s="213"/>
      <c r="AI78" s="213"/>
      <c r="AJ78" s="213"/>
      <c r="AK78" s="213"/>
      <c r="AL78" s="213"/>
      <c r="AM78" s="226"/>
    </row>
    <row r="79" spans="8:39" x14ac:dyDescent="0.3">
      <c r="H79" s="222" t="s">
        <v>495</v>
      </c>
      <c r="I79" t="s">
        <v>496</v>
      </c>
      <c r="J79" s="244">
        <f>COUNTIF('Q3 Raw Data'!$L82:$O82,"Yes")</f>
        <v>4</v>
      </c>
      <c r="X79" s="222" t="s">
        <v>495</v>
      </c>
      <c r="Y79" s="213" t="s">
        <v>496</v>
      </c>
      <c r="Z79" s="213">
        <f>COUNTIF('Q4 Raw Data'!$N82:$Q82,"Yes")</f>
        <v>4</v>
      </c>
      <c r="AA79" s="213"/>
      <c r="AB79" s="213"/>
      <c r="AC79" s="213"/>
      <c r="AD79" s="213"/>
      <c r="AE79" s="213"/>
      <c r="AF79" s="213"/>
      <c r="AG79" s="213"/>
      <c r="AH79" s="213"/>
      <c r="AI79" s="213"/>
      <c r="AJ79" s="213"/>
      <c r="AK79" s="213"/>
      <c r="AL79" s="213"/>
      <c r="AM79" s="226"/>
    </row>
    <row r="80" spans="8:39" x14ac:dyDescent="0.3">
      <c r="H80" s="222" t="s">
        <v>497</v>
      </c>
      <c r="I80" t="s">
        <v>498</v>
      </c>
      <c r="J80" s="244">
        <f>COUNTIF('Q3 Raw Data'!$L83:$O83,"Yes")</f>
        <v>4</v>
      </c>
      <c r="X80" s="222" t="s">
        <v>497</v>
      </c>
      <c r="Y80" s="213" t="s">
        <v>498</v>
      </c>
      <c r="Z80" s="213">
        <f>COUNTIF('Q4 Raw Data'!$N83:$Q83,"Yes")</f>
        <v>4</v>
      </c>
      <c r="AA80" s="213"/>
      <c r="AB80" s="213"/>
      <c r="AC80" s="213"/>
      <c r="AD80" s="213"/>
      <c r="AE80" s="213"/>
      <c r="AF80" s="213"/>
      <c r="AG80" s="213"/>
      <c r="AH80" s="213"/>
      <c r="AI80" s="213"/>
      <c r="AJ80" s="213"/>
      <c r="AK80" s="213"/>
      <c r="AL80" s="213"/>
      <c r="AM80" s="226"/>
    </row>
    <row r="81" spans="8:39" x14ac:dyDescent="0.3">
      <c r="H81" s="222" t="s">
        <v>501</v>
      </c>
      <c r="I81" t="s">
        <v>502</v>
      </c>
      <c r="J81" s="244">
        <f>COUNTIF('Q3 Raw Data'!$L84:$O84,"Yes")</f>
        <v>4</v>
      </c>
      <c r="X81" s="222" t="s">
        <v>501</v>
      </c>
      <c r="Y81" s="213" t="s">
        <v>502</v>
      </c>
      <c r="Z81" s="213">
        <f>COUNTIF('Q4 Raw Data'!$N84:$Q84,"Yes")</f>
        <v>4</v>
      </c>
      <c r="AA81" s="213"/>
      <c r="AB81" s="213"/>
      <c r="AC81" s="213"/>
      <c r="AD81" s="213"/>
      <c r="AE81" s="213"/>
      <c r="AF81" s="213"/>
      <c r="AG81" s="213"/>
      <c r="AH81" s="213"/>
      <c r="AI81" s="213"/>
      <c r="AJ81" s="213"/>
      <c r="AK81" s="213"/>
      <c r="AL81" s="213"/>
      <c r="AM81" s="226"/>
    </row>
    <row r="82" spans="8:39" x14ac:dyDescent="0.3">
      <c r="H82" s="222" t="s">
        <v>505</v>
      </c>
      <c r="I82" t="s">
        <v>506</v>
      </c>
      <c r="J82" s="244">
        <f>COUNTIF('Q3 Raw Data'!$L85:$O85,"Yes")</f>
        <v>4</v>
      </c>
      <c r="X82" s="222" t="s">
        <v>505</v>
      </c>
      <c r="Y82" s="213" t="s">
        <v>506</v>
      </c>
      <c r="Z82" s="213">
        <f>COUNTIF('Q4 Raw Data'!$N85:$Q85,"Yes")</f>
        <v>4</v>
      </c>
      <c r="AA82" s="213"/>
      <c r="AB82" s="213"/>
      <c r="AC82" s="213"/>
      <c r="AD82" s="213"/>
      <c r="AE82" s="213"/>
      <c r="AF82" s="213"/>
      <c r="AG82" s="213"/>
      <c r="AH82" s="213"/>
      <c r="AI82" s="213"/>
      <c r="AJ82" s="213"/>
      <c r="AK82" s="213"/>
      <c r="AL82" s="213"/>
      <c r="AM82" s="226"/>
    </row>
    <row r="83" spans="8:39" x14ac:dyDescent="0.3">
      <c r="H83" s="222" t="s">
        <v>509</v>
      </c>
      <c r="I83" t="s">
        <v>510</v>
      </c>
      <c r="J83" s="244">
        <f>COUNTIF('Q3 Raw Data'!$L86:$O86,"Yes")</f>
        <v>4</v>
      </c>
      <c r="X83" s="222" t="s">
        <v>509</v>
      </c>
      <c r="Y83" s="213" t="s">
        <v>510</v>
      </c>
      <c r="Z83" s="213">
        <f>COUNTIF('Q4 Raw Data'!$N86:$Q86,"Yes")</f>
        <v>4</v>
      </c>
      <c r="AA83" s="213"/>
      <c r="AB83" s="213"/>
      <c r="AC83" s="213"/>
      <c r="AD83" s="213"/>
      <c r="AE83" s="213"/>
      <c r="AF83" s="213"/>
      <c r="AG83" s="213"/>
      <c r="AH83" s="213"/>
      <c r="AI83" s="213"/>
      <c r="AJ83" s="213"/>
      <c r="AK83" s="213"/>
      <c r="AL83" s="213"/>
      <c r="AM83" s="226"/>
    </row>
    <row r="84" spans="8:39" x14ac:dyDescent="0.3">
      <c r="H84" s="222" t="s">
        <v>513</v>
      </c>
      <c r="I84" t="s">
        <v>514</v>
      </c>
      <c r="J84" s="244">
        <f>COUNTIF('Q3 Raw Data'!$L87:$O87,"Yes")</f>
        <v>4</v>
      </c>
      <c r="X84" s="222" t="s">
        <v>513</v>
      </c>
      <c r="Y84" s="213" t="s">
        <v>514</v>
      </c>
      <c r="Z84" s="213">
        <f>COUNTIF('Q4 Raw Data'!$N87:$Q87,"Yes")</f>
        <v>4</v>
      </c>
      <c r="AA84" s="213"/>
      <c r="AB84" s="213"/>
      <c r="AC84" s="213"/>
      <c r="AD84" s="213"/>
      <c r="AE84" s="213"/>
      <c r="AF84" s="213"/>
      <c r="AG84" s="213"/>
      <c r="AH84" s="213"/>
      <c r="AI84" s="213"/>
      <c r="AJ84" s="213"/>
      <c r="AK84" s="213"/>
      <c r="AL84" s="213"/>
      <c r="AM84" s="226"/>
    </row>
    <row r="85" spans="8:39" x14ac:dyDescent="0.3">
      <c r="H85" s="222" t="s">
        <v>515</v>
      </c>
      <c r="I85" t="s">
        <v>516</v>
      </c>
      <c r="J85" s="244">
        <f>COUNTIF('Q3 Raw Data'!$L88:$O88,"Yes")</f>
        <v>4</v>
      </c>
      <c r="X85" s="222" t="s">
        <v>515</v>
      </c>
      <c r="Y85" s="213" t="s">
        <v>516</v>
      </c>
      <c r="Z85" s="213">
        <f>COUNTIF('Q4 Raw Data'!$N88:$Q88,"Yes")</f>
        <v>4</v>
      </c>
      <c r="AA85" s="213"/>
      <c r="AB85" s="213"/>
      <c r="AC85" s="213"/>
      <c r="AD85" s="213"/>
      <c r="AE85" s="213"/>
      <c r="AF85" s="213"/>
      <c r="AG85" s="213"/>
      <c r="AH85" s="213"/>
      <c r="AI85" s="213"/>
      <c r="AJ85" s="213"/>
      <c r="AK85" s="213"/>
      <c r="AL85" s="213"/>
      <c r="AM85" s="226"/>
    </row>
    <row r="86" spans="8:39" x14ac:dyDescent="0.3">
      <c r="H86" s="222" t="s">
        <v>518</v>
      </c>
      <c r="I86" t="s">
        <v>519</v>
      </c>
      <c r="J86" s="244">
        <f>COUNTIF('Q3 Raw Data'!$L89:$O89,"Yes")</f>
        <v>4</v>
      </c>
      <c r="X86" s="222" t="s">
        <v>518</v>
      </c>
      <c r="Y86" s="213" t="s">
        <v>519</v>
      </c>
      <c r="Z86" s="213">
        <f>COUNTIF('Q4 Raw Data'!$N89:$Q89,"Yes")</f>
        <v>4</v>
      </c>
      <c r="AA86" s="213"/>
      <c r="AB86" s="213"/>
      <c r="AC86" s="213"/>
      <c r="AD86" s="213"/>
      <c r="AE86" s="213"/>
      <c r="AF86" s="213"/>
      <c r="AG86" s="213"/>
      <c r="AH86" s="213"/>
      <c r="AI86" s="213"/>
      <c r="AJ86" s="213"/>
      <c r="AK86" s="213"/>
      <c r="AL86" s="213"/>
      <c r="AM86" s="226"/>
    </row>
    <row r="87" spans="8:39" x14ac:dyDescent="0.3">
      <c r="H87" s="222" t="s">
        <v>520</v>
      </c>
      <c r="I87" t="s">
        <v>521</v>
      </c>
      <c r="J87" s="244">
        <f>COUNTIF('Q3 Raw Data'!$L90:$O90,"Yes")</f>
        <v>4</v>
      </c>
      <c r="X87" s="222" t="s">
        <v>520</v>
      </c>
      <c r="Y87" s="213" t="s">
        <v>521</v>
      </c>
      <c r="Z87" s="213">
        <f>COUNTIF('Q4 Raw Data'!$N90:$Q90,"Yes")</f>
        <v>4</v>
      </c>
      <c r="AA87" s="213"/>
      <c r="AB87" s="213"/>
      <c r="AC87" s="213"/>
      <c r="AD87" s="213"/>
      <c r="AE87" s="213"/>
      <c r="AF87" s="213"/>
      <c r="AG87" s="213"/>
      <c r="AH87" s="213"/>
      <c r="AI87" s="213"/>
      <c r="AJ87" s="213"/>
      <c r="AK87" s="213"/>
      <c r="AL87" s="213"/>
      <c r="AM87" s="226"/>
    </row>
    <row r="88" spans="8:39" x14ac:dyDescent="0.3">
      <c r="H88" s="222" t="s">
        <v>522</v>
      </c>
      <c r="I88" t="s">
        <v>523</v>
      </c>
      <c r="J88" s="244">
        <f>COUNTIF('Q3 Raw Data'!$L91:$O91,"Yes")</f>
        <v>4</v>
      </c>
      <c r="X88" s="222" t="s">
        <v>522</v>
      </c>
      <c r="Y88" s="213" t="s">
        <v>523</v>
      </c>
      <c r="Z88" s="213">
        <f>COUNTIF('Q4 Raw Data'!$N91:$Q91,"Yes")</f>
        <v>4</v>
      </c>
      <c r="AA88" s="213"/>
      <c r="AB88" s="213"/>
      <c r="AC88" s="213"/>
      <c r="AD88" s="213"/>
      <c r="AE88" s="213"/>
      <c r="AF88" s="213"/>
      <c r="AG88" s="213"/>
      <c r="AH88" s="213"/>
      <c r="AI88" s="213"/>
      <c r="AJ88" s="213"/>
      <c r="AK88" s="213"/>
      <c r="AL88" s="213"/>
      <c r="AM88" s="226"/>
    </row>
    <row r="89" spans="8:39" x14ac:dyDescent="0.3">
      <c r="H89" s="222" t="s">
        <v>526</v>
      </c>
      <c r="I89" t="s">
        <v>527</v>
      </c>
      <c r="J89" s="244">
        <f>COUNTIF('Q3 Raw Data'!$L92:$O92,"Yes")</f>
        <v>4</v>
      </c>
      <c r="X89" s="222" t="s">
        <v>526</v>
      </c>
      <c r="Y89" s="213" t="s">
        <v>527</v>
      </c>
      <c r="Z89" s="213">
        <f>COUNTIF('Q4 Raw Data'!$N92:$Q92,"Yes")</f>
        <v>4</v>
      </c>
      <c r="AA89" s="213"/>
      <c r="AB89" s="213"/>
      <c r="AC89" s="213"/>
      <c r="AD89" s="213"/>
      <c r="AE89" s="213"/>
      <c r="AF89" s="213"/>
      <c r="AG89" s="213"/>
      <c r="AH89" s="213"/>
      <c r="AI89" s="213"/>
      <c r="AJ89" s="213"/>
      <c r="AK89" s="213"/>
      <c r="AL89" s="213"/>
      <c r="AM89" s="226"/>
    </row>
    <row r="90" spans="8:39" x14ac:dyDescent="0.3">
      <c r="H90" s="222" t="s">
        <v>528</v>
      </c>
      <c r="I90" t="s">
        <v>529</v>
      </c>
      <c r="J90" s="244">
        <f>COUNTIF('Q3 Raw Data'!$L93:$O93,"Yes")</f>
        <v>4</v>
      </c>
      <c r="X90" s="222" t="s">
        <v>528</v>
      </c>
      <c r="Y90" s="213" t="s">
        <v>529</v>
      </c>
      <c r="Z90" s="213">
        <f>COUNTIF('Q4 Raw Data'!$N93:$Q93,"Yes")</f>
        <v>4</v>
      </c>
      <c r="AA90" s="213"/>
      <c r="AB90" s="213"/>
      <c r="AC90" s="213"/>
      <c r="AD90" s="213"/>
      <c r="AE90" s="213"/>
      <c r="AF90" s="213"/>
      <c r="AG90" s="213"/>
      <c r="AH90" s="213"/>
      <c r="AI90" s="213"/>
      <c r="AJ90" s="213"/>
      <c r="AK90" s="213"/>
      <c r="AL90" s="213"/>
      <c r="AM90" s="226"/>
    </row>
    <row r="91" spans="8:39" x14ac:dyDescent="0.3">
      <c r="H91" s="222" t="s">
        <v>530</v>
      </c>
      <c r="I91" t="s">
        <v>531</v>
      </c>
      <c r="J91" s="244">
        <f>COUNTIF('Q3 Raw Data'!$L94:$O94,"Yes")</f>
        <v>4</v>
      </c>
      <c r="X91" s="222" t="s">
        <v>530</v>
      </c>
      <c r="Y91" s="213" t="s">
        <v>531</v>
      </c>
      <c r="Z91" s="213">
        <f>COUNTIF('Q4 Raw Data'!$N94:$Q94,"Yes")</f>
        <v>4</v>
      </c>
      <c r="AA91" s="213"/>
      <c r="AB91" s="213"/>
      <c r="AC91" s="213"/>
      <c r="AD91" s="213"/>
      <c r="AE91" s="213"/>
      <c r="AF91" s="213"/>
      <c r="AG91" s="213"/>
      <c r="AH91" s="213"/>
      <c r="AI91" s="213"/>
      <c r="AJ91" s="213"/>
      <c r="AK91" s="213"/>
      <c r="AL91" s="213"/>
      <c r="AM91" s="226"/>
    </row>
    <row r="92" spans="8:39" x14ac:dyDescent="0.3">
      <c r="H92" s="222" t="s">
        <v>532</v>
      </c>
      <c r="I92" t="s">
        <v>533</v>
      </c>
      <c r="J92" s="244">
        <f>COUNTIF('Q3 Raw Data'!$L95:$O95,"Yes")</f>
        <v>4</v>
      </c>
      <c r="X92" s="222" t="s">
        <v>532</v>
      </c>
      <c r="Y92" s="213" t="s">
        <v>533</v>
      </c>
      <c r="Z92" s="213">
        <f>COUNTIF('Q4 Raw Data'!$N95:$Q95,"Yes")</f>
        <v>4</v>
      </c>
      <c r="AA92" s="213"/>
      <c r="AB92" s="213"/>
      <c r="AC92" s="213"/>
      <c r="AD92" s="213"/>
      <c r="AE92" s="213"/>
      <c r="AF92" s="213"/>
      <c r="AG92" s="213"/>
      <c r="AH92" s="213"/>
      <c r="AI92" s="213"/>
      <c r="AJ92" s="213"/>
      <c r="AK92" s="213"/>
      <c r="AL92" s="213"/>
      <c r="AM92" s="226"/>
    </row>
    <row r="93" spans="8:39" x14ac:dyDescent="0.3">
      <c r="H93" s="222" t="s">
        <v>534</v>
      </c>
      <c r="I93" t="s">
        <v>535</v>
      </c>
      <c r="J93" s="244">
        <f>COUNTIF('Q3 Raw Data'!$L96:$O96,"Yes")</f>
        <v>4</v>
      </c>
      <c r="X93" s="222" t="s">
        <v>534</v>
      </c>
      <c r="Y93" s="213" t="s">
        <v>535</v>
      </c>
      <c r="Z93" s="213">
        <f>COUNTIF('Q4 Raw Data'!$N96:$Q96,"Yes")</f>
        <v>4</v>
      </c>
      <c r="AA93" s="213"/>
      <c r="AB93" s="213"/>
      <c r="AC93" s="213"/>
      <c r="AD93" s="213"/>
      <c r="AE93" s="213"/>
      <c r="AF93" s="213"/>
      <c r="AG93" s="213"/>
      <c r="AH93" s="213"/>
      <c r="AI93" s="213"/>
      <c r="AJ93" s="213"/>
      <c r="AK93" s="213"/>
      <c r="AL93" s="213"/>
      <c r="AM93" s="226"/>
    </row>
    <row r="94" spans="8:39" x14ac:dyDescent="0.3">
      <c r="H94" s="222" t="s">
        <v>536</v>
      </c>
      <c r="I94" t="s">
        <v>537</v>
      </c>
      <c r="J94" s="244">
        <f>COUNTIF('Q3 Raw Data'!$L97:$O97,"Yes")</f>
        <v>4</v>
      </c>
      <c r="X94" s="222" t="s">
        <v>536</v>
      </c>
      <c r="Y94" s="213" t="s">
        <v>537</v>
      </c>
      <c r="Z94" s="213">
        <f>COUNTIF('Q4 Raw Data'!$N97:$Q97,"Yes")</f>
        <v>4</v>
      </c>
      <c r="AA94" s="213"/>
      <c r="AB94" s="213"/>
      <c r="AC94" s="213"/>
      <c r="AD94" s="213"/>
      <c r="AE94" s="213"/>
      <c r="AF94" s="213"/>
      <c r="AG94" s="213"/>
      <c r="AH94" s="213"/>
      <c r="AI94" s="213"/>
      <c r="AJ94" s="213"/>
      <c r="AK94" s="213"/>
      <c r="AL94" s="213"/>
      <c r="AM94" s="226"/>
    </row>
    <row r="95" spans="8:39" x14ac:dyDescent="0.3">
      <c r="H95" s="222" t="s">
        <v>538</v>
      </c>
      <c r="I95" t="s">
        <v>539</v>
      </c>
      <c r="J95" s="244">
        <f>COUNTIF('Q3 Raw Data'!$L98:$O98,"Yes")</f>
        <v>4</v>
      </c>
      <c r="X95" s="222" t="s">
        <v>538</v>
      </c>
      <c r="Y95" s="213" t="s">
        <v>539</v>
      </c>
      <c r="Z95" s="213">
        <f>COUNTIF('Q4 Raw Data'!$N98:$Q98,"Yes")</f>
        <v>4</v>
      </c>
      <c r="AA95" s="213"/>
      <c r="AB95" s="213"/>
      <c r="AC95" s="213"/>
      <c r="AD95" s="213"/>
      <c r="AE95" s="213"/>
      <c r="AF95" s="213"/>
      <c r="AG95" s="213"/>
      <c r="AH95" s="213"/>
      <c r="AI95" s="213"/>
      <c r="AJ95" s="213"/>
      <c r="AK95" s="213"/>
      <c r="AL95" s="213"/>
      <c r="AM95" s="226"/>
    </row>
    <row r="96" spans="8:39" x14ac:dyDescent="0.3">
      <c r="H96" s="222" t="s">
        <v>542</v>
      </c>
      <c r="I96" t="s">
        <v>543</v>
      </c>
      <c r="J96" s="244">
        <f>COUNTIF('Q3 Raw Data'!$L99:$O99,"Yes")</f>
        <v>4</v>
      </c>
      <c r="X96" s="222" t="s">
        <v>542</v>
      </c>
      <c r="Y96" s="213" t="s">
        <v>543</v>
      </c>
      <c r="Z96" s="213">
        <f>COUNTIF('Q4 Raw Data'!$N99:$Q99,"Yes")</f>
        <v>4</v>
      </c>
      <c r="AA96" s="213"/>
      <c r="AB96" s="213"/>
      <c r="AC96" s="213"/>
      <c r="AD96" s="213"/>
      <c r="AE96" s="213"/>
      <c r="AF96" s="213"/>
      <c r="AG96" s="213"/>
      <c r="AH96" s="213"/>
      <c r="AI96" s="213"/>
      <c r="AJ96" s="213"/>
      <c r="AK96" s="213"/>
      <c r="AL96" s="213"/>
      <c r="AM96" s="226"/>
    </row>
    <row r="97" spans="8:39" x14ac:dyDescent="0.3">
      <c r="H97" s="222" t="s">
        <v>544</v>
      </c>
      <c r="I97" t="s">
        <v>545</v>
      </c>
      <c r="J97" s="244">
        <f>COUNTIF('Q3 Raw Data'!$L100:$O100,"Yes")</f>
        <v>4</v>
      </c>
      <c r="X97" s="222" t="s">
        <v>544</v>
      </c>
      <c r="Y97" s="213" t="s">
        <v>545</v>
      </c>
      <c r="Z97" s="213">
        <f>COUNTIF('Q4 Raw Data'!$N100:$Q100,"Yes")</f>
        <v>4</v>
      </c>
      <c r="AA97" s="213"/>
      <c r="AB97" s="213"/>
      <c r="AC97" s="213"/>
      <c r="AD97" s="213"/>
      <c r="AE97" s="213"/>
      <c r="AF97" s="213"/>
      <c r="AG97" s="213"/>
      <c r="AH97" s="213"/>
      <c r="AI97" s="213"/>
      <c r="AJ97" s="213"/>
      <c r="AK97" s="213"/>
      <c r="AL97" s="213"/>
      <c r="AM97" s="226"/>
    </row>
    <row r="98" spans="8:39" x14ac:dyDescent="0.3">
      <c r="H98" s="222" t="s">
        <v>548</v>
      </c>
      <c r="I98" t="s">
        <v>549</v>
      </c>
      <c r="J98" s="244">
        <f>COUNTIF('Q3 Raw Data'!$L101:$O101,"Yes")</f>
        <v>4</v>
      </c>
      <c r="X98" s="222" t="s">
        <v>548</v>
      </c>
      <c r="Y98" s="213" t="s">
        <v>549</v>
      </c>
      <c r="Z98" s="213">
        <f>COUNTIF('Q4 Raw Data'!$N101:$Q101,"Yes")</f>
        <v>4</v>
      </c>
      <c r="AA98" s="213"/>
      <c r="AB98" s="213"/>
      <c r="AC98" s="213"/>
      <c r="AD98" s="213"/>
      <c r="AE98" s="213"/>
      <c r="AF98" s="213"/>
      <c r="AG98" s="213"/>
      <c r="AH98" s="213"/>
      <c r="AI98" s="213"/>
      <c r="AJ98" s="213"/>
      <c r="AK98" s="213"/>
      <c r="AL98" s="213"/>
      <c r="AM98" s="226"/>
    </row>
    <row r="99" spans="8:39" x14ac:dyDescent="0.3">
      <c r="H99" s="222" t="s">
        <v>550</v>
      </c>
      <c r="I99" t="s">
        <v>551</v>
      </c>
      <c r="J99" s="244">
        <f>COUNTIF('Q3 Raw Data'!$L102:$O102,"Yes")</f>
        <v>4</v>
      </c>
      <c r="X99" s="222" t="s">
        <v>550</v>
      </c>
      <c r="Y99" s="213" t="s">
        <v>551</v>
      </c>
      <c r="Z99" s="213">
        <f>COUNTIF('Q4 Raw Data'!$N102:$Q102,"Yes")</f>
        <v>4</v>
      </c>
      <c r="AA99" s="213"/>
      <c r="AB99" s="213"/>
      <c r="AC99" s="213"/>
      <c r="AD99" s="213"/>
      <c r="AE99" s="213"/>
      <c r="AF99" s="213"/>
      <c r="AG99" s="213"/>
      <c r="AH99" s="213"/>
      <c r="AI99" s="213"/>
      <c r="AJ99" s="213"/>
      <c r="AK99" s="213"/>
      <c r="AL99" s="213"/>
      <c r="AM99" s="226"/>
    </row>
    <row r="100" spans="8:39" x14ac:dyDescent="0.3">
      <c r="H100" s="222" t="s">
        <v>552</v>
      </c>
      <c r="I100" t="s">
        <v>553</v>
      </c>
      <c r="J100" s="244">
        <f>COUNTIF('Q3 Raw Data'!$L103:$O103,"Yes")</f>
        <v>4</v>
      </c>
      <c r="X100" s="222" t="s">
        <v>552</v>
      </c>
      <c r="Y100" s="213" t="s">
        <v>553</v>
      </c>
      <c r="Z100" s="213">
        <f>COUNTIF('Q4 Raw Data'!$N103:$Q103,"Yes")</f>
        <v>4</v>
      </c>
      <c r="AA100" s="213"/>
      <c r="AB100" s="213"/>
      <c r="AC100" s="213"/>
      <c r="AD100" s="213"/>
      <c r="AE100" s="213"/>
      <c r="AF100" s="213"/>
      <c r="AG100" s="213"/>
      <c r="AH100" s="213"/>
      <c r="AI100" s="213"/>
      <c r="AJ100" s="213"/>
      <c r="AK100" s="213"/>
      <c r="AL100" s="213"/>
      <c r="AM100" s="226"/>
    </row>
    <row r="101" spans="8:39" x14ac:dyDescent="0.3">
      <c r="H101" s="222" t="s">
        <v>556</v>
      </c>
      <c r="I101" t="s">
        <v>557</v>
      </c>
      <c r="J101" s="244">
        <f>COUNTIF('Q3 Raw Data'!$L104:$O104,"Yes")</f>
        <v>4</v>
      </c>
      <c r="X101" s="222" t="s">
        <v>556</v>
      </c>
      <c r="Y101" s="213" t="s">
        <v>557</v>
      </c>
      <c r="Z101" s="213">
        <f>COUNTIF('Q4 Raw Data'!$N104:$Q104,"Yes")</f>
        <v>4</v>
      </c>
      <c r="AA101" s="213"/>
      <c r="AB101" s="213"/>
      <c r="AC101" s="213"/>
      <c r="AD101" s="213"/>
      <c r="AE101" s="213"/>
      <c r="AF101" s="213"/>
      <c r="AG101" s="213"/>
      <c r="AH101" s="213"/>
      <c r="AI101" s="213"/>
      <c r="AJ101" s="213"/>
      <c r="AK101" s="213"/>
      <c r="AL101" s="213"/>
      <c r="AM101" s="226"/>
    </row>
    <row r="102" spans="8:39" x14ac:dyDescent="0.3">
      <c r="H102" s="222" t="s">
        <v>560</v>
      </c>
      <c r="I102" t="s">
        <v>561</v>
      </c>
      <c r="J102" s="244">
        <f>COUNTIF('Q3 Raw Data'!$L105:$O105,"Yes")</f>
        <v>4</v>
      </c>
      <c r="X102" s="222" t="s">
        <v>560</v>
      </c>
      <c r="Y102" s="213" t="s">
        <v>561</v>
      </c>
      <c r="Z102" s="213">
        <f>COUNTIF('Q4 Raw Data'!$N105:$Q105,"Yes")</f>
        <v>4</v>
      </c>
      <c r="AA102" s="213"/>
      <c r="AB102" s="213"/>
      <c r="AC102" s="213"/>
      <c r="AD102" s="213"/>
      <c r="AE102" s="213"/>
      <c r="AF102" s="213"/>
      <c r="AG102" s="213"/>
      <c r="AH102" s="213"/>
      <c r="AI102" s="213"/>
      <c r="AJ102" s="213"/>
      <c r="AK102" s="213"/>
      <c r="AL102" s="213"/>
      <c r="AM102" s="226"/>
    </row>
    <row r="103" spans="8:39" x14ac:dyDescent="0.3">
      <c r="H103" s="222" t="s">
        <v>563</v>
      </c>
      <c r="I103" t="s">
        <v>564</v>
      </c>
      <c r="J103" s="244">
        <f>COUNTIF('Q3 Raw Data'!$L106:$O106,"Yes")</f>
        <v>4</v>
      </c>
      <c r="X103" s="222" t="s">
        <v>563</v>
      </c>
      <c r="Y103" s="213" t="s">
        <v>564</v>
      </c>
      <c r="Z103" s="213">
        <f>COUNTIF('Q4 Raw Data'!$N106:$Q106,"Yes")</f>
        <v>4</v>
      </c>
      <c r="AA103" s="213"/>
      <c r="AB103" s="213"/>
      <c r="AC103" s="213"/>
      <c r="AD103" s="213"/>
      <c r="AE103" s="213"/>
      <c r="AF103" s="213"/>
      <c r="AG103" s="213"/>
      <c r="AH103" s="213"/>
      <c r="AI103" s="213"/>
      <c r="AJ103" s="213"/>
      <c r="AK103" s="213"/>
      <c r="AL103" s="213"/>
      <c r="AM103" s="226"/>
    </row>
    <row r="104" spans="8:39" x14ac:dyDescent="0.3">
      <c r="H104" s="222" t="s">
        <v>565</v>
      </c>
      <c r="I104" t="s">
        <v>566</v>
      </c>
      <c r="J104" s="244">
        <f>COUNTIF('Q3 Raw Data'!$L107:$O107,"Yes")</f>
        <v>4</v>
      </c>
      <c r="X104" s="222" t="s">
        <v>565</v>
      </c>
      <c r="Y104" s="213" t="s">
        <v>566</v>
      </c>
      <c r="Z104" s="213">
        <f>COUNTIF('Q4 Raw Data'!$N107:$Q107,"Yes")</f>
        <v>4</v>
      </c>
      <c r="AA104" s="213"/>
      <c r="AB104" s="213"/>
      <c r="AC104" s="213"/>
      <c r="AD104" s="213"/>
      <c r="AE104" s="213"/>
      <c r="AF104" s="213"/>
      <c r="AG104" s="213"/>
      <c r="AH104" s="213"/>
      <c r="AI104" s="213"/>
      <c r="AJ104" s="213"/>
      <c r="AK104" s="213"/>
      <c r="AL104" s="213"/>
      <c r="AM104" s="226"/>
    </row>
    <row r="105" spans="8:39" x14ac:dyDescent="0.3">
      <c r="H105" s="222" t="s">
        <v>567</v>
      </c>
      <c r="I105" t="s">
        <v>568</v>
      </c>
      <c r="J105" s="244">
        <f>COUNTIF('Q3 Raw Data'!$L108:$O108,"Yes")</f>
        <v>4</v>
      </c>
      <c r="X105" s="222" t="s">
        <v>567</v>
      </c>
      <c r="Y105" s="213" t="s">
        <v>568</v>
      </c>
      <c r="Z105" s="213">
        <f>COUNTIF('Q4 Raw Data'!$N108:$Q108,"Yes")</f>
        <v>4</v>
      </c>
      <c r="AA105" s="213"/>
      <c r="AB105" s="213"/>
      <c r="AC105" s="213"/>
      <c r="AD105" s="213"/>
      <c r="AE105" s="213"/>
      <c r="AF105" s="213"/>
      <c r="AG105" s="213"/>
      <c r="AH105" s="213"/>
      <c r="AI105" s="213"/>
      <c r="AJ105" s="213"/>
      <c r="AK105" s="213"/>
      <c r="AL105" s="213"/>
      <c r="AM105" s="226"/>
    </row>
    <row r="106" spans="8:39" x14ac:dyDescent="0.3">
      <c r="H106" s="222" t="s">
        <v>571</v>
      </c>
      <c r="I106" t="s">
        <v>572</v>
      </c>
      <c r="J106" s="244">
        <f>COUNTIF('Q3 Raw Data'!$L109:$O109,"Yes")</f>
        <v>4</v>
      </c>
      <c r="X106" s="222" t="s">
        <v>571</v>
      </c>
      <c r="Y106" s="213" t="s">
        <v>572</v>
      </c>
      <c r="Z106" s="213">
        <f>COUNTIF('Q4 Raw Data'!$N109:$Q109,"Yes")</f>
        <v>4</v>
      </c>
      <c r="AA106" s="213"/>
      <c r="AB106" s="213"/>
      <c r="AC106" s="213"/>
      <c r="AD106" s="213"/>
      <c r="AE106" s="213"/>
      <c r="AF106" s="213"/>
      <c r="AG106" s="213"/>
      <c r="AH106" s="213"/>
      <c r="AI106" s="213"/>
      <c r="AJ106" s="213"/>
      <c r="AK106" s="213"/>
      <c r="AL106" s="213"/>
      <c r="AM106" s="226"/>
    </row>
    <row r="107" spans="8:39" x14ac:dyDescent="0.3">
      <c r="H107" s="222" t="s">
        <v>573</v>
      </c>
      <c r="I107" t="s">
        <v>574</v>
      </c>
      <c r="J107" s="244">
        <f>COUNTIF('Q3 Raw Data'!$L110:$O110,"Yes")</f>
        <v>4</v>
      </c>
      <c r="X107" s="222" t="s">
        <v>573</v>
      </c>
      <c r="Y107" s="213" t="s">
        <v>574</v>
      </c>
      <c r="Z107" s="213">
        <f>COUNTIF('Q4 Raw Data'!$N110:$Q110,"Yes")</f>
        <v>4</v>
      </c>
      <c r="AA107" s="213"/>
      <c r="AB107" s="213"/>
      <c r="AC107" s="213"/>
      <c r="AD107" s="213"/>
      <c r="AE107" s="213"/>
      <c r="AF107" s="213"/>
      <c r="AG107" s="213"/>
      <c r="AH107" s="213"/>
      <c r="AI107" s="213"/>
      <c r="AJ107" s="213"/>
      <c r="AK107" s="213"/>
      <c r="AL107" s="213"/>
      <c r="AM107" s="226"/>
    </row>
    <row r="108" spans="8:39" x14ac:dyDescent="0.3">
      <c r="H108" s="222" t="s">
        <v>575</v>
      </c>
      <c r="I108" t="s">
        <v>576</v>
      </c>
      <c r="J108" s="244">
        <f>COUNTIF('Q3 Raw Data'!$L111:$O111,"Yes")</f>
        <v>4</v>
      </c>
      <c r="X108" s="222" t="s">
        <v>575</v>
      </c>
      <c r="Y108" s="213" t="s">
        <v>576</v>
      </c>
      <c r="Z108" s="213">
        <f>COUNTIF('Q4 Raw Data'!$N111:$Q111,"Yes")</f>
        <v>4</v>
      </c>
      <c r="AA108" s="213"/>
      <c r="AB108" s="213"/>
      <c r="AC108" s="213"/>
      <c r="AD108" s="213"/>
      <c r="AE108" s="213"/>
      <c r="AF108" s="213"/>
      <c r="AG108" s="213"/>
      <c r="AH108" s="213"/>
      <c r="AI108" s="213"/>
      <c r="AJ108" s="213"/>
      <c r="AK108" s="213"/>
      <c r="AL108" s="213"/>
      <c r="AM108" s="226"/>
    </row>
    <row r="109" spans="8:39" x14ac:dyDescent="0.3">
      <c r="H109" s="222" t="s">
        <v>577</v>
      </c>
      <c r="I109" t="s">
        <v>578</v>
      </c>
      <c r="J109" s="244">
        <f>COUNTIF('Q3 Raw Data'!$L112:$O112,"Yes")</f>
        <v>4</v>
      </c>
      <c r="X109" s="222" t="s">
        <v>577</v>
      </c>
      <c r="Y109" s="213" t="s">
        <v>578</v>
      </c>
      <c r="Z109" s="213">
        <f>COUNTIF('Q4 Raw Data'!$N112:$Q112,"Yes")</f>
        <v>4</v>
      </c>
      <c r="AA109" s="213"/>
      <c r="AB109" s="213"/>
      <c r="AC109" s="213"/>
      <c r="AD109" s="213"/>
      <c r="AE109" s="213"/>
      <c r="AF109" s="213"/>
      <c r="AG109" s="213"/>
      <c r="AH109" s="213"/>
      <c r="AI109" s="213"/>
      <c r="AJ109" s="213"/>
      <c r="AK109" s="213"/>
      <c r="AL109" s="213"/>
      <c r="AM109" s="226"/>
    </row>
    <row r="110" spans="8:39" x14ac:dyDescent="0.3">
      <c r="H110" s="222" t="s">
        <v>579</v>
      </c>
      <c r="I110" t="s">
        <v>580</v>
      </c>
      <c r="J110" s="244">
        <f>COUNTIF('Q3 Raw Data'!$L113:$O113,"Yes")</f>
        <v>4</v>
      </c>
      <c r="X110" s="222" t="s">
        <v>579</v>
      </c>
      <c r="Y110" s="213" t="s">
        <v>580</v>
      </c>
      <c r="Z110" s="213">
        <f>COUNTIF('Q4 Raw Data'!$N113:$Q113,"Yes")</f>
        <v>4</v>
      </c>
      <c r="AA110" s="213"/>
      <c r="AB110" s="213"/>
      <c r="AC110" s="213"/>
      <c r="AD110" s="213"/>
      <c r="AE110" s="213"/>
      <c r="AF110" s="213"/>
      <c r="AG110" s="213"/>
      <c r="AH110" s="213"/>
      <c r="AI110" s="213"/>
      <c r="AJ110" s="213"/>
      <c r="AK110" s="213"/>
      <c r="AL110" s="213"/>
      <c r="AM110" s="226"/>
    </row>
    <row r="111" spans="8:39" x14ac:dyDescent="0.3">
      <c r="H111" s="222" t="s">
        <v>581</v>
      </c>
      <c r="I111" t="s">
        <v>582</v>
      </c>
      <c r="J111" s="244">
        <f>COUNTIF('Q3 Raw Data'!$L114:$O114,"Yes")</f>
        <v>4</v>
      </c>
      <c r="X111" s="222" t="s">
        <v>581</v>
      </c>
      <c r="Y111" s="213" t="s">
        <v>582</v>
      </c>
      <c r="Z111" s="213">
        <f>COUNTIF('Q4 Raw Data'!$N114:$Q114,"Yes")</f>
        <v>4</v>
      </c>
      <c r="AA111" s="213"/>
      <c r="AB111" s="213"/>
      <c r="AC111" s="213"/>
      <c r="AD111" s="213"/>
      <c r="AE111" s="213"/>
      <c r="AF111" s="213"/>
      <c r="AG111" s="213"/>
      <c r="AH111" s="213"/>
      <c r="AI111" s="213"/>
      <c r="AJ111" s="213"/>
      <c r="AK111" s="213"/>
      <c r="AL111" s="213"/>
      <c r="AM111" s="226"/>
    </row>
    <row r="112" spans="8:39" x14ac:dyDescent="0.3">
      <c r="H112" s="222" t="s">
        <v>583</v>
      </c>
      <c r="I112" t="s">
        <v>584</v>
      </c>
      <c r="J112" s="244">
        <f>COUNTIF('Q3 Raw Data'!$L115:$O115,"Yes")</f>
        <v>4</v>
      </c>
      <c r="X112" s="222" t="s">
        <v>583</v>
      </c>
      <c r="Y112" s="213" t="s">
        <v>584</v>
      </c>
      <c r="Z112" s="213">
        <f>COUNTIF('Q4 Raw Data'!$N115:$Q115,"Yes")</f>
        <v>4</v>
      </c>
      <c r="AA112" s="213"/>
      <c r="AB112" s="213"/>
      <c r="AC112" s="213"/>
      <c r="AD112" s="213"/>
      <c r="AE112" s="213"/>
      <c r="AF112" s="213"/>
      <c r="AG112" s="213"/>
      <c r="AH112" s="213"/>
      <c r="AI112" s="213"/>
      <c r="AJ112" s="213"/>
      <c r="AK112" s="213"/>
      <c r="AL112" s="213"/>
      <c r="AM112" s="226"/>
    </row>
    <row r="113" spans="8:39" x14ac:dyDescent="0.3">
      <c r="H113" s="222" t="s">
        <v>585</v>
      </c>
      <c r="I113" t="s">
        <v>586</v>
      </c>
      <c r="J113" s="244">
        <f>COUNTIF('Q3 Raw Data'!$L116:$O116,"Yes")</f>
        <v>4</v>
      </c>
      <c r="X113" s="222" t="s">
        <v>585</v>
      </c>
      <c r="Y113" s="213" t="s">
        <v>586</v>
      </c>
      <c r="Z113" s="213">
        <f>COUNTIF('Q4 Raw Data'!$N116:$Q116,"Yes")</f>
        <v>4</v>
      </c>
      <c r="AA113" s="213"/>
      <c r="AB113" s="213"/>
      <c r="AC113" s="213"/>
      <c r="AD113" s="213"/>
      <c r="AE113" s="213"/>
      <c r="AF113" s="213"/>
      <c r="AG113" s="213"/>
      <c r="AH113" s="213"/>
      <c r="AI113" s="213"/>
      <c r="AJ113" s="213"/>
      <c r="AK113" s="213"/>
      <c r="AL113" s="213"/>
      <c r="AM113" s="226"/>
    </row>
    <row r="114" spans="8:39" x14ac:dyDescent="0.3">
      <c r="H114" s="222" t="s">
        <v>589</v>
      </c>
      <c r="I114" t="s">
        <v>590</v>
      </c>
      <c r="J114" s="244">
        <f>COUNTIF('Q3 Raw Data'!$L117:$O117,"Yes")</f>
        <v>4</v>
      </c>
      <c r="X114" s="222" t="s">
        <v>589</v>
      </c>
      <c r="Y114" s="213" t="s">
        <v>590</v>
      </c>
      <c r="Z114" s="213">
        <f>COUNTIF('Q4 Raw Data'!$N117:$Q117,"Yes")</f>
        <v>4</v>
      </c>
      <c r="AA114" s="213"/>
      <c r="AB114" s="213"/>
      <c r="AC114" s="213"/>
      <c r="AD114" s="213"/>
      <c r="AE114" s="213"/>
      <c r="AF114" s="213"/>
      <c r="AG114" s="213"/>
      <c r="AH114" s="213"/>
      <c r="AI114" s="213"/>
      <c r="AJ114" s="213"/>
      <c r="AK114" s="213"/>
      <c r="AL114" s="213"/>
      <c r="AM114" s="226"/>
    </row>
    <row r="115" spans="8:39" x14ac:dyDescent="0.3">
      <c r="H115" s="222" t="s">
        <v>591</v>
      </c>
      <c r="I115" t="s">
        <v>592</v>
      </c>
      <c r="J115" s="244">
        <f>COUNTIF('Q3 Raw Data'!$L118:$O118,"Yes")</f>
        <v>4</v>
      </c>
      <c r="X115" s="222" t="s">
        <v>591</v>
      </c>
      <c r="Y115" s="213" t="s">
        <v>592</v>
      </c>
      <c r="Z115" s="213">
        <f>COUNTIF('Q4 Raw Data'!$N118:$Q118,"Yes")</f>
        <v>4</v>
      </c>
      <c r="AA115" s="213"/>
      <c r="AB115" s="213"/>
      <c r="AC115" s="213"/>
      <c r="AD115" s="213"/>
      <c r="AE115" s="213"/>
      <c r="AF115" s="213"/>
      <c r="AG115" s="213"/>
      <c r="AH115" s="213"/>
      <c r="AI115" s="213"/>
      <c r="AJ115" s="213"/>
      <c r="AK115" s="213"/>
      <c r="AL115" s="213"/>
      <c r="AM115" s="226"/>
    </row>
    <row r="116" spans="8:39" x14ac:dyDescent="0.3">
      <c r="H116" s="222" t="s">
        <v>593</v>
      </c>
      <c r="I116" t="s">
        <v>594</v>
      </c>
      <c r="J116" s="244">
        <f>COUNTIF('Q3 Raw Data'!$L119:$O119,"Yes")</f>
        <v>4</v>
      </c>
      <c r="X116" s="222" t="s">
        <v>593</v>
      </c>
      <c r="Y116" s="213" t="s">
        <v>594</v>
      </c>
      <c r="Z116" s="213">
        <f>COUNTIF('Q4 Raw Data'!$N119:$Q119,"Yes")</f>
        <v>4</v>
      </c>
      <c r="AA116" s="213"/>
      <c r="AB116" s="213"/>
      <c r="AC116" s="213"/>
      <c r="AD116" s="213"/>
      <c r="AE116" s="213"/>
      <c r="AF116" s="213"/>
      <c r="AG116" s="213"/>
      <c r="AH116" s="213"/>
      <c r="AI116" s="213"/>
      <c r="AJ116" s="213"/>
      <c r="AK116" s="213"/>
      <c r="AL116" s="213"/>
      <c r="AM116" s="226"/>
    </row>
    <row r="117" spans="8:39" x14ac:dyDescent="0.3">
      <c r="H117" s="222" t="s">
        <v>595</v>
      </c>
      <c r="I117" t="s">
        <v>596</v>
      </c>
      <c r="J117" s="244">
        <f>COUNTIF('Q3 Raw Data'!$L120:$O120,"Yes")</f>
        <v>4</v>
      </c>
      <c r="X117" s="222" t="s">
        <v>595</v>
      </c>
      <c r="Y117" s="213" t="s">
        <v>596</v>
      </c>
      <c r="Z117" s="213">
        <f>COUNTIF('Q4 Raw Data'!$N120:$Q120,"Yes")</f>
        <v>4</v>
      </c>
      <c r="AA117" s="213"/>
      <c r="AB117" s="213"/>
      <c r="AC117" s="213"/>
      <c r="AD117" s="213"/>
      <c r="AE117" s="213"/>
      <c r="AF117" s="213"/>
      <c r="AG117" s="213"/>
      <c r="AH117" s="213"/>
      <c r="AI117" s="213"/>
      <c r="AJ117" s="213"/>
      <c r="AK117" s="213"/>
      <c r="AL117" s="213"/>
      <c r="AM117" s="226"/>
    </row>
    <row r="118" spans="8:39" x14ac:dyDescent="0.3">
      <c r="H118" s="222" t="s">
        <v>597</v>
      </c>
      <c r="I118" t="s">
        <v>598</v>
      </c>
      <c r="J118" s="244">
        <f>COUNTIF('Q3 Raw Data'!$L121:$O121,"Yes")</f>
        <v>4</v>
      </c>
      <c r="X118" s="222" t="s">
        <v>597</v>
      </c>
      <c r="Y118" s="213" t="s">
        <v>598</v>
      </c>
      <c r="Z118" s="213">
        <f>COUNTIF('Q4 Raw Data'!$N121:$Q121,"Yes")</f>
        <v>4</v>
      </c>
      <c r="AA118" s="213"/>
      <c r="AB118" s="213"/>
      <c r="AC118" s="213"/>
      <c r="AD118" s="213"/>
      <c r="AE118" s="213"/>
      <c r="AF118" s="213"/>
      <c r="AG118" s="213"/>
      <c r="AH118" s="213"/>
      <c r="AI118" s="213"/>
      <c r="AJ118" s="213"/>
      <c r="AK118" s="213"/>
      <c r="AL118" s="213"/>
      <c r="AM118" s="226"/>
    </row>
    <row r="119" spans="8:39" x14ac:dyDescent="0.3">
      <c r="H119" s="222" t="s">
        <v>599</v>
      </c>
      <c r="I119" t="s">
        <v>600</v>
      </c>
      <c r="J119" s="244">
        <f>COUNTIF('Q3 Raw Data'!$L122:$O122,"Yes")</f>
        <v>4</v>
      </c>
      <c r="X119" s="222" t="s">
        <v>599</v>
      </c>
      <c r="Y119" s="213" t="s">
        <v>600</v>
      </c>
      <c r="Z119" s="213">
        <f>COUNTIF('Q4 Raw Data'!$N122:$Q122,"Yes")</f>
        <v>4</v>
      </c>
      <c r="AA119" s="213"/>
      <c r="AB119" s="213"/>
      <c r="AC119" s="213"/>
      <c r="AD119" s="213"/>
      <c r="AE119" s="213"/>
      <c r="AF119" s="213"/>
      <c r="AG119" s="213"/>
      <c r="AH119" s="213"/>
      <c r="AI119" s="213"/>
      <c r="AJ119" s="213"/>
      <c r="AK119" s="213"/>
      <c r="AL119" s="213"/>
      <c r="AM119" s="226"/>
    </row>
    <row r="120" spans="8:39" x14ac:dyDescent="0.3">
      <c r="H120" s="222" t="s">
        <v>603</v>
      </c>
      <c r="I120" t="s">
        <v>604</v>
      </c>
      <c r="J120" s="244">
        <f>COUNTIF('Q3 Raw Data'!$L123:$O123,"Yes")</f>
        <v>4</v>
      </c>
      <c r="X120" s="222" t="s">
        <v>603</v>
      </c>
      <c r="Y120" s="213" t="s">
        <v>604</v>
      </c>
      <c r="Z120" s="213">
        <f>COUNTIF('Q4 Raw Data'!$N123:$Q123,"Yes")</f>
        <v>4</v>
      </c>
      <c r="AA120" s="213"/>
      <c r="AB120" s="213"/>
      <c r="AC120" s="213"/>
      <c r="AD120" s="213"/>
      <c r="AE120" s="213"/>
      <c r="AF120" s="213"/>
      <c r="AG120" s="213"/>
      <c r="AH120" s="213"/>
      <c r="AI120" s="213"/>
      <c r="AJ120" s="213"/>
      <c r="AK120" s="213"/>
      <c r="AL120" s="213"/>
      <c r="AM120" s="226"/>
    </row>
    <row r="121" spans="8:39" x14ac:dyDescent="0.3">
      <c r="H121" s="222" t="s">
        <v>607</v>
      </c>
      <c r="I121" t="s">
        <v>608</v>
      </c>
      <c r="J121" s="244">
        <f>COUNTIF('Q3 Raw Data'!$L124:$O124,"Yes")</f>
        <v>4</v>
      </c>
      <c r="X121" s="222" t="s">
        <v>607</v>
      </c>
      <c r="Y121" s="213" t="s">
        <v>608</v>
      </c>
      <c r="Z121" s="213">
        <f>COUNTIF('Q4 Raw Data'!$N124:$Q124,"Yes")</f>
        <v>4</v>
      </c>
      <c r="AA121" s="213"/>
      <c r="AB121" s="213"/>
      <c r="AC121" s="213"/>
      <c r="AD121" s="213"/>
      <c r="AE121" s="213"/>
      <c r="AF121" s="213"/>
      <c r="AG121" s="213"/>
      <c r="AH121" s="213"/>
      <c r="AI121" s="213"/>
      <c r="AJ121" s="213"/>
      <c r="AK121" s="213"/>
      <c r="AL121" s="213"/>
      <c r="AM121" s="226"/>
    </row>
    <row r="122" spans="8:39" x14ac:dyDescent="0.3">
      <c r="H122" s="222" t="s">
        <v>609</v>
      </c>
      <c r="I122" t="s">
        <v>610</v>
      </c>
      <c r="J122" s="244">
        <f>COUNTIF('Q3 Raw Data'!$L125:$O125,"Yes")</f>
        <v>4</v>
      </c>
      <c r="X122" s="222" t="s">
        <v>609</v>
      </c>
      <c r="Y122" s="213" t="s">
        <v>610</v>
      </c>
      <c r="Z122" s="213">
        <f>COUNTIF('Q4 Raw Data'!$N125:$Q125,"Yes")</f>
        <v>4</v>
      </c>
      <c r="AA122" s="213"/>
      <c r="AB122" s="213"/>
      <c r="AC122" s="213"/>
      <c r="AD122" s="213"/>
      <c r="AE122" s="213"/>
      <c r="AF122" s="213"/>
      <c r="AG122" s="213"/>
      <c r="AH122" s="213"/>
      <c r="AI122" s="213"/>
      <c r="AJ122" s="213"/>
      <c r="AK122" s="213"/>
      <c r="AL122" s="213"/>
      <c r="AM122" s="226"/>
    </row>
    <row r="123" spans="8:39" x14ac:dyDescent="0.3">
      <c r="H123" s="222" t="s">
        <v>611</v>
      </c>
      <c r="I123" t="s">
        <v>612</v>
      </c>
      <c r="J123" s="244">
        <f>COUNTIF('Q3 Raw Data'!$L126:$O126,"Yes")</f>
        <v>4</v>
      </c>
      <c r="X123" s="222" t="s">
        <v>611</v>
      </c>
      <c r="Y123" s="213" t="s">
        <v>612</v>
      </c>
      <c r="Z123" s="213">
        <f>COUNTIF('Q4 Raw Data'!$N126:$Q126,"Yes")</f>
        <v>4</v>
      </c>
      <c r="AA123" s="213"/>
      <c r="AB123" s="213"/>
      <c r="AC123" s="213"/>
      <c r="AD123" s="213"/>
      <c r="AE123" s="213"/>
      <c r="AF123" s="213"/>
      <c r="AG123" s="213"/>
      <c r="AH123" s="213"/>
      <c r="AI123" s="213"/>
      <c r="AJ123" s="213"/>
      <c r="AK123" s="213"/>
      <c r="AL123" s="213"/>
      <c r="AM123" s="226"/>
    </row>
    <row r="124" spans="8:39" x14ac:dyDescent="0.3">
      <c r="H124" s="222" t="s">
        <v>613</v>
      </c>
      <c r="I124" t="s">
        <v>614</v>
      </c>
      <c r="J124" s="244">
        <f>COUNTIF('Q3 Raw Data'!$L127:$O127,"Yes")</f>
        <v>4</v>
      </c>
      <c r="X124" s="222" t="s">
        <v>613</v>
      </c>
      <c r="Y124" s="213" t="s">
        <v>614</v>
      </c>
      <c r="Z124" s="213">
        <f>COUNTIF('Q4 Raw Data'!$N127:$Q127,"Yes")</f>
        <v>4</v>
      </c>
      <c r="AA124" s="213"/>
      <c r="AB124" s="213"/>
      <c r="AC124" s="213"/>
      <c r="AD124" s="213"/>
      <c r="AE124" s="213"/>
      <c r="AF124" s="213"/>
      <c r="AG124" s="213"/>
      <c r="AH124" s="213"/>
      <c r="AI124" s="213"/>
      <c r="AJ124" s="213"/>
      <c r="AK124" s="213"/>
      <c r="AL124" s="213"/>
      <c r="AM124" s="226"/>
    </row>
    <row r="125" spans="8:39" x14ac:dyDescent="0.3">
      <c r="H125" s="222" t="s">
        <v>616</v>
      </c>
      <c r="I125" t="s">
        <v>617</v>
      </c>
      <c r="J125" s="244">
        <f>COUNTIF('Q3 Raw Data'!$L128:$O128,"Yes")</f>
        <v>4</v>
      </c>
      <c r="X125" s="222" t="s">
        <v>616</v>
      </c>
      <c r="Y125" s="213" t="s">
        <v>617</v>
      </c>
      <c r="Z125" s="213">
        <f>COUNTIF('Q4 Raw Data'!$N128:$Q128,"Yes")</f>
        <v>4</v>
      </c>
      <c r="AA125" s="213"/>
      <c r="AB125" s="213"/>
      <c r="AC125" s="213"/>
      <c r="AD125" s="213"/>
      <c r="AE125" s="213"/>
      <c r="AF125" s="213"/>
      <c r="AG125" s="213"/>
      <c r="AH125" s="213"/>
      <c r="AI125" s="213"/>
      <c r="AJ125" s="213"/>
      <c r="AK125" s="213"/>
      <c r="AL125" s="213"/>
      <c r="AM125" s="226"/>
    </row>
    <row r="126" spans="8:39" x14ac:dyDescent="0.3">
      <c r="H126" s="222" t="s">
        <v>618</v>
      </c>
      <c r="I126" t="s">
        <v>619</v>
      </c>
      <c r="J126" s="244">
        <f>COUNTIF('Q3 Raw Data'!$L129:$O129,"Yes")</f>
        <v>4</v>
      </c>
      <c r="X126" s="222" t="s">
        <v>618</v>
      </c>
      <c r="Y126" s="213" t="s">
        <v>619</v>
      </c>
      <c r="Z126" s="213">
        <f>COUNTIF('Q4 Raw Data'!$N129:$Q129,"Yes")</f>
        <v>4</v>
      </c>
      <c r="AA126" s="213"/>
      <c r="AB126" s="213"/>
      <c r="AC126" s="213"/>
      <c r="AD126" s="213"/>
      <c r="AE126" s="213"/>
      <c r="AF126" s="213"/>
      <c r="AG126" s="213"/>
      <c r="AH126" s="213"/>
      <c r="AI126" s="213"/>
      <c r="AJ126" s="213"/>
      <c r="AK126" s="213"/>
      <c r="AL126" s="213"/>
      <c r="AM126" s="226"/>
    </row>
    <row r="127" spans="8:39" x14ac:dyDescent="0.3">
      <c r="H127" s="222" t="s">
        <v>622</v>
      </c>
      <c r="I127" t="s">
        <v>623</v>
      </c>
      <c r="J127" s="244">
        <f>COUNTIF('Q3 Raw Data'!$L130:$O130,"Yes")</f>
        <v>4</v>
      </c>
      <c r="X127" s="222" t="s">
        <v>622</v>
      </c>
      <c r="Y127" s="213" t="s">
        <v>623</v>
      </c>
      <c r="Z127" s="213">
        <f>COUNTIF('Q4 Raw Data'!$N130:$Q130,"Yes")</f>
        <v>4</v>
      </c>
      <c r="AA127" s="213"/>
      <c r="AB127" s="213"/>
      <c r="AC127" s="213"/>
      <c r="AD127" s="213"/>
      <c r="AE127" s="213"/>
      <c r="AF127" s="213"/>
      <c r="AG127" s="213"/>
      <c r="AH127" s="213"/>
      <c r="AI127" s="213"/>
      <c r="AJ127" s="213"/>
      <c r="AK127" s="213"/>
      <c r="AL127" s="213"/>
      <c r="AM127" s="226"/>
    </row>
    <row r="128" spans="8:39" x14ac:dyDescent="0.3">
      <c r="H128" s="222" t="s">
        <v>624</v>
      </c>
      <c r="I128" t="s">
        <v>625</v>
      </c>
      <c r="J128" s="244">
        <f>COUNTIF('Q3 Raw Data'!$L131:$O131,"Yes")</f>
        <v>4</v>
      </c>
      <c r="X128" s="222" t="s">
        <v>624</v>
      </c>
      <c r="Y128" s="213" t="s">
        <v>625</v>
      </c>
      <c r="Z128" s="213">
        <f>COUNTIF('Q4 Raw Data'!$N131:$Q131,"Yes")</f>
        <v>4</v>
      </c>
      <c r="AA128" s="213"/>
      <c r="AB128" s="213"/>
      <c r="AC128" s="213"/>
      <c r="AD128" s="213"/>
      <c r="AE128" s="213"/>
      <c r="AF128" s="213"/>
      <c r="AG128" s="213"/>
      <c r="AH128" s="213"/>
      <c r="AI128" s="213"/>
      <c r="AJ128" s="213"/>
      <c r="AK128" s="213"/>
      <c r="AL128" s="213"/>
      <c r="AM128" s="226"/>
    </row>
    <row r="129" spans="8:39" x14ac:dyDescent="0.3">
      <c r="H129" s="222" t="s">
        <v>626</v>
      </c>
      <c r="I129" t="s">
        <v>627</v>
      </c>
      <c r="J129" s="244">
        <f>COUNTIF('Q3 Raw Data'!$L132:$O132,"Yes")</f>
        <v>4</v>
      </c>
      <c r="X129" s="222" t="s">
        <v>626</v>
      </c>
      <c r="Y129" s="213" t="s">
        <v>627</v>
      </c>
      <c r="Z129" s="213">
        <f>COUNTIF('Q4 Raw Data'!$N132:$Q132,"Yes")</f>
        <v>4</v>
      </c>
      <c r="AA129" s="213"/>
      <c r="AB129" s="213"/>
      <c r="AC129" s="213"/>
      <c r="AD129" s="213"/>
      <c r="AE129" s="213"/>
      <c r="AF129" s="213"/>
      <c r="AG129" s="213"/>
      <c r="AH129" s="213"/>
      <c r="AI129" s="213"/>
      <c r="AJ129" s="213"/>
      <c r="AK129" s="213"/>
      <c r="AL129" s="213"/>
      <c r="AM129" s="226"/>
    </row>
    <row r="130" spans="8:39" x14ac:dyDescent="0.3">
      <c r="H130" s="222" t="s">
        <v>628</v>
      </c>
      <c r="I130" t="s">
        <v>629</v>
      </c>
      <c r="J130" s="244">
        <f>COUNTIF('Q3 Raw Data'!$L133:$O133,"Yes")</f>
        <v>4</v>
      </c>
      <c r="X130" s="222" t="s">
        <v>628</v>
      </c>
      <c r="Y130" s="213" t="s">
        <v>629</v>
      </c>
      <c r="Z130" s="213">
        <f>COUNTIF('Q4 Raw Data'!$N133:$Q133,"Yes")</f>
        <v>4</v>
      </c>
      <c r="AA130" s="213"/>
      <c r="AB130" s="213"/>
      <c r="AC130" s="213"/>
      <c r="AD130" s="213"/>
      <c r="AE130" s="213"/>
      <c r="AF130" s="213"/>
      <c r="AG130" s="213"/>
      <c r="AH130" s="213"/>
      <c r="AI130" s="213"/>
      <c r="AJ130" s="213"/>
      <c r="AK130" s="213"/>
      <c r="AL130" s="213"/>
      <c r="AM130" s="226"/>
    </row>
    <row r="131" spans="8:39" x14ac:dyDescent="0.3">
      <c r="H131" s="222" t="s">
        <v>630</v>
      </c>
      <c r="I131" t="s">
        <v>631</v>
      </c>
      <c r="J131" s="244">
        <f>COUNTIF('Q3 Raw Data'!$L134:$O134,"Yes")</f>
        <v>4</v>
      </c>
      <c r="X131" s="222" t="s">
        <v>630</v>
      </c>
      <c r="Y131" s="213" t="s">
        <v>631</v>
      </c>
      <c r="Z131" s="213">
        <f>COUNTIF('Q4 Raw Data'!$N134:$Q134,"Yes")</f>
        <v>4</v>
      </c>
      <c r="AA131" s="213"/>
      <c r="AB131" s="213"/>
      <c r="AC131" s="213"/>
      <c r="AD131" s="213"/>
      <c r="AE131" s="213"/>
      <c r="AF131" s="213"/>
      <c r="AG131" s="213"/>
      <c r="AH131" s="213"/>
      <c r="AI131" s="213"/>
      <c r="AJ131" s="213"/>
      <c r="AK131" s="213"/>
      <c r="AL131" s="213"/>
      <c r="AM131" s="226"/>
    </row>
    <row r="132" spans="8:39" x14ac:dyDescent="0.3">
      <c r="H132" s="222" t="s">
        <v>632</v>
      </c>
      <c r="I132" t="s">
        <v>633</v>
      </c>
      <c r="J132" s="244">
        <f>COUNTIF('Q3 Raw Data'!$L135:$O135,"Yes")</f>
        <v>4</v>
      </c>
      <c r="X132" s="222" t="s">
        <v>632</v>
      </c>
      <c r="Y132" s="213" t="s">
        <v>633</v>
      </c>
      <c r="Z132" s="213">
        <f>COUNTIF('Q4 Raw Data'!$N135:$Q135,"Yes")</f>
        <v>4</v>
      </c>
      <c r="AA132" s="213"/>
      <c r="AB132" s="213"/>
      <c r="AC132" s="213"/>
      <c r="AD132" s="213"/>
      <c r="AE132" s="213"/>
      <c r="AF132" s="213"/>
      <c r="AG132" s="213"/>
      <c r="AH132" s="213"/>
      <c r="AI132" s="213"/>
      <c r="AJ132" s="213"/>
      <c r="AK132" s="213"/>
      <c r="AL132" s="213"/>
      <c r="AM132" s="226"/>
    </row>
    <row r="133" spans="8:39" x14ac:dyDescent="0.3">
      <c r="H133" s="222" t="s">
        <v>634</v>
      </c>
      <c r="I133" t="s">
        <v>635</v>
      </c>
      <c r="J133" s="244">
        <f>COUNTIF('Q3 Raw Data'!$L136:$O136,"Yes")</f>
        <v>4</v>
      </c>
      <c r="X133" s="222" t="s">
        <v>634</v>
      </c>
      <c r="Y133" s="213" t="s">
        <v>635</v>
      </c>
      <c r="Z133" s="213">
        <f>COUNTIF('Q4 Raw Data'!$N136:$Q136,"Yes")</f>
        <v>4</v>
      </c>
      <c r="AA133" s="213"/>
      <c r="AB133" s="213"/>
      <c r="AC133" s="213"/>
      <c r="AD133" s="213"/>
      <c r="AE133" s="213"/>
      <c r="AF133" s="213"/>
      <c r="AG133" s="213"/>
      <c r="AH133" s="213"/>
      <c r="AI133" s="213"/>
      <c r="AJ133" s="213"/>
      <c r="AK133" s="213"/>
      <c r="AL133" s="213"/>
      <c r="AM133" s="226"/>
    </row>
    <row r="134" spans="8:39" x14ac:dyDescent="0.3">
      <c r="H134" s="222" t="s">
        <v>638</v>
      </c>
      <c r="I134" t="s">
        <v>639</v>
      </c>
      <c r="J134" s="244">
        <f>COUNTIF('Q3 Raw Data'!$L137:$O137,"Yes")</f>
        <v>4</v>
      </c>
      <c r="X134" s="222" t="s">
        <v>638</v>
      </c>
      <c r="Y134" s="213" t="s">
        <v>639</v>
      </c>
      <c r="Z134" s="213">
        <f>COUNTIF('Q4 Raw Data'!$N137:$Q137,"Yes")</f>
        <v>4</v>
      </c>
      <c r="AA134" s="213"/>
      <c r="AB134" s="213"/>
      <c r="AC134" s="213"/>
      <c r="AD134" s="213"/>
      <c r="AE134" s="213"/>
      <c r="AF134" s="213"/>
      <c r="AG134" s="213"/>
      <c r="AH134" s="213"/>
      <c r="AI134" s="213"/>
      <c r="AJ134" s="213"/>
      <c r="AK134" s="213"/>
      <c r="AL134" s="213"/>
      <c r="AM134" s="226"/>
    </row>
    <row r="135" spans="8:39" x14ac:dyDescent="0.3">
      <c r="H135" s="222" t="s">
        <v>640</v>
      </c>
      <c r="I135" t="s">
        <v>641</v>
      </c>
      <c r="J135" s="244">
        <f>COUNTIF('Q3 Raw Data'!$L138:$O138,"Yes")</f>
        <v>4</v>
      </c>
      <c r="X135" s="222" t="s">
        <v>640</v>
      </c>
      <c r="Y135" s="213" t="s">
        <v>641</v>
      </c>
      <c r="Z135" s="213">
        <f>COUNTIF('Q4 Raw Data'!$N138:$Q138,"Yes")</f>
        <v>4</v>
      </c>
      <c r="AA135" s="213"/>
      <c r="AB135" s="213"/>
      <c r="AC135" s="213"/>
      <c r="AD135" s="213"/>
      <c r="AE135" s="213"/>
      <c r="AF135" s="213"/>
      <c r="AG135" s="213"/>
      <c r="AH135" s="213"/>
      <c r="AI135" s="213"/>
      <c r="AJ135" s="213"/>
      <c r="AK135" s="213"/>
      <c r="AL135" s="213"/>
      <c r="AM135" s="226"/>
    </row>
    <row r="136" spans="8:39" x14ac:dyDescent="0.3">
      <c r="H136" s="222" t="s">
        <v>644</v>
      </c>
      <c r="I136" t="s">
        <v>645</v>
      </c>
      <c r="J136" s="244">
        <f>COUNTIF('Q3 Raw Data'!$L139:$O139,"Yes")</f>
        <v>4</v>
      </c>
      <c r="X136" s="222" t="s">
        <v>644</v>
      </c>
      <c r="Y136" s="213" t="s">
        <v>645</v>
      </c>
      <c r="Z136" s="213">
        <f>COUNTIF('Q4 Raw Data'!$N139:$Q139,"Yes")</f>
        <v>4</v>
      </c>
      <c r="AA136" s="213"/>
      <c r="AB136" s="213"/>
      <c r="AC136" s="213"/>
      <c r="AD136" s="213"/>
      <c r="AE136" s="213"/>
      <c r="AF136" s="213"/>
      <c r="AG136" s="213"/>
      <c r="AH136" s="213"/>
      <c r="AI136" s="213"/>
      <c r="AJ136" s="213"/>
      <c r="AK136" s="213"/>
      <c r="AL136" s="213"/>
      <c r="AM136" s="226"/>
    </row>
    <row r="137" spans="8:39" x14ac:dyDescent="0.3">
      <c r="H137" s="222" t="s">
        <v>646</v>
      </c>
      <c r="I137" t="s">
        <v>647</v>
      </c>
      <c r="J137" s="244">
        <f>COUNTIF('Q3 Raw Data'!$L140:$O140,"Yes")</f>
        <v>4</v>
      </c>
      <c r="X137" s="222" t="s">
        <v>646</v>
      </c>
      <c r="Y137" s="213" t="s">
        <v>647</v>
      </c>
      <c r="Z137" s="213">
        <f>COUNTIF('Q4 Raw Data'!$N140:$Q140,"Yes")</f>
        <v>4</v>
      </c>
      <c r="AA137" s="213"/>
      <c r="AB137" s="213"/>
      <c r="AC137" s="213"/>
      <c r="AD137" s="213"/>
      <c r="AE137" s="213"/>
      <c r="AF137" s="213"/>
      <c r="AG137" s="213"/>
      <c r="AH137" s="213"/>
      <c r="AI137" s="213"/>
      <c r="AJ137" s="213"/>
      <c r="AK137" s="213"/>
      <c r="AL137" s="213"/>
      <c r="AM137" s="226"/>
    </row>
    <row r="138" spans="8:39" x14ac:dyDescent="0.3">
      <c r="H138" s="222" t="s">
        <v>648</v>
      </c>
      <c r="I138" t="s">
        <v>649</v>
      </c>
      <c r="J138" s="244">
        <f>COUNTIF('Q3 Raw Data'!$L141:$O141,"Yes")</f>
        <v>4</v>
      </c>
      <c r="X138" s="222" t="s">
        <v>648</v>
      </c>
      <c r="Y138" s="213" t="s">
        <v>649</v>
      </c>
      <c r="Z138" s="213">
        <f>COUNTIF('Q4 Raw Data'!$N141:$Q141,"Yes")</f>
        <v>4</v>
      </c>
      <c r="AA138" s="213"/>
      <c r="AB138" s="213"/>
      <c r="AC138" s="213"/>
      <c r="AD138" s="213"/>
      <c r="AE138" s="213"/>
      <c r="AF138" s="213"/>
      <c r="AG138" s="213"/>
      <c r="AH138" s="213"/>
      <c r="AI138" s="213"/>
      <c r="AJ138" s="213"/>
      <c r="AK138" s="213"/>
      <c r="AL138" s="213"/>
      <c r="AM138" s="226"/>
    </row>
    <row r="139" spans="8:39" x14ac:dyDescent="0.3">
      <c r="H139" s="222" t="s">
        <v>650</v>
      </c>
      <c r="I139" t="s">
        <v>651</v>
      </c>
      <c r="J139" s="244">
        <f>COUNTIF('Q3 Raw Data'!$L142:$O142,"Yes")</f>
        <v>4</v>
      </c>
      <c r="X139" s="222" t="s">
        <v>650</v>
      </c>
      <c r="Y139" s="213" t="s">
        <v>651</v>
      </c>
      <c r="Z139" s="213">
        <f>COUNTIF('Q4 Raw Data'!$N142:$Q142,"Yes")</f>
        <v>4</v>
      </c>
      <c r="AA139" s="213"/>
      <c r="AB139" s="213"/>
      <c r="AC139" s="213"/>
      <c r="AD139" s="213"/>
      <c r="AE139" s="213"/>
      <c r="AF139" s="213"/>
      <c r="AG139" s="213"/>
      <c r="AH139" s="213"/>
      <c r="AI139" s="213"/>
      <c r="AJ139" s="213"/>
      <c r="AK139" s="213"/>
      <c r="AL139" s="213"/>
      <c r="AM139" s="226"/>
    </row>
    <row r="140" spans="8:39" x14ac:dyDescent="0.3">
      <c r="H140" s="222" t="s">
        <v>652</v>
      </c>
      <c r="I140" t="s">
        <v>653</v>
      </c>
      <c r="J140" s="244">
        <f>COUNTIF('Q3 Raw Data'!$L143:$O143,"Yes")</f>
        <v>4</v>
      </c>
      <c r="X140" s="222" t="s">
        <v>652</v>
      </c>
      <c r="Y140" s="213" t="s">
        <v>653</v>
      </c>
      <c r="Z140" s="213">
        <f>COUNTIF('Q4 Raw Data'!$N143:$Q143,"Yes")</f>
        <v>4</v>
      </c>
      <c r="AA140" s="213"/>
      <c r="AB140" s="213"/>
      <c r="AC140" s="213"/>
      <c r="AD140" s="213"/>
      <c r="AE140" s="213"/>
      <c r="AF140" s="213"/>
      <c r="AG140" s="213"/>
      <c r="AH140" s="213"/>
      <c r="AI140" s="213"/>
      <c r="AJ140" s="213"/>
      <c r="AK140" s="213"/>
      <c r="AL140" s="213"/>
      <c r="AM140" s="226"/>
    </row>
    <row r="141" spans="8:39" x14ac:dyDescent="0.3">
      <c r="H141" s="222" t="s">
        <v>656</v>
      </c>
      <c r="I141" t="s">
        <v>657</v>
      </c>
      <c r="J141" s="244">
        <f>COUNTIF('Q3 Raw Data'!$L144:$O144,"Yes")</f>
        <v>4</v>
      </c>
      <c r="X141" s="222" t="s">
        <v>656</v>
      </c>
      <c r="Y141" s="213" t="s">
        <v>657</v>
      </c>
      <c r="Z141" s="213">
        <f>COUNTIF('Q4 Raw Data'!$N144:$Q144,"Yes")</f>
        <v>4</v>
      </c>
      <c r="AA141" s="213"/>
      <c r="AB141" s="213"/>
      <c r="AC141" s="213"/>
      <c r="AD141" s="213"/>
      <c r="AE141" s="213"/>
      <c r="AF141" s="213"/>
      <c r="AG141" s="213"/>
      <c r="AH141" s="213"/>
      <c r="AI141" s="213"/>
      <c r="AJ141" s="213"/>
      <c r="AK141" s="213"/>
      <c r="AL141" s="213"/>
      <c r="AM141" s="226"/>
    </row>
    <row r="142" spans="8:39" x14ac:dyDescent="0.3">
      <c r="H142" s="222" t="s">
        <v>658</v>
      </c>
      <c r="I142" t="s">
        <v>659</v>
      </c>
      <c r="J142" s="244">
        <f>COUNTIF('Q3 Raw Data'!$L145:$O145,"Yes")</f>
        <v>4</v>
      </c>
      <c r="X142" s="222" t="s">
        <v>658</v>
      </c>
      <c r="Y142" s="213" t="s">
        <v>659</v>
      </c>
      <c r="Z142" s="213">
        <f>COUNTIF('Q4 Raw Data'!$N145:$Q145,"Yes")</f>
        <v>4</v>
      </c>
      <c r="AA142" s="213"/>
      <c r="AB142" s="213"/>
      <c r="AC142" s="213"/>
      <c r="AD142" s="213"/>
      <c r="AE142" s="213"/>
      <c r="AF142" s="213"/>
      <c r="AG142" s="213"/>
      <c r="AH142" s="213"/>
      <c r="AI142" s="213"/>
      <c r="AJ142" s="213"/>
      <c r="AK142" s="213"/>
      <c r="AL142" s="213"/>
      <c r="AM142" s="226"/>
    </row>
    <row r="143" spans="8:39" x14ac:dyDescent="0.3">
      <c r="H143" s="222" t="s">
        <v>660</v>
      </c>
      <c r="I143" t="s">
        <v>661</v>
      </c>
      <c r="J143" s="244">
        <f>COUNTIF('Q3 Raw Data'!$L146:$O146,"Yes")</f>
        <v>4</v>
      </c>
      <c r="X143" s="222" t="s">
        <v>660</v>
      </c>
      <c r="Y143" s="213" t="s">
        <v>661</v>
      </c>
      <c r="Z143" s="213">
        <f>COUNTIF('Q4 Raw Data'!$N146:$Q146,"Yes")</f>
        <v>4</v>
      </c>
      <c r="AA143" s="213"/>
      <c r="AB143" s="213"/>
      <c r="AC143" s="213"/>
      <c r="AD143" s="213"/>
      <c r="AE143" s="213"/>
      <c r="AF143" s="213"/>
      <c r="AG143" s="213"/>
      <c r="AH143" s="213"/>
      <c r="AI143" s="213"/>
      <c r="AJ143" s="213"/>
      <c r="AK143" s="213"/>
      <c r="AL143" s="213"/>
      <c r="AM143" s="226"/>
    </row>
    <row r="144" spans="8:39" x14ac:dyDescent="0.3">
      <c r="H144" s="222" t="s">
        <v>662</v>
      </c>
      <c r="I144" t="s">
        <v>663</v>
      </c>
      <c r="J144" s="244">
        <f>COUNTIF('Q3 Raw Data'!$L147:$O147,"Yes")</f>
        <v>4</v>
      </c>
      <c r="X144" s="222" t="s">
        <v>662</v>
      </c>
      <c r="Y144" s="213" t="s">
        <v>663</v>
      </c>
      <c r="Z144" s="213">
        <f>COUNTIF('Q4 Raw Data'!$N147:$Q147,"Yes")</f>
        <v>4</v>
      </c>
      <c r="AA144" s="213"/>
      <c r="AB144" s="213"/>
      <c r="AC144" s="213"/>
      <c r="AD144" s="213"/>
      <c r="AE144" s="213"/>
      <c r="AF144" s="213"/>
      <c r="AG144" s="213"/>
      <c r="AH144" s="213"/>
      <c r="AI144" s="213"/>
      <c r="AJ144" s="213"/>
      <c r="AK144" s="213"/>
      <c r="AL144" s="213"/>
      <c r="AM144" s="226"/>
    </row>
    <row r="145" spans="8:39" x14ac:dyDescent="0.3">
      <c r="H145" s="222" t="s">
        <v>665</v>
      </c>
      <c r="I145" t="s">
        <v>666</v>
      </c>
      <c r="J145" s="244">
        <f>COUNTIF('Q3 Raw Data'!$L148:$O148,"Yes")</f>
        <v>4</v>
      </c>
      <c r="X145" s="222" t="s">
        <v>665</v>
      </c>
      <c r="Y145" s="213" t="s">
        <v>666</v>
      </c>
      <c r="Z145" s="213">
        <f>COUNTIF('Q4 Raw Data'!$N148:$Q148,"Yes")</f>
        <v>4</v>
      </c>
      <c r="AA145" s="213"/>
      <c r="AB145" s="213"/>
      <c r="AC145" s="213"/>
      <c r="AD145" s="213"/>
      <c r="AE145" s="213"/>
      <c r="AF145" s="213"/>
      <c r="AG145" s="213"/>
      <c r="AH145" s="213"/>
      <c r="AI145" s="213"/>
      <c r="AJ145" s="213"/>
      <c r="AK145" s="213"/>
      <c r="AL145" s="213"/>
      <c r="AM145" s="226"/>
    </row>
    <row r="146" spans="8:39" x14ac:dyDescent="0.3">
      <c r="H146" s="222" t="s">
        <v>667</v>
      </c>
      <c r="I146" t="s">
        <v>668</v>
      </c>
      <c r="J146" s="244">
        <f>COUNTIF('Q3 Raw Data'!$L149:$O149,"Yes")</f>
        <v>4</v>
      </c>
      <c r="X146" s="222" t="s">
        <v>667</v>
      </c>
      <c r="Y146" s="213" t="s">
        <v>668</v>
      </c>
      <c r="Z146" s="213">
        <f>COUNTIF('Q4 Raw Data'!$N149:$Q149,"Yes")</f>
        <v>4</v>
      </c>
      <c r="AA146" s="213"/>
      <c r="AB146" s="213"/>
      <c r="AC146" s="213"/>
      <c r="AD146" s="213"/>
      <c r="AE146" s="213"/>
      <c r="AF146" s="213"/>
      <c r="AG146" s="213"/>
      <c r="AH146" s="213"/>
      <c r="AI146" s="213"/>
      <c r="AJ146" s="213"/>
      <c r="AK146" s="213"/>
      <c r="AL146" s="213"/>
      <c r="AM146" s="226"/>
    </row>
    <row r="147" spans="8:39" x14ac:dyDescent="0.3">
      <c r="H147" s="222" t="s">
        <v>669</v>
      </c>
      <c r="I147" t="s">
        <v>670</v>
      </c>
      <c r="J147" s="244">
        <f>COUNTIF('Q3 Raw Data'!$L150:$O150,"Yes")</f>
        <v>4</v>
      </c>
      <c r="X147" s="222" t="s">
        <v>669</v>
      </c>
      <c r="Y147" s="213" t="s">
        <v>670</v>
      </c>
      <c r="Z147" s="213">
        <f>COUNTIF('Q4 Raw Data'!$N150:$Q150,"Yes")</f>
        <v>4</v>
      </c>
      <c r="AA147" s="213"/>
      <c r="AB147" s="213"/>
      <c r="AC147" s="213"/>
      <c r="AD147" s="213"/>
      <c r="AE147" s="213"/>
      <c r="AF147" s="213"/>
      <c r="AG147" s="213"/>
      <c r="AH147" s="213"/>
      <c r="AI147" s="213"/>
      <c r="AJ147" s="213"/>
      <c r="AK147" s="213"/>
      <c r="AL147" s="213"/>
      <c r="AM147" s="226"/>
    </row>
    <row r="148" spans="8:39" x14ac:dyDescent="0.3">
      <c r="H148" s="222" t="s">
        <v>671</v>
      </c>
      <c r="I148" t="s">
        <v>672</v>
      </c>
      <c r="J148" s="244">
        <f>COUNTIF('Q3 Raw Data'!$L151:$O151,"Yes")</f>
        <v>4</v>
      </c>
      <c r="X148" s="222" t="s">
        <v>671</v>
      </c>
      <c r="Y148" s="213" t="s">
        <v>672</v>
      </c>
      <c r="Z148" s="213">
        <f>COUNTIF('Q4 Raw Data'!$N151:$Q151,"Yes")</f>
        <v>4</v>
      </c>
      <c r="AA148" s="213"/>
      <c r="AB148" s="213"/>
      <c r="AC148" s="213"/>
      <c r="AD148" s="213"/>
      <c r="AE148" s="213"/>
      <c r="AF148" s="213"/>
      <c r="AG148" s="213"/>
      <c r="AH148" s="213"/>
      <c r="AI148" s="213"/>
      <c r="AJ148" s="213"/>
      <c r="AK148" s="213"/>
      <c r="AL148" s="213"/>
      <c r="AM148" s="226"/>
    </row>
    <row r="149" spans="8:39" x14ac:dyDescent="0.3">
      <c r="H149" s="222" t="s">
        <v>673</v>
      </c>
      <c r="I149" t="s">
        <v>674</v>
      </c>
      <c r="J149" s="244">
        <f>COUNTIF('Q3 Raw Data'!$L152:$O152,"Yes")</f>
        <v>4</v>
      </c>
      <c r="X149" s="222" t="s">
        <v>673</v>
      </c>
      <c r="Y149" s="213" t="s">
        <v>674</v>
      </c>
      <c r="Z149" s="213">
        <f>COUNTIF('Q4 Raw Data'!$N152:$Q152,"Yes")</f>
        <v>4</v>
      </c>
      <c r="AA149" s="213"/>
      <c r="AB149" s="213"/>
      <c r="AC149" s="213"/>
      <c r="AD149" s="213"/>
      <c r="AE149" s="213"/>
      <c r="AF149" s="213"/>
      <c r="AG149" s="213"/>
      <c r="AH149" s="213"/>
      <c r="AI149" s="213"/>
      <c r="AJ149" s="213"/>
      <c r="AK149" s="213"/>
      <c r="AL149" s="213"/>
      <c r="AM149" s="226"/>
    </row>
    <row r="150" spans="8:39" x14ac:dyDescent="0.3">
      <c r="H150" s="222" t="s">
        <v>675</v>
      </c>
      <c r="I150" t="s">
        <v>676</v>
      </c>
      <c r="J150" s="244">
        <f>COUNTIF('Q3 Raw Data'!$L153:$O153,"Yes")</f>
        <v>4</v>
      </c>
      <c r="X150" s="222" t="s">
        <v>675</v>
      </c>
      <c r="Y150" s="213" t="s">
        <v>676</v>
      </c>
      <c r="Z150" s="213">
        <f>COUNTIF('Q4 Raw Data'!$N153:$Q153,"Yes")</f>
        <v>4</v>
      </c>
      <c r="AA150" s="213"/>
      <c r="AB150" s="213"/>
      <c r="AC150" s="213"/>
      <c r="AD150" s="213"/>
      <c r="AE150" s="213"/>
      <c r="AF150" s="213"/>
      <c r="AG150" s="213"/>
      <c r="AH150" s="213"/>
      <c r="AI150" s="213"/>
      <c r="AJ150" s="213"/>
      <c r="AK150" s="213"/>
      <c r="AL150" s="213"/>
      <c r="AM150" s="226"/>
    </row>
    <row r="151" spans="8:39" x14ac:dyDescent="0.3">
      <c r="H151" s="222" t="s">
        <v>679</v>
      </c>
      <c r="I151" t="s">
        <v>680</v>
      </c>
      <c r="J151" s="244">
        <f>COUNTIF('Q3 Raw Data'!$L154:$O154,"Yes")</f>
        <v>4</v>
      </c>
      <c r="X151" s="222" t="s">
        <v>679</v>
      </c>
      <c r="Y151" s="213" t="s">
        <v>680</v>
      </c>
      <c r="Z151" s="213">
        <f>COUNTIF('Q4 Raw Data'!$N154:$Q154,"Yes")</f>
        <v>4</v>
      </c>
      <c r="AA151" s="213"/>
      <c r="AB151" s="213"/>
      <c r="AC151" s="213"/>
      <c r="AD151" s="213"/>
      <c r="AE151" s="213"/>
      <c r="AF151" s="213"/>
      <c r="AG151" s="213"/>
      <c r="AH151" s="213"/>
      <c r="AI151" s="213"/>
      <c r="AJ151" s="213"/>
      <c r="AK151" s="213"/>
      <c r="AL151" s="213"/>
      <c r="AM151" s="226"/>
    </row>
    <row r="152" spans="8:39" x14ac:dyDescent="0.3">
      <c r="H152" s="222" t="s">
        <v>681</v>
      </c>
      <c r="I152" t="s">
        <v>682</v>
      </c>
      <c r="J152" s="244">
        <f>COUNTIF('Q3 Raw Data'!$L155:$O155,"Yes")</f>
        <v>4</v>
      </c>
      <c r="X152" s="222" t="s">
        <v>681</v>
      </c>
      <c r="Y152" s="213" t="s">
        <v>682</v>
      </c>
      <c r="Z152" s="213">
        <f>COUNTIF('Q4 Raw Data'!$N155:$Q155,"Yes")</f>
        <v>4</v>
      </c>
      <c r="AA152" s="213"/>
      <c r="AB152" s="213"/>
      <c r="AC152" s="213"/>
      <c r="AD152" s="213"/>
      <c r="AE152" s="213"/>
      <c r="AF152" s="213"/>
      <c r="AG152" s="213"/>
      <c r="AH152" s="213"/>
      <c r="AI152" s="213"/>
      <c r="AJ152" s="213"/>
      <c r="AK152" s="213"/>
      <c r="AL152" s="213"/>
      <c r="AM152" s="226"/>
    </row>
    <row r="153" spans="8:39" x14ac:dyDescent="0.3">
      <c r="H153" s="222" t="s">
        <v>685</v>
      </c>
      <c r="I153" t="s">
        <v>686</v>
      </c>
      <c r="J153" s="244">
        <f>COUNTIF('Q3 Raw Data'!$L156:$O156,"Yes")</f>
        <v>4</v>
      </c>
      <c r="X153" s="222" t="s">
        <v>685</v>
      </c>
      <c r="Y153" s="213" t="s">
        <v>686</v>
      </c>
      <c r="Z153" s="213">
        <f>COUNTIF('Q4 Raw Data'!$N156:$Q156,"Yes")</f>
        <v>4</v>
      </c>
      <c r="AA153" s="213"/>
      <c r="AB153" s="213"/>
      <c r="AC153" s="213"/>
      <c r="AD153" s="213"/>
      <c r="AE153" s="213"/>
      <c r="AF153" s="213"/>
      <c r="AG153" s="213"/>
      <c r="AH153" s="213"/>
      <c r="AI153" s="213"/>
      <c r="AJ153" s="213"/>
      <c r="AK153" s="213"/>
      <c r="AL153" s="213"/>
      <c r="AM153" s="226"/>
    </row>
    <row r="154" spans="8:39" x14ac:dyDescent="0.3">
      <c r="H154" s="222" t="s">
        <v>687</v>
      </c>
      <c r="I154" t="s">
        <v>688</v>
      </c>
      <c r="J154" s="244">
        <f>COUNTIF('Q3 Raw Data'!$L157:$O157,"Yes")</f>
        <v>4</v>
      </c>
      <c r="X154" s="222" t="s">
        <v>687</v>
      </c>
      <c r="Y154" s="213" t="s">
        <v>688</v>
      </c>
      <c r="Z154" s="213">
        <f>COUNTIF('Q4 Raw Data'!$N157:$Q157,"Yes")</f>
        <v>4</v>
      </c>
      <c r="AA154" s="213"/>
      <c r="AB154" s="213"/>
      <c r="AC154" s="213"/>
      <c r="AD154" s="213"/>
      <c r="AE154" s="213"/>
      <c r="AF154" s="213"/>
      <c r="AG154" s="213"/>
      <c r="AH154" s="213"/>
      <c r="AI154" s="213"/>
      <c r="AJ154" s="213"/>
      <c r="AK154" s="213"/>
      <c r="AL154" s="213"/>
      <c r="AM154" s="226"/>
    </row>
    <row r="155" spans="8:39" x14ac:dyDescent="0.3">
      <c r="H155" s="222" t="s">
        <v>691</v>
      </c>
      <c r="I155" t="s">
        <v>692</v>
      </c>
      <c r="J155" s="244">
        <f>COUNTIF('Q3 Raw Data'!$L158:$O158,"Yes")</f>
        <v>4</v>
      </c>
      <c r="X155" s="222" t="s">
        <v>691</v>
      </c>
      <c r="Y155" s="213" t="s">
        <v>692</v>
      </c>
      <c r="Z155" s="213">
        <f>COUNTIF('Q4 Raw Data'!$N158:$Q158,"Yes")</f>
        <v>4</v>
      </c>
      <c r="AA155" s="213"/>
      <c r="AB155" s="213"/>
      <c r="AC155" s="213"/>
      <c r="AD155" s="213"/>
      <c r="AE155" s="213"/>
      <c r="AF155" s="213"/>
      <c r="AG155" s="213"/>
      <c r="AH155" s="213"/>
      <c r="AI155" s="213"/>
      <c r="AJ155" s="213"/>
      <c r="AK155" s="213"/>
      <c r="AL155" s="213"/>
      <c r="AM155" s="226"/>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A3:AV488"/>
  <sheetViews>
    <sheetView zoomScale="80" zoomScaleNormal="80" workbookViewId="0">
      <selection activeCell="AA6" sqref="AA6"/>
    </sheetView>
  </sheetViews>
  <sheetFormatPr defaultRowHeight="14.4" x14ac:dyDescent="0.3"/>
  <sheetData>
    <row r="3" spans="1:47" x14ac:dyDescent="0.3">
      <c r="C3" t="s">
        <v>209</v>
      </c>
      <c r="J3" t="s">
        <v>210</v>
      </c>
      <c r="R3" t="s">
        <v>211</v>
      </c>
      <c r="Z3" t="s">
        <v>1106</v>
      </c>
    </row>
    <row r="5" spans="1:47" x14ac:dyDescent="0.3">
      <c r="C5" t="s">
        <v>212</v>
      </c>
      <c r="D5">
        <v>1</v>
      </c>
      <c r="I5" t="s">
        <v>212</v>
      </c>
      <c r="J5">
        <v>1</v>
      </c>
      <c r="K5">
        <v>36</v>
      </c>
      <c r="Q5" t="s">
        <v>212</v>
      </c>
      <c r="R5">
        <v>1</v>
      </c>
      <c r="S5">
        <v>36</v>
      </c>
      <c r="X5" t="s">
        <v>212</v>
      </c>
      <c r="Y5">
        <v>1</v>
      </c>
      <c r="Z5">
        <v>36</v>
      </c>
      <c r="AF5" t="s">
        <v>212</v>
      </c>
      <c r="AG5">
        <v>1</v>
      </c>
    </row>
    <row r="6" spans="1:47" x14ac:dyDescent="0.3">
      <c r="C6" t="s">
        <v>213</v>
      </c>
      <c r="D6" t="str">
        <f ca="1">OFFSET(D10, D5, 0)</f>
        <v>Barking and Dagenham</v>
      </c>
      <c r="I6" t="s">
        <v>213</v>
      </c>
      <c r="J6" t="str">
        <f ca="1">OFFSET(K9, J5, 0)</f>
        <v>Health and Wellbeing Board</v>
      </c>
      <c r="Q6" t="s">
        <v>213</v>
      </c>
      <c r="R6" t="str">
        <f ca="1">OFFSET(S10, R5, 0)</f>
        <v>NHS England North (Yorkshire And Humber)</v>
      </c>
      <c r="X6" t="s">
        <v>213</v>
      </c>
      <c r="Y6" t="str">
        <f ca="1">OFFSET(Z10, Y5, 0)</f>
        <v>North East Region</v>
      </c>
      <c r="AF6" t="s">
        <v>213</v>
      </c>
      <c r="AG6" t="str">
        <f ca="1">OFFSET(AG10, AG5, 0)</f>
        <v>Barking and Dagenham</v>
      </c>
    </row>
    <row r="7" spans="1:47" x14ac:dyDescent="0.3">
      <c r="C7" t="s">
        <v>217</v>
      </c>
      <c r="D7" t="str">
        <f ca="1">OFFSET(D10, D5, -1)</f>
        <v>E09000002</v>
      </c>
      <c r="I7" t="s">
        <v>217</v>
      </c>
      <c r="J7" t="str">
        <f ca="1">OFFSET(K9, J5, -1)</f>
        <v>HWB</v>
      </c>
      <c r="Q7" t="s">
        <v>217</v>
      </c>
      <c r="R7" t="str">
        <f ca="1">OFFSET(S10, R5, -1)</f>
        <v>Q72</v>
      </c>
      <c r="X7" t="s">
        <v>217</v>
      </c>
      <c r="Y7" t="str">
        <f ca="1">OFFSET(Z10, Y5, -1)</f>
        <v>E12000001</v>
      </c>
      <c r="AF7" t="s">
        <v>217</v>
      </c>
      <c r="AG7" t="str">
        <f ca="1">OFFSET(AG10, AG5, -1)</f>
        <v>E09000002</v>
      </c>
    </row>
    <row r="8" spans="1:47" x14ac:dyDescent="0.3">
      <c r="AJ8" t="s">
        <v>222</v>
      </c>
      <c r="AO8" t="s">
        <v>1107</v>
      </c>
      <c r="AT8" t="s">
        <v>223</v>
      </c>
    </row>
    <row r="10" spans="1:47" x14ac:dyDescent="0.3">
      <c r="I10" t="s">
        <v>219</v>
      </c>
      <c r="J10" t="s">
        <v>219</v>
      </c>
      <c r="K10" t="s">
        <v>215</v>
      </c>
      <c r="Q10" t="s">
        <v>219</v>
      </c>
      <c r="R10" t="s">
        <v>219</v>
      </c>
      <c r="S10" t="s">
        <v>215</v>
      </c>
      <c r="X10" t="s">
        <v>219</v>
      </c>
      <c r="Y10" t="s">
        <v>219</v>
      </c>
      <c r="Z10" t="s">
        <v>215</v>
      </c>
      <c r="AJ10" t="s">
        <v>219</v>
      </c>
      <c r="AK10" t="s">
        <v>215</v>
      </c>
      <c r="AO10" t="s">
        <v>219</v>
      </c>
      <c r="AP10" t="s">
        <v>215</v>
      </c>
      <c r="AT10" t="s">
        <v>219</v>
      </c>
      <c r="AU10" t="s">
        <v>215</v>
      </c>
    </row>
    <row r="11" spans="1:47" x14ac:dyDescent="0.3">
      <c r="A11" t="s">
        <v>224</v>
      </c>
      <c r="B11" t="s">
        <v>225</v>
      </c>
      <c r="C11" t="s">
        <v>218</v>
      </c>
      <c r="D11" t="s">
        <v>214</v>
      </c>
      <c r="I11" t="s">
        <v>226</v>
      </c>
      <c r="J11" t="s">
        <v>226</v>
      </c>
      <c r="K11" t="s">
        <v>227</v>
      </c>
      <c r="Q11" t="s">
        <v>220</v>
      </c>
      <c r="R11" t="s">
        <v>220</v>
      </c>
      <c r="S11" t="s">
        <v>216</v>
      </c>
      <c r="T11" t="s">
        <v>226</v>
      </c>
      <c r="X11" t="s">
        <v>221</v>
      </c>
      <c r="Y11" t="s">
        <v>221</v>
      </c>
      <c r="Z11" t="s">
        <v>1097</v>
      </c>
      <c r="AA11" t="s">
        <v>226</v>
      </c>
      <c r="AD11" t="s">
        <v>224</v>
      </c>
      <c r="AE11" t="s">
        <v>225</v>
      </c>
      <c r="AF11" t="s">
        <v>218</v>
      </c>
      <c r="AG11" t="s">
        <v>214</v>
      </c>
      <c r="AJ11" t="s">
        <v>226</v>
      </c>
      <c r="AK11" t="s">
        <v>227</v>
      </c>
      <c r="AL11" t="s">
        <v>227</v>
      </c>
      <c r="AO11" t="s">
        <v>226</v>
      </c>
      <c r="AP11" t="s">
        <v>227</v>
      </c>
      <c r="AT11" t="s">
        <v>226</v>
      </c>
      <c r="AU11" t="s">
        <v>227</v>
      </c>
    </row>
    <row r="12" spans="1:47" x14ac:dyDescent="0.3">
      <c r="A12" t="s">
        <v>228</v>
      </c>
      <c r="B12" t="s">
        <v>229</v>
      </c>
      <c r="C12" t="s">
        <v>230</v>
      </c>
      <c r="D12" t="s">
        <v>231</v>
      </c>
      <c r="I12" t="s">
        <v>232</v>
      </c>
      <c r="J12" t="s">
        <v>232</v>
      </c>
      <c r="K12" t="s">
        <v>233</v>
      </c>
      <c r="Q12" t="s">
        <v>234</v>
      </c>
      <c r="R12" t="s">
        <v>234</v>
      </c>
      <c r="S12" t="s">
        <v>235</v>
      </c>
      <c r="T12" t="s">
        <v>226</v>
      </c>
      <c r="X12" t="s">
        <v>236</v>
      </c>
      <c r="Y12" t="s">
        <v>236</v>
      </c>
      <c r="Z12" t="s">
        <v>1098</v>
      </c>
      <c r="AA12" t="s">
        <v>226</v>
      </c>
      <c r="AD12" t="s">
        <v>228</v>
      </c>
      <c r="AE12" t="s">
        <v>229</v>
      </c>
      <c r="AF12" t="s">
        <v>230</v>
      </c>
      <c r="AG12" t="s">
        <v>231</v>
      </c>
      <c r="AJ12" t="s">
        <v>232</v>
      </c>
      <c r="AK12" t="s">
        <v>233</v>
      </c>
      <c r="AL12" t="s">
        <v>233</v>
      </c>
      <c r="AO12" t="s">
        <v>232</v>
      </c>
      <c r="AP12" t="s">
        <v>233</v>
      </c>
      <c r="AT12" t="s">
        <v>232</v>
      </c>
      <c r="AU12" t="s">
        <v>233</v>
      </c>
    </row>
    <row r="13" spans="1:47" x14ac:dyDescent="0.3">
      <c r="A13" t="s">
        <v>237</v>
      </c>
      <c r="B13" t="s">
        <v>238</v>
      </c>
      <c r="C13" t="s">
        <v>239</v>
      </c>
      <c r="D13" t="s">
        <v>240</v>
      </c>
      <c r="I13" t="s">
        <v>241</v>
      </c>
      <c r="J13" t="s">
        <v>241</v>
      </c>
      <c r="K13" t="s">
        <v>242</v>
      </c>
      <c r="Q13" t="s">
        <v>243</v>
      </c>
      <c r="R13" t="s">
        <v>243</v>
      </c>
      <c r="S13" t="s">
        <v>244</v>
      </c>
      <c r="T13" t="s">
        <v>226</v>
      </c>
      <c r="X13" t="s">
        <v>245</v>
      </c>
      <c r="Y13" t="s">
        <v>245</v>
      </c>
      <c r="Z13" t="s">
        <v>1099</v>
      </c>
      <c r="AA13" t="s">
        <v>226</v>
      </c>
      <c r="AD13" t="s">
        <v>237</v>
      </c>
      <c r="AE13" t="s">
        <v>238</v>
      </c>
      <c r="AF13" t="s">
        <v>239</v>
      </c>
      <c r="AG13" t="s">
        <v>240</v>
      </c>
      <c r="AJ13" t="s">
        <v>241</v>
      </c>
      <c r="AK13" t="s">
        <v>242</v>
      </c>
      <c r="AL13" t="s">
        <v>242</v>
      </c>
      <c r="AO13" t="s">
        <v>241</v>
      </c>
      <c r="AP13" t="s">
        <v>242</v>
      </c>
      <c r="AT13" t="s">
        <v>241</v>
      </c>
      <c r="AU13" t="s">
        <v>242</v>
      </c>
    </row>
    <row r="14" spans="1:47" x14ac:dyDescent="0.3">
      <c r="A14" t="s">
        <v>246</v>
      </c>
      <c r="B14" t="s">
        <v>247</v>
      </c>
      <c r="C14" t="s">
        <v>248</v>
      </c>
      <c r="D14" t="s">
        <v>249</v>
      </c>
      <c r="I14" t="s">
        <v>250</v>
      </c>
      <c r="J14" t="s">
        <v>250</v>
      </c>
      <c r="K14" t="s">
        <v>251</v>
      </c>
      <c r="Q14" t="s">
        <v>252</v>
      </c>
      <c r="R14" t="s">
        <v>252</v>
      </c>
      <c r="S14" t="s">
        <v>253</v>
      </c>
      <c r="T14" t="s">
        <v>226</v>
      </c>
      <c r="X14" t="s">
        <v>254</v>
      </c>
      <c r="Y14" t="s">
        <v>254</v>
      </c>
      <c r="Z14" t="s">
        <v>1100</v>
      </c>
      <c r="AA14" t="s">
        <v>232</v>
      </c>
      <c r="AD14" t="s">
        <v>246</v>
      </c>
      <c r="AE14" t="s">
        <v>247</v>
      </c>
      <c r="AF14" t="s">
        <v>248</v>
      </c>
      <c r="AG14" t="s">
        <v>249</v>
      </c>
      <c r="AJ14" t="s">
        <v>250</v>
      </c>
      <c r="AK14" t="s">
        <v>251</v>
      </c>
      <c r="AL14" t="s">
        <v>251</v>
      </c>
      <c r="AO14" t="s">
        <v>250</v>
      </c>
      <c r="AP14" t="s">
        <v>251</v>
      </c>
      <c r="AT14" t="s">
        <v>250</v>
      </c>
      <c r="AU14" t="s">
        <v>251</v>
      </c>
    </row>
    <row r="15" spans="1:47" x14ac:dyDescent="0.3">
      <c r="A15" t="s">
        <v>255</v>
      </c>
      <c r="B15" t="s">
        <v>256</v>
      </c>
      <c r="C15" t="s">
        <v>257</v>
      </c>
      <c r="D15" t="s">
        <v>258</v>
      </c>
      <c r="I15" t="s">
        <v>259</v>
      </c>
      <c r="J15" t="s">
        <v>259</v>
      </c>
      <c r="K15" t="s">
        <v>260</v>
      </c>
      <c r="Q15" t="s">
        <v>261</v>
      </c>
      <c r="R15" t="s">
        <v>261</v>
      </c>
      <c r="S15" t="s">
        <v>262</v>
      </c>
      <c r="T15" t="s">
        <v>226</v>
      </c>
      <c r="X15" t="s">
        <v>263</v>
      </c>
      <c r="Y15" t="s">
        <v>263</v>
      </c>
      <c r="Z15" t="s">
        <v>1101</v>
      </c>
      <c r="AA15" t="s">
        <v>232</v>
      </c>
      <c r="AD15" t="s">
        <v>255</v>
      </c>
      <c r="AE15" t="s">
        <v>256</v>
      </c>
      <c r="AF15" t="s">
        <v>257</v>
      </c>
      <c r="AG15" t="s">
        <v>258</v>
      </c>
      <c r="AJ15" t="s">
        <v>259</v>
      </c>
      <c r="AK15" t="s">
        <v>260</v>
      </c>
      <c r="AL15" t="s">
        <v>260</v>
      </c>
      <c r="AO15" t="s">
        <v>259</v>
      </c>
      <c r="AP15" t="s">
        <v>260</v>
      </c>
      <c r="AT15" t="s">
        <v>259</v>
      </c>
      <c r="AU15" t="s">
        <v>260</v>
      </c>
    </row>
    <row r="16" spans="1:47" x14ac:dyDescent="0.3">
      <c r="A16" t="s">
        <v>264</v>
      </c>
      <c r="B16" t="s">
        <v>265</v>
      </c>
      <c r="C16" t="s">
        <v>266</v>
      </c>
      <c r="D16" t="s">
        <v>267</v>
      </c>
      <c r="I16" t="s">
        <v>221</v>
      </c>
      <c r="J16" t="s">
        <v>221</v>
      </c>
      <c r="K16" t="s">
        <v>1097</v>
      </c>
      <c r="Q16" t="s">
        <v>268</v>
      </c>
      <c r="R16" t="s">
        <v>268</v>
      </c>
      <c r="S16" t="s">
        <v>269</v>
      </c>
      <c r="T16" t="s">
        <v>232</v>
      </c>
      <c r="X16" t="s">
        <v>270</v>
      </c>
      <c r="Y16" t="s">
        <v>270</v>
      </c>
      <c r="Z16" t="s">
        <v>1102</v>
      </c>
      <c r="AA16" t="s">
        <v>232</v>
      </c>
      <c r="AD16" t="s">
        <v>264</v>
      </c>
      <c r="AE16" t="s">
        <v>265</v>
      </c>
      <c r="AF16" t="s">
        <v>266</v>
      </c>
      <c r="AG16" t="s">
        <v>267</v>
      </c>
      <c r="AJ16" t="s">
        <v>221</v>
      </c>
      <c r="AK16" t="s">
        <v>1097</v>
      </c>
      <c r="AO16" t="s">
        <v>221</v>
      </c>
      <c r="AP16" t="s">
        <v>1097</v>
      </c>
      <c r="AQ16" t="s">
        <v>1097</v>
      </c>
      <c r="AT16" t="s">
        <v>221</v>
      </c>
      <c r="AU16" t="s">
        <v>1097</v>
      </c>
    </row>
    <row r="17" spans="1:48" x14ac:dyDescent="0.3">
      <c r="A17" t="s">
        <v>694</v>
      </c>
      <c r="B17" t="s">
        <v>695</v>
      </c>
      <c r="C17" t="s">
        <v>272</v>
      </c>
      <c r="D17" t="s">
        <v>273</v>
      </c>
      <c r="I17" t="s">
        <v>236</v>
      </c>
      <c r="J17" t="s">
        <v>236</v>
      </c>
      <c r="K17" t="s">
        <v>1098</v>
      </c>
      <c r="Q17" t="s">
        <v>274</v>
      </c>
      <c r="R17" t="s">
        <v>274</v>
      </c>
      <c r="S17" t="s">
        <v>275</v>
      </c>
      <c r="T17" t="s">
        <v>232</v>
      </c>
      <c r="X17" t="s">
        <v>276</v>
      </c>
      <c r="Y17" t="s">
        <v>276</v>
      </c>
      <c r="Z17" t="s">
        <v>1103</v>
      </c>
      <c r="AA17" t="s">
        <v>241</v>
      </c>
      <c r="AD17" t="s">
        <v>694</v>
      </c>
      <c r="AE17" t="s">
        <v>271</v>
      </c>
      <c r="AF17" t="s">
        <v>272</v>
      </c>
      <c r="AG17" t="s">
        <v>273</v>
      </c>
      <c r="AJ17" t="s">
        <v>236</v>
      </c>
      <c r="AK17" t="s">
        <v>1098</v>
      </c>
      <c r="AO17" t="s">
        <v>236</v>
      </c>
      <c r="AP17" t="s">
        <v>1098</v>
      </c>
      <c r="AQ17" t="s">
        <v>1098</v>
      </c>
      <c r="AT17" t="s">
        <v>236</v>
      </c>
      <c r="AU17" t="s">
        <v>1098</v>
      </c>
    </row>
    <row r="18" spans="1:48" x14ac:dyDescent="0.3">
      <c r="A18" t="s">
        <v>277</v>
      </c>
      <c r="B18" t="s">
        <v>278</v>
      </c>
      <c r="C18" t="s">
        <v>279</v>
      </c>
      <c r="D18" t="s">
        <v>280</v>
      </c>
      <c r="I18" t="s">
        <v>245</v>
      </c>
      <c r="J18" t="s">
        <v>245</v>
      </c>
      <c r="K18" t="s">
        <v>1099</v>
      </c>
      <c r="Q18" t="s">
        <v>281</v>
      </c>
      <c r="R18" t="s">
        <v>281</v>
      </c>
      <c r="S18" t="s">
        <v>282</v>
      </c>
      <c r="T18" t="s">
        <v>232</v>
      </c>
      <c r="X18" t="s">
        <v>283</v>
      </c>
      <c r="Y18" t="s">
        <v>283</v>
      </c>
      <c r="Z18" t="s">
        <v>1104</v>
      </c>
      <c r="AA18" t="s">
        <v>284</v>
      </c>
      <c r="AD18" t="s">
        <v>277</v>
      </c>
      <c r="AE18" t="s">
        <v>278</v>
      </c>
      <c r="AF18" t="s">
        <v>279</v>
      </c>
      <c r="AG18" t="s">
        <v>280</v>
      </c>
      <c r="AJ18" t="s">
        <v>245</v>
      </c>
      <c r="AK18" t="s">
        <v>1099</v>
      </c>
      <c r="AO18" t="s">
        <v>245</v>
      </c>
      <c r="AP18" t="s">
        <v>1099</v>
      </c>
      <c r="AQ18" t="s">
        <v>1099</v>
      </c>
      <c r="AT18" t="s">
        <v>245</v>
      </c>
      <c r="AU18" t="s">
        <v>1099</v>
      </c>
    </row>
    <row r="19" spans="1:48" x14ac:dyDescent="0.3">
      <c r="A19" t="s">
        <v>285</v>
      </c>
      <c r="B19" t="s">
        <v>286</v>
      </c>
      <c r="C19" t="s">
        <v>287</v>
      </c>
      <c r="D19" t="s">
        <v>288</v>
      </c>
      <c r="I19" t="s">
        <v>254</v>
      </c>
      <c r="J19" t="s">
        <v>254</v>
      </c>
      <c r="K19" t="s">
        <v>1100</v>
      </c>
      <c r="Q19" t="s">
        <v>289</v>
      </c>
      <c r="R19" t="s">
        <v>289</v>
      </c>
      <c r="S19" t="s">
        <v>290</v>
      </c>
      <c r="T19" t="s">
        <v>232</v>
      </c>
      <c r="X19" t="s">
        <v>291</v>
      </c>
      <c r="Y19" t="s">
        <v>291</v>
      </c>
      <c r="Z19" t="s">
        <v>1105</v>
      </c>
      <c r="AA19" t="s">
        <v>284</v>
      </c>
      <c r="AD19" t="s">
        <v>285</v>
      </c>
      <c r="AE19" t="s">
        <v>286</v>
      </c>
      <c r="AF19" t="s">
        <v>287</v>
      </c>
      <c r="AG19" t="s">
        <v>288</v>
      </c>
      <c r="AJ19" t="s">
        <v>254</v>
      </c>
      <c r="AK19" t="s">
        <v>1100</v>
      </c>
      <c r="AO19" t="s">
        <v>254</v>
      </c>
      <c r="AP19" t="s">
        <v>1100</v>
      </c>
      <c r="AQ19" t="s">
        <v>1100</v>
      </c>
      <c r="AT19" t="s">
        <v>254</v>
      </c>
      <c r="AU19" t="s">
        <v>1100</v>
      </c>
    </row>
    <row r="20" spans="1:48" x14ac:dyDescent="0.3">
      <c r="A20" t="s">
        <v>292</v>
      </c>
      <c r="B20" t="s">
        <v>293</v>
      </c>
      <c r="C20" t="s">
        <v>294</v>
      </c>
      <c r="D20" t="s">
        <v>295</v>
      </c>
      <c r="I20" t="s">
        <v>263</v>
      </c>
      <c r="J20" t="s">
        <v>263</v>
      </c>
      <c r="K20" t="s">
        <v>1101</v>
      </c>
      <c r="Q20" t="s">
        <v>296</v>
      </c>
      <c r="R20" t="s">
        <v>296</v>
      </c>
      <c r="S20" t="s">
        <v>297</v>
      </c>
      <c r="T20" t="s">
        <v>250</v>
      </c>
      <c r="AD20" t="s">
        <v>292</v>
      </c>
      <c r="AE20" t="s">
        <v>293</v>
      </c>
      <c r="AF20" t="s">
        <v>294</v>
      </c>
      <c r="AG20" t="s">
        <v>295</v>
      </c>
      <c r="AJ20" t="s">
        <v>263</v>
      </c>
      <c r="AK20" t="s">
        <v>1101</v>
      </c>
      <c r="AO20" t="s">
        <v>263</v>
      </c>
      <c r="AP20" t="s">
        <v>1101</v>
      </c>
      <c r="AQ20" t="s">
        <v>1101</v>
      </c>
      <c r="AT20" t="s">
        <v>263</v>
      </c>
      <c r="AU20" t="s">
        <v>1101</v>
      </c>
    </row>
    <row r="21" spans="1:48" x14ac:dyDescent="0.3">
      <c r="A21" t="s">
        <v>298</v>
      </c>
      <c r="B21" t="s">
        <v>299</v>
      </c>
      <c r="C21" t="s">
        <v>300</v>
      </c>
      <c r="D21" t="s">
        <v>301</v>
      </c>
      <c r="I21" t="s">
        <v>270</v>
      </c>
      <c r="J21" t="s">
        <v>270</v>
      </c>
      <c r="K21" t="s">
        <v>1102</v>
      </c>
      <c r="Q21" t="s">
        <v>302</v>
      </c>
      <c r="R21" t="s">
        <v>302</v>
      </c>
      <c r="S21" t="s">
        <v>303</v>
      </c>
      <c r="T21" t="s">
        <v>250</v>
      </c>
      <c r="AD21" t="s">
        <v>298</v>
      </c>
      <c r="AE21" t="s">
        <v>299</v>
      </c>
      <c r="AF21" t="s">
        <v>300</v>
      </c>
      <c r="AG21" t="s">
        <v>301</v>
      </c>
      <c r="AJ21" t="s">
        <v>270</v>
      </c>
      <c r="AK21" t="s">
        <v>1102</v>
      </c>
      <c r="AO21" t="s">
        <v>270</v>
      </c>
      <c r="AP21" t="s">
        <v>1102</v>
      </c>
      <c r="AQ21" t="s">
        <v>1102</v>
      </c>
      <c r="AT21" t="s">
        <v>270</v>
      </c>
      <c r="AU21" t="s">
        <v>1102</v>
      </c>
    </row>
    <row r="22" spans="1:48" x14ac:dyDescent="0.3">
      <c r="A22" t="s">
        <v>696</v>
      </c>
      <c r="B22" t="s">
        <v>697</v>
      </c>
      <c r="C22" t="s">
        <v>305</v>
      </c>
      <c r="D22" t="s">
        <v>306</v>
      </c>
      <c r="I22" t="s">
        <v>276</v>
      </c>
      <c r="J22" t="s">
        <v>276</v>
      </c>
      <c r="K22" t="s">
        <v>1103</v>
      </c>
      <c r="Q22" t="s">
        <v>307</v>
      </c>
      <c r="R22" t="s">
        <v>307</v>
      </c>
      <c r="S22" t="s">
        <v>308</v>
      </c>
      <c r="T22" t="s">
        <v>259</v>
      </c>
      <c r="AD22" t="s">
        <v>696</v>
      </c>
      <c r="AE22" t="s">
        <v>304</v>
      </c>
      <c r="AF22" t="s">
        <v>305</v>
      </c>
      <c r="AG22" t="s">
        <v>306</v>
      </c>
      <c r="AJ22" t="s">
        <v>276</v>
      </c>
      <c r="AK22" t="s">
        <v>1103</v>
      </c>
      <c r="AO22" t="s">
        <v>276</v>
      </c>
      <c r="AP22" t="s">
        <v>1103</v>
      </c>
      <c r="AQ22" t="s">
        <v>1103</v>
      </c>
      <c r="AT22" t="s">
        <v>276</v>
      </c>
      <c r="AU22" t="s">
        <v>1103</v>
      </c>
    </row>
    <row r="23" spans="1:48" x14ac:dyDescent="0.3">
      <c r="A23" t="s">
        <v>333</v>
      </c>
      <c r="B23" t="s">
        <v>334</v>
      </c>
      <c r="C23" t="s">
        <v>311</v>
      </c>
      <c r="D23" t="s">
        <v>312</v>
      </c>
      <c r="I23" t="s">
        <v>283</v>
      </c>
      <c r="J23" t="s">
        <v>283</v>
      </c>
      <c r="K23" t="s">
        <v>1104</v>
      </c>
      <c r="Q23" t="s">
        <v>313</v>
      </c>
      <c r="R23" t="s">
        <v>313</v>
      </c>
      <c r="S23" t="s">
        <v>314</v>
      </c>
      <c r="T23" t="s">
        <v>259</v>
      </c>
      <c r="AD23" t="s">
        <v>333</v>
      </c>
      <c r="AE23" t="s">
        <v>310</v>
      </c>
      <c r="AF23" t="s">
        <v>311</v>
      </c>
      <c r="AG23" t="s">
        <v>312</v>
      </c>
      <c r="AJ23" t="s">
        <v>283</v>
      </c>
      <c r="AK23" t="s">
        <v>1104</v>
      </c>
      <c r="AO23" t="s">
        <v>283</v>
      </c>
      <c r="AP23" t="s">
        <v>1104</v>
      </c>
      <c r="AQ23" t="s">
        <v>1104</v>
      </c>
      <c r="AT23" t="s">
        <v>283</v>
      </c>
      <c r="AU23" t="s">
        <v>1104</v>
      </c>
    </row>
    <row r="24" spans="1:48" x14ac:dyDescent="0.3">
      <c r="A24" t="s">
        <v>393</v>
      </c>
      <c r="B24" t="s">
        <v>394</v>
      </c>
      <c r="C24" t="s">
        <v>315</v>
      </c>
      <c r="D24" t="s">
        <v>316</v>
      </c>
      <c r="I24" t="s">
        <v>291</v>
      </c>
      <c r="J24" t="s">
        <v>291</v>
      </c>
      <c r="K24" t="s">
        <v>1105</v>
      </c>
      <c r="Q24" t="s">
        <v>317</v>
      </c>
      <c r="R24" t="s">
        <v>317</v>
      </c>
      <c r="S24" t="s">
        <v>318</v>
      </c>
      <c r="T24" t="s">
        <v>241</v>
      </c>
      <c r="AD24" t="s">
        <v>393</v>
      </c>
      <c r="AE24" t="s">
        <v>229</v>
      </c>
      <c r="AF24" t="s">
        <v>315</v>
      </c>
      <c r="AG24" t="s">
        <v>316</v>
      </c>
      <c r="AJ24" t="s">
        <v>291</v>
      </c>
      <c r="AK24" t="s">
        <v>1105</v>
      </c>
      <c r="AO24" t="s">
        <v>291</v>
      </c>
      <c r="AP24" t="s">
        <v>1105</v>
      </c>
      <c r="AQ24" t="s">
        <v>1105</v>
      </c>
      <c r="AT24" t="s">
        <v>291</v>
      </c>
      <c r="AU24" t="s">
        <v>1105</v>
      </c>
    </row>
    <row r="25" spans="1:48" x14ac:dyDescent="0.3">
      <c r="A25" t="s">
        <v>319</v>
      </c>
      <c r="B25" t="s">
        <v>320</v>
      </c>
      <c r="C25" t="s">
        <v>321</v>
      </c>
      <c r="D25" t="s">
        <v>322</v>
      </c>
      <c r="I25" t="s">
        <v>220</v>
      </c>
      <c r="J25" t="s">
        <v>220</v>
      </c>
      <c r="K25" t="s">
        <v>216</v>
      </c>
      <c r="AD25" t="s">
        <v>319</v>
      </c>
      <c r="AE25" t="s">
        <v>320</v>
      </c>
      <c r="AF25" t="s">
        <v>321</v>
      </c>
      <c r="AG25" t="s">
        <v>322</v>
      </c>
      <c r="AJ25" t="s">
        <v>220</v>
      </c>
      <c r="AK25" t="s">
        <v>216</v>
      </c>
      <c r="AL25" t="s">
        <v>216</v>
      </c>
      <c r="AO25" t="s">
        <v>220</v>
      </c>
      <c r="AP25" t="s">
        <v>216</v>
      </c>
      <c r="AT25" t="s">
        <v>220</v>
      </c>
      <c r="AU25" t="s">
        <v>216</v>
      </c>
      <c r="AV25" t="s">
        <v>216</v>
      </c>
    </row>
    <row r="26" spans="1:48" x14ac:dyDescent="0.3">
      <c r="A26" t="s">
        <v>698</v>
      </c>
      <c r="B26" t="s">
        <v>699</v>
      </c>
      <c r="C26" t="s">
        <v>324</v>
      </c>
      <c r="D26" t="s">
        <v>325</v>
      </c>
      <c r="I26" t="s">
        <v>234</v>
      </c>
      <c r="J26" t="s">
        <v>234</v>
      </c>
      <c r="K26" t="s">
        <v>235</v>
      </c>
      <c r="AD26" t="s">
        <v>698</v>
      </c>
      <c r="AE26" t="s">
        <v>323</v>
      </c>
      <c r="AF26" t="s">
        <v>324</v>
      </c>
      <c r="AG26" t="s">
        <v>325</v>
      </c>
      <c r="AJ26" t="s">
        <v>234</v>
      </c>
      <c r="AK26" t="s">
        <v>235</v>
      </c>
      <c r="AL26" t="s">
        <v>235</v>
      </c>
      <c r="AO26" t="s">
        <v>234</v>
      </c>
      <c r="AP26" t="s">
        <v>235</v>
      </c>
      <c r="AT26" t="s">
        <v>234</v>
      </c>
      <c r="AU26" t="s">
        <v>235</v>
      </c>
      <c r="AV26" t="s">
        <v>235</v>
      </c>
    </row>
    <row r="27" spans="1:48" x14ac:dyDescent="0.3">
      <c r="A27" t="s">
        <v>365</v>
      </c>
      <c r="B27" t="s">
        <v>366</v>
      </c>
      <c r="C27" t="s">
        <v>326</v>
      </c>
      <c r="D27" t="s">
        <v>327</v>
      </c>
      <c r="I27" t="s">
        <v>243</v>
      </c>
      <c r="J27" t="s">
        <v>243</v>
      </c>
      <c r="K27" t="s">
        <v>244</v>
      </c>
      <c r="AD27" t="s">
        <v>365</v>
      </c>
      <c r="AE27" t="s">
        <v>265</v>
      </c>
      <c r="AF27" t="s">
        <v>326</v>
      </c>
      <c r="AG27" t="s">
        <v>327</v>
      </c>
      <c r="AJ27" t="s">
        <v>243</v>
      </c>
      <c r="AK27" t="s">
        <v>244</v>
      </c>
      <c r="AL27" t="s">
        <v>244</v>
      </c>
      <c r="AO27" t="s">
        <v>243</v>
      </c>
      <c r="AP27" t="s">
        <v>244</v>
      </c>
      <c r="AT27" t="s">
        <v>243</v>
      </c>
      <c r="AU27" t="s">
        <v>244</v>
      </c>
      <c r="AV27" t="s">
        <v>244</v>
      </c>
    </row>
    <row r="28" spans="1:48" x14ac:dyDescent="0.3">
      <c r="A28" t="s">
        <v>700</v>
      </c>
      <c r="B28" t="s">
        <v>701</v>
      </c>
      <c r="C28" t="s">
        <v>329</v>
      </c>
      <c r="D28" t="s">
        <v>330</v>
      </c>
      <c r="I28" t="s">
        <v>252</v>
      </c>
      <c r="J28" t="s">
        <v>252</v>
      </c>
      <c r="K28" t="s">
        <v>253</v>
      </c>
      <c r="AD28" t="s">
        <v>700</v>
      </c>
      <c r="AE28" t="s">
        <v>328</v>
      </c>
      <c r="AF28" t="s">
        <v>329</v>
      </c>
      <c r="AG28" t="s">
        <v>330</v>
      </c>
      <c r="AJ28" t="s">
        <v>252</v>
      </c>
      <c r="AK28" t="s">
        <v>253</v>
      </c>
      <c r="AL28" t="s">
        <v>253</v>
      </c>
      <c r="AO28" t="s">
        <v>252</v>
      </c>
      <c r="AP28" t="s">
        <v>253</v>
      </c>
      <c r="AT28" t="s">
        <v>252</v>
      </c>
      <c r="AU28" t="s">
        <v>253</v>
      </c>
      <c r="AV28" t="s">
        <v>253</v>
      </c>
    </row>
    <row r="29" spans="1:48" x14ac:dyDescent="0.3">
      <c r="A29" t="s">
        <v>499</v>
      </c>
      <c r="B29" t="s">
        <v>500</v>
      </c>
      <c r="C29" t="s">
        <v>331</v>
      </c>
      <c r="D29" t="s">
        <v>332</v>
      </c>
      <c r="I29" t="s">
        <v>261</v>
      </c>
      <c r="J29" t="s">
        <v>261</v>
      </c>
      <c r="K29" t="s">
        <v>262</v>
      </c>
      <c r="AD29" t="s">
        <v>499</v>
      </c>
      <c r="AE29" t="s">
        <v>293</v>
      </c>
      <c r="AF29" t="s">
        <v>331</v>
      </c>
      <c r="AG29" t="s">
        <v>332</v>
      </c>
      <c r="AJ29" t="s">
        <v>261</v>
      </c>
      <c r="AK29" t="s">
        <v>262</v>
      </c>
      <c r="AL29" t="s">
        <v>262</v>
      </c>
      <c r="AO29" t="s">
        <v>261</v>
      </c>
      <c r="AP29" t="s">
        <v>262</v>
      </c>
      <c r="AT29" t="s">
        <v>261</v>
      </c>
      <c r="AU29" t="s">
        <v>262</v>
      </c>
      <c r="AV29" t="s">
        <v>262</v>
      </c>
    </row>
    <row r="30" spans="1:48" x14ac:dyDescent="0.3">
      <c r="A30" t="s">
        <v>702</v>
      </c>
      <c r="B30" t="s">
        <v>703</v>
      </c>
      <c r="C30" t="s">
        <v>335</v>
      </c>
      <c r="D30" t="s">
        <v>336</v>
      </c>
      <c r="I30" t="s">
        <v>268</v>
      </c>
      <c r="J30" t="s">
        <v>268</v>
      </c>
      <c r="K30" t="s">
        <v>269</v>
      </c>
      <c r="AD30" t="s">
        <v>702</v>
      </c>
      <c r="AE30" t="s">
        <v>334</v>
      </c>
      <c r="AF30" t="s">
        <v>335</v>
      </c>
      <c r="AG30" t="s">
        <v>336</v>
      </c>
      <c r="AJ30" t="s">
        <v>268</v>
      </c>
      <c r="AK30" t="s">
        <v>269</v>
      </c>
      <c r="AL30" t="s">
        <v>269</v>
      </c>
      <c r="AO30" t="s">
        <v>268</v>
      </c>
      <c r="AP30" t="s">
        <v>269</v>
      </c>
      <c r="AT30" t="s">
        <v>268</v>
      </c>
      <c r="AU30" t="s">
        <v>269</v>
      </c>
      <c r="AV30" t="s">
        <v>269</v>
      </c>
    </row>
    <row r="31" spans="1:48" x14ac:dyDescent="0.3">
      <c r="A31" t="s">
        <v>489</v>
      </c>
      <c r="B31" t="s">
        <v>490</v>
      </c>
      <c r="C31" t="s">
        <v>337</v>
      </c>
      <c r="D31" t="s">
        <v>338</v>
      </c>
      <c r="I31" t="s">
        <v>274</v>
      </c>
      <c r="J31" t="s">
        <v>274</v>
      </c>
      <c r="K31" t="s">
        <v>275</v>
      </c>
      <c r="AD31" t="s">
        <v>489</v>
      </c>
      <c r="AE31" t="s">
        <v>256</v>
      </c>
      <c r="AF31" t="s">
        <v>337</v>
      </c>
      <c r="AG31" t="s">
        <v>338</v>
      </c>
      <c r="AJ31" t="s">
        <v>274</v>
      </c>
      <c r="AK31" t="s">
        <v>275</v>
      </c>
      <c r="AL31" t="s">
        <v>275</v>
      </c>
      <c r="AO31" t="s">
        <v>274</v>
      </c>
      <c r="AP31" t="s">
        <v>275</v>
      </c>
      <c r="AT31" t="s">
        <v>274</v>
      </c>
      <c r="AU31" t="s">
        <v>275</v>
      </c>
      <c r="AV31" t="s">
        <v>275</v>
      </c>
    </row>
    <row r="32" spans="1:48" x14ac:dyDescent="0.3">
      <c r="A32" t="s">
        <v>349</v>
      </c>
      <c r="B32" t="s">
        <v>350</v>
      </c>
      <c r="C32" t="s">
        <v>339</v>
      </c>
      <c r="D32" t="s">
        <v>340</v>
      </c>
      <c r="I32" t="s">
        <v>281</v>
      </c>
      <c r="J32" t="s">
        <v>281</v>
      </c>
      <c r="K32" t="s">
        <v>282</v>
      </c>
      <c r="AD32" t="s">
        <v>349</v>
      </c>
      <c r="AE32" t="s">
        <v>229</v>
      </c>
      <c r="AF32" t="s">
        <v>339</v>
      </c>
      <c r="AG32" t="s">
        <v>340</v>
      </c>
      <c r="AJ32" t="s">
        <v>281</v>
      </c>
      <c r="AK32" t="s">
        <v>282</v>
      </c>
      <c r="AL32" t="s">
        <v>282</v>
      </c>
      <c r="AO32" t="s">
        <v>281</v>
      </c>
      <c r="AP32" t="s">
        <v>282</v>
      </c>
      <c r="AT32" t="s">
        <v>281</v>
      </c>
      <c r="AU32" t="s">
        <v>282</v>
      </c>
      <c r="AV32" t="s">
        <v>282</v>
      </c>
    </row>
    <row r="33" spans="1:48" x14ac:dyDescent="0.3">
      <c r="A33" t="s">
        <v>255</v>
      </c>
      <c r="B33" t="s">
        <v>256</v>
      </c>
      <c r="C33" t="s">
        <v>341</v>
      </c>
      <c r="D33" t="s">
        <v>342</v>
      </c>
      <c r="I33" t="s">
        <v>289</v>
      </c>
      <c r="J33" t="s">
        <v>289</v>
      </c>
      <c r="K33" t="s">
        <v>290</v>
      </c>
      <c r="AD33" t="s">
        <v>255</v>
      </c>
      <c r="AE33" t="s">
        <v>328</v>
      </c>
      <c r="AF33" t="s">
        <v>341</v>
      </c>
      <c r="AG33" t="s">
        <v>342</v>
      </c>
      <c r="AJ33" t="s">
        <v>289</v>
      </c>
      <c r="AK33" t="s">
        <v>290</v>
      </c>
      <c r="AL33" t="s">
        <v>290</v>
      </c>
      <c r="AO33" t="s">
        <v>289</v>
      </c>
      <c r="AP33" t="s">
        <v>290</v>
      </c>
      <c r="AT33" t="s">
        <v>289</v>
      </c>
      <c r="AU33" t="s">
        <v>290</v>
      </c>
      <c r="AV33" t="s">
        <v>290</v>
      </c>
    </row>
    <row r="34" spans="1:48" x14ac:dyDescent="0.3">
      <c r="A34" t="s">
        <v>343</v>
      </c>
      <c r="B34" t="s">
        <v>344</v>
      </c>
      <c r="C34" t="s">
        <v>345</v>
      </c>
      <c r="D34" t="s">
        <v>346</v>
      </c>
      <c r="I34" t="s">
        <v>296</v>
      </c>
      <c r="J34" t="s">
        <v>296</v>
      </c>
      <c r="K34" t="s">
        <v>297</v>
      </c>
      <c r="AD34" t="s">
        <v>343</v>
      </c>
      <c r="AE34" t="s">
        <v>344</v>
      </c>
      <c r="AF34" t="s">
        <v>345</v>
      </c>
      <c r="AG34" t="s">
        <v>346</v>
      </c>
      <c r="AJ34" t="s">
        <v>296</v>
      </c>
      <c r="AK34" t="s">
        <v>297</v>
      </c>
      <c r="AL34" t="s">
        <v>297</v>
      </c>
      <c r="AO34" t="s">
        <v>296</v>
      </c>
      <c r="AP34" t="s">
        <v>297</v>
      </c>
      <c r="AT34" t="s">
        <v>296</v>
      </c>
      <c r="AU34" t="s">
        <v>297</v>
      </c>
      <c r="AV34" t="s">
        <v>297</v>
      </c>
    </row>
    <row r="35" spans="1:48" x14ac:dyDescent="0.3">
      <c r="A35" t="s">
        <v>677</v>
      </c>
      <c r="B35" t="s">
        <v>678</v>
      </c>
      <c r="C35" t="s">
        <v>347</v>
      </c>
      <c r="D35" t="s">
        <v>348</v>
      </c>
      <c r="I35" t="s">
        <v>302</v>
      </c>
      <c r="J35" t="s">
        <v>302</v>
      </c>
      <c r="K35" t="s">
        <v>303</v>
      </c>
      <c r="AD35" t="s">
        <v>677</v>
      </c>
      <c r="AE35" t="s">
        <v>344</v>
      </c>
      <c r="AF35" t="s">
        <v>347</v>
      </c>
      <c r="AG35" t="s">
        <v>348</v>
      </c>
      <c r="AJ35" t="s">
        <v>302</v>
      </c>
      <c r="AK35" t="s">
        <v>303</v>
      </c>
      <c r="AL35" t="s">
        <v>303</v>
      </c>
      <c r="AO35" t="s">
        <v>302</v>
      </c>
      <c r="AP35" t="s">
        <v>303</v>
      </c>
      <c r="AT35" t="s">
        <v>302</v>
      </c>
      <c r="AU35" t="s">
        <v>303</v>
      </c>
      <c r="AV35" t="s">
        <v>303</v>
      </c>
    </row>
    <row r="36" spans="1:48" x14ac:dyDescent="0.3">
      <c r="A36" t="s">
        <v>654</v>
      </c>
      <c r="B36" t="s">
        <v>655</v>
      </c>
      <c r="C36" t="s">
        <v>351</v>
      </c>
      <c r="D36" t="s">
        <v>352</v>
      </c>
      <c r="I36" t="s">
        <v>307</v>
      </c>
      <c r="J36" t="s">
        <v>307</v>
      </c>
      <c r="K36" t="s">
        <v>308</v>
      </c>
      <c r="AD36" t="s">
        <v>654</v>
      </c>
      <c r="AE36" t="s">
        <v>350</v>
      </c>
      <c r="AF36" t="s">
        <v>351</v>
      </c>
      <c r="AG36" t="s">
        <v>352</v>
      </c>
      <c r="AJ36" t="s">
        <v>307</v>
      </c>
      <c r="AK36" t="s">
        <v>308</v>
      </c>
      <c r="AL36" t="s">
        <v>308</v>
      </c>
      <c r="AO36" t="s">
        <v>307</v>
      </c>
      <c r="AP36" t="s">
        <v>308</v>
      </c>
      <c r="AT36" t="s">
        <v>307</v>
      </c>
      <c r="AU36" t="s">
        <v>308</v>
      </c>
      <c r="AV36" t="s">
        <v>308</v>
      </c>
    </row>
    <row r="37" spans="1:48" x14ac:dyDescent="0.3">
      <c r="A37" t="s">
        <v>353</v>
      </c>
      <c r="B37" t="s">
        <v>354</v>
      </c>
      <c r="C37" t="s">
        <v>355</v>
      </c>
      <c r="D37" t="s">
        <v>356</v>
      </c>
      <c r="I37" t="s">
        <v>313</v>
      </c>
      <c r="J37" t="s">
        <v>313</v>
      </c>
      <c r="K37" t="s">
        <v>314</v>
      </c>
      <c r="AD37" t="s">
        <v>353</v>
      </c>
      <c r="AE37" t="s">
        <v>354</v>
      </c>
      <c r="AF37" t="s">
        <v>355</v>
      </c>
      <c r="AG37" t="s">
        <v>356</v>
      </c>
      <c r="AJ37" t="s">
        <v>313</v>
      </c>
      <c r="AK37" t="s">
        <v>314</v>
      </c>
      <c r="AL37" t="s">
        <v>314</v>
      </c>
      <c r="AO37" t="s">
        <v>313</v>
      </c>
      <c r="AP37" t="s">
        <v>314</v>
      </c>
      <c r="AT37" t="s">
        <v>313</v>
      </c>
      <c r="AU37" t="s">
        <v>314</v>
      </c>
      <c r="AV37" t="s">
        <v>314</v>
      </c>
    </row>
    <row r="38" spans="1:48" x14ac:dyDescent="0.3">
      <c r="A38" t="s">
        <v>357</v>
      </c>
      <c r="B38" t="s">
        <v>358</v>
      </c>
      <c r="C38" t="s">
        <v>359</v>
      </c>
      <c r="D38" t="s">
        <v>360</v>
      </c>
      <c r="I38" t="s">
        <v>317</v>
      </c>
      <c r="J38" t="s">
        <v>317</v>
      </c>
      <c r="K38" t="s">
        <v>318</v>
      </c>
      <c r="AD38" t="s">
        <v>357</v>
      </c>
      <c r="AE38" t="s">
        <v>358</v>
      </c>
      <c r="AF38" t="s">
        <v>359</v>
      </c>
      <c r="AG38" t="s">
        <v>360</v>
      </c>
      <c r="AJ38" t="s">
        <v>317</v>
      </c>
      <c r="AK38" t="s">
        <v>318</v>
      </c>
      <c r="AL38" t="s">
        <v>318</v>
      </c>
      <c r="AO38" t="s">
        <v>317</v>
      </c>
      <c r="AP38" t="s">
        <v>318</v>
      </c>
      <c r="AT38" t="s">
        <v>317</v>
      </c>
      <c r="AU38" t="s">
        <v>318</v>
      </c>
      <c r="AV38" t="s">
        <v>318</v>
      </c>
    </row>
    <row r="39" spans="1:48" x14ac:dyDescent="0.3">
      <c r="A39" t="s">
        <v>361</v>
      </c>
      <c r="B39" t="s">
        <v>362</v>
      </c>
      <c r="C39" t="s">
        <v>363</v>
      </c>
      <c r="D39" t="s">
        <v>364</v>
      </c>
      <c r="I39" t="s">
        <v>219</v>
      </c>
      <c r="J39" t="s">
        <v>218</v>
      </c>
      <c r="K39" t="s">
        <v>214</v>
      </c>
      <c r="AD39" t="s">
        <v>361</v>
      </c>
      <c r="AE39" t="s">
        <v>362</v>
      </c>
      <c r="AF39" t="s">
        <v>363</v>
      </c>
      <c r="AG39" t="s">
        <v>364</v>
      </c>
      <c r="AJ39" t="s">
        <v>218</v>
      </c>
      <c r="AK39" t="s">
        <v>214</v>
      </c>
      <c r="AL39" t="s">
        <v>242</v>
      </c>
      <c r="AO39" t="s">
        <v>218</v>
      </c>
      <c r="AP39" t="s">
        <v>214</v>
      </c>
      <c r="AQ39" t="s">
        <v>1103</v>
      </c>
      <c r="AT39" t="s">
        <v>218</v>
      </c>
      <c r="AU39" t="s">
        <v>214</v>
      </c>
      <c r="AV39" t="s">
        <v>318</v>
      </c>
    </row>
    <row r="40" spans="1:48" x14ac:dyDescent="0.3">
      <c r="A40" t="s">
        <v>507</v>
      </c>
      <c r="B40" t="s">
        <v>508</v>
      </c>
      <c r="C40" t="s">
        <v>367</v>
      </c>
      <c r="D40" t="s">
        <v>368</v>
      </c>
      <c r="I40" t="s">
        <v>219</v>
      </c>
      <c r="J40" t="s">
        <v>230</v>
      </c>
      <c r="K40" t="s">
        <v>231</v>
      </c>
      <c r="AD40" t="s">
        <v>507</v>
      </c>
      <c r="AE40" t="s">
        <v>366</v>
      </c>
      <c r="AF40" t="s">
        <v>367</v>
      </c>
      <c r="AG40" t="s">
        <v>368</v>
      </c>
      <c r="AJ40" t="s">
        <v>230</v>
      </c>
      <c r="AK40" t="s">
        <v>231</v>
      </c>
      <c r="AL40" t="s">
        <v>242</v>
      </c>
      <c r="AO40" t="s">
        <v>230</v>
      </c>
      <c r="AP40" t="s">
        <v>231</v>
      </c>
      <c r="AQ40" t="s">
        <v>1103</v>
      </c>
      <c r="AT40" t="s">
        <v>230</v>
      </c>
      <c r="AU40" t="s">
        <v>231</v>
      </c>
      <c r="AV40" t="s">
        <v>318</v>
      </c>
    </row>
    <row r="41" spans="1:48" x14ac:dyDescent="0.3">
      <c r="A41" t="s">
        <v>369</v>
      </c>
      <c r="B41" t="s">
        <v>704</v>
      </c>
      <c r="C41" t="s">
        <v>371</v>
      </c>
      <c r="D41" t="s">
        <v>372</v>
      </c>
      <c r="I41" t="s">
        <v>219</v>
      </c>
      <c r="J41" t="s">
        <v>239</v>
      </c>
      <c r="K41" t="s">
        <v>240</v>
      </c>
      <c r="AD41" t="s">
        <v>369</v>
      </c>
      <c r="AE41" t="s">
        <v>370</v>
      </c>
      <c r="AF41" t="s">
        <v>371</v>
      </c>
      <c r="AG41" t="s">
        <v>372</v>
      </c>
      <c r="AJ41" t="s">
        <v>239</v>
      </c>
      <c r="AK41" t="s">
        <v>240</v>
      </c>
      <c r="AL41" t="s">
        <v>227</v>
      </c>
      <c r="AO41" t="s">
        <v>239</v>
      </c>
      <c r="AP41" t="s">
        <v>240</v>
      </c>
      <c r="AQ41" t="s">
        <v>1099</v>
      </c>
      <c r="AT41" t="s">
        <v>239</v>
      </c>
      <c r="AU41" t="s">
        <v>240</v>
      </c>
      <c r="AV41" t="s">
        <v>216</v>
      </c>
    </row>
    <row r="42" spans="1:48" x14ac:dyDescent="0.3">
      <c r="A42" t="s">
        <v>373</v>
      </c>
      <c r="B42" t="s">
        <v>374</v>
      </c>
      <c r="C42" t="s">
        <v>375</v>
      </c>
      <c r="D42" t="s">
        <v>376</v>
      </c>
      <c r="I42" t="s">
        <v>219</v>
      </c>
      <c r="J42" t="s">
        <v>248</v>
      </c>
      <c r="K42" t="s">
        <v>249</v>
      </c>
      <c r="AD42" t="s">
        <v>373</v>
      </c>
      <c r="AE42" t="s">
        <v>374</v>
      </c>
      <c r="AF42" t="s">
        <v>375</v>
      </c>
      <c r="AG42" t="s">
        <v>376</v>
      </c>
      <c r="AJ42" t="s">
        <v>248</v>
      </c>
      <c r="AK42" t="s">
        <v>249</v>
      </c>
      <c r="AL42" t="s">
        <v>251</v>
      </c>
      <c r="AO42" t="s">
        <v>248</v>
      </c>
      <c r="AP42" t="s">
        <v>249</v>
      </c>
      <c r="AQ42" t="s">
        <v>1105</v>
      </c>
      <c r="AT42" t="s">
        <v>248</v>
      </c>
      <c r="AU42" t="s">
        <v>249</v>
      </c>
      <c r="AV42" t="s">
        <v>303</v>
      </c>
    </row>
    <row r="43" spans="1:48" x14ac:dyDescent="0.3">
      <c r="A43" t="s">
        <v>377</v>
      </c>
      <c r="B43" t="s">
        <v>378</v>
      </c>
      <c r="C43" t="s">
        <v>379</v>
      </c>
      <c r="D43" t="s">
        <v>380</v>
      </c>
      <c r="I43" t="s">
        <v>219</v>
      </c>
      <c r="J43" t="s">
        <v>257</v>
      </c>
      <c r="K43" t="s">
        <v>258</v>
      </c>
      <c r="AD43" t="s">
        <v>377</v>
      </c>
      <c r="AE43" t="s">
        <v>378</v>
      </c>
      <c r="AF43" t="s">
        <v>379</v>
      </c>
      <c r="AG43" t="s">
        <v>380</v>
      </c>
      <c r="AJ43" t="s">
        <v>257</v>
      </c>
      <c r="AK43" t="s">
        <v>258</v>
      </c>
      <c r="AL43" t="s">
        <v>233</v>
      </c>
      <c r="AO43" t="s">
        <v>257</v>
      </c>
      <c r="AP43" t="s">
        <v>258</v>
      </c>
      <c r="AQ43" t="s">
        <v>1102</v>
      </c>
      <c r="AT43" t="s">
        <v>257</v>
      </c>
      <c r="AU43" t="s">
        <v>258</v>
      </c>
      <c r="AV43" t="s">
        <v>282</v>
      </c>
    </row>
    <row r="44" spans="1:48" x14ac:dyDescent="0.3">
      <c r="A44" t="s">
        <v>705</v>
      </c>
      <c r="B44" t="s">
        <v>706</v>
      </c>
      <c r="C44" t="s">
        <v>383</v>
      </c>
      <c r="D44" t="s">
        <v>384</v>
      </c>
      <c r="I44" t="s">
        <v>219</v>
      </c>
      <c r="J44" t="s">
        <v>266</v>
      </c>
      <c r="K44" t="s">
        <v>267</v>
      </c>
      <c r="AD44" t="s">
        <v>705</v>
      </c>
      <c r="AE44" t="s">
        <v>382</v>
      </c>
      <c r="AF44" t="s">
        <v>383</v>
      </c>
      <c r="AG44" t="s">
        <v>384</v>
      </c>
      <c r="AJ44" t="s">
        <v>266</v>
      </c>
      <c r="AK44" t="s">
        <v>267</v>
      </c>
      <c r="AL44" t="s">
        <v>242</v>
      </c>
      <c r="AO44" t="s">
        <v>266</v>
      </c>
      <c r="AP44" t="s">
        <v>267</v>
      </c>
      <c r="AQ44" t="s">
        <v>1103</v>
      </c>
      <c r="AT44" t="s">
        <v>266</v>
      </c>
      <c r="AU44" t="s">
        <v>267</v>
      </c>
      <c r="AV44" t="s">
        <v>318</v>
      </c>
    </row>
    <row r="45" spans="1:48" x14ac:dyDescent="0.3">
      <c r="A45" t="s">
        <v>554</v>
      </c>
      <c r="B45" t="s">
        <v>555</v>
      </c>
      <c r="C45" t="s">
        <v>385</v>
      </c>
      <c r="D45" t="s">
        <v>386</v>
      </c>
      <c r="I45" t="s">
        <v>219</v>
      </c>
      <c r="J45" t="s">
        <v>272</v>
      </c>
      <c r="K45" t="s">
        <v>273</v>
      </c>
      <c r="AD45" t="s">
        <v>554</v>
      </c>
      <c r="AE45" t="s">
        <v>299</v>
      </c>
      <c r="AF45" t="s">
        <v>385</v>
      </c>
      <c r="AG45" t="s">
        <v>386</v>
      </c>
      <c r="AJ45" t="s">
        <v>272</v>
      </c>
      <c r="AK45" t="s">
        <v>273</v>
      </c>
      <c r="AL45" t="s">
        <v>233</v>
      </c>
      <c r="AO45" t="s">
        <v>272</v>
      </c>
      <c r="AP45" t="s">
        <v>273</v>
      </c>
      <c r="AQ45" t="s">
        <v>1101</v>
      </c>
      <c r="AT45" t="s">
        <v>272</v>
      </c>
      <c r="AU45" t="s">
        <v>273</v>
      </c>
      <c r="AV45" t="s">
        <v>275</v>
      </c>
    </row>
    <row r="46" spans="1:48" x14ac:dyDescent="0.3">
      <c r="A46" t="s">
        <v>707</v>
      </c>
      <c r="B46" t="s">
        <v>708</v>
      </c>
      <c r="C46" t="s">
        <v>387</v>
      </c>
      <c r="D46" t="s">
        <v>388</v>
      </c>
      <c r="I46" t="s">
        <v>219</v>
      </c>
      <c r="J46" t="s">
        <v>279</v>
      </c>
      <c r="K46" t="s">
        <v>280</v>
      </c>
      <c r="AD46" t="s">
        <v>707</v>
      </c>
      <c r="AE46" t="s">
        <v>238</v>
      </c>
      <c r="AF46" t="s">
        <v>387</v>
      </c>
      <c r="AG46" t="s">
        <v>388</v>
      </c>
      <c r="AJ46" t="s">
        <v>279</v>
      </c>
      <c r="AK46" t="s">
        <v>280</v>
      </c>
      <c r="AL46" t="s">
        <v>227</v>
      </c>
      <c r="AO46" t="s">
        <v>279</v>
      </c>
      <c r="AP46" t="s">
        <v>280</v>
      </c>
      <c r="AQ46" t="s">
        <v>1098</v>
      </c>
      <c r="AT46" t="s">
        <v>279</v>
      </c>
      <c r="AU46" t="s">
        <v>280</v>
      </c>
      <c r="AV46" t="s">
        <v>262</v>
      </c>
    </row>
    <row r="47" spans="1:48" x14ac:dyDescent="0.3">
      <c r="A47" t="s">
        <v>298</v>
      </c>
      <c r="B47" t="s">
        <v>299</v>
      </c>
      <c r="C47" t="s">
        <v>389</v>
      </c>
      <c r="D47" t="s">
        <v>390</v>
      </c>
      <c r="I47" t="s">
        <v>219</v>
      </c>
      <c r="J47" t="s">
        <v>287</v>
      </c>
      <c r="K47" t="s">
        <v>288</v>
      </c>
      <c r="AD47" t="s">
        <v>298</v>
      </c>
      <c r="AE47" t="s">
        <v>299</v>
      </c>
      <c r="AF47" t="s">
        <v>389</v>
      </c>
      <c r="AG47" t="s">
        <v>390</v>
      </c>
      <c r="AJ47" t="s">
        <v>287</v>
      </c>
      <c r="AK47" t="s">
        <v>288</v>
      </c>
      <c r="AL47" t="s">
        <v>227</v>
      </c>
      <c r="AO47" t="s">
        <v>287</v>
      </c>
      <c r="AP47" t="s">
        <v>288</v>
      </c>
      <c r="AQ47" t="s">
        <v>1098</v>
      </c>
      <c r="AT47" t="s">
        <v>287</v>
      </c>
      <c r="AU47" t="s">
        <v>288</v>
      </c>
      <c r="AV47" t="s">
        <v>262</v>
      </c>
    </row>
    <row r="48" spans="1:48" x14ac:dyDescent="0.3">
      <c r="A48" t="s">
        <v>683</v>
      </c>
      <c r="B48" t="s">
        <v>684</v>
      </c>
      <c r="C48" t="s">
        <v>391</v>
      </c>
      <c r="D48" t="s">
        <v>392</v>
      </c>
      <c r="I48" t="s">
        <v>219</v>
      </c>
      <c r="J48" t="s">
        <v>294</v>
      </c>
      <c r="K48" t="s">
        <v>295</v>
      </c>
      <c r="AD48" t="s">
        <v>683</v>
      </c>
      <c r="AE48" t="s">
        <v>271</v>
      </c>
      <c r="AF48" t="s">
        <v>391</v>
      </c>
      <c r="AG48" t="s">
        <v>392</v>
      </c>
      <c r="AJ48" t="s">
        <v>294</v>
      </c>
      <c r="AK48" t="s">
        <v>295</v>
      </c>
      <c r="AL48" t="s">
        <v>227</v>
      </c>
      <c r="AO48" t="s">
        <v>294</v>
      </c>
      <c r="AP48" t="s">
        <v>295</v>
      </c>
      <c r="AQ48" t="s">
        <v>1098</v>
      </c>
      <c r="AT48" t="s">
        <v>294</v>
      </c>
      <c r="AU48" t="s">
        <v>295</v>
      </c>
      <c r="AV48" t="s">
        <v>253</v>
      </c>
    </row>
    <row r="49" spans="1:48" x14ac:dyDescent="0.3">
      <c r="A49" t="s">
        <v>443</v>
      </c>
      <c r="B49" t="s">
        <v>444</v>
      </c>
      <c r="C49" t="s">
        <v>395</v>
      </c>
      <c r="D49" t="s">
        <v>396</v>
      </c>
      <c r="I49" t="s">
        <v>219</v>
      </c>
      <c r="J49" t="s">
        <v>300</v>
      </c>
      <c r="K49" t="s">
        <v>301</v>
      </c>
      <c r="AD49" t="s">
        <v>443</v>
      </c>
      <c r="AE49" t="s">
        <v>394</v>
      </c>
      <c r="AF49" t="s">
        <v>395</v>
      </c>
      <c r="AG49" t="s">
        <v>396</v>
      </c>
      <c r="AJ49" t="s">
        <v>300</v>
      </c>
      <c r="AK49" t="s">
        <v>301</v>
      </c>
      <c r="AL49" t="s">
        <v>251</v>
      </c>
      <c r="AO49" t="s">
        <v>300</v>
      </c>
      <c r="AP49" t="s">
        <v>301</v>
      </c>
      <c r="AQ49" t="s">
        <v>1105</v>
      </c>
      <c r="AT49" t="s">
        <v>300</v>
      </c>
      <c r="AU49" t="s">
        <v>301</v>
      </c>
      <c r="AV49" t="s">
        <v>297</v>
      </c>
    </row>
    <row r="50" spans="1:48" x14ac:dyDescent="0.3">
      <c r="A50" t="s">
        <v>397</v>
      </c>
      <c r="B50" t="s">
        <v>398</v>
      </c>
      <c r="C50" t="s">
        <v>399</v>
      </c>
      <c r="D50" t="s">
        <v>400</v>
      </c>
      <c r="I50" t="s">
        <v>219</v>
      </c>
      <c r="J50" t="s">
        <v>305</v>
      </c>
      <c r="K50" t="s">
        <v>306</v>
      </c>
      <c r="AD50" t="s">
        <v>397</v>
      </c>
      <c r="AE50" t="s">
        <v>398</v>
      </c>
      <c r="AF50" t="s">
        <v>399</v>
      </c>
      <c r="AG50" t="s">
        <v>400</v>
      </c>
      <c r="AJ50" t="s">
        <v>305</v>
      </c>
      <c r="AK50" t="s">
        <v>306</v>
      </c>
      <c r="AL50" t="s">
        <v>260</v>
      </c>
      <c r="AO50" t="s">
        <v>305</v>
      </c>
      <c r="AP50" t="s">
        <v>306</v>
      </c>
      <c r="AQ50" t="s">
        <v>1104</v>
      </c>
      <c r="AT50" t="s">
        <v>305</v>
      </c>
      <c r="AU50" t="s">
        <v>306</v>
      </c>
      <c r="AV50" t="s">
        <v>308</v>
      </c>
    </row>
    <row r="51" spans="1:48" x14ac:dyDescent="0.3">
      <c r="A51" t="s">
        <v>709</v>
      </c>
      <c r="B51" t="s">
        <v>710</v>
      </c>
      <c r="C51" t="s">
        <v>401</v>
      </c>
      <c r="D51" t="s">
        <v>402</v>
      </c>
      <c r="I51" t="s">
        <v>219</v>
      </c>
      <c r="J51" t="s">
        <v>311</v>
      </c>
      <c r="K51" t="s">
        <v>312</v>
      </c>
      <c r="AD51" t="s">
        <v>709</v>
      </c>
      <c r="AE51" t="s">
        <v>320</v>
      </c>
      <c r="AF51" t="s">
        <v>401</v>
      </c>
      <c r="AG51" t="s">
        <v>402</v>
      </c>
      <c r="AJ51" t="s">
        <v>311</v>
      </c>
      <c r="AK51" t="s">
        <v>312</v>
      </c>
      <c r="AL51" t="s">
        <v>227</v>
      </c>
      <c r="AO51" t="s">
        <v>311</v>
      </c>
      <c r="AP51" t="s">
        <v>312</v>
      </c>
      <c r="AQ51" t="s">
        <v>1099</v>
      </c>
      <c r="AT51" t="s">
        <v>311</v>
      </c>
      <c r="AU51" t="s">
        <v>312</v>
      </c>
      <c r="AV51" t="s">
        <v>216</v>
      </c>
    </row>
    <row r="52" spans="1:48" x14ac:dyDescent="0.3">
      <c r="A52" t="s">
        <v>711</v>
      </c>
      <c r="B52" t="s">
        <v>712</v>
      </c>
      <c r="C52" t="s">
        <v>403</v>
      </c>
      <c r="D52" t="s">
        <v>404</v>
      </c>
      <c r="I52" t="s">
        <v>219</v>
      </c>
      <c r="J52" t="s">
        <v>315</v>
      </c>
      <c r="K52" t="s">
        <v>316</v>
      </c>
      <c r="AD52" t="s">
        <v>711</v>
      </c>
      <c r="AE52" t="s">
        <v>229</v>
      </c>
      <c r="AF52" t="s">
        <v>403</v>
      </c>
      <c r="AG52" t="s">
        <v>404</v>
      </c>
      <c r="AJ52" t="s">
        <v>315</v>
      </c>
      <c r="AK52" t="s">
        <v>316</v>
      </c>
      <c r="AL52" t="s">
        <v>242</v>
      </c>
      <c r="AO52" t="s">
        <v>315</v>
      </c>
      <c r="AP52" t="s">
        <v>316</v>
      </c>
      <c r="AQ52" t="s">
        <v>1103</v>
      </c>
      <c r="AT52" t="s">
        <v>315</v>
      </c>
      <c r="AU52" t="s">
        <v>316</v>
      </c>
      <c r="AV52" t="s">
        <v>318</v>
      </c>
    </row>
    <row r="53" spans="1:48" x14ac:dyDescent="0.3">
      <c r="A53" t="s">
        <v>713</v>
      </c>
      <c r="B53" t="s">
        <v>714</v>
      </c>
      <c r="C53" t="s">
        <v>407</v>
      </c>
      <c r="D53" t="s">
        <v>408</v>
      </c>
      <c r="I53" t="s">
        <v>219</v>
      </c>
      <c r="J53" t="s">
        <v>321</v>
      </c>
      <c r="K53" t="s">
        <v>322</v>
      </c>
      <c r="AD53" t="s">
        <v>713</v>
      </c>
      <c r="AE53" t="s">
        <v>406</v>
      </c>
      <c r="AF53" t="s">
        <v>407</v>
      </c>
      <c r="AG53" t="s">
        <v>408</v>
      </c>
      <c r="AJ53" t="s">
        <v>321</v>
      </c>
      <c r="AK53" t="s">
        <v>322</v>
      </c>
      <c r="AL53" t="s">
        <v>260</v>
      </c>
      <c r="AO53" t="s">
        <v>321</v>
      </c>
      <c r="AP53" t="s">
        <v>322</v>
      </c>
      <c r="AQ53" t="s">
        <v>1104</v>
      </c>
      <c r="AT53" t="s">
        <v>321</v>
      </c>
      <c r="AU53" t="s">
        <v>322</v>
      </c>
      <c r="AV53" t="s">
        <v>314</v>
      </c>
    </row>
    <row r="54" spans="1:48" x14ac:dyDescent="0.3">
      <c r="A54" t="s">
        <v>715</v>
      </c>
      <c r="B54" t="s">
        <v>716</v>
      </c>
      <c r="C54" t="s">
        <v>410</v>
      </c>
      <c r="D54" t="s">
        <v>411</v>
      </c>
      <c r="I54" t="s">
        <v>219</v>
      </c>
      <c r="J54" t="s">
        <v>324</v>
      </c>
      <c r="K54" t="s">
        <v>325</v>
      </c>
      <c r="AD54" t="s">
        <v>715</v>
      </c>
      <c r="AE54" t="s">
        <v>409</v>
      </c>
      <c r="AF54" t="s">
        <v>410</v>
      </c>
      <c r="AG54" t="s">
        <v>411</v>
      </c>
      <c r="AJ54" t="s">
        <v>324</v>
      </c>
      <c r="AK54" t="s">
        <v>325</v>
      </c>
      <c r="AL54" t="s">
        <v>251</v>
      </c>
      <c r="AO54" t="s">
        <v>324</v>
      </c>
      <c r="AP54" t="s">
        <v>325</v>
      </c>
      <c r="AQ54" t="s">
        <v>1105</v>
      </c>
      <c r="AT54" t="s">
        <v>324</v>
      </c>
      <c r="AU54" t="s">
        <v>325</v>
      </c>
      <c r="AV54" t="s">
        <v>303</v>
      </c>
    </row>
    <row r="55" spans="1:48" x14ac:dyDescent="0.3">
      <c r="A55" t="s">
        <v>412</v>
      </c>
      <c r="B55" t="s">
        <v>413</v>
      </c>
      <c r="C55" t="s">
        <v>414</v>
      </c>
      <c r="D55" t="s">
        <v>415</v>
      </c>
      <c r="I55" t="s">
        <v>219</v>
      </c>
      <c r="J55" t="s">
        <v>326</v>
      </c>
      <c r="K55" t="s">
        <v>327</v>
      </c>
      <c r="AD55" t="s">
        <v>412</v>
      </c>
      <c r="AE55" t="s">
        <v>413</v>
      </c>
      <c r="AF55" t="s">
        <v>414</v>
      </c>
      <c r="AG55" t="s">
        <v>415</v>
      </c>
      <c r="AJ55" t="s">
        <v>326</v>
      </c>
      <c r="AK55" t="s">
        <v>327</v>
      </c>
      <c r="AL55" t="s">
        <v>242</v>
      </c>
      <c r="AO55" t="s">
        <v>326</v>
      </c>
      <c r="AP55" t="s">
        <v>327</v>
      </c>
      <c r="AQ55" t="s">
        <v>1103</v>
      </c>
      <c r="AT55" t="s">
        <v>326</v>
      </c>
      <c r="AU55" t="s">
        <v>327</v>
      </c>
      <c r="AV55" t="s">
        <v>318</v>
      </c>
    </row>
    <row r="56" spans="1:48" x14ac:dyDescent="0.3">
      <c r="A56" t="s">
        <v>717</v>
      </c>
      <c r="B56" t="s">
        <v>718</v>
      </c>
      <c r="C56" t="s">
        <v>416</v>
      </c>
      <c r="D56" t="s">
        <v>417</v>
      </c>
      <c r="I56" t="s">
        <v>219</v>
      </c>
      <c r="J56" t="s">
        <v>329</v>
      </c>
      <c r="K56" t="s">
        <v>330</v>
      </c>
      <c r="AD56" t="s">
        <v>717</v>
      </c>
      <c r="AE56" t="s">
        <v>265</v>
      </c>
      <c r="AF56" t="s">
        <v>416</v>
      </c>
      <c r="AG56" t="s">
        <v>417</v>
      </c>
      <c r="AJ56" t="s">
        <v>329</v>
      </c>
      <c r="AK56" t="s">
        <v>330</v>
      </c>
      <c r="AL56" t="s">
        <v>260</v>
      </c>
      <c r="AO56" t="s">
        <v>329</v>
      </c>
      <c r="AP56" t="s">
        <v>330</v>
      </c>
      <c r="AQ56" t="s">
        <v>1104</v>
      </c>
      <c r="AT56" t="s">
        <v>329</v>
      </c>
      <c r="AU56" t="s">
        <v>330</v>
      </c>
      <c r="AV56" t="s">
        <v>308</v>
      </c>
    </row>
    <row r="57" spans="1:48" x14ac:dyDescent="0.3">
      <c r="A57" t="s">
        <v>654</v>
      </c>
      <c r="B57" t="s">
        <v>655</v>
      </c>
      <c r="C57" t="s">
        <v>418</v>
      </c>
      <c r="D57" t="s">
        <v>419</v>
      </c>
      <c r="I57" t="s">
        <v>219</v>
      </c>
      <c r="J57" t="s">
        <v>331</v>
      </c>
      <c r="K57" t="s">
        <v>332</v>
      </c>
      <c r="AD57" t="s">
        <v>654</v>
      </c>
      <c r="AE57" t="s">
        <v>350</v>
      </c>
      <c r="AF57" t="s">
        <v>418</v>
      </c>
      <c r="AG57" t="s">
        <v>419</v>
      </c>
      <c r="AJ57" t="s">
        <v>331</v>
      </c>
      <c r="AK57" t="s">
        <v>332</v>
      </c>
      <c r="AL57" t="s">
        <v>227</v>
      </c>
      <c r="AO57" t="s">
        <v>331</v>
      </c>
      <c r="AP57" t="s">
        <v>332</v>
      </c>
      <c r="AQ57" t="s">
        <v>1098</v>
      </c>
      <c r="AT57" t="s">
        <v>331</v>
      </c>
      <c r="AU57" t="s">
        <v>332</v>
      </c>
      <c r="AV57" t="s">
        <v>253</v>
      </c>
    </row>
    <row r="58" spans="1:48" x14ac:dyDescent="0.3">
      <c r="A58" t="s">
        <v>420</v>
      </c>
      <c r="B58" t="s">
        <v>421</v>
      </c>
      <c r="C58" t="s">
        <v>422</v>
      </c>
      <c r="D58" t="s">
        <v>423</v>
      </c>
      <c r="I58" t="s">
        <v>219</v>
      </c>
      <c r="J58" t="s">
        <v>335</v>
      </c>
      <c r="K58" t="s">
        <v>336</v>
      </c>
      <c r="AD58" t="s">
        <v>420</v>
      </c>
      <c r="AE58" t="s">
        <v>421</v>
      </c>
      <c r="AF58" t="s">
        <v>422</v>
      </c>
      <c r="AG58" t="s">
        <v>423</v>
      </c>
      <c r="AJ58" t="s">
        <v>335</v>
      </c>
      <c r="AK58" t="s">
        <v>336</v>
      </c>
      <c r="AL58" t="s">
        <v>227</v>
      </c>
      <c r="AO58" t="s">
        <v>335</v>
      </c>
      <c r="AP58" t="s">
        <v>336</v>
      </c>
      <c r="AQ58" t="s">
        <v>1099</v>
      </c>
      <c r="AT58" t="s">
        <v>335</v>
      </c>
      <c r="AU58" t="s">
        <v>336</v>
      </c>
      <c r="AV58" t="s">
        <v>216</v>
      </c>
    </row>
    <row r="59" spans="1:48" x14ac:dyDescent="0.3">
      <c r="A59" t="s">
        <v>569</v>
      </c>
      <c r="B59" t="s">
        <v>570</v>
      </c>
      <c r="C59" t="s">
        <v>424</v>
      </c>
      <c r="D59" t="s">
        <v>425</v>
      </c>
      <c r="I59" t="s">
        <v>219</v>
      </c>
      <c r="J59" t="s">
        <v>337</v>
      </c>
      <c r="K59" t="s">
        <v>338</v>
      </c>
      <c r="AD59" t="s">
        <v>569</v>
      </c>
      <c r="AE59" t="s">
        <v>394</v>
      </c>
      <c r="AF59" t="s">
        <v>424</v>
      </c>
      <c r="AG59" t="s">
        <v>425</v>
      </c>
      <c r="AJ59" t="s">
        <v>337</v>
      </c>
      <c r="AK59" t="s">
        <v>338</v>
      </c>
      <c r="AL59" t="s">
        <v>233</v>
      </c>
      <c r="AO59" t="s">
        <v>337</v>
      </c>
      <c r="AP59" t="s">
        <v>338</v>
      </c>
      <c r="AQ59" t="s">
        <v>1102</v>
      </c>
      <c r="AT59" t="s">
        <v>337</v>
      </c>
      <c r="AU59" t="s">
        <v>338</v>
      </c>
      <c r="AV59" t="s">
        <v>290</v>
      </c>
    </row>
    <row r="60" spans="1:48" x14ac:dyDescent="0.3">
      <c r="A60" t="s">
        <v>719</v>
      </c>
      <c r="B60" t="s">
        <v>720</v>
      </c>
      <c r="C60" t="s">
        <v>426</v>
      </c>
      <c r="D60" t="s">
        <v>427</v>
      </c>
      <c r="I60" t="s">
        <v>219</v>
      </c>
      <c r="J60" t="s">
        <v>339</v>
      </c>
      <c r="K60" t="s">
        <v>340</v>
      </c>
      <c r="AD60" t="s">
        <v>719</v>
      </c>
      <c r="AE60" t="s">
        <v>304</v>
      </c>
      <c r="AF60" t="s">
        <v>426</v>
      </c>
      <c r="AG60" t="s">
        <v>427</v>
      </c>
      <c r="AJ60" t="s">
        <v>339</v>
      </c>
      <c r="AK60" t="s">
        <v>340</v>
      </c>
      <c r="AL60" t="s">
        <v>242</v>
      </c>
      <c r="AO60" t="s">
        <v>339</v>
      </c>
      <c r="AP60" t="s">
        <v>340</v>
      </c>
      <c r="AQ60" t="s">
        <v>1103</v>
      </c>
      <c r="AT60" t="s">
        <v>339</v>
      </c>
      <c r="AU60" t="s">
        <v>340</v>
      </c>
      <c r="AV60" t="s">
        <v>318</v>
      </c>
    </row>
    <row r="61" spans="1:48" x14ac:dyDescent="0.3">
      <c r="A61" t="s">
        <v>721</v>
      </c>
      <c r="B61" t="s">
        <v>722</v>
      </c>
      <c r="C61" t="s">
        <v>428</v>
      </c>
      <c r="D61" t="s">
        <v>429</v>
      </c>
      <c r="I61" t="s">
        <v>219</v>
      </c>
      <c r="J61" t="s">
        <v>341</v>
      </c>
      <c r="K61" t="s">
        <v>342</v>
      </c>
      <c r="AD61" t="s">
        <v>721</v>
      </c>
      <c r="AE61" t="s">
        <v>229</v>
      </c>
      <c r="AF61" t="s">
        <v>428</v>
      </c>
      <c r="AG61" t="s">
        <v>429</v>
      </c>
      <c r="AJ61" t="s">
        <v>341</v>
      </c>
      <c r="AK61" t="s">
        <v>342</v>
      </c>
      <c r="AL61" t="s">
        <v>233</v>
      </c>
      <c r="AO61" t="s">
        <v>341</v>
      </c>
      <c r="AP61" t="s">
        <v>342</v>
      </c>
      <c r="AQ61" t="s">
        <v>1102</v>
      </c>
      <c r="AT61" t="s">
        <v>341</v>
      </c>
      <c r="AU61" t="s">
        <v>342</v>
      </c>
      <c r="AV61" t="s">
        <v>282</v>
      </c>
    </row>
    <row r="62" spans="1:48" x14ac:dyDescent="0.3">
      <c r="A62" t="s">
        <v>723</v>
      </c>
      <c r="B62" t="s">
        <v>724</v>
      </c>
      <c r="C62" t="s">
        <v>430</v>
      </c>
      <c r="D62" t="s">
        <v>431</v>
      </c>
      <c r="I62" t="s">
        <v>219</v>
      </c>
      <c r="J62" t="s">
        <v>345</v>
      </c>
      <c r="K62" t="s">
        <v>346</v>
      </c>
      <c r="AD62" t="s">
        <v>723</v>
      </c>
      <c r="AE62" t="s">
        <v>229</v>
      </c>
      <c r="AF62" t="s">
        <v>430</v>
      </c>
      <c r="AG62" t="s">
        <v>431</v>
      </c>
      <c r="AJ62" t="s">
        <v>345</v>
      </c>
      <c r="AK62" t="s">
        <v>346</v>
      </c>
      <c r="AL62" t="s">
        <v>227</v>
      </c>
      <c r="AO62" t="s">
        <v>345</v>
      </c>
      <c r="AP62" t="s">
        <v>346</v>
      </c>
      <c r="AQ62" t="s">
        <v>1098</v>
      </c>
      <c r="AT62" t="s">
        <v>345</v>
      </c>
      <c r="AU62" t="s">
        <v>346</v>
      </c>
      <c r="AV62" t="s">
        <v>244</v>
      </c>
    </row>
    <row r="63" spans="1:48" x14ac:dyDescent="0.3">
      <c r="A63" t="s">
        <v>725</v>
      </c>
      <c r="B63" t="s">
        <v>726</v>
      </c>
      <c r="C63" t="s">
        <v>432</v>
      </c>
      <c r="D63" t="s">
        <v>433</v>
      </c>
      <c r="I63" t="s">
        <v>219</v>
      </c>
      <c r="J63" t="s">
        <v>347</v>
      </c>
      <c r="K63" t="s">
        <v>348</v>
      </c>
      <c r="AD63" t="s">
        <v>725</v>
      </c>
      <c r="AE63" t="s">
        <v>358</v>
      </c>
      <c r="AF63" t="s">
        <v>432</v>
      </c>
      <c r="AG63" t="s">
        <v>433</v>
      </c>
      <c r="AJ63" t="s">
        <v>347</v>
      </c>
      <c r="AK63" t="s">
        <v>348</v>
      </c>
      <c r="AL63" t="s">
        <v>227</v>
      </c>
      <c r="AO63" t="s">
        <v>347</v>
      </c>
      <c r="AP63" t="s">
        <v>348</v>
      </c>
      <c r="AQ63" t="s">
        <v>1098</v>
      </c>
      <c r="AT63" t="s">
        <v>347</v>
      </c>
      <c r="AU63" t="s">
        <v>348</v>
      </c>
      <c r="AV63" t="s">
        <v>244</v>
      </c>
    </row>
    <row r="64" spans="1:48" x14ac:dyDescent="0.3">
      <c r="A64" t="s">
        <v>727</v>
      </c>
      <c r="B64" t="s">
        <v>728</v>
      </c>
      <c r="C64" t="s">
        <v>434</v>
      </c>
      <c r="D64" t="s">
        <v>435</v>
      </c>
      <c r="I64" t="s">
        <v>219</v>
      </c>
      <c r="J64" t="s">
        <v>351</v>
      </c>
      <c r="K64" t="s">
        <v>352</v>
      </c>
      <c r="AD64" t="s">
        <v>727</v>
      </c>
      <c r="AE64" t="s">
        <v>225</v>
      </c>
      <c r="AF64" t="s">
        <v>434</v>
      </c>
      <c r="AG64" t="s">
        <v>435</v>
      </c>
      <c r="AJ64" t="s">
        <v>351</v>
      </c>
      <c r="AK64" t="s">
        <v>352</v>
      </c>
      <c r="AL64" t="s">
        <v>242</v>
      </c>
      <c r="AO64" t="s">
        <v>351</v>
      </c>
      <c r="AP64" t="s">
        <v>352</v>
      </c>
      <c r="AQ64" t="s">
        <v>1103</v>
      </c>
      <c r="AT64" t="s">
        <v>351</v>
      </c>
      <c r="AU64" t="s">
        <v>352</v>
      </c>
      <c r="AV64" t="s">
        <v>318</v>
      </c>
    </row>
    <row r="65" spans="1:48" x14ac:dyDescent="0.3">
      <c r="A65" t="s">
        <v>587</v>
      </c>
      <c r="B65" t="s">
        <v>588</v>
      </c>
      <c r="C65" t="s">
        <v>436</v>
      </c>
      <c r="D65" t="s">
        <v>437</v>
      </c>
      <c r="I65" t="s">
        <v>219</v>
      </c>
      <c r="J65" t="s">
        <v>355</v>
      </c>
      <c r="K65" t="s">
        <v>356</v>
      </c>
      <c r="AD65" t="s">
        <v>587</v>
      </c>
      <c r="AE65" t="s">
        <v>413</v>
      </c>
      <c r="AF65" t="s">
        <v>436</v>
      </c>
      <c r="AG65" t="s">
        <v>437</v>
      </c>
      <c r="AJ65" t="s">
        <v>355</v>
      </c>
      <c r="AK65" t="s">
        <v>356</v>
      </c>
      <c r="AL65" t="s">
        <v>251</v>
      </c>
      <c r="AO65" t="s">
        <v>355</v>
      </c>
      <c r="AP65" t="s">
        <v>356</v>
      </c>
      <c r="AQ65" t="s">
        <v>1105</v>
      </c>
      <c r="AT65" t="s">
        <v>355</v>
      </c>
      <c r="AU65" t="s">
        <v>356</v>
      </c>
      <c r="AV65" t="s">
        <v>297</v>
      </c>
    </row>
    <row r="66" spans="1:48" x14ac:dyDescent="0.3">
      <c r="A66" t="s">
        <v>729</v>
      </c>
      <c r="B66" t="s">
        <v>730</v>
      </c>
      <c r="C66" t="s">
        <v>438</v>
      </c>
      <c r="D66" t="s">
        <v>439</v>
      </c>
      <c r="I66" t="s">
        <v>219</v>
      </c>
      <c r="J66" t="s">
        <v>359</v>
      </c>
      <c r="K66" t="s">
        <v>360</v>
      </c>
      <c r="AD66" t="s">
        <v>729</v>
      </c>
      <c r="AE66" t="s">
        <v>328</v>
      </c>
      <c r="AF66" t="s">
        <v>438</v>
      </c>
      <c r="AG66" t="s">
        <v>439</v>
      </c>
      <c r="AJ66" t="s">
        <v>359</v>
      </c>
      <c r="AK66" t="s">
        <v>360</v>
      </c>
      <c r="AL66" t="s">
        <v>227</v>
      </c>
      <c r="AO66" t="s">
        <v>359</v>
      </c>
      <c r="AP66" t="s">
        <v>360</v>
      </c>
      <c r="AQ66" t="s">
        <v>1097</v>
      </c>
      <c r="AT66" t="s">
        <v>359</v>
      </c>
      <c r="AU66" t="s">
        <v>360</v>
      </c>
      <c r="AV66" t="s">
        <v>235</v>
      </c>
    </row>
    <row r="67" spans="1:48" x14ac:dyDescent="0.3">
      <c r="A67" t="s">
        <v>731</v>
      </c>
      <c r="B67" t="s">
        <v>732</v>
      </c>
      <c r="C67" t="s">
        <v>441</v>
      </c>
      <c r="D67" t="s">
        <v>442</v>
      </c>
      <c r="I67" t="s">
        <v>219</v>
      </c>
      <c r="J67" t="s">
        <v>363</v>
      </c>
      <c r="K67" t="s">
        <v>364</v>
      </c>
      <c r="AD67" t="s">
        <v>731</v>
      </c>
      <c r="AE67" t="s">
        <v>440</v>
      </c>
      <c r="AF67" t="s">
        <v>441</v>
      </c>
      <c r="AG67" t="s">
        <v>442</v>
      </c>
      <c r="AJ67" t="s">
        <v>363</v>
      </c>
      <c r="AK67" t="s">
        <v>364</v>
      </c>
      <c r="AL67" t="s">
        <v>233</v>
      </c>
      <c r="AO67" t="s">
        <v>363</v>
      </c>
      <c r="AP67" t="s">
        <v>364</v>
      </c>
      <c r="AQ67" t="s">
        <v>1101</v>
      </c>
      <c r="AT67" t="s">
        <v>363</v>
      </c>
      <c r="AU67" t="s">
        <v>364</v>
      </c>
      <c r="AV67" t="s">
        <v>275</v>
      </c>
    </row>
    <row r="68" spans="1:48" x14ac:dyDescent="0.3">
      <c r="A68" t="s">
        <v>757</v>
      </c>
      <c r="B68" t="s">
        <v>758</v>
      </c>
      <c r="C68" t="s">
        <v>445</v>
      </c>
      <c r="D68" t="s">
        <v>446</v>
      </c>
      <c r="I68" t="s">
        <v>219</v>
      </c>
      <c r="J68" t="s">
        <v>367</v>
      </c>
      <c r="K68" t="s">
        <v>368</v>
      </c>
      <c r="AD68" t="s">
        <v>757</v>
      </c>
      <c r="AE68" t="s">
        <v>444</v>
      </c>
      <c r="AF68" t="s">
        <v>445</v>
      </c>
      <c r="AG68" t="s">
        <v>446</v>
      </c>
      <c r="AJ68" t="s">
        <v>367</v>
      </c>
      <c r="AK68" t="s">
        <v>368</v>
      </c>
      <c r="AL68" t="s">
        <v>242</v>
      </c>
      <c r="AO68" t="s">
        <v>367</v>
      </c>
      <c r="AP68" t="s">
        <v>368</v>
      </c>
      <c r="AQ68" t="s">
        <v>1103</v>
      </c>
      <c r="AT68" t="s">
        <v>367</v>
      </c>
      <c r="AU68" t="s">
        <v>368</v>
      </c>
      <c r="AV68" t="s">
        <v>318</v>
      </c>
    </row>
    <row r="69" spans="1:48" x14ac:dyDescent="0.3">
      <c r="A69" t="s">
        <v>447</v>
      </c>
      <c r="B69" t="s">
        <v>448</v>
      </c>
      <c r="C69" t="s">
        <v>449</v>
      </c>
      <c r="D69" t="s">
        <v>450</v>
      </c>
      <c r="I69" t="s">
        <v>219</v>
      </c>
      <c r="J69" t="s">
        <v>371</v>
      </c>
      <c r="K69" t="s">
        <v>372</v>
      </c>
      <c r="AD69" t="s">
        <v>447</v>
      </c>
      <c r="AE69" t="s">
        <v>448</v>
      </c>
      <c r="AF69" t="s">
        <v>449</v>
      </c>
      <c r="AG69" t="s">
        <v>450</v>
      </c>
      <c r="AJ69" t="s">
        <v>371</v>
      </c>
      <c r="AK69" t="s">
        <v>372</v>
      </c>
      <c r="AL69" t="s">
        <v>227</v>
      </c>
      <c r="AO69" t="s">
        <v>371</v>
      </c>
      <c r="AP69" t="s">
        <v>372</v>
      </c>
      <c r="AQ69" t="s">
        <v>1098</v>
      </c>
      <c r="AT69" t="s">
        <v>371</v>
      </c>
      <c r="AU69" t="s">
        <v>372</v>
      </c>
      <c r="AV69" t="s">
        <v>235</v>
      </c>
    </row>
    <row r="70" spans="1:48" x14ac:dyDescent="0.3">
      <c r="A70" t="s">
        <v>759</v>
      </c>
      <c r="B70" t="s">
        <v>760</v>
      </c>
      <c r="C70" t="s">
        <v>451</v>
      </c>
      <c r="D70" t="s">
        <v>452</v>
      </c>
      <c r="I70" t="s">
        <v>219</v>
      </c>
      <c r="J70" t="s">
        <v>375</v>
      </c>
      <c r="K70" t="s">
        <v>376</v>
      </c>
      <c r="AD70" t="s">
        <v>759</v>
      </c>
      <c r="AE70" t="s">
        <v>350</v>
      </c>
      <c r="AF70" t="s">
        <v>451</v>
      </c>
      <c r="AG70" t="s">
        <v>452</v>
      </c>
      <c r="AJ70" t="s">
        <v>375</v>
      </c>
      <c r="AK70" t="s">
        <v>376</v>
      </c>
      <c r="AL70" t="s">
        <v>227</v>
      </c>
      <c r="AO70" t="s">
        <v>375</v>
      </c>
      <c r="AP70" t="s">
        <v>376</v>
      </c>
      <c r="AQ70" t="s">
        <v>1097</v>
      </c>
      <c r="AT70" t="s">
        <v>375</v>
      </c>
      <c r="AU70" t="s">
        <v>376</v>
      </c>
      <c r="AV70" t="s">
        <v>235</v>
      </c>
    </row>
    <row r="71" spans="1:48" x14ac:dyDescent="0.3">
      <c r="A71" t="s">
        <v>761</v>
      </c>
      <c r="B71" t="s">
        <v>762</v>
      </c>
      <c r="C71" t="s">
        <v>453</v>
      </c>
      <c r="D71" t="s">
        <v>454</v>
      </c>
      <c r="I71" t="s">
        <v>219</v>
      </c>
      <c r="J71" t="s">
        <v>379</v>
      </c>
      <c r="K71" t="s">
        <v>380</v>
      </c>
      <c r="AD71" t="s">
        <v>761</v>
      </c>
      <c r="AE71" t="s">
        <v>394</v>
      </c>
      <c r="AF71" t="s">
        <v>453</v>
      </c>
      <c r="AG71" t="s">
        <v>454</v>
      </c>
      <c r="AJ71" t="s">
        <v>379</v>
      </c>
      <c r="AK71" t="s">
        <v>380</v>
      </c>
      <c r="AL71" t="s">
        <v>233</v>
      </c>
      <c r="AO71" t="s">
        <v>379</v>
      </c>
      <c r="AP71" t="s">
        <v>380</v>
      </c>
      <c r="AQ71" t="s">
        <v>1100</v>
      </c>
      <c r="AT71" t="s">
        <v>379</v>
      </c>
      <c r="AU71" t="s">
        <v>380</v>
      </c>
      <c r="AV71" t="s">
        <v>269</v>
      </c>
    </row>
    <row r="72" spans="1:48" x14ac:dyDescent="0.3">
      <c r="A72" t="s">
        <v>763</v>
      </c>
      <c r="B72" t="s">
        <v>764</v>
      </c>
      <c r="C72" t="s">
        <v>457</v>
      </c>
      <c r="D72" t="s">
        <v>458</v>
      </c>
      <c r="I72" t="s">
        <v>219</v>
      </c>
      <c r="J72" t="s">
        <v>383</v>
      </c>
      <c r="K72" t="s">
        <v>384</v>
      </c>
      <c r="AD72" t="s">
        <v>763</v>
      </c>
      <c r="AE72" t="s">
        <v>456</v>
      </c>
      <c r="AF72" t="s">
        <v>457</v>
      </c>
      <c r="AG72" t="s">
        <v>458</v>
      </c>
      <c r="AJ72" t="s">
        <v>383</v>
      </c>
      <c r="AK72" t="s">
        <v>384</v>
      </c>
      <c r="AL72" t="s">
        <v>233</v>
      </c>
      <c r="AO72" t="s">
        <v>383</v>
      </c>
      <c r="AP72" t="s">
        <v>384</v>
      </c>
      <c r="AQ72" t="s">
        <v>1100</v>
      </c>
      <c r="AT72" t="s">
        <v>383</v>
      </c>
      <c r="AU72" t="s">
        <v>384</v>
      </c>
      <c r="AV72" t="s">
        <v>269</v>
      </c>
    </row>
    <row r="73" spans="1:48" x14ac:dyDescent="0.3">
      <c r="A73" t="s">
        <v>753</v>
      </c>
      <c r="B73" t="s">
        <v>754</v>
      </c>
      <c r="C73" t="s">
        <v>459</v>
      </c>
      <c r="D73" t="s">
        <v>460</v>
      </c>
      <c r="I73" t="s">
        <v>219</v>
      </c>
      <c r="J73" t="s">
        <v>385</v>
      </c>
      <c r="K73" t="s">
        <v>386</v>
      </c>
      <c r="AD73" t="s">
        <v>753</v>
      </c>
      <c r="AE73" t="s">
        <v>398</v>
      </c>
      <c r="AF73" t="s">
        <v>459</v>
      </c>
      <c r="AG73" t="s">
        <v>460</v>
      </c>
      <c r="AJ73" t="s">
        <v>385</v>
      </c>
      <c r="AK73" t="s">
        <v>386</v>
      </c>
      <c r="AL73" t="s">
        <v>251</v>
      </c>
      <c r="AO73" t="s">
        <v>385</v>
      </c>
      <c r="AP73" t="s">
        <v>386</v>
      </c>
      <c r="AQ73" t="s">
        <v>1105</v>
      </c>
      <c r="AT73" t="s">
        <v>385</v>
      </c>
      <c r="AU73" t="s">
        <v>386</v>
      </c>
      <c r="AV73" t="s">
        <v>297</v>
      </c>
    </row>
    <row r="74" spans="1:48" x14ac:dyDescent="0.3">
      <c r="A74" t="s">
        <v>461</v>
      </c>
      <c r="B74" t="s">
        <v>462</v>
      </c>
      <c r="C74" t="s">
        <v>463</v>
      </c>
      <c r="D74" t="s">
        <v>464</v>
      </c>
      <c r="I74" t="s">
        <v>219</v>
      </c>
      <c r="J74" t="s">
        <v>387</v>
      </c>
      <c r="K74" t="s">
        <v>388</v>
      </c>
      <c r="AD74" t="s">
        <v>461</v>
      </c>
      <c r="AE74" t="s">
        <v>462</v>
      </c>
      <c r="AF74" t="s">
        <v>463</v>
      </c>
      <c r="AG74" t="s">
        <v>464</v>
      </c>
      <c r="AJ74" t="s">
        <v>387</v>
      </c>
      <c r="AK74" t="s">
        <v>388</v>
      </c>
      <c r="AL74" t="s">
        <v>227</v>
      </c>
      <c r="AO74" t="s">
        <v>387</v>
      </c>
      <c r="AP74" t="s">
        <v>388</v>
      </c>
      <c r="AQ74" t="s">
        <v>1099</v>
      </c>
      <c r="AT74" t="s">
        <v>387</v>
      </c>
      <c r="AU74" t="s">
        <v>388</v>
      </c>
      <c r="AV74" t="s">
        <v>216</v>
      </c>
    </row>
    <row r="75" spans="1:48" x14ac:dyDescent="0.3">
      <c r="A75" t="s">
        <v>765</v>
      </c>
      <c r="B75" t="s">
        <v>766</v>
      </c>
      <c r="C75" t="s">
        <v>465</v>
      </c>
      <c r="D75" t="s">
        <v>466</v>
      </c>
      <c r="I75" t="s">
        <v>219</v>
      </c>
      <c r="J75" t="s">
        <v>389</v>
      </c>
      <c r="K75" t="s">
        <v>390</v>
      </c>
      <c r="AD75" t="s">
        <v>765</v>
      </c>
      <c r="AE75" t="s">
        <v>238</v>
      </c>
      <c r="AF75" t="s">
        <v>465</v>
      </c>
      <c r="AG75" t="s">
        <v>466</v>
      </c>
      <c r="AJ75" t="s">
        <v>389</v>
      </c>
      <c r="AK75" t="s">
        <v>390</v>
      </c>
      <c r="AL75" t="s">
        <v>251</v>
      </c>
      <c r="AO75" t="s">
        <v>389</v>
      </c>
      <c r="AP75" t="s">
        <v>390</v>
      </c>
      <c r="AQ75" t="s">
        <v>1105</v>
      </c>
      <c r="AT75" t="s">
        <v>389</v>
      </c>
      <c r="AU75" t="s">
        <v>390</v>
      </c>
      <c r="AV75" t="s">
        <v>297</v>
      </c>
    </row>
    <row r="76" spans="1:48" x14ac:dyDescent="0.3">
      <c r="A76" t="s">
        <v>493</v>
      </c>
      <c r="B76" t="s">
        <v>494</v>
      </c>
      <c r="C76" t="s">
        <v>467</v>
      </c>
      <c r="D76" t="s">
        <v>468</v>
      </c>
      <c r="I76" t="s">
        <v>219</v>
      </c>
      <c r="J76" t="s">
        <v>391</v>
      </c>
      <c r="K76" t="s">
        <v>392</v>
      </c>
      <c r="AD76" t="s">
        <v>493</v>
      </c>
      <c r="AE76" t="s">
        <v>421</v>
      </c>
      <c r="AF76" t="s">
        <v>467</v>
      </c>
      <c r="AG76" t="s">
        <v>468</v>
      </c>
      <c r="AJ76" t="s">
        <v>391</v>
      </c>
      <c r="AK76" t="s">
        <v>392</v>
      </c>
      <c r="AL76" t="s">
        <v>233</v>
      </c>
      <c r="AO76" t="s">
        <v>391</v>
      </c>
      <c r="AP76" t="s">
        <v>392</v>
      </c>
      <c r="AQ76" t="s">
        <v>1101</v>
      </c>
      <c r="AT76" t="s">
        <v>391</v>
      </c>
      <c r="AU76" t="s">
        <v>392</v>
      </c>
      <c r="AV76" t="s">
        <v>275</v>
      </c>
    </row>
    <row r="77" spans="1:48" x14ac:dyDescent="0.3">
      <c r="A77" t="s">
        <v>767</v>
      </c>
      <c r="B77" t="s">
        <v>768</v>
      </c>
      <c r="C77" t="s">
        <v>471</v>
      </c>
      <c r="D77" t="s">
        <v>472</v>
      </c>
      <c r="I77" t="s">
        <v>219</v>
      </c>
      <c r="J77" t="s">
        <v>395</v>
      </c>
      <c r="K77" t="s">
        <v>396</v>
      </c>
      <c r="AD77" t="s">
        <v>767</v>
      </c>
      <c r="AE77" t="s">
        <v>470</v>
      </c>
      <c r="AF77" t="s">
        <v>471</v>
      </c>
      <c r="AG77" t="s">
        <v>472</v>
      </c>
      <c r="AJ77" t="s">
        <v>395</v>
      </c>
      <c r="AK77" t="s">
        <v>396</v>
      </c>
      <c r="AL77" t="s">
        <v>242</v>
      </c>
      <c r="AO77" t="s">
        <v>395</v>
      </c>
      <c r="AP77" t="s">
        <v>396</v>
      </c>
      <c r="AQ77" t="s">
        <v>1103</v>
      </c>
      <c r="AT77" t="s">
        <v>395</v>
      </c>
      <c r="AU77" t="s">
        <v>396</v>
      </c>
      <c r="AV77" t="s">
        <v>318</v>
      </c>
    </row>
    <row r="78" spans="1:48" x14ac:dyDescent="0.3">
      <c r="A78" t="s">
        <v>769</v>
      </c>
      <c r="B78" t="s">
        <v>770</v>
      </c>
      <c r="C78" t="s">
        <v>473</v>
      </c>
      <c r="D78" t="s">
        <v>474</v>
      </c>
      <c r="I78" t="s">
        <v>219</v>
      </c>
      <c r="J78" t="s">
        <v>399</v>
      </c>
      <c r="K78" t="s">
        <v>400</v>
      </c>
      <c r="AD78" t="s">
        <v>769</v>
      </c>
      <c r="AE78" t="s">
        <v>310</v>
      </c>
      <c r="AF78" t="s">
        <v>473</v>
      </c>
      <c r="AG78" t="s">
        <v>474</v>
      </c>
      <c r="AJ78" t="s">
        <v>399</v>
      </c>
      <c r="AK78" t="s">
        <v>400</v>
      </c>
      <c r="AL78" t="s">
        <v>227</v>
      </c>
      <c r="AO78" t="s">
        <v>399</v>
      </c>
      <c r="AP78" t="s">
        <v>400</v>
      </c>
      <c r="AQ78" t="s">
        <v>1099</v>
      </c>
      <c r="AT78" t="s">
        <v>399</v>
      </c>
      <c r="AU78" t="s">
        <v>400</v>
      </c>
      <c r="AV78" t="s">
        <v>216</v>
      </c>
    </row>
    <row r="79" spans="1:48" x14ac:dyDescent="0.3">
      <c r="A79" t="s">
        <v>749</v>
      </c>
      <c r="B79" t="s">
        <v>750</v>
      </c>
      <c r="C79" t="s">
        <v>477</v>
      </c>
      <c r="D79" t="s">
        <v>478</v>
      </c>
      <c r="I79" t="s">
        <v>219</v>
      </c>
      <c r="J79" t="s">
        <v>401</v>
      </c>
      <c r="K79" t="s">
        <v>402</v>
      </c>
      <c r="AD79" t="s">
        <v>749</v>
      </c>
      <c r="AE79" t="s">
        <v>476</v>
      </c>
      <c r="AF79" t="s">
        <v>477</v>
      </c>
      <c r="AG79" t="s">
        <v>478</v>
      </c>
      <c r="AJ79" t="s">
        <v>401</v>
      </c>
      <c r="AK79" t="s">
        <v>402</v>
      </c>
      <c r="AL79" t="s">
        <v>260</v>
      </c>
      <c r="AO79" t="s">
        <v>401</v>
      </c>
      <c r="AP79" t="s">
        <v>402</v>
      </c>
      <c r="AQ79" t="s">
        <v>1104</v>
      </c>
      <c r="AT79" t="s">
        <v>401</v>
      </c>
      <c r="AU79" t="s">
        <v>402</v>
      </c>
      <c r="AV79" t="s">
        <v>314</v>
      </c>
    </row>
    <row r="80" spans="1:48" x14ac:dyDescent="0.3">
      <c r="A80" t="s">
        <v>771</v>
      </c>
      <c r="B80" t="s">
        <v>772</v>
      </c>
      <c r="C80" t="s">
        <v>481</v>
      </c>
      <c r="D80" t="s">
        <v>482</v>
      </c>
      <c r="I80" t="s">
        <v>219</v>
      </c>
      <c r="J80" t="s">
        <v>403</v>
      </c>
      <c r="K80" t="s">
        <v>404</v>
      </c>
      <c r="AD80" t="s">
        <v>771</v>
      </c>
      <c r="AE80" t="s">
        <v>480</v>
      </c>
      <c r="AF80" t="s">
        <v>481</v>
      </c>
      <c r="AG80" t="s">
        <v>482</v>
      </c>
      <c r="AJ80" t="s">
        <v>403</v>
      </c>
      <c r="AK80" t="s">
        <v>404</v>
      </c>
      <c r="AL80" t="s">
        <v>242</v>
      </c>
      <c r="AO80" t="s">
        <v>403</v>
      </c>
      <c r="AP80" t="s">
        <v>404</v>
      </c>
      <c r="AQ80" t="s">
        <v>1103</v>
      </c>
      <c r="AT80" t="s">
        <v>403</v>
      </c>
      <c r="AU80" t="s">
        <v>404</v>
      </c>
      <c r="AV80" t="s">
        <v>318</v>
      </c>
    </row>
    <row r="81" spans="1:48" x14ac:dyDescent="0.3">
      <c r="A81" t="s">
        <v>773</v>
      </c>
      <c r="B81" t="s">
        <v>774</v>
      </c>
      <c r="C81" t="s">
        <v>485</v>
      </c>
      <c r="D81" t="s">
        <v>486</v>
      </c>
      <c r="I81" t="s">
        <v>219</v>
      </c>
      <c r="J81" t="s">
        <v>407</v>
      </c>
      <c r="K81" t="s">
        <v>408</v>
      </c>
      <c r="AD81" t="s">
        <v>773</v>
      </c>
      <c r="AE81" t="s">
        <v>484</v>
      </c>
      <c r="AF81" t="s">
        <v>485</v>
      </c>
      <c r="AG81" t="s">
        <v>486</v>
      </c>
      <c r="AJ81" t="s">
        <v>407</v>
      </c>
      <c r="AK81" t="s">
        <v>408</v>
      </c>
      <c r="AL81" t="s">
        <v>233</v>
      </c>
      <c r="AO81" t="s">
        <v>407</v>
      </c>
      <c r="AP81" t="s">
        <v>408</v>
      </c>
      <c r="AQ81" t="s">
        <v>1102</v>
      </c>
      <c r="AT81" t="s">
        <v>407</v>
      </c>
      <c r="AU81" t="s">
        <v>408</v>
      </c>
      <c r="AV81" t="s">
        <v>290</v>
      </c>
    </row>
    <row r="82" spans="1:48" x14ac:dyDescent="0.3">
      <c r="A82" t="s">
        <v>775</v>
      </c>
      <c r="B82" t="s">
        <v>776</v>
      </c>
      <c r="C82" t="s">
        <v>487</v>
      </c>
      <c r="D82" t="s">
        <v>488</v>
      </c>
      <c r="I82" t="s">
        <v>219</v>
      </c>
      <c r="J82" t="s">
        <v>410</v>
      </c>
      <c r="K82" t="s">
        <v>411</v>
      </c>
      <c r="AD82" t="s">
        <v>775</v>
      </c>
      <c r="AE82" t="s">
        <v>366</v>
      </c>
      <c r="AF82" t="s">
        <v>487</v>
      </c>
      <c r="AG82" t="s">
        <v>488</v>
      </c>
      <c r="AJ82" t="s">
        <v>410</v>
      </c>
      <c r="AK82" t="s">
        <v>411</v>
      </c>
      <c r="AL82" t="s">
        <v>227</v>
      </c>
      <c r="AO82" t="s">
        <v>410</v>
      </c>
      <c r="AP82" t="s">
        <v>411</v>
      </c>
      <c r="AQ82" t="s">
        <v>1097</v>
      </c>
      <c r="AT82" t="s">
        <v>410</v>
      </c>
      <c r="AU82" t="s">
        <v>411</v>
      </c>
      <c r="AV82" t="s">
        <v>235</v>
      </c>
    </row>
    <row r="83" spans="1:48" x14ac:dyDescent="0.3">
      <c r="A83" t="s">
        <v>524</v>
      </c>
      <c r="B83" t="s">
        <v>525</v>
      </c>
      <c r="C83" t="s">
        <v>491</v>
      </c>
      <c r="D83" t="s">
        <v>492</v>
      </c>
      <c r="I83" t="s">
        <v>219</v>
      </c>
      <c r="J83" t="s">
        <v>414</v>
      </c>
      <c r="K83" t="s">
        <v>415</v>
      </c>
      <c r="AD83" t="s">
        <v>524</v>
      </c>
      <c r="AE83" t="s">
        <v>490</v>
      </c>
      <c r="AF83" t="s">
        <v>491</v>
      </c>
      <c r="AG83" t="s">
        <v>492</v>
      </c>
      <c r="AJ83" t="s">
        <v>414</v>
      </c>
      <c r="AK83" t="s">
        <v>415</v>
      </c>
      <c r="AL83" t="s">
        <v>251</v>
      </c>
      <c r="AO83" t="s">
        <v>414</v>
      </c>
      <c r="AP83" t="s">
        <v>415</v>
      </c>
      <c r="AQ83" t="s">
        <v>1105</v>
      </c>
      <c r="AT83" t="s">
        <v>414</v>
      </c>
      <c r="AU83" t="s">
        <v>415</v>
      </c>
      <c r="AV83" t="s">
        <v>303</v>
      </c>
    </row>
    <row r="84" spans="1:48" x14ac:dyDescent="0.3">
      <c r="A84" t="s">
        <v>777</v>
      </c>
      <c r="B84" t="s">
        <v>778</v>
      </c>
      <c r="C84" t="s">
        <v>495</v>
      </c>
      <c r="D84" t="s">
        <v>496</v>
      </c>
      <c r="I84" t="s">
        <v>219</v>
      </c>
      <c r="J84" t="s">
        <v>416</v>
      </c>
      <c r="K84" t="s">
        <v>417</v>
      </c>
      <c r="AD84" t="s">
        <v>777</v>
      </c>
      <c r="AE84" t="s">
        <v>494</v>
      </c>
      <c r="AF84" t="s">
        <v>495</v>
      </c>
      <c r="AG84" t="s">
        <v>496</v>
      </c>
      <c r="AJ84" t="s">
        <v>416</v>
      </c>
      <c r="AK84" t="s">
        <v>417</v>
      </c>
      <c r="AL84" t="s">
        <v>242</v>
      </c>
      <c r="AO84" t="s">
        <v>416</v>
      </c>
      <c r="AP84" t="s">
        <v>417</v>
      </c>
      <c r="AQ84" t="s">
        <v>1103</v>
      </c>
      <c r="AT84" t="s">
        <v>416</v>
      </c>
      <c r="AU84" t="s">
        <v>417</v>
      </c>
      <c r="AV84" t="s">
        <v>318</v>
      </c>
    </row>
    <row r="85" spans="1:48" x14ac:dyDescent="0.3">
      <c r="A85" t="s">
        <v>779</v>
      </c>
      <c r="B85" t="s">
        <v>780</v>
      </c>
      <c r="C85" t="s">
        <v>497</v>
      </c>
      <c r="D85" t="s">
        <v>498</v>
      </c>
      <c r="I85" t="s">
        <v>219</v>
      </c>
      <c r="J85" t="s">
        <v>418</v>
      </c>
      <c r="K85" t="s">
        <v>419</v>
      </c>
      <c r="AD85" t="s">
        <v>779</v>
      </c>
      <c r="AE85" t="s">
        <v>256</v>
      </c>
      <c r="AF85" t="s">
        <v>497</v>
      </c>
      <c r="AG85" t="s">
        <v>498</v>
      </c>
      <c r="AJ85" t="s">
        <v>418</v>
      </c>
      <c r="AK85" t="s">
        <v>419</v>
      </c>
      <c r="AL85" t="s">
        <v>242</v>
      </c>
      <c r="AO85" t="s">
        <v>418</v>
      </c>
      <c r="AP85" t="s">
        <v>419</v>
      </c>
      <c r="AQ85" t="s">
        <v>1103</v>
      </c>
      <c r="AT85" t="s">
        <v>418</v>
      </c>
      <c r="AU85" t="s">
        <v>419</v>
      </c>
      <c r="AV85" t="s">
        <v>318</v>
      </c>
    </row>
    <row r="86" spans="1:48" x14ac:dyDescent="0.3">
      <c r="A86" t="s">
        <v>781</v>
      </c>
      <c r="B86" t="s">
        <v>782</v>
      </c>
      <c r="C86" t="s">
        <v>501</v>
      </c>
      <c r="D86" t="s">
        <v>502</v>
      </c>
      <c r="I86" t="s">
        <v>219</v>
      </c>
      <c r="J86" t="s">
        <v>422</v>
      </c>
      <c r="K86" t="s">
        <v>423</v>
      </c>
      <c r="AD86" t="s">
        <v>781</v>
      </c>
      <c r="AE86" t="s">
        <v>500</v>
      </c>
      <c r="AF86" t="s">
        <v>501</v>
      </c>
      <c r="AG86" t="s">
        <v>502</v>
      </c>
      <c r="AJ86" t="s">
        <v>422</v>
      </c>
      <c r="AK86" t="s">
        <v>423</v>
      </c>
      <c r="AL86" t="s">
        <v>227</v>
      </c>
      <c r="AO86" t="s">
        <v>422</v>
      </c>
      <c r="AP86" t="s">
        <v>423</v>
      </c>
      <c r="AQ86" t="s">
        <v>1098</v>
      </c>
      <c r="AT86" t="s">
        <v>422</v>
      </c>
      <c r="AU86" t="s">
        <v>423</v>
      </c>
      <c r="AV86" t="s">
        <v>244</v>
      </c>
    </row>
    <row r="87" spans="1:48" x14ac:dyDescent="0.3">
      <c r="A87" t="s">
        <v>739</v>
      </c>
      <c r="B87" t="s">
        <v>740</v>
      </c>
      <c r="C87" t="s">
        <v>505</v>
      </c>
      <c r="D87" t="s">
        <v>506</v>
      </c>
      <c r="I87" t="s">
        <v>219</v>
      </c>
      <c r="J87" t="s">
        <v>424</v>
      </c>
      <c r="K87" t="s">
        <v>425</v>
      </c>
      <c r="AD87" t="s">
        <v>739</v>
      </c>
      <c r="AE87" t="s">
        <v>504</v>
      </c>
      <c r="AF87" t="s">
        <v>505</v>
      </c>
      <c r="AG87" t="s">
        <v>506</v>
      </c>
      <c r="AJ87" t="s">
        <v>424</v>
      </c>
      <c r="AK87" t="s">
        <v>425</v>
      </c>
      <c r="AL87" t="s">
        <v>242</v>
      </c>
      <c r="AO87" t="s">
        <v>424</v>
      </c>
      <c r="AP87" t="s">
        <v>425</v>
      </c>
      <c r="AQ87" t="s">
        <v>1103</v>
      </c>
      <c r="AT87" t="s">
        <v>424</v>
      </c>
      <c r="AU87" t="s">
        <v>425</v>
      </c>
      <c r="AV87" t="s">
        <v>318</v>
      </c>
    </row>
    <row r="88" spans="1:48" x14ac:dyDescent="0.3">
      <c r="A88" t="s">
        <v>783</v>
      </c>
      <c r="B88" t="s">
        <v>784</v>
      </c>
      <c r="C88" t="s">
        <v>509</v>
      </c>
      <c r="D88" t="s">
        <v>510</v>
      </c>
      <c r="I88" t="s">
        <v>219</v>
      </c>
      <c r="J88" t="s">
        <v>426</v>
      </c>
      <c r="K88" t="s">
        <v>427</v>
      </c>
      <c r="AD88" t="s">
        <v>783</v>
      </c>
      <c r="AE88" t="s">
        <v>508</v>
      </c>
      <c r="AF88" t="s">
        <v>509</v>
      </c>
      <c r="AG88" t="s">
        <v>510</v>
      </c>
      <c r="AJ88" t="s">
        <v>426</v>
      </c>
      <c r="AK88" t="s">
        <v>427</v>
      </c>
      <c r="AL88" t="s">
        <v>260</v>
      </c>
      <c r="AO88" t="s">
        <v>426</v>
      </c>
      <c r="AP88" t="s">
        <v>427</v>
      </c>
      <c r="AQ88" t="s">
        <v>1104</v>
      </c>
      <c r="AT88" t="s">
        <v>426</v>
      </c>
      <c r="AU88" t="s">
        <v>427</v>
      </c>
      <c r="AV88" t="s">
        <v>308</v>
      </c>
    </row>
    <row r="89" spans="1:48" x14ac:dyDescent="0.3">
      <c r="A89" t="s">
        <v>737</v>
      </c>
      <c r="B89" t="s">
        <v>738</v>
      </c>
      <c r="C89" t="s">
        <v>513</v>
      </c>
      <c r="D89" t="s">
        <v>514</v>
      </c>
      <c r="I89" t="s">
        <v>219</v>
      </c>
      <c r="J89" t="s">
        <v>428</v>
      </c>
      <c r="K89" t="s">
        <v>429</v>
      </c>
      <c r="AD89" t="s">
        <v>737</v>
      </c>
      <c r="AE89" t="s">
        <v>512</v>
      </c>
      <c r="AF89" t="s">
        <v>513</v>
      </c>
      <c r="AG89" t="s">
        <v>514</v>
      </c>
      <c r="AJ89" t="s">
        <v>428</v>
      </c>
      <c r="AK89" t="s">
        <v>429</v>
      </c>
      <c r="AL89" t="s">
        <v>242</v>
      </c>
      <c r="AO89" t="s">
        <v>428</v>
      </c>
      <c r="AP89" t="s">
        <v>429</v>
      </c>
      <c r="AQ89" t="s">
        <v>1103</v>
      </c>
      <c r="AT89" t="s">
        <v>428</v>
      </c>
      <c r="AU89" t="s">
        <v>429</v>
      </c>
      <c r="AV89" t="s">
        <v>318</v>
      </c>
    </row>
    <row r="90" spans="1:48" x14ac:dyDescent="0.3">
      <c r="A90" t="s">
        <v>785</v>
      </c>
      <c r="B90" t="s">
        <v>786</v>
      </c>
      <c r="C90" t="s">
        <v>515</v>
      </c>
      <c r="D90" t="s">
        <v>516</v>
      </c>
      <c r="I90" t="s">
        <v>219</v>
      </c>
      <c r="J90" t="s">
        <v>430</v>
      </c>
      <c r="K90" t="s">
        <v>431</v>
      </c>
      <c r="AD90" t="s">
        <v>785</v>
      </c>
      <c r="AE90" t="s">
        <v>256</v>
      </c>
      <c r="AF90" t="s">
        <v>515</v>
      </c>
      <c r="AG90" t="s">
        <v>516</v>
      </c>
      <c r="AJ90" t="s">
        <v>430</v>
      </c>
      <c r="AK90" t="s">
        <v>431</v>
      </c>
      <c r="AL90" t="s">
        <v>242</v>
      </c>
      <c r="AO90" t="s">
        <v>430</v>
      </c>
      <c r="AP90" t="s">
        <v>431</v>
      </c>
      <c r="AQ90" t="s">
        <v>1103</v>
      </c>
      <c r="AT90" t="s">
        <v>430</v>
      </c>
      <c r="AU90" t="s">
        <v>431</v>
      </c>
      <c r="AV90" t="s">
        <v>318</v>
      </c>
    </row>
    <row r="91" spans="1:48" x14ac:dyDescent="0.3">
      <c r="A91" t="s">
        <v>715</v>
      </c>
      <c r="B91" t="s">
        <v>716</v>
      </c>
      <c r="C91" t="s">
        <v>518</v>
      </c>
      <c r="D91" t="s">
        <v>519</v>
      </c>
      <c r="I91" t="s">
        <v>219</v>
      </c>
      <c r="J91" t="s">
        <v>432</v>
      </c>
      <c r="K91" t="s">
        <v>433</v>
      </c>
      <c r="AD91" t="s">
        <v>715</v>
      </c>
      <c r="AE91" t="s">
        <v>517</v>
      </c>
      <c r="AF91" t="s">
        <v>518</v>
      </c>
      <c r="AG91" t="s">
        <v>519</v>
      </c>
      <c r="AJ91" t="s">
        <v>432</v>
      </c>
      <c r="AK91" t="s">
        <v>433</v>
      </c>
      <c r="AL91" t="s">
        <v>227</v>
      </c>
      <c r="AO91" t="s">
        <v>432</v>
      </c>
      <c r="AP91" t="s">
        <v>433</v>
      </c>
      <c r="AQ91" t="s">
        <v>1097</v>
      </c>
      <c r="AT91" t="s">
        <v>432</v>
      </c>
      <c r="AU91" t="s">
        <v>433</v>
      </c>
      <c r="AV91" t="s">
        <v>235</v>
      </c>
    </row>
    <row r="92" spans="1:48" x14ac:dyDescent="0.3">
      <c r="A92" t="s">
        <v>787</v>
      </c>
      <c r="B92" t="s">
        <v>788</v>
      </c>
      <c r="C92" t="s">
        <v>520</v>
      </c>
      <c r="D92" t="s">
        <v>521</v>
      </c>
      <c r="I92" t="s">
        <v>219</v>
      </c>
      <c r="J92" t="s">
        <v>434</v>
      </c>
      <c r="K92" t="s">
        <v>435</v>
      </c>
      <c r="AD92" t="s">
        <v>787</v>
      </c>
      <c r="AE92" t="s">
        <v>225</v>
      </c>
      <c r="AF92" t="s">
        <v>520</v>
      </c>
      <c r="AG92" t="s">
        <v>521</v>
      </c>
      <c r="AJ92" t="s">
        <v>434</v>
      </c>
      <c r="AK92" t="s">
        <v>435</v>
      </c>
      <c r="AL92" t="s">
        <v>242</v>
      </c>
      <c r="AO92" t="s">
        <v>434</v>
      </c>
      <c r="AP92" t="s">
        <v>435</v>
      </c>
      <c r="AQ92" t="s">
        <v>1103</v>
      </c>
      <c r="AT92" t="s">
        <v>434</v>
      </c>
      <c r="AU92" t="s">
        <v>435</v>
      </c>
      <c r="AV92" t="s">
        <v>318</v>
      </c>
    </row>
    <row r="93" spans="1:48" x14ac:dyDescent="0.3">
      <c r="A93" t="s">
        <v>789</v>
      </c>
      <c r="B93" t="s">
        <v>790</v>
      </c>
      <c r="C93" t="s">
        <v>522</v>
      </c>
      <c r="D93" t="s">
        <v>523</v>
      </c>
      <c r="I93" t="s">
        <v>219</v>
      </c>
      <c r="J93" t="s">
        <v>436</v>
      </c>
      <c r="K93" t="s">
        <v>437</v>
      </c>
      <c r="AD93" t="s">
        <v>789</v>
      </c>
      <c r="AE93" t="s">
        <v>490</v>
      </c>
      <c r="AF93" t="s">
        <v>522</v>
      </c>
      <c r="AG93" t="s">
        <v>523</v>
      </c>
      <c r="AJ93" t="s">
        <v>436</v>
      </c>
      <c r="AK93" t="s">
        <v>437</v>
      </c>
      <c r="AL93" t="s">
        <v>233</v>
      </c>
      <c r="AO93" t="s">
        <v>436</v>
      </c>
      <c r="AP93" t="s">
        <v>437</v>
      </c>
      <c r="AQ93" t="s">
        <v>1101</v>
      </c>
      <c r="AT93" t="s">
        <v>436</v>
      </c>
      <c r="AU93" t="s">
        <v>437</v>
      </c>
      <c r="AV93" t="s">
        <v>275</v>
      </c>
    </row>
    <row r="94" spans="1:48" x14ac:dyDescent="0.3">
      <c r="A94" t="s">
        <v>755</v>
      </c>
      <c r="B94" t="s">
        <v>756</v>
      </c>
      <c r="C94" t="s">
        <v>526</v>
      </c>
      <c r="D94" t="s">
        <v>527</v>
      </c>
      <c r="I94" t="s">
        <v>219</v>
      </c>
      <c r="J94" t="s">
        <v>438</v>
      </c>
      <c r="K94" t="s">
        <v>439</v>
      </c>
      <c r="AD94" t="s">
        <v>755</v>
      </c>
      <c r="AE94" t="s">
        <v>525</v>
      </c>
      <c r="AF94" t="s">
        <v>526</v>
      </c>
      <c r="AG94" t="s">
        <v>527</v>
      </c>
      <c r="AJ94" t="s">
        <v>438</v>
      </c>
      <c r="AK94" t="s">
        <v>439</v>
      </c>
      <c r="AL94" t="s">
        <v>233</v>
      </c>
      <c r="AO94" t="s">
        <v>438</v>
      </c>
      <c r="AP94" t="s">
        <v>439</v>
      </c>
      <c r="AQ94" t="s">
        <v>1102</v>
      </c>
      <c r="AT94" t="s">
        <v>438</v>
      </c>
      <c r="AU94" t="s">
        <v>439</v>
      </c>
      <c r="AV94" t="s">
        <v>282</v>
      </c>
    </row>
    <row r="95" spans="1:48" x14ac:dyDescent="0.3">
      <c r="A95" t="s">
        <v>791</v>
      </c>
      <c r="B95" t="s">
        <v>792</v>
      </c>
      <c r="C95" t="s">
        <v>528</v>
      </c>
      <c r="D95" t="s">
        <v>529</v>
      </c>
      <c r="I95" t="s">
        <v>219</v>
      </c>
      <c r="J95" t="s">
        <v>441</v>
      </c>
      <c r="K95" t="s">
        <v>442</v>
      </c>
      <c r="AD95" t="s">
        <v>791</v>
      </c>
      <c r="AE95" t="s">
        <v>382</v>
      </c>
      <c r="AF95" t="s">
        <v>528</v>
      </c>
      <c r="AG95" t="s">
        <v>529</v>
      </c>
      <c r="AJ95" t="s">
        <v>441</v>
      </c>
      <c r="AK95" t="s">
        <v>442</v>
      </c>
      <c r="AL95" t="s">
        <v>242</v>
      </c>
      <c r="AO95" t="s">
        <v>441</v>
      </c>
      <c r="AP95" t="s">
        <v>442</v>
      </c>
      <c r="AQ95" t="s">
        <v>1103</v>
      </c>
      <c r="AT95" t="s">
        <v>441</v>
      </c>
      <c r="AU95" t="s">
        <v>442</v>
      </c>
      <c r="AV95" t="s">
        <v>318</v>
      </c>
    </row>
    <row r="96" spans="1:48" x14ac:dyDescent="0.3">
      <c r="A96" t="s">
        <v>698</v>
      </c>
      <c r="B96" t="s">
        <v>699</v>
      </c>
      <c r="C96" t="s">
        <v>530</v>
      </c>
      <c r="D96" t="s">
        <v>531</v>
      </c>
      <c r="I96" t="s">
        <v>219</v>
      </c>
      <c r="J96" t="s">
        <v>445</v>
      </c>
      <c r="K96" t="s">
        <v>446</v>
      </c>
      <c r="AD96" t="s">
        <v>698</v>
      </c>
      <c r="AE96" t="s">
        <v>247</v>
      </c>
      <c r="AF96" t="s">
        <v>530</v>
      </c>
      <c r="AG96" t="s">
        <v>531</v>
      </c>
      <c r="AJ96" t="s">
        <v>445</v>
      </c>
      <c r="AK96" t="s">
        <v>446</v>
      </c>
      <c r="AL96" t="s">
        <v>242</v>
      </c>
      <c r="AO96" t="s">
        <v>445</v>
      </c>
      <c r="AP96" t="s">
        <v>446</v>
      </c>
      <c r="AQ96" t="s">
        <v>1103</v>
      </c>
      <c r="AT96" t="s">
        <v>445</v>
      </c>
      <c r="AU96" t="s">
        <v>446</v>
      </c>
      <c r="AV96" t="s">
        <v>318</v>
      </c>
    </row>
    <row r="97" spans="1:48" x14ac:dyDescent="0.3">
      <c r="A97" t="s">
        <v>793</v>
      </c>
      <c r="B97" t="s">
        <v>794</v>
      </c>
      <c r="C97" t="s">
        <v>532</v>
      </c>
      <c r="D97" t="s">
        <v>533</v>
      </c>
      <c r="I97" t="s">
        <v>219</v>
      </c>
      <c r="J97" t="s">
        <v>449</v>
      </c>
      <c r="K97" t="s">
        <v>450</v>
      </c>
      <c r="AD97" t="s">
        <v>793</v>
      </c>
      <c r="AE97" t="s">
        <v>517</v>
      </c>
      <c r="AF97" t="s">
        <v>532</v>
      </c>
      <c r="AG97" t="s">
        <v>533</v>
      </c>
      <c r="AJ97" t="s">
        <v>449</v>
      </c>
      <c r="AK97" t="s">
        <v>450</v>
      </c>
      <c r="AL97" t="s">
        <v>260</v>
      </c>
      <c r="AO97" t="s">
        <v>449</v>
      </c>
      <c r="AP97" t="s">
        <v>450</v>
      </c>
      <c r="AQ97" t="s">
        <v>1104</v>
      </c>
      <c r="AT97" t="s">
        <v>449</v>
      </c>
      <c r="AU97" t="s">
        <v>450</v>
      </c>
      <c r="AV97" t="s">
        <v>308</v>
      </c>
    </row>
    <row r="98" spans="1:48" x14ac:dyDescent="0.3">
      <c r="A98" t="s">
        <v>689</v>
      </c>
      <c r="B98" t="s">
        <v>690</v>
      </c>
      <c r="C98" t="s">
        <v>534</v>
      </c>
      <c r="D98" t="s">
        <v>535</v>
      </c>
      <c r="I98" t="s">
        <v>219</v>
      </c>
      <c r="J98" t="s">
        <v>451</v>
      </c>
      <c r="K98" t="s">
        <v>452</v>
      </c>
      <c r="AD98" t="s">
        <v>689</v>
      </c>
      <c r="AE98" t="s">
        <v>310</v>
      </c>
      <c r="AF98" t="s">
        <v>534</v>
      </c>
      <c r="AG98" t="s">
        <v>535</v>
      </c>
      <c r="AJ98" t="s">
        <v>451</v>
      </c>
      <c r="AK98" t="s">
        <v>452</v>
      </c>
      <c r="AL98" t="s">
        <v>242</v>
      </c>
      <c r="AO98" t="s">
        <v>451</v>
      </c>
      <c r="AP98" t="s">
        <v>452</v>
      </c>
      <c r="AQ98" t="s">
        <v>1103</v>
      </c>
      <c r="AT98" t="s">
        <v>451</v>
      </c>
      <c r="AU98" t="s">
        <v>452</v>
      </c>
      <c r="AV98" t="s">
        <v>318</v>
      </c>
    </row>
    <row r="99" spans="1:48" x14ac:dyDescent="0.3">
      <c r="A99" t="s">
        <v>795</v>
      </c>
      <c r="B99" t="s">
        <v>796</v>
      </c>
      <c r="C99" t="s">
        <v>536</v>
      </c>
      <c r="D99" t="s">
        <v>537</v>
      </c>
      <c r="I99" t="s">
        <v>219</v>
      </c>
      <c r="J99" t="s">
        <v>453</v>
      </c>
      <c r="K99" t="s">
        <v>454</v>
      </c>
      <c r="AD99" t="s">
        <v>795</v>
      </c>
      <c r="AE99" t="s">
        <v>328</v>
      </c>
      <c r="AF99" t="s">
        <v>536</v>
      </c>
      <c r="AG99" t="s">
        <v>537</v>
      </c>
      <c r="AJ99" t="s">
        <v>453</v>
      </c>
      <c r="AK99" t="s">
        <v>454</v>
      </c>
      <c r="AL99" t="s">
        <v>242</v>
      </c>
      <c r="AO99" t="s">
        <v>453</v>
      </c>
      <c r="AP99" t="s">
        <v>454</v>
      </c>
      <c r="AQ99" t="s">
        <v>1103</v>
      </c>
      <c r="AT99" t="s">
        <v>453</v>
      </c>
      <c r="AU99" t="s">
        <v>454</v>
      </c>
      <c r="AV99" t="s">
        <v>318</v>
      </c>
    </row>
    <row r="100" spans="1:48" x14ac:dyDescent="0.3">
      <c r="A100" t="s">
        <v>751</v>
      </c>
      <c r="B100" t="s">
        <v>752</v>
      </c>
      <c r="C100" t="s">
        <v>538</v>
      </c>
      <c r="D100" t="s">
        <v>539</v>
      </c>
      <c r="I100" t="s">
        <v>219</v>
      </c>
      <c r="J100" t="s">
        <v>457</v>
      </c>
      <c r="K100" t="s">
        <v>458</v>
      </c>
      <c r="AD100" t="s">
        <v>751</v>
      </c>
      <c r="AE100" t="s">
        <v>370</v>
      </c>
      <c r="AF100" t="s">
        <v>538</v>
      </c>
      <c r="AG100" t="s">
        <v>539</v>
      </c>
      <c r="AJ100" t="s">
        <v>457</v>
      </c>
      <c r="AK100" t="s">
        <v>458</v>
      </c>
      <c r="AL100" t="s">
        <v>260</v>
      </c>
      <c r="AO100" t="s">
        <v>457</v>
      </c>
      <c r="AP100" t="s">
        <v>458</v>
      </c>
      <c r="AQ100" t="s">
        <v>1104</v>
      </c>
      <c r="AT100" t="s">
        <v>457</v>
      </c>
      <c r="AU100" t="s">
        <v>458</v>
      </c>
      <c r="AV100" t="s">
        <v>314</v>
      </c>
    </row>
    <row r="101" spans="1:48" x14ac:dyDescent="0.3">
      <c r="A101" t="s">
        <v>540</v>
      </c>
      <c r="B101" t="s">
        <v>541</v>
      </c>
      <c r="C101" t="s">
        <v>542</v>
      </c>
      <c r="D101" t="s">
        <v>543</v>
      </c>
      <c r="I101" t="s">
        <v>219</v>
      </c>
      <c r="J101" t="s">
        <v>459</v>
      </c>
      <c r="K101" t="s">
        <v>460</v>
      </c>
      <c r="AD101" t="s">
        <v>540</v>
      </c>
      <c r="AE101" t="s">
        <v>541</v>
      </c>
      <c r="AF101" t="s">
        <v>542</v>
      </c>
      <c r="AG101" t="s">
        <v>543</v>
      </c>
      <c r="AJ101" t="s">
        <v>459</v>
      </c>
      <c r="AK101" t="s">
        <v>460</v>
      </c>
      <c r="AL101" t="s">
        <v>227</v>
      </c>
      <c r="AO101" t="s">
        <v>459</v>
      </c>
      <c r="AP101" t="s">
        <v>460</v>
      </c>
      <c r="AQ101" t="s">
        <v>1099</v>
      </c>
      <c r="AT101" t="s">
        <v>459</v>
      </c>
      <c r="AU101" t="s">
        <v>460</v>
      </c>
      <c r="AV101" t="s">
        <v>216</v>
      </c>
    </row>
    <row r="102" spans="1:48" x14ac:dyDescent="0.3">
      <c r="A102" t="s">
        <v>797</v>
      </c>
      <c r="B102" t="s">
        <v>798</v>
      </c>
      <c r="C102" t="s">
        <v>544</v>
      </c>
      <c r="D102" t="s">
        <v>545</v>
      </c>
      <c r="I102" t="s">
        <v>219</v>
      </c>
      <c r="J102" t="s">
        <v>463</v>
      </c>
      <c r="K102" t="s">
        <v>464</v>
      </c>
      <c r="AD102" t="s">
        <v>797</v>
      </c>
      <c r="AE102" t="s">
        <v>382</v>
      </c>
      <c r="AF102" t="s">
        <v>544</v>
      </c>
      <c r="AG102" t="s">
        <v>545</v>
      </c>
      <c r="AJ102" t="s">
        <v>463</v>
      </c>
      <c r="AK102" t="s">
        <v>464</v>
      </c>
      <c r="AL102" t="s">
        <v>242</v>
      </c>
      <c r="AO102" t="s">
        <v>463</v>
      </c>
      <c r="AP102" t="s">
        <v>464</v>
      </c>
      <c r="AQ102" t="s">
        <v>1103</v>
      </c>
      <c r="AT102" t="s">
        <v>463</v>
      </c>
      <c r="AU102" t="s">
        <v>464</v>
      </c>
      <c r="AV102" t="s">
        <v>318</v>
      </c>
    </row>
    <row r="103" spans="1:48" x14ac:dyDescent="0.3">
      <c r="A103" t="s">
        <v>799</v>
      </c>
      <c r="B103" t="s">
        <v>800</v>
      </c>
      <c r="C103" t="s">
        <v>548</v>
      </c>
      <c r="D103" t="s">
        <v>549</v>
      </c>
      <c r="I103" t="s">
        <v>219</v>
      </c>
      <c r="J103" t="s">
        <v>465</v>
      </c>
      <c r="K103" t="s">
        <v>466</v>
      </c>
      <c r="AD103" t="s">
        <v>799</v>
      </c>
      <c r="AE103" t="s">
        <v>547</v>
      </c>
      <c r="AF103" t="s">
        <v>548</v>
      </c>
      <c r="AG103" t="s">
        <v>549</v>
      </c>
      <c r="AJ103" t="s">
        <v>465</v>
      </c>
      <c r="AK103" t="s">
        <v>466</v>
      </c>
      <c r="AL103" t="s">
        <v>227</v>
      </c>
      <c r="AO103" t="s">
        <v>465</v>
      </c>
      <c r="AP103" t="s">
        <v>466</v>
      </c>
      <c r="AQ103" t="s">
        <v>1099</v>
      </c>
      <c r="AT103" t="s">
        <v>465</v>
      </c>
      <c r="AU103" t="s">
        <v>466</v>
      </c>
      <c r="AV103" t="s">
        <v>216</v>
      </c>
    </row>
    <row r="104" spans="1:48" x14ac:dyDescent="0.3">
      <c r="A104" t="s">
        <v>801</v>
      </c>
      <c r="B104" t="s">
        <v>802</v>
      </c>
      <c r="C104" t="s">
        <v>550</v>
      </c>
      <c r="D104" t="s">
        <v>551</v>
      </c>
      <c r="I104" t="s">
        <v>219</v>
      </c>
      <c r="J104" t="s">
        <v>467</v>
      </c>
      <c r="K104" t="s">
        <v>468</v>
      </c>
      <c r="AD104" t="s">
        <v>801</v>
      </c>
      <c r="AE104" t="s">
        <v>328</v>
      </c>
      <c r="AF104" t="s">
        <v>550</v>
      </c>
      <c r="AG104" t="s">
        <v>551</v>
      </c>
      <c r="AJ104" t="s">
        <v>467</v>
      </c>
      <c r="AK104" t="s">
        <v>468</v>
      </c>
      <c r="AL104" t="s">
        <v>227</v>
      </c>
      <c r="AO104" t="s">
        <v>467</v>
      </c>
      <c r="AP104" t="s">
        <v>468</v>
      </c>
      <c r="AQ104" t="s">
        <v>1098</v>
      </c>
      <c r="AT104" t="s">
        <v>467</v>
      </c>
      <c r="AU104" t="s">
        <v>468</v>
      </c>
      <c r="AV104" t="s">
        <v>244</v>
      </c>
    </row>
    <row r="105" spans="1:48" x14ac:dyDescent="0.3">
      <c r="A105" t="s">
        <v>489</v>
      </c>
      <c r="B105" t="s">
        <v>490</v>
      </c>
      <c r="C105" t="s">
        <v>552</v>
      </c>
      <c r="D105" t="s">
        <v>553</v>
      </c>
      <c r="I105" t="s">
        <v>219</v>
      </c>
      <c r="J105" t="s">
        <v>471</v>
      </c>
      <c r="K105" t="s">
        <v>472</v>
      </c>
      <c r="AD105" t="s">
        <v>489</v>
      </c>
      <c r="AE105" t="s">
        <v>490</v>
      </c>
      <c r="AF105" t="s">
        <v>552</v>
      </c>
      <c r="AG105" t="s">
        <v>553</v>
      </c>
      <c r="AJ105" t="s">
        <v>471</v>
      </c>
      <c r="AK105" t="s">
        <v>472</v>
      </c>
      <c r="AL105" t="s">
        <v>242</v>
      </c>
      <c r="AO105" t="s">
        <v>471</v>
      </c>
      <c r="AP105" t="s">
        <v>472</v>
      </c>
      <c r="AQ105" t="s">
        <v>1103</v>
      </c>
      <c r="AT105" t="s">
        <v>471</v>
      </c>
      <c r="AU105" t="s">
        <v>472</v>
      </c>
      <c r="AV105" t="s">
        <v>318</v>
      </c>
    </row>
    <row r="106" spans="1:48" x14ac:dyDescent="0.3">
      <c r="A106" t="s">
        <v>554</v>
      </c>
      <c r="B106" t="s">
        <v>555</v>
      </c>
      <c r="C106" t="s">
        <v>556</v>
      </c>
      <c r="D106" t="s">
        <v>557</v>
      </c>
      <c r="I106" t="s">
        <v>219</v>
      </c>
      <c r="J106" t="s">
        <v>473</v>
      </c>
      <c r="K106" t="s">
        <v>474</v>
      </c>
      <c r="AD106" t="s">
        <v>554</v>
      </c>
      <c r="AE106" t="s">
        <v>555</v>
      </c>
      <c r="AF106" t="s">
        <v>556</v>
      </c>
      <c r="AG106" t="s">
        <v>557</v>
      </c>
      <c r="AJ106" t="s">
        <v>473</v>
      </c>
      <c r="AK106" t="s">
        <v>474</v>
      </c>
      <c r="AL106" t="s">
        <v>227</v>
      </c>
      <c r="AO106" t="s">
        <v>473</v>
      </c>
      <c r="AP106" t="s">
        <v>474</v>
      </c>
      <c r="AQ106" t="s">
        <v>1098</v>
      </c>
      <c r="AT106" t="s">
        <v>473</v>
      </c>
      <c r="AU106" t="s">
        <v>474</v>
      </c>
      <c r="AV106" t="s">
        <v>262</v>
      </c>
    </row>
    <row r="107" spans="1:48" x14ac:dyDescent="0.3">
      <c r="A107" t="s">
        <v>803</v>
      </c>
      <c r="B107" t="s">
        <v>804</v>
      </c>
      <c r="C107" t="s">
        <v>560</v>
      </c>
      <c r="D107" t="s">
        <v>561</v>
      </c>
      <c r="I107" t="s">
        <v>219</v>
      </c>
      <c r="J107" t="s">
        <v>477</v>
      </c>
      <c r="K107" t="s">
        <v>478</v>
      </c>
      <c r="AD107" t="s">
        <v>803</v>
      </c>
      <c r="AE107" t="s">
        <v>559</v>
      </c>
      <c r="AF107" t="s">
        <v>560</v>
      </c>
      <c r="AG107" t="s">
        <v>561</v>
      </c>
      <c r="AJ107" t="s">
        <v>477</v>
      </c>
      <c r="AK107" t="s">
        <v>478</v>
      </c>
      <c r="AL107" t="s">
        <v>227</v>
      </c>
      <c r="AO107" t="s">
        <v>477</v>
      </c>
      <c r="AP107" t="s">
        <v>478</v>
      </c>
      <c r="AQ107" t="s">
        <v>1099</v>
      </c>
      <c r="AT107" t="s">
        <v>477</v>
      </c>
      <c r="AU107" t="s">
        <v>478</v>
      </c>
      <c r="AV107" t="s">
        <v>216</v>
      </c>
    </row>
    <row r="108" spans="1:48" x14ac:dyDescent="0.3">
      <c r="A108" t="s">
        <v>741</v>
      </c>
      <c r="B108" t="s">
        <v>742</v>
      </c>
      <c r="C108" t="s">
        <v>563</v>
      </c>
      <c r="D108" t="s">
        <v>564</v>
      </c>
      <c r="I108" t="s">
        <v>219</v>
      </c>
      <c r="J108" t="s">
        <v>481</v>
      </c>
      <c r="K108" t="s">
        <v>482</v>
      </c>
      <c r="AD108" t="s">
        <v>741</v>
      </c>
      <c r="AE108" t="s">
        <v>562</v>
      </c>
      <c r="AF108" t="s">
        <v>563</v>
      </c>
      <c r="AG108" t="s">
        <v>564</v>
      </c>
      <c r="AJ108" t="s">
        <v>481</v>
      </c>
      <c r="AK108" t="s">
        <v>482</v>
      </c>
      <c r="AL108" t="s">
        <v>233</v>
      </c>
      <c r="AO108" t="s">
        <v>481</v>
      </c>
      <c r="AP108" t="s">
        <v>482</v>
      </c>
      <c r="AQ108" t="s">
        <v>1100</v>
      </c>
      <c r="AT108" t="s">
        <v>481</v>
      </c>
      <c r="AU108" t="s">
        <v>482</v>
      </c>
      <c r="AV108" t="s">
        <v>282</v>
      </c>
    </row>
    <row r="109" spans="1:48" x14ac:dyDescent="0.3">
      <c r="A109" t="s">
        <v>805</v>
      </c>
      <c r="B109" t="s">
        <v>806</v>
      </c>
      <c r="C109" t="s">
        <v>565</v>
      </c>
      <c r="D109" t="s">
        <v>566</v>
      </c>
      <c r="I109" t="s">
        <v>219</v>
      </c>
      <c r="J109" t="s">
        <v>485</v>
      </c>
      <c r="K109" t="s">
        <v>486</v>
      </c>
      <c r="AD109" t="s">
        <v>805</v>
      </c>
      <c r="AE109" t="s">
        <v>225</v>
      </c>
      <c r="AF109" t="s">
        <v>565</v>
      </c>
      <c r="AG109" t="s">
        <v>566</v>
      </c>
      <c r="AJ109" t="s">
        <v>485</v>
      </c>
      <c r="AK109" t="s">
        <v>486</v>
      </c>
      <c r="AL109" t="s">
        <v>233</v>
      </c>
      <c r="AO109" t="s">
        <v>485</v>
      </c>
      <c r="AP109" t="s">
        <v>486</v>
      </c>
      <c r="AQ109" t="s">
        <v>1100</v>
      </c>
      <c r="AT109" t="s">
        <v>485</v>
      </c>
      <c r="AU109" t="s">
        <v>486</v>
      </c>
      <c r="AV109" t="s">
        <v>282</v>
      </c>
    </row>
    <row r="110" spans="1:48" x14ac:dyDescent="0.3">
      <c r="A110" t="s">
        <v>737</v>
      </c>
      <c r="B110" t="s">
        <v>738</v>
      </c>
      <c r="C110" t="s">
        <v>567</v>
      </c>
      <c r="D110" t="s">
        <v>568</v>
      </c>
      <c r="I110" t="s">
        <v>219</v>
      </c>
      <c r="J110" t="s">
        <v>487</v>
      </c>
      <c r="K110" t="s">
        <v>488</v>
      </c>
      <c r="AD110" t="s">
        <v>737</v>
      </c>
      <c r="AE110" t="s">
        <v>512</v>
      </c>
      <c r="AF110" t="s">
        <v>567</v>
      </c>
      <c r="AG110" t="s">
        <v>568</v>
      </c>
      <c r="AJ110" t="s">
        <v>487</v>
      </c>
      <c r="AK110" t="s">
        <v>488</v>
      </c>
      <c r="AL110" t="s">
        <v>242</v>
      </c>
      <c r="AO110" t="s">
        <v>487</v>
      </c>
      <c r="AP110" t="s">
        <v>488</v>
      </c>
      <c r="AQ110" t="s">
        <v>1103</v>
      </c>
      <c r="AT110" t="s">
        <v>487</v>
      </c>
      <c r="AU110" t="s">
        <v>488</v>
      </c>
      <c r="AV110" t="s">
        <v>318</v>
      </c>
    </row>
    <row r="111" spans="1:48" x14ac:dyDescent="0.3">
      <c r="A111" t="s">
        <v>807</v>
      </c>
      <c r="B111" t="s">
        <v>808</v>
      </c>
      <c r="C111" t="s">
        <v>571</v>
      </c>
      <c r="D111" t="s">
        <v>572</v>
      </c>
      <c r="I111" t="s">
        <v>219</v>
      </c>
      <c r="J111" t="s">
        <v>491</v>
      </c>
      <c r="K111" t="s">
        <v>492</v>
      </c>
      <c r="AD111" t="s">
        <v>807</v>
      </c>
      <c r="AE111" t="s">
        <v>570</v>
      </c>
      <c r="AF111" t="s">
        <v>571</v>
      </c>
      <c r="AG111" t="s">
        <v>572</v>
      </c>
      <c r="AJ111" t="s">
        <v>491</v>
      </c>
      <c r="AK111" t="s">
        <v>492</v>
      </c>
      <c r="AL111" t="s">
        <v>233</v>
      </c>
      <c r="AO111" t="s">
        <v>491</v>
      </c>
      <c r="AP111" t="s">
        <v>492</v>
      </c>
      <c r="AQ111" t="s">
        <v>1100</v>
      </c>
      <c r="AT111" t="s">
        <v>491</v>
      </c>
      <c r="AU111" t="s">
        <v>492</v>
      </c>
      <c r="AV111" t="s">
        <v>282</v>
      </c>
    </row>
    <row r="112" spans="1:48" x14ac:dyDescent="0.3">
      <c r="A112" t="s">
        <v>546</v>
      </c>
      <c r="B112" t="s">
        <v>547</v>
      </c>
      <c r="C112" t="s">
        <v>573</v>
      </c>
      <c r="D112" t="s">
        <v>574</v>
      </c>
      <c r="I112" t="s">
        <v>219</v>
      </c>
      <c r="J112" t="s">
        <v>495</v>
      </c>
      <c r="K112" t="s">
        <v>496</v>
      </c>
      <c r="AD112" t="s">
        <v>546</v>
      </c>
      <c r="AE112" t="s">
        <v>500</v>
      </c>
      <c r="AF112" t="s">
        <v>573</v>
      </c>
      <c r="AG112" t="s">
        <v>574</v>
      </c>
      <c r="AJ112" t="s">
        <v>495</v>
      </c>
      <c r="AK112" t="s">
        <v>496</v>
      </c>
      <c r="AL112" t="s">
        <v>227</v>
      </c>
      <c r="AO112" t="s">
        <v>495</v>
      </c>
      <c r="AP112" t="s">
        <v>496</v>
      </c>
      <c r="AQ112" t="s">
        <v>1098</v>
      </c>
      <c r="AT112" t="s">
        <v>495</v>
      </c>
      <c r="AU112" t="s">
        <v>496</v>
      </c>
      <c r="AV112" t="s">
        <v>244</v>
      </c>
    </row>
    <row r="113" spans="1:48" x14ac:dyDescent="0.3">
      <c r="A113" t="s">
        <v>809</v>
      </c>
      <c r="B113" t="s">
        <v>810</v>
      </c>
      <c r="C113" t="s">
        <v>575</v>
      </c>
      <c r="D113" t="s">
        <v>576</v>
      </c>
      <c r="I113" t="s">
        <v>219</v>
      </c>
      <c r="J113" t="s">
        <v>497</v>
      </c>
      <c r="K113" t="s">
        <v>498</v>
      </c>
      <c r="AD113" t="s">
        <v>809</v>
      </c>
      <c r="AE113" t="s">
        <v>238</v>
      </c>
      <c r="AF113" t="s">
        <v>575</v>
      </c>
      <c r="AG113" t="s">
        <v>576</v>
      </c>
      <c r="AJ113" t="s">
        <v>497</v>
      </c>
      <c r="AK113" t="s">
        <v>498</v>
      </c>
      <c r="AL113" t="s">
        <v>233</v>
      </c>
      <c r="AO113" t="s">
        <v>497</v>
      </c>
      <c r="AP113" t="s">
        <v>498</v>
      </c>
      <c r="AQ113" t="s">
        <v>1102</v>
      </c>
      <c r="AT113" t="s">
        <v>497</v>
      </c>
      <c r="AU113" t="s">
        <v>498</v>
      </c>
      <c r="AV113" t="s">
        <v>282</v>
      </c>
    </row>
    <row r="114" spans="1:48" x14ac:dyDescent="0.3">
      <c r="A114" t="s">
        <v>479</v>
      </c>
      <c r="B114" t="s">
        <v>480</v>
      </c>
      <c r="C114" t="s">
        <v>577</v>
      </c>
      <c r="D114" t="s">
        <v>578</v>
      </c>
      <c r="I114" t="s">
        <v>219</v>
      </c>
      <c r="J114" t="s">
        <v>501</v>
      </c>
      <c r="K114" t="s">
        <v>502</v>
      </c>
      <c r="AD114" t="s">
        <v>479</v>
      </c>
      <c r="AE114" t="s">
        <v>490</v>
      </c>
      <c r="AF114" t="s">
        <v>577</v>
      </c>
      <c r="AG114" t="s">
        <v>578</v>
      </c>
      <c r="AJ114" t="s">
        <v>501</v>
      </c>
      <c r="AK114" t="s">
        <v>502</v>
      </c>
      <c r="AL114" t="s">
        <v>227</v>
      </c>
      <c r="AO114" t="s">
        <v>501</v>
      </c>
      <c r="AP114" t="s">
        <v>502</v>
      </c>
      <c r="AQ114" t="s">
        <v>1098</v>
      </c>
      <c r="AT114" t="s">
        <v>501</v>
      </c>
      <c r="AU114" t="s">
        <v>502</v>
      </c>
      <c r="AV114" t="s">
        <v>253</v>
      </c>
    </row>
    <row r="115" spans="1:48" x14ac:dyDescent="0.3">
      <c r="A115" t="s">
        <v>811</v>
      </c>
      <c r="B115" t="s">
        <v>812</v>
      </c>
      <c r="C115" t="s">
        <v>579</v>
      </c>
      <c r="D115" t="s">
        <v>580</v>
      </c>
      <c r="I115" t="s">
        <v>219</v>
      </c>
      <c r="J115" t="s">
        <v>505</v>
      </c>
      <c r="K115" t="s">
        <v>506</v>
      </c>
      <c r="AD115" t="s">
        <v>811</v>
      </c>
      <c r="AE115" t="s">
        <v>293</v>
      </c>
      <c r="AF115" t="s">
        <v>579</v>
      </c>
      <c r="AG115" t="s">
        <v>580</v>
      </c>
      <c r="AJ115" t="s">
        <v>505</v>
      </c>
      <c r="AK115" t="s">
        <v>506</v>
      </c>
      <c r="AL115" t="s">
        <v>260</v>
      </c>
      <c r="AO115" t="s">
        <v>505</v>
      </c>
      <c r="AP115" t="s">
        <v>506</v>
      </c>
      <c r="AQ115" t="s">
        <v>1104</v>
      </c>
      <c r="AT115" t="s">
        <v>505</v>
      </c>
      <c r="AU115" t="s">
        <v>506</v>
      </c>
      <c r="AV115" t="s">
        <v>314</v>
      </c>
    </row>
    <row r="116" spans="1:48" x14ac:dyDescent="0.3">
      <c r="A116" t="s">
        <v>813</v>
      </c>
      <c r="B116" t="s">
        <v>814</v>
      </c>
      <c r="C116" t="s">
        <v>581</v>
      </c>
      <c r="D116" t="s">
        <v>582</v>
      </c>
      <c r="I116" t="s">
        <v>219</v>
      </c>
      <c r="J116" t="s">
        <v>509</v>
      </c>
      <c r="K116" t="s">
        <v>510</v>
      </c>
      <c r="AD116" t="s">
        <v>813</v>
      </c>
      <c r="AE116" t="s">
        <v>271</v>
      </c>
      <c r="AF116" t="s">
        <v>581</v>
      </c>
      <c r="AG116" t="s">
        <v>582</v>
      </c>
      <c r="AJ116" t="s">
        <v>509</v>
      </c>
      <c r="AK116" t="s">
        <v>510</v>
      </c>
      <c r="AL116" t="s">
        <v>242</v>
      </c>
      <c r="AO116" t="s">
        <v>509</v>
      </c>
      <c r="AP116" t="s">
        <v>510</v>
      </c>
      <c r="AQ116" t="s">
        <v>1103</v>
      </c>
      <c r="AT116" t="s">
        <v>509</v>
      </c>
      <c r="AU116" t="s">
        <v>510</v>
      </c>
      <c r="AV116" t="s">
        <v>318</v>
      </c>
    </row>
    <row r="117" spans="1:48" x14ac:dyDescent="0.3">
      <c r="A117" t="s">
        <v>815</v>
      </c>
      <c r="B117" t="s">
        <v>816</v>
      </c>
      <c r="C117" t="s">
        <v>583</v>
      </c>
      <c r="D117" t="s">
        <v>584</v>
      </c>
      <c r="I117" t="s">
        <v>219</v>
      </c>
      <c r="J117" t="s">
        <v>513</v>
      </c>
      <c r="K117" t="s">
        <v>514</v>
      </c>
      <c r="AD117" t="s">
        <v>815</v>
      </c>
      <c r="AE117" t="s">
        <v>494</v>
      </c>
      <c r="AF117" t="s">
        <v>583</v>
      </c>
      <c r="AG117" t="s">
        <v>584</v>
      </c>
      <c r="AJ117" t="s">
        <v>513</v>
      </c>
      <c r="AK117" t="s">
        <v>514</v>
      </c>
      <c r="AL117" t="s">
        <v>227</v>
      </c>
      <c r="AO117" t="s">
        <v>513</v>
      </c>
      <c r="AP117" t="s">
        <v>514</v>
      </c>
      <c r="AQ117" t="s">
        <v>1097</v>
      </c>
      <c r="AT117" t="s">
        <v>513</v>
      </c>
      <c r="AU117" t="s">
        <v>514</v>
      </c>
      <c r="AV117" t="s">
        <v>235</v>
      </c>
    </row>
    <row r="118" spans="1:48" x14ac:dyDescent="0.3">
      <c r="A118" t="s">
        <v>745</v>
      </c>
      <c r="B118" t="s">
        <v>746</v>
      </c>
      <c r="C118" t="s">
        <v>585</v>
      </c>
      <c r="D118" t="s">
        <v>586</v>
      </c>
      <c r="I118" t="s">
        <v>219</v>
      </c>
      <c r="J118" t="s">
        <v>515</v>
      </c>
      <c r="K118" t="s">
        <v>516</v>
      </c>
      <c r="AD118" t="s">
        <v>745</v>
      </c>
      <c r="AE118" t="s">
        <v>238</v>
      </c>
      <c r="AF118" t="s">
        <v>585</v>
      </c>
      <c r="AG118" t="s">
        <v>586</v>
      </c>
      <c r="AJ118" t="s">
        <v>515</v>
      </c>
      <c r="AK118" t="s">
        <v>516</v>
      </c>
      <c r="AL118" t="s">
        <v>233</v>
      </c>
      <c r="AO118" t="s">
        <v>515</v>
      </c>
      <c r="AP118" t="s">
        <v>516</v>
      </c>
      <c r="AQ118" t="s">
        <v>1104</v>
      </c>
      <c r="AT118" t="s">
        <v>515</v>
      </c>
      <c r="AU118" t="s">
        <v>516</v>
      </c>
      <c r="AV118" t="s">
        <v>282</v>
      </c>
    </row>
    <row r="119" spans="1:48" x14ac:dyDescent="0.3">
      <c r="A119" t="s">
        <v>745</v>
      </c>
      <c r="B119" t="s">
        <v>746</v>
      </c>
      <c r="C119" t="s">
        <v>589</v>
      </c>
      <c r="D119" t="s">
        <v>590</v>
      </c>
      <c r="I119" t="s">
        <v>219</v>
      </c>
      <c r="J119" t="s">
        <v>518</v>
      </c>
      <c r="K119" t="s">
        <v>519</v>
      </c>
      <c r="AD119" t="s">
        <v>745</v>
      </c>
      <c r="AE119" t="s">
        <v>588</v>
      </c>
      <c r="AF119" t="s">
        <v>589</v>
      </c>
      <c r="AG119" t="s">
        <v>590</v>
      </c>
      <c r="AJ119" t="s">
        <v>518</v>
      </c>
      <c r="AK119" t="s">
        <v>519</v>
      </c>
      <c r="AL119" t="s">
        <v>227</v>
      </c>
      <c r="AO119" t="s">
        <v>518</v>
      </c>
      <c r="AP119" t="s">
        <v>519</v>
      </c>
      <c r="AQ119" t="s">
        <v>1097</v>
      </c>
      <c r="AT119" t="s">
        <v>518</v>
      </c>
      <c r="AU119" t="s">
        <v>519</v>
      </c>
      <c r="AV119" t="s">
        <v>235</v>
      </c>
    </row>
    <row r="120" spans="1:48" x14ac:dyDescent="0.3">
      <c r="A120" t="s">
        <v>696</v>
      </c>
      <c r="B120" t="s">
        <v>697</v>
      </c>
      <c r="C120" t="s">
        <v>591</v>
      </c>
      <c r="D120" t="s">
        <v>592</v>
      </c>
      <c r="I120" t="s">
        <v>219</v>
      </c>
      <c r="J120" t="s">
        <v>520</v>
      </c>
      <c r="K120" t="s">
        <v>521</v>
      </c>
      <c r="AD120" t="s">
        <v>696</v>
      </c>
      <c r="AE120" t="s">
        <v>440</v>
      </c>
      <c r="AF120" t="s">
        <v>591</v>
      </c>
      <c r="AG120" t="s">
        <v>592</v>
      </c>
      <c r="AJ120" t="s">
        <v>520</v>
      </c>
      <c r="AK120" t="s">
        <v>521</v>
      </c>
      <c r="AL120" t="s">
        <v>242</v>
      </c>
      <c r="AO120" t="s">
        <v>520</v>
      </c>
      <c r="AP120" t="s">
        <v>521</v>
      </c>
      <c r="AQ120" t="s">
        <v>1103</v>
      </c>
      <c r="AT120" t="s">
        <v>520</v>
      </c>
      <c r="AU120" t="s">
        <v>521</v>
      </c>
      <c r="AV120" t="s">
        <v>318</v>
      </c>
    </row>
    <row r="121" spans="1:48" x14ac:dyDescent="0.3">
      <c r="A121" t="s">
        <v>694</v>
      </c>
      <c r="B121" t="s">
        <v>695</v>
      </c>
      <c r="C121" t="s">
        <v>593</v>
      </c>
      <c r="D121" t="s">
        <v>594</v>
      </c>
      <c r="I121" t="s">
        <v>219</v>
      </c>
      <c r="J121" t="s">
        <v>522</v>
      </c>
      <c r="K121" t="s">
        <v>523</v>
      </c>
      <c r="AD121" t="s">
        <v>694</v>
      </c>
      <c r="AE121" t="s">
        <v>271</v>
      </c>
      <c r="AF121" t="s">
        <v>593</v>
      </c>
      <c r="AG121" t="s">
        <v>594</v>
      </c>
      <c r="AJ121" t="s">
        <v>522</v>
      </c>
      <c r="AK121" t="s">
        <v>523</v>
      </c>
      <c r="AL121" t="s">
        <v>233</v>
      </c>
      <c r="AO121" t="s">
        <v>522</v>
      </c>
      <c r="AP121" t="s">
        <v>523</v>
      </c>
      <c r="AQ121" t="s">
        <v>1102</v>
      </c>
      <c r="AT121" t="s">
        <v>522</v>
      </c>
      <c r="AU121" t="s">
        <v>523</v>
      </c>
      <c r="AV121" t="s">
        <v>290</v>
      </c>
    </row>
    <row r="122" spans="1:48" x14ac:dyDescent="0.3">
      <c r="A122" t="s">
        <v>817</v>
      </c>
      <c r="B122" t="s">
        <v>818</v>
      </c>
      <c r="C122" t="s">
        <v>595</v>
      </c>
      <c r="D122" t="s">
        <v>596</v>
      </c>
      <c r="I122" t="s">
        <v>219</v>
      </c>
      <c r="J122" t="s">
        <v>526</v>
      </c>
      <c r="K122" t="s">
        <v>527</v>
      </c>
      <c r="AD122" t="s">
        <v>817</v>
      </c>
      <c r="AE122" t="s">
        <v>247</v>
      </c>
      <c r="AF122" t="s">
        <v>595</v>
      </c>
      <c r="AG122" t="s">
        <v>596</v>
      </c>
      <c r="AJ122" t="s">
        <v>526</v>
      </c>
      <c r="AK122" t="s">
        <v>527</v>
      </c>
      <c r="AL122" t="s">
        <v>227</v>
      </c>
      <c r="AO122" t="s">
        <v>526</v>
      </c>
      <c r="AP122" t="s">
        <v>527</v>
      </c>
      <c r="AQ122" t="s">
        <v>1099</v>
      </c>
      <c r="AT122" t="s">
        <v>526</v>
      </c>
      <c r="AU122" t="s">
        <v>527</v>
      </c>
      <c r="AV122" t="s">
        <v>216</v>
      </c>
    </row>
    <row r="123" spans="1:48" x14ac:dyDescent="0.3">
      <c r="A123" t="s">
        <v>698</v>
      </c>
      <c r="B123" t="s">
        <v>699</v>
      </c>
      <c r="C123" t="s">
        <v>597</v>
      </c>
      <c r="D123" t="s">
        <v>598</v>
      </c>
      <c r="I123" t="s">
        <v>219</v>
      </c>
      <c r="J123" t="s">
        <v>528</v>
      </c>
      <c r="K123" t="s">
        <v>529</v>
      </c>
      <c r="AD123" t="s">
        <v>698</v>
      </c>
      <c r="AE123" t="s">
        <v>247</v>
      </c>
      <c r="AF123" t="s">
        <v>597</v>
      </c>
      <c r="AG123" t="s">
        <v>598</v>
      </c>
      <c r="AJ123" t="s">
        <v>528</v>
      </c>
      <c r="AK123" t="s">
        <v>529</v>
      </c>
      <c r="AL123" t="s">
        <v>227</v>
      </c>
      <c r="AO123" t="s">
        <v>528</v>
      </c>
      <c r="AP123" t="s">
        <v>529</v>
      </c>
      <c r="AQ123" t="s">
        <v>1099</v>
      </c>
      <c r="AT123" t="s">
        <v>528</v>
      </c>
      <c r="AU123" t="s">
        <v>529</v>
      </c>
      <c r="AV123" t="s">
        <v>216</v>
      </c>
    </row>
    <row r="124" spans="1:48" x14ac:dyDescent="0.3">
      <c r="A124" t="s">
        <v>743</v>
      </c>
      <c r="B124" t="s">
        <v>744</v>
      </c>
      <c r="C124" t="s">
        <v>599</v>
      </c>
      <c r="D124" t="s">
        <v>600</v>
      </c>
      <c r="I124" t="s">
        <v>219</v>
      </c>
      <c r="J124" t="s">
        <v>530</v>
      </c>
      <c r="K124" t="s">
        <v>531</v>
      </c>
      <c r="AD124" t="s">
        <v>743</v>
      </c>
      <c r="AE124" t="s">
        <v>409</v>
      </c>
      <c r="AF124" t="s">
        <v>599</v>
      </c>
      <c r="AG124" t="s">
        <v>600</v>
      </c>
      <c r="AJ124" t="s">
        <v>530</v>
      </c>
      <c r="AK124" t="s">
        <v>531</v>
      </c>
      <c r="AL124" t="s">
        <v>251</v>
      </c>
      <c r="AO124" t="s">
        <v>530</v>
      </c>
      <c r="AP124" t="s">
        <v>531</v>
      </c>
      <c r="AQ124" t="s">
        <v>1105</v>
      </c>
      <c r="AT124" t="s">
        <v>530</v>
      </c>
      <c r="AU124" t="s">
        <v>531</v>
      </c>
      <c r="AV124" t="s">
        <v>303</v>
      </c>
    </row>
    <row r="125" spans="1:48" x14ac:dyDescent="0.3">
      <c r="A125" t="s">
        <v>601</v>
      </c>
      <c r="B125" t="s">
        <v>602</v>
      </c>
      <c r="C125" t="s">
        <v>603</v>
      </c>
      <c r="D125" t="s">
        <v>604</v>
      </c>
      <c r="I125" t="s">
        <v>219</v>
      </c>
      <c r="J125" t="s">
        <v>532</v>
      </c>
      <c r="K125" t="s">
        <v>533</v>
      </c>
      <c r="AD125" t="s">
        <v>601</v>
      </c>
      <c r="AE125" t="s">
        <v>602</v>
      </c>
      <c r="AF125" t="s">
        <v>603</v>
      </c>
      <c r="AG125" t="s">
        <v>604</v>
      </c>
      <c r="AJ125" t="s">
        <v>532</v>
      </c>
      <c r="AK125" t="s">
        <v>533</v>
      </c>
      <c r="AL125" t="s">
        <v>227</v>
      </c>
      <c r="AO125" t="s">
        <v>532</v>
      </c>
      <c r="AP125" t="s">
        <v>533</v>
      </c>
      <c r="AQ125" t="s">
        <v>1097</v>
      </c>
      <c r="AT125" t="s">
        <v>532</v>
      </c>
      <c r="AU125" t="s">
        <v>533</v>
      </c>
      <c r="AV125" t="s">
        <v>235</v>
      </c>
    </row>
    <row r="126" spans="1:48" x14ac:dyDescent="0.3">
      <c r="A126" t="s">
        <v>819</v>
      </c>
      <c r="B126" t="s">
        <v>820</v>
      </c>
      <c r="C126" t="s">
        <v>607</v>
      </c>
      <c r="D126" t="s">
        <v>608</v>
      </c>
      <c r="I126" t="s">
        <v>219</v>
      </c>
      <c r="J126" t="s">
        <v>534</v>
      </c>
      <c r="K126" t="s">
        <v>535</v>
      </c>
      <c r="AD126" t="s">
        <v>819</v>
      </c>
      <c r="AE126" t="s">
        <v>606</v>
      </c>
      <c r="AF126" t="s">
        <v>607</v>
      </c>
      <c r="AG126" t="s">
        <v>608</v>
      </c>
      <c r="AJ126" t="s">
        <v>534</v>
      </c>
      <c r="AK126" t="s">
        <v>535</v>
      </c>
      <c r="AL126" t="s">
        <v>227</v>
      </c>
      <c r="AO126" t="s">
        <v>534</v>
      </c>
      <c r="AP126" t="s">
        <v>535</v>
      </c>
      <c r="AQ126" t="s">
        <v>1099</v>
      </c>
      <c r="AT126" t="s">
        <v>534</v>
      </c>
      <c r="AU126" t="s">
        <v>535</v>
      </c>
      <c r="AV126" t="s">
        <v>216</v>
      </c>
    </row>
    <row r="127" spans="1:48" x14ac:dyDescent="0.3">
      <c r="A127" t="s">
        <v>821</v>
      </c>
      <c r="B127" t="s">
        <v>822</v>
      </c>
      <c r="C127" t="s">
        <v>609</v>
      </c>
      <c r="D127" t="s">
        <v>610</v>
      </c>
      <c r="I127" t="s">
        <v>219</v>
      </c>
      <c r="J127" t="s">
        <v>536</v>
      </c>
      <c r="K127" t="s">
        <v>537</v>
      </c>
      <c r="AD127" t="s">
        <v>821</v>
      </c>
      <c r="AE127" t="s">
        <v>350</v>
      </c>
      <c r="AF127" t="s">
        <v>609</v>
      </c>
      <c r="AG127" t="s">
        <v>610</v>
      </c>
      <c r="AJ127" t="s">
        <v>536</v>
      </c>
      <c r="AK127" t="s">
        <v>537</v>
      </c>
      <c r="AL127" t="s">
        <v>233</v>
      </c>
      <c r="AO127" t="s">
        <v>536</v>
      </c>
      <c r="AP127" t="s">
        <v>537</v>
      </c>
      <c r="AQ127" t="s">
        <v>1100</v>
      </c>
      <c r="AT127" t="s">
        <v>536</v>
      </c>
      <c r="AU127" t="s">
        <v>537</v>
      </c>
      <c r="AV127" t="s">
        <v>282</v>
      </c>
    </row>
    <row r="128" spans="1:48" x14ac:dyDescent="0.3">
      <c r="A128" t="s">
        <v>823</v>
      </c>
      <c r="B128" t="s">
        <v>824</v>
      </c>
      <c r="C128" t="s">
        <v>611</v>
      </c>
      <c r="D128" t="s">
        <v>612</v>
      </c>
      <c r="I128" t="s">
        <v>219</v>
      </c>
      <c r="J128" t="s">
        <v>538</v>
      </c>
      <c r="K128" t="s">
        <v>539</v>
      </c>
      <c r="AD128" t="s">
        <v>823</v>
      </c>
      <c r="AE128" t="s">
        <v>421</v>
      </c>
      <c r="AF128" t="s">
        <v>611</v>
      </c>
      <c r="AG128" t="s">
        <v>612</v>
      </c>
      <c r="AJ128" t="s">
        <v>538</v>
      </c>
      <c r="AK128" t="s">
        <v>539</v>
      </c>
      <c r="AL128" t="s">
        <v>227</v>
      </c>
      <c r="AO128" t="s">
        <v>538</v>
      </c>
      <c r="AP128" t="s">
        <v>539</v>
      </c>
      <c r="AQ128" t="s">
        <v>1097</v>
      </c>
      <c r="AT128" t="s">
        <v>538</v>
      </c>
      <c r="AU128" t="s">
        <v>539</v>
      </c>
      <c r="AV128" t="s">
        <v>235</v>
      </c>
    </row>
    <row r="129" spans="1:48" x14ac:dyDescent="0.3">
      <c r="A129" t="s">
        <v>825</v>
      </c>
      <c r="B129" t="s">
        <v>826</v>
      </c>
      <c r="C129" t="s">
        <v>613</v>
      </c>
      <c r="D129" t="s">
        <v>614</v>
      </c>
      <c r="I129" t="s">
        <v>219</v>
      </c>
      <c r="J129" t="s">
        <v>542</v>
      </c>
      <c r="K129" t="s">
        <v>543</v>
      </c>
      <c r="AD129" t="s">
        <v>825</v>
      </c>
      <c r="AE129" t="s">
        <v>271</v>
      </c>
      <c r="AF129" t="s">
        <v>613</v>
      </c>
      <c r="AG129" t="s">
        <v>614</v>
      </c>
      <c r="AJ129" t="s">
        <v>542</v>
      </c>
      <c r="AK129" t="s">
        <v>543</v>
      </c>
      <c r="AL129" t="s">
        <v>233</v>
      </c>
      <c r="AO129" t="s">
        <v>542</v>
      </c>
      <c r="AP129" t="s">
        <v>543</v>
      </c>
      <c r="AQ129" t="s">
        <v>1100</v>
      </c>
      <c r="AT129" t="s">
        <v>542</v>
      </c>
      <c r="AU129" t="s">
        <v>543</v>
      </c>
      <c r="AV129" t="s">
        <v>269</v>
      </c>
    </row>
    <row r="130" spans="1:48" x14ac:dyDescent="0.3">
      <c r="A130" t="s">
        <v>827</v>
      </c>
      <c r="B130" t="s">
        <v>828</v>
      </c>
      <c r="C130" t="s">
        <v>616</v>
      </c>
      <c r="D130" t="s">
        <v>617</v>
      </c>
      <c r="I130" t="s">
        <v>219</v>
      </c>
      <c r="J130" t="s">
        <v>544</v>
      </c>
      <c r="K130" t="s">
        <v>545</v>
      </c>
      <c r="AD130" t="s">
        <v>827</v>
      </c>
      <c r="AE130" t="s">
        <v>615</v>
      </c>
      <c r="AF130" t="s">
        <v>616</v>
      </c>
      <c r="AG130" t="s">
        <v>617</v>
      </c>
      <c r="AJ130" t="s">
        <v>544</v>
      </c>
      <c r="AK130" t="s">
        <v>545</v>
      </c>
      <c r="AL130" t="s">
        <v>233</v>
      </c>
      <c r="AO130" t="s">
        <v>544</v>
      </c>
      <c r="AP130" t="s">
        <v>545</v>
      </c>
      <c r="AQ130" t="s">
        <v>1100</v>
      </c>
      <c r="AT130" t="s">
        <v>544</v>
      </c>
      <c r="AU130" t="s">
        <v>545</v>
      </c>
      <c r="AV130" t="s">
        <v>269</v>
      </c>
    </row>
    <row r="131" spans="1:48" x14ac:dyDescent="0.3">
      <c r="A131" t="s">
        <v>725</v>
      </c>
      <c r="B131" t="s">
        <v>726</v>
      </c>
      <c r="C131" t="s">
        <v>618</v>
      </c>
      <c r="D131" t="s">
        <v>619</v>
      </c>
      <c r="I131" t="s">
        <v>219</v>
      </c>
      <c r="J131" t="s">
        <v>548</v>
      </c>
      <c r="K131" t="s">
        <v>549</v>
      </c>
      <c r="AD131" t="s">
        <v>725</v>
      </c>
      <c r="AE131" t="s">
        <v>374</v>
      </c>
      <c r="AF131" t="s">
        <v>618</v>
      </c>
      <c r="AG131" t="s">
        <v>619</v>
      </c>
      <c r="AJ131" t="s">
        <v>548</v>
      </c>
      <c r="AK131" t="s">
        <v>549</v>
      </c>
      <c r="AL131" t="s">
        <v>227</v>
      </c>
      <c r="AO131" t="s">
        <v>548</v>
      </c>
      <c r="AP131" t="s">
        <v>549</v>
      </c>
      <c r="AQ131" t="s">
        <v>1098</v>
      </c>
      <c r="AT131" t="s">
        <v>548</v>
      </c>
      <c r="AU131" t="s">
        <v>549</v>
      </c>
      <c r="AV131" t="s">
        <v>253</v>
      </c>
    </row>
    <row r="132" spans="1:48" x14ac:dyDescent="0.3">
      <c r="A132" t="s">
        <v>829</v>
      </c>
      <c r="B132" t="s">
        <v>830</v>
      </c>
      <c r="C132" t="s">
        <v>622</v>
      </c>
      <c r="D132" t="s">
        <v>623</v>
      </c>
      <c r="I132" t="s">
        <v>219</v>
      </c>
      <c r="J132" t="s">
        <v>550</v>
      </c>
      <c r="K132" t="s">
        <v>551</v>
      </c>
      <c r="AD132" t="s">
        <v>829</v>
      </c>
      <c r="AE132" t="s">
        <v>621</v>
      </c>
      <c r="AF132" t="s">
        <v>622</v>
      </c>
      <c r="AG132" t="s">
        <v>623</v>
      </c>
      <c r="AJ132" t="s">
        <v>550</v>
      </c>
      <c r="AK132" t="s">
        <v>551</v>
      </c>
      <c r="AL132" t="s">
        <v>260</v>
      </c>
      <c r="AO132" t="s">
        <v>550</v>
      </c>
      <c r="AP132" t="s">
        <v>551</v>
      </c>
      <c r="AQ132" t="s">
        <v>1104</v>
      </c>
      <c r="AT132" t="s">
        <v>550</v>
      </c>
      <c r="AU132" t="s">
        <v>551</v>
      </c>
      <c r="AV132" t="s">
        <v>308</v>
      </c>
    </row>
    <row r="133" spans="1:48" x14ac:dyDescent="0.3">
      <c r="A133" t="s">
        <v>831</v>
      </c>
      <c r="B133" t="s">
        <v>832</v>
      </c>
      <c r="C133" t="s">
        <v>624</v>
      </c>
      <c r="D133" t="s">
        <v>625</v>
      </c>
      <c r="I133" t="s">
        <v>219</v>
      </c>
      <c r="J133" t="s">
        <v>552</v>
      </c>
      <c r="K133" t="s">
        <v>553</v>
      </c>
      <c r="AD133" t="s">
        <v>831</v>
      </c>
      <c r="AE133" t="s">
        <v>490</v>
      </c>
      <c r="AF133" t="s">
        <v>624</v>
      </c>
      <c r="AG133" t="s">
        <v>625</v>
      </c>
      <c r="AJ133" t="s">
        <v>552</v>
      </c>
      <c r="AK133" t="s">
        <v>553</v>
      </c>
      <c r="AL133" t="s">
        <v>233</v>
      </c>
      <c r="AO133" t="s">
        <v>552</v>
      </c>
      <c r="AP133" t="s">
        <v>553</v>
      </c>
      <c r="AQ133" t="s">
        <v>1102</v>
      </c>
      <c r="AT133" t="s">
        <v>552</v>
      </c>
      <c r="AU133" t="s">
        <v>553</v>
      </c>
      <c r="AV133" t="s">
        <v>290</v>
      </c>
    </row>
    <row r="134" spans="1:48" x14ac:dyDescent="0.3">
      <c r="A134" t="s">
        <v>833</v>
      </c>
      <c r="B134" t="s">
        <v>834</v>
      </c>
      <c r="C134" t="s">
        <v>626</v>
      </c>
      <c r="D134" t="s">
        <v>627</v>
      </c>
      <c r="I134" t="s">
        <v>219</v>
      </c>
      <c r="J134" t="s">
        <v>556</v>
      </c>
      <c r="K134" t="s">
        <v>557</v>
      </c>
      <c r="AD134" t="s">
        <v>833</v>
      </c>
      <c r="AE134" t="s">
        <v>358</v>
      </c>
      <c r="AF134" t="s">
        <v>626</v>
      </c>
      <c r="AG134" t="s">
        <v>627</v>
      </c>
      <c r="AJ134" t="s">
        <v>556</v>
      </c>
      <c r="AK134" t="s">
        <v>557</v>
      </c>
      <c r="AL134" t="s">
        <v>251</v>
      </c>
      <c r="AO134" t="s">
        <v>556</v>
      </c>
      <c r="AP134" t="s">
        <v>557</v>
      </c>
      <c r="AQ134" t="s">
        <v>1105</v>
      </c>
      <c r="AT134" t="s">
        <v>556</v>
      </c>
      <c r="AU134" t="s">
        <v>557</v>
      </c>
      <c r="AV134" t="s">
        <v>297</v>
      </c>
    </row>
    <row r="135" spans="1:48" x14ac:dyDescent="0.3">
      <c r="A135" t="s">
        <v>835</v>
      </c>
      <c r="B135" t="s">
        <v>836</v>
      </c>
      <c r="C135" t="s">
        <v>628</v>
      </c>
      <c r="D135" t="s">
        <v>629</v>
      </c>
      <c r="I135" t="s">
        <v>219</v>
      </c>
      <c r="J135" t="s">
        <v>560</v>
      </c>
      <c r="K135" t="s">
        <v>561</v>
      </c>
      <c r="AD135" t="s">
        <v>835</v>
      </c>
      <c r="AE135" t="s">
        <v>304</v>
      </c>
      <c r="AF135" t="s">
        <v>628</v>
      </c>
      <c r="AG135" t="s">
        <v>629</v>
      </c>
      <c r="AJ135" t="s">
        <v>560</v>
      </c>
      <c r="AK135" t="s">
        <v>561</v>
      </c>
      <c r="AL135" t="s">
        <v>260</v>
      </c>
      <c r="AO135" t="s">
        <v>560</v>
      </c>
      <c r="AP135" t="s">
        <v>561</v>
      </c>
      <c r="AQ135" t="s">
        <v>1104</v>
      </c>
      <c r="AT135" t="s">
        <v>560</v>
      </c>
      <c r="AU135" t="s">
        <v>561</v>
      </c>
      <c r="AV135" t="s">
        <v>308</v>
      </c>
    </row>
    <row r="136" spans="1:48" x14ac:dyDescent="0.3">
      <c r="A136" t="s">
        <v>837</v>
      </c>
      <c r="B136" t="s">
        <v>838</v>
      </c>
      <c r="C136" t="s">
        <v>630</v>
      </c>
      <c r="D136" t="s">
        <v>631</v>
      </c>
      <c r="I136" t="s">
        <v>219</v>
      </c>
      <c r="J136" t="s">
        <v>563</v>
      </c>
      <c r="K136" t="s">
        <v>564</v>
      </c>
      <c r="AD136" t="s">
        <v>837</v>
      </c>
      <c r="AE136" t="s">
        <v>508</v>
      </c>
      <c r="AF136" t="s">
        <v>630</v>
      </c>
      <c r="AG136" t="s">
        <v>631</v>
      </c>
      <c r="AJ136" t="s">
        <v>563</v>
      </c>
      <c r="AK136" t="s">
        <v>564</v>
      </c>
      <c r="AL136" t="s">
        <v>260</v>
      </c>
      <c r="AO136" t="s">
        <v>563</v>
      </c>
      <c r="AP136" t="s">
        <v>564</v>
      </c>
      <c r="AQ136" t="s">
        <v>1104</v>
      </c>
      <c r="AT136" t="s">
        <v>563</v>
      </c>
      <c r="AU136" t="s">
        <v>564</v>
      </c>
      <c r="AV136" t="s">
        <v>308</v>
      </c>
    </row>
    <row r="137" spans="1:48" x14ac:dyDescent="0.3">
      <c r="A137" t="s">
        <v>839</v>
      </c>
      <c r="B137" t="s">
        <v>840</v>
      </c>
      <c r="C137" t="s">
        <v>632</v>
      </c>
      <c r="D137" t="s">
        <v>633</v>
      </c>
      <c r="I137" t="s">
        <v>219</v>
      </c>
      <c r="J137" t="s">
        <v>565</v>
      </c>
      <c r="K137" t="s">
        <v>566</v>
      </c>
      <c r="AD137" t="s">
        <v>839</v>
      </c>
      <c r="AE137" t="s">
        <v>413</v>
      </c>
      <c r="AF137" t="s">
        <v>632</v>
      </c>
      <c r="AG137" t="s">
        <v>633</v>
      </c>
      <c r="AJ137" t="s">
        <v>565</v>
      </c>
      <c r="AK137" t="s">
        <v>566</v>
      </c>
      <c r="AL137" t="s">
        <v>242</v>
      </c>
      <c r="AO137" t="s">
        <v>565</v>
      </c>
      <c r="AP137" t="s">
        <v>566</v>
      </c>
      <c r="AQ137" t="s">
        <v>1103</v>
      </c>
      <c r="AT137" t="s">
        <v>565</v>
      </c>
      <c r="AU137" t="s">
        <v>566</v>
      </c>
      <c r="AV137" t="s">
        <v>318</v>
      </c>
    </row>
    <row r="138" spans="1:48" x14ac:dyDescent="0.3">
      <c r="A138" t="s">
        <v>841</v>
      </c>
      <c r="B138" t="s">
        <v>842</v>
      </c>
      <c r="C138" t="s">
        <v>634</v>
      </c>
      <c r="D138" t="s">
        <v>635</v>
      </c>
      <c r="I138" t="s">
        <v>219</v>
      </c>
      <c r="J138" t="s">
        <v>567</v>
      </c>
      <c r="K138" t="s">
        <v>568</v>
      </c>
      <c r="AD138" t="s">
        <v>841</v>
      </c>
      <c r="AE138" t="s">
        <v>615</v>
      </c>
      <c r="AF138" t="s">
        <v>634</v>
      </c>
      <c r="AG138" t="s">
        <v>635</v>
      </c>
      <c r="AJ138" t="s">
        <v>567</v>
      </c>
      <c r="AK138" t="s">
        <v>568</v>
      </c>
      <c r="AL138" t="s">
        <v>227</v>
      </c>
      <c r="AO138" t="s">
        <v>567</v>
      </c>
      <c r="AP138" t="s">
        <v>568</v>
      </c>
      <c r="AQ138" t="s">
        <v>1097</v>
      </c>
      <c r="AT138" t="s">
        <v>567</v>
      </c>
      <c r="AU138" t="s">
        <v>568</v>
      </c>
      <c r="AV138" t="s">
        <v>235</v>
      </c>
    </row>
    <row r="139" spans="1:48" x14ac:dyDescent="0.3">
      <c r="A139" t="s">
        <v>843</v>
      </c>
      <c r="B139" t="s">
        <v>844</v>
      </c>
      <c r="C139" t="s">
        <v>638</v>
      </c>
      <c r="D139" t="s">
        <v>639</v>
      </c>
      <c r="I139" t="s">
        <v>219</v>
      </c>
      <c r="J139" t="s">
        <v>571</v>
      </c>
      <c r="K139" t="s">
        <v>572</v>
      </c>
      <c r="AD139" t="s">
        <v>843</v>
      </c>
      <c r="AE139" t="s">
        <v>637</v>
      </c>
      <c r="AF139" t="s">
        <v>638</v>
      </c>
      <c r="AG139" t="s">
        <v>639</v>
      </c>
      <c r="AJ139" t="s">
        <v>571</v>
      </c>
      <c r="AK139" t="s">
        <v>572</v>
      </c>
      <c r="AL139" t="s">
        <v>242</v>
      </c>
      <c r="AO139" t="s">
        <v>571</v>
      </c>
      <c r="AP139" t="s">
        <v>572</v>
      </c>
      <c r="AQ139" t="s">
        <v>1103</v>
      </c>
      <c r="AT139" t="s">
        <v>571</v>
      </c>
      <c r="AU139" t="s">
        <v>572</v>
      </c>
      <c r="AV139" t="s">
        <v>318</v>
      </c>
    </row>
    <row r="140" spans="1:48" x14ac:dyDescent="0.3">
      <c r="A140" t="s">
        <v>747</v>
      </c>
      <c r="B140" t="s">
        <v>748</v>
      </c>
      <c r="C140" t="s">
        <v>640</v>
      </c>
      <c r="D140" t="s">
        <v>641</v>
      </c>
      <c r="I140" t="s">
        <v>219</v>
      </c>
      <c r="J140" t="s">
        <v>573</v>
      </c>
      <c r="K140" t="s">
        <v>574</v>
      </c>
      <c r="AD140" t="s">
        <v>747</v>
      </c>
      <c r="AE140" t="s">
        <v>225</v>
      </c>
      <c r="AF140" t="s">
        <v>640</v>
      </c>
      <c r="AG140" t="s">
        <v>641</v>
      </c>
      <c r="AJ140" t="s">
        <v>573</v>
      </c>
      <c r="AK140" t="s">
        <v>574</v>
      </c>
      <c r="AL140" t="s">
        <v>227</v>
      </c>
      <c r="AO140" t="s">
        <v>573</v>
      </c>
      <c r="AP140" t="s">
        <v>574</v>
      </c>
      <c r="AQ140" t="s">
        <v>1098</v>
      </c>
      <c r="AT140" t="s">
        <v>573</v>
      </c>
      <c r="AU140" t="s">
        <v>574</v>
      </c>
      <c r="AV140" t="s">
        <v>253</v>
      </c>
    </row>
    <row r="141" spans="1:48" x14ac:dyDescent="0.3">
      <c r="A141" t="s">
        <v>642</v>
      </c>
      <c r="B141" t="s">
        <v>643</v>
      </c>
      <c r="C141" t="s">
        <v>644</v>
      </c>
      <c r="D141" t="s">
        <v>645</v>
      </c>
      <c r="I141" t="s">
        <v>219</v>
      </c>
      <c r="J141" t="s">
        <v>575</v>
      </c>
      <c r="K141" t="s">
        <v>576</v>
      </c>
      <c r="AD141" t="s">
        <v>642</v>
      </c>
      <c r="AE141" t="s">
        <v>643</v>
      </c>
      <c r="AF141" t="s">
        <v>644</v>
      </c>
      <c r="AG141" t="s">
        <v>645</v>
      </c>
      <c r="AJ141" t="s">
        <v>575</v>
      </c>
      <c r="AK141" t="s">
        <v>576</v>
      </c>
      <c r="AL141" t="s">
        <v>227</v>
      </c>
      <c r="AO141" t="s">
        <v>575</v>
      </c>
      <c r="AP141" t="s">
        <v>576</v>
      </c>
      <c r="AQ141" t="s">
        <v>1099</v>
      </c>
      <c r="AT141" t="s">
        <v>575</v>
      </c>
      <c r="AU141" t="s">
        <v>576</v>
      </c>
      <c r="AV141" t="s">
        <v>216</v>
      </c>
    </row>
    <row r="142" spans="1:48" x14ac:dyDescent="0.3">
      <c r="A142" t="s">
        <v>845</v>
      </c>
      <c r="B142" t="s">
        <v>846</v>
      </c>
      <c r="C142" t="s">
        <v>646</v>
      </c>
      <c r="D142" t="s">
        <v>647</v>
      </c>
      <c r="I142" t="s">
        <v>219</v>
      </c>
      <c r="J142" t="s">
        <v>577</v>
      </c>
      <c r="K142" t="s">
        <v>578</v>
      </c>
      <c r="AD142" t="s">
        <v>845</v>
      </c>
      <c r="AE142" t="s">
        <v>350</v>
      </c>
      <c r="AF142" t="s">
        <v>646</v>
      </c>
      <c r="AG142" t="s">
        <v>647</v>
      </c>
      <c r="AJ142" t="s">
        <v>577</v>
      </c>
      <c r="AK142" t="s">
        <v>578</v>
      </c>
      <c r="AL142" t="s">
        <v>233</v>
      </c>
      <c r="AO142" t="s">
        <v>577</v>
      </c>
      <c r="AP142" t="s">
        <v>578</v>
      </c>
      <c r="AQ142" t="s">
        <v>1100</v>
      </c>
      <c r="AT142" t="s">
        <v>577</v>
      </c>
      <c r="AU142" t="s">
        <v>578</v>
      </c>
      <c r="AV142" t="s">
        <v>282</v>
      </c>
    </row>
    <row r="143" spans="1:48" x14ac:dyDescent="0.3">
      <c r="A143" t="s">
        <v>847</v>
      </c>
      <c r="B143" t="s">
        <v>848</v>
      </c>
      <c r="C143" t="s">
        <v>648</v>
      </c>
      <c r="D143" t="s">
        <v>649</v>
      </c>
      <c r="I143" t="s">
        <v>219</v>
      </c>
      <c r="J143" t="s">
        <v>579</v>
      </c>
      <c r="K143" t="s">
        <v>580</v>
      </c>
      <c r="AD143" t="s">
        <v>847</v>
      </c>
      <c r="AE143" t="s">
        <v>615</v>
      </c>
      <c r="AF143" t="s">
        <v>648</v>
      </c>
      <c r="AG143" t="s">
        <v>649</v>
      </c>
      <c r="AJ143" t="s">
        <v>579</v>
      </c>
      <c r="AK143" t="s">
        <v>580</v>
      </c>
      <c r="AL143" t="s">
        <v>227</v>
      </c>
      <c r="AO143" t="s">
        <v>579</v>
      </c>
      <c r="AP143" t="s">
        <v>580</v>
      </c>
      <c r="AQ143" t="s">
        <v>1098</v>
      </c>
      <c r="AT143" t="s">
        <v>579</v>
      </c>
      <c r="AU143" t="s">
        <v>580</v>
      </c>
      <c r="AV143" t="s">
        <v>253</v>
      </c>
    </row>
    <row r="144" spans="1:48" x14ac:dyDescent="0.3">
      <c r="A144" t="s">
        <v>849</v>
      </c>
      <c r="B144" t="s">
        <v>850</v>
      </c>
      <c r="C144" t="s">
        <v>650</v>
      </c>
      <c r="D144" t="s">
        <v>651</v>
      </c>
      <c r="I144" t="s">
        <v>219</v>
      </c>
      <c r="J144" t="s">
        <v>581</v>
      </c>
      <c r="K144" t="s">
        <v>582</v>
      </c>
      <c r="AD144" t="s">
        <v>849</v>
      </c>
      <c r="AE144" t="s">
        <v>238</v>
      </c>
      <c r="AF144" t="s">
        <v>650</v>
      </c>
      <c r="AG144" t="s">
        <v>651</v>
      </c>
      <c r="AJ144" t="s">
        <v>581</v>
      </c>
      <c r="AK144" t="s">
        <v>582</v>
      </c>
      <c r="AL144" t="s">
        <v>233</v>
      </c>
      <c r="AO144" t="s">
        <v>581</v>
      </c>
      <c r="AP144" t="s">
        <v>582</v>
      </c>
      <c r="AQ144" t="s">
        <v>1101</v>
      </c>
      <c r="AT144" t="s">
        <v>581</v>
      </c>
      <c r="AU144" t="s">
        <v>582</v>
      </c>
      <c r="AV144" t="s">
        <v>275</v>
      </c>
    </row>
    <row r="145" spans="1:48" x14ac:dyDescent="0.3">
      <c r="A145" t="s">
        <v>851</v>
      </c>
      <c r="B145" t="s">
        <v>852</v>
      </c>
      <c r="C145" t="s">
        <v>652</v>
      </c>
      <c r="D145" t="s">
        <v>653</v>
      </c>
      <c r="I145" t="s">
        <v>219</v>
      </c>
      <c r="J145" t="s">
        <v>583</v>
      </c>
      <c r="K145" t="s">
        <v>584</v>
      </c>
      <c r="AD145" t="s">
        <v>851</v>
      </c>
      <c r="AE145" t="s">
        <v>271</v>
      </c>
      <c r="AF145" t="s">
        <v>652</v>
      </c>
      <c r="AG145" t="s">
        <v>653</v>
      </c>
      <c r="AJ145" t="s">
        <v>583</v>
      </c>
      <c r="AK145" t="s">
        <v>584</v>
      </c>
      <c r="AL145" t="s">
        <v>227</v>
      </c>
      <c r="AO145" t="s">
        <v>583</v>
      </c>
      <c r="AP145" t="s">
        <v>584</v>
      </c>
      <c r="AQ145" t="s">
        <v>1098</v>
      </c>
      <c r="AT145" t="s">
        <v>583</v>
      </c>
      <c r="AU145" t="s">
        <v>584</v>
      </c>
      <c r="AV145" t="s">
        <v>244</v>
      </c>
    </row>
    <row r="146" spans="1:48" x14ac:dyDescent="0.3">
      <c r="A146" t="s">
        <v>853</v>
      </c>
      <c r="B146" t="s">
        <v>854</v>
      </c>
      <c r="C146" t="s">
        <v>656</v>
      </c>
      <c r="D146" t="s">
        <v>657</v>
      </c>
      <c r="I146" t="s">
        <v>219</v>
      </c>
      <c r="J146" t="s">
        <v>585</v>
      </c>
      <c r="K146" t="s">
        <v>586</v>
      </c>
      <c r="AD146" t="s">
        <v>853</v>
      </c>
      <c r="AE146" t="s">
        <v>655</v>
      </c>
      <c r="AF146" t="s">
        <v>656</v>
      </c>
      <c r="AG146" t="s">
        <v>657</v>
      </c>
      <c r="AJ146" t="s">
        <v>585</v>
      </c>
      <c r="AK146" t="s">
        <v>586</v>
      </c>
      <c r="AL146" t="s">
        <v>227</v>
      </c>
      <c r="AO146" t="s">
        <v>585</v>
      </c>
      <c r="AP146" t="s">
        <v>586</v>
      </c>
      <c r="AQ146" t="s">
        <v>1099</v>
      </c>
      <c r="AT146" t="s">
        <v>585</v>
      </c>
      <c r="AU146" t="s">
        <v>586</v>
      </c>
      <c r="AV146" t="s">
        <v>216</v>
      </c>
    </row>
    <row r="147" spans="1:48" x14ac:dyDescent="0.3">
      <c r="A147" t="s">
        <v>855</v>
      </c>
      <c r="B147" t="s">
        <v>856</v>
      </c>
      <c r="C147" t="s">
        <v>658</v>
      </c>
      <c r="D147" t="s">
        <v>659</v>
      </c>
      <c r="I147" t="s">
        <v>219</v>
      </c>
      <c r="J147" t="s">
        <v>589</v>
      </c>
      <c r="K147" t="s">
        <v>590</v>
      </c>
      <c r="AD147" t="s">
        <v>855</v>
      </c>
      <c r="AE147" t="s">
        <v>470</v>
      </c>
      <c r="AF147" t="s">
        <v>658</v>
      </c>
      <c r="AG147" t="s">
        <v>659</v>
      </c>
      <c r="AJ147" t="s">
        <v>589</v>
      </c>
      <c r="AK147" t="s">
        <v>590</v>
      </c>
      <c r="AL147" t="s">
        <v>233</v>
      </c>
      <c r="AO147" t="s">
        <v>589</v>
      </c>
      <c r="AP147" t="s">
        <v>590</v>
      </c>
      <c r="AQ147" t="s">
        <v>1101</v>
      </c>
      <c r="AT147" t="s">
        <v>589</v>
      </c>
      <c r="AU147" t="s">
        <v>590</v>
      </c>
      <c r="AV147" t="s">
        <v>269</v>
      </c>
    </row>
    <row r="148" spans="1:48" x14ac:dyDescent="0.3">
      <c r="A148" t="s">
        <v>857</v>
      </c>
      <c r="B148" t="s">
        <v>858</v>
      </c>
      <c r="C148" t="s">
        <v>660</v>
      </c>
      <c r="D148" t="s">
        <v>661</v>
      </c>
      <c r="I148" t="s">
        <v>219</v>
      </c>
      <c r="J148" t="s">
        <v>591</v>
      </c>
      <c r="K148" t="s">
        <v>592</v>
      </c>
      <c r="AD148" t="s">
        <v>857</v>
      </c>
      <c r="AE148" t="s">
        <v>421</v>
      </c>
      <c r="AF148" t="s">
        <v>660</v>
      </c>
      <c r="AG148" t="s">
        <v>661</v>
      </c>
      <c r="AJ148" t="s">
        <v>591</v>
      </c>
      <c r="AK148" t="s">
        <v>592</v>
      </c>
      <c r="AL148" t="s">
        <v>260</v>
      </c>
      <c r="AO148" t="s">
        <v>591</v>
      </c>
      <c r="AP148" t="s">
        <v>592</v>
      </c>
      <c r="AQ148" t="s">
        <v>1104</v>
      </c>
      <c r="AT148" t="s">
        <v>591</v>
      </c>
      <c r="AU148" t="s">
        <v>592</v>
      </c>
      <c r="AV148" t="s">
        <v>308</v>
      </c>
    </row>
    <row r="149" spans="1:48" x14ac:dyDescent="0.3">
      <c r="A149" t="s">
        <v>859</v>
      </c>
      <c r="B149" t="s">
        <v>860</v>
      </c>
      <c r="C149" t="s">
        <v>662</v>
      </c>
      <c r="D149" t="s">
        <v>663</v>
      </c>
      <c r="I149" t="s">
        <v>219</v>
      </c>
      <c r="J149" t="s">
        <v>593</v>
      </c>
      <c r="K149" t="s">
        <v>594</v>
      </c>
      <c r="AD149" t="s">
        <v>859</v>
      </c>
      <c r="AE149" t="s">
        <v>271</v>
      </c>
      <c r="AF149" t="s">
        <v>662</v>
      </c>
      <c r="AG149" t="s">
        <v>663</v>
      </c>
      <c r="AJ149" t="s">
        <v>593</v>
      </c>
      <c r="AK149" t="s">
        <v>594</v>
      </c>
      <c r="AL149" t="s">
        <v>233</v>
      </c>
      <c r="AO149" t="s">
        <v>593</v>
      </c>
      <c r="AP149" t="s">
        <v>594</v>
      </c>
      <c r="AQ149" t="s">
        <v>1101</v>
      </c>
      <c r="AT149" t="s">
        <v>593</v>
      </c>
      <c r="AU149" t="s">
        <v>594</v>
      </c>
      <c r="AV149" t="s">
        <v>275</v>
      </c>
    </row>
    <row r="150" spans="1:48" x14ac:dyDescent="0.3">
      <c r="A150" t="s">
        <v>741</v>
      </c>
      <c r="B150" t="s">
        <v>742</v>
      </c>
      <c r="C150" t="s">
        <v>665</v>
      </c>
      <c r="D150" t="s">
        <v>666</v>
      </c>
      <c r="I150" t="s">
        <v>219</v>
      </c>
      <c r="J150" t="s">
        <v>595</v>
      </c>
      <c r="K150" t="s">
        <v>596</v>
      </c>
      <c r="AD150" t="s">
        <v>741</v>
      </c>
      <c r="AE150" t="s">
        <v>664</v>
      </c>
      <c r="AF150" t="s">
        <v>665</v>
      </c>
      <c r="AG150" t="s">
        <v>666</v>
      </c>
      <c r="AJ150" t="s">
        <v>595</v>
      </c>
      <c r="AK150" t="s">
        <v>596</v>
      </c>
      <c r="AL150" t="s">
        <v>251</v>
      </c>
      <c r="AO150" t="s">
        <v>595</v>
      </c>
      <c r="AP150" t="s">
        <v>596</v>
      </c>
      <c r="AQ150" t="s">
        <v>1105</v>
      </c>
      <c r="AT150" t="s">
        <v>595</v>
      </c>
      <c r="AU150" t="s">
        <v>596</v>
      </c>
      <c r="AV150" t="s">
        <v>297</v>
      </c>
    </row>
    <row r="151" spans="1:48" x14ac:dyDescent="0.3">
      <c r="A151" t="s">
        <v>861</v>
      </c>
      <c r="B151" t="s">
        <v>862</v>
      </c>
      <c r="C151" t="s">
        <v>667</v>
      </c>
      <c r="D151" t="s">
        <v>668</v>
      </c>
      <c r="I151" t="s">
        <v>219</v>
      </c>
      <c r="J151" t="s">
        <v>597</v>
      </c>
      <c r="K151" t="s">
        <v>598</v>
      </c>
      <c r="AD151" t="s">
        <v>861</v>
      </c>
      <c r="AE151" t="s">
        <v>320</v>
      </c>
      <c r="AF151" t="s">
        <v>667</v>
      </c>
      <c r="AG151" t="s">
        <v>668</v>
      </c>
      <c r="AJ151" t="s">
        <v>597</v>
      </c>
      <c r="AK151" t="s">
        <v>598</v>
      </c>
      <c r="AL151" t="s">
        <v>251</v>
      </c>
      <c r="AO151" t="s">
        <v>597</v>
      </c>
      <c r="AP151" t="s">
        <v>598</v>
      </c>
      <c r="AQ151" t="s">
        <v>1105</v>
      </c>
      <c r="AT151" t="s">
        <v>597</v>
      </c>
      <c r="AU151" t="s">
        <v>598</v>
      </c>
      <c r="AV151" t="s">
        <v>303</v>
      </c>
    </row>
    <row r="152" spans="1:48" x14ac:dyDescent="0.3">
      <c r="A152" t="s">
        <v>469</v>
      </c>
      <c r="B152" t="s">
        <v>470</v>
      </c>
      <c r="C152" t="s">
        <v>669</v>
      </c>
      <c r="D152" t="s">
        <v>670</v>
      </c>
      <c r="I152" t="s">
        <v>219</v>
      </c>
      <c r="J152" t="s">
        <v>599</v>
      </c>
      <c r="K152" t="s">
        <v>600</v>
      </c>
      <c r="AD152" t="s">
        <v>469</v>
      </c>
      <c r="AE152" t="s">
        <v>394</v>
      </c>
      <c r="AF152" t="s">
        <v>669</v>
      </c>
      <c r="AG152" t="s">
        <v>670</v>
      </c>
      <c r="AJ152" t="s">
        <v>599</v>
      </c>
      <c r="AK152" t="s">
        <v>600</v>
      </c>
      <c r="AL152" t="s">
        <v>227</v>
      </c>
      <c r="AO152" t="s">
        <v>599</v>
      </c>
      <c r="AP152" t="s">
        <v>600</v>
      </c>
      <c r="AQ152" t="s">
        <v>1097</v>
      </c>
      <c r="AT152" t="s">
        <v>599</v>
      </c>
      <c r="AU152" t="s">
        <v>600</v>
      </c>
      <c r="AV152" t="s">
        <v>235</v>
      </c>
    </row>
    <row r="153" spans="1:48" x14ac:dyDescent="0.3">
      <c r="A153" t="s">
        <v>863</v>
      </c>
      <c r="B153" t="s">
        <v>864</v>
      </c>
      <c r="C153" t="s">
        <v>671</v>
      </c>
      <c r="D153" t="s">
        <v>672</v>
      </c>
      <c r="I153" t="s">
        <v>219</v>
      </c>
      <c r="J153" t="s">
        <v>603</v>
      </c>
      <c r="K153" t="s">
        <v>604</v>
      </c>
      <c r="AD153" t="s">
        <v>863</v>
      </c>
      <c r="AE153" t="s">
        <v>293</v>
      </c>
      <c r="AF153" t="s">
        <v>671</v>
      </c>
      <c r="AG153" t="s">
        <v>672</v>
      </c>
      <c r="AJ153" t="s">
        <v>603</v>
      </c>
      <c r="AK153" t="s">
        <v>604</v>
      </c>
      <c r="AL153" t="s">
        <v>260</v>
      </c>
      <c r="AO153" t="s">
        <v>603</v>
      </c>
      <c r="AP153" t="s">
        <v>604</v>
      </c>
      <c r="AQ153" t="s">
        <v>1104</v>
      </c>
      <c r="AT153" t="s">
        <v>603</v>
      </c>
      <c r="AU153" t="s">
        <v>604</v>
      </c>
      <c r="AV153" t="s">
        <v>308</v>
      </c>
    </row>
    <row r="154" spans="1:48" x14ac:dyDescent="0.3">
      <c r="A154" t="s">
        <v>865</v>
      </c>
      <c r="B154" t="s">
        <v>866</v>
      </c>
      <c r="C154" t="s">
        <v>673</v>
      </c>
      <c r="D154" t="s">
        <v>674</v>
      </c>
      <c r="I154" t="s">
        <v>219</v>
      </c>
      <c r="J154" t="s">
        <v>607</v>
      </c>
      <c r="K154" t="s">
        <v>608</v>
      </c>
      <c r="AD154" t="s">
        <v>865</v>
      </c>
      <c r="AE154" t="s">
        <v>247</v>
      </c>
      <c r="AF154" t="s">
        <v>673</v>
      </c>
      <c r="AG154" t="s">
        <v>674</v>
      </c>
      <c r="AJ154" t="s">
        <v>607</v>
      </c>
      <c r="AK154" t="s">
        <v>608</v>
      </c>
      <c r="AL154" t="s">
        <v>233</v>
      </c>
      <c r="AO154" t="s">
        <v>607</v>
      </c>
      <c r="AP154" t="s">
        <v>608</v>
      </c>
      <c r="AQ154" t="s">
        <v>1102</v>
      </c>
      <c r="AT154" t="s">
        <v>607</v>
      </c>
      <c r="AU154" t="s">
        <v>608</v>
      </c>
      <c r="AV154" t="s">
        <v>290</v>
      </c>
    </row>
    <row r="155" spans="1:48" x14ac:dyDescent="0.3">
      <c r="A155" t="s">
        <v>696</v>
      </c>
      <c r="B155" t="s">
        <v>697</v>
      </c>
      <c r="C155" t="s">
        <v>675</v>
      </c>
      <c r="D155" t="s">
        <v>676</v>
      </c>
      <c r="I155" t="s">
        <v>219</v>
      </c>
      <c r="J155" t="s">
        <v>609</v>
      </c>
      <c r="K155" t="s">
        <v>610</v>
      </c>
      <c r="AD155" t="s">
        <v>696</v>
      </c>
      <c r="AE155" t="s">
        <v>304</v>
      </c>
      <c r="AF155" t="s">
        <v>675</v>
      </c>
      <c r="AG155" t="s">
        <v>676</v>
      </c>
      <c r="AJ155" t="s">
        <v>609</v>
      </c>
      <c r="AK155" t="s">
        <v>610</v>
      </c>
      <c r="AL155" t="s">
        <v>242</v>
      </c>
      <c r="AO155" t="s">
        <v>609</v>
      </c>
      <c r="AP155" t="s">
        <v>610</v>
      </c>
      <c r="AQ155" t="s">
        <v>1103</v>
      </c>
      <c r="AT155" t="s">
        <v>609</v>
      </c>
      <c r="AU155" t="s">
        <v>610</v>
      </c>
      <c r="AV155" t="s">
        <v>318</v>
      </c>
    </row>
    <row r="156" spans="1:48" x14ac:dyDescent="0.3">
      <c r="A156" t="s">
        <v>735</v>
      </c>
      <c r="B156" t="s">
        <v>736</v>
      </c>
      <c r="C156" t="s">
        <v>679</v>
      </c>
      <c r="D156" t="s">
        <v>680</v>
      </c>
      <c r="I156" t="s">
        <v>219</v>
      </c>
      <c r="J156" t="s">
        <v>611</v>
      </c>
      <c r="K156" t="s">
        <v>612</v>
      </c>
      <c r="AD156" t="s">
        <v>735</v>
      </c>
      <c r="AE156" t="s">
        <v>678</v>
      </c>
      <c r="AF156" t="s">
        <v>679</v>
      </c>
      <c r="AG156" t="s">
        <v>680</v>
      </c>
      <c r="AJ156" t="s">
        <v>611</v>
      </c>
      <c r="AK156" t="s">
        <v>612</v>
      </c>
      <c r="AL156" t="s">
        <v>227</v>
      </c>
      <c r="AO156" t="s">
        <v>611</v>
      </c>
      <c r="AP156" t="s">
        <v>612</v>
      </c>
      <c r="AQ156" t="s">
        <v>1098</v>
      </c>
      <c r="AT156" t="s">
        <v>611</v>
      </c>
      <c r="AU156" t="s">
        <v>612</v>
      </c>
      <c r="AV156" t="s">
        <v>244</v>
      </c>
    </row>
    <row r="157" spans="1:48" x14ac:dyDescent="0.3">
      <c r="A157" t="s">
        <v>741</v>
      </c>
      <c r="B157" t="s">
        <v>742</v>
      </c>
      <c r="C157" t="s">
        <v>681</v>
      </c>
      <c r="D157" t="s">
        <v>682</v>
      </c>
      <c r="I157" t="s">
        <v>219</v>
      </c>
      <c r="J157" t="s">
        <v>613</v>
      </c>
      <c r="K157" t="s">
        <v>614</v>
      </c>
      <c r="AD157" t="s">
        <v>741</v>
      </c>
      <c r="AE157" t="s">
        <v>304</v>
      </c>
      <c r="AF157" t="s">
        <v>681</v>
      </c>
      <c r="AG157" t="s">
        <v>682</v>
      </c>
      <c r="AJ157" t="s">
        <v>613</v>
      </c>
      <c r="AK157" t="s">
        <v>614</v>
      </c>
      <c r="AL157" t="s">
        <v>233</v>
      </c>
      <c r="AO157" t="s">
        <v>613</v>
      </c>
      <c r="AP157" t="s">
        <v>614</v>
      </c>
      <c r="AQ157" t="s">
        <v>1101</v>
      </c>
      <c r="AT157" t="s">
        <v>613</v>
      </c>
      <c r="AU157" t="s">
        <v>614</v>
      </c>
      <c r="AV157" t="s">
        <v>269</v>
      </c>
    </row>
    <row r="158" spans="1:48" x14ac:dyDescent="0.3">
      <c r="A158" t="s">
        <v>867</v>
      </c>
      <c r="B158" t="s">
        <v>868</v>
      </c>
      <c r="C158" t="s">
        <v>685</v>
      </c>
      <c r="D158" t="s">
        <v>686</v>
      </c>
      <c r="I158" t="s">
        <v>219</v>
      </c>
      <c r="J158" t="s">
        <v>616</v>
      </c>
      <c r="K158" t="s">
        <v>617</v>
      </c>
      <c r="AD158" t="s">
        <v>867</v>
      </c>
      <c r="AE158" t="s">
        <v>684</v>
      </c>
      <c r="AF158" t="s">
        <v>685</v>
      </c>
      <c r="AG158" t="s">
        <v>686</v>
      </c>
      <c r="AJ158" t="s">
        <v>616</v>
      </c>
      <c r="AK158" t="s">
        <v>617</v>
      </c>
      <c r="AL158" t="s">
        <v>227</v>
      </c>
      <c r="AO158" t="s">
        <v>616</v>
      </c>
      <c r="AP158" t="s">
        <v>617</v>
      </c>
      <c r="AQ158" t="s">
        <v>1098</v>
      </c>
      <c r="AT158" t="s">
        <v>616</v>
      </c>
      <c r="AU158" t="s">
        <v>617</v>
      </c>
      <c r="AV158" t="s">
        <v>253</v>
      </c>
    </row>
    <row r="159" spans="1:48" x14ac:dyDescent="0.3">
      <c r="A159" t="s">
        <v>869</v>
      </c>
      <c r="B159" t="s">
        <v>870</v>
      </c>
      <c r="C159" t="s">
        <v>687</v>
      </c>
      <c r="D159" t="s">
        <v>688</v>
      </c>
      <c r="I159" t="s">
        <v>219</v>
      </c>
      <c r="J159" t="s">
        <v>618</v>
      </c>
      <c r="K159" t="s">
        <v>619</v>
      </c>
      <c r="AD159" t="s">
        <v>869</v>
      </c>
      <c r="AE159" t="s">
        <v>271</v>
      </c>
      <c r="AF159" t="s">
        <v>687</v>
      </c>
      <c r="AG159" t="s">
        <v>688</v>
      </c>
      <c r="AJ159" t="s">
        <v>618</v>
      </c>
      <c r="AK159" t="s">
        <v>619</v>
      </c>
      <c r="AL159" t="s">
        <v>227</v>
      </c>
      <c r="AO159" t="s">
        <v>618</v>
      </c>
      <c r="AP159" t="s">
        <v>619</v>
      </c>
      <c r="AQ159" t="s">
        <v>1097</v>
      </c>
      <c r="AT159" t="s">
        <v>618</v>
      </c>
      <c r="AU159" t="s">
        <v>619</v>
      </c>
      <c r="AV159" t="s">
        <v>235</v>
      </c>
    </row>
    <row r="160" spans="1:48" x14ac:dyDescent="0.3">
      <c r="A160" t="s">
        <v>733</v>
      </c>
      <c r="B160" t="s">
        <v>734</v>
      </c>
      <c r="C160" t="s">
        <v>691</v>
      </c>
      <c r="D160" t="s">
        <v>692</v>
      </c>
      <c r="I160" t="s">
        <v>219</v>
      </c>
      <c r="J160" t="s">
        <v>622</v>
      </c>
      <c r="K160" t="s">
        <v>623</v>
      </c>
      <c r="AD160" t="s">
        <v>733</v>
      </c>
      <c r="AE160" t="s">
        <v>690</v>
      </c>
      <c r="AF160" t="s">
        <v>691</v>
      </c>
      <c r="AG160" t="s">
        <v>692</v>
      </c>
      <c r="AJ160" t="s">
        <v>622</v>
      </c>
      <c r="AK160" t="s">
        <v>623</v>
      </c>
      <c r="AL160" t="s">
        <v>233</v>
      </c>
      <c r="AO160" t="s">
        <v>622</v>
      </c>
      <c r="AP160" t="s">
        <v>623</v>
      </c>
      <c r="AQ160" t="s">
        <v>1101</v>
      </c>
      <c r="AT160" t="s">
        <v>622</v>
      </c>
      <c r="AU160" t="s">
        <v>623</v>
      </c>
      <c r="AV160" t="s">
        <v>269</v>
      </c>
    </row>
    <row r="161" spans="9:48" x14ac:dyDescent="0.3">
      <c r="I161" t="s">
        <v>219</v>
      </c>
      <c r="J161" t="s">
        <v>624</v>
      </c>
      <c r="K161" t="s">
        <v>625</v>
      </c>
      <c r="AJ161" t="s">
        <v>624</v>
      </c>
      <c r="AK161" t="s">
        <v>625</v>
      </c>
      <c r="AL161" t="s">
        <v>233</v>
      </c>
      <c r="AO161" t="s">
        <v>624</v>
      </c>
      <c r="AP161" t="s">
        <v>625</v>
      </c>
      <c r="AQ161" t="s">
        <v>1102</v>
      </c>
      <c r="AT161" t="s">
        <v>624</v>
      </c>
      <c r="AU161" t="s">
        <v>625</v>
      </c>
      <c r="AV161" t="s">
        <v>290</v>
      </c>
    </row>
    <row r="162" spans="9:48" x14ac:dyDescent="0.3">
      <c r="I162" t="s">
        <v>219</v>
      </c>
      <c r="J162" t="s">
        <v>626</v>
      </c>
      <c r="K162" t="s">
        <v>627</v>
      </c>
      <c r="AJ162" t="s">
        <v>626</v>
      </c>
      <c r="AK162" t="s">
        <v>627</v>
      </c>
      <c r="AL162" t="s">
        <v>227</v>
      </c>
      <c r="AO162" t="s">
        <v>626</v>
      </c>
      <c r="AP162" t="s">
        <v>627</v>
      </c>
      <c r="AQ162" t="s">
        <v>1097</v>
      </c>
      <c r="AT162" t="s">
        <v>626</v>
      </c>
      <c r="AU162" t="s">
        <v>627</v>
      </c>
      <c r="AV162" t="s">
        <v>235</v>
      </c>
    </row>
    <row r="163" spans="9:48" x14ac:dyDescent="0.3">
      <c r="I163" t="s">
        <v>219</v>
      </c>
      <c r="J163" t="s">
        <v>628</v>
      </c>
      <c r="K163" t="s">
        <v>629</v>
      </c>
      <c r="AJ163" t="s">
        <v>628</v>
      </c>
      <c r="AK163" t="s">
        <v>629</v>
      </c>
      <c r="AL163" t="s">
        <v>260</v>
      </c>
      <c r="AO163" t="s">
        <v>628</v>
      </c>
      <c r="AP163" t="s">
        <v>629</v>
      </c>
      <c r="AQ163" t="s">
        <v>1104</v>
      </c>
      <c r="AT163" t="s">
        <v>628</v>
      </c>
      <c r="AU163" t="s">
        <v>629</v>
      </c>
      <c r="AV163" t="s">
        <v>314</v>
      </c>
    </row>
    <row r="164" spans="9:48" x14ac:dyDescent="0.3">
      <c r="I164" t="s">
        <v>219</v>
      </c>
      <c r="J164" t="s">
        <v>630</v>
      </c>
      <c r="K164" t="s">
        <v>631</v>
      </c>
      <c r="AJ164" t="s">
        <v>630</v>
      </c>
      <c r="AK164" t="s">
        <v>631</v>
      </c>
      <c r="AL164" t="s">
        <v>242</v>
      </c>
      <c r="AO164" t="s">
        <v>630</v>
      </c>
      <c r="AP164" t="s">
        <v>631</v>
      </c>
      <c r="AQ164" t="s">
        <v>1103</v>
      </c>
      <c r="AT164" t="s">
        <v>630</v>
      </c>
      <c r="AU164" t="s">
        <v>631</v>
      </c>
      <c r="AV164" t="s">
        <v>318</v>
      </c>
    </row>
    <row r="165" spans="9:48" x14ac:dyDescent="0.3">
      <c r="I165" t="s">
        <v>219</v>
      </c>
      <c r="J165" t="s">
        <v>632</v>
      </c>
      <c r="K165" t="s">
        <v>633</v>
      </c>
      <c r="AJ165" t="s">
        <v>632</v>
      </c>
      <c r="AK165" t="s">
        <v>633</v>
      </c>
      <c r="AL165" t="s">
        <v>251</v>
      </c>
      <c r="AO165" t="s">
        <v>632</v>
      </c>
      <c r="AP165" t="s">
        <v>633</v>
      </c>
      <c r="AQ165" t="s">
        <v>1105</v>
      </c>
      <c r="AT165" t="s">
        <v>632</v>
      </c>
      <c r="AU165" t="s">
        <v>633</v>
      </c>
      <c r="AV165" t="s">
        <v>303</v>
      </c>
    </row>
    <row r="166" spans="9:48" x14ac:dyDescent="0.3">
      <c r="I166" t="s">
        <v>219</v>
      </c>
      <c r="J166" t="s">
        <v>634</v>
      </c>
      <c r="K166" t="s">
        <v>635</v>
      </c>
      <c r="AJ166" t="s">
        <v>634</v>
      </c>
      <c r="AK166" t="s">
        <v>635</v>
      </c>
      <c r="AL166" t="s">
        <v>227</v>
      </c>
      <c r="AO166" t="s">
        <v>634</v>
      </c>
      <c r="AP166" t="s">
        <v>635</v>
      </c>
      <c r="AQ166" t="s">
        <v>1098</v>
      </c>
      <c r="AT166" t="s">
        <v>634</v>
      </c>
      <c r="AU166" t="s">
        <v>635</v>
      </c>
      <c r="AV166" t="s">
        <v>253</v>
      </c>
    </row>
    <row r="167" spans="9:48" x14ac:dyDescent="0.3">
      <c r="I167" t="s">
        <v>219</v>
      </c>
      <c r="J167" t="s">
        <v>638</v>
      </c>
      <c r="K167" t="s">
        <v>639</v>
      </c>
      <c r="AJ167" t="s">
        <v>638</v>
      </c>
      <c r="AK167" t="s">
        <v>639</v>
      </c>
      <c r="AL167" t="s">
        <v>233</v>
      </c>
      <c r="AO167" t="s">
        <v>638</v>
      </c>
      <c r="AP167" t="s">
        <v>639</v>
      </c>
      <c r="AQ167" t="s">
        <v>1101</v>
      </c>
      <c r="AT167" t="s">
        <v>638</v>
      </c>
      <c r="AU167" t="s">
        <v>639</v>
      </c>
      <c r="AV167" t="s">
        <v>269</v>
      </c>
    </row>
    <row r="168" spans="9:48" x14ac:dyDescent="0.3">
      <c r="I168" t="s">
        <v>219</v>
      </c>
      <c r="J168" t="s">
        <v>640</v>
      </c>
      <c r="K168" t="s">
        <v>641</v>
      </c>
      <c r="AJ168" t="s">
        <v>640</v>
      </c>
      <c r="AK168" t="s">
        <v>641</v>
      </c>
      <c r="AL168" t="s">
        <v>233</v>
      </c>
      <c r="AO168" t="s">
        <v>640</v>
      </c>
      <c r="AP168" t="s">
        <v>641</v>
      </c>
      <c r="AQ168" t="s">
        <v>1102</v>
      </c>
      <c r="AT168" t="s">
        <v>640</v>
      </c>
      <c r="AU168" t="s">
        <v>641</v>
      </c>
      <c r="AV168" t="s">
        <v>290</v>
      </c>
    </row>
    <row r="169" spans="9:48" x14ac:dyDescent="0.3">
      <c r="I169" t="s">
        <v>219</v>
      </c>
      <c r="J169" t="s">
        <v>644</v>
      </c>
      <c r="K169" t="s">
        <v>645</v>
      </c>
      <c r="AJ169" t="s">
        <v>644</v>
      </c>
      <c r="AK169" t="s">
        <v>645</v>
      </c>
      <c r="AL169" t="s">
        <v>251</v>
      </c>
      <c r="AO169" t="s">
        <v>644</v>
      </c>
      <c r="AP169" t="s">
        <v>645</v>
      </c>
      <c r="AQ169" t="s">
        <v>1105</v>
      </c>
      <c r="AT169" t="s">
        <v>644</v>
      </c>
      <c r="AU169" t="s">
        <v>645</v>
      </c>
      <c r="AV169" t="s">
        <v>297</v>
      </c>
    </row>
    <row r="170" spans="9:48" x14ac:dyDescent="0.3">
      <c r="I170" t="s">
        <v>219</v>
      </c>
      <c r="J170" t="s">
        <v>646</v>
      </c>
      <c r="K170" t="s">
        <v>647</v>
      </c>
      <c r="AJ170" t="s">
        <v>646</v>
      </c>
      <c r="AK170" t="s">
        <v>647</v>
      </c>
      <c r="AL170" t="s">
        <v>242</v>
      </c>
      <c r="AO170" t="s">
        <v>646</v>
      </c>
      <c r="AP170" t="s">
        <v>647</v>
      </c>
      <c r="AQ170" t="s">
        <v>1103</v>
      </c>
      <c r="AT170" t="s">
        <v>646</v>
      </c>
      <c r="AU170" t="s">
        <v>647</v>
      </c>
      <c r="AV170" t="s">
        <v>318</v>
      </c>
    </row>
    <row r="171" spans="9:48" x14ac:dyDescent="0.3">
      <c r="I171" t="s">
        <v>219</v>
      </c>
      <c r="J171" t="s">
        <v>648</v>
      </c>
      <c r="K171" t="s">
        <v>649</v>
      </c>
      <c r="AJ171" t="s">
        <v>648</v>
      </c>
      <c r="AK171" t="s">
        <v>649</v>
      </c>
      <c r="AL171" t="s">
        <v>227</v>
      </c>
      <c r="AO171" t="s">
        <v>648</v>
      </c>
      <c r="AP171" t="s">
        <v>649</v>
      </c>
      <c r="AQ171" t="s">
        <v>1098</v>
      </c>
      <c r="AT171" t="s">
        <v>648</v>
      </c>
      <c r="AU171" t="s">
        <v>649</v>
      </c>
      <c r="AV171" t="s">
        <v>253</v>
      </c>
    </row>
    <row r="172" spans="9:48" x14ac:dyDescent="0.3">
      <c r="I172" t="s">
        <v>219</v>
      </c>
      <c r="J172" t="s">
        <v>650</v>
      </c>
      <c r="K172" t="s">
        <v>651</v>
      </c>
      <c r="AJ172" t="s">
        <v>650</v>
      </c>
      <c r="AK172" t="s">
        <v>651</v>
      </c>
      <c r="AL172" t="s">
        <v>227</v>
      </c>
      <c r="AO172" t="s">
        <v>650</v>
      </c>
      <c r="AP172" t="s">
        <v>651</v>
      </c>
      <c r="AQ172" t="s">
        <v>1099</v>
      </c>
      <c r="AT172" t="s">
        <v>650</v>
      </c>
      <c r="AU172" t="s">
        <v>651</v>
      </c>
      <c r="AV172" t="s">
        <v>216</v>
      </c>
    </row>
    <row r="173" spans="9:48" x14ac:dyDescent="0.3">
      <c r="I173" t="s">
        <v>219</v>
      </c>
      <c r="J173" t="s">
        <v>652</v>
      </c>
      <c r="K173" t="s">
        <v>653</v>
      </c>
      <c r="AJ173" t="s">
        <v>652</v>
      </c>
      <c r="AK173" t="s">
        <v>653</v>
      </c>
      <c r="AL173" t="s">
        <v>233</v>
      </c>
      <c r="AO173" t="s">
        <v>652</v>
      </c>
      <c r="AP173" t="s">
        <v>653</v>
      </c>
      <c r="AQ173" t="s">
        <v>1101</v>
      </c>
      <c r="AT173" t="s">
        <v>652</v>
      </c>
      <c r="AU173" t="s">
        <v>653</v>
      </c>
      <c r="AV173" t="s">
        <v>275</v>
      </c>
    </row>
    <row r="174" spans="9:48" x14ac:dyDescent="0.3">
      <c r="I174" t="s">
        <v>219</v>
      </c>
      <c r="J174" t="s">
        <v>656</v>
      </c>
      <c r="K174" t="s">
        <v>657</v>
      </c>
      <c r="AJ174" t="s">
        <v>656</v>
      </c>
      <c r="AK174" t="s">
        <v>657</v>
      </c>
      <c r="AL174" t="s">
        <v>242</v>
      </c>
      <c r="AO174" t="s">
        <v>656</v>
      </c>
      <c r="AP174" t="s">
        <v>657</v>
      </c>
      <c r="AQ174" t="s">
        <v>1103</v>
      </c>
      <c r="AT174" t="s">
        <v>656</v>
      </c>
      <c r="AU174" t="s">
        <v>657</v>
      </c>
      <c r="AV174" t="s">
        <v>318</v>
      </c>
    </row>
    <row r="175" spans="9:48" x14ac:dyDescent="0.3">
      <c r="I175" t="s">
        <v>219</v>
      </c>
      <c r="J175" t="s">
        <v>658</v>
      </c>
      <c r="K175" t="s">
        <v>659</v>
      </c>
      <c r="AJ175" t="s">
        <v>658</v>
      </c>
      <c r="AK175" t="s">
        <v>659</v>
      </c>
      <c r="AL175" t="s">
        <v>242</v>
      </c>
      <c r="AO175" t="s">
        <v>658</v>
      </c>
      <c r="AP175" t="s">
        <v>659</v>
      </c>
      <c r="AQ175" t="s">
        <v>1103</v>
      </c>
      <c r="AT175" t="s">
        <v>658</v>
      </c>
      <c r="AU175" t="s">
        <v>659</v>
      </c>
      <c r="AV175" t="s">
        <v>318</v>
      </c>
    </row>
    <row r="176" spans="9:48" x14ac:dyDescent="0.3">
      <c r="I176" t="s">
        <v>219</v>
      </c>
      <c r="J176" t="s">
        <v>660</v>
      </c>
      <c r="K176" t="s">
        <v>661</v>
      </c>
      <c r="AJ176" t="s">
        <v>660</v>
      </c>
      <c r="AK176" t="s">
        <v>661</v>
      </c>
      <c r="AL176" t="s">
        <v>227</v>
      </c>
      <c r="AO176" t="s">
        <v>660</v>
      </c>
      <c r="AP176" t="s">
        <v>661</v>
      </c>
      <c r="AQ176" t="s">
        <v>1098</v>
      </c>
      <c r="AT176" t="s">
        <v>660</v>
      </c>
      <c r="AU176" t="s">
        <v>661</v>
      </c>
      <c r="AV176" t="s">
        <v>244</v>
      </c>
    </row>
    <row r="177" spans="9:48" x14ac:dyDescent="0.3">
      <c r="I177" t="s">
        <v>219</v>
      </c>
      <c r="J177" t="s">
        <v>662</v>
      </c>
      <c r="K177" t="s">
        <v>663</v>
      </c>
      <c r="AJ177" t="s">
        <v>662</v>
      </c>
      <c r="AK177" t="s">
        <v>663</v>
      </c>
      <c r="AL177" t="s">
        <v>233</v>
      </c>
      <c r="AO177" t="s">
        <v>662</v>
      </c>
      <c r="AP177" t="s">
        <v>663</v>
      </c>
      <c r="AQ177" t="s">
        <v>1101</v>
      </c>
      <c r="AT177" t="s">
        <v>662</v>
      </c>
      <c r="AU177" t="s">
        <v>663</v>
      </c>
      <c r="AV177" t="s">
        <v>275</v>
      </c>
    </row>
    <row r="178" spans="9:48" x14ac:dyDescent="0.3">
      <c r="I178" t="s">
        <v>219</v>
      </c>
      <c r="J178" t="s">
        <v>665</v>
      </c>
      <c r="K178" t="s">
        <v>666</v>
      </c>
      <c r="AJ178" t="s">
        <v>665</v>
      </c>
      <c r="AK178" t="s">
        <v>666</v>
      </c>
      <c r="AL178" t="s">
        <v>260</v>
      </c>
      <c r="AO178" t="s">
        <v>665</v>
      </c>
      <c r="AP178" t="s">
        <v>666</v>
      </c>
      <c r="AQ178" t="s">
        <v>1104</v>
      </c>
      <c r="AT178" t="s">
        <v>665</v>
      </c>
      <c r="AU178" t="s">
        <v>666</v>
      </c>
      <c r="AV178" t="s">
        <v>308</v>
      </c>
    </row>
    <row r="179" spans="9:48" x14ac:dyDescent="0.3">
      <c r="I179" t="s">
        <v>219</v>
      </c>
      <c r="J179" t="s">
        <v>667</v>
      </c>
      <c r="K179" t="s">
        <v>668</v>
      </c>
      <c r="AJ179" t="s">
        <v>667</v>
      </c>
      <c r="AK179" t="s">
        <v>668</v>
      </c>
      <c r="AL179" t="s">
        <v>260</v>
      </c>
      <c r="AO179" t="s">
        <v>667</v>
      </c>
      <c r="AP179" t="s">
        <v>668</v>
      </c>
      <c r="AQ179" t="s">
        <v>1104</v>
      </c>
      <c r="AT179" t="s">
        <v>667</v>
      </c>
      <c r="AU179" t="s">
        <v>668</v>
      </c>
      <c r="AV179" t="s">
        <v>314</v>
      </c>
    </row>
    <row r="180" spans="9:48" x14ac:dyDescent="0.3">
      <c r="I180" t="s">
        <v>219</v>
      </c>
      <c r="J180" t="s">
        <v>669</v>
      </c>
      <c r="K180" t="s">
        <v>670</v>
      </c>
      <c r="AJ180" t="s">
        <v>669</v>
      </c>
      <c r="AK180" t="s">
        <v>670</v>
      </c>
      <c r="AL180" t="s">
        <v>242</v>
      </c>
      <c r="AO180" t="s">
        <v>669</v>
      </c>
      <c r="AP180" t="s">
        <v>670</v>
      </c>
      <c r="AQ180" t="s">
        <v>1103</v>
      </c>
      <c r="AT180" t="s">
        <v>669</v>
      </c>
      <c r="AU180" t="s">
        <v>670</v>
      </c>
      <c r="AV180" t="s">
        <v>318</v>
      </c>
    </row>
    <row r="181" spans="9:48" x14ac:dyDescent="0.3">
      <c r="I181" t="s">
        <v>219</v>
      </c>
      <c r="J181" t="s">
        <v>671</v>
      </c>
      <c r="K181" t="s">
        <v>672</v>
      </c>
      <c r="AJ181" t="s">
        <v>671</v>
      </c>
      <c r="AK181" t="s">
        <v>672</v>
      </c>
      <c r="AL181" t="s">
        <v>227</v>
      </c>
      <c r="AO181" t="s">
        <v>671</v>
      </c>
      <c r="AP181" t="s">
        <v>672</v>
      </c>
      <c r="AQ181" t="s">
        <v>1098</v>
      </c>
      <c r="AT181" t="s">
        <v>671</v>
      </c>
      <c r="AU181" t="s">
        <v>672</v>
      </c>
      <c r="AV181" t="s">
        <v>253</v>
      </c>
    </row>
    <row r="182" spans="9:48" x14ac:dyDescent="0.3">
      <c r="I182" t="s">
        <v>219</v>
      </c>
      <c r="J182" t="s">
        <v>673</v>
      </c>
      <c r="K182" t="s">
        <v>674</v>
      </c>
      <c r="AJ182" t="s">
        <v>673</v>
      </c>
      <c r="AK182" t="s">
        <v>674</v>
      </c>
      <c r="AL182" t="s">
        <v>251</v>
      </c>
      <c r="AO182" t="s">
        <v>673</v>
      </c>
      <c r="AP182" t="s">
        <v>674</v>
      </c>
      <c r="AQ182" t="s">
        <v>1105</v>
      </c>
      <c r="AT182" t="s">
        <v>673</v>
      </c>
      <c r="AU182" t="s">
        <v>674</v>
      </c>
      <c r="AV182" t="s">
        <v>303</v>
      </c>
    </row>
    <row r="183" spans="9:48" x14ac:dyDescent="0.3">
      <c r="I183" t="s">
        <v>219</v>
      </c>
      <c r="J183" t="s">
        <v>675</v>
      </c>
      <c r="K183" t="s">
        <v>676</v>
      </c>
      <c r="AJ183" t="s">
        <v>675</v>
      </c>
      <c r="AK183" t="s">
        <v>676</v>
      </c>
      <c r="AL183" t="s">
        <v>260</v>
      </c>
      <c r="AO183" t="s">
        <v>675</v>
      </c>
      <c r="AP183" t="s">
        <v>676</v>
      </c>
      <c r="AQ183" t="s">
        <v>1104</v>
      </c>
      <c r="AT183" t="s">
        <v>675</v>
      </c>
      <c r="AU183" t="s">
        <v>676</v>
      </c>
      <c r="AV183" t="s">
        <v>308</v>
      </c>
    </row>
    <row r="184" spans="9:48" x14ac:dyDescent="0.3">
      <c r="I184" t="s">
        <v>219</v>
      </c>
      <c r="J184" t="s">
        <v>679</v>
      </c>
      <c r="K184" t="s">
        <v>680</v>
      </c>
      <c r="AJ184" t="s">
        <v>679</v>
      </c>
      <c r="AK184" t="s">
        <v>680</v>
      </c>
      <c r="AL184" t="s">
        <v>227</v>
      </c>
      <c r="AO184" t="s">
        <v>679</v>
      </c>
      <c r="AP184" t="s">
        <v>680</v>
      </c>
      <c r="AQ184" t="s">
        <v>1098</v>
      </c>
      <c r="AT184" t="s">
        <v>679</v>
      </c>
      <c r="AU184" t="s">
        <v>680</v>
      </c>
      <c r="AV184" t="s">
        <v>244</v>
      </c>
    </row>
    <row r="185" spans="9:48" x14ac:dyDescent="0.3">
      <c r="I185" t="s">
        <v>219</v>
      </c>
      <c r="J185" t="s">
        <v>681</v>
      </c>
      <c r="K185" t="s">
        <v>682</v>
      </c>
      <c r="AJ185" t="s">
        <v>681</v>
      </c>
      <c r="AK185" t="s">
        <v>682</v>
      </c>
      <c r="AL185" t="s">
        <v>260</v>
      </c>
      <c r="AO185" t="s">
        <v>681</v>
      </c>
      <c r="AP185" t="s">
        <v>682</v>
      </c>
      <c r="AQ185" t="s">
        <v>1104</v>
      </c>
      <c r="AT185" t="s">
        <v>681</v>
      </c>
      <c r="AU185" t="s">
        <v>682</v>
      </c>
      <c r="AV185" t="s">
        <v>308</v>
      </c>
    </row>
    <row r="186" spans="9:48" x14ac:dyDescent="0.3">
      <c r="I186" t="s">
        <v>219</v>
      </c>
      <c r="J186" t="s">
        <v>685</v>
      </c>
      <c r="K186" t="s">
        <v>686</v>
      </c>
      <c r="AJ186" t="s">
        <v>685</v>
      </c>
      <c r="AK186" t="s">
        <v>686</v>
      </c>
      <c r="AL186" t="s">
        <v>233</v>
      </c>
      <c r="AO186" t="s">
        <v>685</v>
      </c>
      <c r="AP186" t="s">
        <v>686</v>
      </c>
      <c r="AQ186" t="s">
        <v>1101</v>
      </c>
      <c r="AT186" t="s">
        <v>685</v>
      </c>
      <c r="AU186" t="s">
        <v>686</v>
      </c>
      <c r="AV186" t="s">
        <v>275</v>
      </c>
    </row>
    <row r="187" spans="9:48" x14ac:dyDescent="0.3">
      <c r="I187" t="s">
        <v>219</v>
      </c>
      <c r="J187" t="s">
        <v>687</v>
      </c>
      <c r="K187" t="s">
        <v>688</v>
      </c>
      <c r="AJ187" t="s">
        <v>687</v>
      </c>
      <c r="AK187" t="s">
        <v>688</v>
      </c>
      <c r="AL187" t="s">
        <v>233</v>
      </c>
      <c r="AO187" t="s">
        <v>687</v>
      </c>
      <c r="AP187" t="s">
        <v>688</v>
      </c>
      <c r="AQ187" t="s">
        <v>1101</v>
      </c>
      <c r="AT187" t="s">
        <v>687</v>
      </c>
      <c r="AU187" t="s">
        <v>688</v>
      </c>
      <c r="AV187" t="s">
        <v>275</v>
      </c>
    </row>
    <row r="188" spans="9:48" x14ac:dyDescent="0.3">
      <c r="I188" t="s">
        <v>219</v>
      </c>
      <c r="J188" t="s">
        <v>691</v>
      </c>
      <c r="K188" t="s">
        <v>692</v>
      </c>
      <c r="AJ188" t="s">
        <v>691</v>
      </c>
      <c r="AK188" t="s">
        <v>692</v>
      </c>
      <c r="AL188" t="s">
        <v>227</v>
      </c>
      <c r="AO188" t="s">
        <v>691</v>
      </c>
      <c r="AP188" t="s">
        <v>692</v>
      </c>
      <c r="AQ188" t="s">
        <v>1099</v>
      </c>
      <c r="AT188" t="s">
        <v>691</v>
      </c>
      <c r="AU188" t="s">
        <v>692</v>
      </c>
      <c r="AV188" t="s">
        <v>216</v>
      </c>
    </row>
    <row r="189" spans="9:48" x14ac:dyDescent="0.3">
      <c r="I189" t="s">
        <v>226</v>
      </c>
      <c r="J189" t="s">
        <v>239</v>
      </c>
      <c r="K189" t="s">
        <v>240</v>
      </c>
      <c r="L189" t="s">
        <v>226</v>
      </c>
    </row>
    <row r="190" spans="9:48" x14ac:dyDescent="0.3">
      <c r="I190" t="s">
        <v>226</v>
      </c>
      <c r="J190" t="s">
        <v>294</v>
      </c>
      <c r="K190" t="s">
        <v>295</v>
      </c>
      <c r="L190" t="s">
        <v>226</v>
      </c>
    </row>
    <row r="191" spans="9:48" x14ac:dyDescent="0.3">
      <c r="I191" t="s">
        <v>226</v>
      </c>
      <c r="J191" t="s">
        <v>279</v>
      </c>
      <c r="K191" t="s">
        <v>280</v>
      </c>
      <c r="L191" t="s">
        <v>226</v>
      </c>
    </row>
    <row r="192" spans="9:48" x14ac:dyDescent="0.3">
      <c r="I192" t="s">
        <v>226</v>
      </c>
      <c r="J192" t="s">
        <v>287</v>
      </c>
      <c r="K192" t="s">
        <v>288</v>
      </c>
      <c r="L192" t="s">
        <v>226</v>
      </c>
    </row>
    <row r="193" spans="9:12" x14ac:dyDescent="0.3">
      <c r="I193" t="s">
        <v>226</v>
      </c>
      <c r="J193" t="s">
        <v>311</v>
      </c>
      <c r="K193" t="s">
        <v>312</v>
      </c>
      <c r="L193" t="s">
        <v>226</v>
      </c>
    </row>
    <row r="194" spans="9:12" x14ac:dyDescent="0.3">
      <c r="I194" t="s">
        <v>226</v>
      </c>
      <c r="J194" t="s">
        <v>331</v>
      </c>
      <c r="K194" t="s">
        <v>332</v>
      </c>
      <c r="L194" t="s">
        <v>226</v>
      </c>
    </row>
    <row r="195" spans="9:12" x14ac:dyDescent="0.3">
      <c r="I195" t="s">
        <v>226</v>
      </c>
      <c r="J195" t="s">
        <v>335</v>
      </c>
      <c r="K195" t="s">
        <v>336</v>
      </c>
      <c r="L195" t="s">
        <v>226</v>
      </c>
    </row>
    <row r="196" spans="9:12" x14ac:dyDescent="0.3">
      <c r="I196" t="s">
        <v>226</v>
      </c>
      <c r="J196" t="s">
        <v>345</v>
      </c>
      <c r="K196" t="s">
        <v>346</v>
      </c>
      <c r="L196" t="s">
        <v>226</v>
      </c>
    </row>
    <row r="197" spans="9:12" x14ac:dyDescent="0.3">
      <c r="I197" t="s">
        <v>226</v>
      </c>
      <c r="J197" t="s">
        <v>347</v>
      </c>
      <c r="K197" t="s">
        <v>348</v>
      </c>
      <c r="L197" t="s">
        <v>226</v>
      </c>
    </row>
    <row r="198" spans="9:12" x14ac:dyDescent="0.3">
      <c r="I198" t="s">
        <v>226</v>
      </c>
      <c r="J198" t="s">
        <v>359</v>
      </c>
      <c r="K198" t="s">
        <v>360</v>
      </c>
      <c r="L198" t="s">
        <v>226</v>
      </c>
    </row>
    <row r="199" spans="9:12" x14ac:dyDescent="0.3">
      <c r="I199" t="s">
        <v>226</v>
      </c>
      <c r="J199" t="s">
        <v>371</v>
      </c>
      <c r="K199" t="s">
        <v>372</v>
      </c>
      <c r="L199" t="s">
        <v>226</v>
      </c>
    </row>
    <row r="200" spans="9:12" x14ac:dyDescent="0.3">
      <c r="I200" t="s">
        <v>226</v>
      </c>
      <c r="J200" t="s">
        <v>375</v>
      </c>
      <c r="K200" t="s">
        <v>376</v>
      </c>
      <c r="L200" t="s">
        <v>226</v>
      </c>
    </row>
    <row r="201" spans="9:12" x14ac:dyDescent="0.3">
      <c r="I201" t="s">
        <v>226</v>
      </c>
      <c r="J201" t="s">
        <v>387</v>
      </c>
      <c r="K201" t="s">
        <v>388</v>
      </c>
      <c r="L201" t="s">
        <v>226</v>
      </c>
    </row>
    <row r="202" spans="9:12" x14ac:dyDescent="0.3">
      <c r="I202" t="s">
        <v>226</v>
      </c>
      <c r="J202" t="s">
        <v>399</v>
      </c>
      <c r="K202" t="s">
        <v>400</v>
      </c>
      <c r="L202" t="s">
        <v>226</v>
      </c>
    </row>
    <row r="203" spans="9:12" x14ac:dyDescent="0.3">
      <c r="I203" t="s">
        <v>226</v>
      </c>
      <c r="J203" t="s">
        <v>410</v>
      </c>
      <c r="K203" t="s">
        <v>411</v>
      </c>
      <c r="L203" t="s">
        <v>226</v>
      </c>
    </row>
    <row r="204" spans="9:12" x14ac:dyDescent="0.3">
      <c r="I204" t="s">
        <v>226</v>
      </c>
      <c r="J204" t="s">
        <v>422</v>
      </c>
      <c r="K204" t="s">
        <v>423</v>
      </c>
      <c r="L204" t="s">
        <v>226</v>
      </c>
    </row>
    <row r="205" spans="9:12" x14ac:dyDescent="0.3">
      <c r="I205" t="s">
        <v>226</v>
      </c>
      <c r="J205" t="s">
        <v>432</v>
      </c>
      <c r="K205" t="s">
        <v>433</v>
      </c>
      <c r="L205" t="s">
        <v>226</v>
      </c>
    </row>
    <row r="206" spans="9:12" x14ac:dyDescent="0.3">
      <c r="I206" t="s">
        <v>226</v>
      </c>
      <c r="J206" t="s">
        <v>459</v>
      </c>
      <c r="K206" t="s">
        <v>460</v>
      </c>
      <c r="L206" t="s">
        <v>226</v>
      </c>
    </row>
    <row r="207" spans="9:12" x14ac:dyDescent="0.3">
      <c r="I207" t="s">
        <v>226</v>
      </c>
      <c r="J207" t="s">
        <v>465</v>
      </c>
      <c r="K207" t="s">
        <v>466</v>
      </c>
      <c r="L207" t="s">
        <v>226</v>
      </c>
    </row>
    <row r="208" spans="9:12" x14ac:dyDescent="0.3">
      <c r="I208" t="s">
        <v>226</v>
      </c>
      <c r="J208" t="s">
        <v>467</v>
      </c>
      <c r="K208" t="s">
        <v>468</v>
      </c>
      <c r="L208" t="s">
        <v>226</v>
      </c>
    </row>
    <row r="209" spans="9:12" x14ac:dyDescent="0.3">
      <c r="I209" t="s">
        <v>226</v>
      </c>
      <c r="J209" t="s">
        <v>473</v>
      </c>
      <c r="K209" t="s">
        <v>474</v>
      </c>
      <c r="L209" t="s">
        <v>226</v>
      </c>
    </row>
    <row r="210" spans="9:12" x14ac:dyDescent="0.3">
      <c r="I210" t="s">
        <v>226</v>
      </c>
      <c r="J210" t="s">
        <v>477</v>
      </c>
      <c r="K210" t="s">
        <v>478</v>
      </c>
      <c r="L210" t="s">
        <v>226</v>
      </c>
    </row>
    <row r="211" spans="9:12" x14ac:dyDescent="0.3">
      <c r="I211" t="s">
        <v>226</v>
      </c>
      <c r="J211" t="s">
        <v>495</v>
      </c>
      <c r="K211" t="s">
        <v>496</v>
      </c>
      <c r="L211" t="s">
        <v>226</v>
      </c>
    </row>
    <row r="212" spans="9:12" x14ac:dyDescent="0.3">
      <c r="I212" t="s">
        <v>226</v>
      </c>
      <c r="J212" t="s">
        <v>501</v>
      </c>
      <c r="K212" t="s">
        <v>502</v>
      </c>
      <c r="L212" t="s">
        <v>226</v>
      </c>
    </row>
    <row r="213" spans="9:12" x14ac:dyDescent="0.3">
      <c r="I213" t="s">
        <v>226</v>
      </c>
      <c r="J213" t="s">
        <v>513</v>
      </c>
      <c r="K213" t="s">
        <v>514</v>
      </c>
      <c r="L213" t="s">
        <v>226</v>
      </c>
    </row>
    <row r="214" spans="9:12" x14ac:dyDescent="0.3">
      <c r="I214" t="s">
        <v>226</v>
      </c>
      <c r="J214" t="s">
        <v>518</v>
      </c>
      <c r="K214" t="s">
        <v>519</v>
      </c>
      <c r="L214" t="s">
        <v>226</v>
      </c>
    </row>
    <row r="215" spans="9:12" x14ac:dyDescent="0.3">
      <c r="I215" t="s">
        <v>226</v>
      </c>
      <c r="J215" t="s">
        <v>526</v>
      </c>
      <c r="K215" t="s">
        <v>527</v>
      </c>
      <c r="L215" t="s">
        <v>226</v>
      </c>
    </row>
    <row r="216" spans="9:12" x14ac:dyDescent="0.3">
      <c r="I216" t="s">
        <v>226</v>
      </c>
      <c r="J216" t="s">
        <v>528</v>
      </c>
      <c r="K216" t="s">
        <v>529</v>
      </c>
      <c r="L216" t="s">
        <v>226</v>
      </c>
    </row>
    <row r="217" spans="9:12" x14ac:dyDescent="0.3">
      <c r="I217" t="s">
        <v>226</v>
      </c>
      <c r="J217" t="s">
        <v>532</v>
      </c>
      <c r="K217" t="s">
        <v>533</v>
      </c>
      <c r="L217" t="s">
        <v>226</v>
      </c>
    </row>
    <row r="218" spans="9:12" x14ac:dyDescent="0.3">
      <c r="I218" t="s">
        <v>226</v>
      </c>
      <c r="J218" t="s">
        <v>534</v>
      </c>
      <c r="K218" t="s">
        <v>535</v>
      </c>
      <c r="L218" t="s">
        <v>226</v>
      </c>
    </row>
    <row r="219" spans="9:12" x14ac:dyDescent="0.3">
      <c r="I219" t="s">
        <v>226</v>
      </c>
      <c r="J219" t="s">
        <v>538</v>
      </c>
      <c r="K219" t="s">
        <v>539</v>
      </c>
      <c r="L219" t="s">
        <v>226</v>
      </c>
    </row>
    <row r="220" spans="9:12" x14ac:dyDescent="0.3">
      <c r="I220" t="s">
        <v>226</v>
      </c>
      <c r="J220" t="s">
        <v>548</v>
      </c>
      <c r="K220" t="s">
        <v>549</v>
      </c>
      <c r="L220" t="s">
        <v>226</v>
      </c>
    </row>
    <row r="221" spans="9:12" x14ac:dyDescent="0.3">
      <c r="I221" t="s">
        <v>226</v>
      </c>
      <c r="J221" t="s">
        <v>567</v>
      </c>
      <c r="K221" t="s">
        <v>568</v>
      </c>
      <c r="L221" t="s">
        <v>226</v>
      </c>
    </row>
    <row r="222" spans="9:12" x14ac:dyDescent="0.3">
      <c r="I222" t="s">
        <v>226</v>
      </c>
      <c r="J222" t="s">
        <v>573</v>
      </c>
      <c r="K222" t="s">
        <v>574</v>
      </c>
      <c r="L222" t="s">
        <v>226</v>
      </c>
    </row>
    <row r="223" spans="9:12" x14ac:dyDescent="0.3">
      <c r="I223" t="s">
        <v>226</v>
      </c>
      <c r="J223" t="s">
        <v>575</v>
      </c>
      <c r="K223" t="s">
        <v>576</v>
      </c>
      <c r="L223" t="s">
        <v>226</v>
      </c>
    </row>
    <row r="224" spans="9:12" x14ac:dyDescent="0.3">
      <c r="I224" t="s">
        <v>226</v>
      </c>
      <c r="J224" t="s">
        <v>579</v>
      </c>
      <c r="K224" t="s">
        <v>580</v>
      </c>
      <c r="L224" t="s">
        <v>226</v>
      </c>
    </row>
    <row r="225" spans="9:12" x14ac:dyDescent="0.3">
      <c r="I225" t="s">
        <v>226</v>
      </c>
      <c r="J225" t="s">
        <v>583</v>
      </c>
      <c r="K225" t="s">
        <v>584</v>
      </c>
      <c r="L225" t="s">
        <v>226</v>
      </c>
    </row>
    <row r="226" spans="9:12" x14ac:dyDescent="0.3">
      <c r="I226" t="s">
        <v>226</v>
      </c>
      <c r="J226" t="s">
        <v>585</v>
      </c>
      <c r="K226" t="s">
        <v>586</v>
      </c>
      <c r="L226" t="s">
        <v>226</v>
      </c>
    </row>
    <row r="227" spans="9:12" x14ac:dyDescent="0.3">
      <c r="I227" t="s">
        <v>226</v>
      </c>
      <c r="J227" t="s">
        <v>599</v>
      </c>
      <c r="K227" t="s">
        <v>600</v>
      </c>
      <c r="L227" t="s">
        <v>226</v>
      </c>
    </row>
    <row r="228" spans="9:12" x14ac:dyDescent="0.3">
      <c r="I228" t="s">
        <v>226</v>
      </c>
      <c r="J228" t="s">
        <v>611</v>
      </c>
      <c r="K228" t="s">
        <v>612</v>
      </c>
      <c r="L228" t="s">
        <v>226</v>
      </c>
    </row>
    <row r="229" spans="9:12" x14ac:dyDescent="0.3">
      <c r="I229" t="s">
        <v>226</v>
      </c>
      <c r="J229" t="s">
        <v>618</v>
      </c>
      <c r="K229" t="s">
        <v>619</v>
      </c>
      <c r="L229" t="s">
        <v>226</v>
      </c>
    </row>
    <row r="230" spans="9:12" x14ac:dyDescent="0.3">
      <c r="I230" t="s">
        <v>226</v>
      </c>
      <c r="J230" t="s">
        <v>616</v>
      </c>
      <c r="K230" t="s">
        <v>617</v>
      </c>
      <c r="L230" t="s">
        <v>226</v>
      </c>
    </row>
    <row r="231" spans="9:12" x14ac:dyDescent="0.3">
      <c r="I231" t="s">
        <v>226</v>
      </c>
      <c r="J231" t="s">
        <v>626</v>
      </c>
      <c r="K231" t="s">
        <v>627</v>
      </c>
      <c r="L231" t="s">
        <v>226</v>
      </c>
    </row>
    <row r="232" spans="9:12" x14ac:dyDescent="0.3">
      <c r="I232" t="s">
        <v>226</v>
      </c>
      <c r="J232" t="s">
        <v>634</v>
      </c>
      <c r="K232" t="s">
        <v>635</v>
      </c>
      <c r="L232" t="s">
        <v>226</v>
      </c>
    </row>
    <row r="233" spans="9:12" x14ac:dyDescent="0.3">
      <c r="I233" t="s">
        <v>226</v>
      </c>
      <c r="J233" t="s">
        <v>648</v>
      </c>
      <c r="K233" t="s">
        <v>649</v>
      </c>
      <c r="L233" t="s">
        <v>226</v>
      </c>
    </row>
    <row r="234" spans="9:12" x14ac:dyDescent="0.3">
      <c r="I234" t="s">
        <v>226</v>
      </c>
      <c r="J234" t="s">
        <v>650</v>
      </c>
      <c r="K234" t="s">
        <v>651</v>
      </c>
      <c r="L234" t="s">
        <v>226</v>
      </c>
    </row>
    <row r="235" spans="9:12" x14ac:dyDescent="0.3">
      <c r="I235" t="s">
        <v>226</v>
      </c>
      <c r="J235" t="s">
        <v>660</v>
      </c>
      <c r="K235" t="s">
        <v>661</v>
      </c>
      <c r="L235" t="s">
        <v>226</v>
      </c>
    </row>
    <row r="236" spans="9:12" x14ac:dyDescent="0.3">
      <c r="I236" t="s">
        <v>226</v>
      </c>
      <c r="J236" t="s">
        <v>671</v>
      </c>
      <c r="K236" t="s">
        <v>672</v>
      </c>
      <c r="L236" t="s">
        <v>226</v>
      </c>
    </row>
    <row r="237" spans="9:12" x14ac:dyDescent="0.3">
      <c r="I237" t="s">
        <v>226</v>
      </c>
      <c r="J237" t="s">
        <v>679</v>
      </c>
      <c r="K237" t="s">
        <v>680</v>
      </c>
      <c r="L237" t="s">
        <v>226</v>
      </c>
    </row>
    <row r="238" spans="9:12" x14ac:dyDescent="0.3">
      <c r="I238" t="s">
        <v>226</v>
      </c>
      <c r="J238" t="s">
        <v>691</v>
      </c>
      <c r="K238" t="s">
        <v>692</v>
      </c>
      <c r="L238" t="s">
        <v>226</v>
      </c>
    </row>
    <row r="239" spans="9:12" x14ac:dyDescent="0.3">
      <c r="I239" t="s">
        <v>232</v>
      </c>
      <c r="J239" t="s">
        <v>257</v>
      </c>
      <c r="K239" t="s">
        <v>258</v>
      </c>
      <c r="L239" t="s">
        <v>232</v>
      </c>
    </row>
    <row r="240" spans="9:12" x14ac:dyDescent="0.3">
      <c r="I240" t="s">
        <v>232</v>
      </c>
      <c r="J240" t="s">
        <v>272</v>
      </c>
      <c r="K240" t="s">
        <v>273</v>
      </c>
      <c r="L240" t="s">
        <v>232</v>
      </c>
    </row>
    <row r="241" spans="9:12" x14ac:dyDescent="0.3">
      <c r="I241" t="s">
        <v>232</v>
      </c>
      <c r="J241" t="s">
        <v>337</v>
      </c>
      <c r="K241" t="s">
        <v>338</v>
      </c>
      <c r="L241" t="s">
        <v>232</v>
      </c>
    </row>
    <row r="242" spans="9:12" x14ac:dyDescent="0.3">
      <c r="I242" t="s">
        <v>232</v>
      </c>
      <c r="J242" t="s">
        <v>341</v>
      </c>
      <c r="K242" t="s">
        <v>342</v>
      </c>
      <c r="L242" t="s">
        <v>232</v>
      </c>
    </row>
    <row r="243" spans="9:12" x14ac:dyDescent="0.3">
      <c r="I243" t="s">
        <v>232</v>
      </c>
      <c r="J243" t="s">
        <v>363</v>
      </c>
      <c r="K243" t="s">
        <v>364</v>
      </c>
      <c r="L243" t="s">
        <v>232</v>
      </c>
    </row>
    <row r="244" spans="9:12" x14ac:dyDescent="0.3">
      <c r="I244" t="s">
        <v>232</v>
      </c>
      <c r="J244" t="s">
        <v>379</v>
      </c>
      <c r="K244" t="s">
        <v>380</v>
      </c>
      <c r="L244" t="s">
        <v>232</v>
      </c>
    </row>
    <row r="245" spans="9:12" x14ac:dyDescent="0.3">
      <c r="I245" t="s">
        <v>232</v>
      </c>
      <c r="J245" t="s">
        <v>383</v>
      </c>
      <c r="K245" t="s">
        <v>384</v>
      </c>
      <c r="L245" t="s">
        <v>232</v>
      </c>
    </row>
    <row r="246" spans="9:12" x14ac:dyDescent="0.3">
      <c r="I246" t="s">
        <v>232</v>
      </c>
      <c r="J246" t="s">
        <v>391</v>
      </c>
      <c r="K246" t="s">
        <v>392</v>
      </c>
      <c r="L246" t="s">
        <v>232</v>
      </c>
    </row>
    <row r="247" spans="9:12" x14ac:dyDescent="0.3">
      <c r="I247" t="s">
        <v>232</v>
      </c>
      <c r="J247" t="s">
        <v>407</v>
      </c>
      <c r="K247" t="s">
        <v>408</v>
      </c>
      <c r="L247" t="s">
        <v>232</v>
      </c>
    </row>
    <row r="248" spans="9:12" x14ac:dyDescent="0.3">
      <c r="I248" t="s">
        <v>232</v>
      </c>
      <c r="J248" t="s">
        <v>436</v>
      </c>
      <c r="K248" t="s">
        <v>437</v>
      </c>
      <c r="L248" t="s">
        <v>232</v>
      </c>
    </row>
    <row r="249" spans="9:12" x14ac:dyDescent="0.3">
      <c r="I249" t="s">
        <v>232</v>
      </c>
      <c r="J249" t="s">
        <v>438</v>
      </c>
      <c r="K249" t="s">
        <v>439</v>
      </c>
      <c r="L249" t="s">
        <v>232</v>
      </c>
    </row>
    <row r="250" spans="9:12" x14ac:dyDescent="0.3">
      <c r="I250" t="s">
        <v>232</v>
      </c>
      <c r="J250" t="s">
        <v>481</v>
      </c>
      <c r="K250" t="s">
        <v>482</v>
      </c>
      <c r="L250" t="s">
        <v>232</v>
      </c>
    </row>
    <row r="251" spans="9:12" x14ac:dyDescent="0.3">
      <c r="I251" t="s">
        <v>232</v>
      </c>
      <c r="J251" t="s">
        <v>485</v>
      </c>
      <c r="K251" t="s">
        <v>486</v>
      </c>
      <c r="L251" t="s">
        <v>232</v>
      </c>
    </row>
    <row r="252" spans="9:12" x14ac:dyDescent="0.3">
      <c r="I252" t="s">
        <v>232</v>
      </c>
      <c r="J252" t="s">
        <v>491</v>
      </c>
      <c r="K252" t="s">
        <v>492</v>
      </c>
      <c r="L252" t="s">
        <v>232</v>
      </c>
    </row>
    <row r="253" spans="9:12" x14ac:dyDescent="0.3">
      <c r="I253" t="s">
        <v>232</v>
      </c>
      <c r="J253" t="s">
        <v>497</v>
      </c>
      <c r="K253" t="s">
        <v>498</v>
      </c>
      <c r="L253" t="s">
        <v>232</v>
      </c>
    </row>
    <row r="254" spans="9:12" x14ac:dyDescent="0.3">
      <c r="I254" t="s">
        <v>232</v>
      </c>
      <c r="J254" t="s">
        <v>515</v>
      </c>
      <c r="K254" t="s">
        <v>516</v>
      </c>
      <c r="L254" t="s">
        <v>232</v>
      </c>
    </row>
    <row r="255" spans="9:12" x14ac:dyDescent="0.3">
      <c r="I255" t="s">
        <v>232</v>
      </c>
      <c r="J255" t="s">
        <v>522</v>
      </c>
      <c r="K255" t="s">
        <v>523</v>
      </c>
      <c r="L255" t="s">
        <v>232</v>
      </c>
    </row>
    <row r="256" spans="9:12" x14ac:dyDescent="0.3">
      <c r="I256" t="s">
        <v>232</v>
      </c>
      <c r="J256" t="s">
        <v>536</v>
      </c>
      <c r="K256" t="s">
        <v>537</v>
      </c>
      <c r="L256" t="s">
        <v>232</v>
      </c>
    </row>
    <row r="257" spans="9:12" x14ac:dyDescent="0.3">
      <c r="I257" t="s">
        <v>232</v>
      </c>
      <c r="J257" t="s">
        <v>542</v>
      </c>
      <c r="K257" t="s">
        <v>543</v>
      </c>
      <c r="L257" t="s">
        <v>232</v>
      </c>
    </row>
    <row r="258" spans="9:12" x14ac:dyDescent="0.3">
      <c r="I258" t="s">
        <v>232</v>
      </c>
      <c r="J258" t="s">
        <v>544</v>
      </c>
      <c r="K258" t="s">
        <v>545</v>
      </c>
      <c r="L258" t="s">
        <v>232</v>
      </c>
    </row>
    <row r="259" spans="9:12" x14ac:dyDescent="0.3">
      <c r="I259" t="s">
        <v>232</v>
      </c>
      <c r="J259" t="s">
        <v>552</v>
      </c>
      <c r="K259" t="s">
        <v>553</v>
      </c>
      <c r="L259" t="s">
        <v>232</v>
      </c>
    </row>
    <row r="260" spans="9:12" x14ac:dyDescent="0.3">
      <c r="I260" t="s">
        <v>232</v>
      </c>
      <c r="J260" t="s">
        <v>577</v>
      </c>
      <c r="K260" t="s">
        <v>578</v>
      </c>
      <c r="L260" t="s">
        <v>232</v>
      </c>
    </row>
    <row r="261" spans="9:12" x14ac:dyDescent="0.3">
      <c r="I261" t="s">
        <v>232</v>
      </c>
      <c r="J261" t="s">
        <v>581</v>
      </c>
      <c r="K261" t="s">
        <v>582</v>
      </c>
      <c r="L261" t="s">
        <v>232</v>
      </c>
    </row>
    <row r="262" spans="9:12" x14ac:dyDescent="0.3">
      <c r="I262" t="s">
        <v>232</v>
      </c>
      <c r="J262" t="s">
        <v>589</v>
      </c>
      <c r="K262" t="s">
        <v>590</v>
      </c>
      <c r="L262" t="s">
        <v>232</v>
      </c>
    </row>
    <row r="263" spans="9:12" x14ac:dyDescent="0.3">
      <c r="I263" t="s">
        <v>232</v>
      </c>
      <c r="J263" t="s">
        <v>593</v>
      </c>
      <c r="K263" t="s">
        <v>594</v>
      </c>
      <c r="L263" t="s">
        <v>232</v>
      </c>
    </row>
    <row r="264" spans="9:12" x14ac:dyDescent="0.3">
      <c r="I264" t="s">
        <v>232</v>
      </c>
      <c r="J264" t="s">
        <v>607</v>
      </c>
      <c r="K264" t="s">
        <v>608</v>
      </c>
      <c r="L264" t="s">
        <v>232</v>
      </c>
    </row>
    <row r="265" spans="9:12" x14ac:dyDescent="0.3">
      <c r="I265" t="s">
        <v>232</v>
      </c>
      <c r="J265" t="s">
        <v>613</v>
      </c>
      <c r="K265" t="s">
        <v>614</v>
      </c>
      <c r="L265" t="s">
        <v>232</v>
      </c>
    </row>
    <row r="266" spans="9:12" x14ac:dyDescent="0.3">
      <c r="I266" t="s">
        <v>232</v>
      </c>
      <c r="J266" t="s">
        <v>622</v>
      </c>
      <c r="K266" t="s">
        <v>623</v>
      </c>
      <c r="L266" t="s">
        <v>232</v>
      </c>
    </row>
    <row r="267" spans="9:12" x14ac:dyDescent="0.3">
      <c r="I267" t="s">
        <v>232</v>
      </c>
      <c r="J267" t="s">
        <v>624</v>
      </c>
      <c r="K267" t="s">
        <v>625</v>
      </c>
      <c r="L267" t="s">
        <v>232</v>
      </c>
    </row>
    <row r="268" spans="9:12" x14ac:dyDescent="0.3">
      <c r="I268" t="s">
        <v>232</v>
      </c>
      <c r="J268" t="s">
        <v>638</v>
      </c>
      <c r="K268" t="s">
        <v>639</v>
      </c>
      <c r="L268" t="s">
        <v>232</v>
      </c>
    </row>
    <row r="269" spans="9:12" x14ac:dyDescent="0.3">
      <c r="I269" t="s">
        <v>232</v>
      </c>
      <c r="J269" t="s">
        <v>640</v>
      </c>
      <c r="K269" t="s">
        <v>641</v>
      </c>
      <c r="L269" t="s">
        <v>232</v>
      </c>
    </row>
    <row r="270" spans="9:12" x14ac:dyDescent="0.3">
      <c r="I270" t="s">
        <v>232</v>
      </c>
      <c r="J270" t="s">
        <v>652</v>
      </c>
      <c r="K270" t="s">
        <v>653</v>
      </c>
      <c r="L270" t="s">
        <v>232</v>
      </c>
    </row>
    <row r="271" spans="9:12" x14ac:dyDescent="0.3">
      <c r="I271" t="s">
        <v>232</v>
      </c>
      <c r="J271" t="s">
        <v>662</v>
      </c>
      <c r="K271" t="s">
        <v>663</v>
      </c>
      <c r="L271" t="s">
        <v>232</v>
      </c>
    </row>
    <row r="272" spans="9:12" x14ac:dyDescent="0.3">
      <c r="I272" t="s">
        <v>232</v>
      </c>
      <c r="J272" t="s">
        <v>685</v>
      </c>
      <c r="K272" t="s">
        <v>686</v>
      </c>
      <c r="L272" t="s">
        <v>232</v>
      </c>
    </row>
    <row r="273" spans="9:12" x14ac:dyDescent="0.3">
      <c r="I273" t="s">
        <v>232</v>
      </c>
      <c r="J273" t="s">
        <v>687</v>
      </c>
      <c r="K273" t="s">
        <v>688</v>
      </c>
      <c r="L273" t="s">
        <v>232</v>
      </c>
    </row>
    <row r="274" spans="9:12" x14ac:dyDescent="0.3">
      <c r="I274" t="s">
        <v>241</v>
      </c>
      <c r="J274" t="s">
        <v>218</v>
      </c>
      <c r="K274" t="s">
        <v>214</v>
      </c>
      <c r="L274" t="s">
        <v>241</v>
      </c>
    </row>
    <row r="275" spans="9:12" x14ac:dyDescent="0.3">
      <c r="I275" t="s">
        <v>241</v>
      </c>
      <c r="J275" t="s">
        <v>230</v>
      </c>
      <c r="K275" t="s">
        <v>231</v>
      </c>
      <c r="L275" t="s">
        <v>241</v>
      </c>
    </row>
    <row r="276" spans="9:12" x14ac:dyDescent="0.3">
      <c r="I276" t="s">
        <v>241</v>
      </c>
      <c r="J276" t="s">
        <v>266</v>
      </c>
      <c r="K276" t="s">
        <v>267</v>
      </c>
      <c r="L276" t="s">
        <v>241</v>
      </c>
    </row>
    <row r="277" spans="9:12" x14ac:dyDescent="0.3">
      <c r="I277" t="s">
        <v>241</v>
      </c>
      <c r="J277" t="s">
        <v>315</v>
      </c>
      <c r="K277" t="s">
        <v>316</v>
      </c>
      <c r="L277" t="s">
        <v>241</v>
      </c>
    </row>
    <row r="278" spans="9:12" x14ac:dyDescent="0.3">
      <c r="I278" t="s">
        <v>241</v>
      </c>
      <c r="J278" t="s">
        <v>326</v>
      </c>
      <c r="K278" t="s">
        <v>327</v>
      </c>
      <c r="L278" t="s">
        <v>241</v>
      </c>
    </row>
    <row r="279" spans="9:12" x14ac:dyDescent="0.3">
      <c r="I279" t="s">
        <v>241</v>
      </c>
      <c r="J279" t="s">
        <v>339</v>
      </c>
      <c r="K279" t="s">
        <v>340</v>
      </c>
      <c r="L279" t="s">
        <v>241</v>
      </c>
    </row>
    <row r="280" spans="9:12" x14ac:dyDescent="0.3">
      <c r="I280" t="s">
        <v>241</v>
      </c>
      <c r="J280" t="s">
        <v>351</v>
      </c>
      <c r="K280" t="s">
        <v>352</v>
      </c>
      <c r="L280" t="s">
        <v>241</v>
      </c>
    </row>
    <row r="281" spans="9:12" x14ac:dyDescent="0.3">
      <c r="I281" t="s">
        <v>241</v>
      </c>
      <c r="J281" t="s">
        <v>367</v>
      </c>
      <c r="K281" t="s">
        <v>368</v>
      </c>
      <c r="L281" t="s">
        <v>241</v>
      </c>
    </row>
    <row r="282" spans="9:12" x14ac:dyDescent="0.3">
      <c r="I282" t="s">
        <v>241</v>
      </c>
      <c r="J282" t="s">
        <v>395</v>
      </c>
      <c r="K282" t="s">
        <v>396</v>
      </c>
      <c r="L282" t="s">
        <v>241</v>
      </c>
    </row>
    <row r="283" spans="9:12" x14ac:dyDescent="0.3">
      <c r="I283" t="s">
        <v>241</v>
      </c>
      <c r="J283" t="s">
        <v>403</v>
      </c>
      <c r="K283" t="s">
        <v>404</v>
      </c>
      <c r="L283" t="s">
        <v>241</v>
      </c>
    </row>
    <row r="284" spans="9:12" x14ac:dyDescent="0.3">
      <c r="I284" t="s">
        <v>241</v>
      </c>
      <c r="J284" t="s">
        <v>416</v>
      </c>
      <c r="K284" t="s">
        <v>417</v>
      </c>
      <c r="L284" t="s">
        <v>241</v>
      </c>
    </row>
    <row r="285" spans="9:12" x14ac:dyDescent="0.3">
      <c r="I285" t="s">
        <v>241</v>
      </c>
      <c r="J285" t="s">
        <v>418</v>
      </c>
      <c r="K285" t="s">
        <v>419</v>
      </c>
      <c r="L285" t="s">
        <v>241</v>
      </c>
    </row>
    <row r="286" spans="9:12" x14ac:dyDescent="0.3">
      <c r="I286" t="s">
        <v>241</v>
      </c>
      <c r="J286" t="s">
        <v>424</v>
      </c>
      <c r="K286" t="s">
        <v>425</v>
      </c>
      <c r="L286" t="s">
        <v>241</v>
      </c>
    </row>
    <row r="287" spans="9:12" x14ac:dyDescent="0.3">
      <c r="I287" t="s">
        <v>241</v>
      </c>
      <c r="J287" t="s">
        <v>428</v>
      </c>
      <c r="K287" t="s">
        <v>429</v>
      </c>
      <c r="L287" t="s">
        <v>241</v>
      </c>
    </row>
    <row r="288" spans="9:12" x14ac:dyDescent="0.3">
      <c r="I288" t="s">
        <v>241</v>
      </c>
      <c r="J288" t="s">
        <v>430</v>
      </c>
      <c r="K288" t="s">
        <v>431</v>
      </c>
      <c r="L288" t="s">
        <v>241</v>
      </c>
    </row>
    <row r="289" spans="9:12" x14ac:dyDescent="0.3">
      <c r="I289" t="s">
        <v>241</v>
      </c>
      <c r="J289" t="s">
        <v>434</v>
      </c>
      <c r="K289" t="s">
        <v>435</v>
      </c>
      <c r="L289" t="s">
        <v>241</v>
      </c>
    </row>
    <row r="290" spans="9:12" x14ac:dyDescent="0.3">
      <c r="I290" t="s">
        <v>241</v>
      </c>
      <c r="J290" t="s">
        <v>441</v>
      </c>
      <c r="K290" t="s">
        <v>442</v>
      </c>
      <c r="L290" t="s">
        <v>241</v>
      </c>
    </row>
    <row r="291" spans="9:12" x14ac:dyDescent="0.3">
      <c r="I291" t="s">
        <v>241</v>
      </c>
      <c r="J291" t="s">
        <v>445</v>
      </c>
      <c r="K291" t="s">
        <v>446</v>
      </c>
      <c r="L291" t="s">
        <v>241</v>
      </c>
    </row>
    <row r="292" spans="9:12" x14ac:dyDescent="0.3">
      <c r="I292" t="s">
        <v>241</v>
      </c>
      <c r="J292" t="s">
        <v>451</v>
      </c>
      <c r="K292" t="s">
        <v>452</v>
      </c>
      <c r="L292" t="s">
        <v>241</v>
      </c>
    </row>
    <row r="293" spans="9:12" x14ac:dyDescent="0.3">
      <c r="I293" t="s">
        <v>241</v>
      </c>
      <c r="J293" t="s">
        <v>453</v>
      </c>
      <c r="K293" t="s">
        <v>454</v>
      </c>
      <c r="L293" t="s">
        <v>241</v>
      </c>
    </row>
    <row r="294" spans="9:12" x14ac:dyDescent="0.3">
      <c r="I294" t="s">
        <v>241</v>
      </c>
      <c r="J294" t="s">
        <v>463</v>
      </c>
      <c r="K294" t="s">
        <v>464</v>
      </c>
      <c r="L294" t="s">
        <v>241</v>
      </c>
    </row>
    <row r="295" spans="9:12" x14ac:dyDescent="0.3">
      <c r="I295" t="s">
        <v>241</v>
      </c>
      <c r="J295" t="s">
        <v>471</v>
      </c>
      <c r="K295" t="s">
        <v>472</v>
      </c>
      <c r="L295" t="s">
        <v>241</v>
      </c>
    </row>
    <row r="296" spans="9:12" x14ac:dyDescent="0.3">
      <c r="I296" t="s">
        <v>241</v>
      </c>
      <c r="J296" t="s">
        <v>487</v>
      </c>
      <c r="K296" t="s">
        <v>488</v>
      </c>
      <c r="L296" t="s">
        <v>241</v>
      </c>
    </row>
    <row r="297" spans="9:12" x14ac:dyDescent="0.3">
      <c r="I297" t="s">
        <v>241</v>
      </c>
      <c r="J297" t="s">
        <v>509</v>
      </c>
      <c r="K297" t="s">
        <v>510</v>
      </c>
      <c r="L297" t="s">
        <v>241</v>
      </c>
    </row>
    <row r="298" spans="9:12" x14ac:dyDescent="0.3">
      <c r="I298" t="s">
        <v>241</v>
      </c>
      <c r="J298" t="s">
        <v>520</v>
      </c>
      <c r="K298" t="s">
        <v>521</v>
      </c>
      <c r="L298" t="s">
        <v>241</v>
      </c>
    </row>
    <row r="299" spans="9:12" x14ac:dyDescent="0.3">
      <c r="I299" t="s">
        <v>241</v>
      </c>
      <c r="J299" t="s">
        <v>565</v>
      </c>
      <c r="K299" t="s">
        <v>566</v>
      </c>
      <c r="L299" t="s">
        <v>241</v>
      </c>
    </row>
    <row r="300" spans="9:12" x14ac:dyDescent="0.3">
      <c r="I300" t="s">
        <v>241</v>
      </c>
      <c r="J300" t="s">
        <v>571</v>
      </c>
      <c r="K300" t="s">
        <v>572</v>
      </c>
      <c r="L300" t="s">
        <v>241</v>
      </c>
    </row>
    <row r="301" spans="9:12" x14ac:dyDescent="0.3">
      <c r="I301" t="s">
        <v>241</v>
      </c>
      <c r="J301" t="s">
        <v>609</v>
      </c>
      <c r="K301" t="s">
        <v>610</v>
      </c>
      <c r="L301" t="s">
        <v>241</v>
      </c>
    </row>
    <row r="302" spans="9:12" x14ac:dyDescent="0.3">
      <c r="I302" t="s">
        <v>241</v>
      </c>
      <c r="J302" t="s">
        <v>630</v>
      </c>
      <c r="K302" t="s">
        <v>631</v>
      </c>
      <c r="L302" t="s">
        <v>241</v>
      </c>
    </row>
    <row r="303" spans="9:12" x14ac:dyDescent="0.3">
      <c r="I303" t="s">
        <v>241</v>
      </c>
      <c r="J303" t="s">
        <v>646</v>
      </c>
      <c r="K303" t="s">
        <v>647</v>
      </c>
      <c r="L303" t="s">
        <v>241</v>
      </c>
    </row>
    <row r="304" spans="9:12" x14ac:dyDescent="0.3">
      <c r="I304" t="s">
        <v>241</v>
      </c>
      <c r="J304" t="s">
        <v>656</v>
      </c>
      <c r="K304" t="s">
        <v>657</v>
      </c>
      <c r="L304" t="s">
        <v>241</v>
      </c>
    </row>
    <row r="305" spans="9:12" x14ac:dyDescent="0.3">
      <c r="I305" t="s">
        <v>241</v>
      </c>
      <c r="J305" t="s">
        <v>658</v>
      </c>
      <c r="K305" t="s">
        <v>659</v>
      </c>
      <c r="L305" t="s">
        <v>241</v>
      </c>
    </row>
    <row r="306" spans="9:12" x14ac:dyDescent="0.3">
      <c r="I306" t="s">
        <v>241</v>
      </c>
      <c r="J306" t="s">
        <v>669</v>
      </c>
      <c r="K306" t="s">
        <v>670</v>
      </c>
      <c r="L306" t="s">
        <v>241</v>
      </c>
    </row>
    <row r="307" spans="9:12" x14ac:dyDescent="0.3">
      <c r="I307" t="s">
        <v>250</v>
      </c>
      <c r="J307" t="s">
        <v>248</v>
      </c>
      <c r="K307" t="s">
        <v>249</v>
      </c>
      <c r="L307" t="s">
        <v>250</v>
      </c>
    </row>
    <row r="308" spans="9:12" x14ac:dyDescent="0.3">
      <c r="I308" t="s">
        <v>250</v>
      </c>
      <c r="J308" t="s">
        <v>300</v>
      </c>
      <c r="K308" t="s">
        <v>301</v>
      </c>
      <c r="L308" t="s">
        <v>250</v>
      </c>
    </row>
    <row r="309" spans="9:12" x14ac:dyDescent="0.3">
      <c r="I309" t="s">
        <v>250</v>
      </c>
      <c r="J309" t="s">
        <v>324</v>
      </c>
      <c r="K309" t="s">
        <v>325</v>
      </c>
      <c r="L309" t="s">
        <v>250</v>
      </c>
    </row>
    <row r="310" spans="9:12" x14ac:dyDescent="0.3">
      <c r="I310" t="s">
        <v>250</v>
      </c>
      <c r="J310" t="s">
        <v>355</v>
      </c>
      <c r="K310" t="s">
        <v>356</v>
      </c>
      <c r="L310" t="s">
        <v>250</v>
      </c>
    </row>
    <row r="311" spans="9:12" x14ac:dyDescent="0.3">
      <c r="I311" t="s">
        <v>250</v>
      </c>
      <c r="J311" t="s">
        <v>385</v>
      </c>
      <c r="K311" t="s">
        <v>386</v>
      </c>
      <c r="L311" t="s">
        <v>250</v>
      </c>
    </row>
    <row r="312" spans="9:12" x14ac:dyDescent="0.3">
      <c r="I312" t="s">
        <v>250</v>
      </c>
      <c r="J312" t="s">
        <v>389</v>
      </c>
      <c r="K312" t="s">
        <v>390</v>
      </c>
      <c r="L312" t="s">
        <v>250</v>
      </c>
    </row>
    <row r="313" spans="9:12" x14ac:dyDescent="0.3">
      <c r="I313" t="s">
        <v>250</v>
      </c>
      <c r="J313" t="s">
        <v>414</v>
      </c>
      <c r="K313" t="s">
        <v>415</v>
      </c>
      <c r="L313" t="s">
        <v>250</v>
      </c>
    </row>
    <row r="314" spans="9:12" x14ac:dyDescent="0.3">
      <c r="I314" t="s">
        <v>250</v>
      </c>
      <c r="J314" t="s">
        <v>530</v>
      </c>
      <c r="K314" t="s">
        <v>531</v>
      </c>
      <c r="L314" t="s">
        <v>250</v>
      </c>
    </row>
    <row r="315" spans="9:12" x14ac:dyDescent="0.3">
      <c r="I315" t="s">
        <v>250</v>
      </c>
      <c r="J315" t="s">
        <v>556</v>
      </c>
      <c r="K315" t="s">
        <v>557</v>
      </c>
      <c r="L315" t="s">
        <v>250</v>
      </c>
    </row>
    <row r="316" spans="9:12" x14ac:dyDescent="0.3">
      <c r="I316" t="s">
        <v>250</v>
      </c>
      <c r="J316" t="s">
        <v>595</v>
      </c>
      <c r="K316" t="s">
        <v>596</v>
      </c>
      <c r="L316" t="s">
        <v>250</v>
      </c>
    </row>
    <row r="317" spans="9:12" x14ac:dyDescent="0.3">
      <c r="I317" t="s">
        <v>250</v>
      </c>
      <c r="J317" t="s">
        <v>597</v>
      </c>
      <c r="K317" t="s">
        <v>598</v>
      </c>
      <c r="L317" t="s">
        <v>250</v>
      </c>
    </row>
    <row r="318" spans="9:12" x14ac:dyDescent="0.3">
      <c r="I318" t="s">
        <v>250</v>
      </c>
      <c r="J318" t="s">
        <v>632</v>
      </c>
      <c r="K318" t="s">
        <v>633</v>
      </c>
      <c r="L318" t="s">
        <v>250</v>
      </c>
    </row>
    <row r="319" spans="9:12" x14ac:dyDescent="0.3">
      <c r="I319" t="s">
        <v>250</v>
      </c>
      <c r="J319" t="s">
        <v>644</v>
      </c>
      <c r="K319" t="s">
        <v>645</v>
      </c>
      <c r="L319" t="s">
        <v>250</v>
      </c>
    </row>
    <row r="320" spans="9:12" x14ac:dyDescent="0.3">
      <c r="I320" t="s">
        <v>250</v>
      </c>
      <c r="J320" t="s">
        <v>673</v>
      </c>
      <c r="K320" t="s">
        <v>674</v>
      </c>
      <c r="L320" t="s">
        <v>250</v>
      </c>
    </row>
    <row r="321" spans="9:12" x14ac:dyDescent="0.3">
      <c r="I321" t="s">
        <v>259</v>
      </c>
      <c r="J321" t="s">
        <v>305</v>
      </c>
      <c r="K321" t="s">
        <v>306</v>
      </c>
      <c r="L321" t="s">
        <v>259</v>
      </c>
    </row>
    <row r="322" spans="9:12" x14ac:dyDescent="0.3">
      <c r="I322" t="s">
        <v>259</v>
      </c>
      <c r="J322" t="s">
        <v>321</v>
      </c>
      <c r="K322" t="s">
        <v>322</v>
      </c>
      <c r="L322" t="s">
        <v>259</v>
      </c>
    </row>
    <row r="323" spans="9:12" x14ac:dyDescent="0.3">
      <c r="I323" t="s">
        <v>259</v>
      </c>
      <c r="J323" t="s">
        <v>329</v>
      </c>
      <c r="K323" t="s">
        <v>330</v>
      </c>
      <c r="L323" t="s">
        <v>259</v>
      </c>
    </row>
    <row r="324" spans="9:12" x14ac:dyDescent="0.3">
      <c r="I324" t="s">
        <v>259</v>
      </c>
      <c r="J324" t="s">
        <v>401</v>
      </c>
      <c r="K324" t="s">
        <v>402</v>
      </c>
      <c r="L324" t="s">
        <v>259</v>
      </c>
    </row>
    <row r="325" spans="9:12" x14ac:dyDescent="0.3">
      <c r="I325" t="s">
        <v>259</v>
      </c>
      <c r="J325" t="s">
        <v>426</v>
      </c>
      <c r="K325" t="s">
        <v>427</v>
      </c>
      <c r="L325" t="s">
        <v>259</v>
      </c>
    </row>
    <row r="326" spans="9:12" x14ac:dyDescent="0.3">
      <c r="I326" t="s">
        <v>259</v>
      </c>
      <c r="J326" t="s">
        <v>449</v>
      </c>
      <c r="K326" t="s">
        <v>450</v>
      </c>
      <c r="L326" t="s">
        <v>259</v>
      </c>
    </row>
    <row r="327" spans="9:12" x14ac:dyDescent="0.3">
      <c r="I327" t="s">
        <v>259</v>
      </c>
      <c r="J327" t="s">
        <v>457</v>
      </c>
      <c r="K327" t="s">
        <v>458</v>
      </c>
      <c r="L327" t="s">
        <v>259</v>
      </c>
    </row>
    <row r="328" spans="9:12" x14ac:dyDescent="0.3">
      <c r="I328" t="s">
        <v>259</v>
      </c>
      <c r="J328" t="s">
        <v>505</v>
      </c>
      <c r="K328" t="s">
        <v>506</v>
      </c>
      <c r="L328" t="s">
        <v>259</v>
      </c>
    </row>
    <row r="329" spans="9:12" x14ac:dyDescent="0.3">
      <c r="I329" t="s">
        <v>259</v>
      </c>
      <c r="J329" t="s">
        <v>550</v>
      </c>
      <c r="K329" t="s">
        <v>551</v>
      </c>
      <c r="L329" t="s">
        <v>259</v>
      </c>
    </row>
    <row r="330" spans="9:12" x14ac:dyDescent="0.3">
      <c r="I330" t="s">
        <v>259</v>
      </c>
      <c r="J330" t="s">
        <v>560</v>
      </c>
      <c r="K330" t="s">
        <v>561</v>
      </c>
      <c r="L330" t="s">
        <v>259</v>
      </c>
    </row>
    <row r="331" spans="9:12" x14ac:dyDescent="0.3">
      <c r="I331" t="s">
        <v>259</v>
      </c>
      <c r="J331" t="s">
        <v>563</v>
      </c>
      <c r="K331" t="s">
        <v>564</v>
      </c>
      <c r="L331" t="s">
        <v>259</v>
      </c>
    </row>
    <row r="332" spans="9:12" x14ac:dyDescent="0.3">
      <c r="I332" t="s">
        <v>259</v>
      </c>
      <c r="J332" t="s">
        <v>591</v>
      </c>
      <c r="K332" t="s">
        <v>592</v>
      </c>
      <c r="L332" t="s">
        <v>259</v>
      </c>
    </row>
    <row r="333" spans="9:12" x14ac:dyDescent="0.3">
      <c r="I333" t="s">
        <v>259</v>
      </c>
      <c r="J333" t="s">
        <v>603</v>
      </c>
      <c r="K333" t="s">
        <v>604</v>
      </c>
      <c r="L333" t="s">
        <v>259</v>
      </c>
    </row>
    <row r="334" spans="9:12" x14ac:dyDescent="0.3">
      <c r="I334" t="s">
        <v>259</v>
      </c>
      <c r="J334" t="s">
        <v>628</v>
      </c>
      <c r="K334" t="s">
        <v>629</v>
      </c>
      <c r="L334" t="s">
        <v>259</v>
      </c>
    </row>
    <row r="335" spans="9:12" x14ac:dyDescent="0.3">
      <c r="I335" t="s">
        <v>259</v>
      </c>
      <c r="J335" t="s">
        <v>665</v>
      </c>
      <c r="K335" t="s">
        <v>666</v>
      </c>
      <c r="L335" t="s">
        <v>259</v>
      </c>
    </row>
    <row r="336" spans="9:12" x14ac:dyDescent="0.3">
      <c r="I336" t="s">
        <v>259</v>
      </c>
      <c r="J336" t="s">
        <v>667</v>
      </c>
      <c r="K336" t="s">
        <v>668</v>
      </c>
      <c r="L336" t="s">
        <v>259</v>
      </c>
    </row>
    <row r="337" spans="9:12" x14ac:dyDescent="0.3">
      <c r="I337" t="s">
        <v>259</v>
      </c>
      <c r="J337" t="s">
        <v>675</v>
      </c>
      <c r="K337" t="s">
        <v>676</v>
      </c>
      <c r="L337" t="s">
        <v>259</v>
      </c>
    </row>
    <row r="338" spans="9:12" x14ac:dyDescent="0.3">
      <c r="I338" t="s">
        <v>259</v>
      </c>
      <c r="J338" t="s">
        <v>681</v>
      </c>
      <c r="K338" t="s">
        <v>682</v>
      </c>
      <c r="L338" t="s">
        <v>259</v>
      </c>
    </row>
    <row r="339" spans="9:12" x14ac:dyDescent="0.3">
      <c r="I339" t="s">
        <v>220</v>
      </c>
      <c r="J339" t="s">
        <v>239</v>
      </c>
      <c r="K339" t="s">
        <v>240</v>
      </c>
      <c r="L339" t="s">
        <v>220</v>
      </c>
    </row>
    <row r="340" spans="9:12" x14ac:dyDescent="0.3">
      <c r="I340" t="s">
        <v>220</v>
      </c>
      <c r="J340" t="s">
        <v>311</v>
      </c>
      <c r="K340" t="s">
        <v>312</v>
      </c>
      <c r="L340" t="s">
        <v>220</v>
      </c>
    </row>
    <row r="341" spans="9:12" x14ac:dyDescent="0.3">
      <c r="I341" t="s">
        <v>220</v>
      </c>
      <c r="J341" t="s">
        <v>335</v>
      </c>
      <c r="K341" t="s">
        <v>336</v>
      </c>
      <c r="L341" t="s">
        <v>220</v>
      </c>
    </row>
    <row r="342" spans="9:12" x14ac:dyDescent="0.3">
      <c r="I342" t="s">
        <v>220</v>
      </c>
      <c r="J342" t="s">
        <v>387</v>
      </c>
      <c r="K342" t="s">
        <v>388</v>
      </c>
      <c r="L342" t="s">
        <v>220</v>
      </c>
    </row>
    <row r="343" spans="9:12" x14ac:dyDescent="0.3">
      <c r="I343" t="s">
        <v>220</v>
      </c>
      <c r="J343" t="s">
        <v>399</v>
      </c>
      <c r="K343" t="s">
        <v>400</v>
      </c>
      <c r="L343" t="s">
        <v>220</v>
      </c>
    </row>
    <row r="344" spans="9:12" x14ac:dyDescent="0.3">
      <c r="I344" t="s">
        <v>220</v>
      </c>
      <c r="J344" t="s">
        <v>459</v>
      </c>
      <c r="K344" t="s">
        <v>460</v>
      </c>
      <c r="L344" t="s">
        <v>220</v>
      </c>
    </row>
    <row r="345" spans="9:12" x14ac:dyDescent="0.3">
      <c r="I345" t="s">
        <v>220</v>
      </c>
      <c r="J345" t="s">
        <v>465</v>
      </c>
      <c r="K345" t="s">
        <v>466</v>
      </c>
      <c r="L345" t="s">
        <v>220</v>
      </c>
    </row>
    <row r="346" spans="9:12" x14ac:dyDescent="0.3">
      <c r="I346" t="s">
        <v>220</v>
      </c>
      <c r="J346" t="s">
        <v>477</v>
      </c>
      <c r="K346" t="s">
        <v>478</v>
      </c>
      <c r="L346" t="s">
        <v>220</v>
      </c>
    </row>
    <row r="347" spans="9:12" x14ac:dyDescent="0.3">
      <c r="I347" t="s">
        <v>220</v>
      </c>
      <c r="J347" t="s">
        <v>526</v>
      </c>
      <c r="K347" t="s">
        <v>527</v>
      </c>
      <c r="L347" t="s">
        <v>220</v>
      </c>
    </row>
    <row r="348" spans="9:12" x14ac:dyDescent="0.3">
      <c r="I348" t="s">
        <v>220</v>
      </c>
      <c r="J348" t="s">
        <v>528</v>
      </c>
      <c r="K348" t="s">
        <v>529</v>
      </c>
      <c r="L348" t="s">
        <v>220</v>
      </c>
    </row>
    <row r="349" spans="9:12" x14ac:dyDescent="0.3">
      <c r="I349" t="s">
        <v>220</v>
      </c>
      <c r="J349" t="s">
        <v>534</v>
      </c>
      <c r="K349" t="s">
        <v>535</v>
      </c>
      <c r="L349" t="s">
        <v>220</v>
      </c>
    </row>
    <row r="350" spans="9:12" x14ac:dyDescent="0.3">
      <c r="I350" t="s">
        <v>220</v>
      </c>
      <c r="J350" t="s">
        <v>575</v>
      </c>
      <c r="K350" t="s">
        <v>576</v>
      </c>
      <c r="L350" t="s">
        <v>220</v>
      </c>
    </row>
    <row r="351" spans="9:12" x14ac:dyDescent="0.3">
      <c r="I351" t="s">
        <v>220</v>
      </c>
      <c r="J351" t="s">
        <v>585</v>
      </c>
      <c r="K351" t="s">
        <v>586</v>
      </c>
      <c r="L351" t="s">
        <v>220</v>
      </c>
    </row>
    <row r="352" spans="9:12" x14ac:dyDescent="0.3">
      <c r="I352" t="s">
        <v>220</v>
      </c>
      <c r="J352" t="s">
        <v>650</v>
      </c>
      <c r="K352" t="s">
        <v>651</v>
      </c>
      <c r="L352" t="s">
        <v>220</v>
      </c>
    </row>
    <row r="353" spans="9:12" x14ac:dyDescent="0.3">
      <c r="I353" t="s">
        <v>220</v>
      </c>
      <c r="J353" t="s">
        <v>691</v>
      </c>
      <c r="K353" t="s">
        <v>692</v>
      </c>
      <c r="L353" t="s">
        <v>220</v>
      </c>
    </row>
    <row r="354" spans="9:12" x14ac:dyDescent="0.3">
      <c r="I354" t="s">
        <v>234</v>
      </c>
      <c r="J354" t="s">
        <v>359</v>
      </c>
      <c r="K354" t="s">
        <v>360</v>
      </c>
      <c r="L354" t="s">
        <v>234</v>
      </c>
    </row>
    <row r="355" spans="9:12" x14ac:dyDescent="0.3">
      <c r="I355" t="s">
        <v>234</v>
      </c>
      <c r="J355" t="s">
        <v>371</v>
      </c>
      <c r="K355" t="s">
        <v>372</v>
      </c>
      <c r="L355" t="s">
        <v>234</v>
      </c>
    </row>
    <row r="356" spans="9:12" x14ac:dyDescent="0.3">
      <c r="I356" t="s">
        <v>234</v>
      </c>
      <c r="J356" t="s">
        <v>375</v>
      </c>
      <c r="K356" t="s">
        <v>376</v>
      </c>
      <c r="L356" t="s">
        <v>234</v>
      </c>
    </row>
    <row r="357" spans="9:12" x14ac:dyDescent="0.3">
      <c r="I357" t="s">
        <v>234</v>
      </c>
      <c r="J357" t="s">
        <v>410</v>
      </c>
      <c r="K357" t="s">
        <v>411</v>
      </c>
      <c r="L357" t="s">
        <v>234</v>
      </c>
    </row>
    <row r="358" spans="9:12" x14ac:dyDescent="0.3">
      <c r="I358" t="s">
        <v>234</v>
      </c>
      <c r="J358" t="s">
        <v>432</v>
      </c>
      <c r="K358" t="s">
        <v>433</v>
      </c>
      <c r="L358" t="s">
        <v>234</v>
      </c>
    </row>
    <row r="359" spans="9:12" x14ac:dyDescent="0.3">
      <c r="I359" t="s">
        <v>234</v>
      </c>
      <c r="J359" t="s">
        <v>513</v>
      </c>
      <c r="K359" t="s">
        <v>514</v>
      </c>
      <c r="L359" t="s">
        <v>234</v>
      </c>
    </row>
    <row r="360" spans="9:12" x14ac:dyDescent="0.3">
      <c r="I360" t="s">
        <v>234</v>
      </c>
      <c r="J360" t="s">
        <v>518</v>
      </c>
      <c r="K360" t="s">
        <v>519</v>
      </c>
      <c r="L360" t="s">
        <v>234</v>
      </c>
    </row>
    <row r="361" spans="9:12" x14ac:dyDescent="0.3">
      <c r="I361" t="s">
        <v>234</v>
      </c>
      <c r="J361" t="s">
        <v>532</v>
      </c>
      <c r="K361" t="s">
        <v>533</v>
      </c>
      <c r="L361" t="s">
        <v>234</v>
      </c>
    </row>
    <row r="362" spans="9:12" x14ac:dyDescent="0.3">
      <c r="I362" t="s">
        <v>234</v>
      </c>
      <c r="J362" t="s">
        <v>538</v>
      </c>
      <c r="K362" t="s">
        <v>539</v>
      </c>
      <c r="L362" t="s">
        <v>234</v>
      </c>
    </row>
    <row r="363" spans="9:12" x14ac:dyDescent="0.3">
      <c r="I363" t="s">
        <v>234</v>
      </c>
      <c r="J363" t="s">
        <v>567</v>
      </c>
      <c r="K363" t="s">
        <v>568</v>
      </c>
      <c r="L363" t="s">
        <v>234</v>
      </c>
    </row>
    <row r="364" spans="9:12" x14ac:dyDescent="0.3">
      <c r="I364" t="s">
        <v>234</v>
      </c>
      <c r="J364" t="s">
        <v>599</v>
      </c>
      <c r="K364" t="s">
        <v>600</v>
      </c>
      <c r="L364" t="s">
        <v>234</v>
      </c>
    </row>
    <row r="365" spans="9:12" x14ac:dyDescent="0.3">
      <c r="I365" t="s">
        <v>234</v>
      </c>
      <c r="J365" t="s">
        <v>618</v>
      </c>
      <c r="K365" t="s">
        <v>619</v>
      </c>
      <c r="L365" t="s">
        <v>234</v>
      </c>
    </row>
    <row r="366" spans="9:12" x14ac:dyDescent="0.3">
      <c r="I366" t="s">
        <v>234</v>
      </c>
      <c r="J366" t="s">
        <v>626</v>
      </c>
      <c r="K366" t="s">
        <v>627</v>
      </c>
      <c r="L366" t="s">
        <v>234</v>
      </c>
    </row>
    <row r="367" spans="9:12" x14ac:dyDescent="0.3">
      <c r="I367" t="s">
        <v>243</v>
      </c>
      <c r="J367" t="s">
        <v>345</v>
      </c>
      <c r="K367" t="s">
        <v>346</v>
      </c>
      <c r="L367" t="s">
        <v>243</v>
      </c>
    </row>
    <row r="368" spans="9:12" x14ac:dyDescent="0.3">
      <c r="I368" t="s">
        <v>243</v>
      </c>
      <c r="J368" t="s">
        <v>347</v>
      </c>
      <c r="K368" t="s">
        <v>348</v>
      </c>
      <c r="L368" t="s">
        <v>243</v>
      </c>
    </row>
    <row r="369" spans="9:12" x14ac:dyDescent="0.3">
      <c r="I369" t="s">
        <v>243</v>
      </c>
      <c r="J369" t="s">
        <v>422</v>
      </c>
      <c r="K369" t="s">
        <v>423</v>
      </c>
      <c r="L369" t="s">
        <v>243</v>
      </c>
    </row>
    <row r="370" spans="9:12" x14ac:dyDescent="0.3">
      <c r="I370" t="s">
        <v>243</v>
      </c>
      <c r="J370" t="s">
        <v>467</v>
      </c>
      <c r="K370" t="s">
        <v>468</v>
      </c>
      <c r="L370" t="s">
        <v>243</v>
      </c>
    </row>
    <row r="371" spans="9:12" x14ac:dyDescent="0.3">
      <c r="I371" t="s">
        <v>243</v>
      </c>
      <c r="J371" t="s">
        <v>495</v>
      </c>
      <c r="K371" t="s">
        <v>496</v>
      </c>
      <c r="L371" t="s">
        <v>243</v>
      </c>
    </row>
    <row r="372" spans="9:12" x14ac:dyDescent="0.3">
      <c r="I372" t="s">
        <v>243</v>
      </c>
      <c r="J372" t="s">
        <v>583</v>
      </c>
      <c r="K372" t="s">
        <v>584</v>
      </c>
      <c r="L372" t="s">
        <v>243</v>
      </c>
    </row>
    <row r="373" spans="9:12" x14ac:dyDescent="0.3">
      <c r="I373" t="s">
        <v>243</v>
      </c>
      <c r="J373" t="s">
        <v>611</v>
      </c>
      <c r="K373" t="s">
        <v>612</v>
      </c>
      <c r="L373" t="s">
        <v>243</v>
      </c>
    </row>
    <row r="374" spans="9:12" x14ac:dyDescent="0.3">
      <c r="I374" t="s">
        <v>243</v>
      </c>
      <c r="J374" t="s">
        <v>660</v>
      </c>
      <c r="K374" t="s">
        <v>661</v>
      </c>
      <c r="L374" t="s">
        <v>243</v>
      </c>
    </row>
    <row r="375" spans="9:12" x14ac:dyDescent="0.3">
      <c r="I375" t="s">
        <v>243</v>
      </c>
      <c r="J375" t="s">
        <v>679</v>
      </c>
      <c r="K375" t="s">
        <v>680</v>
      </c>
      <c r="L375" t="s">
        <v>243</v>
      </c>
    </row>
    <row r="376" spans="9:12" x14ac:dyDescent="0.3">
      <c r="I376" t="s">
        <v>252</v>
      </c>
      <c r="J376" t="s">
        <v>294</v>
      </c>
      <c r="K376" t="s">
        <v>295</v>
      </c>
      <c r="L376" t="s">
        <v>252</v>
      </c>
    </row>
    <row r="377" spans="9:12" x14ac:dyDescent="0.3">
      <c r="I377" t="s">
        <v>252</v>
      </c>
      <c r="J377" t="s">
        <v>331</v>
      </c>
      <c r="K377" t="s">
        <v>332</v>
      </c>
      <c r="L377" t="s">
        <v>252</v>
      </c>
    </row>
    <row r="378" spans="9:12" x14ac:dyDescent="0.3">
      <c r="I378" t="s">
        <v>252</v>
      </c>
      <c r="J378" t="s">
        <v>501</v>
      </c>
      <c r="K378" t="s">
        <v>502</v>
      </c>
      <c r="L378" t="s">
        <v>252</v>
      </c>
    </row>
    <row r="379" spans="9:12" x14ac:dyDescent="0.3">
      <c r="I379" t="s">
        <v>252</v>
      </c>
      <c r="J379" t="s">
        <v>548</v>
      </c>
      <c r="K379" t="s">
        <v>549</v>
      </c>
      <c r="L379" t="s">
        <v>252</v>
      </c>
    </row>
    <row r="380" spans="9:12" x14ac:dyDescent="0.3">
      <c r="I380" t="s">
        <v>252</v>
      </c>
      <c r="J380" t="s">
        <v>573</v>
      </c>
      <c r="K380" t="s">
        <v>574</v>
      </c>
      <c r="L380" t="s">
        <v>252</v>
      </c>
    </row>
    <row r="381" spans="9:12" x14ac:dyDescent="0.3">
      <c r="I381" t="s">
        <v>252</v>
      </c>
      <c r="J381" t="s">
        <v>579</v>
      </c>
      <c r="K381" t="s">
        <v>580</v>
      </c>
      <c r="L381" t="s">
        <v>252</v>
      </c>
    </row>
    <row r="382" spans="9:12" x14ac:dyDescent="0.3">
      <c r="I382" t="s">
        <v>252</v>
      </c>
      <c r="J382" t="s">
        <v>616</v>
      </c>
      <c r="K382" t="s">
        <v>617</v>
      </c>
      <c r="L382" t="s">
        <v>252</v>
      </c>
    </row>
    <row r="383" spans="9:12" x14ac:dyDescent="0.3">
      <c r="I383" t="s">
        <v>252</v>
      </c>
      <c r="J383" t="s">
        <v>634</v>
      </c>
      <c r="K383" t="s">
        <v>635</v>
      </c>
      <c r="L383" t="s">
        <v>252</v>
      </c>
    </row>
    <row r="384" spans="9:12" x14ac:dyDescent="0.3">
      <c r="I384" t="s">
        <v>252</v>
      </c>
      <c r="J384" t="s">
        <v>648</v>
      </c>
      <c r="K384" t="s">
        <v>649</v>
      </c>
      <c r="L384" t="s">
        <v>252</v>
      </c>
    </row>
    <row r="385" spans="9:12" x14ac:dyDescent="0.3">
      <c r="I385" t="s">
        <v>252</v>
      </c>
      <c r="J385" t="s">
        <v>671</v>
      </c>
      <c r="K385" t="s">
        <v>672</v>
      </c>
      <c r="L385" t="s">
        <v>252</v>
      </c>
    </row>
    <row r="386" spans="9:12" x14ac:dyDescent="0.3">
      <c r="I386" t="s">
        <v>261</v>
      </c>
      <c r="J386" t="s">
        <v>279</v>
      </c>
      <c r="K386" t="s">
        <v>280</v>
      </c>
      <c r="L386" t="s">
        <v>261</v>
      </c>
    </row>
    <row r="387" spans="9:12" x14ac:dyDescent="0.3">
      <c r="I387" t="s">
        <v>261</v>
      </c>
      <c r="J387" t="s">
        <v>287</v>
      </c>
      <c r="K387" t="s">
        <v>288</v>
      </c>
      <c r="L387" t="s">
        <v>261</v>
      </c>
    </row>
    <row r="388" spans="9:12" x14ac:dyDescent="0.3">
      <c r="I388" t="s">
        <v>261</v>
      </c>
      <c r="J388" t="s">
        <v>473</v>
      </c>
      <c r="K388" t="s">
        <v>474</v>
      </c>
      <c r="L388" t="s">
        <v>261</v>
      </c>
    </row>
    <row r="389" spans="9:12" x14ac:dyDescent="0.3">
      <c r="I389" t="s">
        <v>268</v>
      </c>
      <c r="J389" t="s">
        <v>379</v>
      </c>
      <c r="K389" t="s">
        <v>380</v>
      </c>
      <c r="L389" t="s">
        <v>268</v>
      </c>
    </row>
    <row r="390" spans="9:12" x14ac:dyDescent="0.3">
      <c r="I390" t="s">
        <v>268</v>
      </c>
      <c r="J390" t="s">
        <v>383</v>
      </c>
      <c r="K390" t="s">
        <v>384</v>
      </c>
      <c r="L390" t="s">
        <v>268</v>
      </c>
    </row>
    <row r="391" spans="9:12" x14ac:dyDescent="0.3">
      <c r="I391" t="s">
        <v>268</v>
      </c>
      <c r="J391" t="s">
        <v>542</v>
      </c>
      <c r="K391" t="s">
        <v>543</v>
      </c>
      <c r="L391" t="s">
        <v>268</v>
      </c>
    </row>
    <row r="392" spans="9:12" x14ac:dyDescent="0.3">
      <c r="I392" t="s">
        <v>268</v>
      </c>
      <c r="J392" t="s">
        <v>544</v>
      </c>
      <c r="K392" t="s">
        <v>545</v>
      </c>
      <c r="L392" t="s">
        <v>268</v>
      </c>
    </row>
    <row r="393" spans="9:12" x14ac:dyDescent="0.3">
      <c r="I393" t="s">
        <v>268</v>
      </c>
      <c r="J393" t="s">
        <v>589</v>
      </c>
      <c r="K393" t="s">
        <v>590</v>
      </c>
      <c r="L393" t="s">
        <v>268</v>
      </c>
    </row>
    <row r="394" spans="9:12" x14ac:dyDescent="0.3">
      <c r="I394" t="s">
        <v>268</v>
      </c>
      <c r="J394" t="s">
        <v>613</v>
      </c>
      <c r="K394" t="s">
        <v>614</v>
      </c>
      <c r="L394" t="s">
        <v>268</v>
      </c>
    </row>
    <row r="395" spans="9:12" x14ac:dyDescent="0.3">
      <c r="I395" t="s">
        <v>268</v>
      </c>
      <c r="J395" t="s">
        <v>622</v>
      </c>
      <c r="K395" t="s">
        <v>623</v>
      </c>
      <c r="L395" t="s">
        <v>268</v>
      </c>
    </row>
    <row r="396" spans="9:12" x14ac:dyDescent="0.3">
      <c r="I396" t="s">
        <v>268</v>
      </c>
      <c r="J396" t="s">
        <v>638</v>
      </c>
      <c r="K396" t="s">
        <v>639</v>
      </c>
      <c r="L396" t="s">
        <v>268</v>
      </c>
    </row>
    <row r="397" spans="9:12" x14ac:dyDescent="0.3">
      <c r="I397" t="s">
        <v>274</v>
      </c>
      <c r="J397" t="s">
        <v>272</v>
      </c>
      <c r="K397" t="s">
        <v>273</v>
      </c>
      <c r="L397" t="s">
        <v>274</v>
      </c>
    </row>
    <row r="398" spans="9:12" x14ac:dyDescent="0.3">
      <c r="I398" t="s">
        <v>274</v>
      </c>
      <c r="J398" t="s">
        <v>363</v>
      </c>
      <c r="K398" t="s">
        <v>364</v>
      </c>
      <c r="L398" t="s">
        <v>274</v>
      </c>
    </row>
    <row r="399" spans="9:12" x14ac:dyDescent="0.3">
      <c r="I399" t="s">
        <v>274</v>
      </c>
      <c r="J399" t="s">
        <v>391</v>
      </c>
      <c r="K399" t="s">
        <v>392</v>
      </c>
      <c r="L399" t="s">
        <v>274</v>
      </c>
    </row>
    <row r="400" spans="9:12" x14ac:dyDescent="0.3">
      <c r="I400" t="s">
        <v>274</v>
      </c>
      <c r="J400" t="s">
        <v>436</v>
      </c>
      <c r="K400" t="s">
        <v>437</v>
      </c>
      <c r="L400" t="s">
        <v>274</v>
      </c>
    </row>
    <row r="401" spans="9:12" x14ac:dyDescent="0.3">
      <c r="I401" t="s">
        <v>274</v>
      </c>
      <c r="J401" t="s">
        <v>581</v>
      </c>
      <c r="K401" t="s">
        <v>582</v>
      </c>
      <c r="L401" t="s">
        <v>274</v>
      </c>
    </row>
    <row r="402" spans="9:12" x14ac:dyDescent="0.3">
      <c r="I402" t="s">
        <v>274</v>
      </c>
      <c r="J402" t="s">
        <v>593</v>
      </c>
      <c r="K402" t="s">
        <v>594</v>
      </c>
      <c r="L402" t="s">
        <v>274</v>
      </c>
    </row>
    <row r="403" spans="9:12" x14ac:dyDescent="0.3">
      <c r="I403" t="s">
        <v>274</v>
      </c>
      <c r="J403" t="s">
        <v>652</v>
      </c>
      <c r="K403" t="s">
        <v>653</v>
      </c>
      <c r="L403" t="s">
        <v>274</v>
      </c>
    </row>
    <row r="404" spans="9:12" x14ac:dyDescent="0.3">
      <c r="I404" t="s">
        <v>274</v>
      </c>
      <c r="J404" t="s">
        <v>662</v>
      </c>
      <c r="K404" t="s">
        <v>663</v>
      </c>
      <c r="L404" t="s">
        <v>274</v>
      </c>
    </row>
    <row r="405" spans="9:12" x14ac:dyDescent="0.3">
      <c r="I405" t="s">
        <v>274</v>
      </c>
      <c r="J405" t="s">
        <v>685</v>
      </c>
      <c r="K405" t="s">
        <v>686</v>
      </c>
      <c r="L405" t="s">
        <v>274</v>
      </c>
    </row>
    <row r="406" spans="9:12" x14ac:dyDescent="0.3">
      <c r="I406" t="s">
        <v>274</v>
      </c>
      <c r="J406" t="s">
        <v>687</v>
      </c>
      <c r="K406" t="s">
        <v>688</v>
      </c>
      <c r="L406" t="s">
        <v>274</v>
      </c>
    </row>
    <row r="407" spans="9:12" x14ac:dyDescent="0.3">
      <c r="I407" t="s">
        <v>281</v>
      </c>
      <c r="J407" t="s">
        <v>257</v>
      </c>
      <c r="K407" t="s">
        <v>258</v>
      </c>
      <c r="L407" t="s">
        <v>281</v>
      </c>
    </row>
    <row r="408" spans="9:12" x14ac:dyDescent="0.3">
      <c r="I408" t="s">
        <v>281</v>
      </c>
      <c r="J408" t="s">
        <v>341</v>
      </c>
      <c r="K408" t="s">
        <v>342</v>
      </c>
      <c r="L408" t="s">
        <v>281</v>
      </c>
    </row>
    <row r="409" spans="9:12" x14ac:dyDescent="0.3">
      <c r="I409" t="s">
        <v>281</v>
      </c>
      <c r="J409" t="s">
        <v>438</v>
      </c>
      <c r="K409" t="s">
        <v>439</v>
      </c>
      <c r="L409" t="s">
        <v>281</v>
      </c>
    </row>
    <row r="410" spans="9:12" x14ac:dyDescent="0.3">
      <c r="I410" t="s">
        <v>281</v>
      </c>
      <c r="J410" t="s">
        <v>481</v>
      </c>
      <c r="K410" t="s">
        <v>482</v>
      </c>
      <c r="L410" t="s">
        <v>281</v>
      </c>
    </row>
    <row r="411" spans="9:12" x14ac:dyDescent="0.3">
      <c r="I411" t="s">
        <v>281</v>
      </c>
      <c r="J411" t="s">
        <v>485</v>
      </c>
      <c r="K411" t="s">
        <v>486</v>
      </c>
      <c r="L411" t="s">
        <v>281</v>
      </c>
    </row>
    <row r="412" spans="9:12" x14ac:dyDescent="0.3">
      <c r="I412" t="s">
        <v>281</v>
      </c>
      <c r="J412" t="s">
        <v>491</v>
      </c>
      <c r="K412" t="s">
        <v>492</v>
      </c>
      <c r="L412" t="s">
        <v>281</v>
      </c>
    </row>
    <row r="413" spans="9:12" x14ac:dyDescent="0.3">
      <c r="I413" t="s">
        <v>281</v>
      </c>
      <c r="J413" t="s">
        <v>497</v>
      </c>
      <c r="K413" t="s">
        <v>498</v>
      </c>
      <c r="L413" t="s">
        <v>281</v>
      </c>
    </row>
    <row r="414" spans="9:12" x14ac:dyDescent="0.3">
      <c r="I414" t="s">
        <v>281</v>
      </c>
      <c r="J414" t="s">
        <v>515</v>
      </c>
      <c r="K414" t="s">
        <v>516</v>
      </c>
      <c r="L414" t="s">
        <v>281</v>
      </c>
    </row>
    <row r="415" spans="9:12" x14ac:dyDescent="0.3">
      <c r="I415" t="s">
        <v>281</v>
      </c>
      <c r="J415" t="s">
        <v>536</v>
      </c>
      <c r="K415" t="s">
        <v>537</v>
      </c>
      <c r="L415" t="s">
        <v>281</v>
      </c>
    </row>
    <row r="416" spans="9:12" x14ac:dyDescent="0.3">
      <c r="I416" t="s">
        <v>281</v>
      </c>
      <c r="J416" t="s">
        <v>577</v>
      </c>
      <c r="K416" t="s">
        <v>578</v>
      </c>
      <c r="L416" t="s">
        <v>281</v>
      </c>
    </row>
    <row r="417" spans="9:12" x14ac:dyDescent="0.3">
      <c r="I417" t="s">
        <v>289</v>
      </c>
      <c r="J417" t="s">
        <v>337</v>
      </c>
      <c r="K417" t="s">
        <v>338</v>
      </c>
      <c r="L417" t="s">
        <v>289</v>
      </c>
    </row>
    <row r="418" spans="9:12" x14ac:dyDescent="0.3">
      <c r="I418" t="s">
        <v>289</v>
      </c>
      <c r="J418" t="s">
        <v>407</v>
      </c>
      <c r="K418" t="s">
        <v>408</v>
      </c>
      <c r="L418" t="s">
        <v>289</v>
      </c>
    </row>
    <row r="419" spans="9:12" x14ac:dyDescent="0.3">
      <c r="I419" t="s">
        <v>289</v>
      </c>
      <c r="J419" t="s">
        <v>522</v>
      </c>
      <c r="K419" t="s">
        <v>523</v>
      </c>
      <c r="L419" t="s">
        <v>289</v>
      </c>
    </row>
    <row r="420" spans="9:12" x14ac:dyDescent="0.3">
      <c r="I420" t="s">
        <v>289</v>
      </c>
      <c r="J420" t="s">
        <v>552</v>
      </c>
      <c r="K420" t="s">
        <v>553</v>
      </c>
      <c r="L420" t="s">
        <v>289</v>
      </c>
    </row>
    <row r="421" spans="9:12" x14ac:dyDescent="0.3">
      <c r="I421" t="s">
        <v>289</v>
      </c>
      <c r="J421" t="s">
        <v>607</v>
      </c>
      <c r="K421" t="s">
        <v>608</v>
      </c>
      <c r="L421" t="s">
        <v>289</v>
      </c>
    </row>
    <row r="422" spans="9:12" x14ac:dyDescent="0.3">
      <c r="I422" t="s">
        <v>289</v>
      </c>
      <c r="J422" t="s">
        <v>624</v>
      </c>
      <c r="K422" t="s">
        <v>625</v>
      </c>
      <c r="L422" t="s">
        <v>289</v>
      </c>
    </row>
    <row r="423" spans="9:12" x14ac:dyDescent="0.3">
      <c r="I423" t="s">
        <v>289</v>
      </c>
      <c r="J423" t="s">
        <v>640</v>
      </c>
      <c r="K423" t="s">
        <v>641</v>
      </c>
      <c r="L423" t="s">
        <v>289</v>
      </c>
    </row>
    <row r="424" spans="9:12" x14ac:dyDescent="0.3">
      <c r="I424" t="s">
        <v>296</v>
      </c>
      <c r="J424" t="s">
        <v>300</v>
      </c>
      <c r="K424" t="s">
        <v>301</v>
      </c>
      <c r="L424" t="s">
        <v>296</v>
      </c>
    </row>
    <row r="425" spans="9:12" x14ac:dyDescent="0.3">
      <c r="I425" t="s">
        <v>296</v>
      </c>
      <c r="J425" t="s">
        <v>355</v>
      </c>
      <c r="K425" t="s">
        <v>356</v>
      </c>
      <c r="L425" t="s">
        <v>296</v>
      </c>
    </row>
    <row r="426" spans="9:12" x14ac:dyDescent="0.3">
      <c r="I426" t="s">
        <v>296</v>
      </c>
      <c r="J426" t="s">
        <v>385</v>
      </c>
      <c r="K426" t="s">
        <v>386</v>
      </c>
      <c r="L426" t="s">
        <v>296</v>
      </c>
    </row>
    <row r="427" spans="9:12" x14ac:dyDescent="0.3">
      <c r="I427" t="s">
        <v>296</v>
      </c>
      <c r="J427" t="s">
        <v>389</v>
      </c>
      <c r="K427" t="s">
        <v>390</v>
      </c>
      <c r="L427" t="s">
        <v>296</v>
      </c>
    </row>
    <row r="428" spans="9:12" x14ac:dyDescent="0.3">
      <c r="I428" t="s">
        <v>296</v>
      </c>
      <c r="J428" t="s">
        <v>556</v>
      </c>
      <c r="K428" t="s">
        <v>557</v>
      </c>
      <c r="L428" t="s">
        <v>296</v>
      </c>
    </row>
    <row r="429" spans="9:12" x14ac:dyDescent="0.3">
      <c r="I429" t="s">
        <v>296</v>
      </c>
      <c r="J429" t="s">
        <v>595</v>
      </c>
      <c r="K429" t="s">
        <v>596</v>
      </c>
      <c r="L429" t="s">
        <v>296</v>
      </c>
    </row>
    <row r="430" spans="9:12" x14ac:dyDescent="0.3">
      <c r="I430" t="s">
        <v>296</v>
      </c>
      <c r="J430" t="s">
        <v>644</v>
      </c>
      <c r="K430" t="s">
        <v>645</v>
      </c>
      <c r="L430" t="s">
        <v>296</v>
      </c>
    </row>
    <row r="431" spans="9:12" x14ac:dyDescent="0.3">
      <c r="I431" t="s">
        <v>302</v>
      </c>
      <c r="J431" t="s">
        <v>248</v>
      </c>
      <c r="K431" t="s">
        <v>249</v>
      </c>
      <c r="L431" t="s">
        <v>302</v>
      </c>
    </row>
    <row r="432" spans="9:12" x14ac:dyDescent="0.3">
      <c r="I432" t="s">
        <v>302</v>
      </c>
      <c r="J432" t="s">
        <v>324</v>
      </c>
      <c r="K432" t="s">
        <v>325</v>
      </c>
      <c r="L432" t="s">
        <v>302</v>
      </c>
    </row>
    <row r="433" spans="9:12" x14ac:dyDescent="0.3">
      <c r="I433" t="s">
        <v>302</v>
      </c>
      <c r="J433" t="s">
        <v>414</v>
      </c>
      <c r="K433" t="s">
        <v>415</v>
      </c>
      <c r="L433" t="s">
        <v>302</v>
      </c>
    </row>
    <row r="434" spans="9:12" x14ac:dyDescent="0.3">
      <c r="I434" t="s">
        <v>302</v>
      </c>
      <c r="J434" t="s">
        <v>530</v>
      </c>
      <c r="K434" t="s">
        <v>531</v>
      </c>
      <c r="L434" t="s">
        <v>302</v>
      </c>
    </row>
    <row r="435" spans="9:12" x14ac:dyDescent="0.3">
      <c r="I435" t="s">
        <v>302</v>
      </c>
      <c r="J435" t="s">
        <v>632</v>
      </c>
      <c r="K435" t="s">
        <v>633</v>
      </c>
      <c r="L435" t="s">
        <v>302</v>
      </c>
    </row>
    <row r="436" spans="9:12" x14ac:dyDescent="0.3">
      <c r="I436" t="s">
        <v>302</v>
      </c>
      <c r="J436" t="s">
        <v>673</v>
      </c>
      <c r="K436" t="s">
        <v>674</v>
      </c>
      <c r="L436" t="s">
        <v>302</v>
      </c>
    </row>
    <row r="437" spans="9:12" x14ac:dyDescent="0.3">
      <c r="I437" t="s">
        <v>302</v>
      </c>
      <c r="J437" t="s">
        <v>597</v>
      </c>
      <c r="K437" t="s">
        <v>598</v>
      </c>
      <c r="L437" t="s">
        <v>302</v>
      </c>
    </row>
    <row r="438" spans="9:12" x14ac:dyDescent="0.3">
      <c r="I438" t="s">
        <v>307</v>
      </c>
      <c r="J438" t="s">
        <v>305</v>
      </c>
      <c r="K438" t="s">
        <v>306</v>
      </c>
      <c r="L438" t="s">
        <v>307</v>
      </c>
    </row>
    <row r="439" spans="9:12" x14ac:dyDescent="0.3">
      <c r="I439" t="s">
        <v>307</v>
      </c>
      <c r="J439" t="s">
        <v>329</v>
      </c>
      <c r="K439" t="s">
        <v>330</v>
      </c>
      <c r="L439" t="s">
        <v>307</v>
      </c>
    </row>
    <row r="440" spans="9:12" x14ac:dyDescent="0.3">
      <c r="I440" t="s">
        <v>307</v>
      </c>
      <c r="J440" t="s">
        <v>426</v>
      </c>
      <c r="K440" t="s">
        <v>427</v>
      </c>
      <c r="L440" t="s">
        <v>307</v>
      </c>
    </row>
    <row r="441" spans="9:12" x14ac:dyDescent="0.3">
      <c r="I441" t="s">
        <v>307</v>
      </c>
      <c r="J441" t="s">
        <v>449</v>
      </c>
      <c r="K441" t="s">
        <v>450</v>
      </c>
      <c r="L441" t="s">
        <v>307</v>
      </c>
    </row>
    <row r="442" spans="9:12" x14ac:dyDescent="0.3">
      <c r="I442" t="s">
        <v>307</v>
      </c>
      <c r="J442" t="s">
        <v>550</v>
      </c>
      <c r="K442" t="s">
        <v>551</v>
      </c>
      <c r="L442" t="s">
        <v>307</v>
      </c>
    </row>
    <row r="443" spans="9:12" x14ac:dyDescent="0.3">
      <c r="I443" t="s">
        <v>307</v>
      </c>
      <c r="J443" t="s">
        <v>560</v>
      </c>
      <c r="K443" t="s">
        <v>561</v>
      </c>
      <c r="L443" t="s">
        <v>307</v>
      </c>
    </row>
    <row r="444" spans="9:12" x14ac:dyDescent="0.3">
      <c r="I444" t="s">
        <v>307</v>
      </c>
      <c r="J444" t="s">
        <v>563</v>
      </c>
      <c r="K444" t="s">
        <v>564</v>
      </c>
      <c r="L444" t="s">
        <v>307</v>
      </c>
    </row>
    <row r="445" spans="9:12" x14ac:dyDescent="0.3">
      <c r="I445" t="s">
        <v>307</v>
      </c>
      <c r="J445" t="s">
        <v>591</v>
      </c>
      <c r="K445" t="s">
        <v>592</v>
      </c>
      <c r="L445" t="s">
        <v>307</v>
      </c>
    </row>
    <row r="446" spans="9:12" x14ac:dyDescent="0.3">
      <c r="I446" t="s">
        <v>307</v>
      </c>
      <c r="J446" t="s">
        <v>603</v>
      </c>
      <c r="K446" t="s">
        <v>604</v>
      </c>
      <c r="L446" t="s">
        <v>307</v>
      </c>
    </row>
    <row r="447" spans="9:12" x14ac:dyDescent="0.3">
      <c r="I447" t="s">
        <v>307</v>
      </c>
      <c r="J447" t="s">
        <v>665</v>
      </c>
      <c r="K447" t="s">
        <v>666</v>
      </c>
      <c r="L447" t="s">
        <v>307</v>
      </c>
    </row>
    <row r="448" spans="9:12" x14ac:dyDescent="0.3">
      <c r="I448" t="s">
        <v>307</v>
      </c>
      <c r="J448" t="s">
        <v>675</v>
      </c>
      <c r="K448" t="s">
        <v>676</v>
      </c>
      <c r="L448" t="s">
        <v>307</v>
      </c>
    </row>
    <row r="449" spans="9:12" x14ac:dyDescent="0.3">
      <c r="I449" t="s">
        <v>307</v>
      </c>
      <c r="J449" t="s">
        <v>681</v>
      </c>
      <c r="K449" t="s">
        <v>682</v>
      </c>
      <c r="L449" t="s">
        <v>307</v>
      </c>
    </row>
    <row r="450" spans="9:12" x14ac:dyDescent="0.3">
      <c r="I450" t="s">
        <v>313</v>
      </c>
      <c r="J450" t="s">
        <v>321</v>
      </c>
      <c r="K450" t="s">
        <v>322</v>
      </c>
      <c r="L450" t="s">
        <v>313</v>
      </c>
    </row>
    <row r="451" spans="9:12" x14ac:dyDescent="0.3">
      <c r="I451" t="s">
        <v>313</v>
      </c>
      <c r="J451" t="s">
        <v>401</v>
      </c>
      <c r="K451" t="s">
        <v>402</v>
      </c>
      <c r="L451" t="s">
        <v>313</v>
      </c>
    </row>
    <row r="452" spans="9:12" x14ac:dyDescent="0.3">
      <c r="I452" t="s">
        <v>313</v>
      </c>
      <c r="J452" t="s">
        <v>457</v>
      </c>
      <c r="K452" t="s">
        <v>458</v>
      </c>
      <c r="L452" t="s">
        <v>313</v>
      </c>
    </row>
    <row r="453" spans="9:12" x14ac:dyDescent="0.3">
      <c r="I453" t="s">
        <v>313</v>
      </c>
      <c r="J453" t="s">
        <v>505</v>
      </c>
      <c r="K453" t="s">
        <v>506</v>
      </c>
      <c r="L453" t="s">
        <v>313</v>
      </c>
    </row>
    <row r="454" spans="9:12" x14ac:dyDescent="0.3">
      <c r="I454" t="s">
        <v>313</v>
      </c>
      <c r="J454" t="s">
        <v>628</v>
      </c>
      <c r="K454" t="s">
        <v>629</v>
      </c>
      <c r="L454" t="s">
        <v>313</v>
      </c>
    </row>
    <row r="455" spans="9:12" x14ac:dyDescent="0.3">
      <c r="I455" t="s">
        <v>313</v>
      </c>
      <c r="J455" t="s">
        <v>667</v>
      </c>
      <c r="K455" t="s">
        <v>668</v>
      </c>
      <c r="L455" t="s">
        <v>313</v>
      </c>
    </row>
    <row r="456" spans="9:12" x14ac:dyDescent="0.3">
      <c r="I456" t="s">
        <v>317</v>
      </c>
      <c r="J456" t="s">
        <v>218</v>
      </c>
      <c r="K456" t="s">
        <v>214</v>
      </c>
      <c r="L456" t="s">
        <v>317</v>
      </c>
    </row>
    <row r="457" spans="9:12" x14ac:dyDescent="0.3">
      <c r="I457" t="s">
        <v>317</v>
      </c>
      <c r="J457" t="s">
        <v>230</v>
      </c>
      <c r="K457" t="s">
        <v>231</v>
      </c>
      <c r="L457" t="s">
        <v>317</v>
      </c>
    </row>
    <row r="458" spans="9:12" x14ac:dyDescent="0.3">
      <c r="I458" t="s">
        <v>317</v>
      </c>
      <c r="J458" t="s">
        <v>266</v>
      </c>
      <c r="K458" t="s">
        <v>267</v>
      </c>
      <c r="L458" t="s">
        <v>317</v>
      </c>
    </row>
    <row r="459" spans="9:12" x14ac:dyDescent="0.3">
      <c r="I459" t="s">
        <v>317</v>
      </c>
      <c r="J459" t="s">
        <v>315</v>
      </c>
      <c r="K459" t="s">
        <v>316</v>
      </c>
      <c r="L459" t="s">
        <v>317</v>
      </c>
    </row>
    <row r="460" spans="9:12" x14ac:dyDescent="0.3">
      <c r="I460" t="s">
        <v>317</v>
      </c>
      <c r="J460" t="s">
        <v>326</v>
      </c>
      <c r="K460" t="s">
        <v>327</v>
      </c>
      <c r="L460" t="s">
        <v>317</v>
      </c>
    </row>
    <row r="461" spans="9:12" x14ac:dyDescent="0.3">
      <c r="I461" t="s">
        <v>317</v>
      </c>
      <c r="J461" t="s">
        <v>339</v>
      </c>
      <c r="K461" t="s">
        <v>340</v>
      </c>
      <c r="L461" t="s">
        <v>317</v>
      </c>
    </row>
    <row r="462" spans="9:12" x14ac:dyDescent="0.3">
      <c r="I462" t="s">
        <v>317</v>
      </c>
      <c r="J462" t="s">
        <v>351</v>
      </c>
      <c r="K462" t="s">
        <v>352</v>
      </c>
      <c r="L462" t="s">
        <v>317</v>
      </c>
    </row>
    <row r="463" spans="9:12" x14ac:dyDescent="0.3">
      <c r="I463" t="s">
        <v>317</v>
      </c>
      <c r="J463" t="s">
        <v>367</v>
      </c>
      <c r="K463" t="s">
        <v>368</v>
      </c>
      <c r="L463" t="s">
        <v>317</v>
      </c>
    </row>
    <row r="464" spans="9:12" x14ac:dyDescent="0.3">
      <c r="I464" t="s">
        <v>317</v>
      </c>
      <c r="J464" t="s">
        <v>395</v>
      </c>
      <c r="K464" t="s">
        <v>396</v>
      </c>
      <c r="L464" t="s">
        <v>317</v>
      </c>
    </row>
    <row r="465" spans="9:12" x14ac:dyDescent="0.3">
      <c r="I465" t="s">
        <v>317</v>
      </c>
      <c r="J465" t="s">
        <v>403</v>
      </c>
      <c r="K465" t="s">
        <v>404</v>
      </c>
      <c r="L465" t="s">
        <v>317</v>
      </c>
    </row>
    <row r="466" spans="9:12" x14ac:dyDescent="0.3">
      <c r="I466" t="s">
        <v>317</v>
      </c>
      <c r="J466" t="s">
        <v>416</v>
      </c>
      <c r="K466" t="s">
        <v>417</v>
      </c>
      <c r="L466" t="s">
        <v>317</v>
      </c>
    </row>
    <row r="467" spans="9:12" x14ac:dyDescent="0.3">
      <c r="I467" t="s">
        <v>317</v>
      </c>
      <c r="J467" t="s">
        <v>418</v>
      </c>
      <c r="K467" t="s">
        <v>419</v>
      </c>
      <c r="L467" t="s">
        <v>317</v>
      </c>
    </row>
    <row r="468" spans="9:12" x14ac:dyDescent="0.3">
      <c r="I468" t="s">
        <v>317</v>
      </c>
      <c r="J468" t="s">
        <v>424</v>
      </c>
      <c r="K468" t="s">
        <v>425</v>
      </c>
      <c r="L468" t="s">
        <v>317</v>
      </c>
    </row>
    <row r="469" spans="9:12" x14ac:dyDescent="0.3">
      <c r="I469" t="s">
        <v>317</v>
      </c>
      <c r="J469" t="s">
        <v>428</v>
      </c>
      <c r="K469" t="s">
        <v>429</v>
      </c>
      <c r="L469" t="s">
        <v>317</v>
      </c>
    </row>
    <row r="470" spans="9:12" x14ac:dyDescent="0.3">
      <c r="I470" t="s">
        <v>317</v>
      </c>
      <c r="J470" t="s">
        <v>430</v>
      </c>
      <c r="K470" t="s">
        <v>431</v>
      </c>
      <c r="L470" t="s">
        <v>317</v>
      </c>
    </row>
    <row r="471" spans="9:12" x14ac:dyDescent="0.3">
      <c r="I471" t="s">
        <v>317</v>
      </c>
      <c r="J471" t="s">
        <v>434</v>
      </c>
      <c r="K471" t="s">
        <v>435</v>
      </c>
      <c r="L471" t="s">
        <v>317</v>
      </c>
    </row>
    <row r="472" spans="9:12" x14ac:dyDescent="0.3">
      <c r="I472" t="s">
        <v>317</v>
      </c>
      <c r="J472" t="s">
        <v>441</v>
      </c>
      <c r="K472" t="s">
        <v>442</v>
      </c>
      <c r="L472" t="s">
        <v>317</v>
      </c>
    </row>
    <row r="473" spans="9:12" x14ac:dyDescent="0.3">
      <c r="I473" t="s">
        <v>317</v>
      </c>
      <c r="J473" t="s">
        <v>445</v>
      </c>
      <c r="K473" t="s">
        <v>446</v>
      </c>
      <c r="L473" t="s">
        <v>317</v>
      </c>
    </row>
    <row r="474" spans="9:12" x14ac:dyDescent="0.3">
      <c r="I474" t="s">
        <v>317</v>
      </c>
      <c r="J474" t="s">
        <v>451</v>
      </c>
      <c r="K474" t="s">
        <v>452</v>
      </c>
      <c r="L474" t="s">
        <v>317</v>
      </c>
    </row>
    <row r="475" spans="9:12" x14ac:dyDescent="0.3">
      <c r="I475" t="s">
        <v>317</v>
      </c>
      <c r="J475" t="s">
        <v>453</v>
      </c>
      <c r="K475" t="s">
        <v>454</v>
      </c>
      <c r="L475" t="s">
        <v>317</v>
      </c>
    </row>
    <row r="476" spans="9:12" x14ac:dyDescent="0.3">
      <c r="I476" t="s">
        <v>317</v>
      </c>
      <c r="J476" t="s">
        <v>463</v>
      </c>
      <c r="K476" t="s">
        <v>464</v>
      </c>
      <c r="L476" t="s">
        <v>317</v>
      </c>
    </row>
    <row r="477" spans="9:12" x14ac:dyDescent="0.3">
      <c r="I477" t="s">
        <v>317</v>
      </c>
      <c r="J477" t="s">
        <v>471</v>
      </c>
      <c r="K477" t="s">
        <v>472</v>
      </c>
      <c r="L477" t="s">
        <v>317</v>
      </c>
    </row>
    <row r="478" spans="9:12" x14ac:dyDescent="0.3">
      <c r="I478" t="s">
        <v>317</v>
      </c>
      <c r="J478" t="s">
        <v>487</v>
      </c>
      <c r="K478" t="s">
        <v>488</v>
      </c>
      <c r="L478" t="s">
        <v>317</v>
      </c>
    </row>
    <row r="479" spans="9:12" x14ac:dyDescent="0.3">
      <c r="I479" t="s">
        <v>317</v>
      </c>
      <c r="J479" t="s">
        <v>509</v>
      </c>
      <c r="K479" t="s">
        <v>510</v>
      </c>
      <c r="L479" t="s">
        <v>317</v>
      </c>
    </row>
    <row r="480" spans="9:12" x14ac:dyDescent="0.3">
      <c r="I480" t="s">
        <v>317</v>
      </c>
      <c r="J480" t="s">
        <v>520</v>
      </c>
      <c r="K480" t="s">
        <v>521</v>
      </c>
      <c r="L480" t="s">
        <v>317</v>
      </c>
    </row>
    <row r="481" spans="9:12" x14ac:dyDescent="0.3">
      <c r="I481" t="s">
        <v>317</v>
      </c>
      <c r="J481" t="s">
        <v>565</v>
      </c>
      <c r="K481" t="s">
        <v>566</v>
      </c>
      <c r="L481" t="s">
        <v>317</v>
      </c>
    </row>
    <row r="482" spans="9:12" x14ac:dyDescent="0.3">
      <c r="I482" t="s">
        <v>317</v>
      </c>
      <c r="J482" t="s">
        <v>571</v>
      </c>
      <c r="K482" t="s">
        <v>572</v>
      </c>
      <c r="L482" t="s">
        <v>317</v>
      </c>
    </row>
    <row r="483" spans="9:12" x14ac:dyDescent="0.3">
      <c r="I483" t="s">
        <v>317</v>
      </c>
      <c r="J483" t="s">
        <v>609</v>
      </c>
      <c r="K483" t="s">
        <v>610</v>
      </c>
      <c r="L483" t="s">
        <v>317</v>
      </c>
    </row>
    <row r="484" spans="9:12" x14ac:dyDescent="0.3">
      <c r="I484" t="s">
        <v>317</v>
      </c>
      <c r="J484" t="s">
        <v>630</v>
      </c>
      <c r="K484" t="s">
        <v>631</v>
      </c>
      <c r="L484" t="s">
        <v>317</v>
      </c>
    </row>
    <row r="485" spans="9:12" x14ac:dyDescent="0.3">
      <c r="I485" t="s">
        <v>317</v>
      </c>
      <c r="J485" t="s">
        <v>646</v>
      </c>
      <c r="K485" t="s">
        <v>647</v>
      </c>
      <c r="L485" t="s">
        <v>317</v>
      </c>
    </row>
    <row r="486" spans="9:12" x14ac:dyDescent="0.3">
      <c r="I486" t="s">
        <v>317</v>
      </c>
      <c r="J486" t="s">
        <v>656</v>
      </c>
      <c r="K486" t="s">
        <v>657</v>
      </c>
      <c r="L486" t="s">
        <v>317</v>
      </c>
    </row>
    <row r="487" spans="9:12" x14ac:dyDescent="0.3">
      <c r="I487" t="s">
        <v>317</v>
      </c>
      <c r="J487" t="s">
        <v>658</v>
      </c>
      <c r="K487" t="s">
        <v>659</v>
      </c>
      <c r="L487" t="s">
        <v>317</v>
      </c>
    </row>
    <row r="488" spans="9:12" x14ac:dyDescent="0.3">
      <c r="I488" t="s">
        <v>317</v>
      </c>
      <c r="J488" t="s">
        <v>669</v>
      </c>
      <c r="K488" t="s">
        <v>670</v>
      </c>
      <c r="L488" t="s">
        <v>317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Q1 Raw Data</vt:lpstr>
      <vt:lpstr>Q2 Raw Data</vt:lpstr>
      <vt:lpstr>Q3 Raw Data</vt:lpstr>
      <vt:lpstr>Q4 Raw Data</vt:lpstr>
      <vt:lpstr>Cover</vt:lpstr>
      <vt:lpstr>Contents</vt:lpstr>
      <vt:lpstr>Notes</vt:lpstr>
      <vt:lpstr>Notes Backsheet</vt:lpstr>
      <vt:lpstr>Org List</vt:lpstr>
      <vt:lpstr>Comms by AT</vt:lpstr>
      <vt:lpstr>Nat Conditions &amp; s75</vt:lpstr>
      <vt:lpstr>NatCon &amp; Metrics Backsheet</vt:lpstr>
      <vt:lpstr>Metrics</vt:lpstr>
      <vt:lpstr>HICM</vt:lpstr>
      <vt:lpstr>HICM and Narrative Backsheet</vt:lpstr>
      <vt:lpstr>Income</vt:lpstr>
      <vt:lpstr>Expenditure</vt:lpstr>
      <vt:lpstr>I&amp;E Backsheet</vt:lpstr>
      <vt:lpstr>Year End Feedback 1</vt:lpstr>
      <vt:lpstr>Year End Backsheet</vt:lpstr>
      <vt:lpstr>Year End Feedback 2</vt:lpstr>
      <vt:lpstr>Adj NEA and DTOC Trends</vt:lpstr>
      <vt:lpstr>Adj NEA Length of Stay</vt:lpstr>
      <vt:lpstr>Adj NEA Backsheet</vt:lpstr>
      <vt:lpstr>Adj NEA Performance</vt:lpstr>
      <vt:lpstr>Adj NEA Performance (Rate)</vt:lpstr>
      <vt:lpstr>NEA Backsheet</vt:lpstr>
      <vt:lpstr>NEA Length of Stay</vt:lpstr>
      <vt:lpstr>NEA Performance</vt:lpstr>
      <vt:lpstr>NEA Performance (Rate)</vt:lpstr>
      <vt:lpstr>DTOC Performance</vt:lpstr>
      <vt:lpstr>DTOC Backsheet</vt:lpstr>
      <vt:lpstr>DTOC Performance (Rate)</vt:lpstr>
      <vt:lpstr>Res Adms Performance</vt:lpstr>
      <vt:lpstr>Res&amp;Reablement Backsheet</vt:lpstr>
      <vt:lpstr>Reablement Performance</vt:lpstr>
      <vt:lpstr>CCG - HWB Mapping</vt:lpstr>
      <vt:lpstr>'CCG - 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dcterms:created xsi:type="dcterms:W3CDTF">2018-06-12T13:04:17Z</dcterms:created>
  <dcterms:modified xsi:type="dcterms:W3CDTF">2019-10-08T15:32:33Z</dcterms:modified>
</cp:coreProperties>
</file>